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ie\Documents\Columbia_Coding_Bootcamp\Assignments_&amp;_Homework\GitHub\00_Excel_VBA\"/>
    </mc:Choice>
  </mc:AlternateContent>
  <xr:revisionPtr revIDLastSave="0" documentId="8_{43A8B63E-846C-41C2-9FA0-5960740367C9}" xr6:coauthVersionLast="45" xr6:coauthVersionMax="45" xr10:uidLastSave="{00000000-0000-0000-0000-000000000000}"/>
  <bookViews>
    <workbookView xWindow="-38520" yWindow="8040" windowWidth="38640" windowHeight="15840" tabRatio="734" firstSheet="1" activeTab="9" xr2:uid="{00000000-000D-0000-FFFF-FFFF00000000}"/>
  </bookViews>
  <sheets>
    <sheet name="Check (Data)" sheetId="13" r:id="rId1"/>
    <sheet name="Deadline Analysis" sheetId="15" r:id="rId2"/>
    <sheet name="PT (Project Success &amp; Trends)" sheetId="12" r:id="rId3"/>
    <sheet name="Possible Tables (Summary)" sheetId="9" r:id="rId4"/>
    <sheet name="Possible Tables (Work)" sheetId="7" r:id="rId5"/>
    <sheet name="Bonus" sheetId="6" r:id="rId6"/>
    <sheet name="Pivot_Launch &amp; Deadline Date" sheetId="5" r:id="rId7"/>
    <sheet name="Pivot_SubCategory" sheetId="4" r:id="rId8"/>
    <sheet name="Pivot_Category" sheetId="3" r:id="rId9"/>
    <sheet name="Data" sheetId="1" r:id="rId10"/>
    <sheet name="Supplimental Sources" sheetId="11" r:id="rId11"/>
  </sheets>
  <definedNames>
    <definedName name="_xlnm._FilterDatabase" localSheetId="9" hidden="1">Data!$A$1:$Q$4115</definedName>
    <definedName name="_xlnm._FilterDatabase" localSheetId="3" hidden="1">'Possible Tables (Summary)'!$S$3:$AD$3</definedName>
    <definedName name="_xlnm._FilterDatabase" localSheetId="4" hidden="1">'Possible Tables (Summary)'!$A$13:$O$4127</definedName>
    <definedName name="_xlnm._FilterDatabase" localSheetId="2" hidden="1">'PT (Project Success &amp; Trends)'!$V$214:$AI$214</definedName>
    <definedName name="_xlnm._FilterDatabase" localSheetId="10" hidden="1">'Supplimental Sources'!$A$8:$D$8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248" i="12" l="1"/>
  <c r="AB248" i="12"/>
  <c r="AC248" i="12"/>
  <c r="AD248" i="12"/>
  <c r="AE248" i="12"/>
  <c r="AF248" i="12"/>
  <c r="AG248" i="12"/>
  <c r="AH248" i="12"/>
  <c r="Z248" i="12"/>
  <c r="AI248" i="12"/>
  <c r="X248" i="12"/>
  <c r="Y248" i="12"/>
  <c r="V242" i="12"/>
  <c r="V234" i="12"/>
  <c r="V243" i="12"/>
  <c r="V235" i="12"/>
  <c r="V247" i="12"/>
  <c r="V245" i="12"/>
  <c r="V238" i="12"/>
  <c r="V240" i="12"/>
  <c r="V244" i="12"/>
  <c r="V233" i="12"/>
  <c r="V239" i="12"/>
  <c r="V241" i="12"/>
  <c r="V246" i="12"/>
  <c r="V236" i="12"/>
  <c r="V237" i="12"/>
  <c r="V216" i="12"/>
  <c r="V229" i="12"/>
  <c r="V217" i="12"/>
  <c r="V218" i="12"/>
  <c r="V220" i="12"/>
  <c r="V219" i="12"/>
  <c r="V221" i="12"/>
  <c r="V222" i="12"/>
  <c r="V223" i="12"/>
  <c r="V224" i="12"/>
  <c r="V228" i="12"/>
  <c r="V225" i="12"/>
  <c r="V226" i="12"/>
  <c r="V227" i="12"/>
  <c r="V215" i="12"/>
  <c r="T22" i="15"/>
  <c r="T23" i="15"/>
  <c r="T24" i="15"/>
  <c r="T25" i="15"/>
  <c r="T26" i="15"/>
  <c r="T27" i="15"/>
  <c r="T28" i="15"/>
  <c r="T29" i="15"/>
  <c r="T30" i="15"/>
  <c r="T31" i="15"/>
  <c r="T32" i="15"/>
  <c r="T33" i="15"/>
  <c r="T21" i="15"/>
  <c r="AA66" i="12"/>
  <c r="E1210" i="12"/>
  <c r="AU265" i="12"/>
  <c r="AT265" i="12"/>
  <c r="AS265" i="12"/>
  <c r="AR265" i="12"/>
  <c r="AQ265" i="12"/>
  <c r="AP265" i="12"/>
  <c r="AO265" i="12"/>
  <c r="AN265" i="12"/>
  <c r="AM265" i="12"/>
  <c r="AL265" i="12"/>
  <c r="AK265" i="12"/>
  <c r="AJ265" i="12"/>
  <c r="AU264" i="12"/>
  <c r="AT264" i="12"/>
  <c r="AS264" i="12"/>
  <c r="AR264" i="12"/>
  <c r="AQ264" i="12"/>
  <c r="AP264" i="12"/>
  <c r="AO264" i="12"/>
  <c r="AN264" i="12"/>
  <c r="AM264" i="12"/>
  <c r="AL264" i="12"/>
  <c r="AK264" i="12"/>
  <c r="AJ264" i="12"/>
  <c r="AU263" i="12"/>
  <c r="AT263" i="12"/>
  <c r="AS263" i="12"/>
  <c r="AR263" i="12"/>
  <c r="AQ263" i="12"/>
  <c r="AP263" i="12"/>
  <c r="AO263" i="12"/>
  <c r="AN263" i="12"/>
  <c r="AM263" i="12"/>
  <c r="AL263" i="12"/>
  <c r="AK263" i="12"/>
  <c r="AJ263" i="12"/>
  <c r="AU262" i="12"/>
  <c r="AT262" i="12"/>
  <c r="AS262" i="12"/>
  <c r="AR262" i="12"/>
  <c r="AQ262" i="12"/>
  <c r="AP262" i="12"/>
  <c r="AO262" i="12"/>
  <c r="AN262" i="12"/>
  <c r="AM262" i="12"/>
  <c r="AL262" i="12"/>
  <c r="AK262" i="12"/>
  <c r="AJ262" i="12"/>
  <c r="AU261" i="12"/>
  <c r="AT261" i="12"/>
  <c r="AS261" i="12"/>
  <c r="AR261" i="12"/>
  <c r="AQ261" i="12"/>
  <c r="AP261" i="12"/>
  <c r="AO261" i="12"/>
  <c r="AN261" i="12"/>
  <c r="AM261" i="12"/>
  <c r="AL261" i="12"/>
  <c r="AK261" i="12"/>
  <c r="AJ261" i="12"/>
  <c r="AU260" i="12"/>
  <c r="AT260" i="12"/>
  <c r="AS260" i="12"/>
  <c r="AR260" i="12"/>
  <c r="AQ260" i="12"/>
  <c r="AP260" i="12"/>
  <c r="AO260" i="12"/>
  <c r="AN260" i="12"/>
  <c r="AM260" i="12"/>
  <c r="AL260" i="12"/>
  <c r="AK260" i="12"/>
  <c r="AJ260" i="12"/>
  <c r="AU259" i="12"/>
  <c r="AT259" i="12"/>
  <c r="AS259" i="12"/>
  <c r="AR259" i="12"/>
  <c r="AQ259" i="12"/>
  <c r="AP259" i="12"/>
  <c r="AO259" i="12"/>
  <c r="AN259" i="12"/>
  <c r="AM259" i="12"/>
  <c r="AL259" i="12"/>
  <c r="AK259" i="12"/>
  <c r="AJ259" i="12"/>
  <c r="AU258" i="12"/>
  <c r="AT258" i="12"/>
  <c r="AS258" i="12"/>
  <c r="AR258" i="12"/>
  <c r="AQ258" i="12"/>
  <c r="AP258" i="12"/>
  <c r="AO258" i="12"/>
  <c r="AN258" i="12"/>
  <c r="AM258" i="12"/>
  <c r="AL258" i="12"/>
  <c r="AK258" i="12"/>
  <c r="AJ258" i="12"/>
  <c r="AU257" i="12"/>
  <c r="AT257" i="12"/>
  <c r="AS257" i="12"/>
  <c r="AR257" i="12"/>
  <c r="AQ257" i="12"/>
  <c r="AP257" i="12"/>
  <c r="AO257" i="12"/>
  <c r="AN257" i="12"/>
  <c r="AM257" i="12"/>
  <c r="AL257" i="12"/>
  <c r="AK257" i="12"/>
  <c r="AJ257" i="12"/>
  <c r="AU256" i="12"/>
  <c r="AT256" i="12"/>
  <c r="AS256" i="12"/>
  <c r="AR256" i="12"/>
  <c r="AQ256" i="12"/>
  <c r="AP256" i="12"/>
  <c r="AO256" i="12"/>
  <c r="AN256" i="12"/>
  <c r="AM256" i="12"/>
  <c r="AL256" i="12"/>
  <c r="AK256" i="12"/>
  <c r="AJ256" i="12"/>
  <c r="AU255" i="12"/>
  <c r="AT255" i="12"/>
  <c r="AS255" i="12"/>
  <c r="AR255" i="12"/>
  <c r="AQ255" i="12"/>
  <c r="AP255" i="12"/>
  <c r="AO255" i="12"/>
  <c r="AN255" i="12"/>
  <c r="AM255" i="12"/>
  <c r="AL255" i="12"/>
  <c r="AK255" i="12"/>
  <c r="AJ255" i="12"/>
  <c r="AU254" i="12"/>
  <c r="AT254" i="12"/>
  <c r="AS254" i="12"/>
  <c r="AR254" i="12"/>
  <c r="AQ254" i="12"/>
  <c r="AP254" i="12"/>
  <c r="AO254" i="12"/>
  <c r="AN254" i="12"/>
  <c r="AM254" i="12"/>
  <c r="AL254" i="12"/>
  <c r="AK254" i="12"/>
  <c r="AJ254" i="12"/>
  <c r="AU253" i="12"/>
  <c r="AT253" i="12"/>
  <c r="AS253" i="12"/>
  <c r="AR253" i="12"/>
  <c r="AQ253" i="12"/>
  <c r="AP253" i="12"/>
  <c r="AO253" i="12"/>
  <c r="AN253" i="12"/>
  <c r="AM253" i="12"/>
  <c r="AL253" i="12"/>
  <c r="AK253" i="12"/>
  <c r="AJ253" i="12"/>
  <c r="AU252" i="12"/>
  <c r="AT252" i="12"/>
  <c r="AS252" i="12"/>
  <c r="AR252" i="12"/>
  <c r="AQ252" i="12"/>
  <c r="AP252" i="12"/>
  <c r="AO252" i="12"/>
  <c r="AN252" i="12"/>
  <c r="AM252" i="12"/>
  <c r="AL252" i="12"/>
  <c r="AK252" i="12"/>
  <c r="AJ252" i="12"/>
  <c r="AU251" i="12"/>
  <c r="AU266" i="12" s="1"/>
  <c r="AT251" i="12"/>
  <c r="AS251" i="12"/>
  <c r="AS266" i="12" s="1"/>
  <c r="AR251" i="12"/>
  <c r="AQ251" i="12"/>
  <c r="AQ266" i="12" s="1"/>
  <c r="AP251" i="12"/>
  <c r="AO251" i="12"/>
  <c r="AO266" i="12" s="1"/>
  <c r="AN251" i="12"/>
  <c r="AM251" i="12"/>
  <c r="AM266" i="12" s="1"/>
  <c r="AL251" i="12"/>
  <c r="AK251" i="12"/>
  <c r="AJ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51" i="12"/>
  <c r="AH251" i="12"/>
  <c r="AH265" i="12"/>
  <c r="AG265" i="12"/>
  <c r="AF265" i="12"/>
  <c r="AE265" i="12"/>
  <c r="AD265" i="12"/>
  <c r="AC265" i="12"/>
  <c r="AB265" i="12"/>
  <c r="AA265" i="12"/>
  <c r="Z265" i="12"/>
  <c r="AH264" i="12"/>
  <c r="AG264" i="12"/>
  <c r="AF264" i="12"/>
  <c r="AE264" i="12"/>
  <c r="AD264" i="12"/>
  <c r="AC264" i="12"/>
  <c r="AB264" i="12"/>
  <c r="AA264" i="12"/>
  <c r="Z264" i="12"/>
  <c r="AH263" i="12"/>
  <c r="AG263" i="12"/>
  <c r="AF263" i="12"/>
  <c r="AE263" i="12"/>
  <c r="AD263" i="12"/>
  <c r="AC263" i="12"/>
  <c r="AB263" i="12"/>
  <c r="AA263" i="12"/>
  <c r="Z263" i="12"/>
  <c r="AH262" i="12"/>
  <c r="AG262" i="12"/>
  <c r="AF262" i="12"/>
  <c r="AE262" i="12"/>
  <c r="AD262" i="12"/>
  <c r="AC262" i="12"/>
  <c r="AB262" i="12"/>
  <c r="AA262" i="12"/>
  <c r="Z262" i="12"/>
  <c r="AH261" i="12"/>
  <c r="AG261" i="12"/>
  <c r="AF261" i="12"/>
  <c r="AE261" i="12"/>
  <c r="AD261" i="12"/>
  <c r="AC261" i="12"/>
  <c r="AB261" i="12"/>
  <c r="AA261" i="12"/>
  <c r="Z261" i="12"/>
  <c r="AH260" i="12"/>
  <c r="AG260" i="12"/>
  <c r="AF260" i="12"/>
  <c r="AE260" i="12"/>
  <c r="AD260" i="12"/>
  <c r="AC260" i="12"/>
  <c r="AB260" i="12"/>
  <c r="AA260" i="12"/>
  <c r="Z260" i="12"/>
  <c r="AH259" i="12"/>
  <c r="AG259" i="12"/>
  <c r="AF259" i="12"/>
  <c r="AE259" i="12"/>
  <c r="AD259" i="12"/>
  <c r="AC259" i="12"/>
  <c r="AB259" i="12"/>
  <c r="AA259" i="12"/>
  <c r="Z259" i="12"/>
  <c r="AH258" i="12"/>
  <c r="AG258" i="12"/>
  <c r="AF258" i="12"/>
  <c r="AE258" i="12"/>
  <c r="AD258" i="12"/>
  <c r="AC258" i="12"/>
  <c r="AB258" i="12"/>
  <c r="AA258" i="12"/>
  <c r="Z258" i="12"/>
  <c r="AH257" i="12"/>
  <c r="AG257" i="12"/>
  <c r="AF257" i="12"/>
  <c r="AE257" i="12"/>
  <c r="AD257" i="12"/>
  <c r="AC257" i="12"/>
  <c r="AB257" i="12"/>
  <c r="AA257" i="12"/>
  <c r="Z257" i="12"/>
  <c r="AH256" i="12"/>
  <c r="AG256" i="12"/>
  <c r="AF256" i="12"/>
  <c r="AE256" i="12"/>
  <c r="AD256" i="12"/>
  <c r="AC256" i="12"/>
  <c r="AB256" i="12"/>
  <c r="AA256" i="12"/>
  <c r="Z256" i="12"/>
  <c r="AH255" i="12"/>
  <c r="AG255" i="12"/>
  <c r="AF255" i="12"/>
  <c r="AE255" i="12"/>
  <c r="AD255" i="12"/>
  <c r="AC255" i="12"/>
  <c r="AB255" i="12"/>
  <c r="AA255" i="12"/>
  <c r="Z255" i="12"/>
  <c r="AH254" i="12"/>
  <c r="AG254" i="12"/>
  <c r="AF254" i="12"/>
  <c r="AE254" i="12"/>
  <c r="AD254" i="12"/>
  <c r="AC254" i="12"/>
  <c r="AB254" i="12"/>
  <c r="AA254" i="12"/>
  <c r="Z254" i="12"/>
  <c r="AH253" i="12"/>
  <c r="AG253" i="12"/>
  <c r="AF253" i="12"/>
  <c r="AE253" i="12"/>
  <c r="AD253" i="12"/>
  <c r="AC253" i="12"/>
  <c r="AB253" i="12"/>
  <c r="AA253" i="12"/>
  <c r="Z253" i="12"/>
  <c r="AH252" i="12"/>
  <c r="AG252" i="12"/>
  <c r="AF252" i="12"/>
  <c r="AE252" i="12"/>
  <c r="AD252" i="12"/>
  <c r="AC252" i="12"/>
  <c r="AB252" i="12"/>
  <c r="AA252" i="12"/>
  <c r="Z252" i="12"/>
  <c r="AG251" i="12"/>
  <c r="AF251" i="12"/>
  <c r="AE251" i="12"/>
  <c r="AD251" i="12"/>
  <c r="AC251" i="12"/>
  <c r="AB251" i="12"/>
  <c r="AA251" i="12"/>
  <c r="Z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51" i="12"/>
  <c r="AU300" i="12"/>
  <c r="AS300" i="12"/>
  <c r="AQ300" i="12"/>
  <c r="AO300" i="12"/>
  <c r="AM300" i="12"/>
  <c r="AK300" i="12"/>
  <c r="AI300" i="12"/>
  <c r="AG300" i="12"/>
  <c r="AE300" i="12"/>
  <c r="AC300" i="12"/>
  <c r="AA300" i="12"/>
  <c r="Y300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4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L231" i="12"/>
  <c r="AW213" i="12"/>
  <c r="AX213" i="12"/>
  <c r="AS213" i="12"/>
  <c r="AT213" i="12"/>
  <c r="AU213" i="12"/>
  <c r="AV213" i="12"/>
  <c r="AM213" i="12"/>
  <c r="AN213" i="12"/>
  <c r="AO213" i="12"/>
  <c r="AP213" i="12"/>
  <c r="AQ213" i="12"/>
  <c r="AR213" i="12"/>
  <c r="AK266" i="12" l="1"/>
  <c r="C7" i="15"/>
  <c r="C2" i="15"/>
  <c r="C3" i="15"/>
  <c r="C4" i="15"/>
  <c r="C5" i="15"/>
  <c r="C6" i="15"/>
  <c r="I1210" i="12"/>
  <c r="Y266" i="12"/>
  <c r="AA266" i="12"/>
  <c r="AE266" i="12"/>
  <c r="AI266" i="12"/>
  <c r="AC266" i="12"/>
  <c r="AG266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AB169" i="12"/>
  <c r="AB168" i="12"/>
  <c r="AB167" i="12"/>
  <c r="AB166" i="12"/>
  <c r="AB165" i="12"/>
  <c r="AB164" i="12"/>
  <c r="AB163" i="12"/>
  <c r="AB162" i="12"/>
  <c r="AB161" i="12"/>
  <c r="AB160" i="12"/>
  <c r="AB159" i="12"/>
  <c r="AB158" i="12"/>
  <c r="AB157" i="12"/>
  <c r="AB156" i="12"/>
  <c r="AB155" i="12"/>
  <c r="AB154" i="12"/>
  <c r="AB153" i="12"/>
  <c r="AB152" i="12"/>
  <c r="AB151" i="12"/>
  <c r="AB150" i="12"/>
  <c r="AB149" i="12"/>
  <c r="AB148" i="12"/>
  <c r="AB147" i="12"/>
  <c r="AB146" i="12"/>
  <c r="AB145" i="12"/>
  <c r="AB144" i="12"/>
  <c r="AB143" i="12"/>
  <c r="AB139" i="12"/>
  <c r="AB138" i="12"/>
  <c r="AB137" i="12"/>
  <c r="AB136" i="12"/>
  <c r="AB135" i="12"/>
  <c r="AB134" i="12"/>
  <c r="AB133" i="12"/>
  <c r="AB132" i="12"/>
  <c r="AB131" i="12"/>
  <c r="AB130" i="12"/>
  <c r="AB129" i="12"/>
  <c r="AB128" i="12"/>
  <c r="AB127" i="12"/>
  <c r="AB126" i="12"/>
  <c r="AB125" i="12"/>
  <c r="AB100" i="12"/>
  <c r="AB79" i="12"/>
  <c r="AB80" i="12"/>
  <c r="AB93" i="12"/>
  <c r="AB81" i="12"/>
  <c r="AB97" i="12"/>
  <c r="AB94" i="12"/>
  <c r="AB82" i="12"/>
  <c r="AB83" i="12"/>
  <c r="AB84" i="12"/>
  <c r="AB85" i="12"/>
  <c r="AB98" i="12"/>
  <c r="AB86" i="12"/>
  <c r="AB87" i="12"/>
  <c r="AB88" i="12"/>
  <c r="AB92" i="12"/>
  <c r="AB89" i="12"/>
  <c r="AB90" i="12"/>
  <c r="AB91" i="12"/>
  <c r="AB99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96" i="12"/>
  <c r="AB95" i="12"/>
  <c r="S12" i="12"/>
  <c r="S13" i="12" s="1"/>
  <c r="S14" i="12" s="1"/>
  <c r="S15" i="12" s="1"/>
  <c r="S16" i="12" s="1"/>
  <c r="S17" i="12" s="1"/>
  <c r="S18" i="12" s="1"/>
  <c r="R12" i="12"/>
  <c r="C8" i="15" l="1"/>
  <c r="B7" i="15"/>
  <c r="B2" i="15"/>
  <c r="B6" i="15"/>
  <c r="B3" i="15"/>
  <c r="B5" i="15"/>
  <c r="H1210" i="12"/>
  <c r="B4" i="15"/>
  <c r="R13" i="12"/>
  <c r="R14" i="12" s="1"/>
  <c r="R15" i="12" s="1"/>
  <c r="R16" i="12" s="1"/>
  <c r="R17" i="12" s="1"/>
  <c r="R18" i="12" s="1"/>
  <c r="B4" i="6"/>
  <c r="B3" i="6"/>
  <c r="B2" i="6"/>
  <c r="B8" i="15" l="1"/>
  <c r="D8" i="15" s="1"/>
  <c r="W2" i="12"/>
  <c r="Y66" i="12"/>
  <c r="Y63" i="12"/>
  <c r="Z63" i="12"/>
  <c r="AA63" i="12"/>
  <c r="AB63" i="12"/>
  <c r="AC63" i="12"/>
  <c r="AD63" i="12"/>
  <c r="AE63" i="12"/>
  <c r="AF63" i="12"/>
  <c r="Y64" i="12"/>
  <c r="Z64" i="12"/>
  <c r="AA64" i="12"/>
  <c r="AB64" i="12"/>
  <c r="AC64" i="12"/>
  <c r="AD64" i="12"/>
  <c r="AE64" i="12"/>
  <c r="AF64" i="12"/>
  <c r="Y65" i="12"/>
  <c r="Z65" i="12"/>
  <c r="AA65" i="12"/>
  <c r="AB65" i="12"/>
  <c r="AC65" i="12"/>
  <c r="AD65" i="12"/>
  <c r="AE65" i="12"/>
  <c r="X66" i="12"/>
  <c r="Z66" i="12"/>
  <c r="AB66" i="12"/>
  <c r="AC66" i="12"/>
  <c r="AD66" i="12"/>
  <c r="AE66" i="12"/>
  <c r="Y67" i="12"/>
  <c r="Z67" i="12"/>
  <c r="AA67" i="12"/>
  <c r="AB67" i="12"/>
  <c r="AC67" i="12"/>
  <c r="AD67" i="12"/>
  <c r="AE67" i="12"/>
  <c r="X68" i="12"/>
  <c r="Y68" i="12"/>
  <c r="Z68" i="12"/>
  <c r="AA68" i="12"/>
  <c r="AB68" i="12"/>
  <c r="AC68" i="12"/>
  <c r="AD68" i="12"/>
  <c r="AE68" i="12"/>
  <c r="X69" i="12"/>
  <c r="Y69" i="12"/>
  <c r="Z69" i="12"/>
  <c r="AA69" i="12"/>
  <c r="AB69" i="12"/>
  <c r="AC69" i="12"/>
  <c r="AD69" i="12"/>
  <c r="AE69" i="12"/>
  <c r="X70" i="12"/>
  <c r="Y70" i="12"/>
  <c r="Z70" i="12"/>
  <c r="AA70" i="12"/>
  <c r="AB70" i="12"/>
  <c r="AC70" i="12"/>
  <c r="AD70" i="12"/>
  <c r="AE70" i="12"/>
  <c r="X71" i="12"/>
  <c r="Y71" i="12"/>
  <c r="Z71" i="12"/>
  <c r="AA71" i="12"/>
  <c r="AB71" i="12"/>
  <c r="AC71" i="12"/>
  <c r="AD71" i="12"/>
  <c r="AE71" i="12"/>
  <c r="X72" i="12"/>
  <c r="Y72" i="12"/>
  <c r="Z72" i="12"/>
  <c r="AA72" i="12"/>
  <c r="AB72" i="12"/>
  <c r="AC72" i="12"/>
  <c r="AD72" i="12"/>
  <c r="AE72" i="12"/>
  <c r="Y73" i="12"/>
  <c r="Z73" i="12"/>
  <c r="AA73" i="12"/>
  <c r="AB73" i="12"/>
  <c r="AC73" i="12"/>
  <c r="AD73" i="12"/>
  <c r="AE73" i="12"/>
  <c r="Y62" i="12"/>
  <c r="Z62" i="12"/>
  <c r="AA62" i="12"/>
  <c r="AB62" i="12"/>
  <c r="AC62" i="12"/>
  <c r="AD62" i="12"/>
  <c r="AE62" i="12"/>
  <c r="AF62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1207" i="12"/>
  <c r="P1208" i="12"/>
  <c r="P1209" i="12"/>
  <c r="P4" i="12"/>
  <c r="S7" i="13"/>
  <c r="R7" i="13"/>
  <c r="L7" i="13"/>
  <c r="J7" i="13"/>
  <c r="M7" i="13" s="1"/>
  <c r="Y4" i="9"/>
  <c r="AP5" i="9"/>
  <c r="AP6" i="9"/>
  <c r="AP7" i="9"/>
  <c r="AP8" i="9"/>
  <c r="AP9" i="9"/>
  <c r="AP10" i="9"/>
  <c r="AP11" i="9"/>
  <c r="AP12" i="9"/>
  <c r="AP4" i="9"/>
  <c r="Y5" i="9" l="1"/>
  <c r="Z5" i="9" s="1"/>
  <c r="Y6" i="9"/>
  <c r="Y7" i="9"/>
  <c r="Z7" i="9" s="1"/>
  <c r="Y8" i="9"/>
  <c r="AB8" i="9" s="1"/>
  <c r="Z4" i="9"/>
  <c r="Z6" i="9"/>
  <c r="Y10" i="9"/>
  <c r="Z10" i="9" s="1"/>
  <c r="Y11" i="9"/>
  <c r="Z11" i="9" s="1"/>
  <c r="Y12" i="9"/>
  <c r="Z12" i="9" s="1"/>
  <c r="Y13" i="9"/>
  <c r="Z13" i="9" s="1"/>
  <c r="C15" i="9"/>
  <c r="D15" i="9"/>
  <c r="C16" i="9"/>
  <c r="D16" i="9"/>
  <c r="C17" i="9"/>
  <c r="D17" i="9"/>
  <c r="C18" i="9"/>
  <c r="D18" i="9"/>
  <c r="C19" i="9"/>
  <c r="D19" i="9"/>
  <c r="C20" i="9"/>
  <c r="D20" i="9"/>
  <c r="C21" i="9"/>
  <c r="D21" i="9"/>
  <c r="C22" i="9"/>
  <c r="D22" i="9"/>
  <c r="C23" i="9"/>
  <c r="D23" i="9"/>
  <c r="C24" i="9"/>
  <c r="D24" i="9"/>
  <c r="C25" i="9"/>
  <c r="D25" i="9"/>
  <c r="C26" i="9"/>
  <c r="D26" i="9"/>
  <c r="C27" i="9"/>
  <c r="D27" i="9"/>
  <c r="C28" i="9"/>
  <c r="D28" i="9"/>
  <c r="C29" i="9"/>
  <c r="D29" i="9"/>
  <c r="C30" i="9"/>
  <c r="D30" i="9"/>
  <c r="C31" i="9"/>
  <c r="D31" i="9"/>
  <c r="C32" i="9"/>
  <c r="D32" i="9"/>
  <c r="C33" i="9"/>
  <c r="D33" i="9"/>
  <c r="C34" i="9"/>
  <c r="D34" i="9"/>
  <c r="C35" i="9"/>
  <c r="D35" i="9"/>
  <c r="C36" i="9"/>
  <c r="D36" i="9"/>
  <c r="C37" i="9"/>
  <c r="D37" i="9"/>
  <c r="C38" i="9"/>
  <c r="D38" i="9"/>
  <c r="C39" i="9"/>
  <c r="D39" i="9"/>
  <c r="C40" i="9"/>
  <c r="D40" i="9"/>
  <c r="C41" i="9"/>
  <c r="D41" i="9"/>
  <c r="C42" i="9"/>
  <c r="D42" i="9"/>
  <c r="C43" i="9"/>
  <c r="D43" i="9"/>
  <c r="C44" i="9"/>
  <c r="D44" i="9"/>
  <c r="C45" i="9"/>
  <c r="D45" i="9"/>
  <c r="C46" i="9"/>
  <c r="D46" i="9"/>
  <c r="C47" i="9"/>
  <c r="D47" i="9"/>
  <c r="C48" i="9"/>
  <c r="D48" i="9"/>
  <c r="C49" i="9"/>
  <c r="D49" i="9"/>
  <c r="C50" i="9"/>
  <c r="D50" i="9"/>
  <c r="C51" i="9"/>
  <c r="D51" i="9"/>
  <c r="C52" i="9"/>
  <c r="D52" i="9"/>
  <c r="C53" i="9"/>
  <c r="D53" i="9"/>
  <c r="C54" i="9"/>
  <c r="D54" i="9"/>
  <c r="C55" i="9"/>
  <c r="D55" i="9"/>
  <c r="C56" i="9"/>
  <c r="D56" i="9"/>
  <c r="C57" i="9"/>
  <c r="D57" i="9"/>
  <c r="C58" i="9"/>
  <c r="D58" i="9"/>
  <c r="C59" i="9"/>
  <c r="D59" i="9"/>
  <c r="C60" i="9"/>
  <c r="D60" i="9"/>
  <c r="C61" i="9"/>
  <c r="D61" i="9"/>
  <c r="C62" i="9"/>
  <c r="D62" i="9"/>
  <c r="C63" i="9"/>
  <c r="D63" i="9"/>
  <c r="C64" i="9"/>
  <c r="D64" i="9"/>
  <c r="C65" i="9"/>
  <c r="D65" i="9"/>
  <c r="C66" i="9"/>
  <c r="D66" i="9"/>
  <c r="C67" i="9"/>
  <c r="D67" i="9"/>
  <c r="C68" i="9"/>
  <c r="D68" i="9"/>
  <c r="C69" i="9"/>
  <c r="D69" i="9"/>
  <c r="C70" i="9"/>
  <c r="D70" i="9"/>
  <c r="C71" i="9"/>
  <c r="D71" i="9"/>
  <c r="C72" i="9"/>
  <c r="D72" i="9"/>
  <c r="C73" i="9"/>
  <c r="D73" i="9"/>
  <c r="C74" i="9"/>
  <c r="D74" i="9"/>
  <c r="C75" i="9"/>
  <c r="D75" i="9"/>
  <c r="C76" i="9"/>
  <c r="D76" i="9"/>
  <c r="C77" i="9"/>
  <c r="D77" i="9"/>
  <c r="C78" i="9"/>
  <c r="D78" i="9"/>
  <c r="C79" i="9"/>
  <c r="D79" i="9"/>
  <c r="C80" i="9"/>
  <c r="D80" i="9"/>
  <c r="C81" i="9"/>
  <c r="D81" i="9"/>
  <c r="C82" i="9"/>
  <c r="D82" i="9"/>
  <c r="C83" i="9"/>
  <c r="D83" i="9"/>
  <c r="C84" i="9"/>
  <c r="D84" i="9"/>
  <c r="C85" i="9"/>
  <c r="D85" i="9"/>
  <c r="C86" i="9"/>
  <c r="D86" i="9"/>
  <c r="C87" i="9"/>
  <c r="D87" i="9"/>
  <c r="C88" i="9"/>
  <c r="D88" i="9"/>
  <c r="C89" i="9"/>
  <c r="D89" i="9"/>
  <c r="C90" i="9"/>
  <c r="D90" i="9"/>
  <c r="C91" i="9"/>
  <c r="D91" i="9"/>
  <c r="C92" i="9"/>
  <c r="D92" i="9"/>
  <c r="C93" i="9"/>
  <c r="D93" i="9"/>
  <c r="C94" i="9"/>
  <c r="D94" i="9"/>
  <c r="C95" i="9"/>
  <c r="D95" i="9"/>
  <c r="C96" i="9"/>
  <c r="D96" i="9"/>
  <c r="C97" i="9"/>
  <c r="D97" i="9"/>
  <c r="C98" i="9"/>
  <c r="D98" i="9"/>
  <c r="C99" i="9"/>
  <c r="D99" i="9"/>
  <c r="C100" i="9"/>
  <c r="D100" i="9"/>
  <c r="C101" i="9"/>
  <c r="D101" i="9"/>
  <c r="C102" i="9"/>
  <c r="D102" i="9"/>
  <c r="C103" i="9"/>
  <c r="D103" i="9"/>
  <c r="C104" i="9"/>
  <c r="D104" i="9"/>
  <c r="C105" i="9"/>
  <c r="D105" i="9"/>
  <c r="C106" i="9"/>
  <c r="D106" i="9"/>
  <c r="C107" i="9"/>
  <c r="D107" i="9"/>
  <c r="C108" i="9"/>
  <c r="D108" i="9"/>
  <c r="C109" i="9"/>
  <c r="D109" i="9"/>
  <c r="C110" i="9"/>
  <c r="D110" i="9"/>
  <c r="C111" i="9"/>
  <c r="D111" i="9"/>
  <c r="C112" i="9"/>
  <c r="D112" i="9"/>
  <c r="C113" i="9"/>
  <c r="D113" i="9"/>
  <c r="C114" i="9"/>
  <c r="D114" i="9"/>
  <c r="C115" i="9"/>
  <c r="D115" i="9"/>
  <c r="C116" i="9"/>
  <c r="D116" i="9"/>
  <c r="C117" i="9"/>
  <c r="D117" i="9"/>
  <c r="C118" i="9"/>
  <c r="D118" i="9"/>
  <c r="C119" i="9"/>
  <c r="D119" i="9"/>
  <c r="C120" i="9"/>
  <c r="D120" i="9"/>
  <c r="C121" i="9"/>
  <c r="D121" i="9"/>
  <c r="C122" i="9"/>
  <c r="D122" i="9"/>
  <c r="C123" i="9"/>
  <c r="D123" i="9"/>
  <c r="C124" i="9"/>
  <c r="D124" i="9"/>
  <c r="C125" i="9"/>
  <c r="D125" i="9"/>
  <c r="C126" i="9"/>
  <c r="D126" i="9"/>
  <c r="C127" i="9"/>
  <c r="D127" i="9"/>
  <c r="C128" i="9"/>
  <c r="D128" i="9"/>
  <c r="C129" i="9"/>
  <c r="D129" i="9"/>
  <c r="C130" i="9"/>
  <c r="D130" i="9"/>
  <c r="C131" i="9"/>
  <c r="D131" i="9"/>
  <c r="C132" i="9"/>
  <c r="D132" i="9"/>
  <c r="C133" i="9"/>
  <c r="D133" i="9"/>
  <c r="C134" i="9"/>
  <c r="D134" i="9"/>
  <c r="C135" i="9"/>
  <c r="D135" i="9"/>
  <c r="C136" i="9"/>
  <c r="D136" i="9"/>
  <c r="C137" i="9"/>
  <c r="D137" i="9"/>
  <c r="C138" i="9"/>
  <c r="D138" i="9"/>
  <c r="C139" i="9"/>
  <c r="D139" i="9"/>
  <c r="C140" i="9"/>
  <c r="D140" i="9"/>
  <c r="C141" i="9"/>
  <c r="D141" i="9"/>
  <c r="C142" i="9"/>
  <c r="D142" i="9"/>
  <c r="C143" i="9"/>
  <c r="D143" i="9"/>
  <c r="C144" i="9"/>
  <c r="D144" i="9"/>
  <c r="C145" i="9"/>
  <c r="D145" i="9"/>
  <c r="C146" i="9"/>
  <c r="D146" i="9"/>
  <c r="C147" i="9"/>
  <c r="D147" i="9"/>
  <c r="C148" i="9"/>
  <c r="D148" i="9"/>
  <c r="C149" i="9"/>
  <c r="D149" i="9"/>
  <c r="C150" i="9"/>
  <c r="D150" i="9"/>
  <c r="C151" i="9"/>
  <c r="D151" i="9"/>
  <c r="C152" i="9"/>
  <c r="D152" i="9"/>
  <c r="C153" i="9"/>
  <c r="D153" i="9"/>
  <c r="C154" i="9"/>
  <c r="D154" i="9"/>
  <c r="C155" i="9"/>
  <c r="D155" i="9"/>
  <c r="C156" i="9"/>
  <c r="D156" i="9"/>
  <c r="C157" i="9"/>
  <c r="D157" i="9"/>
  <c r="C158" i="9"/>
  <c r="D158" i="9"/>
  <c r="C159" i="9"/>
  <c r="D159" i="9"/>
  <c r="C160" i="9"/>
  <c r="D160" i="9"/>
  <c r="C161" i="9"/>
  <c r="D161" i="9"/>
  <c r="C162" i="9"/>
  <c r="D162" i="9"/>
  <c r="C163" i="9"/>
  <c r="D163" i="9"/>
  <c r="C164" i="9"/>
  <c r="D164" i="9"/>
  <c r="C165" i="9"/>
  <c r="D165" i="9"/>
  <c r="C166" i="9"/>
  <c r="D166" i="9"/>
  <c r="C167" i="9"/>
  <c r="D167" i="9"/>
  <c r="C168" i="9"/>
  <c r="D168" i="9"/>
  <c r="C169" i="9"/>
  <c r="D169" i="9"/>
  <c r="C170" i="9"/>
  <c r="D170" i="9"/>
  <c r="C171" i="9"/>
  <c r="D171" i="9"/>
  <c r="C172" i="9"/>
  <c r="D172" i="9"/>
  <c r="C173" i="9"/>
  <c r="D173" i="9"/>
  <c r="C174" i="9"/>
  <c r="D174" i="9"/>
  <c r="C175" i="9"/>
  <c r="D175" i="9"/>
  <c r="C176" i="9"/>
  <c r="D176" i="9"/>
  <c r="C177" i="9"/>
  <c r="D177" i="9"/>
  <c r="C178" i="9"/>
  <c r="D178" i="9"/>
  <c r="C179" i="9"/>
  <c r="D179" i="9"/>
  <c r="C180" i="9"/>
  <c r="D180" i="9"/>
  <c r="C181" i="9"/>
  <c r="D181" i="9"/>
  <c r="C182" i="9"/>
  <c r="D182" i="9"/>
  <c r="C183" i="9"/>
  <c r="D183" i="9"/>
  <c r="C184" i="9"/>
  <c r="D184" i="9"/>
  <c r="C185" i="9"/>
  <c r="D185" i="9"/>
  <c r="C186" i="9"/>
  <c r="D186" i="9"/>
  <c r="C187" i="9"/>
  <c r="D187" i="9"/>
  <c r="C188" i="9"/>
  <c r="D188" i="9"/>
  <c r="C189" i="9"/>
  <c r="D189" i="9"/>
  <c r="C190" i="9"/>
  <c r="D190" i="9"/>
  <c r="C191" i="9"/>
  <c r="D191" i="9"/>
  <c r="C192" i="9"/>
  <c r="D192" i="9"/>
  <c r="C193" i="9"/>
  <c r="D193" i="9"/>
  <c r="C194" i="9"/>
  <c r="D194" i="9"/>
  <c r="C195" i="9"/>
  <c r="D195" i="9"/>
  <c r="C196" i="9"/>
  <c r="D196" i="9"/>
  <c r="C197" i="9"/>
  <c r="D197" i="9"/>
  <c r="C198" i="9"/>
  <c r="D198" i="9"/>
  <c r="C199" i="9"/>
  <c r="D199" i="9"/>
  <c r="C200" i="9"/>
  <c r="D200" i="9"/>
  <c r="C201" i="9"/>
  <c r="D201" i="9"/>
  <c r="C202" i="9"/>
  <c r="D202" i="9"/>
  <c r="C203" i="9"/>
  <c r="D203" i="9"/>
  <c r="C204" i="9"/>
  <c r="D204" i="9"/>
  <c r="C205" i="9"/>
  <c r="D205" i="9"/>
  <c r="C206" i="9"/>
  <c r="D206" i="9"/>
  <c r="C207" i="9"/>
  <c r="D207" i="9"/>
  <c r="C208" i="9"/>
  <c r="D208" i="9"/>
  <c r="C209" i="9"/>
  <c r="D209" i="9"/>
  <c r="C210" i="9"/>
  <c r="D210" i="9"/>
  <c r="C211" i="9"/>
  <c r="D211" i="9"/>
  <c r="C212" i="9"/>
  <c r="D212" i="9"/>
  <c r="C213" i="9"/>
  <c r="D213" i="9"/>
  <c r="C214" i="9"/>
  <c r="D214" i="9"/>
  <c r="C215" i="9"/>
  <c r="D215" i="9"/>
  <c r="C216" i="9"/>
  <c r="D216" i="9"/>
  <c r="C217" i="9"/>
  <c r="D217" i="9"/>
  <c r="C218" i="9"/>
  <c r="D218" i="9"/>
  <c r="C219" i="9"/>
  <c r="D219" i="9"/>
  <c r="C220" i="9"/>
  <c r="D220" i="9"/>
  <c r="C221" i="9"/>
  <c r="D221" i="9"/>
  <c r="C222" i="9"/>
  <c r="D222" i="9"/>
  <c r="C223" i="9"/>
  <c r="D223" i="9"/>
  <c r="C224" i="9"/>
  <c r="D224" i="9"/>
  <c r="C225" i="9"/>
  <c r="D225" i="9"/>
  <c r="C226" i="9"/>
  <c r="D226" i="9"/>
  <c r="C227" i="9"/>
  <c r="D227" i="9"/>
  <c r="C228" i="9"/>
  <c r="D228" i="9"/>
  <c r="C229" i="9"/>
  <c r="D229" i="9"/>
  <c r="C230" i="9"/>
  <c r="D230" i="9"/>
  <c r="C231" i="9"/>
  <c r="D231" i="9"/>
  <c r="C232" i="9"/>
  <c r="D232" i="9"/>
  <c r="C233" i="9"/>
  <c r="D233" i="9"/>
  <c r="C234" i="9"/>
  <c r="D234" i="9"/>
  <c r="C235" i="9"/>
  <c r="D235" i="9"/>
  <c r="C236" i="9"/>
  <c r="D236" i="9"/>
  <c r="C237" i="9"/>
  <c r="D237" i="9"/>
  <c r="C238" i="9"/>
  <c r="D238" i="9"/>
  <c r="C239" i="9"/>
  <c r="D239" i="9"/>
  <c r="C240" i="9"/>
  <c r="D240" i="9"/>
  <c r="C241" i="9"/>
  <c r="D241" i="9"/>
  <c r="C242" i="9"/>
  <c r="D242" i="9"/>
  <c r="C243" i="9"/>
  <c r="D243" i="9"/>
  <c r="C244" i="9"/>
  <c r="D244" i="9"/>
  <c r="C245" i="9"/>
  <c r="D245" i="9"/>
  <c r="C246" i="9"/>
  <c r="D246" i="9"/>
  <c r="C247" i="9"/>
  <c r="D247" i="9"/>
  <c r="C248" i="9"/>
  <c r="D248" i="9"/>
  <c r="C249" i="9"/>
  <c r="D249" i="9"/>
  <c r="C250" i="9"/>
  <c r="D250" i="9"/>
  <c r="C251" i="9"/>
  <c r="D251" i="9"/>
  <c r="C252" i="9"/>
  <c r="D252" i="9"/>
  <c r="C253" i="9"/>
  <c r="D253" i="9"/>
  <c r="C254" i="9"/>
  <c r="D254" i="9"/>
  <c r="C255" i="9"/>
  <c r="D255" i="9"/>
  <c r="C256" i="9"/>
  <c r="D256" i="9"/>
  <c r="C257" i="9"/>
  <c r="D257" i="9"/>
  <c r="C258" i="9"/>
  <c r="D258" i="9"/>
  <c r="C259" i="9"/>
  <c r="D259" i="9"/>
  <c r="C260" i="9"/>
  <c r="D260" i="9"/>
  <c r="C261" i="9"/>
  <c r="D261" i="9"/>
  <c r="C262" i="9"/>
  <c r="D262" i="9"/>
  <c r="C263" i="9"/>
  <c r="D263" i="9"/>
  <c r="C264" i="9"/>
  <c r="D264" i="9"/>
  <c r="C265" i="9"/>
  <c r="D265" i="9"/>
  <c r="C266" i="9"/>
  <c r="D266" i="9"/>
  <c r="C267" i="9"/>
  <c r="D267" i="9"/>
  <c r="C268" i="9"/>
  <c r="D268" i="9"/>
  <c r="C269" i="9"/>
  <c r="D269" i="9"/>
  <c r="C270" i="9"/>
  <c r="D270" i="9"/>
  <c r="C271" i="9"/>
  <c r="D271" i="9"/>
  <c r="C272" i="9"/>
  <c r="D272" i="9"/>
  <c r="C273" i="9"/>
  <c r="D273" i="9"/>
  <c r="C274" i="9"/>
  <c r="D274" i="9"/>
  <c r="C275" i="9"/>
  <c r="D275" i="9"/>
  <c r="C276" i="9"/>
  <c r="D276" i="9"/>
  <c r="C277" i="9"/>
  <c r="D277" i="9"/>
  <c r="C278" i="9"/>
  <c r="D278" i="9"/>
  <c r="C279" i="9"/>
  <c r="D279" i="9"/>
  <c r="C280" i="9"/>
  <c r="D280" i="9"/>
  <c r="C281" i="9"/>
  <c r="D281" i="9"/>
  <c r="C282" i="9"/>
  <c r="D282" i="9"/>
  <c r="C283" i="9"/>
  <c r="D283" i="9"/>
  <c r="C284" i="9"/>
  <c r="D284" i="9"/>
  <c r="C285" i="9"/>
  <c r="D285" i="9"/>
  <c r="C286" i="9"/>
  <c r="D286" i="9"/>
  <c r="C287" i="9"/>
  <c r="D287" i="9"/>
  <c r="C288" i="9"/>
  <c r="D288" i="9"/>
  <c r="C289" i="9"/>
  <c r="D289" i="9"/>
  <c r="C290" i="9"/>
  <c r="D290" i="9"/>
  <c r="C291" i="9"/>
  <c r="D291" i="9"/>
  <c r="C292" i="9"/>
  <c r="D292" i="9"/>
  <c r="C293" i="9"/>
  <c r="D293" i="9"/>
  <c r="C294" i="9"/>
  <c r="D294" i="9"/>
  <c r="C295" i="9"/>
  <c r="D295" i="9"/>
  <c r="C296" i="9"/>
  <c r="D296" i="9"/>
  <c r="C297" i="9"/>
  <c r="D297" i="9"/>
  <c r="C298" i="9"/>
  <c r="D298" i="9"/>
  <c r="C299" i="9"/>
  <c r="D299" i="9"/>
  <c r="C300" i="9"/>
  <c r="D300" i="9"/>
  <c r="C301" i="9"/>
  <c r="D301" i="9"/>
  <c r="C302" i="9"/>
  <c r="D302" i="9"/>
  <c r="C303" i="9"/>
  <c r="D303" i="9"/>
  <c r="C304" i="9"/>
  <c r="D304" i="9"/>
  <c r="C305" i="9"/>
  <c r="D305" i="9"/>
  <c r="C306" i="9"/>
  <c r="D306" i="9"/>
  <c r="C307" i="9"/>
  <c r="D307" i="9"/>
  <c r="C308" i="9"/>
  <c r="D308" i="9"/>
  <c r="C309" i="9"/>
  <c r="D309" i="9"/>
  <c r="C310" i="9"/>
  <c r="D310" i="9"/>
  <c r="C311" i="9"/>
  <c r="D311" i="9"/>
  <c r="C312" i="9"/>
  <c r="D312" i="9"/>
  <c r="C313" i="9"/>
  <c r="D313" i="9"/>
  <c r="C314" i="9"/>
  <c r="D314" i="9"/>
  <c r="C315" i="9"/>
  <c r="D315" i="9"/>
  <c r="C316" i="9"/>
  <c r="D316" i="9"/>
  <c r="C317" i="9"/>
  <c r="D317" i="9"/>
  <c r="C318" i="9"/>
  <c r="D318" i="9"/>
  <c r="C319" i="9"/>
  <c r="D319" i="9"/>
  <c r="C320" i="9"/>
  <c r="D320" i="9"/>
  <c r="C321" i="9"/>
  <c r="D321" i="9"/>
  <c r="C322" i="9"/>
  <c r="D322" i="9"/>
  <c r="C323" i="9"/>
  <c r="D323" i="9"/>
  <c r="C324" i="9"/>
  <c r="D324" i="9"/>
  <c r="C325" i="9"/>
  <c r="D325" i="9"/>
  <c r="C326" i="9"/>
  <c r="D326" i="9"/>
  <c r="C327" i="9"/>
  <c r="D327" i="9"/>
  <c r="C328" i="9"/>
  <c r="D328" i="9"/>
  <c r="C329" i="9"/>
  <c r="D329" i="9"/>
  <c r="C330" i="9"/>
  <c r="D330" i="9"/>
  <c r="C331" i="9"/>
  <c r="D331" i="9"/>
  <c r="C332" i="9"/>
  <c r="D332" i="9"/>
  <c r="C333" i="9"/>
  <c r="D333" i="9"/>
  <c r="C334" i="9"/>
  <c r="D334" i="9"/>
  <c r="C335" i="9"/>
  <c r="D335" i="9"/>
  <c r="C336" i="9"/>
  <c r="D336" i="9"/>
  <c r="C337" i="9"/>
  <c r="D337" i="9"/>
  <c r="C338" i="9"/>
  <c r="D338" i="9"/>
  <c r="C339" i="9"/>
  <c r="D339" i="9"/>
  <c r="C340" i="9"/>
  <c r="D340" i="9"/>
  <c r="C341" i="9"/>
  <c r="D341" i="9"/>
  <c r="C342" i="9"/>
  <c r="D342" i="9"/>
  <c r="C343" i="9"/>
  <c r="D343" i="9"/>
  <c r="C344" i="9"/>
  <c r="D344" i="9"/>
  <c r="C345" i="9"/>
  <c r="D345" i="9"/>
  <c r="C346" i="9"/>
  <c r="D346" i="9"/>
  <c r="C347" i="9"/>
  <c r="D347" i="9"/>
  <c r="C348" i="9"/>
  <c r="D348" i="9"/>
  <c r="C349" i="9"/>
  <c r="D349" i="9"/>
  <c r="C350" i="9"/>
  <c r="D350" i="9"/>
  <c r="C351" i="9"/>
  <c r="D351" i="9"/>
  <c r="C352" i="9"/>
  <c r="D352" i="9"/>
  <c r="C353" i="9"/>
  <c r="D353" i="9"/>
  <c r="C354" i="9"/>
  <c r="D354" i="9"/>
  <c r="C355" i="9"/>
  <c r="D355" i="9"/>
  <c r="C356" i="9"/>
  <c r="D356" i="9"/>
  <c r="C357" i="9"/>
  <c r="D357" i="9"/>
  <c r="C358" i="9"/>
  <c r="D358" i="9"/>
  <c r="C359" i="9"/>
  <c r="D359" i="9"/>
  <c r="C360" i="9"/>
  <c r="D360" i="9"/>
  <c r="C361" i="9"/>
  <c r="D361" i="9"/>
  <c r="C362" i="9"/>
  <c r="D362" i="9"/>
  <c r="C363" i="9"/>
  <c r="D363" i="9"/>
  <c r="C364" i="9"/>
  <c r="D364" i="9"/>
  <c r="C365" i="9"/>
  <c r="D365" i="9"/>
  <c r="C366" i="9"/>
  <c r="D366" i="9"/>
  <c r="C367" i="9"/>
  <c r="D367" i="9"/>
  <c r="C368" i="9"/>
  <c r="D368" i="9"/>
  <c r="C369" i="9"/>
  <c r="D369" i="9"/>
  <c r="C370" i="9"/>
  <c r="D370" i="9"/>
  <c r="C371" i="9"/>
  <c r="D371" i="9"/>
  <c r="C372" i="9"/>
  <c r="D372" i="9"/>
  <c r="C373" i="9"/>
  <c r="D373" i="9"/>
  <c r="C374" i="9"/>
  <c r="D374" i="9"/>
  <c r="C375" i="9"/>
  <c r="D375" i="9"/>
  <c r="C376" i="9"/>
  <c r="D376" i="9"/>
  <c r="C377" i="9"/>
  <c r="D377" i="9"/>
  <c r="C378" i="9"/>
  <c r="D378" i="9"/>
  <c r="C379" i="9"/>
  <c r="D379" i="9"/>
  <c r="C380" i="9"/>
  <c r="D380" i="9"/>
  <c r="C381" i="9"/>
  <c r="D381" i="9"/>
  <c r="C382" i="9"/>
  <c r="D382" i="9"/>
  <c r="C383" i="9"/>
  <c r="D383" i="9"/>
  <c r="C384" i="9"/>
  <c r="D384" i="9"/>
  <c r="C385" i="9"/>
  <c r="D385" i="9"/>
  <c r="C386" i="9"/>
  <c r="D386" i="9"/>
  <c r="C387" i="9"/>
  <c r="D387" i="9"/>
  <c r="C388" i="9"/>
  <c r="D388" i="9"/>
  <c r="C389" i="9"/>
  <c r="D389" i="9"/>
  <c r="C390" i="9"/>
  <c r="D390" i="9"/>
  <c r="C391" i="9"/>
  <c r="D391" i="9"/>
  <c r="C392" i="9"/>
  <c r="D392" i="9"/>
  <c r="C393" i="9"/>
  <c r="D393" i="9"/>
  <c r="C394" i="9"/>
  <c r="D394" i="9"/>
  <c r="C395" i="9"/>
  <c r="D395" i="9"/>
  <c r="C396" i="9"/>
  <c r="D396" i="9"/>
  <c r="C397" i="9"/>
  <c r="D397" i="9"/>
  <c r="C398" i="9"/>
  <c r="D398" i="9"/>
  <c r="C399" i="9"/>
  <c r="D399" i="9"/>
  <c r="C400" i="9"/>
  <c r="D400" i="9"/>
  <c r="C401" i="9"/>
  <c r="D401" i="9"/>
  <c r="C402" i="9"/>
  <c r="D402" i="9"/>
  <c r="C403" i="9"/>
  <c r="D403" i="9"/>
  <c r="C404" i="9"/>
  <c r="D404" i="9"/>
  <c r="C405" i="9"/>
  <c r="D405" i="9"/>
  <c r="C406" i="9"/>
  <c r="D406" i="9"/>
  <c r="C407" i="9"/>
  <c r="D407" i="9"/>
  <c r="C408" i="9"/>
  <c r="D408" i="9"/>
  <c r="C409" i="9"/>
  <c r="D409" i="9"/>
  <c r="C410" i="9"/>
  <c r="D410" i="9"/>
  <c r="C411" i="9"/>
  <c r="D411" i="9"/>
  <c r="C412" i="9"/>
  <c r="D412" i="9"/>
  <c r="C413" i="9"/>
  <c r="D413" i="9"/>
  <c r="C414" i="9"/>
  <c r="D414" i="9"/>
  <c r="C415" i="9"/>
  <c r="D415" i="9"/>
  <c r="C416" i="9"/>
  <c r="D416" i="9"/>
  <c r="C417" i="9"/>
  <c r="D417" i="9"/>
  <c r="C418" i="9"/>
  <c r="D418" i="9"/>
  <c r="C419" i="9"/>
  <c r="D419" i="9"/>
  <c r="C420" i="9"/>
  <c r="D420" i="9"/>
  <c r="C421" i="9"/>
  <c r="D421" i="9"/>
  <c r="C422" i="9"/>
  <c r="D422" i="9"/>
  <c r="C423" i="9"/>
  <c r="D423" i="9"/>
  <c r="C424" i="9"/>
  <c r="D424" i="9"/>
  <c r="C425" i="9"/>
  <c r="D425" i="9"/>
  <c r="C426" i="9"/>
  <c r="D426" i="9"/>
  <c r="C427" i="9"/>
  <c r="D427" i="9"/>
  <c r="C428" i="9"/>
  <c r="D428" i="9"/>
  <c r="C429" i="9"/>
  <c r="D429" i="9"/>
  <c r="C430" i="9"/>
  <c r="D430" i="9"/>
  <c r="C431" i="9"/>
  <c r="D431" i="9"/>
  <c r="C432" i="9"/>
  <c r="D432" i="9"/>
  <c r="C433" i="9"/>
  <c r="D433" i="9"/>
  <c r="C434" i="9"/>
  <c r="D434" i="9"/>
  <c r="C435" i="9"/>
  <c r="D435" i="9"/>
  <c r="C436" i="9"/>
  <c r="D436" i="9"/>
  <c r="C437" i="9"/>
  <c r="D437" i="9"/>
  <c r="C438" i="9"/>
  <c r="D438" i="9"/>
  <c r="C439" i="9"/>
  <c r="D439" i="9"/>
  <c r="C440" i="9"/>
  <c r="D440" i="9"/>
  <c r="C441" i="9"/>
  <c r="D441" i="9"/>
  <c r="C442" i="9"/>
  <c r="D442" i="9"/>
  <c r="C443" i="9"/>
  <c r="D443" i="9"/>
  <c r="C444" i="9"/>
  <c r="D444" i="9"/>
  <c r="C445" i="9"/>
  <c r="D445" i="9"/>
  <c r="C446" i="9"/>
  <c r="D446" i="9"/>
  <c r="C447" i="9"/>
  <c r="D447" i="9"/>
  <c r="C448" i="9"/>
  <c r="D448" i="9"/>
  <c r="C449" i="9"/>
  <c r="D449" i="9"/>
  <c r="C450" i="9"/>
  <c r="D450" i="9"/>
  <c r="C451" i="9"/>
  <c r="D451" i="9"/>
  <c r="C452" i="9"/>
  <c r="D452" i="9"/>
  <c r="C453" i="9"/>
  <c r="D453" i="9"/>
  <c r="C454" i="9"/>
  <c r="D454" i="9"/>
  <c r="C455" i="9"/>
  <c r="D455" i="9"/>
  <c r="C456" i="9"/>
  <c r="D456" i="9"/>
  <c r="C457" i="9"/>
  <c r="D457" i="9"/>
  <c r="C458" i="9"/>
  <c r="D458" i="9"/>
  <c r="C459" i="9"/>
  <c r="D459" i="9"/>
  <c r="C460" i="9"/>
  <c r="D460" i="9"/>
  <c r="C461" i="9"/>
  <c r="D461" i="9"/>
  <c r="C462" i="9"/>
  <c r="D462" i="9"/>
  <c r="C463" i="9"/>
  <c r="D463" i="9"/>
  <c r="C464" i="9"/>
  <c r="D464" i="9"/>
  <c r="C465" i="9"/>
  <c r="D465" i="9"/>
  <c r="C466" i="9"/>
  <c r="D466" i="9"/>
  <c r="C467" i="9"/>
  <c r="D467" i="9"/>
  <c r="C468" i="9"/>
  <c r="D468" i="9"/>
  <c r="C469" i="9"/>
  <c r="D469" i="9"/>
  <c r="C470" i="9"/>
  <c r="D470" i="9"/>
  <c r="C471" i="9"/>
  <c r="D471" i="9"/>
  <c r="C472" i="9"/>
  <c r="D472" i="9"/>
  <c r="C473" i="9"/>
  <c r="D473" i="9"/>
  <c r="C474" i="9"/>
  <c r="D474" i="9"/>
  <c r="C475" i="9"/>
  <c r="D475" i="9"/>
  <c r="C476" i="9"/>
  <c r="D476" i="9"/>
  <c r="C477" i="9"/>
  <c r="D477" i="9"/>
  <c r="C478" i="9"/>
  <c r="D478" i="9"/>
  <c r="C479" i="9"/>
  <c r="D479" i="9"/>
  <c r="C480" i="9"/>
  <c r="D480" i="9"/>
  <c r="C481" i="9"/>
  <c r="D481" i="9"/>
  <c r="C482" i="9"/>
  <c r="D482" i="9"/>
  <c r="C483" i="9"/>
  <c r="D483" i="9"/>
  <c r="C484" i="9"/>
  <c r="D484" i="9"/>
  <c r="C485" i="9"/>
  <c r="D485" i="9"/>
  <c r="C486" i="9"/>
  <c r="D486" i="9"/>
  <c r="C487" i="9"/>
  <c r="D487" i="9"/>
  <c r="C488" i="9"/>
  <c r="D488" i="9"/>
  <c r="C489" i="9"/>
  <c r="D489" i="9"/>
  <c r="C490" i="9"/>
  <c r="D490" i="9"/>
  <c r="C491" i="9"/>
  <c r="D491" i="9"/>
  <c r="C492" i="9"/>
  <c r="D492" i="9"/>
  <c r="C493" i="9"/>
  <c r="D493" i="9"/>
  <c r="C494" i="9"/>
  <c r="D494" i="9"/>
  <c r="C495" i="9"/>
  <c r="D495" i="9"/>
  <c r="C496" i="9"/>
  <c r="D496" i="9"/>
  <c r="C497" i="9"/>
  <c r="D497" i="9"/>
  <c r="C498" i="9"/>
  <c r="D498" i="9"/>
  <c r="C499" i="9"/>
  <c r="D499" i="9"/>
  <c r="C500" i="9"/>
  <c r="D500" i="9"/>
  <c r="C501" i="9"/>
  <c r="D501" i="9"/>
  <c r="C502" i="9"/>
  <c r="D502" i="9"/>
  <c r="C503" i="9"/>
  <c r="D503" i="9"/>
  <c r="C504" i="9"/>
  <c r="D504" i="9"/>
  <c r="C505" i="9"/>
  <c r="D505" i="9"/>
  <c r="C506" i="9"/>
  <c r="D506" i="9"/>
  <c r="C507" i="9"/>
  <c r="D507" i="9"/>
  <c r="C508" i="9"/>
  <c r="D508" i="9"/>
  <c r="C509" i="9"/>
  <c r="D509" i="9"/>
  <c r="C510" i="9"/>
  <c r="D510" i="9"/>
  <c r="C511" i="9"/>
  <c r="D511" i="9"/>
  <c r="C512" i="9"/>
  <c r="D512" i="9"/>
  <c r="C513" i="9"/>
  <c r="D513" i="9"/>
  <c r="C514" i="9"/>
  <c r="D514" i="9"/>
  <c r="C515" i="9"/>
  <c r="D515" i="9"/>
  <c r="C516" i="9"/>
  <c r="D516" i="9"/>
  <c r="C517" i="9"/>
  <c r="D517" i="9"/>
  <c r="C518" i="9"/>
  <c r="D518" i="9"/>
  <c r="C519" i="9"/>
  <c r="D519" i="9"/>
  <c r="C520" i="9"/>
  <c r="D520" i="9"/>
  <c r="C521" i="9"/>
  <c r="D521" i="9"/>
  <c r="C522" i="9"/>
  <c r="D522" i="9"/>
  <c r="C523" i="9"/>
  <c r="D523" i="9"/>
  <c r="C524" i="9"/>
  <c r="D524" i="9"/>
  <c r="C525" i="9"/>
  <c r="D525" i="9"/>
  <c r="C526" i="9"/>
  <c r="D526" i="9"/>
  <c r="C527" i="9"/>
  <c r="D527" i="9"/>
  <c r="C528" i="9"/>
  <c r="D528" i="9"/>
  <c r="C529" i="9"/>
  <c r="D529" i="9"/>
  <c r="C530" i="9"/>
  <c r="D530" i="9"/>
  <c r="C531" i="9"/>
  <c r="D531" i="9"/>
  <c r="C532" i="9"/>
  <c r="D532" i="9"/>
  <c r="C533" i="9"/>
  <c r="D533" i="9"/>
  <c r="C534" i="9"/>
  <c r="D534" i="9"/>
  <c r="C535" i="9"/>
  <c r="D535" i="9"/>
  <c r="C536" i="9"/>
  <c r="D536" i="9"/>
  <c r="C537" i="9"/>
  <c r="D537" i="9"/>
  <c r="C538" i="9"/>
  <c r="D538" i="9"/>
  <c r="C539" i="9"/>
  <c r="D539" i="9"/>
  <c r="C540" i="9"/>
  <c r="D540" i="9"/>
  <c r="C541" i="9"/>
  <c r="D541" i="9"/>
  <c r="C542" i="9"/>
  <c r="D542" i="9"/>
  <c r="C543" i="9"/>
  <c r="D543" i="9"/>
  <c r="C544" i="9"/>
  <c r="D544" i="9"/>
  <c r="C545" i="9"/>
  <c r="D545" i="9"/>
  <c r="C546" i="9"/>
  <c r="D546" i="9"/>
  <c r="C547" i="9"/>
  <c r="D547" i="9"/>
  <c r="C548" i="9"/>
  <c r="D548" i="9"/>
  <c r="C549" i="9"/>
  <c r="D549" i="9"/>
  <c r="C550" i="9"/>
  <c r="D550" i="9"/>
  <c r="C551" i="9"/>
  <c r="D551" i="9"/>
  <c r="C552" i="9"/>
  <c r="D552" i="9"/>
  <c r="C553" i="9"/>
  <c r="D553" i="9"/>
  <c r="C554" i="9"/>
  <c r="D554" i="9"/>
  <c r="C555" i="9"/>
  <c r="D555" i="9"/>
  <c r="C556" i="9"/>
  <c r="D556" i="9"/>
  <c r="C557" i="9"/>
  <c r="D557" i="9"/>
  <c r="C558" i="9"/>
  <c r="D558" i="9"/>
  <c r="C559" i="9"/>
  <c r="D559" i="9"/>
  <c r="C560" i="9"/>
  <c r="D560" i="9"/>
  <c r="C561" i="9"/>
  <c r="D561" i="9"/>
  <c r="C562" i="9"/>
  <c r="D562" i="9"/>
  <c r="C563" i="9"/>
  <c r="D563" i="9"/>
  <c r="C564" i="9"/>
  <c r="D564" i="9"/>
  <c r="C565" i="9"/>
  <c r="D565" i="9"/>
  <c r="C566" i="9"/>
  <c r="D566" i="9"/>
  <c r="C567" i="9"/>
  <c r="D567" i="9"/>
  <c r="C568" i="9"/>
  <c r="D568" i="9"/>
  <c r="C569" i="9"/>
  <c r="D569" i="9"/>
  <c r="C570" i="9"/>
  <c r="D570" i="9"/>
  <c r="C571" i="9"/>
  <c r="D571" i="9"/>
  <c r="C572" i="9"/>
  <c r="D572" i="9"/>
  <c r="C573" i="9"/>
  <c r="D573" i="9"/>
  <c r="C574" i="9"/>
  <c r="D574" i="9"/>
  <c r="C575" i="9"/>
  <c r="D575" i="9"/>
  <c r="C576" i="9"/>
  <c r="D576" i="9"/>
  <c r="C577" i="9"/>
  <c r="D577" i="9"/>
  <c r="C578" i="9"/>
  <c r="D578" i="9"/>
  <c r="C579" i="9"/>
  <c r="D579" i="9"/>
  <c r="C580" i="9"/>
  <c r="D580" i="9"/>
  <c r="C581" i="9"/>
  <c r="D581" i="9"/>
  <c r="C582" i="9"/>
  <c r="D582" i="9"/>
  <c r="C583" i="9"/>
  <c r="D583" i="9"/>
  <c r="C584" i="9"/>
  <c r="D584" i="9"/>
  <c r="C585" i="9"/>
  <c r="D585" i="9"/>
  <c r="C586" i="9"/>
  <c r="D586" i="9"/>
  <c r="C587" i="9"/>
  <c r="D587" i="9"/>
  <c r="C588" i="9"/>
  <c r="D588" i="9"/>
  <c r="C589" i="9"/>
  <c r="D589" i="9"/>
  <c r="C590" i="9"/>
  <c r="D590" i="9"/>
  <c r="C591" i="9"/>
  <c r="D591" i="9"/>
  <c r="C592" i="9"/>
  <c r="D592" i="9"/>
  <c r="C593" i="9"/>
  <c r="D593" i="9"/>
  <c r="C594" i="9"/>
  <c r="D594" i="9"/>
  <c r="C595" i="9"/>
  <c r="D595" i="9"/>
  <c r="C596" i="9"/>
  <c r="D596" i="9"/>
  <c r="C597" i="9"/>
  <c r="D597" i="9"/>
  <c r="C598" i="9"/>
  <c r="D598" i="9"/>
  <c r="C599" i="9"/>
  <c r="D599" i="9"/>
  <c r="C600" i="9"/>
  <c r="D600" i="9"/>
  <c r="C601" i="9"/>
  <c r="D601" i="9"/>
  <c r="C602" i="9"/>
  <c r="D602" i="9"/>
  <c r="C603" i="9"/>
  <c r="D603" i="9"/>
  <c r="C604" i="9"/>
  <c r="D604" i="9"/>
  <c r="C605" i="9"/>
  <c r="D605" i="9"/>
  <c r="C606" i="9"/>
  <c r="D606" i="9"/>
  <c r="C607" i="9"/>
  <c r="D607" i="9"/>
  <c r="C608" i="9"/>
  <c r="D608" i="9"/>
  <c r="C609" i="9"/>
  <c r="D609" i="9"/>
  <c r="C610" i="9"/>
  <c r="D610" i="9"/>
  <c r="C611" i="9"/>
  <c r="D611" i="9"/>
  <c r="C612" i="9"/>
  <c r="D612" i="9"/>
  <c r="C613" i="9"/>
  <c r="D613" i="9"/>
  <c r="C614" i="9"/>
  <c r="D614" i="9"/>
  <c r="C615" i="9"/>
  <c r="D615" i="9"/>
  <c r="C616" i="9"/>
  <c r="D616" i="9"/>
  <c r="C617" i="9"/>
  <c r="D617" i="9"/>
  <c r="C618" i="9"/>
  <c r="D618" i="9"/>
  <c r="C619" i="9"/>
  <c r="D619" i="9"/>
  <c r="C620" i="9"/>
  <c r="D620" i="9"/>
  <c r="C621" i="9"/>
  <c r="D621" i="9"/>
  <c r="C622" i="9"/>
  <c r="D622" i="9"/>
  <c r="C623" i="9"/>
  <c r="D623" i="9"/>
  <c r="C624" i="9"/>
  <c r="D624" i="9"/>
  <c r="C625" i="9"/>
  <c r="D625" i="9"/>
  <c r="C626" i="9"/>
  <c r="D626" i="9"/>
  <c r="C627" i="9"/>
  <c r="D627" i="9"/>
  <c r="C628" i="9"/>
  <c r="D628" i="9"/>
  <c r="C629" i="9"/>
  <c r="D629" i="9"/>
  <c r="C630" i="9"/>
  <c r="D630" i="9"/>
  <c r="C631" i="9"/>
  <c r="D631" i="9"/>
  <c r="C632" i="9"/>
  <c r="D632" i="9"/>
  <c r="C633" i="9"/>
  <c r="D633" i="9"/>
  <c r="C634" i="9"/>
  <c r="D634" i="9"/>
  <c r="C635" i="9"/>
  <c r="D635" i="9"/>
  <c r="C636" i="9"/>
  <c r="D636" i="9"/>
  <c r="C637" i="9"/>
  <c r="D637" i="9"/>
  <c r="C638" i="9"/>
  <c r="D638" i="9"/>
  <c r="C639" i="9"/>
  <c r="D639" i="9"/>
  <c r="C640" i="9"/>
  <c r="D640" i="9"/>
  <c r="C641" i="9"/>
  <c r="D641" i="9"/>
  <c r="C642" i="9"/>
  <c r="D642" i="9"/>
  <c r="C643" i="9"/>
  <c r="D643" i="9"/>
  <c r="C644" i="9"/>
  <c r="D644" i="9"/>
  <c r="C645" i="9"/>
  <c r="D645" i="9"/>
  <c r="C646" i="9"/>
  <c r="D646" i="9"/>
  <c r="C647" i="9"/>
  <c r="D647" i="9"/>
  <c r="C648" i="9"/>
  <c r="D648" i="9"/>
  <c r="C649" i="9"/>
  <c r="D649" i="9"/>
  <c r="C650" i="9"/>
  <c r="D650" i="9"/>
  <c r="C651" i="9"/>
  <c r="D651" i="9"/>
  <c r="C652" i="9"/>
  <c r="D652" i="9"/>
  <c r="C653" i="9"/>
  <c r="D653" i="9"/>
  <c r="C654" i="9"/>
  <c r="D654" i="9"/>
  <c r="C655" i="9"/>
  <c r="D655" i="9"/>
  <c r="C656" i="9"/>
  <c r="D656" i="9"/>
  <c r="C657" i="9"/>
  <c r="D657" i="9"/>
  <c r="C658" i="9"/>
  <c r="D658" i="9"/>
  <c r="C659" i="9"/>
  <c r="D659" i="9"/>
  <c r="C660" i="9"/>
  <c r="D660" i="9"/>
  <c r="C661" i="9"/>
  <c r="D661" i="9"/>
  <c r="C662" i="9"/>
  <c r="D662" i="9"/>
  <c r="C663" i="9"/>
  <c r="D663" i="9"/>
  <c r="C664" i="9"/>
  <c r="D664" i="9"/>
  <c r="C665" i="9"/>
  <c r="D665" i="9"/>
  <c r="C666" i="9"/>
  <c r="D666" i="9"/>
  <c r="C667" i="9"/>
  <c r="D667" i="9"/>
  <c r="C668" i="9"/>
  <c r="D668" i="9"/>
  <c r="C669" i="9"/>
  <c r="D669" i="9"/>
  <c r="C670" i="9"/>
  <c r="D670" i="9"/>
  <c r="C671" i="9"/>
  <c r="D671" i="9"/>
  <c r="C672" i="9"/>
  <c r="D672" i="9"/>
  <c r="C673" i="9"/>
  <c r="D673" i="9"/>
  <c r="C674" i="9"/>
  <c r="D674" i="9"/>
  <c r="C675" i="9"/>
  <c r="D675" i="9"/>
  <c r="C676" i="9"/>
  <c r="D676" i="9"/>
  <c r="C677" i="9"/>
  <c r="D677" i="9"/>
  <c r="C678" i="9"/>
  <c r="D678" i="9"/>
  <c r="C679" i="9"/>
  <c r="D679" i="9"/>
  <c r="C680" i="9"/>
  <c r="D680" i="9"/>
  <c r="C681" i="9"/>
  <c r="D681" i="9"/>
  <c r="C682" i="9"/>
  <c r="D682" i="9"/>
  <c r="C683" i="9"/>
  <c r="D683" i="9"/>
  <c r="C684" i="9"/>
  <c r="D684" i="9"/>
  <c r="C685" i="9"/>
  <c r="D685" i="9"/>
  <c r="C686" i="9"/>
  <c r="D686" i="9"/>
  <c r="C687" i="9"/>
  <c r="D687" i="9"/>
  <c r="C688" i="9"/>
  <c r="D688" i="9"/>
  <c r="C689" i="9"/>
  <c r="D689" i="9"/>
  <c r="C690" i="9"/>
  <c r="D690" i="9"/>
  <c r="C691" i="9"/>
  <c r="D691" i="9"/>
  <c r="C692" i="9"/>
  <c r="D692" i="9"/>
  <c r="C693" i="9"/>
  <c r="D693" i="9"/>
  <c r="C694" i="9"/>
  <c r="D694" i="9"/>
  <c r="C695" i="9"/>
  <c r="D695" i="9"/>
  <c r="C696" i="9"/>
  <c r="D696" i="9"/>
  <c r="C697" i="9"/>
  <c r="D697" i="9"/>
  <c r="C698" i="9"/>
  <c r="D698" i="9"/>
  <c r="C699" i="9"/>
  <c r="D699" i="9"/>
  <c r="C700" i="9"/>
  <c r="D700" i="9"/>
  <c r="C701" i="9"/>
  <c r="D701" i="9"/>
  <c r="C702" i="9"/>
  <c r="D702" i="9"/>
  <c r="C703" i="9"/>
  <c r="D703" i="9"/>
  <c r="C704" i="9"/>
  <c r="D704" i="9"/>
  <c r="C705" i="9"/>
  <c r="D705" i="9"/>
  <c r="C706" i="9"/>
  <c r="D706" i="9"/>
  <c r="C707" i="9"/>
  <c r="D707" i="9"/>
  <c r="C708" i="9"/>
  <c r="D708" i="9"/>
  <c r="C709" i="9"/>
  <c r="D709" i="9"/>
  <c r="C710" i="9"/>
  <c r="D710" i="9"/>
  <c r="C711" i="9"/>
  <c r="D711" i="9"/>
  <c r="C712" i="9"/>
  <c r="D712" i="9"/>
  <c r="C713" i="9"/>
  <c r="D713" i="9"/>
  <c r="C714" i="9"/>
  <c r="D714" i="9"/>
  <c r="C715" i="9"/>
  <c r="D715" i="9"/>
  <c r="C716" i="9"/>
  <c r="D716" i="9"/>
  <c r="C717" i="9"/>
  <c r="D717" i="9"/>
  <c r="C718" i="9"/>
  <c r="D718" i="9"/>
  <c r="C719" i="9"/>
  <c r="D719" i="9"/>
  <c r="C720" i="9"/>
  <c r="D720" i="9"/>
  <c r="C721" i="9"/>
  <c r="D721" i="9"/>
  <c r="C722" i="9"/>
  <c r="D722" i="9"/>
  <c r="C723" i="9"/>
  <c r="D723" i="9"/>
  <c r="C724" i="9"/>
  <c r="D724" i="9"/>
  <c r="C725" i="9"/>
  <c r="D725" i="9"/>
  <c r="C726" i="9"/>
  <c r="D726" i="9"/>
  <c r="C727" i="9"/>
  <c r="D727" i="9"/>
  <c r="C728" i="9"/>
  <c r="D728" i="9"/>
  <c r="C729" i="9"/>
  <c r="D729" i="9"/>
  <c r="C730" i="9"/>
  <c r="D730" i="9"/>
  <c r="C731" i="9"/>
  <c r="D731" i="9"/>
  <c r="C732" i="9"/>
  <c r="D732" i="9"/>
  <c r="C733" i="9"/>
  <c r="D733" i="9"/>
  <c r="C734" i="9"/>
  <c r="D734" i="9"/>
  <c r="C735" i="9"/>
  <c r="D735" i="9"/>
  <c r="C736" i="9"/>
  <c r="D736" i="9"/>
  <c r="C737" i="9"/>
  <c r="D737" i="9"/>
  <c r="C738" i="9"/>
  <c r="D738" i="9"/>
  <c r="C739" i="9"/>
  <c r="D739" i="9"/>
  <c r="C740" i="9"/>
  <c r="D740" i="9"/>
  <c r="C741" i="9"/>
  <c r="D741" i="9"/>
  <c r="C742" i="9"/>
  <c r="D742" i="9"/>
  <c r="C743" i="9"/>
  <c r="D743" i="9"/>
  <c r="C744" i="9"/>
  <c r="D744" i="9"/>
  <c r="C745" i="9"/>
  <c r="D745" i="9"/>
  <c r="C746" i="9"/>
  <c r="D746" i="9"/>
  <c r="C747" i="9"/>
  <c r="D747" i="9"/>
  <c r="C748" i="9"/>
  <c r="D748" i="9"/>
  <c r="C749" i="9"/>
  <c r="D749" i="9"/>
  <c r="C750" i="9"/>
  <c r="D750" i="9"/>
  <c r="C751" i="9"/>
  <c r="D751" i="9"/>
  <c r="C752" i="9"/>
  <c r="D752" i="9"/>
  <c r="C753" i="9"/>
  <c r="D753" i="9"/>
  <c r="C754" i="9"/>
  <c r="D754" i="9"/>
  <c r="C755" i="9"/>
  <c r="D755" i="9"/>
  <c r="C756" i="9"/>
  <c r="D756" i="9"/>
  <c r="C757" i="9"/>
  <c r="D757" i="9"/>
  <c r="C758" i="9"/>
  <c r="D758" i="9"/>
  <c r="C759" i="9"/>
  <c r="D759" i="9"/>
  <c r="C760" i="9"/>
  <c r="D760" i="9"/>
  <c r="C761" i="9"/>
  <c r="D761" i="9"/>
  <c r="C762" i="9"/>
  <c r="D762" i="9"/>
  <c r="C763" i="9"/>
  <c r="D763" i="9"/>
  <c r="C764" i="9"/>
  <c r="D764" i="9"/>
  <c r="C765" i="9"/>
  <c r="D765" i="9"/>
  <c r="C766" i="9"/>
  <c r="D766" i="9"/>
  <c r="C767" i="9"/>
  <c r="D767" i="9"/>
  <c r="C768" i="9"/>
  <c r="D768" i="9"/>
  <c r="C769" i="9"/>
  <c r="D769" i="9"/>
  <c r="C770" i="9"/>
  <c r="D770" i="9"/>
  <c r="C771" i="9"/>
  <c r="D771" i="9"/>
  <c r="C772" i="9"/>
  <c r="D772" i="9"/>
  <c r="C773" i="9"/>
  <c r="D773" i="9"/>
  <c r="C774" i="9"/>
  <c r="D774" i="9"/>
  <c r="C775" i="9"/>
  <c r="D775" i="9"/>
  <c r="C776" i="9"/>
  <c r="D776" i="9"/>
  <c r="C777" i="9"/>
  <c r="D777" i="9"/>
  <c r="C778" i="9"/>
  <c r="D778" i="9"/>
  <c r="C779" i="9"/>
  <c r="D779" i="9"/>
  <c r="C780" i="9"/>
  <c r="D780" i="9"/>
  <c r="C781" i="9"/>
  <c r="D781" i="9"/>
  <c r="C782" i="9"/>
  <c r="D782" i="9"/>
  <c r="C783" i="9"/>
  <c r="D783" i="9"/>
  <c r="C784" i="9"/>
  <c r="D784" i="9"/>
  <c r="C785" i="9"/>
  <c r="D785" i="9"/>
  <c r="C786" i="9"/>
  <c r="D786" i="9"/>
  <c r="C787" i="9"/>
  <c r="D787" i="9"/>
  <c r="C788" i="9"/>
  <c r="D788" i="9"/>
  <c r="C789" i="9"/>
  <c r="D789" i="9"/>
  <c r="C790" i="9"/>
  <c r="D790" i="9"/>
  <c r="C791" i="9"/>
  <c r="D791" i="9"/>
  <c r="C792" i="9"/>
  <c r="D792" i="9"/>
  <c r="C793" i="9"/>
  <c r="D793" i="9"/>
  <c r="C794" i="9"/>
  <c r="D794" i="9"/>
  <c r="C795" i="9"/>
  <c r="D795" i="9"/>
  <c r="C796" i="9"/>
  <c r="D796" i="9"/>
  <c r="C797" i="9"/>
  <c r="D797" i="9"/>
  <c r="C798" i="9"/>
  <c r="D798" i="9"/>
  <c r="C799" i="9"/>
  <c r="D799" i="9"/>
  <c r="C800" i="9"/>
  <c r="D800" i="9"/>
  <c r="C801" i="9"/>
  <c r="D801" i="9"/>
  <c r="C802" i="9"/>
  <c r="D802" i="9"/>
  <c r="C803" i="9"/>
  <c r="D803" i="9"/>
  <c r="C804" i="9"/>
  <c r="D804" i="9"/>
  <c r="C805" i="9"/>
  <c r="D805" i="9"/>
  <c r="C806" i="9"/>
  <c r="D806" i="9"/>
  <c r="C807" i="9"/>
  <c r="D807" i="9"/>
  <c r="C808" i="9"/>
  <c r="D808" i="9"/>
  <c r="C809" i="9"/>
  <c r="D809" i="9"/>
  <c r="C810" i="9"/>
  <c r="D810" i="9"/>
  <c r="C811" i="9"/>
  <c r="D811" i="9"/>
  <c r="C812" i="9"/>
  <c r="D812" i="9"/>
  <c r="C813" i="9"/>
  <c r="D813" i="9"/>
  <c r="C814" i="9"/>
  <c r="D814" i="9"/>
  <c r="C815" i="9"/>
  <c r="D815" i="9"/>
  <c r="C816" i="9"/>
  <c r="D816" i="9"/>
  <c r="C817" i="9"/>
  <c r="D817" i="9"/>
  <c r="C818" i="9"/>
  <c r="D818" i="9"/>
  <c r="C819" i="9"/>
  <c r="D819" i="9"/>
  <c r="C820" i="9"/>
  <c r="D820" i="9"/>
  <c r="C821" i="9"/>
  <c r="D821" i="9"/>
  <c r="C822" i="9"/>
  <c r="D822" i="9"/>
  <c r="C823" i="9"/>
  <c r="D823" i="9"/>
  <c r="C824" i="9"/>
  <c r="D824" i="9"/>
  <c r="C825" i="9"/>
  <c r="D825" i="9"/>
  <c r="C826" i="9"/>
  <c r="D826" i="9"/>
  <c r="C827" i="9"/>
  <c r="D827" i="9"/>
  <c r="C828" i="9"/>
  <c r="D828" i="9"/>
  <c r="C829" i="9"/>
  <c r="D829" i="9"/>
  <c r="C830" i="9"/>
  <c r="D830" i="9"/>
  <c r="C831" i="9"/>
  <c r="D831" i="9"/>
  <c r="C832" i="9"/>
  <c r="D832" i="9"/>
  <c r="C833" i="9"/>
  <c r="D833" i="9"/>
  <c r="C834" i="9"/>
  <c r="D834" i="9"/>
  <c r="C835" i="9"/>
  <c r="D835" i="9"/>
  <c r="C836" i="9"/>
  <c r="D836" i="9"/>
  <c r="C837" i="9"/>
  <c r="D837" i="9"/>
  <c r="C838" i="9"/>
  <c r="D838" i="9"/>
  <c r="C839" i="9"/>
  <c r="D839" i="9"/>
  <c r="C840" i="9"/>
  <c r="D840" i="9"/>
  <c r="C841" i="9"/>
  <c r="D841" i="9"/>
  <c r="C842" i="9"/>
  <c r="D842" i="9"/>
  <c r="C843" i="9"/>
  <c r="D843" i="9"/>
  <c r="C844" i="9"/>
  <c r="D844" i="9"/>
  <c r="C845" i="9"/>
  <c r="D845" i="9"/>
  <c r="C846" i="9"/>
  <c r="D846" i="9"/>
  <c r="C847" i="9"/>
  <c r="D847" i="9"/>
  <c r="C848" i="9"/>
  <c r="D848" i="9"/>
  <c r="C849" i="9"/>
  <c r="D849" i="9"/>
  <c r="C850" i="9"/>
  <c r="D850" i="9"/>
  <c r="C851" i="9"/>
  <c r="D851" i="9"/>
  <c r="C852" i="9"/>
  <c r="D852" i="9"/>
  <c r="C853" i="9"/>
  <c r="D853" i="9"/>
  <c r="C854" i="9"/>
  <c r="D854" i="9"/>
  <c r="C855" i="9"/>
  <c r="D855" i="9"/>
  <c r="C856" i="9"/>
  <c r="D856" i="9"/>
  <c r="C857" i="9"/>
  <c r="D857" i="9"/>
  <c r="C858" i="9"/>
  <c r="D858" i="9"/>
  <c r="C859" i="9"/>
  <c r="D859" i="9"/>
  <c r="C860" i="9"/>
  <c r="D860" i="9"/>
  <c r="C861" i="9"/>
  <c r="D861" i="9"/>
  <c r="C862" i="9"/>
  <c r="D862" i="9"/>
  <c r="C863" i="9"/>
  <c r="D863" i="9"/>
  <c r="C864" i="9"/>
  <c r="D864" i="9"/>
  <c r="C865" i="9"/>
  <c r="D865" i="9"/>
  <c r="C866" i="9"/>
  <c r="D866" i="9"/>
  <c r="C867" i="9"/>
  <c r="D867" i="9"/>
  <c r="C868" i="9"/>
  <c r="D868" i="9"/>
  <c r="C869" i="9"/>
  <c r="D869" i="9"/>
  <c r="C870" i="9"/>
  <c r="D870" i="9"/>
  <c r="C871" i="9"/>
  <c r="D871" i="9"/>
  <c r="C872" i="9"/>
  <c r="D872" i="9"/>
  <c r="C873" i="9"/>
  <c r="D873" i="9"/>
  <c r="C874" i="9"/>
  <c r="D874" i="9"/>
  <c r="C875" i="9"/>
  <c r="D875" i="9"/>
  <c r="C876" i="9"/>
  <c r="D876" i="9"/>
  <c r="C877" i="9"/>
  <c r="D877" i="9"/>
  <c r="C878" i="9"/>
  <c r="D878" i="9"/>
  <c r="C879" i="9"/>
  <c r="D879" i="9"/>
  <c r="C880" i="9"/>
  <c r="D880" i="9"/>
  <c r="C881" i="9"/>
  <c r="D881" i="9"/>
  <c r="C882" i="9"/>
  <c r="D882" i="9"/>
  <c r="C883" i="9"/>
  <c r="D883" i="9"/>
  <c r="C884" i="9"/>
  <c r="D884" i="9"/>
  <c r="C885" i="9"/>
  <c r="D885" i="9"/>
  <c r="C886" i="9"/>
  <c r="D886" i="9"/>
  <c r="C887" i="9"/>
  <c r="D887" i="9"/>
  <c r="C888" i="9"/>
  <c r="D888" i="9"/>
  <c r="C889" i="9"/>
  <c r="D889" i="9"/>
  <c r="C890" i="9"/>
  <c r="D890" i="9"/>
  <c r="C891" i="9"/>
  <c r="D891" i="9"/>
  <c r="C892" i="9"/>
  <c r="D892" i="9"/>
  <c r="C893" i="9"/>
  <c r="D893" i="9"/>
  <c r="C894" i="9"/>
  <c r="D894" i="9"/>
  <c r="C895" i="9"/>
  <c r="D895" i="9"/>
  <c r="C896" i="9"/>
  <c r="D896" i="9"/>
  <c r="C897" i="9"/>
  <c r="D897" i="9"/>
  <c r="C898" i="9"/>
  <c r="D898" i="9"/>
  <c r="C899" i="9"/>
  <c r="D899" i="9"/>
  <c r="C900" i="9"/>
  <c r="D900" i="9"/>
  <c r="C901" i="9"/>
  <c r="D901" i="9"/>
  <c r="C902" i="9"/>
  <c r="D902" i="9"/>
  <c r="C903" i="9"/>
  <c r="D903" i="9"/>
  <c r="C904" i="9"/>
  <c r="D904" i="9"/>
  <c r="C905" i="9"/>
  <c r="D905" i="9"/>
  <c r="C906" i="9"/>
  <c r="D906" i="9"/>
  <c r="C907" i="9"/>
  <c r="D907" i="9"/>
  <c r="C908" i="9"/>
  <c r="D908" i="9"/>
  <c r="C909" i="9"/>
  <c r="D909" i="9"/>
  <c r="C910" i="9"/>
  <c r="D910" i="9"/>
  <c r="C911" i="9"/>
  <c r="D911" i="9"/>
  <c r="C912" i="9"/>
  <c r="D912" i="9"/>
  <c r="C913" i="9"/>
  <c r="D913" i="9"/>
  <c r="C914" i="9"/>
  <c r="D914" i="9"/>
  <c r="C915" i="9"/>
  <c r="D915" i="9"/>
  <c r="C916" i="9"/>
  <c r="D916" i="9"/>
  <c r="C917" i="9"/>
  <c r="D917" i="9"/>
  <c r="C918" i="9"/>
  <c r="D918" i="9"/>
  <c r="C919" i="9"/>
  <c r="D919" i="9"/>
  <c r="C920" i="9"/>
  <c r="D920" i="9"/>
  <c r="C921" i="9"/>
  <c r="D921" i="9"/>
  <c r="C922" i="9"/>
  <c r="D922" i="9"/>
  <c r="C923" i="9"/>
  <c r="D923" i="9"/>
  <c r="C924" i="9"/>
  <c r="D924" i="9"/>
  <c r="C925" i="9"/>
  <c r="D925" i="9"/>
  <c r="C926" i="9"/>
  <c r="D926" i="9"/>
  <c r="C927" i="9"/>
  <c r="D927" i="9"/>
  <c r="C928" i="9"/>
  <c r="D928" i="9"/>
  <c r="C929" i="9"/>
  <c r="D929" i="9"/>
  <c r="C930" i="9"/>
  <c r="D930" i="9"/>
  <c r="C931" i="9"/>
  <c r="D931" i="9"/>
  <c r="C932" i="9"/>
  <c r="D932" i="9"/>
  <c r="C933" i="9"/>
  <c r="D933" i="9"/>
  <c r="C934" i="9"/>
  <c r="D934" i="9"/>
  <c r="C935" i="9"/>
  <c r="D935" i="9"/>
  <c r="C936" i="9"/>
  <c r="D936" i="9"/>
  <c r="C937" i="9"/>
  <c r="D937" i="9"/>
  <c r="C938" i="9"/>
  <c r="D938" i="9"/>
  <c r="C939" i="9"/>
  <c r="D939" i="9"/>
  <c r="C940" i="9"/>
  <c r="D940" i="9"/>
  <c r="C941" i="9"/>
  <c r="D941" i="9"/>
  <c r="C942" i="9"/>
  <c r="D942" i="9"/>
  <c r="C943" i="9"/>
  <c r="D943" i="9"/>
  <c r="C944" i="9"/>
  <c r="D944" i="9"/>
  <c r="C945" i="9"/>
  <c r="D945" i="9"/>
  <c r="C946" i="9"/>
  <c r="D946" i="9"/>
  <c r="C947" i="9"/>
  <c r="D947" i="9"/>
  <c r="C948" i="9"/>
  <c r="D948" i="9"/>
  <c r="C949" i="9"/>
  <c r="D949" i="9"/>
  <c r="C950" i="9"/>
  <c r="D950" i="9"/>
  <c r="C951" i="9"/>
  <c r="D951" i="9"/>
  <c r="C952" i="9"/>
  <c r="D952" i="9"/>
  <c r="C953" i="9"/>
  <c r="D953" i="9"/>
  <c r="C954" i="9"/>
  <c r="D954" i="9"/>
  <c r="C955" i="9"/>
  <c r="D955" i="9"/>
  <c r="C956" i="9"/>
  <c r="D956" i="9"/>
  <c r="C957" i="9"/>
  <c r="D957" i="9"/>
  <c r="C958" i="9"/>
  <c r="D958" i="9"/>
  <c r="C959" i="9"/>
  <c r="D959" i="9"/>
  <c r="C960" i="9"/>
  <c r="D960" i="9"/>
  <c r="C961" i="9"/>
  <c r="D961" i="9"/>
  <c r="C962" i="9"/>
  <c r="D962" i="9"/>
  <c r="C963" i="9"/>
  <c r="D963" i="9"/>
  <c r="C964" i="9"/>
  <c r="D964" i="9"/>
  <c r="C965" i="9"/>
  <c r="D965" i="9"/>
  <c r="C966" i="9"/>
  <c r="D966" i="9"/>
  <c r="C967" i="9"/>
  <c r="D967" i="9"/>
  <c r="C968" i="9"/>
  <c r="D968" i="9"/>
  <c r="C969" i="9"/>
  <c r="D969" i="9"/>
  <c r="C970" i="9"/>
  <c r="D970" i="9"/>
  <c r="C971" i="9"/>
  <c r="D971" i="9"/>
  <c r="C972" i="9"/>
  <c r="D972" i="9"/>
  <c r="C973" i="9"/>
  <c r="D973" i="9"/>
  <c r="C974" i="9"/>
  <c r="D974" i="9"/>
  <c r="C975" i="9"/>
  <c r="D975" i="9"/>
  <c r="C976" i="9"/>
  <c r="D976" i="9"/>
  <c r="C977" i="9"/>
  <c r="D977" i="9"/>
  <c r="C978" i="9"/>
  <c r="D978" i="9"/>
  <c r="C979" i="9"/>
  <c r="D979" i="9"/>
  <c r="C980" i="9"/>
  <c r="D980" i="9"/>
  <c r="C981" i="9"/>
  <c r="D981" i="9"/>
  <c r="C982" i="9"/>
  <c r="D982" i="9"/>
  <c r="C983" i="9"/>
  <c r="D983" i="9"/>
  <c r="C984" i="9"/>
  <c r="D984" i="9"/>
  <c r="C985" i="9"/>
  <c r="D985" i="9"/>
  <c r="C986" i="9"/>
  <c r="D986" i="9"/>
  <c r="C987" i="9"/>
  <c r="D987" i="9"/>
  <c r="C988" i="9"/>
  <c r="D988" i="9"/>
  <c r="C989" i="9"/>
  <c r="D989" i="9"/>
  <c r="C990" i="9"/>
  <c r="D990" i="9"/>
  <c r="C991" i="9"/>
  <c r="D991" i="9"/>
  <c r="C992" i="9"/>
  <c r="D992" i="9"/>
  <c r="C993" i="9"/>
  <c r="D993" i="9"/>
  <c r="C994" i="9"/>
  <c r="D994" i="9"/>
  <c r="C995" i="9"/>
  <c r="D995" i="9"/>
  <c r="C996" i="9"/>
  <c r="D996" i="9"/>
  <c r="C997" i="9"/>
  <c r="D997" i="9"/>
  <c r="C998" i="9"/>
  <c r="D998" i="9"/>
  <c r="C999" i="9"/>
  <c r="D999" i="9"/>
  <c r="C1000" i="9"/>
  <c r="D1000" i="9"/>
  <c r="C1001" i="9"/>
  <c r="D1001" i="9"/>
  <c r="C1002" i="9"/>
  <c r="D1002" i="9"/>
  <c r="C1003" i="9"/>
  <c r="D1003" i="9"/>
  <c r="C1004" i="9"/>
  <c r="D1004" i="9"/>
  <c r="C1005" i="9"/>
  <c r="D1005" i="9"/>
  <c r="C1006" i="9"/>
  <c r="D1006" i="9"/>
  <c r="C1007" i="9"/>
  <c r="D1007" i="9"/>
  <c r="C1008" i="9"/>
  <c r="D1008" i="9"/>
  <c r="C1009" i="9"/>
  <c r="D1009" i="9"/>
  <c r="C1010" i="9"/>
  <c r="D1010" i="9"/>
  <c r="C1011" i="9"/>
  <c r="D1011" i="9"/>
  <c r="C1012" i="9"/>
  <c r="D1012" i="9"/>
  <c r="C1013" i="9"/>
  <c r="D1013" i="9"/>
  <c r="C1014" i="9"/>
  <c r="D1014" i="9"/>
  <c r="C1015" i="9"/>
  <c r="D1015" i="9"/>
  <c r="C1016" i="9"/>
  <c r="D1016" i="9"/>
  <c r="C1017" i="9"/>
  <c r="D1017" i="9"/>
  <c r="C1018" i="9"/>
  <c r="D1018" i="9"/>
  <c r="C1019" i="9"/>
  <c r="D1019" i="9"/>
  <c r="C1020" i="9"/>
  <c r="D1020" i="9"/>
  <c r="C1021" i="9"/>
  <c r="D1021" i="9"/>
  <c r="C1022" i="9"/>
  <c r="D1022" i="9"/>
  <c r="C1023" i="9"/>
  <c r="D1023" i="9"/>
  <c r="C1024" i="9"/>
  <c r="D1024" i="9"/>
  <c r="C1025" i="9"/>
  <c r="D1025" i="9"/>
  <c r="C1026" i="9"/>
  <c r="D1026" i="9"/>
  <c r="C1027" i="9"/>
  <c r="D1027" i="9"/>
  <c r="C1028" i="9"/>
  <c r="D1028" i="9"/>
  <c r="C1029" i="9"/>
  <c r="D1029" i="9"/>
  <c r="C1030" i="9"/>
  <c r="D1030" i="9"/>
  <c r="C1031" i="9"/>
  <c r="D1031" i="9"/>
  <c r="C1032" i="9"/>
  <c r="D1032" i="9"/>
  <c r="C1033" i="9"/>
  <c r="D1033" i="9"/>
  <c r="C1034" i="9"/>
  <c r="D1034" i="9"/>
  <c r="C1035" i="9"/>
  <c r="D1035" i="9"/>
  <c r="C1036" i="9"/>
  <c r="D1036" i="9"/>
  <c r="C1037" i="9"/>
  <c r="D1037" i="9"/>
  <c r="C1038" i="9"/>
  <c r="D1038" i="9"/>
  <c r="C1039" i="9"/>
  <c r="D1039" i="9"/>
  <c r="C1040" i="9"/>
  <c r="D1040" i="9"/>
  <c r="C1041" i="9"/>
  <c r="D1041" i="9"/>
  <c r="C1042" i="9"/>
  <c r="D1042" i="9"/>
  <c r="C1043" i="9"/>
  <c r="D1043" i="9"/>
  <c r="C1044" i="9"/>
  <c r="D1044" i="9"/>
  <c r="C1045" i="9"/>
  <c r="D1045" i="9"/>
  <c r="C1046" i="9"/>
  <c r="D1046" i="9"/>
  <c r="C1047" i="9"/>
  <c r="D1047" i="9"/>
  <c r="C1048" i="9"/>
  <c r="D1048" i="9"/>
  <c r="C1049" i="9"/>
  <c r="D1049" i="9"/>
  <c r="C1050" i="9"/>
  <c r="D1050" i="9"/>
  <c r="C1051" i="9"/>
  <c r="D1051" i="9"/>
  <c r="C1052" i="9"/>
  <c r="D1052" i="9"/>
  <c r="C1053" i="9"/>
  <c r="D1053" i="9"/>
  <c r="C1054" i="9"/>
  <c r="D1054" i="9"/>
  <c r="C1055" i="9"/>
  <c r="D1055" i="9"/>
  <c r="C1056" i="9"/>
  <c r="D1056" i="9"/>
  <c r="C1057" i="9"/>
  <c r="D1057" i="9"/>
  <c r="C1058" i="9"/>
  <c r="D1058" i="9"/>
  <c r="C1059" i="9"/>
  <c r="D1059" i="9"/>
  <c r="C1060" i="9"/>
  <c r="D1060" i="9"/>
  <c r="C1061" i="9"/>
  <c r="D1061" i="9"/>
  <c r="C1062" i="9"/>
  <c r="D1062" i="9"/>
  <c r="C1063" i="9"/>
  <c r="D1063" i="9"/>
  <c r="C1064" i="9"/>
  <c r="D1064" i="9"/>
  <c r="C1065" i="9"/>
  <c r="D1065" i="9"/>
  <c r="C1066" i="9"/>
  <c r="D1066" i="9"/>
  <c r="C1067" i="9"/>
  <c r="D1067" i="9"/>
  <c r="C1068" i="9"/>
  <c r="D1068" i="9"/>
  <c r="C1069" i="9"/>
  <c r="D1069" i="9"/>
  <c r="C1070" i="9"/>
  <c r="D1070" i="9"/>
  <c r="C1071" i="9"/>
  <c r="D1071" i="9"/>
  <c r="C1072" i="9"/>
  <c r="D1072" i="9"/>
  <c r="C1073" i="9"/>
  <c r="D1073" i="9"/>
  <c r="C1074" i="9"/>
  <c r="D1074" i="9"/>
  <c r="C1075" i="9"/>
  <c r="D1075" i="9"/>
  <c r="C1076" i="9"/>
  <c r="D1076" i="9"/>
  <c r="C1077" i="9"/>
  <c r="D1077" i="9"/>
  <c r="C1078" i="9"/>
  <c r="D1078" i="9"/>
  <c r="C1079" i="9"/>
  <c r="D1079" i="9"/>
  <c r="C1080" i="9"/>
  <c r="D1080" i="9"/>
  <c r="C1081" i="9"/>
  <c r="D1081" i="9"/>
  <c r="C1082" i="9"/>
  <c r="D1082" i="9"/>
  <c r="C1083" i="9"/>
  <c r="D1083" i="9"/>
  <c r="C1084" i="9"/>
  <c r="D1084" i="9"/>
  <c r="C1085" i="9"/>
  <c r="D1085" i="9"/>
  <c r="C1086" i="9"/>
  <c r="D1086" i="9"/>
  <c r="C1087" i="9"/>
  <c r="D1087" i="9"/>
  <c r="C1088" i="9"/>
  <c r="D1088" i="9"/>
  <c r="C1089" i="9"/>
  <c r="D1089" i="9"/>
  <c r="C1090" i="9"/>
  <c r="D1090" i="9"/>
  <c r="C1091" i="9"/>
  <c r="D1091" i="9"/>
  <c r="C1092" i="9"/>
  <c r="D1092" i="9"/>
  <c r="C1093" i="9"/>
  <c r="D1093" i="9"/>
  <c r="C1094" i="9"/>
  <c r="D1094" i="9"/>
  <c r="C1095" i="9"/>
  <c r="D1095" i="9"/>
  <c r="C1096" i="9"/>
  <c r="D1096" i="9"/>
  <c r="C1097" i="9"/>
  <c r="D1097" i="9"/>
  <c r="C1098" i="9"/>
  <c r="D1098" i="9"/>
  <c r="C1099" i="9"/>
  <c r="D1099" i="9"/>
  <c r="C1100" i="9"/>
  <c r="D1100" i="9"/>
  <c r="C1101" i="9"/>
  <c r="D1101" i="9"/>
  <c r="C1102" i="9"/>
  <c r="D1102" i="9"/>
  <c r="C1103" i="9"/>
  <c r="D1103" i="9"/>
  <c r="C1104" i="9"/>
  <c r="D1104" i="9"/>
  <c r="C1105" i="9"/>
  <c r="D1105" i="9"/>
  <c r="C1106" i="9"/>
  <c r="D1106" i="9"/>
  <c r="C1107" i="9"/>
  <c r="D1107" i="9"/>
  <c r="C1108" i="9"/>
  <c r="D1108" i="9"/>
  <c r="C1109" i="9"/>
  <c r="D1109" i="9"/>
  <c r="C1110" i="9"/>
  <c r="D1110" i="9"/>
  <c r="C1111" i="9"/>
  <c r="D1111" i="9"/>
  <c r="C1112" i="9"/>
  <c r="D1112" i="9"/>
  <c r="C1113" i="9"/>
  <c r="D1113" i="9"/>
  <c r="C1114" i="9"/>
  <c r="D1114" i="9"/>
  <c r="C1115" i="9"/>
  <c r="D1115" i="9"/>
  <c r="C1116" i="9"/>
  <c r="D1116" i="9"/>
  <c r="C1117" i="9"/>
  <c r="D1117" i="9"/>
  <c r="C1118" i="9"/>
  <c r="D1118" i="9"/>
  <c r="C1119" i="9"/>
  <c r="D1119" i="9"/>
  <c r="C1120" i="9"/>
  <c r="D1120" i="9"/>
  <c r="C1121" i="9"/>
  <c r="D1121" i="9"/>
  <c r="C1122" i="9"/>
  <c r="D1122" i="9"/>
  <c r="C1123" i="9"/>
  <c r="D1123" i="9"/>
  <c r="C1124" i="9"/>
  <c r="D1124" i="9"/>
  <c r="C1125" i="9"/>
  <c r="D1125" i="9"/>
  <c r="C1126" i="9"/>
  <c r="D1126" i="9"/>
  <c r="C1127" i="9"/>
  <c r="D1127" i="9"/>
  <c r="C1128" i="9"/>
  <c r="D1128" i="9"/>
  <c r="C1129" i="9"/>
  <c r="D1129" i="9"/>
  <c r="C1130" i="9"/>
  <c r="D1130" i="9"/>
  <c r="C1131" i="9"/>
  <c r="D1131" i="9"/>
  <c r="C1132" i="9"/>
  <c r="D1132" i="9"/>
  <c r="C1133" i="9"/>
  <c r="D1133" i="9"/>
  <c r="C1134" i="9"/>
  <c r="D1134" i="9"/>
  <c r="C1135" i="9"/>
  <c r="D1135" i="9"/>
  <c r="C1136" i="9"/>
  <c r="D1136" i="9"/>
  <c r="C1137" i="9"/>
  <c r="D1137" i="9"/>
  <c r="C1138" i="9"/>
  <c r="D1138" i="9"/>
  <c r="C1139" i="9"/>
  <c r="D1139" i="9"/>
  <c r="C1140" i="9"/>
  <c r="D1140" i="9"/>
  <c r="C1141" i="9"/>
  <c r="D1141" i="9"/>
  <c r="C1142" i="9"/>
  <c r="D1142" i="9"/>
  <c r="C1143" i="9"/>
  <c r="D1143" i="9"/>
  <c r="C1144" i="9"/>
  <c r="D1144" i="9"/>
  <c r="C1145" i="9"/>
  <c r="D1145" i="9"/>
  <c r="C1146" i="9"/>
  <c r="D1146" i="9"/>
  <c r="C1147" i="9"/>
  <c r="D1147" i="9"/>
  <c r="C1148" i="9"/>
  <c r="D1148" i="9"/>
  <c r="C1149" i="9"/>
  <c r="D1149" i="9"/>
  <c r="C1150" i="9"/>
  <c r="D1150" i="9"/>
  <c r="C1151" i="9"/>
  <c r="D1151" i="9"/>
  <c r="C1152" i="9"/>
  <c r="D1152" i="9"/>
  <c r="C1153" i="9"/>
  <c r="D1153" i="9"/>
  <c r="C1154" i="9"/>
  <c r="D1154" i="9"/>
  <c r="C1155" i="9"/>
  <c r="D1155" i="9"/>
  <c r="C1156" i="9"/>
  <c r="D1156" i="9"/>
  <c r="C1157" i="9"/>
  <c r="D1157" i="9"/>
  <c r="C1158" i="9"/>
  <c r="D1158" i="9"/>
  <c r="C1159" i="9"/>
  <c r="D1159" i="9"/>
  <c r="C1160" i="9"/>
  <c r="D1160" i="9"/>
  <c r="C1161" i="9"/>
  <c r="D1161" i="9"/>
  <c r="C1162" i="9"/>
  <c r="D1162" i="9"/>
  <c r="C1163" i="9"/>
  <c r="D1163" i="9"/>
  <c r="C1164" i="9"/>
  <c r="D1164" i="9"/>
  <c r="C1165" i="9"/>
  <c r="D1165" i="9"/>
  <c r="C1166" i="9"/>
  <c r="D1166" i="9"/>
  <c r="C1167" i="9"/>
  <c r="D1167" i="9"/>
  <c r="C1168" i="9"/>
  <c r="D1168" i="9"/>
  <c r="C1169" i="9"/>
  <c r="D1169" i="9"/>
  <c r="C1170" i="9"/>
  <c r="D1170" i="9"/>
  <c r="C1171" i="9"/>
  <c r="D1171" i="9"/>
  <c r="C1172" i="9"/>
  <c r="D1172" i="9"/>
  <c r="C1173" i="9"/>
  <c r="D1173" i="9"/>
  <c r="C1174" i="9"/>
  <c r="D1174" i="9"/>
  <c r="C1175" i="9"/>
  <c r="D1175" i="9"/>
  <c r="C1176" i="9"/>
  <c r="D1176" i="9"/>
  <c r="C1177" i="9"/>
  <c r="D1177" i="9"/>
  <c r="C1178" i="9"/>
  <c r="D1178" i="9"/>
  <c r="C1179" i="9"/>
  <c r="D1179" i="9"/>
  <c r="C1180" i="9"/>
  <c r="D1180" i="9"/>
  <c r="C1181" i="9"/>
  <c r="D1181" i="9"/>
  <c r="C1182" i="9"/>
  <c r="D1182" i="9"/>
  <c r="C1183" i="9"/>
  <c r="D1183" i="9"/>
  <c r="C1184" i="9"/>
  <c r="D1184" i="9"/>
  <c r="C1185" i="9"/>
  <c r="D1185" i="9"/>
  <c r="C1186" i="9"/>
  <c r="D1186" i="9"/>
  <c r="C1187" i="9"/>
  <c r="D1187" i="9"/>
  <c r="C1188" i="9"/>
  <c r="D1188" i="9"/>
  <c r="C1189" i="9"/>
  <c r="D1189" i="9"/>
  <c r="C1190" i="9"/>
  <c r="D1190" i="9"/>
  <c r="C1191" i="9"/>
  <c r="D1191" i="9"/>
  <c r="C1192" i="9"/>
  <c r="D1192" i="9"/>
  <c r="C1193" i="9"/>
  <c r="D1193" i="9"/>
  <c r="C1194" i="9"/>
  <c r="D1194" i="9"/>
  <c r="C1195" i="9"/>
  <c r="D1195" i="9"/>
  <c r="C1196" i="9"/>
  <c r="D1196" i="9"/>
  <c r="C1197" i="9"/>
  <c r="D1197" i="9"/>
  <c r="C1198" i="9"/>
  <c r="D1198" i="9"/>
  <c r="C1199" i="9"/>
  <c r="D1199" i="9"/>
  <c r="C1200" i="9"/>
  <c r="D1200" i="9"/>
  <c r="C1201" i="9"/>
  <c r="D1201" i="9"/>
  <c r="C1202" i="9"/>
  <c r="D1202" i="9"/>
  <c r="C1203" i="9"/>
  <c r="D1203" i="9"/>
  <c r="C1204" i="9"/>
  <c r="D1204" i="9"/>
  <c r="C1205" i="9"/>
  <c r="D1205" i="9"/>
  <c r="C1206" i="9"/>
  <c r="D1206" i="9"/>
  <c r="C1207" i="9"/>
  <c r="D1207" i="9"/>
  <c r="C1208" i="9"/>
  <c r="D1208" i="9"/>
  <c r="C1209" i="9"/>
  <c r="D1209" i="9"/>
  <c r="C1210" i="9"/>
  <c r="D1210" i="9"/>
  <c r="C1211" i="9"/>
  <c r="D1211" i="9"/>
  <c r="C1212" i="9"/>
  <c r="D1212" i="9"/>
  <c r="C1213" i="9"/>
  <c r="D1213" i="9"/>
  <c r="C1214" i="9"/>
  <c r="D1214" i="9"/>
  <c r="C1215" i="9"/>
  <c r="D1215" i="9"/>
  <c r="C1216" i="9"/>
  <c r="D1216" i="9"/>
  <c r="C1217" i="9"/>
  <c r="D1217" i="9"/>
  <c r="C1218" i="9"/>
  <c r="D1218" i="9"/>
  <c r="C1219" i="9"/>
  <c r="D1219" i="9"/>
  <c r="C1220" i="9"/>
  <c r="D1220" i="9"/>
  <c r="C1221" i="9"/>
  <c r="D1221" i="9"/>
  <c r="C1222" i="9"/>
  <c r="D1222" i="9"/>
  <c r="C1223" i="9"/>
  <c r="D1223" i="9"/>
  <c r="C1224" i="9"/>
  <c r="D1224" i="9"/>
  <c r="C1225" i="9"/>
  <c r="D1225" i="9"/>
  <c r="C1226" i="9"/>
  <c r="D1226" i="9"/>
  <c r="C1227" i="9"/>
  <c r="D1227" i="9"/>
  <c r="C1228" i="9"/>
  <c r="D1228" i="9"/>
  <c r="C1229" i="9"/>
  <c r="D1229" i="9"/>
  <c r="C1230" i="9"/>
  <c r="D1230" i="9"/>
  <c r="C1231" i="9"/>
  <c r="D1231" i="9"/>
  <c r="C1232" i="9"/>
  <c r="D1232" i="9"/>
  <c r="C1233" i="9"/>
  <c r="D1233" i="9"/>
  <c r="C1234" i="9"/>
  <c r="D1234" i="9"/>
  <c r="C1235" i="9"/>
  <c r="D1235" i="9"/>
  <c r="C1236" i="9"/>
  <c r="D1236" i="9"/>
  <c r="C1237" i="9"/>
  <c r="D1237" i="9"/>
  <c r="C1238" i="9"/>
  <c r="D1238" i="9"/>
  <c r="C1239" i="9"/>
  <c r="D1239" i="9"/>
  <c r="C1240" i="9"/>
  <c r="D1240" i="9"/>
  <c r="C1241" i="9"/>
  <c r="D1241" i="9"/>
  <c r="C1242" i="9"/>
  <c r="D1242" i="9"/>
  <c r="C1243" i="9"/>
  <c r="D1243" i="9"/>
  <c r="C1244" i="9"/>
  <c r="D1244" i="9"/>
  <c r="C1245" i="9"/>
  <c r="D1245" i="9"/>
  <c r="C1246" i="9"/>
  <c r="D1246" i="9"/>
  <c r="C1247" i="9"/>
  <c r="D1247" i="9"/>
  <c r="C1248" i="9"/>
  <c r="D1248" i="9"/>
  <c r="C1249" i="9"/>
  <c r="D1249" i="9"/>
  <c r="C1250" i="9"/>
  <c r="D1250" i="9"/>
  <c r="C1251" i="9"/>
  <c r="D1251" i="9"/>
  <c r="C1252" i="9"/>
  <c r="D1252" i="9"/>
  <c r="C1253" i="9"/>
  <c r="D1253" i="9"/>
  <c r="C1254" i="9"/>
  <c r="D1254" i="9"/>
  <c r="C1255" i="9"/>
  <c r="D1255" i="9"/>
  <c r="C1256" i="9"/>
  <c r="D1256" i="9"/>
  <c r="C1257" i="9"/>
  <c r="D1257" i="9"/>
  <c r="C1258" i="9"/>
  <c r="D1258" i="9"/>
  <c r="C1259" i="9"/>
  <c r="D1259" i="9"/>
  <c r="C1260" i="9"/>
  <c r="D1260" i="9"/>
  <c r="C1261" i="9"/>
  <c r="D1261" i="9"/>
  <c r="C1262" i="9"/>
  <c r="D1262" i="9"/>
  <c r="C1263" i="9"/>
  <c r="D1263" i="9"/>
  <c r="C1264" i="9"/>
  <c r="D1264" i="9"/>
  <c r="C1265" i="9"/>
  <c r="D1265" i="9"/>
  <c r="C1266" i="9"/>
  <c r="D1266" i="9"/>
  <c r="C1267" i="9"/>
  <c r="D1267" i="9"/>
  <c r="C1268" i="9"/>
  <c r="D1268" i="9"/>
  <c r="C1269" i="9"/>
  <c r="D1269" i="9"/>
  <c r="C1270" i="9"/>
  <c r="D1270" i="9"/>
  <c r="C1271" i="9"/>
  <c r="D1271" i="9"/>
  <c r="C1272" i="9"/>
  <c r="D1272" i="9"/>
  <c r="C1273" i="9"/>
  <c r="D1273" i="9"/>
  <c r="C1274" i="9"/>
  <c r="D1274" i="9"/>
  <c r="C1275" i="9"/>
  <c r="D1275" i="9"/>
  <c r="C1276" i="9"/>
  <c r="D1276" i="9"/>
  <c r="C1277" i="9"/>
  <c r="D1277" i="9"/>
  <c r="C1278" i="9"/>
  <c r="D1278" i="9"/>
  <c r="C1279" i="9"/>
  <c r="D1279" i="9"/>
  <c r="C1280" i="9"/>
  <c r="D1280" i="9"/>
  <c r="C1281" i="9"/>
  <c r="D1281" i="9"/>
  <c r="C1282" i="9"/>
  <c r="D1282" i="9"/>
  <c r="C1283" i="9"/>
  <c r="D1283" i="9"/>
  <c r="C1284" i="9"/>
  <c r="D1284" i="9"/>
  <c r="C1285" i="9"/>
  <c r="D1285" i="9"/>
  <c r="C1286" i="9"/>
  <c r="D1286" i="9"/>
  <c r="C1287" i="9"/>
  <c r="D1287" i="9"/>
  <c r="C1288" i="9"/>
  <c r="D1288" i="9"/>
  <c r="C1289" i="9"/>
  <c r="D1289" i="9"/>
  <c r="C1290" i="9"/>
  <c r="D1290" i="9"/>
  <c r="C1291" i="9"/>
  <c r="D1291" i="9"/>
  <c r="C1292" i="9"/>
  <c r="D1292" i="9"/>
  <c r="C1293" i="9"/>
  <c r="D1293" i="9"/>
  <c r="C1294" i="9"/>
  <c r="D1294" i="9"/>
  <c r="C1295" i="9"/>
  <c r="D1295" i="9"/>
  <c r="C1296" i="9"/>
  <c r="D1296" i="9"/>
  <c r="C1297" i="9"/>
  <c r="D1297" i="9"/>
  <c r="C1298" i="9"/>
  <c r="D1298" i="9"/>
  <c r="C1299" i="9"/>
  <c r="D1299" i="9"/>
  <c r="C1300" i="9"/>
  <c r="D1300" i="9"/>
  <c r="C1301" i="9"/>
  <c r="D1301" i="9"/>
  <c r="C1302" i="9"/>
  <c r="D1302" i="9"/>
  <c r="C1303" i="9"/>
  <c r="D1303" i="9"/>
  <c r="C1304" i="9"/>
  <c r="D1304" i="9"/>
  <c r="C1305" i="9"/>
  <c r="D1305" i="9"/>
  <c r="C1306" i="9"/>
  <c r="D1306" i="9"/>
  <c r="C1307" i="9"/>
  <c r="D1307" i="9"/>
  <c r="C1308" i="9"/>
  <c r="D1308" i="9"/>
  <c r="C1309" i="9"/>
  <c r="D1309" i="9"/>
  <c r="C1310" i="9"/>
  <c r="D1310" i="9"/>
  <c r="C1311" i="9"/>
  <c r="D1311" i="9"/>
  <c r="C1312" i="9"/>
  <c r="D1312" i="9"/>
  <c r="C1313" i="9"/>
  <c r="D1313" i="9"/>
  <c r="C1314" i="9"/>
  <c r="D1314" i="9"/>
  <c r="C1315" i="9"/>
  <c r="D1315" i="9"/>
  <c r="C1316" i="9"/>
  <c r="D1316" i="9"/>
  <c r="C1317" i="9"/>
  <c r="D1317" i="9"/>
  <c r="C1318" i="9"/>
  <c r="D1318" i="9"/>
  <c r="C1319" i="9"/>
  <c r="D1319" i="9"/>
  <c r="C1320" i="9"/>
  <c r="D1320" i="9"/>
  <c r="C1321" i="9"/>
  <c r="D1321" i="9"/>
  <c r="C1322" i="9"/>
  <c r="D1322" i="9"/>
  <c r="C1323" i="9"/>
  <c r="D1323" i="9"/>
  <c r="C1324" i="9"/>
  <c r="D1324" i="9"/>
  <c r="C1325" i="9"/>
  <c r="D1325" i="9"/>
  <c r="C1326" i="9"/>
  <c r="D1326" i="9"/>
  <c r="C1327" i="9"/>
  <c r="D1327" i="9"/>
  <c r="C1328" i="9"/>
  <c r="D1328" i="9"/>
  <c r="C1329" i="9"/>
  <c r="D1329" i="9"/>
  <c r="C1330" i="9"/>
  <c r="D1330" i="9"/>
  <c r="C1331" i="9"/>
  <c r="D1331" i="9"/>
  <c r="C1332" i="9"/>
  <c r="D1332" i="9"/>
  <c r="C1333" i="9"/>
  <c r="D1333" i="9"/>
  <c r="C1334" i="9"/>
  <c r="D1334" i="9"/>
  <c r="C1335" i="9"/>
  <c r="D1335" i="9"/>
  <c r="C1336" i="9"/>
  <c r="D1336" i="9"/>
  <c r="C1337" i="9"/>
  <c r="D1337" i="9"/>
  <c r="C1338" i="9"/>
  <c r="D1338" i="9"/>
  <c r="C1339" i="9"/>
  <c r="D1339" i="9"/>
  <c r="C1340" i="9"/>
  <c r="D1340" i="9"/>
  <c r="C1341" i="9"/>
  <c r="D1341" i="9"/>
  <c r="C1342" i="9"/>
  <c r="D1342" i="9"/>
  <c r="C1343" i="9"/>
  <c r="D1343" i="9"/>
  <c r="C1344" i="9"/>
  <c r="D1344" i="9"/>
  <c r="C1345" i="9"/>
  <c r="D1345" i="9"/>
  <c r="C1346" i="9"/>
  <c r="D1346" i="9"/>
  <c r="C1347" i="9"/>
  <c r="D1347" i="9"/>
  <c r="C1348" i="9"/>
  <c r="D1348" i="9"/>
  <c r="C1349" i="9"/>
  <c r="D1349" i="9"/>
  <c r="C1350" i="9"/>
  <c r="D1350" i="9"/>
  <c r="C1351" i="9"/>
  <c r="D1351" i="9"/>
  <c r="C1352" i="9"/>
  <c r="D1352" i="9"/>
  <c r="C1353" i="9"/>
  <c r="D1353" i="9"/>
  <c r="C1354" i="9"/>
  <c r="D1354" i="9"/>
  <c r="C1355" i="9"/>
  <c r="D1355" i="9"/>
  <c r="C1356" i="9"/>
  <c r="D1356" i="9"/>
  <c r="C1357" i="9"/>
  <c r="D1357" i="9"/>
  <c r="C1358" i="9"/>
  <c r="D1358" i="9"/>
  <c r="C1359" i="9"/>
  <c r="D1359" i="9"/>
  <c r="C1360" i="9"/>
  <c r="D1360" i="9"/>
  <c r="C1361" i="9"/>
  <c r="D1361" i="9"/>
  <c r="C1362" i="9"/>
  <c r="D1362" i="9"/>
  <c r="C1363" i="9"/>
  <c r="D1363" i="9"/>
  <c r="C1364" i="9"/>
  <c r="D1364" i="9"/>
  <c r="C1365" i="9"/>
  <c r="D1365" i="9"/>
  <c r="C1366" i="9"/>
  <c r="D1366" i="9"/>
  <c r="C1367" i="9"/>
  <c r="D1367" i="9"/>
  <c r="C1368" i="9"/>
  <c r="D1368" i="9"/>
  <c r="C1369" i="9"/>
  <c r="D1369" i="9"/>
  <c r="C1370" i="9"/>
  <c r="D1370" i="9"/>
  <c r="C1371" i="9"/>
  <c r="D1371" i="9"/>
  <c r="C1372" i="9"/>
  <c r="D1372" i="9"/>
  <c r="C1373" i="9"/>
  <c r="D1373" i="9"/>
  <c r="C1374" i="9"/>
  <c r="D1374" i="9"/>
  <c r="C1375" i="9"/>
  <c r="D1375" i="9"/>
  <c r="C1376" i="9"/>
  <c r="D1376" i="9"/>
  <c r="C1377" i="9"/>
  <c r="D1377" i="9"/>
  <c r="C1378" i="9"/>
  <c r="D1378" i="9"/>
  <c r="C1379" i="9"/>
  <c r="D1379" i="9"/>
  <c r="C1380" i="9"/>
  <c r="D1380" i="9"/>
  <c r="C1381" i="9"/>
  <c r="D1381" i="9"/>
  <c r="C1382" i="9"/>
  <c r="D1382" i="9"/>
  <c r="C1383" i="9"/>
  <c r="D1383" i="9"/>
  <c r="C1384" i="9"/>
  <c r="D1384" i="9"/>
  <c r="C1385" i="9"/>
  <c r="D1385" i="9"/>
  <c r="C1386" i="9"/>
  <c r="D1386" i="9"/>
  <c r="C1387" i="9"/>
  <c r="D1387" i="9"/>
  <c r="C1388" i="9"/>
  <c r="D1388" i="9"/>
  <c r="C1389" i="9"/>
  <c r="D1389" i="9"/>
  <c r="C1390" i="9"/>
  <c r="D1390" i="9"/>
  <c r="C1391" i="9"/>
  <c r="D1391" i="9"/>
  <c r="C1392" i="9"/>
  <c r="D1392" i="9"/>
  <c r="C1393" i="9"/>
  <c r="D1393" i="9"/>
  <c r="C1394" i="9"/>
  <c r="D1394" i="9"/>
  <c r="C1395" i="9"/>
  <c r="D1395" i="9"/>
  <c r="C1396" i="9"/>
  <c r="D1396" i="9"/>
  <c r="C1397" i="9"/>
  <c r="D1397" i="9"/>
  <c r="C1398" i="9"/>
  <c r="D1398" i="9"/>
  <c r="C1399" i="9"/>
  <c r="D1399" i="9"/>
  <c r="C1400" i="9"/>
  <c r="D1400" i="9"/>
  <c r="C1401" i="9"/>
  <c r="D1401" i="9"/>
  <c r="C1402" i="9"/>
  <c r="D1402" i="9"/>
  <c r="C1403" i="9"/>
  <c r="D1403" i="9"/>
  <c r="C1404" i="9"/>
  <c r="D1404" i="9"/>
  <c r="C1405" i="9"/>
  <c r="D1405" i="9"/>
  <c r="C1406" i="9"/>
  <c r="D1406" i="9"/>
  <c r="C1407" i="9"/>
  <c r="D1407" i="9"/>
  <c r="C1408" i="9"/>
  <c r="D1408" i="9"/>
  <c r="C1409" i="9"/>
  <c r="D1409" i="9"/>
  <c r="C1410" i="9"/>
  <c r="D1410" i="9"/>
  <c r="C1411" i="9"/>
  <c r="D1411" i="9"/>
  <c r="C1412" i="9"/>
  <c r="D1412" i="9"/>
  <c r="C1413" i="9"/>
  <c r="D1413" i="9"/>
  <c r="C1414" i="9"/>
  <c r="D1414" i="9"/>
  <c r="C1415" i="9"/>
  <c r="D1415" i="9"/>
  <c r="C1416" i="9"/>
  <c r="D1416" i="9"/>
  <c r="C1417" i="9"/>
  <c r="D1417" i="9"/>
  <c r="C1418" i="9"/>
  <c r="D1418" i="9"/>
  <c r="C1419" i="9"/>
  <c r="D1419" i="9"/>
  <c r="C1420" i="9"/>
  <c r="D1420" i="9"/>
  <c r="C1421" i="9"/>
  <c r="D1421" i="9"/>
  <c r="C1422" i="9"/>
  <c r="D1422" i="9"/>
  <c r="C1423" i="9"/>
  <c r="D1423" i="9"/>
  <c r="C1424" i="9"/>
  <c r="D1424" i="9"/>
  <c r="C1425" i="9"/>
  <c r="D1425" i="9"/>
  <c r="C1426" i="9"/>
  <c r="D1426" i="9"/>
  <c r="C1427" i="9"/>
  <c r="D1427" i="9"/>
  <c r="C1428" i="9"/>
  <c r="D1428" i="9"/>
  <c r="C1429" i="9"/>
  <c r="D1429" i="9"/>
  <c r="C1430" i="9"/>
  <c r="D1430" i="9"/>
  <c r="C1431" i="9"/>
  <c r="D1431" i="9"/>
  <c r="C1432" i="9"/>
  <c r="D1432" i="9"/>
  <c r="C1433" i="9"/>
  <c r="D1433" i="9"/>
  <c r="C1434" i="9"/>
  <c r="D1434" i="9"/>
  <c r="C1435" i="9"/>
  <c r="D1435" i="9"/>
  <c r="C1436" i="9"/>
  <c r="D1436" i="9"/>
  <c r="C1437" i="9"/>
  <c r="D1437" i="9"/>
  <c r="C1438" i="9"/>
  <c r="D1438" i="9"/>
  <c r="C1439" i="9"/>
  <c r="D1439" i="9"/>
  <c r="C1440" i="9"/>
  <c r="D1440" i="9"/>
  <c r="C1441" i="9"/>
  <c r="D1441" i="9"/>
  <c r="C1442" i="9"/>
  <c r="D1442" i="9"/>
  <c r="C1443" i="9"/>
  <c r="D1443" i="9"/>
  <c r="C1444" i="9"/>
  <c r="D1444" i="9"/>
  <c r="C1445" i="9"/>
  <c r="D1445" i="9"/>
  <c r="C1446" i="9"/>
  <c r="D1446" i="9"/>
  <c r="C1447" i="9"/>
  <c r="D1447" i="9"/>
  <c r="C1448" i="9"/>
  <c r="D1448" i="9"/>
  <c r="C1449" i="9"/>
  <c r="D1449" i="9"/>
  <c r="C1450" i="9"/>
  <c r="D1450" i="9"/>
  <c r="C1451" i="9"/>
  <c r="D1451" i="9"/>
  <c r="C1452" i="9"/>
  <c r="D1452" i="9"/>
  <c r="C1453" i="9"/>
  <c r="D1453" i="9"/>
  <c r="C1454" i="9"/>
  <c r="D1454" i="9"/>
  <c r="C1455" i="9"/>
  <c r="D1455" i="9"/>
  <c r="C1456" i="9"/>
  <c r="D1456" i="9"/>
  <c r="C1457" i="9"/>
  <c r="D1457" i="9"/>
  <c r="C1458" i="9"/>
  <c r="D1458" i="9"/>
  <c r="C1459" i="9"/>
  <c r="D1459" i="9"/>
  <c r="C1460" i="9"/>
  <c r="D1460" i="9"/>
  <c r="C1461" i="9"/>
  <c r="D1461" i="9"/>
  <c r="C1462" i="9"/>
  <c r="D1462" i="9"/>
  <c r="C1463" i="9"/>
  <c r="D1463" i="9"/>
  <c r="C1464" i="9"/>
  <c r="D1464" i="9"/>
  <c r="C1465" i="9"/>
  <c r="D1465" i="9"/>
  <c r="C1466" i="9"/>
  <c r="D1466" i="9"/>
  <c r="C1467" i="9"/>
  <c r="D1467" i="9"/>
  <c r="C1468" i="9"/>
  <c r="D1468" i="9"/>
  <c r="C1469" i="9"/>
  <c r="D1469" i="9"/>
  <c r="C1470" i="9"/>
  <c r="D1470" i="9"/>
  <c r="C1471" i="9"/>
  <c r="D1471" i="9"/>
  <c r="C1472" i="9"/>
  <c r="D1472" i="9"/>
  <c r="C1473" i="9"/>
  <c r="D1473" i="9"/>
  <c r="C1474" i="9"/>
  <c r="D1474" i="9"/>
  <c r="C1475" i="9"/>
  <c r="D1475" i="9"/>
  <c r="C1476" i="9"/>
  <c r="D1476" i="9"/>
  <c r="C1477" i="9"/>
  <c r="D1477" i="9"/>
  <c r="C1478" i="9"/>
  <c r="D1478" i="9"/>
  <c r="C1479" i="9"/>
  <c r="D1479" i="9"/>
  <c r="C1480" i="9"/>
  <c r="D1480" i="9"/>
  <c r="C1481" i="9"/>
  <c r="D1481" i="9"/>
  <c r="C1482" i="9"/>
  <c r="D1482" i="9"/>
  <c r="C1483" i="9"/>
  <c r="D1483" i="9"/>
  <c r="C1484" i="9"/>
  <c r="D1484" i="9"/>
  <c r="C1485" i="9"/>
  <c r="D1485" i="9"/>
  <c r="C1486" i="9"/>
  <c r="D1486" i="9"/>
  <c r="C1487" i="9"/>
  <c r="D1487" i="9"/>
  <c r="C1488" i="9"/>
  <c r="D1488" i="9"/>
  <c r="C1489" i="9"/>
  <c r="D1489" i="9"/>
  <c r="C1490" i="9"/>
  <c r="D1490" i="9"/>
  <c r="C1491" i="9"/>
  <c r="D1491" i="9"/>
  <c r="C1492" i="9"/>
  <c r="D1492" i="9"/>
  <c r="C1493" i="9"/>
  <c r="D1493" i="9"/>
  <c r="C1494" i="9"/>
  <c r="D1494" i="9"/>
  <c r="C1495" i="9"/>
  <c r="D1495" i="9"/>
  <c r="C1496" i="9"/>
  <c r="D1496" i="9"/>
  <c r="C1497" i="9"/>
  <c r="D1497" i="9"/>
  <c r="C1498" i="9"/>
  <c r="D1498" i="9"/>
  <c r="C1499" i="9"/>
  <c r="D1499" i="9"/>
  <c r="C1500" i="9"/>
  <c r="D1500" i="9"/>
  <c r="C1501" i="9"/>
  <c r="D1501" i="9"/>
  <c r="C1502" i="9"/>
  <c r="D1502" i="9"/>
  <c r="C1503" i="9"/>
  <c r="D1503" i="9"/>
  <c r="C1504" i="9"/>
  <c r="D1504" i="9"/>
  <c r="C1505" i="9"/>
  <c r="D1505" i="9"/>
  <c r="C1506" i="9"/>
  <c r="D1506" i="9"/>
  <c r="C1507" i="9"/>
  <c r="D1507" i="9"/>
  <c r="C1508" i="9"/>
  <c r="D1508" i="9"/>
  <c r="C1509" i="9"/>
  <c r="D1509" i="9"/>
  <c r="C1510" i="9"/>
  <c r="D1510" i="9"/>
  <c r="C1511" i="9"/>
  <c r="D1511" i="9"/>
  <c r="C1512" i="9"/>
  <c r="D1512" i="9"/>
  <c r="C1513" i="9"/>
  <c r="D1513" i="9"/>
  <c r="C1514" i="9"/>
  <c r="D1514" i="9"/>
  <c r="C1515" i="9"/>
  <c r="D1515" i="9"/>
  <c r="C1516" i="9"/>
  <c r="D1516" i="9"/>
  <c r="C1517" i="9"/>
  <c r="D1517" i="9"/>
  <c r="C1518" i="9"/>
  <c r="D1518" i="9"/>
  <c r="C1519" i="9"/>
  <c r="D1519" i="9"/>
  <c r="C1520" i="9"/>
  <c r="D1520" i="9"/>
  <c r="C1521" i="9"/>
  <c r="D1521" i="9"/>
  <c r="C1522" i="9"/>
  <c r="D1522" i="9"/>
  <c r="C1523" i="9"/>
  <c r="D1523" i="9"/>
  <c r="C1524" i="9"/>
  <c r="D1524" i="9"/>
  <c r="C1525" i="9"/>
  <c r="D1525" i="9"/>
  <c r="C1526" i="9"/>
  <c r="D1526" i="9"/>
  <c r="C1527" i="9"/>
  <c r="D1527" i="9"/>
  <c r="C1528" i="9"/>
  <c r="D1528" i="9"/>
  <c r="C1529" i="9"/>
  <c r="D1529" i="9"/>
  <c r="C1530" i="9"/>
  <c r="D1530" i="9"/>
  <c r="C1531" i="9"/>
  <c r="D1531" i="9"/>
  <c r="C1532" i="9"/>
  <c r="D1532" i="9"/>
  <c r="C1533" i="9"/>
  <c r="D1533" i="9"/>
  <c r="C1534" i="9"/>
  <c r="D1534" i="9"/>
  <c r="C1535" i="9"/>
  <c r="D1535" i="9"/>
  <c r="C1536" i="9"/>
  <c r="D1536" i="9"/>
  <c r="C1537" i="9"/>
  <c r="D1537" i="9"/>
  <c r="C1538" i="9"/>
  <c r="D1538" i="9"/>
  <c r="C1539" i="9"/>
  <c r="D1539" i="9"/>
  <c r="C1540" i="9"/>
  <c r="D1540" i="9"/>
  <c r="C1541" i="9"/>
  <c r="D1541" i="9"/>
  <c r="C1542" i="9"/>
  <c r="D1542" i="9"/>
  <c r="C1543" i="9"/>
  <c r="D1543" i="9"/>
  <c r="C1544" i="9"/>
  <c r="D1544" i="9"/>
  <c r="C1545" i="9"/>
  <c r="D1545" i="9"/>
  <c r="C1546" i="9"/>
  <c r="D1546" i="9"/>
  <c r="C1547" i="9"/>
  <c r="D1547" i="9"/>
  <c r="C1548" i="9"/>
  <c r="D1548" i="9"/>
  <c r="C1549" i="9"/>
  <c r="D1549" i="9"/>
  <c r="C1550" i="9"/>
  <c r="D1550" i="9"/>
  <c r="C1551" i="9"/>
  <c r="D1551" i="9"/>
  <c r="C1552" i="9"/>
  <c r="D1552" i="9"/>
  <c r="C1553" i="9"/>
  <c r="D1553" i="9"/>
  <c r="C1554" i="9"/>
  <c r="D1554" i="9"/>
  <c r="C1555" i="9"/>
  <c r="D1555" i="9"/>
  <c r="C1556" i="9"/>
  <c r="D1556" i="9"/>
  <c r="C1557" i="9"/>
  <c r="D1557" i="9"/>
  <c r="C1558" i="9"/>
  <c r="D1558" i="9"/>
  <c r="C1559" i="9"/>
  <c r="D1559" i="9"/>
  <c r="C1560" i="9"/>
  <c r="D1560" i="9"/>
  <c r="C1561" i="9"/>
  <c r="D1561" i="9"/>
  <c r="C1562" i="9"/>
  <c r="D1562" i="9"/>
  <c r="C1563" i="9"/>
  <c r="D1563" i="9"/>
  <c r="C1564" i="9"/>
  <c r="D1564" i="9"/>
  <c r="C1565" i="9"/>
  <c r="D1565" i="9"/>
  <c r="C1566" i="9"/>
  <c r="D1566" i="9"/>
  <c r="C1567" i="9"/>
  <c r="D1567" i="9"/>
  <c r="C1568" i="9"/>
  <c r="D1568" i="9"/>
  <c r="C1569" i="9"/>
  <c r="D1569" i="9"/>
  <c r="C1570" i="9"/>
  <c r="D1570" i="9"/>
  <c r="C1571" i="9"/>
  <c r="D1571" i="9"/>
  <c r="C1572" i="9"/>
  <c r="D1572" i="9"/>
  <c r="C1573" i="9"/>
  <c r="D1573" i="9"/>
  <c r="C1574" i="9"/>
  <c r="D1574" i="9"/>
  <c r="C1575" i="9"/>
  <c r="D1575" i="9"/>
  <c r="C1576" i="9"/>
  <c r="D1576" i="9"/>
  <c r="C1577" i="9"/>
  <c r="D1577" i="9"/>
  <c r="C1578" i="9"/>
  <c r="D1578" i="9"/>
  <c r="C1579" i="9"/>
  <c r="D1579" i="9"/>
  <c r="C1580" i="9"/>
  <c r="D1580" i="9"/>
  <c r="C1581" i="9"/>
  <c r="D1581" i="9"/>
  <c r="C1582" i="9"/>
  <c r="D1582" i="9"/>
  <c r="C1583" i="9"/>
  <c r="D1583" i="9"/>
  <c r="C1584" i="9"/>
  <c r="D1584" i="9"/>
  <c r="C1585" i="9"/>
  <c r="D1585" i="9"/>
  <c r="C1586" i="9"/>
  <c r="D1586" i="9"/>
  <c r="C1587" i="9"/>
  <c r="D1587" i="9"/>
  <c r="C1588" i="9"/>
  <c r="D1588" i="9"/>
  <c r="C1589" i="9"/>
  <c r="D1589" i="9"/>
  <c r="C1590" i="9"/>
  <c r="D1590" i="9"/>
  <c r="C1591" i="9"/>
  <c r="D1591" i="9"/>
  <c r="C1592" i="9"/>
  <c r="D1592" i="9"/>
  <c r="C1593" i="9"/>
  <c r="D1593" i="9"/>
  <c r="C1594" i="9"/>
  <c r="D1594" i="9"/>
  <c r="C1595" i="9"/>
  <c r="D1595" i="9"/>
  <c r="C1596" i="9"/>
  <c r="D1596" i="9"/>
  <c r="C1597" i="9"/>
  <c r="D1597" i="9"/>
  <c r="C1598" i="9"/>
  <c r="D1598" i="9"/>
  <c r="C1599" i="9"/>
  <c r="D1599" i="9"/>
  <c r="C1600" i="9"/>
  <c r="D1600" i="9"/>
  <c r="C1601" i="9"/>
  <c r="D1601" i="9"/>
  <c r="C1602" i="9"/>
  <c r="D1602" i="9"/>
  <c r="C1603" i="9"/>
  <c r="D1603" i="9"/>
  <c r="C1604" i="9"/>
  <c r="D1604" i="9"/>
  <c r="C1605" i="9"/>
  <c r="D1605" i="9"/>
  <c r="C1606" i="9"/>
  <c r="D1606" i="9"/>
  <c r="C1607" i="9"/>
  <c r="D1607" i="9"/>
  <c r="C1608" i="9"/>
  <c r="D1608" i="9"/>
  <c r="C1609" i="9"/>
  <c r="D1609" i="9"/>
  <c r="C1610" i="9"/>
  <c r="D1610" i="9"/>
  <c r="C1611" i="9"/>
  <c r="D1611" i="9"/>
  <c r="C1612" i="9"/>
  <c r="D1612" i="9"/>
  <c r="C1613" i="9"/>
  <c r="D1613" i="9"/>
  <c r="C1614" i="9"/>
  <c r="D1614" i="9"/>
  <c r="C1615" i="9"/>
  <c r="D1615" i="9"/>
  <c r="C1616" i="9"/>
  <c r="D1616" i="9"/>
  <c r="C1617" i="9"/>
  <c r="D1617" i="9"/>
  <c r="C1618" i="9"/>
  <c r="D1618" i="9"/>
  <c r="C1619" i="9"/>
  <c r="D1619" i="9"/>
  <c r="C1620" i="9"/>
  <c r="D1620" i="9"/>
  <c r="C1621" i="9"/>
  <c r="D1621" i="9"/>
  <c r="C1622" i="9"/>
  <c r="D1622" i="9"/>
  <c r="C1623" i="9"/>
  <c r="D1623" i="9"/>
  <c r="C1624" i="9"/>
  <c r="D1624" i="9"/>
  <c r="C1625" i="9"/>
  <c r="D1625" i="9"/>
  <c r="C1626" i="9"/>
  <c r="D1626" i="9"/>
  <c r="C1627" i="9"/>
  <c r="D1627" i="9"/>
  <c r="C1628" i="9"/>
  <c r="D1628" i="9"/>
  <c r="C1629" i="9"/>
  <c r="D1629" i="9"/>
  <c r="C1630" i="9"/>
  <c r="D1630" i="9"/>
  <c r="C1631" i="9"/>
  <c r="D1631" i="9"/>
  <c r="C1632" i="9"/>
  <c r="D1632" i="9"/>
  <c r="C1633" i="9"/>
  <c r="D1633" i="9"/>
  <c r="C1634" i="9"/>
  <c r="D1634" i="9"/>
  <c r="C1635" i="9"/>
  <c r="D1635" i="9"/>
  <c r="C1636" i="9"/>
  <c r="D1636" i="9"/>
  <c r="C1637" i="9"/>
  <c r="D1637" i="9"/>
  <c r="C1638" i="9"/>
  <c r="D1638" i="9"/>
  <c r="C1639" i="9"/>
  <c r="D1639" i="9"/>
  <c r="C1640" i="9"/>
  <c r="D1640" i="9"/>
  <c r="C1641" i="9"/>
  <c r="D1641" i="9"/>
  <c r="C1642" i="9"/>
  <c r="D1642" i="9"/>
  <c r="C1643" i="9"/>
  <c r="D1643" i="9"/>
  <c r="C1644" i="9"/>
  <c r="D1644" i="9"/>
  <c r="C1645" i="9"/>
  <c r="D1645" i="9"/>
  <c r="C1646" i="9"/>
  <c r="D1646" i="9"/>
  <c r="C1647" i="9"/>
  <c r="D1647" i="9"/>
  <c r="C1648" i="9"/>
  <c r="D1648" i="9"/>
  <c r="C1649" i="9"/>
  <c r="D1649" i="9"/>
  <c r="C1650" i="9"/>
  <c r="D1650" i="9"/>
  <c r="C1651" i="9"/>
  <c r="D1651" i="9"/>
  <c r="C1652" i="9"/>
  <c r="D1652" i="9"/>
  <c r="C1653" i="9"/>
  <c r="D1653" i="9"/>
  <c r="C1654" i="9"/>
  <c r="D1654" i="9"/>
  <c r="C1655" i="9"/>
  <c r="D1655" i="9"/>
  <c r="C1656" i="9"/>
  <c r="D1656" i="9"/>
  <c r="C1657" i="9"/>
  <c r="D1657" i="9"/>
  <c r="C1658" i="9"/>
  <c r="D1658" i="9"/>
  <c r="C1659" i="9"/>
  <c r="D1659" i="9"/>
  <c r="C1660" i="9"/>
  <c r="D1660" i="9"/>
  <c r="C1661" i="9"/>
  <c r="D1661" i="9"/>
  <c r="C1662" i="9"/>
  <c r="D1662" i="9"/>
  <c r="C1663" i="9"/>
  <c r="D1663" i="9"/>
  <c r="C1664" i="9"/>
  <c r="D1664" i="9"/>
  <c r="C1665" i="9"/>
  <c r="D1665" i="9"/>
  <c r="C1666" i="9"/>
  <c r="D1666" i="9"/>
  <c r="C1667" i="9"/>
  <c r="D1667" i="9"/>
  <c r="C1668" i="9"/>
  <c r="D1668" i="9"/>
  <c r="C1669" i="9"/>
  <c r="D1669" i="9"/>
  <c r="C1670" i="9"/>
  <c r="D1670" i="9"/>
  <c r="C1671" i="9"/>
  <c r="D1671" i="9"/>
  <c r="C1672" i="9"/>
  <c r="D1672" i="9"/>
  <c r="C1673" i="9"/>
  <c r="D1673" i="9"/>
  <c r="C1674" i="9"/>
  <c r="D1674" i="9"/>
  <c r="C1675" i="9"/>
  <c r="D1675" i="9"/>
  <c r="C1676" i="9"/>
  <c r="D1676" i="9"/>
  <c r="C1677" i="9"/>
  <c r="D1677" i="9"/>
  <c r="C1678" i="9"/>
  <c r="D1678" i="9"/>
  <c r="C1679" i="9"/>
  <c r="D1679" i="9"/>
  <c r="C1680" i="9"/>
  <c r="D1680" i="9"/>
  <c r="C1681" i="9"/>
  <c r="D1681" i="9"/>
  <c r="C1682" i="9"/>
  <c r="D1682" i="9"/>
  <c r="C1683" i="9"/>
  <c r="D1683" i="9"/>
  <c r="C1684" i="9"/>
  <c r="D1684" i="9"/>
  <c r="C1685" i="9"/>
  <c r="D1685" i="9"/>
  <c r="C1686" i="9"/>
  <c r="D1686" i="9"/>
  <c r="C1687" i="9"/>
  <c r="D1687" i="9"/>
  <c r="C1688" i="9"/>
  <c r="D1688" i="9"/>
  <c r="C1689" i="9"/>
  <c r="D1689" i="9"/>
  <c r="C1690" i="9"/>
  <c r="D1690" i="9"/>
  <c r="C1691" i="9"/>
  <c r="D1691" i="9"/>
  <c r="C1692" i="9"/>
  <c r="D1692" i="9"/>
  <c r="C1693" i="9"/>
  <c r="D1693" i="9"/>
  <c r="C1694" i="9"/>
  <c r="D1694" i="9"/>
  <c r="C1695" i="9"/>
  <c r="D1695" i="9"/>
  <c r="C1696" i="9"/>
  <c r="D1696" i="9"/>
  <c r="C1697" i="9"/>
  <c r="D1697" i="9"/>
  <c r="C1698" i="9"/>
  <c r="D1698" i="9"/>
  <c r="C1699" i="9"/>
  <c r="D1699" i="9"/>
  <c r="C1700" i="9"/>
  <c r="D1700" i="9"/>
  <c r="C1701" i="9"/>
  <c r="D1701" i="9"/>
  <c r="C1702" i="9"/>
  <c r="D1702" i="9"/>
  <c r="C1703" i="9"/>
  <c r="D1703" i="9"/>
  <c r="C1704" i="9"/>
  <c r="D1704" i="9"/>
  <c r="C1705" i="9"/>
  <c r="D1705" i="9"/>
  <c r="C1706" i="9"/>
  <c r="D1706" i="9"/>
  <c r="C1707" i="9"/>
  <c r="D1707" i="9"/>
  <c r="C1708" i="9"/>
  <c r="D1708" i="9"/>
  <c r="C1709" i="9"/>
  <c r="D1709" i="9"/>
  <c r="C1710" i="9"/>
  <c r="D1710" i="9"/>
  <c r="C1711" i="9"/>
  <c r="D1711" i="9"/>
  <c r="C1712" i="9"/>
  <c r="D1712" i="9"/>
  <c r="C1713" i="9"/>
  <c r="D1713" i="9"/>
  <c r="C1714" i="9"/>
  <c r="D1714" i="9"/>
  <c r="C1715" i="9"/>
  <c r="D1715" i="9"/>
  <c r="C1716" i="9"/>
  <c r="D1716" i="9"/>
  <c r="C1717" i="9"/>
  <c r="D1717" i="9"/>
  <c r="C1718" i="9"/>
  <c r="D1718" i="9"/>
  <c r="C1719" i="9"/>
  <c r="D1719" i="9"/>
  <c r="C1720" i="9"/>
  <c r="D1720" i="9"/>
  <c r="C1721" i="9"/>
  <c r="D1721" i="9"/>
  <c r="C1722" i="9"/>
  <c r="D1722" i="9"/>
  <c r="C1723" i="9"/>
  <c r="D1723" i="9"/>
  <c r="C1724" i="9"/>
  <c r="D1724" i="9"/>
  <c r="C1725" i="9"/>
  <c r="D1725" i="9"/>
  <c r="C1726" i="9"/>
  <c r="D1726" i="9"/>
  <c r="C1727" i="9"/>
  <c r="D1727" i="9"/>
  <c r="C1728" i="9"/>
  <c r="D1728" i="9"/>
  <c r="C1729" i="9"/>
  <c r="D1729" i="9"/>
  <c r="C1730" i="9"/>
  <c r="D1730" i="9"/>
  <c r="C1731" i="9"/>
  <c r="D1731" i="9"/>
  <c r="C1732" i="9"/>
  <c r="D1732" i="9"/>
  <c r="C1733" i="9"/>
  <c r="D1733" i="9"/>
  <c r="C1734" i="9"/>
  <c r="D1734" i="9"/>
  <c r="C1735" i="9"/>
  <c r="D1735" i="9"/>
  <c r="C1736" i="9"/>
  <c r="D1736" i="9"/>
  <c r="C1737" i="9"/>
  <c r="D1737" i="9"/>
  <c r="C1738" i="9"/>
  <c r="D1738" i="9"/>
  <c r="C1739" i="9"/>
  <c r="D1739" i="9"/>
  <c r="C1740" i="9"/>
  <c r="D1740" i="9"/>
  <c r="C1741" i="9"/>
  <c r="D1741" i="9"/>
  <c r="C1742" i="9"/>
  <c r="D1742" i="9"/>
  <c r="C1743" i="9"/>
  <c r="D1743" i="9"/>
  <c r="C1744" i="9"/>
  <c r="D1744" i="9"/>
  <c r="C1745" i="9"/>
  <c r="D1745" i="9"/>
  <c r="C1746" i="9"/>
  <c r="D1746" i="9"/>
  <c r="C1747" i="9"/>
  <c r="D1747" i="9"/>
  <c r="C1748" i="9"/>
  <c r="D1748" i="9"/>
  <c r="C1749" i="9"/>
  <c r="D1749" i="9"/>
  <c r="C1750" i="9"/>
  <c r="D1750" i="9"/>
  <c r="C1751" i="9"/>
  <c r="D1751" i="9"/>
  <c r="C1752" i="9"/>
  <c r="D1752" i="9"/>
  <c r="C1753" i="9"/>
  <c r="D1753" i="9"/>
  <c r="C1754" i="9"/>
  <c r="D1754" i="9"/>
  <c r="C1755" i="9"/>
  <c r="D1755" i="9"/>
  <c r="C1756" i="9"/>
  <c r="D1756" i="9"/>
  <c r="C1757" i="9"/>
  <c r="D1757" i="9"/>
  <c r="C1758" i="9"/>
  <c r="D1758" i="9"/>
  <c r="C1759" i="9"/>
  <c r="D1759" i="9"/>
  <c r="C1760" i="9"/>
  <c r="D1760" i="9"/>
  <c r="C1761" i="9"/>
  <c r="D1761" i="9"/>
  <c r="C1762" i="9"/>
  <c r="D1762" i="9"/>
  <c r="C1763" i="9"/>
  <c r="D1763" i="9"/>
  <c r="C1764" i="9"/>
  <c r="D1764" i="9"/>
  <c r="C1765" i="9"/>
  <c r="D1765" i="9"/>
  <c r="C1766" i="9"/>
  <c r="D1766" i="9"/>
  <c r="C1767" i="9"/>
  <c r="D1767" i="9"/>
  <c r="C1768" i="9"/>
  <c r="D1768" i="9"/>
  <c r="C1769" i="9"/>
  <c r="D1769" i="9"/>
  <c r="C1770" i="9"/>
  <c r="D1770" i="9"/>
  <c r="C1771" i="9"/>
  <c r="D1771" i="9"/>
  <c r="C1772" i="9"/>
  <c r="D1772" i="9"/>
  <c r="C1773" i="9"/>
  <c r="D1773" i="9"/>
  <c r="C1774" i="9"/>
  <c r="D1774" i="9"/>
  <c r="C1775" i="9"/>
  <c r="D1775" i="9"/>
  <c r="C1776" i="9"/>
  <c r="D1776" i="9"/>
  <c r="C1777" i="9"/>
  <c r="D1777" i="9"/>
  <c r="C1778" i="9"/>
  <c r="D1778" i="9"/>
  <c r="C1779" i="9"/>
  <c r="D1779" i="9"/>
  <c r="C1780" i="9"/>
  <c r="D1780" i="9"/>
  <c r="C1781" i="9"/>
  <c r="D1781" i="9"/>
  <c r="C1782" i="9"/>
  <c r="D1782" i="9"/>
  <c r="C1783" i="9"/>
  <c r="D1783" i="9"/>
  <c r="C1784" i="9"/>
  <c r="D1784" i="9"/>
  <c r="C1785" i="9"/>
  <c r="D1785" i="9"/>
  <c r="C1786" i="9"/>
  <c r="D1786" i="9"/>
  <c r="C1787" i="9"/>
  <c r="D1787" i="9"/>
  <c r="C1788" i="9"/>
  <c r="D1788" i="9"/>
  <c r="C1789" i="9"/>
  <c r="D1789" i="9"/>
  <c r="C1790" i="9"/>
  <c r="D1790" i="9"/>
  <c r="C1791" i="9"/>
  <c r="D1791" i="9"/>
  <c r="C1792" i="9"/>
  <c r="D1792" i="9"/>
  <c r="C1793" i="9"/>
  <c r="D1793" i="9"/>
  <c r="C1794" i="9"/>
  <c r="D1794" i="9"/>
  <c r="C1795" i="9"/>
  <c r="D1795" i="9"/>
  <c r="C1796" i="9"/>
  <c r="D1796" i="9"/>
  <c r="C1797" i="9"/>
  <c r="D1797" i="9"/>
  <c r="C1798" i="9"/>
  <c r="D1798" i="9"/>
  <c r="C1799" i="9"/>
  <c r="D1799" i="9"/>
  <c r="C1800" i="9"/>
  <c r="D1800" i="9"/>
  <c r="C1801" i="9"/>
  <c r="D1801" i="9"/>
  <c r="C1802" i="9"/>
  <c r="D1802" i="9"/>
  <c r="C1803" i="9"/>
  <c r="D1803" i="9"/>
  <c r="C1804" i="9"/>
  <c r="D1804" i="9"/>
  <c r="C1805" i="9"/>
  <c r="D1805" i="9"/>
  <c r="C1806" i="9"/>
  <c r="D1806" i="9"/>
  <c r="C1807" i="9"/>
  <c r="D1807" i="9"/>
  <c r="C1808" i="9"/>
  <c r="D1808" i="9"/>
  <c r="C1809" i="9"/>
  <c r="D1809" i="9"/>
  <c r="C1810" i="9"/>
  <c r="D1810" i="9"/>
  <c r="C1811" i="9"/>
  <c r="D1811" i="9"/>
  <c r="C1812" i="9"/>
  <c r="D1812" i="9"/>
  <c r="C1813" i="9"/>
  <c r="D1813" i="9"/>
  <c r="C1814" i="9"/>
  <c r="D1814" i="9"/>
  <c r="C1815" i="9"/>
  <c r="D1815" i="9"/>
  <c r="C1816" i="9"/>
  <c r="D1816" i="9"/>
  <c r="C1817" i="9"/>
  <c r="D1817" i="9"/>
  <c r="C1818" i="9"/>
  <c r="D1818" i="9"/>
  <c r="C1819" i="9"/>
  <c r="D1819" i="9"/>
  <c r="C1820" i="9"/>
  <c r="D1820" i="9"/>
  <c r="C1821" i="9"/>
  <c r="D1821" i="9"/>
  <c r="C1822" i="9"/>
  <c r="D1822" i="9"/>
  <c r="C1823" i="9"/>
  <c r="D1823" i="9"/>
  <c r="C1824" i="9"/>
  <c r="D1824" i="9"/>
  <c r="C1825" i="9"/>
  <c r="D1825" i="9"/>
  <c r="C1826" i="9"/>
  <c r="D1826" i="9"/>
  <c r="C1827" i="9"/>
  <c r="D1827" i="9"/>
  <c r="C1828" i="9"/>
  <c r="D1828" i="9"/>
  <c r="C1829" i="9"/>
  <c r="D1829" i="9"/>
  <c r="C1830" i="9"/>
  <c r="D1830" i="9"/>
  <c r="C1831" i="9"/>
  <c r="D1831" i="9"/>
  <c r="C1832" i="9"/>
  <c r="D1832" i="9"/>
  <c r="C1833" i="9"/>
  <c r="D1833" i="9"/>
  <c r="C1834" i="9"/>
  <c r="D1834" i="9"/>
  <c r="C1835" i="9"/>
  <c r="D1835" i="9"/>
  <c r="C1836" i="9"/>
  <c r="D1836" i="9"/>
  <c r="C1837" i="9"/>
  <c r="D1837" i="9"/>
  <c r="C1838" i="9"/>
  <c r="D1838" i="9"/>
  <c r="C1839" i="9"/>
  <c r="D1839" i="9"/>
  <c r="C1840" i="9"/>
  <c r="D1840" i="9"/>
  <c r="C1841" i="9"/>
  <c r="D1841" i="9"/>
  <c r="C1842" i="9"/>
  <c r="D1842" i="9"/>
  <c r="C1843" i="9"/>
  <c r="D1843" i="9"/>
  <c r="C1844" i="9"/>
  <c r="D1844" i="9"/>
  <c r="C1845" i="9"/>
  <c r="D1845" i="9"/>
  <c r="C1846" i="9"/>
  <c r="D1846" i="9"/>
  <c r="C1847" i="9"/>
  <c r="D1847" i="9"/>
  <c r="C1848" i="9"/>
  <c r="D1848" i="9"/>
  <c r="C1849" i="9"/>
  <c r="D1849" i="9"/>
  <c r="C1850" i="9"/>
  <c r="D1850" i="9"/>
  <c r="C1851" i="9"/>
  <c r="D1851" i="9"/>
  <c r="C1852" i="9"/>
  <c r="D1852" i="9"/>
  <c r="C1853" i="9"/>
  <c r="D1853" i="9"/>
  <c r="C1854" i="9"/>
  <c r="D1854" i="9"/>
  <c r="C1855" i="9"/>
  <c r="D1855" i="9"/>
  <c r="C1856" i="9"/>
  <c r="D1856" i="9"/>
  <c r="C1857" i="9"/>
  <c r="D1857" i="9"/>
  <c r="C1858" i="9"/>
  <c r="D1858" i="9"/>
  <c r="C1859" i="9"/>
  <c r="D1859" i="9"/>
  <c r="C1860" i="9"/>
  <c r="D1860" i="9"/>
  <c r="C1861" i="9"/>
  <c r="D1861" i="9"/>
  <c r="C1862" i="9"/>
  <c r="D1862" i="9"/>
  <c r="C1863" i="9"/>
  <c r="D1863" i="9"/>
  <c r="C1864" i="9"/>
  <c r="D1864" i="9"/>
  <c r="C1865" i="9"/>
  <c r="D1865" i="9"/>
  <c r="C1866" i="9"/>
  <c r="D1866" i="9"/>
  <c r="C1867" i="9"/>
  <c r="D1867" i="9"/>
  <c r="C1868" i="9"/>
  <c r="D1868" i="9"/>
  <c r="C1869" i="9"/>
  <c r="D1869" i="9"/>
  <c r="C1870" i="9"/>
  <c r="D1870" i="9"/>
  <c r="C1871" i="9"/>
  <c r="D1871" i="9"/>
  <c r="C1872" i="9"/>
  <c r="D1872" i="9"/>
  <c r="C1873" i="9"/>
  <c r="D1873" i="9"/>
  <c r="C1874" i="9"/>
  <c r="D1874" i="9"/>
  <c r="C1875" i="9"/>
  <c r="D1875" i="9"/>
  <c r="C1876" i="9"/>
  <c r="D1876" i="9"/>
  <c r="C1877" i="9"/>
  <c r="D1877" i="9"/>
  <c r="C1878" i="9"/>
  <c r="D1878" i="9"/>
  <c r="C1879" i="9"/>
  <c r="D1879" i="9"/>
  <c r="C1880" i="9"/>
  <c r="D1880" i="9"/>
  <c r="C1881" i="9"/>
  <c r="D1881" i="9"/>
  <c r="C1882" i="9"/>
  <c r="D1882" i="9"/>
  <c r="C1883" i="9"/>
  <c r="D1883" i="9"/>
  <c r="C1884" i="9"/>
  <c r="D1884" i="9"/>
  <c r="C1885" i="9"/>
  <c r="D1885" i="9"/>
  <c r="C1886" i="9"/>
  <c r="D1886" i="9"/>
  <c r="C1887" i="9"/>
  <c r="D1887" i="9"/>
  <c r="C1888" i="9"/>
  <c r="D1888" i="9"/>
  <c r="C1889" i="9"/>
  <c r="D1889" i="9"/>
  <c r="C1890" i="9"/>
  <c r="D1890" i="9"/>
  <c r="C1891" i="9"/>
  <c r="D1891" i="9"/>
  <c r="C1892" i="9"/>
  <c r="D1892" i="9"/>
  <c r="C1893" i="9"/>
  <c r="D1893" i="9"/>
  <c r="C1894" i="9"/>
  <c r="D1894" i="9"/>
  <c r="C1895" i="9"/>
  <c r="D1895" i="9"/>
  <c r="C1896" i="9"/>
  <c r="D1896" i="9"/>
  <c r="C1897" i="9"/>
  <c r="D1897" i="9"/>
  <c r="C1898" i="9"/>
  <c r="D1898" i="9"/>
  <c r="C1899" i="9"/>
  <c r="D1899" i="9"/>
  <c r="C1900" i="9"/>
  <c r="D1900" i="9"/>
  <c r="C1901" i="9"/>
  <c r="D1901" i="9"/>
  <c r="C1902" i="9"/>
  <c r="D1902" i="9"/>
  <c r="C1903" i="9"/>
  <c r="D1903" i="9"/>
  <c r="C1904" i="9"/>
  <c r="D1904" i="9"/>
  <c r="C1905" i="9"/>
  <c r="D1905" i="9"/>
  <c r="C1906" i="9"/>
  <c r="D1906" i="9"/>
  <c r="C1907" i="9"/>
  <c r="D1907" i="9"/>
  <c r="C1908" i="9"/>
  <c r="D1908" i="9"/>
  <c r="C1909" i="9"/>
  <c r="D1909" i="9"/>
  <c r="C1910" i="9"/>
  <c r="D1910" i="9"/>
  <c r="C1911" i="9"/>
  <c r="D1911" i="9"/>
  <c r="C1912" i="9"/>
  <c r="D1912" i="9"/>
  <c r="C1913" i="9"/>
  <c r="D1913" i="9"/>
  <c r="C1914" i="9"/>
  <c r="D1914" i="9"/>
  <c r="C1915" i="9"/>
  <c r="D1915" i="9"/>
  <c r="C1916" i="9"/>
  <c r="D1916" i="9"/>
  <c r="C1917" i="9"/>
  <c r="D1917" i="9"/>
  <c r="C1918" i="9"/>
  <c r="D1918" i="9"/>
  <c r="C1919" i="9"/>
  <c r="D1919" i="9"/>
  <c r="C1920" i="9"/>
  <c r="D1920" i="9"/>
  <c r="C1921" i="9"/>
  <c r="D1921" i="9"/>
  <c r="C1922" i="9"/>
  <c r="D1922" i="9"/>
  <c r="C1923" i="9"/>
  <c r="D1923" i="9"/>
  <c r="C1924" i="9"/>
  <c r="D1924" i="9"/>
  <c r="C1925" i="9"/>
  <c r="D1925" i="9"/>
  <c r="C1926" i="9"/>
  <c r="D1926" i="9"/>
  <c r="C1927" i="9"/>
  <c r="D1927" i="9"/>
  <c r="C1928" i="9"/>
  <c r="D1928" i="9"/>
  <c r="C1929" i="9"/>
  <c r="D1929" i="9"/>
  <c r="C1930" i="9"/>
  <c r="D1930" i="9"/>
  <c r="C1931" i="9"/>
  <c r="D1931" i="9"/>
  <c r="C1932" i="9"/>
  <c r="D1932" i="9"/>
  <c r="C1933" i="9"/>
  <c r="D1933" i="9"/>
  <c r="C1934" i="9"/>
  <c r="D1934" i="9"/>
  <c r="C1935" i="9"/>
  <c r="D1935" i="9"/>
  <c r="C1936" i="9"/>
  <c r="D1936" i="9"/>
  <c r="C1937" i="9"/>
  <c r="D1937" i="9"/>
  <c r="C1938" i="9"/>
  <c r="D1938" i="9"/>
  <c r="C1939" i="9"/>
  <c r="D1939" i="9"/>
  <c r="C1940" i="9"/>
  <c r="D1940" i="9"/>
  <c r="C1941" i="9"/>
  <c r="D1941" i="9"/>
  <c r="C1942" i="9"/>
  <c r="D1942" i="9"/>
  <c r="C1943" i="9"/>
  <c r="D1943" i="9"/>
  <c r="C1944" i="9"/>
  <c r="D1944" i="9"/>
  <c r="C1945" i="9"/>
  <c r="D1945" i="9"/>
  <c r="C1946" i="9"/>
  <c r="D1946" i="9"/>
  <c r="C1947" i="9"/>
  <c r="D1947" i="9"/>
  <c r="C1948" i="9"/>
  <c r="D1948" i="9"/>
  <c r="C1949" i="9"/>
  <c r="D1949" i="9"/>
  <c r="C1950" i="9"/>
  <c r="D1950" i="9"/>
  <c r="C1951" i="9"/>
  <c r="D1951" i="9"/>
  <c r="C1952" i="9"/>
  <c r="D1952" i="9"/>
  <c r="C1953" i="9"/>
  <c r="D1953" i="9"/>
  <c r="C1954" i="9"/>
  <c r="D1954" i="9"/>
  <c r="C1955" i="9"/>
  <c r="D1955" i="9"/>
  <c r="C1956" i="9"/>
  <c r="D1956" i="9"/>
  <c r="C1957" i="9"/>
  <c r="D1957" i="9"/>
  <c r="C1958" i="9"/>
  <c r="D1958" i="9"/>
  <c r="C1959" i="9"/>
  <c r="D1959" i="9"/>
  <c r="C1960" i="9"/>
  <c r="D1960" i="9"/>
  <c r="C1961" i="9"/>
  <c r="D1961" i="9"/>
  <c r="C1962" i="9"/>
  <c r="D1962" i="9"/>
  <c r="C1963" i="9"/>
  <c r="D1963" i="9"/>
  <c r="C1964" i="9"/>
  <c r="D1964" i="9"/>
  <c r="C1965" i="9"/>
  <c r="D1965" i="9"/>
  <c r="C1966" i="9"/>
  <c r="D1966" i="9"/>
  <c r="C1967" i="9"/>
  <c r="D1967" i="9"/>
  <c r="C1968" i="9"/>
  <c r="D1968" i="9"/>
  <c r="C1969" i="9"/>
  <c r="D1969" i="9"/>
  <c r="C1970" i="9"/>
  <c r="D1970" i="9"/>
  <c r="C1971" i="9"/>
  <c r="D1971" i="9"/>
  <c r="C1972" i="9"/>
  <c r="D1972" i="9"/>
  <c r="C1973" i="9"/>
  <c r="D1973" i="9"/>
  <c r="C1974" i="9"/>
  <c r="D1974" i="9"/>
  <c r="C1975" i="9"/>
  <c r="D1975" i="9"/>
  <c r="C1976" i="9"/>
  <c r="D1976" i="9"/>
  <c r="C1977" i="9"/>
  <c r="D1977" i="9"/>
  <c r="C1978" i="9"/>
  <c r="D1978" i="9"/>
  <c r="C1979" i="9"/>
  <c r="D1979" i="9"/>
  <c r="C1980" i="9"/>
  <c r="D1980" i="9"/>
  <c r="C1981" i="9"/>
  <c r="D1981" i="9"/>
  <c r="C1982" i="9"/>
  <c r="D1982" i="9"/>
  <c r="C1983" i="9"/>
  <c r="D1983" i="9"/>
  <c r="C1984" i="9"/>
  <c r="D1984" i="9"/>
  <c r="C1985" i="9"/>
  <c r="D1985" i="9"/>
  <c r="C1986" i="9"/>
  <c r="D1986" i="9"/>
  <c r="C1987" i="9"/>
  <c r="D1987" i="9"/>
  <c r="C1988" i="9"/>
  <c r="D1988" i="9"/>
  <c r="C1989" i="9"/>
  <c r="D1989" i="9"/>
  <c r="C1990" i="9"/>
  <c r="D1990" i="9"/>
  <c r="C1991" i="9"/>
  <c r="D1991" i="9"/>
  <c r="C1992" i="9"/>
  <c r="D1992" i="9"/>
  <c r="C1993" i="9"/>
  <c r="D1993" i="9"/>
  <c r="C1994" i="9"/>
  <c r="D1994" i="9"/>
  <c r="C1995" i="9"/>
  <c r="D1995" i="9"/>
  <c r="C1996" i="9"/>
  <c r="D1996" i="9"/>
  <c r="C1997" i="9"/>
  <c r="D1997" i="9"/>
  <c r="C1998" i="9"/>
  <c r="D1998" i="9"/>
  <c r="C1999" i="9"/>
  <c r="D1999" i="9"/>
  <c r="C2000" i="9"/>
  <c r="D2000" i="9"/>
  <c r="C2001" i="9"/>
  <c r="D2001" i="9"/>
  <c r="C2002" i="9"/>
  <c r="D2002" i="9"/>
  <c r="C2003" i="9"/>
  <c r="D2003" i="9"/>
  <c r="C2004" i="9"/>
  <c r="D2004" i="9"/>
  <c r="C2005" i="9"/>
  <c r="D2005" i="9"/>
  <c r="C2006" i="9"/>
  <c r="D2006" i="9"/>
  <c r="C2007" i="9"/>
  <c r="D2007" i="9"/>
  <c r="C2008" i="9"/>
  <c r="D2008" i="9"/>
  <c r="C2009" i="9"/>
  <c r="D2009" i="9"/>
  <c r="C2010" i="9"/>
  <c r="D2010" i="9"/>
  <c r="C2011" i="9"/>
  <c r="D2011" i="9"/>
  <c r="C2012" i="9"/>
  <c r="D2012" i="9"/>
  <c r="C2013" i="9"/>
  <c r="D2013" i="9"/>
  <c r="C2014" i="9"/>
  <c r="D2014" i="9"/>
  <c r="C2015" i="9"/>
  <c r="D2015" i="9"/>
  <c r="C2016" i="9"/>
  <c r="D2016" i="9"/>
  <c r="C2017" i="9"/>
  <c r="D2017" i="9"/>
  <c r="C2018" i="9"/>
  <c r="D2018" i="9"/>
  <c r="C2019" i="9"/>
  <c r="D2019" i="9"/>
  <c r="C2020" i="9"/>
  <c r="D2020" i="9"/>
  <c r="C2021" i="9"/>
  <c r="D2021" i="9"/>
  <c r="C2022" i="9"/>
  <c r="D2022" i="9"/>
  <c r="C2023" i="9"/>
  <c r="D2023" i="9"/>
  <c r="C2024" i="9"/>
  <c r="D2024" i="9"/>
  <c r="C2025" i="9"/>
  <c r="D2025" i="9"/>
  <c r="C2026" i="9"/>
  <c r="D2026" i="9"/>
  <c r="C2027" i="9"/>
  <c r="D2027" i="9"/>
  <c r="C2028" i="9"/>
  <c r="D2028" i="9"/>
  <c r="C2029" i="9"/>
  <c r="D2029" i="9"/>
  <c r="C2030" i="9"/>
  <c r="D2030" i="9"/>
  <c r="C2031" i="9"/>
  <c r="D2031" i="9"/>
  <c r="C2032" i="9"/>
  <c r="D2032" i="9"/>
  <c r="C2033" i="9"/>
  <c r="D2033" i="9"/>
  <c r="C2034" i="9"/>
  <c r="D2034" i="9"/>
  <c r="C2035" i="9"/>
  <c r="D2035" i="9"/>
  <c r="C2036" i="9"/>
  <c r="D2036" i="9"/>
  <c r="C2037" i="9"/>
  <c r="D2037" i="9"/>
  <c r="C2038" i="9"/>
  <c r="D2038" i="9"/>
  <c r="C2039" i="9"/>
  <c r="D2039" i="9"/>
  <c r="C2040" i="9"/>
  <c r="D2040" i="9"/>
  <c r="C2041" i="9"/>
  <c r="D2041" i="9"/>
  <c r="C2042" i="9"/>
  <c r="D2042" i="9"/>
  <c r="C2043" i="9"/>
  <c r="D2043" i="9"/>
  <c r="C2044" i="9"/>
  <c r="D2044" i="9"/>
  <c r="C2045" i="9"/>
  <c r="D2045" i="9"/>
  <c r="C2046" i="9"/>
  <c r="D2046" i="9"/>
  <c r="C2047" i="9"/>
  <c r="D2047" i="9"/>
  <c r="C2048" i="9"/>
  <c r="D2048" i="9"/>
  <c r="C2049" i="9"/>
  <c r="D2049" i="9"/>
  <c r="C2050" i="9"/>
  <c r="D2050" i="9"/>
  <c r="C2051" i="9"/>
  <c r="D2051" i="9"/>
  <c r="C2052" i="9"/>
  <c r="D2052" i="9"/>
  <c r="C2053" i="9"/>
  <c r="D2053" i="9"/>
  <c r="C2054" i="9"/>
  <c r="D2054" i="9"/>
  <c r="C2055" i="9"/>
  <c r="D2055" i="9"/>
  <c r="C2056" i="9"/>
  <c r="D2056" i="9"/>
  <c r="C2057" i="9"/>
  <c r="D2057" i="9"/>
  <c r="C2058" i="9"/>
  <c r="D2058" i="9"/>
  <c r="C2059" i="9"/>
  <c r="D2059" i="9"/>
  <c r="C2060" i="9"/>
  <c r="D2060" i="9"/>
  <c r="C2061" i="9"/>
  <c r="D2061" i="9"/>
  <c r="C2062" i="9"/>
  <c r="D2062" i="9"/>
  <c r="C2063" i="9"/>
  <c r="D2063" i="9"/>
  <c r="C2064" i="9"/>
  <c r="D2064" i="9"/>
  <c r="C2065" i="9"/>
  <c r="D2065" i="9"/>
  <c r="C2066" i="9"/>
  <c r="D2066" i="9"/>
  <c r="C2067" i="9"/>
  <c r="D2067" i="9"/>
  <c r="C2068" i="9"/>
  <c r="D2068" i="9"/>
  <c r="C2069" i="9"/>
  <c r="D2069" i="9"/>
  <c r="C2070" i="9"/>
  <c r="D2070" i="9"/>
  <c r="C2071" i="9"/>
  <c r="D2071" i="9"/>
  <c r="C2072" i="9"/>
  <c r="D2072" i="9"/>
  <c r="C2073" i="9"/>
  <c r="D2073" i="9"/>
  <c r="C2074" i="9"/>
  <c r="D2074" i="9"/>
  <c r="C2075" i="9"/>
  <c r="D2075" i="9"/>
  <c r="C2076" i="9"/>
  <c r="D2076" i="9"/>
  <c r="C2077" i="9"/>
  <c r="D2077" i="9"/>
  <c r="C2078" i="9"/>
  <c r="D2078" i="9"/>
  <c r="C2079" i="9"/>
  <c r="D2079" i="9"/>
  <c r="C2080" i="9"/>
  <c r="D2080" i="9"/>
  <c r="C2081" i="9"/>
  <c r="D2081" i="9"/>
  <c r="C2082" i="9"/>
  <c r="D2082" i="9"/>
  <c r="C2083" i="9"/>
  <c r="D2083" i="9"/>
  <c r="C2084" i="9"/>
  <c r="D2084" i="9"/>
  <c r="C2085" i="9"/>
  <c r="D2085" i="9"/>
  <c r="C2086" i="9"/>
  <c r="D2086" i="9"/>
  <c r="C2087" i="9"/>
  <c r="D2087" i="9"/>
  <c r="C2088" i="9"/>
  <c r="D2088" i="9"/>
  <c r="C2089" i="9"/>
  <c r="D2089" i="9"/>
  <c r="C2090" i="9"/>
  <c r="D2090" i="9"/>
  <c r="C2091" i="9"/>
  <c r="D2091" i="9"/>
  <c r="C2092" i="9"/>
  <c r="D2092" i="9"/>
  <c r="C2093" i="9"/>
  <c r="D2093" i="9"/>
  <c r="C2094" i="9"/>
  <c r="D2094" i="9"/>
  <c r="C2095" i="9"/>
  <c r="D2095" i="9"/>
  <c r="C2096" i="9"/>
  <c r="D2096" i="9"/>
  <c r="C2097" i="9"/>
  <c r="D2097" i="9"/>
  <c r="C2098" i="9"/>
  <c r="D2098" i="9"/>
  <c r="C2099" i="9"/>
  <c r="D2099" i="9"/>
  <c r="C2100" i="9"/>
  <c r="D2100" i="9"/>
  <c r="C2101" i="9"/>
  <c r="D2101" i="9"/>
  <c r="C2102" i="9"/>
  <c r="D2102" i="9"/>
  <c r="C2103" i="9"/>
  <c r="D2103" i="9"/>
  <c r="C2104" i="9"/>
  <c r="D2104" i="9"/>
  <c r="C2105" i="9"/>
  <c r="D2105" i="9"/>
  <c r="C2106" i="9"/>
  <c r="D2106" i="9"/>
  <c r="C2107" i="9"/>
  <c r="D2107" i="9"/>
  <c r="C2108" i="9"/>
  <c r="D2108" i="9"/>
  <c r="C2109" i="9"/>
  <c r="D2109" i="9"/>
  <c r="C2110" i="9"/>
  <c r="D2110" i="9"/>
  <c r="C2111" i="9"/>
  <c r="D2111" i="9"/>
  <c r="C2112" i="9"/>
  <c r="D2112" i="9"/>
  <c r="C2113" i="9"/>
  <c r="D2113" i="9"/>
  <c r="C2114" i="9"/>
  <c r="D2114" i="9"/>
  <c r="C2115" i="9"/>
  <c r="D2115" i="9"/>
  <c r="C2116" i="9"/>
  <c r="D2116" i="9"/>
  <c r="C2117" i="9"/>
  <c r="D2117" i="9"/>
  <c r="C2118" i="9"/>
  <c r="D2118" i="9"/>
  <c r="C2119" i="9"/>
  <c r="D2119" i="9"/>
  <c r="C2120" i="9"/>
  <c r="D2120" i="9"/>
  <c r="C2121" i="9"/>
  <c r="D2121" i="9"/>
  <c r="C2122" i="9"/>
  <c r="D2122" i="9"/>
  <c r="C2123" i="9"/>
  <c r="D2123" i="9"/>
  <c r="C2124" i="9"/>
  <c r="D2124" i="9"/>
  <c r="C2125" i="9"/>
  <c r="D2125" i="9"/>
  <c r="C2126" i="9"/>
  <c r="D2126" i="9"/>
  <c r="C2127" i="9"/>
  <c r="D2127" i="9"/>
  <c r="C2128" i="9"/>
  <c r="D2128" i="9"/>
  <c r="C2129" i="9"/>
  <c r="D2129" i="9"/>
  <c r="C2130" i="9"/>
  <c r="D2130" i="9"/>
  <c r="C2131" i="9"/>
  <c r="D2131" i="9"/>
  <c r="C2132" i="9"/>
  <c r="D2132" i="9"/>
  <c r="C2133" i="9"/>
  <c r="D2133" i="9"/>
  <c r="C2134" i="9"/>
  <c r="D2134" i="9"/>
  <c r="C2135" i="9"/>
  <c r="D2135" i="9"/>
  <c r="C2136" i="9"/>
  <c r="D2136" i="9"/>
  <c r="C2137" i="9"/>
  <c r="D2137" i="9"/>
  <c r="C2138" i="9"/>
  <c r="D2138" i="9"/>
  <c r="C2139" i="9"/>
  <c r="D2139" i="9"/>
  <c r="C2140" i="9"/>
  <c r="D2140" i="9"/>
  <c r="C2141" i="9"/>
  <c r="D2141" i="9"/>
  <c r="C2142" i="9"/>
  <c r="D2142" i="9"/>
  <c r="C2143" i="9"/>
  <c r="D2143" i="9"/>
  <c r="C2144" i="9"/>
  <c r="D2144" i="9"/>
  <c r="C2145" i="9"/>
  <c r="D2145" i="9"/>
  <c r="C2146" i="9"/>
  <c r="D2146" i="9"/>
  <c r="C2147" i="9"/>
  <c r="D2147" i="9"/>
  <c r="C2148" i="9"/>
  <c r="D2148" i="9"/>
  <c r="C2149" i="9"/>
  <c r="D2149" i="9"/>
  <c r="C2150" i="9"/>
  <c r="D2150" i="9"/>
  <c r="C2151" i="9"/>
  <c r="D2151" i="9"/>
  <c r="C2152" i="9"/>
  <c r="D2152" i="9"/>
  <c r="C2153" i="9"/>
  <c r="D2153" i="9"/>
  <c r="C2154" i="9"/>
  <c r="D2154" i="9"/>
  <c r="C2155" i="9"/>
  <c r="D2155" i="9"/>
  <c r="C2156" i="9"/>
  <c r="D2156" i="9"/>
  <c r="C2157" i="9"/>
  <c r="D2157" i="9"/>
  <c r="C2158" i="9"/>
  <c r="D2158" i="9"/>
  <c r="C2159" i="9"/>
  <c r="D2159" i="9"/>
  <c r="C2160" i="9"/>
  <c r="D2160" i="9"/>
  <c r="C2161" i="9"/>
  <c r="D2161" i="9"/>
  <c r="C2162" i="9"/>
  <c r="D2162" i="9"/>
  <c r="C2163" i="9"/>
  <c r="D2163" i="9"/>
  <c r="C2164" i="9"/>
  <c r="D2164" i="9"/>
  <c r="C2165" i="9"/>
  <c r="D2165" i="9"/>
  <c r="C2166" i="9"/>
  <c r="D2166" i="9"/>
  <c r="C2167" i="9"/>
  <c r="D2167" i="9"/>
  <c r="C2168" i="9"/>
  <c r="D2168" i="9"/>
  <c r="C2169" i="9"/>
  <c r="D2169" i="9"/>
  <c r="C2170" i="9"/>
  <c r="D2170" i="9"/>
  <c r="C2171" i="9"/>
  <c r="D2171" i="9"/>
  <c r="C2172" i="9"/>
  <c r="D2172" i="9"/>
  <c r="C2173" i="9"/>
  <c r="D2173" i="9"/>
  <c r="C2174" i="9"/>
  <c r="D2174" i="9"/>
  <c r="C2175" i="9"/>
  <c r="D2175" i="9"/>
  <c r="C2176" i="9"/>
  <c r="D2176" i="9"/>
  <c r="C2177" i="9"/>
  <c r="D2177" i="9"/>
  <c r="C2178" i="9"/>
  <c r="D2178" i="9"/>
  <c r="C2179" i="9"/>
  <c r="D2179" i="9"/>
  <c r="C2180" i="9"/>
  <c r="D2180" i="9"/>
  <c r="C2181" i="9"/>
  <c r="D2181" i="9"/>
  <c r="C2182" i="9"/>
  <c r="D2182" i="9"/>
  <c r="C2183" i="9"/>
  <c r="D2183" i="9"/>
  <c r="C2184" i="9"/>
  <c r="D2184" i="9"/>
  <c r="C2185" i="9"/>
  <c r="D2185" i="9"/>
  <c r="C2186" i="9"/>
  <c r="D2186" i="9"/>
  <c r="C2187" i="9"/>
  <c r="D2187" i="9"/>
  <c r="C2188" i="9"/>
  <c r="D2188" i="9"/>
  <c r="C2189" i="9"/>
  <c r="D2189" i="9"/>
  <c r="C2190" i="9"/>
  <c r="D2190" i="9"/>
  <c r="C2191" i="9"/>
  <c r="D2191" i="9"/>
  <c r="C2192" i="9"/>
  <c r="D2192" i="9"/>
  <c r="C2193" i="9"/>
  <c r="D2193" i="9"/>
  <c r="C2194" i="9"/>
  <c r="D2194" i="9"/>
  <c r="C2195" i="9"/>
  <c r="D2195" i="9"/>
  <c r="C2196" i="9"/>
  <c r="D2196" i="9"/>
  <c r="C2197" i="9"/>
  <c r="D2197" i="9"/>
  <c r="C2198" i="9"/>
  <c r="D2198" i="9"/>
  <c r="C2199" i="9"/>
  <c r="D2199" i="9"/>
  <c r="C2200" i="9"/>
  <c r="D2200" i="9"/>
  <c r="C2201" i="9"/>
  <c r="D2201" i="9"/>
  <c r="C2202" i="9"/>
  <c r="D2202" i="9"/>
  <c r="C2203" i="9"/>
  <c r="D2203" i="9"/>
  <c r="C2204" i="9"/>
  <c r="D2204" i="9"/>
  <c r="C2205" i="9"/>
  <c r="D2205" i="9"/>
  <c r="C2206" i="9"/>
  <c r="D2206" i="9"/>
  <c r="C2207" i="9"/>
  <c r="D2207" i="9"/>
  <c r="C2208" i="9"/>
  <c r="D2208" i="9"/>
  <c r="C2209" i="9"/>
  <c r="D2209" i="9"/>
  <c r="C2210" i="9"/>
  <c r="D2210" i="9"/>
  <c r="C2211" i="9"/>
  <c r="D2211" i="9"/>
  <c r="C2212" i="9"/>
  <c r="D2212" i="9"/>
  <c r="C2213" i="9"/>
  <c r="D2213" i="9"/>
  <c r="C2214" i="9"/>
  <c r="D2214" i="9"/>
  <c r="C2215" i="9"/>
  <c r="D2215" i="9"/>
  <c r="C2216" i="9"/>
  <c r="D2216" i="9"/>
  <c r="C2217" i="9"/>
  <c r="D2217" i="9"/>
  <c r="C2218" i="9"/>
  <c r="D2218" i="9"/>
  <c r="C2219" i="9"/>
  <c r="D2219" i="9"/>
  <c r="C2220" i="9"/>
  <c r="D2220" i="9"/>
  <c r="C2221" i="9"/>
  <c r="D2221" i="9"/>
  <c r="C2222" i="9"/>
  <c r="D2222" i="9"/>
  <c r="C2223" i="9"/>
  <c r="D2223" i="9"/>
  <c r="C2224" i="9"/>
  <c r="D2224" i="9"/>
  <c r="C2225" i="9"/>
  <c r="D2225" i="9"/>
  <c r="C2226" i="9"/>
  <c r="D2226" i="9"/>
  <c r="C2227" i="9"/>
  <c r="D2227" i="9"/>
  <c r="C2228" i="9"/>
  <c r="D2228" i="9"/>
  <c r="C2229" i="9"/>
  <c r="D2229" i="9"/>
  <c r="C2230" i="9"/>
  <c r="D2230" i="9"/>
  <c r="C2231" i="9"/>
  <c r="D2231" i="9"/>
  <c r="C2232" i="9"/>
  <c r="D2232" i="9"/>
  <c r="C2233" i="9"/>
  <c r="D2233" i="9"/>
  <c r="C2234" i="9"/>
  <c r="D2234" i="9"/>
  <c r="C2235" i="9"/>
  <c r="D2235" i="9"/>
  <c r="C2236" i="9"/>
  <c r="D2236" i="9"/>
  <c r="C2237" i="9"/>
  <c r="D2237" i="9"/>
  <c r="C2238" i="9"/>
  <c r="D2238" i="9"/>
  <c r="C2239" i="9"/>
  <c r="D2239" i="9"/>
  <c r="C2240" i="9"/>
  <c r="D2240" i="9"/>
  <c r="C2241" i="9"/>
  <c r="D2241" i="9"/>
  <c r="C2242" i="9"/>
  <c r="D2242" i="9"/>
  <c r="C2243" i="9"/>
  <c r="D2243" i="9"/>
  <c r="C2244" i="9"/>
  <c r="D2244" i="9"/>
  <c r="C2245" i="9"/>
  <c r="D2245" i="9"/>
  <c r="C2246" i="9"/>
  <c r="D2246" i="9"/>
  <c r="C2247" i="9"/>
  <c r="D2247" i="9"/>
  <c r="C2248" i="9"/>
  <c r="D2248" i="9"/>
  <c r="C2249" i="9"/>
  <c r="D2249" i="9"/>
  <c r="C2250" i="9"/>
  <c r="D2250" i="9"/>
  <c r="C2251" i="9"/>
  <c r="D2251" i="9"/>
  <c r="C2252" i="9"/>
  <c r="D2252" i="9"/>
  <c r="C2253" i="9"/>
  <c r="D2253" i="9"/>
  <c r="C2254" i="9"/>
  <c r="D2254" i="9"/>
  <c r="C2255" i="9"/>
  <c r="D2255" i="9"/>
  <c r="C2256" i="9"/>
  <c r="D2256" i="9"/>
  <c r="C2257" i="9"/>
  <c r="D2257" i="9"/>
  <c r="C2258" i="9"/>
  <c r="D2258" i="9"/>
  <c r="C2259" i="9"/>
  <c r="D2259" i="9"/>
  <c r="C2260" i="9"/>
  <c r="D2260" i="9"/>
  <c r="C2261" i="9"/>
  <c r="D2261" i="9"/>
  <c r="C2262" i="9"/>
  <c r="D2262" i="9"/>
  <c r="C2263" i="9"/>
  <c r="D2263" i="9"/>
  <c r="C2264" i="9"/>
  <c r="D2264" i="9"/>
  <c r="C2265" i="9"/>
  <c r="D2265" i="9"/>
  <c r="C2266" i="9"/>
  <c r="D2266" i="9"/>
  <c r="C2267" i="9"/>
  <c r="D2267" i="9"/>
  <c r="C2268" i="9"/>
  <c r="D2268" i="9"/>
  <c r="C2269" i="9"/>
  <c r="D2269" i="9"/>
  <c r="C2270" i="9"/>
  <c r="D2270" i="9"/>
  <c r="C2271" i="9"/>
  <c r="D2271" i="9"/>
  <c r="C2272" i="9"/>
  <c r="D2272" i="9"/>
  <c r="C2273" i="9"/>
  <c r="D2273" i="9"/>
  <c r="C2274" i="9"/>
  <c r="D2274" i="9"/>
  <c r="C2275" i="9"/>
  <c r="D2275" i="9"/>
  <c r="C2276" i="9"/>
  <c r="D2276" i="9"/>
  <c r="C2277" i="9"/>
  <c r="D2277" i="9"/>
  <c r="C2278" i="9"/>
  <c r="D2278" i="9"/>
  <c r="C2279" i="9"/>
  <c r="D2279" i="9"/>
  <c r="C2280" i="9"/>
  <c r="D2280" i="9"/>
  <c r="C2281" i="9"/>
  <c r="D2281" i="9"/>
  <c r="C2282" i="9"/>
  <c r="D2282" i="9"/>
  <c r="C2283" i="9"/>
  <c r="D2283" i="9"/>
  <c r="C2284" i="9"/>
  <c r="D2284" i="9"/>
  <c r="C2285" i="9"/>
  <c r="D2285" i="9"/>
  <c r="C2286" i="9"/>
  <c r="D2286" i="9"/>
  <c r="C2287" i="9"/>
  <c r="D2287" i="9"/>
  <c r="C2288" i="9"/>
  <c r="D2288" i="9"/>
  <c r="C2289" i="9"/>
  <c r="D2289" i="9"/>
  <c r="C2290" i="9"/>
  <c r="D2290" i="9"/>
  <c r="C2291" i="9"/>
  <c r="D2291" i="9"/>
  <c r="C2292" i="9"/>
  <c r="D2292" i="9"/>
  <c r="C2293" i="9"/>
  <c r="D2293" i="9"/>
  <c r="C2294" i="9"/>
  <c r="D2294" i="9"/>
  <c r="C2295" i="9"/>
  <c r="D2295" i="9"/>
  <c r="C2296" i="9"/>
  <c r="D2296" i="9"/>
  <c r="C2297" i="9"/>
  <c r="D2297" i="9"/>
  <c r="C2298" i="9"/>
  <c r="D2298" i="9"/>
  <c r="C2299" i="9"/>
  <c r="D2299" i="9"/>
  <c r="C2300" i="9"/>
  <c r="D2300" i="9"/>
  <c r="C2301" i="9"/>
  <c r="D2301" i="9"/>
  <c r="C2302" i="9"/>
  <c r="D2302" i="9"/>
  <c r="C2303" i="9"/>
  <c r="D2303" i="9"/>
  <c r="C2304" i="9"/>
  <c r="D2304" i="9"/>
  <c r="C2305" i="9"/>
  <c r="D2305" i="9"/>
  <c r="C2306" i="9"/>
  <c r="D2306" i="9"/>
  <c r="C2307" i="9"/>
  <c r="D2307" i="9"/>
  <c r="C2308" i="9"/>
  <c r="D2308" i="9"/>
  <c r="C2309" i="9"/>
  <c r="D2309" i="9"/>
  <c r="C2310" i="9"/>
  <c r="D2310" i="9"/>
  <c r="C2311" i="9"/>
  <c r="D2311" i="9"/>
  <c r="C2312" i="9"/>
  <c r="D2312" i="9"/>
  <c r="C2313" i="9"/>
  <c r="D2313" i="9"/>
  <c r="C2314" i="9"/>
  <c r="D2314" i="9"/>
  <c r="C2315" i="9"/>
  <c r="D2315" i="9"/>
  <c r="C2316" i="9"/>
  <c r="D2316" i="9"/>
  <c r="C2317" i="9"/>
  <c r="D2317" i="9"/>
  <c r="C2318" i="9"/>
  <c r="D2318" i="9"/>
  <c r="C2319" i="9"/>
  <c r="D2319" i="9"/>
  <c r="C2320" i="9"/>
  <c r="D2320" i="9"/>
  <c r="C2321" i="9"/>
  <c r="D2321" i="9"/>
  <c r="C2322" i="9"/>
  <c r="D2322" i="9"/>
  <c r="C2323" i="9"/>
  <c r="D2323" i="9"/>
  <c r="C2324" i="9"/>
  <c r="D2324" i="9"/>
  <c r="C2325" i="9"/>
  <c r="D2325" i="9"/>
  <c r="C2326" i="9"/>
  <c r="D2326" i="9"/>
  <c r="C2327" i="9"/>
  <c r="D2327" i="9"/>
  <c r="C2328" i="9"/>
  <c r="D2328" i="9"/>
  <c r="C2329" i="9"/>
  <c r="D2329" i="9"/>
  <c r="C2330" i="9"/>
  <c r="D2330" i="9"/>
  <c r="C2331" i="9"/>
  <c r="D2331" i="9"/>
  <c r="C2332" i="9"/>
  <c r="D2332" i="9"/>
  <c r="C2333" i="9"/>
  <c r="D2333" i="9"/>
  <c r="C2334" i="9"/>
  <c r="D2334" i="9"/>
  <c r="C2335" i="9"/>
  <c r="D2335" i="9"/>
  <c r="C2336" i="9"/>
  <c r="D2336" i="9"/>
  <c r="C2337" i="9"/>
  <c r="D2337" i="9"/>
  <c r="C2338" i="9"/>
  <c r="D2338" i="9"/>
  <c r="C2339" i="9"/>
  <c r="D2339" i="9"/>
  <c r="C2340" i="9"/>
  <c r="D2340" i="9"/>
  <c r="C2341" i="9"/>
  <c r="D2341" i="9"/>
  <c r="C2342" i="9"/>
  <c r="D2342" i="9"/>
  <c r="C2343" i="9"/>
  <c r="D2343" i="9"/>
  <c r="C2344" i="9"/>
  <c r="D2344" i="9"/>
  <c r="C2345" i="9"/>
  <c r="D2345" i="9"/>
  <c r="C2346" i="9"/>
  <c r="D2346" i="9"/>
  <c r="C2347" i="9"/>
  <c r="D2347" i="9"/>
  <c r="C2348" i="9"/>
  <c r="D2348" i="9"/>
  <c r="C2349" i="9"/>
  <c r="D2349" i="9"/>
  <c r="C2350" i="9"/>
  <c r="D2350" i="9"/>
  <c r="C2351" i="9"/>
  <c r="D2351" i="9"/>
  <c r="C2352" i="9"/>
  <c r="D2352" i="9"/>
  <c r="C2353" i="9"/>
  <c r="D2353" i="9"/>
  <c r="C2354" i="9"/>
  <c r="D2354" i="9"/>
  <c r="C2355" i="9"/>
  <c r="D2355" i="9"/>
  <c r="C2356" i="9"/>
  <c r="D2356" i="9"/>
  <c r="C2357" i="9"/>
  <c r="D2357" i="9"/>
  <c r="C2358" i="9"/>
  <c r="D2358" i="9"/>
  <c r="C2359" i="9"/>
  <c r="D2359" i="9"/>
  <c r="C2360" i="9"/>
  <c r="D2360" i="9"/>
  <c r="C2361" i="9"/>
  <c r="D2361" i="9"/>
  <c r="C2362" i="9"/>
  <c r="D2362" i="9"/>
  <c r="C2363" i="9"/>
  <c r="D2363" i="9"/>
  <c r="C2364" i="9"/>
  <c r="D2364" i="9"/>
  <c r="C2365" i="9"/>
  <c r="D2365" i="9"/>
  <c r="C2366" i="9"/>
  <c r="D2366" i="9"/>
  <c r="C2367" i="9"/>
  <c r="D2367" i="9"/>
  <c r="C2368" i="9"/>
  <c r="D2368" i="9"/>
  <c r="C2369" i="9"/>
  <c r="D2369" i="9"/>
  <c r="C2370" i="9"/>
  <c r="D2370" i="9"/>
  <c r="C2371" i="9"/>
  <c r="D2371" i="9"/>
  <c r="C2372" i="9"/>
  <c r="D2372" i="9"/>
  <c r="C2373" i="9"/>
  <c r="D2373" i="9"/>
  <c r="C2374" i="9"/>
  <c r="D2374" i="9"/>
  <c r="C2375" i="9"/>
  <c r="D2375" i="9"/>
  <c r="C2376" i="9"/>
  <c r="D2376" i="9"/>
  <c r="C2377" i="9"/>
  <c r="D2377" i="9"/>
  <c r="C2378" i="9"/>
  <c r="D2378" i="9"/>
  <c r="C2379" i="9"/>
  <c r="D2379" i="9"/>
  <c r="C2380" i="9"/>
  <c r="D2380" i="9"/>
  <c r="C2381" i="9"/>
  <c r="D2381" i="9"/>
  <c r="C2382" i="9"/>
  <c r="D2382" i="9"/>
  <c r="C2383" i="9"/>
  <c r="D2383" i="9"/>
  <c r="C2384" i="9"/>
  <c r="D2384" i="9"/>
  <c r="C2385" i="9"/>
  <c r="D2385" i="9"/>
  <c r="C2386" i="9"/>
  <c r="D2386" i="9"/>
  <c r="C2387" i="9"/>
  <c r="D2387" i="9"/>
  <c r="C2388" i="9"/>
  <c r="D2388" i="9"/>
  <c r="C2389" i="9"/>
  <c r="D2389" i="9"/>
  <c r="C2390" i="9"/>
  <c r="D2390" i="9"/>
  <c r="C2391" i="9"/>
  <c r="D2391" i="9"/>
  <c r="C2392" i="9"/>
  <c r="D2392" i="9"/>
  <c r="C2393" i="9"/>
  <c r="D2393" i="9"/>
  <c r="C2394" i="9"/>
  <c r="D2394" i="9"/>
  <c r="C2395" i="9"/>
  <c r="D2395" i="9"/>
  <c r="C2396" i="9"/>
  <c r="D2396" i="9"/>
  <c r="C2397" i="9"/>
  <c r="D2397" i="9"/>
  <c r="C2398" i="9"/>
  <c r="D2398" i="9"/>
  <c r="C2399" i="9"/>
  <c r="D2399" i="9"/>
  <c r="C2400" i="9"/>
  <c r="D2400" i="9"/>
  <c r="C2401" i="9"/>
  <c r="D2401" i="9"/>
  <c r="C2402" i="9"/>
  <c r="D2402" i="9"/>
  <c r="C2403" i="9"/>
  <c r="D2403" i="9"/>
  <c r="C2404" i="9"/>
  <c r="D2404" i="9"/>
  <c r="C2405" i="9"/>
  <c r="D2405" i="9"/>
  <c r="C2406" i="9"/>
  <c r="D2406" i="9"/>
  <c r="C2407" i="9"/>
  <c r="D2407" i="9"/>
  <c r="C2408" i="9"/>
  <c r="D2408" i="9"/>
  <c r="C2409" i="9"/>
  <c r="D2409" i="9"/>
  <c r="C2410" i="9"/>
  <c r="D2410" i="9"/>
  <c r="C2411" i="9"/>
  <c r="D2411" i="9"/>
  <c r="C2412" i="9"/>
  <c r="D2412" i="9"/>
  <c r="C2413" i="9"/>
  <c r="D2413" i="9"/>
  <c r="C2414" i="9"/>
  <c r="D2414" i="9"/>
  <c r="C2415" i="9"/>
  <c r="D2415" i="9"/>
  <c r="C2416" i="9"/>
  <c r="D2416" i="9"/>
  <c r="C2417" i="9"/>
  <c r="D2417" i="9"/>
  <c r="C2418" i="9"/>
  <c r="D2418" i="9"/>
  <c r="C2419" i="9"/>
  <c r="D2419" i="9"/>
  <c r="C2420" i="9"/>
  <c r="D2420" i="9"/>
  <c r="C2421" i="9"/>
  <c r="D2421" i="9"/>
  <c r="C2422" i="9"/>
  <c r="D2422" i="9"/>
  <c r="C2423" i="9"/>
  <c r="D2423" i="9"/>
  <c r="C2424" i="9"/>
  <c r="D2424" i="9"/>
  <c r="C2425" i="9"/>
  <c r="D2425" i="9"/>
  <c r="C2426" i="9"/>
  <c r="D2426" i="9"/>
  <c r="C2427" i="9"/>
  <c r="D2427" i="9"/>
  <c r="C2428" i="9"/>
  <c r="D2428" i="9"/>
  <c r="C2429" i="9"/>
  <c r="D2429" i="9"/>
  <c r="C2430" i="9"/>
  <c r="D2430" i="9"/>
  <c r="C2431" i="9"/>
  <c r="D2431" i="9"/>
  <c r="C2432" i="9"/>
  <c r="D2432" i="9"/>
  <c r="C2433" i="9"/>
  <c r="D2433" i="9"/>
  <c r="C2434" i="9"/>
  <c r="D2434" i="9"/>
  <c r="C2435" i="9"/>
  <c r="D2435" i="9"/>
  <c r="C2436" i="9"/>
  <c r="D2436" i="9"/>
  <c r="C2437" i="9"/>
  <c r="D2437" i="9"/>
  <c r="C2438" i="9"/>
  <c r="D2438" i="9"/>
  <c r="C2439" i="9"/>
  <c r="D2439" i="9"/>
  <c r="C2440" i="9"/>
  <c r="D2440" i="9"/>
  <c r="C2441" i="9"/>
  <c r="D2441" i="9"/>
  <c r="C2442" i="9"/>
  <c r="D2442" i="9"/>
  <c r="C2443" i="9"/>
  <c r="D2443" i="9"/>
  <c r="C2444" i="9"/>
  <c r="D2444" i="9"/>
  <c r="C2445" i="9"/>
  <c r="D2445" i="9"/>
  <c r="C2446" i="9"/>
  <c r="D2446" i="9"/>
  <c r="C2447" i="9"/>
  <c r="D2447" i="9"/>
  <c r="C2448" i="9"/>
  <c r="D2448" i="9"/>
  <c r="C2449" i="9"/>
  <c r="D2449" i="9"/>
  <c r="C2450" i="9"/>
  <c r="D2450" i="9"/>
  <c r="C2451" i="9"/>
  <c r="D2451" i="9"/>
  <c r="C2452" i="9"/>
  <c r="D2452" i="9"/>
  <c r="C2453" i="9"/>
  <c r="D2453" i="9"/>
  <c r="C2454" i="9"/>
  <c r="D2454" i="9"/>
  <c r="C2455" i="9"/>
  <c r="D2455" i="9"/>
  <c r="C2456" i="9"/>
  <c r="D2456" i="9"/>
  <c r="C2457" i="9"/>
  <c r="D2457" i="9"/>
  <c r="C2458" i="9"/>
  <c r="D2458" i="9"/>
  <c r="C2459" i="9"/>
  <c r="D2459" i="9"/>
  <c r="C2460" i="9"/>
  <c r="D2460" i="9"/>
  <c r="C2461" i="9"/>
  <c r="D2461" i="9"/>
  <c r="C2462" i="9"/>
  <c r="D2462" i="9"/>
  <c r="C2463" i="9"/>
  <c r="D2463" i="9"/>
  <c r="C2464" i="9"/>
  <c r="D2464" i="9"/>
  <c r="C2465" i="9"/>
  <c r="D2465" i="9"/>
  <c r="C2466" i="9"/>
  <c r="D2466" i="9"/>
  <c r="C2467" i="9"/>
  <c r="D2467" i="9"/>
  <c r="C2468" i="9"/>
  <c r="D2468" i="9"/>
  <c r="C2469" i="9"/>
  <c r="D2469" i="9"/>
  <c r="C2470" i="9"/>
  <c r="D2470" i="9"/>
  <c r="C2471" i="9"/>
  <c r="D2471" i="9"/>
  <c r="C2472" i="9"/>
  <c r="D2472" i="9"/>
  <c r="C2473" i="9"/>
  <c r="D2473" i="9"/>
  <c r="C2474" i="9"/>
  <c r="D2474" i="9"/>
  <c r="C2475" i="9"/>
  <c r="D2475" i="9"/>
  <c r="C2476" i="9"/>
  <c r="D2476" i="9"/>
  <c r="C2477" i="9"/>
  <c r="D2477" i="9"/>
  <c r="C2478" i="9"/>
  <c r="D2478" i="9"/>
  <c r="C2479" i="9"/>
  <c r="D2479" i="9"/>
  <c r="C2480" i="9"/>
  <c r="D2480" i="9"/>
  <c r="C2481" i="9"/>
  <c r="D2481" i="9"/>
  <c r="C2482" i="9"/>
  <c r="D2482" i="9"/>
  <c r="C2483" i="9"/>
  <c r="D2483" i="9"/>
  <c r="C2484" i="9"/>
  <c r="D2484" i="9"/>
  <c r="C2485" i="9"/>
  <c r="D2485" i="9"/>
  <c r="C2486" i="9"/>
  <c r="D2486" i="9"/>
  <c r="C2487" i="9"/>
  <c r="D2487" i="9"/>
  <c r="C2488" i="9"/>
  <c r="D2488" i="9"/>
  <c r="C2489" i="9"/>
  <c r="D2489" i="9"/>
  <c r="C2490" i="9"/>
  <c r="D2490" i="9"/>
  <c r="C2491" i="9"/>
  <c r="D2491" i="9"/>
  <c r="C2492" i="9"/>
  <c r="D2492" i="9"/>
  <c r="C2493" i="9"/>
  <c r="D2493" i="9"/>
  <c r="C2494" i="9"/>
  <c r="D2494" i="9"/>
  <c r="C2495" i="9"/>
  <c r="D2495" i="9"/>
  <c r="C2496" i="9"/>
  <c r="D2496" i="9"/>
  <c r="C2497" i="9"/>
  <c r="D2497" i="9"/>
  <c r="C2498" i="9"/>
  <c r="D2498" i="9"/>
  <c r="C2499" i="9"/>
  <c r="D2499" i="9"/>
  <c r="C2500" i="9"/>
  <c r="D2500" i="9"/>
  <c r="C2501" i="9"/>
  <c r="D2501" i="9"/>
  <c r="C2502" i="9"/>
  <c r="D2502" i="9"/>
  <c r="C2503" i="9"/>
  <c r="D2503" i="9"/>
  <c r="C2504" i="9"/>
  <c r="D2504" i="9"/>
  <c r="C2505" i="9"/>
  <c r="D2505" i="9"/>
  <c r="C2506" i="9"/>
  <c r="D2506" i="9"/>
  <c r="C2507" i="9"/>
  <c r="D2507" i="9"/>
  <c r="C2508" i="9"/>
  <c r="D2508" i="9"/>
  <c r="C2509" i="9"/>
  <c r="D2509" i="9"/>
  <c r="C2510" i="9"/>
  <c r="D2510" i="9"/>
  <c r="C2511" i="9"/>
  <c r="D2511" i="9"/>
  <c r="C2512" i="9"/>
  <c r="D2512" i="9"/>
  <c r="C2513" i="9"/>
  <c r="D2513" i="9"/>
  <c r="C2514" i="9"/>
  <c r="D2514" i="9"/>
  <c r="C2515" i="9"/>
  <c r="D2515" i="9"/>
  <c r="C2516" i="9"/>
  <c r="D2516" i="9"/>
  <c r="C2517" i="9"/>
  <c r="D2517" i="9"/>
  <c r="C2518" i="9"/>
  <c r="D2518" i="9"/>
  <c r="C2519" i="9"/>
  <c r="D2519" i="9"/>
  <c r="C2520" i="9"/>
  <c r="D2520" i="9"/>
  <c r="C2521" i="9"/>
  <c r="D2521" i="9"/>
  <c r="C2522" i="9"/>
  <c r="D2522" i="9"/>
  <c r="C2523" i="9"/>
  <c r="D2523" i="9"/>
  <c r="C2524" i="9"/>
  <c r="D2524" i="9"/>
  <c r="C2525" i="9"/>
  <c r="D2525" i="9"/>
  <c r="C2526" i="9"/>
  <c r="D2526" i="9"/>
  <c r="C2527" i="9"/>
  <c r="D2527" i="9"/>
  <c r="C2528" i="9"/>
  <c r="D2528" i="9"/>
  <c r="C2529" i="9"/>
  <c r="D2529" i="9"/>
  <c r="C2530" i="9"/>
  <c r="D2530" i="9"/>
  <c r="C2531" i="9"/>
  <c r="D2531" i="9"/>
  <c r="C2532" i="9"/>
  <c r="D2532" i="9"/>
  <c r="C2533" i="9"/>
  <c r="D2533" i="9"/>
  <c r="C2534" i="9"/>
  <c r="D2534" i="9"/>
  <c r="C2535" i="9"/>
  <c r="D2535" i="9"/>
  <c r="C2536" i="9"/>
  <c r="D2536" i="9"/>
  <c r="C2537" i="9"/>
  <c r="D2537" i="9"/>
  <c r="C2538" i="9"/>
  <c r="D2538" i="9"/>
  <c r="C2539" i="9"/>
  <c r="D2539" i="9"/>
  <c r="C2540" i="9"/>
  <c r="D2540" i="9"/>
  <c r="C2541" i="9"/>
  <c r="D2541" i="9"/>
  <c r="C2542" i="9"/>
  <c r="D2542" i="9"/>
  <c r="C2543" i="9"/>
  <c r="D2543" i="9"/>
  <c r="C2544" i="9"/>
  <c r="D2544" i="9"/>
  <c r="C2545" i="9"/>
  <c r="D2545" i="9"/>
  <c r="C2546" i="9"/>
  <c r="D2546" i="9"/>
  <c r="C2547" i="9"/>
  <c r="D2547" i="9"/>
  <c r="C2548" i="9"/>
  <c r="D2548" i="9"/>
  <c r="C2549" i="9"/>
  <c r="D2549" i="9"/>
  <c r="C2550" i="9"/>
  <c r="D2550" i="9"/>
  <c r="C2551" i="9"/>
  <c r="D2551" i="9"/>
  <c r="C2552" i="9"/>
  <c r="D2552" i="9"/>
  <c r="C2553" i="9"/>
  <c r="D2553" i="9"/>
  <c r="C2554" i="9"/>
  <c r="D2554" i="9"/>
  <c r="C2555" i="9"/>
  <c r="D2555" i="9"/>
  <c r="C2556" i="9"/>
  <c r="D2556" i="9"/>
  <c r="C2557" i="9"/>
  <c r="D2557" i="9"/>
  <c r="C2558" i="9"/>
  <c r="D2558" i="9"/>
  <c r="C2559" i="9"/>
  <c r="D2559" i="9"/>
  <c r="C2560" i="9"/>
  <c r="D2560" i="9"/>
  <c r="C2561" i="9"/>
  <c r="D2561" i="9"/>
  <c r="C2562" i="9"/>
  <c r="D2562" i="9"/>
  <c r="C2563" i="9"/>
  <c r="D2563" i="9"/>
  <c r="C2564" i="9"/>
  <c r="D2564" i="9"/>
  <c r="C2565" i="9"/>
  <c r="D2565" i="9"/>
  <c r="C2566" i="9"/>
  <c r="D2566" i="9"/>
  <c r="C2567" i="9"/>
  <c r="D2567" i="9"/>
  <c r="C2568" i="9"/>
  <c r="D2568" i="9"/>
  <c r="C2569" i="9"/>
  <c r="D2569" i="9"/>
  <c r="C2570" i="9"/>
  <c r="D2570" i="9"/>
  <c r="C2571" i="9"/>
  <c r="D2571" i="9"/>
  <c r="C2572" i="9"/>
  <c r="D2572" i="9"/>
  <c r="C2573" i="9"/>
  <c r="D2573" i="9"/>
  <c r="C2574" i="9"/>
  <c r="D2574" i="9"/>
  <c r="C2575" i="9"/>
  <c r="D2575" i="9"/>
  <c r="C2576" i="9"/>
  <c r="D2576" i="9"/>
  <c r="C2577" i="9"/>
  <c r="D2577" i="9"/>
  <c r="C2578" i="9"/>
  <c r="D2578" i="9"/>
  <c r="C2579" i="9"/>
  <c r="D2579" i="9"/>
  <c r="C2580" i="9"/>
  <c r="D2580" i="9"/>
  <c r="C2581" i="9"/>
  <c r="D2581" i="9"/>
  <c r="C2582" i="9"/>
  <c r="D2582" i="9"/>
  <c r="C2583" i="9"/>
  <c r="D2583" i="9"/>
  <c r="C2584" i="9"/>
  <c r="D2584" i="9"/>
  <c r="C2585" i="9"/>
  <c r="D2585" i="9"/>
  <c r="C2586" i="9"/>
  <c r="D2586" i="9"/>
  <c r="C2587" i="9"/>
  <c r="D2587" i="9"/>
  <c r="C2588" i="9"/>
  <c r="D2588" i="9"/>
  <c r="C2589" i="9"/>
  <c r="D2589" i="9"/>
  <c r="C2590" i="9"/>
  <c r="D2590" i="9"/>
  <c r="C2591" i="9"/>
  <c r="D2591" i="9"/>
  <c r="C2592" i="9"/>
  <c r="D2592" i="9"/>
  <c r="C2593" i="9"/>
  <c r="D2593" i="9"/>
  <c r="C2594" i="9"/>
  <c r="D2594" i="9"/>
  <c r="C2595" i="9"/>
  <c r="D2595" i="9"/>
  <c r="C2596" i="9"/>
  <c r="D2596" i="9"/>
  <c r="C2597" i="9"/>
  <c r="D2597" i="9"/>
  <c r="C2598" i="9"/>
  <c r="D2598" i="9"/>
  <c r="C2599" i="9"/>
  <c r="D2599" i="9"/>
  <c r="C2600" i="9"/>
  <c r="D2600" i="9"/>
  <c r="C2601" i="9"/>
  <c r="D2601" i="9"/>
  <c r="C2602" i="9"/>
  <c r="D2602" i="9"/>
  <c r="C2603" i="9"/>
  <c r="D2603" i="9"/>
  <c r="C2604" i="9"/>
  <c r="D2604" i="9"/>
  <c r="C2605" i="9"/>
  <c r="D2605" i="9"/>
  <c r="C2606" i="9"/>
  <c r="D2606" i="9"/>
  <c r="C2607" i="9"/>
  <c r="D2607" i="9"/>
  <c r="C2608" i="9"/>
  <c r="D2608" i="9"/>
  <c r="C2609" i="9"/>
  <c r="D2609" i="9"/>
  <c r="C2610" i="9"/>
  <c r="D2610" i="9"/>
  <c r="C2611" i="9"/>
  <c r="D2611" i="9"/>
  <c r="C2612" i="9"/>
  <c r="D2612" i="9"/>
  <c r="C2613" i="9"/>
  <c r="D2613" i="9"/>
  <c r="C2614" i="9"/>
  <c r="D2614" i="9"/>
  <c r="C2615" i="9"/>
  <c r="D2615" i="9"/>
  <c r="C2616" i="9"/>
  <c r="D2616" i="9"/>
  <c r="C2617" i="9"/>
  <c r="D2617" i="9"/>
  <c r="C2618" i="9"/>
  <c r="D2618" i="9"/>
  <c r="C2619" i="9"/>
  <c r="D2619" i="9"/>
  <c r="C2620" i="9"/>
  <c r="D2620" i="9"/>
  <c r="C2621" i="9"/>
  <c r="D2621" i="9"/>
  <c r="C2622" i="9"/>
  <c r="D2622" i="9"/>
  <c r="C2623" i="9"/>
  <c r="D2623" i="9"/>
  <c r="C2624" i="9"/>
  <c r="D2624" i="9"/>
  <c r="C2625" i="9"/>
  <c r="D2625" i="9"/>
  <c r="C2626" i="9"/>
  <c r="D2626" i="9"/>
  <c r="C2627" i="9"/>
  <c r="D2627" i="9"/>
  <c r="C2628" i="9"/>
  <c r="D2628" i="9"/>
  <c r="C2629" i="9"/>
  <c r="D2629" i="9"/>
  <c r="C2630" i="9"/>
  <c r="D2630" i="9"/>
  <c r="C2631" i="9"/>
  <c r="D2631" i="9"/>
  <c r="C2632" i="9"/>
  <c r="D2632" i="9"/>
  <c r="C2633" i="9"/>
  <c r="D2633" i="9"/>
  <c r="C2634" i="9"/>
  <c r="D2634" i="9"/>
  <c r="C2635" i="9"/>
  <c r="D2635" i="9"/>
  <c r="C2636" i="9"/>
  <c r="D2636" i="9"/>
  <c r="C2637" i="9"/>
  <c r="D2637" i="9"/>
  <c r="C2638" i="9"/>
  <c r="D2638" i="9"/>
  <c r="C2639" i="9"/>
  <c r="D2639" i="9"/>
  <c r="C2640" i="9"/>
  <c r="D2640" i="9"/>
  <c r="C2641" i="9"/>
  <c r="D2641" i="9"/>
  <c r="C2642" i="9"/>
  <c r="D2642" i="9"/>
  <c r="C2643" i="9"/>
  <c r="D2643" i="9"/>
  <c r="C2644" i="9"/>
  <c r="D2644" i="9"/>
  <c r="C2645" i="9"/>
  <c r="D2645" i="9"/>
  <c r="C2646" i="9"/>
  <c r="D2646" i="9"/>
  <c r="C2647" i="9"/>
  <c r="D2647" i="9"/>
  <c r="C2648" i="9"/>
  <c r="D2648" i="9"/>
  <c r="C2649" i="9"/>
  <c r="D2649" i="9"/>
  <c r="C2650" i="9"/>
  <c r="D2650" i="9"/>
  <c r="C2651" i="9"/>
  <c r="D2651" i="9"/>
  <c r="C2652" i="9"/>
  <c r="D2652" i="9"/>
  <c r="C2653" i="9"/>
  <c r="D2653" i="9"/>
  <c r="C2654" i="9"/>
  <c r="D2654" i="9"/>
  <c r="C2655" i="9"/>
  <c r="D2655" i="9"/>
  <c r="C2656" i="9"/>
  <c r="D2656" i="9"/>
  <c r="C2657" i="9"/>
  <c r="D2657" i="9"/>
  <c r="C2658" i="9"/>
  <c r="D2658" i="9"/>
  <c r="C2659" i="9"/>
  <c r="D2659" i="9"/>
  <c r="C2660" i="9"/>
  <c r="D2660" i="9"/>
  <c r="C2661" i="9"/>
  <c r="D2661" i="9"/>
  <c r="C2662" i="9"/>
  <c r="D2662" i="9"/>
  <c r="C2663" i="9"/>
  <c r="D2663" i="9"/>
  <c r="C2664" i="9"/>
  <c r="D2664" i="9"/>
  <c r="C2665" i="9"/>
  <c r="D2665" i="9"/>
  <c r="C2666" i="9"/>
  <c r="D2666" i="9"/>
  <c r="C2667" i="9"/>
  <c r="D2667" i="9"/>
  <c r="C2668" i="9"/>
  <c r="D2668" i="9"/>
  <c r="C2669" i="9"/>
  <c r="D2669" i="9"/>
  <c r="C2670" i="9"/>
  <c r="D2670" i="9"/>
  <c r="C2671" i="9"/>
  <c r="D2671" i="9"/>
  <c r="C2672" i="9"/>
  <c r="D2672" i="9"/>
  <c r="C2673" i="9"/>
  <c r="D2673" i="9"/>
  <c r="C2674" i="9"/>
  <c r="D2674" i="9"/>
  <c r="C2675" i="9"/>
  <c r="D2675" i="9"/>
  <c r="C2676" i="9"/>
  <c r="D2676" i="9"/>
  <c r="C2677" i="9"/>
  <c r="D2677" i="9"/>
  <c r="C2678" i="9"/>
  <c r="D2678" i="9"/>
  <c r="C2679" i="9"/>
  <c r="D2679" i="9"/>
  <c r="C2680" i="9"/>
  <c r="D2680" i="9"/>
  <c r="C2681" i="9"/>
  <c r="D2681" i="9"/>
  <c r="C2682" i="9"/>
  <c r="D2682" i="9"/>
  <c r="C2683" i="9"/>
  <c r="D2683" i="9"/>
  <c r="C2684" i="9"/>
  <c r="D2684" i="9"/>
  <c r="C2685" i="9"/>
  <c r="D2685" i="9"/>
  <c r="C2686" i="9"/>
  <c r="D2686" i="9"/>
  <c r="C2687" i="9"/>
  <c r="D2687" i="9"/>
  <c r="C2688" i="9"/>
  <c r="D2688" i="9"/>
  <c r="C2689" i="9"/>
  <c r="D2689" i="9"/>
  <c r="C2690" i="9"/>
  <c r="D2690" i="9"/>
  <c r="C2691" i="9"/>
  <c r="D2691" i="9"/>
  <c r="C2692" i="9"/>
  <c r="D2692" i="9"/>
  <c r="C2693" i="9"/>
  <c r="D2693" i="9"/>
  <c r="C2694" i="9"/>
  <c r="D2694" i="9"/>
  <c r="C2695" i="9"/>
  <c r="D2695" i="9"/>
  <c r="C2696" i="9"/>
  <c r="D2696" i="9"/>
  <c r="C2697" i="9"/>
  <c r="D2697" i="9"/>
  <c r="C2698" i="9"/>
  <c r="D2698" i="9"/>
  <c r="C2699" i="9"/>
  <c r="D2699" i="9"/>
  <c r="C2700" i="9"/>
  <c r="D2700" i="9"/>
  <c r="C2701" i="9"/>
  <c r="D2701" i="9"/>
  <c r="C2702" i="9"/>
  <c r="D2702" i="9"/>
  <c r="C2703" i="9"/>
  <c r="D2703" i="9"/>
  <c r="C2704" i="9"/>
  <c r="D2704" i="9"/>
  <c r="C2705" i="9"/>
  <c r="D2705" i="9"/>
  <c r="C2706" i="9"/>
  <c r="D2706" i="9"/>
  <c r="C2707" i="9"/>
  <c r="D2707" i="9"/>
  <c r="C2708" i="9"/>
  <c r="D2708" i="9"/>
  <c r="C2709" i="9"/>
  <c r="D2709" i="9"/>
  <c r="C2710" i="9"/>
  <c r="D2710" i="9"/>
  <c r="C2711" i="9"/>
  <c r="D2711" i="9"/>
  <c r="C2712" i="9"/>
  <c r="D2712" i="9"/>
  <c r="C2713" i="9"/>
  <c r="D2713" i="9"/>
  <c r="C2714" i="9"/>
  <c r="D2714" i="9"/>
  <c r="C2715" i="9"/>
  <c r="D2715" i="9"/>
  <c r="C2716" i="9"/>
  <c r="D2716" i="9"/>
  <c r="C2717" i="9"/>
  <c r="D2717" i="9"/>
  <c r="C2718" i="9"/>
  <c r="D2718" i="9"/>
  <c r="C2719" i="9"/>
  <c r="D2719" i="9"/>
  <c r="C2720" i="9"/>
  <c r="D2720" i="9"/>
  <c r="C2721" i="9"/>
  <c r="D2721" i="9"/>
  <c r="C2722" i="9"/>
  <c r="D2722" i="9"/>
  <c r="C2723" i="9"/>
  <c r="D2723" i="9"/>
  <c r="C2724" i="9"/>
  <c r="D2724" i="9"/>
  <c r="C2725" i="9"/>
  <c r="D2725" i="9"/>
  <c r="C2726" i="9"/>
  <c r="D2726" i="9"/>
  <c r="C2727" i="9"/>
  <c r="D2727" i="9"/>
  <c r="C2728" i="9"/>
  <c r="D2728" i="9"/>
  <c r="C2729" i="9"/>
  <c r="D2729" i="9"/>
  <c r="C2730" i="9"/>
  <c r="D2730" i="9"/>
  <c r="C2731" i="9"/>
  <c r="D2731" i="9"/>
  <c r="C2732" i="9"/>
  <c r="D2732" i="9"/>
  <c r="C2733" i="9"/>
  <c r="D2733" i="9"/>
  <c r="C2734" i="9"/>
  <c r="D2734" i="9"/>
  <c r="C2735" i="9"/>
  <c r="D2735" i="9"/>
  <c r="C2736" i="9"/>
  <c r="D2736" i="9"/>
  <c r="C2737" i="9"/>
  <c r="D2737" i="9"/>
  <c r="C2738" i="9"/>
  <c r="D2738" i="9"/>
  <c r="C2739" i="9"/>
  <c r="D2739" i="9"/>
  <c r="C2740" i="9"/>
  <c r="D2740" i="9"/>
  <c r="C2741" i="9"/>
  <c r="D2741" i="9"/>
  <c r="C2742" i="9"/>
  <c r="D2742" i="9"/>
  <c r="C2743" i="9"/>
  <c r="D2743" i="9"/>
  <c r="C2744" i="9"/>
  <c r="D2744" i="9"/>
  <c r="C2745" i="9"/>
  <c r="D2745" i="9"/>
  <c r="C2746" i="9"/>
  <c r="D2746" i="9"/>
  <c r="C2747" i="9"/>
  <c r="D2747" i="9"/>
  <c r="C2748" i="9"/>
  <c r="D2748" i="9"/>
  <c r="C2749" i="9"/>
  <c r="D2749" i="9"/>
  <c r="C2750" i="9"/>
  <c r="D2750" i="9"/>
  <c r="C2751" i="9"/>
  <c r="D2751" i="9"/>
  <c r="C2752" i="9"/>
  <c r="D2752" i="9"/>
  <c r="C2753" i="9"/>
  <c r="D2753" i="9"/>
  <c r="C2754" i="9"/>
  <c r="D2754" i="9"/>
  <c r="C2755" i="9"/>
  <c r="D2755" i="9"/>
  <c r="C2756" i="9"/>
  <c r="D2756" i="9"/>
  <c r="C2757" i="9"/>
  <c r="D2757" i="9"/>
  <c r="C2758" i="9"/>
  <c r="D2758" i="9"/>
  <c r="C2759" i="9"/>
  <c r="D2759" i="9"/>
  <c r="C2760" i="9"/>
  <c r="D2760" i="9"/>
  <c r="C2761" i="9"/>
  <c r="D2761" i="9"/>
  <c r="C2762" i="9"/>
  <c r="D2762" i="9"/>
  <c r="C2763" i="9"/>
  <c r="D2763" i="9"/>
  <c r="C2764" i="9"/>
  <c r="D2764" i="9"/>
  <c r="C2765" i="9"/>
  <c r="D2765" i="9"/>
  <c r="C2766" i="9"/>
  <c r="D2766" i="9"/>
  <c r="C2767" i="9"/>
  <c r="D2767" i="9"/>
  <c r="C2768" i="9"/>
  <c r="D2768" i="9"/>
  <c r="C2769" i="9"/>
  <c r="D2769" i="9"/>
  <c r="C2770" i="9"/>
  <c r="D2770" i="9"/>
  <c r="C2771" i="9"/>
  <c r="D2771" i="9"/>
  <c r="C2772" i="9"/>
  <c r="D2772" i="9"/>
  <c r="C2773" i="9"/>
  <c r="D2773" i="9"/>
  <c r="C2774" i="9"/>
  <c r="D2774" i="9"/>
  <c r="C2775" i="9"/>
  <c r="D2775" i="9"/>
  <c r="C2776" i="9"/>
  <c r="D2776" i="9"/>
  <c r="C2777" i="9"/>
  <c r="D2777" i="9"/>
  <c r="C2778" i="9"/>
  <c r="D2778" i="9"/>
  <c r="C2779" i="9"/>
  <c r="D2779" i="9"/>
  <c r="C2780" i="9"/>
  <c r="D2780" i="9"/>
  <c r="C2781" i="9"/>
  <c r="D2781" i="9"/>
  <c r="C2782" i="9"/>
  <c r="D2782" i="9"/>
  <c r="C2783" i="9"/>
  <c r="D2783" i="9"/>
  <c r="C2784" i="9"/>
  <c r="D2784" i="9"/>
  <c r="C2785" i="9"/>
  <c r="D2785" i="9"/>
  <c r="C2786" i="9"/>
  <c r="D2786" i="9"/>
  <c r="C2787" i="9"/>
  <c r="D2787" i="9"/>
  <c r="C2788" i="9"/>
  <c r="D2788" i="9"/>
  <c r="C2789" i="9"/>
  <c r="D2789" i="9"/>
  <c r="C2790" i="9"/>
  <c r="D2790" i="9"/>
  <c r="C2791" i="9"/>
  <c r="D2791" i="9"/>
  <c r="C2792" i="9"/>
  <c r="D2792" i="9"/>
  <c r="C2793" i="9"/>
  <c r="D2793" i="9"/>
  <c r="C2794" i="9"/>
  <c r="D2794" i="9"/>
  <c r="C2795" i="9"/>
  <c r="D2795" i="9"/>
  <c r="C2796" i="9"/>
  <c r="D2796" i="9"/>
  <c r="C2797" i="9"/>
  <c r="D2797" i="9"/>
  <c r="C2798" i="9"/>
  <c r="D2798" i="9"/>
  <c r="C2799" i="9"/>
  <c r="D2799" i="9"/>
  <c r="C2800" i="9"/>
  <c r="D2800" i="9"/>
  <c r="C2801" i="9"/>
  <c r="D2801" i="9"/>
  <c r="C2802" i="9"/>
  <c r="D2802" i="9"/>
  <c r="C2803" i="9"/>
  <c r="D2803" i="9"/>
  <c r="C2804" i="9"/>
  <c r="D2804" i="9"/>
  <c r="C2805" i="9"/>
  <c r="D2805" i="9"/>
  <c r="C2806" i="9"/>
  <c r="D2806" i="9"/>
  <c r="C2807" i="9"/>
  <c r="D2807" i="9"/>
  <c r="C2808" i="9"/>
  <c r="D2808" i="9"/>
  <c r="C2809" i="9"/>
  <c r="D2809" i="9"/>
  <c r="C2810" i="9"/>
  <c r="D2810" i="9"/>
  <c r="C2811" i="9"/>
  <c r="D2811" i="9"/>
  <c r="C2812" i="9"/>
  <c r="D2812" i="9"/>
  <c r="C2813" i="9"/>
  <c r="D2813" i="9"/>
  <c r="C2814" i="9"/>
  <c r="D2814" i="9"/>
  <c r="C2815" i="9"/>
  <c r="D2815" i="9"/>
  <c r="C2816" i="9"/>
  <c r="D2816" i="9"/>
  <c r="C2817" i="9"/>
  <c r="D2817" i="9"/>
  <c r="C2818" i="9"/>
  <c r="D2818" i="9"/>
  <c r="C2819" i="9"/>
  <c r="D2819" i="9"/>
  <c r="C2820" i="9"/>
  <c r="D2820" i="9"/>
  <c r="C2821" i="9"/>
  <c r="D2821" i="9"/>
  <c r="C2822" i="9"/>
  <c r="D2822" i="9"/>
  <c r="C2823" i="9"/>
  <c r="D2823" i="9"/>
  <c r="C2824" i="9"/>
  <c r="D2824" i="9"/>
  <c r="C2825" i="9"/>
  <c r="D2825" i="9"/>
  <c r="C2826" i="9"/>
  <c r="D2826" i="9"/>
  <c r="C2827" i="9"/>
  <c r="D2827" i="9"/>
  <c r="C2828" i="9"/>
  <c r="D2828" i="9"/>
  <c r="C2829" i="9"/>
  <c r="D2829" i="9"/>
  <c r="C2830" i="9"/>
  <c r="D2830" i="9"/>
  <c r="C2831" i="9"/>
  <c r="D2831" i="9"/>
  <c r="C2832" i="9"/>
  <c r="D2832" i="9"/>
  <c r="C2833" i="9"/>
  <c r="D2833" i="9"/>
  <c r="C2834" i="9"/>
  <c r="D2834" i="9"/>
  <c r="C2835" i="9"/>
  <c r="D2835" i="9"/>
  <c r="C2836" i="9"/>
  <c r="D2836" i="9"/>
  <c r="C2837" i="9"/>
  <c r="D2837" i="9"/>
  <c r="C2838" i="9"/>
  <c r="D2838" i="9"/>
  <c r="C2839" i="9"/>
  <c r="D2839" i="9"/>
  <c r="C2840" i="9"/>
  <c r="D2840" i="9"/>
  <c r="C2841" i="9"/>
  <c r="D2841" i="9"/>
  <c r="C2842" i="9"/>
  <c r="D2842" i="9"/>
  <c r="C2843" i="9"/>
  <c r="D2843" i="9"/>
  <c r="C2844" i="9"/>
  <c r="D2844" i="9"/>
  <c r="C2845" i="9"/>
  <c r="D2845" i="9"/>
  <c r="C2846" i="9"/>
  <c r="D2846" i="9"/>
  <c r="C2847" i="9"/>
  <c r="D2847" i="9"/>
  <c r="C2848" i="9"/>
  <c r="D2848" i="9"/>
  <c r="C2849" i="9"/>
  <c r="D2849" i="9"/>
  <c r="C2850" i="9"/>
  <c r="D2850" i="9"/>
  <c r="C2851" i="9"/>
  <c r="D2851" i="9"/>
  <c r="C2852" i="9"/>
  <c r="D2852" i="9"/>
  <c r="C2853" i="9"/>
  <c r="D2853" i="9"/>
  <c r="C2854" i="9"/>
  <c r="D2854" i="9"/>
  <c r="C2855" i="9"/>
  <c r="D2855" i="9"/>
  <c r="C2856" i="9"/>
  <c r="D2856" i="9"/>
  <c r="C2857" i="9"/>
  <c r="D2857" i="9"/>
  <c r="C2858" i="9"/>
  <c r="D2858" i="9"/>
  <c r="C2859" i="9"/>
  <c r="D2859" i="9"/>
  <c r="C2860" i="9"/>
  <c r="D2860" i="9"/>
  <c r="C2861" i="9"/>
  <c r="D2861" i="9"/>
  <c r="C2862" i="9"/>
  <c r="D2862" i="9"/>
  <c r="C2863" i="9"/>
  <c r="D2863" i="9"/>
  <c r="C2864" i="9"/>
  <c r="D2864" i="9"/>
  <c r="C2865" i="9"/>
  <c r="D2865" i="9"/>
  <c r="C2866" i="9"/>
  <c r="D2866" i="9"/>
  <c r="C2867" i="9"/>
  <c r="D2867" i="9"/>
  <c r="C2868" i="9"/>
  <c r="D2868" i="9"/>
  <c r="C2869" i="9"/>
  <c r="D2869" i="9"/>
  <c r="C2870" i="9"/>
  <c r="D2870" i="9"/>
  <c r="C2871" i="9"/>
  <c r="D2871" i="9"/>
  <c r="C2872" i="9"/>
  <c r="D2872" i="9"/>
  <c r="C2873" i="9"/>
  <c r="D2873" i="9"/>
  <c r="C2874" i="9"/>
  <c r="D2874" i="9"/>
  <c r="C2875" i="9"/>
  <c r="D2875" i="9"/>
  <c r="C2876" i="9"/>
  <c r="D2876" i="9"/>
  <c r="C2877" i="9"/>
  <c r="D2877" i="9"/>
  <c r="C2878" i="9"/>
  <c r="D2878" i="9"/>
  <c r="C2879" i="9"/>
  <c r="D2879" i="9"/>
  <c r="C2880" i="9"/>
  <c r="D2880" i="9"/>
  <c r="C2881" i="9"/>
  <c r="D2881" i="9"/>
  <c r="C2882" i="9"/>
  <c r="D2882" i="9"/>
  <c r="C2883" i="9"/>
  <c r="D2883" i="9"/>
  <c r="C2884" i="9"/>
  <c r="D2884" i="9"/>
  <c r="C2885" i="9"/>
  <c r="D2885" i="9"/>
  <c r="C2886" i="9"/>
  <c r="D2886" i="9"/>
  <c r="C2887" i="9"/>
  <c r="D2887" i="9"/>
  <c r="C2888" i="9"/>
  <c r="D2888" i="9"/>
  <c r="C2889" i="9"/>
  <c r="D2889" i="9"/>
  <c r="C2890" i="9"/>
  <c r="D2890" i="9"/>
  <c r="C2891" i="9"/>
  <c r="D2891" i="9"/>
  <c r="C2892" i="9"/>
  <c r="D2892" i="9"/>
  <c r="C2893" i="9"/>
  <c r="D2893" i="9"/>
  <c r="C2894" i="9"/>
  <c r="D2894" i="9"/>
  <c r="C2895" i="9"/>
  <c r="D2895" i="9"/>
  <c r="C2896" i="9"/>
  <c r="D2896" i="9"/>
  <c r="C2897" i="9"/>
  <c r="D2897" i="9"/>
  <c r="C2898" i="9"/>
  <c r="D2898" i="9"/>
  <c r="C2899" i="9"/>
  <c r="D2899" i="9"/>
  <c r="C2900" i="9"/>
  <c r="D2900" i="9"/>
  <c r="C2901" i="9"/>
  <c r="D2901" i="9"/>
  <c r="C2902" i="9"/>
  <c r="D2902" i="9"/>
  <c r="C2903" i="9"/>
  <c r="D2903" i="9"/>
  <c r="C2904" i="9"/>
  <c r="D2904" i="9"/>
  <c r="C2905" i="9"/>
  <c r="D2905" i="9"/>
  <c r="C2906" i="9"/>
  <c r="D2906" i="9"/>
  <c r="C2907" i="9"/>
  <c r="D2907" i="9"/>
  <c r="C2908" i="9"/>
  <c r="D2908" i="9"/>
  <c r="C2909" i="9"/>
  <c r="D2909" i="9"/>
  <c r="C2910" i="9"/>
  <c r="D2910" i="9"/>
  <c r="C2911" i="9"/>
  <c r="D2911" i="9"/>
  <c r="C2912" i="9"/>
  <c r="D2912" i="9"/>
  <c r="C2913" i="9"/>
  <c r="D2913" i="9"/>
  <c r="C2914" i="9"/>
  <c r="D2914" i="9"/>
  <c r="C2915" i="9"/>
  <c r="D2915" i="9"/>
  <c r="C2916" i="9"/>
  <c r="D2916" i="9"/>
  <c r="C2917" i="9"/>
  <c r="D2917" i="9"/>
  <c r="C2918" i="9"/>
  <c r="D2918" i="9"/>
  <c r="C2919" i="9"/>
  <c r="D2919" i="9"/>
  <c r="C2920" i="9"/>
  <c r="D2920" i="9"/>
  <c r="C2921" i="9"/>
  <c r="D2921" i="9"/>
  <c r="C2922" i="9"/>
  <c r="D2922" i="9"/>
  <c r="C2923" i="9"/>
  <c r="D2923" i="9"/>
  <c r="C2924" i="9"/>
  <c r="D2924" i="9"/>
  <c r="C2925" i="9"/>
  <c r="D2925" i="9"/>
  <c r="C2926" i="9"/>
  <c r="D2926" i="9"/>
  <c r="C2927" i="9"/>
  <c r="D2927" i="9"/>
  <c r="C2928" i="9"/>
  <c r="D2928" i="9"/>
  <c r="C2929" i="9"/>
  <c r="D2929" i="9"/>
  <c r="C2930" i="9"/>
  <c r="D2930" i="9"/>
  <c r="C2931" i="9"/>
  <c r="D2931" i="9"/>
  <c r="C2932" i="9"/>
  <c r="D2932" i="9"/>
  <c r="C2933" i="9"/>
  <c r="D2933" i="9"/>
  <c r="C2934" i="9"/>
  <c r="D2934" i="9"/>
  <c r="C2935" i="9"/>
  <c r="D2935" i="9"/>
  <c r="C2936" i="9"/>
  <c r="D2936" i="9"/>
  <c r="C2937" i="9"/>
  <c r="D2937" i="9"/>
  <c r="C2938" i="9"/>
  <c r="D2938" i="9"/>
  <c r="C2939" i="9"/>
  <c r="D2939" i="9"/>
  <c r="C2940" i="9"/>
  <c r="D2940" i="9"/>
  <c r="C2941" i="9"/>
  <c r="D2941" i="9"/>
  <c r="C2942" i="9"/>
  <c r="D2942" i="9"/>
  <c r="C2943" i="9"/>
  <c r="D2943" i="9"/>
  <c r="C2944" i="9"/>
  <c r="D2944" i="9"/>
  <c r="C2945" i="9"/>
  <c r="D2945" i="9"/>
  <c r="C2946" i="9"/>
  <c r="D2946" i="9"/>
  <c r="C2947" i="9"/>
  <c r="D2947" i="9"/>
  <c r="C2948" i="9"/>
  <c r="D2948" i="9"/>
  <c r="C2949" i="9"/>
  <c r="D2949" i="9"/>
  <c r="C2950" i="9"/>
  <c r="D2950" i="9"/>
  <c r="C2951" i="9"/>
  <c r="D2951" i="9"/>
  <c r="C2952" i="9"/>
  <c r="D2952" i="9"/>
  <c r="C2953" i="9"/>
  <c r="D2953" i="9"/>
  <c r="C2954" i="9"/>
  <c r="D2954" i="9"/>
  <c r="C2955" i="9"/>
  <c r="D2955" i="9"/>
  <c r="C2956" i="9"/>
  <c r="D2956" i="9"/>
  <c r="C2957" i="9"/>
  <c r="D2957" i="9"/>
  <c r="C2958" i="9"/>
  <c r="D2958" i="9"/>
  <c r="C2959" i="9"/>
  <c r="D2959" i="9"/>
  <c r="C2960" i="9"/>
  <c r="D2960" i="9"/>
  <c r="C2961" i="9"/>
  <c r="D2961" i="9"/>
  <c r="C2962" i="9"/>
  <c r="D2962" i="9"/>
  <c r="C2963" i="9"/>
  <c r="D2963" i="9"/>
  <c r="C2964" i="9"/>
  <c r="D2964" i="9"/>
  <c r="C2965" i="9"/>
  <c r="D2965" i="9"/>
  <c r="C2966" i="9"/>
  <c r="D2966" i="9"/>
  <c r="C2967" i="9"/>
  <c r="D2967" i="9"/>
  <c r="C2968" i="9"/>
  <c r="D2968" i="9"/>
  <c r="C2969" i="9"/>
  <c r="D2969" i="9"/>
  <c r="C2970" i="9"/>
  <c r="D2970" i="9"/>
  <c r="C2971" i="9"/>
  <c r="D2971" i="9"/>
  <c r="C2972" i="9"/>
  <c r="D2972" i="9"/>
  <c r="C2973" i="9"/>
  <c r="D2973" i="9"/>
  <c r="C2974" i="9"/>
  <c r="D2974" i="9"/>
  <c r="C2975" i="9"/>
  <c r="D2975" i="9"/>
  <c r="C2976" i="9"/>
  <c r="D2976" i="9"/>
  <c r="C2977" i="9"/>
  <c r="D2977" i="9"/>
  <c r="C2978" i="9"/>
  <c r="D2978" i="9"/>
  <c r="C2979" i="9"/>
  <c r="D2979" i="9"/>
  <c r="C2980" i="9"/>
  <c r="D2980" i="9"/>
  <c r="C2981" i="9"/>
  <c r="D2981" i="9"/>
  <c r="C2982" i="9"/>
  <c r="D2982" i="9"/>
  <c r="C2983" i="9"/>
  <c r="D2983" i="9"/>
  <c r="C2984" i="9"/>
  <c r="D2984" i="9"/>
  <c r="C2985" i="9"/>
  <c r="D2985" i="9"/>
  <c r="C2986" i="9"/>
  <c r="D2986" i="9"/>
  <c r="C2987" i="9"/>
  <c r="D2987" i="9"/>
  <c r="C2988" i="9"/>
  <c r="D2988" i="9"/>
  <c r="C2989" i="9"/>
  <c r="D2989" i="9"/>
  <c r="C2990" i="9"/>
  <c r="D2990" i="9"/>
  <c r="C2991" i="9"/>
  <c r="D2991" i="9"/>
  <c r="C2992" i="9"/>
  <c r="D2992" i="9"/>
  <c r="C2993" i="9"/>
  <c r="D2993" i="9"/>
  <c r="C2994" i="9"/>
  <c r="D2994" i="9"/>
  <c r="C2995" i="9"/>
  <c r="D2995" i="9"/>
  <c r="C2996" i="9"/>
  <c r="D2996" i="9"/>
  <c r="C2997" i="9"/>
  <c r="D2997" i="9"/>
  <c r="C2998" i="9"/>
  <c r="D2998" i="9"/>
  <c r="C2999" i="9"/>
  <c r="D2999" i="9"/>
  <c r="C3000" i="9"/>
  <c r="D3000" i="9"/>
  <c r="C3001" i="9"/>
  <c r="D3001" i="9"/>
  <c r="C3002" i="9"/>
  <c r="D3002" i="9"/>
  <c r="C3003" i="9"/>
  <c r="D3003" i="9"/>
  <c r="C3004" i="9"/>
  <c r="D3004" i="9"/>
  <c r="C3005" i="9"/>
  <c r="D3005" i="9"/>
  <c r="C3006" i="9"/>
  <c r="D3006" i="9"/>
  <c r="C3007" i="9"/>
  <c r="D3007" i="9"/>
  <c r="C3008" i="9"/>
  <c r="D3008" i="9"/>
  <c r="C3009" i="9"/>
  <c r="D3009" i="9"/>
  <c r="C3010" i="9"/>
  <c r="D3010" i="9"/>
  <c r="C3011" i="9"/>
  <c r="D3011" i="9"/>
  <c r="C3012" i="9"/>
  <c r="D3012" i="9"/>
  <c r="C3013" i="9"/>
  <c r="D3013" i="9"/>
  <c r="C3014" i="9"/>
  <c r="D3014" i="9"/>
  <c r="C3015" i="9"/>
  <c r="D3015" i="9"/>
  <c r="C3016" i="9"/>
  <c r="D3016" i="9"/>
  <c r="C3017" i="9"/>
  <c r="D3017" i="9"/>
  <c r="C3018" i="9"/>
  <c r="D3018" i="9"/>
  <c r="C3019" i="9"/>
  <c r="D3019" i="9"/>
  <c r="C3020" i="9"/>
  <c r="D3020" i="9"/>
  <c r="C3021" i="9"/>
  <c r="D3021" i="9"/>
  <c r="C3022" i="9"/>
  <c r="D3022" i="9"/>
  <c r="C3023" i="9"/>
  <c r="D3023" i="9"/>
  <c r="C3024" i="9"/>
  <c r="D3024" i="9"/>
  <c r="C3025" i="9"/>
  <c r="D3025" i="9"/>
  <c r="C3026" i="9"/>
  <c r="D3026" i="9"/>
  <c r="C3027" i="9"/>
  <c r="D3027" i="9"/>
  <c r="C3028" i="9"/>
  <c r="D3028" i="9"/>
  <c r="C3029" i="9"/>
  <c r="D3029" i="9"/>
  <c r="C3030" i="9"/>
  <c r="D3030" i="9"/>
  <c r="C3031" i="9"/>
  <c r="D3031" i="9"/>
  <c r="C3032" i="9"/>
  <c r="D3032" i="9"/>
  <c r="C3033" i="9"/>
  <c r="D3033" i="9"/>
  <c r="C3034" i="9"/>
  <c r="D3034" i="9"/>
  <c r="C3035" i="9"/>
  <c r="D3035" i="9"/>
  <c r="C3036" i="9"/>
  <c r="D3036" i="9"/>
  <c r="C3037" i="9"/>
  <c r="D3037" i="9"/>
  <c r="C3038" i="9"/>
  <c r="D3038" i="9"/>
  <c r="C3039" i="9"/>
  <c r="D3039" i="9"/>
  <c r="C3040" i="9"/>
  <c r="D3040" i="9"/>
  <c r="C3041" i="9"/>
  <c r="D3041" i="9"/>
  <c r="C3042" i="9"/>
  <c r="D3042" i="9"/>
  <c r="C3043" i="9"/>
  <c r="D3043" i="9"/>
  <c r="C3044" i="9"/>
  <c r="D3044" i="9"/>
  <c r="C3045" i="9"/>
  <c r="D3045" i="9"/>
  <c r="C3046" i="9"/>
  <c r="D3046" i="9"/>
  <c r="C3047" i="9"/>
  <c r="D3047" i="9"/>
  <c r="C3048" i="9"/>
  <c r="D3048" i="9"/>
  <c r="C3049" i="9"/>
  <c r="D3049" i="9"/>
  <c r="C3050" i="9"/>
  <c r="D3050" i="9"/>
  <c r="C3051" i="9"/>
  <c r="D3051" i="9"/>
  <c r="C3052" i="9"/>
  <c r="D3052" i="9"/>
  <c r="C3053" i="9"/>
  <c r="D3053" i="9"/>
  <c r="C3054" i="9"/>
  <c r="D3054" i="9"/>
  <c r="C3055" i="9"/>
  <c r="D3055" i="9"/>
  <c r="C3056" i="9"/>
  <c r="D3056" i="9"/>
  <c r="C3057" i="9"/>
  <c r="D3057" i="9"/>
  <c r="C3058" i="9"/>
  <c r="D3058" i="9"/>
  <c r="C3059" i="9"/>
  <c r="D3059" i="9"/>
  <c r="C3060" i="9"/>
  <c r="D3060" i="9"/>
  <c r="C3061" i="9"/>
  <c r="D3061" i="9"/>
  <c r="C3062" i="9"/>
  <c r="D3062" i="9"/>
  <c r="C3063" i="9"/>
  <c r="D3063" i="9"/>
  <c r="C3064" i="9"/>
  <c r="D3064" i="9"/>
  <c r="C3065" i="9"/>
  <c r="D3065" i="9"/>
  <c r="C3066" i="9"/>
  <c r="D3066" i="9"/>
  <c r="C3067" i="9"/>
  <c r="D3067" i="9"/>
  <c r="C3068" i="9"/>
  <c r="D3068" i="9"/>
  <c r="C3069" i="9"/>
  <c r="D3069" i="9"/>
  <c r="C3070" i="9"/>
  <c r="D3070" i="9"/>
  <c r="C3071" i="9"/>
  <c r="D3071" i="9"/>
  <c r="C3072" i="9"/>
  <c r="D3072" i="9"/>
  <c r="C3073" i="9"/>
  <c r="D3073" i="9"/>
  <c r="C3074" i="9"/>
  <c r="D3074" i="9"/>
  <c r="C3075" i="9"/>
  <c r="D3075" i="9"/>
  <c r="C3076" i="9"/>
  <c r="D3076" i="9"/>
  <c r="C3077" i="9"/>
  <c r="D3077" i="9"/>
  <c r="C3078" i="9"/>
  <c r="D3078" i="9"/>
  <c r="C3079" i="9"/>
  <c r="D3079" i="9"/>
  <c r="C3080" i="9"/>
  <c r="D3080" i="9"/>
  <c r="C3081" i="9"/>
  <c r="D3081" i="9"/>
  <c r="C3082" i="9"/>
  <c r="D3082" i="9"/>
  <c r="C3083" i="9"/>
  <c r="D3083" i="9"/>
  <c r="C3084" i="9"/>
  <c r="D3084" i="9"/>
  <c r="C3085" i="9"/>
  <c r="D3085" i="9"/>
  <c r="C3086" i="9"/>
  <c r="D3086" i="9"/>
  <c r="C3087" i="9"/>
  <c r="D3087" i="9"/>
  <c r="C3088" i="9"/>
  <c r="D3088" i="9"/>
  <c r="C3089" i="9"/>
  <c r="D3089" i="9"/>
  <c r="C3090" i="9"/>
  <c r="D3090" i="9"/>
  <c r="C3091" i="9"/>
  <c r="D3091" i="9"/>
  <c r="C3092" i="9"/>
  <c r="D3092" i="9"/>
  <c r="C3093" i="9"/>
  <c r="D3093" i="9"/>
  <c r="C3094" i="9"/>
  <c r="D3094" i="9"/>
  <c r="C3095" i="9"/>
  <c r="D3095" i="9"/>
  <c r="C3096" i="9"/>
  <c r="D3096" i="9"/>
  <c r="C3097" i="9"/>
  <c r="D3097" i="9"/>
  <c r="C3098" i="9"/>
  <c r="D3098" i="9"/>
  <c r="C3099" i="9"/>
  <c r="D3099" i="9"/>
  <c r="C3100" i="9"/>
  <c r="D3100" i="9"/>
  <c r="C3101" i="9"/>
  <c r="D3101" i="9"/>
  <c r="C3102" i="9"/>
  <c r="D3102" i="9"/>
  <c r="C3103" i="9"/>
  <c r="D3103" i="9"/>
  <c r="C3104" i="9"/>
  <c r="D3104" i="9"/>
  <c r="C3105" i="9"/>
  <c r="D3105" i="9"/>
  <c r="C3106" i="9"/>
  <c r="D3106" i="9"/>
  <c r="C3107" i="9"/>
  <c r="D3107" i="9"/>
  <c r="C3108" i="9"/>
  <c r="D3108" i="9"/>
  <c r="C3109" i="9"/>
  <c r="D3109" i="9"/>
  <c r="C3110" i="9"/>
  <c r="D3110" i="9"/>
  <c r="C3111" i="9"/>
  <c r="D3111" i="9"/>
  <c r="C3112" i="9"/>
  <c r="D3112" i="9"/>
  <c r="C3113" i="9"/>
  <c r="D3113" i="9"/>
  <c r="C3114" i="9"/>
  <c r="D3114" i="9"/>
  <c r="C3115" i="9"/>
  <c r="D3115" i="9"/>
  <c r="C3116" i="9"/>
  <c r="D3116" i="9"/>
  <c r="C3117" i="9"/>
  <c r="D3117" i="9"/>
  <c r="C3118" i="9"/>
  <c r="D3118" i="9"/>
  <c r="C3119" i="9"/>
  <c r="D3119" i="9"/>
  <c r="C3120" i="9"/>
  <c r="D3120" i="9"/>
  <c r="C3121" i="9"/>
  <c r="D3121" i="9"/>
  <c r="C3122" i="9"/>
  <c r="D3122" i="9"/>
  <c r="C3123" i="9"/>
  <c r="D3123" i="9"/>
  <c r="C3124" i="9"/>
  <c r="D3124" i="9"/>
  <c r="C3125" i="9"/>
  <c r="D3125" i="9"/>
  <c r="C3126" i="9"/>
  <c r="D3126" i="9"/>
  <c r="C3127" i="9"/>
  <c r="D3127" i="9"/>
  <c r="C3128" i="9"/>
  <c r="D3128" i="9"/>
  <c r="C3129" i="9"/>
  <c r="D3129" i="9"/>
  <c r="C3130" i="9"/>
  <c r="D3130" i="9"/>
  <c r="C3131" i="9"/>
  <c r="D3131" i="9"/>
  <c r="C3132" i="9"/>
  <c r="D3132" i="9"/>
  <c r="C3133" i="9"/>
  <c r="D3133" i="9"/>
  <c r="C3134" i="9"/>
  <c r="D3134" i="9"/>
  <c r="C3135" i="9"/>
  <c r="D3135" i="9"/>
  <c r="C3136" i="9"/>
  <c r="D3136" i="9"/>
  <c r="C3137" i="9"/>
  <c r="D3137" i="9"/>
  <c r="C3138" i="9"/>
  <c r="D3138" i="9"/>
  <c r="C3139" i="9"/>
  <c r="D3139" i="9"/>
  <c r="C3140" i="9"/>
  <c r="D3140" i="9"/>
  <c r="C3141" i="9"/>
  <c r="D3141" i="9"/>
  <c r="C3142" i="9"/>
  <c r="D3142" i="9"/>
  <c r="C3143" i="9"/>
  <c r="D3143" i="9"/>
  <c r="C3144" i="9"/>
  <c r="D3144" i="9"/>
  <c r="C3145" i="9"/>
  <c r="D3145" i="9"/>
  <c r="C3146" i="9"/>
  <c r="D3146" i="9"/>
  <c r="C3147" i="9"/>
  <c r="D3147" i="9"/>
  <c r="C3148" i="9"/>
  <c r="D3148" i="9"/>
  <c r="C3149" i="9"/>
  <c r="D3149" i="9"/>
  <c r="C3150" i="9"/>
  <c r="D3150" i="9"/>
  <c r="C3151" i="9"/>
  <c r="D3151" i="9"/>
  <c r="C3152" i="9"/>
  <c r="D3152" i="9"/>
  <c r="C3153" i="9"/>
  <c r="D3153" i="9"/>
  <c r="C3154" i="9"/>
  <c r="D3154" i="9"/>
  <c r="C3155" i="9"/>
  <c r="D3155" i="9"/>
  <c r="C3156" i="9"/>
  <c r="D3156" i="9"/>
  <c r="C3157" i="9"/>
  <c r="D3157" i="9"/>
  <c r="C3158" i="9"/>
  <c r="D3158" i="9"/>
  <c r="C3159" i="9"/>
  <c r="D3159" i="9"/>
  <c r="C3160" i="9"/>
  <c r="D3160" i="9"/>
  <c r="C3161" i="9"/>
  <c r="D3161" i="9"/>
  <c r="C3162" i="9"/>
  <c r="D3162" i="9"/>
  <c r="C3163" i="9"/>
  <c r="D3163" i="9"/>
  <c r="C3164" i="9"/>
  <c r="D3164" i="9"/>
  <c r="C3165" i="9"/>
  <c r="D3165" i="9"/>
  <c r="C3166" i="9"/>
  <c r="D3166" i="9"/>
  <c r="C3167" i="9"/>
  <c r="D3167" i="9"/>
  <c r="C3168" i="9"/>
  <c r="D3168" i="9"/>
  <c r="C3169" i="9"/>
  <c r="D3169" i="9"/>
  <c r="C3170" i="9"/>
  <c r="D3170" i="9"/>
  <c r="C3171" i="9"/>
  <c r="D3171" i="9"/>
  <c r="C3172" i="9"/>
  <c r="D3172" i="9"/>
  <c r="C3173" i="9"/>
  <c r="D3173" i="9"/>
  <c r="C3174" i="9"/>
  <c r="D3174" i="9"/>
  <c r="C3175" i="9"/>
  <c r="D3175" i="9"/>
  <c r="C3176" i="9"/>
  <c r="D3176" i="9"/>
  <c r="C3177" i="9"/>
  <c r="D3177" i="9"/>
  <c r="C3178" i="9"/>
  <c r="D3178" i="9"/>
  <c r="C3179" i="9"/>
  <c r="D3179" i="9"/>
  <c r="C3180" i="9"/>
  <c r="D3180" i="9"/>
  <c r="C3181" i="9"/>
  <c r="D3181" i="9"/>
  <c r="C3182" i="9"/>
  <c r="D3182" i="9"/>
  <c r="C3183" i="9"/>
  <c r="D3183" i="9"/>
  <c r="C3184" i="9"/>
  <c r="D3184" i="9"/>
  <c r="C3185" i="9"/>
  <c r="D3185" i="9"/>
  <c r="C3186" i="9"/>
  <c r="D3186" i="9"/>
  <c r="C3187" i="9"/>
  <c r="D3187" i="9"/>
  <c r="C3188" i="9"/>
  <c r="D3188" i="9"/>
  <c r="C3189" i="9"/>
  <c r="D3189" i="9"/>
  <c r="C3190" i="9"/>
  <c r="D3190" i="9"/>
  <c r="C3191" i="9"/>
  <c r="D3191" i="9"/>
  <c r="C3192" i="9"/>
  <c r="D3192" i="9"/>
  <c r="C3193" i="9"/>
  <c r="D3193" i="9"/>
  <c r="C3194" i="9"/>
  <c r="D3194" i="9"/>
  <c r="C3195" i="9"/>
  <c r="D3195" i="9"/>
  <c r="C3196" i="9"/>
  <c r="D3196" i="9"/>
  <c r="C3197" i="9"/>
  <c r="D3197" i="9"/>
  <c r="C3198" i="9"/>
  <c r="D3198" i="9"/>
  <c r="C3199" i="9"/>
  <c r="D3199" i="9"/>
  <c r="C3200" i="9"/>
  <c r="D3200" i="9"/>
  <c r="C3201" i="9"/>
  <c r="D3201" i="9"/>
  <c r="C3202" i="9"/>
  <c r="D3202" i="9"/>
  <c r="C3203" i="9"/>
  <c r="D3203" i="9"/>
  <c r="C3204" i="9"/>
  <c r="D3204" i="9"/>
  <c r="C3205" i="9"/>
  <c r="D3205" i="9"/>
  <c r="C3206" i="9"/>
  <c r="D3206" i="9"/>
  <c r="C3207" i="9"/>
  <c r="D3207" i="9"/>
  <c r="C3208" i="9"/>
  <c r="D3208" i="9"/>
  <c r="C3209" i="9"/>
  <c r="D3209" i="9"/>
  <c r="C3210" i="9"/>
  <c r="D3210" i="9"/>
  <c r="C3211" i="9"/>
  <c r="D3211" i="9"/>
  <c r="C3212" i="9"/>
  <c r="D3212" i="9"/>
  <c r="C3213" i="9"/>
  <c r="D3213" i="9"/>
  <c r="C3214" i="9"/>
  <c r="D3214" i="9"/>
  <c r="C3215" i="9"/>
  <c r="D3215" i="9"/>
  <c r="C3216" i="9"/>
  <c r="D3216" i="9"/>
  <c r="C3217" i="9"/>
  <c r="D3217" i="9"/>
  <c r="C3218" i="9"/>
  <c r="D3218" i="9"/>
  <c r="C3219" i="9"/>
  <c r="D3219" i="9"/>
  <c r="C3220" i="9"/>
  <c r="D3220" i="9"/>
  <c r="C3221" i="9"/>
  <c r="D3221" i="9"/>
  <c r="C3222" i="9"/>
  <c r="D3222" i="9"/>
  <c r="C3223" i="9"/>
  <c r="D3223" i="9"/>
  <c r="C3224" i="9"/>
  <c r="D3224" i="9"/>
  <c r="C3225" i="9"/>
  <c r="D3225" i="9"/>
  <c r="C3226" i="9"/>
  <c r="D3226" i="9"/>
  <c r="C3227" i="9"/>
  <c r="D3227" i="9"/>
  <c r="C3228" i="9"/>
  <c r="D3228" i="9"/>
  <c r="C3229" i="9"/>
  <c r="D3229" i="9"/>
  <c r="C3230" i="9"/>
  <c r="D3230" i="9"/>
  <c r="C3231" i="9"/>
  <c r="D3231" i="9"/>
  <c r="C3232" i="9"/>
  <c r="D3232" i="9"/>
  <c r="C3233" i="9"/>
  <c r="D3233" i="9"/>
  <c r="C3234" i="9"/>
  <c r="D3234" i="9"/>
  <c r="C3235" i="9"/>
  <c r="D3235" i="9"/>
  <c r="C3236" i="9"/>
  <c r="D3236" i="9"/>
  <c r="C3237" i="9"/>
  <c r="D3237" i="9"/>
  <c r="C3238" i="9"/>
  <c r="D3238" i="9"/>
  <c r="C3239" i="9"/>
  <c r="D3239" i="9"/>
  <c r="C3240" i="9"/>
  <c r="D3240" i="9"/>
  <c r="C3241" i="9"/>
  <c r="D3241" i="9"/>
  <c r="C3242" i="9"/>
  <c r="D3242" i="9"/>
  <c r="C3243" i="9"/>
  <c r="D3243" i="9"/>
  <c r="C3244" i="9"/>
  <c r="D3244" i="9"/>
  <c r="C3245" i="9"/>
  <c r="D3245" i="9"/>
  <c r="C3246" i="9"/>
  <c r="D3246" i="9"/>
  <c r="C3247" i="9"/>
  <c r="D3247" i="9"/>
  <c r="C3248" i="9"/>
  <c r="D3248" i="9"/>
  <c r="C3249" i="9"/>
  <c r="D3249" i="9"/>
  <c r="C3250" i="9"/>
  <c r="D3250" i="9"/>
  <c r="C3251" i="9"/>
  <c r="D3251" i="9"/>
  <c r="C3252" i="9"/>
  <c r="D3252" i="9"/>
  <c r="C3253" i="9"/>
  <c r="D3253" i="9"/>
  <c r="C3254" i="9"/>
  <c r="D3254" i="9"/>
  <c r="C3255" i="9"/>
  <c r="D3255" i="9"/>
  <c r="C3256" i="9"/>
  <c r="D3256" i="9"/>
  <c r="C3257" i="9"/>
  <c r="D3257" i="9"/>
  <c r="C3258" i="9"/>
  <c r="D3258" i="9"/>
  <c r="C3259" i="9"/>
  <c r="D3259" i="9"/>
  <c r="C3260" i="9"/>
  <c r="D3260" i="9"/>
  <c r="C3261" i="9"/>
  <c r="D3261" i="9"/>
  <c r="C3262" i="9"/>
  <c r="D3262" i="9"/>
  <c r="C3263" i="9"/>
  <c r="D3263" i="9"/>
  <c r="C3264" i="9"/>
  <c r="D3264" i="9"/>
  <c r="C3265" i="9"/>
  <c r="D3265" i="9"/>
  <c r="C3266" i="9"/>
  <c r="D3266" i="9"/>
  <c r="C3267" i="9"/>
  <c r="D3267" i="9"/>
  <c r="C3268" i="9"/>
  <c r="D3268" i="9"/>
  <c r="C3269" i="9"/>
  <c r="D3269" i="9"/>
  <c r="C3270" i="9"/>
  <c r="D3270" i="9"/>
  <c r="C3271" i="9"/>
  <c r="D3271" i="9"/>
  <c r="C3272" i="9"/>
  <c r="D3272" i="9"/>
  <c r="C3273" i="9"/>
  <c r="D3273" i="9"/>
  <c r="C3274" i="9"/>
  <c r="D3274" i="9"/>
  <c r="C3275" i="9"/>
  <c r="D3275" i="9"/>
  <c r="C3276" i="9"/>
  <c r="D3276" i="9"/>
  <c r="C3277" i="9"/>
  <c r="D3277" i="9"/>
  <c r="C3278" i="9"/>
  <c r="D3278" i="9"/>
  <c r="C3279" i="9"/>
  <c r="D3279" i="9"/>
  <c r="C3280" i="9"/>
  <c r="D3280" i="9"/>
  <c r="C3281" i="9"/>
  <c r="D3281" i="9"/>
  <c r="C3282" i="9"/>
  <c r="D3282" i="9"/>
  <c r="C3283" i="9"/>
  <c r="D3283" i="9"/>
  <c r="C3284" i="9"/>
  <c r="D3284" i="9"/>
  <c r="C3285" i="9"/>
  <c r="D3285" i="9"/>
  <c r="C3286" i="9"/>
  <c r="D3286" i="9"/>
  <c r="C3287" i="9"/>
  <c r="D3287" i="9"/>
  <c r="C3288" i="9"/>
  <c r="D3288" i="9"/>
  <c r="C3289" i="9"/>
  <c r="D3289" i="9"/>
  <c r="C3290" i="9"/>
  <c r="D3290" i="9"/>
  <c r="C3291" i="9"/>
  <c r="D3291" i="9"/>
  <c r="C3292" i="9"/>
  <c r="D3292" i="9"/>
  <c r="C3293" i="9"/>
  <c r="D3293" i="9"/>
  <c r="C3294" i="9"/>
  <c r="D3294" i="9"/>
  <c r="C3295" i="9"/>
  <c r="D3295" i="9"/>
  <c r="C3296" i="9"/>
  <c r="D3296" i="9"/>
  <c r="C3297" i="9"/>
  <c r="D3297" i="9"/>
  <c r="C3298" i="9"/>
  <c r="D3298" i="9"/>
  <c r="C3299" i="9"/>
  <c r="D3299" i="9"/>
  <c r="C3300" i="9"/>
  <c r="D3300" i="9"/>
  <c r="C3301" i="9"/>
  <c r="D3301" i="9"/>
  <c r="C3302" i="9"/>
  <c r="D3302" i="9"/>
  <c r="C3303" i="9"/>
  <c r="D3303" i="9"/>
  <c r="C3304" i="9"/>
  <c r="D3304" i="9"/>
  <c r="C3305" i="9"/>
  <c r="D3305" i="9"/>
  <c r="C3306" i="9"/>
  <c r="D3306" i="9"/>
  <c r="C3307" i="9"/>
  <c r="D3307" i="9"/>
  <c r="C3308" i="9"/>
  <c r="D3308" i="9"/>
  <c r="C3309" i="9"/>
  <c r="D3309" i="9"/>
  <c r="C3310" i="9"/>
  <c r="D3310" i="9"/>
  <c r="C3311" i="9"/>
  <c r="D3311" i="9"/>
  <c r="C3312" i="9"/>
  <c r="D3312" i="9"/>
  <c r="C3313" i="9"/>
  <c r="D3313" i="9"/>
  <c r="C3314" i="9"/>
  <c r="D3314" i="9"/>
  <c r="C3315" i="9"/>
  <c r="D3315" i="9"/>
  <c r="C3316" i="9"/>
  <c r="D3316" i="9"/>
  <c r="C3317" i="9"/>
  <c r="D3317" i="9"/>
  <c r="C3318" i="9"/>
  <c r="D3318" i="9"/>
  <c r="C3319" i="9"/>
  <c r="D3319" i="9"/>
  <c r="C3320" i="9"/>
  <c r="D3320" i="9"/>
  <c r="C3321" i="9"/>
  <c r="D3321" i="9"/>
  <c r="C3322" i="9"/>
  <c r="D3322" i="9"/>
  <c r="C3323" i="9"/>
  <c r="D3323" i="9"/>
  <c r="C3324" i="9"/>
  <c r="D3324" i="9"/>
  <c r="C3325" i="9"/>
  <c r="D3325" i="9"/>
  <c r="C3326" i="9"/>
  <c r="D3326" i="9"/>
  <c r="C3327" i="9"/>
  <c r="D3327" i="9"/>
  <c r="C3328" i="9"/>
  <c r="D3328" i="9"/>
  <c r="C3329" i="9"/>
  <c r="D3329" i="9"/>
  <c r="C3330" i="9"/>
  <c r="D3330" i="9"/>
  <c r="C3331" i="9"/>
  <c r="D3331" i="9"/>
  <c r="C3332" i="9"/>
  <c r="D3332" i="9"/>
  <c r="C3333" i="9"/>
  <c r="D3333" i="9"/>
  <c r="C3334" i="9"/>
  <c r="D3334" i="9"/>
  <c r="C3335" i="9"/>
  <c r="D3335" i="9"/>
  <c r="C3336" i="9"/>
  <c r="D3336" i="9"/>
  <c r="C3337" i="9"/>
  <c r="D3337" i="9"/>
  <c r="C3338" i="9"/>
  <c r="D3338" i="9"/>
  <c r="C3339" i="9"/>
  <c r="D3339" i="9"/>
  <c r="C3340" i="9"/>
  <c r="D3340" i="9"/>
  <c r="C3341" i="9"/>
  <c r="D3341" i="9"/>
  <c r="C3342" i="9"/>
  <c r="D3342" i="9"/>
  <c r="C3343" i="9"/>
  <c r="D3343" i="9"/>
  <c r="C3344" i="9"/>
  <c r="D3344" i="9"/>
  <c r="C3345" i="9"/>
  <c r="D3345" i="9"/>
  <c r="C3346" i="9"/>
  <c r="D3346" i="9"/>
  <c r="C3347" i="9"/>
  <c r="D3347" i="9"/>
  <c r="C3348" i="9"/>
  <c r="D3348" i="9"/>
  <c r="C3349" i="9"/>
  <c r="D3349" i="9"/>
  <c r="C3350" i="9"/>
  <c r="D3350" i="9"/>
  <c r="C3351" i="9"/>
  <c r="D3351" i="9"/>
  <c r="C3352" i="9"/>
  <c r="D3352" i="9"/>
  <c r="C3353" i="9"/>
  <c r="D3353" i="9"/>
  <c r="C3354" i="9"/>
  <c r="D3354" i="9"/>
  <c r="C3355" i="9"/>
  <c r="D3355" i="9"/>
  <c r="C3356" i="9"/>
  <c r="D3356" i="9"/>
  <c r="C3357" i="9"/>
  <c r="D3357" i="9"/>
  <c r="C3358" i="9"/>
  <c r="D3358" i="9"/>
  <c r="C3359" i="9"/>
  <c r="D3359" i="9"/>
  <c r="C3360" i="9"/>
  <c r="D3360" i="9"/>
  <c r="C3361" i="9"/>
  <c r="D3361" i="9"/>
  <c r="C3362" i="9"/>
  <c r="D3362" i="9"/>
  <c r="C3363" i="9"/>
  <c r="D3363" i="9"/>
  <c r="C3364" i="9"/>
  <c r="D3364" i="9"/>
  <c r="C3365" i="9"/>
  <c r="D3365" i="9"/>
  <c r="C3366" i="9"/>
  <c r="D3366" i="9"/>
  <c r="C3367" i="9"/>
  <c r="D3367" i="9"/>
  <c r="C3368" i="9"/>
  <c r="D3368" i="9"/>
  <c r="C3369" i="9"/>
  <c r="D3369" i="9"/>
  <c r="C3370" i="9"/>
  <c r="D3370" i="9"/>
  <c r="C3371" i="9"/>
  <c r="D3371" i="9"/>
  <c r="C3372" i="9"/>
  <c r="D3372" i="9"/>
  <c r="C3373" i="9"/>
  <c r="D3373" i="9"/>
  <c r="C3374" i="9"/>
  <c r="D3374" i="9"/>
  <c r="C3375" i="9"/>
  <c r="D3375" i="9"/>
  <c r="C3376" i="9"/>
  <c r="D3376" i="9"/>
  <c r="C3377" i="9"/>
  <c r="D3377" i="9"/>
  <c r="C3378" i="9"/>
  <c r="D3378" i="9"/>
  <c r="C3379" i="9"/>
  <c r="D3379" i="9"/>
  <c r="C3380" i="9"/>
  <c r="D3380" i="9"/>
  <c r="C3381" i="9"/>
  <c r="D3381" i="9"/>
  <c r="C3382" i="9"/>
  <c r="D3382" i="9"/>
  <c r="C3383" i="9"/>
  <c r="D3383" i="9"/>
  <c r="C3384" i="9"/>
  <c r="D3384" i="9"/>
  <c r="C3385" i="9"/>
  <c r="D3385" i="9"/>
  <c r="C3386" i="9"/>
  <c r="D3386" i="9"/>
  <c r="C3387" i="9"/>
  <c r="D3387" i="9"/>
  <c r="C3388" i="9"/>
  <c r="D3388" i="9"/>
  <c r="C3389" i="9"/>
  <c r="D3389" i="9"/>
  <c r="C3390" i="9"/>
  <c r="D3390" i="9"/>
  <c r="C3391" i="9"/>
  <c r="D3391" i="9"/>
  <c r="C3392" i="9"/>
  <c r="D3392" i="9"/>
  <c r="C3393" i="9"/>
  <c r="D3393" i="9"/>
  <c r="C3394" i="9"/>
  <c r="D3394" i="9"/>
  <c r="C3395" i="9"/>
  <c r="D3395" i="9"/>
  <c r="C3396" i="9"/>
  <c r="D3396" i="9"/>
  <c r="C3397" i="9"/>
  <c r="D3397" i="9"/>
  <c r="C3398" i="9"/>
  <c r="D3398" i="9"/>
  <c r="C3399" i="9"/>
  <c r="D3399" i="9"/>
  <c r="C3400" i="9"/>
  <c r="D3400" i="9"/>
  <c r="C3401" i="9"/>
  <c r="D3401" i="9"/>
  <c r="C3402" i="9"/>
  <c r="D3402" i="9"/>
  <c r="C3403" i="9"/>
  <c r="D3403" i="9"/>
  <c r="C3404" i="9"/>
  <c r="D3404" i="9"/>
  <c r="C3405" i="9"/>
  <c r="D3405" i="9"/>
  <c r="C3406" i="9"/>
  <c r="D3406" i="9"/>
  <c r="C3407" i="9"/>
  <c r="D3407" i="9"/>
  <c r="C3408" i="9"/>
  <c r="D3408" i="9"/>
  <c r="C3409" i="9"/>
  <c r="D3409" i="9"/>
  <c r="C3410" i="9"/>
  <c r="D3410" i="9"/>
  <c r="C3411" i="9"/>
  <c r="D3411" i="9"/>
  <c r="C3412" i="9"/>
  <c r="D3412" i="9"/>
  <c r="C3413" i="9"/>
  <c r="D3413" i="9"/>
  <c r="C3414" i="9"/>
  <c r="D3414" i="9"/>
  <c r="C3415" i="9"/>
  <c r="D3415" i="9"/>
  <c r="C3416" i="9"/>
  <c r="D3416" i="9"/>
  <c r="C3417" i="9"/>
  <c r="D3417" i="9"/>
  <c r="C3418" i="9"/>
  <c r="D3418" i="9"/>
  <c r="C3419" i="9"/>
  <c r="D3419" i="9"/>
  <c r="C3420" i="9"/>
  <c r="D3420" i="9"/>
  <c r="C3421" i="9"/>
  <c r="D3421" i="9"/>
  <c r="C3422" i="9"/>
  <c r="D3422" i="9"/>
  <c r="C3423" i="9"/>
  <c r="D3423" i="9"/>
  <c r="C3424" i="9"/>
  <c r="D3424" i="9"/>
  <c r="C3425" i="9"/>
  <c r="D3425" i="9"/>
  <c r="C3426" i="9"/>
  <c r="D3426" i="9"/>
  <c r="C3427" i="9"/>
  <c r="D3427" i="9"/>
  <c r="C3428" i="9"/>
  <c r="D3428" i="9"/>
  <c r="C3429" i="9"/>
  <c r="D3429" i="9"/>
  <c r="C3430" i="9"/>
  <c r="D3430" i="9"/>
  <c r="C3431" i="9"/>
  <c r="D3431" i="9"/>
  <c r="C3432" i="9"/>
  <c r="D3432" i="9"/>
  <c r="C3433" i="9"/>
  <c r="D3433" i="9"/>
  <c r="C3434" i="9"/>
  <c r="D3434" i="9"/>
  <c r="C3435" i="9"/>
  <c r="D3435" i="9"/>
  <c r="C3436" i="9"/>
  <c r="D3436" i="9"/>
  <c r="C3437" i="9"/>
  <c r="D3437" i="9"/>
  <c r="C3438" i="9"/>
  <c r="D3438" i="9"/>
  <c r="C3439" i="9"/>
  <c r="D3439" i="9"/>
  <c r="C3440" i="9"/>
  <c r="D3440" i="9"/>
  <c r="C3441" i="9"/>
  <c r="D3441" i="9"/>
  <c r="C3442" i="9"/>
  <c r="D3442" i="9"/>
  <c r="C3443" i="9"/>
  <c r="D3443" i="9"/>
  <c r="C3444" i="9"/>
  <c r="D3444" i="9"/>
  <c r="C3445" i="9"/>
  <c r="D3445" i="9"/>
  <c r="C3446" i="9"/>
  <c r="D3446" i="9"/>
  <c r="C3447" i="9"/>
  <c r="D3447" i="9"/>
  <c r="C3448" i="9"/>
  <c r="D3448" i="9"/>
  <c r="C3449" i="9"/>
  <c r="D3449" i="9"/>
  <c r="C3450" i="9"/>
  <c r="D3450" i="9"/>
  <c r="C3451" i="9"/>
  <c r="D3451" i="9"/>
  <c r="C3452" i="9"/>
  <c r="D3452" i="9"/>
  <c r="C3453" i="9"/>
  <c r="D3453" i="9"/>
  <c r="C3454" i="9"/>
  <c r="D3454" i="9"/>
  <c r="C3455" i="9"/>
  <c r="D3455" i="9"/>
  <c r="C3456" i="9"/>
  <c r="D3456" i="9"/>
  <c r="C3457" i="9"/>
  <c r="D3457" i="9"/>
  <c r="C3458" i="9"/>
  <c r="D3458" i="9"/>
  <c r="C3459" i="9"/>
  <c r="D3459" i="9"/>
  <c r="C3460" i="9"/>
  <c r="D3460" i="9"/>
  <c r="C3461" i="9"/>
  <c r="D3461" i="9"/>
  <c r="C3462" i="9"/>
  <c r="D3462" i="9"/>
  <c r="C3463" i="9"/>
  <c r="D3463" i="9"/>
  <c r="C3464" i="9"/>
  <c r="D3464" i="9"/>
  <c r="C3465" i="9"/>
  <c r="D3465" i="9"/>
  <c r="C3466" i="9"/>
  <c r="D3466" i="9"/>
  <c r="C3467" i="9"/>
  <c r="D3467" i="9"/>
  <c r="C3468" i="9"/>
  <c r="D3468" i="9"/>
  <c r="C3469" i="9"/>
  <c r="D3469" i="9"/>
  <c r="C3470" i="9"/>
  <c r="D3470" i="9"/>
  <c r="C3471" i="9"/>
  <c r="D3471" i="9"/>
  <c r="C3472" i="9"/>
  <c r="D3472" i="9"/>
  <c r="C3473" i="9"/>
  <c r="D3473" i="9"/>
  <c r="C3474" i="9"/>
  <c r="D3474" i="9"/>
  <c r="C3475" i="9"/>
  <c r="D3475" i="9"/>
  <c r="C3476" i="9"/>
  <c r="D3476" i="9"/>
  <c r="C3477" i="9"/>
  <c r="D3477" i="9"/>
  <c r="C3478" i="9"/>
  <c r="D3478" i="9"/>
  <c r="C3479" i="9"/>
  <c r="D3479" i="9"/>
  <c r="C3480" i="9"/>
  <c r="D3480" i="9"/>
  <c r="C3481" i="9"/>
  <c r="D3481" i="9"/>
  <c r="C3482" i="9"/>
  <c r="D3482" i="9"/>
  <c r="C3483" i="9"/>
  <c r="D3483" i="9"/>
  <c r="C3484" i="9"/>
  <c r="D3484" i="9"/>
  <c r="C3485" i="9"/>
  <c r="D3485" i="9"/>
  <c r="C3486" i="9"/>
  <c r="D3486" i="9"/>
  <c r="C3487" i="9"/>
  <c r="D3487" i="9"/>
  <c r="C3488" i="9"/>
  <c r="D3488" i="9"/>
  <c r="C3489" i="9"/>
  <c r="D3489" i="9"/>
  <c r="C3490" i="9"/>
  <c r="D3490" i="9"/>
  <c r="C3491" i="9"/>
  <c r="D3491" i="9"/>
  <c r="C3492" i="9"/>
  <c r="D3492" i="9"/>
  <c r="C3493" i="9"/>
  <c r="D3493" i="9"/>
  <c r="C3494" i="9"/>
  <c r="D3494" i="9"/>
  <c r="C3495" i="9"/>
  <c r="D3495" i="9"/>
  <c r="C3496" i="9"/>
  <c r="D3496" i="9"/>
  <c r="C3497" i="9"/>
  <c r="D3497" i="9"/>
  <c r="C3498" i="9"/>
  <c r="D3498" i="9"/>
  <c r="C3499" i="9"/>
  <c r="D3499" i="9"/>
  <c r="C3500" i="9"/>
  <c r="D3500" i="9"/>
  <c r="C3501" i="9"/>
  <c r="D3501" i="9"/>
  <c r="C3502" i="9"/>
  <c r="D3502" i="9"/>
  <c r="C3503" i="9"/>
  <c r="D3503" i="9"/>
  <c r="C3504" i="9"/>
  <c r="D3504" i="9"/>
  <c r="C3505" i="9"/>
  <c r="D3505" i="9"/>
  <c r="C3506" i="9"/>
  <c r="D3506" i="9"/>
  <c r="C3507" i="9"/>
  <c r="D3507" i="9"/>
  <c r="C3508" i="9"/>
  <c r="D3508" i="9"/>
  <c r="C3509" i="9"/>
  <c r="D3509" i="9"/>
  <c r="C3510" i="9"/>
  <c r="D3510" i="9"/>
  <c r="C3511" i="9"/>
  <c r="D3511" i="9"/>
  <c r="C3512" i="9"/>
  <c r="D3512" i="9"/>
  <c r="C3513" i="9"/>
  <c r="D3513" i="9"/>
  <c r="C3514" i="9"/>
  <c r="D3514" i="9"/>
  <c r="C3515" i="9"/>
  <c r="D3515" i="9"/>
  <c r="C3516" i="9"/>
  <c r="D3516" i="9"/>
  <c r="C3517" i="9"/>
  <c r="D3517" i="9"/>
  <c r="C3518" i="9"/>
  <c r="D3518" i="9"/>
  <c r="C3519" i="9"/>
  <c r="D3519" i="9"/>
  <c r="C3520" i="9"/>
  <c r="D3520" i="9"/>
  <c r="C3521" i="9"/>
  <c r="D3521" i="9"/>
  <c r="C3522" i="9"/>
  <c r="D3522" i="9"/>
  <c r="C3523" i="9"/>
  <c r="D3523" i="9"/>
  <c r="C3524" i="9"/>
  <c r="D3524" i="9"/>
  <c r="C3525" i="9"/>
  <c r="D3525" i="9"/>
  <c r="C3526" i="9"/>
  <c r="D3526" i="9"/>
  <c r="C3527" i="9"/>
  <c r="D3527" i="9"/>
  <c r="C3528" i="9"/>
  <c r="D3528" i="9"/>
  <c r="C3529" i="9"/>
  <c r="D3529" i="9"/>
  <c r="C3530" i="9"/>
  <c r="D3530" i="9"/>
  <c r="C3531" i="9"/>
  <c r="D3531" i="9"/>
  <c r="C3532" i="9"/>
  <c r="D3532" i="9"/>
  <c r="C3533" i="9"/>
  <c r="D3533" i="9"/>
  <c r="C3534" i="9"/>
  <c r="D3534" i="9"/>
  <c r="C3535" i="9"/>
  <c r="D3535" i="9"/>
  <c r="C3536" i="9"/>
  <c r="D3536" i="9"/>
  <c r="C3537" i="9"/>
  <c r="D3537" i="9"/>
  <c r="C3538" i="9"/>
  <c r="D3538" i="9"/>
  <c r="C3539" i="9"/>
  <c r="D3539" i="9"/>
  <c r="C3540" i="9"/>
  <c r="D3540" i="9"/>
  <c r="C3541" i="9"/>
  <c r="D3541" i="9"/>
  <c r="C3542" i="9"/>
  <c r="D3542" i="9"/>
  <c r="C3543" i="9"/>
  <c r="D3543" i="9"/>
  <c r="C3544" i="9"/>
  <c r="D3544" i="9"/>
  <c r="C3545" i="9"/>
  <c r="D3545" i="9"/>
  <c r="C3546" i="9"/>
  <c r="D3546" i="9"/>
  <c r="C3547" i="9"/>
  <c r="D3547" i="9"/>
  <c r="C3548" i="9"/>
  <c r="D3548" i="9"/>
  <c r="C3549" i="9"/>
  <c r="D3549" i="9"/>
  <c r="C3550" i="9"/>
  <c r="D3550" i="9"/>
  <c r="C3551" i="9"/>
  <c r="D3551" i="9"/>
  <c r="C3552" i="9"/>
  <c r="D3552" i="9"/>
  <c r="C3553" i="9"/>
  <c r="D3553" i="9"/>
  <c r="C3554" i="9"/>
  <c r="D3554" i="9"/>
  <c r="C3555" i="9"/>
  <c r="D3555" i="9"/>
  <c r="C3556" i="9"/>
  <c r="D3556" i="9"/>
  <c r="C3557" i="9"/>
  <c r="D3557" i="9"/>
  <c r="C3558" i="9"/>
  <c r="D3558" i="9"/>
  <c r="C3559" i="9"/>
  <c r="D3559" i="9"/>
  <c r="C3560" i="9"/>
  <c r="D3560" i="9"/>
  <c r="C3561" i="9"/>
  <c r="D3561" i="9"/>
  <c r="C3562" i="9"/>
  <c r="D3562" i="9"/>
  <c r="C3563" i="9"/>
  <c r="D3563" i="9"/>
  <c r="C3564" i="9"/>
  <c r="D3564" i="9"/>
  <c r="C3565" i="9"/>
  <c r="D3565" i="9"/>
  <c r="C3566" i="9"/>
  <c r="D3566" i="9"/>
  <c r="C3567" i="9"/>
  <c r="D3567" i="9"/>
  <c r="C3568" i="9"/>
  <c r="D3568" i="9"/>
  <c r="C3569" i="9"/>
  <c r="D3569" i="9"/>
  <c r="C3570" i="9"/>
  <c r="D3570" i="9"/>
  <c r="C3571" i="9"/>
  <c r="D3571" i="9"/>
  <c r="C3572" i="9"/>
  <c r="D3572" i="9"/>
  <c r="C3573" i="9"/>
  <c r="D3573" i="9"/>
  <c r="C3574" i="9"/>
  <c r="D3574" i="9"/>
  <c r="C3575" i="9"/>
  <c r="D3575" i="9"/>
  <c r="C3576" i="9"/>
  <c r="D3576" i="9"/>
  <c r="C3577" i="9"/>
  <c r="D3577" i="9"/>
  <c r="C3578" i="9"/>
  <c r="D3578" i="9"/>
  <c r="C3579" i="9"/>
  <c r="D3579" i="9"/>
  <c r="C3580" i="9"/>
  <c r="D3580" i="9"/>
  <c r="C3581" i="9"/>
  <c r="D3581" i="9"/>
  <c r="C3582" i="9"/>
  <c r="D3582" i="9"/>
  <c r="C3583" i="9"/>
  <c r="D3583" i="9"/>
  <c r="C3584" i="9"/>
  <c r="D3584" i="9"/>
  <c r="C3585" i="9"/>
  <c r="D3585" i="9"/>
  <c r="C3586" i="9"/>
  <c r="D3586" i="9"/>
  <c r="C3587" i="9"/>
  <c r="D3587" i="9"/>
  <c r="C3588" i="9"/>
  <c r="D3588" i="9"/>
  <c r="C3589" i="9"/>
  <c r="D3589" i="9"/>
  <c r="C3590" i="9"/>
  <c r="D3590" i="9"/>
  <c r="C3591" i="9"/>
  <c r="D3591" i="9"/>
  <c r="C3592" i="9"/>
  <c r="D3592" i="9"/>
  <c r="C3593" i="9"/>
  <c r="D3593" i="9"/>
  <c r="C3594" i="9"/>
  <c r="D3594" i="9"/>
  <c r="C3595" i="9"/>
  <c r="D3595" i="9"/>
  <c r="C3596" i="9"/>
  <c r="D3596" i="9"/>
  <c r="C3597" i="9"/>
  <c r="D3597" i="9"/>
  <c r="C3598" i="9"/>
  <c r="D3598" i="9"/>
  <c r="C3599" i="9"/>
  <c r="D3599" i="9"/>
  <c r="C3600" i="9"/>
  <c r="D3600" i="9"/>
  <c r="C3601" i="9"/>
  <c r="D3601" i="9"/>
  <c r="C3602" i="9"/>
  <c r="D3602" i="9"/>
  <c r="C3603" i="9"/>
  <c r="D3603" i="9"/>
  <c r="C3604" i="9"/>
  <c r="D3604" i="9"/>
  <c r="C3605" i="9"/>
  <c r="D3605" i="9"/>
  <c r="C3606" i="9"/>
  <c r="D3606" i="9"/>
  <c r="C3607" i="9"/>
  <c r="D3607" i="9"/>
  <c r="C3608" i="9"/>
  <c r="D3608" i="9"/>
  <c r="C3609" i="9"/>
  <c r="D3609" i="9"/>
  <c r="C3610" i="9"/>
  <c r="D3610" i="9"/>
  <c r="C3611" i="9"/>
  <c r="D3611" i="9"/>
  <c r="C3612" i="9"/>
  <c r="D3612" i="9"/>
  <c r="C3613" i="9"/>
  <c r="D3613" i="9"/>
  <c r="C3614" i="9"/>
  <c r="D3614" i="9"/>
  <c r="C3615" i="9"/>
  <c r="D3615" i="9"/>
  <c r="C3616" i="9"/>
  <c r="D3616" i="9"/>
  <c r="C3617" i="9"/>
  <c r="D3617" i="9"/>
  <c r="C3618" i="9"/>
  <c r="D3618" i="9"/>
  <c r="C3619" i="9"/>
  <c r="D3619" i="9"/>
  <c r="C3620" i="9"/>
  <c r="D3620" i="9"/>
  <c r="C3621" i="9"/>
  <c r="D3621" i="9"/>
  <c r="C3622" i="9"/>
  <c r="D3622" i="9"/>
  <c r="C3623" i="9"/>
  <c r="D3623" i="9"/>
  <c r="C3624" i="9"/>
  <c r="D3624" i="9"/>
  <c r="C3625" i="9"/>
  <c r="D3625" i="9"/>
  <c r="C3626" i="9"/>
  <c r="D3626" i="9"/>
  <c r="C3627" i="9"/>
  <c r="D3627" i="9"/>
  <c r="C3628" i="9"/>
  <c r="D3628" i="9"/>
  <c r="C3629" i="9"/>
  <c r="D3629" i="9"/>
  <c r="C3630" i="9"/>
  <c r="D3630" i="9"/>
  <c r="C3631" i="9"/>
  <c r="D3631" i="9"/>
  <c r="C3632" i="9"/>
  <c r="D3632" i="9"/>
  <c r="C3633" i="9"/>
  <c r="D3633" i="9"/>
  <c r="C3634" i="9"/>
  <c r="D3634" i="9"/>
  <c r="C3635" i="9"/>
  <c r="D3635" i="9"/>
  <c r="C3636" i="9"/>
  <c r="D3636" i="9"/>
  <c r="C3637" i="9"/>
  <c r="D3637" i="9"/>
  <c r="C3638" i="9"/>
  <c r="D3638" i="9"/>
  <c r="C3639" i="9"/>
  <c r="D3639" i="9"/>
  <c r="C3640" i="9"/>
  <c r="D3640" i="9"/>
  <c r="C3641" i="9"/>
  <c r="D3641" i="9"/>
  <c r="C3642" i="9"/>
  <c r="D3642" i="9"/>
  <c r="C3643" i="9"/>
  <c r="D3643" i="9"/>
  <c r="C3644" i="9"/>
  <c r="D3644" i="9"/>
  <c r="C3645" i="9"/>
  <c r="D3645" i="9"/>
  <c r="C3646" i="9"/>
  <c r="D3646" i="9"/>
  <c r="C3647" i="9"/>
  <c r="D3647" i="9"/>
  <c r="C3648" i="9"/>
  <c r="D3648" i="9"/>
  <c r="C3649" i="9"/>
  <c r="D3649" i="9"/>
  <c r="C3650" i="9"/>
  <c r="D3650" i="9"/>
  <c r="C3651" i="9"/>
  <c r="D3651" i="9"/>
  <c r="C3652" i="9"/>
  <c r="D3652" i="9"/>
  <c r="C3653" i="9"/>
  <c r="D3653" i="9"/>
  <c r="C3654" i="9"/>
  <c r="D3654" i="9"/>
  <c r="C3655" i="9"/>
  <c r="D3655" i="9"/>
  <c r="C3656" i="9"/>
  <c r="D3656" i="9"/>
  <c r="C3657" i="9"/>
  <c r="D3657" i="9"/>
  <c r="C3658" i="9"/>
  <c r="D3658" i="9"/>
  <c r="C3659" i="9"/>
  <c r="D3659" i="9"/>
  <c r="C3660" i="9"/>
  <c r="D3660" i="9"/>
  <c r="C3661" i="9"/>
  <c r="D3661" i="9"/>
  <c r="C3662" i="9"/>
  <c r="D3662" i="9"/>
  <c r="C3663" i="9"/>
  <c r="D3663" i="9"/>
  <c r="C3664" i="9"/>
  <c r="D3664" i="9"/>
  <c r="C3665" i="9"/>
  <c r="D3665" i="9"/>
  <c r="C3666" i="9"/>
  <c r="D3666" i="9"/>
  <c r="C3667" i="9"/>
  <c r="D3667" i="9"/>
  <c r="C3668" i="9"/>
  <c r="D3668" i="9"/>
  <c r="C3669" i="9"/>
  <c r="D3669" i="9"/>
  <c r="C3670" i="9"/>
  <c r="D3670" i="9"/>
  <c r="C3671" i="9"/>
  <c r="D3671" i="9"/>
  <c r="C3672" i="9"/>
  <c r="D3672" i="9"/>
  <c r="C3673" i="9"/>
  <c r="D3673" i="9"/>
  <c r="C3674" i="9"/>
  <c r="D3674" i="9"/>
  <c r="C3675" i="9"/>
  <c r="D3675" i="9"/>
  <c r="C3676" i="9"/>
  <c r="D3676" i="9"/>
  <c r="C3677" i="9"/>
  <c r="D3677" i="9"/>
  <c r="C3678" i="9"/>
  <c r="D3678" i="9"/>
  <c r="C3679" i="9"/>
  <c r="D3679" i="9"/>
  <c r="C3680" i="9"/>
  <c r="D3680" i="9"/>
  <c r="C3681" i="9"/>
  <c r="D3681" i="9"/>
  <c r="C3682" i="9"/>
  <c r="D3682" i="9"/>
  <c r="C3683" i="9"/>
  <c r="D3683" i="9"/>
  <c r="C3684" i="9"/>
  <c r="D3684" i="9"/>
  <c r="C3685" i="9"/>
  <c r="D3685" i="9"/>
  <c r="C3686" i="9"/>
  <c r="D3686" i="9"/>
  <c r="C3687" i="9"/>
  <c r="D3687" i="9"/>
  <c r="C3688" i="9"/>
  <c r="D3688" i="9"/>
  <c r="C3689" i="9"/>
  <c r="D3689" i="9"/>
  <c r="C3690" i="9"/>
  <c r="D3690" i="9"/>
  <c r="C3691" i="9"/>
  <c r="D3691" i="9"/>
  <c r="C3692" i="9"/>
  <c r="D3692" i="9"/>
  <c r="C3693" i="9"/>
  <c r="D3693" i="9"/>
  <c r="C3694" i="9"/>
  <c r="D3694" i="9"/>
  <c r="C3695" i="9"/>
  <c r="D3695" i="9"/>
  <c r="C3696" i="9"/>
  <c r="D3696" i="9"/>
  <c r="C3697" i="9"/>
  <c r="D3697" i="9"/>
  <c r="C3698" i="9"/>
  <c r="D3698" i="9"/>
  <c r="C3699" i="9"/>
  <c r="D3699" i="9"/>
  <c r="C3700" i="9"/>
  <c r="D3700" i="9"/>
  <c r="C3701" i="9"/>
  <c r="D3701" i="9"/>
  <c r="C3702" i="9"/>
  <c r="D3702" i="9"/>
  <c r="C3703" i="9"/>
  <c r="D3703" i="9"/>
  <c r="C3704" i="9"/>
  <c r="D3704" i="9"/>
  <c r="C3705" i="9"/>
  <c r="D3705" i="9"/>
  <c r="C3706" i="9"/>
  <c r="D3706" i="9"/>
  <c r="C3707" i="9"/>
  <c r="D3707" i="9"/>
  <c r="C3708" i="9"/>
  <c r="D3708" i="9"/>
  <c r="C3709" i="9"/>
  <c r="D3709" i="9"/>
  <c r="C3710" i="9"/>
  <c r="D3710" i="9"/>
  <c r="C3711" i="9"/>
  <c r="D3711" i="9"/>
  <c r="C3712" i="9"/>
  <c r="D3712" i="9"/>
  <c r="C3713" i="9"/>
  <c r="D3713" i="9"/>
  <c r="C3714" i="9"/>
  <c r="D3714" i="9"/>
  <c r="C3715" i="9"/>
  <c r="D3715" i="9"/>
  <c r="C3716" i="9"/>
  <c r="D3716" i="9"/>
  <c r="C3717" i="9"/>
  <c r="D3717" i="9"/>
  <c r="C3718" i="9"/>
  <c r="D3718" i="9"/>
  <c r="C3719" i="9"/>
  <c r="D3719" i="9"/>
  <c r="C3720" i="9"/>
  <c r="D3720" i="9"/>
  <c r="C3721" i="9"/>
  <c r="D3721" i="9"/>
  <c r="C3722" i="9"/>
  <c r="D3722" i="9"/>
  <c r="C3723" i="9"/>
  <c r="D3723" i="9"/>
  <c r="C3724" i="9"/>
  <c r="D3724" i="9"/>
  <c r="C3725" i="9"/>
  <c r="D3725" i="9"/>
  <c r="C3726" i="9"/>
  <c r="D3726" i="9"/>
  <c r="C3727" i="9"/>
  <c r="D3727" i="9"/>
  <c r="C3728" i="9"/>
  <c r="D3728" i="9"/>
  <c r="C3729" i="9"/>
  <c r="D3729" i="9"/>
  <c r="C3730" i="9"/>
  <c r="D3730" i="9"/>
  <c r="C3731" i="9"/>
  <c r="D3731" i="9"/>
  <c r="C3732" i="9"/>
  <c r="D3732" i="9"/>
  <c r="C3733" i="9"/>
  <c r="D3733" i="9"/>
  <c r="C3734" i="9"/>
  <c r="D3734" i="9"/>
  <c r="C3735" i="9"/>
  <c r="D3735" i="9"/>
  <c r="C3736" i="9"/>
  <c r="D3736" i="9"/>
  <c r="C3737" i="9"/>
  <c r="D3737" i="9"/>
  <c r="C3738" i="9"/>
  <c r="D3738" i="9"/>
  <c r="C3739" i="9"/>
  <c r="D3739" i="9"/>
  <c r="C3740" i="9"/>
  <c r="D3740" i="9"/>
  <c r="C3741" i="9"/>
  <c r="D3741" i="9"/>
  <c r="C3742" i="9"/>
  <c r="D3742" i="9"/>
  <c r="C3743" i="9"/>
  <c r="D3743" i="9"/>
  <c r="C3744" i="9"/>
  <c r="D3744" i="9"/>
  <c r="C3745" i="9"/>
  <c r="D3745" i="9"/>
  <c r="C3746" i="9"/>
  <c r="D3746" i="9"/>
  <c r="C3747" i="9"/>
  <c r="D3747" i="9"/>
  <c r="C3748" i="9"/>
  <c r="D3748" i="9"/>
  <c r="C3749" i="9"/>
  <c r="D3749" i="9"/>
  <c r="C3750" i="9"/>
  <c r="D3750" i="9"/>
  <c r="C3751" i="9"/>
  <c r="D3751" i="9"/>
  <c r="C3752" i="9"/>
  <c r="D3752" i="9"/>
  <c r="C3753" i="9"/>
  <c r="D3753" i="9"/>
  <c r="C3754" i="9"/>
  <c r="D3754" i="9"/>
  <c r="C3755" i="9"/>
  <c r="D3755" i="9"/>
  <c r="C3756" i="9"/>
  <c r="D3756" i="9"/>
  <c r="C3757" i="9"/>
  <c r="D3757" i="9"/>
  <c r="C3758" i="9"/>
  <c r="D3758" i="9"/>
  <c r="C3759" i="9"/>
  <c r="D3759" i="9"/>
  <c r="C3760" i="9"/>
  <c r="D3760" i="9"/>
  <c r="C3761" i="9"/>
  <c r="D3761" i="9"/>
  <c r="C3762" i="9"/>
  <c r="D3762" i="9"/>
  <c r="C3763" i="9"/>
  <c r="D3763" i="9"/>
  <c r="C3764" i="9"/>
  <c r="D3764" i="9"/>
  <c r="C3765" i="9"/>
  <c r="D3765" i="9"/>
  <c r="C3766" i="9"/>
  <c r="D3766" i="9"/>
  <c r="C3767" i="9"/>
  <c r="D3767" i="9"/>
  <c r="C3768" i="9"/>
  <c r="D3768" i="9"/>
  <c r="C3769" i="9"/>
  <c r="D3769" i="9"/>
  <c r="C3770" i="9"/>
  <c r="D3770" i="9"/>
  <c r="C3771" i="9"/>
  <c r="D3771" i="9"/>
  <c r="C3772" i="9"/>
  <c r="D3772" i="9"/>
  <c r="C3773" i="9"/>
  <c r="D3773" i="9"/>
  <c r="C3774" i="9"/>
  <c r="D3774" i="9"/>
  <c r="C3775" i="9"/>
  <c r="D3775" i="9"/>
  <c r="C3776" i="9"/>
  <c r="D3776" i="9"/>
  <c r="C3777" i="9"/>
  <c r="D3777" i="9"/>
  <c r="C3778" i="9"/>
  <c r="D3778" i="9"/>
  <c r="C3779" i="9"/>
  <c r="D3779" i="9"/>
  <c r="C3780" i="9"/>
  <c r="D3780" i="9"/>
  <c r="C3781" i="9"/>
  <c r="D3781" i="9"/>
  <c r="C3782" i="9"/>
  <c r="D3782" i="9"/>
  <c r="C3783" i="9"/>
  <c r="D3783" i="9"/>
  <c r="C3784" i="9"/>
  <c r="D3784" i="9"/>
  <c r="C3785" i="9"/>
  <c r="D3785" i="9"/>
  <c r="C3786" i="9"/>
  <c r="D3786" i="9"/>
  <c r="C3787" i="9"/>
  <c r="D3787" i="9"/>
  <c r="C3788" i="9"/>
  <c r="D3788" i="9"/>
  <c r="C3789" i="9"/>
  <c r="D3789" i="9"/>
  <c r="C3790" i="9"/>
  <c r="D3790" i="9"/>
  <c r="C3791" i="9"/>
  <c r="D3791" i="9"/>
  <c r="C3792" i="9"/>
  <c r="D3792" i="9"/>
  <c r="C3793" i="9"/>
  <c r="D3793" i="9"/>
  <c r="C3794" i="9"/>
  <c r="D3794" i="9"/>
  <c r="C3795" i="9"/>
  <c r="D3795" i="9"/>
  <c r="C3796" i="9"/>
  <c r="D3796" i="9"/>
  <c r="C3797" i="9"/>
  <c r="D3797" i="9"/>
  <c r="C3798" i="9"/>
  <c r="D3798" i="9"/>
  <c r="C3799" i="9"/>
  <c r="D3799" i="9"/>
  <c r="C3800" i="9"/>
  <c r="D3800" i="9"/>
  <c r="C3801" i="9"/>
  <c r="D3801" i="9"/>
  <c r="C3802" i="9"/>
  <c r="D3802" i="9"/>
  <c r="C3803" i="9"/>
  <c r="D3803" i="9"/>
  <c r="C3804" i="9"/>
  <c r="D3804" i="9"/>
  <c r="C3805" i="9"/>
  <c r="D3805" i="9"/>
  <c r="C3806" i="9"/>
  <c r="D3806" i="9"/>
  <c r="C3807" i="9"/>
  <c r="D3807" i="9"/>
  <c r="C3808" i="9"/>
  <c r="D3808" i="9"/>
  <c r="C3809" i="9"/>
  <c r="D3809" i="9"/>
  <c r="C3810" i="9"/>
  <c r="D3810" i="9"/>
  <c r="C3811" i="9"/>
  <c r="D3811" i="9"/>
  <c r="C3812" i="9"/>
  <c r="D3812" i="9"/>
  <c r="C3813" i="9"/>
  <c r="D3813" i="9"/>
  <c r="C3814" i="9"/>
  <c r="D3814" i="9"/>
  <c r="C3815" i="9"/>
  <c r="D3815" i="9"/>
  <c r="C3816" i="9"/>
  <c r="D3816" i="9"/>
  <c r="C3817" i="9"/>
  <c r="D3817" i="9"/>
  <c r="C3818" i="9"/>
  <c r="D3818" i="9"/>
  <c r="C3819" i="9"/>
  <c r="D3819" i="9"/>
  <c r="C3820" i="9"/>
  <c r="D3820" i="9"/>
  <c r="C3821" i="9"/>
  <c r="D3821" i="9"/>
  <c r="C3822" i="9"/>
  <c r="D3822" i="9"/>
  <c r="C3823" i="9"/>
  <c r="D3823" i="9"/>
  <c r="C3824" i="9"/>
  <c r="D3824" i="9"/>
  <c r="C3825" i="9"/>
  <c r="D3825" i="9"/>
  <c r="C3826" i="9"/>
  <c r="D3826" i="9"/>
  <c r="C3827" i="9"/>
  <c r="D3827" i="9"/>
  <c r="C3828" i="9"/>
  <c r="D3828" i="9"/>
  <c r="C3829" i="9"/>
  <c r="D3829" i="9"/>
  <c r="C3830" i="9"/>
  <c r="D3830" i="9"/>
  <c r="C3831" i="9"/>
  <c r="D3831" i="9"/>
  <c r="C3832" i="9"/>
  <c r="D3832" i="9"/>
  <c r="C3833" i="9"/>
  <c r="D3833" i="9"/>
  <c r="C3834" i="9"/>
  <c r="D3834" i="9"/>
  <c r="C3835" i="9"/>
  <c r="D3835" i="9"/>
  <c r="C3836" i="9"/>
  <c r="D3836" i="9"/>
  <c r="C3837" i="9"/>
  <c r="D3837" i="9"/>
  <c r="C3838" i="9"/>
  <c r="D3838" i="9"/>
  <c r="C3839" i="9"/>
  <c r="D3839" i="9"/>
  <c r="C3840" i="9"/>
  <c r="D3840" i="9"/>
  <c r="C3841" i="9"/>
  <c r="D3841" i="9"/>
  <c r="C3842" i="9"/>
  <c r="D3842" i="9"/>
  <c r="C3843" i="9"/>
  <c r="D3843" i="9"/>
  <c r="C3844" i="9"/>
  <c r="D3844" i="9"/>
  <c r="C3845" i="9"/>
  <c r="D3845" i="9"/>
  <c r="C3846" i="9"/>
  <c r="D3846" i="9"/>
  <c r="C3847" i="9"/>
  <c r="D3847" i="9"/>
  <c r="C3848" i="9"/>
  <c r="D3848" i="9"/>
  <c r="C3849" i="9"/>
  <c r="D3849" i="9"/>
  <c r="C3850" i="9"/>
  <c r="D3850" i="9"/>
  <c r="C3851" i="9"/>
  <c r="D3851" i="9"/>
  <c r="C3852" i="9"/>
  <c r="D3852" i="9"/>
  <c r="C3853" i="9"/>
  <c r="D3853" i="9"/>
  <c r="C3854" i="9"/>
  <c r="D3854" i="9"/>
  <c r="C3855" i="9"/>
  <c r="D3855" i="9"/>
  <c r="C3856" i="9"/>
  <c r="D3856" i="9"/>
  <c r="C3857" i="9"/>
  <c r="D3857" i="9"/>
  <c r="C3858" i="9"/>
  <c r="D3858" i="9"/>
  <c r="C3859" i="9"/>
  <c r="D3859" i="9"/>
  <c r="C3860" i="9"/>
  <c r="D3860" i="9"/>
  <c r="C3861" i="9"/>
  <c r="D3861" i="9"/>
  <c r="C3862" i="9"/>
  <c r="D3862" i="9"/>
  <c r="C3863" i="9"/>
  <c r="D3863" i="9"/>
  <c r="C3864" i="9"/>
  <c r="D3864" i="9"/>
  <c r="C3865" i="9"/>
  <c r="D3865" i="9"/>
  <c r="C3866" i="9"/>
  <c r="D3866" i="9"/>
  <c r="C3867" i="9"/>
  <c r="D3867" i="9"/>
  <c r="C3868" i="9"/>
  <c r="D3868" i="9"/>
  <c r="C3869" i="9"/>
  <c r="D3869" i="9"/>
  <c r="C3870" i="9"/>
  <c r="D3870" i="9"/>
  <c r="C3871" i="9"/>
  <c r="D3871" i="9"/>
  <c r="C3872" i="9"/>
  <c r="D3872" i="9"/>
  <c r="C3873" i="9"/>
  <c r="D3873" i="9"/>
  <c r="C3874" i="9"/>
  <c r="D3874" i="9"/>
  <c r="C3875" i="9"/>
  <c r="D3875" i="9"/>
  <c r="C3876" i="9"/>
  <c r="D3876" i="9"/>
  <c r="C3877" i="9"/>
  <c r="D3877" i="9"/>
  <c r="C3878" i="9"/>
  <c r="D3878" i="9"/>
  <c r="C3879" i="9"/>
  <c r="D3879" i="9"/>
  <c r="C3880" i="9"/>
  <c r="D3880" i="9"/>
  <c r="C3881" i="9"/>
  <c r="D3881" i="9"/>
  <c r="C3882" i="9"/>
  <c r="D3882" i="9"/>
  <c r="C3883" i="9"/>
  <c r="D3883" i="9"/>
  <c r="C3884" i="9"/>
  <c r="D3884" i="9"/>
  <c r="C3885" i="9"/>
  <c r="D3885" i="9"/>
  <c r="C3886" i="9"/>
  <c r="D3886" i="9"/>
  <c r="C3887" i="9"/>
  <c r="D3887" i="9"/>
  <c r="C3888" i="9"/>
  <c r="D3888" i="9"/>
  <c r="C3889" i="9"/>
  <c r="D3889" i="9"/>
  <c r="C3890" i="9"/>
  <c r="D3890" i="9"/>
  <c r="C3891" i="9"/>
  <c r="D3891" i="9"/>
  <c r="C3892" i="9"/>
  <c r="D3892" i="9"/>
  <c r="C3893" i="9"/>
  <c r="D3893" i="9"/>
  <c r="C3894" i="9"/>
  <c r="D3894" i="9"/>
  <c r="C3895" i="9"/>
  <c r="D3895" i="9"/>
  <c r="C3896" i="9"/>
  <c r="D3896" i="9"/>
  <c r="C3897" i="9"/>
  <c r="D3897" i="9"/>
  <c r="C3898" i="9"/>
  <c r="D3898" i="9"/>
  <c r="C3899" i="9"/>
  <c r="D3899" i="9"/>
  <c r="C3900" i="9"/>
  <c r="D3900" i="9"/>
  <c r="C3901" i="9"/>
  <c r="D3901" i="9"/>
  <c r="C3902" i="9"/>
  <c r="D3902" i="9"/>
  <c r="C3903" i="9"/>
  <c r="D3903" i="9"/>
  <c r="C3904" i="9"/>
  <c r="D3904" i="9"/>
  <c r="C3905" i="9"/>
  <c r="D3905" i="9"/>
  <c r="C3906" i="9"/>
  <c r="D3906" i="9"/>
  <c r="C3907" i="9"/>
  <c r="D3907" i="9"/>
  <c r="C3908" i="9"/>
  <c r="D3908" i="9"/>
  <c r="C3909" i="9"/>
  <c r="D3909" i="9"/>
  <c r="C3910" i="9"/>
  <c r="D3910" i="9"/>
  <c r="C3911" i="9"/>
  <c r="D3911" i="9"/>
  <c r="C3912" i="9"/>
  <c r="D3912" i="9"/>
  <c r="C3913" i="9"/>
  <c r="D3913" i="9"/>
  <c r="C3914" i="9"/>
  <c r="D3914" i="9"/>
  <c r="C3915" i="9"/>
  <c r="D3915" i="9"/>
  <c r="C3916" i="9"/>
  <c r="D3916" i="9"/>
  <c r="C3917" i="9"/>
  <c r="D3917" i="9"/>
  <c r="C3918" i="9"/>
  <c r="D3918" i="9"/>
  <c r="C3919" i="9"/>
  <c r="D3919" i="9"/>
  <c r="C3920" i="9"/>
  <c r="D3920" i="9"/>
  <c r="C3921" i="9"/>
  <c r="D3921" i="9"/>
  <c r="C3922" i="9"/>
  <c r="D3922" i="9"/>
  <c r="C3923" i="9"/>
  <c r="D3923" i="9"/>
  <c r="C3924" i="9"/>
  <c r="D3924" i="9"/>
  <c r="C3925" i="9"/>
  <c r="D3925" i="9"/>
  <c r="C3926" i="9"/>
  <c r="D3926" i="9"/>
  <c r="C3927" i="9"/>
  <c r="D3927" i="9"/>
  <c r="C3928" i="9"/>
  <c r="D3928" i="9"/>
  <c r="C3929" i="9"/>
  <c r="D3929" i="9"/>
  <c r="C3930" i="9"/>
  <c r="D3930" i="9"/>
  <c r="C3931" i="9"/>
  <c r="D3931" i="9"/>
  <c r="C3932" i="9"/>
  <c r="D3932" i="9"/>
  <c r="C3933" i="9"/>
  <c r="D3933" i="9"/>
  <c r="C3934" i="9"/>
  <c r="D3934" i="9"/>
  <c r="C3935" i="9"/>
  <c r="D3935" i="9"/>
  <c r="C3936" i="9"/>
  <c r="D3936" i="9"/>
  <c r="C3937" i="9"/>
  <c r="D3937" i="9"/>
  <c r="C3938" i="9"/>
  <c r="D3938" i="9"/>
  <c r="C3939" i="9"/>
  <c r="D3939" i="9"/>
  <c r="C3940" i="9"/>
  <c r="D3940" i="9"/>
  <c r="C3941" i="9"/>
  <c r="D3941" i="9"/>
  <c r="C3942" i="9"/>
  <c r="D3942" i="9"/>
  <c r="C3943" i="9"/>
  <c r="D3943" i="9"/>
  <c r="C3944" i="9"/>
  <c r="D3944" i="9"/>
  <c r="C3945" i="9"/>
  <c r="D3945" i="9"/>
  <c r="C3946" i="9"/>
  <c r="D3946" i="9"/>
  <c r="C3947" i="9"/>
  <c r="D3947" i="9"/>
  <c r="C3948" i="9"/>
  <c r="D3948" i="9"/>
  <c r="C3949" i="9"/>
  <c r="D3949" i="9"/>
  <c r="C3950" i="9"/>
  <c r="D3950" i="9"/>
  <c r="C3951" i="9"/>
  <c r="D3951" i="9"/>
  <c r="C3952" i="9"/>
  <c r="D3952" i="9"/>
  <c r="C3953" i="9"/>
  <c r="D3953" i="9"/>
  <c r="C3954" i="9"/>
  <c r="D3954" i="9"/>
  <c r="C3955" i="9"/>
  <c r="D3955" i="9"/>
  <c r="C3956" i="9"/>
  <c r="D3956" i="9"/>
  <c r="C3957" i="9"/>
  <c r="D3957" i="9"/>
  <c r="C3958" i="9"/>
  <c r="D3958" i="9"/>
  <c r="C3959" i="9"/>
  <c r="D3959" i="9"/>
  <c r="C3960" i="9"/>
  <c r="D3960" i="9"/>
  <c r="C3961" i="9"/>
  <c r="D3961" i="9"/>
  <c r="C3962" i="9"/>
  <c r="D3962" i="9"/>
  <c r="C3963" i="9"/>
  <c r="D3963" i="9"/>
  <c r="C3964" i="9"/>
  <c r="D3964" i="9"/>
  <c r="C3965" i="9"/>
  <c r="D3965" i="9"/>
  <c r="C3966" i="9"/>
  <c r="D3966" i="9"/>
  <c r="C3967" i="9"/>
  <c r="D3967" i="9"/>
  <c r="C3968" i="9"/>
  <c r="D3968" i="9"/>
  <c r="C3969" i="9"/>
  <c r="D3969" i="9"/>
  <c r="C3970" i="9"/>
  <c r="D3970" i="9"/>
  <c r="C3971" i="9"/>
  <c r="D3971" i="9"/>
  <c r="C3972" i="9"/>
  <c r="D3972" i="9"/>
  <c r="C3973" i="9"/>
  <c r="D3973" i="9"/>
  <c r="C3974" i="9"/>
  <c r="D3974" i="9"/>
  <c r="C3975" i="9"/>
  <c r="D3975" i="9"/>
  <c r="C3976" i="9"/>
  <c r="D3976" i="9"/>
  <c r="C3977" i="9"/>
  <c r="D3977" i="9"/>
  <c r="C3978" i="9"/>
  <c r="D3978" i="9"/>
  <c r="C3979" i="9"/>
  <c r="D3979" i="9"/>
  <c r="C3980" i="9"/>
  <c r="D3980" i="9"/>
  <c r="C3981" i="9"/>
  <c r="D3981" i="9"/>
  <c r="C3982" i="9"/>
  <c r="D3982" i="9"/>
  <c r="C3983" i="9"/>
  <c r="D3983" i="9"/>
  <c r="C3984" i="9"/>
  <c r="D3984" i="9"/>
  <c r="C3985" i="9"/>
  <c r="D3985" i="9"/>
  <c r="C3986" i="9"/>
  <c r="D3986" i="9"/>
  <c r="C3987" i="9"/>
  <c r="D3987" i="9"/>
  <c r="C3988" i="9"/>
  <c r="D3988" i="9"/>
  <c r="C3989" i="9"/>
  <c r="D3989" i="9"/>
  <c r="C3990" i="9"/>
  <c r="D3990" i="9"/>
  <c r="C3991" i="9"/>
  <c r="D3991" i="9"/>
  <c r="C3992" i="9"/>
  <c r="D3992" i="9"/>
  <c r="C3993" i="9"/>
  <c r="D3993" i="9"/>
  <c r="C3994" i="9"/>
  <c r="D3994" i="9"/>
  <c r="C3995" i="9"/>
  <c r="D3995" i="9"/>
  <c r="C3996" i="9"/>
  <c r="D3996" i="9"/>
  <c r="C3997" i="9"/>
  <c r="D3997" i="9"/>
  <c r="C3998" i="9"/>
  <c r="D3998" i="9"/>
  <c r="C3999" i="9"/>
  <c r="D3999" i="9"/>
  <c r="C4000" i="9"/>
  <c r="D4000" i="9"/>
  <c r="C4001" i="9"/>
  <c r="D4001" i="9"/>
  <c r="C4002" i="9"/>
  <c r="D4002" i="9"/>
  <c r="C4003" i="9"/>
  <c r="D4003" i="9"/>
  <c r="C4004" i="9"/>
  <c r="D4004" i="9"/>
  <c r="C4005" i="9"/>
  <c r="D4005" i="9"/>
  <c r="C4006" i="9"/>
  <c r="D4006" i="9"/>
  <c r="C4007" i="9"/>
  <c r="D4007" i="9"/>
  <c r="C4008" i="9"/>
  <c r="D4008" i="9"/>
  <c r="C4009" i="9"/>
  <c r="D4009" i="9"/>
  <c r="C4010" i="9"/>
  <c r="D4010" i="9"/>
  <c r="C4011" i="9"/>
  <c r="D4011" i="9"/>
  <c r="C4012" i="9"/>
  <c r="D4012" i="9"/>
  <c r="C4013" i="9"/>
  <c r="D4013" i="9"/>
  <c r="C4014" i="9"/>
  <c r="D4014" i="9"/>
  <c r="C4015" i="9"/>
  <c r="D4015" i="9"/>
  <c r="C4016" i="9"/>
  <c r="D4016" i="9"/>
  <c r="C4017" i="9"/>
  <c r="D4017" i="9"/>
  <c r="C4018" i="9"/>
  <c r="D4018" i="9"/>
  <c r="C4019" i="9"/>
  <c r="D4019" i="9"/>
  <c r="C4020" i="9"/>
  <c r="D4020" i="9"/>
  <c r="C4021" i="9"/>
  <c r="D4021" i="9"/>
  <c r="C4022" i="9"/>
  <c r="D4022" i="9"/>
  <c r="C4023" i="9"/>
  <c r="D4023" i="9"/>
  <c r="C4024" i="9"/>
  <c r="D4024" i="9"/>
  <c r="C4025" i="9"/>
  <c r="D4025" i="9"/>
  <c r="C4026" i="9"/>
  <c r="D4026" i="9"/>
  <c r="C4027" i="9"/>
  <c r="D4027" i="9"/>
  <c r="C4028" i="9"/>
  <c r="D4028" i="9"/>
  <c r="C4029" i="9"/>
  <c r="D4029" i="9"/>
  <c r="C4030" i="9"/>
  <c r="D4030" i="9"/>
  <c r="C4031" i="9"/>
  <c r="D4031" i="9"/>
  <c r="C4032" i="9"/>
  <c r="D4032" i="9"/>
  <c r="C4033" i="9"/>
  <c r="D4033" i="9"/>
  <c r="C4034" i="9"/>
  <c r="D4034" i="9"/>
  <c r="C4035" i="9"/>
  <c r="D4035" i="9"/>
  <c r="C4036" i="9"/>
  <c r="D4036" i="9"/>
  <c r="C4037" i="9"/>
  <c r="D4037" i="9"/>
  <c r="C4038" i="9"/>
  <c r="D4038" i="9"/>
  <c r="C4039" i="9"/>
  <c r="D4039" i="9"/>
  <c r="C4040" i="9"/>
  <c r="D4040" i="9"/>
  <c r="C4041" i="9"/>
  <c r="D4041" i="9"/>
  <c r="C4042" i="9"/>
  <c r="D4042" i="9"/>
  <c r="C4043" i="9"/>
  <c r="D4043" i="9"/>
  <c r="C4044" i="9"/>
  <c r="D4044" i="9"/>
  <c r="C4045" i="9"/>
  <c r="D4045" i="9"/>
  <c r="C4046" i="9"/>
  <c r="D4046" i="9"/>
  <c r="C4047" i="9"/>
  <c r="D4047" i="9"/>
  <c r="C4048" i="9"/>
  <c r="D4048" i="9"/>
  <c r="C4049" i="9"/>
  <c r="D4049" i="9"/>
  <c r="C4050" i="9"/>
  <c r="D4050" i="9"/>
  <c r="C4051" i="9"/>
  <c r="D4051" i="9"/>
  <c r="C4052" i="9"/>
  <c r="D4052" i="9"/>
  <c r="C4053" i="9"/>
  <c r="D4053" i="9"/>
  <c r="C4054" i="9"/>
  <c r="D4054" i="9"/>
  <c r="C4055" i="9"/>
  <c r="D4055" i="9"/>
  <c r="C4056" i="9"/>
  <c r="D4056" i="9"/>
  <c r="C4057" i="9"/>
  <c r="D4057" i="9"/>
  <c r="C4058" i="9"/>
  <c r="D4058" i="9"/>
  <c r="C4059" i="9"/>
  <c r="D4059" i="9"/>
  <c r="C4060" i="9"/>
  <c r="D4060" i="9"/>
  <c r="C4061" i="9"/>
  <c r="D4061" i="9"/>
  <c r="C4062" i="9"/>
  <c r="D4062" i="9"/>
  <c r="C4063" i="9"/>
  <c r="D4063" i="9"/>
  <c r="C4064" i="9"/>
  <c r="D4064" i="9"/>
  <c r="C4065" i="9"/>
  <c r="D4065" i="9"/>
  <c r="C4066" i="9"/>
  <c r="D4066" i="9"/>
  <c r="C4067" i="9"/>
  <c r="D4067" i="9"/>
  <c r="C4068" i="9"/>
  <c r="D4068" i="9"/>
  <c r="C4069" i="9"/>
  <c r="D4069" i="9"/>
  <c r="C4070" i="9"/>
  <c r="D4070" i="9"/>
  <c r="C4071" i="9"/>
  <c r="D4071" i="9"/>
  <c r="C4072" i="9"/>
  <c r="D4072" i="9"/>
  <c r="C4073" i="9"/>
  <c r="D4073" i="9"/>
  <c r="C4074" i="9"/>
  <c r="D4074" i="9"/>
  <c r="C4075" i="9"/>
  <c r="D4075" i="9"/>
  <c r="C4076" i="9"/>
  <c r="D4076" i="9"/>
  <c r="C4077" i="9"/>
  <c r="D4077" i="9"/>
  <c r="C4078" i="9"/>
  <c r="D4078" i="9"/>
  <c r="C4079" i="9"/>
  <c r="D4079" i="9"/>
  <c r="C4080" i="9"/>
  <c r="D4080" i="9"/>
  <c r="C4081" i="9"/>
  <c r="D4081" i="9"/>
  <c r="C4082" i="9"/>
  <c r="D4082" i="9"/>
  <c r="C4083" i="9"/>
  <c r="D4083" i="9"/>
  <c r="C4084" i="9"/>
  <c r="D4084" i="9"/>
  <c r="C4085" i="9"/>
  <c r="D4085" i="9"/>
  <c r="C4086" i="9"/>
  <c r="D4086" i="9"/>
  <c r="C4087" i="9"/>
  <c r="D4087" i="9"/>
  <c r="C4088" i="9"/>
  <c r="D4088" i="9"/>
  <c r="C4089" i="9"/>
  <c r="D4089" i="9"/>
  <c r="C4090" i="9"/>
  <c r="D4090" i="9"/>
  <c r="C4091" i="9"/>
  <c r="D4091" i="9"/>
  <c r="C4092" i="9"/>
  <c r="D4092" i="9"/>
  <c r="C4093" i="9"/>
  <c r="D4093" i="9"/>
  <c r="C4094" i="9"/>
  <c r="D4094" i="9"/>
  <c r="C4095" i="9"/>
  <c r="D4095" i="9"/>
  <c r="C4096" i="9"/>
  <c r="D4096" i="9"/>
  <c r="C4097" i="9"/>
  <c r="D4097" i="9"/>
  <c r="C4098" i="9"/>
  <c r="D4098" i="9"/>
  <c r="C4099" i="9"/>
  <c r="D4099" i="9"/>
  <c r="C4100" i="9"/>
  <c r="D4100" i="9"/>
  <c r="C4101" i="9"/>
  <c r="D4101" i="9"/>
  <c r="C4102" i="9"/>
  <c r="D4102" i="9"/>
  <c r="C4103" i="9"/>
  <c r="D4103" i="9"/>
  <c r="C4104" i="9"/>
  <c r="D4104" i="9"/>
  <c r="C4105" i="9"/>
  <c r="D4105" i="9"/>
  <c r="C4106" i="9"/>
  <c r="D4106" i="9"/>
  <c r="C4107" i="9"/>
  <c r="D4107" i="9"/>
  <c r="C4108" i="9"/>
  <c r="D4108" i="9"/>
  <c r="C4109" i="9"/>
  <c r="D4109" i="9"/>
  <c r="C4110" i="9"/>
  <c r="D4110" i="9"/>
  <c r="C4111" i="9"/>
  <c r="D4111" i="9"/>
  <c r="C4112" i="9"/>
  <c r="D4112" i="9"/>
  <c r="C4113" i="9"/>
  <c r="D4113" i="9"/>
  <c r="C4114" i="9"/>
  <c r="D4114" i="9"/>
  <c r="C4115" i="9"/>
  <c r="D4115" i="9"/>
  <c r="C4116" i="9"/>
  <c r="D4116" i="9"/>
  <c r="C4117" i="9"/>
  <c r="D4117" i="9"/>
  <c r="C4118" i="9"/>
  <c r="D4118" i="9"/>
  <c r="C4119" i="9"/>
  <c r="D4119" i="9"/>
  <c r="C4120" i="9"/>
  <c r="D4120" i="9"/>
  <c r="C4121" i="9"/>
  <c r="D4121" i="9"/>
  <c r="C4122" i="9"/>
  <c r="D4122" i="9"/>
  <c r="C4123" i="9"/>
  <c r="D4123" i="9"/>
  <c r="C4124" i="9"/>
  <c r="D4124" i="9"/>
  <c r="C4125" i="9"/>
  <c r="D4125" i="9"/>
  <c r="C4126" i="9"/>
  <c r="D4126" i="9"/>
  <c r="C4127" i="9"/>
  <c r="D4127" i="9"/>
  <c r="D14" i="9"/>
  <c r="C14" i="9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M4127" i="9"/>
  <c r="M4126" i="9"/>
  <c r="M4125" i="9"/>
  <c r="M4124" i="9"/>
  <c r="M4123" i="9"/>
  <c r="M4122" i="9"/>
  <c r="M4121" i="9"/>
  <c r="M4120" i="9"/>
  <c r="M4119" i="9"/>
  <c r="M4118" i="9"/>
  <c r="M4117" i="9"/>
  <c r="M4116" i="9"/>
  <c r="M4115" i="9"/>
  <c r="M4114" i="9"/>
  <c r="M4113" i="9"/>
  <c r="M4112" i="9"/>
  <c r="M4111" i="9"/>
  <c r="M4110" i="9"/>
  <c r="M4109" i="9"/>
  <c r="M4108" i="9"/>
  <c r="M4107" i="9"/>
  <c r="M4106" i="9"/>
  <c r="M4105" i="9"/>
  <c r="M4104" i="9"/>
  <c r="M4103" i="9"/>
  <c r="M4102" i="9"/>
  <c r="M4101" i="9"/>
  <c r="M4100" i="9"/>
  <c r="M4099" i="9"/>
  <c r="M4098" i="9"/>
  <c r="M4097" i="9"/>
  <c r="M4096" i="9"/>
  <c r="M4095" i="9"/>
  <c r="M4094" i="9"/>
  <c r="M4093" i="9"/>
  <c r="M4092" i="9"/>
  <c r="M4091" i="9"/>
  <c r="M4090" i="9"/>
  <c r="M4089" i="9"/>
  <c r="M4088" i="9"/>
  <c r="M4087" i="9"/>
  <c r="M4086" i="9"/>
  <c r="M4085" i="9"/>
  <c r="M4084" i="9"/>
  <c r="M4083" i="9"/>
  <c r="M4082" i="9"/>
  <c r="M4081" i="9"/>
  <c r="M4080" i="9"/>
  <c r="M4079" i="9"/>
  <c r="M4078" i="9"/>
  <c r="M4077" i="9"/>
  <c r="M4076" i="9"/>
  <c r="M4075" i="9"/>
  <c r="M4074" i="9"/>
  <c r="M4073" i="9"/>
  <c r="M4072" i="9"/>
  <c r="M4071" i="9"/>
  <c r="M4070" i="9"/>
  <c r="M4069" i="9"/>
  <c r="M4068" i="9"/>
  <c r="M4067" i="9"/>
  <c r="M4066" i="9"/>
  <c r="M4065" i="9"/>
  <c r="M4064" i="9"/>
  <c r="M4063" i="9"/>
  <c r="M4062" i="9"/>
  <c r="M4061" i="9"/>
  <c r="M4060" i="9"/>
  <c r="M4059" i="9"/>
  <c r="M4058" i="9"/>
  <c r="M4057" i="9"/>
  <c r="M4056" i="9"/>
  <c r="M4055" i="9"/>
  <c r="M4054" i="9"/>
  <c r="M4053" i="9"/>
  <c r="M4052" i="9"/>
  <c r="M4051" i="9"/>
  <c r="M4050" i="9"/>
  <c r="M4049" i="9"/>
  <c r="M4048" i="9"/>
  <c r="M4047" i="9"/>
  <c r="M4046" i="9"/>
  <c r="M4045" i="9"/>
  <c r="M4044" i="9"/>
  <c r="M4043" i="9"/>
  <c r="M4042" i="9"/>
  <c r="M4041" i="9"/>
  <c r="M4040" i="9"/>
  <c r="M4039" i="9"/>
  <c r="M4038" i="9"/>
  <c r="M4037" i="9"/>
  <c r="M4036" i="9"/>
  <c r="M4035" i="9"/>
  <c r="M4034" i="9"/>
  <c r="M4033" i="9"/>
  <c r="M4032" i="9"/>
  <c r="M4031" i="9"/>
  <c r="M4030" i="9"/>
  <c r="M4029" i="9"/>
  <c r="M4028" i="9"/>
  <c r="M4027" i="9"/>
  <c r="M4026" i="9"/>
  <c r="M4025" i="9"/>
  <c r="M4024" i="9"/>
  <c r="M4023" i="9"/>
  <c r="M4022" i="9"/>
  <c r="M4021" i="9"/>
  <c r="M4020" i="9"/>
  <c r="M4019" i="9"/>
  <c r="M4018" i="9"/>
  <c r="M4017" i="9"/>
  <c r="M4016" i="9"/>
  <c r="M4015" i="9"/>
  <c r="M4014" i="9"/>
  <c r="M4013" i="9"/>
  <c r="M4012" i="9"/>
  <c r="M4011" i="9"/>
  <c r="M4010" i="9"/>
  <c r="M4009" i="9"/>
  <c r="M4008" i="9"/>
  <c r="M4007" i="9"/>
  <c r="M4006" i="9"/>
  <c r="M4005" i="9"/>
  <c r="M4004" i="9"/>
  <c r="M4003" i="9"/>
  <c r="M4002" i="9"/>
  <c r="M4001" i="9"/>
  <c r="M4000" i="9"/>
  <c r="M3999" i="9"/>
  <c r="M3998" i="9"/>
  <c r="M3997" i="9"/>
  <c r="M3996" i="9"/>
  <c r="M3995" i="9"/>
  <c r="M3994" i="9"/>
  <c r="M3993" i="9"/>
  <c r="M3992" i="9"/>
  <c r="M3991" i="9"/>
  <c r="M3990" i="9"/>
  <c r="M3989" i="9"/>
  <c r="M3988" i="9"/>
  <c r="M3987" i="9"/>
  <c r="M3986" i="9"/>
  <c r="M3985" i="9"/>
  <c r="M3984" i="9"/>
  <c r="M3983" i="9"/>
  <c r="M3982" i="9"/>
  <c r="M3981" i="9"/>
  <c r="M3980" i="9"/>
  <c r="M3979" i="9"/>
  <c r="M3978" i="9"/>
  <c r="M3977" i="9"/>
  <c r="M3976" i="9"/>
  <c r="M3975" i="9"/>
  <c r="M3974" i="9"/>
  <c r="M3973" i="9"/>
  <c r="M3972" i="9"/>
  <c r="M3971" i="9"/>
  <c r="M3970" i="9"/>
  <c r="M3969" i="9"/>
  <c r="M3968" i="9"/>
  <c r="M3967" i="9"/>
  <c r="M3966" i="9"/>
  <c r="M3965" i="9"/>
  <c r="M3964" i="9"/>
  <c r="M3963" i="9"/>
  <c r="M3962" i="9"/>
  <c r="M3961" i="9"/>
  <c r="M3960" i="9"/>
  <c r="M3959" i="9"/>
  <c r="M3958" i="9"/>
  <c r="M3957" i="9"/>
  <c r="M3956" i="9"/>
  <c r="M3955" i="9"/>
  <c r="M3954" i="9"/>
  <c r="M3953" i="9"/>
  <c r="M3952" i="9"/>
  <c r="M3951" i="9"/>
  <c r="M3950" i="9"/>
  <c r="M3949" i="9"/>
  <c r="M3948" i="9"/>
  <c r="M3947" i="9"/>
  <c r="M3946" i="9"/>
  <c r="M3945" i="9"/>
  <c r="M3944" i="9"/>
  <c r="M3943" i="9"/>
  <c r="M3942" i="9"/>
  <c r="M3941" i="9"/>
  <c r="M3940" i="9"/>
  <c r="M3939" i="9"/>
  <c r="M3938" i="9"/>
  <c r="M3937" i="9"/>
  <c r="M3936" i="9"/>
  <c r="M3935" i="9"/>
  <c r="M3934" i="9"/>
  <c r="M3933" i="9"/>
  <c r="M3932" i="9"/>
  <c r="M3931" i="9"/>
  <c r="M3930" i="9"/>
  <c r="M3929" i="9"/>
  <c r="M3928" i="9"/>
  <c r="M3927" i="9"/>
  <c r="M3926" i="9"/>
  <c r="M3925" i="9"/>
  <c r="M3924" i="9"/>
  <c r="M3923" i="9"/>
  <c r="M3922" i="9"/>
  <c r="M3921" i="9"/>
  <c r="M3920" i="9"/>
  <c r="M3919" i="9"/>
  <c r="M3918" i="9"/>
  <c r="M3917" i="9"/>
  <c r="M3916" i="9"/>
  <c r="M3915" i="9"/>
  <c r="M3914" i="9"/>
  <c r="M3913" i="9"/>
  <c r="M3912" i="9"/>
  <c r="M3911" i="9"/>
  <c r="M3910" i="9"/>
  <c r="M3909" i="9"/>
  <c r="M3908" i="9"/>
  <c r="M3907" i="9"/>
  <c r="M3906" i="9"/>
  <c r="M3905" i="9"/>
  <c r="M3904" i="9"/>
  <c r="M3903" i="9"/>
  <c r="M3902" i="9"/>
  <c r="N3901" i="9"/>
  <c r="N3900" i="9"/>
  <c r="N3899" i="9"/>
  <c r="N3898" i="9"/>
  <c r="N3897" i="9"/>
  <c r="N3896" i="9"/>
  <c r="N3895" i="9"/>
  <c r="N3894" i="9"/>
  <c r="N3893" i="9"/>
  <c r="N3892" i="9"/>
  <c r="N3891" i="9"/>
  <c r="N3890" i="9"/>
  <c r="N3889" i="9"/>
  <c r="N3888" i="9"/>
  <c r="N3887" i="9"/>
  <c r="N3886" i="9"/>
  <c r="N3885" i="9"/>
  <c r="N3884" i="9"/>
  <c r="N3883" i="9"/>
  <c r="N3882" i="9"/>
  <c r="M3881" i="9"/>
  <c r="M3880" i="9"/>
  <c r="M3879" i="9"/>
  <c r="M3878" i="9"/>
  <c r="M3877" i="9"/>
  <c r="M3876" i="9"/>
  <c r="M3875" i="9"/>
  <c r="M3874" i="9"/>
  <c r="M3873" i="9"/>
  <c r="M3872" i="9"/>
  <c r="M3871" i="9"/>
  <c r="M3870" i="9"/>
  <c r="M3869" i="9"/>
  <c r="M3868" i="9"/>
  <c r="M3867" i="9"/>
  <c r="M3866" i="9"/>
  <c r="M3865" i="9"/>
  <c r="M3864" i="9"/>
  <c r="M3863" i="9"/>
  <c r="M3862" i="9"/>
  <c r="M3861" i="9"/>
  <c r="M3860" i="9"/>
  <c r="M3859" i="9"/>
  <c r="M3858" i="9"/>
  <c r="M3857" i="9"/>
  <c r="M3856" i="9"/>
  <c r="M3855" i="9"/>
  <c r="L3854" i="9"/>
  <c r="L3853" i="9"/>
  <c r="L3852" i="9"/>
  <c r="L3851" i="9"/>
  <c r="L3850" i="9"/>
  <c r="L3849" i="9"/>
  <c r="L3848" i="9"/>
  <c r="L3847" i="9"/>
  <c r="L3846" i="9"/>
  <c r="L3845" i="9"/>
  <c r="L3844" i="9"/>
  <c r="L3843" i="9"/>
  <c r="L3842" i="9"/>
  <c r="L3841" i="9"/>
  <c r="L3840" i="9"/>
  <c r="L3839" i="9"/>
  <c r="L3838" i="9"/>
  <c r="L3837" i="9"/>
  <c r="L3836" i="9"/>
  <c r="L3835" i="9"/>
  <c r="L3834" i="9"/>
  <c r="L3833" i="9"/>
  <c r="L3832" i="9"/>
  <c r="L3831" i="9"/>
  <c r="L3830" i="9"/>
  <c r="L3829" i="9"/>
  <c r="L3828" i="9"/>
  <c r="L3827" i="9"/>
  <c r="L3826" i="9"/>
  <c r="L3825" i="9"/>
  <c r="L3824" i="9"/>
  <c r="L3823" i="9"/>
  <c r="L3822" i="9"/>
  <c r="M3821" i="9"/>
  <c r="M3820" i="9"/>
  <c r="M3819" i="9"/>
  <c r="M3818" i="9"/>
  <c r="M3817" i="9"/>
  <c r="M3816" i="9"/>
  <c r="M3815" i="9"/>
  <c r="M3814" i="9"/>
  <c r="M3813" i="9"/>
  <c r="M3812" i="9"/>
  <c r="M3811" i="9"/>
  <c r="M3810" i="9"/>
  <c r="M3809" i="9"/>
  <c r="M3808" i="9"/>
  <c r="M3807" i="9"/>
  <c r="M3806" i="9"/>
  <c r="M3805" i="9"/>
  <c r="M3804" i="9"/>
  <c r="M3803" i="9"/>
  <c r="M3802" i="9"/>
  <c r="L3801" i="9"/>
  <c r="L3800" i="9"/>
  <c r="L3799" i="9"/>
  <c r="L3798" i="9"/>
  <c r="L3797" i="9"/>
  <c r="L3796" i="9"/>
  <c r="L3795" i="9"/>
  <c r="L3794" i="9"/>
  <c r="L3793" i="9"/>
  <c r="L3792" i="9"/>
  <c r="L3791" i="9"/>
  <c r="L3790" i="9"/>
  <c r="L3789" i="9"/>
  <c r="L3788" i="9"/>
  <c r="L3787" i="9"/>
  <c r="L3786" i="9"/>
  <c r="L3785" i="9"/>
  <c r="L3784" i="9"/>
  <c r="L3783" i="9"/>
  <c r="L3782" i="9"/>
  <c r="L3781" i="9"/>
  <c r="L3780" i="9"/>
  <c r="L3779" i="9"/>
  <c r="L3778" i="9"/>
  <c r="L3777" i="9"/>
  <c r="L3776" i="9"/>
  <c r="L3775" i="9"/>
  <c r="L3774" i="9"/>
  <c r="L3773" i="9"/>
  <c r="L3772" i="9"/>
  <c r="L3771" i="9"/>
  <c r="L3770" i="9"/>
  <c r="L3769" i="9"/>
  <c r="L3768" i="9"/>
  <c r="L3767" i="9"/>
  <c r="L3766" i="9"/>
  <c r="L3765" i="9"/>
  <c r="L3764" i="9"/>
  <c r="L3763" i="9"/>
  <c r="L3762" i="9"/>
  <c r="M3761" i="9"/>
  <c r="M3760" i="9"/>
  <c r="M3759" i="9"/>
  <c r="M3758" i="9"/>
  <c r="M3757" i="9"/>
  <c r="M3756" i="9"/>
  <c r="M3755" i="9"/>
  <c r="M3754" i="9"/>
  <c r="M3753" i="9"/>
  <c r="M3752" i="9"/>
  <c r="M3751" i="9"/>
  <c r="M3750" i="9"/>
  <c r="M3749" i="9"/>
  <c r="M3748" i="9"/>
  <c r="M3747" i="9"/>
  <c r="M3746" i="9"/>
  <c r="M3745" i="9"/>
  <c r="M3744" i="9"/>
  <c r="M3743" i="9"/>
  <c r="M3742" i="9"/>
  <c r="L3741" i="9"/>
  <c r="L3740" i="9"/>
  <c r="L3739" i="9"/>
  <c r="L3738" i="9"/>
  <c r="L3737" i="9"/>
  <c r="L3736" i="9"/>
  <c r="L3735" i="9"/>
  <c r="L3734" i="9"/>
  <c r="L3733" i="9"/>
  <c r="L3732" i="9"/>
  <c r="L3731" i="9"/>
  <c r="L3730" i="9"/>
  <c r="L3729" i="9"/>
  <c r="L3728" i="9"/>
  <c r="L3727" i="9"/>
  <c r="L3726" i="9"/>
  <c r="L3725" i="9"/>
  <c r="L3724" i="9"/>
  <c r="L3723" i="9"/>
  <c r="L3722" i="9"/>
  <c r="L3721" i="9"/>
  <c r="L3720" i="9"/>
  <c r="L3719" i="9"/>
  <c r="L3718" i="9"/>
  <c r="L3717" i="9"/>
  <c r="L3716" i="9"/>
  <c r="L3715" i="9"/>
  <c r="L3714" i="9"/>
  <c r="L3713" i="9"/>
  <c r="L3712" i="9"/>
  <c r="L3711" i="9"/>
  <c r="L3710" i="9"/>
  <c r="L3709" i="9"/>
  <c r="L3708" i="9"/>
  <c r="L3707" i="9"/>
  <c r="L3706" i="9"/>
  <c r="L3705" i="9"/>
  <c r="L3704" i="9"/>
  <c r="L3703" i="9"/>
  <c r="L3702" i="9"/>
  <c r="L3701" i="9"/>
  <c r="L3700" i="9"/>
  <c r="L3699" i="9"/>
  <c r="L3698" i="9"/>
  <c r="L3697" i="9"/>
  <c r="L3696" i="9"/>
  <c r="L3695" i="9"/>
  <c r="L3694" i="9"/>
  <c r="L3693" i="9"/>
  <c r="L3692" i="9"/>
  <c r="L3691" i="9"/>
  <c r="L3690" i="9"/>
  <c r="L3689" i="9"/>
  <c r="L3688" i="9"/>
  <c r="L3687" i="9"/>
  <c r="L3686" i="9"/>
  <c r="L3685" i="9"/>
  <c r="L3684" i="9"/>
  <c r="L3683" i="9"/>
  <c r="L3682" i="9"/>
  <c r="L3681" i="9"/>
  <c r="L3680" i="9"/>
  <c r="L3679" i="9"/>
  <c r="L3678" i="9"/>
  <c r="L3677" i="9"/>
  <c r="L3676" i="9"/>
  <c r="L3675" i="9"/>
  <c r="L3674" i="9"/>
  <c r="L3673" i="9"/>
  <c r="L3672" i="9"/>
  <c r="L3671" i="9"/>
  <c r="L3670" i="9"/>
  <c r="L3669" i="9"/>
  <c r="L3668" i="9"/>
  <c r="L3667" i="9"/>
  <c r="L3666" i="9"/>
  <c r="L3665" i="9"/>
  <c r="L3664" i="9"/>
  <c r="L3663" i="9"/>
  <c r="L3662" i="9"/>
  <c r="M3661" i="9"/>
  <c r="M3660" i="9"/>
  <c r="M3659" i="9"/>
  <c r="M3658" i="9"/>
  <c r="M3657" i="9"/>
  <c r="M3656" i="9"/>
  <c r="M3655" i="9"/>
  <c r="M3654" i="9"/>
  <c r="M3653" i="9"/>
  <c r="M3652" i="9"/>
  <c r="M3651" i="9"/>
  <c r="M3650" i="9"/>
  <c r="M3649" i="9"/>
  <c r="M3648" i="9"/>
  <c r="M3647" i="9"/>
  <c r="M3646" i="9"/>
  <c r="M3645" i="9"/>
  <c r="M3644" i="9"/>
  <c r="M3643" i="9"/>
  <c r="M3642" i="9"/>
  <c r="L3641" i="9"/>
  <c r="L3640" i="9"/>
  <c r="L3639" i="9"/>
  <c r="L3638" i="9"/>
  <c r="L3637" i="9"/>
  <c r="L3636" i="9"/>
  <c r="L3635" i="9"/>
  <c r="L3634" i="9"/>
  <c r="L3633" i="9"/>
  <c r="L3632" i="9"/>
  <c r="L3631" i="9"/>
  <c r="L3630" i="9"/>
  <c r="L3629" i="9"/>
  <c r="L3628" i="9"/>
  <c r="L3627" i="9"/>
  <c r="L3626" i="9"/>
  <c r="L3625" i="9"/>
  <c r="L3624" i="9"/>
  <c r="L3623" i="9"/>
  <c r="L3622" i="9"/>
  <c r="L3621" i="9"/>
  <c r="L3620" i="9"/>
  <c r="L3619" i="9"/>
  <c r="L3618" i="9"/>
  <c r="L3617" i="9"/>
  <c r="L3616" i="9"/>
  <c r="L3615" i="9"/>
  <c r="L3614" i="9"/>
  <c r="L3613" i="9"/>
  <c r="L3612" i="9"/>
  <c r="L3611" i="9"/>
  <c r="L3610" i="9"/>
  <c r="L3609" i="9"/>
  <c r="L3608" i="9"/>
  <c r="L3607" i="9"/>
  <c r="L3606" i="9"/>
  <c r="L3605" i="9"/>
  <c r="L3604" i="9"/>
  <c r="L3603" i="9"/>
  <c r="L3602" i="9"/>
  <c r="L3601" i="9"/>
  <c r="L3600" i="9"/>
  <c r="L3599" i="9"/>
  <c r="L3598" i="9"/>
  <c r="L3597" i="9"/>
  <c r="L3596" i="9"/>
  <c r="L3595" i="9"/>
  <c r="L3594" i="9"/>
  <c r="L3593" i="9"/>
  <c r="L3592" i="9"/>
  <c r="L3591" i="9"/>
  <c r="L3590" i="9"/>
  <c r="L3589" i="9"/>
  <c r="L3588" i="9"/>
  <c r="L3587" i="9"/>
  <c r="L3586" i="9"/>
  <c r="L3585" i="9"/>
  <c r="L3584" i="9"/>
  <c r="L3583" i="9"/>
  <c r="L3582" i="9"/>
  <c r="L3581" i="9"/>
  <c r="L3580" i="9"/>
  <c r="L3579" i="9"/>
  <c r="L3578" i="9"/>
  <c r="L3577" i="9"/>
  <c r="L3576" i="9"/>
  <c r="L3575" i="9"/>
  <c r="L3574" i="9"/>
  <c r="L3573" i="9"/>
  <c r="L3572" i="9"/>
  <c r="L3571" i="9"/>
  <c r="L3570" i="9"/>
  <c r="L3569" i="9"/>
  <c r="L3568" i="9"/>
  <c r="L3567" i="9"/>
  <c r="L3566" i="9"/>
  <c r="L3565" i="9"/>
  <c r="L3564" i="9"/>
  <c r="L3563" i="9"/>
  <c r="L3562" i="9"/>
  <c r="L3561" i="9"/>
  <c r="L3560" i="9"/>
  <c r="L3559" i="9"/>
  <c r="L3558" i="9"/>
  <c r="L3557" i="9"/>
  <c r="L3556" i="9"/>
  <c r="L3555" i="9"/>
  <c r="L3554" i="9"/>
  <c r="L3553" i="9"/>
  <c r="L3552" i="9"/>
  <c r="L3551" i="9"/>
  <c r="L3550" i="9"/>
  <c r="L3549" i="9"/>
  <c r="L3548" i="9"/>
  <c r="L3547" i="9"/>
  <c r="L3546" i="9"/>
  <c r="L3545" i="9"/>
  <c r="L3544" i="9"/>
  <c r="L3543" i="9"/>
  <c r="L3542" i="9"/>
  <c r="L3541" i="9"/>
  <c r="L3540" i="9"/>
  <c r="L3539" i="9"/>
  <c r="L3538" i="9"/>
  <c r="L3537" i="9"/>
  <c r="L3536" i="9"/>
  <c r="L3535" i="9"/>
  <c r="L3534" i="9"/>
  <c r="L3533" i="9"/>
  <c r="L3532" i="9"/>
  <c r="L3531" i="9"/>
  <c r="L3530" i="9"/>
  <c r="L3529" i="9"/>
  <c r="L3528" i="9"/>
  <c r="L3527" i="9"/>
  <c r="L3526" i="9"/>
  <c r="L3525" i="9"/>
  <c r="L3524" i="9"/>
  <c r="L3523" i="9"/>
  <c r="L3522" i="9"/>
  <c r="L3521" i="9"/>
  <c r="L3520" i="9"/>
  <c r="L3519" i="9"/>
  <c r="L3518" i="9"/>
  <c r="L3517" i="9"/>
  <c r="L3516" i="9"/>
  <c r="L3515" i="9"/>
  <c r="L3514" i="9"/>
  <c r="L3513" i="9"/>
  <c r="L3512" i="9"/>
  <c r="L3511" i="9"/>
  <c r="L3510" i="9"/>
  <c r="L3509" i="9"/>
  <c r="L3508" i="9"/>
  <c r="L3507" i="9"/>
  <c r="L3506" i="9"/>
  <c r="L3505" i="9"/>
  <c r="L3504" i="9"/>
  <c r="L3503" i="9"/>
  <c r="L3502" i="9"/>
  <c r="L3501" i="9"/>
  <c r="L3500" i="9"/>
  <c r="L3499" i="9"/>
  <c r="L3498" i="9"/>
  <c r="L3497" i="9"/>
  <c r="L3496" i="9"/>
  <c r="L3495" i="9"/>
  <c r="L3494" i="9"/>
  <c r="L3493" i="9"/>
  <c r="L3492" i="9"/>
  <c r="L3491" i="9"/>
  <c r="L3490" i="9"/>
  <c r="L3489" i="9"/>
  <c r="L3488" i="9"/>
  <c r="L3487" i="9"/>
  <c r="L3486" i="9"/>
  <c r="L3485" i="9"/>
  <c r="L3484" i="9"/>
  <c r="L3483" i="9"/>
  <c r="L3482" i="9"/>
  <c r="L3481" i="9"/>
  <c r="L3480" i="9"/>
  <c r="L3479" i="9"/>
  <c r="L3478" i="9"/>
  <c r="L3477" i="9"/>
  <c r="L3476" i="9"/>
  <c r="L3475" i="9"/>
  <c r="L3474" i="9"/>
  <c r="L3473" i="9"/>
  <c r="L3472" i="9"/>
  <c r="L3471" i="9"/>
  <c r="L3470" i="9"/>
  <c r="L3469" i="9"/>
  <c r="L3468" i="9"/>
  <c r="L3467" i="9"/>
  <c r="L3466" i="9"/>
  <c r="L3465" i="9"/>
  <c r="L3464" i="9"/>
  <c r="L3463" i="9"/>
  <c r="L3462" i="9"/>
  <c r="L3461" i="9"/>
  <c r="L3460" i="9"/>
  <c r="L3459" i="9"/>
  <c r="L3458" i="9"/>
  <c r="L3457" i="9"/>
  <c r="L3456" i="9"/>
  <c r="L3455" i="9"/>
  <c r="L3454" i="9"/>
  <c r="L3453" i="9"/>
  <c r="L3452" i="9"/>
  <c r="L3451" i="9"/>
  <c r="L3450" i="9"/>
  <c r="L3449" i="9"/>
  <c r="L3448" i="9"/>
  <c r="L3447" i="9"/>
  <c r="L3446" i="9"/>
  <c r="L3445" i="9"/>
  <c r="L3444" i="9"/>
  <c r="L3443" i="9"/>
  <c r="L3442" i="9"/>
  <c r="L3441" i="9"/>
  <c r="L3440" i="9"/>
  <c r="L3439" i="9"/>
  <c r="L3438" i="9"/>
  <c r="L3437" i="9"/>
  <c r="L3436" i="9"/>
  <c r="L3435" i="9"/>
  <c r="L3434" i="9"/>
  <c r="L3433" i="9"/>
  <c r="L3432" i="9"/>
  <c r="L3431" i="9"/>
  <c r="L3430" i="9"/>
  <c r="L3429" i="9"/>
  <c r="L3428" i="9"/>
  <c r="L3427" i="9"/>
  <c r="L3426" i="9"/>
  <c r="L3425" i="9"/>
  <c r="L3424" i="9"/>
  <c r="L3423" i="9"/>
  <c r="L3422" i="9"/>
  <c r="L3421" i="9"/>
  <c r="L3420" i="9"/>
  <c r="L3419" i="9"/>
  <c r="L3418" i="9"/>
  <c r="L3417" i="9"/>
  <c r="L3416" i="9"/>
  <c r="L3415" i="9"/>
  <c r="L3414" i="9"/>
  <c r="L3413" i="9"/>
  <c r="L3412" i="9"/>
  <c r="L3411" i="9"/>
  <c r="L3410" i="9"/>
  <c r="L3409" i="9"/>
  <c r="L3408" i="9"/>
  <c r="L3407" i="9"/>
  <c r="L3406" i="9"/>
  <c r="L3405" i="9"/>
  <c r="L3404" i="9"/>
  <c r="L3403" i="9"/>
  <c r="L3402" i="9"/>
  <c r="L3401" i="9"/>
  <c r="L3400" i="9"/>
  <c r="L3399" i="9"/>
  <c r="L3398" i="9"/>
  <c r="L3397" i="9"/>
  <c r="L3396" i="9"/>
  <c r="L3395" i="9"/>
  <c r="L3394" i="9"/>
  <c r="L3393" i="9"/>
  <c r="L3392" i="9"/>
  <c r="L3391" i="9"/>
  <c r="L3390" i="9"/>
  <c r="L3389" i="9"/>
  <c r="L3388" i="9"/>
  <c r="L3387" i="9"/>
  <c r="L3386" i="9"/>
  <c r="L3385" i="9"/>
  <c r="L3384" i="9"/>
  <c r="L3383" i="9"/>
  <c r="L3382" i="9"/>
  <c r="L3381" i="9"/>
  <c r="L3380" i="9"/>
  <c r="L3379" i="9"/>
  <c r="L3378" i="9"/>
  <c r="L3377" i="9"/>
  <c r="L3376" i="9"/>
  <c r="L3375" i="9"/>
  <c r="L3374" i="9"/>
  <c r="L3373" i="9"/>
  <c r="L3372" i="9"/>
  <c r="L3371" i="9"/>
  <c r="L3370" i="9"/>
  <c r="L3369" i="9"/>
  <c r="L3368" i="9"/>
  <c r="L3367" i="9"/>
  <c r="L3366" i="9"/>
  <c r="L3365" i="9"/>
  <c r="L3364" i="9"/>
  <c r="L3363" i="9"/>
  <c r="L3362" i="9"/>
  <c r="L3361" i="9"/>
  <c r="L3360" i="9"/>
  <c r="L3359" i="9"/>
  <c r="L3358" i="9"/>
  <c r="L3357" i="9"/>
  <c r="L3356" i="9"/>
  <c r="L3355" i="9"/>
  <c r="L3354" i="9"/>
  <c r="L3353" i="9"/>
  <c r="L3352" i="9"/>
  <c r="L3351" i="9"/>
  <c r="L3350" i="9"/>
  <c r="L3349" i="9"/>
  <c r="L3348" i="9"/>
  <c r="L3347" i="9"/>
  <c r="L3346" i="9"/>
  <c r="L3345" i="9"/>
  <c r="L3344" i="9"/>
  <c r="L3343" i="9"/>
  <c r="L3342" i="9"/>
  <c r="L3341" i="9"/>
  <c r="L3340" i="9"/>
  <c r="L3339" i="9"/>
  <c r="L3338" i="9"/>
  <c r="L3337" i="9"/>
  <c r="L3336" i="9"/>
  <c r="L3335" i="9"/>
  <c r="L3334" i="9"/>
  <c r="L3333" i="9"/>
  <c r="L3332" i="9"/>
  <c r="L3331" i="9"/>
  <c r="L3330" i="9"/>
  <c r="L3329" i="9"/>
  <c r="L3328" i="9"/>
  <c r="L3327" i="9"/>
  <c r="L3326" i="9"/>
  <c r="L3325" i="9"/>
  <c r="L3324" i="9"/>
  <c r="L3323" i="9"/>
  <c r="L3322" i="9"/>
  <c r="L3321" i="9"/>
  <c r="L3320" i="9"/>
  <c r="L3319" i="9"/>
  <c r="L3318" i="9"/>
  <c r="L3317" i="9"/>
  <c r="L3316" i="9"/>
  <c r="L3315" i="9"/>
  <c r="L3314" i="9"/>
  <c r="L3313" i="9"/>
  <c r="L3312" i="9"/>
  <c r="L3311" i="9"/>
  <c r="L3310" i="9"/>
  <c r="L3309" i="9"/>
  <c r="L3308" i="9"/>
  <c r="L3307" i="9"/>
  <c r="L3306" i="9"/>
  <c r="L3305" i="9"/>
  <c r="L3304" i="9"/>
  <c r="L3303" i="9"/>
  <c r="L3302" i="9"/>
  <c r="L3301" i="9"/>
  <c r="L3300" i="9"/>
  <c r="L3299" i="9"/>
  <c r="L3298" i="9"/>
  <c r="L3297" i="9"/>
  <c r="L3296" i="9"/>
  <c r="L3295" i="9"/>
  <c r="L3294" i="9"/>
  <c r="L3293" i="9"/>
  <c r="L3292" i="9"/>
  <c r="L3291" i="9"/>
  <c r="L3290" i="9"/>
  <c r="L3289" i="9"/>
  <c r="L3288" i="9"/>
  <c r="L3287" i="9"/>
  <c r="L3286" i="9"/>
  <c r="L3285" i="9"/>
  <c r="L3284" i="9"/>
  <c r="L3283" i="9"/>
  <c r="L3282" i="9"/>
  <c r="L3281" i="9"/>
  <c r="L3280" i="9"/>
  <c r="L3279" i="9"/>
  <c r="L3278" i="9"/>
  <c r="L3277" i="9"/>
  <c r="L3276" i="9"/>
  <c r="L3275" i="9"/>
  <c r="L3274" i="9"/>
  <c r="L3273" i="9"/>
  <c r="L3272" i="9"/>
  <c r="L3271" i="9"/>
  <c r="L3270" i="9"/>
  <c r="L3269" i="9"/>
  <c r="L3268" i="9"/>
  <c r="L3267" i="9"/>
  <c r="L3266" i="9"/>
  <c r="L3265" i="9"/>
  <c r="L3264" i="9"/>
  <c r="L3263" i="9"/>
  <c r="L3262" i="9"/>
  <c r="L3261" i="9"/>
  <c r="L3260" i="9"/>
  <c r="L3259" i="9"/>
  <c r="L3258" i="9"/>
  <c r="L3257" i="9"/>
  <c r="L3256" i="9"/>
  <c r="L3255" i="9"/>
  <c r="L3254" i="9"/>
  <c r="L3253" i="9"/>
  <c r="L3252" i="9"/>
  <c r="L3251" i="9"/>
  <c r="L3250" i="9"/>
  <c r="L3249" i="9"/>
  <c r="L3248" i="9"/>
  <c r="L3247" i="9"/>
  <c r="L3246" i="9"/>
  <c r="L3245" i="9"/>
  <c r="L3244" i="9"/>
  <c r="L3243" i="9"/>
  <c r="L3242" i="9"/>
  <c r="L3241" i="9"/>
  <c r="L3240" i="9"/>
  <c r="L3239" i="9"/>
  <c r="L3238" i="9"/>
  <c r="L3237" i="9"/>
  <c r="L3236" i="9"/>
  <c r="L3235" i="9"/>
  <c r="L3234" i="9"/>
  <c r="L3233" i="9"/>
  <c r="L3232" i="9"/>
  <c r="L3231" i="9"/>
  <c r="L3230" i="9"/>
  <c r="L3229" i="9"/>
  <c r="L3228" i="9"/>
  <c r="L3227" i="9"/>
  <c r="L3226" i="9"/>
  <c r="L3225" i="9"/>
  <c r="L3224" i="9"/>
  <c r="L3223" i="9"/>
  <c r="L3222" i="9"/>
  <c r="M3221" i="9"/>
  <c r="M3220" i="9"/>
  <c r="M3219" i="9"/>
  <c r="M3218" i="9"/>
  <c r="M3217" i="9"/>
  <c r="M3216" i="9"/>
  <c r="M3215" i="9"/>
  <c r="M3214" i="9"/>
  <c r="M3213" i="9"/>
  <c r="M3212" i="9"/>
  <c r="M3211" i="9"/>
  <c r="M3210" i="9"/>
  <c r="M3209" i="9"/>
  <c r="M3208" i="9"/>
  <c r="M3207" i="9"/>
  <c r="M3206" i="9"/>
  <c r="M3205" i="9"/>
  <c r="M3204" i="9"/>
  <c r="M3203" i="9"/>
  <c r="M3202" i="9"/>
  <c r="L3201" i="9"/>
  <c r="L3200" i="9"/>
  <c r="L3199" i="9"/>
  <c r="L3198" i="9"/>
  <c r="L3197" i="9"/>
  <c r="L3196" i="9"/>
  <c r="L3195" i="9"/>
  <c r="L3194" i="9"/>
  <c r="L3193" i="9"/>
  <c r="L3192" i="9"/>
  <c r="L3191" i="9"/>
  <c r="L3190" i="9"/>
  <c r="L3189" i="9"/>
  <c r="L3188" i="9"/>
  <c r="L3187" i="9"/>
  <c r="L3186" i="9"/>
  <c r="L3185" i="9"/>
  <c r="L3184" i="9"/>
  <c r="L3183" i="9"/>
  <c r="L3182" i="9"/>
  <c r="L3181" i="9"/>
  <c r="L3180" i="9"/>
  <c r="L3179" i="9"/>
  <c r="L3178" i="9"/>
  <c r="L3177" i="9"/>
  <c r="L3176" i="9"/>
  <c r="L3175" i="9"/>
  <c r="L3174" i="9"/>
  <c r="L3173" i="9"/>
  <c r="L3172" i="9"/>
  <c r="L3171" i="9"/>
  <c r="L3170" i="9"/>
  <c r="L3169" i="9"/>
  <c r="L3168" i="9"/>
  <c r="L3167" i="9"/>
  <c r="L3166" i="9"/>
  <c r="L3165" i="9"/>
  <c r="L3164" i="9"/>
  <c r="L3163" i="9"/>
  <c r="L3162" i="9"/>
  <c r="L3161" i="9"/>
  <c r="O3160" i="9"/>
  <c r="O3159" i="9"/>
  <c r="O3158" i="9"/>
  <c r="O3157" i="9"/>
  <c r="O3156" i="9"/>
  <c r="O3155" i="9"/>
  <c r="O3154" i="9"/>
  <c r="O3153" i="9"/>
  <c r="O3152" i="9"/>
  <c r="O3151" i="9"/>
  <c r="O3150" i="9"/>
  <c r="O3149" i="9"/>
  <c r="O3148" i="9"/>
  <c r="O3147" i="9"/>
  <c r="O3146" i="9"/>
  <c r="O3145" i="9"/>
  <c r="O3144" i="9"/>
  <c r="O3143" i="9"/>
  <c r="O3142" i="9"/>
  <c r="N3141" i="9"/>
  <c r="N3140" i="9"/>
  <c r="N3139" i="9"/>
  <c r="N3138" i="9"/>
  <c r="N3137" i="9"/>
  <c r="N3136" i="9"/>
  <c r="N3135" i="9"/>
  <c r="M3134" i="9"/>
  <c r="M3133" i="9"/>
  <c r="M3132" i="9"/>
  <c r="M3131" i="9"/>
  <c r="M3130" i="9"/>
  <c r="M3129" i="9"/>
  <c r="M3128" i="9"/>
  <c r="M3127" i="9"/>
  <c r="M3126" i="9"/>
  <c r="M3125" i="9"/>
  <c r="M3124" i="9"/>
  <c r="M3123" i="9"/>
  <c r="M3122" i="9"/>
  <c r="M3121" i="9"/>
  <c r="M3120" i="9"/>
  <c r="M3119" i="9"/>
  <c r="M3118" i="9"/>
  <c r="M3117" i="9"/>
  <c r="M3116" i="9"/>
  <c r="M3115" i="9"/>
  <c r="M3114" i="9"/>
  <c r="M3113" i="9"/>
  <c r="M3112" i="9"/>
  <c r="M3111" i="9"/>
  <c r="M3110" i="9"/>
  <c r="M3109" i="9"/>
  <c r="M3108" i="9"/>
  <c r="M3107" i="9"/>
  <c r="M3106" i="9"/>
  <c r="M3105" i="9"/>
  <c r="M3104" i="9"/>
  <c r="M3103" i="9"/>
  <c r="M3102" i="9"/>
  <c r="M3101" i="9"/>
  <c r="M3100" i="9"/>
  <c r="M3099" i="9"/>
  <c r="M3098" i="9"/>
  <c r="M3097" i="9"/>
  <c r="M3096" i="9"/>
  <c r="M3095" i="9"/>
  <c r="M3094" i="9"/>
  <c r="M3093" i="9"/>
  <c r="M3092" i="9"/>
  <c r="M3091" i="9"/>
  <c r="M3090" i="9"/>
  <c r="M3089" i="9"/>
  <c r="M3088" i="9"/>
  <c r="M3087" i="9"/>
  <c r="M3086" i="9"/>
  <c r="M3085" i="9"/>
  <c r="M3084" i="9"/>
  <c r="M3083" i="9"/>
  <c r="M3082" i="9"/>
  <c r="M3081" i="9"/>
  <c r="M3080" i="9"/>
  <c r="M3079" i="9"/>
  <c r="M3078" i="9"/>
  <c r="M3077" i="9"/>
  <c r="M3076" i="9"/>
  <c r="M3075" i="9"/>
  <c r="M3074" i="9"/>
  <c r="M3073" i="9"/>
  <c r="M3072" i="9"/>
  <c r="M3071" i="9"/>
  <c r="M3070" i="9"/>
  <c r="M3069" i="9"/>
  <c r="M3068" i="9"/>
  <c r="M3067" i="9"/>
  <c r="M3066" i="9"/>
  <c r="M3065" i="9"/>
  <c r="L3064" i="9"/>
  <c r="L3063" i="9"/>
  <c r="L3062" i="9"/>
  <c r="L3061" i="9"/>
  <c r="L3060" i="9"/>
  <c r="L3059" i="9"/>
  <c r="L3058" i="9"/>
  <c r="L3057" i="9"/>
  <c r="L3056" i="9"/>
  <c r="L3055" i="9"/>
  <c r="L3054" i="9"/>
  <c r="L3053" i="9"/>
  <c r="L3052" i="9"/>
  <c r="L3051" i="9"/>
  <c r="L3050" i="9"/>
  <c r="L3049" i="9"/>
  <c r="L3048" i="9"/>
  <c r="L3047" i="9"/>
  <c r="L3046" i="9"/>
  <c r="L3045" i="9"/>
  <c r="L3044" i="9"/>
  <c r="L3043" i="9"/>
  <c r="L3042" i="9"/>
  <c r="L3041" i="9"/>
  <c r="L3040" i="9"/>
  <c r="L3039" i="9"/>
  <c r="L3038" i="9"/>
  <c r="L3037" i="9"/>
  <c r="L3036" i="9"/>
  <c r="L3035" i="9"/>
  <c r="L3034" i="9"/>
  <c r="L3033" i="9"/>
  <c r="L3032" i="9"/>
  <c r="L3031" i="9"/>
  <c r="L3030" i="9"/>
  <c r="L3029" i="9"/>
  <c r="L3028" i="9"/>
  <c r="L3027" i="9"/>
  <c r="L3026" i="9"/>
  <c r="L3025" i="9"/>
  <c r="L3024" i="9"/>
  <c r="L3023" i="9"/>
  <c r="L3022" i="9"/>
  <c r="L3021" i="9"/>
  <c r="L3020" i="9"/>
  <c r="L3019" i="9"/>
  <c r="L3018" i="9"/>
  <c r="L3017" i="9"/>
  <c r="L3016" i="9"/>
  <c r="L3015" i="9"/>
  <c r="L3014" i="9"/>
  <c r="L3013" i="9"/>
  <c r="L3012" i="9"/>
  <c r="L3011" i="9"/>
  <c r="L3010" i="9"/>
  <c r="L3009" i="9"/>
  <c r="L3008" i="9"/>
  <c r="L3007" i="9"/>
  <c r="L3006" i="9"/>
  <c r="L3005" i="9"/>
  <c r="L3004" i="9"/>
  <c r="L3003" i="9"/>
  <c r="L3002" i="9"/>
  <c r="L3001" i="9"/>
  <c r="L3000" i="9"/>
  <c r="L2999" i="9"/>
  <c r="L2998" i="9"/>
  <c r="L2997" i="9"/>
  <c r="L2996" i="9"/>
  <c r="L2995" i="9"/>
  <c r="L2994" i="9"/>
  <c r="L2993" i="9"/>
  <c r="L2992" i="9"/>
  <c r="L2991" i="9"/>
  <c r="L2990" i="9"/>
  <c r="L2989" i="9"/>
  <c r="L2988" i="9"/>
  <c r="L2987" i="9"/>
  <c r="L2986" i="9"/>
  <c r="L2985" i="9"/>
  <c r="L2984" i="9"/>
  <c r="L2983" i="9"/>
  <c r="L2982" i="9"/>
  <c r="L2981" i="9"/>
  <c r="L2980" i="9"/>
  <c r="L2979" i="9"/>
  <c r="L2978" i="9"/>
  <c r="L2977" i="9"/>
  <c r="L2976" i="9"/>
  <c r="L2975" i="9"/>
  <c r="N2974" i="9"/>
  <c r="N2973" i="9"/>
  <c r="N2972" i="9"/>
  <c r="N2971" i="9"/>
  <c r="N2970" i="9"/>
  <c r="N2969" i="9"/>
  <c r="N2968" i="9"/>
  <c r="N2967" i="9"/>
  <c r="N2966" i="9"/>
  <c r="N2965" i="9"/>
  <c r="M2964" i="9"/>
  <c r="M2963" i="9"/>
  <c r="M2962" i="9"/>
  <c r="M2961" i="9"/>
  <c r="M2960" i="9"/>
  <c r="M2959" i="9"/>
  <c r="M2958" i="9"/>
  <c r="M2957" i="9"/>
  <c r="M2956" i="9"/>
  <c r="M2955" i="9"/>
  <c r="L2954" i="9"/>
  <c r="L2953" i="9"/>
  <c r="L2952" i="9"/>
  <c r="L2951" i="9"/>
  <c r="L2950" i="9"/>
  <c r="L2949" i="9"/>
  <c r="L2948" i="9"/>
  <c r="L2947" i="9"/>
  <c r="L2946" i="9"/>
  <c r="L2945" i="9"/>
  <c r="L2944" i="9"/>
  <c r="L2943" i="9"/>
  <c r="L2942" i="9"/>
  <c r="L2941" i="9"/>
  <c r="L2940" i="9"/>
  <c r="L2939" i="9"/>
  <c r="L2938" i="9"/>
  <c r="L2937" i="9"/>
  <c r="L2936" i="9"/>
  <c r="L2935" i="9"/>
  <c r="M2934" i="9"/>
  <c r="M2933" i="9"/>
  <c r="M2932" i="9"/>
  <c r="M2931" i="9"/>
  <c r="M2930" i="9"/>
  <c r="M2929" i="9"/>
  <c r="M2928" i="9"/>
  <c r="M2927" i="9"/>
  <c r="M2926" i="9"/>
  <c r="M2925" i="9"/>
  <c r="M2924" i="9"/>
  <c r="M2923" i="9"/>
  <c r="M2922" i="9"/>
  <c r="M2921" i="9"/>
  <c r="M2920" i="9"/>
  <c r="M2919" i="9"/>
  <c r="M2918" i="9"/>
  <c r="M2917" i="9"/>
  <c r="M2916" i="9"/>
  <c r="M2915" i="9"/>
  <c r="M2914" i="9"/>
  <c r="M2913" i="9"/>
  <c r="M2912" i="9"/>
  <c r="M2911" i="9"/>
  <c r="M2910" i="9"/>
  <c r="M2909" i="9"/>
  <c r="M2908" i="9"/>
  <c r="M2907" i="9"/>
  <c r="M2906" i="9"/>
  <c r="M2905" i="9"/>
  <c r="M2904" i="9"/>
  <c r="M2903" i="9"/>
  <c r="M2902" i="9"/>
  <c r="M2901" i="9"/>
  <c r="M2900" i="9"/>
  <c r="M2899" i="9"/>
  <c r="M2898" i="9"/>
  <c r="M2897" i="9"/>
  <c r="M2896" i="9"/>
  <c r="M2895" i="9"/>
  <c r="M2894" i="9"/>
  <c r="M2893" i="9"/>
  <c r="M2892" i="9"/>
  <c r="M2891" i="9"/>
  <c r="M2890" i="9"/>
  <c r="M2889" i="9"/>
  <c r="M2888" i="9"/>
  <c r="M2887" i="9"/>
  <c r="M2886" i="9"/>
  <c r="M2885" i="9"/>
  <c r="M2884" i="9"/>
  <c r="M2883" i="9"/>
  <c r="M2882" i="9"/>
  <c r="M2881" i="9"/>
  <c r="M2880" i="9"/>
  <c r="M2879" i="9"/>
  <c r="M2878" i="9"/>
  <c r="M2877" i="9"/>
  <c r="M2876" i="9"/>
  <c r="M2875" i="9"/>
  <c r="M2874" i="9"/>
  <c r="M2873" i="9"/>
  <c r="M2872" i="9"/>
  <c r="M2871" i="9"/>
  <c r="M2870" i="9"/>
  <c r="M2869" i="9"/>
  <c r="M2868" i="9"/>
  <c r="M2867" i="9"/>
  <c r="M2866" i="9"/>
  <c r="M2865" i="9"/>
  <c r="M2864" i="9"/>
  <c r="M2863" i="9"/>
  <c r="M2862" i="9"/>
  <c r="M2861" i="9"/>
  <c r="M2860" i="9"/>
  <c r="M2859" i="9"/>
  <c r="M2858" i="9"/>
  <c r="M2857" i="9"/>
  <c r="M2856" i="9"/>
  <c r="M2855" i="9"/>
  <c r="L2854" i="9"/>
  <c r="L2853" i="9"/>
  <c r="L2852" i="9"/>
  <c r="L2851" i="9"/>
  <c r="L2850" i="9"/>
  <c r="L2849" i="9"/>
  <c r="L2848" i="9"/>
  <c r="L2847" i="9"/>
  <c r="L2846" i="9"/>
  <c r="L2845" i="9"/>
  <c r="L2844" i="9"/>
  <c r="L2843" i="9"/>
  <c r="L2842" i="9"/>
  <c r="L2841" i="9"/>
  <c r="L2840" i="9"/>
  <c r="L2839" i="9"/>
  <c r="L2838" i="9"/>
  <c r="L2837" i="9"/>
  <c r="L2836" i="9"/>
  <c r="L2835" i="9"/>
  <c r="L2834" i="9"/>
  <c r="L2833" i="9"/>
  <c r="L2832" i="9"/>
  <c r="L2831" i="9"/>
  <c r="L2830" i="9"/>
  <c r="L2829" i="9"/>
  <c r="L2828" i="9"/>
  <c r="L2827" i="9"/>
  <c r="L2826" i="9"/>
  <c r="L2825" i="9"/>
  <c r="L2824" i="9"/>
  <c r="L2823" i="9"/>
  <c r="L2822" i="9"/>
  <c r="L2821" i="9"/>
  <c r="L2820" i="9"/>
  <c r="L2819" i="9"/>
  <c r="L2818" i="9"/>
  <c r="L2817" i="9"/>
  <c r="L2816" i="9"/>
  <c r="L2815" i="9"/>
  <c r="L2814" i="9"/>
  <c r="L2813" i="9"/>
  <c r="L2812" i="9"/>
  <c r="L2811" i="9"/>
  <c r="L2810" i="9"/>
  <c r="L2809" i="9"/>
  <c r="L2808" i="9"/>
  <c r="L2807" i="9"/>
  <c r="L2806" i="9"/>
  <c r="L2805" i="9"/>
  <c r="L2804" i="9"/>
  <c r="L2803" i="9"/>
  <c r="L2802" i="9"/>
  <c r="L2801" i="9"/>
  <c r="L2800" i="9"/>
  <c r="L2799" i="9"/>
  <c r="L2798" i="9"/>
  <c r="L2797" i="9"/>
  <c r="L2796" i="9"/>
  <c r="L2795" i="9"/>
  <c r="M2794" i="9"/>
  <c r="M2793" i="9"/>
  <c r="M2792" i="9"/>
  <c r="M2791" i="9"/>
  <c r="M2790" i="9"/>
  <c r="M2789" i="9"/>
  <c r="M2788" i="9"/>
  <c r="M2787" i="9"/>
  <c r="M2786" i="9"/>
  <c r="M2785" i="9"/>
  <c r="M2784" i="9"/>
  <c r="M2783" i="9"/>
  <c r="M2782" i="9"/>
  <c r="M2781" i="9"/>
  <c r="M2780" i="9"/>
  <c r="M2779" i="9"/>
  <c r="M2778" i="9"/>
  <c r="M2777" i="9"/>
  <c r="M2776" i="9"/>
  <c r="M2775" i="9"/>
  <c r="M2774" i="9"/>
  <c r="M2773" i="9"/>
  <c r="M2772" i="9"/>
  <c r="M2771" i="9"/>
  <c r="M2770" i="9"/>
  <c r="M2769" i="9"/>
  <c r="M2768" i="9"/>
  <c r="M2767" i="9"/>
  <c r="M2766" i="9"/>
  <c r="M2765" i="9"/>
  <c r="M2764" i="9"/>
  <c r="M2763" i="9"/>
  <c r="M2762" i="9"/>
  <c r="M2761" i="9"/>
  <c r="M2760" i="9"/>
  <c r="M2759" i="9"/>
  <c r="M2758" i="9"/>
  <c r="M2757" i="9"/>
  <c r="M2756" i="9"/>
  <c r="M2755" i="9"/>
  <c r="L2754" i="9"/>
  <c r="L2753" i="9"/>
  <c r="L2752" i="9"/>
  <c r="L2751" i="9"/>
  <c r="L2750" i="9"/>
  <c r="L2749" i="9"/>
  <c r="L2748" i="9"/>
  <c r="L2747" i="9"/>
  <c r="L2746" i="9"/>
  <c r="L2745" i="9"/>
  <c r="L2744" i="9"/>
  <c r="L2743" i="9"/>
  <c r="L2742" i="9"/>
  <c r="L2741" i="9"/>
  <c r="L2740" i="9"/>
  <c r="L2739" i="9"/>
  <c r="L2738" i="9"/>
  <c r="L2737" i="9"/>
  <c r="L2736" i="9"/>
  <c r="L2735" i="9"/>
  <c r="L2734" i="9"/>
  <c r="L2733" i="9"/>
  <c r="L2732" i="9"/>
  <c r="L2731" i="9"/>
  <c r="L2730" i="9"/>
  <c r="L2729" i="9"/>
  <c r="L2728" i="9"/>
  <c r="L2727" i="9"/>
  <c r="L2726" i="9"/>
  <c r="L2725" i="9"/>
  <c r="L2724" i="9"/>
  <c r="L2723" i="9"/>
  <c r="L2722" i="9"/>
  <c r="L2721" i="9"/>
  <c r="L2720" i="9"/>
  <c r="O2719" i="9"/>
  <c r="O2718" i="9"/>
  <c r="O2717" i="9"/>
  <c r="O2716" i="9"/>
  <c r="O2715" i="9"/>
  <c r="M2714" i="9"/>
  <c r="M2713" i="9"/>
  <c r="M2712" i="9"/>
  <c r="M2711" i="9"/>
  <c r="M2710" i="9"/>
  <c r="M2709" i="9"/>
  <c r="M2708" i="9"/>
  <c r="M2707" i="9"/>
  <c r="M2706" i="9"/>
  <c r="M2705" i="9"/>
  <c r="M2704" i="9"/>
  <c r="M2703" i="9"/>
  <c r="M2702" i="9"/>
  <c r="M2701" i="9"/>
  <c r="M2700" i="9"/>
  <c r="M2699" i="9"/>
  <c r="M2698" i="9"/>
  <c r="M2697" i="9"/>
  <c r="M2696" i="9"/>
  <c r="M2695" i="9"/>
  <c r="M2694" i="9"/>
  <c r="M2693" i="9"/>
  <c r="M2692" i="9"/>
  <c r="M2691" i="9"/>
  <c r="M2690" i="9"/>
  <c r="M2689" i="9"/>
  <c r="M2688" i="9"/>
  <c r="M2687" i="9"/>
  <c r="M2686" i="9"/>
  <c r="M2685" i="9"/>
  <c r="M2684" i="9"/>
  <c r="L2683" i="9"/>
  <c r="L2682" i="9"/>
  <c r="L2681" i="9"/>
  <c r="L2680" i="9"/>
  <c r="L2679" i="9"/>
  <c r="L2678" i="9"/>
  <c r="L2677" i="9"/>
  <c r="L2676" i="9"/>
  <c r="L2675" i="9"/>
  <c r="N2674" i="9"/>
  <c r="N2673" i="9"/>
  <c r="N2672" i="9"/>
  <c r="N2671" i="9"/>
  <c r="N2670" i="9"/>
  <c r="N2669" i="9"/>
  <c r="N2668" i="9"/>
  <c r="N2667" i="9"/>
  <c r="N2666" i="9"/>
  <c r="N2665" i="9"/>
  <c r="N2664" i="9"/>
  <c r="N2663" i="9"/>
  <c r="N2662" i="9"/>
  <c r="N2661" i="9"/>
  <c r="N2660" i="9"/>
  <c r="N2659" i="9"/>
  <c r="N2658" i="9"/>
  <c r="N2657" i="9"/>
  <c r="M2656" i="9"/>
  <c r="M2655" i="9"/>
  <c r="L2654" i="9"/>
  <c r="L2653" i="9"/>
  <c r="L2652" i="9"/>
  <c r="L2651" i="9"/>
  <c r="L2650" i="9"/>
  <c r="L2649" i="9"/>
  <c r="L2648" i="9"/>
  <c r="L2647" i="9"/>
  <c r="L2646" i="9"/>
  <c r="L2645" i="9"/>
  <c r="L2644" i="9"/>
  <c r="L2643" i="9"/>
  <c r="L2642" i="9"/>
  <c r="L2641" i="9"/>
  <c r="L2640" i="9"/>
  <c r="L2639" i="9"/>
  <c r="L2638" i="9"/>
  <c r="L2637" i="9"/>
  <c r="L2636" i="9"/>
  <c r="L2635" i="9"/>
  <c r="L2634" i="9"/>
  <c r="L2633" i="9"/>
  <c r="L2632" i="9"/>
  <c r="L2631" i="9"/>
  <c r="L2630" i="9"/>
  <c r="L2629" i="9"/>
  <c r="L2628" i="9"/>
  <c r="L2627" i="9"/>
  <c r="L2626" i="9"/>
  <c r="L2625" i="9"/>
  <c r="L2624" i="9"/>
  <c r="L2623" i="9"/>
  <c r="L2622" i="9"/>
  <c r="L2621" i="9"/>
  <c r="L2620" i="9"/>
  <c r="L2619" i="9"/>
  <c r="L2618" i="9"/>
  <c r="L2617" i="9"/>
  <c r="L2616" i="9"/>
  <c r="L2615" i="9"/>
  <c r="M2614" i="9"/>
  <c r="M2613" i="9"/>
  <c r="M2612" i="9"/>
  <c r="M2611" i="9"/>
  <c r="M2610" i="9"/>
  <c r="M2609" i="9"/>
  <c r="M2608" i="9"/>
  <c r="M2607" i="9"/>
  <c r="M2606" i="9"/>
  <c r="M2605" i="9"/>
  <c r="M2604" i="9"/>
  <c r="M2603" i="9"/>
  <c r="M2602" i="9"/>
  <c r="M2601" i="9"/>
  <c r="M2600" i="9"/>
  <c r="M2599" i="9"/>
  <c r="M2598" i="9"/>
  <c r="M2597" i="9"/>
  <c r="M2596" i="9"/>
  <c r="M2595" i="9"/>
  <c r="N2594" i="9"/>
  <c r="N2593" i="9"/>
  <c r="N2592" i="9"/>
  <c r="N2591" i="9"/>
  <c r="N2590" i="9"/>
  <c r="N2589" i="9"/>
  <c r="N2588" i="9"/>
  <c r="N2587" i="9"/>
  <c r="N2586" i="9"/>
  <c r="N2585" i="9"/>
  <c r="N2584" i="9"/>
  <c r="N2583" i="9"/>
  <c r="N2582" i="9"/>
  <c r="N2581" i="9"/>
  <c r="N2580" i="9"/>
  <c r="N2579" i="9"/>
  <c r="N2578" i="9"/>
  <c r="N2577" i="9"/>
  <c r="N2576" i="9"/>
  <c r="N2575" i="9"/>
  <c r="L2574" i="9"/>
  <c r="L2573" i="9"/>
  <c r="L2572" i="9"/>
  <c r="L2571" i="9"/>
  <c r="L2570" i="9"/>
  <c r="L2569" i="9"/>
  <c r="L2568" i="9"/>
  <c r="L2567" i="9"/>
  <c r="L2566" i="9"/>
  <c r="L2565" i="9"/>
  <c r="L2564" i="9"/>
  <c r="L2563" i="9"/>
  <c r="L2562" i="9"/>
  <c r="L2561" i="9"/>
  <c r="L2560" i="9"/>
  <c r="L2559" i="9"/>
  <c r="L2558" i="9"/>
  <c r="L2557" i="9"/>
  <c r="L2556" i="9"/>
  <c r="L2555" i="9"/>
  <c r="L2554" i="9"/>
  <c r="L2553" i="9"/>
  <c r="L2552" i="9"/>
  <c r="L2551" i="9"/>
  <c r="L2550" i="9"/>
  <c r="L2549" i="9"/>
  <c r="L2548" i="9"/>
  <c r="L2547" i="9"/>
  <c r="L2546" i="9"/>
  <c r="L2545" i="9"/>
  <c r="L2544" i="9"/>
  <c r="L2543" i="9"/>
  <c r="L2542" i="9"/>
  <c r="L2541" i="9"/>
  <c r="L2540" i="9"/>
  <c r="L2539" i="9"/>
  <c r="L2538" i="9"/>
  <c r="L2537" i="9"/>
  <c r="L2536" i="9"/>
  <c r="L2535" i="9"/>
  <c r="M2534" i="9"/>
  <c r="M2533" i="9"/>
  <c r="M2532" i="9"/>
  <c r="M2531" i="9"/>
  <c r="M2530" i="9"/>
  <c r="M2529" i="9"/>
  <c r="M2528" i="9"/>
  <c r="M2527" i="9"/>
  <c r="M2526" i="9"/>
  <c r="M2525" i="9"/>
  <c r="M2524" i="9"/>
  <c r="M2523" i="9"/>
  <c r="M2522" i="9"/>
  <c r="M2521" i="9"/>
  <c r="M2520" i="9"/>
  <c r="M2519" i="9"/>
  <c r="M2518" i="9"/>
  <c r="M2517" i="9"/>
  <c r="M2516" i="9"/>
  <c r="M2515" i="9"/>
  <c r="L2514" i="9"/>
  <c r="L2513" i="9"/>
  <c r="L2512" i="9"/>
  <c r="L2511" i="9"/>
  <c r="L2510" i="9"/>
  <c r="L2509" i="9"/>
  <c r="L2508" i="9"/>
  <c r="L2507" i="9"/>
  <c r="L2506" i="9"/>
  <c r="L2505" i="9"/>
  <c r="L2504" i="9"/>
  <c r="L2503" i="9"/>
  <c r="L2502" i="9"/>
  <c r="L2501" i="9"/>
  <c r="L2500" i="9"/>
  <c r="L2499" i="9"/>
  <c r="L2498" i="9"/>
  <c r="L2497" i="9"/>
  <c r="L2496" i="9"/>
  <c r="L2495" i="9"/>
  <c r="L2494" i="9"/>
  <c r="L2493" i="9"/>
  <c r="L2492" i="9"/>
  <c r="L2491" i="9"/>
  <c r="L2490" i="9"/>
  <c r="L2489" i="9"/>
  <c r="L2488" i="9"/>
  <c r="L2487" i="9"/>
  <c r="L2486" i="9"/>
  <c r="L2485" i="9"/>
  <c r="L2484" i="9"/>
  <c r="L2483" i="9"/>
  <c r="L2482" i="9"/>
  <c r="L2481" i="9"/>
  <c r="L2480" i="9"/>
  <c r="L2479" i="9"/>
  <c r="L2478" i="9"/>
  <c r="L2477" i="9"/>
  <c r="L2476" i="9"/>
  <c r="L2475" i="9"/>
  <c r="L2474" i="9"/>
  <c r="L2473" i="9"/>
  <c r="L2472" i="9"/>
  <c r="L2471" i="9"/>
  <c r="L2470" i="9"/>
  <c r="L2469" i="9"/>
  <c r="L2468" i="9"/>
  <c r="L2467" i="9"/>
  <c r="L2466" i="9"/>
  <c r="L2465" i="9"/>
  <c r="L2464" i="9"/>
  <c r="L2463" i="9"/>
  <c r="L2462" i="9"/>
  <c r="L2461" i="9"/>
  <c r="L2460" i="9"/>
  <c r="L2459" i="9"/>
  <c r="L2458" i="9"/>
  <c r="L2457" i="9"/>
  <c r="L2456" i="9"/>
  <c r="L2455" i="9"/>
  <c r="M2454" i="9"/>
  <c r="M2453" i="9"/>
  <c r="M2452" i="9"/>
  <c r="M2451" i="9"/>
  <c r="M2450" i="9"/>
  <c r="M2449" i="9"/>
  <c r="M2448" i="9"/>
  <c r="M2447" i="9"/>
  <c r="M2446" i="9"/>
  <c r="M2445" i="9"/>
  <c r="M2444" i="9"/>
  <c r="M2443" i="9"/>
  <c r="M2442" i="9"/>
  <c r="M2441" i="9"/>
  <c r="M2440" i="9"/>
  <c r="M2439" i="9"/>
  <c r="M2438" i="9"/>
  <c r="M2437" i="9"/>
  <c r="M2436" i="9"/>
  <c r="M2435" i="9"/>
  <c r="M2434" i="9"/>
  <c r="M2433" i="9"/>
  <c r="M2432" i="9"/>
  <c r="M2431" i="9"/>
  <c r="M2430" i="9"/>
  <c r="M2429" i="9"/>
  <c r="M2428" i="9"/>
  <c r="M2427" i="9"/>
  <c r="M2426" i="9"/>
  <c r="M2425" i="9"/>
  <c r="M2424" i="9"/>
  <c r="M2423" i="9"/>
  <c r="M2422" i="9"/>
  <c r="M2421" i="9"/>
  <c r="M2420" i="9"/>
  <c r="M2419" i="9"/>
  <c r="M2418" i="9"/>
  <c r="M2417" i="9"/>
  <c r="M2416" i="9"/>
  <c r="M2415" i="9"/>
  <c r="N2414" i="9"/>
  <c r="N2413" i="9"/>
  <c r="N2412" i="9"/>
  <c r="N2411" i="9"/>
  <c r="N2410" i="9"/>
  <c r="N2409" i="9"/>
  <c r="N2408" i="9"/>
  <c r="N2407" i="9"/>
  <c r="N2406" i="9"/>
  <c r="N2405" i="9"/>
  <c r="N2404" i="9"/>
  <c r="N2403" i="9"/>
  <c r="N2402" i="9"/>
  <c r="N2401" i="9"/>
  <c r="N2400" i="9"/>
  <c r="N2399" i="9"/>
  <c r="N2398" i="9"/>
  <c r="N2397" i="9"/>
  <c r="N2396" i="9"/>
  <c r="N2395" i="9"/>
  <c r="N2394" i="9"/>
  <c r="N2393" i="9"/>
  <c r="N2392" i="9"/>
  <c r="N2391" i="9"/>
  <c r="N2390" i="9"/>
  <c r="N2389" i="9"/>
  <c r="N2388" i="9"/>
  <c r="N2387" i="9"/>
  <c r="N2386" i="9"/>
  <c r="N2385" i="9"/>
  <c r="N2384" i="9"/>
  <c r="N2383" i="9"/>
  <c r="N2382" i="9"/>
  <c r="N2381" i="9"/>
  <c r="N2380" i="9"/>
  <c r="N2379" i="9"/>
  <c r="N2378" i="9"/>
  <c r="N2377" i="9"/>
  <c r="N2376" i="9"/>
  <c r="N2375" i="9"/>
  <c r="N2374" i="9"/>
  <c r="N2373" i="9"/>
  <c r="N2372" i="9"/>
  <c r="N2371" i="9"/>
  <c r="N2370" i="9"/>
  <c r="N2369" i="9"/>
  <c r="N2368" i="9"/>
  <c r="N2367" i="9"/>
  <c r="N2366" i="9"/>
  <c r="N2365" i="9"/>
  <c r="N2364" i="9"/>
  <c r="N2363" i="9"/>
  <c r="N2362" i="9"/>
  <c r="N2361" i="9"/>
  <c r="N2360" i="9"/>
  <c r="N2359" i="9"/>
  <c r="N2358" i="9"/>
  <c r="N2357" i="9"/>
  <c r="N2356" i="9"/>
  <c r="N2355" i="9"/>
  <c r="L2354" i="9"/>
  <c r="L2353" i="9"/>
  <c r="L2352" i="9"/>
  <c r="L2351" i="9"/>
  <c r="L2350" i="9"/>
  <c r="L2349" i="9"/>
  <c r="L2348" i="9"/>
  <c r="L2347" i="9"/>
  <c r="L2346" i="9"/>
  <c r="L2345" i="9"/>
  <c r="L2344" i="9"/>
  <c r="L2343" i="9"/>
  <c r="L2342" i="9"/>
  <c r="L2341" i="9"/>
  <c r="O2340" i="9"/>
  <c r="O2339" i="9"/>
  <c r="O2338" i="9"/>
  <c r="O2337" i="9"/>
  <c r="O2336" i="9"/>
  <c r="O2335" i="9"/>
  <c r="L2334" i="9"/>
  <c r="L2333" i="9"/>
  <c r="L2332" i="9"/>
  <c r="L2331" i="9"/>
  <c r="L2330" i="9"/>
  <c r="L2329" i="9"/>
  <c r="L2328" i="9"/>
  <c r="L2327" i="9"/>
  <c r="L2326" i="9"/>
  <c r="L2325" i="9"/>
  <c r="L2324" i="9"/>
  <c r="L2323" i="9"/>
  <c r="L2322" i="9"/>
  <c r="L2321" i="9"/>
  <c r="L2320" i="9"/>
  <c r="L2319" i="9"/>
  <c r="L2318" i="9"/>
  <c r="L2317" i="9"/>
  <c r="L2316" i="9"/>
  <c r="L2315" i="9"/>
  <c r="L2314" i="9"/>
  <c r="L2313" i="9"/>
  <c r="L2312" i="9"/>
  <c r="L2311" i="9"/>
  <c r="L2310" i="9"/>
  <c r="L2309" i="9"/>
  <c r="L2308" i="9"/>
  <c r="L2307" i="9"/>
  <c r="L2306" i="9"/>
  <c r="L2305" i="9"/>
  <c r="L2304" i="9"/>
  <c r="L2303" i="9"/>
  <c r="L2302" i="9"/>
  <c r="L2301" i="9"/>
  <c r="L2300" i="9"/>
  <c r="L2299" i="9"/>
  <c r="L2298" i="9"/>
  <c r="L2297" i="9"/>
  <c r="L2296" i="9"/>
  <c r="L2295" i="9"/>
  <c r="L2294" i="9"/>
  <c r="L2293" i="9"/>
  <c r="L2292" i="9"/>
  <c r="L2291" i="9"/>
  <c r="L2290" i="9"/>
  <c r="L2289" i="9"/>
  <c r="L2288" i="9"/>
  <c r="L2287" i="9"/>
  <c r="L2286" i="9"/>
  <c r="L2285" i="9"/>
  <c r="L2284" i="9"/>
  <c r="L2283" i="9"/>
  <c r="L2282" i="9"/>
  <c r="L2281" i="9"/>
  <c r="L2280" i="9"/>
  <c r="L2279" i="9"/>
  <c r="L2278" i="9"/>
  <c r="L2277" i="9"/>
  <c r="L2276" i="9"/>
  <c r="L2275" i="9"/>
  <c r="L2274" i="9"/>
  <c r="L2273" i="9"/>
  <c r="L2272" i="9"/>
  <c r="L2271" i="9"/>
  <c r="L2270" i="9"/>
  <c r="L2269" i="9"/>
  <c r="L2268" i="9"/>
  <c r="L2267" i="9"/>
  <c r="L2266" i="9"/>
  <c r="L2265" i="9"/>
  <c r="L2264" i="9"/>
  <c r="L2263" i="9"/>
  <c r="L2262" i="9"/>
  <c r="L2261" i="9"/>
  <c r="L2260" i="9"/>
  <c r="L2259" i="9"/>
  <c r="L2258" i="9"/>
  <c r="L2257" i="9"/>
  <c r="L2256" i="9"/>
  <c r="L2255" i="9"/>
  <c r="L2254" i="9"/>
  <c r="L2253" i="9"/>
  <c r="L2252" i="9"/>
  <c r="L2251" i="9"/>
  <c r="L2250" i="9"/>
  <c r="L2249" i="9"/>
  <c r="L2248" i="9"/>
  <c r="L2247" i="9"/>
  <c r="L2246" i="9"/>
  <c r="L2245" i="9"/>
  <c r="L2244" i="9"/>
  <c r="L2243" i="9"/>
  <c r="L2242" i="9"/>
  <c r="L2241" i="9"/>
  <c r="L2240" i="9"/>
  <c r="L2239" i="9"/>
  <c r="L2238" i="9"/>
  <c r="L2237" i="9"/>
  <c r="L2236" i="9"/>
  <c r="L2235" i="9"/>
  <c r="L2234" i="9"/>
  <c r="L2233" i="9"/>
  <c r="L2232" i="9"/>
  <c r="L2231" i="9"/>
  <c r="L2230" i="9"/>
  <c r="L2229" i="9"/>
  <c r="L2228" i="9"/>
  <c r="L2227" i="9"/>
  <c r="L2226" i="9"/>
  <c r="L2225" i="9"/>
  <c r="L2224" i="9"/>
  <c r="L2223" i="9"/>
  <c r="L2222" i="9"/>
  <c r="L2221" i="9"/>
  <c r="L2220" i="9"/>
  <c r="L2219" i="9"/>
  <c r="L2218" i="9"/>
  <c r="L2217" i="9"/>
  <c r="L2216" i="9"/>
  <c r="L2215" i="9"/>
  <c r="L2214" i="9"/>
  <c r="L2213" i="9"/>
  <c r="L2212" i="9"/>
  <c r="L2211" i="9"/>
  <c r="L2210" i="9"/>
  <c r="L2209" i="9"/>
  <c r="L2208" i="9"/>
  <c r="L2207" i="9"/>
  <c r="L2206" i="9"/>
  <c r="L2205" i="9"/>
  <c r="L2204" i="9"/>
  <c r="L2203" i="9"/>
  <c r="L2202" i="9"/>
  <c r="L2201" i="9"/>
  <c r="L2200" i="9"/>
  <c r="L2199" i="9"/>
  <c r="L2198" i="9"/>
  <c r="L2197" i="9"/>
  <c r="L2196" i="9"/>
  <c r="L2195" i="9"/>
  <c r="L2194" i="9"/>
  <c r="L2193" i="9"/>
  <c r="L2192" i="9"/>
  <c r="L2191" i="9"/>
  <c r="L2190" i="9"/>
  <c r="L2189" i="9"/>
  <c r="L2188" i="9"/>
  <c r="L2187" i="9"/>
  <c r="L2186" i="9"/>
  <c r="L2185" i="9"/>
  <c r="L2184" i="9"/>
  <c r="L2183" i="9"/>
  <c r="L2182" i="9"/>
  <c r="L2181" i="9"/>
  <c r="L2180" i="9"/>
  <c r="L2179" i="9"/>
  <c r="L2178" i="9"/>
  <c r="L2177" i="9"/>
  <c r="L2176" i="9"/>
  <c r="L2175" i="9"/>
  <c r="M2174" i="9"/>
  <c r="M2173" i="9"/>
  <c r="M2172" i="9"/>
  <c r="M2171" i="9"/>
  <c r="M2170" i="9"/>
  <c r="M2169" i="9"/>
  <c r="M2168" i="9"/>
  <c r="M2167" i="9"/>
  <c r="M2166" i="9"/>
  <c r="M2165" i="9"/>
  <c r="M2164" i="9"/>
  <c r="M2163" i="9"/>
  <c r="M2162" i="9"/>
  <c r="M2161" i="9"/>
  <c r="M2160" i="9"/>
  <c r="M2159" i="9"/>
  <c r="M2158" i="9"/>
  <c r="M2157" i="9"/>
  <c r="M2156" i="9"/>
  <c r="M2155" i="9"/>
  <c r="M2154" i="9"/>
  <c r="M2153" i="9"/>
  <c r="M2152" i="9"/>
  <c r="M2151" i="9"/>
  <c r="M2150" i="9"/>
  <c r="M2149" i="9"/>
  <c r="M2148" i="9"/>
  <c r="M2147" i="9"/>
  <c r="M2146" i="9"/>
  <c r="M2145" i="9"/>
  <c r="M2144" i="9"/>
  <c r="M2143" i="9"/>
  <c r="M2142" i="9"/>
  <c r="M2141" i="9"/>
  <c r="M2140" i="9"/>
  <c r="M2139" i="9"/>
  <c r="M2138" i="9"/>
  <c r="M2137" i="9"/>
  <c r="M2136" i="9"/>
  <c r="M2135" i="9"/>
  <c r="L2134" i="9"/>
  <c r="L2133" i="9"/>
  <c r="L2132" i="9"/>
  <c r="L2131" i="9"/>
  <c r="L2130" i="9"/>
  <c r="L2129" i="9"/>
  <c r="L2128" i="9"/>
  <c r="L2127" i="9"/>
  <c r="L2126" i="9"/>
  <c r="L2125" i="9"/>
  <c r="L2124" i="9"/>
  <c r="L2123" i="9"/>
  <c r="L2122" i="9"/>
  <c r="L2121" i="9"/>
  <c r="L2120" i="9"/>
  <c r="L2119" i="9"/>
  <c r="L2118" i="9"/>
  <c r="L2117" i="9"/>
  <c r="L2116" i="9"/>
  <c r="L2115" i="9"/>
  <c r="L2114" i="9"/>
  <c r="L2113" i="9"/>
  <c r="L2112" i="9"/>
  <c r="L2111" i="9"/>
  <c r="L2110" i="9"/>
  <c r="L2109" i="9"/>
  <c r="L2108" i="9"/>
  <c r="L2107" i="9"/>
  <c r="L2106" i="9"/>
  <c r="L2105" i="9"/>
  <c r="L2104" i="9"/>
  <c r="L2103" i="9"/>
  <c r="L2102" i="9"/>
  <c r="L2101" i="9"/>
  <c r="L2100" i="9"/>
  <c r="L2099" i="9"/>
  <c r="L2098" i="9"/>
  <c r="L2097" i="9"/>
  <c r="L2096" i="9"/>
  <c r="L2095" i="9"/>
  <c r="L2094" i="9"/>
  <c r="L2093" i="9"/>
  <c r="L2092" i="9"/>
  <c r="L2091" i="9"/>
  <c r="L2090" i="9"/>
  <c r="L2089" i="9"/>
  <c r="L2088" i="9"/>
  <c r="L2087" i="9"/>
  <c r="L2086" i="9"/>
  <c r="L2085" i="9"/>
  <c r="L2084" i="9"/>
  <c r="L2083" i="9"/>
  <c r="L2082" i="9"/>
  <c r="L2081" i="9"/>
  <c r="L2080" i="9"/>
  <c r="L2079" i="9"/>
  <c r="L2078" i="9"/>
  <c r="L2077" i="9"/>
  <c r="L2076" i="9"/>
  <c r="L2075" i="9"/>
  <c r="L2074" i="9"/>
  <c r="L2073" i="9"/>
  <c r="L2072" i="9"/>
  <c r="L2071" i="9"/>
  <c r="L2070" i="9"/>
  <c r="L2069" i="9"/>
  <c r="L2068" i="9"/>
  <c r="L2067" i="9"/>
  <c r="L2066" i="9"/>
  <c r="L2065" i="9"/>
  <c r="L2064" i="9"/>
  <c r="L2063" i="9"/>
  <c r="L2062" i="9"/>
  <c r="L2061" i="9"/>
  <c r="L2060" i="9"/>
  <c r="L2059" i="9"/>
  <c r="L2058" i="9"/>
  <c r="L2057" i="9"/>
  <c r="L2056" i="9"/>
  <c r="L2055" i="9"/>
  <c r="L2054" i="9"/>
  <c r="L2053" i="9"/>
  <c r="L2052" i="9"/>
  <c r="L2051" i="9"/>
  <c r="L2050" i="9"/>
  <c r="L2049" i="9"/>
  <c r="L2048" i="9"/>
  <c r="L2047" i="9"/>
  <c r="L2046" i="9"/>
  <c r="L2045" i="9"/>
  <c r="L2044" i="9"/>
  <c r="L2043" i="9"/>
  <c r="L2042" i="9"/>
  <c r="L2041" i="9"/>
  <c r="L2040" i="9"/>
  <c r="L2039" i="9"/>
  <c r="L2038" i="9"/>
  <c r="L2037" i="9"/>
  <c r="L2036" i="9"/>
  <c r="L2035" i="9"/>
  <c r="L2034" i="9"/>
  <c r="L2033" i="9"/>
  <c r="L2032" i="9"/>
  <c r="L2031" i="9"/>
  <c r="L2030" i="9"/>
  <c r="L2029" i="9"/>
  <c r="L2028" i="9"/>
  <c r="L2027" i="9"/>
  <c r="L2026" i="9"/>
  <c r="L2025" i="9"/>
  <c r="L2024" i="9"/>
  <c r="L2023" i="9"/>
  <c r="L2022" i="9"/>
  <c r="L2021" i="9"/>
  <c r="L2020" i="9"/>
  <c r="L2019" i="9"/>
  <c r="L2018" i="9"/>
  <c r="L2017" i="9"/>
  <c r="L2016" i="9"/>
  <c r="L2015" i="9"/>
  <c r="M2014" i="9"/>
  <c r="M2013" i="9"/>
  <c r="M2012" i="9"/>
  <c r="M2011" i="9"/>
  <c r="M2010" i="9"/>
  <c r="M2009" i="9"/>
  <c r="M2008" i="9"/>
  <c r="M2007" i="9"/>
  <c r="M2006" i="9"/>
  <c r="M2005" i="9"/>
  <c r="M2004" i="9"/>
  <c r="M2003" i="9"/>
  <c r="M2002" i="9"/>
  <c r="M2001" i="9"/>
  <c r="M2000" i="9"/>
  <c r="M1999" i="9"/>
  <c r="M1998" i="9"/>
  <c r="M1997" i="9"/>
  <c r="M1996" i="9"/>
  <c r="M1995" i="9"/>
  <c r="L1994" i="9"/>
  <c r="L1993" i="9"/>
  <c r="L1992" i="9"/>
  <c r="L1991" i="9"/>
  <c r="L1990" i="9"/>
  <c r="L1989" i="9"/>
  <c r="L1988" i="9"/>
  <c r="L1987" i="9"/>
  <c r="L1986" i="9"/>
  <c r="L1985" i="9"/>
  <c r="L1984" i="9"/>
  <c r="L1983" i="9"/>
  <c r="L1982" i="9"/>
  <c r="L1981" i="9"/>
  <c r="L1980" i="9"/>
  <c r="L1979" i="9"/>
  <c r="L1978" i="9"/>
  <c r="L1977" i="9"/>
  <c r="L1976" i="9"/>
  <c r="L1975" i="9"/>
  <c r="L1974" i="9"/>
  <c r="L1973" i="9"/>
  <c r="L1972" i="9"/>
  <c r="L1971" i="9"/>
  <c r="L1970" i="9"/>
  <c r="L1969" i="9"/>
  <c r="L1968" i="9"/>
  <c r="L1967" i="9"/>
  <c r="L1966" i="9"/>
  <c r="L1965" i="9"/>
  <c r="L1964" i="9"/>
  <c r="L1963" i="9"/>
  <c r="L1962" i="9"/>
  <c r="L1961" i="9"/>
  <c r="L1960" i="9"/>
  <c r="L1959" i="9"/>
  <c r="L1958" i="9"/>
  <c r="L1957" i="9"/>
  <c r="L1956" i="9"/>
  <c r="L1955" i="9"/>
  <c r="L1954" i="9"/>
  <c r="L1953" i="9"/>
  <c r="L1952" i="9"/>
  <c r="L1951" i="9"/>
  <c r="L1950" i="9"/>
  <c r="L1949" i="9"/>
  <c r="L1948" i="9"/>
  <c r="L1947" i="9"/>
  <c r="L1946" i="9"/>
  <c r="L1945" i="9"/>
  <c r="L1944" i="9"/>
  <c r="L1943" i="9"/>
  <c r="L1942" i="9"/>
  <c r="L1941" i="9"/>
  <c r="L1940" i="9"/>
  <c r="L1939" i="9"/>
  <c r="L1938" i="9"/>
  <c r="L1937" i="9"/>
  <c r="L1936" i="9"/>
  <c r="L1935" i="9"/>
  <c r="M1934" i="9"/>
  <c r="M1933" i="9"/>
  <c r="M1932" i="9"/>
  <c r="M1931" i="9"/>
  <c r="M1930" i="9"/>
  <c r="M1929" i="9"/>
  <c r="M1928" i="9"/>
  <c r="M1927" i="9"/>
  <c r="M1926" i="9"/>
  <c r="M1925" i="9"/>
  <c r="M1924" i="9"/>
  <c r="M1923" i="9"/>
  <c r="M1922" i="9"/>
  <c r="M1921" i="9"/>
  <c r="M1920" i="9"/>
  <c r="M1919" i="9"/>
  <c r="M1918" i="9"/>
  <c r="M1917" i="9"/>
  <c r="M1916" i="9"/>
  <c r="M1915" i="9"/>
  <c r="L1914" i="9"/>
  <c r="L1913" i="9"/>
  <c r="L1912" i="9"/>
  <c r="L1911" i="9"/>
  <c r="L1910" i="9"/>
  <c r="L1909" i="9"/>
  <c r="L1908" i="9"/>
  <c r="L1907" i="9"/>
  <c r="L1906" i="9"/>
  <c r="L1905" i="9"/>
  <c r="L1904" i="9"/>
  <c r="L1903" i="9"/>
  <c r="L1902" i="9"/>
  <c r="L1901" i="9"/>
  <c r="L1900" i="9"/>
  <c r="L1899" i="9"/>
  <c r="L1898" i="9"/>
  <c r="L1897" i="9"/>
  <c r="L1896" i="9"/>
  <c r="L1895" i="9"/>
  <c r="M1894" i="9"/>
  <c r="M1893" i="9"/>
  <c r="M1892" i="9"/>
  <c r="M1891" i="9"/>
  <c r="M1890" i="9"/>
  <c r="M1889" i="9"/>
  <c r="M1888" i="9"/>
  <c r="M1887" i="9"/>
  <c r="M1886" i="9"/>
  <c r="M1885" i="9"/>
  <c r="M1884" i="9"/>
  <c r="M1883" i="9"/>
  <c r="M1882" i="9"/>
  <c r="M1881" i="9"/>
  <c r="M1880" i="9"/>
  <c r="M1879" i="9"/>
  <c r="M1878" i="9"/>
  <c r="M1877" i="9"/>
  <c r="M1876" i="9"/>
  <c r="M1875" i="9"/>
  <c r="L1874" i="9"/>
  <c r="L1873" i="9"/>
  <c r="L1872" i="9"/>
  <c r="L1871" i="9"/>
  <c r="L1870" i="9"/>
  <c r="L1869" i="9"/>
  <c r="L1868" i="9"/>
  <c r="L1867" i="9"/>
  <c r="L1866" i="9"/>
  <c r="L1865" i="9"/>
  <c r="L1864" i="9"/>
  <c r="L1863" i="9"/>
  <c r="L1862" i="9"/>
  <c r="L1861" i="9"/>
  <c r="L1860" i="9"/>
  <c r="L1859" i="9"/>
  <c r="L1858" i="9"/>
  <c r="L1857" i="9"/>
  <c r="L1856" i="9"/>
  <c r="L1855" i="9"/>
  <c r="L1854" i="9"/>
  <c r="L1853" i="9"/>
  <c r="L1852" i="9"/>
  <c r="L1851" i="9"/>
  <c r="L1850" i="9"/>
  <c r="L1849" i="9"/>
  <c r="L1848" i="9"/>
  <c r="L1847" i="9"/>
  <c r="L1846" i="9"/>
  <c r="L1845" i="9"/>
  <c r="L1844" i="9"/>
  <c r="L1843" i="9"/>
  <c r="L1842" i="9"/>
  <c r="L1841" i="9"/>
  <c r="L1840" i="9"/>
  <c r="L1839" i="9"/>
  <c r="L1838" i="9"/>
  <c r="L1837" i="9"/>
  <c r="L1836" i="9"/>
  <c r="L1835" i="9"/>
  <c r="M1834" i="9"/>
  <c r="M1833" i="9"/>
  <c r="M1832" i="9"/>
  <c r="M1831" i="9"/>
  <c r="M1830" i="9"/>
  <c r="M1829" i="9"/>
  <c r="M1828" i="9"/>
  <c r="M1827" i="9"/>
  <c r="M1826" i="9"/>
  <c r="M1825" i="9"/>
  <c r="M1824" i="9"/>
  <c r="M1823" i="9"/>
  <c r="M1822" i="9"/>
  <c r="M1821" i="9"/>
  <c r="M1820" i="9"/>
  <c r="M1819" i="9"/>
  <c r="M1818" i="9"/>
  <c r="M1817" i="9"/>
  <c r="M1816" i="9"/>
  <c r="M1815" i="9"/>
  <c r="M1814" i="9"/>
  <c r="M1813" i="9"/>
  <c r="M1812" i="9"/>
  <c r="M1811" i="9"/>
  <c r="M1810" i="9"/>
  <c r="M1809" i="9"/>
  <c r="M1808" i="9"/>
  <c r="M1807" i="9"/>
  <c r="M1806" i="9"/>
  <c r="M1805" i="9"/>
  <c r="M1804" i="9"/>
  <c r="M1803" i="9"/>
  <c r="M1802" i="9"/>
  <c r="M1801" i="9"/>
  <c r="M1800" i="9"/>
  <c r="M1799" i="9"/>
  <c r="M1798" i="9"/>
  <c r="M1797" i="9"/>
  <c r="M1796" i="9"/>
  <c r="M1795" i="9"/>
  <c r="M1794" i="9"/>
  <c r="M1793" i="9"/>
  <c r="M1792" i="9"/>
  <c r="M1791" i="9"/>
  <c r="M1790" i="9"/>
  <c r="M1789" i="9"/>
  <c r="M1788" i="9"/>
  <c r="M1787" i="9"/>
  <c r="M1786" i="9"/>
  <c r="M1785" i="9"/>
  <c r="M1784" i="9"/>
  <c r="M1783" i="9"/>
  <c r="M1782" i="9"/>
  <c r="M1781" i="9"/>
  <c r="M1780" i="9"/>
  <c r="M1779" i="9"/>
  <c r="M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M1754" i="9"/>
  <c r="M1753" i="9"/>
  <c r="M1752" i="9"/>
  <c r="M1751" i="9"/>
  <c r="M1750" i="9"/>
  <c r="M1749" i="9"/>
  <c r="M1748" i="9"/>
  <c r="M1747" i="9"/>
  <c r="M1746" i="9"/>
  <c r="M1745" i="9"/>
  <c r="M1744" i="9"/>
  <c r="M1743" i="9"/>
  <c r="M1742" i="9"/>
  <c r="M1741" i="9"/>
  <c r="M1740" i="9"/>
  <c r="M1739" i="9"/>
  <c r="M1738" i="9"/>
  <c r="M1737" i="9"/>
  <c r="M1736" i="9"/>
  <c r="M1735" i="9"/>
  <c r="M1734" i="9"/>
  <c r="M1733" i="9"/>
  <c r="M1732" i="9"/>
  <c r="M1731" i="9"/>
  <c r="M1730" i="9"/>
  <c r="M1729" i="9"/>
  <c r="M1728" i="9"/>
  <c r="M1727" i="9"/>
  <c r="M1726" i="9"/>
  <c r="M1725" i="9"/>
  <c r="M1724" i="9"/>
  <c r="M1723" i="9"/>
  <c r="M1722" i="9"/>
  <c r="M1721" i="9"/>
  <c r="M1720" i="9"/>
  <c r="M1719" i="9"/>
  <c r="M1718" i="9"/>
  <c r="M1717" i="9"/>
  <c r="M1716" i="9"/>
  <c r="M1715" i="9"/>
  <c r="O1714" i="9"/>
  <c r="O1713" i="9"/>
  <c r="O1712" i="9"/>
  <c r="O1711" i="9"/>
  <c r="O1710" i="9"/>
  <c r="O1709" i="9"/>
  <c r="O1708" i="9"/>
  <c r="O1707" i="9"/>
  <c r="O1706" i="9"/>
  <c r="O1705" i="9"/>
  <c r="O1704" i="9"/>
  <c r="O1703" i="9"/>
  <c r="O1702" i="9"/>
  <c r="O1701" i="9"/>
  <c r="O1700" i="9"/>
  <c r="O1699" i="9"/>
  <c r="O1698" i="9"/>
  <c r="O1697" i="9"/>
  <c r="O1696" i="9"/>
  <c r="O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M1614" i="9"/>
  <c r="M1613" i="9"/>
  <c r="M1612" i="9"/>
  <c r="M1611" i="9"/>
  <c r="M1610" i="9"/>
  <c r="M1609" i="9"/>
  <c r="M1608" i="9"/>
  <c r="M1607" i="9"/>
  <c r="M1606" i="9"/>
  <c r="M1605" i="9"/>
  <c r="M1604" i="9"/>
  <c r="M1603" i="9"/>
  <c r="M1602" i="9"/>
  <c r="M1601" i="9"/>
  <c r="M1600" i="9"/>
  <c r="M1599" i="9"/>
  <c r="M1598" i="9"/>
  <c r="M1597" i="9"/>
  <c r="M1596" i="9"/>
  <c r="M1595" i="9"/>
  <c r="N1594" i="9"/>
  <c r="N1593" i="9"/>
  <c r="N1592" i="9"/>
  <c r="N1591" i="9"/>
  <c r="N1590" i="9"/>
  <c r="N1589" i="9"/>
  <c r="N1588" i="9"/>
  <c r="N1587" i="9"/>
  <c r="N1586" i="9"/>
  <c r="N1585" i="9"/>
  <c r="N1584" i="9"/>
  <c r="N1583" i="9"/>
  <c r="N1582" i="9"/>
  <c r="N1581" i="9"/>
  <c r="N1580" i="9"/>
  <c r="N1579" i="9"/>
  <c r="N1578" i="9"/>
  <c r="N1577" i="9"/>
  <c r="N1576" i="9"/>
  <c r="N1575" i="9"/>
  <c r="M1574" i="9"/>
  <c r="M1573" i="9"/>
  <c r="M1572" i="9"/>
  <c r="M1571" i="9"/>
  <c r="M1570" i="9"/>
  <c r="M1569" i="9"/>
  <c r="M1568" i="9"/>
  <c r="M1567" i="9"/>
  <c r="M1566" i="9"/>
  <c r="M1565" i="9"/>
  <c r="M1564" i="9"/>
  <c r="M1563" i="9"/>
  <c r="M1562" i="9"/>
  <c r="M1561" i="9"/>
  <c r="M1560" i="9"/>
  <c r="M1559" i="9"/>
  <c r="M1558" i="9"/>
  <c r="M1557" i="9"/>
  <c r="M1556" i="9"/>
  <c r="M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M1514" i="9"/>
  <c r="M1513" i="9"/>
  <c r="M1512" i="9"/>
  <c r="M1511" i="9"/>
  <c r="M1510" i="9"/>
  <c r="M1509" i="9"/>
  <c r="M1508" i="9"/>
  <c r="M1507" i="9"/>
  <c r="M1506" i="9"/>
  <c r="M1505" i="9"/>
  <c r="M1504" i="9"/>
  <c r="M1503" i="9"/>
  <c r="M1502" i="9"/>
  <c r="M1501" i="9"/>
  <c r="M1500" i="9"/>
  <c r="M1499" i="9"/>
  <c r="M1498" i="9"/>
  <c r="M1497" i="9"/>
  <c r="M1496" i="9"/>
  <c r="M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N1474" i="9"/>
  <c r="N1473" i="9"/>
  <c r="N1472" i="9"/>
  <c r="N1471" i="9"/>
  <c r="N1470" i="9"/>
  <c r="N1469" i="9"/>
  <c r="N1468" i="9"/>
  <c r="N1467" i="9"/>
  <c r="N1466" i="9"/>
  <c r="N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45" i="9"/>
  <c r="N1344" i="9"/>
  <c r="N1343" i="9"/>
  <c r="N1342" i="9"/>
  <c r="N1341" i="9"/>
  <c r="N1340" i="9"/>
  <c r="N1339" i="9"/>
  <c r="N1338" i="9"/>
  <c r="N1337" i="9"/>
  <c r="N1336" i="9"/>
  <c r="N1335" i="9"/>
  <c r="N1334" i="9"/>
  <c r="N1333" i="9"/>
  <c r="N1332" i="9"/>
  <c r="N1331" i="9"/>
  <c r="N1330" i="9"/>
  <c r="N1329" i="9"/>
  <c r="N1328" i="9"/>
  <c r="N1327" i="9"/>
  <c r="N1326" i="9"/>
  <c r="N1325" i="9"/>
  <c r="N1324" i="9"/>
  <c r="N1323" i="9"/>
  <c r="N1322" i="9"/>
  <c r="N1321" i="9"/>
  <c r="N1320" i="9"/>
  <c r="N1319" i="9"/>
  <c r="N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N1257" i="9"/>
  <c r="N1256" i="9"/>
  <c r="N1255" i="9"/>
  <c r="N1254" i="9"/>
  <c r="N1253" i="9"/>
  <c r="N1252" i="9"/>
  <c r="N1251" i="9"/>
  <c r="N1250" i="9"/>
  <c r="N1249" i="9"/>
  <c r="N1248" i="9"/>
  <c r="N1247" i="9"/>
  <c r="N1246" i="9"/>
  <c r="N1245" i="9"/>
  <c r="N1244" i="9"/>
  <c r="N1243" i="9"/>
  <c r="N1242" i="9"/>
  <c r="N1241" i="9"/>
  <c r="N1240" i="9"/>
  <c r="N1239" i="9"/>
  <c r="N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D13" i="6"/>
  <c r="H13" i="6" s="1"/>
  <c r="D12" i="6"/>
  <c r="H12" i="6" s="1"/>
  <c r="D11" i="6"/>
  <c r="H11" i="6" s="1"/>
  <c r="D10" i="6"/>
  <c r="H10" i="6" s="1"/>
  <c r="D9" i="6"/>
  <c r="H9" i="6" s="1"/>
  <c r="D8" i="6"/>
  <c r="H8" i="6" s="1"/>
  <c r="D7" i="6"/>
  <c r="H7" i="6" s="1"/>
  <c r="D6" i="6"/>
  <c r="H6" i="6" s="1"/>
  <c r="D5" i="6"/>
  <c r="H5" i="6" s="1"/>
  <c r="D4" i="6"/>
  <c r="D3" i="6"/>
  <c r="D2" i="6"/>
  <c r="C13" i="6"/>
  <c r="G13" i="6" s="1"/>
  <c r="C12" i="6"/>
  <c r="G12" i="6" s="1"/>
  <c r="C11" i="6"/>
  <c r="G11" i="6" s="1"/>
  <c r="C10" i="6"/>
  <c r="G10" i="6" s="1"/>
  <c r="C9" i="6"/>
  <c r="G9" i="6" s="1"/>
  <c r="C8" i="6"/>
  <c r="G8" i="6" s="1"/>
  <c r="C7" i="6"/>
  <c r="G7" i="6" s="1"/>
  <c r="C6" i="6"/>
  <c r="G6" i="6" s="1"/>
  <c r="C5" i="6"/>
  <c r="G5" i="6" s="1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E4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4" i="6" l="1"/>
  <c r="H4" i="6"/>
  <c r="AA5" i="9"/>
  <c r="AC13" i="9"/>
  <c r="AC10" i="9"/>
  <c r="AA10" i="9"/>
  <c r="Z8" i="9"/>
  <c r="AA8" i="9"/>
  <c r="AC12" i="9"/>
  <c r="AC6" i="9"/>
  <c r="AC5" i="9"/>
  <c r="AA12" i="9"/>
  <c r="AC7" i="9"/>
  <c r="AC8" i="9"/>
  <c r="AB4" i="9"/>
  <c r="AB5" i="9"/>
  <c r="AB13" i="9"/>
  <c r="AB12" i="9"/>
  <c r="AB11" i="9"/>
  <c r="AB10" i="9"/>
  <c r="AB6" i="9"/>
  <c r="AB7" i="9"/>
  <c r="AC4" i="9"/>
  <c r="AC11" i="9"/>
  <c r="AA4" i="9"/>
  <c r="AA13" i="9"/>
  <c r="AA11" i="9"/>
  <c r="AA6" i="9"/>
  <c r="AA7" i="9"/>
  <c r="E3" i="6"/>
  <c r="G3" i="6" s="1"/>
  <c r="F10" i="6"/>
  <c r="F6" i="6"/>
  <c r="E2" i="6"/>
  <c r="F2" i="6" s="1"/>
  <c r="F13" i="6"/>
  <c r="F9" i="6"/>
  <c r="F5" i="6"/>
  <c r="F12" i="6"/>
  <c r="F8" i="6"/>
  <c r="F4" i="6"/>
  <c r="F11" i="6"/>
  <c r="F7" i="6"/>
  <c r="H2" i="6" l="1"/>
  <c r="G2" i="6"/>
  <c r="H3" i="6"/>
  <c r="F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tc={EAB38A73-D68B-40A5-A4A8-8820CB04785C}</author>
    <author>tc={FCB5FC32-CC99-49D2-B5AB-D8FAD1B91162}</author>
    <author>tc={E55C7650-7634-4295-BCC9-AC55CFD92B9A}</author>
  </authors>
  <commentList>
    <comment ref="M6" authorId="0" shapeId="0" xr:uid="{EAB38A73-D68B-40A5-A4A8-8820CB04785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determine amount of time given for bankers to take action</t>
      </text>
    </comment>
    <comment ref="O6" authorId="1" shapeId="0" xr:uid="{FCB5FC32-CC99-49D2-B5AB-D8FAD1B91162}">
      <text>
        <t>[Threaded comment]
Your version of Excel allows you to read this threaded comment; however, any edits to it will get removed if the file is opened in a newer version of Excel. Learn more: https://go.microsoft.com/fwlink/?linkid=870924
Comment:
    # of bankers who took action in time frame</t>
      </text>
    </comment>
    <comment ref="T6" authorId="2" shapeId="0" xr:uid="{E55C7650-7634-4295-BCC9-AC55CFD92B9A}">
      <text>
        <t>[Threaded comment]
Your version of Excel allows you to read this threaded comment; however, any edits to it will get removed if the file is opened in a newer version of Excel. Learn more: https://go.microsoft.com/fwlink/?linkid=870924
Comment:
    "Text to Columns" tool was used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tc={7DA40A79-C4A7-417D-A578-962AE8124500}</author>
    <author>tc={9FF5227A-CF0F-47A9-96F5-1CE5CFF30CFA}</author>
  </authors>
  <commentList>
    <comment ref="C3" authorId="0" shapeId="0" xr:uid="{7DA40A79-C4A7-417D-A578-962AE812450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all Blank Months</t>
      </text>
    </comment>
    <comment ref="D3" authorId="1" shapeId="0" xr:uid="{9FF5227A-CF0F-47A9-96F5-1CE5CFF30CFA}">
      <text>
        <t>[Threaded comment]
Your version of Excel allows you to read this threaded comment; however, any edits to it will get removed if the file is opened in a newer version of Excel. Learn more: https://go.microsoft.com/fwlink/?linkid=870924
Comment:
    Seperate the Month Totals vs the Sub Category Totals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tc={EC2B1DB5-F917-43BE-8831-F35AB4FD364A}</author>
  </authors>
  <commentList>
    <comment ref="R4" authorId="0" shapeId="0" xr:uid="{EC2B1DB5-F917-43BE-8831-F35AB4FD364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all rows with a blank ID #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tc={B1AD5625-1FF8-4608-AF4C-258B4E7043AA}</author>
    <author>tc={C305B00C-835B-4CB6-B5EA-3DC22E6A00E9}</author>
    <author>tc={85B7DFAE-2851-41B3-B9F8-2E427D17BBE3}</author>
  </authors>
  <commentList>
    <comment ref="M1" authorId="0" shapeId="0" xr:uid="{B1AD5625-1FF8-4608-AF4C-258B4E7043A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determine amount of time given for bankers to take action</t>
      </text>
    </comment>
    <comment ref="O1" authorId="1" shapeId="0" xr:uid="{C305B00C-835B-4CB6-B5EA-3DC22E6A00E9}">
      <text>
        <t>[Threaded comment]
Your version of Excel allows you to read this threaded comment; however, any edits to it will get removed if the file is opened in a newer version of Excel. Learn more: https://go.microsoft.com/fwlink/?linkid=870924
Comment:
    # of bankers who took action in time frame</t>
      </text>
    </comment>
    <comment ref="T1" authorId="2" shapeId="0" xr:uid="{85B7DFAE-2851-41B3-B9F8-2E427D17BBE3}">
      <text>
        <t>[Threaded comment]
Your version of Excel allows you to read this threaded comment; however, any edits to it will get removed if the file is opened in a newer version of Excel. Learn more: https://go.microsoft.com/fwlink/?linkid=870924
Comment:
    "Text to Columns" tool was used</t>
      </text>
    </comment>
  </commentList>
</comments>
</file>

<file path=xl/sharedStrings.xml><?xml version="1.0" encoding="utf-8"?>
<sst xmlns="http://schemas.openxmlformats.org/spreadsheetml/2006/main" count="108031" uniqueCount="9511">
  <si>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</si>
  <si>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</si>
  <si>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</si>
  <si>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</si>
  <si>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</si>
  <si>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</si>
  <si>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</si>
  <si>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</si>
  <si>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</si>
  <si>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</si>
  <si>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</si>
  <si>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</si>
  <si>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</si>
  <si>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</si>
  <si>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</si>
  <si>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</si>
  <si>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</si>
  <si>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</si>
  <si>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</si>
  <si>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</si>
  <si>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</si>
  <si>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</si>
  <si>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</si>
  <si>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</si>
  <si>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</si>
  <si>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</si>
  <si>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</si>
  <si>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</si>
  <si>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</si>
  <si>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</si>
  <si>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</si>
  <si>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</si>
  <si>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</si>
  <si>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</si>
  <si>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</si>
  <si>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</si>
  <si>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</si>
  <si>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</si>
  <si>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</si>
  <si>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</si>
  <si>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</si>
  <si>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</si>
  <si>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</si>
  <si>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</si>
  <si>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</si>
  <si>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</si>
  <si>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</si>
  <si>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</si>
  <si>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</si>
  <si>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</si>
  <si>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</si>
  <si>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</si>
  <si>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</si>
  <si>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</si>
  <si>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</si>
  <si>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</si>
  <si>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</si>
  <si>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</si>
  <si>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</si>
  <si>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</si>
  <si>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</si>
  <si>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</si>
  <si>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</si>
  <si>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</si>
  <si>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</si>
  <si>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</si>
  <si>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</si>
  <si>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</si>
  <si>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</si>
  <si>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</si>
  <si>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</si>
  <si>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</si>
  <si>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</si>
  <si>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</si>
  <si>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</si>
  <si>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</si>
  <si>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</si>
  <si>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</si>
  <si>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</si>
  <si>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</si>
  <si>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</si>
  <si>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</si>
  <si>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</si>
  <si>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</si>
  <si>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</si>
  <si>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</si>
  <si>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</si>
  <si>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</si>
  <si>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</si>
  <si>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</si>
  <si>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</si>
  <si>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</si>
  <si>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</si>
  <si>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</si>
  <si>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</si>
  <si>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</si>
  <si>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</si>
  <si>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</si>
  <si>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</si>
  <si>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</si>
  <si>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</si>
  <si>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</si>
  <si>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</si>
  <si>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</si>
  <si>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</si>
  <si>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</si>
  <si>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</si>
  <si>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</si>
  <si>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</si>
  <si>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</si>
  <si>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</si>
  <si>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</si>
  <si>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</si>
  <si>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</si>
  <si>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</si>
  <si>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</si>
  <si>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</si>
  <si>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</si>
  <si>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</si>
  <si>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</si>
  <si>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</si>
  <si>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</si>
  <si>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</si>
  <si>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</si>
  <si>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</si>
  <si>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</si>
  <si>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</si>
  <si>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</si>
  <si>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</si>
  <si>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</si>
  <si>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</si>
  <si>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</si>
  <si>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</si>
  <si>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</si>
  <si>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</si>
  <si>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</si>
  <si>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</si>
  <si>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</si>
  <si>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</si>
  <si>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</si>
  <si>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</si>
  <si>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</si>
  <si>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</si>
  <si>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</si>
  <si>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</si>
  <si>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</si>
  <si>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</si>
  <si>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</si>
  <si>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</si>
  <si>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</si>
  <si>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</si>
  <si>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</si>
  <si>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</si>
  <si>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</si>
  <si>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</si>
  <si>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</si>
  <si>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</si>
  <si>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</si>
  <si>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</si>
  <si>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</si>
  <si>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</si>
  <si>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</si>
  <si>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</si>
  <si>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</si>
  <si>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</si>
  <si>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</si>
  <si>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</si>
  <si>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</si>
  <si>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</si>
  <si>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</si>
  <si>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</si>
  <si>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</si>
  <si>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</si>
  <si>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</si>
  <si>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</si>
  <si>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</si>
  <si>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</si>
  <si>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</si>
  <si>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</si>
  <si>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</si>
  <si>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</si>
  <si>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</si>
  <si>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</si>
  <si>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</si>
  <si>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</si>
  <si>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</si>
  <si>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</si>
  <si>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</si>
  <si>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</si>
  <si>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</si>
  <si>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</si>
  <si>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</si>
  <si>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</si>
  <si>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</si>
  <si>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</si>
  <si>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</si>
  <si>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</si>
  <si>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</si>
  <si>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</si>
  <si>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</si>
  <si>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</si>
  <si>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</si>
  <si>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</si>
  <si>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</si>
  <si>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</si>
  <si>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</si>
  <si>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</si>
  <si>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</si>
  <si>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</si>
  <si>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</si>
  <si>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</si>
  <si>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</si>
  <si>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</si>
  <si>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</si>
  <si>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</si>
  <si>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</si>
  <si>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</si>
  <si>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</si>
  <si>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</si>
  <si>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</si>
  <si>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</si>
  <si>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</si>
  <si>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</si>
  <si>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</si>
  <si>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</si>
  <si>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</si>
  <si>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</si>
  <si>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</si>
  <si>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</si>
  <si>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</si>
  <si>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</si>
  <si>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</si>
  <si>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</si>
  <si>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</si>
  <si>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</si>
  <si>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</si>
  <si>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</si>
  <si>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</si>
  <si>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</si>
  <si>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</si>
  <si>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</si>
  <si>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</si>
  <si>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</si>
  <si>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</si>
  <si>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</si>
  <si>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</si>
  <si>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</si>
  <si>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</si>
  <si>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</si>
  <si>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</si>
  <si>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</si>
  <si>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</si>
  <si>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</si>
  <si>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</si>
  <si>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</si>
  <si>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</si>
  <si>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</si>
  <si>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</si>
  <si>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</si>
  <si>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</si>
  <si>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</si>
  <si>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</si>
  <si>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</si>
  <si>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</si>
  <si>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</si>
  <si>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</si>
  <si>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</si>
  <si>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</si>
  <si>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</si>
  <si>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</si>
  <si>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</si>
  <si>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</si>
  <si>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</si>
  <si>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</si>
  <si>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</si>
  <si>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</si>
  <si>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</si>
  <si>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</si>
  <si>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</si>
  <si>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</si>
  <si>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</si>
  <si>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</si>
  <si>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</si>
  <si>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</si>
  <si>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</si>
  <si>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</si>
  <si>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</si>
  <si>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</si>
  <si>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</si>
  <si>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</si>
  <si>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</si>
  <si>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</si>
  <si>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</si>
  <si>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</si>
  <si>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</si>
  <si>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</si>
  <si>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</si>
  <si>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</si>
  <si>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</si>
  <si>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</si>
  <si>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</si>
  <si>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</si>
  <si>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</si>
  <si>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</si>
  <si>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</si>
  <si>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</si>
  <si>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</si>
  <si>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</si>
  <si>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</si>
  <si>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</si>
  <si>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</si>
  <si>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</si>
  <si>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</si>
  <si>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</si>
  <si>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</si>
  <si>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</si>
  <si>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</si>
  <si>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</si>
  <si>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</si>
  <si>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</si>
  <si>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</si>
  <si>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</si>
  <si>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</si>
  <si>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</si>
  <si>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</si>
  <si>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</si>
  <si>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</si>
  <si>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</si>
  <si>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</si>
  <si>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</si>
  <si>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</si>
  <si>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</si>
  <si>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</si>
  <si>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</si>
  <si>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</si>
  <si>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</si>
  <si>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</si>
  <si>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</si>
  <si>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</si>
  <si>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</si>
  <si>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</si>
  <si>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</si>
  <si>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</si>
  <si>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</si>
  <si>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</si>
  <si>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</si>
  <si>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</si>
  <si>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</si>
  <si>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</si>
  <si>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</si>
  <si>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</si>
  <si>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</si>
  <si>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</si>
  <si>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</si>
  <si>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</si>
  <si>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</si>
  <si>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</si>
  <si>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</si>
  <si>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</si>
  <si>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</si>
  <si>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</si>
  <si>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</si>
  <si>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</si>
  <si>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</si>
  <si>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</si>
  <si>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</si>
  <si>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</si>
  <si>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</si>
  <si>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</si>
  <si>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</si>
  <si>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</si>
  <si>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</si>
  <si>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</si>
  <si>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</si>
  <si>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</si>
  <si>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</si>
  <si>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</si>
  <si>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</si>
  <si>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</si>
  <si>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</si>
  <si>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</si>
  <si>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</si>
  <si>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</si>
  <si>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</si>
  <si>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</si>
  <si>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</si>
  <si>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</si>
  <si>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</si>
  <si>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</si>
  <si>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</si>
  <si>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</si>
  <si>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</si>
  <si>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</si>
  <si>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</si>
  <si>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</si>
  <si>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</si>
  <si>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</si>
  <si>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</si>
  <si>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</si>
  <si>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</si>
  <si>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</si>
  <si>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</si>
  <si>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</si>
  <si>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</si>
  <si>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</si>
  <si>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</si>
  <si>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</si>
  <si>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</si>
  <si>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</si>
  <si>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</si>
  <si>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</si>
  <si>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</si>
  <si>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</si>
  <si>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</si>
  <si>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</si>
  <si>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</si>
  <si>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</si>
  <si>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</si>
  <si>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</si>
  <si>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</si>
  <si>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</si>
  <si>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</si>
  <si>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</si>
  <si>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</si>
  <si>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</si>
  <si>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</si>
  <si>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</si>
  <si>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</si>
  <si>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</si>
  <si>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</si>
  <si>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</si>
  <si>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</si>
  <si>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</si>
  <si>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</si>
  <si>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</si>
  <si>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</si>
  <si>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</si>
  <si>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</si>
  <si>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</si>
  <si>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</si>
  <si>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</si>
  <si>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</si>
  <si>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</si>
  <si>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</si>
  <si>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</si>
  <si>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</si>
  <si>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</si>
  <si>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</si>
  <si>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</si>
  <si>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</si>
  <si>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</si>
  <si>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</si>
  <si>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</si>
  <si>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</si>
  <si>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</si>
  <si>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</si>
  <si>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</si>
  <si>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</si>
  <si>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</si>
  <si>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</si>
  <si>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</si>
  <si>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</si>
  <si>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</si>
  <si>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</si>
  <si>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</si>
  <si>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</si>
  <si>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</si>
  <si>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</si>
  <si>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</si>
  <si>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</si>
  <si>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</si>
  <si>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</si>
  <si>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</si>
  <si>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</si>
  <si>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</si>
  <si>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</si>
  <si>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</si>
  <si>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</si>
  <si>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</si>
  <si>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</si>
  <si>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</si>
  <si>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</si>
  <si>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</si>
  <si>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</si>
  <si>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</si>
  <si>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</si>
  <si>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</si>
  <si>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</si>
  <si>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</si>
  <si>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</si>
  <si>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</si>
  <si>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</si>
  <si>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</si>
  <si>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</si>
  <si>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</si>
  <si>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</si>
  <si>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</si>
  <si>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</si>
  <si>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</si>
  <si>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</si>
  <si>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</si>
  <si>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</si>
  <si>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</si>
  <si>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</si>
  <si>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</si>
  <si>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</si>
  <si>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</si>
  <si>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</si>
  <si>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</si>
  <si>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</si>
  <si>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</si>
  <si>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</si>
  <si>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</si>
  <si>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</si>
  <si>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</si>
  <si>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</si>
  <si>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</si>
  <si>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</si>
  <si>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</si>
  <si>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</si>
  <si>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</si>
  <si>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</si>
  <si>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</si>
  <si>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</si>
  <si>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</si>
  <si>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</si>
  <si>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</si>
  <si>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</si>
  <si>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</si>
  <si>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</si>
  <si>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</si>
  <si>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</si>
  <si>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</si>
  <si>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</si>
  <si>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</si>
  <si>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</si>
  <si>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</si>
  <si>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</si>
  <si>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</si>
  <si>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</si>
  <si>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</si>
  <si>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</si>
  <si>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</si>
  <si>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</si>
  <si>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</si>
  <si>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</si>
  <si>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</si>
  <si>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</si>
  <si>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</si>
  <si>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</si>
  <si>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</si>
  <si>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</si>
  <si>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</si>
  <si>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</si>
  <si>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</si>
  <si>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</si>
  <si>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</si>
  <si>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</si>
  <si>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</si>
  <si>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</si>
  <si>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</si>
  <si>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</si>
  <si>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</si>
  <si>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</si>
  <si>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</si>
  <si>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</si>
  <si>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</si>
  <si>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</si>
  <si>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</si>
  <si>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</si>
  <si>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</si>
  <si>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</si>
  <si>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</si>
  <si>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</si>
  <si>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</si>
  <si>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</si>
  <si>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</si>
  <si>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</si>
  <si>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</si>
  <si>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</si>
  <si>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</si>
  <si>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</si>
  <si>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</si>
  <si>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</si>
  <si>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</si>
  <si>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</si>
  <si>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</si>
  <si>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</si>
  <si>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</si>
  <si>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</si>
  <si>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</si>
  <si>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</si>
  <si>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</si>
  <si>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</si>
  <si>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</si>
  <si>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</si>
  <si>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</si>
  <si>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</si>
  <si>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</si>
  <si>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</si>
  <si>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</si>
  <si>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</si>
  <si>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</si>
  <si>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</si>
  <si>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</si>
  <si>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</si>
  <si>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</si>
  <si>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</si>
  <si>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</si>
  <si>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</si>
  <si>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</si>
  <si>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</si>
  <si>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</si>
  <si>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</si>
  <si>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</si>
  <si>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</si>
  <si>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</si>
  <si>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</si>
  <si>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</si>
  <si>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</si>
  <si>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</si>
  <si>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</si>
  <si>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</si>
  <si>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</si>
  <si>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</si>
  <si>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</si>
  <si>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</si>
  <si>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</si>
  <si>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</si>
  <si>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</si>
  <si>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</si>
  <si>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</si>
  <si>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</si>
  <si>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</si>
  <si>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</si>
  <si>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</si>
  <si>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</si>
  <si>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</si>
  <si>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</si>
  <si>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</si>
  <si>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</si>
  <si>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</si>
  <si>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</si>
  <si>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</si>
  <si>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</si>
  <si>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</si>
  <si>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</si>
  <si>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</si>
  <si>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</si>
  <si>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</si>
  <si>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</si>
  <si>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</si>
  <si>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</si>
  <si>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</si>
  <si>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</si>
  <si>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</si>
  <si>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</si>
  <si>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</si>
  <si>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</si>
  <si>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</si>
  <si>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</si>
  <si>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</si>
  <si>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</si>
  <si>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</si>
  <si>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</si>
  <si>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</si>
  <si>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</si>
  <si>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</si>
  <si>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</si>
  <si>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</si>
  <si>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</si>
  <si>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</si>
  <si>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</si>
  <si>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</si>
  <si>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</si>
  <si>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</si>
  <si>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</si>
  <si>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</si>
  <si>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</si>
  <si>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</si>
  <si>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</si>
  <si>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</si>
  <si>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</si>
  <si>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</si>
  <si>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</si>
  <si>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</si>
  <si>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</si>
  <si>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</si>
  <si>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</si>
  <si>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</si>
  <si>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</si>
  <si>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</si>
  <si>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</si>
  <si>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</si>
  <si>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</si>
  <si>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</si>
  <si>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</si>
  <si>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</si>
  <si>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</si>
  <si>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</si>
  <si>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</si>
  <si>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</si>
  <si>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</si>
  <si>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</si>
  <si>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</si>
  <si>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</si>
  <si>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</si>
  <si>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</si>
  <si>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</si>
  <si>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</si>
  <si>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</si>
  <si>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</si>
  <si>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</si>
  <si>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</si>
  <si>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</si>
  <si>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</si>
  <si>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</si>
  <si>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</si>
  <si>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</si>
  <si>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</si>
  <si>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</si>
  <si>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</si>
  <si>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</si>
  <si>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</si>
  <si>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</si>
  <si>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</si>
  <si>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</si>
  <si>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</si>
  <si>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</si>
  <si>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</si>
  <si>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</si>
  <si>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</si>
  <si>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</si>
  <si>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</si>
  <si>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</si>
  <si>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</si>
  <si>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</si>
  <si>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</si>
  <si>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</si>
  <si>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</si>
  <si>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</si>
  <si>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</si>
  <si>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</si>
  <si>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</si>
  <si>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</si>
  <si>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</si>
  <si>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</si>
  <si>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</si>
  <si>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</si>
  <si>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</si>
  <si>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</si>
  <si>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</si>
  <si>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</si>
  <si>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</si>
  <si>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</si>
  <si>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</si>
  <si>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</si>
  <si>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</si>
  <si>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</si>
  <si>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</si>
  <si>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</si>
  <si>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</si>
  <si>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</si>
  <si>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</si>
  <si>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</si>
  <si>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</si>
  <si>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</si>
  <si>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</si>
  <si>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</si>
  <si>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</si>
  <si>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</si>
  <si>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</si>
  <si>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</si>
  <si>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</si>
  <si>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</si>
  <si>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</si>
  <si>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</si>
  <si>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</si>
  <si>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</si>
  <si>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</si>
  <si>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</si>
  <si>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</si>
  <si>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</si>
  <si>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</si>
  <si>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</si>
  <si>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</si>
  <si>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</si>
  <si>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</si>
  <si>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</si>
  <si>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</si>
  <si>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</si>
  <si>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</si>
  <si>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</si>
  <si>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</si>
  <si>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</si>
  <si>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</si>
  <si>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</si>
  <si>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</si>
  <si>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</si>
  <si>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</si>
  <si>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</si>
  <si>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</si>
  <si>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</si>
  <si>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</si>
  <si>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</si>
  <si>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</si>
  <si>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</si>
  <si>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</si>
  <si>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</si>
  <si>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</si>
  <si>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</si>
  <si>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</si>
  <si>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</si>
  <si>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</si>
  <si>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</si>
  <si>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</si>
  <si>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</si>
  <si>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</si>
  <si>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</si>
  <si>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</si>
  <si>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</si>
  <si>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</si>
  <si>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</si>
  <si>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</si>
  <si>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</si>
  <si>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</si>
  <si>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</si>
  <si>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</si>
  <si>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</si>
  <si>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</si>
  <si>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</si>
  <si>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</si>
  <si>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</si>
  <si>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</si>
  <si>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</si>
  <si>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</si>
  <si>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</si>
  <si>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</si>
  <si>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</si>
  <si>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</si>
  <si>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</si>
  <si>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</si>
  <si>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</si>
  <si>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</si>
  <si>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</si>
  <si>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</si>
  <si>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</si>
  <si>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</si>
  <si>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</si>
  <si>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</si>
  <si>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</si>
  <si>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</si>
  <si>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</si>
  <si>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</si>
  <si>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</si>
  <si>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</si>
  <si>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</si>
  <si>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</si>
  <si>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</si>
  <si>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</si>
  <si>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</si>
  <si>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</si>
  <si>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</si>
  <si>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</si>
  <si>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</si>
  <si>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</si>
  <si>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</si>
  <si>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</si>
  <si>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</si>
  <si>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</si>
  <si>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</si>
  <si>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</si>
  <si>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</si>
  <si>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</si>
  <si>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</si>
  <si>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</si>
  <si>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</si>
  <si>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</si>
  <si>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</si>
  <si>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</si>
  <si>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</si>
  <si>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</si>
  <si>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</si>
  <si>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</si>
  <si>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</si>
  <si>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</si>
  <si>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</si>
  <si>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</si>
  <si>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</si>
  <si>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</si>
  <si>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</si>
  <si>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</si>
  <si>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</si>
  <si>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</si>
  <si>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</si>
  <si>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</si>
  <si>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</si>
  <si>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</si>
  <si>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</si>
  <si>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</si>
  <si>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</si>
  <si>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</si>
  <si>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</si>
  <si>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</si>
  <si>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</si>
  <si>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</si>
  <si>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</si>
  <si>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</si>
  <si>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</si>
  <si>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</si>
  <si>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</si>
  <si>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</si>
  <si>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</si>
  <si>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</si>
  <si>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</si>
  <si>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</si>
  <si>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</si>
  <si>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</si>
  <si>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</si>
  <si>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</si>
  <si>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</si>
  <si>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</si>
  <si>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</si>
  <si>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</si>
  <si>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</si>
  <si>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</si>
  <si>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</si>
  <si>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</si>
  <si>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</si>
  <si>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</si>
  <si>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</si>
  <si>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</si>
  <si>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</si>
  <si>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</si>
  <si>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</si>
  <si>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</si>
  <si>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</si>
  <si>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</si>
  <si>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</si>
  <si>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</si>
  <si>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</si>
  <si>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</si>
  <si>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</si>
  <si>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</si>
  <si>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</si>
  <si>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</si>
  <si>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</si>
  <si>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</si>
  <si>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</si>
  <si>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</si>
  <si>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</si>
  <si>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</si>
  <si>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</si>
  <si>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</si>
  <si>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</si>
  <si>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</si>
  <si>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</si>
  <si>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</si>
  <si>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</si>
  <si>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</si>
  <si>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</si>
  <si>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</si>
  <si>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</si>
  <si>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</si>
  <si>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</si>
  <si>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</si>
  <si>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</si>
  <si>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</si>
  <si>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</si>
  <si>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</si>
  <si>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</si>
  <si>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</si>
  <si>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</si>
  <si>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</si>
  <si>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</si>
  <si>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</si>
  <si>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</si>
  <si>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</si>
  <si>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</si>
  <si>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</si>
  <si>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</si>
  <si>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</si>
  <si>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</si>
  <si>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</si>
  <si>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</si>
  <si>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</si>
  <si>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</si>
  <si>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</si>
  <si>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</si>
  <si>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</si>
  <si>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</si>
  <si>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</si>
  <si>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</si>
  <si>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</si>
  <si>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</si>
  <si>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</si>
  <si>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</si>
  <si>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</si>
  <si>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</si>
  <si>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</si>
  <si>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</si>
  <si>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</si>
  <si>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</si>
  <si>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</si>
  <si>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</si>
  <si>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</si>
  <si>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</si>
  <si>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</si>
  <si>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</si>
  <si>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</si>
  <si>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</si>
  <si>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</si>
  <si>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</si>
  <si>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</si>
  <si>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</si>
  <si>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</si>
  <si>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</si>
  <si>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</si>
  <si>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</si>
  <si>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</si>
  <si>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</si>
  <si>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</si>
  <si>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</si>
  <si>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</si>
  <si>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</si>
  <si>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</si>
  <si>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</si>
  <si>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</si>
  <si>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</si>
  <si>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</si>
  <si>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</si>
  <si>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</si>
  <si>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</si>
  <si>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</si>
  <si>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</si>
  <si>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</si>
  <si>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</si>
  <si>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</si>
  <si>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</si>
  <si>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</si>
  <si>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</si>
  <si>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</si>
  <si>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</si>
  <si>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</si>
  <si>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</si>
  <si>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</si>
  <si>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</si>
  <si>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</si>
  <si>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</si>
  <si>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</si>
  <si>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</si>
  <si>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</si>
  <si>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</si>
  <si>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</si>
  <si>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</si>
  <si>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</si>
  <si>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</si>
  <si>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</si>
  <si>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</si>
  <si>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</si>
  <si>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</si>
  <si>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</si>
  <si>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</si>
  <si>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</si>
  <si>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</si>
  <si>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</si>
  <si>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</si>
  <si>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</si>
  <si>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</si>
  <si>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</si>
  <si>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</si>
  <si>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</si>
  <si>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</si>
  <si>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</si>
  <si>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</si>
  <si>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</si>
  <si>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</si>
  <si>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</si>
  <si>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</si>
  <si>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</si>
  <si>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</si>
  <si>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</si>
  <si>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</si>
  <si>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</si>
  <si>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</si>
  <si>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</si>
  <si>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</si>
  <si>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</si>
  <si>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</si>
  <si>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</si>
  <si>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</si>
  <si>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</si>
  <si>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</si>
  <si>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</si>
  <si>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</si>
  <si>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</si>
  <si>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</si>
  <si>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</si>
  <si>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</si>
  <si>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</si>
  <si>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</si>
  <si>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</si>
  <si>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</si>
  <si>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</si>
  <si>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</si>
  <si>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</si>
  <si>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</si>
  <si>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</si>
  <si>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</si>
  <si>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</si>
  <si>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</si>
  <si>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</si>
  <si>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</si>
  <si>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</si>
  <si>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</si>
  <si>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</si>
  <si>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</si>
  <si>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</si>
  <si>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</si>
  <si>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</si>
  <si>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</si>
  <si>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</si>
  <si>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</si>
  <si>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</si>
  <si>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</si>
  <si>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</si>
  <si>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</si>
  <si>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</si>
  <si>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</si>
  <si>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</si>
  <si>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</si>
  <si>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</si>
  <si>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</si>
  <si>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</si>
  <si>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</si>
  <si>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</si>
  <si>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</si>
  <si>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</si>
  <si>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</si>
  <si>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</si>
  <si>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</si>
  <si>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</si>
  <si>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</si>
  <si>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</si>
  <si>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</si>
  <si>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</si>
  <si>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</si>
  <si>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</si>
  <si>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</si>
  <si>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</si>
  <si>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</si>
  <si>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</si>
  <si>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</si>
  <si>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</si>
  <si>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</si>
  <si>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</si>
  <si>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</si>
  <si>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</si>
  <si>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</si>
  <si>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</si>
  <si>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</si>
  <si>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</si>
  <si>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</si>
  <si>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</si>
  <si>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</si>
  <si>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</si>
  <si>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</si>
  <si>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</si>
  <si>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</si>
  <si>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</si>
  <si>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</si>
  <si>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</si>
  <si>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</si>
  <si>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</si>
  <si>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</si>
  <si>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</si>
  <si>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</si>
  <si>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</si>
  <si>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</si>
  <si>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</si>
  <si>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</si>
  <si>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</si>
  <si>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</si>
  <si>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</si>
  <si>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</si>
  <si>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</si>
  <si>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</si>
  <si>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</si>
  <si>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</si>
  <si>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</si>
  <si>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</si>
  <si>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</si>
  <si>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</si>
  <si>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</si>
  <si>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</si>
  <si>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</si>
  <si>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</si>
  <si>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</si>
  <si>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</si>
  <si>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</si>
  <si>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</si>
  <si>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</si>
  <si>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</si>
  <si>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</si>
  <si>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</si>
  <si>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</si>
  <si>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</si>
  <si>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</si>
  <si>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</si>
  <si>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</si>
  <si>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</si>
  <si>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</si>
  <si>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</si>
  <si>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</si>
  <si>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</si>
  <si>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</si>
  <si>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</si>
  <si>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</si>
  <si>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</si>
  <si>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</si>
  <si>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</si>
  <si>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</si>
  <si>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</si>
  <si>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</si>
  <si>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</si>
  <si>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</si>
  <si>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</si>
  <si>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</si>
  <si>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</si>
  <si>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</si>
  <si>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</si>
  <si>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</si>
  <si>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</si>
  <si>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</si>
  <si>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</si>
  <si>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</si>
  <si>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</si>
  <si>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</si>
  <si>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</si>
  <si>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</si>
  <si>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</si>
  <si>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</si>
  <si>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</si>
  <si>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</si>
  <si>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</si>
  <si>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</si>
  <si>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</si>
  <si>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</si>
  <si>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</si>
  <si>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</si>
  <si>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</si>
  <si>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</si>
  <si>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</si>
  <si>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</si>
  <si>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</si>
  <si>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</si>
  <si>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</si>
  <si>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</si>
  <si>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</si>
  <si>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</si>
  <si>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</si>
  <si>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</si>
  <si>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</si>
  <si>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</si>
  <si>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</si>
  <si>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</si>
  <si>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</si>
  <si>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</si>
  <si>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</si>
  <si>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</si>
  <si>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</si>
  <si>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</si>
  <si>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</si>
  <si>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</si>
  <si>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</si>
  <si>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</si>
  <si>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</si>
  <si>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</si>
  <si>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</si>
  <si>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</si>
  <si>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</si>
  <si>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</si>
  <si>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</si>
  <si>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</si>
  <si>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</si>
  <si>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</si>
  <si>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</si>
  <si>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</si>
  <si>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</si>
  <si>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</si>
  <si>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</si>
  <si>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</si>
  <si>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</si>
  <si>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</si>
  <si>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</si>
  <si>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</si>
  <si>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</si>
  <si>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</si>
  <si>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</si>
  <si>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</si>
  <si>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</si>
  <si>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</si>
  <si>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</si>
  <si>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</si>
  <si>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</si>
  <si>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</si>
  <si>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</si>
  <si>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</si>
  <si>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</si>
  <si>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</si>
  <si>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</si>
  <si>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</si>
  <si>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</si>
  <si>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</si>
  <si>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</si>
  <si>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</si>
  <si>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</si>
  <si>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</si>
  <si>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</si>
  <si>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</si>
  <si>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</si>
  <si>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</si>
  <si>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</si>
  <si>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</si>
  <si>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</si>
  <si>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</si>
  <si>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</si>
  <si>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</si>
  <si>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</si>
  <si>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</si>
  <si>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</si>
  <si>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</si>
  <si>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</si>
  <si>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</si>
  <si>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</si>
  <si>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</si>
  <si>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</si>
  <si>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</si>
  <si>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</si>
  <si>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</si>
  <si>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</si>
  <si>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</si>
  <si>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</si>
  <si>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</si>
  <si>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</si>
  <si>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</si>
  <si>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</si>
  <si>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</si>
  <si>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</si>
  <si>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</si>
  <si>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</si>
  <si>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</si>
  <si>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</si>
  <si>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</si>
  <si>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</si>
  <si>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</si>
  <si>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</si>
  <si>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</si>
  <si>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</si>
  <si>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</si>
  <si>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</si>
  <si>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</si>
  <si>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</si>
  <si>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</si>
  <si>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</si>
  <si>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</si>
  <si>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</si>
  <si>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</si>
  <si>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</si>
  <si>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</si>
  <si>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</si>
  <si>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</si>
  <si>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</si>
  <si>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</si>
  <si>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</si>
  <si>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</si>
  <si>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</si>
  <si>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</si>
  <si>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</si>
  <si>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</si>
  <si>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</si>
  <si>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</si>
  <si>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</si>
  <si>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</si>
  <si>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</si>
  <si>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</si>
  <si>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</si>
  <si>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</si>
  <si>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</si>
  <si>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</si>
  <si>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</si>
  <si>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</si>
  <si>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</si>
  <si>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</si>
  <si>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</si>
  <si>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</si>
  <si>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</si>
  <si>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</si>
  <si>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</si>
  <si>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</si>
  <si>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</si>
  <si>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</si>
  <si>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</si>
  <si>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</si>
  <si>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</si>
  <si>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</si>
  <si>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</si>
  <si>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</si>
  <si>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</si>
  <si>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</si>
  <si>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</si>
  <si>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</si>
  <si>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</si>
  <si>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</si>
  <si>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</si>
  <si>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</si>
  <si>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</si>
  <si>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</si>
  <si>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</si>
  <si>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</si>
  <si>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</si>
  <si>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</si>
  <si>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</si>
  <si>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</si>
  <si>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</si>
  <si>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</si>
  <si>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</si>
  <si>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</si>
  <si>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</si>
  <si>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</si>
  <si>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</si>
  <si>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</si>
  <si>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</si>
  <si>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</si>
  <si>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</si>
  <si>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</si>
  <si>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</si>
  <si>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</si>
  <si>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</si>
  <si>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</si>
  <si>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</si>
  <si>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</si>
  <si>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</si>
  <si>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</si>
  <si>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</si>
  <si>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</si>
  <si>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</si>
  <si>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</si>
  <si>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</si>
  <si>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</si>
  <si>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</si>
  <si>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</si>
  <si>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</si>
  <si>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</si>
  <si>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</si>
  <si>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</si>
  <si>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</si>
  <si>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</si>
  <si>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</si>
  <si>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</si>
  <si>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</si>
  <si>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</si>
  <si>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</si>
  <si>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</si>
  <si>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</si>
  <si>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</si>
  <si>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</si>
  <si>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</si>
  <si>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</si>
  <si>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</si>
  <si>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</si>
  <si>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</si>
  <si>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</si>
  <si>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</si>
  <si>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</si>
  <si>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</si>
  <si>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</si>
  <si>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</si>
  <si>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</si>
  <si>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</si>
  <si>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</si>
  <si>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</si>
  <si>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</si>
  <si>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</si>
  <si>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</si>
  <si>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</si>
  <si>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</si>
  <si>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</si>
  <si>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</si>
  <si>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</si>
  <si>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</si>
  <si>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</si>
  <si>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</si>
  <si>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</si>
  <si>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</si>
  <si>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</si>
  <si>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</si>
  <si>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</si>
  <si>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</si>
  <si>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</si>
  <si>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</si>
  <si>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</si>
  <si>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</si>
  <si>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</si>
  <si>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</si>
  <si>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</si>
  <si>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</si>
  <si>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</si>
  <si>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</si>
  <si>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</si>
  <si>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</si>
  <si>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</si>
  <si>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</si>
  <si>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</si>
  <si>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</si>
  <si>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</si>
  <si>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</si>
  <si>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</si>
  <si>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</si>
  <si>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</si>
  <si>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</si>
  <si>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</si>
  <si>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</si>
  <si>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</si>
  <si>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</si>
  <si>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</si>
  <si>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</si>
  <si>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</si>
  <si>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</si>
  <si>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</si>
  <si>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</si>
  <si>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</si>
  <si>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</si>
  <si>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</si>
  <si>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</si>
  <si>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</si>
  <si>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</si>
  <si>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</si>
  <si>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</si>
  <si>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</si>
  <si>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</si>
  <si>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</si>
  <si>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</si>
  <si>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</si>
  <si>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</si>
  <si>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</si>
  <si>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</si>
  <si>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</si>
  <si>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</si>
  <si>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</si>
  <si>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</si>
  <si>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</si>
  <si>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</si>
  <si>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</si>
  <si>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</si>
  <si>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</si>
  <si>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</si>
  <si>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</si>
  <si>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</si>
  <si>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</si>
  <si>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</si>
  <si>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</si>
  <si>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</si>
  <si>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</si>
  <si>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</si>
  <si>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</si>
  <si>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</si>
  <si>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</si>
  <si>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</si>
  <si>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</si>
  <si>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</si>
  <si>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</si>
  <si>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</si>
  <si>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</si>
  <si>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</si>
  <si>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</si>
  <si>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</si>
  <si>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</si>
  <si>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</si>
  <si>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</si>
  <si>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</si>
  <si>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</si>
  <si>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</si>
  <si>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</si>
  <si>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</si>
  <si>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</si>
  <si>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</si>
  <si>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</si>
  <si>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</si>
  <si>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</si>
  <si>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</si>
  <si>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</si>
  <si>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</si>
  <si>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</si>
  <si>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</si>
  <si>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</si>
  <si>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</si>
  <si>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</si>
  <si>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</si>
  <si>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</si>
  <si>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</si>
  <si>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</si>
  <si>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</si>
  <si>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</si>
  <si>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</si>
  <si>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</si>
  <si>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</si>
  <si>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</si>
  <si>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</si>
  <si>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</si>
  <si>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</si>
  <si>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</si>
  <si>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</si>
  <si>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</si>
  <si>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</si>
  <si>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</si>
  <si>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</si>
  <si>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</si>
  <si>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</si>
  <si>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</si>
  <si>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</si>
  <si>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</si>
  <si>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</si>
  <si>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</si>
  <si>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</si>
  <si>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</si>
  <si>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</si>
  <si>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</si>
  <si>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</si>
  <si>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</si>
  <si>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</si>
  <si>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</si>
  <si>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</si>
  <si>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</si>
  <si>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</si>
  <si>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</si>
  <si>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</si>
  <si>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</si>
  <si>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</si>
  <si>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</si>
  <si>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</si>
  <si>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</si>
  <si>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</si>
  <si>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</si>
  <si>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</si>
  <si>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</si>
  <si>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</si>
  <si>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</si>
  <si>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</si>
  <si>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</si>
  <si>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</si>
  <si>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</si>
  <si>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</si>
  <si>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</si>
  <si>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</si>
  <si>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</si>
  <si>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</si>
  <si>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</si>
  <si>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</si>
  <si>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</si>
  <si>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</si>
  <si>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</si>
  <si>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</si>
  <si>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</si>
  <si>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</si>
  <si>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</si>
  <si>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</si>
  <si>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</si>
  <si>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</si>
  <si>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</si>
  <si>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</si>
  <si>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</si>
  <si>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</si>
  <si>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</si>
  <si>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</si>
  <si>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</si>
  <si>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</si>
  <si>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</si>
  <si>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</si>
  <si>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</si>
  <si>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</si>
  <si>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</si>
  <si>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</si>
  <si>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</si>
  <si>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</si>
  <si>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</si>
  <si>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</si>
  <si>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</si>
  <si>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</si>
  <si>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</si>
  <si>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</si>
  <si>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</si>
  <si>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</si>
  <si>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</si>
  <si>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</si>
  <si>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</si>
  <si>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</si>
  <si>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</si>
  <si>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</si>
  <si>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</si>
  <si>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</si>
  <si>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</si>
  <si>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</si>
  <si>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</si>
  <si>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</si>
  <si>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</si>
  <si>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</si>
  <si>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</si>
  <si>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</si>
  <si>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</si>
  <si>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</si>
  <si>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</si>
  <si>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</si>
  <si>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</si>
  <si>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</si>
  <si>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</si>
  <si>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</si>
  <si>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</si>
  <si>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</si>
  <si>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</si>
  <si>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</si>
  <si>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</si>
  <si>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</si>
  <si>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</si>
  <si>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</si>
  <si>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</si>
  <si>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</si>
  <si>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</si>
  <si>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</si>
  <si>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</si>
  <si>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</si>
  <si>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</si>
  <si>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</si>
  <si>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</si>
  <si>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</si>
  <si>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</si>
  <si>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</si>
  <si>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</si>
  <si>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</si>
  <si>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</si>
  <si>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</si>
  <si>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</si>
  <si>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</si>
  <si>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</si>
  <si>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</si>
  <si>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</si>
  <si>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</si>
  <si>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</si>
  <si>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</si>
  <si>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</si>
  <si>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</si>
  <si>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</si>
  <si>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</si>
  <si>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</si>
  <si>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</si>
  <si>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</si>
  <si>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</si>
  <si>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</si>
  <si>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</si>
  <si>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</si>
  <si>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</si>
  <si>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</si>
  <si>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</si>
  <si>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</si>
  <si>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</si>
  <si>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</si>
  <si>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</si>
  <si>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</si>
  <si>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</si>
  <si>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</si>
  <si>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</si>
  <si>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</si>
  <si>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</si>
  <si>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</si>
  <si>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</si>
  <si>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</si>
  <si>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</si>
  <si>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</si>
  <si>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</si>
  <si>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</si>
  <si>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</si>
  <si>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</si>
  <si>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</si>
  <si>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</si>
  <si>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</si>
  <si>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</si>
  <si>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</si>
  <si>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</si>
  <si>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</si>
  <si>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</si>
  <si>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</si>
  <si>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</si>
  <si>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</si>
  <si>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</si>
  <si>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</si>
  <si>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</si>
  <si>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</si>
  <si>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</si>
  <si>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</si>
  <si>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</si>
  <si>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</si>
  <si>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</si>
  <si>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</si>
  <si>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</si>
  <si>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</si>
  <si>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</si>
  <si>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</si>
  <si>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</si>
  <si>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</si>
  <si>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</si>
  <si>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</si>
  <si>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</si>
  <si>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</si>
  <si>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</si>
  <si>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</si>
  <si>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</si>
  <si>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</si>
  <si>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</si>
  <si>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</si>
  <si>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</si>
  <si>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</si>
  <si>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</si>
  <si>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</si>
  <si>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</si>
  <si>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</si>
  <si>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</si>
  <si>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</si>
  <si>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</si>
  <si>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</si>
  <si>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</si>
  <si>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</si>
  <si>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</si>
  <si>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</si>
  <si>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</si>
  <si>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</si>
  <si>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</si>
  <si>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</si>
  <si>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</si>
  <si>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</si>
  <si>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</si>
  <si>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</si>
  <si>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</si>
  <si>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</si>
  <si>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</si>
  <si>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</si>
  <si>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</si>
  <si>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</si>
  <si>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</si>
  <si>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</si>
  <si>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</si>
  <si>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</si>
  <si>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</si>
  <si>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</si>
  <si>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</si>
  <si>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</si>
  <si>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</si>
  <si>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</si>
  <si>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</si>
  <si>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</si>
  <si>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</si>
  <si>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</si>
  <si>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</si>
  <si>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</si>
  <si>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</si>
  <si>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</si>
  <si>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</si>
  <si>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</si>
  <si>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</si>
  <si>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</si>
  <si>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</si>
  <si>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</si>
  <si>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</si>
  <si>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</si>
  <si>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</si>
  <si>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</si>
  <si>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</si>
  <si>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</si>
  <si>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</si>
  <si>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</si>
  <si>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</si>
  <si>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</si>
  <si>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</si>
  <si>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</si>
  <si>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</si>
  <si>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</si>
  <si>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</si>
  <si>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</si>
  <si>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</si>
  <si>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</si>
  <si>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</si>
  <si>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</si>
  <si>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</si>
  <si>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</si>
  <si>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</si>
  <si>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</si>
  <si>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</si>
  <si>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</si>
  <si>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</si>
  <si>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</si>
  <si>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</si>
  <si>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</si>
  <si>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</si>
  <si>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</si>
  <si>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</si>
  <si>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</si>
  <si>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</si>
  <si>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</si>
  <si>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</si>
  <si>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</si>
  <si>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</si>
  <si>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</si>
  <si>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</si>
  <si>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</si>
  <si>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</si>
  <si>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</si>
  <si>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</si>
  <si>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</si>
  <si>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</si>
  <si>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</si>
  <si>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</si>
  <si>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</si>
  <si>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</si>
  <si>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</si>
  <si>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</si>
  <si>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</si>
  <si>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</si>
  <si>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</si>
  <si>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</si>
  <si>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</si>
  <si>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</si>
  <si>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</si>
  <si>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</si>
  <si>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</si>
  <si>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</si>
  <si>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</si>
  <si>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</si>
  <si>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</si>
  <si>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</si>
  <si>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</si>
  <si>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</si>
  <si>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</si>
  <si>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</si>
  <si>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</si>
  <si>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</si>
  <si>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</si>
  <si>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</si>
  <si>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</si>
  <si>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</si>
  <si>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</si>
  <si>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</si>
  <si>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</si>
  <si>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</si>
  <si>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</si>
  <si>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</si>
  <si>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</si>
  <si>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</si>
  <si>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</si>
  <si>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</si>
  <si>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</si>
  <si>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</si>
  <si>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</si>
  <si>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</si>
  <si>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</si>
  <si>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</si>
  <si>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</si>
  <si>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</si>
  <si>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</si>
  <si>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</si>
  <si>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</si>
  <si>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</si>
  <si>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</si>
  <si>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</si>
  <si>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</si>
  <si>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</si>
  <si>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</si>
  <si>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</si>
  <si>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</si>
  <si>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</si>
  <si>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</si>
  <si>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</si>
  <si>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</si>
  <si>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</si>
  <si>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</si>
  <si>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</si>
  <si>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</si>
  <si>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</si>
  <si>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</si>
  <si>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</si>
  <si>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</si>
  <si>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</si>
  <si>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</si>
  <si>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</si>
  <si>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</si>
  <si>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</si>
  <si>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</si>
  <si>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</si>
  <si>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</si>
  <si>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</si>
  <si>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</si>
  <si>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</si>
  <si>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</si>
  <si>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</si>
  <si>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</si>
  <si>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</si>
  <si>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</si>
  <si>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</si>
  <si>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</si>
  <si>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</si>
  <si>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</si>
  <si>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</si>
  <si>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</si>
  <si>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</si>
  <si>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</si>
  <si>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</si>
  <si>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</si>
  <si>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</si>
  <si>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</si>
  <si>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</si>
  <si>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</si>
  <si>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</si>
  <si>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</si>
  <si>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</si>
  <si>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</si>
  <si>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</si>
  <si>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</si>
  <si>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</si>
  <si>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</si>
  <si>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</si>
  <si>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</si>
  <si>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</si>
  <si>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</si>
  <si>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</si>
  <si>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</si>
  <si>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</si>
  <si>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</si>
  <si>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</si>
  <si>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</si>
  <si>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</si>
  <si>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</si>
  <si>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</si>
  <si>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</si>
  <si>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</si>
  <si>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</si>
  <si>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</si>
  <si>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</si>
  <si>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</si>
  <si>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</si>
  <si>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</si>
  <si>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</si>
  <si>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</si>
  <si>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</si>
  <si>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</si>
  <si>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</si>
  <si>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</si>
  <si>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</si>
  <si>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</si>
  <si>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</si>
  <si>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</si>
  <si>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</si>
  <si>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</si>
  <si>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</si>
  <si>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</si>
  <si>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</si>
  <si>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</si>
  <si>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</si>
  <si>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</si>
  <si>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</si>
  <si>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</si>
  <si>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</si>
  <si>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</si>
  <si>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</si>
  <si>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</si>
  <si>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</si>
  <si>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</si>
  <si>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</si>
  <si>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</si>
  <si>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</si>
  <si>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</si>
  <si>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</si>
  <si>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</si>
  <si>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</si>
  <si>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</si>
  <si>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</si>
  <si>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</si>
  <si>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</si>
  <si>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</si>
  <si>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</si>
  <si>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</si>
  <si>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</si>
  <si>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</si>
  <si>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</si>
  <si>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</si>
  <si>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</si>
  <si>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</si>
  <si>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</si>
  <si>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</si>
  <si>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</si>
  <si>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</si>
  <si>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</si>
  <si>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</si>
  <si>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</si>
  <si>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</si>
  <si>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</si>
  <si>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</si>
  <si>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</si>
  <si>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</si>
  <si>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</si>
  <si>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</si>
  <si>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</si>
  <si>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</si>
  <si>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</si>
  <si>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</si>
  <si>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</si>
  <si>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</si>
  <si>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</si>
  <si>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</si>
  <si>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</si>
  <si>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</si>
  <si>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</si>
  <si>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</si>
  <si>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</si>
  <si>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</si>
  <si>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</si>
  <si>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</si>
  <si>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</si>
  <si>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</si>
  <si>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</si>
  <si>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</si>
  <si>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</si>
  <si>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</si>
  <si>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</si>
  <si>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</si>
  <si>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</si>
  <si>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</si>
  <si>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</si>
  <si>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</si>
  <si>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</si>
  <si>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</si>
  <si>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</si>
  <si>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</si>
  <si>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</si>
  <si>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</si>
  <si>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</si>
  <si>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</si>
  <si>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</si>
  <si>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</si>
  <si>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</si>
  <si>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</si>
  <si>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</si>
  <si>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</si>
  <si>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</si>
  <si>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</si>
  <si>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</si>
  <si>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</si>
  <si>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</si>
  <si>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</si>
  <si>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</si>
  <si>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</si>
  <si>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</si>
  <si>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</si>
  <si>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</si>
  <si>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</si>
  <si>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</si>
  <si>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</si>
  <si>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</si>
  <si>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</si>
  <si>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</si>
  <si>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</si>
  <si>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</si>
  <si>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</si>
  <si>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</si>
  <si>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</si>
  <si>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</si>
  <si>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</si>
  <si>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</si>
  <si>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</si>
  <si>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</si>
  <si>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</si>
  <si>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</si>
  <si>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</si>
  <si>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</si>
  <si>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</si>
  <si>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</si>
  <si>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</si>
  <si>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</si>
  <si>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</si>
  <si>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</si>
  <si>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</si>
  <si>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</si>
  <si>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</si>
  <si>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</si>
  <si>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</si>
  <si>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</si>
  <si>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</si>
  <si>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</si>
  <si>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</si>
  <si>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</si>
  <si>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</si>
  <si>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</si>
  <si>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</si>
  <si>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</si>
  <si>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</si>
  <si>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</si>
  <si>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</si>
  <si>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</si>
  <si>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</si>
  <si>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</si>
  <si>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</si>
  <si>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</si>
  <si>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</si>
  <si>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</si>
  <si>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</si>
  <si>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</si>
  <si>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</si>
  <si>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</si>
  <si>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</si>
  <si>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</si>
  <si>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</si>
  <si>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</si>
  <si>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</si>
  <si>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</si>
  <si>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</si>
  <si>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</si>
  <si>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</si>
  <si>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</si>
  <si>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</si>
  <si>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</si>
  <si>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</si>
  <si>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</si>
  <si>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</si>
  <si>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</si>
  <si>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</si>
  <si>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</si>
  <si>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</si>
  <si>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</si>
  <si>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</si>
  <si>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</si>
  <si>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</si>
  <si>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</si>
  <si>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</si>
  <si>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</si>
  <si>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</si>
  <si>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</si>
  <si>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</si>
  <si>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</si>
  <si>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</si>
  <si>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</si>
  <si>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</si>
  <si>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</si>
  <si>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</si>
  <si>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</si>
  <si>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</si>
  <si>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</si>
  <si>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</si>
  <si>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</si>
  <si>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</si>
  <si>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</si>
  <si>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</si>
  <si>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</si>
  <si>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</si>
  <si>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</si>
  <si>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</si>
  <si>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</si>
  <si>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</si>
  <si>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</si>
  <si>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</si>
  <si>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</si>
  <si>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</si>
  <si>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</si>
  <si>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</si>
  <si>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</si>
  <si>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</si>
  <si>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</si>
  <si>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</si>
  <si>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</si>
  <si>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</si>
  <si>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</si>
  <si>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</si>
  <si>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</si>
  <si>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</si>
  <si>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</si>
  <si>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</si>
  <si>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</si>
  <si>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</si>
  <si>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</si>
  <si>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</si>
  <si>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</si>
  <si>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</si>
  <si>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</si>
  <si>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</si>
  <si>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</si>
  <si>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</si>
  <si>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</si>
  <si>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</si>
  <si>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</si>
  <si>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</si>
  <si>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</si>
  <si>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</si>
  <si>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</si>
  <si>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</si>
  <si>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</si>
  <si>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</si>
  <si>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</si>
  <si>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</si>
  <si>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</si>
  <si>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</si>
  <si>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</si>
  <si>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</si>
  <si>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</si>
  <si>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</si>
  <si>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</si>
  <si>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</si>
  <si>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</si>
  <si>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</si>
  <si>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</si>
  <si>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</si>
  <si>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</si>
  <si>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</si>
  <si>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</si>
  <si>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</si>
  <si>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</si>
  <si>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</si>
  <si>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</si>
  <si>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</si>
  <si>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</si>
  <si>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</si>
  <si>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</si>
  <si>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</si>
  <si>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</si>
  <si>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</si>
  <si>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</si>
  <si>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</si>
  <si>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</si>
  <si>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</si>
  <si>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</si>
  <si>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</si>
  <si>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</si>
  <si>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</si>
  <si>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</si>
  <si>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</si>
  <si>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</si>
  <si>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</si>
  <si>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</si>
  <si>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</si>
  <si>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</si>
  <si>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</si>
  <si>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</si>
  <si>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</si>
  <si>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</si>
  <si>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</si>
  <si>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</si>
  <si>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</si>
  <si>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</si>
  <si>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</si>
  <si>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</si>
  <si>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</si>
  <si>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</si>
  <si>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</si>
  <si>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</si>
  <si>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</si>
  <si>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</si>
  <si>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</si>
  <si>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</si>
  <si>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</si>
  <si>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</si>
  <si>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</si>
  <si>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</si>
  <si>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</si>
  <si>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</si>
  <si>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</si>
  <si>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</si>
  <si>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</si>
  <si>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</si>
  <si>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</si>
  <si>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</si>
  <si>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</si>
  <si>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</si>
  <si>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</si>
  <si>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</si>
  <si>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</si>
  <si>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</si>
  <si>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</si>
  <si>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</si>
  <si>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</si>
  <si>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</si>
  <si>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</si>
  <si>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</si>
  <si>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</si>
  <si>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</si>
  <si>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</si>
  <si>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</si>
  <si>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</si>
  <si>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</si>
  <si>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</si>
  <si>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</si>
  <si>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</si>
  <si>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</si>
  <si>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</si>
  <si>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</si>
  <si>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</si>
  <si>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</si>
  <si>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</si>
  <si>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</si>
  <si>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</si>
  <si>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</si>
  <si>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</si>
  <si>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</si>
  <si>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</si>
  <si>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</si>
  <si>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</si>
  <si>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</si>
  <si>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</si>
  <si>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</si>
  <si>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</si>
  <si>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</si>
  <si>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</si>
  <si>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</si>
  <si>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</si>
  <si>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</si>
  <si>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</si>
  <si>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</si>
  <si>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</si>
  <si>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</si>
  <si>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</si>
  <si>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</si>
  <si>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</si>
  <si>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</si>
  <si>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</si>
  <si>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</si>
  <si>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</si>
  <si>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</si>
  <si>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</si>
  <si>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</si>
  <si>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</si>
  <si>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</si>
  <si>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</si>
  <si>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</si>
  <si>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</si>
  <si>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</si>
  <si>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</si>
  <si>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</si>
  <si>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</si>
  <si>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</si>
  <si>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</si>
  <si>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</si>
  <si>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</si>
  <si>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</si>
  <si>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</si>
  <si>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</si>
  <si>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</si>
  <si>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</si>
  <si>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</si>
  <si>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</si>
  <si>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</si>
  <si>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</si>
  <si>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</si>
  <si>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</si>
  <si>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</si>
  <si>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</si>
  <si>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</si>
  <si>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</si>
  <si>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</si>
  <si>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</si>
  <si>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</si>
  <si>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</si>
  <si>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</si>
  <si>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</si>
  <si>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</si>
  <si>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</si>
  <si>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</si>
  <si>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</si>
  <si>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</si>
  <si>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</si>
  <si>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</si>
  <si>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</si>
  <si>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</si>
  <si>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</si>
  <si>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</si>
  <si>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</si>
  <si>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</si>
  <si>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</si>
  <si>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</si>
  <si>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</si>
  <si>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</si>
  <si>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</si>
  <si>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</si>
  <si>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</si>
  <si>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</si>
  <si>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</si>
  <si>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</si>
  <si>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</si>
  <si>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</si>
  <si>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</si>
  <si>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</si>
  <si>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</si>
  <si>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</si>
  <si>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</si>
  <si>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</si>
  <si>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</si>
  <si>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</si>
  <si>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</si>
  <si>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</si>
  <si>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</si>
  <si>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</si>
  <si>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</si>
  <si>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</si>
  <si>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</si>
  <si>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</si>
  <si>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</si>
  <si>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</si>
  <si>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</si>
  <si>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</si>
  <si>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</si>
  <si>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</si>
  <si>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</si>
  <si>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</si>
  <si>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</si>
  <si>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</si>
  <si>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</si>
  <si>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</si>
  <si>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</si>
  <si>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</si>
  <si>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</si>
  <si>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</si>
  <si>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</si>
  <si>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</si>
  <si>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</si>
  <si>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</si>
  <si>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</si>
  <si>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</si>
  <si>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</si>
  <si>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</si>
  <si>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</si>
  <si>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</si>
  <si>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</si>
  <si>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</si>
  <si>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</si>
  <si>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</si>
  <si>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</si>
  <si>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</si>
  <si>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</si>
  <si>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</si>
  <si>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</si>
  <si>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</si>
  <si>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</si>
  <si>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</si>
  <si>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</si>
  <si>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</si>
  <si>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</si>
  <si>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</si>
  <si>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</si>
  <si>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</si>
  <si>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</si>
  <si>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</si>
  <si>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</si>
  <si>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</si>
  <si>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</si>
  <si>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</si>
  <si>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</si>
  <si>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</si>
  <si>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</si>
  <si>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</si>
  <si>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</si>
  <si>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</si>
  <si>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</si>
  <si>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</si>
  <si>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</si>
  <si>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</si>
  <si>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</si>
  <si>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</si>
  <si>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</si>
  <si>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</si>
  <si>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</si>
  <si>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</si>
  <si>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</si>
  <si>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</si>
  <si>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</si>
  <si>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</si>
  <si>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</si>
  <si>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</si>
  <si>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</si>
  <si>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</si>
  <si>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</si>
  <si>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</si>
  <si>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</si>
  <si>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</si>
  <si>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</si>
  <si>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</si>
  <si>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</si>
  <si>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</si>
  <si>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</si>
  <si>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</si>
  <si>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</si>
  <si>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</si>
  <si>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</si>
  <si>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</si>
  <si>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</si>
  <si>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</si>
  <si>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</si>
  <si>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</si>
  <si>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</si>
  <si>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</si>
  <si>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</si>
  <si>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</si>
  <si>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</si>
  <si>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</si>
  <si>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</si>
  <si>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</si>
  <si>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</si>
  <si>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</si>
  <si>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</si>
  <si>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</si>
  <si>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</si>
  <si>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</si>
  <si>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</si>
  <si>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</si>
  <si>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</si>
  <si>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</si>
  <si>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</si>
  <si>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</si>
  <si>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</si>
  <si>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</si>
  <si>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</si>
  <si>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</si>
  <si>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</si>
  <si>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</si>
  <si>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</si>
  <si>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</si>
  <si>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</si>
  <si>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</si>
  <si>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</si>
  <si>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</si>
  <si>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</si>
  <si>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</si>
  <si>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</si>
  <si>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</si>
  <si>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</si>
  <si>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</si>
  <si>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</si>
  <si>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</si>
  <si>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</si>
  <si>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</si>
  <si>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</si>
  <si>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</si>
  <si>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</si>
  <si>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</si>
  <si>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</si>
  <si>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</si>
  <si>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</si>
  <si>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</si>
  <si>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</si>
  <si>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</si>
  <si>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</si>
  <si>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</si>
  <si>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</si>
  <si>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</si>
  <si>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</si>
  <si>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</si>
  <si>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</si>
  <si>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</si>
  <si>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</si>
  <si>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</si>
  <si>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</si>
  <si>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</si>
  <si>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</si>
  <si>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</si>
  <si>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</si>
  <si>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</si>
  <si>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</si>
  <si>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</si>
  <si>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</si>
  <si>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</si>
  <si>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</si>
  <si>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</si>
  <si>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</si>
  <si>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</si>
  <si>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</si>
  <si>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</si>
  <si>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</si>
  <si>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</si>
  <si>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</si>
  <si>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</si>
  <si>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</si>
  <si>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</si>
  <si>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</si>
  <si>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</si>
  <si>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</si>
  <si>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</si>
  <si>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</si>
  <si>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</si>
  <si>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</si>
  <si>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</si>
  <si>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</si>
  <si>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</si>
  <si>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</si>
  <si>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</si>
  <si>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</si>
  <si>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</si>
  <si>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</si>
  <si>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</si>
  <si>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</si>
  <si>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</si>
  <si>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</si>
  <si>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</si>
  <si>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</si>
  <si>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</si>
  <si>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</si>
  <si>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</si>
  <si>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</si>
  <si>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</si>
  <si>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</si>
  <si>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</si>
  <si>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</si>
  <si>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</si>
  <si>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</si>
  <si>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</si>
  <si>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</si>
  <si>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</si>
  <si>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</si>
  <si>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</si>
  <si>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</si>
  <si>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</si>
  <si>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</si>
  <si>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</si>
  <si>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</si>
  <si>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</si>
  <si>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</si>
  <si>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</si>
  <si>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</si>
  <si>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</si>
  <si>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</si>
  <si>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</si>
  <si>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</si>
  <si>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</si>
  <si>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</si>
  <si>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</si>
  <si>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</si>
  <si>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</si>
  <si>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</si>
  <si>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</si>
  <si>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</si>
  <si>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</si>
  <si>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</si>
  <si>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</si>
  <si>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</si>
  <si>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</si>
  <si>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</si>
  <si>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</si>
  <si>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</si>
  <si>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</si>
  <si>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</si>
  <si>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</si>
  <si>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</si>
  <si>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</si>
  <si>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</si>
  <si>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</si>
  <si>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</si>
  <si>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</si>
  <si>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</si>
  <si>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</si>
  <si>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</si>
  <si>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</si>
  <si>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</si>
  <si>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</si>
  <si>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</si>
  <si>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</si>
  <si>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</si>
  <si>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</si>
  <si>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</si>
  <si>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</si>
  <si>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</si>
  <si>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</si>
  <si>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</si>
  <si>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</si>
  <si>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</si>
  <si>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</si>
  <si>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</si>
  <si>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</si>
  <si>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</si>
  <si>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</si>
  <si>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</si>
  <si>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</si>
  <si>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</si>
  <si>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</si>
  <si>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</si>
  <si>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</si>
  <si>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</si>
  <si>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</si>
  <si>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</si>
  <si>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</si>
  <si>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</si>
  <si>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</si>
  <si>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</si>
  <si>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</si>
  <si>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</si>
  <si>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</si>
  <si>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</si>
  <si>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</si>
  <si>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</si>
  <si>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</si>
  <si>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</si>
  <si>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</si>
  <si>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</si>
  <si>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</si>
  <si>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</si>
  <si>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</si>
  <si>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</si>
  <si>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</si>
  <si>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</si>
  <si>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</si>
  <si>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</si>
  <si>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</si>
  <si>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</si>
  <si>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</si>
  <si>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</si>
  <si>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</si>
  <si>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</si>
  <si>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</si>
  <si>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</si>
  <si>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</si>
  <si>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</si>
  <si>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</si>
  <si>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</si>
  <si>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</si>
  <si>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</si>
  <si>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</si>
  <si>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</si>
  <si>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</si>
  <si>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</si>
  <si>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</si>
  <si>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</si>
  <si>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</si>
  <si>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</si>
  <si>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</si>
  <si>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</si>
  <si>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</si>
  <si>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</si>
  <si>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</si>
  <si>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</si>
  <si>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</si>
  <si>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</si>
  <si>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</si>
  <si>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</si>
  <si>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</si>
  <si>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</si>
  <si>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</si>
  <si>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</si>
  <si>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</si>
  <si>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</si>
  <si>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</si>
  <si>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</si>
  <si>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</si>
  <si>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</si>
  <si>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</si>
  <si>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</si>
  <si>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</si>
  <si>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</si>
  <si>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</si>
  <si>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</si>
  <si>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</si>
  <si>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</si>
  <si>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</si>
  <si>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</si>
  <si>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</si>
  <si>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</si>
  <si>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</si>
  <si>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</si>
  <si>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</si>
  <si>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</si>
  <si>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</si>
  <si>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</si>
  <si>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</si>
  <si>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</si>
  <si>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</si>
  <si>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</si>
  <si>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</si>
  <si>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</si>
  <si>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</si>
  <si>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</si>
  <si>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</si>
  <si>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</si>
  <si>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</si>
  <si>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</si>
  <si>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</si>
  <si>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</si>
  <si>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</si>
  <si>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</si>
  <si>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</si>
  <si>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</si>
  <si>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</si>
  <si>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</si>
  <si>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</si>
  <si>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</si>
  <si>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</si>
  <si>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</si>
  <si>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</si>
  <si>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</si>
  <si>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</si>
  <si>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</si>
  <si>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</si>
  <si>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</si>
  <si>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</si>
  <si>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</si>
  <si>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</si>
  <si>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</si>
  <si>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</si>
  <si>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</si>
  <si>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</si>
  <si>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</si>
  <si>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</si>
  <si>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</si>
  <si>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</si>
  <si>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</si>
  <si>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</si>
  <si>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</si>
  <si>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</si>
  <si>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</si>
  <si>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</si>
  <si>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</si>
  <si>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</si>
  <si>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</si>
  <si>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</si>
  <si>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</si>
  <si>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</si>
  <si>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</si>
  <si>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</si>
  <si>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</si>
  <si>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</si>
  <si>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</si>
  <si>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</si>
  <si>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</si>
  <si>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</si>
  <si>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</si>
  <si>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</si>
  <si>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</si>
  <si>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</si>
  <si>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</si>
  <si>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</si>
  <si>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</si>
  <si>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</si>
  <si>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</si>
  <si>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</si>
  <si>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</si>
  <si>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</si>
  <si>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</si>
  <si>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</si>
  <si>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</si>
  <si>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</si>
  <si>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</si>
  <si>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</si>
  <si>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</si>
  <si>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</si>
  <si>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</si>
  <si>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</si>
  <si>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</si>
  <si>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</si>
  <si>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</si>
  <si>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</si>
  <si>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</si>
  <si>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</si>
  <si>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</si>
  <si>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</si>
  <si>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</si>
  <si>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</si>
  <si>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</si>
  <si>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</si>
  <si>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</si>
  <si>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</si>
  <si>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</si>
  <si>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</si>
  <si>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</si>
  <si>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</si>
  <si>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</si>
  <si>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</si>
  <si>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</si>
  <si>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</si>
  <si>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</si>
  <si>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</si>
  <si>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</si>
  <si>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</si>
  <si>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</si>
  <si>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</si>
  <si>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</si>
  <si>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</si>
  <si>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</si>
  <si>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</si>
  <si>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</si>
  <si>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</si>
  <si>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</si>
  <si>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</si>
  <si>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</si>
  <si>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</si>
  <si>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</si>
  <si>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</si>
  <si>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</si>
  <si>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</si>
  <si>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</si>
  <si>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</si>
  <si>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</si>
  <si>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</si>
  <si>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</si>
  <si>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</si>
  <si>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</si>
  <si>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</si>
  <si>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</si>
  <si>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</si>
  <si>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</si>
  <si>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</si>
  <si>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</si>
  <si>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</si>
  <si>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</si>
  <si>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</si>
  <si>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</si>
  <si>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</si>
  <si>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</si>
  <si>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</si>
  <si>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</si>
  <si>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</si>
  <si>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</si>
  <si>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</si>
  <si>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</si>
  <si>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</si>
  <si>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</si>
  <si>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</si>
  <si>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</si>
  <si>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</si>
  <si>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</si>
  <si>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</si>
  <si>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</si>
  <si>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</si>
  <si>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</si>
  <si>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</si>
  <si>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</si>
  <si>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</si>
  <si>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</si>
  <si>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</si>
  <si>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</si>
  <si>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</si>
  <si>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</si>
  <si>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</si>
  <si>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</si>
  <si>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</si>
  <si>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</si>
  <si>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</si>
  <si>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</si>
  <si>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</si>
  <si>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</si>
  <si>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</si>
  <si>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</si>
  <si>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</si>
  <si>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</si>
  <si>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</si>
  <si>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</si>
  <si>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</si>
  <si>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</si>
  <si>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</si>
  <si>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</si>
  <si>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</si>
  <si>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</si>
  <si>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</si>
  <si>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</si>
  <si>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</si>
  <si>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</si>
  <si>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</si>
  <si>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</si>
  <si>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</si>
  <si>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</si>
  <si>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</si>
  <si>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</si>
  <si>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</si>
  <si>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</si>
  <si>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</si>
  <si>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</si>
  <si>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</si>
  <si>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</si>
  <si>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</si>
  <si>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</si>
  <si>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</si>
  <si>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</si>
  <si>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</si>
  <si>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</si>
  <si>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</si>
  <si>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</si>
  <si>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</si>
  <si>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</si>
  <si>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</si>
  <si>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</si>
  <si>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</si>
  <si>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</si>
  <si>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</si>
  <si>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</si>
  <si>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</si>
  <si>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</si>
  <si>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</si>
  <si>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</si>
  <si>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</si>
  <si>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</si>
  <si>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</si>
  <si>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</si>
  <si>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</si>
  <si>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</si>
  <si>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</si>
  <si>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</si>
  <si>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</si>
  <si>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</si>
  <si>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</si>
  <si>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</si>
  <si>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</si>
  <si>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</si>
  <si>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</si>
  <si>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</si>
  <si>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</si>
  <si>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</si>
  <si>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</si>
  <si>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</si>
  <si>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</si>
  <si>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</si>
  <si>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</si>
  <si>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</si>
  <si>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</si>
  <si>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</si>
  <si>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</si>
  <si>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</si>
  <si>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</si>
  <si>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</si>
  <si>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</si>
  <si>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</si>
  <si>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</si>
  <si>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</si>
  <si>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</si>
  <si>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</si>
  <si>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</si>
  <si>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</si>
  <si>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</si>
  <si>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</si>
  <si>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</si>
  <si>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</si>
  <si>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</si>
  <si>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</si>
  <si>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</si>
  <si>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</si>
  <si>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</si>
  <si>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</si>
  <si>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</si>
  <si>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</si>
  <si>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</si>
  <si>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</si>
  <si>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</si>
  <si>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</si>
  <si>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</si>
  <si>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</si>
  <si>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</si>
  <si>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</si>
  <si>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</si>
  <si>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</si>
  <si>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</si>
  <si>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</si>
  <si>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</si>
  <si>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</si>
  <si>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</si>
  <si>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</si>
  <si>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</si>
  <si>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</si>
  <si>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</si>
  <si>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</si>
  <si>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</si>
  <si>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</si>
  <si>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</si>
  <si>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</si>
  <si>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</si>
  <si>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</si>
  <si>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</si>
  <si>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</si>
  <si>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</si>
  <si>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</si>
  <si>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</si>
  <si>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</si>
  <si>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</si>
  <si>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</si>
  <si>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</si>
  <si>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</si>
  <si>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</si>
  <si>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</si>
  <si>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</si>
  <si>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</si>
  <si>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</si>
  <si>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</si>
  <si>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</si>
  <si>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</si>
  <si>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</si>
  <si>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</si>
  <si>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</si>
  <si>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</si>
  <si>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</si>
  <si>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</si>
  <si>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</si>
  <si>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</si>
  <si>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</si>
  <si>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</si>
  <si>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</si>
  <si>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</si>
  <si>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</si>
  <si>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</si>
  <si>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</si>
  <si>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</si>
  <si>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</si>
  <si>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</si>
  <si>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</si>
  <si>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</si>
  <si>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</si>
  <si>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</si>
  <si>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</si>
  <si>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</si>
  <si>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</si>
  <si>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</si>
  <si>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</si>
  <si>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</si>
  <si>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</si>
  <si>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</si>
  <si>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</si>
  <si>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</si>
  <si>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</si>
  <si>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</si>
  <si>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</si>
  <si>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</si>
  <si>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</si>
  <si>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</si>
  <si>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</si>
  <si>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</si>
  <si>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</si>
  <si>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</si>
  <si>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</si>
  <si>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</si>
  <si>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</si>
  <si>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</si>
  <si>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</si>
  <si>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</si>
  <si>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</si>
  <si>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</si>
  <si>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</si>
  <si>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</si>
  <si>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</si>
  <si>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</si>
  <si>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</si>
  <si>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</si>
  <si>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</si>
  <si>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</si>
  <si>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</si>
  <si>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</si>
  <si>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</si>
  <si>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</si>
  <si>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</si>
  <si>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</si>
  <si>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</si>
  <si>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</si>
  <si>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</si>
  <si>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</si>
  <si>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</si>
  <si>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</si>
  <si>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</si>
  <si>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</si>
  <si>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</si>
  <si>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</si>
  <si>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</si>
  <si>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</si>
  <si>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</si>
  <si>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</si>
  <si>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</si>
  <si>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</si>
  <si>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</si>
  <si>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</si>
  <si>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</si>
  <si>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</si>
  <si>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</si>
  <si>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</si>
  <si>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</si>
  <si>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</si>
  <si>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</si>
  <si>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</si>
  <si>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</si>
  <si>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</si>
  <si>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</si>
  <si>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</si>
  <si>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</si>
  <si>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</si>
  <si>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</si>
  <si>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</si>
  <si>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</si>
  <si>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</si>
  <si>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</si>
  <si>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</si>
  <si>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</si>
  <si>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</si>
  <si>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</si>
  <si>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</si>
  <si>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</si>
  <si>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</si>
  <si>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</si>
  <si>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</si>
  <si>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</si>
  <si>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</si>
  <si>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</si>
  <si>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</si>
  <si>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</si>
  <si>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</si>
  <si>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</si>
  <si>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</si>
  <si>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</si>
  <si>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</si>
  <si>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</si>
  <si>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</si>
  <si>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</si>
  <si>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</si>
  <si>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</si>
  <si>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</si>
  <si>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</si>
  <si>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</si>
  <si>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</si>
  <si>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</si>
  <si>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</si>
  <si>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</si>
  <si>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</si>
  <si>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</si>
  <si>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</si>
  <si>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</si>
  <si>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</si>
  <si>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</si>
  <si>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</si>
  <si>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</si>
  <si>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</si>
  <si>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</si>
  <si>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</si>
  <si>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</si>
  <si>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</si>
  <si>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</si>
  <si>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</si>
  <si>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</si>
  <si>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</si>
  <si>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</si>
  <si>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</si>
  <si>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</si>
  <si>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</si>
  <si>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</si>
  <si>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</si>
  <si>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</si>
  <si>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</si>
  <si>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</si>
  <si>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</si>
  <si>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</si>
  <si>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</si>
  <si>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</si>
  <si>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</si>
  <si>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</si>
  <si>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</si>
  <si>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</si>
  <si>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</si>
  <si>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</si>
  <si>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</si>
  <si>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</si>
  <si>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</si>
  <si>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</si>
  <si>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</si>
  <si>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</si>
  <si>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</si>
  <si>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</si>
  <si>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</si>
  <si>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</si>
  <si>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</si>
  <si>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</si>
  <si>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</si>
  <si>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</si>
  <si>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</si>
  <si>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</si>
  <si>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</si>
  <si>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</si>
  <si>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</si>
  <si>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</si>
  <si>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</si>
  <si>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</si>
  <si>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</si>
  <si>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</si>
  <si>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</si>
  <si>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</si>
  <si>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</si>
  <si>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</si>
  <si>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</si>
  <si>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</si>
  <si>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</si>
  <si>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</si>
  <si>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</si>
  <si>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</si>
  <si>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</si>
  <si>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</si>
  <si>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</si>
  <si>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</si>
  <si>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</si>
  <si>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</si>
  <si>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</si>
  <si>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</si>
  <si>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</si>
  <si>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</si>
  <si>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</si>
  <si>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</si>
  <si>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</si>
  <si>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</si>
  <si>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</si>
  <si>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</si>
  <si>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</si>
  <si>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</si>
  <si>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</si>
  <si>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</si>
  <si>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</si>
  <si>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</si>
  <si>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</si>
  <si>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</si>
  <si>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</si>
  <si>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</si>
  <si>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</si>
  <si>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</si>
  <si>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</si>
  <si>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</si>
  <si>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</si>
  <si>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</si>
  <si>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</si>
  <si>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</si>
  <si>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</si>
  <si>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</si>
  <si>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</si>
  <si>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</si>
  <si>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</si>
  <si>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</si>
  <si>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</si>
  <si>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</si>
  <si>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</si>
  <si>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</si>
  <si>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</si>
  <si>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</si>
  <si>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</si>
  <si>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</si>
  <si>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</si>
  <si>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</si>
  <si>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</si>
  <si>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</si>
  <si>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</si>
  <si>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</si>
  <si>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</si>
  <si>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</si>
  <si>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</si>
  <si>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</si>
  <si>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</si>
  <si>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</si>
  <si>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</si>
  <si>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</si>
  <si>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</si>
  <si>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</si>
  <si>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</si>
  <si>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</si>
  <si>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</si>
  <si>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</si>
  <si>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</si>
  <si>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</si>
  <si>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</si>
  <si>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</si>
  <si>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</si>
  <si>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</si>
  <si>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</si>
  <si>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</si>
  <si>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</si>
  <si>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</si>
  <si>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</si>
  <si>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</si>
  <si>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</si>
  <si>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</si>
  <si>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</si>
  <si>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</si>
  <si>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</si>
  <si>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</si>
  <si>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</si>
  <si>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</si>
  <si>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</si>
  <si>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</si>
  <si>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</si>
  <si>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</si>
  <si>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</si>
  <si>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</si>
  <si>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</si>
  <si>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</si>
  <si>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</si>
  <si>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</si>
  <si>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</si>
  <si>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</si>
  <si>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</si>
  <si>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</si>
  <si>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</si>
  <si>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</si>
  <si>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</si>
  <si>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</si>
  <si>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</si>
  <si>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</si>
  <si>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</si>
  <si>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</si>
  <si>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</si>
  <si>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</si>
  <si>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</si>
  <si>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</si>
  <si>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</si>
  <si>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</si>
  <si>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</si>
  <si>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</si>
  <si>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</si>
  <si>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</si>
  <si>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</si>
  <si>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</si>
  <si>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</si>
  <si>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</si>
  <si>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</si>
  <si>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</si>
  <si>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</si>
  <si>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</si>
  <si>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</si>
  <si>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</si>
  <si>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</si>
  <si>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</si>
  <si>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</si>
  <si>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</si>
  <si>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</si>
  <si>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</si>
  <si>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</si>
  <si>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</si>
  <si>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</si>
  <si>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</si>
  <si>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</si>
  <si>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</si>
  <si>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</si>
  <si>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</si>
  <si>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</si>
  <si>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</si>
  <si>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</si>
  <si>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</si>
  <si>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</si>
  <si>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</si>
  <si>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</si>
  <si>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</si>
  <si>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</si>
  <si>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</si>
  <si>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</si>
  <si>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</si>
  <si>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</si>
  <si>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</si>
  <si>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</si>
  <si>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</si>
  <si>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</si>
  <si>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</si>
  <si>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</si>
  <si>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</si>
  <si>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</si>
  <si>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</si>
  <si>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</si>
  <si>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</si>
  <si>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</si>
  <si>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</si>
  <si>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</si>
  <si>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</si>
  <si>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</si>
  <si>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</si>
  <si>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</si>
  <si>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</si>
  <si>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</si>
  <si>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</si>
  <si>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</si>
  <si>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</si>
  <si>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</si>
  <si>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</si>
  <si>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</si>
  <si>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</si>
  <si>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</si>
  <si>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</si>
  <si>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</si>
  <si>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</si>
  <si>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</si>
  <si>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</si>
  <si>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</si>
  <si>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</si>
  <si>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</si>
  <si>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</si>
  <si>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</si>
  <si>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</si>
  <si>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</si>
  <si>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</si>
  <si>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</si>
  <si>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</si>
  <si>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</si>
  <si>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</si>
  <si>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</si>
  <si>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</si>
  <si>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</si>
  <si>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</si>
  <si>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</si>
  <si>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</si>
  <si>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</si>
  <si>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</si>
  <si>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</si>
  <si>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</si>
  <si>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</si>
  <si>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</si>
  <si>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</si>
  <si>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</si>
  <si>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</si>
  <si>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</si>
  <si>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</si>
  <si>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</si>
  <si>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</si>
  <si>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</si>
  <si>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</si>
  <si>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</si>
  <si>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</si>
  <si>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</si>
  <si>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</si>
  <si>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</si>
  <si>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</si>
  <si>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</si>
  <si>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</si>
  <si>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</si>
  <si>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</si>
  <si>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</si>
  <si>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</si>
  <si>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</si>
  <si>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</si>
  <si>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</si>
  <si>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</si>
  <si>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</si>
  <si>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</si>
  <si>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</si>
  <si>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</si>
  <si>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</si>
  <si>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</si>
  <si>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</si>
  <si>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</si>
  <si>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</si>
  <si>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</si>
  <si>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</si>
  <si>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</si>
  <si>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</si>
  <si>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</si>
  <si>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</si>
  <si>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</si>
  <si>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</si>
  <si>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</si>
  <si>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</si>
  <si>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</si>
  <si>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</si>
  <si>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</si>
  <si>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</si>
  <si>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</si>
  <si>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</si>
  <si>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</si>
  <si>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</si>
  <si>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</si>
  <si>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</si>
  <si>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</si>
  <si>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</si>
  <si>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</si>
  <si>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</si>
  <si>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</si>
  <si>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</si>
  <si>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</si>
  <si>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</si>
  <si>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</si>
  <si>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</si>
  <si>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</si>
  <si>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</si>
  <si>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</si>
  <si>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</si>
  <si>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</si>
  <si>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</si>
  <si>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</si>
  <si>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</si>
  <si>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</si>
  <si>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</si>
  <si>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</si>
  <si>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</si>
  <si>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</si>
  <si>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</si>
  <si>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</si>
  <si>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</si>
  <si>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</si>
  <si>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</si>
  <si>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</si>
  <si>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</si>
  <si>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</si>
  <si>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</si>
  <si>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</si>
  <si>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</si>
  <si>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</si>
  <si>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</si>
  <si>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</si>
  <si>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</si>
  <si>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</si>
  <si>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</si>
  <si>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</si>
  <si>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</si>
  <si>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</si>
  <si>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</si>
  <si>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</si>
  <si>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</si>
  <si>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</si>
  <si>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</si>
  <si>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</si>
  <si>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</si>
  <si>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</si>
  <si>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</si>
  <si>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</si>
  <si>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</si>
  <si>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</si>
  <si>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</si>
  <si>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</si>
  <si>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</si>
  <si>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</si>
  <si>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</si>
  <si>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</si>
  <si>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</si>
  <si>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</si>
  <si>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</si>
  <si>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</si>
  <si>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</si>
  <si>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</si>
  <si>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</si>
  <si>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</si>
  <si>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</si>
  <si>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</si>
  <si>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</si>
  <si>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</si>
  <si>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</si>
  <si>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</si>
  <si>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</si>
  <si>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</si>
  <si>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</si>
  <si>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</si>
  <si>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</si>
  <si>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</si>
  <si>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</si>
  <si>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</si>
  <si>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</si>
  <si>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</si>
  <si>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</si>
  <si>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</si>
  <si>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</si>
  <si>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</si>
  <si>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</si>
  <si>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</si>
  <si>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</si>
  <si>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</si>
  <si>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</si>
  <si>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</si>
  <si>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</si>
  <si>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</si>
  <si>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</si>
  <si>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</si>
  <si>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</si>
  <si>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</si>
  <si>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</si>
  <si>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</si>
  <si>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</si>
  <si>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</si>
  <si>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</si>
  <si>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</si>
  <si>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</si>
  <si>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</si>
  <si>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</si>
  <si>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</si>
  <si>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</si>
  <si>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</si>
  <si>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</si>
  <si>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</si>
  <si>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</si>
  <si>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</si>
  <si>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</si>
  <si>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</si>
  <si>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</si>
  <si>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</si>
  <si>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</si>
  <si>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</si>
  <si>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</si>
  <si>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</si>
  <si>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</si>
  <si>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</si>
  <si>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</si>
  <si>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</si>
  <si>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</si>
  <si>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</si>
  <si>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</si>
  <si>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</si>
  <si>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</si>
  <si>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</si>
  <si>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</si>
  <si>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</si>
  <si>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</si>
  <si>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</si>
  <si>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</si>
  <si>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</si>
  <si>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</si>
  <si>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</si>
  <si>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</si>
  <si>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</si>
  <si>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</si>
  <si>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</si>
  <si>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</si>
  <si>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</si>
  <si>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</si>
  <si>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</si>
  <si>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</si>
  <si>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</si>
  <si>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</si>
  <si>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</si>
  <si>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</si>
  <si>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</si>
  <si>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</si>
  <si>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</si>
  <si>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</si>
  <si>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</si>
  <si>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</si>
  <si>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</si>
  <si>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</si>
  <si>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</si>
  <si>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</si>
  <si>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</si>
  <si>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</si>
  <si>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</si>
  <si>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</si>
  <si>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</si>
  <si>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</si>
  <si>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</si>
  <si>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</si>
  <si>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</si>
  <si>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</si>
  <si>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</si>
  <si>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</si>
  <si>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</si>
  <si>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</si>
  <si>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</si>
  <si>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</si>
  <si>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</si>
  <si>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</si>
  <si>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</si>
  <si>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</si>
  <si>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</si>
  <si>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</si>
  <si>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</si>
  <si>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</si>
  <si>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</si>
  <si>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</si>
  <si>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</si>
  <si>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</si>
  <si>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</si>
  <si>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</si>
  <si>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</si>
  <si>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</si>
  <si>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</si>
  <si>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</si>
  <si>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</si>
  <si>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</si>
  <si>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</si>
  <si>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</si>
  <si>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</si>
  <si>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</si>
  <si>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</si>
  <si>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</si>
  <si>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</si>
  <si>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</si>
  <si>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</si>
  <si>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</si>
  <si>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</si>
  <si>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</si>
  <si>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</si>
  <si>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</si>
  <si>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</si>
  <si>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</si>
  <si>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</si>
  <si>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</si>
  <si>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</si>
  <si>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</si>
  <si>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</si>
  <si>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</si>
  <si>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</si>
  <si>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</si>
  <si>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</si>
  <si>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</si>
  <si>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</si>
  <si>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</si>
  <si>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</si>
  <si>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</si>
  <si>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</si>
  <si>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</si>
  <si>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</si>
  <si>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</si>
  <si>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</si>
  <si>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</si>
  <si>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</si>
  <si>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</si>
  <si>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</si>
  <si>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</si>
  <si>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</si>
  <si>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</si>
  <si>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</si>
  <si>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</si>
  <si>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</si>
  <si>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</si>
  <si>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</si>
  <si>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</si>
  <si>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</si>
  <si>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</si>
  <si>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</si>
  <si>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</si>
  <si>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</si>
  <si>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</si>
  <si>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</si>
  <si>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</si>
  <si>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</si>
  <si>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</si>
  <si>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</si>
  <si>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</si>
  <si>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</si>
  <si>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</si>
  <si>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</si>
  <si>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</si>
  <si>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</si>
  <si>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</si>
  <si>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</si>
  <si>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</si>
  <si>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</si>
  <si>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</si>
  <si>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</si>
  <si>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</si>
  <si>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</si>
  <si>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</si>
  <si>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</si>
  <si>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</si>
  <si>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</si>
  <si>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</si>
  <si>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</si>
  <si>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</si>
  <si>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</si>
  <si>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</si>
  <si>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</si>
  <si>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</si>
  <si>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</si>
  <si>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</si>
  <si>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</si>
  <si>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</si>
  <si>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</si>
  <si>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</si>
  <si>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</si>
  <si>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</si>
  <si>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</si>
  <si>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</si>
  <si>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</si>
  <si>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</si>
  <si>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</si>
  <si>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</si>
  <si>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</si>
  <si>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</si>
  <si>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</si>
  <si>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</si>
  <si>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</si>
  <si>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</si>
  <si>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</si>
  <si>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</si>
  <si>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</si>
  <si>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</si>
  <si>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</si>
  <si>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</si>
  <si>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</si>
  <si>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</si>
  <si>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</si>
  <si>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</si>
  <si>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</si>
  <si>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</si>
  <si>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</si>
  <si>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</si>
  <si>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</si>
  <si>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</si>
  <si>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</si>
  <si>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</si>
  <si>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</si>
  <si>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</si>
  <si>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</si>
  <si>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</si>
  <si>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</si>
  <si>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</si>
  <si>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</si>
  <si>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</si>
  <si>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</si>
  <si>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</si>
  <si>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</si>
  <si>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</si>
  <si>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</si>
  <si>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</si>
  <si>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</si>
  <si>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</si>
  <si>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</si>
  <si>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</si>
  <si>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</si>
  <si>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</si>
  <si>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</si>
  <si>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</si>
  <si>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</si>
  <si>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</si>
  <si>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</si>
  <si>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</si>
  <si>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</si>
  <si>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</si>
  <si>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</si>
  <si>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</si>
  <si>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</si>
  <si>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</si>
  <si>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</si>
  <si>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</si>
  <si>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</si>
  <si>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</si>
  <si>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</si>
  <si>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</si>
  <si>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</si>
  <si>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</si>
  <si>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</si>
  <si>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</si>
  <si>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</si>
  <si>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</si>
  <si>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</si>
  <si>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</si>
  <si>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</si>
  <si>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</si>
  <si>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</si>
  <si>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</si>
  <si>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</si>
  <si>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</si>
  <si>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</si>
  <si>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</si>
  <si>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</si>
  <si>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</si>
  <si>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</si>
  <si>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</si>
  <si>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</si>
  <si>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</si>
  <si>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</si>
  <si>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</si>
  <si>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</si>
  <si>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</si>
  <si>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</si>
  <si>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</si>
  <si>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</si>
  <si>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</si>
  <si>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</si>
  <si>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</si>
  <si>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</si>
  <si>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</si>
  <si>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</si>
  <si>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</si>
  <si>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</si>
  <si>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</si>
  <si>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</si>
  <si>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</si>
  <si>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</si>
  <si>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</si>
  <si>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</si>
  <si>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</si>
  <si>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</si>
  <si>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</si>
  <si>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</si>
  <si>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</si>
  <si>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</si>
  <si>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</si>
  <si>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</si>
  <si>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</si>
  <si>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</si>
  <si>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</si>
  <si>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</si>
  <si>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</si>
  <si>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</si>
  <si>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</si>
  <si>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</si>
  <si>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</si>
  <si>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</si>
  <si>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</si>
  <si>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</si>
  <si>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</si>
  <si>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</si>
  <si>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</si>
  <si>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</si>
  <si>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</si>
  <si>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</si>
  <si>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</si>
  <si>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</si>
  <si>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</si>
  <si>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</si>
  <si>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</si>
  <si>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</si>
  <si>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</si>
  <si>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</si>
  <si>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</si>
  <si>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</si>
  <si>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</si>
  <si>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</si>
  <si>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</si>
  <si>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</si>
  <si>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</si>
  <si>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</si>
  <si>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</si>
  <si>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</si>
  <si>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</si>
  <si>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</si>
  <si>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</si>
  <si>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</si>
  <si>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</si>
  <si>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</si>
  <si>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</si>
  <si>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</si>
  <si>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</si>
  <si>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</si>
  <si>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</si>
  <si>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</si>
  <si>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</si>
  <si>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</si>
  <si>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</si>
  <si>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</si>
  <si>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</si>
  <si>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</si>
  <si>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</si>
  <si>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</si>
  <si>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</si>
  <si>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</si>
  <si>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</si>
  <si>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</si>
  <si>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</si>
  <si>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</si>
  <si>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</si>
  <si>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</si>
  <si>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</si>
  <si>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</si>
  <si>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</si>
  <si>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</si>
  <si>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</si>
  <si>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</si>
  <si>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</si>
  <si>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</si>
  <si>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</si>
  <si>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</si>
  <si>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</si>
  <si>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</si>
  <si>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</si>
  <si>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</si>
  <si>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</si>
  <si>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</si>
  <si>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</si>
  <si>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</si>
  <si>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</si>
  <si>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</si>
  <si>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</si>
  <si>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</si>
  <si>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</si>
  <si>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</si>
  <si>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</si>
  <si>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</si>
  <si>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</si>
  <si>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</si>
  <si>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</si>
  <si>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</si>
  <si>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</si>
  <si>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</si>
  <si>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</si>
  <si>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</si>
  <si>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</si>
  <si>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</si>
  <si>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</si>
  <si>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</si>
  <si>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</si>
  <si>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</si>
  <si>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</si>
  <si>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</si>
  <si>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</si>
  <si>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</si>
  <si>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</si>
  <si>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</si>
  <si>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</si>
  <si>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</si>
  <si>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</si>
  <si>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</si>
  <si>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</si>
  <si>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</si>
  <si>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</si>
  <si>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</si>
  <si>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</si>
  <si>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</si>
  <si>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</si>
  <si>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</si>
  <si>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</si>
  <si>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</si>
  <si>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</si>
  <si>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</si>
  <si>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</si>
  <si>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</si>
  <si>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</si>
  <si>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</si>
  <si>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</si>
  <si>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</si>
  <si>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</si>
  <si>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</si>
  <si>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</si>
  <si>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</si>
  <si>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</si>
  <si>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</si>
  <si>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</si>
  <si>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</si>
  <si>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</si>
  <si>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</si>
  <si>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</si>
  <si>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</si>
  <si>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</si>
  <si>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</si>
  <si>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</si>
  <si>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</si>
  <si>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</si>
  <si>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</si>
  <si>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</si>
  <si>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</si>
  <si>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</si>
  <si>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</si>
  <si>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</si>
  <si>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</si>
  <si>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</si>
  <si>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</si>
  <si>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</si>
  <si>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</si>
  <si>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</si>
  <si>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</si>
  <si>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</si>
  <si>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</si>
  <si>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</si>
  <si>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</si>
  <si>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</si>
  <si>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</si>
  <si>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</si>
  <si>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</si>
  <si>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</si>
  <si>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</si>
  <si>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</si>
  <si>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</si>
  <si>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</si>
  <si>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</si>
  <si>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</si>
  <si>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</si>
  <si>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</si>
  <si>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</si>
  <si>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</si>
  <si>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</si>
  <si>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</si>
  <si>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</si>
  <si>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</si>
  <si>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</si>
  <si>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</si>
  <si>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</si>
  <si>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</si>
  <si>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</si>
  <si>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</si>
  <si>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</si>
  <si>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</si>
  <si>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</si>
  <si>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</si>
  <si>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</si>
  <si>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</si>
  <si>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</si>
  <si>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</si>
  <si>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</si>
  <si>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</si>
  <si>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</si>
  <si>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</si>
  <si>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</si>
  <si>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</si>
  <si>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</si>
  <si>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</si>
  <si>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</si>
  <si>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</si>
  <si>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</si>
  <si>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</si>
  <si>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</si>
  <si>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</si>
  <si>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</si>
  <si>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</si>
  <si>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</si>
  <si>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</si>
  <si>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</si>
  <si>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</si>
  <si>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</si>
  <si>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</si>
  <si>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</si>
  <si>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</si>
  <si>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</si>
  <si>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</si>
  <si>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</si>
  <si>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</si>
  <si>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</si>
  <si>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</si>
  <si>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</si>
  <si>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</si>
  <si>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</si>
  <si>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</si>
  <si>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</si>
  <si>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</si>
  <si>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</si>
  <si>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</si>
  <si>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</si>
  <si>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</si>
  <si>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</si>
  <si>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</si>
  <si>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</si>
  <si>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</si>
  <si>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</si>
  <si>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</si>
  <si>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</si>
  <si>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</si>
  <si>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</si>
  <si>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</si>
  <si>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</si>
  <si>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</si>
  <si>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</si>
  <si>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</si>
  <si>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</si>
  <si>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</si>
  <si>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</si>
  <si>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</si>
  <si>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</si>
  <si>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</si>
  <si>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</si>
  <si>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</si>
  <si>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</si>
  <si>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</si>
  <si>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</si>
  <si>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</si>
  <si>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</si>
  <si>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</si>
  <si>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</si>
  <si>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</si>
  <si>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</si>
  <si>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</si>
  <si>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</si>
  <si>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</si>
  <si>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</si>
  <si>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</si>
  <si>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</si>
  <si>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</si>
  <si>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</si>
  <si>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</si>
  <si>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</si>
  <si>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</si>
  <si>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</si>
  <si>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</si>
  <si>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</si>
  <si>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</si>
  <si>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</si>
  <si>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</si>
  <si>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</si>
  <si>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</si>
  <si>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</si>
  <si>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</si>
  <si>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</si>
  <si>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</si>
  <si>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</si>
  <si>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</si>
  <si>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</si>
  <si>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</si>
  <si>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</si>
  <si>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</si>
  <si>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</si>
  <si>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</si>
  <si>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</si>
  <si>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</si>
  <si>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</si>
  <si>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</si>
  <si>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</si>
  <si>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</si>
  <si>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</si>
  <si>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</si>
  <si>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</si>
  <si>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</si>
  <si>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</si>
  <si>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</si>
  <si>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</si>
  <si>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</si>
  <si>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</si>
  <si>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</si>
  <si>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</si>
  <si>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</si>
  <si>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</si>
  <si>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</si>
  <si>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</si>
  <si>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</si>
  <si>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</si>
  <si>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</si>
  <si>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</si>
  <si>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</si>
  <si>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</si>
  <si>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</si>
  <si>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</si>
  <si>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</si>
  <si>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</si>
  <si>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</si>
  <si>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</si>
  <si>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</si>
  <si>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</si>
  <si>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</si>
  <si>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</si>
  <si>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</si>
  <si>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</si>
  <si>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</si>
  <si>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</si>
  <si>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</si>
  <si>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</si>
  <si>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</si>
  <si>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</si>
  <si>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</si>
  <si>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</si>
  <si>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</si>
  <si>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</si>
  <si>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</si>
  <si>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</si>
  <si>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</si>
  <si>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</si>
  <si>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</si>
  <si>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</si>
  <si>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</si>
  <si>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</si>
  <si>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</si>
  <si>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</si>
  <si>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</si>
  <si>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</si>
  <si>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</si>
  <si>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</si>
  <si>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</si>
  <si>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</si>
  <si>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</si>
  <si>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</si>
  <si>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</si>
  <si>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</si>
  <si>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</si>
  <si>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</si>
  <si>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</si>
  <si>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</si>
  <si>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</si>
  <si>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</si>
  <si>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</si>
  <si>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</si>
  <si>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</si>
  <si>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</si>
  <si>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</si>
  <si>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</si>
  <si>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</si>
  <si>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</si>
  <si>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</si>
  <si>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</si>
  <si>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</si>
  <si>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</si>
  <si>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</si>
  <si>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</si>
  <si>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</si>
  <si>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</si>
  <si>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</si>
  <si>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</si>
  <si>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</si>
  <si>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</si>
  <si>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</si>
  <si>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</si>
  <si>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</si>
  <si>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</si>
  <si>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</si>
  <si>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</si>
  <si>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</si>
  <si>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</si>
  <si>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</si>
  <si>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</si>
  <si>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</si>
  <si>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</si>
  <si>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</si>
  <si>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</si>
  <si>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</si>
  <si>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</si>
  <si>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</si>
  <si>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</si>
  <si>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</si>
  <si>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</si>
  <si>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</si>
  <si>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</si>
  <si>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</si>
  <si>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</si>
  <si>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</si>
  <si>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</si>
  <si>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</si>
  <si>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</si>
  <si>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</si>
  <si>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</si>
  <si>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</si>
  <si>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</si>
  <si>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</si>
  <si>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</si>
  <si>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</si>
  <si>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</si>
  <si>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</si>
  <si>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</si>
  <si>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</si>
  <si>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</si>
  <si>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</si>
  <si>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</si>
  <si>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</si>
  <si>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</si>
  <si>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</si>
  <si>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</si>
  <si>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</si>
  <si>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</si>
  <si>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</si>
  <si>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</si>
  <si>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</si>
  <si>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</si>
  <si>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</si>
  <si>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</si>
  <si>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</si>
  <si>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</si>
  <si>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</si>
  <si>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</si>
  <si>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</si>
  <si>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</si>
  <si>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</si>
  <si>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</si>
  <si>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</si>
  <si>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</si>
  <si>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</si>
  <si>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</si>
  <si>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</si>
  <si>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</si>
  <si>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</si>
  <si>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</si>
  <si>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</si>
  <si>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</si>
  <si>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</si>
  <si>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</si>
  <si>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</si>
  <si>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</si>
  <si>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</si>
  <si>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</si>
  <si>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</si>
  <si>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</si>
  <si>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</si>
  <si>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</si>
  <si>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</si>
  <si>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</si>
  <si>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</si>
  <si>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</si>
  <si>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</si>
  <si>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</si>
  <si>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</si>
  <si>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</si>
  <si>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</si>
  <si>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</si>
  <si>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</si>
  <si>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</si>
  <si>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</si>
  <si>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</si>
  <si>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</si>
  <si>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</si>
  <si>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</si>
  <si>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</si>
  <si>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</si>
  <si>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</si>
  <si>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</si>
  <si>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</si>
  <si>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</si>
  <si>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</si>
  <si>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</si>
  <si>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</si>
  <si>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</si>
  <si>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</si>
  <si>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</si>
  <si>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</si>
  <si>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</si>
  <si>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</si>
  <si>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</si>
  <si>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</si>
  <si>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</si>
  <si>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</si>
  <si>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</si>
  <si>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</si>
  <si>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</si>
  <si>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</si>
  <si>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</si>
  <si>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</si>
  <si>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</si>
  <si>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</si>
  <si>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</si>
  <si>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</si>
  <si>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</si>
  <si>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</si>
  <si>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</si>
  <si>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</si>
  <si>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</si>
  <si>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</si>
  <si>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</si>
  <si>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</si>
  <si>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</si>
  <si>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</si>
  <si>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</si>
  <si>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</si>
  <si>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</si>
  <si>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</si>
  <si>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</si>
  <si>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</si>
  <si>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</si>
  <si>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</si>
  <si>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</si>
  <si>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</si>
  <si>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</si>
  <si>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</si>
  <si>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</si>
  <si>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</si>
  <si>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</si>
  <si>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</si>
  <si>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</si>
  <si>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</si>
  <si>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</si>
  <si>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</si>
  <si>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</si>
  <si>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</si>
  <si>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</si>
  <si>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</si>
  <si>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</si>
  <si>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</si>
  <si>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</si>
  <si>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</si>
  <si>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</si>
  <si>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</si>
  <si>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</si>
  <si>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</si>
  <si>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</si>
  <si>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</si>
  <si>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</si>
  <si>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</si>
  <si>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</si>
  <si>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</si>
  <si>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</si>
  <si>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</si>
  <si>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</si>
  <si>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</si>
  <si>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</si>
  <si>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</si>
  <si>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</si>
  <si>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</si>
  <si>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</si>
  <si>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</si>
  <si>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</si>
  <si>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</si>
  <si>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</si>
  <si>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</si>
  <si>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</si>
  <si>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</si>
  <si>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</si>
  <si>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</si>
  <si>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</si>
  <si>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</si>
  <si>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</si>
  <si>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</si>
  <si>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</si>
  <si>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</si>
  <si>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</si>
  <si>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</si>
  <si>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</si>
  <si>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</si>
  <si>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</si>
  <si>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</si>
  <si>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</si>
  <si>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</si>
  <si>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</si>
  <si>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</si>
  <si>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</si>
  <si>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</si>
  <si>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</si>
  <si>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</si>
  <si>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</si>
  <si>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</si>
  <si>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</si>
  <si>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</si>
  <si>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</si>
  <si>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</si>
  <si>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</si>
  <si>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</si>
  <si>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</si>
  <si>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</si>
  <si>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</si>
  <si>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</si>
  <si>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</si>
  <si>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</si>
  <si>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</si>
  <si>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</si>
  <si>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</si>
  <si>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</si>
  <si>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</si>
  <si>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</si>
  <si>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</si>
  <si>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</si>
  <si>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</si>
  <si>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</si>
  <si>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</si>
  <si>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</si>
  <si>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</si>
  <si>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</si>
  <si>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</si>
  <si>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</si>
  <si>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</si>
  <si>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</si>
  <si>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</si>
  <si>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</si>
  <si>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</si>
  <si>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</si>
  <si>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</si>
  <si>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</si>
  <si>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</si>
  <si>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</si>
  <si>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</si>
  <si>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</si>
  <si>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</si>
  <si>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</si>
  <si>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</si>
  <si>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</si>
  <si>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</si>
  <si>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</si>
  <si>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</si>
  <si>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</si>
  <si>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</si>
  <si>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</si>
  <si>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</si>
  <si>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</si>
  <si>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</si>
  <si>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</si>
  <si>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</si>
  <si>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</si>
  <si>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</si>
  <si>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</si>
  <si>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</si>
  <si>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</si>
  <si>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</si>
  <si>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</si>
  <si>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</si>
  <si>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</si>
  <si>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</si>
  <si>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</si>
  <si>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</si>
  <si>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</si>
  <si>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</si>
  <si>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</si>
  <si>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</si>
  <si>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</si>
  <si>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</si>
  <si>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</si>
  <si>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</si>
  <si>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</si>
  <si>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</si>
  <si>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</si>
  <si>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</si>
  <si>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</si>
  <si>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</si>
  <si>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</si>
  <si>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</si>
  <si>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</si>
  <si>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</si>
  <si>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</si>
  <si>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</si>
  <si>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</si>
  <si>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</si>
  <si>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</si>
  <si>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</si>
  <si>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</si>
  <si>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</si>
  <si>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</si>
  <si>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</si>
  <si>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</si>
  <si>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</si>
  <si>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</si>
  <si>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</si>
  <si>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</si>
  <si>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</si>
  <si>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</si>
  <si>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</si>
  <si>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</si>
  <si>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</si>
  <si>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</si>
  <si>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</si>
  <si>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</si>
  <si>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</si>
  <si>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</si>
  <si>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</si>
  <si>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</si>
  <si>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</si>
  <si>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</si>
  <si>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</si>
  <si>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</si>
  <si>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</si>
  <si>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</si>
  <si>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</si>
  <si>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</si>
  <si>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</si>
  <si>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</si>
  <si>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</si>
  <si>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</si>
  <si>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</si>
  <si>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</si>
  <si>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</si>
  <si>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</si>
  <si>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</si>
  <si>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</si>
  <si>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</si>
  <si>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</si>
  <si>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</si>
  <si>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</si>
  <si>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</si>
  <si>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</si>
  <si>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</si>
  <si>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</si>
  <si>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</si>
  <si>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</si>
  <si>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</si>
  <si>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</si>
  <si>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</si>
  <si>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</si>
  <si>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</si>
  <si>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</si>
  <si>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</si>
  <si>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</si>
  <si>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</si>
  <si>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</si>
  <si>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</si>
  <si>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</si>
  <si>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</si>
  <si>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</si>
  <si>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</si>
  <si>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</si>
  <si>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</si>
  <si>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</si>
  <si>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</si>
  <si>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</si>
  <si>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</si>
  <si>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</si>
  <si>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</si>
  <si>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</si>
  <si>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</si>
  <si>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</si>
  <si>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</si>
  <si>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</si>
  <si>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</si>
  <si>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</si>
  <si>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</si>
  <si>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</si>
  <si>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</si>
  <si>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</si>
  <si>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</si>
  <si>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</si>
  <si>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</si>
  <si>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</si>
  <si>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</si>
  <si>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</si>
  <si>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</si>
  <si>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</si>
  <si>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</si>
  <si>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</si>
  <si>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</si>
  <si>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</si>
  <si>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</si>
  <si>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</si>
  <si>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</si>
  <si>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</si>
  <si>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</si>
  <si>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</si>
  <si>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</si>
  <si>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</si>
  <si>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</si>
  <si>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</si>
  <si>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</si>
  <si>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</si>
  <si>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</si>
  <si>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</si>
  <si>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</si>
  <si>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</si>
  <si>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</si>
  <si>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</si>
  <si>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</si>
  <si>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</si>
  <si>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</si>
  <si>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</si>
  <si>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</si>
  <si>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</si>
  <si>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</si>
  <si>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</si>
  <si>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</si>
  <si>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</si>
  <si>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</si>
  <si>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</si>
  <si>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</si>
  <si>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</si>
  <si>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</si>
  <si>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</si>
  <si>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</si>
  <si>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</si>
  <si>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</si>
  <si>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</si>
  <si>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</si>
  <si>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</si>
  <si>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</si>
  <si>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</si>
  <si>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</si>
  <si>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</si>
  <si>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</si>
  <si>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</si>
  <si>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</si>
  <si>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</si>
  <si>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</si>
  <si>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</si>
  <si>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</si>
  <si>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</si>
  <si>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</si>
  <si>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</si>
  <si>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</si>
  <si>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</si>
  <si>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</si>
  <si>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</si>
  <si>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</si>
  <si>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</si>
  <si>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</si>
  <si>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</si>
  <si>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</si>
  <si>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</si>
  <si>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</si>
  <si>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</si>
  <si>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</si>
  <si>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</si>
  <si>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</si>
  <si>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</si>
  <si>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</si>
  <si>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</si>
  <si>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</si>
  <si>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</si>
  <si>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</si>
  <si>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</si>
  <si>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</si>
  <si>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</si>
  <si>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</si>
  <si>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</si>
  <si>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</si>
  <si>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</si>
  <si>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</si>
  <si>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</si>
  <si>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</si>
  <si>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</si>
  <si>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</si>
  <si>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</si>
  <si>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</si>
  <si>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</si>
  <si>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</si>
  <si>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</si>
  <si>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</si>
  <si>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</si>
  <si>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</si>
  <si>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</si>
  <si>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</si>
  <si>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</si>
  <si>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</si>
  <si>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</si>
  <si>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</si>
  <si>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</si>
  <si>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</si>
  <si>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</si>
  <si>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</si>
  <si>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</si>
  <si>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</si>
  <si>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</si>
  <si>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</si>
  <si>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</si>
  <si>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</si>
  <si>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</si>
  <si>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</si>
  <si>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</si>
  <si>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</si>
  <si>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</si>
  <si>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</si>
  <si>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</si>
  <si>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</si>
  <si>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</si>
  <si>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</si>
  <si>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</si>
  <si>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</si>
  <si>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</si>
  <si>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</si>
  <si>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</si>
  <si>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</si>
  <si>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</si>
  <si>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</si>
  <si>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</si>
  <si>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</si>
  <si>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</si>
  <si>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</si>
  <si>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</si>
  <si>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</si>
  <si>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</si>
  <si>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</si>
  <si>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</si>
  <si>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</si>
  <si>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</si>
  <si>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</si>
  <si>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</si>
  <si>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</si>
  <si>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</si>
  <si>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</si>
  <si>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</si>
  <si>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</si>
  <si>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</si>
  <si>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</si>
  <si>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</si>
  <si>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</si>
  <si>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</si>
  <si>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</si>
  <si>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</si>
  <si>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</si>
  <si>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</si>
  <si>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</si>
  <si>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</si>
  <si>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</si>
  <si>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</si>
  <si>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</si>
  <si>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</si>
  <si>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</si>
  <si>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</si>
  <si>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</si>
  <si>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</si>
  <si>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</si>
  <si>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</si>
  <si>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</si>
  <si>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</si>
  <si>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</si>
  <si>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</si>
  <si>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</si>
  <si>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</si>
  <si>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</si>
  <si>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</si>
  <si>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</si>
  <si>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</si>
  <si>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</si>
  <si>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</si>
  <si>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</si>
  <si>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</si>
  <si>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</si>
  <si>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</si>
  <si>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</si>
  <si>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</si>
  <si>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</si>
  <si>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</si>
  <si>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</si>
  <si>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</si>
  <si>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</si>
  <si>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</si>
  <si>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</si>
  <si>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</si>
  <si>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</si>
  <si>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</si>
  <si>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</si>
  <si>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</si>
  <si>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</si>
  <si>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</si>
  <si>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</si>
  <si>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</si>
  <si>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</si>
  <si>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</si>
  <si>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</si>
  <si>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</si>
  <si>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</si>
  <si>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</si>
  <si>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</si>
  <si>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</si>
  <si>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</si>
  <si>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</si>
  <si>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</si>
  <si>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</si>
  <si>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</si>
  <si>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</si>
  <si>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</si>
  <si>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</si>
  <si>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</si>
  <si>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</si>
  <si>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</si>
  <si>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</si>
  <si>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</si>
  <si>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</si>
  <si>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</si>
  <si>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</si>
  <si>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</si>
  <si>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</si>
  <si>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</si>
  <si>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</si>
  <si>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</si>
  <si>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</si>
  <si>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</si>
  <si>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</si>
  <si>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</si>
  <si>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</si>
  <si>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</si>
  <si>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</si>
  <si>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</si>
  <si>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</si>
  <si>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</si>
  <si>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</si>
  <si>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</si>
  <si>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</si>
  <si>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</si>
  <si>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</si>
  <si>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</si>
  <si>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</si>
  <si>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</si>
  <si>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</si>
  <si>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</si>
  <si>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</si>
  <si>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</si>
  <si>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</si>
  <si>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</si>
  <si>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</si>
  <si>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</si>
  <si>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</si>
  <si>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</si>
  <si>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</si>
  <si>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</si>
  <si>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</si>
  <si>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</si>
  <si>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</si>
  <si>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</si>
  <si>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</si>
  <si>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</si>
  <si>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</si>
  <si>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</si>
  <si>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</si>
  <si>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</si>
  <si>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</si>
  <si>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</si>
  <si>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</si>
  <si>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</si>
  <si>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</si>
  <si>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</si>
  <si>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</si>
  <si>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</si>
  <si>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</si>
  <si>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</si>
  <si>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</si>
  <si>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</si>
  <si>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</si>
  <si>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</si>
  <si>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</si>
  <si>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</si>
  <si>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</si>
  <si>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</si>
  <si>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</si>
  <si>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</si>
  <si>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</si>
  <si>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</si>
  <si>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</si>
  <si>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</si>
  <si>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</si>
  <si>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</si>
  <si>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</si>
  <si>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</si>
  <si>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</si>
  <si>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</si>
  <si>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</si>
  <si>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</si>
  <si>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</si>
  <si>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</si>
  <si>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</si>
  <si>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</si>
  <si>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</si>
  <si>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</si>
  <si>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</si>
  <si>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</si>
  <si>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</si>
  <si>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</si>
  <si>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</si>
  <si>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</si>
  <si>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</si>
  <si>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</si>
  <si>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</si>
  <si>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</si>
  <si>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</si>
  <si>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</si>
  <si>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</si>
  <si>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</si>
  <si>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</si>
  <si>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</si>
  <si>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</si>
  <si>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</si>
  <si>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</si>
  <si>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</si>
  <si>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</si>
  <si>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</si>
  <si>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</si>
  <si>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</si>
  <si>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</si>
  <si>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</si>
  <si>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</si>
  <si>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</si>
  <si>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</si>
  <si>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</si>
  <si>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</si>
  <si>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</si>
  <si>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</si>
  <si>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</si>
  <si>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</si>
  <si>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</si>
  <si>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</si>
  <si>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</si>
  <si>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</si>
  <si>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</si>
  <si>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</si>
  <si>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</si>
  <si>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</si>
  <si>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</si>
  <si>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</si>
  <si>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</si>
  <si>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</si>
  <si>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</si>
  <si>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</si>
  <si>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</si>
  <si>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</si>
  <si>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</si>
  <si>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</si>
  <si>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</si>
  <si>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</si>
  <si>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</si>
  <si>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</si>
  <si>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</si>
  <si>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</si>
  <si>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</si>
  <si>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</si>
  <si>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</si>
  <si>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</si>
  <si>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</si>
  <si>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</si>
  <si>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</si>
  <si>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</si>
  <si>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</si>
  <si>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</si>
  <si>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</si>
  <si>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</si>
  <si>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</si>
  <si>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</si>
  <si>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</si>
  <si>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</si>
  <si>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</si>
  <si>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</si>
  <si>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</si>
  <si>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</si>
  <si>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</si>
  <si>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</si>
  <si>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</si>
  <si>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</si>
  <si>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</si>
  <si>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</si>
  <si>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</si>
  <si>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</si>
  <si>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</si>
  <si>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</si>
  <si>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</si>
  <si>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</si>
  <si>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</si>
  <si>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</si>
  <si>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</si>
  <si>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</si>
  <si>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</si>
  <si>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</si>
  <si>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</si>
  <si>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</si>
  <si>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</si>
  <si>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</si>
  <si>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</si>
  <si>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</si>
  <si>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</si>
  <si>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</si>
  <si>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</si>
  <si>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</si>
  <si>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</si>
  <si>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</si>
  <si>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</si>
  <si>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</si>
  <si>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</si>
  <si>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</si>
  <si>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</si>
  <si>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</si>
  <si>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</si>
  <si>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</si>
  <si>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</si>
  <si>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</si>
  <si>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</si>
  <si>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</si>
  <si>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</si>
  <si>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</si>
  <si>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</si>
  <si>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</si>
  <si>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</si>
  <si>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</si>
  <si>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</si>
  <si>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</si>
  <si>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</si>
  <si>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</si>
  <si>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</si>
  <si>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</si>
  <si>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</si>
  <si>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</si>
  <si>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</si>
  <si>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</si>
  <si>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</si>
  <si>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</si>
  <si>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</si>
  <si>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</si>
  <si>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</si>
  <si>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</si>
  <si>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</si>
  <si>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</si>
  <si>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</si>
  <si>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</si>
  <si>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</si>
  <si>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</si>
  <si>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</si>
  <si>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</si>
  <si>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</si>
  <si>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</si>
  <si>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</si>
  <si>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</si>
  <si>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</si>
  <si>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</si>
  <si>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</si>
  <si>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</si>
  <si>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</si>
  <si>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</si>
  <si>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</si>
  <si>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</si>
  <si>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</si>
  <si>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</si>
  <si>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</si>
  <si>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</si>
  <si>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</si>
  <si>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</si>
  <si>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</si>
  <si>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</si>
  <si>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</si>
  <si>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</si>
  <si>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</si>
  <si>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</si>
  <si>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</si>
  <si>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</si>
  <si>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</si>
  <si>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</si>
  <si>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</si>
  <si>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</si>
  <si>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</si>
  <si>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</si>
  <si>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</si>
  <si>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</si>
  <si>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</si>
  <si>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</si>
  <si>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</si>
  <si>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</si>
  <si>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</si>
  <si>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</si>
  <si>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</si>
  <si>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</si>
  <si>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</si>
  <si>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</si>
  <si>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</si>
  <si>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</si>
  <si>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</si>
  <si>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</si>
  <si>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</si>
  <si>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</si>
  <si>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</si>
  <si>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</si>
  <si>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</si>
  <si>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</si>
  <si>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</si>
  <si>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</si>
  <si>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</si>
  <si>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</si>
  <si>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</si>
  <si>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</si>
  <si>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</si>
  <si>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</si>
  <si>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</si>
  <si>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</si>
  <si>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</si>
  <si>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</si>
  <si>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</si>
  <si>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</si>
  <si>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</si>
  <si>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</si>
  <si>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</si>
  <si>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</si>
  <si>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</si>
  <si>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</si>
  <si>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</si>
  <si>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</si>
  <si>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</si>
  <si>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</si>
  <si>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</si>
  <si>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</si>
  <si>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</si>
  <si>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</si>
  <si>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</si>
  <si>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</si>
  <si>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</si>
  <si>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</si>
  <si>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</si>
  <si>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</si>
  <si>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</si>
  <si>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</si>
  <si>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</si>
  <si>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</si>
  <si>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</si>
  <si>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</si>
  <si>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</si>
  <si>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</si>
  <si>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</si>
  <si>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</si>
  <si>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</si>
  <si>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</si>
  <si>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</si>
  <si>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</si>
  <si>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</si>
  <si>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</si>
  <si>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</si>
  <si>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</si>
  <si>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</si>
  <si>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</si>
  <si>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</si>
  <si>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</si>
  <si>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</si>
  <si>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</si>
  <si>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</si>
  <si>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</si>
  <si>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</si>
  <si>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</si>
  <si>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</si>
  <si>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</si>
  <si>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</si>
  <si>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</si>
  <si>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</si>
  <si>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</si>
  <si>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</si>
  <si>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</si>
  <si>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</si>
  <si>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</si>
  <si>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</si>
  <si>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</si>
  <si>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</si>
  <si>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</si>
  <si>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</si>
  <si>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</si>
  <si>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</si>
  <si>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</si>
  <si>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</si>
  <si>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</si>
  <si>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</si>
  <si>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</si>
  <si>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</si>
  <si>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</si>
  <si>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</si>
  <si>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</si>
  <si>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</si>
  <si>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</si>
  <si>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</si>
  <si>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</si>
  <si>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</si>
  <si>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</si>
  <si>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</si>
  <si>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</si>
  <si>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</si>
  <si>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</si>
  <si>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</si>
  <si>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</si>
  <si>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</si>
  <si>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</si>
  <si>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</si>
  <si>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</si>
  <si>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</si>
  <si>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</si>
  <si>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</si>
  <si>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</si>
  <si>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</si>
  <si>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</si>
  <si>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</si>
  <si>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</si>
  <si>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</si>
  <si>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</si>
  <si>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</si>
  <si>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</si>
  <si>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</si>
  <si>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</si>
  <si>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</si>
  <si>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</si>
  <si>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</si>
  <si>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</si>
  <si>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</si>
  <si>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</si>
  <si>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</si>
  <si>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</si>
  <si>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</si>
  <si>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</si>
  <si>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</si>
  <si>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</si>
  <si>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</si>
  <si>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</si>
  <si>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</si>
  <si>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</si>
  <si>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</si>
  <si>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</si>
  <si>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</si>
  <si>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</si>
  <si>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</si>
  <si>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</si>
  <si>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</si>
  <si>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</si>
  <si>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</si>
  <si>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</si>
  <si>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</si>
  <si>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</si>
  <si>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</si>
  <si>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</si>
  <si>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</si>
  <si>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</si>
  <si>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</si>
  <si>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</si>
  <si>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</si>
  <si>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</si>
  <si>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</si>
  <si>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</si>
  <si>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</si>
  <si>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</si>
  <si>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</si>
  <si>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</si>
  <si>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</si>
  <si>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</si>
  <si>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</si>
  <si>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</si>
  <si>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</si>
  <si>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</si>
  <si>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</si>
  <si>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</si>
  <si>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</si>
  <si>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</si>
  <si>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</si>
  <si>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</si>
  <si>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</si>
  <si>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</si>
  <si>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</si>
  <si>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</si>
  <si>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</si>
  <si>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</si>
  <si>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</si>
  <si>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</si>
  <si>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</si>
  <si>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</si>
  <si>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</si>
  <si>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</si>
  <si>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</si>
  <si>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</si>
  <si>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</si>
  <si>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</si>
  <si>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</si>
  <si>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</si>
  <si>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</si>
  <si>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</si>
  <si>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</si>
  <si>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</si>
  <si>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</si>
  <si>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</si>
  <si>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</si>
  <si>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</si>
  <si>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</si>
  <si>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</si>
  <si>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</si>
  <si>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</si>
  <si>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</si>
  <si>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</si>
  <si>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</si>
  <si>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</si>
  <si>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</si>
  <si>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</si>
  <si>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</si>
  <si>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</si>
  <si>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</si>
  <si>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</si>
  <si>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</si>
  <si>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</si>
  <si>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</si>
  <si>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</si>
  <si>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</si>
  <si>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</si>
  <si>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</si>
  <si>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</si>
  <si>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</si>
  <si>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</si>
  <si>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</si>
  <si>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</si>
  <si>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</si>
  <si>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</si>
  <si>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</si>
  <si>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</si>
  <si>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</si>
  <si>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</si>
  <si>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</si>
  <si>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</si>
  <si>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</si>
  <si>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</si>
  <si>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</si>
  <si>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</si>
  <si>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</si>
  <si>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</si>
  <si>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</si>
  <si>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</si>
  <si>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</si>
  <si>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</si>
  <si>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</si>
  <si>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</si>
  <si>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</si>
  <si>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</si>
  <si>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</si>
  <si>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</si>
  <si>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</si>
  <si>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</si>
  <si>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</si>
  <si>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</si>
  <si>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</si>
  <si>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</si>
  <si>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</si>
  <si>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</si>
  <si>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</si>
  <si>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</si>
  <si>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</si>
  <si>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</si>
  <si>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</si>
  <si>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</si>
  <si>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</si>
  <si>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</si>
  <si>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</si>
  <si>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</si>
  <si>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</si>
  <si>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</si>
  <si>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</si>
  <si>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</si>
  <si>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</si>
  <si>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</si>
  <si>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</si>
  <si>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</si>
  <si>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</si>
  <si>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</si>
  <si>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</si>
  <si>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</si>
  <si>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</si>
  <si>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</si>
  <si>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</si>
  <si>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</si>
  <si>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</si>
  <si>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</si>
  <si>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</si>
  <si>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</si>
  <si>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</si>
  <si>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</si>
  <si>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</si>
  <si>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</si>
  <si>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</si>
  <si>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</si>
  <si>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</si>
  <si>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</si>
  <si>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</si>
  <si>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</si>
  <si>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</si>
  <si>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</si>
  <si>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</si>
  <si>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</si>
  <si>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</si>
  <si>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</si>
  <si>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</si>
  <si>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</si>
  <si>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</si>
  <si>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</si>
  <si>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</si>
  <si>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</si>
  <si>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</si>
  <si>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</si>
  <si>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</si>
  <si>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</si>
  <si>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</si>
  <si>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</si>
  <si>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</si>
  <si>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</si>
  <si>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</si>
  <si>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</si>
  <si>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</si>
  <si>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</si>
  <si>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</si>
  <si>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</si>
  <si>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</si>
  <si>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</si>
  <si>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</si>
  <si>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</si>
  <si>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</si>
  <si>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</si>
  <si>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</si>
  <si>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</si>
  <si>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</si>
  <si>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</si>
  <si>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</si>
  <si>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</si>
  <si>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</si>
  <si>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</si>
  <si>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</si>
  <si>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</si>
  <si>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</si>
  <si>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</si>
  <si>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</si>
  <si>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</si>
  <si>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</si>
  <si>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</si>
  <si>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</si>
  <si>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</si>
  <si>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</si>
  <si>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</si>
  <si>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</si>
  <si>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</si>
  <si>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</si>
  <si>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</si>
  <si>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</si>
  <si>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</si>
  <si>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</si>
  <si>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</si>
  <si>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</si>
  <si>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</si>
  <si>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</si>
  <si>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</si>
  <si>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</si>
  <si>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</si>
  <si>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</si>
  <si>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</si>
  <si>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</si>
  <si>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</si>
  <si>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</si>
  <si>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</si>
  <si>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</si>
  <si>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</si>
  <si>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</si>
  <si>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</si>
  <si>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</si>
  <si>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</si>
  <si>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</si>
  <si>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</si>
  <si>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</si>
  <si>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</si>
  <si>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</si>
  <si>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</si>
  <si>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</si>
  <si>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</si>
  <si>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</si>
  <si>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</si>
  <si>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</si>
  <si>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</si>
  <si>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</si>
  <si>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</si>
  <si>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</si>
  <si>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</si>
  <si>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</si>
  <si>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</si>
  <si>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</si>
  <si>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</si>
  <si>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</si>
  <si>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</si>
  <si>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</si>
  <si>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</si>
  <si>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</si>
  <si>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</si>
  <si>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</si>
  <si>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</si>
  <si>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</si>
  <si>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</si>
  <si>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</si>
  <si>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</si>
  <si>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</si>
  <si>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</si>
  <si>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</si>
  <si>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</si>
  <si>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</si>
  <si>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</si>
  <si>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</si>
  <si>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</si>
  <si>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</si>
  <si>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</si>
  <si>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</si>
  <si>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</si>
  <si>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</si>
  <si>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</si>
  <si>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</si>
  <si>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</si>
  <si>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</si>
  <si>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</si>
  <si>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</si>
  <si>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</si>
  <si>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</si>
  <si>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</si>
  <si>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</si>
  <si>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</si>
  <si>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</si>
  <si>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</si>
  <si>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</si>
  <si>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</si>
  <si>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</si>
  <si>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</si>
  <si>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</si>
  <si>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</si>
  <si>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</si>
  <si>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</si>
  <si>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</si>
  <si>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</si>
  <si>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</si>
  <si>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</si>
  <si>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</si>
  <si>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</si>
  <si>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</si>
  <si>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</si>
  <si>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</si>
  <si>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</si>
  <si>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</si>
  <si>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</si>
  <si>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</si>
  <si>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</si>
  <si>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</si>
  <si>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</si>
  <si>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</si>
  <si>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</si>
  <si>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</si>
  <si>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</si>
  <si>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</si>
  <si>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</si>
  <si>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</si>
  <si>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</si>
  <si>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</si>
  <si>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</si>
  <si>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</si>
  <si>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</si>
  <si>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</si>
  <si>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</si>
  <si>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</si>
  <si>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</si>
  <si>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</si>
  <si>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</si>
  <si>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</si>
  <si>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</si>
  <si>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</si>
  <si>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</si>
  <si>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</si>
  <si>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</si>
  <si>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</si>
  <si>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</si>
  <si>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</si>
  <si>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</si>
  <si>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</si>
  <si>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</si>
  <si>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</si>
  <si>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</si>
  <si>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</si>
  <si>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</si>
  <si>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</si>
  <si>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</si>
  <si>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</si>
  <si>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</si>
  <si>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</si>
  <si>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</si>
  <si>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</si>
  <si>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</si>
  <si>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</si>
  <si>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</si>
  <si>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</si>
  <si>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</si>
  <si>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</si>
  <si>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</si>
  <si>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</si>
  <si>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</si>
  <si>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</si>
  <si>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</si>
  <si>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</si>
  <si>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</si>
  <si>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</si>
  <si>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</si>
  <si>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</si>
  <si>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</si>
  <si>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</si>
  <si>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</si>
  <si>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</si>
  <si>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</si>
  <si>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</si>
  <si>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</si>
  <si>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</si>
  <si>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</si>
  <si>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</si>
  <si>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</si>
  <si>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</si>
  <si>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</si>
  <si>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</si>
  <si>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</si>
  <si>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</si>
  <si>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</si>
  <si>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</si>
  <si>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</si>
  <si>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</si>
  <si>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</si>
  <si>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</si>
  <si>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</si>
  <si>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</si>
  <si>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</si>
  <si>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</si>
  <si>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</si>
  <si>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</si>
  <si>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</si>
  <si>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</si>
  <si>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</si>
  <si>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</si>
  <si>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</si>
  <si>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</si>
  <si>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</si>
  <si>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</si>
  <si>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</si>
  <si>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</si>
  <si>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</si>
  <si>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</si>
  <si>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</si>
  <si>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</si>
  <si>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</si>
  <si>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</si>
  <si>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</si>
  <si>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</si>
  <si>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</si>
  <si>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</si>
  <si>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</si>
  <si>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</si>
  <si>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</si>
  <si>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</si>
  <si>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</si>
  <si>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</si>
  <si>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</si>
  <si>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</si>
  <si>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</si>
  <si>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</si>
  <si>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</si>
  <si>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</si>
  <si>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</si>
  <si>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</si>
  <si>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</si>
  <si>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</si>
  <si>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</si>
  <si>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</si>
  <si>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</si>
  <si>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</si>
  <si>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</si>
  <si>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</si>
  <si>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</si>
  <si>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</si>
  <si>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</si>
  <si>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</si>
  <si>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</si>
  <si>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</si>
  <si>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</si>
  <si>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</si>
  <si>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</si>
  <si>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</si>
  <si>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</si>
  <si>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</si>
  <si>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</si>
  <si>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</si>
  <si>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</si>
  <si>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</si>
  <si>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</si>
  <si>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</si>
  <si>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</si>
  <si>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</si>
  <si>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</si>
  <si>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</si>
  <si>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</si>
  <si>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</si>
  <si>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</si>
  <si>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</si>
  <si>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</si>
  <si>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</si>
  <si>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</si>
  <si>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</si>
  <si>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</si>
  <si>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</si>
  <si>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</si>
  <si>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</si>
  <si>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</si>
  <si>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</si>
  <si>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</si>
  <si>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</si>
  <si>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</si>
  <si>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</si>
  <si>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</si>
  <si>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</si>
  <si>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</si>
  <si>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</si>
  <si>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</si>
  <si>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</si>
  <si>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</si>
  <si>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</si>
  <si>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</si>
  <si>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</si>
  <si>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</si>
  <si>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</si>
  <si>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</si>
  <si>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</si>
  <si>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</si>
  <si>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</si>
  <si>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</si>
  <si>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</si>
  <si>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</si>
  <si>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</si>
  <si>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</si>
  <si>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</si>
  <si>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</si>
  <si>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</si>
  <si>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</si>
  <si>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</si>
  <si>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</si>
  <si>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</si>
  <si>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</si>
  <si>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</si>
  <si>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</si>
  <si>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</si>
  <si>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</si>
  <si>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</si>
  <si>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</si>
  <si>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</si>
  <si>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</si>
  <si>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</si>
  <si>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</si>
  <si>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</si>
  <si>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</si>
  <si>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</si>
  <si>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</si>
  <si>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</si>
  <si>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</si>
  <si>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</si>
  <si>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</si>
  <si>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</si>
  <si>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</si>
  <si>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</si>
  <si>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</si>
  <si>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</si>
  <si>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</si>
  <si>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</si>
  <si>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</si>
  <si>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</si>
  <si>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</si>
  <si>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</si>
  <si>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</si>
  <si>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</si>
  <si>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</si>
  <si>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</si>
  <si>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</si>
  <si>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</si>
  <si>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</si>
  <si>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</si>
  <si>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</si>
  <si>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</si>
  <si>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</si>
  <si>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</si>
  <si>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</si>
  <si>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</si>
  <si>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</si>
  <si>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</si>
  <si>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</si>
  <si>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</si>
  <si>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</si>
  <si>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</si>
  <si>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</si>
  <si>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</si>
  <si>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</si>
  <si>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</si>
  <si>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</si>
  <si>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</si>
  <si>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</si>
  <si>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</si>
  <si>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</si>
  <si>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</si>
  <si>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</si>
  <si>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</si>
  <si>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</si>
  <si>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</si>
  <si>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</si>
  <si>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</si>
  <si>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</si>
  <si>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</si>
  <si>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</si>
  <si>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</si>
  <si>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</si>
  <si>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</si>
  <si>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</si>
  <si>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</si>
  <si>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</si>
  <si>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</si>
  <si>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</si>
  <si>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</si>
  <si>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</si>
  <si>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</si>
  <si>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</si>
  <si>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</si>
  <si>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</si>
  <si>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</si>
  <si>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</si>
  <si>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</si>
  <si>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</si>
  <si>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</si>
  <si>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</si>
  <si>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</si>
  <si>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</si>
  <si>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</si>
  <si>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</si>
  <si>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</si>
  <si>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</si>
  <si>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</si>
  <si>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</si>
  <si>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</si>
  <si>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</si>
  <si>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</si>
  <si>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</si>
  <si>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</si>
  <si>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</si>
  <si>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</si>
  <si>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</si>
  <si>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</si>
  <si>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</si>
  <si>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</si>
  <si>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</si>
  <si>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</si>
  <si>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</si>
  <si>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</si>
  <si>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</si>
  <si>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</si>
  <si>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</si>
  <si>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</si>
  <si>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</si>
  <si>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</si>
  <si>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</si>
  <si>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</si>
  <si>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</si>
  <si>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</si>
  <si>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</si>
  <si>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</si>
  <si>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</si>
  <si>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</si>
  <si>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</si>
  <si>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</si>
  <si>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</si>
  <si>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</si>
  <si>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</si>
  <si>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</si>
  <si>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</si>
  <si>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</si>
  <si>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</si>
  <si>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</si>
  <si>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</si>
  <si>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</si>
  <si>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</si>
  <si>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</si>
  <si>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</si>
  <si>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</si>
  <si>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</si>
  <si>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</si>
  <si>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</si>
  <si>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</si>
  <si>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</si>
  <si>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</si>
  <si>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</si>
  <si>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</si>
  <si>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</si>
  <si>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</si>
  <si>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</si>
  <si>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</si>
  <si>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</si>
  <si>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</si>
  <si>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</si>
  <si>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</si>
  <si>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</si>
  <si>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</si>
  <si>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</si>
  <si>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</si>
  <si>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</si>
  <si>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</si>
  <si>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</si>
  <si>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</si>
  <si>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</si>
  <si>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</si>
  <si>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</si>
  <si>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</si>
  <si>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</si>
  <si>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</si>
  <si>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</si>
  <si>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</si>
  <si>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</si>
  <si>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</si>
  <si>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</si>
  <si>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</si>
  <si>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</si>
  <si>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</si>
  <si>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</si>
  <si>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</si>
  <si>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</si>
  <si>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</si>
  <si>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</si>
  <si>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</si>
  <si>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</si>
  <si>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</si>
  <si>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</si>
  <si>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</si>
  <si>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</si>
  <si>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</si>
  <si>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</si>
  <si>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</si>
  <si>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</si>
  <si>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</si>
  <si>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</si>
  <si>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</si>
  <si>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</si>
  <si>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</si>
  <si>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</si>
  <si>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</si>
  <si>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</si>
  <si>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</si>
  <si>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</si>
  <si>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</si>
  <si>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</si>
  <si>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</si>
  <si>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</si>
  <si>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</si>
  <si>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</si>
  <si>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</si>
  <si>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</si>
  <si>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</si>
  <si>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</si>
  <si>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</si>
  <si>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</si>
  <si>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</si>
  <si>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</si>
  <si>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</si>
  <si>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</si>
  <si>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</si>
  <si>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</si>
  <si>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</si>
  <si>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</si>
  <si>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</si>
  <si>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</si>
  <si>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</si>
  <si>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</si>
  <si>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</si>
  <si>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</si>
  <si>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</si>
  <si>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</si>
  <si>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</si>
  <si>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</si>
  <si>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</si>
  <si>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</si>
  <si>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</si>
  <si>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</si>
  <si>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</si>
  <si>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</si>
  <si>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</si>
  <si>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</si>
  <si>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</si>
  <si>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</si>
  <si>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</si>
  <si>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</si>
  <si>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</si>
  <si>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</si>
  <si>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</si>
  <si>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</si>
  <si>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</si>
  <si>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</si>
  <si>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</si>
  <si>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</si>
  <si>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</si>
  <si>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</si>
  <si>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</si>
  <si>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</si>
  <si>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</si>
  <si>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</si>
  <si>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</si>
  <si>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</si>
  <si>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</si>
  <si>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</si>
  <si>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</si>
  <si>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</si>
  <si>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</si>
  <si>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</si>
  <si>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</si>
  <si>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</si>
  <si>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</si>
  <si>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</si>
  <si>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</si>
  <si>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</si>
  <si>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</si>
  <si>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</si>
  <si>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</si>
  <si>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</si>
  <si>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</si>
  <si>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</si>
  <si>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</si>
  <si>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</si>
  <si>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</si>
  <si>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</si>
  <si>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</si>
  <si>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</si>
  <si>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</si>
  <si>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</si>
  <si>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</si>
  <si>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</si>
  <si>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</si>
  <si>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</si>
  <si>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</si>
  <si>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</si>
  <si>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</si>
  <si>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</si>
  <si>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</si>
  <si>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</si>
  <si>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</si>
  <si>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</si>
  <si>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</si>
  <si>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</si>
  <si>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</si>
  <si>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</si>
  <si>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</si>
  <si>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</si>
  <si>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</si>
  <si>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</si>
  <si>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</si>
  <si>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</si>
  <si>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</si>
  <si>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</si>
  <si>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</si>
  <si>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</si>
  <si>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</si>
  <si>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</si>
  <si>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</si>
  <si>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</si>
  <si>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</si>
  <si>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</si>
  <si>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</si>
  <si>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</si>
  <si>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</si>
  <si>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</si>
  <si>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</si>
  <si>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</si>
  <si>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</si>
  <si>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</si>
  <si>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</si>
  <si>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</si>
  <si>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</si>
  <si>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</si>
  <si>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</si>
  <si>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</si>
  <si>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</si>
  <si>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</si>
  <si>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</si>
  <si>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</si>
  <si>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</si>
  <si>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</si>
  <si>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</si>
  <si>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</si>
  <si>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</si>
  <si>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</si>
  <si>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</si>
  <si>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</si>
  <si>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</si>
  <si>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</si>
  <si>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</si>
  <si>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</si>
  <si>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</si>
  <si>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</si>
  <si>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</si>
  <si>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</si>
  <si>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</si>
  <si>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</si>
  <si>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</si>
  <si>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</si>
  <si>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</si>
  <si>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</si>
  <si>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</si>
  <si>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</si>
  <si>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</si>
  <si>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</si>
  <si>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</si>
  <si>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</si>
  <si>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</si>
  <si>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</si>
  <si>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</si>
  <si>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</si>
  <si>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</si>
  <si>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</si>
  <si>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</si>
  <si>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</si>
  <si>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</si>
  <si>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</si>
  <si>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</si>
  <si>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</si>
  <si>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</si>
  <si>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</si>
  <si>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</si>
  <si>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</si>
  <si>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</si>
  <si>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</si>
  <si>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</si>
  <si>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</si>
  <si>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</si>
  <si>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</si>
  <si>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</si>
  <si>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</si>
  <si>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</si>
  <si>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</si>
  <si>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</si>
  <si>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</si>
  <si>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</si>
  <si>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</si>
  <si>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</si>
  <si>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</si>
  <si>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</si>
  <si>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</si>
  <si>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</si>
  <si>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</si>
  <si>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</si>
  <si>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</si>
  <si>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</si>
  <si>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</si>
  <si>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</si>
  <si>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</si>
  <si>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</si>
  <si>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</si>
  <si>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</si>
  <si>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</si>
  <si>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</si>
  <si>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</si>
  <si>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</si>
  <si>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</si>
  <si>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</si>
  <si>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</si>
  <si>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</si>
  <si>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</si>
  <si>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</si>
  <si>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</si>
  <si>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</si>
  <si>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</si>
  <si>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</si>
  <si>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</si>
  <si>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</si>
  <si>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</si>
  <si>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</si>
  <si>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</si>
  <si>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</si>
  <si>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</si>
  <si>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</si>
  <si>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</si>
  <si>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</si>
  <si>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</si>
  <si>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</si>
  <si>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</si>
  <si>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</si>
  <si>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</si>
  <si>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</si>
  <si>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</si>
  <si>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</si>
  <si>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</si>
  <si>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</si>
  <si>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</si>
  <si>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</si>
  <si>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</si>
  <si>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</si>
  <si>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</si>
  <si>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</si>
  <si>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</si>
  <si>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</si>
  <si>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</si>
  <si>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</si>
  <si>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</si>
  <si>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</si>
  <si>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</si>
  <si>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</si>
  <si>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</si>
  <si>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</si>
  <si>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</si>
  <si>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</si>
  <si>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</si>
  <si>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</si>
  <si>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</si>
  <si>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</si>
  <si>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</si>
  <si>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</si>
  <si>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</si>
  <si>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</si>
  <si>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</si>
  <si>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</si>
  <si>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</si>
  <si>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</si>
  <si>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</si>
  <si>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</si>
  <si>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</si>
  <si>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</si>
  <si>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</si>
  <si>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</si>
  <si>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</si>
  <si>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</si>
  <si>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</si>
  <si>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</si>
  <si>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</si>
  <si>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</si>
  <si>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</si>
  <si>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</si>
  <si>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</si>
  <si>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</si>
  <si>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</si>
  <si>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</si>
  <si>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</si>
  <si>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</si>
  <si>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</si>
  <si>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</si>
  <si>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</si>
  <si>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</si>
  <si>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</si>
  <si>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</si>
  <si>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</si>
  <si>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</si>
  <si>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</si>
  <si>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</si>
  <si>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</si>
  <si>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</si>
  <si>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</si>
  <si>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</si>
  <si>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</si>
  <si>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</si>
  <si>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</si>
  <si>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</si>
  <si>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</si>
  <si>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</si>
  <si>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</si>
  <si>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</si>
  <si>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</si>
  <si>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</si>
  <si>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</si>
  <si>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</si>
  <si>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</si>
  <si>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</si>
  <si>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</si>
  <si>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</si>
  <si>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</si>
  <si>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</si>
  <si>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</si>
  <si>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</si>
  <si>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</si>
  <si>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</si>
  <si>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</si>
  <si>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</si>
  <si>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</si>
  <si>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</si>
  <si>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</si>
  <si>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</si>
  <si>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</si>
  <si>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</si>
  <si>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</si>
  <si>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</si>
  <si>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</si>
  <si>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</si>
  <si>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</si>
  <si>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</si>
  <si>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</si>
  <si>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</si>
  <si>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</si>
  <si>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</si>
  <si>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</si>
  <si>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</si>
  <si>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</si>
  <si>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</si>
  <si>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</si>
  <si>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</si>
  <si>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</si>
  <si>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</si>
  <si>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</si>
  <si>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</si>
  <si>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</si>
  <si>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</si>
  <si>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</si>
  <si>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</si>
  <si>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</si>
  <si>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</si>
  <si>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</si>
  <si>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</si>
  <si>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</si>
  <si>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</si>
  <si>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</si>
  <si>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</si>
  <si>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</si>
  <si>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</si>
  <si>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</si>
  <si>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</si>
  <si>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</si>
  <si>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</si>
  <si>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</si>
  <si>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</si>
  <si>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</si>
  <si>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</si>
  <si>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</si>
  <si>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</si>
  <si>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</si>
  <si>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</si>
  <si>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</si>
  <si>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</si>
  <si>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</si>
  <si>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</si>
  <si>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</si>
  <si>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</si>
  <si>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</si>
  <si>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</si>
  <si>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</si>
  <si>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</si>
  <si>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</si>
  <si>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</si>
  <si>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</si>
  <si>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</si>
  <si>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</si>
  <si>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</si>
  <si>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</si>
  <si>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</si>
  <si>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</si>
  <si>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</si>
  <si>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</si>
  <si>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</si>
  <si>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</si>
  <si>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</si>
  <si>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</si>
  <si>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</si>
  <si>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</si>
  <si>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</si>
  <si>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</si>
  <si>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</si>
  <si>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</si>
  <si>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</si>
  <si>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</si>
  <si>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</si>
  <si>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</si>
  <si>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</si>
  <si>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</si>
  <si>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</si>
  <si>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</si>
  <si>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</si>
  <si>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</si>
  <si>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</si>
  <si>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</si>
  <si>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</si>
  <si>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</si>
  <si>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</si>
  <si>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</si>
  <si>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</si>
  <si>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</si>
  <si>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</si>
  <si>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</si>
  <si>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</si>
  <si>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</si>
  <si>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</si>
  <si>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</si>
  <si>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</si>
  <si>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</si>
  <si>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</si>
  <si>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</si>
  <si>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</si>
  <si>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</si>
  <si>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</si>
  <si>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</si>
  <si>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</si>
  <si>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</si>
  <si>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</si>
  <si>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</si>
  <si>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</si>
  <si>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</si>
  <si>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</si>
  <si>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</si>
  <si>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</si>
  <si>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</si>
  <si>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</si>
  <si>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</si>
  <si>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</si>
  <si>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</si>
  <si>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</si>
  <si>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</si>
  <si>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</si>
  <si>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</si>
  <si>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</si>
  <si>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</si>
  <si>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</si>
  <si>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</si>
  <si>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</si>
  <si>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</si>
  <si>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</si>
  <si>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</si>
  <si>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</si>
  <si>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</si>
  <si>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</si>
  <si>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</si>
  <si>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</si>
  <si>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</si>
  <si>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</si>
  <si>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</si>
  <si>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</si>
  <si>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</si>
  <si>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</si>
  <si>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</si>
  <si>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</si>
  <si>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</si>
  <si>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</si>
  <si>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</si>
  <si>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</si>
  <si>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</si>
  <si>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</si>
  <si>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</si>
  <si>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</si>
  <si>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</si>
  <si>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</si>
  <si>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</si>
  <si>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</si>
  <si>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</si>
  <si>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</si>
  <si>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</si>
  <si>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</si>
  <si>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</si>
  <si>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</si>
  <si>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</si>
  <si>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</si>
  <si>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</si>
  <si>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</si>
  <si>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</si>
  <si>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</si>
  <si>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</si>
  <si>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</si>
  <si>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</si>
  <si>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</si>
  <si>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</si>
  <si>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</si>
  <si>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</si>
  <si>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</si>
  <si>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</si>
  <si>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</si>
  <si>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</si>
  <si>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</si>
  <si>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</si>
  <si>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</si>
  <si>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</si>
  <si>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</si>
  <si>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</si>
  <si>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</si>
  <si>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</si>
  <si>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</si>
  <si>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</si>
  <si>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</si>
  <si>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</si>
  <si>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</si>
  <si>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</si>
  <si>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</si>
  <si>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</si>
  <si>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</si>
  <si>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</si>
  <si>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</si>
  <si>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</si>
  <si>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</si>
  <si>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</si>
  <si>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</si>
  <si>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</si>
  <si>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</si>
  <si>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</si>
  <si>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</si>
  <si>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</si>
  <si>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</si>
  <si>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</si>
  <si>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</si>
  <si>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</si>
  <si>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</si>
  <si>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</si>
  <si>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</si>
  <si>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</si>
  <si>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</si>
  <si>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</si>
  <si>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</si>
  <si>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</si>
  <si>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</si>
  <si>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</si>
  <si>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</si>
  <si>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</si>
  <si>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</si>
  <si>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</si>
  <si>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</si>
  <si>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</si>
  <si>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</si>
  <si>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</si>
  <si>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</si>
  <si>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</si>
  <si>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</si>
  <si>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</si>
  <si>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</si>
  <si>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</si>
  <si>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</si>
  <si>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</si>
  <si>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</si>
  <si>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</si>
  <si>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</si>
  <si>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</si>
  <si>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</si>
  <si>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</si>
  <si>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</si>
  <si>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</si>
  <si>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</si>
  <si>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</si>
  <si>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</si>
  <si>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</si>
  <si>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</si>
  <si>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</si>
  <si>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</si>
  <si>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</si>
  <si>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</si>
  <si>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</si>
  <si>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</si>
  <si>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</si>
  <si>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</si>
  <si>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</si>
  <si>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</si>
  <si>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</si>
  <si>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</si>
  <si>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</si>
  <si>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</si>
  <si>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</si>
  <si>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</si>
  <si>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</si>
  <si>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</si>
  <si>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</si>
  <si>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</si>
  <si>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</si>
  <si>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</si>
  <si>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</si>
  <si>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</si>
  <si>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</si>
  <si>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</si>
  <si>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</si>
  <si>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</si>
  <si>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</si>
  <si>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</si>
  <si>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</si>
  <si>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</si>
  <si>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</si>
  <si>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</si>
  <si>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</si>
  <si>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</si>
  <si>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</si>
  <si>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</si>
  <si>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</si>
  <si>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</si>
  <si>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</si>
  <si>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</si>
  <si>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</si>
  <si>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</si>
  <si>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</si>
  <si>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</si>
  <si>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</si>
  <si>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</si>
  <si>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</si>
  <si>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</si>
  <si>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</si>
  <si>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</si>
  <si>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</si>
  <si>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</si>
  <si>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</si>
  <si>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</si>
  <si>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</si>
  <si>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</si>
  <si>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</si>
  <si>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</si>
  <si>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</si>
  <si>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</si>
  <si>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</si>
  <si>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</si>
  <si>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</si>
  <si>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</si>
  <si>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</si>
  <si>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</si>
  <si>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</si>
  <si>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</si>
  <si>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</si>
  <si>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</si>
  <si>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</si>
  <si>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</si>
  <si>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</si>
  <si>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</si>
  <si>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</si>
  <si>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</si>
  <si>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</si>
  <si>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</si>
  <si>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</si>
  <si>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</si>
  <si>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</si>
  <si>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</si>
  <si>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</si>
  <si>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</si>
  <si>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</si>
  <si>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</si>
  <si>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</si>
  <si>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</si>
  <si>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</si>
  <si>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</si>
  <si>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</si>
  <si>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</si>
  <si>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</si>
  <si>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</si>
  <si>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</si>
  <si>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</si>
  <si>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</si>
  <si>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</si>
  <si>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</si>
  <si>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</si>
  <si>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</si>
  <si>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</si>
  <si>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</si>
  <si>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</si>
  <si>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</si>
  <si>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</si>
  <si>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</si>
  <si>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</si>
  <si>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</si>
  <si>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</si>
  <si>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</si>
  <si>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</si>
  <si>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</si>
  <si>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</si>
  <si>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</si>
  <si>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</si>
  <si>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</si>
  <si>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</si>
  <si>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</si>
  <si>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</si>
  <si>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</si>
  <si>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</si>
  <si>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</si>
  <si>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</si>
  <si>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</si>
  <si>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</si>
  <si>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</si>
  <si>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</si>
  <si>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</si>
  <si>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</si>
  <si>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</si>
  <si>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</si>
  <si>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</si>
  <si>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</si>
  <si>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</si>
  <si>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</si>
  <si>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</si>
  <si>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</si>
  <si>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</si>
  <si>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</si>
  <si>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</si>
  <si>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</si>
  <si>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</si>
  <si>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</si>
  <si>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</si>
  <si>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</si>
  <si>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</si>
  <si>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</si>
  <si>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</si>
  <si>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</si>
  <si>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</si>
  <si>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</si>
  <si>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</si>
  <si>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</si>
  <si>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</si>
  <si>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</si>
  <si>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</si>
  <si>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</si>
  <si>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</si>
  <si>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</si>
  <si>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</si>
  <si>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</si>
  <si>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</si>
  <si>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</si>
  <si>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</si>
  <si>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</si>
  <si>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</si>
  <si>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</si>
  <si>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</si>
  <si>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</si>
  <si>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</si>
  <si>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</si>
  <si>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</si>
  <si>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</si>
  <si>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</si>
  <si>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</si>
  <si>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</si>
  <si>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</si>
  <si>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</si>
  <si>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</si>
  <si>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</si>
  <si>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</si>
  <si>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</si>
  <si>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</si>
  <si>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</si>
  <si>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</si>
  <si>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</si>
  <si>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</si>
  <si>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</si>
  <si>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</si>
  <si>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</si>
  <si>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</si>
  <si>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</si>
  <si>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</si>
  <si>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</si>
  <si>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</si>
  <si>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</si>
  <si>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</si>
  <si>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</si>
  <si>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</si>
  <si>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</si>
  <si>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</si>
  <si>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</si>
  <si>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</si>
  <si>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</si>
  <si>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</si>
  <si>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</si>
  <si>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</si>
  <si>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</si>
  <si>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</si>
  <si>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</si>
  <si>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</si>
  <si>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</si>
  <si>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</si>
  <si>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</si>
  <si>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</si>
  <si>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</si>
  <si>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</si>
  <si>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</si>
  <si>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</si>
  <si>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</si>
  <si>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</si>
  <si>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</si>
  <si>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</si>
  <si>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</si>
  <si>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</si>
  <si>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</si>
  <si>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</si>
  <si>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</si>
  <si>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</si>
  <si>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</si>
  <si>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</si>
  <si>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</si>
  <si>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</si>
  <si>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</si>
  <si>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</si>
  <si>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</si>
  <si>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</si>
  <si>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</si>
  <si>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</si>
  <si>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</si>
  <si>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</si>
  <si>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</si>
  <si>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</si>
  <si>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</si>
  <si>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</si>
  <si>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</si>
  <si>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</si>
  <si>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</si>
  <si>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</si>
  <si>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</si>
  <si>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</si>
  <si>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</si>
  <si>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</si>
  <si>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</si>
  <si>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</si>
  <si>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</si>
  <si>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</si>
  <si>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</si>
  <si>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</si>
  <si>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</si>
  <si>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</si>
  <si>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</si>
  <si>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</si>
  <si>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</si>
  <si>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</si>
  <si>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</si>
  <si>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</si>
  <si>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</si>
  <si>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</si>
  <si>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</si>
  <si>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</si>
  <si>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</si>
  <si>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</si>
  <si>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</si>
  <si>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</si>
  <si>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</si>
  <si>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</si>
  <si>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</si>
  <si>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</si>
  <si>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</si>
  <si>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</si>
  <si>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</si>
  <si>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</si>
  <si>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</si>
  <si>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</si>
  <si>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</si>
  <si>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</si>
  <si>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</si>
  <si>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</si>
  <si>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</si>
  <si>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</si>
  <si>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</si>
  <si>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</si>
  <si>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</si>
  <si>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</si>
  <si>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</si>
  <si>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</si>
  <si>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</si>
  <si>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</si>
  <si>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</si>
  <si>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</si>
  <si>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</si>
  <si>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</si>
  <si>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</si>
  <si>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</si>
  <si>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</si>
  <si>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</si>
  <si>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</si>
  <si>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</si>
  <si>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</si>
  <si>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</si>
  <si>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</si>
  <si>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</si>
  <si>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</si>
  <si>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</si>
  <si>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</si>
  <si>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</si>
  <si>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</si>
  <si>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</si>
  <si>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</si>
  <si>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</si>
  <si>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</si>
  <si>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</si>
  <si>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</si>
  <si>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</si>
  <si>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</si>
  <si>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</si>
  <si>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</si>
  <si>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</si>
  <si>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</si>
  <si>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</si>
  <si>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</si>
  <si>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</si>
  <si>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</si>
  <si>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</si>
  <si>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</si>
  <si>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</si>
  <si>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</si>
  <si>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</si>
  <si>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</si>
  <si>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</si>
  <si>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</si>
  <si>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</si>
  <si>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</si>
  <si>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</si>
  <si>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</si>
  <si>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</si>
  <si>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</si>
  <si>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</si>
  <si>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</si>
  <si>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</si>
  <si>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</si>
  <si>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</si>
  <si>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</si>
  <si>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</si>
  <si>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</si>
  <si>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</si>
  <si>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</si>
  <si>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</si>
  <si>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</si>
  <si>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</si>
  <si>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</si>
  <si>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</si>
  <si>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</si>
  <si>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</si>
  <si>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</si>
  <si>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</si>
  <si>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</si>
  <si>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</si>
  <si>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</si>
  <si>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</si>
  <si>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</si>
  <si>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</si>
  <si>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</si>
  <si>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</si>
  <si>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</si>
  <si>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</si>
  <si>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</si>
  <si>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</si>
  <si>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</si>
  <si>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</si>
  <si>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</si>
  <si>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</si>
  <si>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</si>
  <si>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</si>
  <si>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</si>
  <si>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</si>
  <si>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</si>
  <si>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</si>
  <si>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</si>
  <si>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</si>
  <si>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</si>
  <si>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</si>
  <si>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</si>
  <si>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</si>
  <si>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</si>
  <si>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</si>
  <si>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</si>
  <si>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</si>
  <si>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</si>
  <si>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</si>
  <si>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</si>
  <si>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</si>
  <si>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</si>
  <si>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</si>
  <si>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</si>
  <si>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</si>
  <si>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</si>
  <si>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</si>
  <si>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</si>
  <si>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</si>
  <si>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</si>
  <si>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</si>
  <si>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</si>
  <si>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</si>
  <si>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</si>
  <si>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</si>
  <si>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</si>
  <si>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</si>
  <si>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</si>
  <si>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</si>
  <si>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</si>
  <si>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</si>
  <si>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</si>
  <si>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</si>
  <si>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</si>
  <si>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</si>
  <si>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</si>
  <si>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</si>
  <si>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</si>
  <si>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</si>
  <si>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</si>
  <si>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</si>
  <si>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</si>
  <si>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</si>
  <si>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</si>
  <si>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</si>
  <si>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</si>
  <si>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</si>
  <si>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</si>
  <si>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</si>
  <si>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</si>
  <si>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</si>
  <si>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</si>
  <si>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</si>
  <si>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</si>
  <si>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</si>
  <si>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</si>
  <si>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</si>
  <si>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</si>
  <si>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</si>
  <si>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</si>
  <si>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</si>
  <si>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</si>
  <si>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</si>
  <si>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</si>
  <si>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</si>
  <si>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</si>
  <si>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</si>
  <si>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</si>
  <si>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</si>
  <si>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</si>
  <si>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</si>
  <si>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</si>
  <si>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</si>
  <si>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</si>
  <si>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</si>
  <si>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</si>
  <si>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</si>
  <si>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</si>
  <si>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</si>
  <si>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</si>
  <si>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</si>
  <si>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</si>
  <si>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</si>
  <si>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</si>
  <si>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</si>
  <si>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</si>
  <si>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</si>
  <si>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</si>
  <si>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</si>
  <si>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</si>
  <si>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</si>
  <si>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</si>
  <si>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</si>
  <si>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</si>
  <si>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</si>
  <si>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</si>
  <si>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</si>
  <si>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</si>
  <si>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</si>
  <si>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</si>
  <si>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</si>
  <si>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</si>
  <si>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</si>
  <si>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</si>
  <si>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</si>
  <si>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</si>
  <si>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</si>
  <si>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</si>
  <si>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</si>
  <si>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</si>
  <si>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</si>
  <si>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</si>
  <si>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</si>
  <si>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</si>
  <si>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</si>
  <si>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</si>
  <si>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</si>
  <si>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</si>
  <si>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</si>
  <si>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</si>
  <si>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</si>
  <si>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</si>
  <si>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</si>
  <si>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</si>
  <si>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</si>
  <si>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</si>
  <si>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</si>
  <si>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</si>
  <si>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</si>
  <si>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</si>
  <si>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</si>
  <si>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</si>
  <si>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</si>
  <si>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</si>
  <si>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</si>
  <si>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</si>
  <si>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</si>
  <si>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</si>
  <si>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</si>
  <si>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</si>
  <si>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</si>
  <si>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</si>
  <si>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</si>
  <si>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</si>
  <si>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</si>
  <si>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</si>
  <si>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</si>
  <si>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</si>
  <si>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</si>
  <si>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</si>
  <si>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</si>
  <si>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</si>
  <si>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</si>
  <si>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</si>
  <si>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</si>
  <si>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</si>
  <si>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</si>
  <si>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</si>
  <si>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</si>
  <si>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</si>
  <si>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</si>
  <si>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</si>
  <si>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</si>
  <si>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</si>
  <si>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</si>
  <si>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</si>
  <si>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</si>
  <si>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</si>
  <si>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</si>
  <si>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</si>
  <si>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</si>
  <si>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</si>
  <si>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</si>
  <si>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</si>
  <si>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</si>
  <si>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</si>
  <si>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</si>
  <si>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</si>
  <si>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</si>
  <si>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</si>
  <si>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</si>
  <si>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</si>
  <si>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</si>
  <si>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</si>
  <si>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</si>
  <si>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</si>
  <si>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</si>
  <si>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</si>
  <si>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</si>
  <si>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</si>
  <si>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</si>
  <si>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</si>
  <si>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</si>
  <si>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</si>
  <si>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</si>
  <si>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</si>
  <si>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</si>
  <si>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</si>
  <si>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</si>
  <si>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</si>
  <si>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</si>
  <si>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</si>
  <si>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</si>
  <si>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</si>
  <si>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</si>
  <si>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</si>
  <si>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</si>
  <si>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</si>
  <si>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</si>
  <si>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</si>
  <si>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</si>
  <si>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</si>
  <si>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</si>
  <si>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</si>
  <si>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</si>
  <si>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</si>
  <si>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</si>
  <si>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</si>
  <si>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</si>
  <si>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</si>
  <si>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</si>
  <si>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</si>
  <si>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</si>
  <si>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</si>
  <si>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</si>
  <si>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</si>
  <si>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</si>
  <si>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</si>
  <si>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</si>
  <si>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</si>
  <si>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</si>
  <si>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</si>
  <si>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</si>
  <si>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</si>
  <si>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</si>
  <si>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</si>
  <si>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</si>
  <si>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</si>
  <si>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</si>
  <si>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</si>
  <si>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</si>
  <si>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</si>
  <si>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</si>
  <si>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</si>
  <si>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</si>
  <si>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</si>
  <si>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</si>
  <si>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</si>
  <si>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</si>
  <si>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</si>
  <si>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</si>
  <si>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</si>
  <si>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</si>
  <si>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</si>
  <si>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</si>
  <si>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</si>
  <si>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</si>
  <si>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</si>
  <si>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</si>
  <si>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</si>
  <si>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</si>
  <si>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</si>
  <si>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</si>
  <si>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</si>
  <si>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</si>
  <si>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</si>
  <si>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</si>
  <si>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</si>
  <si>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</si>
  <si>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</si>
  <si>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</si>
  <si>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</si>
  <si>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</si>
  <si>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</si>
  <si>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</si>
  <si>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</si>
  <si>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</si>
  <si>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</si>
  <si>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</si>
  <si>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</si>
  <si>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</si>
  <si>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</si>
  <si>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</si>
  <si>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</si>
  <si>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</si>
  <si>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</si>
  <si>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</si>
  <si>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</si>
  <si>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</si>
  <si>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</si>
  <si>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</si>
  <si>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</si>
  <si>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</si>
  <si>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</si>
  <si>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</si>
  <si>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</si>
  <si>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</si>
  <si>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</si>
  <si>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</si>
  <si>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</si>
  <si>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</si>
  <si>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</si>
  <si>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</si>
  <si>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</si>
  <si>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</si>
  <si>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</si>
  <si>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</si>
  <si>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</si>
  <si>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</si>
  <si>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</si>
  <si>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</si>
  <si>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</si>
  <si>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</si>
  <si>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</si>
  <si>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</si>
  <si>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</si>
  <si>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</si>
  <si>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</si>
  <si>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</si>
  <si>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</si>
  <si>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</si>
  <si>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</si>
  <si>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</si>
  <si>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</si>
  <si>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</si>
  <si>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</si>
  <si>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</si>
  <si>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</si>
  <si>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</si>
  <si>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</si>
  <si>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</si>
  <si>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</si>
  <si>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</si>
  <si>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</si>
  <si>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</si>
  <si>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</si>
  <si>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</si>
  <si>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</si>
  <si>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</si>
  <si>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</si>
  <si>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</si>
  <si>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</si>
  <si>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</si>
  <si>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</si>
  <si>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</si>
  <si>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</si>
  <si>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</si>
  <si>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</si>
  <si>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</si>
  <si>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</si>
  <si>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</si>
  <si>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</si>
  <si>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</si>
  <si>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</si>
  <si>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</si>
  <si>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</si>
  <si>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</si>
  <si>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</si>
  <si>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</si>
  <si>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</si>
  <si>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</si>
  <si>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</si>
  <si>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</si>
  <si>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</si>
  <si>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</si>
  <si>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</si>
  <si>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</si>
  <si>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</si>
  <si>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</si>
  <si>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</si>
  <si>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</si>
  <si>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</si>
  <si>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</si>
  <si>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</si>
  <si>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</si>
  <si>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</si>
  <si>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</si>
  <si>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</si>
  <si>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</si>
  <si>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</si>
  <si>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</si>
  <si>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</si>
  <si>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</si>
  <si>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</si>
  <si>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</si>
  <si>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</si>
  <si>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</si>
  <si>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</si>
  <si>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</si>
  <si>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</si>
  <si>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</si>
  <si>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</si>
  <si>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</si>
  <si>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</si>
  <si>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</si>
  <si>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</si>
  <si>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</si>
  <si>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</si>
  <si>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</si>
  <si>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</si>
  <si>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</si>
  <si>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</si>
  <si>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</si>
  <si>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</si>
  <si>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</si>
  <si>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</si>
  <si>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</si>
  <si>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</si>
  <si>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</si>
  <si>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</si>
  <si>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</si>
  <si>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</si>
  <si>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</si>
  <si>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</si>
  <si>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</si>
  <si>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</si>
  <si>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</si>
  <si>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</si>
  <si>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</si>
  <si>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</si>
  <si>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</si>
  <si>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</si>
  <si>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</si>
  <si>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</si>
  <si>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</si>
  <si>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</si>
  <si>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</si>
  <si>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</si>
  <si>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</si>
  <si>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</si>
  <si>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</si>
  <si>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</si>
  <si>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</si>
  <si>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</si>
  <si>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</si>
  <si>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</si>
  <si>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</si>
  <si>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</si>
  <si>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</si>
  <si>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</si>
  <si>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</si>
  <si>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</si>
  <si>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</si>
  <si>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</si>
  <si>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</si>
  <si>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</si>
  <si>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</si>
  <si>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</si>
  <si>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</si>
  <si>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</si>
  <si>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</si>
  <si>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</si>
  <si>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</si>
  <si>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</si>
  <si>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</si>
  <si>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</si>
  <si>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</si>
  <si>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</si>
  <si>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</si>
  <si>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</si>
  <si>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</si>
  <si>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</si>
  <si>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</si>
  <si>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</si>
  <si>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</si>
  <si>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</si>
  <si>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</si>
  <si>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</si>
  <si>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</si>
  <si>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</si>
  <si>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</si>
  <si>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</si>
  <si>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</si>
  <si>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</si>
  <si>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</si>
  <si>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</si>
  <si>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</si>
  <si>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</si>
  <si>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</si>
  <si>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</si>
  <si>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</si>
  <si>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</si>
  <si>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</si>
  <si>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</si>
  <si>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</si>
  <si>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</si>
  <si>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</si>
  <si>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</si>
  <si>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</si>
  <si>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</si>
  <si>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</si>
  <si>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</si>
  <si>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</si>
  <si>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</si>
  <si>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</si>
  <si>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</si>
  <si>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</si>
  <si>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</si>
  <si>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</si>
  <si>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</si>
  <si>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</si>
  <si>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</si>
  <si>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</si>
  <si>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</si>
  <si>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</si>
  <si>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</si>
  <si>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</si>
  <si>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</si>
  <si>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</si>
  <si>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</si>
  <si>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</si>
  <si>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</si>
  <si>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</si>
  <si>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</si>
  <si>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</si>
  <si>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</si>
  <si>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</si>
  <si>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</si>
  <si>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</si>
  <si>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</si>
  <si>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</si>
  <si>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</si>
  <si>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</si>
  <si>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</si>
  <si>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</si>
  <si>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</si>
  <si>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</si>
  <si>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</si>
  <si>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</si>
  <si>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</si>
  <si>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</si>
  <si>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</si>
  <si>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</si>
  <si>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</si>
  <si>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</si>
  <si>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</si>
  <si>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</si>
  <si>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</si>
  <si>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</si>
  <si>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</si>
  <si>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</si>
  <si>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</si>
  <si>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</si>
  <si>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</si>
  <si>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</si>
  <si>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</si>
  <si>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</si>
  <si>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</si>
  <si>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</si>
  <si>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</si>
  <si>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</si>
  <si>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</si>
  <si>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</si>
  <si>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</si>
  <si>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</si>
  <si>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</si>
  <si>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</si>
  <si>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</si>
  <si>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</si>
  <si>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</si>
  <si>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</si>
  <si>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</si>
  <si>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</si>
  <si>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</si>
  <si>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</si>
  <si>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</si>
  <si>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</si>
  <si>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</si>
  <si>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</si>
  <si>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</si>
  <si>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</si>
  <si>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</si>
  <si>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</si>
  <si>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</si>
  <si>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</si>
  <si>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</si>
  <si>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</si>
  <si>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</si>
  <si>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</si>
  <si>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</si>
  <si>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</si>
  <si>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</si>
  <si>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</si>
  <si>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</si>
  <si>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</si>
  <si>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</si>
  <si>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</si>
  <si>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</si>
  <si>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</si>
  <si>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</si>
  <si>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</si>
  <si>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</si>
  <si>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</si>
  <si>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</si>
  <si>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</si>
  <si>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</si>
  <si>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</si>
  <si>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</si>
  <si>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</si>
  <si>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</si>
  <si>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</si>
  <si>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</si>
  <si>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</si>
  <si>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</si>
  <si>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</si>
  <si>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</si>
  <si>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</si>
  <si>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</si>
  <si>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</si>
  <si>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</si>
  <si>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</si>
  <si>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</si>
  <si>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</si>
  <si>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</si>
  <si>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</si>
  <si>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</si>
  <si>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</si>
  <si>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</si>
  <si>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</si>
  <si>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</si>
  <si>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</si>
  <si>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</si>
  <si>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</si>
  <si>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</si>
  <si>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</si>
  <si>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</si>
  <si>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</si>
  <si>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</si>
  <si>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</si>
  <si>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</si>
  <si>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</si>
  <si>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</si>
  <si>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</si>
  <si>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</si>
  <si>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</si>
  <si>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</si>
  <si>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</si>
  <si>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</si>
  <si>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</si>
  <si>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</si>
  <si>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</si>
  <si>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</si>
  <si>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</si>
  <si>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</si>
  <si>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</si>
  <si>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</si>
  <si>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</si>
  <si>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</si>
  <si>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</si>
  <si>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</si>
  <si>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</si>
  <si>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</si>
  <si>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</si>
  <si>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</si>
  <si>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</si>
  <si>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</si>
  <si>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</si>
  <si>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</si>
  <si>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</si>
  <si>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</si>
  <si>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</si>
  <si>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</si>
  <si>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</si>
  <si>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</si>
  <si>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</si>
  <si>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</si>
  <si>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</si>
  <si>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</si>
  <si>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</si>
  <si>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</si>
  <si>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</si>
  <si>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</si>
  <si>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</si>
  <si>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</si>
  <si>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</si>
  <si>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</si>
  <si>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</si>
  <si>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</si>
  <si>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</si>
  <si>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</si>
  <si>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</si>
  <si>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</si>
  <si>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</si>
  <si>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</si>
  <si>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</si>
  <si>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</si>
  <si>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</si>
  <si>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</si>
  <si>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</si>
  <si>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</si>
  <si>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</si>
  <si>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</si>
  <si>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</si>
  <si>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</si>
  <si>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</si>
  <si>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</si>
  <si>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</si>
  <si>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</si>
  <si>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</si>
  <si>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</si>
  <si>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</si>
  <si>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</si>
  <si>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</si>
  <si>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</si>
  <si>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</si>
  <si>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</si>
  <si>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</si>
  <si>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</si>
  <si>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</si>
  <si>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</si>
  <si>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</si>
  <si>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</si>
  <si>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</si>
  <si>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</si>
  <si>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</si>
  <si>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</si>
  <si>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</si>
  <si>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</si>
  <si>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</si>
  <si>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</si>
  <si>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</si>
  <si>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</si>
  <si>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</si>
  <si>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</si>
  <si>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</si>
  <si>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</si>
  <si>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</si>
  <si>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</si>
  <si>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</si>
  <si>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</si>
  <si>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</si>
  <si>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</si>
  <si>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</si>
  <si>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</si>
  <si>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</si>
  <si>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</si>
  <si>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</si>
  <si>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</si>
  <si>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</si>
  <si>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</si>
  <si>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</si>
  <si>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</si>
  <si>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</si>
  <si>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</si>
  <si>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</si>
  <si>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</si>
  <si>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</si>
  <si>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</si>
  <si>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</si>
  <si>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</si>
  <si>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</si>
  <si>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</si>
  <si>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</si>
  <si>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</si>
  <si>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</si>
  <si>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</si>
  <si>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</si>
  <si>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</si>
  <si>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</si>
  <si>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</si>
  <si>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</si>
  <si>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</si>
  <si>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</si>
  <si>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</si>
  <si>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</si>
  <si>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</si>
  <si>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</si>
  <si>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</si>
  <si>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</si>
  <si>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</si>
  <si>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</si>
  <si>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</si>
  <si>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</si>
  <si>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</si>
  <si>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</si>
  <si>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</si>
  <si>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</si>
  <si>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</si>
  <si>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</si>
  <si>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</si>
  <si>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</si>
  <si>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</si>
  <si>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</si>
  <si>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</si>
  <si>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</si>
  <si>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</si>
  <si>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</si>
  <si>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</si>
  <si>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</si>
  <si>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</si>
  <si>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</si>
  <si>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</si>
  <si>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</si>
  <si>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</si>
  <si>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</si>
  <si>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</si>
  <si>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</si>
  <si>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</si>
  <si>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</si>
  <si>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</si>
  <si>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</si>
  <si>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</si>
  <si>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</si>
  <si>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</si>
  <si>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</si>
  <si>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</si>
  <si>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</si>
  <si>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</si>
  <si>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</si>
  <si>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</si>
  <si>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</si>
  <si>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</si>
  <si>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</si>
  <si>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</si>
  <si>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</si>
  <si>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</si>
  <si>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</si>
  <si>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</si>
  <si>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</si>
  <si>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</si>
  <si>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</si>
  <si>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</si>
  <si>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</si>
  <si>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</si>
  <si>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</si>
  <si>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</si>
  <si>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</si>
  <si>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</si>
  <si>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</si>
  <si>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</si>
  <si>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</si>
  <si>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</si>
  <si>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</si>
  <si>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</si>
  <si>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</si>
  <si>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</si>
  <si>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</si>
  <si>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</si>
  <si>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</si>
  <si>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</si>
  <si>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</si>
  <si>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</si>
  <si>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</si>
  <si>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</si>
  <si>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</si>
  <si>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</si>
  <si>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</si>
  <si>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</si>
  <si>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</si>
  <si>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</si>
  <si>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</si>
  <si>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</si>
  <si>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</si>
  <si>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</si>
  <si>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</si>
  <si>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</si>
  <si>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</si>
  <si>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</si>
  <si>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</si>
  <si>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</si>
  <si>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</si>
  <si>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</si>
  <si>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</si>
  <si>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</si>
  <si>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</si>
  <si>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</si>
  <si>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</si>
  <si>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</si>
  <si>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</si>
  <si>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</si>
  <si>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</si>
  <si>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</si>
  <si>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</si>
  <si>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</si>
  <si>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</si>
  <si>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</si>
  <si>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</si>
  <si>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</si>
  <si>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</si>
  <si>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</si>
  <si>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</si>
  <si>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</si>
  <si>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</si>
  <si>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</si>
  <si>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</si>
  <si>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</si>
  <si>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</si>
  <si>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</si>
  <si>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</si>
  <si>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</si>
  <si>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</si>
  <si>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</si>
  <si>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</si>
  <si>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</si>
  <si>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</si>
  <si>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</si>
  <si>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</si>
  <si>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</si>
  <si>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</si>
  <si>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</si>
  <si>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</si>
  <si>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</si>
  <si>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</si>
  <si>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</si>
  <si>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</si>
  <si>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</si>
  <si>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</si>
  <si>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</si>
  <si>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</si>
  <si>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</si>
  <si>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</si>
  <si>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</si>
  <si>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</si>
  <si>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</si>
  <si>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</si>
  <si>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</si>
  <si>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</si>
  <si>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</si>
  <si>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</si>
  <si>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</si>
  <si>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</si>
  <si>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</si>
  <si>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</si>
  <si>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</si>
  <si>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</si>
  <si>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</si>
  <si>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</si>
  <si>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</si>
  <si>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</si>
  <si>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</si>
  <si>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</si>
  <si>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</si>
  <si>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</si>
  <si>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</si>
  <si>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</si>
  <si>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</si>
  <si>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</si>
  <si>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</si>
  <si>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</si>
  <si>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</si>
  <si>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</si>
  <si>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</si>
  <si>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</si>
  <si>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</si>
  <si>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</si>
  <si>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</si>
  <si>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</si>
  <si>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</si>
  <si>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</si>
  <si>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</si>
  <si>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</si>
  <si>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</si>
  <si>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</si>
  <si>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</si>
  <si>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</si>
  <si>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</si>
  <si>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</si>
  <si>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</si>
  <si>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</si>
  <si>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</si>
  <si>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</si>
  <si>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</si>
  <si>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</si>
  <si>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</si>
  <si>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</si>
  <si>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</si>
  <si>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</si>
  <si>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</si>
  <si>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</si>
  <si>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</si>
  <si>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</si>
  <si>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</si>
  <si>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</si>
  <si>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</si>
  <si>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</si>
  <si>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</si>
  <si>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</si>
  <si>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</si>
  <si>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</si>
  <si>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</si>
  <si>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</si>
  <si>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</si>
  <si>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</si>
  <si>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</si>
  <si>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</si>
  <si>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</si>
  <si>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</si>
  <si>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</si>
  <si>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</si>
  <si>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</si>
  <si>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</si>
  <si>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</si>
  <si>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</si>
  <si>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</si>
  <si>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</si>
  <si>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</si>
  <si>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</si>
  <si>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</si>
  <si>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</si>
  <si>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</si>
  <si>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</si>
  <si>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</si>
  <si>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</si>
  <si>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</si>
  <si>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</si>
  <si>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</si>
  <si>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</si>
  <si>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</si>
  <si>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</si>
  <si>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</si>
  <si>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</si>
  <si>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</si>
  <si>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</si>
  <si>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</si>
  <si>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</si>
  <si>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</si>
  <si>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</si>
  <si>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</si>
  <si>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</si>
  <si>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</si>
  <si>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</si>
  <si>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</si>
  <si>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</si>
  <si>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</si>
  <si>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</si>
  <si>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</si>
  <si>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</si>
  <si>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</si>
  <si>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</si>
  <si>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</si>
  <si>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</si>
  <si>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</si>
  <si>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</si>
  <si>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</si>
  <si>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</si>
  <si>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</si>
  <si>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</si>
  <si>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</si>
  <si>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</si>
  <si>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</si>
  <si>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</si>
  <si>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</si>
  <si>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</si>
  <si>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</si>
  <si>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</si>
  <si>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</si>
  <si>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</si>
  <si>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</si>
  <si>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</si>
  <si>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</si>
  <si>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</si>
  <si>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</si>
  <si>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</si>
  <si>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</si>
  <si>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</si>
  <si>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</si>
  <si>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</si>
  <si>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</si>
  <si>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</si>
  <si>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</si>
  <si>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</si>
  <si>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</si>
  <si>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</si>
  <si>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</si>
  <si>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</si>
  <si>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</si>
  <si>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</si>
  <si>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</si>
  <si>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</si>
  <si>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</si>
  <si>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</si>
  <si>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</si>
  <si>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</si>
  <si>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</si>
  <si>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</si>
  <si>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</si>
  <si>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</si>
  <si>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</si>
  <si>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</si>
  <si>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</si>
  <si>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</si>
  <si>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</si>
  <si>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</si>
  <si>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</si>
  <si>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</si>
  <si>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</si>
  <si>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</si>
  <si>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</si>
  <si>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</si>
  <si>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</si>
  <si>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</si>
  <si>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</si>
  <si>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</si>
  <si>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</si>
  <si>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</si>
  <si>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</si>
  <si>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</si>
  <si>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</si>
  <si>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</si>
  <si>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</si>
  <si>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</si>
  <si>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</si>
  <si>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</si>
  <si>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</si>
  <si>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</si>
  <si>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</si>
  <si>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</si>
  <si>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</si>
  <si>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</si>
  <si>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</si>
  <si>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</si>
  <si>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</si>
  <si>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</si>
  <si>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</si>
  <si>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</si>
  <si>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</si>
  <si>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</si>
  <si>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</si>
  <si>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</si>
  <si>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</si>
  <si>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</si>
  <si>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</si>
  <si>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</si>
  <si>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</si>
  <si>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</si>
  <si>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</si>
  <si>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</si>
  <si>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</si>
  <si>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</si>
  <si>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</si>
  <si>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</si>
  <si>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</si>
  <si>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</si>
  <si>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</si>
  <si>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</si>
  <si>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</si>
  <si>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</si>
  <si>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</si>
  <si>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</si>
  <si>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</si>
  <si>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</si>
  <si>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</si>
  <si>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</si>
  <si>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</si>
  <si>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</si>
  <si>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</si>
  <si>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</si>
  <si>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</si>
  <si>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</si>
  <si>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</si>
  <si>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</si>
  <si>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</si>
  <si>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</si>
  <si>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</si>
  <si>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</si>
  <si>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</si>
  <si>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</si>
  <si>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</si>
  <si>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</si>
  <si>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</si>
  <si>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</si>
  <si>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</si>
  <si>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</si>
  <si>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</si>
  <si>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</si>
  <si>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</si>
  <si>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</si>
  <si>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Number Successful</t>
  </si>
  <si>
    <t>Number Failed</t>
  </si>
  <si>
    <t>Number Canceled</t>
  </si>
  <si>
    <t>Total Projects</t>
  </si>
  <si>
    <t>Percent Failed</t>
  </si>
  <si>
    <t>Percent Canceled</t>
  </si>
  <si>
    <t xml:space="preserve">Percentage Successful 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</si>
  <si>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</si>
  <si>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</si>
  <si>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</si>
  <si>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</si>
  <si>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</si>
  <si>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</si>
  <si>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</si>
  <si>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</si>
  <si>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</si>
  <si>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</si>
  <si>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</si>
  <si>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</si>
  <si>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# of Days between Creation &amp; Deadline</t>
  </si>
  <si>
    <t>Sum of goal</t>
  </si>
  <si>
    <t>Sum of pledged</t>
  </si>
  <si>
    <t>Sum of backers_count</t>
  </si>
  <si>
    <t>Average of # of Days between Creation &amp; Deadline</t>
  </si>
  <si>
    <t># of Projects</t>
  </si>
  <si>
    <t>Status</t>
  </si>
  <si>
    <t>Status: Fail</t>
  </si>
  <si>
    <t>Status: Canceled</t>
  </si>
  <si>
    <t>Status: Live</t>
  </si>
  <si>
    <t xml:space="preserve"> Status: Successful</t>
  </si>
  <si>
    <t>Implementation:</t>
  </si>
  <si>
    <t xml:space="preserve"> To review the max amount of pledge value per deadline by Country and sub category. The status of success will be confirmed by status.  </t>
  </si>
  <si>
    <t>To find the optiminal length of deadline per project and objective captial</t>
  </si>
  <si>
    <t>Objective (1):</t>
  </si>
  <si>
    <t>Implementation (1):</t>
  </si>
  <si>
    <t>Objective (2):</t>
  </si>
  <si>
    <t>Find seasonality per Sub Category, if any. To determine best time of year to set up kickstarter</t>
  </si>
  <si>
    <t xml:space="preserve">Impementation (2): </t>
  </si>
  <si>
    <t>Review # of projects by subcategory per month per year and by country</t>
  </si>
  <si>
    <t>Bonus:</t>
  </si>
  <si>
    <t xml:space="preserve">Can I create an overall logic by subcategory and goal? Good Idea to attempt project with goal budget or not? </t>
  </si>
  <si>
    <t xml:space="preserve">With a 2/3 chance of failure we need to reduce the known losses to increase our chance for success. </t>
  </si>
  <si>
    <t xml:space="preserve">Objective (3): </t>
  </si>
  <si>
    <t>Popularity per Category? What kind of projects are started on Kickstarter</t>
  </si>
  <si>
    <t>Pie Chart by Projects sucessful</t>
  </si>
  <si>
    <t>Limitations, number of series allowed in a chart</t>
  </si>
  <si>
    <t>Countries</t>
  </si>
  <si>
    <t>http://sustainablesources.com/resources/country-abbreviations/</t>
  </si>
  <si>
    <t>Alphabetically by abbreviation</t>
  </si>
  <si>
    <t>Alphabetically by Country</t>
  </si>
  <si>
    <t>Abbrev.</t>
  </si>
  <si>
    <t>Country</t>
  </si>
  <si>
    <t>ac</t>
  </si>
  <si>
    <t>Ascension Island</t>
  </si>
  <si>
    <t>ASCENSION ISLAND</t>
  </si>
  <si>
    <t>AC</t>
  </si>
  <si>
    <t>ad</t>
  </si>
  <si>
    <t>Andorra</t>
  </si>
  <si>
    <t>AFGHANISTAN</t>
  </si>
  <si>
    <t>AF</t>
  </si>
  <si>
    <t>ae</t>
  </si>
  <si>
    <t>United Arab Emirates</t>
  </si>
  <si>
    <t>ALAND</t>
  </si>
  <si>
    <t>AX</t>
  </si>
  <si>
    <t>af</t>
  </si>
  <si>
    <t>Afghanistan</t>
  </si>
  <si>
    <t>ALBANIA</t>
  </si>
  <si>
    <t>AL</t>
  </si>
  <si>
    <t>ag</t>
  </si>
  <si>
    <t>Antigua And Barbuda</t>
  </si>
  <si>
    <t>ALGERIA</t>
  </si>
  <si>
    <t>DZ</t>
  </si>
  <si>
    <t>ai</t>
  </si>
  <si>
    <t>Anguilla</t>
  </si>
  <si>
    <t>ANDORRA</t>
  </si>
  <si>
    <t>AD</t>
  </si>
  <si>
    <t>al</t>
  </si>
  <si>
    <t>Albania</t>
  </si>
  <si>
    <t>ANGOLA</t>
  </si>
  <si>
    <t>AO</t>
  </si>
  <si>
    <t>am</t>
  </si>
  <si>
    <t>Armenia</t>
  </si>
  <si>
    <t>ANGUILLA</t>
  </si>
  <si>
    <t>AI</t>
  </si>
  <si>
    <t>an</t>
  </si>
  <si>
    <t>Netherlands Antilles</t>
  </si>
  <si>
    <t>ANTARCTICA</t>
  </si>
  <si>
    <t>AQ</t>
  </si>
  <si>
    <t>ao</t>
  </si>
  <si>
    <t>Angola</t>
  </si>
  <si>
    <t>ANTIGUA AND BARBUDA</t>
  </si>
  <si>
    <t>AG</t>
  </si>
  <si>
    <t>aq</t>
  </si>
  <si>
    <t>Antarctica</t>
  </si>
  <si>
    <t>ARGENTINA REPUBLIC</t>
  </si>
  <si>
    <t>AR</t>
  </si>
  <si>
    <t>ar</t>
  </si>
  <si>
    <t>Argentina</t>
  </si>
  <si>
    <t>ARMENIA</t>
  </si>
  <si>
    <t>AM</t>
  </si>
  <si>
    <t>as</t>
  </si>
  <si>
    <t>American Samoa</t>
  </si>
  <si>
    <t>ARUBA</t>
  </si>
  <si>
    <t>AW</t>
  </si>
  <si>
    <t>at</t>
  </si>
  <si>
    <t>Austria</t>
  </si>
  <si>
    <t>AUSTRALIA</t>
  </si>
  <si>
    <t>au</t>
  </si>
  <si>
    <t>Australia</t>
  </si>
  <si>
    <t>AUSTRIA</t>
  </si>
  <si>
    <t>aw</t>
  </si>
  <si>
    <t>Aruba</t>
  </si>
  <si>
    <t>AZERBAIJAN</t>
  </si>
  <si>
    <t>AZ</t>
  </si>
  <si>
    <t>ax</t>
  </si>
  <si>
    <t>Åland</t>
  </si>
  <si>
    <t>BAHAMAS</t>
  </si>
  <si>
    <t>BS</t>
  </si>
  <si>
    <t>az</t>
  </si>
  <si>
    <t>Azerbaijan</t>
  </si>
  <si>
    <t>BAHRAIN</t>
  </si>
  <si>
    <t>BH</t>
  </si>
  <si>
    <t>ba</t>
  </si>
  <si>
    <t>Bosnia And Herzegovina</t>
  </si>
  <si>
    <t>BANGLADESH</t>
  </si>
  <si>
    <t>BD</t>
  </si>
  <si>
    <t>bb</t>
  </si>
  <si>
    <t>Barbados</t>
  </si>
  <si>
    <t>BARBADOS</t>
  </si>
  <si>
    <t>BB</t>
  </si>
  <si>
    <t>be</t>
  </si>
  <si>
    <t>Belgium</t>
  </si>
  <si>
    <t>BELARUS</t>
  </si>
  <si>
    <t>BY</t>
  </si>
  <si>
    <t>bd</t>
  </si>
  <si>
    <t>Bangladesh</t>
  </si>
  <si>
    <t>BELGIUM</t>
  </si>
  <si>
    <t>bf</t>
  </si>
  <si>
    <t>Burkina Faso</t>
  </si>
  <si>
    <t>BELIZE</t>
  </si>
  <si>
    <t>BZ</t>
  </si>
  <si>
    <t>bg</t>
  </si>
  <si>
    <t>Bulgaria</t>
  </si>
  <si>
    <t>BENIN</t>
  </si>
  <si>
    <t>BJ</t>
  </si>
  <si>
    <t>bh</t>
  </si>
  <si>
    <t>Bahrain</t>
  </si>
  <si>
    <t>BERMUDA</t>
  </si>
  <si>
    <t>BM</t>
  </si>
  <si>
    <t>bi</t>
  </si>
  <si>
    <t>Burundi</t>
  </si>
  <si>
    <t>BHUTAN</t>
  </si>
  <si>
    <t>BT</t>
  </si>
  <si>
    <t>bj</t>
  </si>
  <si>
    <t>Benin</t>
  </si>
  <si>
    <t>BOLIVIA</t>
  </si>
  <si>
    <t>BO</t>
  </si>
  <si>
    <t>bm</t>
  </si>
  <si>
    <t>Bermuda</t>
  </si>
  <si>
    <t>BOSNIA AND HERZEGOVINA</t>
  </si>
  <si>
    <t>BA</t>
  </si>
  <si>
    <t>bn</t>
  </si>
  <si>
    <t>Brunei Darussalam</t>
  </si>
  <si>
    <t>BOTSWANA</t>
  </si>
  <si>
    <t>BW</t>
  </si>
  <si>
    <t>bo</t>
  </si>
  <si>
    <t>Bolivia</t>
  </si>
  <si>
    <t>BOUVET ISLAND</t>
  </si>
  <si>
    <t>BV</t>
  </si>
  <si>
    <t>br</t>
  </si>
  <si>
    <t>Brazil</t>
  </si>
  <si>
    <t>BRAZIL</t>
  </si>
  <si>
    <t>BR</t>
  </si>
  <si>
    <t>bs</t>
  </si>
  <si>
    <t>Bahamas</t>
  </si>
  <si>
    <t>BRITISH INDIAN OCEAN TERR</t>
  </si>
  <si>
    <t>IO</t>
  </si>
  <si>
    <t>bt</t>
  </si>
  <si>
    <t>Bhutan</t>
  </si>
  <si>
    <t>BRITISH VIRGIN ISLANDS</t>
  </si>
  <si>
    <t>VG</t>
  </si>
  <si>
    <t>bv</t>
  </si>
  <si>
    <t>Bouvet Island</t>
  </si>
  <si>
    <t>BRUNEI DARUSSALAM</t>
  </si>
  <si>
    <t>BN</t>
  </si>
  <si>
    <t>bw</t>
  </si>
  <si>
    <t>Botswana</t>
  </si>
  <si>
    <t>BULGARIA</t>
  </si>
  <si>
    <t>BG</t>
  </si>
  <si>
    <t>by</t>
  </si>
  <si>
    <t>Belarus</t>
  </si>
  <si>
    <t>BURKINA FASO</t>
  </si>
  <si>
    <t>BF</t>
  </si>
  <si>
    <t>bz</t>
  </si>
  <si>
    <t>Belize</t>
  </si>
  <si>
    <t>BURUNDI</t>
  </si>
  <si>
    <t>BI</t>
  </si>
  <si>
    <t>ca</t>
  </si>
  <si>
    <t>Canada</t>
  </si>
  <si>
    <t>CAMBODIA</t>
  </si>
  <si>
    <t>KH</t>
  </si>
  <si>
    <t>cc</t>
  </si>
  <si>
    <t>Cocos (Keeling) Islands</t>
  </si>
  <si>
    <t>CAMEROON</t>
  </si>
  <si>
    <t>CM</t>
  </si>
  <si>
    <t>cd</t>
  </si>
  <si>
    <t>Congo (Democratic Republic)</t>
  </si>
  <si>
    <t>CANADA</t>
  </si>
  <si>
    <t>cf</t>
  </si>
  <si>
    <t>Central African Republic</t>
  </si>
  <si>
    <t>CAPE VERDE</t>
  </si>
  <si>
    <t>CV</t>
  </si>
  <si>
    <t>cg</t>
  </si>
  <si>
    <t>Congo (Republic)</t>
  </si>
  <si>
    <t>CAYMAN ISLANDS</t>
  </si>
  <si>
    <t>KY</t>
  </si>
  <si>
    <t>ch</t>
  </si>
  <si>
    <t>Switzerland</t>
  </si>
  <si>
    <t>CENTRAL AFRICAN REPUBLIC</t>
  </si>
  <si>
    <t>CF</t>
  </si>
  <si>
    <t>ci</t>
  </si>
  <si>
    <t>Cote D’Ivoire</t>
  </si>
  <si>
    <t>CHAD</t>
  </si>
  <si>
    <t>TD</t>
  </si>
  <si>
    <t>ck</t>
  </si>
  <si>
    <t>Cook Islands</t>
  </si>
  <si>
    <t>CHILE</t>
  </si>
  <si>
    <t>CL</t>
  </si>
  <si>
    <t>cl</t>
  </si>
  <si>
    <t>Chile</t>
  </si>
  <si>
    <t>PEOPLE’S REPUBLIC OF CHINA</t>
  </si>
  <si>
    <t>CN</t>
  </si>
  <si>
    <t>cm</t>
  </si>
  <si>
    <t>Cameroon</t>
  </si>
  <si>
    <t>CHRISTMAS ISLANDS</t>
  </si>
  <si>
    <t>CX</t>
  </si>
  <si>
    <t>cn</t>
  </si>
  <si>
    <t>People’s Republic of China</t>
  </si>
  <si>
    <t>COCOS ISLANDS</t>
  </si>
  <si>
    <t>CC</t>
  </si>
  <si>
    <t>co</t>
  </si>
  <si>
    <t>Colombia</t>
  </si>
  <si>
    <t>COLOMBIA</t>
  </si>
  <si>
    <t>CO</t>
  </si>
  <si>
    <t>cr</t>
  </si>
  <si>
    <t>Costa Rica</t>
  </si>
  <si>
    <t>COMORAS</t>
  </si>
  <si>
    <t>KM</t>
  </si>
  <si>
    <t>cu</t>
  </si>
  <si>
    <t>Cuba</t>
  </si>
  <si>
    <t>CONGO</t>
  </si>
  <si>
    <t>CG</t>
  </si>
  <si>
    <t>cv</t>
  </si>
  <si>
    <t>Cape Verde</t>
  </si>
  <si>
    <t>CONGO (DEMOCRATIC REPUBLIC)</t>
  </si>
  <si>
    <t>CD</t>
  </si>
  <si>
    <t>cx</t>
  </si>
  <si>
    <t>Christmas Island</t>
  </si>
  <si>
    <t>COOK ISLANDS</t>
  </si>
  <si>
    <t>CK</t>
  </si>
  <si>
    <t>cy</t>
  </si>
  <si>
    <t>Cyprus</t>
  </si>
  <si>
    <t>COSTA RICA</t>
  </si>
  <si>
    <t>CR</t>
  </si>
  <si>
    <t>cz</t>
  </si>
  <si>
    <t>Czech Republic</t>
  </si>
  <si>
    <t>COTE D IVOIRE</t>
  </si>
  <si>
    <t>CI</t>
  </si>
  <si>
    <t>de</t>
  </si>
  <si>
    <t>Germany</t>
  </si>
  <si>
    <t>CROATIA</t>
  </si>
  <si>
    <t>HR</t>
  </si>
  <si>
    <t>dj</t>
  </si>
  <si>
    <t>Djibouti</t>
  </si>
  <si>
    <t>CUBA</t>
  </si>
  <si>
    <t>CU</t>
  </si>
  <si>
    <t>dk</t>
  </si>
  <si>
    <t>Denmark</t>
  </si>
  <si>
    <t>CYPRUS</t>
  </si>
  <si>
    <t>CY</t>
  </si>
  <si>
    <t>dm</t>
  </si>
  <si>
    <t>Dominica</t>
  </si>
  <si>
    <t>CZECH REPUBLIC</t>
  </si>
  <si>
    <t>CZ</t>
  </si>
  <si>
    <t>do</t>
  </si>
  <si>
    <t>Dominican Republic</t>
  </si>
  <si>
    <t>DENMARK</t>
  </si>
  <si>
    <t>dz</t>
  </si>
  <si>
    <t>Algeria</t>
  </si>
  <si>
    <t>DJIBOUTI</t>
  </si>
  <si>
    <t>DJ</t>
  </si>
  <si>
    <t>ec</t>
  </si>
  <si>
    <t>Ecuador</t>
  </si>
  <si>
    <t>DOMINICA</t>
  </si>
  <si>
    <t>DM</t>
  </si>
  <si>
    <t>ee</t>
  </si>
  <si>
    <t>Estonia</t>
  </si>
  <si>
    <t>DOMINICAN REPUBLIC</t>
  </si>
  <si>
    <t>DO</t>
  </si>
  <si>
    <t>eg</t>
  </si>
  <si>
    <t>Egypt</t>
  </si>
  <si>
    <t>EAST TIMOR</t>
  </si>
  <si>
    <t>TP</t>
  </si>
  <si>
    <t>er</t>
  </si>
  <si>
    <t>Eritrea</t>
  </si>
  <si>
    <t>ECUADOR</t>
  </si>
  <si>
    <t>EC</t>
  </si>
  <si>
    <t>es</t>
  </si>
  <si>
    <t>Spain</t>
  </si>
  <si>
    <t>EGYPT</t>
  </si>
  <si>
    <t>EG</t>
  </si>
  <si>
    <t>et</t>
  </si>
  <si>
    <t>Ethiopia</t>
  </si>
  <si>
    <t>EL SALVADOR</t>
  </si>
  <si>
    <t>SV</t>
  </si>
  <si>
    <t>eU</t>
  </si>
  <si>
    <t>European Union</t>
  </si>
  <si>
    <t>EQUATORIAL GUINEA</t>
  </si>
  <si>
    <t>GQ</t>
  </si>
  <si>
    <t>fi</t>
  </si>
  <si>
    <t>Finland</t>
  </si>
  <si>
    <t>ESTONIA</t>
  </si>
  <si>
    <t>EE</t>
  </si>
  <si>
    <t>fj</t>
  </si>
  <si>
    <t>Fiji</t>
  </si>
  <si>
    <t>ETHIOPIA</t>
  </si>
  <si>
    <t>ET</t>
  </si>
  <si>
    <t>fk</t>
  </si>
  <si>
    <t>Falkland Islands (Malvinas)</t>
  </si>
  <si>
    <t>FALKLAND ISLANDS</t>
  </si>
  <si>
    <t>FK</t>
  </si>
  <si>
    <t>fm</t>
  </si>
  <si>
    <t>Micronesia, Federated States Of</t>
  </si>
  <si>
    <t>FAROE ISLANDS</t>
  </si>
  <si>
    <t>FO</t>
  </si>
  <si>
    <t>fo</t>
  </si>
  <si>
    <t>Faroe Islands</t>
  </si>
  <si>
    <t>FIJI</t>
  </si>
  <si>
    <t>FJ</t>
  </si>
  <si>
    <t>fr</t>
  </si>
  <si>
    <t>France</t>
  </si>
  <si>
    <t>FINLAND</t>
  </si>
  <si>
    <t>FI</t>
  </si>
  <si>
    <t>ga</t>
  </si>
  <si>
    <t>Gabon</t>
  </si>
  <si>
    <t>FRANCE</t>
  </si>
  <si>
    <t>gb</t>
  </si>
  <si>
    <t>FRANCE METROPOLITAN</t>
  </si>
  <si>
    <t>FX</t>
  </si>
  <si>
    <t>gd</t>
  </si>
  <si>
    <t>Grenada</t>
  </si>
  <si>
    <t>FRENCH GUIANA</t>
  </si>
  <si>
    <t>GF</t>
  </si>
  <si>
    <t>ge</t>
  </si>
  <si>
    <t>Georgia</t>
  </si>
  <si>
    <t>FRENCH POLYNESIA</t>
  </si>
  <si>
    <t>PF</t>
  </si>
  <si>
    <t>gf</t>
  </si>
  <si>
    <t>French Guiana</t>
  </si>
  <si>
    <t>FRENCH SOUTHERN TERRITORIES</t>
  </si>
  <si>
    <t>TF</t>
  </si>
  <si>
    <t>gg</t>
  </si>
  <si>
    <t>Guernsey</t>
  </si>
  <si>
    <t>GABON</t>
  </si>
  <si>
    <t>GA</t>
  </si>
  <si>
    <t>gh</t>
  </si>
  <si>
    <t>Ghana</t>
  </si>
  <si>
    <t>GAMBIA</t>
  </si>
  <si>
    <t>GM</t>
  </si>
  <si>
    <t>gi</t>
  </si>
  <si>
    <t>Gibraltar</t>
  </si>
  <si>
    <t>GEORGIA</t>
  </si>
  <si>
    <t>GE</t>
  </si>
  <si>
    <t>gl</t>
  </si>
  <si>
    <t>Greenland</t>
  </si>
  <si>
    <t>GERMANY</t>
  </si>
  <si>
    <t>gm</t>
  </si>
  <si>
    <t>Gambia</t>
  </si>
  <si>
    <t>GHANA</t>
  </si>
  <si>
    <t>GH</t>
  </si>
  <si>
    <t>gn</t>
  </si>
  <si>
    <t>Guinea</t>
  </si>
  <si>
    <t>GIBRALTAR</t>
  </si>
  <si>
    <t>GI</t>
  </si>
  <si>
    <t>gp</t>
  </si>
  <si>
    <t>Guadeloupe</t>
  </si>
  <si>
    <t>GREECE</t>
  </si>
  <si>
    <t>GR</t>
  </si>
  <si>
    <t>gq</t>
  </si>
  <si>
    <t>Equatorial Guinea</t>
  </si>
  <si>
    <t>GREENLAND</t>
  </si>
  <si>
    <t>GL</t>
  </si>
  <si>
    <t>gr</t>
  </si>
  <si>
    <t>Greece</t>
  </si>
  <si>
    <t>GRENADA</t>
  </si>
  <si>
    <t>GD</t>
  </si>
  <si>
    <t>gs</t>
  </si>
  <si>
    <t>South Georgia And The South Sandwich Islands</t>
  </si>
  <si>
    <t>GUADELOUPE</t>
  </si>
  <si>
    <t>GP</t>
  </si>
  <si>
    <t>gt</t>
  </si>
  <si>
    <t>Guatemala</t>
  </si>
  <si>
    <t>GUAM</t>
  </si>
  <si>
    <t>GU</t>
  </si>
  <si>
    <t>gu</t>
  </si>
  <si>
    <t>Guam</t>
  </si>
  <si>
    <t>GUATEMALA</t>
  </si>
  <si>
    <t>GT</t>
  </si>
  <si>
    <t>gw</t>
  </si>
  <si>
    <t>Guinea-Bissau</t>
  </si>
  <si>
    <t>GUINEA</t>
  </si>
  <si>
    <t>GN</t>
  </si>
  <si>
    <t>gy</t>
  </si>
  <si>
    <t>Guyana</t>
  </si>
  <si>
    <t>GUINEA-BISSAU</t>
  </si>
  <si>
    <t>GW</t>
  </si>
  <si>
    <t>hk</t>
  </si>
  <si>
    <t>Hong Kong</t>
  </si>
  <si>
    <t>GUYANA</t>
  </si>
  <si>
    <t>GY</t>
  </si>
  <si>
    <t>hm</t>
  </si>
  <si>
    <t>Heard And Mc Donald Islands</t>
  </si>
  <si>
    <t>HAITI</t>
  </si>
  <si>
    <t>HT</t>
  </si>
  <si>
    <t>hn</t>
  </si>
  <si>
    <t>Honduras</t>
  </si>
  <si>
    <t>HEARD &amp; MCDONALD ISLAND</t>
  </si>
  <si>
    <t>HM</t>
  </si>
  <si>
    <t>hr</t>
  </si>
  <si>
    <t>Croatia (local name: Hrvatska)</t>
  </si>
  <si>
    <t>HONDURAS</t>
  </si>
  <si>
    <t>HN</t>
  </si>
  <si>
    <t>ht</t>
  </si>
  <si>
    <t>Haiti</t>
  </si>
  <si>
    <t>HONG KONG</t>
  </si>
  <si>
    <t>hu</t>
  </si>
  <si>
    <t>Hungary</t>
  </si>
  <si>
    <t>HUNGARY</t>
  </si>
  <si>
    <t>HU</t>
  </si>
  <si>
    <t>Indonesia</t>
  </si>
  <si>
    <t>ICELAND</t>
  </si>
  <si>
    <t>IS</t>
  </si>
  <si>
    <t>ie</t>
  </si>
  <si>
    <t>Ireland</t>
  </si>
  <si>
    <t>INDIA</t>
  </si>
  <si>
    <t>IN</t>
  </si>
  <si>
    <t>il</t>
  </si>
  <si>
    <t>Israel</t>
  </si>
  <si>
    <t>INDONESIA</t>
  </si>
  <si>
    <t>ID</t>
  </si>
  <si>
    <t>im</t>
  </si>
  <si>
    <t>Isle of Man</t>
  </si>
  <si>
    <t>IRAN, ISLAMIC REPUBLIC OF</t>
  </si>
  <si>
    <t>IR</t>
  </si>
  <si>
    <t>in</t>
  </si>
  <si>
    <t>India</t>
  </si>
  <si>
    <t>IRAQ</t>
  </si>
  <si>
    <t>IQ</t>
  </si>
  <si>
    <t>io</t>
  </si>
  <si>
    <t>British Indian Ocean Territory</t>
  </si>
  <si>
    <t>IRELAND</t>
  </si>
  <si>
    <t>iq</t>
  </si>
  <si>
    <t>Iraq</t>
  </si>
  <si>
    <t>ISLE OF MAN</t>
  </si>
  <si>
    <t>IM</t>
  </si>
  <si>
    <t>ir</t>
  </si>
  <si>
    <t>Iran (Islamic Republic Of)</t>
  </si>
  <si>
    <t>ISRAEL</t>
  </si>
  <si>
    <t>IL</t>
  </si>
  <si>
    <t>is</t>
  </si>
  <si>
    <t>Iceland</t>
  </si>
  <si>
    <t>ITALY</t>
  </si>
  <si>
    <t>it</t>
  </si>
  <si>
    <t>Italy</t>
  </si>
  <si>
    <t>JAMAICA</t>
  </si>
  <si>
    <t>JM</t>
  </si>
  <si>
    <t>je</t>
  </si>
  <si>
    <t>Jersey</t>
  </si>
  <si>
    <t>JAPAN</t>
  </si>
  <si>
    <t>JP</t>
  </si>
  <si>
    <t>jm</t>
  </si>
  <si>
    <t>Jamaica</t>
  </si>
  <si>
    <t>JORDAN</t>
  </si>
  <si>
    <t>JO</t>
  </si>
  <si>
    <t>jo</t>
  </si>
  <si>
    <t>Jordan</t>
  </si>
  <si>
    <t>KAZAKHSTAN</t>
  </si>
  <si>
    <t>KZ</t>
  </si>
  <si>
    <t>jp</t>
  </si>
  <si>
    <t>Japan</t>
  </si>
  <si>
    <t>KENYA</t>
  </si>
  <si>
    <t>KE</t>
  </si>
  <si>
    <t>ke</t>
  </si>
  <si>
    <t>Kenya</t>
  </si>
  <si>
    <t>KIRIBATI</t>
  </si>
  <si>
    <t>KI</t>
  </si>
  <si>
    <t>kg</t>
  </si>
  <si>
    <t>Kyrgyzstan</t>
  </si>
  <si>
    <t>KOREA, DEM. PEOPLES REP OF</t>
  </si>
  <si>
    <t>KP</t>
  </si>
  <si>
    <t>kh</t>
  </si>
  <si>
    <t>Cambodia</t>
  </si>
  <si>
    <t>KOREA, REPUBLIC OF</t>
  </si>
  <si>
    <t>KR</t>
  </si>
  <si>
    <t>ki</t>
  </si>
  <si>
    <t>Kiribati</t>
  </si>
  <si>
    <t>KUWAIT</t>
  </si>
  <si>
    <t>KW</t>
  </si>
  <si>
    <t>km</t>
  </si>
  <si>
    <t>Comoros</t>
  </si>
  <si>
    <t>KYRGYZSTAN</t>
  </si>
  <si>
    <t>KG</t>
  </si>
  <si>
    <t>kn</t>
  </si>
  <si>
    <t>Saint Kitts And Nevis</t>
  </si>
  <si>
    <t>LAO PEOPLE’S DEM. REPUBLIC</t>
  </si>
  <si>
    <t>LA</t>
  </si>
  <si>
    <t>kr</t>
  </si>
  <si>
    <t>Korea, Republic Of</t>
  </si>
  <si>
    <t>LATVIA</t>
  </si>
  <si>
    <t>LV</t>
  </si>
  <si>
    <t>kw</t>
  </si>
  <si>
    <t>Kuwait</t>
  </si>
  <si>
    <t>LEBANON</t>
  </si>
  <si>
    <t>LB</t>
  </si>
  <si>
    <t>ky</t>
  </si>
  <si>
    <t>Cayman Islands</t>
  </si>
  <si>
    <t>LESOTHO</t>
  </si>
  <si>
    <t>LS</t>
  </si>
  <si>
    <t>kz</t>
  </si>
  <si>
    <t>Kazakhstan</t>
  </si>
  <si>
    <t>LIBERIA</t>
  </si>
  <si>
    <t>LR</t>
  </si>
  <si>
    <t>la</t>
  </si>
  <si>
    <t>Lao People’s Democratic Republic</t>
  </si>
  <si>
    <t>LIBYAN ARAB JAMAHIRIYA</t>
  </si>
  <si>
    <t>LY</t>
  </si>
  <si>
    <t>lb</t>
  </si>
  <si>
    <t>Lebanon</t>
  </si>
  <si>
    <t>LIECHTENSTEIN</t>
  </si>
  <si>
    <t>LI</t>
  </si>
  <si>
    <t>lc</t>
  </si>
  <si>
    <t>Saint Lucia</t>
  </si>
  <si>
    <t>LITHUANIA</t>
  </si>
  <si>
    <t>LT</t>
  </si>
  <si>
    <t>li</t>
  </si>
  <si>
    <t>Liechtenstein</t>
  </si>
  <si>
    <t>LUXEMBOURG</t>
  </si>
  <si>
    <t>lk</t>
  </si>
  <si>
    <t>Sri Lanka</t>
  </si>
  <si>
    <t>MACAO</t>
  </si>
  <si>
    <t>MO</t>
  </si>
  <si>
    <t>lr</t>
  </si>
  <si>
    <t>Liberia</t>
  </si>
  <si>
    <t>MACEDONIA</t>
  </si>
  <si>
    <t>MK</t>
  </si>
  <si>
    <t>ls</t>
  </si>
  <si>
    <t>Lesotho</t>
  </si>
  <si>
    <t>MADAGASCAR</t>
  </si>
  <si>
    <t>MG</t>
  </si>
  <si>
    <t>lt</t>
  </si>
  <si>
    <t>Lithuania</t>
  </si>
  <si>
    <t>MALAWI</t>
  </si>
  <si>
    <t>MW</t>
  </si>
  <si>
    <t>lu</t>
  </si>
  <si>
    <t>Luxembourg</t>
  </si>
  <si>
    <t>MALAYSIA</t>
  </si>
  <si>
    <t>MY</t>
  </si>
  <si>
    <t>lv</t>
  </si>
  <si>
    <t>Latvia</t>
  </si>
  <si>
    <t>MALDIVES</t>
  </si>
  <si>
    <t>MV</t>
  </si>
  <si>
    <t>ly</t>
  </si>
  <si>
    <t>Libyan Arab Jamahiriya</t>
  </si>
  <si>
    <t>MALI</t>
  </si>
  <si>
    <t>ML</t>
  </si>
  <si>
    <t>ma</t>
  </si>
  <si>
    <t>Morocco</t>
  </si>
  <si>
    <t>MALTA</t>
  </si>
  <si>
    <t>MT</t>
  </si>
  <si>
    <t>mc</t>
  </si>
  <si>
    <t>Monaco</t>
  </si>
  <si>
    <t>MARSHALL ISLANDS</t>
  </si>
  <si>
    <t>MH</t>
  </si>
  <si>
    <t>md</t>
  </si>
  <si>
    <t>Moldova, Republic Of</t>
  </si>
  <si>
    <t>MARTINIQUE</t>
  </si>
  <si>
    <t>MQ</t>
  </si>
  <si>
    <t>me</t>
  </si>
  <si>
    <t>Montenegro</t>
  </si>
  <si>
    <t>MAURITANIA</t>
  </si>
  <si>
    <t>MR</t>
  </si>
  <si>
    <t>mg</t>
  </si>
  <si>
    <t>Madagascar</t>
  </si>
  <si>
    <t>MAURITIUS</t>
  </si>
  <si>
    <t>MU</t>
  </si>
  <si>
    <t>mh</t>
  </si>
  <si>
    <t>Marshall Islands</t>
  </si>
  <si>
    <t>MAYOTTE</t>
  </si>
  <si>
    <t>YT</t>
  </si>
  <si>
    <t>mk</t>
  </si>
  <si>
    <t>Macedonia, The Former Yugoslav Republic Of</t>
  </si>
  <si>
    <t>MEXICO</t>
  </si>
  <si>
    <t>ml</t>
  </si>
  <si>
    <t>Mali</t>
  </si>
  <si>
    <t>MICRONESIA</t>
  </si>
  <si>
    <t>FM</t>
  </si>
  <si>
    <t>mm</t>
  </si>
  <si>
    <t>Myanmar</t>
  </si>
  <si>
    <t>MOLDAVA REPUBLIC OF</t>
  </si>
  <si>
    <t>MD</t>
  </si>
  <si>
    <t>mn</t>
  </si>
  <si>
    <t>Mongolia</t>
  </si>
  <si>
    <t>MONACO</t>
  </si>
  <si>
    <t>MC</t>
  </si>
  <si>
    <t>mo</t>
  </si>
  <si>
    <t>Macau</t>
  </si>
  <si>
    <t>MONGOLIA</t>
  </si>
  <si>
    <t>MN</t>
  </si>
  <si>
    <t>mp</t>
  </si>
  <si>
    <t>Northern Mariana Islands</t>
  </si>
  <si>
    <t>MONTENEGRO</t>
  </si>
  <si>
    <t>ME</t>
  </si>
  <si>
    <t>mq</t>
  </si>
  <si>
    <t>Martinique</t>
  </si>
  <si>
    <t>MONTSERRAT</t>
  </si>
  <si>
    <t>MS</t>
  </si>
  <si>
    <t>mr</t>
  </si>
  <si>
    <t>Mauritania</t>
  </si>
  <si>
    <t>MOROCCO</t>
  </si>
  <si>
    <t>MA</t>
  </si>
  <si>
    <t>ms</t>
  </si>
  <si>
    <t>Montserrat</t>
  </si>
  <si>
    <t>MOZAMBIQUE</t>
  </si>
  <si>
    <t>MZ</t>
  </si>
  <si>
    <t>mt</t>
  </si>
  <si>
    <t>Malta</t>
  </si>
  <si>
    <t>MYANMAR</t>
  </si>
  <si>
    <t>MM</t>
  </si>
  <si>
    <t>mu</t>
  </si>
  <si>
    <t>Mauritius</t>
  </si>
  <si>
    <t>NAMIBIA</t>
  </si>
  <si>
    <t>NA</t>
  </si>
  <si>
    <t>mv</t>
  </si>
  <si>
    <t>Maldives</t>
  </si>
  <si>
    <t>NAURU</t>
  </si>
  <si>
    <t>NR</t>
  </si>
  <si>
    <t>mw</t>
  </si>
  <si>
    <t>Malawi</t>
  </si>
  <si>
    <t>NEPAL</t>
  </si>
  <si>
    <t>NP</t>
  </si>
  <si>
    <t>mx</t>
  </si>
  <si>
    <t>Mexico</t>
  </si>
  <si>
    <t>NETHERLANDS ANTILLES</t>
  </si>
  <si>
    <t>AN</t>
  </si>
  <si>
    <t>my</t>
  </si>
  <si>
    <t>Malaysia</t>
  </si>
  <si>
    <t>NETHERLANDS, THE</t>
  </si>
  <si>
    <t>mz</t>
  </si>
  <si>
    <t>Mozambique</t>
  </si>
  <si>
    <t>NEW CALEDONIA</t>
  </si>
  <si>
    <t>NC</t>
  </si>
  <si>
    <t>na</t>
  </si>
  <si>
    <t>Namibia</t>
  </si>
  <si>
    <t>NEW ZEALAND</t>
  </si>
  <si>
    <t>nc</t>
  </si>
  <si>
    <t>New Caledonia</t>
  </si>
  <si>
    <t>NICARAGUA</t>
  </si>
  <si>
    <t>NI</t>
  </si>
  <si>
    <t>ne</t>
  </si>
  <si>
    <t>Niger</t>
  </si>
  <si>
    <t>NIGER</t>
  </si>
  <si>
    <t>NE</t>
  </si>
  <si>
    <t>nf</t>
  </si>
  <si>
    <t>Norfolk Island</t>
  </si>
  <si>
    <t>NIGERIA</t>
  </si>
  <si>
    <t>NG</t>
  </si>
  <si>
    <t>ng</t>
  </si>
  <si>
    <t>Nigeria</t>
  </si>
  <si>
    <t>NIUE</t>
  </si>
  <si>
    <t>NU</t>
  </si>
  <si>
    <t>ni</t>
  </si>
  <si>
    <t>Nicaragua</t>
  </si>
  <si>
    <t>NORFOLK ISLAND</t>
  </si>
  <si>
    <t>NF</t>
  </si>
  <si>
    <t>nl</t>
  </si>
  <si>
    <t>Netherlands</t>
  </si>
  <si>
    <t>NORTHERN MARIANA ISLANDS</t>
  </si>
  <si>
    <t>MP</t>
  </si>
  <si>
    <t>no</t>
  </si>
  <si>
    <t>Norway</t>
  </si>
  <si>
    <t>NORWAY</t>
  </si>
  <si>
    <t>np</t>
  </si>
  <si>
    <t>Nepal</t>
  </si>
  <si>
    <t>OMAN</t>
  </si>
  <si>
    <t>OM</t>
  </si>
  <si>
    <t>nr</t>
  </si>
  <si>
    <t>Nauru</t>
  </si>
  <si>
    <t>PAKISTAN</t>
  </si>
  <si>
    <t>PK</t>
  </si>
  <si>
    <t>nu</t>
  </si>
  <si>
    <t>Niue</t>
  </si>
  <si>
    <t>PALAU</t>
  </si>
  <si>
    <t>PW</t>
  </si>
  <si>
    <t>nz</t>
  </si>
  <si>
    <t>New Zealand</t>
  </si>
  <si>
    <t>PALESTINE</t>
  </si>
  <si>
    <t>PS</t>
  </si>
  <si>
    <t>om</t>
  </si>
  <si>
    <t>Oman</t>
  </si>
  <si>
    <t>PANAMA</t>
  </si>
  <si>
    <t>PA</t>
  </si>
  <si>
    <t>pa</t>
  </si>
  <si>
    <t>Panama</t>
  </si>
  <si>
    <t>PAPUA NEW GUINEA</t>
  </si>
  <si>
    <t>PG</t>
  </si>
  <si>
    <t>pe</t>
  </si>
  <si>
    <t>Peru</t>
  </si>
  <si>
    <t>PARAGUAY</t>
  </si>
  <si>
    <t>PY</t>
  </si>
  <si>
    <t>pf</t>
  </si>
  <si>
    <t>French Polynesia</t>
  </si>
  <si>
    <t>PERU</t>
  </si>
  <si>
    <t>PE</t>
  </si>
  <si>
    <t>pg</t>
  </si>
  <si>
    <t>Papua New Guinea</t>
  </si>
  <si>
    <t>PHILIPPINES (REPUBLIC OF THE)</t>
  </si>
  <si>
    <t>PH</t>
  </si>
  <si>
    <t>ph</t>
  </si>
  <si>
    <t>Philippines, Republic of the</t>
  </si>
  <si>
    <t>PITCAIRN</t>
  </si>
  <si>
    <t>PN</t>
  </si>
  <si>
    <t>pk</t>
  </si>
  <si>
    <t>Pakistan</t>
  </si>
  <si>
    <t>POLAND</t>
  </si>
  <si>
    <t>PL</t>
  </si>
  <si>
    <t>pl</t>
  </si>
  <si>
    <t>Poland</t>
  </si>
  <si>
    <t>PORTUGAL</t>
  </si>
  <si>
    <t>PT</t>
  </si>
  <si>
    <t>pm</t>
  </si>
  <si>
    <t>St. Pierre And Miquelon</t>
  </si>
  <si>
    <t>PUERTO RICO</t>
  </si>
  <si>
    <t>PR</t>
  </si>
  <si>
    <t>pn</t>
  </si>
  <si>
    <t>Pitcairn</t>
  </si>
  <si>
    <t>QATAR</t>
  </si>
  <si>
    <t>QA</t>
  </si>
  <si>
    <t>pr</t>
  </si>
  <si>
    <t>Puerto Rico</t>
  </si>
  <si>
    <t>REUNION</t>
  </si>
  <si>
    <t>RE</t>
  </si>
  <si>
    <t>ps</t>
  </si>
  <si>
    <t>Palestine</t>
  </si>
  <si>
    <t>ROMANIA</t>
  </si>
  <si>
    <t>RO</t>
  </si>
  <si>
    <t>pt</t>
  </si>
  <si>
    <t>Portugal</t>
  </si>
  <si>
    <t>RUSSIAN FEDERATION</t>
  </si>
  <si>
    <t>RU</t>
  </si>
  <si>
    <t>pw</t>
  </si>
  <si>
    <t>Palau</t>
  </si>
  <si>
    <t>RWANDA</t>
  </si>
  <si>
    <t>RW</t>
  </si>
  <si>
    <t>py</t>
  </si>
  <si>
    <t>Paraguay</t>
  </si>
  <si>
    <t>SAMOA</t>
  </si>
  <si>
    <t>WS</t>
  </si>
  <si>
    <t>qa</t>
  </si>
  <si>
    <t>Qatar</t>
  </si>
  <si>
    <t>SAN MARINO</t>
  </si>
  <si>
    <t>SM</t>
  </si>
  <si>
    <t>re</t>
  </si>
  <si>
    <t>Reunion</t>
  </si>
  <si>
    <t>SAO TOME/PRINCIPE</t>
  </si>
  <si>
    <t>ST</t>
  </si>
  <si>
    <t>ro</t>
  </si>
  <si>
    <t>Romania</t>
  </si>
  <si>
    <t>SAUDI ARABIA</t>
  </si>
  <si>
    <t>SA</t>
  </si>
  <si>
    <t>rs</t>
  </si>
  <si>
    <t>Serbia</t>
  </si>
  <si>
    <t>SCOTLAND</t>
  </si>
  <si>
    <t>UK</t>
  </si>
  <si>
    <t>ru</t>
  </si>
  <si>
    <t>Russian Federation</t>
  </si>
  <si>
    <t>SENEGAL</t>
  </si>
  <si>
    <t>SN</t>
  </si>
  <si>
    <t>rw</t>
  </si>
  <si>
    <t>Rwanda</t>
  </si>
  <si>
    <t>SERBIA</t>
  </si>
  <si>
    <t>RS</t>
  </si>
  <si>
    <t>sa</t>
  </si>
  <si>
    <t>Saudi Arabia</t>
  </si>
  <si>
    <t>SEYCHELLES</t>
  </si>
  <si>
    <t>SC</t>
  </si>
  <si>
    <t>uk</t>
  </si>
  <si>
    <t>Scotland</t>
  </si>
  <si>
    <t>SIERRA LEONE</t>
  </si>
  <si>
    <t>SL</t>
  </si>
  <si>
    <t>sb</t>
  </si>
  <si>
    <t>Solomon Islands</t>
  </si>
  <si>
    <t>SINGAPORE</t>
  </si>
  <si>
    <t>sc</t>
  </si>
  <si>
    <t>Seychelles</t>
  </si>
  <si>
    <t>SLOVAKIA</t>
  </si>
  <si>
    <t>SK</t>
  </si>
  <si>
    <t>sd</t>
  </si>
  <si>
    <t>Sudan</t>
  </si>
  <si>
    <t>SLOVENIA</t>
  </si>
  <si>
    <t>SI</t>
  </si>
  <si>
    <t>se</t>
  </si>
  <si>
    <t>Sweden</t>
  </si>
  <si>
    <t>SOLOMON ISLANDS</t>
  </si>
  <si>
    <t>SB</t>
  </si>
  <si>
    <t>sg</t>
  </si>
  <si>
    <t>Singapore</t>
  </si>
  <si>
    <t>SOMALIA</t>
  </si>
  <si>
    <t>SO</t>
  </si>
  <si>
    <t>sh</t>
  </si>
  <si>
    <t>St. Helena</t>
  </si>
  <si>
    <t>SOMOA,GILBERT,ELLICE ISLANDS</t>
  </si>
  <si>
    <t>AS</t>
  </si>
  <si>
    <t>si</t>
  </si>
  <si>
    <t>Slovenia</t>
  </si>
  <si>
    <t>SOUTH AFRICA</t>
  </si>
  <si>
    <t>ZA</t>
  </si>
  <si>
    <t>sj</t>
  </si>
  <si>
    <t>Svalbard And Jan Mayen Islands</t>
  </si>
  <si>
    <t>SOUTH GEORGIA, SOUTH SANDWICH ISLANDS</t>
  </si>
  <si>
    <t>GS</t>
  </si>
  <si>
    <t>sk</t>
  </si>
  <si>
    <t>Slovakia (Slovak Republic)</t>
  </si>
  <si>
    <t>SOVIET UNION</t>
  </si>
  <si>
    <t>SU</t>
  </si>
  <si>
    <t>sl</t>
  </si>
  <si>
    <t>Sierra Leone</t>
  </si>
  <si>
    <t>SPAIN</t>
  </si>
  <si>
    <t>sm</t>
  </si>
  <si>
    <t>San Marino</t>
  </si>
  <si>
    <t>SRI LANKA</t>
  </si>
  <si>
    <t>LK</t>
  </si>
  <si>
    <t>sn</t>
  </si>
  <si>
    <t>Senegal</t>
  </si>
  <si>
    <t>ST. HELENA</t>
  </si>
  <si>
    <t>SH</t>
  </si>
  <si>
    <t>so</t>
  </si>
  <si>
    <t>Somalia</t>
  </si>
  <si>
    <t>ST. KITTS AND NEVIS</t>
  </si>
  <si>
    <t>KN</t>
  </si>
  <si>
    <t>sr</t>
  </si>
  <si>
    <t>Suriname</t>
  </si>
  <si>
    <t>ST. LUCIA</t>
  </si>
  <si>
    <t>LC</t>
  </si>
  <si>
    <t>st</t>
  </si>
  <si>
    <t>Sao Tome And Principe</t>
  </si>
  <si>
    <t>ST. PIERRE AND MIQUELON</t>
  </si>
  <si>
    <t>PM</t>
  </si>
  <si>
    <t>su</t>
  </si>
  <si>
    <t>Soviet Union</t>
  </si>
  <si>
    <t>ST. VINCENT &amp; THE GRENADINES</t>
  </si>
  <si>
    <t>VC</t>
  </si>
  <si>
    <t>sv</t>
  </si>
  <si>
    <t>El Salvador</t>
  </si>
  <si>
    <t>SUDAN</t>
  </si>
  <si>
    <t>SD</t>
  </si>
  <si>
    <t>sy</t>
  </si>
  <si>
    <t>Syrian Arab Republic</t>
  </si>
  <si>
    <t>SURINAME</t>
  </si>
  <si>
    <t>SR</t>
  </si>
  <si>
    <t>sz</t>
  </si>
  <si>
    <t>Swaziland</t>
  </si>
  <si>
    <t>SVALBARD AND JAN MAYEN</t>
  </si>
  <si>
    <t>SJ</t>
  </si>
  <si>
    <t>tc</t>
  </si>
  <si>
    <t>Turks And Caicos Islands</t>
  </si>
  <si>
    <t>SWAZILAND</t>
  </si>
  <si>
    <t>SZ</t>
  </si>
  <si>
    <t>td</t>
  </si>
  <si>
    <t>Chad</t>
  </si>
  <si>
    <t>SWEDEN</t>
  </si>
  <si>
    <t>tf</t>
  </si>
  <si>
    <t>French Southern Territories</t>
  </si>
  <si>
    <t>SWITZERLAND</t>
  </si>
  <si>
    <t>tg</t>
  </si>
  <si>
    <t>Togo</t>
  </si>
  <si>
    <t>SYRIAN ARAB REPUBLIC</t>
  </si>
  <si>
    <t>SY</t>
  </si>
  <si>
    <t>th</t>
  </si>
  <si>
    <t>Thailand</t>
  </si>
  <si>
    <t>TAIWAN</t>
  </si>
  <si>
    <t>TW</t>
  </si>
  <si>
    <t>tj</t>
  </si>
  <si>
    <t>Tajikistan</t>
  </si>
  <si>
    <t>TAJIKISTAN</t>
  </si>
  <si>
    <t>TJ</t>
  </si>
  <si>
    <t>tk</t>
  </si>
  <si>
    <t>Tokelau</t>
  </si>
  <si>
    <t>TANZANIA, UNITED REPUBLIC OF</t>
  </si>
  <si>
    <t>TZ</t>
  </si>
  <si>
    <t>ti</t>
  </si>
  <si>
    <t>East Timor (new code)</t>
  </si>
  <si>
    <t>THAILAND</t>
  </si>
  <si>
    <t>TH</t>
  </si>
  <si>
    <t>tm</t>
  </si>
  <si>
    <t>Turkmenistan</t>
  </si>
  <si>
    <t>TOGO</t>
  </si>
  <si>
    <t>TG</t>
  </si>
  <si>
    <t>tn</t>
  </si>
  <si>
    <t>Tunisia</t>
  </si>
  <si>
    <t>TOKELAU</t>
  </si>
  <si>
    <t>TK</t>
  </si>
  <si>
    <t>to</t>
  </si>
  <si>
    <t>Tonga</t>
  </si>
  <si>
    <t>TONGA</t>
  </si>
  <si>
    <t>TO</t>
  </si>
  <si>
    <t>tp</t>
  </si>
  <si>
    <t>East Timor (old code)</t>
  </si>
  <si>
    <t>TRINIDAD AND TOBAGO</t>
  </si>
  <si>
    <t>TT</t>
  </si>
  <si>
    <t>tr</t>
  </si>
  <si>
    <t>Turkey</t>
  </si>
  <si>
    <t>TUNISIA</t>
  </si>
  <si>
    <t>TN</t>
  </si>
  <si>
    <t>tt</t>
  </si>
  <si>
    <t>Trinidad And Tobago</t>
  </si>
  <si>
    <t>TURKEY</t>
  </si>
  <si>
    <t>TR</t>
  </si>
  <si>
    <t>tv</t>
  </si>
  <si>
    <t>Tuvalu</t>
  </si>
  <si>
    <t>TURKMENISTAN</t>
  </si>
  <si>
    <t>TM</t>
  </si>
  <si>
    <t>tw</t>
  </si>
  <si>
    <t>Taiwan</t>
  </si>
  <si>
    <t>TURKS AND CAICOS ISLANDS</t>
  </si>
  <si>
    <t>TC</t>
  </si>
  <si>
    <t>tz</t>
  </si>
  <si>
    <t>Tanzania, United Republic Of</t>
  </si>
  <si>
    <t>TUVALU</t>
  </si>
  <si>
    <t>TV</t>
  </si>
  <si>
    <t>ua</t>
  </si>
  <si>
    <t>Ukraine</t>
  </si>
  <si>
    <t>UGANDA</t>
  </si>
  <si>
    <t>UG</t>
  </si>
  <si>
    <t>ug</t>
  </si>
  <si>
    <t>Uganda</t>
  </si>
  <si>
    <t>UKRAINE</t>
  </si>
  <si>
    <t>UA</t>
  </si>
  <si>
    <t>United Kingdom</t>
  </si>
  <si>
    <t>UNITED ARAB EMIRATES</t>
  </si>
  <si>
    <t>AE</t>
  </si>
  <si>
    <t>um</t>
  </si>
  <si>
    <t>United States Minor Outlying Islands</t>
  </si>
  <si>
    <t>UNITED KINGDOM (no new registrations)</t>
  </si>
  <si>
    <t>us</t>
  </si>
  <si>
    <t>United States</t>
  </si>
  <si>
    <t>UNITED KINGDOM</t>
  </si>
  <si>
    <t>uy</t>
  </si>
  <si>
    <t>Uruguay</t>
  </si>
  <si>
    <t>UNITED STATES</t>
  </si>
  <si>
    <t>uz</t>
  </si>
  <si>
    <t>Uzbekistan</t>
  </si>
  <si>
    <t>UNITED STATES MINOR OUTL.IS.</t>
  </si>
  <si>
    <t>UM</t>
  </si>
  <si>
    <t>va</t>
  </si>
  <si>
    <t>Vatican City State (Holy See)</t>
  </si>
  <si>
    <t>URUGUAY</t>
  </si>
  <si>
    <t>UY</t>
  </si>
  <si>
    <t>vc</t>
  </si>
  <si>
    <t>Saint Vincent And The Grenadines</t>
  </si>
  <si>
    <t>UZBEKISTAN</t>
  </si>
  <si>
    <t>UZ</t>
  </si>
  <si>
    <t>ve</t>
  </si>
  <si>
    <t>Venezuela</t>
  </si>
  <si>
    <t>VANUATU</t>
  </si>
  <si>
    <t>VU</t>
  </si>
  <si>
    <t>vg</t>
  </si>
  <si>
    <t>Virgin Islands (British)</t>
  </si>
  <si>
    <t>VATICAN CITY STATE</t>
  </si>
  <si>
    <t>VA</t>
  </si>
  <si>
    <t>vi</t>
  </si>
  <si>
    <t>Virgin Islands (U.S.)</t>
  </si>
  <si>
    <t>VENEZUELA</t>
  </si>
  <si>
    <t>VE</t>
  </si>
  <si>
    <t>vn</t>
  </si>
  <si>
    <t>Vietnam</t>
  </si>
  <si>
    <t>VIETNAM</t>
  </si>
  <si>
    <t>VN</t>
  </si>
  <si>
    <t>vu</t>
  </si>
  <si>
    <t>Vanuatu</t>
  </si>
  <si>
    <t>VIRGIN ISLANDS (USA)</t>
  </si>
  <si>
    <t>VI</t>
  </si>
  <si>
    <t>wf</t>
  </si>
  <si>
    <t>Wallis And Futuna Islands</t>
  </si>
  <si>
    <t>WALLIS AND FUTUNA ISLANDS</t>
  </si>
  <si>
    <t>WF</t>
  </si>
  <si>
    <t>ws</t>
  </si>
  <si>
    <t>Samoa</t>
  </si>
  <si>
    <t>WESTERN SAHARA</t>
  </si>
  <si>
    <t>EH</t>
  </si>
  <si>
    <t>ye</t>
  </si>
  <si>
    <t>Yemen</t>
  </si>
  <si>
    <t>YEMEN</t>
  </si>
  <si>
    <t>YE</t>
  </si>
  <si>
    <t>yt</t>
  </si>
  <si>
    <t>Mayotte</t>
  </si>
  <si>
    <t>ZAMBIA</t>
  </si>
  <si>
    <t>ZM</t>
  </si>
  <si>
    <t>za</t>
  </si>
  <si>
    <t>South Africa</t>
  </si>
  <si>
    <t>ZIMBABWE</t>
  </si>
  <si>
    <t>ZW</t>
  </si>
  <si>
    <t>zm</t>
  </si>
  <si>
    <t>Zambia</t>
  </si>
  <si>
    <t>zw</t>
  </si>
  <si>
    <t>Zimbabwe</t>
  </si>
  <si>
    <t>Country Name</t>
  </si>
  <si>
    <t>Region</t>
  </si>
  <si>
    <t>Reference Table</t>
  </si>
  <si>
    <t>country (Abr)</t>
  </si>
  <si>
    <t xml:space="preserve"> % Successful</t>
  </si>
  <si>
    <t>% Failure</t>
  </si>
  <si>
    <t>% Canceled</t>
  </si>
  <si>
    <t>% Live</t>
  </si>
  <si>
    <t>Comment</t>
  </si>
  <si>
    <t>Not enough expierence to Compare</t>
  </si>
  <si>
    <t>Years Active</t>
  </si>
  <si>
    <t>Canada (5 Yrs Active)</t>
  </si>
  <si>
    <t>European Union (4 Yrs Active)</t>
  </si>
  <si>
    <t>United Kingdom (6 Yrs Active)</t>
  </si>
  <si>
    <t>United States (9 Yrs Active)</t>
  </si>
  <si>
    <t>Australia (5 Yrs Active)</t>
  </si>
  <si>
    <t xml:space="preserve">Importance: This helps us look at the overall track record the countries performance on KickStarter. </t>
  </si>
  <si>
    <t>I will use this as a platform to start my review on the most successful countries and answer the following questions</t>
  </si>
  <si>
    <t>1. Which Project is the Most Sucessful</t>
  </si>
  <si>
    <t>2. How many projects are being created each year</t>
  </si>
  <si>
    <t>3. Is there a seasonality to there projects</t>
  </si>
  <si>
    <t xml:space="preserve">Compare results per country and then make suggestions in regards to project. </t>
  </si>
  <si>
    <t xml:space="preserve">Then I will go down to a monatary level. </t>
  </si>
  <si>
    <t>Count of Active Years</t>
  </si>
  <si>
    <t>Count # of Years</t>
  </si>
  <si>
    <t>KickStart Success by Region</t>
  </si>
  <si>
    <t xml:space="preserve"> Status:
 Successful</t>
  </si>
  <si>
    <t>Status:
 Fail</t>
  </si>
  <si>
    <t>**Checked Backers Count</t>
  </si>
  <si>
    <t>United States Project Status Report by Sub-Category and Month</t>
  </si>
  <si>
    <t>Months</t>
  </si>
  <si>
    <t>Count of Sub-Category</t>
  </si>
  <si>
    <t># of New Projects per Month by Year</t>
  </si>
  <si>
    <t># of Categories Per Month by Year</t>
  </si>
  <si>
    <t>Sum of  Status: Successful</t>
  </si>
  <si>
    <t># of Sucessful Projects per Month by Year</t>
  </si>
  <si>
    <t xml:space="preserve">Green X w. Line </t>
  </si>
  <si>
    <t>Recommended trend to follow</t>
  </si>
  <si>
    <t>Lower Level Value</t>
  </si>
  <si>
    <t>Upper Level Value</t>
  </si>
  <si>
    <t>Goal Category</t>
  </si>
  <si>
    <t>IF(AND(F5&gt;=0,F5&lt;$Q$8),$R$8,IF(AND(F5&gt;=$P$9,F5&lt;$Q$9),$R$9,IF(AND(F5&gt;=$P$10,F5&lt;$Q$10),$R$10,IF(AND(F5&gt;=$P$11,F5&lt;$Q$11),$R$11,""))))</t>
  </si>
  <si>
    <t>% Failed vs Successful</t>
  </si>
  <si>
    <t>Labeled for Success Review</t>
  </si>
  <si>
    <t>Labeled for Failure Review</t>
  </si>
  <si>
    <t>Successful vs. Failure</t>
  </si>
  <si>
    <t>S</t>
  </si>
  <si>
    <t>M</t>
  </si>
  <si>
    <t>L</t>
  </si>
  <si>
    <t>F</t>
  </si>
  <si>
    <t>Successful Table</t>
  </si>
  <si>
    <t>Moderate to Low Success Table</t>
  </si>
  <si>
    <t>Project Status per Sub-Category</t>
  </si>
  <si>
    <t>Sub Category</t>
  </si>
  <si>
    <t>Average of Average of # of Days between Creation &amp; Deadline</t>
  </si>
  <si>
    <t>Projects</t>
  </si>
  <si>
    <t>1,000 to 4,999 Projects</t>
  </si>
  <si>
    <t>10,000 to 14,999 Projects</t>
  </si>
  <si>
    <t>15,000 to 19,999 Projects</t>
  </si>
  <si>
    <t>20,000 to 24,999 Projects</t>
  </si>
  <si>
    <t>25,000 to 29,999 Projects</t>
  </si>
  <si>
    <t>30,000 to 34,999 Projects</t>
  </si>
  <si>
    <t>35,000 to 39,999 Projects</t>
  </si>
  <si>
    <t>40,000 to 44,999 Projects</t>
  </si>
  <si>
    <t>45,000 to 49,999 Projects</t>
  </si>
  <si>
    <t>5,000 to 9,999 Projects</t>
  </si>
  <si>
    <t>Greater than or equal to 50,000 Projects</t>
  </si>
  <si>
    <t>Less Than 1,000 Projects</t>
  </si>
  <si>
    <t>Deadline Days</t>
  </si>
  <si>
    <t>1,000 to 4,999 Deadline Days</t>
  </si>
  <si>
    <t>10,000 to 14,999 Deadline Days</t>
  </si>
  <si>
    <t>15,000 to 19,999 Deadline Days</t>
  </si>
  <si>
    <t>20,000 to 24,999 Deadline Days</t>
  </si>
  <si>
    <t>25,000 to 29,999 Deadline Days</t>
  </si>
  <si>
    <t>30,000 to 34,999 Deadline Days</t>
  </si>
  <si>
    <t>35,000 to 39,999 Deadline Days</t>
  </si>
  <si>
    <t>40,000 to 44,999 Deadline Days</t>
  </si>
  <si>
    <t>45,000 to 49,999 Deadline Days</t>
  </si>
  <si>
    <t>5,000 to 9,999 Deadline Days</t>
  </si>
  <si>
    <t>Greater than or equal to 50,000 Deadline Days</t>
  </si>
  <si>
    <t>Less Than 1,000 Deadline Days</t>
  </si>
  <si>
    <t>Ranking</t>
  </si>
  <si>
    <t>Average Deadline</t>
  </si>
  <si>
    <t>(Multiple Items)</t>
  </si>
  <si>
    <t>Successful Deadline</t>
  </si>
  <si>
    <t>Failure Deadline</t>
  </si>
  <si>
    <t>Goals</t>
  </si>
  <si>
    <t>Days of Deadline</t>
  </si>
  <si>
    <t>Less than 10 Days</t>
  </si>
  <si>
    <t>Over 50 Days</t>
  </si>
  <si>
    <t>Check</t>
  </si>
  <si>
    <t>Between 10 &amp; 20 Days</t>
  </si>
  <si>
    <t>Between 20 &amp; 30 Days</t>
  </si>
  <si>
    <t>Between 30 &amp; 40 Days</t>
  </si>
  <si>
    <t>Between 40 &amp; 50 Days</t>
  </si>
  <si>
    <t>Ratio of Successful Projects vs Active Projects</t>
  </si>
  <si>
    <t>Average of backers_count</t>
  </si>
  <si>
    <t>Average of Sum of goal</t>
  </si>
  <si>
    <t>Average of Sum of pledged</t>
  </si>
  <si>
    <t>Est. Avg Pledge Value</t>
  </si>
  <si>
    <t>Goal Value</t>
  </si>
  <si>
    <t>Average Goal</t>
  </si>
  <si>
    <t>Average Pledged</t>
  </si>
  <si>
    <t>Average</t>
  </si>
  <si>
    <t>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</si>
</sst>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rgb="FFFFFFFF"/>
      <name val="Times New Roman"/>
      <family val="1"/>
    </font>
    <font>
      <sz val="12"/>
      <color rgb="FF000000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43" fontId="2" fillId="0" borderId="0" applyFont="0" applyFill="0" applyBorder="0" applyAlignment="0" applyProtection="0"/>
  </cellStyleXfs>
  <cellXfs count="12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2" applyFont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4" fontId="1" fillId="2" borderId="1" xfId="0" applyNumberFormat="1" applyFont="1" applyFill="1" applyBorder="1" applyAlignment="1">
      <alignment horizontal="center"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horizontal="center"/>
    </xf>
    <xf numFmtId="9" fontId="0" fillId="0" borderId="1" xfId="2" applyFont="1" applyBorder="1" applyAlignment="1">
      <alignment horizontal="center"/>
    </xf>
    <xf numFmtId="44" fontId="0" fillId="0" borderId="1" xfId="1" applyFont="1" applyBorder="1"/>
    <xf numFmtId="14" fontId="0" fillId="0" borderId="1" xfId="0" applyNumberFormat="1" applyBorder="1" applyAlignment="1">
      <alignment wrapText="1"/>
    </xf>
    <xf numFmtId="1" fontId="0" fillId="0" borderId="1" xfId="0" applyNumberFormat="1" applyBorder="1" applyAlignment="1">
      <alignment horizontal="center"/>
    </xf>
    <xf numFmtId="164" fontId="1" fillId="2" borderId="1" xfId="1" applyNumberFormat="1" applyFont="1" applyFill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4" fillId="0" borderId="0" xfId="3"/>
    <xf numFmtId="0" fontId="5" fillId="0" borderId="0" xfId="0" applyFont="1" applyAlignment="1"/>
    <xf numFmtId="0" fontId="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0" fontId="7" fillId="5" borderId="0" xfId="0" applyFont="1" applyFill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7" fillId="6" borderId="0" xfId="0" applyFont="1" applyFill="1" applyAlignment="1">
      <alignment vertical="center"/>
    </xf>
    <xf numFmtId="0" fontId="7" fillId="7" borderId="0" xfId="0" applyFont="1" applyFill="1" applyAlignment="1">
      <alignment horizontal="left" vertical="center"/>
    </xf>
    <xf numFmtId="0" fontId="0" fillId="2" borderId="0" xfId="0" applyFill="1"/>
    <xf numFmtId="0" fontId="0" fillId="0" borderId="1" xfId="0" applyBorder="1" applyAlignment="1">
      <alignment horizontal="center" wrapText="1"/>
    </xf>
    <xf numFmtId="9" fontId="0" fillId="0" borderId="1" xfId="2" applyFont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right"/>
    </xf>
    <xf numFmtId="0" fontId="0" fillId="2" borderId="3" xfId="0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 wrapText="1"/>
    </xf>
    <xf numFmtId="0" fontId="0" fillId="2" borderId="3" xfId="0" applyFill="1" applyBorder="1" applyAlignment="1">
      <alignment horizontal="left" wrapText="1"/>
    </xf>
    <xf numFmtId="0" fontId="0" fillId="8" borderId="1" xfId="0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0" fillId="9" borderId="1" xfId="0" applyFill="1" applyBorder="1"/>
    <xf numFmtId="0" fontId="0" fillId="9" borderId="0" xfId="0" applyFill="1"/>
    <xf numFmtId="0" fontId="3" fillId="0" borderId="0" xfId="0" applyFont="1"/>
    <xf numFmtId="44" fontId="0" fillId="0" borderId="0" xfId="1" applyFont="1" applyAlignment="1"/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44" fontId="0" fillId="0" borderId="0" xfId="1" applyFont="1" applyFill="1" applyAlignment="1"/>
    <xf numFmtId="0" fontId="0" fillId="0" borderId="1" xfId="0" applyBorder="1" applyAlignment="1"/>
    <xf numFmtId="44" fontId="0" fillId="0" borderId="1" xfId="1" applyFont="1" applyBorder="1" applyAlignment="1"/>
    <xf numFmtId="0" fontId="1" fillId="2" borderId="3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wrapText="1"/>
    </xf>
    <xf numFmtId="1" fontId="1" fillId="2" borderId="3" xfId="0" applyNumberFormat="1" applyFont="1" applyFill="1" applyBorder="1" applyAlignment="1">
      <alignment horizontal="center" wrapText="1"/>
    </xf>
    <xf numFmtId="44" fontId="1" fillId="2" borderId="3" xfId="1" applyFont="1" applyFill="1" applyBorder="1" applyAlignment="1">
      <alignment wrapText="1"/>
    </xf>
    <xf numFmtId="44" fontId="1" fillId="2" borderId="3" xfId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4" fontId="0" fillId="0" borderId="1" xfId="1" applyNumberFormat="1" applyFont="1" applyBorder="1"/>
    <xf numFmtId="0" fontId="0" fillId="0" borderId="0" xfId="0" applyBorder="1" applyAlignment="1">
      <alignment horizontal="center"/>
    </xf>
    <xf numFmtId="164" fontId="0" fillId="0" borderId="0" xfId="1" applyNumberFormat="1" applyFont="1" applyAlignment="1"/>
    <xf numFmtId="164" fontId="1" fillId="2" borderId="3" xfId="1" applyNumberFormat="1" applyFont="1" applyFill="1" applyBorder="1" applyAlignment="1">
      <alignment wrapText="1"/>
    </xf>
    <xf numFmtId="164" fontId="0" fillId="0" borderId="1" xfId="1" applyNumberFormat="1" applyFont="1" applyBorder="1" applyAlignment="1"/>
    <xf numFmtId="164" fontId="0" fillId="0" borderId="0" xfId="1" applyNumberFormat="1" applyFont="1" applyFill="1" applyAlignment="1"/>
    <xf numFmtId="0" fontId="0" fillId="10" borderId="0" xfId="0" applyFill="1"/>
    <xf numFmtId="0" fontId="0" fillId="11" borderId="0" xfId="0" applyFill="1"/>
    <xf numFmtId="0" fontId="0" fillId="12" borderId="0" xfId="0" applyFill="1"/>
    <xf numFmtId="44" fontId="0" fillId="0" borderId="0" xfId="1" applyFont="1" applyFill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3" fontId="0" fillId="0" borderId="0" xfId="0" applyNumberFormat="1"/>
    <xf numFmtId="1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center" wrapText="1"/>
    </xf>
    <xf numFmtId="1" fontId="0" fillId="0" borderId="1" xfId="0" applyNumberFormat="1" applyBorder="1"/>
    <xf numFmtId="0" fontId="0" fillId="0" borderId="4" xfId="0" applyBorder="1" applyAlignment="1">
      <alignment horizontal="center"/>
    </xf>
    <xf numFmtId="0" fontId="0" fillId="0" borderId="4" xfId="0" applyBorder="1" applyAlignment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1" fontId="0" fillId="2" borderId="10" xfId="0" applyNumberFormat="1" applyFill="1" applyBorder="1" applyAlignment="1">
      <alignment horizontal="center" wrapText="1"/>
    </xf>
    <xf numFmtId="0" fontId="0" fillId="0" borderId="0" xfId="0" applyFill="1" applyBorder="1" applyAlignment="1"/>
    <xf numFmtId="0" fontId="0" fillId="0" borderId="10" xfId="0" applyBorder="1" applyAlignment="1"/>
    <xf numFmtId="0" fontId="0" fillId="0" borderId="7" xfId="0" applyNumberFormat="1" applyBorder="1" applyAlignment="1">
      <alignment horizontal="center" wrapText="1"/>
    </xf>
    <xf numFmtId="3" fontId="0" fillId="0" borderId="8" xfId="0" applyNumberFormat="1" applyBorder="1" applyAlignment="1">
      <alignment horizontal="center" wrapText="1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0" xfId="1" applyNumberFormat="1" applyFont="1" applyAlignment="1">
      <alignment horizontal="center"/>
    </xf>
    <xf numFmtId="9" fontId="0" fillId="0" borderId="1" xfId="2" applyFont="1" applyBorder="1" applyAlignment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0" fillId="0" borderId="1" xfId="0" applyBorder="1" applyAlignment="1">
      <alignment vertical="center"/>
    </xf>
    <xf numFmtId="42" fontId="0" fillId="0" borderId="0" xfId="0" applyNumberFormat="1"/>
    <xf numFmtId="165" fontId="0" fillId="0" borderId="1" xfId="4" applyNumberFormat="1" applyFont="1" applyBorder="1"/>
    <xf numFmtId="0" fontId="0" fillId="0" borderId="14" xfId="0" applyFill="1" applyBorder="1" applyAlignment="1"/>
    <xf numFmtId="0" fontId="0" fillId="0" borderId="14" xfId="0" applyBorder="1" applyAlignment="1">
      <alignment horizontal="center"/>
    </xf>
    <xf numFmtId="1" fontId="0" fillId="0" borderId="14" xfId="0" applyNumberFormat="1" applyBorder="1" applyAlignment="1">
      <alignment horizontal="center"/>
    </xf>
    <xf numFmtId="9" fontId="3" fillId="0" borderId="1" xfId="2" applyFont="1" applyBorder="1" applyAlignment="1">
      <alignment horizontal="center"/>
    </xf>
    <xf numFmtId="0" fontId="0" fillId="0" borderId="13" xfId="0" applyBorder="1" applyAlignment="1">
      <alignment horizontal="center"/>
    </xf>
    <xf numFmtId="1" fontId="0" fillId="0" borderId="13" xfId="0" applyNumberFormat="1" applyBorder="1"/>
    <xf numFmtId="1" fontId="0" fillId="0" borderId="14" xfId="0" applyNumberFormat="1" applyBorder="1"/>
    <xf numFmtId="1" fontId="1" fillId="0" borderId="14" xfId="0" applyNumberFormat="1" applyFont="1" applyFill="1" applyBorder="1"/>
    <xf numFmtId="0" fontId="3" fillId="2" borderId="0" xfId="0" applyFont="1" applyFill="1"/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</cellXfs>
  <cellStyles count="5">
    <cellStyle name="Comma" xfId="4" builtinId="3"/>
    <cellStyle name="Currency" xfId="1" builtinId="4"/>
    <cellStyle name="Hyperlink" xfId="3" builtinId="8"/>
    <cellStyle name="Normal" xfId="0" builtinId="0"/>
    <cellStyle name="Percent" xfId="2" builtinId="5"/>
  </cellStyles>
  <dxfs count="43">
    <dxf>
      <font>
        <color theme="2" tint="-0.499984740745262"/>
      </font>
      <fill>
        <patternFill>
          <bgColor theme="0" tint="-0.14996795556505021"/>
        </patternFill>
      </fill>
    </dxf>
    <dxf>
      <font>
        <color rgb="FFFF0000"/>
      </font>
      <fill>
        <patternFill>
          <bgColor rgb="FFFFCCCC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numFmt numFmtId="3" formatCode="#,##0"/>
    </dxf>
    <dxf>
      <alignment wrapText="1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fgColor indexed="64"/>
          <bgColor theme="7" tint="0.79998168889431442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rgb="FFFF0000"/>
      </font>
      <fill>
        <patternFill>
          <bgColor rgb="FFFFCCCC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rgb="FFFF0000"/>
      </font>
      <fill>
        <patternFill>
          <bgColor rgb="FFFFCCCC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D5D6"/>
      <color rgb="FFFF99FF"/>
      <color rgb="FF00FF00"/>
      <color rgb="FFFFFF00"/>
      <color rgb="FFCC99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projects Deadline Length</a:t>
            </a:r>
          </a:p>
        </c:rich>
      </c:tx>
      <c:layout>
        <c:manualLayout>
          <c:xMode val="edge"/>
          <c:yMode val="edge"/>
          <c:x val="1.4787811537190429E-2"/>
          <c:y val="2.3529404499180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'Deadline Analysis'!$B$1</c:f>
              <c:strCache>
                <c:ptCount val="1"/>
                <c:pt idx="0">
                  <c:v>Number 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8429-4EA3-AB3A-33FC6544210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8429-4EA3-AB3A-33FC65442101}"/>
              </c:ext>
            </c:extLst>
          </c:dPt>
          <c:dPt>
            <c:idx val="2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8429-4EA3-AB3A-33FC654421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8429-4EA3-AB3A-33FC6544210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8429-4EA3-AB3A-33FC6544210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8429-4EA3-AB3A-33FC6544210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8429-4EA3-AB3A-33FC65442101}"/>
                </c:ext>
              </c:extLst>
            </c:dLbl>
            <c:dLbl>
              <c:idx val="1"/>
              <c:layout>
                <c:manualLayout>
                  <c:x val="3.6363622481079376E-2"/>
                  <c:y val="1.52817482079292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29-4EA3-AB3A-33FC6544210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429-4EA3-AB3A-33FC65442101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8429-4EA3-AB3A-33FC6544210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429-4EA3-AB3A-33FC6544210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8429-4EA3-AB3A-33FC6544210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'Deadline Analysis'!$A$2:$A$7</c:f>
              <c:strCache>
                <c:ptCount val="6"/>
                <c:pt idx="0">
                  <c:v>Less than 10 Days</c:v>
                </c:pt>
                <c:pt idx="1">
                  <c:v>Between 10 &amp; 20 Days</c:v>
                </c:pt>
                <c:pt idx="2">
                  <c:v>Between 20 &amp; 30 Days</c:v>
                </c:pt>
                <c:pt idx="3">
                  <c:v>Between 30 &amp; 40 Days</c:v>
                </c:pt>
                <c:pt idx="4">
                  <c:v>Between 40 &amp; 50 Days</c:v>
                </c:pt>
                <c:pt idx="5">
                  <c:v>Over 50 Days</c:v>
                </c:pt>
              </c:strCache>
            </c:strRef>
          </c:cat>
          <c:val>
            <c:numRef>
              <c:f>'Deadline Analysis'!$B$2:$B$7</c:f>
              <c:numCache>
                <c:formatCode>General</c:formatCode>
                <c:ptCount val="6"/>
                <c:pt idx="0">
                  <c:v>4</c:v>
                </c:pt>
                <c:pt idx="1">
                  <c:v>28</c:v>
                </c:pt>
                <c:pt idx="2">
                  <c:v>130</c:v>
                </c:pt>
                <c:pt idx="3">
                  <c:v>279</c:v>
                </c:pt>
                <c:pt idx="4">
                  <c:v>69</c:v>
                </c:pt>
                <c:pt idx="5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9-4EA3-AB3A-33FC6544210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  <a:r>
              <a:rPr lang="en-US" baseline="0"/>
              <a:t> Projects Deadline Length</a:t>
            </a:r>
            <a:endParaRPr lang="en-US"/>
          </a:p>
        </c:rich>
      </c:tx>
      <c:layout>
        <c:manualLayout>
          <c:xMode val="edge"/>
          <c:yMode val="edge"/>
          <c:x val="1.4787811537190429E-2"/>
          <c:y val="2.3529404499180329E-2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7548105063309192E-2"/>
          <c:y val="0.2158009250057478"/>
          <c:w val="0.83261091662921838"/>
          <c:h val="0.68918940810473517"/>
        </c:manualLayout>
      </c:layout>
      <c:pie3DChart>
        <c:varyColors val="1"/>
        <c:ser>
          <c:idx val="0"/>
          <c:order val="0"/>
          <c:tx>
            <c:strRef>
              <c:f>'Deadline Analysis'!$C$1</c:f>
              <c:strCache>
                <c:ptCount val="1"/>
                <c:pt idx="0">
                  <c:v>Number 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2-A0AB-4830-BE84-824CC7308B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4-A0AB-4830-BE84-824CC7308B51}"/>
              </c:ext>
            </c:extLst>
          </c:dPt>
          <c:dPt>
            <c:idx val="2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6-A0AB-4830-BE84-824CC7308B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8-A0AB-4830-BE84-824CC7308B5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A-A0AB-4830-BE84-824CC7308B5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C-A0AB-4830-BE84-824CC7308B5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2-A0AB-4830-BE84-824CC7308B51}"/>
                </c:ext>
              </c:extLst>
            </c:dLbl>
            <c:dLbl>
              <c:idx val="1"/>
              <c:layout>
                <c:manualLayout>
                  <c:x val="9.8265866136917943E-2"/>
                  <c:y val="-5.53906850189069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0AB-4830-BE84-824CC7308B5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6-A0AB-4830-BE84-824CC7308B51}"/>
                </c:ext>
              </c:extLst>
            </c:dLbl>
            <c:dLbl>
              <c:idx val="3"/>
              <c:layout>
                <c:manualLayout>
                  <c:x val="-0.24349872731381497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0AB-4830-BE84-824CC7308B5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A-A0AB-4830-BE84-824CC7308B5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C-A0AB-4830-BE84-824CC7308B5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'Deadline Analysis'!$A$2:$A$7</c:f>
              <c:strCache>
                <c:ptCount val="6"/>
                <c:pt idx="0">
                  <c:v>Less than 10 Days</c:v>
                </c:pt>
                <c:pt idx="1">
                  <c:v>Between 10 &amp; 20 Days</c:v>
                </c:pt>
                <c:pt idx="2">
                  <c:v>Between 20 &amp; 30 Days</c:v>
                </c:pt>
                <c:pt idx="3">
                  <c:v>Between 30 &amp; 40 Days</c:v>
                </c:pt>
                <c:pt idx="4">
                  <c:v>Between 40 &amp; 50 Days</c:v>
                </c:pt>
                <c:pt idx="5">
                  <c:v>Over 50 Days</c:v>
                </c:pt>
              </c:strCache>
            </c:strRef>
          </c:cat>
          <c:val>
            <c:numRef>
              <c:f>'Deadline Analysis'!$C$2:$C$7</c:f>
              <c:numCache>
                <c:formatCode>General</c:formatCode>
                <c:ptCount val="6"/>
                <c:pt idx="0">
                  <c:v>3</c:v>
                </c:pt>
                <c:pt idx="1">
                  <c:v>21</c:v>
                </c:pt>
                <c:pt idx="2">
                  <c:v>134</c:v>
                </c:pt>
                <c:pt idx="3">
                  <c:v>340</c:v>
                </c:pt>
                <c:pt idx="4">
                  <c:v>92</c:v>
                </c:pt>
                <c:pt idx="5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0AB-4830-BE84-824CC7308B5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United States # of Projects per Month by Year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322026618391882E-2"/>
          <c:y val="2.9846405579162745E-2"/>
          <c:w val="0.92761329055480446"/>
          <c:h val="0.85397939834229064"/>
        </c:manualLayout>
      </c:layout>
      <c:lineChart>
        <c:grouping val="standard"/>
        <c:varyColors val="0"/>
        <c:ser>
          <c:idx val="5"/>
          <c:order val="5"/>
          <c:tx>
            <c:strRef>
              <c:f>'PT (Project Success &amp; Trends)'!$AC$6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4"/>
            <c:marker>
              <c:symbol val="x"/>
              <c:size val="8"/>
              <c:spPr>
                <a:solidFill>
                  <a:srgbClr val="00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B835-42A1-8261-E26C97ECF3C6}"/>
              </c:ext>
            </c:extLst>
          </c:dPt>
          <c:dPt>
            <c:idx val="6"/>
            <c:marker>
              <c:symbol val="plus"/>
              <c:size val="11"/>
              <c:spPr>
                <a:solidFill>
                  <a:srgbClr val="FF99FF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B835-42A1-8261-E26C97ECF3C6}"/>
              </c:ext>
            </c:extLst>
          </c:dPt>
          <c:dPt>
            <c:idx val="9"/>
            <c:marker>
              <c:symbol val="triangle"/>
              <c:size val="9"/>
              <c:spPr>
                <a:solidFill>
                  <a:srgbClr val="FF0000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B835-42A1-8261-E26C97ECF3C6}"/>
              </c:ext>
            </c:extLst>
          </c:dPt>
          <c:dPt>
            <c:idx val="10"/>
            <c:marker>
              <c:symbol val="diamond"/>
              <c:size val="10"/>
              <c:spPr>
                <a:solidFill>
                  <a:srgbClr val="FFFF00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B835-42A1-8261-E26C97ECF3C6}"/>
              </c:ext>
            </c:extLst>
          </c:dPt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Trends)'!$AC$7:$AC$18</c:f>
              <c:numCache>
                <c:formatCode>General</c:formatCode>
                <c:ptCount val="12"/>
                <c:pt idx="0">
                  <c:v>24</c:v>
                </c:pt>
                <c:pt idx="1">
                  <c:v>18</c:v>
                </c:pt>
                <c:pt idx="2">
                  <c:v>21</c:v>
                </c:pt>
                <c:pt idx="3">
                  <c:v>39</c:v>
                </c:pt>
                <c:pt idx="4">
                  <c:v>66</c:v>
                </c:pt>
                <c:pt idx="5">
                  <c:v>72</c:v>
                </c:pt>
                <c:pt idx="6">
                  <c:v>120</c:v>
                </c:pt>
                <c:pt idx="7">
                  <c:v>86</c:v>
                </c:pt>
                <c:pt idx="8">
                  <c:v>68</c:v>
                </c:pt>
                <c:pt idx="9">
                  <c:v>96</c:v>
                </c:pt>
                <c:pt idx="10">
                  <c:v>64</c:v>
                </c:pt>
                <c:pt idx="11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35-42A1-8261-E26C97ECF3C6}"/>
            </c:ext>
          </c:extLst>
        </c:ser>
        <c:ser>
          <c:idx val="6"/>
          <c:order val="6"/>
          <c:tx>
            <c:strRef>
              <c:f>'PT (Project Success &amp; Trends)'!$AD$6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4"/>
            <c:marker>
              <c:symbol val="x"/>
              <c:size val="8"/>
              <c:spPr>
                <a:solidFill>
                  <a:srgbClr val="00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B835-42A1-8261-E26C97ECF3C6}"/>
              </c:ext>
            </c:extLst>
          </c:dPt>
          <c:dPt>
            <c:idx val="5"/>
            <c:marker>
              <c:symbol val="triangle"/>
              <c:size val="7"/>
              <c:spPr>
                <a:solidFill>
                  <a:srgbClr val="FF0000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B835-42A1-8261-E26C97ECF3C6}"/>
              </c:ext>
            </c:extLst>
          </c:dPt>
          <c:dPt>
            <c:idx val="9"/>
            <c:marker>
              <c:symbol val="triangle"/>
              <c:size val="9"/>
              <c:spPr>
                <a:solidFill>
                  <a:srgbClr val="FF0000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B835-42A1-8261-E26C97ECF3C6}"/>
              </c:ext>
            </c:extLst>
          </c:dPt>
          <c:dPt>
            <c:idx val="10"/>
            <c:marker>
              <c:symbol val="diamond"/>
              <c:size val="10"/>
              <c:spPr>
                <a:solidFill>
                  <a:srgbClr val="FFFF00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B835-42A1-8261-E26C97ECF3C6}"/>
              </c:ext>
            </c:extLst>
          </c:dPt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Trends)'!$AD$7:$AD$18</c:f>
              <c:numCache>
                <c:formatCode>General</c:formatCode>
                <c:ptCount val="12"/>
                <c:pt idx="0">
                  <c:v>79</c:v>
                </c:pt>
                <c:pt idx="1">
                  <c:v>98</c:v>
                </c:pt>
                <c:pt idx="2">
                  <c:v>86</c:v>
                </c:pt>
                <c:pt idx="3">
                  <c:v>78</c:v>
                </c:pt>
                <c:pt idx="4">
                  <c:v>69</c:v>
                </c:pt>
                <c:pt idx="5">
                  <c:v>81</c:v>
                </c:pt>
                <c:pt idx="6">
                  <c:v>66</c:v>
                </c:pt>
                <c:pt idx="7">
                  <c:v>64</c:v>
                </c:pt>
                <c:pt idx="8">
                  <c:v>56</c:v>
                </c:pt>
                <c:pt idx="9">
                  <c:v>70</c:v>
                </c:pt>
                <c:pt idx="10">
                  <c:v>47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35-42A1-8261-E26C97ECF3C6}"/>
            </c:ext>
          </c:extLst>
        </c:ser>
        <c:ser>
          <c:idx val="7"/>
          <c:order val="7"/>
          <c:tx>
            <c:strRef>
              <c:f>'PT (Project Success &amp; Trends)'!$AE$6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9"/>
              <c:spPr>
                <a:solidFill>
                  <a:srgbClr val="FFFF00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B835-42A1-8261-E26C97ECF3C6}"/>
              </c:ext>
            </c:extLst>
          </c:dPt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Trends)'!$AE$7:$AE$18</c:f>
              <c:numCache>
                <c:formatCode>General</c:formatCode>
                <c:ptCount val="12"/>
                <c:pt idx="0">
                  <c:v>55</c:v>
                </c:pt>
                <c:pt idx="1">
                  <c:v>58</c:v>
                </c:pt>
                <c:pt idx="2">
                  <c:v>60</c:v>
                </c:pt>
                <c:pt idx="3">
                  <c:v>47</c:v>
                </c:pt>
                <c:pt idx="4">
                  <c:v>63</c:v>
                </c:pt>
                <c:pt idx="5">
                  <c:v>63</c:v>
                </c:pt>
                <c:pt idx="6">
                  <c:v>45</c:v>
                </c:pt>
                <c:pt idx="7">
                  <c:v>49</c:v>
                </c:pt>
                <c:pt idx="8">
                  <c:v>44</c:v>
                </c:pt>
                <c:pt idx="9">
                  <c:v>44</c:v>
                </c:pt>
                <c:pt idx="10">
                  <c:v>51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35-42A1-8261-E26C97ECF3C6}"/>
            </c:ext>
          </c:extLst>
        </c:ser>
        <c:ser>
          <c:idx val="8"/>
          <c:order val="8"/>
          <c:tx>
            <c:strRef>
              <c:f>'PT (Project Success &amp; Trends)'!$AF$6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Trends)'!$AF$7:$AF$18</c:f>
              <c:numCache>
                <c:formatCode>General</c:formatCode>
                <c:ptCount val="12"/>
                <c:pt idx="0">
                  <c:v>40</c:v>
                </c:pt>
                <c:pt idx="1">
                  <c:v>37</c:v>
                </c:pt>
                <c:pt idx="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35-42A1-8261-E26C97ECF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460848"/>
        <c:axId val="302809424"/>
      </c:lineChart>
      <c:lineChart>
        <c:grouping val="standard"/>
        <c:varyColors val="0"/>
        <c:ser>
          <c:idx val="0"/>
          <c:order val="0"/>
          <c:tx>
            <c:strRef>
              <c:f>'PT (Project Success &amp; Trends)'!$X$6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Trends)'!$X$7:$X$18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5-42A1-8261-E26C97ECF3C6}"/>
            </c:ext>
          </c:extLst>
        </c:ser>
        <c:ser>
          <c:idx val="1"/>
          <c:order val="1"/>
          <c:tx>
            <c:strRef>
              <c:f>'PT (Project Success &amp; Trends)'!$Y$6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  <a:prstDash val="sysDot"/>
              </a:ln>
              <a:effectLst/>
            </c:spPr>
          </c:marker>
          <c:dPt>
            <c:idx val="2"/>
            <c:marker>
              <c:symbol val="plus"/>
              <c:size val="11"/>
              <c:spPr>
                <a:solidFill>
                  <a:srgbClr val="FF99FF"/>
                </a:solidFill>
                <a:ln w="9525">
                  <a:solidFill>
                    <a:schemeClr val="tx1"/>
                  </a:solidFill>
                  <a:prstDash val="sysDot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B835-42A1-8261-E26C97ECF3C6}"/>
              </c:ext>
            </c:extLst>
          </c:dPt>
          <c:dPt>
            <c:idx val="5"/>
            <c:marker>
              <c:symbol val="triangle"/>
              <c:size val="10"/>
              <c:spPr>
                <a:solidFill>
                  <a:srgbClr val="FF0000"/>
                </a:solidFill>
                <a:ln w="9525">
                  <a:noFill/>
                  <a:prstDash val="sysDot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B835-42A1-8261-E26C97ECF3C6}"/>
              </c:ext>
            </c:extLst>
          </c:dPt>
          <c:dPt>
            <c:idx val="9"/>
            <c:marker>
              <c:symbol val="triangle"/>
              <c:size val="9"/>
              <c:spPr>
                <a:solidFill>
                  <a:srgbClr val="FF0000"/>
                </a:solidFill>
                <a:ln w="9525">
                  <a:noFill/>
                  <a:prstDash val="sysDot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B835-42A1-8261-E26C97ECF3C6}"/>
              </c:ext>
            </c:extLst>
          </c:dPt>
          <c:dPt>
            <c:idx val="10"/>
            <c:marker>
              <c:symbol val="diamond"/>
              <c:size val="10"/>
              <c:spPr>
                <a:solidFill>
                  <a:srgbClr val="FFFF00"/>
                </a:solidFill>
                <a:ln w="9525">
                  <a:solidFill>
                    <a:schemeClr val="tx1"/>
                  </a:solidFill>
                  <a:prstDash val="sysDot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B835-42A1-8261-E26C97ECF3C6}"/>
              </c:ext>
            </c:extLst>
          </c:dPt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Trends)'!$Y$7:$Y$18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3">
                  <c:v>2</c:v>
                </c:pt>
                <c:pt idx="4">
                  <c:v>7</c:v>
                </c:pt>
                <c:pt idx="5">
                  <c:v>12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35-42A1-8261-E26C97ECF3C6}"/>
            </c:ext>
          </c:extLst>
        </c:ser>
        <c:ser>
          <c:idx val="2"/>
          <c:order val="2"/>
          <c:tx>
            <c:strRef>
              <c:f>'PT (Project Success &amp; Trends)'!$Z$6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x"/>
              <c:size val="10"/>
              <c:spPr>
                <a:solidFill>
                  <a:srgbClr val="00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B835-42A1-8261-E26C97ECF3C6}"/>
              </c:ext>
            </c:extLst>
          </c:dPt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Trends)'!$Z$7:$Z$18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9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17</c:v>
                </c:pt>
                <c:pt idx="7">
                  <c:v>19</c:v>
                </c:pt>
                <c:pt idx="8">
                  <c:v>14</c:v>
                </c:pt>
                <c:pt idx="9">
                  <c:v>12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35-42A1-8261-E26C97ECF3C6}"/>
            </c:ext>
          </c:extLst>
        </c:ser>
        <c:ser>
          <c:idx val="3"/>
          <c:order val="3"/>
          <c:tx>
            <c:strRef>
              <c:f>'PT (Project Success &amp; Trends)'!$AA$6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plus"/>
              <c:size val="11"/>
              <c:spPr>
                <a:solidFill>
                  <a:srgbClr val="FF99FF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B835-42A1-8261-E26C97ECF3C6}"/>
              </c:ext>
            </c:extLst>
          </c:dPt>
          <c:dPt>
            <c:idx val="5"/>
            <c:marker>
              <c:symbol val="diamond"/>
              <c:size val="9"/>
              <c:spPr>
                <a:solidFill>
                  <a:srgbClr val="FFFF00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B835-42A1-8261-E26C97ECF3C6}"/>
              </c:ext>
            </c:extLst>
          </c:dPt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Trends)'!$AA$7:$AA$18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37</c:v>
                </c:pt>
                <c:pt idx="3">
                  <c:v>28</c:v>
                </c:pt>
                <c:pt idx="4">
                  <c:v>24</c:v>
                </c:pt>
                <c:pt idx="5">
                  <c:v>24</c:v>
                </c:pt>
                <c:pt idx="6">
                  <c:v>22</c:v>
                </c:pt>
                <c:pt idx="7">
                  <c:v>25</c:v>
                </c:pt>
                <c:pt idx="8">
                  <c:v>18</c:v>
                </c:pt>
                <c:pt idx="9">
                  <c:v>19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35-42A1-8261-E26C97ECF3C6}"/>
            </c:ext>
          </c:extLst>
        </c:ser>
        <c:ser>
          <c:idx val="4"/>
          <c:order val="4"/>
          <c:tx>
            <c:strRef>
              <c:f>'PT (Project Success &amp; Trends)'!$AB$6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star"/>
              <c:size val="10"/>
              <c:spPr>
                <a:solidFill>
                  <a:srgbClr val="00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B835-42A1-8261-E26C97ECF3C6}"/>
              </c:ext>
            </c:extLst>
          </c:dPt>
          <c:dPt>
            <c:idx val="4"/>
            <c:marker>
              <c:symbol val="x"/>
              <c:size val="8"/>
              <c:spPr>
                <a:solidFill>
                  <a:srgbClr val="00FF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B835-42A1-8261-E26C97ECF3C6}"/>
              </c:ext>
            </c:extLst>
          </c:dPt>
          <c:dPt>
            <c:idx val="9"/>
            <c:marker>
              <c:symbol val="triangle"/>
              <c:size val="9"/>
              <c:spPr>
                <a:solidFill>
                  <a:srgbClr val="FF0000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B835-42A1-8261-E26C97ECF3C6}"/>
              </c:ext>
            </c:extLst>
          </c:dPt>
          <c:dPt>
            <c:idx val="10"/>
            <c:marker>
              <c:symbol val="diamond"/>
              <c:size val="10"/>
              <c:spPr>
                <a:solidFill>
                  <a:srgbClr val="FFFF00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B835-42A1-8261-E26C97ECF3C6}"/>
              </c:ext>
            </c:extLst>
          </c:dPt>
          <c:cat>
            <c:strRef>
              <c:f>'PT (Project Success &amp; Trends)'!$W$7:$W$18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Trends)'!$AB$7:$AB$18</c:f>
              <c:numCache>
                <c:formatCode>General</c:formatCode>
                <c:ptCount val="12"/>
                <c:pt idx="0">
                  <c:v>20</c:v>
                </c:pt>
                <c:pt idx="1">
                  <c:v>24</c:v>
                </c:pt>
                <c:pt idx="2">
                  <c:v>17</c:v>
                </c:pt>
                <c:pt idx="3">
                  <c:v>28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15</c:v>
                </c:pt>
                <c:pt idx="8">
                  <c:v>22</c:v>
                </c:pt>
                <c:pt idx="9">
                  <c:v>26</c:v>
                </c:pt>
                <c:pt idx="10">
                  <c:v>20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35-42A1-8261-E26C97ECF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339392"/>
        <c:axId val="560136368"/>
      </c:lineChart>
      <c:catAx>
        <c:axId val="27046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809424"/>
        <c:crosses val="autoZero"/>
        <c:auto val="1"/>
        <c:lblAlgn val="ctr"/>
        <c:lblOffset val="100"/>
        <c:noMultiLvlLbl val="0"/>
      </c:catAx>
      <c:valAx>
        <c:axId val="302809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all" baseline="0"/>
                  <a:t>2014 - 2017 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460848"/>
        <c:crosses val="autoZero"/>
        <c:crossBetween val="between"/>
      </c:valAx>
      <c:valAx>
        <c:axId val="5601363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all" baseline="0"/>
                  <a:t>2009 - 2013 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39392"/>
        <c:crosses val="max"/>
        <c:crossBetween val="between"/>
      </c:valAx>
      <c:catAx>
        <c:axId val="550339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013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0" i="0" cap="none" baseline="0">
                <a:solidFill>
                  <a:schemeClr val="tx1"/>
                </a:solidFill>
              </a:rPr>
              <a:t>United</a:t>
            </a:r>
            <a:r>
              <a:rPr lang="en-US" b="0" i="0" baseline="0">
                <a:solidFill>
                  <a:schemeClr val="tx1"/>
                </a:solidFill>
              </a:rPr>
              <a:t> </a:t>
            </a:r>
            <a:r>
              <a:rPr lang="en-US" b="0" i="0" cap="none" baseline="0">
                <a:solidFill>
                  <a:schemeClr val="tx1"/>
                </a:solidFill>
              </a:rPr>
              <a:t>States Active Categories per Month by Year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'PT (Project Success &amp; Trends)'!$AC$23</c:f>
              <c:strCache>
                <c:ptCount val="1"/>
                <c:pt idx="0">
                  <c:v>2014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Pt>
            <c:idx val="6"/>
            <c:marker>
              <c:symbol val="plus"/>
              <c:size val="11"/>
              <c:spPr>
                <a:solidFill>
                  <a:srgbClr val="FF99FF"/>
                </a:solidFill>
                <a:ln w="9525">
                  <a:solidFill>
                    <a:schemeClr val="tx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AF42-464F-9BCD-6BFA740545BC}"/>
              </c:ext>
            </c:extLst>
          </c:dPt>
          <c:dPt>
            <c:idx val="9"/>
            <c:marker>
              <c:symbol val="plus"/>
              <c:size val="11"/>
              <c:spPr>
                <a:solidFill>
                  <a:srgbClr val="FF99FF"/>
                </a:solidFill>
                <a:ln w="9525">
                  <a:solidFill>
                    <a:schemeClr val="tx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AF42-464F-9BCD-6BFA740545BC}"/>
              </c:ext>
            </c:extLst>
          </c:dPt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Trends)'!$AC$24:$AC$35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15</c:v>
                </c:pt>
                <c:pt idx="3">
                  <c:v>17</c:v>
                </c:pt>
                <c:pt idx="4">
                  <c:v>20</c:v>
                </c:pt>
                <c:pt idx="5">
                  <c:v>22</c:v>
                </c:pt>
                <c:pt idx="6">
                  <c:v>28</c:v>
                </c:pt>
                <c:pt idx="7">
                  <c:v>21</c:v>
                </c:pt>
                <c:pt idx="8">
                  <c:v>27</c:v>
                </c:pt>
                <c:pt idx="9">
                  <c:v>31</c:v>
                </c:pt>
                <c:pt idx="10">
                  <c:v>26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2-464F-9BCD-6BFA740545BC}"/>
            </c:ext>
          </c:extLst>
        </c:ser>
        <c:ser>
          <c:idx val="6"/>
          <c:order val="6"/>
          <c:tx>
            <c:strRef>
              <c:f>'PT (Project Success &amp; Trends)'!$AD$23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Trends)'!$AD$24:$AD$35</c:f>
              <c:numCache>
                <c:formatCode>General</c:formatCode>
                <c:ptCount val="12"/>
                <c:pt idx="0">
                  <c:v>31</c:v>
                </c:pt>
                <c:pt idx="1">
                  <c:v>25</c:v>
                </c:pt>
                <c:pt idx="2">
                  <c:v>29</c:v>
                </c:pt>
                <c:pt idx="3">
                  <c:v>23</c:v>
                </c:pt>
                <c:pt idx="4">
                  <c:v>22</c:v>
                </c:pt>
                <c:pt idx="5">
                  <c:v>22</c:v>
                </c:pt>
                <c:pt idx="6">
                  <c:v>24</c:v>
                </c:pt>
                <c:pt idx="7">
                  <c:v>23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42-464F-9BCD-6BFA740545BC}"/>
            </c:ext>
          </c:extLst>
        </c:ser>
        <c:ser>
          <c:idx val="7"/>
          <c:order val="7"/>
          <c:tx>
            <c:strRef>
              <c:f>'PT (Project Success &amp; Trends)'!$AE$23</c:f>
              <c:strCache>
                <c:ptCount val="1"/>
                <c:pt idx="0">
                  <c:v>2016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Trends)'!$AE$24:$AE$35</c:f>
              <c:numCache>
                <c:formatCode>General</c:formatCode>
                <c:ptCount val="12"/>
                <c:pt idx="0">
                  <c:v>23</c:v>
                </c:pt>
                <c:pt idx="1">
                  <c:v>19</c:v>
                </c:pt>
                <c:pt idx="2">
                  <c:v>23</c:v>
                </c:pt>
                <c:pt idx="3">
                  <c:v>18</c:v>
                </c:pt>
                <c:pt idx="4">
                  <c:v>20</c:v>
                </c:pt>
                <c:pt idx="5">
                  <c:v>21</c:v>
                </c:pt>
                <c:pt idx="6">
                  <c:v>20</c:v>
                </c:pt>
                <c:pt idx="7">
                  <c:v>23</c:v>
                </c:pt>
                <c:pt idx="8">
                  <c:v>14</c:v>
                </c:pt>
                <c:pt idx="9">
                  <c:v>18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42-464F-9BCD-6BFA740545BC}"/>
            </c:ext>
          </c:extLst>
        </c:ser>
        <c:ser>
          <c:idx val="8"/>
          <c:order val="8"/>
          <c:tx>
            <c:strRef>
              <c:f>'PT (Project Success &amp; Trends)'!$AF$23</c:f>
              <c:strCache>
                <c:ptCount val="1"/>
                <c:pt idx="0">
                  <c:v>2017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Pt>
            <c:idx val="2"/>
            <c:marker>
              <c:symbol val="dash"/>
              <c:size val="6"/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AF42-464F-9BCD-6BFA740545BC}"/>
              </c:ext>
            </c:extLst>
          </c:dPt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Trends)'!$AF$24:$AF$35</c:f>
              <c:numCache>
                <c:formatCode>General</c:formatCode>
                <c:ptCount val="12"/>
                <c:pt idx="0">
                  <c:v>13</c:v>
                </c:pt>
                <c:pt idx="1">
                  <c:v>14</c:v>
                </c:pt>
                <c:pt idx="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42-464F-9BCD-6BFA74054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448928"/>
        <c:axId val="226808592"/>
      </c:lineChart>
      <c:lineChart>
        <c:grouping val="standard"/>
        <c:varyColors val="0"/>
        <c:ser>
          <c:idx val="0"/>
          <c:order val="0"/>
          <c:tx>
            <c:strRef>
              <c:f>'PT (Project Success &amp; Trends)'!$X$23</c:f>
              <c:strCache>
                <c:ptCount val="1"/>
                <c:pt idx="0">
                  <c:v>2009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Trends)'!$X$24:$X$35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2-464F-9BCD-6BFA740545BC}"/>
            </c:ext>
          </c:extLst>
        </c:ser>
        <c:ser>
          <c:idx val="1"/>
          <c:order val="1"/>
          <c:tx>
            <c:strRef>
              <c:f>'PT (Project Success &amp; Trends)'!$Y$23</c:f>
              <c:strCache>
                <c:ptCount val="1"/>
                <c:pt idx="0">
                  <c:v>2010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Pt>
            <c:idx val="2"/>
            <c:marker>
              <c:symbol val="plus"/>
              <c:size val="11"/>
              <c:spPr>
                <a:solidFill>
                  <a:srgbClr val="FF99FF"/>
                </a:solidFill>
                <a:ln w="9525">
                  <a:solidFill>
                    <a:schemeClr val="tx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AF42-464F-9BCD-6BFA740545BC}"/>
              </c:ext>
            </c:extLst>
          </c:dPt>
          <c:dPt>
            <c:idx val="5"/>
            <c:marker>
              <c:symbol val="plus"/>
              <c:size val="11"/>
              <c:spPr>
                <a:solidFill>
                  <a:srgbClr val="FF99FF"/>
                </a:solidFill>
                <a:ln w="9525">
                  <a:solidFill>
                    <a:schemeClr val="tx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AF42-464F-9BCD-6BFA740545BC}"/>
              </c:ext>
            </c:extLst>
          </c:dPt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Trends)'!$Y$24:$Y$35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2-464F-9BCD-6BFA740545BC}"/>
            </c:ext>
          </c:extLst>
        </c:ser>
        <c:ser>
          <c:idx val="2"/>
          <c:order val="2"/>
          <c:tx>
            <c:strRef>
              <c:f>'PT (Project Success &amp; Trends)'!$Z$23</c:f>
              <c:strCache>
                <c:ptCount val="1"/>
                <c:pt idx="0">
                  <c:v>2011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Trends)'!$Z$24:$Z$35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2-464F-9BCD-6BFA740545BC}"/>
            </c:ext>
          </c:extLst>
        </c:ser>
        <c:ser>
          <c:idx val="3"/>
          <c:order val="3"/>
          <c:tx>
            <c:strRef>
              <c:f>'PT (Project Success &amp; Trends)'!$AA$23</c:f>
              <c:strCache>
                <c:ptCount val="1"/>
                <c:pt idx="0">
                  <c:v>2012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Pt>
            <c:idx val="2"/>
            <c:marker>
              <c:symbol val="plus"/>
              <c:size val="11"/>
              <c:spPr>
                <a:solidFill>
                  <a:srgbClr val="FF99FF"/>
                </a:solidFill>
                <a:ln w="9525">
                  <a:solidFill>
                    <a:schemeClr val="tx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AF42-464F-9BCD-6BFA740545BC}"/>
              </c:ext>
            </c:extLst>
          </c:dPt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Trends)'!$AA$24:$AA$35</c:f>
              <c:numCache>
                <c:formatCode>General</c:formatCode>
                <c:ptCount val="12"/>
                <c:pt idx="0">
                  <c:v>13</c:v>
                </c:pt>
                <c:pt idx="1">
                  <c:v>10</c:v>
                </c:pt>
                <c:pt idx="2">
                  <c:v>15</c:v>
                </c:pt>
                <c:pt idx="3">
                  <c:v>9</c:v>
                </c:pt>
                <c:pt idx="4">
                  <c:v>12</c:v>
                </c:pt>
                <c:pt idx="5">
                  <c:v>9</c:v>
                </c:pt>
                <c:pt idx="6">
                  <c:v>12</c:v>
                </c:pt>
                <c:pt idx="7">
                  <c:v>11</c:v>
                </c:pt>
                <c:pt idx="8">
                  <c:v>10</c:v>
                </c:pt>
                <c:pt idx="9">
                  <c:v>9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42-464F-9BCD-6BFA740545BC}"/>
            </c:ext>
          </c:extLst>
        </c:ser>
        <c:ser>
          <c:idx val="4"/>
          <c:order val="4"/>
          <c:tx>
            <c:strRef>
              <c:f>'PT (Project Success &amp; Trends)'!$AB$23</c:f>
              <c:strCache>
                <c:ptCount val="1"/>
                <c:pt idx="0">
                  <c:v>2013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Pt>
            <c:idx val="3"/>
            <c:marker>
              <c:symbol val="star"/>
              <c:size val="11"/>
              <c:spPr>
                <a:solidFill>
                  <a:srgbClr val="00FF00"/>
                </a:solidFill>
                <a:ln w="9525">
                  <a:solidFill>
                    <a:schemeClr val="tx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AF42-464F-9BCD-6BFA740545BC}"/>
              </c:ext>
            </c:extLst>
          </c:dPt>
          <c:cat>
            <c:strRef>
              <c:f>'PT (Project Success &amp; Trends)'!$W$24:$W$35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Trends)'!$AB$24:$AB$35</c:f>
              <c:numCache>
                <c:formatCode>General</c:formatCode>
                <c:ptCount val="12"/>
                <c:pt idx="0">
                  <c:v>8</c:v>
                </c:pt>
                <c:pt idx="1">
                  <c:v>11</c:v>
                </c:pt>
                <c:pt idx="2">
                  <c:v>11</c:v>
                </c:pt>
                <c:pt idx="3">
                  <c:v>14</c:v>
                </c:pt>
                <c:pt idx="4">
                  <c:v>11</c:v>
                </c:pt>
                <c:pt idx="5">
                  <c:v>10</c:v>
                </c:pt>
                <c:pt idx="6">
                  <c:v>11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2-464F-9BCD-6BFA74054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964704"/>
        <c:axId val="228537744"/>
      </c:lineChart>
      <c:catAx>
        <c:axId val="293448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08592"/>
        <c:crosses val="autoZero"/>
        <c:auto val="1"/>
        <c:lblAlgn val="ctr"/>
        <c:lblOffset val="100"/>
        <c:noMultiLvlLbl val="0"/>
      </c:catAx>
      <c:valAx>
        <c:axId val="226808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2014 - 2017 # ofCategories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448928"/>
        <c:crosses val="autoZero"/>
        <c:crossBetween val="between"/>
      </c:valAx>
      <c:valAx>
        <c:axId val="2285377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2009 - 2013 # of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64704"/>
        <c:crosses val="max"/>
        <c:crossBetween val="between"/>
      </c:valAx>
      <c:catAx>
        <c:axId val="63896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85377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0" i="0" cap="none" baseline="0">
                <a:solidFill>
                  <a:schemeClr val="tx1"/>
                </a:solidFill>
              </a:rPr>
              <a:t>United States Successful Projects per Month by Year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'PT (Project Success &amp; Trends)'!$AC$43</c:f>
              <c:strCache>
                <c:ptCount val="1"/>
                <c:pt idx="0">
                  <c:v>2014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Pt>
            <c:idx val="9"/>
            <c:marker>
              <c:symbol val="triangle"/>
              <c:size val="10"/>
              <c:spPr>
                <a:solidFill>
                  <a:srgbClr val="FF0000"/>
                </a:solidFill>
                <a:ln w="9525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466B-4413-B6CC-7B6E642A57E6}"/>
              </c:ext>
            </c:extLst>
          </c:dPt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Trends)'!$AC$44:$AC$55</c:f>
              <c:numCache>
                <c:formatCode>General</c:formatCode>
                <c:ptCount val="12"/>
                <c:pt idx="0">
                  <c:v>16</c:v>
                </c:pt>
                <c:pt idx="1">
                  <c:v>12</c:v>
                </c:pt>
                <c:pt idx="2">
                  <c:v>12</c:v>
                </c:pt>
                <c:pt idx="3">
                  <c:v>29</c:v>
                </c:pt>
                <c:pt idx="4">
                  <c:v>43</c:v>
                </c:pt>
                <c:pt idx="5">
                  <c:v>38</c:v>
                </c:pt>
                <c:pt idx="6">
                  <c:v>47</c:v>
                </c:pt>
                <c:pt idx="7">
                  <c:v>37</c:v>
                </c:pt>
                <c:pt idx="8">
                  <c:v>29</c:v>
                </c:pt>
                <c:pt idx="9">
                  <c:v>48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66B-4413-B6CC-7B6E642A57E6}"/>
            </c:ext>
          </c:extLst>
        </c:ser>
        <c:ser>
          <c:idx val="6"/>
          <c:order val="6"/>
          <c:tx>
            <c:strRef>
              <c:f>'PT (Project Success &amp; Trends)'!$AD$43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Pt>
            <c:idx val="5"/>
            <c:marker>
              <c:symbol val="triangle"/>
              <c:size val="10"/>
              <c:spPr>
                <a:solidFill>
                  <a:srgbClr val="FF0000"/>
                </a:solidFill>
                <a:ln w="9525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466B-4413-B6CC-7B6E642A57E6}"/>
              </c:ext>
            </c:extLst>
          </c:dPt>
          <c:dPt>
            <c:idx val="9"/>
            <c:marker>
              <c:symbol val="triangle"/>
              <c:size val="10"/>
              <c:spPr>
                <a:solidFill>
                  <a:srgbClr val="FF0000"/>
                </a:solidFill>
                <a:ln w="9525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466B-4413-B6CC-7B6E642A57E6}"/>
              </c:ext>
            </c:extLst>
          </c:dPt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Trends)'!$AD$44:$AD$55</c:f>
              <c:numCache>
                <c:formatCode>General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36</c:v>
                </c:pt>
                <c:pt idx="3">
                  <c:v>31</c:v>
                </c:pt>
                <c:pt idx="4">
                  <c:v>36</c:v>
                </c:pt>
                <c:pt idx="5">
                  <c:v>40</c:v>
                </c:pt>
                <c:pt idx="6">
                  <c:v>29</c:v>
                </c:pt>
                <c:pt idx="7">
                  <c:v>26</c:v>
                </c:pt>
                <c:pt idx="8">
                  <c:v>22</c:v>
                </c:pt>
                <c:pt idx="9">
                  <c:v>34</c:v>
                </c:pt>
                <c:pt idx="10">
                  <c:v>25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66B-4413-B6CC-7B6E642A57E6}"/>
            </c:ext>
          </c:extLst>
        </c:ser>
        <c:ser>
          <c:idx val="7"/>
          <c:order val="7"/>
          <c:tx>
            <c:strRef>
              <c:f>'PT (Project Success &amp; Trends)'!$AE$43</c:f>
              <c:strCache>
                <c:ptCount val="1"/>
                <c:pt idx="0">
                  <c:v>2016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Trends)'!$AE$44:$AE$55</c:f>
              <c:numCache>
                <c:formatCode>General</c:formatCode>
                <c:ptCount val="12"/>
                <c:pt idx="0">
                  <c:v>24</c:v>
                </c:pt>
                <c:pt idx="1">
                  <c:v>26</c:v>
                </c:pt>
                <c:pt idx="2">
                  <c:v>30</c:v>
                </c:pt>
                <c:pt idx="3">
                  <c:v>28</c:v>
                </c:pt>
                <c:pt idx="4">
                  <c:v>37</c:v>
                </c:pt>
                <c:pt idx="5">
                  <c:v>20</c:v>
                </c:pt>
                <c:pt idx="6">
                  <c:v>28</c:v>
                </c:pt>
                <c:pt idx="7">
                  <c:v>21</c:v>
                </c:pt>
                <c:pt idx="8">
                  <c:v>23</c:v>
                </c:pt>
                <c:pt idx="9">
                  <c:v>21</c:v>
                </c:pt>
                <c:pt idx="10">
                  <c:v>30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66B-4413-B6CC-7B6E642A57E6}"/>
            </c:ext>
          </c:extLst>
        </c:ser>
        <c:ser>
          <c:idx val="8"/>
          <c:order val="8"/>
          <c:tx>
            <c:strRef>
              <c:f>'PT (Project Success &amp; Trends)'!$AF$43</c:f>
              <c:strCache>
                <c:ptCount val="1"/>
                <c:pt idx="0">
                  <c:v>2017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Trends)'!$AF$44:$AF$55</c:f>
              <c:numCache>
                <c:formatCode>General</c:formatCode>
                <c:ptCount val="12"/>
                <c:pt idx="0">
                  <c:v>21</c:v>
                </c:pt>
                <c:pt idx="1">
                  <c:v>15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66B-4413-B6CC-7B6E642A5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8536160"/>
        <c:axId val="639287232"/>
      </c:lineChart>
      <c:lineChart>
        <c:grouping val="standard"/>
        <c:varyColors val="0"/>
        <c:ser>
          <c:idx val="0"/>
          <c:order val="0"/>
          <c:tx>
            <c:strRef>
              <c:f>'PT (Project Success &amp; Trends)'!$X$43</c:f>
              <c:strCache>
                <c:ptCount val="1"/>
                <c:pt idx="0">
                  <c:v>2009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Trends)'!$X$44:$X$55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B-4413-B6CC-7B6E642A57E6}"/>
            </c:ext>
          </c:extLst>
        </c:ser>
        <c:ser>
          <c:idx val="1"/>
          <c:order val="1"/>
          <c:tx>
            <c:strRef>
              <c:f>'PT (Project Success &amp; Trends)'!$Y$43</c:f>
              <c:strCache>
                <c:ptCount val="1"/>
                <c:pt idx="0">
                  <c:v>2010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Pt>
            <c:idx val="5"/>
            <c:marker>
              <c:symbol val="triangle"/>
              <c:size val="10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466B-4413-B6CC-7B6E642A57E6}"/>
              </c:ext>
            </c:extLst>
          </c:dPt>
          <c:dPt>
            <c:idx val="9"/>
            <c:marker>
              <c:symbol val="triangle"/>
              <c:size val="10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466B-4413-B6CC-7B6E642A57E6}"/>
              </c:ext>
            </c:extLst>
          </c:dPt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Trends)'!$Y$44:$Y$55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66B-4413-B6CC-7B6E642A57E6}"/>
            </c:ext>
          </c:extLst>
        </c:ser>
        <c:ser>
          <c:idx val="2"/>
          <c:order val="2"/>
          <c:tx>
            <c:strRef>
              <c:f>'PT (Project Success &amp; Trends)'!$Z$43</c:f>
              <c:strCache>
                <c:ptCount val="1"/>
                <c:pt idx="0">
                  <c:v>2011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Trends)'!$Z$44:$Z$55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12</c:v>
                </c:pt>
                <c:pt idx="4">
                  <c:v>15</c:v>
                </c:pt>
                <c:pt idx="5">
                  <c:v>12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66B-4413-B6CC-7B6E642A57E6}"/>
            </c:ext>
          </c:extLst>
        </c:ser>
        <c:ser>
          <c:idx val="3"/>
          <c:order val="3"/>
          <c:tx>
            <c:strRef>
              <c:f>'PT (Project Success &amp; Trends)'!$AA$43</c:f>
              <c:strCache>
                <c:ptCount val="1"/>
                <c:pt idx="0">
                  <c:v>2012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Pt>
            <c:idx val="5"/>
            <c:marker>
              <c:symbol val="triangle"/>
              <c:size val="10"/>
              <c:spPr>
                <a:solidFill>
                  <a:srgbClr val="FF0000"/>
                </a:solidFill>
                <a:ln w="9525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466B-4413-B6CC-7B6E642A57E6}"/>
              </c:ext>
            </c:extLst>
          </c:dPt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Trends)'!$AA$44:$AA$55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29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17</c:v>
                </c:pt>
                <c:pt idx="7">
                  <c:v>19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66B-4413-B6CC-7B6E642A57E6}"/>
            </c:ext>
          </c:extLst>
        </c:ser>
        <c:ser>
          <c:idx val="4"/>
          <c:order val="4"/>
          <c:tx>
            <c:strRef>
              <c:f>'PT (Project Success &amp; Trends)'!$AB$43</c:f>
              <c:strCache>
                <c:ptCount val="1"/>
                <c:pt idx="0">
                  <c:v>2013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Pt>
            <c:idx val="3"/>
            <c:marker>
              <c:symbol val="star"/>
              <c:size val="10"/>
              <c:spPr>
                <a:solidFill>
                  <a:srgbClr val="00FF00"/>
                </a:solidFill>
                <a:ln w="9525">
                  <a:solidFill>
                    <a:schemeClr val="tx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466B-4413-B6CC-7B6E642A57E6}"/>
              </c:ext>
            </c:extLst>
          </c:dPt>
          <c:dPt>
            <c:idx val="5"/>
            <c:marker>
              <c:symbol val="triangle"/>
              <c:size val="10"/>
              <c:spPr>
                <a:solidFill>
                  <a:srgbClr val="FF0000"/>
                </a:solidFill>
                <a:ln w="9525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466B-4413-B6CC-7B6E642A57E6}"/>
              </c:ext>
            </c:extLst>
          </c:dPt>
          <c:cat>
            <c:strRef>
              <c:f>'PT (Project Success &amp; Trends)'!$W$44:$W$55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(Project Success &amp; Trends)'!$AB$44:$AB$55</c:f>
              <c:numCache>
                <c:formatCode>General</c:formatCode>
                <c:ptCount val="12"/>
                <c:pt idx="0">
                  <c:v>18</c:v>
                </c:pt>
                <c:pt idx="1">
                  <c:v>22</c:v>
                </c:pt>
                <c:pt idx="2">
                  <c:v>14</c:v>
                </c:pt>
                <c:pt idx="3">
                  <c:v>24</c:v>
                </c:pt>
                <c:pt idx="4">
                  <c:v>12</c:v>
                </c:pt>
                <c:pt idx="5">
                  <c:v>13</c:v>
                </c:pt>
                <c:pt idx="6">
                  <c:v>8</c:v>
                </c:pt>
                <c:pt idx="7">
                  <c:v>9</c:v>
                </c:pt>
                <c:pt idx="8">
                  <c:v>17</c:v>
                </c:pt>
                <c:pt idx="9">
                  <c:v>14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66B-4413-B6CC-7B6E642A5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589152"/>
        <c:axId val="302771152"/>
      </c:lineChart>
      <c:catAx>
        <c:axId val="918536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87232"/>
        <c:crosses val="autoZero"/>
        <c:auto val="0"/>
        <c:lblAlgn val="ctr"/>
        <c:lblOffset val="100"/>
        <c:noMultiLvlLbl val="0"/>
      </c:catAx>
      <c:valAx>
        <c:axId val="639287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2014 - 2017 #</a:t>
                </a:r>
                <a:r>
                  <a:rPr lang="en-US" baseline="0"/>
                  <a:t> of Successful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536160"/>
        <c:crosses val="autoZero"/>
        <c:crossBetween val="between"/>
      </c:valAx>
      <c:valAx>
        <c:axId val="3027711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2009 - 2013 # of</a:t>
                </a:r>
                <a:r>
                  <a:rPr lang="en-US" baseline="0"/>
                  <a:t> Successful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589152"/>
        <c:crosses val="max"/>
        <c:crossBetween val="between"/>
      </c:valAx>
      <c:catAx>
        <c:axId val="30658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2771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Kick</a:t>
            </a:r>
            <a:r>
              <a:rPr lang="en-US" baseline="0"/>
              <a:t> Start Sucess by Region</a:t>
            </a:r>
            <a:endParaRPr lang="en-US"/>
          </a:p>
        </c:rich>
      </c:tx>
      <c:layout>
        <c:manualLayout>
          <c:xMode val="edge"/>
          <c:yMode val="edge"/>
          <c:x val="0.45715254338359163"/>
          <c:y val="8.02867020972756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275350008128408E-2"/>
          <c:y val="0.19199381729175977"/>
          <c:w val="0.87753018372703417"/>
          <c:h val="0.54152486147564882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'Possible Tables (Summary)'!$Z$3</c:f>
              <c:strCache>
                <c:ptCount val="1"/>
                <c:pt idx="0">
                  <c:v> % 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'Possible Tables (Summary)'!$S$4:$S$8</c:f>
              <c:strCache>
                <c:ptCount val="5"/>
                <c:pt idx="0">
                  <c:v>United States (9 Yrs Active)</c:v>
                </c:pt>
                <c:pt idx="1">
                  <c:v>United Kingdom (6 Yrs Active)</c:v>
                </c:pt>
                <c:pt idx="2">
                  <c:v>European Union (4 Yrs Active)</c:v>
                </c:pt>
                <c:pt idx="3">
                  <c:v>Canada (5 Yrs Active)</c:v>
                </c:pt>
                <c:pt idx="4">
                  <c:v>Australia (5 Yrs Active)</c:v>
                </c:pt>
              </c:strCache>
            </c:strRef>
          </c:cat>
          <c:val>
            <c:numRef>
              <c:f>'Possible Tables (Summary)'!$Z$4:$Z$8</c:f>
              <c:numCache>
                <c:formatCode>0%</c:formatCode>
                <c:ptCount val="5"/>
                <c:pt idx="0">
                  <c:v>0.54184443715129638</c:v>
                </c:pt>
                <c:pt idx="1">
                  <c:v>0.60596026490066224</c:v>
                </c:pt>
                <c:pt idx="2">
                  <c:v>0.36160714285714285</c:v>
                </c:pt>
                <c:pt idx="3">
                  <c:v>0.43835616438356162</c:v>
                </c:pt>
                <c:pt idx="4">
                  <c:v>0.25675675675675674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8-40E5-BBC9-D2742764F6CD}"/>
            </c:ext>
          </c:extLst>
        </c:ser>
        <c:ser>
          <c:idx val="2"/>
          <c:order val="2"/>
          <c:tx>
            <c:strRef>
              <c:f>'Possible Tables (Summary)'!$AA$3</c:f>
              <c:strCache>
                <c:ptCount val="1"/>
                <c:pt idx="0">
                  <c:v>% Failure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'Possible Tables (Summary)'!$S$4:$S$8</c:f>
              <c:strCache>
                <c:ptCount val="5"/>
                <c:pt idx="0">
                  <c:v>United States (9 Yrs Active)</c:v>
                </c:pt>
                <c:pt idx="1">
                  <c:v>United Kingdom (6 Yrs Active)</c:v>
                </c:pt>
                <c:pt idx="2">
                  <c:v>European Union (4 Yrs Active)</c:v>
                </c:pt>
                <c:pt idx="3">
                  <c:v>Canada (5 Yrs Active)</c:v>
                </c:pt>
                <c:pt idx="4">
                  <c:v>Australia (5 Yrs Active)</c:v>
                </c:pt>
              </c:strCache>
            </c:strRef>
          </c:cat>
          <c:val>
            <c:numRef>
              <c:f>'Possible Tables (Summary)'!$AA$4:$AA$8</c:f>
              <c:numCache>
                <c:formatCode>0%</c:formatCode>
                <c:ptCount val="5"/>
                <c:pt idx="0">
                  <c:v>0.36002625533311455</c:v>
                </c:pt>
                <c:pt idx="1">
                  <c:v>0.33940397350993379</c:v>
                </c:pt>
                <c:pt idx="2">
                  <c:v>0.48214285714285715</c:v>
                </c:pt>
                <c:pt idx="3">
                  <c:v>0.43835616438356162</c:v>
                </c:pt>
                <c:pt idx="4">
                  <c:v>0.55405405405405406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E8-40E5-BBC9-D2742764F6CD}"/>
            </c:ext>
          </c:extLst>
        </c:ser>
        <c:ser>
          <c:idx val="3"/>
          <c:order val="3"/>
          <c:tx>
            <c:strRef>
              <c:f>'Possible Tables (Summary)'!$AB$3</c:f>
              <c:strCache>
                <c:ptCount val="1"/>
                <c:pt idx="0">
                  <c:v>% 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'Possible Tables (Summary)'!$S$4:$S$8</c:f>
              <c:strCache>
                <c:ptCount val="5"/>
                <c:pt idx="0">
                  <c:v>United States (9 Yrs Active)</c:v>
                </c:pt>
                <c:pt idx="1">
                  <c:v>United Kingdom (6 Yrs Active)</c:v>
                </c:pt>
                <c:pt idx="2">
                  <c:v>European Union (4 Yrs Active)</c:v>
                </c:pt>
                <c:pt idx="3">
                  <c:v>Canada (5 Yrs Active)</c:v>
                </c:pt>
                <c:pt idx="4">
                  <c:v>Australia (5 Yrs Active)</c:v>
                </c:pt>
              </c:strCache>
            </c:strRef>
          </c:cat>
          <c:val>
            <c:numRef>
              <c:f>'Possible Tables (Summary)'!$AB$4:$AB$8</c:f>
              <c:numCache>
                <c:formatCode>0%</c:formatCode>
                <c:ptCount val="5"/>
                <c:pt idx="0">
                  <c:v>8.434525763045618E-2</c:v>
                </c:pt>
                <c:pt idx="1">
                  <c:v>4.1390728476821195E-2</c:v>
                </c:pt>
                <c:pt idx="2">
                  <c:v>0.13392857142857142</c:v>
                </c:pt>
                <c:pt idx="3">
                  <c:v>0.11643835616438356</c:v>
                </c:pt>
                <c:pt idx="4">
                  <c:v>0.1891891891891892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6E8-40E5-BBC9-D2742764F6CD}"/>
            </c:ext>
          </c:extLst>
        </c:ser>
        <c:ser>
          <c:idx val="4"/>
          <c:order val="4"/>
          <c:tx>
            <c:strRef>
              <c:f>'Possible Tables (Summary)'!$AC$3</c:f>
              <c:strCache>
                <c:ptCount val="1"/>
                <c:pt idx="0">
                  <c:v>%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'Possible Tables (Summary)'!$S$4:$S$8</c:f>
              <c:strCache>
                <c:ptCount val="5"/>
                <c:pt idx="0">
                  <c:v>United States (9 Yrs Active)</c:v>
                </c:pt>
                <c:pt idx="1">
                  <c:v>United Kingdom (6 Yrs Active)</c:v>
                </c:pt>
                <c:pt idx="2">
                  <c:v>European Union (4 Yrs Active)</c:v>
                </c:pt>
                <c:pt idx="3">
                  <c:v>Canada (5 Yrs Active)</c:v>
                </c:pt>
                <c:pt idx="4">
                  <c:v>Australia (5 Yrs Active)</c:v>
                </c:pt>
              </c:strCache>
            </c:strRef>
          </c:cat>
          <c:val>
            <c:numRef>
              <c:f>'Possible Tables (Summary)'!$AC$4:$AC$8</c:f>
              <c:numCache>
                <c:formatCode>0%</c:formatCode>
                <c:ptCount val="5"/>
                <c:pt idx="0">
                  <c:v>1.0830324909747292E-2</c:v>
                </c:pt>
                <c:pt idx="1">
                  <c:v>1.3245033112582781E-2</c:v>
                </c:pt>
                <c:pt idx="2">
                  <c:v>2.2321428571428572E-2</c:v>
                </c:pt>
                <c:pt idx="3">
                  <c:v>6.8493150684931503E-3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6E8-40E5-BBC9-D2742764F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100"/>
        <c:axId val="1949270768"/>
        <c:axId val="1921143920"/>
      </c:barChart>
      <c:lineChart>
        <c:grouping val="standard"/>
        <c:varyColors val="0"/>
        <c:ser>
          <c:idx val="1"/>
          <c:order val="0"/>
          <c:tx>
            <c:strRef>
              <c:f>'Possible Tables (Summary)'!$Y$3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'Possible Tables (Summary)'!$S$4:$S$8</c:f>
              <c:strCache>
                <c:ptCount val="5"/>
                <c:pt idx="0">
                  <c:v>United States (9 Yrs Active)</c:v>
                </c:pt>
                <c:pt idx="1">
                  <c:v>United Kingdom (6 Yrs Active)</c:v>
                </c:pt>
                <c:pt idx="2">
                  <c:v>European Union (4 Yrs Active)</c:v>
                </c:pt>
                <c:pt idx="3">
                  <c:v>Canada (5 Yrs Active)</c:v>
                </c:pt>
                <c:pt idx="4">
                  <c:v>Australia (5 Yrs Active)</c:v>
                </c:pt>
              </c:strCache>
            </c:strRef>
          </c:cat>
          <c:val>
            <c:numRef>
              <c:f>'Possible Tables (Summary)'!$Y$4:$Y$8</c:f>
              <c:numCache>
                <c:formatCode>General</c:formatCode>
                <c:ptCount val="5"/>
                <c:pt idx="0">
                  <c:v>3047</c:v>
                </c:pt>
                <c:pt idx="1">
                  <c:v>604</c:v>
                </c:pt>
                <c:pt idx="2">
                  <c:v>224</c:v>
                </c:pt>
                <c:pt idx="3">
                  <c:v>146</c:v>
                </c:pt>
                <c:pt idx="4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E8-40E5-BBC9-D2742764F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283568"/>
        <c:axId val="77658880"/>
      </c:lineChart>
      <c:catAx>
        <c:axId val="194927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143920"/>
        <c:crosses val="autoZero"/>
        <c:auto val="0"/>
        <c:lblAlgn val="ctr"/>
        <c:lblOffset val="100"/>
        <c:noMultiLvlLbl val="0"/>
      </c:catAx>
      <c:valAx>
        <c:axId val="19211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70768"/>
        <c:crosses val="autoZero"/>
        <c:crossBetween val="between"/>
      </c:valAx>
      <c:valAx>
        <c:axId val="776588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83568"/>
        <c:crosses val="max"/>
        <c:crossBetween val="between"/>
      </c:valAx>
      <c:catAx>
        <c:axId val="1949283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658880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</a:t>
            </a:r>
            <a:r>
              <a:rPr lang="en-US" baseline="0"/>
              <a:t> Outcomes Based on Project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76145747856913E-2"/>
          <c:y val="8.4388157617144216E-2"/>
          <c:w val="0.9092546746512562"/>
          <c:h val="0.58215868229553069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6D-4A9B-BC32-9BEB7A02631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6D-4A9B-BC32-9BEB7A02631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2225" cap="rnd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6D-4A9B-BC32-9BEB7A026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25595824"/>
        <c:axId val="1466923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D6D-4A9B-BC32-9BEB7A0263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6D-4A9B-BC32-9BEB7A02631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6D-4A9B-BC32-9BEB7A0263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D6D-4A9B-BC32-9BEB7A02631A}"/>
                  </c:ext>
                </c:extLst>
              </c15:ser>
            </c15:filteredLineSeries>
          </c:ext>
        </c:extLst>
      </c:lineChart>
      <c:catAx>
        <c:axId val="162559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Funding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923952"/>
        <c:crosses val="autoZero"/>
        <c:auto val="1"/>
        <c:lblAlgn val="ctr"/>
        <c:lblOffset val="100"/>
        <c:noMultiLvlLbl val="0"/>
      </c:catAx>
      <c:valAx>
        <c:axId val="1466923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r>
                  <a:rPr lang="en-US" baseline="0"/>
                  <a:t> of Total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303769401330377E-2"/>
              <c:y val="0.167207825107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59582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Status Ratio by Project Funding Benchmark</a:t>
            </a:r>
          </a:p>
        </c:rich>
      </c:tx>
      <c:layout>
        <c:manualLayout>
          <c:xMode val="edge"/>
          <c:yMode val="edge"/>
          <c:x val="0.17887165128145668"/>
          <c:y val="6.14116210612846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4-4660-80D0-19F5BAB8EA7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4-4660-80D0-19F5BAB8EA7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4-4660-80D0-19F5BAB8EA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39854159"/>
        <c:axId val="347578063"/>
      </c:barChart>
      <c:catAx>
        <c:axId val="739854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Benchmarks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578063"/>
        <c:crosses val="autoZero"/>
        <c:auto val="1"/>
        <c:lblAlgn val="ctr"/>
        <c:lblOffset val="100"/>
        <c:tickMarkSkip val="1"/>
        <c:noMultiLvlLbl val="0"/>
      </c:catAx>
      <c:valAx>
        <c:axId val="34757806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 %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7398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[Excel_Report_Analysis_KickStarter_Charts.xlsx]Pivot_Launch &amp; Deadline Date!PivotTable5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and Launch Date</a:t>
            </a:r>
            <a:r>
              <a:rPr lang="en-US" baseline="0"/>
              <a:t> of KickStarter Campaigns </a:t>
            </a:r>
            <a:endParaRPr lang="en-US"/>
          </a:p>
        </c:rich>
      </c:tx>
      <c:layout>
        <c:manualLayout>
          <c:xMode val="edge"/>
          <c:yMode val="edge"/>
          <c:x val="0.16551658888789042"/>
          <c:y val="0.1267574510153236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rgbClr val="00B050"/>
            </a:solidFill>
            <a:round/>
          </a:ln>
          <a:effectLst/>
        </c:spPr>
        <c:marker>
          <c:symbol val="circle"/>
          <c:size val="4"/>
          <c:spPr>
            <a:solidFill>
              <a:srgbClr val="00B050"/>
            </a:solidFill>
            <a:ln w="9525" cap="flat" cmpd="sng" algn="ctr">
              <a:solidFill>
                <a:srgbClr val="00B05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rgbClr val="FF0000">
                <a:alpha val="95000"/>
              </a:srgbClr>
            </a:solidFill>
            <a:round/>
          </a:ln>
          <a:effectLst/>
        </c:spPr>
        <c:marker>
          <c:symbol val="circle"/>
          <c:size val="4"/>
          <c:spPr>
            <a:solidFill>
              <a:srgbClr val="FF0000"/>
            </a:solidFill>
            <a:ln w="9525" cap="flat" cmpd="sng" algn="ctr">
              <a:solidFill>
                <a:srgbClr val="FF0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bg1">
                <a:lumMod val="65000"/>
              </a:schemeClr>
            </a:solidFill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'Pivot_Launch &amp; Deadline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'Pivot_Launch &amp; Deadline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'Pivot_Launch &amp; Deadline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5-457F-AAFF-6123F661E9A9}"/>
            </c:ext>
          </c:extLst>
        </c:ser>
        <c:ser>
          <c:idx val="1"/>
          <c:order val="1"/>
          <c:tx>
            <c:strRef>
              <c:f>'Pivot_Launch &amp; Deadline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 cap="flat" cmpd="sng" algn="ctr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'Pivot_Launch &amp; Deadline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'Pivot_Launch &amp; Deadline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5-457F-AAFF-6123F661E9A9}"/>
            </c:ext>
          </c:extLst>
        </c:ser>
        <c:ser>
          <c:idx val="2"/>
          <c:order val="2"/>
          <c:tx>
            <c:strRef>
              <c:f>'Pivot_Launch &amp; Deadline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FF0000">
                  <a:alpha val="95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'Pivot_Launch &amp; Deadline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'Pivot_Launch &amp; Deadline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5-457F-AAFF-6123F661E9A9}"/>
            </c:ext>
          </c:extLst>
        </c:ser>
        <c:ser>
          <c:idx val="3"/>
          <c:order val="3"/>
          <c:tx>
            <c:strRef>
              <c:f>'Pivot_Launch &amp; Deadline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65000"/>
                </a:schemeClr>
              </a:solidFill>
              <a:ln w="9525" cap="flat" cmpd="sng" algn="ctr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</c:marker>
          <c:cat>
            <c:strRef>
              <c:f>'Pivot_Launch &amp; Deadline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'Pivot_Launch &amp; Deadline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25-457F-AAFF-6123F661E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67048144"/>
        <c:axId val="1925736608"/>
      </c:lineChart>
      <c:catAx>
        <c:axId val="146704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lAUNCH dATE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86651389352225"/>
              <c:y val="0.8309176947988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736608"/>
        <c:crosses val="autoZero"/>
        <c:auto val="1"/>
        <c:lblAlgn val="ctr"/>
        <c:lblOffset val="100"/>
        <c:noMultiLvlLbl val="0"/>
      </c:catAx>
      <c:valAx>
        <c:axId val="1925736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04814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[Excel_Report_Analysis_KickStarter_Charts.xlsx]Pivot_SubCategory!PivotTable4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Status of Sub-Campaign by Sub-Category</a:t>
            </a:r>
          </a:p>
        </c:rich>
      </c:tx>
      <c:layout>
        <c:manualLayout>
          <c:xMode val="edge"/>
          <c:yMode val="edge"/>
          <c:x val="0.23519688372805581"/>
          <c:y val="5.5961014998447176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F-4FFA-AA03-5B31A8EC019D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AF-4FFA-AA03-5B31A8EC019D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AF-4FFA-AA03-5B31A8EC019D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AF-4FFA-AA03-5B31A8EC0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99683184"/>
        <c:axId val="1818568560"/>
        <c:axId val="0"/>
      </c:bar3DChart>
      <c:catAx>
        <c:axId val="189968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568560"/>
        <c:crosses val="autoZero"/>
        <c:auto val="1"/>
        <c:lblAlgn val="ctr"/>
        <c:lblOffset val="100"/>
        <c:noMultiLvlLbl val="0"/>
      </c:catAx>
      <c:valAx>
        <c:axId val="18185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683184"/>
        <c:crosses val="autoZero"/>
        <c:crossBetween val="between"/>
      </c:valAx>
      <c:spPr>
        <a:ln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[Excel_Report_Analysis_KickStarter_Charts.xlsx]Pivot_Category!PivotTable3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Status of Campaign by Category</a:t>
            </a:r>
          </a:p>
        </c:rich>
      </c:tx>
      <c:layout>
        <c:manualLayout>
          <c:xMode val="edge"/>
          <c:yMode val="edge"/>
          <c:x val="0.23519688372805581"/>
          <c:y val="5.5961014998447176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D9-48E3-AE29-8164F60E1218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D9-48E3-AE29-8164F60E121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D9-48E3-AE29-8164F60E121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7D9-48E3-AE29-8164F60E1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99683184"/>
        <c:axId val="1818568560"/>
        <c:axId val="0"/>
      </c:bar3DChart>
      <c:catAx>
        <c:axId val="189968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568560"/>
        <c:crosses val="autoZero"/>
        <c:auto val="1"/>
        <c:lblAlgn val="ctr"/>
        <c:lblOffset val="100"/>
        <c:noMultiLvlLbl val="0"/>
      </c:catAx>
      <c:valAx>
        <c:axId val="18185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68318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342898</xdr:colOff>
      <xdr:row>0</xdr:row>
      <xdr:rowOff>133348</xdr:rowOff>
    </xdr:from>
    <xdr:to>
      <xdr:col>12</xdr:col>
      <xdr:colOff>400050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2D492-50D6-4F00-B063-D8D768867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285748</xdr:colOff>
      <xdr:row>20</xdr:row>
      <xdr:rowOff>19049</xdr:rowOff>
    </xdr:from>
    <xdr:to>
      <xdr:col>12</xdr:col>
      <xdr:colOff>476250</xdr:colOff>
      <xdr:row>37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B69E25-8901-48BD-9289-81C16BD6E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713464</xdr:colOff>
      <xdr:row>2</xdr:row>
      <xdr:rowOff>230419</xdr:rowOff>
    </xdr:from>
    <xdr:to>
      <xdr:col>47</xdr:col>
      <xdr:colOff>915866</xdr:colOff>
      <xdr:row>40</xdr:row>
      <xdr:rowOff>146539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42DA5-9071-49DC-B289-E1A02C225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58</xdr:col>
      <xdr:colOff>332815</xdr:colOff>
      <xdr:row>56</xdr:row>
      <xdr:rowOff>93494</xdr:rowOff>
    </xdr:from>
    <xdr:to>
      <xdr:col>81</xdr:col>
      <xdr:colOff>474137</xdr:colOff>
      <xdr:row>87</xdr:row>
      <xdr:rowOff>113960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9E4743-4E0F-43DE-A39A-940F334DE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36878" y="10273338"/>
          <a:ext cx="14518117" cy="5556872"/>
        </a:xfrm>
        <a:prstGeom prst="rect">
          <a:avLst/>
        </a:prstGeom>
      </xdr:spPr>
    </xdr:pic>
    <xdr:clientData/>
  </xdr:twoCellAnchor>
  <xdr:twoCellAnchor>
    <xdr:from>
      <xdr:col>35</xdr:col>
      <xdr:colOff>785665</xdr:colOff>
      <xdr:row>43</xdr:row>
      <xdr:rowOff>75698</xdr:rowOff>
    </xdr:from>
    <xdr:to>
      <xdr:col>47</xdr:col>
      <xdr:colOff>989135</xdr:colOff>
      <xdr:row>77</xdr:row>
      <xdr:rowOff>151301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29F294-FD56-44D5-A431-07A5B68A2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301066</xdr:colOff>
      <xdr:row>2</xdr:row>
      <xdr:rowOff>311277</xdr:rowOff>
    </xdr:from>
    <xdr:to>
      <xdr:col>70</xdr:col>
      <xdr:colOff>384071</xdr:colOff>
      <xdr:row>30</xdr:row>
      <xdr:rowOff>76815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6E77DA-3BA0-4F54-8880-F16080FBE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542925</xdr:colOff>
      <xdr:row>57</xdr:row>
      <xdr:rowOff>171450</xdr:rowOff>
    </xdr:from>
    <xdr:to>
      <xdr:col>65</xdr:col>
      <xdr:colOff>66675</xdr:colOff>
      <xdr:row>64</xdr:row>
      <xdr:rowOff>57150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B9C33B1-8913-48E0-A56F-B43B0A35A806}"/>
            </a:ext>
          </a:extLst>
        </xdr:cNvPr>
        <xdr:cNvSpPr txBox="1"/>
      </xdr:nvSpPr>
      <xdr:spPr>
        <a:xfrm>
          <a:off x="71847075" y="10677525"/>
          <a:ext cx="335280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There is a consistent gap</a:t>
          </a:r>
          <a:r>
            <a:rPr lang="en-US" sz="1100" b="1" baseline="0"/>
            <a:t> in the data, after 2013, due to the # of active projects growing year over year. </a:t>
          </a:r>
        </a:p>
        <a:p>
          <a:pPr algn="ctr"/>
          <a:endParaRPr lang="en-US" sz="1100" b="1" baseline="0"/>
        </a:p>
        <a:p>
          <a:pPr algn="ctr"/>
          <a:r>
            <a:rPr lang="en-US" sz="1100" b="1" baseline="0"/>
            <a:t>To create a better visualization and to normalize the trend lines, the data between 2009 - 2013 will be reviewed on a secondary axis. </a:t>
          </a:r>
        </a:p>
        <a:p>
          <a:endParaRPr lang="en-US" sz="1100"/>
        </a:p>
      </xdr:txBody>
    </xdr:sp>
    <xdr:clientData/>
  </xdr:twoCellAnchor>
  <xdr:twoCellAnchor>
    <xdr:from>
      <xdr:col>67</xdr:col>
      <xdr:colOff>523875</xdr:colOff>
      <xdr:row>72</xdr:row>
      <xdr:rowOff>57150</xdr:rowOff>
    </xdr:from>
    <xdr:to>
      <xdr:col>67</xdr:col>
      <xdr:colOff>542925</xdr:colOff>
      <xdr:row>79</xdr:row>
      <xdr:rowOff>76200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6DA0C71-2AE4-41C2-A379-5DD474FB7AA5}"/>
            </a:ext>
          </a:extLst>
        </xdr:cNvPr>
        <xdr:cNvCxnSpPr/>
      </xdr:nvCxnSpPr>
      <xdr:spPr>
        <a:xfrm flipH="1" flipV="1">
          <a:off x="76933425" y="13277850"/>
          <a:ext cx="19050" cy="1276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62</xdr:col>
      <xdr:colOff>571500</xdr:colOff>
      <xdr:row>73</xdr:row>
      <xdr:rowOff>47626</xdr:rowOff>
    </xdr:from>
    <xdr:to>
      <xdr:col>62</xdr:col>
      <xdr:colOff>571501</xdr:colOff>
      <xdr:row>78</xdr:row>
      <xdr:rowOff>57150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508AC38-7402-4FBC-B3F7-9DA94B5F1EAF}"/>
            </a:ext>
          </a:extLst>
        </xdr:cNvPr>
        <xdr:cNvCxnSpPr/>
      </xdr:nvCxnSpPr>
      <xdr:spPr>
        <a:xfrm flipV="1">
          <a:off x="73790175" y="13449301"/>
          <a:ext cx="1" cy="9048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76200</xdr:colOff>
      <xdr:row>75</xdr:row>
      <xdr:rowOff>57151</xdr:rowOff>
    </xdr:from>
    <xdr:to>
      <xdr:col>72</xdr:col>
      <xdr:colOff>76200</xdr:colOff>
      <xdr:row>79</xdr:row>
      <xdr:rowOff>104775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353D7434-E064-4AE0-B1ED-99D5E7CB4F42}"/>
            </a:ext>
          </a:extLst>
        </xdr:cNvPr>
        <xdr:cNvCxnSpPr/>
      </xdr:nvCxnSpPr>
      <xdr:spPr>
        <a:xfrm flipV="1">
          <a:off x="79676625" y="13820776"/>
          <a:ext cx="0" cy="7619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304242</xdr:colOff>
      <xdr:row>75</xdr:row>
      <xdr:rowOff>29202</xdr:rowOff>
    </xdr:from>
    <xdr:to>
      <xdr:col>77</xdr:col>
      <xdr:colOff>304800</xdr:colOff>
      <xdr:row>80</xdr:row>
      <xdr:rowOff>28575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258691C-816B-4BE2-890B-8A8847D8B8F3}"/>
            </a:ext>
          </a:extLst>
        </xdr:cNvPr>
        <xdr:cNvCxnSpPr/>
      </xdr:nvCxnSpPr>
      <xdr:spPr>
        <a:xfrm flipH="1" flipV="1">
          <a:off x="83095542" y="13792827"/>
          <a:ext cx="558" cy="8947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9522</xdr:colOff>
      <xdr:row>13</xdr:row>
      <xdr:rowOff>152399</xdr:rowOff>
    </xdr:from>
    <xdr:to>
      <xdr:col>29</xdr:col>
      <xdr:colOff>1518851</xdr:colOff>
      <xdr:row>34</xdr:row>
      <xdr:rowOff>141589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49D35D-B79E-48EF-879B-7114244E4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15</xdr:row>
      <xdr:rowOff>104773</xdr:rowOff>
    </xdr:from>
    <xdr:to>
      <xdr:col>8</xdr:col>
      <xdr:colOff>152400</xdr:colOff>
      <xdr:row>32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755836-6E89-4381-9B0A-07DA8A1DB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250549</xdr:colOff>
      <xdr:row>3</xdr:row>
      <xdr:rowOff>70091</xdr:rowOff>
    </xdr:from>
    <xdr:to>
      <xdr:col>20</xdr:col>
      <xdr:colOff>525517</xdr:colOff>
      <xdr:row>21</xdr:row>
      <xdr:rowOff>127273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783C4-3692-4784-8E09-52FC08572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619123</xdr:colOff>
      <xdr:row>2</xdr:row>
      <xdr:rowOff>66673</xdr:rowOff>
    </xdr:from>
    <xdr:to>
      <xdr:col>15</xdr:col>
      <xdr:colOff>476250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E3CB1-502A-4549-94E5-F925F65FF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333373</xdr:colOff>
      <xdr:row>3</xdr:row>
      <xdr:rowOff>104773</xdr:rowOff>
    </xdr:from>
    <xdr:to>
      <xdr:col>20</xdr:col>
      <xdr:colOff>404813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4825E-556A-4F49-8C74-14B89F949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38098</xdr:rowOff>
    </xdr:from>
    <xdr:to>
      <xdr:col>18</xdr:col>
      <xdr:colOff>295275</xdr:colOff>
      <xdr:row>22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4902A-A36F-4BF0-BB49-B96DBAC9B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sie" id="{DF28CD43-27A2-4471-8308-8DFDA7B0F584}" userId="Josie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ie" refreshedDate="43573.671238773146" createdVersion="6" refreshedVersion="6" minRefreshableVersion="3" recordCount="4114" xr:uid="{F80B58A6-E183-4603-BBF6-837E92516F8E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# of Days between Creation &amp; Deadline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ie" refreshedDate="43580.56229710648" createdVersion="6" refreshedVersion="6" minRefreshableVersion="3" recordCount="1206" xr:uid="{80A5FE68-6E1F-4FED-83C2-9E0BC97D07E7}">
  <cacheSource type="worksheet">
    <worksheetSource ref="B3:P1209" sheet="PT (Project Success &amp; Trends)"/>
  </cacheSource>
  <cacheFields count="15">
    <cacheField name="Years" numFmtId="0">
      <sharedItems containsSemiMixedTypes="0" containsString="0" containsNumber="1" containsInteger="1" minValue="2009" maxValue="2017"/>
    </cacheField>
    <cacheField name="Date Created Conversion" numFmtId="0">
      <sharedItems/>
    </cacheField>
    <cacheField name="Sub-Category" numFmtId="0">
      <sharedItems count="41">
        <s v="hardware"/>
        <s v="wearables"/>
        <s v="rock"/>
        <s v="classical music"/>
        <s v="art books"/>
        <s v="fiction"/>
        <s v="documentary"/>
        <s v="video games"/>
        <s v="photobooks"/>
        <s v="shorts"/>
        <s v="pop"/>
        <s v="plays"/>
        <s v="jazz"/>
        <s v="nonfiction"/>
        <s v="indie rock"/>
        <s v="world music"/>
        <s v="electronic music"/>
        <s v="radio &amp; podcasts"/>
        <s v="animation"/>
        <s v="children's books"/>
        <s v="television"/>
        <s v="space exploration"/>
        <s v="tabletop games"/>
        <s v="food trucks"/>
        <s v="nature"/>
        <s v="mobile games"/>
        <s v="science fiction"/>
        <s v="restaurants"/>
        <s v="audio"/>
        <s v="faith"/>
        <s v="metal"/>
        <s v="places"/>
        <s v="translations"/>
        <s v="people"/>
        <s v="makerspaces"/>
        <s v="web"/>
        <s v="small batch"/>
        <s v="musical"/>
        <s v="spaces"/>
        <s v="drama"/>
        <s v="gadgets"/>
      </sharedItems>
    </cacheField>
    <cacheField name="Average of # of Days between Creation &amp; Deadline" numFmtId="1">
      <sharedItems containsSemiMixedTypes="0" containsString="0" containsNumber="1" minValue="3" maxValue="90"/>
    </cacheField>
    <cacheField name="Sum of goal" numFmtId="164">
      <sharedItems containsSemiMixedTypes="0" containsString="0" containsNumber="1" minValue="1" maxValue="100000000"/>
    </cacheField>
    <cacheField name="Goal Category" numFmtId="0">
      <sharedItems count="14">
        <s v="5,000 to 9,999"/>
        <s v="45,000 to 49,999"/>
        <s v="1,000 to 4,999"/>
        <s v="10,000 to 14,999"/>
        <s v="15,000 to 19,999"/>
        <s v="20,000 to 24,999"/>
        <s v="25,000 to 29,999"/>
        <s v="30,000 to 34,999"/>
        <s v="35,000 to 39,999"/>
        <s v="40,000 to 44,999"/>
        <s v="Greater than or equal to 50,000"/>
        <s v="Less Than 1,000"/>
        <s v=" 45,000 to 49,999" u="1"/>
        <s v=" 5,000 to 9,999" u="1"/>
      </sharedItems>
    </cacheField>
    <cacheField name="Labeled for Success Review" numFmtId="0">
      <sharedItems count="2">
        <s v="S"/>
        <s v=""/>
      </sharedItems>
    </cacheField>
    <cacheField name="Labeled for Failure Review" numFmtId="0">
      <sharedItems count="4">
        <s v=""/>
        <s v="F"/>
        <s v="M"/>
        <s v="L"/>
      </sharedItems>
    </cacheField>
    <cacheField name="Sum of pledged" numFmtId="44">
      <sharedItems containsSemiMixedTypes="0" containsString="0" containsNumber="1" minValue="0" maxValue="2626762.25"/>
    </cacheField>
    <cacheField name=" Status: Successful" numFmtId="0">
      <sharedItems containsString="0" containsBlank="1" containsNumber="1" containsInteger="1" minValue="1" maxValue="26" count="19">
        <n v="1"/>
        <m/>
        <n v="2"/>
        <n v="3"/>
        <n v="4"/>
        <n v="6"/>
        <n v="7"/>
        <n v="5"/>
        <n v="10"/>
        <n v="8"/>
        <n v="9"/>
        <n v="19"/>
        <n v="24"/>
        <n v="17"/>
        <n v="12"/>
        <n v="26"/>
        <n v="13"/>
        <n v="20"/>
        <n v="16"/>
      </sharedItems>
    </cacheField>
    <cacheField name="Status: Fail" numFmtId="0">
      <sharedItems containsString="0" containsBlank="1" containsNumber="1" containsInteger="1" minValue="1" maxValue="17"/>
    </cacheField>
    <cacheField name="Status: Canceled" numFmtId="0">
      <sharedItems containsString="0" containsBlank="1" containsNumber="1" containsInteger="1" minValue="1" maxValue="6"/>
    </cacheField>
    <cacheField name="Status: Live" numFmtId="0">
      <sharedItems containsString="0" containsBlank="1" containsNumber="1" containsInteger="1" minValue="1" maxValue="10"/>
    </cacheField>
    <cacheField name="backers_count" numFmtId="0">
      <sharedItems containsSemiMixedTypes="0" containsString="0" containsNumber="1" containsInteger="1" minValue="0" maxValue="29246"/>
    </cacheField>
    <cacheField name="Total Projects" numFmtId="0">
      <sharedItems containsSemiMixedTypes="0" containsString="0" containsNumber="1" containsInteger="1" minValue="1" maxValue="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n v="31.117928240739275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d v="2017-03-02T09:24:43"/>
    <n v="1485872683"/>
    <x v="1"/>
    <n v="30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n v="10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n v="30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n v="30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n v="16.299687500002619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n v="1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n v="40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d v="2016-04-15T16:00:00"/>
    <n v="1460155212"/>
    <x v="8"/>
    <n v="6.9304166666697711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n v="30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n v="35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n v="31.346504629633273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n v="44.41174768518249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n v="36.174895833333721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d v="2014-07-13T08:59:00"/>
    <n v="1403051888"/>
    <x v="14"/>
    <n v="25.556157407409046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n v="18.45118055555212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n v="45.432743055549508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n v="30.041666666664241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n v="30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n v="30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n v="60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n v="30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n v="15.421296296299261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n v="26.859942129631236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n v="32.998576388890797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n v="60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n v="40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n v="30.041666666671517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n v="30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n v="30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n v="30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n v="18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n v="41.53846064815297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n v="30.04166666666424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n v="15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n v="23.708171296297223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n v="29.958333333328483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n v="30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n v="30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n v="30.910555555557949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n v="19.952685185184237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n v="30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n v="30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n v="30.209652777775773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n v="45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n v="30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n v="30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n v="60.041666666664241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n v="30.983101851852552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d v="2015-10-23T23:14:05"/>
    <n v="1443068045"/>
    <x v="49"/>
    <n v="30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n v="38.955347222217824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n v="30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n v="30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d v="2014-04-04T17:00:00"/>
    <n v="1395407445"/>
    <x v="53"/>
    <n v="14.367534722223354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n v="30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n v="21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n v="14.117777777777519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n v="30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n v="30.041666666664241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n v="31.639166666667734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n v="19.098182870366145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n v="22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n v="25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n v="23.295451388890797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n v="30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n v="26.428078703698702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n v="3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n v="30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n v="30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n v="32.103182870370802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n v="60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n v="60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n v="19.989803240736364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n v="78.409212962964375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n v="30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n v="30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n v="60.041666666664241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n v="52.979432870371966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n v="10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n v="30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n v="35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n v="3.9675115740828915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n v="30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n v="14.863553240749752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n v="30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n v="30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n v="74.04166666665696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n v="9.530752314807614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n v="26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n v="25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d v="2011-07-12T02:08:19"/>
    <n v="1307862499"/>
    <x v="90"/>
    <n v="30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n v="61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n v="46.134456018509809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n v="28.01693287037051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n v="20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n v="30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n v="66.462488425924676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n v="30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n v="36.184328703697247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n v="30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n v="20.041666666664241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n v="24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n v="30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n v="23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n v="23.34645833333343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n v="18.275231481486117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d v="2012-04-02T13:38:21"/>
    <n v="1332182301"/>
    <x v="106"/>
    <n v="14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n v="22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n v="6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n v="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n v="34.299618055549217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n v="30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n v="24.040300925924385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d v="2011-08-06T10:00:00"/>
    <n v="1311963128"/>
    <x v="113"/>
    <n v="7.8665740740761976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n v="60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d v="2012-02-04T12:44:04"/>
    <n v="1326217444"/>
    <x v="115"/>
    <n v="25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n v="45.958333333335759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n v="89.95666666666511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n v="30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n v="29.889050925929041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n v="30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n v="15.722800925927004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n v="60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n v="36.134675925924967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n v="25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n v="6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n v="30.493784722217242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n v="29.958333333335759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d v="2016-10-20T00:28:13"/>
    <n v="1473917293"/>
    <x v="128"/>
    <n v="35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n v="60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n v="27.929027777776355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d v="2016-07-05T19:00:00"/>
    <n v="1466453161"/>
    <x v="131"/>
    <n v="15.162488425921765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n v="45.04166666667151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n v="29.922175925930787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d v="2015-09-04T12:00:00"/>
    <n v="1438811418"/>
    <x v="134"/>
    <n v="29.798402777771116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n v="33.409756944442051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n v="44.017662037033006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n v="50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n v="30.950219907412247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n v="10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n v="29.958333333328483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n v="45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n v="21.041666666664241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n v="57.182384259263927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n v="59.958333333328483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n v="27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n v="60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d v="2015-01-08T13:18:00"/>
    <n v="1417026340"/>
    <x v="147"/>
    <n v="42.994675925918273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n v="30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n v="30.161226851851097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n v="60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n v="60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n v="3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n v="42.041666666671517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n v="43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n v="40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n v="60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n v="30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n v="30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n v="40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n v="60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n v="30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n v="32.86069444444729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n v="34.038726851853426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n v="60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d v="2016-01-12T10:48:44"/>
    <n v="1450021724"/>
    <x v="165"/>
    <n v="30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n v="30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n v="60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n v="29.958333333328483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n v="30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n v="29.249965277776937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n v="60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n v="34.958333333335759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n v="30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n v="60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n v="25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n v="30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n v="16.958333333328483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n v="30.041666666671517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d v="2016-03-03T20:55:55"/>
    <n v="1454464555"/>
    <x v="179"/>
    <n v="30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n v="39.80042824074917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n v="30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n v="30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d v="2014-11-26T15:26:50"/>
    <n v="1414438010"/>
    <x v="183"/>
    <n v="30.041666666664241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n v="57.374745370369055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d v="2016-08-18T16:52:19"/>
    <n v="1468965139"/>
    <x v="185"/>
    <n v="30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n v="30.020439814805286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n v="24.05651620370918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n v="30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n v="60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d v="2016-06-16T10:37:26"/>
    <n v="1465227446"/>
    <x v="190"/>
    <n v="10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n v="40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n v="30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n v="60.041666666664241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n v="60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n v="60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n v="28.332199074073287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n v="42.026620370364981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n v="30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n v="30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n v="30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n v="20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d v="2015-10-08T15:59:00"/>
    <n v="1441750564"/>
    <x v="202"/>
    <n v="29.946481481478259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n v="60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n v="30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n v="35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n v="21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n v="30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n v="30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n v="30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n v="29.143611111110658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n v="30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n v="59.958333333343035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n v="29.993680555548053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n v="60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n v="42.769189814811398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n v="49.958333333328483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d v="2014-12-28T10:22:29"/>
    <n v="1417101749"/>
    <x v="217"/>
    <n v="31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n v="60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n v="31.964293981480296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n v="41.193634259259852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d v="2015-03-28T14:06:04"/>
    <n v="1422389164"/>
    <x v="221"/>
    <n v="59.958333333328483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n v="58.3405324074046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n v="29.997106481481751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n v="60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n v="29.958333333335759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n v="48.729120370371675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n v="30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d v="2015-06-01T11:28:25"/>
    <n v="1427992105"/>
    <x v="228"/>
    <n v="60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n v="30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n v="30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n v="30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n v="30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n v="30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n v="40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n v="30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n v="52.915520833332266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d v="2016-03-08T08:51:09"/>
    <n v="1452261069"/>
    <x v="237"/>
    <n v="60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n v="20.412499999998545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n v="19.389699074075907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n v="45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n v="45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n v="35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n v="30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n v="39.972233796303044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n v="30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n v="50.041666666664241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n v="36.547754629631527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n v="45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n v="79.812268518515339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n v="30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n v="32.004097222219571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n v="63.503263888895162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n v="30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n v="30.130671296290529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d v="2011-03-16T06:38:02"/>
    <n v="1297687082"/>
    <x v="255"/>
    <n v="29.958333333328483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n v="30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n v="30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n v="30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n v="30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n v="45.660428240742476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n v="49.736064814816928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n v="45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n v="30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n v="30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n v="41.598726851851097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n v="85.985567129624542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n v="30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n v="45.041666666664241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n v="30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n v="50.300115740734327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n v="29.233090277783049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n v="60.883668981485243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n v="30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n v="34.378599537041737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n v="30.041666666664241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n v="59.958333333328483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n v="30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n v="30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n v="33.83986111110425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n v="4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n v="85.646377314813435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n v="36.996620370366145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d v="2011-05-31T23:59:00"/>
    <n v="1305219744"/>
    <x v="283"/>
    <n v="19.49763888888992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n v="25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n v="30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n v="44.958333333328483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d v="2012-11-01T23:00:00"/>
    <n v="1349160018"/>
    <x v="287"/>
    <n v="30.88868055555212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n v="35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n v="30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n v="49.963460648148612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n v="18.23164351852028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n v="32.362743055557075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n v="30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n v="35.58224537036585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n v="59.995266203703068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n v="25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n v="35.437951388892543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d v="2014-05-09T16:00:00"/>
    <n v="1394536048"/>
    <x v="298"/>
    <n v="59.411481481482042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n v="30.041666666664241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n v="31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n v="39.958333333335759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n v="30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n v="30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n v="38.98846064815006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n v="30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n v="19.95833333332848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d v="2013-02-07T17:40:01"/>
    <n v="1357684801"/>
    <x v="307"/>
    <n v="30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n v="45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n v="21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n v="14.900196759263054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n v="41.112824074072705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n v="30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n v="44.438032407408173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n v="30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n v="30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n v="33.284062500002619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n v="30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n v="29.958333333335759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n v="87.494340277778974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n v="29.407025462962338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n v="35.041666666664241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n v="30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n v="28.011273148149485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n v="33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n v="35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n v="33.641365740739275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n v="27.098043981473893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n v="30.220046296301007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n v="23.69991898148146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n v="31.650196759263054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n v="31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n v="41.65304398148146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n v="29.958333333335759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n v="38.1092939814843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n v="31.179224537045229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n v="30.041666666664241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n v="29.958333333328483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n v="56.285995370373712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n v="30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n v="30.205937499995343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n v="18.286365740743349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d v="2016-04-29T13:44:25"/>
    <n v="1459363465"/>
    <x v="342"/>
    <n v="30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n v="30.387210648150358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n v="44.126226851847605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n v="3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n v="30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n v="30.041666666671517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n v="30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n v="30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n v="38.099895833336632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n v="39.958333333343035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n v="30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n v="30.041666666656965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n v="29.958333333328483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n v="31.041666666664241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n v="29.958333333335759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n v="40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n v="28.764803240745096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n v="22.146180555551837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n v="44.234722222216078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n v="30.041666666671517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n v="21.78945601851592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n v="45.062314814815181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n v="30.306342592593865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n v="30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n v="30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n v="39.630347222220735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n v="34.958333333328483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n v="30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n v="3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n v="45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n v="40.089768518519122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n v="30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n v="45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n v="41.735752314816636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n v="31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n v="30.04157407407910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n v="24.422592592585715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n v="45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n v="25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n v="34.510219907409919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n v="14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n v="23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n v="30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n v="30.041666666671517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n v="15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n v="30.573402777779847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n v="3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n v="31.894560185181035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n v="20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n v="29.998715277783049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n v="30.407743055555329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n v="31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n v="59.958333333335759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n v="35.987962962964957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n v="15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n v="42.37912037036585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n v="45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n v="30.624224537037662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n v="30.509872685186565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n v="3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n v="21.0416666666715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n v="46.986562500002037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n v="29.33307870371209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n v="30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n v="34.08684027777781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n v="60.041666666671517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n v="40.041666666664241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n v="30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n v="60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n v="32.032361111116188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n v="16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n v="30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n v="30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n v="24.648124999999709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n v="30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n v="11.218981481484661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n v="30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n v="60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n v="29.958333333328483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n v="60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n v="30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n v="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n v="59.95833333333575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n v="60.041666666671517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n v="30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n v="13.881944444445253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d v="2014-06-16T17:00:00"/>
    <n v="1400523845"/>
    <x v="428"/>
    <n v="28.149942129624833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n v="73.306226851847896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n v="15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n v="30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n v="60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n v="60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n v="33.041666666664241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n v="3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n v="30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n v="60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n v="30.041666666664241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n v="10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n v="29.958333333343035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n v="30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d v="2015-02-19T16:19:43"/>
    <n v="1421788783"/>
    <x v="442"/>
    <n v="30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n v="30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n v="60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n v="1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n v="3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n v="24.95833333332848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n v="20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n v="30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n v="3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n v="30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n v="30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n v="16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n v="30.83413194444438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n v="45.018958333326736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n v="21.471516203702777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n v="30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n v="3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n v="60.041666666664241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d v="2014-05-31T23:00:00"/>
    <n v="1398862875"/>
    <x v="460"/>
    <n v="31.624131944445253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n v="20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n v="60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n v="60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n v="20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d v="2014-06-26T21:52:54"/>
    <n v="1402455174"/>
    <x v="465"/>
    <n v="16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n v="30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n v="45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n v="59.992847222216369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d v="2014-09-05T18:45:24"/>
    <n v="1404776724"/>
    <x v="469"/>
    <n v="60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n v="49.998969907406718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n v="44.95833333333575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n v="30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n v="30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n v="30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n v="30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d v="2014-06-02T22:59:00"/>
    <n v="1398727441"/>
    <x v="476"/>
    <n v="35.190960648149485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n v="60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n v="29.95833333333575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n v="60.041666666664241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n v="30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n v="30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n v="26.710069444445253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n v="60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n v="41.041666666671517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n v="30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n v="30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n v="60.041666666664241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n v="3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n v="30.99958333333052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d v="2012-08-22T18:14:45"/>
    <n v="1343085285"/>
    <x v="490"/>
    <n v="30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n v="30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n v="6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n v="30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n v="23.294386574074451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n v="30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n v="60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d v="2014-12-25T00:00:00"/>
    <n v="1414889665"/>
    <x v="497"/>
    <n v="53.17054398147593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n v="42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n v="54.978842592594447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n v="59.04177083333343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n v="30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n v="29.958333333335759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n v="30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n v="59.958333333335759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n v="45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n v="3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n v="45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n v="59.568738425921765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n v="3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n v="30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n v="29.958333333335759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n v="45.041666666656965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n v="44.6376736111124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n v="30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n v="40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d v="2015-05-27T13:41:20"/>
    <n v="1427568080"/>
    <x v="516"/>
    <n v="6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n v="30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n v="29.999259259260725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n v="30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n v="30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n v="29.114826388889924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n v="19.958333333335759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n v="30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n v="30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n v="45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n v="31.116388888884103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n v="30.464513888888177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d v="2015-06-21T16:20:00"/>
    <n v="1433109907"/>
    <x v="528"/>
    <n v="20.9686689814843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n v="21.177152777774609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n v="21.49226851851563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n v="45.225821759260725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n v="30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n v="24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n v="39.147337962960592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n v="30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n v="40.405011574075615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n v="30.041666666656965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n v="30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n v="21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n v="30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n v="30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n v="59.958333333335759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n v="30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n v="3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n v="40.041666666671517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n v="4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n v="30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n v="30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n v="30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n v="12.529571759252576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n v="44.469398148146865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n v="60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n v="30.04166666666424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n v="30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n v="30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d v="2016-01-06T15:38:37"/>
    <n v="1449520717"/>
    <x v="556"/>
    <n v="30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n v="30.041666666664241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n v="29.958333333335759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n v="3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n v="30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n v="35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n v="30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n v="30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n v="30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n v="30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n v="30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n v="30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n v="36.536770833328774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n v="30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n v="30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n v="19.349733796298096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n v="30.041666666664241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n v="58.999872685191804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n v="30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n v="30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n v="59.958333333335759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n v="60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d v="2015-09-07T08:53:13"/>
    <n v="1439560393"/>
    <x v="578"/>
    <n v="24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n v="30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n v="30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n v="30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n v="23.010196759263636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n v="29.958333333343035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n v="29.958333333335759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d v="2015-11-30T19:00:00"/>
    <n v="1444123377"/>
    <x v="585"/>
    <n v="55.609062499999709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n v="30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n v="30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n v="60.041666666664241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d v="2015-07-08T09:44:59"/>
    <n v="1435070699"/>
    <x v="589"/>
    <n v="15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n v="30.987604166664823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n v="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n v="29.999999999992724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n v="29.958333333335759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d v="2016-04-16T13:43:26"/>
    <n v="1458240206"/>
    <x v="594"/>
    <n v="30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n v="45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n v="30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n v="36.961400462969323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n v="30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n v="23.82358796295739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d v="2015-05-09T14:09:22"/>
    <n v="1426014562"/>
    <x v="600"/>
    <n v="60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n v="30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n v="30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n v="30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n v="30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d v="2015-08-23T03:35:08"/>
    <n v="1436430908"/>
    <x v="605"/>
    <n v="45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n v="45.9744328703673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n v="30.041666666664241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n v="3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n v="30.041666666656965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n v="30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n v="60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d v="2016-09-01T19:45:46"/>
    <n v="1470185146"/>
    <x v="612"/>
    <n v="30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n v="30.710879629630654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n v="3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n v="30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n v="30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n v="45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n v="30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d v="2014-11-25T11:36:30"/>
    <n v="1411745790"/>
    <x v="619"/>
    <n v="60.041666666664241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n v="45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n v="30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n v="20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n v="30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n v="30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n v="29.958333333335759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n v="32.99746527777460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n v="59.651493055549508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n v="30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n v="30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n v="29.595821759263345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n v="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n v="30.041666666671517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n v="31.659004629625997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n v="30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d v="2015-04-11T21:12:42"/>
    <n v="1426212762"/>
    <x v="635"/>
    <n v="30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n v="29.993865740732872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n v="28.999097222229466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d v="2017-03-25T08:14:22"/>
    <n v="1485267262"/>
    <x v="638"/>
    <n v="59.958333333335759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d v="2014-10-13T08:59:55"/>
    <n v="1408024795"/>
    <x v="639"/>
    <n v="60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n v="15.538020833329938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n v="30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n v="36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n v="5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n v="42.375706018516212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d v="2016-08-11T19:37:54"/>
    <n v="1468370274"/>
    <x v="645"/>
    <n v="30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n v="30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n v="29.95833333333575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d v="2014-10-14T11:38:28"/>
    <n v="1410280708"/>
    <x v="648"/>
    <n v="35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n v="21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n v="60.041666666671517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n v="30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n v="30.041666666664241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n v="37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n v="30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n v="29.958333333328483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n v="59.95833333333575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n v="30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n v="32.58924768518772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d v="2015-08-23T09:14:55"/>
    <n v="1437747295"/>
    <x v="659"/>
    <n v="30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n v="30.041666666664241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n v="30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n v="30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n v="30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n v="30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n v="60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n v="30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n v="40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n v="45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n v="30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n v="33.630555555559113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n v="33.473935185189475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n v="30.988148148149776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n v="45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n v="60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n v="29.360370370370219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n v="30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n v="4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n v="30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n v="60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n v="35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n v="30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n v="29.958333333335759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n v="40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d v="2014-07-24T22:00:00"/>
    <n v="1403176891"/>
    <x v="684"/>
    <n v="35.65172453703417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n v="45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n v="3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n v="60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n v="30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n v="36.53984953703911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n v="42.615266203705687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n v="28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n v="30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n v="30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n v="30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n v="3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d v="2014-07-25T17:15:02"/>
    <n v="1403734502"/>
    <x v="696"/>
    <n v="30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n v="15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n v="33.152256944442343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n v="37.18115740740177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n v="30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n v="3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n v="30.041666666664241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n v="55.029756944437395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n v="60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d v="2017-01-21T06:47:58"/>
    <n v="1482407278"/>
    <x v="705"/>
    <n v="30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n v="41.781909722223645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n v="40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n v="6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n v="30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n v="33.045578703698993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n v="40.041666666656965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n v="30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n v="30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n v="60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n v="40.041666666671517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n v="33.341354166666861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d v="2014-09-05T15:30:02"/>
    <n v="1407357002"/>
    <x v="717"/>
    <n v="30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n v="31.403854166666861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n v="14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n v="28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n v="45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n v="29.958333333335759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n v="30.349432870374585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n v="30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n v="30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n v="30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n v="41.868645833332266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n v="45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n v="60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d v="2011-12-07T12:53:11"/>
    <n v="1320688391"/>
    <x v="730"/>
    <n v="30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n v="50.454317129631818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n v="60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n v="30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n v="31.04374999999709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n v="30.99761574074364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n v="19.473379629627743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n v="17.558020833334012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n v="30.603541666663659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n v="33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n v="14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d v="2013-06-11T10:33:26"/>
    <n v="1367940806"/>
    <x v="741"/>
    <n v="35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n v="29.958333333328483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n v="25.165682870370802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n v="30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n v="30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d v="2012-09-22T22:59:00"/>
    <n v="1346806909"/>
    <x v="746"/>
    <n v="18.123043981482624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n v="30.90533564814541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n v="30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n v="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n v="30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n v="46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n v="20.036840277767624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n v="30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n v="30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n v="30.423414351847896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n v="60.9583333333357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n v="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n v="30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n v="40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n v="30.041666666671517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n v="30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n v="17.391550925924093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n v="30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n v="30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n v="30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n v="30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n v="3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n v="3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n v="30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n v="40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n v="50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n v="50.109039351853426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n v="34.223090277773736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n v="30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n v="30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n v="37.522627314814599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n v="30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n v="3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n v="29.482581018513883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n v="30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n v="30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n v="30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n v="39.142951388887013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n v="39.95833333333575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n v="30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n v="57.601689814822748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n v="30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n v="38.15916666667180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n v="18.146527777782467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n v="30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n v="33.468680555553874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n v="30.041666666671517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n v="15.46638888888992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n v="55.597488425926713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n v="42.594606481485243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n v="29.99901620370656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n v="31.172592592592991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n v="30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n v="30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n v="30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n v="3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n v="46.1478703703760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n v="26.091689814813435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n v="17.060347222228302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n v="50.135277777779265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d v="2011-09-07T11:35:39"/>
    <n v="1312821339"/>
    <x v="806"/>
    <n v="30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d v="2017-02-28T21:00:00"/>
    <n v="1485270311"/>
    <x v="807"/>
    <n v="35.454733796286746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n v="33.107106481482333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n v="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n v="30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n v="22.059236111112114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n v="52.56398148147855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n v="30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n v="15.00971064814803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d v="2014-11-01T17:01:43"/>
    <n v="1412287303"/>
    <x v="815"/>
    <n v="30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n v="31.399965277778392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n v="53.60797453703708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n v="7.8261458333290648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d v="2013-12-20T23:44:00"/>
    <n v="1386806254"/>
    <x v="819"/>
    <n v="9.1989120370417368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n v="30.36641203703766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n v="34.245312499995634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n v="3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n v="29.958333333335759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n v="36.048865740740439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n v="25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n v="20.958333333328483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n v="26.352233796293149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n v="12.632615740745678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n v="6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n v="29.958333333328483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n v="30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n v="59.667187499995634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d v="2014-04-19T16:04:35"/>
    <n v="1395349475"/>
    <x v="833"/>
    <n v="30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n v="33.343148148152977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n v="42.667152777779847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d v="2013-10-06T20:21:58"/>
    <n v="1378516918"/>
    <x v="836"/>
    <n v="30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n v="30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n v="30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n v="30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n v="30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n v="30.041666666664241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n v="34.573576388895162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n v="17.075462962959136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n v="38.523009259261016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n v="39.960000000006403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n v="14.191493055557657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d v="2015-07-10T14:09:36"/>
    <n v="1433963376"/>
    <x v="847"/>
    <n v="30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n v="30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n v="27.958333333335759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n v="32.379895833328192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n v="59.942673611119972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n v="11.069502314814599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n v="30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n v="30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n v="30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n v="59.479675925933407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n v="42.041666666671517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n v="30.212060185185692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n v="30.17976851851563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n v="30.041666666664241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n v="30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n v="30.041666666671517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n v="30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n v="22.309050925927295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n v="60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n v="37.9940046296324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n v="60.102245370369928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n v="30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n v="29.958333333335759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n v="30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n v="30.041666666671517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n v="45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n v="40.041666666671517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n v="30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n v="20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d v="2013-02-04T06:55:27"/>
    <n v="1357127727"/>
    <x v="876"/>
    <n v="33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n v="3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n v="30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n v="21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n v="33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n v="45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n v="33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n v="60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n v="59.302245370367018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n v="2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n v="25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n v="30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n v="35.496701388889051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n v="30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n v="30.041666666664241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n v="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n v="86.966631944444089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n v="29.958333333335759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n v="3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n v="45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n v="25.29368055556551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n v="30.041666666664241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n v="45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n v="45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n v="29.958333333328483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n v="45.987800925926422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n v="51.680300925931078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n v="25.304629629630654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n v="30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n v="60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d v="2014-03-12T22:33:10"/>
    <n v="1392093190"/>
    <x v="906"/>
    <n v="29.958333333335759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n v="30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n v="45.406076388891961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n v="31.476388888884685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n v="60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n v="21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n v="60.04166666667151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n v="30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n v="30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n v="31.528078703704523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n v="38.354930555557075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n v="31.160532407404389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n v="30.04166666666424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d v="2012-12-19T10:24:05"/>
    <n v="1352906645"/>
    <x v="919"/>
    <n v="3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n v="30.041666666671517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n v="42.041666666664241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n v="35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n v="30.041666666671517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n v="30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n v="30.04166666666424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n v="29.924421296294895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d v="2012-05-14T14:44:55"/>
    <n v="1334432695"/>
    <x v="927"/>
    <n v="30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n v="50.137581018519995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n v="29.95833333333575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n v="41.98164351852028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n v="34.556689814809943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n v="44.958333333335759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n v="60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n v="29.51291666666657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n v="30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n v="43.809155092596484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n v="30.041666666664241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n v="30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n v="39.06877314814482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n v="45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n v="30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n v="36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n v="30.04166666665696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n v="33.999421296291985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n v="52.12631944444729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n v="30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n v="60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n v="30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n v="60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n v="30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d v="2016-06-04T10:41:12"/>
    <n v="1461166872"/>
    <x v="951"/>
    <n v="45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n v="30.041666666656965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n v="30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n v="42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n v="4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n v="59.958333333328483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d v="2016-11-17T09:15:33"/>
    <n v="1476710133"/>
    <x v="957"/>
    <n v="31.041666666656965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n v="21.404826388890797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n v="30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n v="41.958333333328483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n v="46.097974537042319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n v="38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d v="2016-10-17T10:15:19"/>
    <n v="1473693319"/>
    <x v="963"/>
    <n v="35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n v="40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n v="32.149236111115897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n v="30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n v="59.958333333335759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n v="30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d v="2017-02-09T02:16:47"/>
    <n v="1483773407"/>
    <x v="969"/>
    <n v="33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n v="36.98711805555649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n v="45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n v="29.425254629633855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n v="60.041666666671517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n v="29.958333333335759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n v="60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n v="45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n v="30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n v="30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n v="35.373981481483497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n v="45.041666666671517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n v="30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n v="30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n v="31.203182870376622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n v="29.958333333335759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n v="29.990624999991269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n v="54.232638888890506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n v="4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n v="30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d v="2016-09-28T17:24:55"/>
    <n v="1472509495"/>
    <x v="989"/>
    <n v="30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n v="30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n v="25.02861111110542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n v="59.95833333333575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n v="33.243425925917109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n v="52.694560185183946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n v="24.725925925929914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n v="29.777314814818965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n v="30.041666666664241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n v="45.04166666666424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n v="30.035069444442343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n v="59.958333333335759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n v="45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n v="29.565115740741021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n v="29.958333333335759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n v="30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n v="31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n v="8.2591203703705105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n v="42.041666666664241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n v="30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n v="30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n v="56.294884259259561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n v="4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n v="45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n v="27.999351851845859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n v="50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n v="30.04166666665696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n v="44.958333333335759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n v="40.041666666664241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n v="30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n v="30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n v="29.96309027778625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n v="22.914687500000582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n v="30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n v="30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n v="30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n v="29.958333333328483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n v="33.958333333335759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n v="30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n v="45.205960648141627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n v="54.204085648147156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d v="2016-09-12T06:35:49"/>
    <n v="1472470549"/>
    <x v="1030"/>
    <n v="14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n v="3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d v="2016-06-23T11:00:25"/>
    <n v="1464105625"/>
    <x v="1032"/>
    <n v="30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n v="28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n v="31.999259259260725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n v="3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n v="31.884375000001455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n v="22.385856481472729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n v="29.95833333332848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n v="25.223310185181617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n v="30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n v="20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n v="42.72050925925577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n v="30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n v="56.926145833334886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n v="3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n v="45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n v="30.041666666664241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n v="40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d v="2016-02-12T05:20:45"/>
    <n v="1452680445"/>
    <x v="1049"/>
    <n v="30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d v="2015-09-14T14:07:57"/>
    <n v="1439665677"/>
    <x v="1050"/>
    <n v="30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n v="28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n v="44.04218750000291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n v="25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n v="30.064826388887013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n v="30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n v="59.958333333335759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n v="30.041666666664241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n v="41.099039351851388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d v="2015-03-13T12:57:36"/>
    <n v="1423681056"/>
    <x v="1059"/>
    <n v="29.958333333335759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n v="30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n v="59.764953703706851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d v="2016-07-12T14:22:21"/>
    <n v="1467746541"/>
    <x v="1062"/>
    <n v="7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n v="30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n v="45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n v="28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n v="45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n v="30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n v="29.958333333335759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n v="32.041666666671517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n v="20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n v="30.041666666671517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n v="30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n v="30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n v="30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n v="30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n v="55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n v="30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n v="45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n v="25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n v="30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n v="30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n v="30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n v="60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d v="2014-08-08T16:53:24"/>
    <n v="1404942804"/>
    <x v="1084"/>
    <n v="30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n v="29.958333333335759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d v="2014-08-24T15:48:11"/>
    <n v="1406321291"/>
    <x v="1086"/>
    <n v="30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n v="30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n v="30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n v="30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n v="30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n v="29.958333333335759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n v="30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n v="15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n v="30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n v="3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n v="30.627847222225682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n v="40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n v="30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n v="30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n v="30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n v="26.985902777771116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n v="40.203877314808778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n v="6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n v="30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n v="29.958333333335759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n v="29.958333333328483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n v="30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n v="59.958333333335759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n v="30.041666666656965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n v="30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n v="3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n v="59.594780092593282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n v="3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n v="30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n v="29.958333333335759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n v="60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n v="30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n v="29.95833333333575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n v="13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n v="45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n v="29.958333333328483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n v="14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n v="30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n v="30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n v="6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n v="30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n v="31.041666666664241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d v="2014-08-07T10:35:17"/>
    <n v="1404833717"/>
    <x v="1128"/>
    <n v="30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n v="30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n v="60.041666666664241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n v="30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n v="30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n v="30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n v="13.904537037036789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n v="30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n v="30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n v="30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n v="20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n v="30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n v="30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d v="2015-07-09T11:47:30"/>
    <n v="1433868450"/>
    <x v="1141"/>
    <n v="3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n v="30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n v="30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n v="3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n v="60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n v="38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n v="60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n v="30.041666666671517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d v="2016-06-16T12:02:46"/>
    <n v="1463504566"/>
    <x v="1149"/>
    <n v="30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d v="2016-01-08T17:54:35"/>
    <n v="1447109675"/>
    <x v="1150"/>
    <n v="60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n v="30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d v="2015-05-15T12:01:52"/>
    <n v="1429117312"/>
    <x v="1152"/>
    <n v="30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d v="2015-06-18T12:08:25"/>
    <n v="1432055305"/>
    <x v="1153"/>
    <n v="30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n v="30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n v="30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n v="30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n v="60.041666666664241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n v="30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n v="30.929803240738693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n v="29.958333333335759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n v="21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n v="31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n v="3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n v="30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n v="34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n v="30.68122685185517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n v="31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n v="30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n v="30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n v="30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n v="18.041666666664241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d v="2014-08-20T11:22:32"/>
    <n v="1405959752"/>
    <x v="1172"/>
    <n v="30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n v="35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n v="30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n v="30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n v="54.522013888898073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n v="30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n v="30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n v="30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n v="37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d v="2015-03-01T03:08:41"/>
    <n v="1422605321"/>
    <x v="1181"/>
    <n v="30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n v="18.868425925924385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n v="19.304594907414867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n v="3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n v="32.301516203704523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n v="33.082465277781012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n v="31.855057870372548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n v="21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n v="21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n v="30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n v="29.958333333335759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n v="30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n v="59.958333333335759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n v="30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n v="60.02716435184993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n v="30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n v="30.58456018518336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n v="35.505949074075033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n v="32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n v="21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n v="30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n v="30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n v="30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n v="44.460266203699575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n v="30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n v="32.785729166665988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d v="2016-03-31T05:00:00"/>
    <n v="1456827573"/>
    <x v="1207"/>
    <n v="29.986423611117061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n v="29.958333333335759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n v="30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d v="2015-05-31T16:00:00"/>
    <n v="1431124572"/>
    <x v="1210"/>
    <n v="22.933194444442051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n v="15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n v="16.091493055559113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n v="35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n v="60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n v="30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d v="2015-10-02T18:03:00"/>
    <n v="1441032457"/>
    <x v="1216"/>
    <n v="32.344016203700448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n v="3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n v="30.462962962963502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n v="30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n v="30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n v="27.524444444439723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d v="2016-03-31T23:00:00"/>
    <n v="1456852647"/>
    <x v="1222"/>
    <n v="30.446215277785086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n v="30.041666666671517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n v="60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n v="60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n v="34.166886574072123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n v="30.372499999997672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n v="60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n v="30.206863425926713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n v="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n v="50.099907407413411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n v="47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n v="21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n v="30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n v="40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d v="2012-07-28T11:00:00"/>
    <n v="1342801164"/>
    <x v="1236"/>
    <n v="7.9865277777789743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n v="20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n v="30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d v="2012-01-05T18:06:07"/>
    <n v="1323212767"/>
    <x v="1239"/>
    <n v="30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n v="58.870405092588044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n v="22.411574074074451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n v="15.388634259259561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n v="60.99570601851883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n v="31.049502314810525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n v="30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n v="45.041666666664241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n v="30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n v="35.634108796301007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n v="30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n v="45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n v="60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n v="28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n v="30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n v="56.586273148146574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n v="30.041666666664241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n v="30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n v="48.958333333335759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n v="30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n v="32.19532407407678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n v="3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n v="30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n v="30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d v="2014-03-28T20:00:00"/>
    <n v="1393034470"/>
    <x v="1263"/>
    <n v="34.957523148143082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n v="29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n v="47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n v="30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n v="30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n v="30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n v="30.176944444443507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n v="59.958333333335759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n v="30.041666666664241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n v="69.42153935184615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n v="30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n v="3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n v="35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n v="49.46241898147855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n v="35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n v="28.528171296296932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n v="39.958333333335759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n v="90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n v="20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n v="30.732465277782467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n v="23.44920138888846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n v="23.472893518519413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n v="1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n v="13.198761574065429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n v="60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n v="31.012002314819256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n v="30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d v="2015-04-23T01:59:00"/>
    <n v="1427121931"/>
    <x v="1290"/>
    <n v="30.676030092596193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n v="36.638993055559695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n v="27.193425925921474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n v="30.04166666666424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n v="18.00466435184353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n v="30.135451388880028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n v="19.958333333335759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n v="30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n v="30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n v="30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n v="39.114374999997381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n v="10.375254629630945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n v="30.04166666666424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d v="2016-07-31T06:00:00"/>
    <n v="1468578920"/>
    <x v="1303"/>
    <n v="16.017129629624833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n v="59.958333333328483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n v="29.063564814816345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n v="30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d v="2016-02-17T07:04:39"/>
    <n v="1453118679"/>
    <x v="1307"/>
    <n v="30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d v="2016-10-08T09:43:32"/>
    <n v="1472481812"/>
    <x v="1308"/>
    <n v="40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n v="35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n v="45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n v="35.041666666671517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n v="30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n v="30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n v="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n v="35.543425925934571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n v="35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n v="52.347847222219571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n v="30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n v="14.854571759256942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n v="29.26798611111007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n v="30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n v="30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n v="34.589745370372839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n v="30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n v="30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n v="45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n v="30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n v="45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n v="40.041666666664241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n v="30.889942129637348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n v="30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n v="30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n v="30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n v="30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n v="30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n v="35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n v="30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n v="30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d v="2014-12-08T11:31:55"/>
    <n v="1414164715"/>
    <x v="1339"/>
    <n v="45.041666666664241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n v="30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n v="32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n v="30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n v="58.639548611114151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n v="2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n v="35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n v="30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n v="30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n v="28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n v="36.95839120370510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n v="30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n v="30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n v="51.587662037039991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n v="34.882083333330229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n v="30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n v="30.161979166667152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n v="3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n v="29.287071759259561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n v="30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n v="62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n v="28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n v="30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n v="60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n v="18.48857638888876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n v="60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n v="29.958333333335759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d v="2014-11-26T19:54:23"/>
    <n v="1413158063"/>
    <x v="1366"/>
    <n v="45.041666666671517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n v="30.041666666664241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n v="2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n v="30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d v="2013-10-15T19:04:50"/>
    <n v="1380585890"/>
    <x v="1370"/>
    <n v="15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n v="30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d v="2012-07-12T12:45:32"/>
    <n v="1339523132"/>
    <x v="1372"/>
    <n v="30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n v="30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n v="29.958333333335759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n v="30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n v="30.041666666671517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n v="21.954745370370802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d v="2016-08-01T13:13:30"/>
    <n v="1468779210"/>
    <x v="1378"/>
    <n v="15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d v="2015-06-05T06:47:56"/>
    <n v="1430912876"/>
    <x v="1379"/>
    <n v="30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n v="22.320532407407882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n v="30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n v="30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n v="20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n v="30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n v="55.818738425921765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d v="2015-07-29T10:31:29"/>
    <n v="1435591889"/>
    <x v="1386"/>
    <n v="30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n v="31.266261574070086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n v="26.061608796291694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n v="30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n v="33.913356481476512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n v="44.556967592594447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n v="31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d v="2016-08-01T11:22:03"/>
    <n v="1467476523"/>
    <x v="1393"/>
    <n v="30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n v="42.980023148149485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d v="2017-01-14T16:48:01"/>
    <n v="1481838481"/>
    <x v="1395"/>
    <n v="30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n v="30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n v="29.970254629632109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n v="30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n v="30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n v="34.888043981482042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n v="21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n v="59.958333333335759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n v="30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n v="2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d v="2014-11-28T12:20:01"/>
    <n v="1414599601"/>
    <x v="1405"/>
    <n v="30.04166666666424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d v="2015-12-12T05:00:00"/>
    <n v="1445336607"/>
    <x v="1406"/>
    <n v="52.983715277783631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n v="25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n v="30.041666666671517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n v="60.041666666664241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n v="45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n v="28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n v="30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n v="6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n v="30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n v="40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n v="30.041666666664241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n v="30.315810185180453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n v="30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n v="30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d v="2016-06-28T11:01:26"/>
    <n v="1464969686"/>
    <x v="1420"/>
    <n v="25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n v="30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n v="30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n v="30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n v="13.041666666671517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n v="30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n v="6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n v="30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n v="29.958333333328483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n v="30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n v="31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n v="30.041666666671517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n v="30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n v="40.832465277773736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n v="20.85789351852145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n v="3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n v="30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n v="36.675937500003783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n v="29.708344907405262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n v="30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n v="30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n v="60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n v="30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n v="30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n v="60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n v="30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n v="20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d v="2016-07-08T12:32:14"/>
    <n v="1465407134"/>
    <x v="1447"/>
    <n v="30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n v="30.289143518522906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n v="48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n v="30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n v="30.041666666664241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n v="30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n v="44.958333333335759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n v="21.049305555556202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n v="54.896064814813144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d v="2017-01-03T11:02:45"/>
    <n v="1480867365"/>
    <x v="1456"/>
    <n v="30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d v="2015-11-11T17:30:44"/>
    <n v="1444685444"/>
    <x v="1457"/>
    <n v="30.041666666671517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n v="30.461111111108039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n v="28.520879629628325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n v="58.092615740737529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n v="33.35469907407241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n v="30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n v="44.958333333335759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d v="2013-02-16T10:52:38"/>
    <n v="1358437958"/>
    <x v="1464"/>
    <n v="30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n v="30.390601851853717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n v="41.036273148143664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n v="59.958333333335759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n v="60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n v="30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n v="21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n v="30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n v="30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d v="2012-03-01T18:30:39"/>
    <n v="1328052639"/>
    <x v="1473"/>
    <n v="30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n v="30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n v="32.484687500000291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n v="30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n v="59.50921296296292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n v="14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n v="14.420729166668025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n v="16.774317129631527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n v="30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n v="22.469027777784504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n v="2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d v="2012-07-21T09:51:00"/>
    <n v="1337834963"/>
    <x v="1484"/>
    <n v="58.417789351857209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n v="45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n v="30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n v="30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n v="3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n v="30.041666666664241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n v="29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n v="58.937928240738984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n v="30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n v="30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n v="29.929016203706851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d v="2011-08-27T13:57:11"/>
    <n v="1311879431"/>
    <x v="1495"/>
    <n v="30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n v="60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n v="42.17891203703766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n v="45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n v="60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n v="30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n v="30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n v="28.374074074075907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n v="60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n v="27.698564814811107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n v="37.3907060185156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n v="30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n v="58.889942129637348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n v="3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n v="29.424247685186856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n v="30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n v="30.041666666664241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n v="30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n v="30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n v="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n v="29.958333333335759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n v="30.116990740731126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n v="30.68341435184993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d v="2014-05-31T14:40:52"/>
    <n v="1398973252"/>
    <x v="1518"/>
    <n v="30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n v="28.174270833333139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n v="36.308877314819256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n v="35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n v="30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n v="31.248657407406427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n v="3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n v="30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n v="49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n v="27.958333333335759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n v="30.26710648147855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n v="29.958333333335759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n v="2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n v="32.32261574074073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n v="24.149710648147448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n v="49.163923611115024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n v="30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n v="29.087604166670644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n v="3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n v="36.434872685189475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n v="45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n v="33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n v="30.044953703698411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n v="30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n v="15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n v="30.041666666664241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n v="41.961296296292858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n v="34.001458333332266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n v="60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n v="7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n v="30.041666666664241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n v="30.041666666671517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n v="30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n v="30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n v="20.477222222223645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n v="30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n v="3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n v="23.094537037031841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n v="30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n v="31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n v="59.110659722224227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n v="15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n v="20.041666666671517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n v="30.041666666664241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n v="69.468564814815181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n v="59.958333333335759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n v="31.469803240739566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n v="30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n v="28.999953703707433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n v="15.063136574070086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n v="3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d v="2013-05-25T11:18:34"/>
    <n v="1366906714"/>
    <x v="1569"/>
    <n v="30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d v="2016-04-08T13:31:22"/>
    <n v="1457551882"/>
    <x v="1570"/>
    <n v="29.958333333328483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n v="30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n v="24.96621527777460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n v="40.16594907407125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n v="35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n v="30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n v="45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n v="60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n v="24.017465277778683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n v="33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n v="60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n v="32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d v="2015-10-26T16:20:00"/>
    <n v="1440961053"/>
    <x v="1582"/>
    <n v="57.098923611112696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n v="30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n v="10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n v="21.562870370369637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d v="2015-04-04T20:30:22"/>
    <n v="1425609022"/>
    <x v="1586"/>
    <n v="29.958333333335759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n v="30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d v="2015-01-31T15:12:00"/>
    <n v="1420091999"/>
    <x v="1588"/>
    <n v="30.591678240736655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n v="30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d v="2015-09-23T15:34:24"/>
    <n v="1440448464"/>
    <x v="1590"/>
    <n v="30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n v="29.958333333343035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n v="44.958333333328483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n v="30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n v="59.968495370376331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n v="28.792268518511264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n v="45.041666666664241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n v="30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n v="60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n v="29.958333333343035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n v="44.158657407409919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n v="30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n v="42.660682870373421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n v="60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n v="39.958333333335759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n v="9.2787847222207347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n v="89.958333333335759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n v="2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n v="32.395532407404971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n v="53.332071759265091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d v="2012-12-15T17:11:50"/>
    <n v="1353017510"/>
    <x v="1610"/>
    <n v="3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d v="2013-06-04T19:00:32"/>
    <n v="1368576032"/>
    <x v="1611"/>
    <n v="21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n v="30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n v="30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n v="59.727210648146865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n v="45.041666666671517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n v="41.201145833329065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n v="33.127453703702486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n v="40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n v="21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d v="2013-02-23T03:09:00"/>
    <n v="1361002140"/>
    <x v="1620"/>
    <n v="7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n v="53.559317129635019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n v="40.037800925922056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n v="60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n v="40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n v="28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n v="30.04166666667151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n v="33.50059027777751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d v="2014-06-17T12:41:22"/>
    <n v="1400175682"/>
    <x v="1628"/>
    <n v="33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d v="2014-02-20T15:48:53"/>
    <n v="1389041333"/>
    <x v="1629"/>
    <n v="45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n v="30.45329861111531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n v="30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n v="60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n v="27.32458333333488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n v="38.059479166666279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n v="60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n v="43.07999999999447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n v="56.233796296291985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n v="45.205231481479132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n v="30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n v="13.851678240738693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d v="2014-12-19T09:19:04"/>
    <n v="1416406744"/>
    <x v="1641"/>
    <n v="30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n v="20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n v="30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n v="60.041666666664241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n v="14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n v="32.307372685179871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n v="30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n v="29.958333333335759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n v="4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n v="30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n v="33.390277777783922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n v="30.041666666664241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n v="31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n v="3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n v="29.958333333328483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n v="30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n v="30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n v="38.375381944439141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n v="28.586562500000582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n v="31.222106481480296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n v="42.876956018517376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n v="60.041666666664241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n v="30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n v="44.404189814813435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n v="31.475543981483497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n v="29.95833333332848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n v="27.220393518524361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n v="30.041666666664241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n v="60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n v="50.236122685186274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n v="30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n v="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n v="30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n v="30.685578703705687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n v="30.185648148144537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n v="46.43973379630188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n v="59.842175925921765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n v="14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n v="23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n v="30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n v="48.96199074073229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n v="59.958333333328483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n v="24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n v="27.958333333328483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n v="29.958333333335759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n v="59.958333333328483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n v="33.796932870369346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n v="29.958333333343035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d v="2017-03-16T16:37:10"/>
    <n v="1487111830"/>
    <x v="1689"/>
    <n v="29.958333333335759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n v="29.958333333328483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n v="32.340185185188602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n v="32.848067129627452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n v="30.913055555545725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n v="29.521828703698702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n v="34.010254629632982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n v="29.958333333328483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n v="29.958333333335759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n v="23.940046296294895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n v="30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n v="30.095023148154723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n v="30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d v="2015-03-30T14:52:30"/>
    <n v="1425156750"/>
    <x v="1702"/>
    <n v="29.958333333328483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n v="60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n v="30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n v="11.649930555562605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n v="60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n v="29.958333333335759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n v="40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n v="41.254930555551255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d v="2016-01-18T08:00:00"/>
    <n v="1449151888"/>
    <x v="1710"/>
    <n v="45.950370370374003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n v="31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n v="60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n v="30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n v="30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n v="29.92285879629344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n v="40.041666666671517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n v="20.184745370374003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d v="2016-05-13T23:59:00"/>
    <n v="1459435149"/>
    <x v="1718"/>
    <n v="43.597118055557075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n v="30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n v="30.04166666666424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n v="30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n v="37.045960648152686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n v="56.42459490741021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n v="30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n v="30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n v="29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n v="54.530358796291694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n v="30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n v="60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n v="30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d v="2015-06-11T10:00:00"/>
    <n v="1432849552"/>
    <x v="1731"/>
    <n v="13.718148148152977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n v="59.524525462955353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n v="12.22020833332499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n v="30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n v="30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n v="30.041666666664241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n v="30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n v="30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n v="58.958333333328483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n v="30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d v="2015-06-10T10:04:31"/>
    <n v="1430060671"/>
    <x v="1741"/>
    <n v="45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n v="31.998032407405844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n v="22.240335648151813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n v="44.958333333328483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n v="35.823634259257233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n v="29.906631944439141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n v="29.189467592594156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n v="30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n v="36.815729166672099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n v="25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n v="29.958333333335759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n v="30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n v="29.958333333328483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n v="29.958333333335759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n v="30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n v="40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n v="29.9844560185156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n v="60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d v="2015-03-25T13:53:49"/>
    <n v="1425585229"/>
    <x v="1759"/>
    <n v="19.958333333328483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n v="20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n v="5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d v="2016-03-11T18:34:05"/>
    <n v="1455147245"/>
    <x v="1762"/>
    <n v="30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n v="3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n v="2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n v="30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d v="2014-08-25T15:38:08"/>
    <n v="1407184688"/>
    <x v="1766"/>
    <n v="21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n v="30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n v="60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n v="30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n v="35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n v="3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n v="60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n v="45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n v="42.405648148145701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n v="45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n v="36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n v="30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n v="44.95833333334303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n v="3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n v="6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n v="31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n v="33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n v="30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n v="31.486805555556202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n v="30.865104166667152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n v="30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n v="29.958333333335759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n v="30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n v="60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n v="30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n v="60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n v="37.259930555563187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n v="30.041666666671517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n v="35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n v="29.377997685194714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n v="60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n v="30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n v="60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d v="2014-11-11T16:13:28"/>
    <n v="1414008808"/>
    <x v="1799"/>
    <n v="20.041666666671517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n v="3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n v="31.846435185187147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n v="23.443402777775191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n v="31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n v="40.041666666671517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n v="31.94608796296233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n v="35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d v="2014-09-27T20:38:33"/>
    <n v="1409276313"/>
    <x v="1807"/>
    <n v="30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n v="35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n v="35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n v="12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n v="59.732986111106584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n v="30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n v="30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n v="30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n v="14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n v="27.915474537046975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n v="59.628854166672681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n v="29.958333333328483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n v="30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n v="29.958333333335759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n v="45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n v="35.995347222218697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n v="30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d v="2014-01-07T21:08:00"/>
    <n v="1387403967"/>
    <x v="1824"/>
    <n v="20.172604166669771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n v="2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d v="2014-02-17T17:10:17"/>
    <n v="1390083017"/>
    <x v="1826"/>
    <n v="30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n v="50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n v="32.01701388888614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n v="48.829039351847314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n v="30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n v="15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n v="30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n v="32.288622685184237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d v="2015-01-24T18:08:15"/>
    <n v="1418684895"/>
    <x v="1834"/>
    <n v="40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n v="29.958333333335759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d v="2013-02-17T14:25:29"/>
    <n v="1359660329"/>
    <x v="1836"/>
    <n v="17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n v="59.958333333328483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n v="28.338460648148612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n v="30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n v="19.111458333332848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n v="33.362210648148903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n v="33.61758101851592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n v="30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n v="38.151458333333721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n v="14.871550925920019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n v="30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n v="21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n v="63.50291666667180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n v="30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n v="3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n v="20.13497685184847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n v="37.228564814809943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n v="50.041666666664241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n v="30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n v="45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n v="21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n v="30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n v="60.041666666671517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d v="2011-09-22T13:28:49"/>
    <n v="1314124129"/>
    <x v="1859"/>
    <n v="30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n v="21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n v="30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n v="46.81974537036876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n v="30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n v="3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n v="35.041666666664241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n v="52.920173611113569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n v="30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n v="24.553414351852552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n v="30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n v="28.822743055556202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n v="40.041666666671517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n v="30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n v="29.082060185188311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n v="20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n v="60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n v="30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n v="29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n v="30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n v="29.958333333328483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n v="28.958333333343035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n v="29.958333333343035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n v="33.042453703703359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n v="29.958333333335759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n v="35.301678240743058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n v="32.822800925925549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n v="30.041666666664241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n v="18.095694444440596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n v="30.967685185183655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n v="44.958333333335759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n v="30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n v="45.451921296298678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n v="30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n v="16.22401620370510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d v="2012-02-12T16:43:03"/>
    <n v="1326404583"/>
    <x v="1894"/>
    <n v="31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n v="30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n v="30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n v="22.291597222225391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n v="35.55702546296379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n v="29.958333333328483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n v="27.54408564815094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n v="29.998506944451947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n v="30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n v="60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n v="45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n v="30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n v="30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n v="1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n v="3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n v="30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n v="43.984756944453693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n v="30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n v="3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d v="2014-10-08T07:16:18"/>
    <n v="1410178578"/>
    <x v="1913"/>
    <n v="30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n v="14.991516203706851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n v="20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d v="2016-11-07T13:12:55"/>
    <n v="1476378775"/>
    <x v="1916"/>
    <n v="25.041666666664241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d v="2017-02-10T01:28:53"/>
    <n v="1484116133"/>
    <x v="1917"/>
    <n v="30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n v="35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n v="30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n v="28.08262731481227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d v="2012-07-14T00:19:03"/>
    <n v="1339651143"/>
    <x v="1921"/>
    <n v="30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n v="30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n v="40.35888888889167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n v="28.05353009259124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n v="22.098518518519995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n v="27.063703703708597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d v="2012-03-07T23:59:00"/>
    <n v="1329856839"/>
    <x v="1927"/>
    <n v="15.346076388887013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n v="30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n v="42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n v="60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n v="13.253368055557075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n v="21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n v="30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n v="36.341192129628325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n v="37.275104166670644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n v="30.359606481477385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n v="16.046979166669189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n v="30.948715277780138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n v="29.958333333335759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n v="38.658645833333139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n v="30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n v="9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n v="45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n v="3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n v="40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n v="59.958333333328483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n v="37.331249999995634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d v="2016-06-06T12:02:00"/>
    <n v="1460557809"/>
    <x v="1948"/>
    <n v="54.10545138888846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n v="30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n v="31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n v="30.041666666664241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n v="37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n v="28.925173611110949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d v="2016-03-12T00:00:00"/>
    <n v="1453730176"/>
    <x v="1954"/>
    <n v="46.627592592587462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n v="32.5198958333276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n v="44.958333333328483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d v="2012-10-26T21:21:53"/>
    <n v="1348712513"/>
    <x v="1957"/>
    <n v="30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n v="29.958333333335759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n v="41.154398148151813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n v="30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n v="39.971331018517958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n v="30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n v="35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n v="30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n v="21.952430555553292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n v="30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n v="30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n v="31.041666666671517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n v="30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n v="59.958333333328483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n v="31.66596064814803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n v="30.041666666664241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n v="38.56870370371325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n v="60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n v="30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d v="2013-07-13T16:35:25"/>
    <n v="1371159325"/>
    <x v="1976"/>
    <n v="30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n v="46.115740740737238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n v="33.066064814811398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n v="36.74761574074364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d v="2016-04-03T07:01:02"/>
    <n v="1456232462"/>
    <x v="1980"/>
    <n v="39.958333333335759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n v="30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n v="30.041666666664241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n v="22.279884259260143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n v="60.041666666671517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n v="29.25959490740206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n v="29.958333333335759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n v="30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d v="2015-08-20T13:19:02"/>
    <n v="1437502742"/>
    <x v="1988"/>
    <n v="30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n v="30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n v="15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n v="21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d v="2015-02-17T22:26:31"/>
    <n v="1421637991"/>
    <x v="1992"/>
    <n v="30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n v="30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n v="60.041666666671517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n v="20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n v="30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n v="30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n v="45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n v="30.041666666664241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n v="30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n v="31.623657407399151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n v="30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n v="14.83273148148146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n v="30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n v="27.353263888893707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n v="35.041666666671517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n v="66.328865740739275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n v="44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n v="36.041666666671517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n v="30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n v="33.59984953702951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n v="30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n v="60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n v="33.95833333333575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n v="30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d v="2013-03-09T16:08:19"/>
    <n v="1360271299"/>
    <x v="2016"/>
    <n v="30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n v="31.109317129630654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n v="30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n v="30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n v="36.863611111111823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n v="45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n v="30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n v="30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n v="34.15805555555562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n v="30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n v="45.430034722223354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n v="44.958333333343035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d v="2010-03-15T16:55:00"/>
    <n v="1265493806"/>
    <x v="2028"/>
    <n v="36.99414351851737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n v="30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n v="30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n v="37.712349537046975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n v="29.642662037033006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n v="30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n v="55.160266203703941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n v="45.416585648155888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n v="30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n v="60.041666666664241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n v="32.478923611110076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n v="29.768692129633564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d v="2013-11-15T18:15:03"/>
    <n v="1383257703"/>
    <x v="2040"/>
    <n v="15.041666666671517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n v="30.041666666664241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n v="60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n v="54.030821759261016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n v="30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n v="30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n v="30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n v="29.096412037033588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n v="30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d v="2013-12-02T17:59:00"/>
    <n v="1382963963"/>
    <x v="2049"/>
    <n v="35.430289351854299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n v="40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n v="30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n v="45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n v="30.041666666671517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n v="3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n v="29.49255787037691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n v="30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n v="30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d v="2015-03-02T15:00:00"/>
    <n v="1421916830"/>
    <x v="2058"/>
    <n v="39.462615740732872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n v="39.313495370370219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n v="6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n v="30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n v="29.958333333335759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n v="33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n v="36.13515046296379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n v="30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n v="30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n v="33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n v="30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n v="3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n v="30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n v="45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n v="30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n v="45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n v="30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n v="30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n v="40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n v="57.832453703704232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n v="30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n v="30.081099537041155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n v="30.041666666664241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n v="41.05075231481896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n v="60.041666666671517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n v="30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n v="31.457847222227429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n v="30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n v="30.537129629628907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n v="30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n v="36.451249999998254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n v="35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n v="30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n v="48.510671296295186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n v="60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n v="60.041666666664241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n v="34.104976851849642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n v="60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n v="15.407465277778101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n v="60.041666666664241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n v="30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d v="2015-07-01T22:40:00"/>
    <n v="1434650084"/>
    <x v="2099"/>
    <n v="13.406435185184819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n v="15.331006944448745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n v="60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n v="30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d v="2012-11-09T14:07:07"/>
    <n v="1349892427"/>
    <x v="2103"/>
    <n v="30.04166666667151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n v="30.925532407403807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n v="12.377858796302462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n v="30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n v="21.041666666664241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n v="26.98750000000291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n v="30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n v="27.536701388889924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n v="66.844618055554747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n v="14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d v="2014-09-23T15:46:16"/>
    <n v="1408481176"/>
    <x v="2113"/>
    <n v="35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n v="62.39201388888614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n v="30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n v="48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n v="14.14804398148407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n v="30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n v="30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n v="49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n v="30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n v="30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n v="53.866122685183655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n v="48.180150462962047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n v="30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n v="30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d v="2015-03-12T06:07:43"/>
    <n v="1423570063"/>
    <x v="2127"/>
    <n v="29.958333333335759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n v="60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n v="3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d v="2014-08-15T21:04:23"/>
    <n v="1405130663"/>
    <x v="2130"/>
    <n v="35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n v="30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n v="30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n v="38.193761574075324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n v="30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n v="30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n v="30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n v="30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n v="30.041666666664241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n v="30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n v="30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n v="30.041666666671517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n v="28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n v="47.904953703698993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n v="32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n v="30.041666666664241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n v="14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d v="2014-11-16T03:05:48"/>
    <n v="1413356748"/>
    <x v="2147"/>
    <n v="32.041666666671517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n v="29.958333333328483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n v="34.975046296298387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d v="2016-07-13T01:49:59"/>
    <n v="1465800599"/>
    <x v="2150"/>
    <n v="30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n v="30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n v="29.958333333328483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n v="39.421550925930205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d v="2014-01-28T10:10:27"/>
    <n v="1389193827"/>
    <x v="2154"/>
    <n v="20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n v="29.958333333335759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n v="45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d v="2016-12-23T02:59:00"/>
    <n v="1479684783"/>
    <x v="2157"/>
    <n v="32.351354166668898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n v="45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n v="30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n v="30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d v="2015-09-23T15:27:39"/>
    <n v="1440448059"/>
    <x v="2161"/>
    <n v="30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n v="3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n v="51.26018518517958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d v="2016-06-24T22:59:00"/>
    <n v="1464196414"/>
    <x v="2164"/>
    <n v="30.448217592595029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n v="29.958333333328483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n v="45.041666666664241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d v="2012-09-14T20:35:37"/>
    <n v="1346463337"/>
    <x v="2167"/>
    <n v="14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n v="30.608090277775773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n v="3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n v="40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n v="35.251215277778101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n v="3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n v="31.473344907411956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n v="30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n v="7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n v="30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n v="25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n v="30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n v="30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n v="42.041666666664241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n v="14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n v="3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n v="29.842858796291694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n v="13.97637731481518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n v="40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n v="36.468252314807614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n v="28.956875000003492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n v="35.122210648143664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n v="14.128472222226264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n v="34.665925925932243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n v="12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n v="28.107129629628616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n v="30.801712962966121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n v="29.958333333328483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d v="2015-08-11T13:31:40"/>
    <n v="1436725900"/>
    <x v="2195"/>
    <n v="3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d v="2016-12-02T02:00:00"/>
    <n v="1478000502"/>
    <x v="2196"/>
    <n v="30.804375000006985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n v="30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n v="30.041666666664241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d v="2015-10-15T04:59:58"/>
    <n v="1442311198"/>
    <x v="2199"/>
    <n v="30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n v="27.499212962968159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n v="14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n v="30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n v="30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n v="30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n v="30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n v="18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n v="30.041666666664241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n v="59.284421296295477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n v="11.478657407409628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n v="57.667245370372257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n v="22.505960648151813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n v="33.294247685182199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n v="30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n v="30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d v="2012-03-13T01:59:00"/>
    <n v="1329671572"/>
    <x v="2215"/>
    <n v="22.573703703703359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n v="14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n v="10.55656249999447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n v="22.187696759261598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n v="30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n v="30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n v="30.33322916666657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n v="30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n v="30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n v="28.124131944452529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n v="30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n v="30.40877314814861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n v="30.041666666671517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n v="30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n v="35.502418981479423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n v="30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n v="26.297442129631236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n v="32.33092592592584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n v="20.62107638888846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n v="30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n v="29.958333333335759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n v="30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n v="40.329363425924385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n v="30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n v="36.20956018518336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n v="30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n v="3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n v="35.550775462965248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n v="6.3739583333372138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n v="12.0353472222268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n v="31.041469907409919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n v="3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n v="14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n v="30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n v="29.958333333328483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n v="30.041666666664241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n v="21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n v="15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n v="30.041666666664241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n v="7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n v="30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n v="14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n v="35.021655092583387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n v="30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n v="10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n v="29.958333333335759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n v="21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n v="34.41483796296233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n v="21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n v="16.542662037041737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n v="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n v="17.2084259259208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n v="25.211840277785086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n v="30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n v="24.503900462957972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n v="20.046608796299552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n v="30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n v="30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n v="24.958333333343035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n v="30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n v="30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n v="30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n v="30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n v="34.248530092590954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n v="18.35996527777751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n v="30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n v="61.998877314814308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n v="60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n v="59.958333333335759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d v="2011-03-11T23:00:00"/>
    <n v="1297451245"/>
    <x v="2284"/>
    <n v="28.369849537033588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n v="30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n v="28.202384259260725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n v="21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n v="18.922581018516212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n v="42.975231481483206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n v="78.454513888893416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n v="34.189606481479132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n v="30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d v="2012-09-24T22:59:00"/>
    <n v="1346345999"/>
    <x v="2293"/>
    <n v="25.45765046296583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n v="3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n v="30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n v="35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n v="34.123738425929332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n v="29.958333333335759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n v="15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n v="14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n v="30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n v="33.423217592593573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n v="40.041666666664241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n v="41.391770833331975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n v="25.054722222223063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n v="30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n v="29.999942129623378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n v="28.07874999999330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n v="35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n v="29.958333333335759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n v="30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n v="31.325486111112696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d v="2012-05-03T18:00:26"/>
    <n v="1333494026"/>
    <x v="2313"/>
    <n v="30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n v="30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n v="30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n v="77.041550925918273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n v="31.666099537040282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n v="31.522291666668025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n v="30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n v="34.958333333335759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n v="29.958333333328483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n v="29.95833333333575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n v="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n v="29.958333333328483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n v="29.958333333335759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n v="51.674212962956517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n v="35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n v="30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n v="30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n v="30.1001967592601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n v="3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n v="30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n v="21.092708333329938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n v="30.061828703706851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n v="30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n v="40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n v="30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n v="30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n v="30.532766203708888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n v="30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n v="30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n v="20.506134259259852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n v="49.999016203699284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n v="30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n v="34.98361111110716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n v="45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n v="30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n v="60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n v="29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n v="3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d v="2015-04-29T21:25:39"/>
    <n v="1427768739"/>
    <x v="2351"/>
    <n v="30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n v="60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n v="1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n v="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n v="30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n v="30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n v="30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n v="56.09611111111007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n v="60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n v="3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n v="24.057777777779847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n v="3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n v="45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n v="55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n v="40.221932870364981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n v="30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n v="59.958333333335759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n v="44.958333333335759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n v="30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n v="30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n v="30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n v="30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d v="2015-08-29T10:53:44"/>
    <n v="1438271624"/>
    <x v="2373"/>
    <n v="30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n v="3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n v="30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n v="30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n v="30.041666666671517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n v="29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n v="45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n v="30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n v="30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n v="25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n v="30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n v="30.041666666671517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n v="30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n v="60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n v="45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n v="29.958113425920601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n v="31.262592592596775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n v="40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d v="2015-03-31T13:04:04"/>
    <n v="1425236644"/>
    <x v="2391"/>
    <n v="29.958333333343035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n v="30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n v="30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n v="30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n v="28.251539351847896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n v="30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n v="30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n v="30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n v="35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n v="30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n v="60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d v="2015-05-13T11:18:51"/>
    <n v="1428941931"/>
    <x v="2402"/>
    <n v="30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n v="59.958333333328483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n v="30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n v="21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n v="4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n v="22.674444444448454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n v="30.04166666667151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n v="30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n v="30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n v="30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n v="45.041666666671517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n v="30.869421296294604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n v="39.470833333340124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n v="30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n v="57.887233796296641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n v="30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d v="2015-03-24T14:34:04"/>
    <n v="1422045244"/>
    <x v="2418"/>
    <n v="59.958333333343035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n v="60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n v="60.041666666664241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d v="2015-02-21T11:29:56"/>
    <n v="1421944196"/>
    <x v="2421"/>
    <n v="30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d v="2015-03-11T11:23:56"/>
    <n v="1423502636"/>
    <x v="2422"/>
    <n v="29.958333333343035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n v="3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d v="2014-10-27T16:25:08"/>
    <n v="1411853108"/>
    <x v="2424"/>
    <n v="30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n v="15.00568287036730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n v="60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d v="2016-03-23T01:38:53"/>
    <n v="1455262733"/>
    <x v="2427"/>
    <n v="39.958333333335759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n v="29.958333333328483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n v="36.817986111112987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n v="30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d v="2016-06-27T21:23:33"/>
    <n v="1461896613"/>
    <x v="2431"/>
    <n v="60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n v="30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n v="30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n v="40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n v="30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n v="6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n v="48.78486111111124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n v="60.041666666671517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n v="30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n v="30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d v="2015-07-22T23:59:00"/>
    <n v="1435806054"/>
    <x v="2441"/>
    <n v="21.082013888888469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n v="29.958333333335759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n v="30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n v="30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n v="30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n v="30.041666666671517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n v="31.696840277785668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n v="5.9172106481564697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n v="30.041666666664241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n v="38.060231481475057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n v="2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n v="29.114583333328483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n v="30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n v="35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n v="28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n v="30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n v="29.958333333335759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n v="34.919930555559404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n v="44.958333333328483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n v="33.99135416666104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n v="33.112303240741312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n v="20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d v="2013-04-16T14:00:00"/>
    <n v="1362710425"/>
    <x v="2463"/>
    <n v="39.680266203700739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n v="28.911377314812853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n v="30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n v="30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n v="13.83413194444438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n v="36.054155092591827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n v="25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n v="30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n v="40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n v="70.928240740737238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n v="30.041666666664241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n v="45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n v="59.628993055557657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n v="33.041666666671517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n v="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n v="30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n v="10.356550925927877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n v="60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n v="30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n v="45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n v="59.95833333332848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n v="30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n v="35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n v="30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n v="30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n v="30.041666666664241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n v="30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n v="60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n v="16.237800925926422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d v="2012-06-16T04:59:00"/>
    <n v="1335397188"/>
    <x v="2492"/>
    <n v="51.430000000000291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n v="45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n v="30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n v="30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n v="34.958333333335759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n v="30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n v="14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n v="48.101423611107748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n v="30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n v="30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n v="45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n v="29.97976851851854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n v="30.041666666671517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n v="29.958333333335759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n v="22.577905092592118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d v="2015-05-10T20:45:04"/>
    <n v="1428716704"/>
    <x v="2507"/>
    <n v="30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n v="30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n v="55.95833333333575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n v="60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n v="30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n v="15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n v="60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n v="1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n v="30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n v="30.041666666671517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n v="29.958333333328483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n v="30.041666666664241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n v="30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n v="46.205729166664241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n v="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n v="22.045833333329938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n v="30.041666666664241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n v="32.380127314812853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n v="30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n v="28.116504629630072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n v="18.414918981485243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n v="18.623807870360906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d v="2012-03-24T19:56:15"/>
    <n v="1328752575"/>
    <x v="2529"/>
    <n v="44.958333333335759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n v="32.336747685185401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n v="22.485949074078235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n v="30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n v="29.99950231481489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n v="51.549629629633273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d v="2014-12-01T14:59:05"/>
    <n v="1414781945"/>
    <x v="2535"/>
    <n v="31.041666666664241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n v="21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n v="60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n v="30.697673611110076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n v="60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n v="60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n v="60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n v="38.73938657407416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n v="31.017384259263054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n v="30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n v="34.88266203703096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n v="27.349780092590663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n v="29.958333333335759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n v="24.559988425928168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n v="34.950578703705105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n v="56.531643518523197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n v="28.614525462966412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n v="30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n v="60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n v="31.087696759263054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n v="31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n v="45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n v="30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n v="31.722615740742185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n v="32.943703703705978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n v="30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n v="30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n v="60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d v="2015-07-29T22:20:51"/>
    <n v="1433042451"/>
    <x v="2563"/>
    <n v="60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n v="30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n v="59.217719907406718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n v="30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n v="30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n v="30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n v="30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n v="30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n v="60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n v="30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n v="45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n v="21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n v="30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d v="2015-04-10T18:14:07"/>
    <n v="1424823247"/>
    <x v="2576"/>
    <n v="44.958333333328483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n v="25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n v="48.685428240736655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n v="60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n v="29.798576388886431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n v="30.041666666664241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d v="2016-10-29T18:43:54"/>
    <n v="1475192634"/>
    <x v="2582"/>
    <n v="30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n v="59.958333333328483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n v="30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n v="30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n v="30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n v="30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n v="51.875162037038535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n v="29.958333333335759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n v="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n v="59.958333333335759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n v="30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n v="30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n v="30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d v="2017-02-24T00:51:40"/>
    <n v="1485323500"/>
    <x v="2595"/>
    <n v="3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n v="30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n v="30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n v="30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n v="45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n v="59.958333333328483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n v="14.263784722221317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n v="40.141574074077653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n v="1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n v="30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n v="3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n v="3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n v="43.208657407405553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n v="41.198287037041155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n v="30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n v="39.409895833334303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n v="33.621828703704523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n v="31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n v="30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n v="28.499861111115024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n v="37.00273148147971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n v="30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n v="30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d v="2015-12-01T15:01:01"/>
    <n v="1443812461"/>
    <x v="2618"/>
    <n v="60.04166666666424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n v="26.57402777777315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n v="36.87451388889167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n v="30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n v="45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n v="14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n v="21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n v="25.041666666656965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n v="30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n v="30.04166666666424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n v="20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n v="30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n v="27.311203703706269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n v="28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n v="25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n v="30.135046296294604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n v="30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n v="34.958333333328483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n v="22.426921296297223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n v="16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n v="30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n v="30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n v="60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n v="17.01246527778130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n v="30.04296296296524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n v="35.750289351846732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n v="30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n v="30.041666666664241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n v="30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n v="30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n v="3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d v="2016-02-01T18:55:41"/>
    <n v="1449186941"/>
    <x v="2649"/>
    <n v="60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n v="30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n v="28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n v="30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n v="31.514733796291694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n v="59.958333333335759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d v="2016-02-09T15:00:00"/>
    <n v="1452631647"/>
    <x v="2655"/>
    <n v="27.967048611106293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d v="2017-03-12T14:00:00"/>
    <n v="1485966688"/>
    <x v="2656"/>
    <n v="39.103148148147739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n v="33.133645833331684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n v="30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d v="2015-04-17T20:40:10"/>
    <n v="1426729210"/>
    <x v="2659"/>
    <n v="3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n v="60.041666666664241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n v="3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n v="30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n v="29.002233796294604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n v="34.2655439814843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n v="45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n v="37.110659722224227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n v="30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d v="2015-11-09T09:32:00"/>
    <n v="1443449265"/>
    <x v="2668"/>
    <n v="42.01684027777082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n v="60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n v="28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n v="30.069027777783049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n v="21.365856481483206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n v="29.406261574069504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n v="26.574884259258397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n v="30.041666666664241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n v="30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n v="30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n v="30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n v="30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d v="2016-04-05T23:04:51"/>
    <n v="1457327091"/>
    <x v="2680"/>
    <n v="29.958333333328483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n v="25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n v="32.377314814810234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n v="3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n v="40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n v="59.958333333335759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n v="20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n v="30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d v="2015-02-23T22:00:00"/>
    <n v="1422067870"/>
    <x v="2688"/>
    <n v="31.006134259259852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n v="3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n v="45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n v="45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n v="29.958333333335759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n v="30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n v="30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n v="59.958333333335759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n v="34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n v="30.976585648153559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n v="30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n v="30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n v="30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n v="30.958333333335759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n v="29.958333333335759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n v="59.958333333335759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n v="42.958333333328483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d v="2017-03-24T15:59:18"/>
    <n v="1486504758"/>
    <x v="2705"/>
    <n v="44.958333333335759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n v="28.996030092595902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n v="29.508067129630945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n v="60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n v="35.016192129631236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n v="31.853842592594447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n v="30.172106481484661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n v="36.687962962962047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n v="40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n v="28.30328703703708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n v="34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n v="30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n v="45.041666666671517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n v="28.36174768517958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n v="59.958333333335759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n v="30.041666666664241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n v="30.247708333328774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n v="60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n v="60.041666666664241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n v="32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n v="50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d v="2016-04-22T08:55:11"/>
    <n v="1458741311"/>
    <x v="2726"/>
    <n v="30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n v="25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d v="2015-12-30T09:23:54"/>
    <n v="1448461434"/>
    <x v="2728"/>
    <n v="35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d v="2015-05-01T00:46:37"/>
    <n v="1427867197"/>
    <x v="2729"/>
    <n v="30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n v="3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n v="57.640949074069795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n v="32.191805555557949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n v="59.958333333328483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n v="30.247083333335468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n v="30.712384259262762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n v="30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n v="42.873993055553001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n v="60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n v="45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n v="29.958333333343035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d v="2014-10-19T21:07:00"/>
    <n v="1412005602"/>
    <x v="2741"/>
    <n v="20.430763888885849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n v="14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n v="30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n v="30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n v="60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n v="30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n v="31.483831018522324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n v="30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d v="2015-04-04T13:10:37"/>
    <n v="1425582637"/>
    <x v="2749"/>
    <n v="29.958333333328483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n v="11.933506944442343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n v="60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n v="40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n v="30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n v="30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n v="30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n v="30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d v="2016-08-06T10:45:32"/>
    <n v="1469202332"/>
    <x v="2757"/>
    <n v="15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n v="14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n v="43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n v="30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n v="30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n v="59.958333333335759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n v="45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n v="29.499641203699866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n v="16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n v="30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n v="6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n v="29.958333333335759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n v="5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n v="29.958333333335759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n v="49.176620370373712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n v="15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n v="10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n v="30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n v="30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n v="31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n v="30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n v="30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n v="30.04166666666424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n v="30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n v="28.350069444451947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n v="25.282662037039699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n v="14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n v="21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n v="29.68556712962890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n v="14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n v="30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n v="30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d v="2015-03-11T23:00:00"/>
    <n v="1424477934"/>
    <x v="2789"/>
    <n v="19.153541666673846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n v="30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n v="30.266678240746842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n v="45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n v="30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n v="16.100011574075324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n v="16.43239583333343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n v="30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n v="3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n v="14.991655092599103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n v="31.401967592595611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n v="60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n v="22.215173611111823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n v="30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n v="42.934305555550964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n v="3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n v="25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n v="36.191087962957681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d v="2015-06-29T15:57:18"/>
    <n v="1433019438"/>
    <x v="2807"/>
    <n v="30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n v="30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n v="8.1135995370277669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n v="32.026342592595029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n v="30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n v="45.422476851861575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n v="25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n v="30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n v="30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n v="30.199166666672681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n v="40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n v="20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n v="30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n v="24.389016203698702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n v="30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n v="29.958333333335759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n v="27.945995370369928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n v="31.800740740742185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n v="30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n v="24.256805555560277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n v="30.003865740742185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n v="25.693645833329356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n v="2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n v="12.326296296298096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n v="3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n v="28.20724537037313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d v="2015-10-10T21:00:00"/>
    <n v="1442804633"/>
    <x v="2833"/>
    <n v="19.955636574071832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n v="15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n v="29.296099537037662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n v="37.945856481477676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n v="40.041666666664241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n v="22.309074074073578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n v="22.967430555559986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n v="21.672696759254904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n v="60.041666666664241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n v="26.505844907405844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n v="41.428819444452529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n v="3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n v="60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n v="45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n v="60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n v="30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n v="3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n v="30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n v="8.9674884259293322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n v="30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n v="60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n v="20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n v="28.974178240736364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n v="59.861030092593865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n v="59.829918981486117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n v="23.932696759264218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n v="60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n v="60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n v="14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n v="30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n v="60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d v="2015-07-17T08:18:00"/>
    <n v="1434552207"/>
    <x v="2864"/>
    <n v="29.940659722225973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n v="60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n v="29.961562500000582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n v="23.97138888889458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n v="30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n v="30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n v="30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n v="20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n v="60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n v="30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n v="30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n v="30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n v="30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n v="31.75319444443448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n v="60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n v="30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n v="43.806111111109203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n v="60.041666666664241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n v="30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n v="35.304432870369055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n v="30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n v="29.958333333335759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n v="4.5330555555556202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n v="30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n v="7.6724537037007394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n v="30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n v="28.38203703703766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n v="59.958333333328483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n v="7.1608333333351766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d v="2015-01-08T21:00:00"/>
    <n v="1415644395"/>
    <x v="2893"/>
    <n v="59.310243055551837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d v="2015-04-03T17:40:15"/>
    <n v="1422920415"/>
    <x v="2894"/>
    <n v="59.958333333328483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n v="1.319537037037662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n v="14.341192129628325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n v="29.99869212962949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n v="30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n v="60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n v="30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n v="60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n v="30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n v="60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n v="11.53204861110862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n v="14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n v="17.392754629632691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n v="60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n v="30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n v="39.55739583333343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n v="60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n v="40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n v="30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n v="60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n v="59.958333333335759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n v="29.958333333328483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n v="23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n v="18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n v="28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n v="30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n v="29.958333333328483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n v="30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n v="45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n v="14.97246527778042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n v="29.609143518522615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n v="30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n v="14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n v="28.539016203707433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d v="2016-03-04T18:57:26"/>
    <n v="1454543846"/>
    <x v="2928"/>
    <n v="30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n v="30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n v="30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n v="24.964317129633855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n v="31.293553240735491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n v="30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n v="30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n v="58.124907407400315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n v="12.5569097222251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n v="30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n v="30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n v="33.232499999998254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n v="40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n v="30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n v="20.041909722225682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n v="3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n v="30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n v="3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n v="30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n v="49.153854166659585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n v="60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n v="30.0416666666715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n v="30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n v="45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n v="31.476400462968741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n v="30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n v="19.958333333335759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n v="30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n v="3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n v="59.958333333335759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n v="59.958333333335759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n v="30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n v="30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n v="27.954178240746842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n v="28.046689814815181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n v="30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n v="29.98728009259502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n v="30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n v="30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n v="29.958333333335759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n v="13.642129629632109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n v="30.165590277785668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n v="30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n v="30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n v="14.931481481486117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n v="28.34828703704261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n v="28.004965277774318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n v="28.441134259257524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n v="16.76932870370365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n v="59.211874999993597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n v="9.6087152777763549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n v="16.425659722226555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n v="20.167476851842366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n v="45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n v="30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n v="60.041666666664241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n v="30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n v="19.192962962966703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n v="59.958333333328483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n v="28.692696759258979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n v="30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d v="2015-12-20T23:59:00"/>
    <n v="1448756962"/>
    <x v="2989"/>
    <n v="22.187245370369055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n v="35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n v="22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n v="3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d v="2016-02-20T15:07:47"/>
    <n v="1453406867"/>
    <x v="2993"/>
    <n v="30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n v="30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n v="30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n v="6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n v="17.473923611112696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n v="27.99040509259793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n v="14.343055555553292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n v="13.922800925924093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n v="30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n v="30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n v="31.400046296294022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n v="30.041666666664241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n v="30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n v="30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d v="2015-04-25T00:11:23"/>
    <n v="1428124283"/>
    <x v="3007"/>
    <n v="21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n v="30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n v="30.041666666671517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n v="60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n v="27.488703703704232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n v="21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n v="30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n v="28.084722222229175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n v="15.43937499999447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n v="60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n v="30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n v="42.618333333339251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n v="27.291435185186856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n v="60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n v="35.630451388889924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n v="45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n v="45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n v="30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n v="28.15725694443972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n v="14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n v="29.958333333328483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n v="30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n v="28.482094907405553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n v="30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n v="60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n v="30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n v="30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n v="30.630613425928459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n v="30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n v="35.71407407407241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n v="74.31443287037109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n v="60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n v="26.538217592591536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n v="4.1664236111100763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n v="30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n v="30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n v="27.04746527777751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n v="15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n v="30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n v="29.399699074070668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n v="43.563726851847605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n v="28.989097222220153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n v="30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d v="2016-05-04T23:02:40"/>
    <n v="1459828960"/>
    <x v="3050"/>
    <n v="3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n v="30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n v="29.995902777780429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n v="51.404247685190057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n v="37.211643518516212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n v="6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n v="60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n v="29.958333333335759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n v="5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n v="30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n v="30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d v="2014-08-13T13:49:08"/>
    <n v="1405363748"/>
    <x v="3061"/>
    <n v="30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n v="29.214212962964666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n v="35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d v="2015-11-22T01:59:00"/>
    <n v="1445483246"/>
    <x v="3064"/>
    <n v="31.160810185188893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n v="25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n v="30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n v="30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n v="30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n v="30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n v="21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n v="17.516886574070668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n v="14.383078703707724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n v="58.120833333334303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n v="30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n v="5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d v="2015-10-09T10:38:43"/>
    <n v="1439221123"/>
    <x v="3076"/>
    <n v="60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n v="30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n v="30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n v="29.958333333328483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n v="60.041666666664241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n v="30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n v="30.041666666671517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n v="29.644930555557949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n v="29.059594907412247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n v="30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n v="60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n v="60.041666666664241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n v="30.997835648144246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n v="31.540011574070377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n v="59.958333333335759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n v="30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n v="37.297314814815763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n v="30.256932870368473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n v="60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n v="6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n v="30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n v="21.079849537032715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n v="48.219571759254904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n v="30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n v="30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n v="29.947025462963211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n v="50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n v="60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n v="31.174641203702777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n v="54.48939814815094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n v="22.487546296302753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n v="7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d v="2015-04-28T10:19:54"/>
    <n v="1425053994"/>
    <x v="3108"/>
    <n v="59.958333333328483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n v="35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n v="40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n v="31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n v="60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n v="30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n v="6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n v="30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n v="14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n v="8.1754629629649571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n v="19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n v="29.958333333328483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n v="59.958333333343035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n v="60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d v="2016-11-09T18:22:12"/>
    <n v="1478298132"/>
    <x v="3122"/>
    <n v="5.0416666666715173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n v="30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n v="60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d v="2016-01-06T23:57:52"/>
    <n v="1449550672"/>
    <x v="3125"/>
    <n v="30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n v="29.958333333335759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n v="30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n v="29.958333333343035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n v="39.95833333333575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n v="30.567407407412247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d v="2017-04-08T07:54:05"/>
    <n v="1489067645"/>
    <x v="3131"/>
    <n v="29.958333333328483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d v="2017-04-21T02:24:20"/>
    <n v="1487579060"/>
    <x v="3132"/>
    <n v="59.958333333328483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n v="29.958333333335759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n v="20.958333333343035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n v="22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n v="36.495208333333721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n v="50.914942129631527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n v="19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n v="33.919212962959136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n v="29.95833333332848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n v="41.07999999999447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n v="29.958333333328483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n v="2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n v="16.711724537031841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n v="59.958333333328483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n v="44.958333333328483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n v="40.041666666671517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d v="2014-09-30T23:00:00"/>
    <n v="1410278284"/>
    <x v="3148"/>
    <n v="21.501342592593573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n v="24.065972222226264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n v="89.90274305555067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n v="30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n v="30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n v="31.053275462960301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n v="29.958333333335759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n v="30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n v="35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d v="2014-07-19T00:00:00"/>
    <n v="1404932105"/>
    <x v="3157"/>
    <n v="9.4200810185211594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d v="2013-07-22T15:09:12"/>
    <n v="1371931752"/>
    <x v="3158"/>
    <n v="30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n v="42.891655092593282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n v="22.942743055558822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n v="30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n v="27.397430555560277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n v="30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n v="33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n v="22.006712962967867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n v="28.641053240738984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d v="2014-08-01T23:13:01"/>
    <n v="1405743181"/>
    <x v="3167"/>
    <n v="14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n v="31.810729166660167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d v="2013-12-12T23:59:00"/>
    <n v="1384364561"/>
    <x v="3169"/>
    <n v="29.46966435185459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n v="33.086296296292858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n v="30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n v="30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n v="30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n v="14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n v="60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n v="26.694085648152395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n v="30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n v="30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n v="25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n v="30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n v="26.35663194444350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n v="55.759016203708597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n v="18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n v="30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n v="7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n v="29.950949074074742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n v="20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n v="21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n v="30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n v="30.041666666664241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n v="60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n v="44.976168981491355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n v="45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n v="30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n v="30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n v="59.985243055547471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n v="30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n v="38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n v="30.113217592588626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n v="29.911331018520286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n v="21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n v="58.395763888882357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n v="30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n v="29.99028935185197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n v="30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n v="30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n v="59.958333333328483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n v="21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n v="32.321087962969614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n v="47.229409722225682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n v="31.496759259265673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n v="30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n v="40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n v="37.204016203708306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n v="37.500798611115897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n v="31.14153935185459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n v="30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n v="32.99784722222102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n v="34.958333333328483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d v="2017-03-12T16:00:00"/>
    <n v="1486411204"/>
    <x v="3220"/>
    <n v="34.041620370371675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n v="35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n v="31.31299768518511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n v="30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n v="47.357488425921474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n v="21.315532407403225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n v="30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n v="30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d v="2015-12-16T23:59:00"/>
    <n v="1447606884"/>
    <x v="3228"/>
    <n v="31.498333333329356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n v="30.041666666671517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n v="14.997847222228302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n v="30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n v="30.352118055554456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n v="30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n v="33.1904166666718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n v="30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n v="30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d v="2015-09-28T22:59:00"/>
    <n v="1441452184"/>
    <x v="3237"/>
    <n v="23.69162037037313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n v="30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n v="24.910266203703941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n v="28.264490740737529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n v="32.966087962966412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n v="30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n v="23.903217592596775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n v="30.041666666664241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n v="31.483124999998836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n v="28.693750000005821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n v="30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d v="2015-04-04T15:19:17"/>
    <n v="1425590357"/>
    <x v="3248"/>
    <n v="29.958333333335759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n v="30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n v="30.041666666671517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n v="30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n v="3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n v="18.579537037032424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n v="29.958333333328483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n v="30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n v="21.592164351852261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n v="30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n v="30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n v="29.405034722221899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n v="35.041666666671517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n v="30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n v="30.85113425926829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n v="23.358935185184237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n v="16.116458333337505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n v="29.996354166665697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n v="31.33886574074131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n v="3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n v="16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n v="34.06253472221578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n v="30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d v="2014-11-02T06:29:35"/>
    <n v="1412332175"/>
    <x v="3271"/>
    <n v="30.041666666671517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n v="30.041666666664241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n v="15.990254629636183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n v="44.170462962967576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n v="26.307048611110076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n v="34.215983796297223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n v="30.041666666671517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n v="30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n v="29.9583333333357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n v="34.451412037029513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n v="30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n v="44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n v="31.130810185190057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n v="17.364432870366727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d v="2017-02-28T00:00:00"/>
    <n v="1485556626"/>
    <x v="3285"/>
    <n v="31.265902777769952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n v="30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n v="25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n v="36.183854166665697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n v="28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n v="30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n v="31.463425925932825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n v="60.041666666671517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n v="30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n v="30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n v="30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n v="21.160046296296059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n v="19.186157407406427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n v="20.042037037041155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n v="30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n v="21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n v="44.555138888892543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d v="2016-12-07T03:26:16"/>
    <n v="1478507176"/>
    <x v="3302"/>
    <n v="30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n v="34.958333333343035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n v="30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n v="30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n v="37.90576388889167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n v="30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n v="21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d v="2016-10-16T10:36:18"/>
    <n v="1473953778"/>
    <x v="3309"/>
    <n v="31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n v="30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n v="3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n v="21.107106481489609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n v="13.797256944453693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n v="27.56931712962978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n v="30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n v="32.707928240735782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n v="30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d v="2016-04-10T21:30:00"/>
    <n v="1456902893"/>
    <x v="3318"/>
    <n v="39.802164351858664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n v="45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n v="30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n v="14.065682870372257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n v="22.152824074073578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n v="30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n v="14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n v="34.958333333335759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n v="29.958333333328483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n v="30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n v="2.4666319444440887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n v="10.635324074079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n v="29.958333333335759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n v="35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n v="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n v="22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n v="30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n v="27.284189814818092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n v="27.958333333335759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n v="21.592974537037662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n v="21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n v="30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n v="25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n v="22.909479166657547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n v="32.911226851851097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n v="20.637685185181908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n v="30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n v="58.919583333328774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n v="7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n v="14.32344907407241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n v="23.607175925928459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n v="21.597546296296059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n v="35.25681712962978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n v="37.0629050925927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n v="56.965532407397404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n v="13.526041666656965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n v="35.44043981481081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n v="10.850613425929623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n v="30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n v="3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n v="30.041666666671517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n v="45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d v="2016-12-14T10:59:00"/>
    <n v="1479866343"/>
    <x v="3360"/>
    <n v="21.583298611112696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n v="17.640625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n v="14.113229166665406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n v="18.89531249999709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n v="21.897581018522033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n v="30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n v="30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n v="25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n v="36.008576388885558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n v="6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d v="2016-12-17T03:00:00"/>
    <n v="1479283285"/>
    <x v="3370"/>
    <n v="30.999016203699284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n v="28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n v="20.65953703704144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n v="23.812037037045229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n v="30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n v="12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n v="59.958333333328483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n v="29.972928240742476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n v="24.191828703704232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n v="17.444444444437977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n v="35.041666666664241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n v="29.9583333333284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n v="24.526435185187438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n v="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n v="37.037407407406135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n v="30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n v="30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n v="40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n v="30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n v="30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n v="1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n v="29.390416666661622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n v="50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n v="25.110300925924093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n v="30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n v="14.044629629635892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n v="26.71934027777751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n v="40.438321759269456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n v="22.956296296295477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n v="30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n v="45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n v="30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n v="29.48630787037109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n v="30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n v="20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n v="20.982106481475057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n v="45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n v="30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n v="30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n v="38.0592824074046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n v="27.250115740745969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n v="20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n v="30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n v="9.4745601851827814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n v="29.500173611108039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n v="10.835000000006403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n v="28.358275462960592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n v="43.116111111106875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n v="30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n v="18.07424768518103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n v="8.9096990740727051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n v="30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n v="28.437777777777228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n v="30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n v="21.614074074081145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n v="32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n v="19.026585648149194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n v="30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n v="24.987881944442051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n v="14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n v="30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n v="30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n v="25.335486111114733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n v="31.061863425929914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n v="30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n v="16.508182870369637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n v="21.144525462957972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n v="3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n v="25.947141203701904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n v="13.296412037037953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n v="22.55407407407619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n v="27.415497685185983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n v="30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n v="30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n v="8.291134259263344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n v="28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n v="23.681423611109494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n v="44.958333333328483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n v="30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n v="28.114143518527271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n v="59.958333333328483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n v="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n v="22.526782407410792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n v="60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n v="30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n v="30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n v="31.08533564815297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d v="2015-02-12T00:59:00"/>
    <n v="1421081857"/>
    <x v="3457"/>
    <n v="30.542627314811398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n v="26.982835648152104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n v="3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n v="14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n v="28.492141203707433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n v="15.851527777776937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n v="41.247164351851097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n v="30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n v="25.040833333339833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n v="59.958333333335759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d v="2015-03-20T10:07:12"/>
    <n v="1424275632"/>
    <x v="3467"/>
    <n v="29.958333333343035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n v="28.359618055554165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n v="30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n v="37.879375000004075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n v="41.012847222220444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n v="21.078807870369928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n v="21.017638888886722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n v="30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n v="27.119166666670935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n v="17.845023148147448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n v="12.388391203705396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n v="25.958078703704814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n v="3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n v="24.557557870371966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n v="17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n v="30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n v="30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n v="30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n v="3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n v="31.415960648155306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n v="30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n v="23.898611111115315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n v="30.239224537035625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n v="30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n v="21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n v="35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n v="19.34981481481372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n v="11.035011574072996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n v="28.957997685189184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n v="40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n v="12.174722222225682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n v="59.746944444443216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n v="54.254803240743058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n v="16.288217592591536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n v="2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n v="14.3265740740753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n v="30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n v="30.04166666666424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n v="11.230960648143082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n v="45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n v="30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n v="23.145219907411956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n v="13.34530092592467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n v="20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n v="22.89704861111386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n v="59.958333333335759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n v="13.111435185186565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n v="16.360972222224518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n v="30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n v="34.114930555559113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n v="29.640810185192095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n v="20.814363425924967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n v="3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n v="25.750092592585133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n v="3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n v="27.630949074082309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n v="57.560787037029513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n v="14.403090277774027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n v="10.970995370371384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n v="27.913993055553874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n v="29.14276620370219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n v="20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n v="20.279884259260143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n v="28.20998842592234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d v="2016-06-30T10:42:14"/>
    <n v="1464709334"/>
    <x v="3531"/>
    <n v="30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n v="15.56612268518802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n v="30.041666666664241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n v="35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n v="31.109837962962047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n v="29.772164351845277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n v="36.978287037032715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n v="28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n v="21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n v="30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n v="2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n v="60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n v="30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n v="30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n v="30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n v="21.505277777781885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n v="24.08725694444729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n v="22.099375000005239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n v="28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n v="30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n v="28.405671296299261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n v="30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n v="31.971296296294895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n v="30.657881944440305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n v="30.041666666664241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n v="60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n v="34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n v="42.058159722218988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n v="22.277453703703941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n v="35.224930555552419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n v="18.094699074070377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n v="9.1547800925982301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n v="28.119722222225391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n v="46.043414351857791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n v="30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n v="30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n v="30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n v="30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n v="30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n v="27.959687500006112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n v="30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n v="30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n v="30.041666666664241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n v="30.041666666656965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n v="31.382094907414285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n v="60.041666666671517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n v="26.48260416666744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n v="30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n v="29.958333333328483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n v="38.03145833333110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n v="14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n v="14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n v="59.958333333335759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n v="30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n v="3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d v="2016-09-23T11:44:30"/>
    <n v="1469465070"/>
    <x v="3586"/>
    <n v="6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n v="45.251689814816928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n v="22.129513888881775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n v="25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n v="30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n v="24.25921296296292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n v="57.37769675926392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n v="34.95278935184615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n v="25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d v="2015-03-13T01:59:00"/>
    <n v="1423959123"/>
    <x v="3595"/>
    <n v="26.28260416667035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n v="21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n v="14.663773148145992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n v="18.40877314814861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n v="25.205127314809943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d v="2016-10-13T15:22:44"/>
    <n v="1473970964"/>
    <x v="3600"/>
    <n v="28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n v="30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n v="60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n v="30.041666666671517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n v="6.2752777777786832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n v="30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n v="30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n v="14.036087962958845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n v="31.873958333329938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n v="29.958333333335759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n v="30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n v="30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n v="10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n v="30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n v="30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n v="30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n v="29.958333333335759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n v="14.38971064814541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n v="3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n v="32.784421296302753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n v="30.228460648155306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n v="23.93930555555562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n v="32.91908564815094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n v="17.554745370369346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n v="6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n v="30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n v="21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n v="50.424224537040573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n v="60.041666666671517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n v="58.613842592589208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n v="30.041666666671517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n v="24.412534722228884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n v="20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n v="43.418206018526689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n v="47.999606481484079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n v="30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n v="35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n v="30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n v="59.958333333328483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n v="59.95548611111007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n v="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n v="17.5812615740796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n v="40.8920486111019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n v="40.041666666664241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n v="27.965891203704814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n v="30.041666666671517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n v="31.557847222225973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n v="45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n v="30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n v="26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n v="21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n v="33.0196527777807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n v="10.52127314815152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n v="30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n v="23.291828703702777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n v="29.487754629633855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n v="30.047500000000582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n v="23.274317129631527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d v="2014-07-01T22:59:00"/>
    <n v="1400272580"/>
    <x v="3658"/>
    <n v="46.30740740741021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n v="27.33321759258979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n v="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n v="22.270000000004075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n v="29.958333333328483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n v="60.041666666671517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n v="14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n v="11.021041666666861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d v="2014-07-24T02:00:00"/>
    <n v="1404337382"/>
    <x v="3666"/>
    <n v="21.386782407404098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n v="30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n v="23.216759259259561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n v="30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n v="13.44431712962978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n v="20.537881944444962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n v="30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n v="34.241006944444962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n v="60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n v="12.361319444440596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n v="18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n v="20.591689814813435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n v="35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n v="34.446284722223936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n v="21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n v="1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n v="33.605578703703941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n v="30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n v="30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n v="25.281724537038826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n v="14.503240740741603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n v="30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n v="30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n v="29.1071875000052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n v="30.041666666671517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d v="2015-03-01T23:59:00"/>
    <n v="1421426929"/>
    <x v="3691"/>
    <n v="44.507071759260725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d v="2014-09-18T19:00:00"/>
    <n v="1410304179"/>
    <x v="3692"/>
    <n v="9.0349652777804295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n v="29.746192129634437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n v="36.94945601851213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n v="2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n v="60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n v="21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n v="30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n v="30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d v="2014-09-30T11:00:00"/>
    <n v="1409493800"/>
    <x v="3700"/>
    <n v="30.081018518518249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n v="30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n v="37.419629629628616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n v="38.786481481482042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n v="60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n v="21.207013888888469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n v="15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n v="21.178032407406135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n v="14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n v="30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d v="2015-04-03T08:49:48"/>
    <n v="1425908988"/>
    <x v="3710"/>
    <n v="25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d v="2014-06-15T11:00:00"/>
    <n v="1400606573"/>
    <x v="3711"/>
    <n v="25.942442129628034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n v="21.11890046297048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n v="20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n v="31.609641203707724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n v="57.540520833339542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n v="30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n v="31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n v="30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d v="2015-06-22T12:31:06"/>
    <n v="1432402266"/>
    <x v="3719"/>
    <n v="30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d v="2015-07-02T18:50:06"/>
    <n v="1433980206"/>
    <x v="3720"/>
    <n v="22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n v="21.041666666664241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n v="30.285798611112114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d v="2014-11-30T14:04:22"/>
    <n v="1414778662"/>
    <x v="3723"/>
    <n v="30.041666666671517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n v="29.466898148144537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n v="16.950613425920892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n v="27.734131944445835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n v="30.856550925920601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n v="30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n v="44.958333333328483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n v="30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n v="30.388125000004948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n v="59.822534722217824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n v="9.9131018518528435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n v="60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n v="30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n v="38.038275462968159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n v="22.599965277782758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n v="21.97795138888614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n v="20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n v="29.98938657407416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n v="3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n v="30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n v="30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n v="31.351712962961756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n v="30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d v="2016-10-08T04:20:39"/>
    <n v="1473326439"/>
    <x v="3746"/>
    <n v="30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n v="26.657916666670644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n v="20.542870370365563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n v="31.038796296299552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n v="28.35106481481489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n v="59.958333333335759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n v="40.072511574078817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n v="29.175925925927004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n v="37.326423611113569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n v="30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n v="30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n v="20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d v="2014-05-19T00:00:00"/>
    <n v="1397819938"/>
    <x v="3758"/>
    <n v="30.736828703702486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d v="2015-08-25T21:35:53"/>
    <n v="1435372553"/>
    <x v="3759"/>
    <n v="60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n v="25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n v="53.491469907399733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n v="25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n v="29.958333333335759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n v="19.182037037033297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n v="30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n v="3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n v="14.18799768518511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n v="3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n v="30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n v="3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d v="2016-05-17T19:00:00"/>
    <n v="1462307652"/>
    <x v="3771"/>
    <n v="14.14291666666395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n v="20.633032407407882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d v="2016-11-14T21:08:00"/>
    <n v="1476317247"/>
    <x v="3773"/>
    <n v="33.0837152777749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n v="16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n v="27.224039351858664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n v="37.673865740740439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n v="22.055312499993306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d v="2015-02-14T14:39:40"/>
    <n v="1418758780"/>
    <x v="3778"/>
    <n v="6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d v="2016-03-26T11:39:00"/>
    <n v="1456421940"/>
    <x v="3779"/>
    <n v="29.958333333335759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n v="32.617766203700739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n v="2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n v="29.096099537033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n v="24.526388888894871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n v="30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n v="35.780219907406718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n v="30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n v="28.631180555559695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n v="27.983344907406718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n v="32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n v="30.041666666664241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d v="2014-07-06T11:36:32"/>
    <n v="1399480592"/>
    <x v="3791"/>
    <n v="60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d v="2015-07-15T05:43:42"/>
    <n v="1434365022"/>
    <x v="3792"/>
    <n v="30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n v="21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n v="30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n v="43.501273148147448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n v="60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n v="30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n v="30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n v="30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n v="32.4705671296324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n v="31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n v="30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d v="2016-03-04T18:19:28"/>
    <n v="1454541568"/>
    <x v="3803"/>
    <n v="30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n v="55.282129629631527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n v="6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n v="20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n v="7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n v="59.958333333328483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n v="50.431631944447872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n v="29.958333333328483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n v="33.83133101851854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n v="46.414722222223645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n v="38.629155092588917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n v="36.261898148150067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d v="2015-08-20T18:00:00"/>
    <n v="1437545657"/>
    <x v="3815"/>
    <n v="29.698414351849351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n v="30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n v="16.469027777784504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n v="29.958333333328483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n v="18.666851851856336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n v="30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n v="32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n v="59.119479166671226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n v="34.255740740743931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n v="11.94394675926014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n v="21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n v="30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n v="55.071747685185983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n v="60.041666666656965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n v="20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n v="14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n v="21.041666666664241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n v="4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n v="10.925555555550091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n v="30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n v="21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n v="31.24638888888876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d v="2015-07-03T13:22:38"/>
    <n v="1432837358"/>
    <x v="3837"/>
    <n v="36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n v="30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n v="60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n v="24.958333333328483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n v="60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n v="30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n v="25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n v="26.67368055555562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n v="30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n v="31.06942129629897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n v="45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n v="30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n v="30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n v="30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n v="30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n v="24.958333333328483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n v="35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d v="2015-05-09T16:14:18"/>
    <n v="1428614058"/>
    <x v="3854"/>
    <n v="30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n v="29.958333333328483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n v="29.958333333335759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n v="22.979513888887595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n v="18.443935185190639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n v="25.981400462958845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n v="3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d v="2014-11-12T16:47:00"/>
    <n v="1412258977"/>
    <x v="3861"/>
    <n v="41.317627314820129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d v="2016-09-12T11:59:00"/>
    <n v="1472451356"/>
    <x v="3862"/>
    <n v="14.446574074077944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n v="60.041666666664241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n v="30.041666666656965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n v="39.57756944443826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d v="2016-03-22T22:29:00"/>
    <n v="1454453021"/>
    <x v="3866"/>
    <n v="49.198136574072123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n v="30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d v="2014-09-08T10:50:05"/>
    <n v="1408031405"/>
    <x v="3868"/>
    <n v="2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n v="29.408194444440596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n v="30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n v="59.958333333343035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n v="50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n v="30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n v="21.025208333339833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n v="1.0698495370452292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n v="30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n v="30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n v="30.347152777780138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n v="30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n v="35.143287037040864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n v="30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n v="26.9769675925927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n v="30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n v="24.958333333335759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n v="30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d v="2014-12-11T00:28:22"/>
    <n v="1415683702"/>
    <x v="3886"/>
    <n v="30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n v="46.058692129634437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n v="30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n v="31.971412037033588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n v="60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d v="2015-03-22T23:59:00"/>
    <n v="1424488244"/>
    <x v="3891"/>
    <n v="30.07518518518918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n v="7.6393865740756155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n v="41.592129629629198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n v="30.249166666668316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n v="31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n v="14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n v="30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n v="40.184375000004366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n v="20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n v="30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n v="40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n v="25.041666666664241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n v="44.806886574078817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d v="2015-04-15T00:04:00"/>
    <n v="1427866200"/>
    <x v="3904"/>
    <n v="13.981944444443798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n v="42.334456018514175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n v="37.641284722223645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n v="32.019374999996217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n v="15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n v="30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n v="30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n v="30.041666666664241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n v="59.920949074075907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n v="30.041666666664241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n v="20.138703703698411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n v="30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n v="30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n v="30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n v="12.002048611109785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n v="28.315127314810525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n v="30.041666666664241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n v="12.207696759258397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n v="45.189699074064265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n v="28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n v="30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n v="30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n v="30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n v="30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n v="27.524456018516503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n v="30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n v="27.911250000004657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n v="25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n v="29.958333333335759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n v="29.061550925922347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n v="44.8699189814869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n v="60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n v="30.041666666664241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n v="28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n v="31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n v="3.7872800925906631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n v="45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n v="27.454432870377786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n v="60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n v="30.922824074077653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n v="30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n v="30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n v="31.499745370369055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n v="30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n v="60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n v="30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n v="29.071990740740148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n v="59.958333333328483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n v="6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n v="30.930023148146574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n v="60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n v="30.0416666666642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n v="27.081863425926713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n v="46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n v="36.63296296296903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n v="30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n v="30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n v="22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n v="25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n v="30.041666666664241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n v="59.958333333328483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n v="59.958333333328483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n v="42.41275462962949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n v="30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n v="60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n v="9.3084953703728388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n v="30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n v="30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n v="60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n v="29.482523148151813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n v="30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n v="30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n v="21.433321759257524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n v="30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n v="60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n v="22.929895833323826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n v="30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n v="60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n v="6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n v="31.421111111114442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n v="30.036527777774609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n v="21.171064814814599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n v="28.995902777780429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n v="1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d v="2015-08-28T20:56:53"/>
    <n v="1439517413"/>
    <x v="3988"/>
    <n v="15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n v="30.041666666671517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n v="30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d v="2015-05-31T10:28:02"/>
    <n v="1430494082"/>
    <x v="3991"/>
    <n v="30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n v="60.041666666671517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n v="30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n v="3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n v="29.793321759258106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n v="13.402499999996508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n v="29.958333333343035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n v="29.958333333335759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n v="39.99896990740671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d v="2016-05-07T09:29:18"/>
    <n v="1457450958"/>
    <x v="4000"/>
    <n v="59.958333333335759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n v="19.827453703706851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n v="30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n v="30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d v="2014-10-07T22:54:17"/>
    <n v="1410148457"/>
    <x v="4004"/>
    <n v="30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n v="60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n v="25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n v="28.913182870368473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n v="30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n v="4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n v="17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n v="30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n v="30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n v="30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n v="15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n v="30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n v="3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n v="30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n v="30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n v="58.010231481472147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n v="29.958333333328483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n v="60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n v="45.53672453703620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n v="44.958333333335759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n v="30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n v="60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n v="60.041666666664241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n v="20.070821759261889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n v="3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n v="3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n v="29.128946759265091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n v="50.041666666664241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n v="60.041666666664241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n v="31.106203703704523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n v="29.958333333328483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n v="30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n v="17.00041666666220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n v="17.529918981483206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n v="6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n v="33.578391203700448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n v="58.893472222218406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n v="60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n v="29.718703703700157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n v="1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n v="29.98863425925083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n v="30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n v="3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n v="24.01917824074917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n v="34.958333333335759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n v="30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n v="30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n v="6.4766550925996853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n v="60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n v="30.14319444444117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n v="30.325405092597066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n v="30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n v="19.899317129631527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n v="22.989814814805868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n v="15.105277777780429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n v="31.484351851853717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n v="33.971574074072123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n v="59.95833333332848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n v="30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n v="30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n v="30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n v="30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n v="30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n v="4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n v="29.998206018521159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n v="40.838472222225391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n v="32.458101851851097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n v="30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n v="60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n v="54.821458333339251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n v="30.041666666664241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n v="41.681840277778974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n v="28.031377314822748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n v="30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n v="30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n v="30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n v="24.089398148142209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n v="29.95833333334303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n v="15.769062499995925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n v="30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n v="30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n v="28.5620949074073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n v="24.225706018522033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d v="2016-07-17T12:49:46"/>
    <n v="1466185786"/>
    <x v="4087"/>
    <n v="30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n v="29.822175925924967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n v="33.000138888892252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n v="13.95211805556027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n v="30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n v="59.958333333335759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n v="60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n v="44.120833333334303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n v="3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n v="43.838437500002328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n v="56.172025462961756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n v="30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n v="45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n v="1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n v="30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n v="30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n v="53.939282407402061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n v="30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n v="33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n v="42.992291666669189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n v="23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n v="30.176655092589499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n v="30.041666666671517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n v="60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n v="3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n v="27.053402777775773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n v="18.700428240743349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6">
  <r>
    <n v="2013"/>
    <s v="Jun"/>
    <x v="0"/>
    <n v="30"/>
    <n v="9999"/>
    <x v="0"/>
    <x v="0"/>
    <x v="0"/>
    <n v="167820.6"/>
    <x v="0"/>
    <m/>
    <m/>
    <m/>
    <n v="8200"/>
    <n v="1"/>
  </r>
  <r>
    <n v="2015"/>
    <s v="Nov"/>
    <x v="1"/>
    <n v="29.855038580247008"/>
    <n v="49999"/>
    <x v="1"/>
    <x v="1"/>
    <x v="1"/>
    <n v="26755"/>
    <x v="0"/>
    <m/>
    <n v="2"/>
    <m/>
    <n v="137"/>
    <n v="3"/>
  </r>
  <r>
    <n v="2009"/>
    <s v="Jul"/>
    <x v="2"/>
    <n v="49.46241898147855"/>
    <n v="3000"/>
    <x v="2"/>
    <x v="0"/>
    <x v="0"/>
    <n v="3132.63"/>
    <x v="0"/>
    <m/>
    <m/>
    <m/>
    <n v="68"/>
    <n v="1"/>
  </r>
  <r>
    <n v="2009"/>
    <s v="Nov"/>
    <x v="3"/>
    <n v="51.549629629633273"/>
    <n v="2000"/>
    <x v="2"/>
    <x v="0"/>
    <x v="0"/>
    <n v="2100"/>
    <x v="0"/>
    <m/>
    <m/>
    <m/>
    <n v="14"/>
    <n v="1"/>
  </r>
  <r>
    <n v="2009"/>
    <s v="Sep"/>
    <x v="4"/>
    <n v="69.468564814815181"/>
    <n v="4000"/>
    <x v="2"/>
    <x v="1"/>
    <x v="1"/>
    <n v="0"/>
    <x v="1"/>
    <m/>
    <n v="1"/>
    <m/>
    <n v="0"/>
    <n v="1"/>
  </r>
  <r>
    <n v="2009"/>
    <s v="Sep"/>
    <x v="5"/>
    <n v="50.109039351853426"/>
    <n v="1500"/>
    <x v="2"/>
    <x v="1"/>
    <x v="1"/>
    <n v="50"/>
    <x v="1"/>
    <n v="1"/>
    <m/>
    <m/>
    <n v="1"/>
    <n v="1"/>
  </r>
  <r>
    <n v="2009"/>
    <s v="Sep"/>
    <x v="2"/>
    <n v="78.454513888893416"/>
    <n v="1500"/>
    <x v="2"/>
    <x v="0"/>
    <x v="0"/>
    <n v="1561"/>
    <x v="0"/>
    <m/>
    <m/>
    <m/>
    <n v="29"/>
    <n v="1"/>
  </r>
  <r>
    <n v="2010"/>
    <s v="Aug"/>
    <x v="4"/>
    <n v="24.017465277778683"/>
    <n v="1897"/>
    <x v="2"/>
    <x v="1"/>
    <x v="1"/>
    <n v="205"/>
    <x v="1"/>
    <m/>
    <n v="1"/>
    <m/>
    <n v="4"/>
    <n v="1"/>
  </r>
  <r>
    <n v="2010"/>
    <s v="Dec"/>
    <x v="6"/>
    <n v="49.963460648148612"/>
    <n v="4500"/>
    <x v="2"/>
    <x v="0"/>
    <x v="0"/>
    <n v="4800.8"/>
    <x v="0"/>
    <m/>
    <m/>
    <m/>
    <n v="168"/>
    <n v="1"/>
  </r>
  <r>
    <n v="2010"/>
    <s v="Feb"/>
    <x v="0"/>
    <n v="36.994143518517376"/>
    <n v="3000"/>
    <x v="2"/>
    <x v="0"/>
    <x v="0"/>
    <n v="3785"/>
    <x v="0"/>
    <m/>
    <m/>
    <m/>
    <n v="79"/>
    <n v="1"/>
  </r>
  <r>
    <n v="2010"/>
    <s v="Jun"/>
    <x v="7"/>
    <n v="41.43999999999869"/>
    <n v="4000"/>
    <x v="2"/>
    <x v="1"/>
    <x v="1"/>
    <n v="225"/>
    <x v="1"/>
    <n v="2"/>
    <m/>
    <m/>
    <n v="5"/>
    <n v="2"/>
  </r>
  <r>
    <n v="2010"/>
    <s v="Mar"/>
    <x v="8"/>
    <n v="58.889942129637348"/>
    <n v="1200"/>
    <x v="2"/>
    <x v="1"/>
    <x v="2"/>
    <n v="2580"/>
    <x v="0"/>
    <m/>
    <m/>
    <m/>
    <n v="33"/>
    <n v="1"/>
  </r>
  <r>
    <n v="2010"/>
    <s v="Mar"/>
    <x v="2"/>
    <n v="36.048865740740439"/>
    <n v="1600"/>
    <x v="2"/>
    <x v="0"/>
    <x v="0"/>
    <n v="2150.1"/>
    <x v="0"/>
    <m/>
    <m/>
    <m/>
    <n v="54"/>
    <n v="1"/>
  </r>
  <r>
    <n v="2010"/>
    <s v="Mar"/>
    <x v="9"/>
    <n v="89.956666666665114"/>
    <n v="4500"/>
    <x v="2"/>
    <x v="0"/>
    <x v="0"/>
    <n v="4522.22"/>
    <x v="0"/>
    <m/>
    <m/>
    <m/>
    <n v="27"/>
    <n v="1"/>
  </r>
  <r>
    <n v="2010"/>
    <s v="May"/>
    <x v="10"/>
    <n v="50.236122685186274"/>
    <n v="1000"/>
    <x v="2"/>
    <x v="0"/>
    <x v="0"/>
    <n v="1026"/>
    <x v="0"/>
    <m/>
    <m/>
    <m/>
    <n v="23"/>
    <n v="1"/>
  </r>
  <r>
    <n v="2010"/>
    <s v="May"/>
    <x v="9"/>
    <n v="37.996620370366145"/>
    <n v="4000"/>
    <x v="2"/>
    <x v="0"/>
    <x v="0"/>
    <n v="4335"/>
    <x v="2"/>
    <m/>
    <m/>
    <m/>
    <n v="59"/>
    <n v="2"/>
  </r>
  <r>
    <n v="2010"/>
    <s v="Oct"/>
    <x v="11"/>
    <n v="89.902743055550673"/>
    <n v="3500"/>
    <x v="2"/>
    <x v="1"/>
    <x v="2"/>
    <n v="3535"/>
    <x v="0"/>
    <m/>
    <m/>
    <m/>
    <n v="104"/>
    <n v="1"/>
  </r>
  <r>
    <n v="2010"/>
    <s v="Oct"/>
    <x v="2"/>
    <n v="47"/>
    <n v="3500"/>
    <x v="2"/>
    <x v="0"/>
    <x v="0"/>
    <n v="4170.17"/>
    <x v="0"/>
    <m/>
    <m/>
    <m/>
    <n v="66"/>
    <n v="1"/>
  </r>
  <r>
    <n v="2010"/>
    <s v="Oct"/>
    <x v="7"/>
    <n v="48.180150462962047"/>
    <n v="1100"/>
    <x v="2"/>
    <x v="1"/>
    <x v="1"/>
    <n v="115"/>
    <x v="1"/>
    <n v="1"/>
    <m/>
    <m/>
    <n v="5"/>
    <n v="1"/>
  </r>
  <r>
    <n v="2010"/>
    <s v="Sep"/>
    <x v="12"/>
    <n v="38.354930555557075"/>
    <n v="3300"/>
    <x v="2"/>
    <x v="1"/>
    <x v="1"/>
    <n v="0"/>
    <x v="1"/>
    <n v="1"/>
    <m/>
    <m/>
    <n v="0"/>
    <n v="1"/>
  </r>
  <r>
    <n v="2010"/>
    <s v="Sep"/>
    <x v="13"/>
    <n v="30"/>
    <n v="2500"/>
    <x v="2"/>
    <x v="0"/>
    <x v="0"/>
    <n v="2550"/>
    <x v="0"/>
    <m/>
    <m/>
    <m/>
    <n v="19"/>
    <n v="1"/>
  </r>
  <r>
    <n v="2011"/>
    <s v="Apr"/>
    <x v="14"/>
    <n v="37.5"/>
    <n v="1750"/>
    <x v="2"/>
    <x v="0"/>
    <x v="0"/>
    <n v="1640"/>
    <x v="0"/>
    <n v="1"/>
    <m/>
    <m/>
    <n v="46"/>
    <n v="2"/>
  </r>
  <r>
    <n v="2011"/>
    <s v="Aug"/>
    <x v="3"/>
    <n v="60"/>
    <n v="2500"/>
    <x v="2"/>
    <x v="0"/>
    <x v="0"/>
    <n v="2585"/>
    <x v="0"/>
    <m/>
    <m/>
    <m/>
    <n v="27"/>
    <n v="1"/>
  </r>
  <r>
    <n v="2011"/>
    <s v="Aug"/>
    <x v="12"/>
    <n v="30"/>
    <n v="2900"/>
    <x v="2"/>
    <x v="1"/>
    <x v="1"/>
    <n v="0"/>
    <x v="1"/>
    <n v="1"/>
    <m/>
    <m/>
    <n v="0"/>
    <n v="1"/>
  </r>
  <r>
    <n v="2011"/>
    <s v="Dec"/>
    <x v="12"/>
    <n v="43.809155092596484"/>
    <n v="1400"/>
    <x v="2"/>
    <x v="1"/>
    <x v="1"/>
    <n v="0"/>
    <x v="1"/>
    <n v="1"/>
    <m/>
    <m/>
    <n v="0"/>
    <n v="1"/>
  </r>
  <r>
    <n v="2011"/>
    <s v="Dec"/>
    <x v="15"/>
    <n v="30"/>
    <n v="2500"/>
    <x v="2"/>
    <x v="1"/>
    <x v="1"/>
    <n v="0"/>
    <x v="1"/>
    <m/>
    <n v="1"/>
    <m/>
    <n v="0"/>
    <n v="1"/>
  </r>
  <r>
    <n v="2011"/>
    <s v="Feb"/>
    <x v="10"/>
    <n v="29.958333333335759"/>
    <n v="2300"/>
    <x v="2"/>
    <x v="0"/>
    <x v="0"/>
    <n v="2881"/>
    <x v="0"/>
    <m/>
    <m/>
    <m/>
    <n v="90"/>
    <n v="1"/>
  </r>
  <r>
    <n v="2011"/>
    <s v="Feb"/>
    <x v="9"/>
    <n v="62.183773148150067"/>
    <n v="4400"/>
    <x v="2"/>
    <x v="0"/>
    <x v="0"/>
    <n v="4878"/>
    <x v="2"/>
    <m/>
    <m/>
    <m/>
    <n v="75"/>
    <n v="2"/>
  </r>
  <r>
    <n v="2011"/>
    <s v="Jan"/>
    <x v="10"/>
    <n v="31.475543981483497"/>
    <n v="3500"/>
    <x v="2"/>
    <x v="0"/>
    <x v="0"/>
    <n v="4181"/>
    <x v="0"/>
    <m/>
    <m/>
    <m/>
    <n v="93"/>
    <n v="1"/>
  </r>
  <r>
    <n v="2011"/>
    <s v="Jan"/>
    <x v="9"/>
    <n v="30"/>
    <n v="1000"/>
    <x v="2"/>
    <x v="0"/>
    <x v="0"/>
    <n v="2195"/>
    <x v="0"/>
    <m/>
    <m/>
    <m/>
    <n v="47"/>
    <n v="1"/>
  </r>
  <r>
    <n v="2011"/>
    <s v="Jul"/>
    <x v="5"/>
    <n v="30"/>
    <n v="2000"/>
    <x v="2"/>
    <x v="1"/>
    <x v="1"/>
    <n v="0"/>
    <x v="1"/>
    <n v="1"/>
    <m/>
    <m/>
    <n v="0"/>
    <n v="1"/>
  </r>
  <r>
    <n v="2011"/>
    <s v="Jun"/>
    <x v="3"/>
    <n v="60"/>
    <n v="1000"/>
    <x v="2"/>
    <x v="0"/>
    <x v="0"/>
    <n v="1100"/>
    <x v="0"/>
    <m/>
    <m/>
    <m/>
    <n v="11"/>
    <n v="1"/>
  </r>
  <r>
    <n v="2011"/>
    <s v="Jun"/>
    <x v="14"/>
    <n v="47.281539351851585"/>
    <n v="4000"/>
    <x v="2"/>
    <x v="0"/>
    <x v="0"/>
    <n v="4477.1099999999997"/>
    <x v="3"/>
    <m/>
    <m/>
    <m/>
    <n v="81"/>
    <n v="3"/>
  </r>
  <r>
    <n v="2011"/>
    <s v="Jun"/>
    <x v="13"/>
    <n v="46"/>
    <n v="3000"/>
    <x v="2"/>
    <x v="0"/>
    <x v="0"/>
    <n v="3555"/>
    <x v="0"/>
    <m/>
    <m/>
    <m/>
    <n v="62"/>
    <n v="1"/>
  </r>
  <r>
    <n v="2011"/>
    <s v="Jun"/>
    <x v="10"/>
    <n v="23"/>
    <n v="2000"/>
    <x v="2"/>
    <x v="0"/>
    <x v="0"/>
    <n v="3500"/>
    <x v="0"/>
    <m/>
    <m/>
    <m/>
    <n v="56"/>
    <n v="1"/>
  </r>
  <r>
    <n v="2011"/>
    <s v="Jun"/>
    <x v="2"/>
    <n v="30"/>
    <n v="2000"/>
    <x v="2"/>
    <x v="0"/>
    <x v="0"/>
    <n v="2230.4299999999998"/>
    <x v="0"/>
    <m/>
    <m/>
    <m/>
    <n v="51"/>
    <n v="1"/>
  </r>
  <r>
    <n v="2011"/>
    <s v="Jun"/>
    <x v="7"/>
    <n v="37.5"/>
    <n v="4200"/>
    <x v="2"/>
    <x v="1"/>
    <x v="1"/>
    <n v="71"/>
    <x v="1"/>
    <n v="2"/>
    <m/>
    <m/>
    <n v="7"/>
    <n v="2"/>
  </r>
  <r>
    <n v="2011"/>
    <s v="Mar"/>
    <x v="14"/>
    <n v="16.224016203705105"/>
    <n v="2500"/>
    <x v="2"/>
    <x v="0"/>
    <x v="0"/>
    <n v="2600"/>
    <x v="0"/>
    <m/>
    <m/>
    <m/>
    <n v="45"/>
    <n v="1"/>
  </r>
  <r>
    <n v="2011"/>
    <s v="Mar"/>
    <x v="11"/>
    <n v="31.053275462960301"/>
    <n v="3000"/>
    <x v="2"/>
    <x v="1"/>
    <x v="2"/>
    <n v="10067.5"/>
    <x v="0"/>
    <m/>
    <m/>
    <m/>
    <n v="241"/>
    <n v="1"/>
  </r>
  <r>
    <n v="2011"/>
    <s v="Mar"/>
    <x v="9"/>
    <n v="42.173229166666715"/>
    <n v="3500"/>
    <x v="2"/>
    <x v="0"/>
    <x v="0"/>
    <n v="4200"/>
    <x v="2"/>
    <m/>
    <m/>
    <m/>
    <n v="56"/>
    <n v="2"/>
  </r>
  <r>
    <n v="2011"/>
    <s v="Mar"/>
    <x v="7"/>
    <n v="38.193761574075324"/>
    <n v="1000"/>
    <x v="2"/>
    <x v="1"/>
    <x v="1"/>
    <n v="16"/>
    <x v="1"/>
    <n v="1"/>
    <m/>
    <m/>
    <n v="3"/>
    <n v="1"/>
  </r>
  <r>
    <n v="2011"/>
    <s v="May"/>
    <x v="4"/>
    <n v="30"/>
    <n v="4000"/>
    <x v="2"/>
    <x v="1"/>
    <x v="1"/>
    <n v="100"/>
    <x v="1"/>
    <m/>
    <n v="1"/>
    <m/>
    <n v="1"/>
    <n v="1"/>
  </r>
  <r>
    <n v="2011"/>
    <s v="May"/>
    <x v="5"/>
    <n v="30"/>
    <n v="4000"/>
    <x v="2"/>
    <x v="1"/>
    <x v="1"/>
    <n v="30"/>
    <x v="1"/>
    <n v="1"/>
    <m/>
    <m/>
    <n v="2"/>
    <n v="1"/>
  </r>
  <r>
    <n v="2011"/>
    <s v="May"/>
    <x v="14"/>
    <n v="36.886215277777715"/>
    <n v="4350"/>
    <x v="2"/>
    <x v="0"/>
    <x v="0"/>
    <n v="5004"/>
    <x v="3"/>
    <m/>
    <m/>
    <m/>
    <n v="132"/>
    <n v="3"/>
  </r>
  <r>
    <n v="2011"/>
    <s v="May"/>
    <x v="10"/>
    <n v="20"/>
    <n v="1200"/>
    <x v="2"/>
    <x v="0"/>
    <x v="0"/>
    <n v="1200"/>
    <x v="0"/>
    <m/>
    <m/>
    <m/>
    <n v="28"/>
    <n v="1"/>
  </r>
  <r>
    <n v="2011"/>
    <s v="Nov"/>
    <x v="9"/>
    <n v="60"/>
    <n v="3000"/>
    <x v="2"/>
    <x v="0"/>
    <x v="0"/>
    <n v="3100"/>
    <x v="0"/>
    <m/>
    <m/>
    <m/>
    <n v="35"/>
    <n v="1"/>
  </r>
  <r>
    <n v="2011"/>
    <s v="Oct"/>
    <x v="6"/>
    <n v="14.900196759263054"/>
    <n v="1000"/>
    <x v="2"/>
    <x v="0"/>
    <x v="0"/>
    <n v="1041.29"/>
    <x v="0"/>
    <m/>
    <m/>
    <m/>
    <n v="36"/>
    <n v="1"/>
  </r>
  <r>
    <n v="2011"/>
    <s v="Sep"/>
    <x v="14"/>
    <n v="47.520833333335759"/>
    <n v="3500"/>
    <x v="2"/>
    <x v="0"/>
    <x v="0"/>
    <n v="3726"/>
    <x v="2"/>
    <m/>
    <m/>
    <m/>
    <n v="79"/>
    <n v="2"/>
  </r>
  <r>
    <n v="2011"/>
    <s v="Sep"/>
    <x v="10"/>
    <n v="30.185648148144537"/>
    <n v="1000"/>
    <x v="2"/>
    <x v="0"/>
    <x v="0"/>
    <n v="1374.16"/>
    <x v="0"/>
    <m/>
    <m/>
    <m/>
    <n v="34"/>
    <n v="1"/>
  </r>
  <r>
    <n v="2011"/>
    <s v="Sep"/>
    <x v="2"/>
    <n v="41.443738425929041"/>
    <n v="4000"/>
    <x v="2"/>
    <x v="0"/>
    <x v="0"/>
    <n v="4278.99"/>
    <x v="3"/>
    <m/>
    <m/>
    <m/>
    <n v="64"/>
    <n v="3"/>
  </r>
  <r>
    <n v="2011"/>
    <s v="Sep"/>
    <x v="9"/>
    <n v="30"/>
    <n v="4000"/>
    <x v="2"/>
    <x v="0"/>
    <x v="0"/>
    <n v="4000.5"/>
    <x v="0"/>
    <m/>
    <m/>
    <m/>
    <n v="100"/>
    <n v="1"/>
  </r>
  <r>
    <n v="2012"/>
    <s v="Apr"/>
    <x v="3"/>
    <n v="31"/>
    <n v="2000"/>
    <x v="2"/>
    <x v="0"/>
    <x v="0"/>
    <n v="2147"/>
    <x v="0"/>
    <m/>
    <m/>
    <m/>
    <n v="35"/>
    <n v="1"/>
  </r>
  <r>
    <n v="2012"/>
    <s v="Aug"/>
    <x v="16"/>
    <n v="22.187696759261598"/>
    <n v="2000"/>
    <x v="2"/>
    <x v="0"/>
    <x v="0"/>
    <n v="2456.66"/>
    <x v="0"/>
    <m/>
    <m/>
    <m/>
    <n v="76"/>
    <n v="1"/>
  </r>
  <r>
    <n v="2012"/>
    <s v="Dec"/>
    <x v="16"/>
    <n v="31.884375000001455"/>
    <n v="4500"/>
    <x v="2"/>
    <x v="0"/>
    <x v="0"/>
    <n v="5056.22"/>
    <x v="0"/>
    <m/>
    <m/>
    <m/>
    <n v="211"/>
    <n v="1"/>
  </r>
  <r>
    <n v="2012"/>
    <s v="Dec"/>
    <x v="17"/>
    <n v="21"/>
    <n v="1500"/>
    <x v="2"/>
    <x v="0"/>
    <x v="0"/>
    <n v="1877"/>
    <x v="0"/>
    <m/>
    <m/>
    <m/>
    <n v="81"/>
    <n v="1"/>
  </r>
  <r>
    <n v="2012"/>
    <s v="Dec"/>
    <x v="9"/>
    <n v="24"/>
    <n v="3500"/>
    <x v="2"/>
    <x v="0"/>
    <x v="0"/>
    <n v="3500"/>
    <x v="0"/>
    <m/>
    <m/>
    <m/>
    <n v="35"/>
    <n v="1"/>
  </r>
  <r>
    <n v="2012"/>
    <s v="Jan"/>
    <x v="18"/>
    <n v="59.958333333335759"/>
    <n v="3000"/>
    <x v="2"/>
    <x v="1"/>
    <x v="1"/>
    <n v="203.9"/>
    <x v="1"/>
    <n v="1"/>
    <m/>
    <m/>
    <n v="5"/>
    <n v="1"/>
  </r>
  <r>
    <n v="2012"/>
    <s v="Jan"/>
    <x v="13"/>
    <n v="28"/>
    <n v="1900"/>
    <x v="2"/>
    <x v="0"/>
    <x v="0"/>
    <n v="2735"/>
    <x v="0"/>
    <m/>
    <m/>
    <m/>
    <n v="41"/>
    <n v="1"/>
  </r>
  <r>
    <n v="2012"/>
    <s v="Jan"/>
    <x v="11"/>
    <n v="30"/>
    <n v="2000"/>
    <x v="2"/>
    <x v="1"/>
    <x v="2"/>
    <n v="2300"/>
    <x v="0"/>
    <m/>
    <m/>
    <m/>
    <n v="29"/>
    <n v="1"/>
  </r>
  <r>
    <n v="2012"/>
    <s v="Jan"/>
    <x v="10"/>
    <n v="44.404189814813435"/>
    <n v="2500"/>
    <x v="2"/>
    <x v="0"/>
    <x v="0"/>
    <n v="3060.22"/>
    <x v="0"/>
    <m/>
    <m/>
    <m/>
    <n v="89"/>
    <n v="1"/>
  </r>
  <r>
    <n v="2012"/>
    <s v="Jan"/>
    <x v="15"/>
    <n v="21"/>
    <n v="1000"/>
    <x v="2"/>
    <x v="1"/>
    <x v="1"/>
    <n v="116"/>
    <x v="1"/>
    <m/>
    <n v="1"/>
    <m/>
    <n v="6"/>
    <n v="1"/>
  </r>
  <r>
    <n v="2012"/>
    <s v="Jul"/>
    <x v="18"/>
    <n v="30"/>
    <n v="1000"/>
    <x v="2"/>
    <x v="1"/>
    <x v="1"/>
    <n v="0"/>
    <x v="1"/>
    <n v="1"/>
    <m/>
    <m/>
    <n v="0"/>
    <n v="1"/>
  </r>
  <r>
    <n v="2012"/>
    <s v="Jul"/>
    <x v="19"/>
    <n v="30"/>
    <n v="2000"/>
    <x v="2"/>
    <x v="1"/>
    <x v="1"/>
    <n v="380"/>
    <x v="1"/>
    <n v="1"/>
    <m/>
    <m/>
    <n v="8"/>
    <n v="1"/>
  </r>
  <r>
    <n v="2012"/>
    <s v="Jul"/>
    <x v="0"/>
    <n v="34.15805555555562"/>
    <n v="4000"/>
    <x v="2"/>
    <x v="0"/>
    <x v="0"/>
    <n v="23414"/>
    <x v="0"/>
    <m/>
    <m/>
    <m/>
    <n v="105"/>
    <n v="1"/>
  </r>
  <r>
    <n v="2012"/>
    <s v="Jul"/>
    <x v="12"/>
    <n v="30"/>
    <n v="1500"/>
    <x v="2"/>
    <x v="1"/>
    <x v="1"/>
    <n v="0"/>
    <x v="1"/>
    <n v="1"/>
    <m/>
    <m/>
    <n v="0"/>
    <n v="1"/>
  </r>
  <r>
    <n v="2012"/>
    <s v="Jul"/>
    <x v="15"/>
    <n v="7.9865277777789743"/>
    <n v="2500"/>
    <x v="2"/>
    <x v="1"/>
    <x v="1"/>
    <n v="0"/>
    <x v="1"/>
    <m/>
    <n v="1"/>
    <m/>
    <n v="0"/>
    <n v="1"/>
  </r>
  <r>
    <n v="2012"/>
    <s v="Jun"/>
    <x v="19"/>
    <n v="11.933506944442343"/>
    <n v="1999"/>
    <x v="2"/>
    <x v="1"/>
    <x v="1"/>
    <n v="0"/>
    <x v="1"/>
    <n v="1"/>
    <m/>
    <m/>
    <n v="0"/>
    <n v="1"/>
  </r>
  <r>
    <n v="2012"/>
    <s v="Jun"/>
    <x v="0"/>
    <n v="30"/>
    <n v="4900"/>
    <x v="2"/>
    <x v="0"/>
    <x v="0"/>
    <n v="40140.01"/>
    <x v="0"/>
    <m/>
    <m/>
    <m/>
    <n v="263"/>
    <n v="1"/>
  </r>
  <r>
    <n v="2012"/>
    <s v="Jun"/>
    <x v="9"/>
    <n v="29.008466435185255"/>
    <n v="3000"/>
    <x v="2"/>
    <x v="0"/>
    <x v="0"/>
    <n v="3431"/>
    <x v="2"/>
    <m/>
    <m/>
    <m/>
    <n v="35"/>
    <n v="2"/>
  </r>
  <r>
    <n v="2012"/>
    <s v="Mar"/>
    <x v="4"/>
    <n v="60"/>
    <n v="1750"/>
    <x v="2"/>
    <x v="1"/>
    <x v="1"/>
    <n v="0"/>
    <x v="1"/>
    <m/>
    <n v="1"/>
    <m/>
    <n v="0"/>
    <n v="1"/>
  </r>
  <r>
    <n v="2012"/>
    <s v="Mar"/>
    <x v="16"/>
    <n v="18"/>
    <n v="1100"/>
    <x v="2"/>
    <x v="0"/>
    <x v="0"/>
    <n v="1130"/>
    <x v="0"/>
    <m/>
    <m/>
    <m/>
    <n v="34"/>
    <n v="1"/>
  </r>
  <r>
    <n v="2012"/>
    <s v="Mar"/>
    <x v="15"/>
    <n v="30.206863425926713"/>
    <n v="2750"/>
    <x v="2"/>
    <x v="1"/>
    <x v="1"/>
    <n v="25"/>
    <x v="1"/>
    <m/>
    <n v="1"/>
    <m/>
    <n v="1"/>
    <n v="1"/>
  </r>
  <r>
    <n v="2012"/>
    <s v="May"/>
    <x v="5"/>
    <n v="58.417789351857209"/>
    <n v="2000"/>
    <x v="2"/>
    <x v="1"/>
    <x v="1"/>
    <n v="0"/>
    <x v="1"/>
    <n v="1"/>
    <m/>
    <m/>
    <n v="0"/>
    <n v="1"/>
  </r>
  <r>
    <n v="2012"/>
    <s v="May"/>
    <x v="12"/>
    <n v="21"/>
    <n v="2100"/>
    <x v="2"/>
    <x v="1"/>
    <x v="1"/>
    <n v="644"/>
    <x v="1"/>
    <n v="1"/>
    <m/>
    <m/>
    <n v="30"/>
    <n v="1"/>
  </r>
  <r>
    <n v="2012"/>
    <s v="Nov"/>
    <x v="11"/>
    <n v="24.065972222226264"/>
    <n v="1250"/>
    <x v="2"/>
    <x v="1"/>
    <x v="2"/>
    <n v="1300"/>
    <x v="0"/>
    <m/>
    <m/>
    <m/>
    <n v="25"/>
    <n v="1"/>
  </r>
  <r>
    <n v="2012"/>
    <s v="Nov"/>
    <x v="9"/>
    <n v="36.184328703697247"/>
    <n v="3200"/>
    <x v="2"/>
    <x v="0"/>
    <x v="0"/>
    <n v="3400"/>
    <x v="0"/>
    <m/>
    <m/>
    <m/>
    <n v="60"/>
    <n v="1"/>
  </r>
  <r>
    <n v="2012"/>
    <s v="Oct"/>
    <x v="19"/>
    <n v="16"/>
    <n v="4000"/>
    <x v="2"/>
    <x v="1"/>
    <x v="1"/>
    <n v="0"/>
    <x v="1"/>
    <n v="1"/>
    <m/>
    <m/>
    <n v="0"/>
    <n v="1"/>
  </r>
  <r>
    <n v="2012"/>
    <s v="Oct"/>
    <x v="16"/>
    <n v="30"/>
    <n v="4000"/>
    <x v="2"/>
    <x v="0"/>
    <x v="0"/>
    <n v="28167.25"/>
    <x v="0"/>
    <m/>
    <m/>
    <m/>
    <n v="721"/>
    <n v="1"/>
  </r>
  <r>
    <n v="2012"/>
    <s v="Oct"/>
    <x v="0"/>
    <n v="30.041666666664241"/>
    <n v="2500"/>
    <x v="2"/>
    <x v="0"/>
    <x v="0"/>
    <n v="16862"/>
    <x v="0"/>
    <m/>
    <m/>
    <m/>
    <n v="238"/>
    <n v="1"/>
  </r>
  <r>
    <n v="2012"/>
    <s v="Sep"/>
    <x v="13"/>
    <n v="18.123043981482624"/>
    <n v="2987"/>
    <x v="2"/>
    <x v="0"/>
    <x v="0"/>
    <n v="3318"/>
    <x v="0"/>
    <m/>
    <m/>
    <m/>
    <n v="97"/>
    <n v="1"/>
  </r>
  <r>
    <n v="2013"/>
    <s v="Apr"/>
    <x v="5"/>
    <n v="30"/>
    <n v="2800"/>
    <x v="2"/>
    <x v="1"/>
    <x v="1"/>
    <n v="701"/>
    <x v="1"/>
    <n v="1"/>
    <m/>
    <m/>
    <n v="15"/>
    <n v="1"/>
  </r>
  <r>
    <n v="2013"/>
    <s v="Apr"/>
    <x v="12"/>
    <n v="30"/>
    <n v="3000"/>
    <x v="2"/>
    <x v="1"/>
    <x v="1"/>
    <n v="730"/>
    <x v="1"/>
    <n v="1"/>
    <m/>
    <m/>
    <n v="21"/>
    <n v="1"/>
  </r>
  <r>
    <n v="2013"/>
    <s v="Apr"/>
    <x v="13"/>
    <n v="30.211707175923948"/>
    <n v="4720"/>
    <x v="2"/>
    <x v="0"/>
    <x v="0"/>
    <n v="6523.6900000000005"/>
    <x v="2"/>
    <m/>
    <m/>
    <m/>
    <n v="142"/>
    <n v="2"/>
  </r>
  <r>
    <n v="2013"/>
    <s v="Apr"/>
    <x v="11"/>
    <n v="25"/>
    <n v="4200"/>
    <x v="2"/>
    <x v="1"/>
    <x v="2"/>
    <n v="4794.82"/>
    <x v="0"/>
    <m/>
    <m/>
    <m/>
    <n v="62"/>
    <n v="1"/>
  </r>
  <r>
    <n v="2013"/>
    <s v="Apr"/>
    <x v="9"/>
    <n v="60"/>
    <n v="1500"/>
    <x v="2"/>
    <x v="0"/>
    <x v="0"/>
    <n v="3700"/>
    <x v="0"/>
    <m/>
    <m/>
    <m/>
    <n v="47"/>
    <n v="1"/>
  </r>
  <r>
    <n v="2013"/>
    <s v="Apr"/>
    <x v="20"/>
    <n v="30"/>
    <n v="2500"/>
    <x v="2"/>
    <x v="0"/>
    <x v="0"/>
    <n v="2751"/>
    <x v="0"/>
    <m/>
    <m/>
    <m/>
    <n v="66"/>
    <n v="1"/>
  </r>
  <r>
    <n v="2013"/>
    <s v="Aug"/>
    <x v="11"/>
    <n v="18"/>
    <n v="2500"/>
    <x v="2"/>
    <x v="1"/>
    <x v="2"/>
    <n v="2725"/>
    <x v="0"/>
    <m/>
    <m/>
    <m/>
    <n v="68"/>
    <n v="1"/>
  </r>
  <r>
    <n v="2013"/>
    <s v="Aug"/>
    <x v="17"/>
    <n v="30"/>
    <n v="3000"/>
    <x v="2"/>
    <x v="0"/>
    <x v="0"/>
    <n v="3368"/>
    <x v="0"/>
    <m/>
    <m/>
    <m/>
    <n v="76"/>
    <n v="1"/>
  </r>
  <r>
    <n v="2013"/>
    <s v="Dec"/>
    <x v="14"/>
    <n v="28.053530092591245"/>
    <n v="3000"/>
    <x v="2"/>
    <x v="0"/>
    <x v="0"/>
    <n v="3432"/>
    <x v="0"/>
    <m/>
    <m/>
    <m/>
    <n v="33"/>
    <n v="1"/>
  </r>
  <r>
    <n v="2013"/>
    <s v="Dec"/>
    <x v="9"/>
    <n v="26.647725694445398"/>
    <n v="3500"/>
    <x v="2"/>
    <x v="0"/>
    <x v="0"/>
    <n v="3860.66"/>
    <x v="2"/>
    <m/>
    <m/>
    <m/>
    <n v="103"/>
    <n v="2"/>
  </r>
  <r>
    <n v="2013"/>
    <s v="Dec"/>
    <x v="21"/>
    <n v="14"/>
    <n v="1750"/>
    <x v="2"/>
    <x v="0"/>
    <x v="0"/>
    <n v="1776"/>
    <x v="0"/>
    <m/>
    <m/>
    <m/>
    <n v="50"/>
    <n v="1"/>
  </r>
  <r>
    <n v="2013"/>
    <s v="Dec"/>
    <x v="22"/>
    <n v="30"/>
    <n v="4589"/>
    <x v="2"/>
    <x v="0"/>
    <x v="0"/>
    <n v="4856"/>
    <x v="0"/>
    <m/>
    <m/>
    <m/>
    <n v="75"/>
    <n v="1"/>
  </r>
  <r>
    <n v="2013"/>
    <s v="Feb"/>
    <x v="19"/>
    <n v="30"/>
    <n v="4000"/>
    <x v="2"/>
    <x v="1"/>
    <x v="1"/>
    <n v="570"/>
    <x v="1"/>
    <n v="1"/>
    <m/>
    <m/>
    <n v="13"/>
    <n v="1"/>
  </r>
  <r>
    <n v="2013"/>
    <s v="Feb"/>
    <x v="16"/>
    <n v="30"/>
    <n v="1500"/>
    <x v="2"/>
    <x v="0"/>
    <x v="0"/>
    <n v="1993"/>
    <x v="0"/>
    <m/>
    <m/>
    <m/>
    <n v="73"/>
    <n v="1"/>
  </r>
  <r>
    <n v="2013"/>
    <s v="Feb"/>
    <x v="13"/>
    <n v="34.882083333330229"/>
    <n v="1000"/>
    <x v="2"/>
    <x v="0"/>
    <x v="0"/>
    <n v="1336"/>
    <x v="0"/>
    <m/>
    <m/>
    <m/>
    <n v="42"/>
    <n v="1"/>
  </r>
  <r>
    <n v="2013"/>
    <s v="Feb"/>
    <x v="10"/>
    <n v="29.958333333328483"/>
    <n v="2500"/>
    <x v="2"/>
    <x v="0"/>
    <x v="0"/>
    <n v="4022"/>
    <x v="0"/>
    <m/>
    <m/>
    <m/>
    <n v="98"/>
    <n v="1"/>
  </r>
  <r>
    <n v="2013"/>
    <s v="Feb"/>
    <x v="2"/>
    <n v="20.135844907405652"/>
    <n v="3800"/>
    <x v="2"/>
    <x v="0"/>
    <x v="0"/>
    <n v="5181.5"/>
    <x v="3"/>
    <m/>
    <m/>
    <m/>
    <n v="71"/>
    <n v="3"/>
  </r>
  <r>
    <n v="2013"/>
    <s v="Feb"/>
    <x v="9"/>
    <n v="25"/>
    <n v="3000"/>
    <x v="2"/>
    <x v="0"/>
    <x v="0"/>
    <n v="4642"/>
    <x v="0"/>
    <m/>
    <m/>
    <m/>
    <n v="48"/>
    <n v="1"/>
  </r>
  <r>
    <n v="2013"/>
    <s v="Jan"/>
    <x v="12"/>
    <n v="30"/>
    <n v="3000"/>
    <x v="2"/>
    <x v="1"/>
    <x v="1"/>
    <n v="327"/>
    <x v="1"/>
    <n v="1"/>
    <m/>
    <m/>
    <n v="15"/>
    <n v="1"/>
  </r>
  <r>
    <n v="2013"/>
    <s v="Jul"/>
    <x v="4"/>
    <n v="33"/>
    <n v="3333"/>
    <x v="2"/>
    <x v="1"/>
    <x v="1"/>
    <n v="28"/>
    <x v="1"/>
    <m/>
    <n v="1"/>
    <m/>
    <n v="2"/>
    <n v="1"/>
  </r>
  <r>
    <n v="2013"/>
    <s v="Jul"/>
    <x v="5"/>
    <n v="30"/>
    <n v="3000"/>
    <x v="2"/>
    <x v="1"/>
    <x v="1"/>
    <n v="21"/>
    <x v="1"/>
    <n v="1"/>
    <m/>
    <m/>
    <n v="3"/>
    <n v="1"/>
  </r>
  <r>
    <n v="2013"/>
    <s v="Jul"/>
    <x v="13"/>
    <n v="60"/>
    <n v="1000"/>
    <x v="2"/>
    <x v="0"/>
    <x v="0"/>
    <n v="1091"/>
    <x v="0"/>
    <m/>
    <m/>
    <m/>
    <n v="25"/>
    <n v="1"/>
  </r>
  <r>
    <n v="2013"/>
    <s v="Jul"/>
    <x v="11"/>
    <n v="26.694085648152395"/>
    <n v="1900"/>
    <x v="2"/>
    <x v="1"/>
    <x v="2"/>
    <n v="2182"/>
    <x v="0"/>
    <m/>
    <m/>
    <m/>
    <n v="55"/>
    <n v="1"/>
  </r>
  <r>
    <n v="2013"/>
    <s v="Jun"/>
    <x v="16"/>
    <n v="30"/>
    <n v="3500"/>
    <x v="2"/>
    <x v="0"/>
    <x v="0"/>
    <n v="3540"/>
    <x v="0"/>
    <m/>
    <m/>
    <m/>
    <n v="69"/>
    <n v="1"/>
  </r>
  <r>
    <n v="2013"/>
    <s v="Jun"/>
    <x v="13"/>
    <n v="30"/>
    <n v="3400"/>
    <x v="2"/>
    <x v="0"/>
    <x v="0"/>
    <n v="6215.56"/>
    <x v="0"/>
    <m/>
    <m/>
    <m/>
    <n v="87"/>
    <n v="1"/>
  </r>
  <r>
    <n v="2013"/>
    <s v="Jun"/>
    <x v="9"/>
    <n v="30"/>
    <n v="1200"/>
    <x v="2"/>
    <x v="0"/>
    <x v="0"/>
    <n v="2080"/>
    <x v="0"/>
    <m/>
    <m/>
    <m/>
    <n v="24"/>
    <n v="1"/>
  </r>
  <r>
    <n v="2013"/>
    <s v="Mar"/>
    <x v="13"/>
    <n v="30"/>
    <n v="2500"/>
    <x v="2"/>
    <x v="0"/>
    <x v="0"/>
    <n v="2535"/>
    <x v="0"/>
    <m/>
    <m/>
    <m/>
    <n v="35"/>
    <n v="1"/>
  </r>
  <r>
    <n v="2013"/>
    <s v="Mar"/>
    <x v="17"/>
    <n v="30"/>
    <n v="4000"/>
    <x v="2"/>
    <x v="0"/>
    <x v="0"/>
    <n v="4340.7"/>
    <x v="0"/>
    <m/>
    <m/>
    <m/>
    <n v="150"/>
    <n v="1"/>
  </r>
  <r>
    <n v="2013"/>
    <s v="Mar"/>
    <x v="9"/>
    <n v="30"/>
    <n v="3500"/>
    <x v="2"/>
    <x v="0"/>
    <x v="0"/>
    <n v="4040"/>
    <x v="0"/>
    <m/>
    <m/>
    <m/>
    <n v="47"/>
    <n v="1"/>
  </r>
  <r>
    <n v="2013"/>
    <s v="Mar"/>
    <x v="22"/>
    <n v="29.958333333328483"/>
    <n v="3500"/>
    <x v="2"/>
    <x v="0"/>
    <x v="0"/>
    <n v="5907"/>
    <x v="0"/>
    <m/>
    <m/>
    <m/>
    <n v="180"/>
    <n v="1"/>
  </r>
  <r>
    <n v="2013"/>
    <s v="May"/>
    <x v="5"/>
    <n v="30"/>
    <n v="2400"/>
    <x v="2"/>
    <x v="1"/>
    <x v="1"/>
    <n v="0"/>
    <x v="1"/>
    <n v="1"/>
    <m/>
    <m/>
    <n v="0"/>
    <n v="1"/>
  </r>
  <r>
    <n v="2013"/>
    <s v="May"/>
    <x v="12"/>
    <n v="39.068773148144828"/>
    <n v="2750"/>
    <x v="2"/>
    <x v="1"/>
    <x v="1"/>
    <n v="40"/>
    <x v="1"/>
    <n v="1"/>
    <m/>
    <m/>
    <n v="2"/>
    <n v="1"/>
  </r>
  <r>
    <n v="2013"/>
    <s v="May"/>
    <x v="22"/>
    <n v="26.297442129631236"/>
    <n v="2500"/>
    <x v="2"/>
    <x v="0"/>
    <x v="0"/>
    <n v="30303.24"/>
    <x v="0"/>
    <m/>
    <m/>
    <m/>
    <n v="1113"/>
    <n v="1"/>
  </r>
  <r>
    <n v="2013"/>
    <s v="Nov"/>
    <x v="12"/>
    <n v="30"/>
    <n v="2000"/>
    <x v="2"/>
    <x v="1"/>
    <x v="1"/>
    <n v="1351"/>
    <x v="1"/>
    <n v="1"/>
    <m/>
    <m/>
    <n v="29"/>
    <n v="1"/>
  </r>
  <r>
    <n v="2013"/>
    <s v="Nov"/>
    <x v="13"/>
    <n v="19.473379629627743"/>
    <n v="3600"/>
    <x v="2"/>
    <x v="0"/>
    <x v="0"/>
    <n v="11345"/>
    <x v="0"/>
    <m/>
    <m/>
    <m/>
    <n v="108"/>
    <n v="1"/>
  </r>
  <r>
    <n v="2013"/>
    <s v="Oct"/>
    <x v="18"/>
    <n v="33.041666666664241"/>
    <n v="2500"/>
    <x v="2"/>
    <x v="1"/>
    <x v="1"/>
    <n v="125"/>
    <x v="1"/>
    <n v="1"/>
    <m/>
    <m/>
    <n v="2"/>
    <n v="1"/>
  </r>
  <r>
    <n v="2013"/>
    <s v="Oct"/>
    <x v="14"/>
    <n v="30.041666666664241"/>
    <n v="3000"/>
    <x v="2"/>
    <x v="0"/>
    <x v="0"/>
    <n v="125"/>
    <x v="1"/>
    <n v="1"/>
    <m/>
    <m/>
    <n v="4"/>
    <n v="1"/>
  </r>
  <r>
    <n v="2013"/>
    <s v="Oct"/>
    <x v="10"/>
    <n v="30.041666666664241"/>
    <n v="4500"/>
    <x v="2"/>
    <x v="0"/>
    <x v="0"/>
    <n v="4530"/>
    <x v="0"/>
    <m/>
    <m/>
    <m/>
    <n v="70"/>
    <n v="1"/>
  </r>
  <r>
    <n v="2013"/>
    <s v="Oct"/>
    <x v="9"/>
    <n v="34.299618055549217"/>
    <n v="1300"/>
    <x v="2"/>
    <x v="0"/>
    <x v="0"/>
    <n v="1700"/>
    <x v="0"/>
    <m/>
    <m/>
    <m/>
    <n v="26"/>
    <n v="1"/>
  </r>
  <r>
    <n v="2013"/>
    <s v="Sep"/>
    <x v="5"/>
    <n v="29"/>
    <n v="2900"/>
    <x v="2"/>
    <x v="1"/>
    <x v="1"/>
    <n v="895"/>
    <x v="1"/>
    <n v="1"/>
    <m/>
    <m/>
    <n v="19"/>
    <n v="1"/>
  </r>
  <r>
    <n v="2013"/>
    <s v="Sep"/>
    <x v="14"/>
    <n v="22.098518518519995"/>
    <n v="1500"/>
    <x v="2"/>
    <x v="0"/>
    <x v="0"/>
    <n v="1655"/>
    <x v="0"/>
    <m/>
    <m/>
    <m/>
    <n v="52"/>
    <n v="1"/>
  </r>
  <r>
    <n v="2014"/>
    <s v="Apr"/>
    <x v="19"/>
    <n v="60"/>
    <n v="3274"/>
    <x v="2"/>
    <x v="1"/>
    <x v="1"/>
    <n v="0"/>
    <x v="1"/>
    <n v="1"/>
    <m/>
    <m/>
    <n v="0"/>
    <n v="1"/>
  </r>
  <r>
    <n v="2014"/>
    <s v="Apr"/>
    <x v="23"/>
    <n v="30.869421296294604"/>
    <n v="3000"/>
    <x v="2"/>
    <x v="1"/>
    <x v="1"/>
    <n v="25"/>
    <x v="1"/>
    <n v="1"/>
    <m/>
    <m/>
    <n v="3"/>
    <n v="1"/>
  </r>
  <r>
    <n v="2014"/>
    <s v="Apr"/>
    <x v="10"/>
    <n v="45"/>
    <n v="3800"/>
    <x v="2"/>
    <x v="0"/>
    <x v="0"/>
    <n v="3822.33"/>
    <x v="0"/>
    <m/>
    <m/>
    <m/>
    <n v="81"/>
    <n v="1"/>
  </r>
  <r>
    <n v="2014"/>
    <s v="Apr"/>
    <x v="17"/>
    <n v="14.420729166668025"/>
    <n v="1600"/>
    <x v="2"/>
    <x v="0"/>
    <x v="0"/>
    <n v="2198"/>
    <x v="0"/>
    <m/>
    <m/>
    <m/>
    <n v="71"/>
    <n v="1"/>
  </r>
  <r>
    <n v="2014"/>
    <s v="Aug"/>
    <x v="24"/>
    <n v="31"/>
    <n v="2500"/>
    <x v="2"/>
    <x v="1"/>
    <x v="1"/>
    <n v="100"/>
    <x v="1"/>
    <n v="1"/>
    <m/>
    <m/>
    <n v="1"/>
    <n v="1"/>
  </r>
  <r>
    <n v="2014"/>
    <s v="Aug"/>
    <x v="21"/>
    <n v="17.012465277781303"/>
    <n v="1500"/>
    <x v="2"/>
    <x v="0"/>
    <x v="0"/>
    <n v="15"/>
    <x v="1"/>
    <n v="1"/>
    <m/>
    <m/>
    <n v="1"/>
    <n v="1"/>
  </r>
  <r>
    <n v="2014"/>
    <s v="Dec"/>
    <x v="5"/>
    <n v="58.937928240738984"/>
    <n v="1200"/>
    <x v="2"/>
    <x v="1"/>
    <x v="1"/>
    <n v="100"/>
    <x v="1"/>
    <n v="1"/>
    <m/>
    <m/>
    <n v="1"/>
    <n v="1"/>
  </r>
  <r>
    <n v="2014"/>
    <s v="Feb"/>
    <x v="18"/>
    <n v="29.958333333328483"/>
    <n v="3300"/>
    <x v="2"/>
    <x v="1"/>
    <x v="1"/>
    <n v="14.5"/>
    <x v="1"/>
    <n v="1"/>
    <m/>
    <m/>
    <n v="3"/>
    <n v="1"/>
  </r>
  <r>
    <n v="2014"/>
    <s v="Feb"/>
    <x v="13"/>
    <n v="29.958333333328483"/>
    <n v="1400"/>
    <x v="2"/>
    <x v="0"/>
    <x v="0"/>
    <n v="1550"/>
    <x v="0"/>
    <m/>
    <m/>
    <m/>
    <n v="23"/>
    <n v="1"/>
  </r>
  <r>
    <n v="2014"/>
    <s v="Feb"/>
    <x v="10"/>
    <n v="27.220393518524361"/>
    <n v="3400"/>
    <x v="2"/>
    <x v="0"/>
    <x v="0"/>
    <n v="4313"/>
    <x v="0"/>
    <m/>
    <m/>
    <m/>
    <n v="82"/>
    <n v="1"/>
  </r>
  <r>
    <n v="2014"/>
    <s v="Feb"/>
    <x v="22"/>
    <n v="29.958333333335759"/>
    <n v="2500"/>
    <x v="2"/>
    <x v="0"/>
    <x v="0"/>
    <n v="8173"/>
    <x v="0"/>
    <m/>
    <m/>
    <m/>
    <n v="84"/>
    <n v="1"/>
  </r>
  <r>
    <n v="2014"/>
    <s v="Jan"/>
    <x v="10"/>
    <n v="14"/>
    <n v="1500"/>
    <x v="2"/>
    <x v="0"/>
    <x v="0"/>
    <n v="1776"/>
    <x v="0"/>
    <m/>
    <m/>
    <m/>
    <n v="49"/>
    <n v="1"/>
  </r>
  <r>
    <n v="2014"/>
    <s v="Jul"/>
    <x v="5"/>
    <n v="52.5"/>
    <n v="4500"/>
    <x v="2"/>
    <x v="1"/>
    <x v="1"/>
    <n v="57"/>
    <x v="1"/>
    <n v="2"/>
    <m/>
    <m/>
    <n v="3"/>
    <n v="2"/>
  </r>
  <r>
    <n v="2014"/>
    <s v="Jul"/>
    <x v="15"/>
    <n v="30.372499999997672"/>
    <n v="2000"/>
    <x v="2"/>
    <x v="1"/>
    <x v="1"/>
    <n v="0"/>
    <x v="1"/>
    <m/>
    <n v="1"/>
    <m/>
    <n v="0"/>
    <n v="1"/>
  </r>
  <r>
    <n v="2014"/>
    <s v="Jun"/>
    <x v="8"/>
    <n v="30"/>
    <n v="1200"/>
    <x v="2"/>
    <x v="1"/>
    <x v="2"/>
    <n v="25"/>
    <x v="1"/>
    <n v="1"/>
    <m/>
    <m/>
    <n v="4"/>
    <n v="1"/>
  </r>
  <r>
    <n v="2014"/>
    <s v="Jun"/>
    <x v="10"/>
    <n v="30"/>
    <n v="1000"/>
    <x v="2"/>
    <x v="0"/>
    <x v="0"/>
    <n v="1175"/>
    <x v="0"/>
    <m/>
    <m/>
    <m/>
    <n v="25"/>
    <n v="1"/>
  </r>
  <r>
    <n v="2014"/>
    <s v="Mar"/>
    <x v="16"/>
    <n v="22.505960648151813"/>
    <n v="2500"/>
    <x v="2"/>
    <x v="0"/>
    <x v="0"/>
    <n v="4890"/>
    <x v="0"/>
    <m/>
    <m/>
    <m/>
    <n v="120"/>
    <n v="1"/>
  </r>
  <r>
    <n v="2014"/>
    <s v="Mar"/>
    <x v="14"/>
    <n v="31.325486111112696"/>
    <n v="3000"/>
    <x v="2"/>
    <x v="0"/>
    <x v="0"/>
    <n v="3236"/>
    <x v="0"/>
    <m/>
    <m/>
    <m/>
    <n v="79"/>
    <n v="1"/>
  </r>
  <r>
    <n v="2014"/>
    <s v="Mar"/>
    <x v="12"/>
    <n v="60"/>
    <n v="2000"/>
    <x v="2"/>
    <x v="1"/>
    <x v="1"/>
    <n v="120"/>
    <x v="1"/>
    <n v="1"/>
    <m/>
    <m/>
    <n v="2"/>
    <n v="1"/>
  </r>
  <r>
    <n v="2014"/>
    <s v="Mar"/>
    <x v="20"/>
    <n v="14.367534722223354"/>
    <n v="3000"/>
    <x v="2"/>
    <x v="0"/>
    <x v="0"/>
    <n v="3289"/>
    <x v="0"/>
    <m/>
    <m/>
    <m/>
    <n v="117"/>
    <n v="1"/>
  </r>
  <r>
    <n v="2014"/>
    <s v="May"/>
    <x v="14"/>
    <n v="37.275104166670644"/>
    <n v="2500"/>
    <x v="2"/>
    <x v="0"/>
    <x v="0"/>
    <n v="2710"/>
    <x v="0"/>
    <m/>
    <m/>
    <m/>
    <n v="50"/>
    <n v="1"/>
  </r>
  <r>
    <n v="2014"/>
    <s v="May"/>
    <x v="25"/>
    <n v="30"/>
    <n v="2500"/>
    <x v="2"/>
    <x v="1"/>
    <x v="1"/>
    <n v="10"/>
    <x v="1"/>
    <n v="1"/>
    <m/>
    <m/>
    <n v="2"/>
    <n v="1"/>
  </r>
  <r>
    <n v="2014"/>
    <s v="May"/>
    <x v="26"/>
    <n v="33.409756944442051"/>
    <n v="3000"/>
    <x v="2"/>
    <x v="1"/>
    <x v="1"/>
    <n v="403"/>
    <x v="1"/>
    <m/>
    <n v="1"/>
    <m/>
    <n v="5"/>
    <n v="1"/>
  </r>
  <r>
    <n v="2014"/>
    <s v="May"/>
    <x v="9"/>
    <n v="26"/>
    <n v="3500"/>
    <x v="2"/>
    <x v="0"/>
    <x v="0"/>
    <n v="3600"/>
    <x v="0"/>
    <m/>
    <m/>
    <m/>
    <n v="60"/>
    <n v="1"/>
  </r>
  <r>
    <n v="2014"/>
    <s v="May"/>
    <x v="7"/>
    <n v="30"/>
    <n v="1100"/>
    <x v="2"/>
    <x v="1"/>
    <x v="1"/>
    <n v="0"/>
    <x v="1"/>
    <n v="1"/>
    <m/>
    <m/>
    <n v="0"/>
    <n v="1"/>
  </r>
  <r>
    <n v="2014"/>
    <s v="Nov"/>
    <x v="18"/>
    <n v="53.17054398147593"/>
    <n v="4480"/>
    <x v="2"/>
    <x v="1"/>
    <x v="1"/>
    <n v="30"/>
    <x v="1"/>
    <n v="1"/>
    <m/>
    <m/>
    <n v="3"/>
    <n v="1"/>
  </r>
  <r>
    <n v="2014"/>
    <s v="Nov"/>
    <x v="14"/>
    <n v="12.377858796302462"/>
    <n v="2000"/>
    <x v="2"/>
    <x v="0"/>
    <x v="0"/>
    <n v="5080"/>
    <x v="0"/>
    <m/>
    <m/>
    <m/>
    <n v="99"/>
    <n v="1"/>
  </r>
  <r>
    <n v="2014"/>
    <s v="Nov"/>
    <x v="10"/>
    <n v="30"/>
    <n v="2500"/>
    <x v="2"/>
    <x v="0"/>
    <x v="0"/>
    <n v="2535"/>
    <x v="0"/>
    <m/>
    <m/>
    <m/>
    <n v="26"/>
    <n v="1"/>
  </r>
  <r>
    <n v="2014"/>
    <s v="Nov"/>
    <x v="27"/>
    <n v="15"/>
    <n v="1150"/>
    <x v="2"/>
    <x v="1"/>
    <x v="1"/>
    <n v="0"/>
    <x v="1"/>
    <n v="1"/>
    <m/>
    <m/>
    <n v="0"/>
    <n v="1"/>
  </r>
  <r>
    <n v="2014"/>
    <s v="Oct"/>
    <x v="28"/>
    <n v="30.041666666664241"/>
    <n v="2000"/>
    <x v="2"/>
    <x v="1"/>
    <x v="1"/>
    <n v="1"/>
    <x v="1"/>
    <m/>
    <n v="1"/>
    <m/>
    <n v="1"/>
    <n v="1"/>
  </r>
  <r>
    <n v="2014"/>
    <s v="Oct"/>
    <x v="29"/>
    <n v="30.041666666664241"/>
    <n v="4000"/>
    <x v="2"/>
    <x v="1"/>
    <x v="1"/>
    <n v="225"/>
    <x v="1"/>
    <n v="1"/>
    <m/>
    <m/>
    <n v="8"/>
    <n v="1"/>
  </r>
  <r>
    <n v="2014"/>
    <s v="Oct"/>
    <x v="24"/>
    <n v="25.041666666667879"/>
    <n v="4750"/>
    <x v="2"/>
    <x v="1"/>
    <x v="1"/>
    <n v="104"/>
    <x v="1"/>
    <n v="2"/>
    <m/>
    <m/>
    <n v="5"/>
    <n v="2"/>
  </r>
  <r>
    <n v="2014"/>
    <s v="Oct"/>
    <x v="13"/>
    <n v="30.603541666663659"/>
    <n v="1500"/>
    <x v="2"/>
    <x v="0"/>
    <x v="0"/>
    <n v="1601"/>
    <x v="0"/>
    <m/>
    <m/>
    <m/>
    <n v="41"/>
    <n v="1"/>
  </r>
  <r>
    <n v="2014"/>
    <s v="Sep"/>
    <x v="30"/>
    <n v="38.523009259261016"/>
    <n v="3000"/>
    <x v="2"/>
    <x v="0"/>
    <x v="0"/>
    <n v="5824"/>
    <x v="0"/>
    <m/>
    <m/>
    <m/>
    <n v="159"/>
    <n v="1"/>
  </r>
  <r>
    <n v="2014"/>
    <s v="Sep"/>
    <x v="24"/>
    <n v="20.477222222223645"/>
    <n v="4300"/>
    <x v="2"/>
    <x v="1"/>
    <x v="1"/>
    <n v="2115"/>
    <x v="1"/>
    <n v="1"/>
    <m/>
    <m/>
    <n v="16"/>
    <n v="1"/>
  </r>
  <r>
    <n v="2014"/>
    <s v="Sep"/>
    <x v="20"/>
    <n v="30"/>
    <n v="2000"/>
    <x v="2"/>
    <x v="0"/>
    <x v="0"/>
    <n v="2000"/>
    <x v="0"/>
    <m/>
    <m/>
    <m/>
    <n v="19"/>
    <n v="1"/>
  </r>
  <r>
    <n v="2015"/>
    <s v="Apr"/>
    <x v="18"/>
    <n v="30"/>
    <n v="2750"/>
    <x v="2"/>
    <x v="1"/>
    <x v="1"/>
    <n v="480"/>
    <x v="1"/>
    <n v="2"/>
    <m/>
    <m/>
    <n v="12"/>
    <n v="2"/>
  </r>
  <r>
    <n v="2015"/>
    <s v="Apr"/>
    <x v="3"/>
    <n v="31.087696759263054"/>
    <n v="3000"/>
    <x v="2"/>
    <x v="0"/>
    <x v="0"/>
    <n v="3684"/>
    <x v="0"/>
    <m/>
    <m/>
    <m/>
    <n v="67"/>
    <n v="1"/>
  </r>
  <r>
    <n v="2015"/>
    <s v="Apr"/>
    <x v="16"/>
    <n v="27.46195216049091"/>
    <n v="3005"/>
    <x v="2"/>
    <x v="0"/>
    <x v="0"/>
    <n v="3329"/>
    <x v="3"/>
    <m/>
    <m/>
    <m/>
    <n v="96"/>
    <n v="3"/>
  </r>
  <r>
    <n v="2015"/>
    <s v="Apr"/>
    <x v="20"/>
    <n v="25.28405671296423"/>
    <n v="3000"/>
    <x v="2"/>
    <x v="0"/>
    <x v="0"/>
    <n v="4035"/>
    <x v="2"/>
    <m/>
    <m/>
    <m/>
    <n v="51"/>
    <n v="2"/>
  </r>
  <r>
    <n v="2015"/>
    <s v="Aug"/>
    <x v="28"/>
    <n v="30"/>
    <n v="2500"/>
    <x v="2"/>
    <x v="1"/>
    <x v="1"/>
    <n v="0"/>
    <x v="1"/>
    <m/>
    <n v="1"/>
    <m/>
    <n v="0"/>
    <n v="1"/>
  </r>
  <r>
    <n v="2015"/>
    <s v="Aug"/>
    <x v="29"/>
    <n v="11.649930555562605"/>
    <n v="2000"/>
    <x v="2"/>
    <x v="1"/>
    <x v="1"/>
    <n v="0"/>
    <x v="1"/>
    <n v="1"/>
    <m/>
    <m/>
    <n v="0"/>
    <n v="1"/>
  </r>
  <r>
    <n v="2015"/>
    <s v="Aug"/>
    <x v="31"/>
    <n v="57.098923611112696"/>
    <n v="1000"/>
    <x v="2"/>
    <x v="1"/>
    <x v="1"/>
    <n v="93"/>
    <x v="1"/>
    <n v="1"/>
    <m/>
    <m/>
    <n v="3"/>
    <n v="1"/>
  </r>
  <r>
    <n v="2015"/>
    <s v="Aug"/>
    <x v="32"/>
    <n v="30.315810185180453"/>
    <n v="4500"/>
    <x v="2"/>
    <x v="1"/>
    <x v="1"/>
    <n v="55"/>
    <x v="1"/>
    <n v="1"/>
    <m/>
    <m/>
    <n v="2"/>
    <n v="1"/>
  </r>
  <r>
    <n v="2015"/>
    <s v="Dec"/>
    <x v="6"/>
    <n v="25"/>
    <n v="4000"/>
    <x v="2"/>
    <x v="0"/>
    <x v="0"/>
    <n v="5660"/>
    <x v="0"/>
    <m/>
    <m/>
    <m/>
    <n v="49"/>
    <n v="1"/>
  </r>
  <r>
    <n v="2015"/>
    <s v="Dec"/>
    <x v="14"/>
    <n v="35.557025462963793"/>
    <n v="1000"/>
    <x v="2"/>
    <x v="0"/>
    <x v="0"/>
    <n v="1445"/>
    <x v="0"/>
    <m/>
    <m/>
    <m/>
    <n v="21"/>
    <n v="1"/>
  </r>
  <r>
    <n v="2015"/>
    <s v="Feb"/>
    <x v="14"/>
    <n v="29.958333333335759"/>
    <n v="2900"/>
    <x v="2"/>
    <x v="0"/>
    <x v="0"/>
    <n v="4653.6900000000005"/>
    <x v="2"/>
    <m/>
    <m/>
    <m/>
    <n v="112"/>
    <n v="2"/>
  </r>
  <r>
    <n v="2015"/>
    <s v="Feb"/>
    <x v="30"/>
    <n v="27.958333333335759"/>
    <n v="4000"/>
    <x v="2"/>
    <x v="0"/>
    <x v="0"/>
    <n v="4796"/>
    <x v="0"/>
    <m/>
    <m/>
    <m/>
    <n v="115"/>
    <n v="1"/>
  </r>
  <r>
    <n v="2015"/>
    <s v="Feb"/>
    <x v="24"/>
    <n v="41.961296296292858"/>
    <n v="1000"/>
    <x v="2"/>
    <x v="1"/>
    <x v="1"/>
    <n v="0"/>
    <x v="1"/>
    <n v="1"/>
    <m/>
    <m/>
    <n v="0"/>
    <n v="1"/>
  </r>
  <r>
    <n v="2015"/>
    <s v="Feb"/>
    <x v="13"/>
    <n v="30"/>
    <n v="2500"/>
    <x v="2"/>
    <x v="0"/>
    <x v="0"/>
    <n v="2555"/>
    <x v="0"/>
    <m/>
    <m/>
    <m/>
    <n v="31"/>
    <n v="1"/>
  </r>
  <r>
    <n v="2015"/>
    <s v="Feb"/>
    <x v="10"/>
    <n v="30"/>
    <n v="2100"/>
    <x v="2"/>
    <x v="0"/>
    <x v="0"/>
    <n v="2690"/>
    <x v="0"/>
    <m/>
    <m/>
    <m/>
    <n v="59"/>
    <n v="1"/>
  </r>
  <r>
    <n v="2015"/>
    <s v="Jan"/>
    <x v="3"/>
    <n v="34.882662037030968"/>
    <n v="2000"/>
    <x v="2"/>
    <x v="0"/>
    <x v="0"/>
    <n v="3906"/>
    <x v="0"/>
    <m/>
    <m/>
    <m/>
    <n v="61"/>
    <n v="1"/>
  </r>
  <r>
    <n v="2015"/>
    <s v="Jan"/>
    <x v="16"/>
    <n v="30"/>
    <n v="4600"/>
    <x v="2"/>
    <x v="0"/>
    <x v="0"/>
    <n v="4952"/>
    <x v="0"/>
    <m/>
    <m/>
    <m/>
    <n v="76"/>
    <n v="1"/>
  </r>
  <r>
    <n v="2015"/>
    <s v="Jan"/>
    <x v="29"/>
    <n v="30"/>
    <n v="2000"/>
    <x v="2"/>
    <x v="1"/>
    <x v="1"/>
    <n v="1302"/>
    <x v="1"/>
    <n v="1"/>
    <m/>
    <m/>
    <n v="11"/>
    <n v="1"/>
  </r>
  <r>
    <n v="2015"/>
    <s v="Jan"/>
    <x v="14"/>
    <n v="14"/>
    <n v="1000"/>
    <x v="2"/>
    <x v="0"/>
    <x v="0"/>
    <n v="1056"/>
    <x v="0"/>
    <m/>
    <m/>
    <m/>
    <n v="20"/>
    <n v="1"/>
  </r>
  <r>
    <n v="2015"/>
    <s v="Jan"/>
    <x v="12"/>
    <n v="37.9940046296324"/>
    <n v="3500"/>
    <x v="2"/>
    <x v="1"/>
    <x v="1"/>
    <n v="640"/>
    <x v="1"/>
    <n v="1"/>
    <m/>
    <m/>
    <n v="11"/>
    <n v="1"/>
  </r>
  <r>
    <n v="2015"/>
    <s v="Jan"/>
    <x v="25"/>
    <n v="29.5"/>
    <n v="4060"/>
    <x v="2"/>
    <x v="1"/>
    <x v="1"/>
    <n v="0"/>
    <x v="1"/>
    <n v="2"/>
    <m/>
    <m/>
    <n v="0"/>
    <n v="2"/>
  </r>
  <r>
    <n v="2015"/>
    <s v="Jan"/>
    <x v="24"/>
    <n v="34.001458333332266"/>
    <n v="3000"/>
    <x v="2"/>
    <x v="1"/>
    <x v="1"/>
    <n v="1"/>
    <x v="1"/>
    <n v="1"/>
    <m/>
    <m/>
    <n v="1"/>
    <n v="1"/>
  </r>
  <r>
    <n v="2015"/>
    <s v="Jan"/>
    <x v="33"/>
    <n v="30"/>
    <n v="1500"/>
    <x v="2"/>
    <x v="1"/>
    <x v="1"/>
    <n v="2"/>
    <x v="1"/>
    <n v="1"/>
    <m/>
    <m/>
    <n v="2"/>
    <n v="1"/>
  </r>
  <r>
    <n v="2015"/>
    <s v="Jan"/>
    <x v="10"/>
    <n v="30"/>
    <n v="1000"/>
    <x v="2"/>
    <x v="0"/>
    <x v="0"/>
    <n v="1080"/>
    <x v="0"/>
    <m/>
    <m/>
    <m/>
    <n v="32"/>
    <n v="1"/>
  </r>
  <r>
    <n v="2015"/>
    <s v="Jul"/>
    <x v="3"/>
    <n v="22.485949074078235"/>
    <n v="4500"/>
    <x v="2"/>
    <x v="0"/>
    <x v="0"/>
    <n v="4518"/>
    <x v="0"/>
    <m/>
    <m/>
    <m/>
    <n v="61"/>
    <n v="1"/>
  </r>
  <r>
    <n v="2015"/>
    <s v="Jul"/>
    <x v="16"/>
    <n v="22"/>
    <n v="1300"/>
    <x v="2"/>
    <x v="0"/>
    <x v="0"/>
    <n v="1332"/>
    <x v="2"/>
    <m/>
    <m/>
    <m/>
    <n v="33"/>
    <n v="2"/>
  </r>
  <r>
    <n v="2015"/>
    <s v="Jul"/>
    <x v="32"/>
    <n v="40"/>
    <n v="4400"/>
    <x v="2"/>
    <x v="1"/>
    <x v="1"/>
    <n v="800"/>
    <x v="1"/>
    <n v="1"/>
    <m/>
    <m/>
    <n v="9"/>
    <n v="1"/>
  </r>
  <r>
    <n v="2015"/>
    <s v="Jun"/>
    <x v="19"/>
    <n v="30"/>
    <n v="3000"/>
    <x v="2"/>
    <x v="1"/>
    <x v="1"/>
    <n v="10"/>
    <x v="1"/>
    <n v="1"/>
    <m/>
    <m/>
    <n v="1"/>
    <n v="1"/>
  </r>
  <r>
    <n v="2015"/>
    <s v="Jun"/>
    <x v="33"/>
    <n v="21"/>
    <n v="2000"/>
    <x v="2"/>
    <x v="1"/>
    <x v="1"/>
    <n v="140"/>
    <x v="1"/>
    <n v="1"/>
    <m/>
    <m/>
    <n v="3"/>
    <n v="1"/>
  </r>
  <r>
    <n v="2015"/>
    <s v="Jun"/>
    <x v="8"/>
    <n v="14"/>
    <n v="3000"/>
    <x v="2"/>
    <x v="1"/>
    <x v="2"/>
    <n v="0"/>
    <x v="1"/>
    <n v="1"/>
    <m/>
    <m/>
    <n v="0"/>
    <n v="1"/>
  </r>
  <r>
    <n v="2015"/>
    <s v="Jun"/>
    <x v="2"/>
    <n v="30"/>
    <n v="3900"/>
    <x v="2"/>
    <x v="0"/>
    <x v="0"/>
    <n v="5218"/>
    <x v="2"/>
    <m/>
    <m/>
    <m/>
    <n v="77"/>
    <n v="2"/>
  </r>
  <r>
    <n v="2015"/>
    <s v="Mar"/>
    <x v="14"/>
    <n v="29.958333333335759"/>
    <n v="2000"/>
    <x v="2"/>
    <x v="0"/>
    <x v="0"/>
    <n v="200"/>
    <x v="1"/>
    <n v="1"/>
    <m/>
    <m/>
    <n v="5"/>
    <n v="1"/>
  </r>
  <r>
    <n v="2015"/>
    <s v="Mar"/>
    <x v="34"/>
    <n v="45"/>
    <n v="3500"/>
    <x v="2"/>
    <x v="1"/>
    <x v="1"/>
    <n v="4310"/>
    <x v="0"/>
    <m/>
    <m/>
    <m/>
    <n v="46"/>
    <n v="1"/>
  </r>
  <r>
    <n v="2015"/>
    <s v="Mar"/>
    <x v="31"/>
    <n v="29.958333333335759"/>
    <n v="1500"/>
    <x v="2"/>
    <x v="1"/>
    <x v="1"/>
    <n v="0"/>
    <x v="1"/>
    <n v="1"/>
    <m/>
    <m/>
    <n v="0"/>
    <n v="1"/>
  </r>
  <r>
    <n v="2015"/>
    <s v="May"/>
    <x v="30"/>
    <n v="30.17976851851563"/>
    <n v="4000"/>
    <x v="2"/>
    <x v="0"/>
    <x v="0"/>
    <n v="4187"/>
    <x v="0"/>
    <m/>
    <m/>
    <m/>
    <n v="98"/>
    <n v="1"/>
  </r>
  <r>
    <n v="2015"/>
    <s v="May"/>
    <x v="21"/>
    <n v="30"/>
    <n v="2500"/>
    <x v="2"/>
    <x v="0"/>
    <x v="0"/>
    <n v="2800"/>
    <x v="0"/>
    <m/>
    <m/>
    <m/>
    <n v="50"/>
    <n v="1"/>
  </r>
  <r>
    <n v="2015"/>
    <s v="May"/>
    <x v="22"/>
    <n v="30"/>
    <n v="2200"/>
    <x v="2"/>
    <x v="0"/>
    <x v="0"/>
    <n v="3223"/>
    <x v="0"/>
    <m/>
    <m/>
    <m/>
    <n v="205"/>
    <n v="1"/>
  </r>
  <r>
    <n v="2015"/>
    <s v="Nov"/>
    <x v="22"/>
    <n v="30"/>
    <n v="1000"/>
    <x v="2"/>
    <x v="0"/>
    <x v="0"/>
    <n v="13566"/>
    <x v="0"/>
    <m/>
    <m/>
    <m/>
    <n v="944"/>
    <n v="1"/>
  </r>
  <r>
    <n v="2015"/>
    <s v="Oct"/>
    <x v="19"/>
    <n v="30.041666666664241"/>
    <n v="2500"/>
    <x v="2"/>
    <x v="1"/>
    <x v="1"/>
    <n v="53"/>
    <x v="1"/>
    <n v="1"/>
    <m/>
    <m/>
    <n v="1"/>
    <n v="1"/>
  </r>
  <r>
    <n v="2015"/>
    <s v="Oct"/>
    <x v="29"/>
    <n v="30.041666666664241"/>
    <n v="3000"/>
    <x v="2"/>
    <x v="1"/>
    <x v="1"/>
    <n v="22"/>
    <x v="1"/>
    <n v="1"/>
    <m/>
    <m/>
    <n v="1"/>
    <n v="1"/>
  </r>
  <r>
    <n v="2015"/>
    <s v="Oct"/>
    <x v="14"/>
    <n v="14.148043981484079"/>
    <n v="1200"/>
    <x v="2"/>
    <x v="0"/>
    <x v="0"/>
    <n v="1773"/>
    <x v="0"/>
    <m/>
    <m/>
    <m/>
    <n v="35"/>
    <n v="1"/>
  </r>
  <r>
    <n v="2015"/>
    <s v="Oct"/>
    <x v="24"/>
    <n v="30.041666666667879"/>
    <n v="1200"/>
    <x v="2"/>
    <x v="1"/>
    <x v="1"/>
    <n v="230"/>
    <x v="1"/>
    <n v="2"/>
    <m/>
    <m/>
    <n v="7"/>
    <n v="2"/>
  </r>
  <r>
    <n v="2015"/>
    <s v="Oct"/>
    <x v="35"/>
    <n v="30.041666666664241"/>
    <n v="2750"/>
    <x v="2"/>
    <x v="1"/>
    <x v="1"/>
    <n v="0"/>
    <x v="1"/>
    <n v="1"/>
    <n v="1"/>
    <m/>
    <n v="0"/>
    <n v="2"/>
  </r>
  <r>
    <n v="2015"/>
    <s v="Sep"/>
    <x v="16"/>
    <n v="22.914687500000582"/>
    <n v="3000"/>
    <x v="2"/>
    <x v="0"/>
    <x v="0"/>
    <n v="10554.11"/>
    <x v="0"/>
    <m/>
    <m/>
    <m/>
    <n v="478"/>
    <n v="1"/>
  </r>
  <r>
    <n v="2015"/>
    <s v="Sep"/>
    <x v="29"/>
    <n v="30"/>
    <n v="4250"/>
    <x v="2"/>
    <x v="1"/>
    <x v="1"/>
    <n v="855"/>
    <x v="1"/>
    <n v="2"/>
    <m/>
    <m/>
    <n v="7"/>
    <n v="2"/>
  </r>
  <r>
    <n v="2015"/>
    <s v="Sep"/>
    <x v="31"/>
    <n v="30"/>
    <n v="1200"/>
    <x v="2"/>
    <x v="1"/>
    <x v="1"/>
    <n v="0"/>
    <x v="1"/>
    <n v="1"/>
    <m/>
    <m/>
    <n v="0"/>
    <n v="1"/>
  </r>
  <r>
    <n v="2016"/>
    <s v="Apr"/>
    <x v="28"/>
    <n v="44.04218750000291"/>
    <n v="4336"/>
    <x v="2"/>
    <x v="1"/>
    <x v="1"/>
    <n v="0"/>
    <x v="1"/>
    <m/>
    <n v="1"/>
    <m/>
    <n v="0"/>
    <n v="1"/>
  </r>
  <r>
    <n v="2016"/>
    <s v="Apr"/>
    <x v="8"/>
    <n v="29.087604166670644"/>
    <n v="4000"/>
    <x v="2"/>
    <x v="1"/>
    <x v="2"/>
    <n v="5297"/>
    <x v="0"/>
    <m/>
    <m/>
    <m/>
    <n v="110"/>
    <n v="1"/>
  </r>
  <r>
    <n v="2016"/>
    <s v="Apr"/>
    <x v="10"/>
    <n v="60"/>
    <n v="2000"/>
    <x v="2"/>
    <x v="0"/>
    <x v="0"/>
    <n v="2795"/>
    <x v="0"/>
    <m/>
    <m/>
    <m/>
    <n v="52"/>
    <n v="1"/>
  </r>
  <r>
    <n v="2016"/>
    <s v="Apr"/>
    <x v="9"/>
    <n v="18.275231481486117"/>
    <n v="2200"/>
    <x v="2"/>
    <x v="0"/>
    <x v="0"/>
    <n v="2363"/>
    <x v="0"/>
    <m/>
    <m/>
    <m/>
    <n v="60"/>
    <n v="1"/>
  </r>
  <r>
    <n v="2016"/>
    <s v="Apr"/>
    <x v="36"/>
    <n v="30"/>
    <n v="3000"/>
    <x v="2"/>
    <x v="0"/>
    <x v="0"/>
    <n v="3258"/>
    <x v="0"/>
    <m/>
    <m/>
    <m/>
    <n v="61"/>
    <n v="1"/>
  </r>
  <r>
    <n v="2016"/>
    <s v="Apr"/>
    <x v="32"/>
    <n v="30"/>
    <n v="1500"/>
    <x v="2"/>
    <x v="1"/>
    <x v="1"/>
    <n v="0"/>
    <x v="1"/>
    <n v="1"/>
    <m/>
    <m/>
    <n v="0"/>
    <n v="1"/>
  </r>
  <r>
    <n v="2016"/>
    <s v="Aug"/>
    <x v="16"/>
    <n v="14"/>
    <n v="2000"/>
    <x v="2"/>
    <x v="0"/>
    <x v="0"/>
    <n v="6842"/>
    <x v="0"/>
    <m/>
    <m/>
    <m/>
    <n v="159"/>
    <n v="1"/>
  </r>
  <r>
    <n v="2016"/>
    <s v="Aug"/>
    <x v="12"/>
    <n v="30"/>
    <n v="4500"/>
    <x v="2"/>
    <x v="1"/>
    <x v="1"/>
    <n v="101"/>
    <x v="1"/>
    <n v="1"/>
    <m/>
    <m/>
    <n v="2"/>
    <n v="1"/>
  </r>
  <r>
    <n v="2016"/>
    <s v="Dec"/>
    <x v="23"/>
    <n v="18.868425925924385"/>
    <n v="1000"/>
    <x v="2"/>
    <x v="1"/>
    <x v="1"/>
    <n v="42"/>
    <x v="1"/>
    <n v="1"/>
    <m/>
    <m/>
    <n v="4"/>
    <n v="1"/>
  </r>
  <r>
    <n v="2016"/>
    <s v="Dec"/>
    <x v="14"/>
    <n v="21"/>
    <n v="1000"/>
    <x v="2"/>
    <x v="0"/>
    <x v="0"/>
    <n v="750"/>
    <x v="1"/>
    <n v="1"/>
    <m/>
    <m/>
    <n v="21"/>
    <n v="1"/>
  </r>
  <r>
    <n v="2016"/>
    <s v="Feb"/>
    <x v="28"/>
    <n v="30"/>
    <n v="3500"/>
    <x v="2"/>
    <x v="1"/>
    <x v="1"/>
    <n v="0"/>
    <x v="1"/>
    <m/>
    <n v="1"/>
    <m/>
    <n v="0"/>
    <n v="1"/>
  </r>
  <r>
    <n v="2016"/>
    <s v="Feb"/>
    <x v="16"/>
    <n v="29.958333333328483"/>
    <n v="1500"/>
    <x v="2"/>
    <x v="0"/>
    <x v="0"/>
    <n v="2180"/>
    <x v="0"/>
    <m/>
    <m/>
    <m/>
    <n v="61"/>
    <n v="1"/>
  </r>
  <r>
    <n v="2016"/>
    <s v="Feb"/>
    <x v="2"/>
    <n v="29.958333333335759"/>
    <n v="1500"/>
    <x v="2"/>
    <x v="0"/>
    <x v="0"/>
    <n v="2842"/>
    <x v="0"/>
    <m/>
    <m/>
    <m/>
    <n v="66"/>
    <n v="1"/>
  </r>
  <r>
    <n v="2016"/>
    <s v="Jan"/>
    <x v="34"/>
    <n v="30"/>
    <n v="1500"/>
    <x v="2"/>
    <x v="1"/>
    <x v="1"/>
    <n v="1660"/>
    <x v="0"/>
    <m/>
    <m/>
    <m/>
    <n v="18"/>
    <n v="1"/>
  </r>
  <r>
    <n v="2016"/>
    <s v="Jan"/>
    <x v="25"/>
    <n v="28.822743055556202"/>
    <n v="3500"/>
    <x v="2"/>
    <x v="1"/>
    <x v="1"/>
    <n v="361"/>
    <x v="1"/>
    <n v="1"/>
    <m/>
    <m/>
    <n v="11"/>
    <n v="1"/>
  </r>
  <r>
    <n v="2016"/>
    <s v="Jan"/>
    <x v="33"/>
    <n v="15"/>
    <n v="3000"/>
    <x v="2"/>
    <x v="1"/>
    <x v="1"/>
    <n v="509"/>
    <x v="1"/>
    <n v="1"/>
    <m/>
    <m/>
    <n v="5"/>
    <n v="1"/>
  </r>
  <r>
    <n v="2016"/>
    <s v="Jan"/>
    <x v="2"/>
    <n v="31"/>
    <n v="2500"/>
    <x v="2"/>
    <x v="0"/>
    <x v="0"/>
    <n v="2841"/>
    <x v="0"/>
    <m/>
    <m/>
    <m/>
    <n v="104"/>
    <n v="1"/>
  </r>
  <r>
    <n v="2016"/>
    <s v="Jul"/>
    <x v="19"/>
    <n v="15"/>
    <n v="1500"/>
    <x v="2"/>
    <x v="1"/>
    <x v="1"/>
    <n v="10"/>
    <x v="1"/>
    <n v="1"/>
    <m/>
    <m/>
    <n v="2"/>
    <n v="1"/>
  </r>
  <r>
    <n v="2016"/>
    <s v="Jul"/>
    <x v="29"/>
    <n v="30"/>
    <n v="1000"/>
    <x v="2"/>
    <x v="1"/>
    <x v="1"/>
    <n v="110"/>
    <x v="1"/>
    <n v="1"/>
    <m/>
    <m/>
    <n v="2"/>
    <n v="1"/>
  </r>
  <r>
    <n v="2016"/>
    <s v="Jul"/>
    <x v="37"/>
    <n v="58.124907407400315"/>
    <n v="3500"/>
    <x v="2"/>
    <x v="1"/>
    <x v="3"/>
    <n v="3531"/>
    <x v="0"/>
    <m/>
    <m/>
    <m/>
    <n v="39"/>
    <n v="1"/>
  </r>
  <r>
    <n v="2016"/>
    <s v="Jul"/>
    <x v="35"/>
    <n v="30"/>
    <n v="1000"/>
    <x v="2"/>
    <x v="1"/>
    <x v="1"/>
    <n v="15"/>
    <x v="1"/>
    <m/>
    <n v="1"/>
    <m/>
    <n v="1"/>
    <n v="1"/>
  </r>
  <r>
    <n v="2016"/>
    <s v="Jun"/>
    <x v="30"/>
    <n v="30"/>
    <n v="1450"/>
    <x v="2"/>
    <x v="0"/>
    <x v="0"/>
    <n v="1500"/>
    <x v="0"/>
    <m/>
    <m/>
    <m/>
    <n v="47"/>
    <n v="1"/>
  </r>
  <r>
    <n v="2016"/>
    <s v="Jun"/>
    <x v="26"/>
    <n v="15.162488425921765"/>
    <n v="1200"/>
    <x v="2"/>
    <x v="1"/>
    <x v="1"/>
    <n v="0"/>
    <x v="1"/>
    <m/>
    <n v="1"/>
    <m/>
    <n v="0"/>
    <n v="1"/>
  </r>
  <r>
    <n v="2016"/>
    <s v="Jun"/>
    <x v="9"/>
    <n v="30"/>
    <n v="2000"/>
    <x v="2"/>
    <x v="0"/>
    <x v="0"/>
    <n v="2372"/>
    <x v="0"/>
    <m/>
    <m/>
    <m/>
    <n v="26"/>
    <n v="1"/>
  </r>
  <r>
    <n v="2016"/>
    <s v="Mar"/>
    <x v="28"/>
    <n v="59.764953703706851"/>
    <n v="4000"/>
    <x v="2"/>
    <x v="1"/>
    <x v="1"/>
    <n v="0"/>
    <x v="1"/>
    <m/>
    <n v="1"/>
    <m/>
    <n v="0"/>
    <n v="1"/>
  </r>
  <r>
    <n v="2016"/>
    <s v="Mar"/>
    <x v="30"/>
    <n v="32.379895833328192"/>
    <n v="4000"/>
    <x v="2"/>
    <x v="0"/>
    <x v="0"/>
    <n v="6207"/>
    <x v="0"/>
    <m/>
    <m/>
    <m/>
    <n v="133"/>
    <n v="1"/>
  </r>
  <r>
    <n v="2016"/>
    <s v="Mar"/>
    <x v="31"/>
    <n v="59.968495370376331"/>
    <n v="1000"/>
    <x v="2"/>
    <x v="1"/>
    <x v="1"/>
    <n v="205"/>
    <x v="1"/>
    <n v="1"/>
    <m/>
    <m/>
    <n v="10"/>
    <n v="1"/>
  </r>
  <r>
    <n v="2016"/>
    <s v="Oct"/>
    <x v="29"/>
    <n v="40.041666666671517"/>
    <n v="2000"/>
    <x v="2"/>
    <x v="1"/>
    <x v="1"/>
    <n v="150"/>
    <x v="1"/>
    <n v="1"/>
    <m/>
    <m/>
    <n v="3"/>
    <n v="1"/>
  </r>
  <r>
    <n v="2016"/>
    <s v="Oct"/>
    <x v="5"/>
    <n v="30.041666666671517"/>
    <n v="2200"/>
    <x v="2"/>
    <x v="1"/>
    <x v="1"/>
    <n v="0"/>
    <x v="1"/>
    <n v="1"/>
    <m/>
    <m/>
    <n v="0"/>
    <n v="1"/>
  </r>
  <r>
    <n v="2016"/>
    <s v="Oct"/>
    <x v="30"/>
    <n v="11.069502314814599"/>
    <n v="3500"/>
    <x v="2"/>
    <x v="0"/>
    <x v="0"/>
    <n v="3674"/>
    <x v="0"/>
    <m/>
    <m/>
    <m/>
    <n v="62"/>
    <n v="1"/>
  </r>
  <r>
    <n v="2016"/>
    <s v="Oct"/>
    <x v="33"/>
    <n v="60.041666666671517"/>
    <n v="3200"/>
    <x v="2"/>
    <x v="1"/>
    <x v="1"/>
    <n v="0"/>
    <x v="1"/>
    <n v="1"/>
    <m/>
    <m/>
    <n v="0"/>
    <n v="1"/>
  </r>
  <r>
    <n v="2016"/>
    <s v="Sep"/>
    <x v="21"/>
    <n v="19.213460648148612"/>
    <n v="1500"/>
    <x v="2"/>
    <x v="0"/>
    <x v="0"/>
    <n v="2704"/>
    <x v="2"/>
    <m/>
    <m/>
    <m/>
    <n v="76"/>
    <n v="2"/>
  </r>
  <r>
    <n v="2017"/>
    <s v="Feb"/>
    <x v="28"/>
    <n v="25"/>
    <n v="1500"/>
    <x v="2"/>
    <x v="1"/>
    <x v="1"/>
    <n v="15"/>
    <x v="1"/>
    <m/>
    <n v="1"/>
    <m/>
    <n v="1"/>
    <n v="1"/>
  </r>
  <r>
    <n v="2017"/>
    <s v="Feb"/>
    <x v="3"/>
    <n v="30"/>
    <n v="3000"/>
    <x v="2"/>
    <x v="0"/>
    <x v="0"/>
    <n v="3195"/>
    <x v="0"/>
    <m/>
    <m/>
    <m/>
    <n v="18"/>
    <n v="1"/>
  </r>
  <r>
    <n v="2017"/>
    <s v="Feb"/>
    <x v="8"/>
    <n v="27.958333333335759"/>
    <n v="3500"/>
    <x v="2"/>
    <x v="1"/>
    <x v="2"/>
    <n v="3865.55"/>
    <x v="0"/>
    <m/>
    <m/>
    <m/>
    <n v="70"/>
    <n v="1"/>
  </r>
  <r>
    <n v="2017"/>
    <s v="Jan"/>
    <x v="37"/>
    <n v="44.979166666671517"/>
    <n v="2000"/>
    <x v="2"/>
    <x v="1"/>
    <x v="3"/>
    <n v="65"/>
    <x v="1"/>
    <m/>
    <n v="2"/>
    <m/>
    <n v="4"/>
    <n v="2"/>
  </r>
  <r>
    <n v="2017"/>
    <s v="Jan"/>
    <x v="36"/>
    <n v="30"/>
    <n v="4500"/>
    <x v="2"/>
    <x v="0"/>
    <x v="0"/>
    <n v="7354"/>
    <x v="2"/>
    <m/>
    <m/>
    <m/>
    <n v="134"/>
    <n v="2"/>
  </r>
  <r>
    <n v="2017"/>
    <s v="Jan"/>
    <x v="22"/>
    <n v="18.421429398145847"/>
    <n v="2300"/>
    <x v="2"/>
    <x v="0"/>
    <x v="0"/>
    <n v="11106"/>
    <x v="2"/>
    <m/>
    <m/>
    <m/>
    <n v="476"/>
    <n v="2"/>
  </r>
  <r>
    <n v="2010"/>
    <s v="Jul"/>
    <x v="6"/>
    <n v="42.379120370365854"/>
    <n v="12444"/>
    <x v="3"/>
    <x v="0"/>
    <x v="0"/>
    <n v="12929.35"/>
    <x v="0"/>
    <m/>
    <m/>
    <m/>
    <n v="229"/>
    <n v="1"/>
  </r>
  <r>
    <n v="2010"/>
    <s v="Jun"/>
    <x v="0"/>
    <n v="40.580798611110367"/>
    <n v="10500"/>
    <x v="3"/>
    <x v="0"/>
    <x v="0"/>
    <n v="13130.92"/>
    <x v="2"/>
    <m/>
    <m/>
    <m/>
    <n v="154"/>
    <n v="2"/>
  </r>
  <r>
    <n v="2010"/>
    <s v="May"/>
    <x v="14"/>
    <n v="59.187770061728465"/>
    <n v="11000"/>
    <x v="3"/>
    <x v="0"/>
    <x v="0"/>
    <n v="9215"/>
    <x v="2"/>
    <n v="1"/>
    <m/>
    <m/>
    <n v="187"/>
    <n v="3"/>
  </r>
  <r>
    <n v="2010"/>
    <s v="Nov"/>
    <x v="12"/>
    <n v="45"/>
    <n v="11500"/>
    <x v="3"/>
    <x v="1"/>
    <x v="1"/>
    <n v="261"/>
    <x v="1"/>
    <n v="2"/>
    <m/>
    <m/>
    <n v="8"/>
    <n v="2"/>
  </r>
  <r>
    <n v="2011"/>
    <s v="Apr"/>
    <x v="2"/>
    <n v="35.284869791665187"/>
    <n v="10000"/>
    <x v="3"/>
    <x v="0"/>
    <x v="0"/>
    <n v="10416.23"/>
    <x v="4"/>
    <m/>
    <m/>
    <m/>
    <n v="202"/>
    <n v="4"/>
  </r>
  <r>
    <n v="2011"/>
    <s v="Aug"/>
    <x v="2"/>
    <n v="30"/>
    <n v="11000"/>
    <x v="3"/>
    <x v="0"/>
    <x v="0"/>
    <n v="12310"/>
    <x v="2"/>
    <m/>
    <m/>
    <m/>
    <n v="127"/>
    <n v="2"/>
  </r>
  <r>
    <n v="2011"/>
    <s v="Aug"/>
    <x v="9"/>
    <n v="31.051591435185401"/>
    <n v="11200"/>
    <x v="3"/>
    <x v="0"/>
    <x v="0"/>
    <n v="12600.23"/>
    <x v="2"/>
    <m/>
    <m/>
    <m/>
    <n v="199"/>
    <n v="2"/>
  </r>
  <r>
    <n v="2011"/>
    <s v="Dec"/>
    <x v="2"/>
    <n v="28.662291666667443"/>
    <n v="12000"/>
    <x v="3"/>
    <x v="0"/>
    <x v="0"/>
    <n v="12908"/>
    <x v="2"/>
    <m/>
    <m/>
    <m/>
    <n v="119"/>
    <n v="2"/>
  </r>
  <r>
    <n v="2011"/>
    <s v="Feb"/>
    <x v="2"/>
    <n v="35.776060956789784"/>
    <n v="11850"/>
    <x v="3"/>
    <x v="0"/>
    <x v="0"/>
    <n v="23083.27"/>
    <x v="3"/>
    <m/>
    <m/>
    <m/>
    <n v="255"/>
    <n v="3"/>
  </r>
  <r>
    <n v="2011"/>
    <s v="Jan"/>
    <x v="6"/>
    <n v="45"/>
    <n v="14500"/>
    <x v="3"/>
    <x v="0"/>
    <x v="0"/>
    <n v="18668"/>
    <x v="2"/>
    <m/>
    <m/>
    <m/>
    <n v="347"/>
    <n v="2"/>
  </r>
  <r>
    <n v="2011"/>
    <s v="Jun"/>
    <x v="6"/>
    <n v="38.493281250001019"/>
    <n v="10000"/>
    <x v="3"/>
    <x v="0"/>
    <x v="0"/>
    <n v="10651.79"/>
    <x v="2"/>
    <m/>
    <m/>
    <m/>
    <n v="188"/>
    <n v="2"/>
  </r>
  <r>
    <n v="2011"/>
    <s v="May"/>
    <x v="13"/>
    <n v="40.666666666666664"/>
    <n v="10660"/>
    <x v="3"/>
    <x v="0"/>
    <x v="0"/>
    <n v="11497.01"/>
    <x v="3"/>
    <m/>
    <m/>
    <m/>
    <n v="211"/>
    <n v="3"/>
  </r>
  <r>
    <n v="2011"/>
    <s v="May"/>
    <x v="2"/>
    <n v="42.481655092593428"/>
    <n v="11100"/>
    <x v="3"/>
    <x v="0"/>
    <x v="0"/>
    <n v="12555"/>
    <x v="5"/>
    <m/>
    <m/>
    <m/>
    <n v="175"/>
    <n v="6"/>
  </r>
  <r>
    <n v="2011"/>
    <s v="May"/>
    <x v="15"/>
    <n v="60.995706018518831"/>
    <n v="12000"/>
    <x v="3"/>
    <x v="1"/>
    <x v="1"/>
    <n v="1691"/>
    <x v="1"/>
    <m/>
    <n v="1"/>
    <m/>
    <n v="38"/>
    <n v="1"/>
  </r>
  <r>
    <n v="2011"/>
    <s v="Nov"/>
    <x v="5"/>
    <n v="30"/>
    <n v="10000"/>
    <x v="3"/>
    <x v="1"/>
    <x v="1"/>
    <n v="170"/>
    <x v="1"/>
    <n v="1"/>
    <m/>
    <m/>
    <n v="5"/>
    <n v="1"/>
  </r>
  <r>
    <n v="2012"/>
    <s v="Aug"/>
    <x v="0"/>
    <n v="39.971331018517958"/>
    <n v="10000"/>
    <x v="3"/>
    <x v="0"/>
    <x v="0"/>
    <n v="110538.12"/>
    <x v="0"/>
    <m/>
    <m/>
    <m/>
    <n v="1633"/>
    <n v="1"/>
  </r>
  <r>
    <n v="2012"/>
    <s v="Aug"/>
    <x v="12"/>
    <n v="27.652314814815327"/>
    <n v="12000"/>
    <x v="3"/>
    <x v="1"/>
    <x v="1"/>
    <n v="185"/>
    <x v="1"/>
    <n v="2"/>
    <m/>
    <m/>
    <n v="5"/>
    <n v="2"/>
  </r>
  <r>
    <n v="2012"/>
    <s v="Dec"/>
    <x v="14"/>
    <n v="30"/>
    <n v="10200"/>
    <x v="3"/>
    <x v="0"/>
    <x v="0"/>
    <n v="12555"/>
    <x v="2"/>
    <m/>
    <m/>
    <m/>
    <n v="123"/>
    <n v="2"/>
  </r>
  <r>
    <n v="2012"/>
    <s v="Feb"/>
    <x v="6"/>
    <n v="44.979166666664241"/>
    <n v="11500"/>
    <x v="3"/>
    <x v="0"/>
    <x v="0"/>
    <n v="15679"/>
    <x v="2"/>
    <m/>
    <m/>
    <m/>
    <n v="251"/>
    <n v="2"/>
  </r>
  <r>
    <n v="2012"/>
    <s v="Feb"/>
    <x v="14"/>
    <n v="25.11535879629567"/>
    <n v="10100"/>
    <x v="3"/>
    <x v="0"/>
    <x v="0"/>
    <n v="10376.549999999999"/>
    <x v="3"/>
    <m/>
    <m/>
    <m/>
    <n v="116"/>
    <n v="3"/>
  </r>
  <r>
    <n v="2012"/>
    <s v="Jan"/>
    <x v="6"/>
    <n v="30"/>
    <n v="11500"/>
    <x v="3"/>
    <x v="0"/>
    <x v="0"/>
    <n v="11557"/>
    <x v="2"/>
    <m/>
    <m/>
    <m/>
    <n v="115"/>
    <n v="2"/>
  </r>
  <r>
    <n v="2012"/>
    <s v="Jul"/>
    <x v="7"/>
    <n v="30"/>
    <n v="10000"/>
    <x v="3"/>
    <x v="1"/>
    <x v="1"/>
    <n v="56"/>
    <x v="1"/>
    <n v="1"/>
    <m/>
    <m/>
    <n v="3"/>
    <n v="1"/>
  </r>
  <r>
    <n v="2012"/>
    <s v="Jun"/>
    <x v="2"/>
    <n v="23.65074239418027"/>
    <n v="11100"/>
    <x v="3"/>
    <x v="0"/>
    <x v="0"/>
    <n v="12458.94"/>
    <x v="6"/>
    <m/>
    <m/>
    <m/>
    <n v="289"/>
    <n v="7"/>
  </r>
  <r>
    <n v="2012"/>
    <s v="May"/>
    <x v="4"/>
    <n v="60"/>
    <n v="10000"/>
    <x v="3"/>
    <x v="1"/>
    <x v="1"/>
    <n v="55"/>
    <x v="1"/>
    <m/>
    <n v="1"/>
    <m/>
    <n v="2"/>
    <n v="1"/>
  </r>
  <r>
    <n v="2012"/>
    <s v="May"/>
    <x v="2"/>
    <n v="29.719722222223936"/>
    <n v="14000"/>
    <x v="3"/>
    <x v="0"/>
    <x v="0"/>
    <n v="20187.05"/>
    <x v="3"/>
    <m/>
    <m/>
    <m/>
    <n v="318"/>
    <n v="3"/>
  </r>
  <r>
    <n v="2012"/>
    <s v="Nov"/>
    <x v="18"/>
    <n v="30"/>
    <n v="12001"/>
    <x v="3"/>
    <x v="1"/>
    <x v="1"/>
    <n v="2746"/>
    <x v="1"/>
    <n v="1"/>
    <m/>
    <m/>
    <n v="70"/>
    <n v="1"/>
  </r>
  <r>
    <n v="2012"/>
    <s v="Nov"/>
    <x v="10"/>
    <n v="34.187690972219571"/>
    <n v="13500"/>
    <x v="3"/>
    <x v="0"/>
    <x v="0"/>
    <n v="15459.119999999999"/>
    <x v="2"/>
    <m/>
    <m/>
    <m/>
    <n v="155"/>
    <n v="2"/>
  </r>
  <r>
    <n v="2012"/>
    <s v="Sep"/>
    <x v="12"/>
    <n v="50.137581018519995"/>
    <n v="14500"/>
    <x v="3"/>
    <x v="1"/>
    <x v="1"/>
    <n v="1575"/>
    <x v="1"/>
    <n v="1"/>
    <m/>
    <m/>
    <n v="28"/>
    <n v="1"/>
  </r>
  <r>
    <n v="2012"/>
    <s v="Sep"/>
    <x v="10"/>
    <n v="60.041666666664241"/>
    <n v="10000"/>
    <x v="3"/>
    <x v="0"/>
    <x v="0"/>
    <n v="10950"/>
    <x v="0"/>
    <m/>
    <m/>
    <m/>
    <n v="128"/>
    <n v="1"/>
  </r>
  <r>
    <n v="2012"/>
    <s v="Sep"/>
    <x v="2"/>
    <n v="34.00833333333285"/>
    <n v="14800"/>
    <x v="3"/>
    <x v="0"/>
    <x v="0"/>
    <n v="21093"/>
    <x v="7"/>
    <m/>
    <m/>
    <m/>
    <n v="257"/>
    <n v="5"/>
  </r>
  <r>
    <n v="2013"/>
    <s v="Aug"/>
    <x v="6"/>
    <n v="30"/>
    <n v="14000"/>
    <x v="3"/>
    <x v="0"/>
    <x v="0"/>
    <n v="32035.51"/>
    <x v="0"/>
    <m/>
    <m/>
    <m/>
    <n v="563"/>
    <n v="1"/>
  </r>
  <r>
    <n v="2013"/>
    <s v="Dec"/>
    <x v="19"/>
    <n v="30"/>
    <n v="10000"/>
    <x v="3"/>
    <x v="1"/>
    <x v="1"/>
    <n v="1048"/>
    <x v="1"/>
    <n v="1"/>
    <m/>
    <m/>
    <n v="33"/>
    <n v="1"/>
  </r>
  <r>
    <n v="2013"/>
    <s v="Jan"/>
    <x v="14"/>
    <n v="37.479166666667879"/>
    <n v="10000"/>
    <x v="3"/>
    <x v="0"/>
    <x v="0"/>
    <n v="11335.23"/>
    <x v="2"/>
    <m/>
    <m/>
    <m/>
    <n v="204"/>
    <n v="2"/>
  </r>
  <r>
    <n v="2013"/>
    <s v="May"/>
    <x v="9"/>
    <n v="23.5"/>
    <n v="11000"/>
    <x v="3"/>
    <x v="0"/>
    <x v="0"/>
    <n v="14319"/>
    <x v="2"/>
    <m/>
    <m/>
    <m/>
    <n v="79"/>
    <n v="2"/>
  </r>
  <r>
    <n v="2013"/>
    <s v="Nov"/>
    <x v="9"/>
    <n v="35"/>
    <n v="12000"/>
    <x v="3"/>
    <x v="0"/>
    <x v="0"/>
    <n v="12870"/>
    <x v="0"/>
    <m/>
    <m/>
    <m/>
    <n v="47"/>
    <n v="1"/>
  </r>
  <r>
    <n v="2013"/>
    <s v="Oct"/>
    <x v="4"/>
    <n v="30.041666666664241"/>
    <n v="10000"/>
    <x v="3"/>
    <x v="1"/>
    <x v="1"/>
    <n v="67"/>
    <x v="1"/>
    <m/>
    <n v="1"/>
    <m/>
    <n v="1"/>
    <n v="1"/>
  </r>
  <r>
    <n v="2014"/>
    <s v="Apr"/>
    <x v="14"/>
    <n v="29.664849537039117"/>
    <n v="14000"/>
    <x v="3"/>
    <x v="0"/>
    <x v="0"/>
    <n v="14627"/>
    <x v="3"/>
    <m/>
    <m/>
    <m/>
    <n v="188"/>
    <n v="3"/>
  </r>
  <r>
    <n v="2014"/>
    <s v="Apr"/>
    <x v="37"/>
    <n v="28.578942901234161"/>
    <n v="14500"/>
    <x v="3"/>
    <x v="1"/>
    <x v="3"/>
    <n v="14751.32"/>
    <x v="3"/>
    <m/>
    <m/>
    <m/>
    <n v="149"/>
    <n v="3"/>
  </r>
  <r>
    <n v="2014"/>
    <s v="Apr"/>
    <x v="21"/>
    <n v="28.499861111115024"/>
    <n v="10500"/>
    <x v="3"/>
    <x v="0"/>
    <x v="0"/>
    <n v="10710"/>
    <x v="0"/>
    <m/>
    <m/>
    <m/>
    <n v="100"/>
    <n v="1"/>
  </r>
  <r>
    <n v="2014"/>
    <s v="Aug"/>
    <x v="19"/>
    <n v="30"/>
    <n v="10000"/>
    <x v="3"/>
    <x v="1"/>
    <x v="1"/>
    <n v="0"/>
    <x v="1"/>
    <n v="1"/>
    <m/>
    <m/>
    <n v="0"/>
    <n v="1"/>
  </r>
  <r>
    <n v="2014"/>
    <s v="Aug"/>
    <x v="29"/>
    <n v="30.5"/>
    <n v="14000"/>
    <x v="3"/>
    <x v="1"/>
    <x v="1"/>
    <n v="1085"/>
    <x v="1"/>
    <n v="2"/>
    <m/>
    <m/>
    <n v="5"/>
    <n v="2"/>
  </r>
  <r>
    <n v="2014"/>
    <s v="Aug"/>
    <x v="14"/>
    <n v="32.5"/>
    <n v="13000"/>
    <x v="3"/>
    <x v="0"/>
    <x v="0"/>
    <n v="17686"/>
    <x v="2"/>
    <m/>
    <m/>
    <m/>
    <n v="217"/>
    <n v="2"/>
  </r>
  <r>
    <n v="2014"/>
    <s v="Dec"/>
    <x v="3"/>
    <n v="60"/>
    <n v="10000"/>
    <x v="3"/>
    <x v="0"/>
    <x v="0"/>
    <n v="10025"/>
    <x v="0"/>
    <m/>
    <m/>
    <m/>
    <n v="59"/>
    <n v="1"/>
  </r>
  <r>
    <n v="2014"/>
    <s v="Dec"/>
    <x v="2"/>
    <n v="40"/>
    <n v="10000"/>
    <x v="3"/>
    <x v="0"/>
    <x v="0"/>
    <n v="11805"/>
    <x v="0"/>
    <m/>
    <m/>
    <m/>
    <n v="90"/>
    <n v="1"/>
  </r>
  <r>
    <n v="2014"/>
    <s v="Dec"/>
    <x v="21"/>
    <n v="30.5"/>
    <n v="10347"/>
    <x v="3"/>
    <x v="0"/>
    <x v="0"/>
    <n v="17529.13"/>
    <x v="2"/>
    <m/>
    <m/>
    <m/>
    <n v="308"/>
    <n v="2"/>
  </r>
  <r>
    <n v="2014"/>
    <s v="Feb"/>
    <x v="14"/>
    <n v="28.624965277780575"/>
    <n v="11350"/>
    <x v="3"/>
    <x v="0"/>
    <x v="0"/>
    <n v="11939"/>
    <x v="2"/>
    <m/>
    <m/>
    <m/>
    <n v="272"/>
    <n v="2"/>
  </r>
  <r>
    <n v="2014"/>
    <s v="Jul"/>
    <x v="28"/>
    <n v="30.157067129628558"/>
    <n v="13700"/>
    <x v="3"/>
    <x v="1"/>
    <x v="1"/>
    <n v="276"/>
    <x v="1"/>
    <m/>
    <n v="5"/>
    <m/>
    <n v="9"/>
    <n v="5"/>
  </r>
  <r>
    <n v="2014"/>
    <s v="Jun"/>
    <x v="4"/>
    <n v="30"/>
    <n v="10000"/>
    <x v="3"/>
    <x v="1"/>
    <x v="1"/>
    <n v="2291"/>
    <x v="1"/>
    <m/>
    <n v="1"/>
    <m/>
    <n v="35"/>
    <n v="1"/>
  </r>
  <r>
    <n v="2014"/>
    <s v="Jun"/>
    <x v="7"/>
    <n v="30"/>
    <n v="10000"/>
    <x v="3"/>
    <x v="1"/>
    <x v="1"/>
    <n v="0"/>
    <x v="1"/>
    <n v="1"/>
    <m/>
    <m/>
    <n v="0"/>
    <n v="1"/>
  </r>
  <r>
    <n v="2014"/>
    <s v="Mar"/>
    <x v="21"/>
    <n v="32"/>
    <n v="11000"/>
    <x v="3"/>
    <x v="0"/>
    <x v="0"/>
    <n v="12106"/>
    <x v="0"/>
    <m/>
    <m/>
    <m/>
    <n v="385"/>
    <n v="1"/>
  </r>
  <r>
    <n v="2014"/>
    <s v="May"/>
    <x v="18"/>
    <n v="28.149942129624833"/>
    <n v="12000"/>
    <x v="3"/>
    <x v="1"/>
    <x v="1"/>
    <n v="676"/>
    <x v="1"/>
    <n v="1"/>
    <m/>
    <m/>
    <n v="13"/>
    <n v="1"/>
  </r>
  <r>
    <n v="2014"/>
    <s v="Nov"/>
    <x v="3"/>
    <n v="30.248315972221462"/>
    <n v="11500"/>
    <x v="3"/>
    <x v="0"/>
    <x v="0"/>
    <n v="12138"/>
    <x v="2"/>
    <m/>
    <m/>
    <m/>
    <n v="76"/>
    <n v="2"/>
  </r>
  <r>
    <n v="2014"/>
    <s v="Nov"/>
    <x v="37"/>
    <n v="20.5"/>
    <n v="10500"/>
    <x v="3"/>
    <x v="1"/>
    <x v="3"/>
    <n v="7974"/>
    <x v="0"/>
    <n v="1"/>
    <m/>
    <m/>
    <n v="74"/>
    <n v="2"/>
  </r>
  <r>
    <n v="2014"/>
    <s v="Nov"/>
    <x v="26"/>
    <n v="30.161226851851097"/>
    <n v="10000"/>
    <x v="3"/>
    <x v="1"/>
    <x v="1"/>
    <n v="92"/>
    <x v="1"/>
    <m/>
    <n v="1"/>
    <m/>
    <n v="6"/>
    <n v="1"/>
  </r>
  <r>
    <n v="2014"/>
    <s v="Nov"/>
    <x v="20"/>
    <n v="30"/>
    <n v="14000"/>
    <x v="3"/>
    <x v="0"/>
    <x v="0"/>
    <n v="19860"/>
    <x v="0"/>
    <m/>
    <m/>
    <m/>
    <n v="169"/>
    <n v="1"/>
  </r>
  <r>
    <n v="2014"/>
    <s v="Oct"/>
    <x v="18"/>
    <n v="20.41706597222219"/>
    <n v="10450"/>
    <x v="3"/>
    <x v="1"/>
    <x v="1"/>
    <n v="82"/>
    <x v="1"/>
    <n v="2"/>
    <m/>
    <m/>
    <n v="5"/>
    <n v="2"/>
  </r>
  <r>
    <n v="2014"/>
    <s v="Oct"/>
    <x v="2"/>
    <n v="40.027777777778589"/>
    <n v="13500"/>
    <x v="3"/>
    <x v="0"/>
    <x v="0"/>
    <n v="16698.690000000002"/>
    <x v="3"/>
    <m/>
    <m/>
    <m/>
    <n v="222"/>
    <n v="3"/>
  </r>
  <r>
    <n v="2014"/>
    <s v="Oct"/>
    <x v="36"/>
    <n v="30.051747685185546"/>
    <n v="14000"/>
    <x v="3"/>
    <x v="0"/>
    <x v="0"/>
    <n v="14878"/>
    <x v="2"/>
    <m/>
    <m/>
    <m/>
    <n v="187"/>
    <n v="2"/>
  </r>
  <r>
    <n v="2014"/>
    <s v="Oct"/>
    <x v="21"/>
    <n v="40.141574074077653"/>
    <n v="12000"/>
    <x v="3"/>
    <x v="0"/>
    <x v="0"/>
    <n v="39131"/>
    <x v="0"/>
    <m/>
    <m/>
    <m/>
    <n v="489"/>
    <n v="1"/>
  </r>
  <r>
    <n v="2014"/>
    <s v="Sep"/>
    <x v="6"/>
    <n v="24.143182870371675"/>
    <n v="13500"/>
    <x v="3"/>
    <x v="0"/>
    <x v="0"/>
    <n v="15391"/>
    <x v="2"/>
    <m/>
    <m/>
    <m/>
    <n v="341"/>
    <n v="2"/>
  </r>
  <r>
    <n v="2014"/>
    <s v="Sep"/>
    <x v="29"/>
    <n v="30"/>
    <n v="14000"/>
    <x v="3"/>
    <x v="1"/>
    <x v="1"/>
    <n v="105"/>
    <x v="1"/>
    <n v="3"/>
    <m/>
    <m/>
    <n v="6"/>
    <n v="3"/>
  </r>
  <r>
    <n v="2014"/>
    <s v="Sep"/>
    <x v="7"/>
    <n v="30.627847222225682"/>
    <n v="12000"/>
    <x v="3"/>
    <x v="1"/>
    <x v="1"/>
    <n v="2152"/>
    <x v="1"/>
    <n v="1"/>
    <m/>
    <m/>
    <n v="29"/>
    <n v="1"/>
  </r>
  <r>
    <n v="2015"/>
    <s v="Apr"/>
    <x v="4"/>
    <n v="31.469803240739566"/>
    <n v="10000"/>
    <x v="3"/>
    <x v="1"/>
    <x v="1"/>
    <n v="10"/>
    <x v="1"/>
    <m/>
    <n v="1"/>
    <m/>
    <n v="1"/>
    <n v="1"/>
  </r>
  <r>
    <n v="2015"/>
    <s v="Apr"/>
    <x v="2"/>
    <n v="37.086728395059858"/>
    <n v="14499"/>
    <x v="3"/>
    <x v="0"/>
    <x v="0"/>
    <n v="17101"/>
    <x v="3"/>
    <m/>
    <m/>
    <m/>
    <n v="185"/>
    <n v="3"/>
  </r>
  <r>
    <n v="2015"/>
    <s v="Aug"/>
    <x v="14"/>
    <n v="42.646840277782758"/>
    <n v="10000"/>
    <x v="3"/>
    <x v="0"/>
    <x v="0"/>
    <n v="5200"/>
    <x v="0"/>
    <n v="1"/>
    <m/>
    <m/>
    <n v="80"/>
    <n v="2"/>
  </r>
  <r>
    <n v="2015"/>
    <s v="Aug"/>
    <x v="34"/>
    <n v="37.110659722224227"/>
    <n v="10000"/>
    <x v="3"/>
    <x v="1"/>
    <x v="1"/>
    <n v="15929.51"/>
    <x v="0"/>
    <m/>
    <m/>
    <m/>
    <n v="206"/>
    <n v="1"/>
  </r>
  <r>
    <n v="2015"/>
    <s v="Dec"/>
    <x v="18"/>
    <n v="30"/>
    <n v="10000"/>
    <x v="3"/>
    <x v="1"/>
    <x v="1"/>
    <n v="0"/>
    <x v="1"/>
    <n v="1"/>
    <m/>
    <m/>
    <n v="0"/>
    <n v="1"/>
  </r>
  <r>
    <n v="2015"/>
    <s v="Dec"/>
    <x v="34"/>
    <n v="21.365856481483206"/>
    <n v="10000"/>
    <x v="3"/>
    <x v="1"/>
    <x v="1"/>
    <n v="3319"/>
    <x v="1"/>
    <n v="1"/>
    <m/>
    <m/>
    <n v="47"/>
    <n v="1"/>
  </r>
  <r>
    <n v="2015"/>
    <s v="Jan"/>
    <x v="4"/>
    <n v="35"/>
    <n v="10000"/>
    <x v="3"/>
    <x v="1"/>
    <x v="1"/>
    <n v="506"/>
    <x v="1"/>
    <m/>
    <n v="1"/>
    <m/>
    <n v="6"/>
    <n v="1"/>
  </r>
  <r>
    <n v="2015"/>
    <s v="Jan"/>
    <x v="13"/>
    <n v="30"/>
    <n v="10000"/>
    <x v="3"/>
    <x v="0"/>
    <x v="0"/>
    <n v="12800"/>
    <x v="0"/>
    <m/>
    <m/>
    <m/>
    <n v="26"/>
    <n v="1"/>
  </r>
  <r>
    <n v="2015"/>
    <s v="Jul"/>
    <x v="0"/>
    <n v="25"/>
    <n v="10000"/>
    <x v="3"/>
    <x v="0"/>
    <x v="0"/>
    <n v="49321"/>
    <x v="0"/>
    <m/>
    <m/>
    <m/>
    <n v="707"/>
    <n v="1"/>
  </r>
  <r>
    <n v="2015"/>
    <s v="Jul"/>
    <x v="13"/>
    <n v="51.587662037039991"/>
    <n v="10000"/>
    <x v="3"/>
    <x v="0"/>
    <x v="0"/>
    <n v="13614"/>
    <x v="0"/>
    <m/>
    <m/>
    <m/>
    <n v="227"/>
    <n v="1"/>
  </r>
  <r>
    <n v="2015"/>
    <s v="Jul"/>
    <x v="20"/>
    <n v="45"/>
    <n v="13000"/>
    <x v="3"/>
    <x v="0"/>
    <x v="0"/>
    <n v="16086"/>
    <x v="2"/>
    <m/>
    <m/>
    <m/>
    <n v="144"/>
    <n v="2"/>
  </r>
  <r>
    <n v="2015"/>
    <s v="Jun"/>
    <x v="38"/>
    <n v="32.083211805555038"/>
    <n v="10000"/>
    <x v="3"/>
    <x v="1"/>
    <x v="3"/>
    <n v="10265"/>
    <x v="2"/>
    <m/>
    <m/>
    <m/>
    <n v="72"/>
    <n v="2"/>
  </r>
  <r>
    <n v="2015"/>
    <s v="Mar"/>
    <x v="18"/>
    <n v="29.958333333335759"/>
    <n v="10000"/>
    <x v="3"/>
    <x v="1"/>
    <x v="1"/>
    <n v="0"/>
    <x v="1"/>
    <n v="1"/>
    <m/>
    <m/>
    <n v="0"/>
    <n v="1"/>
  </r>
  <r>
    <n v="2015"/>
    <s v="Mar"/>
    <x v="19"/>
    <n v="29.958333333328483"/>
    <n v="10000"/>
    <x v="3"/>
    <x v="1"/>
    <x v="1"/>
    <n v="110"/>
    <x v="1"/>
    <n v="1"/>
    <m/>
    <m/>
    <n v="2"/>
    <n v="1"/>
  </r>
  <r>
    <n v="2015"/>
    <s v="May"/>
    <x v="36"/>
    <n v="30"/>
    <n v="10000"/>
    <x v="3"/>
    <x v="0"/>
    <x v="0"/>
    <n v="25445"/>
    <x v="0"/>
    <m/>
    <m/>
    <m/>
    <n v="537"/>
    <n v="1"/>
  </r>
  <r>
    <n v="2015"/>
    <s v="Nov"/>
    <x v="16"/>
    <n v="30"/>
    <n v="10000"/>
    <x v="3"/>
    <x v="0"/>
    <x v="0"/>
    <n v="10740"/>
    <x v="0"/>
    <m/>
    <m/>
    <m/>
    <n v="99"/>
    <n v="1"/>
  </r>
  <r>
    <n v="2015"/>
    <s v="Oct"/>
    <x v="2"/>
    <n v="36.041666666664241"/>
    <n v="10000"/>
    <x v="3"/>
    <x v="0"/>
    <x v="0"/>
    <n v="11072.21"/>
    <x v="2"/>
    <m/>
    <m/>
    <m/>
    <n v="168"/>
    <n v="2"/>
  </r>
  <r>
    <n v="2015"/>
    <s v="Sep"/>
    <x v="3"/>
    <n v="21"/>
    <n v="12500"/>
    <x v="3"/>
    <x v="0"/>
    <x v="0"/>
    <n v="13685.99"/>
    <x v="0"/>
    <m/>
    <m/>
    <m/>
    <n v="132"/>
    <n v="1"/>
  </r>
  <r>
    <n v="2015"/>
    <s v="Sep"/>
    <x v="23"/>
    <n v="30"/>
    <n v="10000"/>
    <x v="3"/>
    <x v="1"/>
    <x v="1"/>
    <n v="0"/>
    <x v="1"/>
    <n v="1"/>
    <m/>
    <m/>
    <n v="0"/>
    <n v="1"/>
  </r>
  <r>
    <n v="2015"/>
    <s v="Sep"/>
    <x v="20"/>
    <n v="30"/>
    <n v="12000"/>
    <x v="3"/>
    <x v="0"/>
    <x v="0"/>
    <n v="12000"/>
    <x v="0"/>
    <m/>
    <m/>
    <m/>
    <n v="87"/>
    <n v="1"/>
  </r>
  <r>
    <n v="2016"/>
    <s v="Apr"/>
    <x v="29"/>
    <n v="60"/>
    <n v="10000"/>
    <x v="3"/>
    <x v="1"/>
    <x v="1"/>
    <n v="0"/>
    <x v="1"/>
    <n v="1"/>
    <m/>
    <m/>
    <n v="0"/>
    <n v="1"/>
  </r>
  <r>
    <n v="2016"/>
    <s v="Aug"/>
    <x v="30"/>
    <n v="30"/>
    <n v="10000"/>
    <x v="3"/>
    <x v="0"/>
    <x v="0"/>
    <n v="12041.66"/>
    <x v="0"/>
    <m/>
    <m/>
    <m/>
    <n v="190"/>
    <n v="1"/>
  </r>
  <r>
    <n v="2016"/>
    <s v="Aug"/>
    <x v="35"/>
    <n v="30"/>
    <n v="13000"/>
    <x v="3"/>
    <x v="1"/>
    <x v="1"/>
    <n v="1"/>
    <x v="1"/>
    <n v="1"/>
    <n v="1"/>
    <m/>
    <n v="1"/>
    <n v="2"/>
  </r>
  <r>
    <n v="2016"/>
    <s v="Dec"/>
    <x v="18"/>
    <n v="30"/>
    <n v="12000"/>
    <x v="3"/>
    <x v="1"/>
    <x v="1"/>
    <n v="0"/>
    <x v="1"/>
    <n v="1"/>
    <m/>
    <m/>
    <n v="0"/>
    <n v="1"/>
  </r>
  <r>
    <n v="2016"/>
    <s v="Dec"/>
    <x v="25"/>
    <n v="30"/>
    <n v="10000"/>
    <x v="3"/>
    <x v="1"/>
    <x v="1"/>
    <n v="0"/>
    <x v="1"/>
    <n v="1"/>
    <m/>
    <m/>
    <n v="0"/>
    <n v="1"/>
  </r>
  <r>
    <n v="2016"/>
    <s v="Dec"/>
    <x v="13"/>
    <n v="30"/>
    <n v="10000"/>
    <x v="3"/>
    <x v="0"/>
    <x v="0"/>
    <n v="10556"/>
    <x v="0"/>
    <m/>
    <m/>
    <m/>
    <n v="110"/>
    <n v="1"/>
  </r>
  <r>
    <n v="2016"/>
    <s v="Dec"/>
    <x v="11"/>
    <n v="28.694219907408115"/>
    <n v="12595"/>
    <x v="3"/>
    <x v="1"/>
    <x v="2"/>
    <n v="4201.95"/>
    <x v="2"/>
    <n v="3"/>
    <m/>
    <m/>
    <n v="87"/>
    <n v="5"/>
  </r>
  <r>
    <n v="2016"/>
    <s v="Feb"/>
    <x v="21"/>
    <n v="30"/>
    <n v="12000"/>
    <x v="3"/>
    <x v="0"/>
    <x v="0"/>
    <n v="106"/>
    <x v="1"/>
    <m/>
    <n v="1"/>
    <m/>
    <n v="6"/>
    <n v="1"/>
  </r>
  <r>
    <n v="2016"/>
    <s v="Jan"/>
    <x v="28"/>
    <n v="30"/>
    <n v="12000"/>
    <x v="3"/>
    <x v="1"/>
    <x v="1"/>
    <n v="0"/>
    <x v="1"/>
    <m/>
    <n v="1"/>
    <m/>
    <n v="0"/>
    <n v="1"/>
  </r>
  <r>
    <n v="2016"/>
    <s v="Jul"/>
    <x v="5"/>
    <n v="30"/>
    <n v="10000"/>
    <x v="3"/>
    <x v="1"/>
    <x v="1"/>
    <n v="0"/>
    <x v="1"/>
    <n v="1"/>
    <m/>
    <m/>
    <n v="0"/>
    <n v="1"/>
  </r>
  <r>
    <n v="2016"/>
    <s v="Jul"/>
    <x v="2"/>
    <n v="18.5"/>
    <n v="10700"/>
    <x v="3"/>
    <x v="0"/>
    <x v="0"/>
    <n v="11985"/>
    <x v="2"/>
    <m/>
    <m/>
    <m/>
    <n v="78"/>
    <n v="2"/>
  </r>
  <r>
    <n v="2016"/>
    <s v="Jun"/>
    <x v="37"/>
    <n v="57.641064814815763"/>
    <n v="11750"/>
    <x v="3"/>
    <x v="1"/>
    <x v="3"/>
    <n v="151"/>
    <x v="1"/>
    <n v="2"/>
    <m/>
    <m/>
    <n v="4"/>
    <n v="2"/>
  </r>
  <r>
    <n v="2016"/>
    <s v="Mar"/>
    <x v="18"/>
    <n v="26.710069444445253"/>
    <n v="10000"/>
    <x v="3"/>
    <x v="1"/>
    <x v="1"/>
    <n v="10"/>
    <x v="1"/>
    <n v="1"/>
    <m/>
    <m/>
    <n v="1"/>
    <n v="1"/>
  </r>
  <r>
    <n v="2016"/>
    <s v="Mar"/>
    <x v="23"/>
    <n v="59.217719907406718"/>
    <n v="10000"/>
    <x v="3"/>
    <x v="1"/>
    <x v="1"/>
    <n v="100"/>
    <x v="1"/>
    <m/>
    <n v="1"/>
    <m/>
    <n v="1"/>
    <n v="1"/>
  </r>
  <r>
    <n v="2016"/>
    <s v="Mar"/>
    <x v="22"/>
    <n v="30.166614583333285"/>
    <n v="12500"/>
    <x v="3"/>
    <x v="0"/>
    <x v="0"/>
    <n v="21643"/>
    <x v="2"/>
    <m/>
    <m/>
    <m/>
    <n v="314"/>
    <n v="2"/>
  </r>
  <r>
    <n v="2016"/>
    <s v="May"/>
    <x v="27"/>
    <n v="29.97976851851854"/>
    <n v="10000"/>
    <x v="3"/>
    <x v="1"/>
    <x v="1"/>
    <n v="0"/>
    <x v="1"/>
    <n v="1"/>
    <m/>
    <m/>
    <n v="0"/>
    <n v="1"/>
  </r>
  <r>
    <n v="2016"/>
    <s v="May"/>
    <x v="2"/>
    <n v="38.482739197531679"/>
    <n v="10000"/>
    <x v="3"/>
    <x v="0"/>
    <x v="0"/>
    <n v="10654"/>
    <x v="3"/>
    <m/>
    <m/>
    <m/>
    <n v="158"/>
    <n v="3"/>
  </r>
  <r>
    <n v="2016"/>
    <s v="Nov"/>
    <x v="28"/>
    <n v="30.041666666664241"/>
    <n v="10000"/>
    <x v="3"/>
    <x v="1"/>
    <x v="1"/>
    <n v="0"/>
    <x v="1"/>
    <m/>
    <n v="1"/>
    <m/>
    <n v="0"/>
    <n v="1"/>
  </r>
  <r>
    <n v="2016"/>
    <s v="Sep"/>
    <x v="29"/>
    <n v="12.22020833332499"/>
    <n v="10000"/>
    <x v="3"/>
    <x v="1"/>
    <x v="1"/>
    <n v="0"/>
    <x v="1"/>
    <n v="1"/>
    <m/>
    <m/>
    <n v="0"/>
    <n v="1"/>
  </r>
  <r>
    <n v="2017"/>
    <s v="Jan"/>
    <x v="20"/>
    <n v="30"/>
    <n v="10275"/>
    <x v="3"/>
    <x v="0"/>
    <x v="0"/>
    <n v="14653"/>
    <x v="0"/>
    <m/>
    <m/>
    <m/>
    <n v="79"/>
    <n v="1"/>
  </r>
  <r>
    <n v="2017"/>
    <s v="Mar"/>
    <x v="38"/>
    <n v="29.958333333335759"/>
    <n v="10000"/>
    <x v="3"/>
    <x v="1"/>
    <x v="3"/>
    <n v="3441"/>
    <x v="1"/>
    <m/>
    <m/>
    <n v="1"/>
    <n v="26"/>
    <n v="1"/>
  </r>
  <r>
    <n v="2009"/>
    <s v="Sep"/>
    <x v="14"/>
    <n v="77.041550925918273"/>
    <n v="15000"/>
    <x v="4"/>
    <x v="0"/>
    <x v="0"/>
    <n v="15606.4"/>
    <x v="0"/>
    <m/>
    <m/>
    <m/>
    <n v="200"/>
    <n v="1"/>
  </r>
  <r>
    <n v="2010"/>
    <s v="Jun"/>
    <x v="14"/>
    <n v="58.190081018517958"/>
    <n v="17500"/>
    <x v="4"/>
    <x v="0"/>
    <x v="0"/>
    <n v="20737.02"/>
    <x v="2"/>
    <m/>
    <m/>
    <m/>
    <n v="224"/>
    <n v="2"/>
  </r>
  <r>
    <n v="2010"/>
    <s v="Mar"/>
    <x v="6"/>
    <n v="50.054768518520483"/>
    <n v="18925"/>
    <x v="4"/>
    <x v="0"/>
    <x v="0"/>
    <n v="23827"/>
    <x v="3"/>
    <m/>
    <m/>
    <m/>
    <n v="192"/>
    <n v="3"/>
  </r>
  <r>
    <n v="2010"/>
    <s v="Oct"/>
    <x v="6"/>
    <n v="40.041666666664241"/>
    <n v="15000"/>
    <x v="4"/>
    <x v="0"/>
    <x v="0"/>
    <n v="33168.25"/>
    <x v="2"/>
    <m/>
    <m/>
    <m/>
    <n v="467"/>
    <n v="2"/>
  </r>
  <r>
    <n v="2010"/>
    <s v="Sep"/>
    <x v="5"/>
    <n v="29.482581018513883"/>
    <n v="15000"/>
    <x v="4"/>
    <x v="1"/>
    <x v="1"/>
    <n v="400"/>
    <x v="1"/>
    <n v="1"/>
    <m/>
    <m/>
    <n v="6"/>
    <n v="1"/>
  </r>
  <r>
    <n v="2011"/>
    <s v="Jan"/>
    <x v="2"/>
    <n v="31.666666666666668"/>
    <n v="18300"/>
    <x v="4"/>
    <x v="0"/>
    <x v="0"/>
    <n v="21504.11"/>
    <x v="3"/>
    <m/>
    <m/>
    <m/>
    <n v="244"/>
    <n v="3"/>
  </r>
  <r>
    <n v="2011"/>
    <s v="Nov"/>
    <x v="2"/>
    <n v="59.833593749997817"/>
    <n v="17000"/>
    <x v="4"/>
    <x v="0"/>
    <x v="0"/>
    <n v="17091.72"/>
    <x v="2"/>
    <m/>
    <m/>
    <m/>
    <n v="184"/>
    <n v="2"/>
  </r>
  <r>
    <n v="2011"/>
    <s v="Oct"/>
    <x v="12"/>
    <n v="42.041666666664241"/>
    <n v="15000"/>
    <x v="4"/>
    <x v="1"/>
    <x v="1"/>
    <n v="4635"/>
    <x v="1"/>
    <n v="1"/>
    <m/>
    <m/>
    <n v="20"/>
    <n v="1"/>
  </r>
  <r>
    <n v="2011"/>
    <s v="Oct"/>
    <x v="10"/>
    <n v="45.041666666664241"/>
    <n v="16000"/>
    <x v="4"/>
    <x v="0"/>
    <x v="0"/>
    <n v="16422"/>
    <x v="2"/>
    <m/>
    <m/>
    <m/>
    <n v="178"/>
    <n v="2"/>
  </r>
  <r>
    <n v="2011"/>
    <s v="Oct"/>
    <x v="2"/>
    <n v="50.041666666669094"/>
    <n v="15555.55"/>
    <x v="4"/>
    <x v="0"/>
    <x v="0"/>
    <n v="17511.55"/>
    <x v="3"/>
    <m/>
    <m/>
    <m/>
    <n v="316"/>
    <n v="3"/>
  </r>
  <r>
    <n v="2012"/>
    <s v="Aug"/>
    <x v="21"/>
    <n v="21.754594907407107"/>
    <n v="16000"/>
    <x v="4"/>
    <x v="0"/>
    <x v="0"/>
    <n v="121236.65"/>
    <x v="3"/>
    <m/>
    <m/>
    <m/>
    <n v="3647"/>
    <n v="3"/>
  </r>
  <r>
    <n v="2012"/>
    <s v="Feb"/>
    <x v="2"/>
    <n v="36.669169560187584"/>
    <n v="19600"/>
    <x v="4"/>
    <x v="0"/>
    <x v="0"/>
    <n v="21875"/>
    <x v="4"/>
    <m/>
    <m/>
    <m/>
    <n v="292"/>
    <n v="4"/>
  </r>
  <r>
    <n v="2012"/>
    <s v="Jan"/>
    <x v="19"/>
    <n v="44.979166666667879"/>
    <n v="19250"/>
    <x v="4"/>
    <x v="1"/>
    <x v="1"/>
    <n v="860"/>
    <x v="1"/>
    <n v="2"/>
    <m/>
    <m/>
    <n v="23"/>
    <n v="2"/>
  </r>
  <r>
    <n v="2012"/>
    <s v="Jun"/>
    <x v="14"/>
    <n v="28.895576774692017"/>
    <n v="15200"/>
    <x v="4"/>
    <x v="0"/>
    <x v="0"/>
    <n v="18270.25"/>
    <x v="5"/>
    <m/>
    <m/>
    <m/>
    <n v="385"/>
    <n v="6"/>
  </r>
  <r>
    <n v="2012"/>
    <s v="Jun"/>
    <x v="12"/>
    <n v="31.476388888884685"/>
    <n v="16000"/>
    <x v="4"/>
    <x v="1"/>
    <x v="1"/>
    <n v="520"/>
    <x v="1"/>
    <n v="1"/>
    <m/>
    <m/>
    <n v="8"/>
    <n v="1"/>
  </r>
  <r>
    <n v="2012"/>
    <s v="May"/>
    <x v="19"/>
    <n v="33.745868055555547"/>
    <n v="15000"/>
    <x v="4"/>
    <x v="1"/>
    <x v="1"/>
    <n v="2667"/>
    <x v="1"/>
    <n v="4"/>
    <m/>
    <m/>
    <n v="75"/>
    <n v="4"/>
  </r>
  <r>
    <n v="2012"/>
    <s v="Nov"/>
    <x v="14"/>
    <n v="39.050711805553874"/>
    <n v="16000"/>
    <x v="4"/>
    <x v="0"/>
    <x v="0"/>
    <n v="25455.13"/>
    <x v="2"/>
    <m/>
    <m/>
    <m/>
    <n v="416"/>
    <n v="2"/>
  </r>
  <r>
    <n v="2012"/>
    <s v="Nov"/>
    <x v="2"/>
    <n v="33.333333333333336"/>
    <n v="18000"/>
    <x v="4"/>
    <x v="0"/>
    <x v="0"/>
    <n v="27306"/>
    <x v="3"/>
    <m/>
    <m/>
    <m/>
    <n v="346"/>
    <n v="3"/>
  </r>
  <r>
    <n v="2012"/>
    <s v="Oct"/>
    <x v="14"/>
    <n v="33.4793016975309"/>
    <n v="15877"/>
    <x v="4"/>
    <x v="0"/>
    <x v="0"/>
    <n v="16862"/>
    <x v="7"/>
    <n v="1"/>
    <m/>
    <m/>
    <n v="225"/>
    <n v="6"/>
  </r>
  <r>
    <n v="2012"/>
    <s v="Sep"/>
    <x v="7"/>
    <n v="25"/>
    <n v="15000"/>
    <x v="4"/>
    <x v="1"/>
    <x v="1"/>
    <n v="548"/>
    <x v="1"/>
    <n v="2"/>
    <m/>
    <m/>
    <n v="24"/>
    <n v="2"/>
  </r>
  <r>
    <n v="2013"/>
    <s v="Dec"/>
    <x v="2"/>
    <n v="23.8743032407423"/>
    <n v="18900"/>
    <x v="4"/>
    <x v="0"/>
    <x v="0"/>
    <n v="19158"/>
    <x v="7"/>
    <m/>
    <m/>
    <m/>
    <n v="208"/>
    <n v="5"/>
  </r>
  <r>
    <n v="2013"/>
    <s v="Jan"/>
    <x v="5"/>
    <n v="40"/>
    <n v="17500"/>
    <x v="4"/>
    <x v="1"/>
    <x v="1"/>
    <n v="0"/>
    <x v="1"/>
    <n v="1"/>
    <m/>
    <m/>
    <n v="0"/>
    <n v="1"/>
  </r>
  <r>
    <n v="2013"/>
    <s v="Jun"/>
    <x v="5"/>
    <n v="42.178912037037662"/>
    <n v="15000"/>
    <x v="4"/>
    <x v="1"/>
    <x v="1"/>
    <n v="1"/>
    <x v="1"/>
    <n v="1"/>
    <m/>
    <m/>
    <n v="1"/>
    <n v="1"/>
  </r>
  <r>
    <n v="2013"/>
    <s v="Jun"/>
    <x v="14"/>
    <n v="32.974357638890069"/>
    <n v="17500"/>
    <x v="4"/>
    <x v="0"/>
    <x v="0"/>
    <n v="20400.010000000002"/>
    <x v="2"/>
    <m/>
    <m/>
    <m/>
    <n v="176"/>
    <n v="2"/>
  </r>
  <r>
    <n v="2013"/>
    <s v="May"/>
    <x v="13"/>
    <n v="32.5"/>
    <n v="17900"/>
    <x v="4"/>
    <x v="0"/>
    <x v="0"/>
    <n v="20512.8"/>
    <x v="2"/>
    <m/>
    <m/>
    <m/>
    <n v="243"/>
    <n v="2"/>
  </r>
  <r>
    <n v="2013"/>
    <s v="Nov"/>
    <x v="14"/>
    <n v="35.605804398148393"/>
    <n v="15300"/>
    <x v="4"/>
    <x v="0"/>
    <x v="0"/>
    <n v="17537.43"/>
    <x v="4"/>
    <m/>
    <m/>
    <m/>
    <n v="295"/>
    <n v="4"/>
  </r>
  <r>
    <n v="2013"/>
    <s v="Sep"/>
    <x v="2"/>
    <n v="27.025490740740498"/>
    <n v="17650"/>
    <x v="4"/>
    <x v="0"/>
    <x v="0"/>
    <n v="22711.52"/>
    <x v="7"/>
    <m/>
    <m/>
    <m/>
    <n v="399"/>
    <n v="5"/>
  </r>
  <r>
    <n v="2014"/>
    <s v="Apr"/>
    <x v="38"/>
    <n v="27.291435185186856"/>
    <n v="15000"/>
    <x v="4"/>
    <x v="1"/>
    <x v="3"/>
    <n v="18185"/>
    <x v="0"/>
    <m/>
    <m/>
    <m/>
    <n v="226"/>
    <n v="1"/>
  </r>
  <r>
    <n v="2014"/>
    <s v="Apr"/>
    <x v="15"/>
    <n v="60"/>
    <n v="15000"/>
    <x v="4"/>
    <x v="1"/>
    <x v="1"/>
    <n v="1060"/>
    <x v="1"/>
    <m/>
    <n v="1"/>
    <m/>
    <n v="18"/>
    <n v="1"/>
  </r>
  <r>
    <n v="2014"/>
    <s v="Dec"/>
    <x v="24"/>
    <n v="30"/>
    <n v="18000"/>
    <x v="4"/>
    <x v="1"/>
    <x v="1"/>
    <n v="6"/>
    <x v="1"/>
    <n v="1"/>
    <m/>
    <m/>
    <n v="2"/>
    <n v="1"/>
  </r>
  <r>
    <n v="2014"/>
    <s v="Feb"/>
    <x v="12"/>
    <n v="29.958333333335759"/>
    <n v="15000"/>
    <x v="4"/>
    <x v="1"/>
    <x v="1"/>
    <n v="0"/>
    <x v="1"/>
    <n v="1"/>
    <m/>
    <m/>
    <n v="0"/>
    <n v="1"/>
  </r>
  <r>
    <n v="2014"/>
    <s v="Jul"/>
    <x v="20"/>
    <n v="28.75"/>
    <n v="17850"/>
    <x v="4"/>
    <x v="0"/>
    <x v="0"/>
    <n v="19773.989999999998"/>
    <x v="4"/>
    <m/>
    <m/>
    <m/>
    <n v="290"/>
    <n v="4"/>
  </r>
  <r>
    <n v="2014"/>
    <s v="Jul"/>
    <x v="35"/>
    <n v="30"/>
    <n v="16500"/>
    <x v="4"/>
    <x v="1"/>
    <x v="1"/>
    <n v="590.02"/>
    <x v="1"/>
    <m/>
    <n v="2"/>
    <m/>
    <n v="13"/>
    <n v="2"/>
  </r>
  <r>
    <n v="2014"/>
    <s v="Jun"/>
    <x v="34"/>
    <n v="30"/>
    <n v="19500"/>
    <x v="4"/>
    <x v="1"/>
    <x v="1"/>
    <n v="3415"/>
    <x v="1"/>
    <n v="1"/>
    <m/>
    <m/>
    <n v="27"/>
    <n v="1"/>
  </r>
  <r>
    <n v="2014"/>
    <s v="Jun"/>
    <x v="32"/>
    <n v="33.337968750001892"/>
    <n v="17000"/>
    <x v="4"/>
    <x v="1"/>
    <x v="1"/>
    <n v="807"/>
    <x v="1"/>
    <n v="1"/>
    <n v="1"/>
    <m/>
    <n v="22"/>
    <n v="2"/>
  </r>
  <r>
    <n v="2014"/>
    <s v="May"/>
    <x v="2"/>
    <n v="31.620669367285398"/>
    <n v="19500"/>
    <x v="4"/>
    <x v="0"/>
    <x v="0"/>
    <n v="25591"/>
    <x v="5"/>
    <m/>
    <m/>
    <m/>
    <n v="488"/>
    <n v="6"/>
  </r>
  <r>
    <n v="2014"/>
    <s v="May"/>
    <x v="20"/>
    <n v="33.461809413577917"/>
    <n v="17000"/>
    <x v="4"/>
    <x v="0"/>
    <x v="0"/>
    <n v="17071"/>
    <x v="3"/>
    <m/>
    <m/>
    <m/>
    <n v="105"/>
    <n v="3"/>
  </r>
  <r>
    <n v="2014"/>
    <s v="Nov"/>
    <x v="0"/>
    <n v="44.767112268520577"/>
    <n v="18000"/>
    <x v="4"/>
    <x v="0"/>
    <x v="0"/>
    <n v="26851"/>
    <x v="2"/>
    <m/>
    <m/>
    <m/>
    <n v="277"/>
    <n v="2"/>
  </r>
  <r>
    <n v="2014"/>
    <s v="Nov"/>
    <x v="17"/>
    <n v="32.484687500000291"/>
    <n v="15000"/>
    <x v="4"/>
    <x v="0"/>
    <x v="0"/>
    <n v="28300.45"/>
    <x v="0"/>
    <m/>
    <m/>
    <m/>
    <n v="441"/>
    <n v="1"/>
  </r>
  <r>
    <n v="2014"/>
    <s v="Nov"/>
    <x v="32"/>
    <n v="40.347222222221411"/>
    <n v="16000"/>
    <x v="4"/>
    <x v="1"/>
    <x v="1"/>
    <n v="723"/>
    <x v="1"/>
    <n v="3"/>
    <m/>
    <m/>
    <n v="18"/>
    <n v="3"/>
  </r>
  <r>
    <n v="2014"/>
    <s v="Oct"/>
    <x v="12"/>
    <n v="30.041666666671517"/>
    <n v="15000"/>
    <x v="4"/>
    <x v="1"/>
    <x v="1"/>
    <n v="330"/>
    <x v="1"/>
    <n v="1"/>
    <m/>
    <m/>
    <n v="6"/>
    <n v="1"/>
  </r>
  <r>
    <n v="2014"/>
    <s v="Oct"/>
    <x v="33"/>
    <n v="60.041666666671517"/>
    <n v="15000"/>
    <x v="4"/>
    <x v="1"/>
    <x v="1"/>
    <n v="3172"/>
    <x v="1"/>
    <n v="1"/>
    <m/>
    <m/>
    <n v="7"/>
    <n v="1"/>
  </r>
  <r>
    <n v="2014"/>
    <s v="Oct"/>
    <x v="8"/>
    <n v="34.924405864194945"/>
    <n v="19850"/>
    <x v="4"/>
    <x v="1"/>
    <x v="2"/>
    <n v="22963"/>
    <x v="2"/>
    <n v="1"/>
    <m/>
    <m/>
    <n v="184"/>
    <n v="3"/>
  </r>
  <r>
    <n v="2014"/>
    <s v="Oct"/>
    <x v="20"/>
    <n v="45.041666666664241"/>
    <n v="15000"/>
    <x v="4"/>
    <x v="0"/>
    <x v="0"/>
    <n v="15671.55"/>
    <x v="2"/>
    <m/>
    <m/>
    <m/>
    <n v="145"/>
    <n v="2"/>
  </r>
  <r>
    <n v="2014"/>
    <s v="Sep"/>
    <x v="18"/>
    <n v="60.041666666664241"/>
    <n v="15000"/>
    <x v="4"/>
    <x v="1"/>
    <x v="1"/>
    <n v="4884"/>
    <x v="1"/>
    <n v="1"/>
    <m/>
    <m/>
    <n v="55"/>
    <n v="1"/>
  </r>
  <r>
    <n v="2014"/>
    <s v="Sep"/>
    <x v="17"/>
    <n v="33.354699074072414"/>
    <n v="15000"/>
    <x v="4"/>
    <x v="0"/>
    <x v="0"/>
    <n v="15186.69"/>
    <x v="0"/>
    <m/>
    <m/>
    <m/>
    <n v="340"/>
    <n v="1"/>
  </r>
  <r>
    <n v="2014"/>
    <s v="Sep"/>
    <x v="36"/>
    <n v="38.060231481475057"/>
    <n v="15000"/>
    <x v="4"/>
    <x v="0"/>
    <x v="0"/>
    <n v="15230.03"/>
    <x v="0"/>
    <m/>
    <m/>
    <m/>
    <n v="102"/>
    <n v="1"/>
  </r>
  <r>
    <n v="2015"/>
    <s v="Apr"/>
    <x v="24"/>
    <n v="22.5"/>
    <n v="18500"/>
    <x v="4"/>
    <x v="1"/>
    <x v="1"/>
    <n v="50"/>
    <x v="1"/>
    <n v="2"/>
    <m/>
    <m/>
    <n v="1"/>
    <n v="2"/>
  </r>
  <r>
    <n v="2015"/>
    <s v="Apr"/>
    <x v="21"/>
    <n v="45"/>
    <n v="18000"/>
    <x v="4"/>
    <x v="0"/>
    <x v="0"/>
    <n v="25052"/>
    <x v="2"/>
    <m/>
    <m/>
    <m/>
    <n v="534"/>
    <n v="2"/>
  </r>
  <r>
    <n v="2015"/>
    <s v="Aug"/>
    <x v="18"/>
    <n v="49.999753086420242"/>
    <n v="16175"/>
    <x v="4"/>
    <x v="1"/>
    <x v="1"/>
    <n v="570"/>
    <x v="1"/>
    <n v="3"/>
    <m/>
    <m/>
    <n v="8"/>
    <n v="3"/>
  </r>
  <r>
    <n v="2015"/>
    <s v="Dec"/>
    <x v="23"/>
    <n v="30"/>
    <n v="15000"/>
    <x v="4"/>
    <x v="1"/>
    <x v="1"/>
    <n v="0"/>
    <x v="1"/>
    <n v="1"/>
    <m/>
    <m/>
    <n v="0"/>
    <n v="1"/>
  </r>
  <r>
    <n v="2015"/>
    <s v="Dec"/>
    <x v="17"/>
    <n v="41.036273148143664"/>
    <n v="16000"/>
    <x v="4"/>
    <x v="0"/>
    <x v="0"/>
    <n v="17260.37"/>
    <x v="0"/>
    <m/>
    <m/>
    <m/>
    <n v="248"/>
    <n v="1"/>
  </r>
  <r>
    <n v="2015"/>
    <s v="Feb"/>
    <x v="6"/>
    <n v="30.671570216043619"/>
    <n v="19500"/>
    <x v="4"/>
    <x v="0"/>
    <x v="0"/>
    <n v="21505.05"/>
    <x v="3"/>
    <m/>
    <m/>
    <m/>
    <n v="224"/>
    <n v="3"/>
  </r>
  <r>
    <n v="2015"/>
    <s v="Feb"/>
    <x v="29"/>
    <n v="29.958333333328483"/>
    <n v="16500"/>
    <x v="4"/>
    <x v="1"/>
    <x v="1"/>
    <n v="1"/>
    <x v="1"/>
    <n v="1"/>
    <m/>
    <m/>
    <n v="1"/>
    <n v="1"/>
  </r>
  <r>
    <n v="2015"/>
    <s v="Jan"/>
    <x v="18"/>
    <n v="30"/>
    <n v="17000"/>
    <x v="4"/>
    <x v="1"/>
    <x v="1"/>
    <n v="6691"/>
    <x v="1"/>
    <n v="1"/>
    <m/>
    <m/>
    <n v="17"/>
    <n v="1"/>
  </r>
  <r>
    <n v="2015"/>
    <s v="May"/>
    <x v="29"/>
    <n v="43.380914351854393"/>
    <n v="16000"/>
    <x v="4"/>
    <x v="1"/>
    <x v="1"/>
    <n v="650"/>
    <x v="1"/>
    <n v="3"/>
    <m/>
    <m/>
    <n v="3"/>
    <n v="3"/>
  </r>
  <r>
    <n v="2015"/>
    <s v="Nov"/>
    <x v="34"/>
    <n v="47.132771990742185"/>
    <n v="18300"/>
    <x v="4"/>
    <x v="1"/>
    <x v="1"/>
    <n v="19101"/>
    <x v="2"/>
    <m/>
    <m/>
    <m/>
    <n v="115"/>
    <n v="2"/>
  </r>
  <r>
    <n v="2015"/>
    <s v="Oct"/>
    <x v="21"/>
    <n v="45.041666666664241"/>
    <n v="15150"/>
    <x v="4"/>
    <x v="0"/>
    <x v="0"/>
    <n v="16778"/>
    <x v="2"/>
    <m/>
    <m/>
    <m/>
    <n v="122"/>
    <n v="2"/>
  </r>
  <r>
    <n v="2016"/>
    <s v="Apr"/>
    <x v="7"/>
    <n v="60"/>
    <n v="15000"/>
    <x v="4"/>
    <x v="1"/>
    <x v="1"/>
    <n v="243"/>
    <x v="1"/>
    <n v="1"/>
    <m/>
    <m/>
    <n v="15"/>
    <n v="1"/>
  </r>
  <r>
    <n v="2016"/>
    <s v="Aug"/>
    <x v="28"/>
    <n v="40"/>
    <n v="15000"/>
    <x v="4"/>
    <x v="1"/>
    <x v="1"/>
    <n v="212"/>
    <x v="1"/>
    <m/>
    <n v="1"/>
    <m/>
    <n v="4"/>
    <n v="1"/>
  </r>
  <r>
    <n v="2016"/>
    <s v="Aug"/>
    <x v="31"/>
    <n v="30"/>
    <n v="15000"/>
    <x v="4"/>
    <x v="1"/>
    <x v="1"/>
    <n v="0"/>
    <x v="1"/>
    <n v="1"/>
    <m/>
    <m/>
    <n v="0"/>
    <n v="1"/>
  </r>
  <r>
    <n v="2016"/>
    <s v="Dec"/>
    <x v="38"/>
    <n v="30"/>
    <n v="15000"/>
    <x v="4"/>
    <x v="1"/>
    <x v="3"/>
    <n v="15744"/>
    <x v="0"/>
    <m/>
    <m/>
    <m/>
    <n v="249"/>
    <n v="1"/>
  </r>
  <r>
    <n v="2016"/>
    <s v="Jan"/>
    <x v="39"/>
    <n v="60"/>
    <n v="15000"/>
    <x v="4"/>
    <x v="1"/>
    <x v="1"/>
    <n v="50"/>
    <x v="1"/>
    <n v="1"/>
    <m/>
    <m/>
    <n v="1"/>
    <n v="1"/>
  </r>
  <r>
    <n v="2016"/>
    <s v="Jan"/>
    <x v="21"/>
    <n v="27.967048611106293"/>
    <n v="15000"/>
    <x v="4"/>
    <x v="0"/>
    <x v="0"/>
    <n v="3155"/>
    <x v="1"/>
    <m/>
    <n v="1"/>
    <m/>
    <n v="43"/>
    <n v="1"/>
  </r>
  <r>
    <n v="2016"/>
    <s v="Jul"/>
    <x v="6"/>
    <n v="56.285995370373712"/>
    <n v="15000"/>
    <x v="4"/>
    <x v="0"/>
    <x v="0"/>
    <n v="16520.04"/>
    <x v="0"/>
    <m/>
    <m/>
    <m/>
    <n v="236"/>
    <n v="1"/>
  </r>
  <r>
    <n v="2016"/>
    <s v="Mar"/>
    <x v="2"/>
    <n v="30.176944444443507"/>
    <n v="18800"/>
    <x v="4"/>
    <x v="0"/>
    <x v="0"/>
    <n v="20426"/>
    <x v="0"/>
    <m/>
    <m/>
    <m/>
    <n v="206"/>
    <n v="1"/>
  </r>
  <r>
    <n v="2016"/>
    <s v="Nov"/>
    <x v="8"/>
    <n v="32.911817129628616"/>
    <n v="17000"/>
    <x v="4"/>
    <x v="1"/>
    <x v="2"/>
    <n v="14736"/>
    <x v="0"/>
    <n v="1"/>
    <m/>
    <m/>
    <n v="229"/>
    <n v="2"/>
  </r>
  <r>
    <n v="2016"/>
    <s v="Nov"/>
    <x v="2"/>
    <n v="30"/>
    <n v="15000"/>
    <x v="4"/>
    <x v="0"/>
    <x v="0"/>
    <n v="15856"/>
    <x v="2"/>
    <m/>
    <m/>
    <m/>
    <n v="125"/>
    <n v="2"/>
  </r>
  <r>
    <n v="2016"/>
    <s v="Oct"/>
    <x v="23"/>
    <n v="24.673130787043192"/>
    <n v="17500"/>
    <x v="4"/>
    <x v="1"/>
    <x v="1"/>
    <n v="173"/>
    <x v="1"/>
    <n v="2"/>
    <m/>
    <m/>
    <n v="6"/>
    <n v="2"/>
  </r>
  <r>
    <n v="2016"/>
    <s v="Sep"/>
    <x v="2"/>
    <n v="28.677287808641267"/>
    <n v="16000"/>
    <x v="4"/>
    <x v="0"/>
    <x v="0"/>
    <n v="20178.37"/>
    <x v="3"/>
    <m/>
    <m/>
    <m/>
    <n v="315"/>
    <n v="3"/>
  </r>
  <r>
    <n v="2017"/>
    <s v="Jan"/>
    <x v="18"/>
    <n v="30"/>
    <n v="18300"/>
    <x v="4"/>
    <x v="1"/>
    <x v="1"/>
    <n v="206"/>
    <x v="1"/>
    <n v="2"/>
    <m/>
    <m/>
    <n v="4"/>
    <n v="2"/>
  </r>
  <r>
    <n v="2017"/>
    <s v="Mar"/>
    <x v="36"/>
    <n v="29.544182098764093"/>
    <n v="17950"/>
    <x v="4"/>
    <x v="0"/>
    <x v="0"/>
    <n v="313"/>
    <x v="1"/>
    <m/>
    <m/>
    <n v="3"/>
    <n v="9"/>
    <n v="3"/>
  </r>
  <r>
    <n v="2009"/>
    <s v="Aug"/>
    <x v="18"/>
    <n v="54.978842592594447"/>
    <n v="20000"/>
    <x v="5"/>
    <x v="1"/>
    <x v="1"/>
    <n v="1910"/>
    <x v="1"/>
    <n v="1"/>
    <m/>
    <m/>
    <n v="26"/>
    <n v="1"/>
  </r>
  <r>
    <n v="2010"/>
    <s v="Dec"/>
    <x v="2"/>
    <n v="76.262457561727686"/>
    <n v="24500"/>
    <x v="5"/>
    <x v="0"/>
    <x v="0"/>
    <n v="27217.360000000001"/>
    <x v="3"/>
    <m/>
    <m/>
    <m/>
    <n v="255"/>
    <n v="3"/>
  </r>
  <r>
    <n v="2011"/>
    <s v="Aug"/>
    <x v="6"/>
    <n v="37.703871527777665"/>
    <n v="24500"/>
    <x v="5"/>
    <x v="0"/>
    <x v="0"/>
    <n v="26506"/>
    <x v="2"/>
    <m/>
    <m/>
    <m/>
    <n v="380"/>
    <n v="2"/>
  </r>
  <r>
    <n v="2011"/>
    <s v="Aug"/>
    <x v="14"/>
    <n v="40.924456018518995"/>
    <n v="22625"/>
    <x v="5"/>
    <x v="0"/>
    <x v="0"/>
    <n v="22694.11"/>
    <x v="5"/>
    <n v="1"/>
    <m/>
    <m/>
    <n v="305"/>
    <n v="7"/>
  </r>
  <r>
    <n v="2011"/>
    <s v="Jan"/>
    <x v="14"/>
    <n v="34.503557098765064"/>
    <n v="20700"/>
    <x v="5"/>
    <x v="0"/>
    <x v="0"/>
    <n v="26433.200000000001"/>
    <x v="3"/>
    <m/>
    <m/>
    <m/>
    <n v="329"/>
    <n v="3"/>
  </r>
  <r>
    <n v="2011"/>
    <s v="Nov"/>
    <x v="13"/>
    <n v="30"/>
    <n v="20000"/>
    <x v="5"/>
    <x v="0"/>
    <x v="0"/>
    <n v="26438"/>
    <x v="0"/>
    <m/>
    <m/>
    <m/>
    <n v="265"/>
    <n v="1"/>
  </r>
  <r>
    <n v="2012"/>
    <s v="Apr"/>
    <x v="14"/>
    <n v="34.21043876262609"/>
    <n v="20064.47"/>
    <x v="5"/>
    <x v="0"/>
    <x v="0"/>
    <n v="24051.759999999995"/>
    <x v="8"/>
    <n v="1"/>
    <m/>
    <m/>
    <n v="550"/>
    <n v="11"/>
  </r>
  <r>
    <n v="2012"/>
    <s v="Aug"/>
    <x v="2"/>
    <n v="28.934253472223645"/>
    <n v="21000"/>
    <x v="5"/>
    <x v="0"/>
    <x v="0"/>
    <n v="26235.83"/>
    <x v="5"/>
    <m/>
    <m/>
    <m/>
    <n v="337"/>
    <n v="6"/>
  </r>
  <r>
    <n v="2012"/>
    <s v="Dec"/>
    <x v="19"/>
    <n v="39.588310185186856"/>
    <n v="24980"/>
    <x v="5"/>
    <x v="1"/>
    <x v="1"/>
    <n v="36"/>
    <x v="1"/>
    <n v="2"/>
    <m/>
    <m/>
    <n v="4"/>
    <n v="2"/>
  </r>
  <r>
    <n v="2012"/>
    <s v="Mar"/>
    <x v="21"/>
    <n v="30"/>
    <n v="20000"/>
    <x v="5"/>
    <x v="0"/>
    <x v="0"/>
    <n v="20843.599999999999"/>
    <x v="0"/>
    <m/>
    <m/>
    <m/>
    <n v="321"/>
    <n v="1"/>
  </r>
  <r>
    <n v="2012"/>
    <s v="Nov"/>
    <x v="12"/>
    <n v="47.5"/>
    <n v="22200"/>
    <x v="5"/>
    <x v="1"/>
    <x v="1"/>
    <n v="145"/>
    <x v="1"/>
    <n v="2"/>
    <m/>
    <m/>
    <n v="3"/>
    <n v="2"/>
  </r>
  <r>
    <n v="2012"/>
    <s v="Oct"/>
    <x v="2"/>
    <n v="33.23391203703553"/>
    <n v="24500"/>
    <x v="5"/>
    <x v="0"/>
    <x v="0"/>
    <n v="25314"/>
    <x v="3"/>
    <m/>
    <m/>
    <m/>
    <n v="294"/>
    <n v="3"/>
  </r>
  <r>
    <n v="2013"/>
    <s v="Dec"/>
    <x v="38"/>
    <n v="26.538217592591536"/>
    <n v="20000"/>
    <x v="5"/>
    <x v="1"/>
    <x v="3"/>
    <n v="21742.78"/>
    <x v="0"/>
    <m/>
    <m/>
    <m/>
    <n v="236"/>
    <n v="1"/>
  </r>
  <r>
    <n v="2013"/>
    <s v="Jan"/>
    <x v="6"/>
    <n v="30"/>
    <n v="23000"/>
    <x v="5"/>
    <x v="0"/>
    <x v="0"/>
    <n v="28341.5"/>
    <x v="2"/>
    <m/>
    <m/>
    <m/>
    <n v="696"/>
    <n v="2"/>
  </r>
  <r>
    <n v="2013"/>
    <s v="Jan"/>
    <x v="2"/>
    <n v="33.150545428240548"/>
    <n v="20700"/>
    <x v="5"/>
    <x v="0"/>
    <x v="0"/>
    <n v="31804.6"/>
    <x v="9"/>
    <m/>
    <m/>
    <m/>
    <n v="366"/>
    <n v="8"/>
  </r>
  <r>
    <n v="2013"/>
    <s v="Jul"/>
    <x v="2"/>
    <n v="27.5"/>
    <n v="22000"/>
    <x v="5"/>
    <x v="0"/>
    <x v="0"/>
    <n v="32071.1"/>
    <x v="2"/>
    <m/>
    <m/>
    <m/>
    <n v="463"/>
    <n v="2"/>
  </r>
  <r>
    <n v="2013"/>
    <s v="Mar"/>
    <x v="14"/>
    <n v="42.34013310185037"/>
    <n v="22000"/>
    <x v="5"/>
    <x v="0"/>
    <x v="0"/>
    <n v="28065"/>
    <x v="2"/>
    <m/>
    <m/>
    <m/>
    <n v="334"/>
    <n v="2"/>
  </r>
  <r>
    <n v="2013"/>
    <s v="May"/>
    <x v="18"/>
    <n v="30"/>
    <n v="20000"/>
    <x v="5"/>
    <x v="1"/>
    <x v="1"/>
    <n v="153"/>
    <x v="1"/>
    <n v="1"/>
    <m/>
    <m/>
    <n v="13"/>
    <n v="1"/>
  </r>
  <r>
    <n v="2013"/>
    <s v="Oct"/>
    <x v="2"/>
    <n v="33.305449074074566"/>
    <n v="20200"/>
    <x v="5"/>
    <x v="0"/>
    <x v="0"/>
    <n v="20917.11"/>
    <x v="7"/>
    <m/>
    <m/>
    <m/>
    <n v="261"/>
    <n v="5"/>
  </r>
  <r>
    <n v="2014"/>
    <s v="Apr"/>
    <x v="2"/>
    <n v="31.793074845678348"/>
    <n v="24500"/>
    <x v="5"/>
    <x v="0"/>
    <x v="0"/>
    <n v="25112"/>
    <x v="3"/>
    <m/>
    <m/>
    <m/>
    <n v="150"/>
    <n v="3"/>
  </r>
  <r>
    <n v="2014"/>
    <s v="Apr"/>
    <x v="7"/>
    <n v="30"/>
    <n v="20000"/>
    <x v="5"/>
    <x v="1"/>
    <x v="1"/>
    <n v="1821"/>
    <x v="1"/>
    <n v="1"/>
    <m/>
    <m/>
    <n v="98"/>
    <n v="1"/>
  </r>
  <r>
    <n v="2014"/>
    <s v="Dec"/>
    <x v="6"/>
    <n v="30"/>
    <n v="20000"/>
    <x v="5"/>
    <x v="0"/>
    <x v="0"/>
    <n v="22421"/>
    <x v="0"/>
    <m/>
    <m/>
    <m/>
    <n v="383"/>
    <n v="1"/>
  </r>
  <r>
    <n v="2014"/>
    <s v="Feb"/>
    <x v="19"/>
    <n v="29.958333333335759"/>
    <n v="20000"/>
    <x v="5"/>
    <x v="1"/>
    <x v="1"/>
    <n v="2082.25"/>
    <x v="1"/>
    <n v="1"/>
    <m/>
    <m/>
    <n v="33"/>
    <n v="1"/>
  </r>
  <r>
    <n v="2014"/>
    <s v="Jan"/>
    <x v="36"/>
    <n v="40"/>
    <n v="20000"/>
    <x v="5"/>
    <x v="0"/>
    <x v="0"/>
    <n v="104146.51"/>
    <x v="0"/>
    <m/>
    <m/>
    <m/>
    <n v="2165"/>
    <n v="1"/>
  </r>
  <r>
    <n v="2014"/>
    <s v="Jul"/>
    <x v="8"/>
    <n v="40"/>
    <n v="22500"/>
    <x v="5"/>
    <x v="1"/>
    <x v="2"/>
    <n v="9906.48"/>
    <x v="1"/>
    <n v="3"/>
    <m/>
    <m/>
    <n v="157"/>
    <n v="3"/>
  </r>
  <r>
    <n v="2014"/>
    <s v="Jul"/>
    <x v="27"/>
    <n v="30"/>
    <n v="20000"/>
    <x v="5"/>
    <x v="1"/>
    <x v="1"/>
    <n v="0"/>
    <x v="1"/>
    <n v="1"/>
    <m/>
    <m/>
    <n v="0"/>
    <n v="1"/>
  </r>
  <r>
    <n v="2014"/>
    <s v="Jul"/>
    <x v="32"/>
    <n v="36.785725308640394"/>
    <n v="23000"/>
    <x v="5"/>
    <x v="1"/>
    <x v="1"/>
    <n v="1590"/>
    <x v="1"/>
    <n v="1"/>
    <n v="2"/>
    <m/>
    <n v="9"/>
    <n v="3"/>
  </r>
  <r>
    <n v="2014"/>
    <s v="Jun"/>
    <x v="18"/>
    <n v="19.647193287037226"/>
    <n v="20512"/>
    <x v="5"/>
    <x v="1"/>
    <x v="1"/>
    <n v="169"/>
    <x v="1"/>
    <n v="2"/>
    <m/>
    <m/>
    <n v="11"/>
    <n v="2"/>
  </r>
  <r>
    <n v="2014"/>
    <s v="May"/>
    <x v="37"/>
    <n v="38.75"/>
    <n v="20000"/>
    <x v="5"/>
    <x v="1"/>
    <x v="3"/>
    <n v="19121.12"/>
    <x v="3"/>
    <n v="1"/>
    <m/>
    <m/>
    <n v="171"/>
    <n v="4"/>
  </r>
  <r>
    <n v="2014"/>
    <s v="Nov"/>
    <x v="38"/>
    <n v="45"/>
    <n v="21000"/>
    <x v="5"/>
    <x v="1"/>
    <x v="3"/>
    <n v="142"/>
    <x v="1"/>
    <n v="2"/>
    <m/>
    <m/>
    <n v="8"/>
    <n v="2"/>
  </r>
  <r>
    <n v="2014"/>
    <s v="Nov"/>
    <x v="22"/>
    <n v="25.211840277785086"/>
    <n v="20000"/>
    <x v="5"/>
    <x v="0"/>
    <x v="0"/>
    <n v="76105"/>
    <x v="0"/>
    <m/>
    <m/>
    <m/>
    <n v="404"/>
    <n v="1"/>
  </r>
  <r>
    <n v="2014"/>
    <s v="Oct"/>
    <x v="3"/>
    <n v="30.541666666664241"/>
    <n v="20900"/>
    <x v="5"/>
    <x v="0"/>
    <x v="0"/>
    <n v="22163"/>
    <x v="2"/>
    <m/>
    <m/>
    <m/>
    <n v="104"/>
    <n v="2"/>
  </r>
  <r>
    <n v="2014"/>
    <s v="Oct"/>
    <x v="22"/>
    <n v="37.372100694443361"/>
    <n v="21300"/>
    <x v="5"/>
    <x v="0"/>
    <x v="0"/>
    <n v="68614"/>
    <x v="2"/>
    <m/>
    <m/>
    <m/>
    <n v="1164"/>
    <n v="2"/>
  </r>
  <r>
    <n v="2015"/>
    <s v="Apr"/>
    <x v="26"/>
    <n v="34.548092592591999"/>
    <n v="23500"/>
    <x v="5"/>
    <x v="1"/>
    <x v="1"/>
    <n v="1334"/>
    <x v="1"/>
    <m/>
    <n v="5"/>
    <m/>
    <n v="32"/>
    <n v="5"/>
  </r>
  <r>
    <n v="2015"/>
    <s v="Feb"/>
    <x v="37"/>
    <n v="29.388631365738547"/>
    <n v="23611"/>
    <x v="5"/>
    <x v="1"/>
    <x v="3"/>
    <n v="9087"/>
    <x v="2"/>
    <n v="1"/>
    <n v="1"/>
    <m/>
    <n v="157"/>
    <n v="4"/>
  </r>
  <r>
    <n v="2015"/>
    <s v="Feb"/>
    <x v="36"/>
    <n v="29.958333333335759"/>
    <n v="24000"/>
    <x v="5"/>
    <x v="0"/>
    <x v="0"/>
    <n v="30226"/>
    <x v="0"/>
    <m/>
    <m/>
    <m/>
    <n v="372"/>
    <n v="1"/>
  </r>
  <r>
    <n v="2015"/>
    <s v="Jan"/>
    <x v="5"/>
    <n v="30"/>
    <n v="20000"/>
    <x v="5"/>
    <x v="1"/>
    <x v="1"/>
    <n v="48"/>
    <x v="1"/>
    <n v="1"/>
    <m/>
    <m/>
    <n v="3"/>
    <n v="1"/>
  </r>
  <r>
    <n v="2015"/>
    <s v="Jan"/>
    <x v="31"/>
    <n v="30.295839120368328"/>
    <n v="22516"/>
    <x v="5"/>
    <x v="1"/>
    <x v="1"/>
    <n v="3"/>
    <x v="1"/>
    <n v="2"/>
    <m/>
    <m/>
    <n v="3"/>
    <n v="2"/>
  </r>
  <r>
    <n v="2015"/>
    <s v="Jan"/>
    <x v="20"/>
    <n v="30"/>
    <n v="22000"/>
    <x v="5"/>
    <x v="0"/>
    <x v="0"/>
    <n v="40357"/>
    <x v="0"/>
    <m/>
    <m/>
    <m/>
    <n v="253"/>
    <n v="1"/>
  </r>
  <r>
    <n v="2015"/>
    <s v="Jul"/>
    <x v="34"/>
    <n v="30"/>
    <n v="20000"/>
    <x v="5"/>
    <x v="1"/>
    <x v="1"/>
    <n v="21360"/>
    <x v="0"/>
    <m/>
    <m/>
    <m/>
    <n v="80"/>
    <n v="1"/>
  </r>
  <r>
    <n v="2015"/>
    <s v="Jul"/>
    <x v="22"/>
    <n v="22"/>
    <n v="23100"/>
    <x v="5"/>
    <x v="0"/>
    <x v="0"/>
    <n v="24859"/>
    <x v="2"/>
    <m/>
    <m/>
    <m/>
    <n v="495"/>
    <n v="2"/>
  </r>
  <r>
    <n v="2015"/>
    <s v="Jun"/>
    <x v="18"/>
    <n v="45"/>
    <n v="22000"/>
    <x v="5"/>
    <x v="1"/>
    <x v="1"/>
    <n v="301"/>
    <x v="1"/>
    <n v="2"/>
    <m/>
    <m/>
    <n v="6"/>
    <n v="2"/>
  </r>
  <r>
    <n v="2015"/>
    <s v="Mar"/>
    <x v="22"/>
    <n v="28.956875000003492"/>
    <n v="20000"/>
    <x v="5"/>
    <x v="0"/>
    <x v="0"/>
    <n v="202928.5"/>
    <x v="0"/>
    <m/>
    <m/>
    <m/>
    <n v="3562"/>
    <n v="1"/>
  </r>
  <r>
    <n v="2015"/>
    <s v="Mar"/>
    <x v="20"/>
    <n v="29.979166666664241"/>
    <n v="21000"/>
    <x v="5"/>
    <x v="0"/>
    <x v="0"/>
    <n v="23814"/>
    <x v="2"/>
    <m/>
    <m/>
    <m/>
    <n v="113"/>
    <n v="2"/>
  </r>
  <r>
    <n v="2015"/>
    <s v="May"/>
    <x v="19"/>
    <n v="31"/>
    <n v="21000"/>
    <x v="5"/>
    <x v="1"/>
    <x v="1"/>
    <n v="1655"/>
    <x v="1"/>
    <n v="1"/>
    <m/>
    <m/>
    <n v="36"/>
    <n v="1"/>
  </r>
  <r>
    <n v="2015"/>
    <s v="May"/>
    <x v="25"/>
    <n v="30"/>
    <n v="20000"/>
    <x v="5"/>
    <x v="1"/>
    <x v="1"/>
    <n v="212"/>
    <x v="1"/>
    <n v="1"/>
    <m/>
    <m/>
    <n v="13"/>
    <n v="1"/>
  </r>
  <r>
    <n v="2015"/>
    <s v="May"/>
    <x v="2"/>
    <n v="28.567601851851215"/>
    <n v="23025"/>
    <x v="5"/>
    <x v="0"/>
    <x v="0"/>
    <n v="26509"/>
    <x v="7"/>
    <m/>
    <m/>
    <m/>
    <n v="368"/>
    <n v="5"/>
  </r>
  <r>
    <n v="2015"/>
    <s v="Oct"/>
    <x v="23"/>
    <n v="45.041666666667879"/>
    <n v="20000"/>
    <x v="5"/>
    <x v="1"/>
    <x v="1"/>
    <n v="580"/>
    <x v="1"/>
    <n v="2"/>
    <m/>
    <m/>
    <n v="12"/>
    <n v="2"/>
  </r>
  <r>
    <n v="2015"/>
    <s v="Sep"/>
    <x v="21"/>
    <n v="43.307847222218697"/>
    <n v="21000"/>
    <x v="5"/>
    <x v="0"/>
    <x v="0"/>
    <n v="1903"/>
    <x v="0"/>
    <m/>
    <n v="1"/>
    <m/>
    <n v="58"/>
    <n v="2"/>
  </r>
  <r>
    <n v="2016"/>
    <s v="Aug"/>
    <x v="23"/>
    <n v="25.5"/>
    <n v="23000"/>
    <x v="5"/>
    <x v="1"/>
    <x v="1"/>
    <n v="2146"/>
    <x v="1"/>
    <n v="2"/>
    <m/>
    <m/>
    <n v="23"/>
    <n v="2"/>
  </r>
  <r>
    <n v="2016"/>
    <s v="Aug"/>
    <x v="8"/>
    <n v="27.746778549383937"/>
    <n v="22500"/>
    <x v="5"/>
    <x v="1"/>
    <x v="2"/>
    <n v="11428"/>
    <x v="0"/>
    <n v="2"/>
    <m/>
    <m/>
    <n v="129"/>
    <n v="3"/>
  </r>
  <r>
    <n v="2016"/>
    <s v="Aug"/>
    <x v="22"/>
    <n v="36.468252314807614"/>
    <n v="20000"/>
    <x v="5"/>
    <x v="0"/>
    <x v="0"/>
    <n v="21935"/>
    <x v="0"/>
    <m/>
    <m/>
    <m/>
    <n v="392"/>
    <n v="1"/>
  </r>
  <r>
    <n v="2016"/>
    <s v="Jan"/>
    <x v="18"/>
    <n v="30"/>
    <n v="24000"/>
    <x v="5"/>
    <x v="1"/>
    <x v="1"/>
    <n v="133"/>
    <x v="1"/>
    <n v="2"/>
    <m/>
    <m/>
    <n v="8"/>
    <n v="2"/>
  </r>
  <r>
    <n v="2016"/>
    <s v="Jan"/>
    <x v="13"/>
    <n v="24.24428819444438"/>
    <n v="20200"/>
    <x v="5"/>
    <x v="0"/>
    <x v="0"/>
    <n v="20453"/>
    <x v="2"/>
    <m/>
    <m/>
    <m/>
    <n v="125"/>
    <n v="2"/>
  </r>
  <r>
    <n v="2016"/>
    <s v="Jul"/>
    <x v="21"/>
    <n v="39.409895833334303"/>
    <n v="22765"/>
    <x v="5"/>
    <x v="0"/>
    <x v="0"/>
    <n v="32172.66"/>
    <x v="0"/>
    <m/>
    <m/>
    <m/>
    <n v="577"/>
    <n v="1"/>
  </r>
  <r>
    <n v="2016"/>
    <s v="May"/>
    <x v="14"/>
    <n v="30"/>
    <n v="20000"/>
    <x v="5"/>
    <x v="0"/>
    <x v="0"/>
    <n v="7834"/>
    <x v="1"/>
    <n v="1"/>
    <m/>
    <m/>
    <n v="53"/>
    <n v="1"/>
  </r>
  <r>
    <n v="2016"/>
    <s v="May"/>
    <x v="25"/>
    <n v="30"/>
    <n v="20000"/>
    <x v="5"/>
    <x v="1"/>
    <x v="1"/>
    <n v="21"/>
    <x v="1"/>
    <n v="1"/>
    <m/>
    <m/>
    <n v="2"/>
    <n v="1"/>
  </r>
  <r>
    <n v="2016"/>
    <s v="May"/>
    <x v="20"/>
    <n v="32.391631944444576"/>
    <n v="21100"/>
    <x v="5"/>
    <x v="0"/>
    <x v="0"/>
    <n v="25799"/>
    <x v="3"/>
    <m/>
    <m/>
    <m/>
    <n v="194"/>
    <n v="3"/>
  </r>
  <r>
    <n v="2016"/>
    <s v="May"/>
    <x v="35"/>
    <n v="30.829502314812999"/>
    <n v="20000"/>
    <x v="5"/>
    <x v="1"/>
    <x v="1"/>
    <n v="1245"/>
    <x v="1"/>
    <m/>
    <n v="2"/>
    <m/>
    <n v="25"/>
    <n v="2"/>
  </r>
  <r>
    <n v="2016"/>
    <s v="Nov"/>
    <x v="26"/>
    <n v="60"/>
    <n v="20000"/>
    <x v="5"/>
    <x v="1"/>
    <x v="1"/>
    <n v="115"/>
    <x v="1"/>
    <m/>
    <n v="1"/>
    <m/>
    <n v="3"/>
    <n v="1"/>
  </r>
  <r>
    <n v="2016"/>
    <s v="Oct"/>
    <x v="40"/>
    <n v="25.041666666664241"/>
    <n v="20000"/>
    <x v="5"/>
    <x v="1"/>
    <x v="1"/>
    <n v="102"/>
    <x v="1"/>
    <n v="1"/>
    <m/>
    <m/>
    <n v="6"/>
    <n v="1"/>
  </r>
  <r>
    <n v="2016"/>
    <s v="Oct"/>
    <x v="25"/>
    <n v="30"/>
    <n v="20000"/>
    <x v="5"/>
    <x v="1"/>
    <x v="1"/>
    <n v="10"/>
    <x v="1"/>
    <n v="1"/>
    <m/>
    <m/>
    <n v="1"/>
    <n v="1"/>
  </r>
  <r>
    <n v="2016"/>
    <s v="Oct"/>
    <x v="11"/>
    <n v="33.548983134921791"/>
    <n v="21600"/>
    <x v="5"/>
    <x v="1"/>
    <x v="2"/>
    <n v="17334"/>
    <x v="5"/>
    <n v="1"/>
    <m/>
    <m/>
    <n v="279"/>
    <n v="7"/>
  </r>
  <r>
    <n v="2016"/>
    <s v="Oct"/>
    <x v="35"/>
    <n v="30"/>
    <n v="20000"/>
    <x v="5"/>
    <x v="1"/>
    <x v="1"/>
    <n v="6"/>
    <x v="1"/>
    <n v="1"/>
    <m/>
    <m/>
    <n v="2"/>
    <n v="1"/>
  </r>
  <r>
    <n v="2017"/>
    <s v="Jan"/>
    <x v="23"/>
    <n v="30"/>
    <n v="22000"/>
    <x v="5"/>
    <x v="1"/>
    <x v="1"/>
    <n v="1884"/>
    <x v="1"/>
    <n v="1"/>
    <n v="1"/>
    <m/>
    <n v="21"/>
    <n v="2"/>
  </r>
  <r>
    <n v="2017"/>
    <s v="Jan"/>
    <x v="2"/>
    <n v="32.749398148145701"/>
    <n v="24050"/>
    <x v="5"/>
    <x v="0"/>
    <x v="0"/>
    <n v="28515.69"/>
    <x v="4"/>
    <m/>
    <m/>
    <m/>
    <n v="445"/>
    <n v="4"/>
  </r>
  <r>
    <n v="2011"/>
    <s v="Jul"/>
    <x v="2"/>
    <n v="40.387324074075153"/>
    <n v="29500"/>
    <x v="6"/>
    <x v="0"/>
    <x v="0"/>
    <n v="30139.599999999999"/>
    <x v="7"/>
    <m/>
    <m/>
    <m/>
    <n v="236"/>
    <n v="5"/>
  </r>
  <r>
    <n v="2011"/>
    <s v="Mar"/>
    <x v="6"/>
    <n v="31"/>
    <n v="25000"/>
    <x v="6"/>
    <x v="0"/>
    <x v="0"/>
    <n v="25430.66"/>
    <x v="0"/>
    <m/>
    <m/>
    <m/>
    <n v="298"/>
    <n v="1"/>
  </r>
  <r>
    <n v="2011"/>
    <s v="Nov"/>
    <x v="14"/>
    <n v="36.455918981479769"/>
    <n v="26700"/>
    <x v="6"/>
    <x v="0"/>
    <x v="0"/>
    <n v="26031.620000000003"/>
    <x v="4"/>
    <n v="1"/>
    <m/>
    <m/>
    <n v="361"/>
    <n v="5"/>
  </r>
  <r>
    <n v="2012"/>
    <s v="Apr"/>
    <x v="10"/>
    <n v="30"/>
    <n v="25000"/>
    <x v="6"/>
    <x v="0"/>
    <x v="0"/>
    <n v="26233.45"/>
    <x v="0"/>
    <m/>
    <m/>
    <m/>
    <n v="221"/>
    <n v="1"/>
  </r>
  <r>
    <n v="2012"/>
    <s v="Aug"/>
    <x v="15"/>
    <n v="20"/>
    <n v="25000"/>
    <x v="6"/>
    <x v="1"/>
    <x v="1"/>
    <n v="0"/>
    <x v="1"/>
    <m/>
    <n v="1"/>
    <m/>
    <n v="0"/>
    <n v="1"/>
  </r>
  <r>
    <n v="2012"/>
    <s v="Feb"/>
    <x v="7"/>
    <n v="59.958333333335759"/>
    <n v="25000"/>
    <x v="6"/>
    <x v="1"/>
    <x v="1"/>
    <n v="732.5"/>
    <x v="1"/>
    <n v="1"/>
    <m/>
    <m/>
    <n v="21"/>
    <n v="1"/>
  </r>
  <r>
    <n v="2012"/>
    <s v="Mar"/>
    <x v="6"/>
    <n v="38.455520833335562"/>
    <n v="29000"/>
    <x v="6"/>
    <x v="0"/>
    <x v="0"/>
    <n v="34456.449999999997"/>
    <x v="3"/>
    <m/>
    <m/>
    <m/>
    <n v="446"/>
    <n v="3"/>
  </r>
  <r>
    <n v="2012"/>
    <s v="Mar"/>
    <x v="13"/>
    <n v="27.56200810185328"/>
    <n v="25550"/>
    <x v="6"/>
    <x v="0"/>
    <x v="0"/>
    <n v="33820"/>
    <x v="2"/>
    <m/>
    <m/>
    <m/>
    <n v="168"/>
    <n v="2"/>
  </r>
  <r>
    <n v="2012"/>
    <s v="Mar"/>
    <x v="2"/>
    <n v="37.002611882716238"/>
    <n v="29000"/>
    <x v="6"/>
    <x v="0"/>
    <x v="0"/>
    <n v="36159.670000000006"/>
    <x v="10"/>
    <m/>
    <m/>
    <m/>
    <n v="384"/>
    <n v="9"/>
  </r>
  <r>
    <n v="2012"/>
    <s v="Sep"/>
    <x v="6"/>
    <n v="30"/>
    <n v="27000"/>
    <x v="6"/>
    <x v="0"/>
    <x v="0"/>
    <n v="40594"/>
    <x v="0"/>
    <m/>
    <m/>
    <m/>
    <n v="415"/>
    <n v="1"/>
  </r>
  <r>
    <n v="2013"/>
    <s v="Apr"/>
    <x v="2"/>
    <n v="27.277864583333212"/>
    <n v="27400"/>
    <x v="6"/>
    <x v="0"/>
    <x v="0"/>
    <n v="28922.55"/>
    <x v="4"/>
    <m/>
    <m/>
    <m/>
    <n v="385"/>
    <n v="4"/>
  </r>
  <r>
    <n v="2013"/>
    <s v="Jan"/>
    <x v="3"/>
    <n v="30.348587962962483"/>
    <n v="25500"/>
    <x v="6"/>
    <x v="0"/>
    <x v="0"/>
    <n v="28643.17"/>
    <x v="2"/>
    <m/>
    <m/>
    <m/>
    <n v="321"/>
    <n v="2"/>
  </r>
  <r>
    <n v="2013"/>
    <s v="Jul"/>
    <x v="38"/>
    <n v="35.714074074072414"/>
    <n v="25000"/>
    <x v="6"/>
    <x v="1"/>
    <x v="3"/>
    <n v="31683"/>
    <x v="0"/>
    <m/>
    <m/>
    <m/>
    <n v="329"/>
    <n v="1"/>
  </r>
  <r>
    <n v="2013"/>
    <s v="Nov"/>
    <x v="2"/>
    <n v="30.802832754630799"/>
    <n v="27200"/>
    <x v="6"/>
    <x v="0"/>
    <x v="0"/>
    <n v="33923"/>
    <x v="4"/>
    <m/>
    <m/>
    <m/>
    <n v="514"/>
    <n v="4"/>
  </r>
  <r>
    <n v="2013"/>
    <s v="Oct"/>
    <x v="7"/>
    <n v="34.095736882714846"/>
    <n v="25200"/>
    <x v="6"/>
    <x v="1"/>
    <x v="1"/>
    <n v="5840"/>
    <x v="1"/>
    <n v="3"/>
    <m/>
    <m/>
    <n v="134"/>
    <n v="3"/>
  </r>
  <r>
    <n v="2013"/>
    <s v="Sep"/>
    <x v="17"/>
    <n v="30"/>
    <n v="25000"/>
    <x v="6"/>
    <x v="0"/>
    <x v="0"/>
    <n v="34676"/>
    <x v="0"/>
    <m/>
    <m/>
    <m/>
    <n v="336"/>
    <n v="1"/>
  </r>
  <r>
    <n v="2014"/>
    <s v="Aug"/>
    <x v="40"/>
    <n v="25"/>
    <n v="25500"/>
    <x v="6"/>
    <x v="1"/>
    <x v="1"/>
    <n v="50"/>
    <x v="1"/>
    <n v="2"/>
    <m/>
    <m/>
    <n v="8"/>
    <n v="2"/>
  </r>
  <r>
    <n v="2014"/>
    <s v="Aug"/>
    <x v="12"/>
    <n v="35"/>
    <n v="27000"/>
    <x v="6"/>
    <x v="1"/>
    <x v="1"/>
    <n v="5680"/>
    <x v="1"/>
    <n v="1"/>
    <m/>
    <m/>
    <n v="30"/>
    <n v="1"/>
  </r>
  <r>
    <n v="2014"/>
    <s v="Jan"/>
    <x v="2"/>
    <n v="31.2"/>
    <n v="27050"/>
    <x v="6"/>
    <x v="0"/>
    <x v="0"/>
    <n v="28222"/>
    <x v="7"/>
    <m/>
    <m/>
    <m/>
    <n v="439"/>
    <n v="5"/>
  </r>
  <r>
    <n v="2014"/>
    <s v="Jul"/>
    <x v="40"/>
    <n v="35"/>
    <n v="25000"/>
    <x v="6"/>
    <x v="1"/>
    <x v="1"/>
    <n v="260"/>
    <x v="1"/>
    <n v="1"/>
    <m/>
    <m/>
    <n v="9"/>
    <n v="1"/>
  </r>
  <r>
    <n v="2014"/>
    <s v="Jun"/>
    <x v="37"/>
    <n v="32.707861111112287"/>
    <n v="29300"/>
    <x v="6"/>
    <x v="1"/>
    <x v="3"/>
    <n v="23334"/>
    <x v="4"/>
    <m/>
    <n v="1"/>
    <m/>
    <n v="259"/>
    <n v="5"/>
  </r>
  <r>
    <n v="2014"/>
    <s v="Jun"/>
    <x v="2"/>
    <n v="32.545442129629372"/>
    <n v="25000"/>
    <x v="6"/>
    <x v="0"/>
    <x v="0"/>
    <n v="26747.989999999998"/>
    <x v="7"/>
    <m/>
    <m/>
    <m/>
    <n v="458"/>
    <n v="5"/>
  </r>
  <r>
    <n v="2014"/>
    <s v="Jun"/>
    <x v="36"/>
    <n v="30"/>
    <n v="25000"/>
    <x v="6"/>
    <x v="0"/>
    <x v="0"/>
    <n v="26480"/>
    <x v="0"/>
    <m/>
    <m/>
    <m/>
    <n v="125"/>
    <n v="1"/>
  </r>
  <r>
    <n v="2014"/>
    <s v="May"/>
    <x v="0"/>
    <n v="60"/>
    <n v="25000"/>
    <x v="6"/>
    <x v="0"/>
    <x v="0"/>
    <n v="49100"/>
    <x v="0"/>
    <m/>
    <m/>
    <m/>
    <n v="1364"/>
    <n v="1"/>
  </r>
  <r>
    <n v="2014"/>
    <s v="Nov"/>
    <x v="4"/>
    <n v="35"/>
    <n v="25000"/>
    <x v="6"/>
    <x v="1"/>
    <x v="1"/>
    <n v="3410"/>
    <x v="1"/>
    <m/>
    <n v="1"/>
    <m/>
    <n v="22"/>
    <n v="1"/>
  </r>
  <r>
    <n v="2014"/>
    <s v="Nov"/>
    <x v="34"/>
    <n v="30.069027777783049"/>
    <n v="25000"/>
    <x v="6"/>
    <x v="1"/>
    <x v="1"/>
    <n v="2836"/>
    <x v="1"/>
    <n v="1"/>
    <m/>
    <m/>
    <n v="84"/>
    <n v="1"/>
  </r>
  <r>
    <n v="2014"/>
    <s v="Oct"/>
    <x v="34"/>
    <n v="30.041666666664241"/>
    <n v="25000"/>
    <x v="6"/>
    <x v="1"/>
    <x v="1"/>
    <n v="1897"/>
    <x v="1"/>
    <n v="1"/>
    <m/>
    <m/>
    <n v="29"/>
    <n v="1"/>
  </r>
  <r>
    <n v="2014"/>
    <s v="Oct"/>
    <x v="35"/>
    <n v="30.041666666667879"/>
    <n v="26000"/>
    <x v="6"/>
    <x v="1"/>
    <x v="1"/>
    <n v="131"/>
    <x v="1"/>
    <n v="1"/>
    <n v="1"/>
    <m/>
    <n v="14"/>
    <n v="2"/>
  </r>
  <r>
    <n v="2014"/>
    <s v="Sep"/>
    <x v="14"/>
    <n v="30"/>
    <n v="25000"/>
    <x v="6"/>
    <x v="0"/>
    <x v="0"/>
    <n v="2360.3200000000002"/>
    <x v="1"/>
    <n v="1"/>
    <m/>
    <m/>
    <n v="32"/>
    <n v="1"/>
  </r>
  <r>
    <n v="2015"/>
    <s v="Apr"/>
    <x v="29"/>
    <n v="30"/>
    <n v="29500"/>
    <x v="6"/>
    <x v="1"/>
    <x v="1"/>
    <n v="1968"/>
    <x v="1"/>
    <n v="2"/>
    <m/>
    <m/>
    <n v="18"/>
    <n v="2"/>
  </r>
  <r>
    <n v="2015"/>
    <s v="Apr"/>
    <x v="37"/>
    <n v="29.804571759261307"/>
    <n v="26000"/>
    <x v="6"/>
    <x v="1"/>
    <x v="3"/>
    <n v="25855"/>
    <x v="0"/>
    <n v="1"/>
    <m/>
    <m/>
    <n v="150"/>
    <n v="2"/>
  </r>
  <r>
    <n v="2015"/>
    <s v="Dec"/>
    <x v="7"/>
    <n v="30"/>
    <n v="27500"/>
    <x v="6"/>
    <x v="1"/>
    <x v="1"/>
    <n v="7345"/>
    <x v="1"/>
    <n v="2"/>
    <m/>
    <m/>
    <n v="168"/>
    <n v="2"/>
  </r>
  <r>
    <n v="2015"/>
    <s v="Dec"/>
    <x v="1"/>
    <n v="27.999351851845859"/>
    <n v="25000"/>
    <x v="6"/>
    <x v="1"/>
    <x v="1"/>
    <n v="8632"/>
    <x v="1"/>
    <m/>
    <n v="1"/>
    <m/>
    <n v="90"/>
    <n v="1"/>
  </r>
  <r>
    <n v="2015"/>
    <s v="Jan"/>
    <x v="36"/>
    <n v="30"/>
    <n v="25000"/>
    <x v="6"/>
    <x v="0"/>
    <x v="0"/>
    <n v="26577"/>
    <x v="0"/>
    <m/>
    <m/>
    <m/>
    <n v="352"/>
    <n v="1"/>
  </r>
  <r>
    <n v="2015"/>
    <s v="Jul"/>
    <x v="21"/>
    <n v="30"/>
    <n v="25000"/>
    <x v="6"/>
    <x v="0"/>
    <x v="0"/>
    <n v="28633.5"/>
    <x v="0"/>
    <m/>
    <m/>
    <m/>
    <n v="238"/>
    <n v="1"/>
  </r>
  <r>
    <n v="2015"/>
    <s v="Mar"/>
    <x v="37"/>
    <n v="27.533233024694102"/>
    <n v="26500"/>
    <x v="6"/>
    <x v="1"/>
    <x v="3"/>
    <n v="12875"/>
    <x v="2"/>
    <n v="2"/>
    <n v="2"/>
    <m/>
    <n v="139"/>
    <n v="6"/>
  </r>
  <r>
    <n v="2015"/>
    <s v="May"/>
    <x v="8"/>
    <n v="31.150758101852261"/>
    <n v="28800"/>
    <x v="6"/>
    <x v="1"/>
    <x v="2"/>
    <n v="29880"/>
    <x v="2"/>
    <m/>
    <m/>
    <m/>
    <n v="212"/>
    <n v="2"/>
  </r>
  <r>
    <n v="2015"/>
    <s v="May"/>
    <x v="26"/>
    <n v="30.493784722217242"/>
    <n v="25000"/>
    <x v="6"/>
    <x v="1"/>
    <x v="1"/>
    <n v="1387"/>
    <x v="1"/>
    <m/>
    <n v="1"/>
    <m/>
    <n v="13"/>
    <n v="1"/>
  </r>
  <r>
    <n v="2015"/>
    <s v="Nov"/>
    <x v="13"/>
    <n v="30"/>
    <n v="25000"/>
    <x v="6"/>
    <x v="0"/>
    <x v="0"/>
    <n v="25272.5"/>
    <x v="2"/>
    <m/>
    <m/>
    <m/>
    <n v="218"/>
    <n v="2"/>
  </r>
  <r>
    <n v="2015"/>
    <s v="Oct"/>
    <x v="18"/>
    <n v="21.961805555554747"/>
    <n v="26500"/>
    <x v="6"/>
    <x v="1"/>
    <x v="1"/>
    <n v="1876"/>
    <x v="1"/>
    <n v="2"/>
    <m/>
    <m/>
    <n v="11"/>
    <n v="2"/>
  </r>
  <r>
    <n v="2015"/>
    <s v="Sep"/>
    <x v="39"/>
    <n v="31.363364197529638"/>
    <n v="26000"/>
    <x v="6"/>
    <x v="1"/>
    <x v="1"/>
    <n v="4330"/>
    <x v="1"/>
    <n v="3"/>
    <m/>
    <m/>
    <n v="50"/>
    <n v="3"/>
  </r>
  <r>
    <n v="2016"/>
    <s v="Apr"/>
    <x v="38"/>
    <n v="29.453915895059861"/>
    <n v="26500"/>
    <x v="6"/>
    <x v="1"/>
    <x v="3"/>
    <n v="20603"/>
    <x v="2"/>
    <m/>
    <n v="1"/>
    <m/>
    <n v="177"/>
    <n v="3"/>
  </r>
  <r>
    <n v="2016"/>
    <s v="Aug"/>
    <x v="6"/>
    <n v="38.099895833336632"/>
    <n v="25000"/>
    <x v="6"/>
    <x v="0"/>
    <x v="0"/>
    <n v="28690"/>
    <x v="0"/>
    <m/>
    <m/>
    <m/>
    <n v="221"/>
    <n v="1"/>
  </r>
  <r>
    <n v="2016"/>
    <s v="Aug"/>
    <x v="37"/>
    <n v="59.955486111110076"/>
    <n v="25000"/>
    <x v="6"/>
    <x v="1"/>
    <x v="3"/>
    <n v="1"/>
    <x v="1"/>
    <n v="1"/>
    <m/>
    <m/>
    <n v="1"/>
    <n v="1"/>
  </r>
  <r>
    <n v="2016"/>
    <s v="Dec"/>
    <x v="6"/>
    <n v="30"/>
    <n v="25000"/>
    <x v="6"/>
    <x v="0"/>
    <x v="0"/>
    <n v="30505"/>
    <x v="0"/>
    <m/>
    <m/>
    <m/>
    <n v="43"/>
    <n v="1"/>
  </r>
  <r>
    <n v="2016"/>
    <s v="Dec"/>
    <x v="2"/>
    <n v="30"/>
    <n v="28500"/>
    <x v="6"/>
    <x v="0"/>
    <x v="0"/>
    <n v="38576"/>
    <x v="2"/>
    <m/>
    <m/>
    <m/>
    <n v="941"/>
    <n v="2"/>
  </r>
  <r>
    <n v="2016"/>
    <s v="Dec"/>
    <x v="22"/>
    <n v="25.023304398149776"/>
    <n v="25100"/>
    <x v="6"/>
    <x v="0"/>
    <x v="0"/>
    <n v="181227"/>
    <x v="2"/>
    <m/>
    <m/>
    <m/>
    <n v="1698"/>
    <n v="2"/>
  </r>
  <r>
    <n v="2016"/>
    <s v="Feb"/>
    <x v="22"/>
    <n v="32.312129629630363"/>
    <n v="29000"/>
    <x v="6"/>
    <x v="0"/>
    <x v="0"/>
    <n v="88813"/>
    <x v="2"/>
    <m/>
    <m/>
    <m/>
    <n v="1415"/>
    <n v="2"/>
  </r>
  <r>
    <n v="2016"/>
    <s v="Mar"/>
    <x v="25"/>
    <n v="30"/>
    <n v="25000"/>
    <x v="6"/>
    <x v="1"/>
    <x v="1"/>
    <n v="9875"/>
    <x v="1"/>
    <n v="1"/>
    <m/>
    <m/>
    <n v="39"/>
    <n v="1"/>
  </r>
  <r>
    <n v="2016"/>
    <s v="Nov"/>
    <x v="40"/>
    <n v="45"/>
    <n v="28000"/>
    <x v="6"/>
    <x v="1"/>
    <x v="1"/>
    <n v="1831"/>
    <x v="1"/>
    <n v="2"/>
    <m/>
    <m/>
    <n v="45"/>
    <n v="2"/>
  </r>
  <r>
    <n v="2016"/>
    <s v="Oct"/>
    <x v="37"/>
    <n v="35.514529320988608"/>
    <n v="25000"/>
    <x v="6"/>
    <x v="1"/>
    <x v="3"/>
    <n v="7172"/>
    <x v="0"/>
    <n v="2"/>
    <m/>
    <m/>
    <n v="88"/>
    <n v="3"/>
  </r>
  <r>
    <n v="2017"/>
    <s v="Jan"/>
    <x v="6"/>
    <n v="31.919930555552128"/>
    <n v="28260"/>
    <x v="6"/>
    <x v="0"/>
    <x v="0"/>
    <n v="38751.29"/>
    <x v="2"/>
    <m/>
    <m/>
    <m/>
    <n v="472"/>
    <n v="2"/>
  </r>
  <r>
    <n v="2017"/>
    <s v="Mar"/>
    <x v="11"/>
    <n v="31.685123456789977"/>
    <n v="27627"/>
    <x v="6"/>
    <x v="1"/>
    <x v="2"/>
    <n v="8782"/>
    <x v="1"/>
    <m/>
    <m/>
    <n v="6"/>
    <n v="55"/>
    <n v="6"/>
  </r>
  <r>
    <n v="2011"/>
    <s v="Oct"/>
    <x v="17"/>
    <n v="59.50921296296292"/>
    <n v="30000"/>
    <x v="7"/>
    <x v="0"/>
    <x v="0"/>
    <n v="33393"/>
    <x v="0"/>
    <m/>
    <m/>
    <m/>
    <n v="369"/>
    <n v="1"/>
  </r>
  <r>
    <n v="2012"/>
    <s v="Aug"/>
    <x v="18"/>
    <n v="37.5"/>
    <n v="30000"/>
    <x v="7"/>
    <x v="1"/>
    <x v="1"/>
    <n v="4391"/>
    <x v="1"/>
    <n v="2"/>
    <m/>
    <m/>
    <n v="44"/>
    <n v="2"/>
  </r>
  <r>
    <n v="2012"/>
    <s v="Feb"/>
    <x v="17"/>
    <n v="30.390601851853717"/>
    <n v="30000"/>
    <x v="7"/>
    <x v="0"/>
    <x v="0"/>
    <n v="136924.35"/>
    <x v="0"/>
    <m/>
    <m/>
    <m/>
    <n v="2602"/>
    <n v="1"/>
  </r>
  <r>
    <n v="2012"/>
    <s v="Sep"/>
    <x v="0"/>
    <n v="30"/>
    <n v="30000"/>
    <x v="7"/>
    <x v="0"/>
    <x v="0"/>
    <n v="50251.41"/>
    <x v="0"/>
    <m/>
    <m/>
    <m/>
    <n v="660"/>
    <n v="1"/>
  </r>
  <r>
    <n v="2013"/>
    <s v="Apr"/>
    <x v="4"/>
    <n v="30"/>
    <n v="30000"/>
    <x v="7"/>
    <x v="1"/>
    <x v="1"/>
    <n v="0"/>
    <x v="1"/>
    <m/>
    <n v="1"/>
    <m/>
    <n v="0"/>
    <n v="1"/>
  </r>
  <r>
    <n v="2013"/>
    <s v="Apr"/>
    <x v="38"/>
    <n v="29.754033564815472"/>
    <n v="33000"/>
    <x v="7"/>
    <x v="1"/>
    <x v="3"/>
    <n v="55264.28"/>
    <x v="2"/>
    <m/>
    <m/>
    <m/>
    <n v="701"/>
    <n v="2"/>
  </r>
  <r>
    <n v="2013"/>
    <s v="Dec"/>
    <x v="6"/>
    <n v="29.233090277783049"/>
    <n v="30000"/>
    <x v="7"/>
    <x v="0"/>
    <x v="0"/>
    <n v="31404"/>
    <x v="0"/>
    <m/>
    <m/>
    <m/>
    <n v="287"/>
    <n v="1"/>
  </r>
  <r>
    <n v="2013"/>
    <s v="Dec"/>
    <x v="0"/>
    <n v="42.873993055553001"/>
    <n v="30000"/>
    <x v="7"/>
    <x v="0"/>
    <x v="0"/>
    <n v="73818.240000000005"/>
    <x v="0"/>
    <m/>
    <m/>
    <m/>
    <n v="456"/>
    <n v="1"/>
  </r>
  <r>
    <n v="2013"/>
    <s v="Jun"/>
    <x v="2"/>
    <n v="24.105125000000406"/>
    <n v="31750"/>
    <x v="7"/>
    <x v="0"/>
    <x v="0"/>
    <n v="32466.43"/>
    <x v="7"/>
    <m/>
    <m/>
    <m/>
    <n v="319"/>
    <n v="5"/>
  </r>
  <r>
    <n v="2013"/>
    <s v="May"/>
    <x v="6"/>
    <n v="30"/>
    <n v="30000"/>
    <x v="7"/>
    <x v="0"/>
    <x v="0"/>
    <n v="31675"/>
    <x v="0"/>
    <m/>
    <m/>
    <m/>
    <n v="437"/>
    <n v="1"/>
  </r>
  <r>
    <n v="2013"/>
    <s v="Sep"/>
    <x v="0"/>
    <n v="27.353263888893707"/>
    <n v="30000"/>
    <x v="7"/>
    <x v="0"/>
    <x v="0"/>
    <n v="37104.03"/>
    <x v="0"/>
    <m/>
    <m/>
    <m/>
    <n v="191"/>
    <n v="1"/>
  </r>
  <r>
    <n v="2014"/>
    <s v="Jul"/>
    <x v="12"/>
    <n v="51.680300925931078"/>
    <n v="30000"/>
    <x v="7"/>
    <x v="1"/>
    <x v="1"/>
    <n v="90"/>
    <x v="1"/>
    <n v="1"/>
    <m/>
    <m/>
    <n v="3"/>
    <n v="1"/>
  </r>
  <r>
    <n v="2014"/>
    <s v="Jul"/>
    <x v="2"/>
    <n v="32.567488425924239"/>
    <n v="31300"/>
    <x v="7"/>
    <x v="0"/>
    <x v="0"/>
    <n v="61347"/>
    <x v="2"/>
    <m/>
    <m/>
    <m/>
    <n v="534"/>
    <n v="2"/>
  </r>
  <r>
    <n v="2014"/>
    <s v="May"/>
    <x v="40"/>
    <n v="15"/>
    <n v="30000"/>
    <x v="7"/>
    <x v="1"/>
    <x v="1"/>
    <n v="85"/>
    <x v="1"/>
    <n v="1"/>
    <m/>
    <m/>
    <n v="4"/>
    <n v="1"/>
  </r>
  <r>
    <n v="2015"/>
    <s v="Jan"/>
    <x v="22"/>
    <n v="24.17998263888876"/>
    <n v="31000"/>
    <x v="7"/>
    <x v="0"/>
    <x v="0"/>
    <n v="286847.33"/>
    <x v="2"/>
    <m/>
    <m/>
    <m/>
    <n v="4362"/>
    <n v="2"/>
  </r>
  <r>
    <n v="2015"/>
    <s v="Mar"/>
    <x v="17"/>
    <n v="30"/>
    <n v="32000"/>
    <x v="7"/>
    <x v="0"/>
    <x v="0"/>
    <n v="33229"/>
    <x v="0"/>
    <m/>
    <m/>
    <m/>
    <n v="343"/>
    <n v="1"/>
  </r>
  <r>
    <n v="2015"/>
    <s v="Mar"/>
    <x v="32"/>
    <n v="36"/>
    <n v="31888"/>
    <x v="7"/>
    <x v="1"/>
    <x v="1"/>
    <n v="0"/>
    <x v="1"/>
    <n v="3"/>
    <m/>
    <m/>
    <n v="0"/>
    <n v="3"/>
  </r>
  <r>
    <n v="2015"/>
    <s v="May"/>
    <x v="37"/>
    <n v="30.360308641977706"/>
    <n v="33000"/>
    <x v="7"/>
    <x v="1"/>
    <x v="3"/>
    <n v="5658"/>
    <x v="0"/>
    <n v="1"/>
    <n v="1"/>
    <m/>
    <n v="39"/>
    <n v="3"/>
  </r>
  <r>
    <n v="2016"/>
    <s v="Apr"/>
    <x v="20"/>
    <n v="24.234438657411374"/>
    <n v="31950"/>
    <x v="7"/>
    <x v="0"/>
    <x v="0"/>
    <n v="32021.52"/>
    <x v="2"/>
    <m/>
    <m/>
    <m/>
    <n v="101"/>
    <n v="2"/>
  </r>
  <r>
    <n v="2016"/>
    <s v="Aug"/>
    <x v="33"/>
    <n v="22.279884259260143"/>
    <n v="33000"/>
    <x v="7"/>
    <x v="1"/>
    <x v="1"/>
    <n v="1419"/>
    <x v="1"/>
    <n v="1"/>
    <m/>
    <m/>
    <n v="16"/>
    <n v="1"/>
  </r>
  <r>
    <n v="2016"/>
    <s v="Dec"/>
    <x v="39"/>
    <n v="26.80416666666618"/>
    <n v="32000"/>
    <x v="7"/>
    <x v="1"/>
    <x v="1"/>
    <n v="3000"/>
    <x v="1"/>
    <n v="3"/>
    <m/>
    <m/>
    <n v="1"/>
    <n v="3"/>
  </r>
  <r>
    <n v="2016"/>
    <s v="Dec"/>
    <x v="35"/>
    <n v="28.251539351847896"/>
    <n v="33000"/>
    <x v="7"/>
    <x v="1"/>
    <x v="1"/>
    <n v="0"/>
    <x v="1"/>
    <m/>
    <n v="1"/>
    <m/>
    <n v="0"/>
    <n v="1"/>
  </r>
  <r>
    <n v="2016"/>
    <s v="Feb"/>
    <x v="38"/>
    <n v="44.958333333335759"/>
    <n v="31000"/>
    <x v="7"/>
    <x v="1"/>
    <x v="3"/>
    <n v="7570"/>
    <x v="0"/>
    <m/>
    <n v="1"/>
    <m/>
    <n v="86"/>
    <n v="2"/>
  </r>
  <r>
    <n v="2016"/>
    <s v="Jan"/>
    <x v="38"/>
    <n v="33.400007716049004"/>
    <n v="31000"/>
    <x v="7"/>
    <x v="1"/>
    <x v="3"/>
    <n v="50196.69"/>
    <x v="7"/>
    <n v="1"/>
    <m/>
    <m/>
    <n v="778"/>
    <n v="6"/>
  </r>
  <r>
    <n v="2016"/>
    <s v="Jan"/>
    <x v="22"/>
    <n v="24.795050154321263"/>
    <n v="30800"/>
    <x v="7"/>
    <x v="0"/>
    <x v="0"/>
    <n v="63036.31"/>
    <x v="3"/>
    <m/>
    <m/>
    <m/>
    <n v="1267"/>
    <n v="3"/>
  </r>
  <r>
    <n v="2016"/>
    <s v="Jul"/>
    <x v="0"/>
    <n v="30"/>
    <n v="30000"/>
    <x v="7"/>
    <x v="0"/>
    <x v="0"/>
    <n v="96015.9"/>
    <x v="0"/>
    <m/>
    <m/>
    <m/>
    <n v="1737"/>
    <n v="1"/>
  </r>
  <r>
    <n v="2016"/>
    <s v="Jun"/>
    <x v="4"/>
    <n v="28.999953703707433"/>
    <n v="30000"/>
    <x v="7"/>
    <x v="1"/>
    <x v="1"/>
    <n v="6375"/>
    <x v="1"/>
    <m/>
    <n v="1"/>
    <m/>
    <n v="59"/>
    <n v="1"/>
  </r>
  <r>
    <n v="2016"/>
    <s v="Mar"/>
    <x v="7"/>
    <n v="29.958333333335759"/>
    <n v="30000"/>
    <x v="7"/>
    <x v="1"/>
    <x v="1"/>
    <n v="45"/>
    <x v="1"/>
    <n v="1"/>
    <m/>
    <m/>
    <n v="4"/>
    <n v="1"/>
  </r>
  <r>
    <n v="2016"/>
    <s v="Nov"/>
    <x v="30"/>
    <n v="23.537731481479568"/>
    <n v="30800"/>
    <x v="7"/>
    <x v="0"/>
    <x v="0"/>
    <n v="40879.300000000003"/>
    <x v="2"/>
    <m/>
    <m/>
    <m/>
    <n v="626"/>
    <n v="2"/>
  </r>
  <r>
    <n v="2016"/>
    <s v="Nov"/>
    <x v="36"/>
    <n v="32.262060185184964"/>
    <n v="33500"/>
    <x v="7"/>
    <x v="0"/>
    <x v="0"/>
    <n v="82119"/>
    <x v="2"/>
    <m/>
    <m/>
    <m/>
    <n v="1172"/>
    <n v="2"/>
  </r>
  <r>
    <n v="2016"/>
    <s v="Oct"/>
    <x v="8"/>
    <n v="29.974149305555329"/>
    <n v="34800"/>
    <x v="7"/>
    <x v="1"/>
    <x v="2"/>
    <n v="44412"/>
    <x v="2"/>
    <m/>
    <m/>
    <m/>
    <n v="298"/>
    <n v="2"/>
  </r>
  <r>
    <n v="2016"/>
    <s v="Oct"/>
    <x v="22"/>
    <n v="23.653730709881831"/>
    <n v="30000"/>
    <x v="7"/>
    <x v="0"/>
    <x v="0"/>
    <n v="111022"/>
    <x v="3"/>
    <m/>
    <m/>
    <m/>
    <n v="1483"/>
    <n v="3"/>
  </r>
  <r>
    <n v="2016"/>
    <s v="Sep"/>
    <x v="0"/>
    <n v="40.082361111111823"/>
    <n v="30001"/>
    <x v="7"/>
    <x v="0"/>
    <x v="0"/>
    <n v="56305.97"/>
    <x v="3"/>
    <m/>
    <m/>
    <m/>
    <n v="254"/>
    <n v="3"/>
  </r>
  <r>
    <n v="2017"/>
    <s v="Feb"/>
    <x v="22"/>
    <n v="22.834633487652656"/>
    <n v="32500"/>
    <x v="7"/>
    <x v="0"/>
    <x v="0"/>
    <n v="76831"/>
    <x v="3"/>
    <m/>
    <m/>
    <m/>
    <n v="1149"/>
    <n v="3"/>
  </r>
  <r>
    <n v="2017"/>
    <s v="Jan"/>
    <x v="38"/>
    <n v="25.307600308641366"/>
    <n v="34000"/>
    <x v="7"/>
    <x v="1"/>
    <x v="3"/>
    <n v="9290"/>
    <x v="2"/>
    <n v="1"/>
    <m/>
    <m/>
    <n v="102"/>
    <n v="3"/>
  </r>
  <r>
    <n v="2011"/>
    <s v="Sep"/>
    <x v="18"/>
    <n v="60.041666666664241"/>
    <n v="39000"/>
    <x v="8"/>
    <x v="1"/>
    <x v="1"/>
    <n v="25"/>
    <x v="1"/>
    <n v="1"/>
    <m/>
    <m/>
    <n v="1"/>
    <n v="1"/>
  </r>
  <r>
    <n v="2012"/>
    <s v="Jul"/>
    <x v="6"/>
    <n v="28.747115162037517"/>
    <n v="35900"/>
    <x v="8"/>
    <x v="0"/>
    <x v="0"/>
    <n v="41545"/>
    <x v="4"/>
    <m/>
    <m/>
    <m/>
    <n v="351"/>
    <n v="4"/>
  </r>
  <r>
    <n v="2012"/>
    <s v="Jun"/>
    <x v="21"/>
    <n v="30"/>
    <n v="35000"/>
    <x v="8"/>
    <x v="0"/>
    <x v="0"/>
    <n v="106330.39"/>
    <x v="0"/>
    <m/>
    <m/>
    <m/>
    <n v="676"/>
    <n v="1"/>
  </r>
  <r>
    <n v="2012"/>
    <s v="Oct"/>
    <x v="6"/>
    <n v="30.465173611108185"/>
    <n v="35000"/>
    <x v="8"/>
    <x v="0"/>
    <x v="0"/>
    <n v="48124"/>
    <x v="2"/>
    <m/>
    <m/>
    <m/>
    <n v="622"/>
    <n v="2"/>
  </r>
  <r>
    <n v="2013"/>
    <s v="Apr"/>
    <x v="19"/>
    <n v="45"/>
    <n v="39400"/>
    <x v="8"/>
    <x v="1"/>
    <x v="1"/>
    <n v="90"/>
    <x v="1"/>
    <n v="1"/>
    <m/>
    <m/>
    <n v="3"/>
    <n v="1"/>
  </r>
  <r>
    <n v="2013"/>
    <s v="Aug"/>
    <x v="2"/>
    <n v="29.934949074075849"/>
    <n v="39700"/>
    <x v="8"/>
    <x v="0"/>
    <x v="0"/>
    <n v="56544.56"/>
    <x v="7"/>
    <m/>
    <m/>
    <m/>
    <n v="1046"/>
    <n v="5"/>
  </r>
  <r>
    <n v="2013"/>
    <s v="Oct"/>
    <x v="12"/>
    <n v="30.041666666667151"/>
    <n v="35000"/>
    <x v="8"/>
    <x v="1"/>
    <x v="1"/>
    <n v="3065"/>
    <x v="1"/>
    <n v="5"/>
    <m/>
    <m/>
    <n v="67"/>
    <n v="5"/>
  </r>
  <r>
    <n v="2013"/>
    <s v="Oct"/>
    <x v="22"/>
    <n v="35.880167824074306"/>
    <n v="35000"/>
    <x v="8"/>
    <x v="0"/>
    <x v="0"/>
    <n v="168016.43"/>
    <x v="2"/>
    <m/>
    <m/>
    <m/>
    <n v="2951"/>
    <n v="2"/>
  </r>
  <r>
    <n v="2014"/>
    <s v="Dec"/>
    <x v="37"/>
    <n v="37.245094521605402"/>
    <n v="38900"/>
    <x v="8"/>
    <x v="1"/>
    <x v="3"/>
    <n v="11490"/>
    <x v="3"/>
    <n v="3"/>
    <m/>
    <m/>
    <n v="140"/>
    <n v="6"/>
  </r>
  <r>
    <n v="2014"/>
    <s v="Mar"/>
    <x v="2"/>
    <n v="30"/>
    <n v="38360"/>
    <x v="8"/>
    <x v="0"/>
    <x v="0"/>
    <n v="40190.629999999997"/>
    <x v="2"/>
    <m/>
    <m/>
    <m/>
    <n v="447"/>
    <n v="2"/>
  </r>
  <r>
    <n v="2014"/>
    <s v="Nov"/>
    <x v="6"/>
    <n v="45"/>
    <n v="36400"/>
    <x v="8"/>
    <x v="0"/>
    <x v="0"/>
    <n v="41000"/>
    <x v="0"/>
    <m/>
    <m/>
    <m/>
    <n v="376"/>
    <n v="1"/>
  </r>
  <r>
    <n v="2014"/>
    <s v="Sep"/>
    <x v="40"/>
    <n v="30"/>
    <n v="35000"/>
    <x v="8"/>
    <x v="1"/>
    <x v="1"/>
    <n v="4939"/>
    <x v="1"/>
    <n v="1"/>
    <m/>
    <m/>
    <n v="38"/>
    <n v="1"/>
  </r>
  <r>
    <n v="2015"/>
    <s v="Dec"/>
    <x v="5"/>
    <n v="50"/>
    <n v="38000"/>
    <x v="8"/>
    <x v="1"/>
    <x v="1"/>
    <n v="10"/>
    <x v="1"/>
    <n v="1"/>
    <m/>
    <m/>
    <n v="1"/>
    <n v="1"/>
  </r>
  <r>
    <n v="2015"/>
    <s v="Dec"/>
    <x v="8"/>
    <n v="54.5"/>
    <n v="39000"/>
    <x v="8"/>
    <x v="1"/>
    <x v="2"/>
    <n v="29857"/>
    <x v="0"/>
    <n v="1"/>
    <m/>
    <m/>
    <n v="317"/>
    <n v="2"/>
  </r>
  <r>
    <n v="2015"/>
    <s v="Jul"/>
    <x v="8"/>
    <n v="33.629965277781594"/>
    <n v="37000"/>
    <x v="8"/>
    <x v="1"/>
    <x v="2"/>
    <n v="45318.009999999995"/>
    <x v="0"/>
    <n v="1"/>
    <m/>
    <m/>
    <n v="594"/>
    <n v="2"/>
  </r>
  <r>
    <n v="2015"/>
    <s v="Mar"/>
    <x v="2"/>
    <n v="31.064538966047014"/>
    <n v="39782"/>
    <x v="8"/>
    <x v="0"/>
    <x v="0"/>
    <n v="43718"/>
    <x v="5"/>
    <m/>
    <m/>
    <m/>
    <n v="300"/>
    <n v="6"/>
  </r>
  <r>
    <n v="2015"/>
    <s v="Nov"/>
    <x v="36"/>
    <n v="29.607390046294313"/>
    <n v="35600"/>
    <x v="8"/>
    <x v="0"/>
    <x v="0"/>
    <n v="36649"/>
    <x v="2"/>
    <m/>
    <m/>
    <m/>
    <n v="178"/>
    <n v="2"/>
  </r>
  <r>
    <n v="2015"/>
    <s v="Sep"/>
    <x v="8"/>
    <n v="27.5"/>
    <n v="35025"/>
    <x v="8"/>
    <x v="1"/>
    <x v="2"/>
    <n v="47219"/>
    <x v="2"/>
    <m/>
    <m/>
    <m/>
    <n v="878"/>
    <n v="2"/>
  </r>
  <r>
    <n v="2016"/>
    <s v="Dec"/>
    <x v="1"/>
    <n v="53.343252314812467"/>
    <n v="35000"/>
    <x v="8"/>
    <x v="1"/>
    <x v="1"/>
    <n v="1079837.05"/>
    <x v="1"/>
    <n v="2"/>
    <n v="1"/>
    <m/>
    <n v="810"/>
    <n v="3"/>
  </r>
  <r>
    <n v="2016"/>
    <s v="Feb"/>
    <x v="8"/>
    <n v="33.975000000001458"/>
    <n v="38800"/>
    <x v="8"/>
    <x v="1"/>
    <x v="2"/>
    <n v="49463"/>
    <x v="7"/>
    <m/>
    <m/>
    <m/>
    <n v="508"/>
    <n v="5"/>
  </r>
  <r>
    <n v="2016"/>
    <s v="Jan"/>
    <x v="8"/>
    <n v="33"/>
    <n v="35000"/>
    <x v="8"/>
    <x v="1"/>
    <x v="2"/>
    <n v="5422"/>
    <x v="1"/>
    <n v="1"/>
    <m/>
    <m/>
    <n v="76"/>
    <n v="1"/>
  </r>
  <r>
    <n v="2016"/>
    <s v="Jun"/>
    <x v="34"/>
    <n v="26.574884259258397"/>
    <n v="35000"/>
    <x v="8"/>
    <x v="1"/>
    <x v="1"/>
    <n v="21994"/>
    <x v="1"/>
    <n v="1"/>
    <m/>
    <m/>
    <n v="171"/>
    <n v="1"/>
  </r>
  <r>
    <n v="2016"/>
    <s v="Jun"/>
    <x v="8"/>
    <n v="25.5"/>
    <n v="35500"/>
    <x v="8"/>
    <x v="1"/>
    <x v="2"/>
    <n v="36889"/>
    <x v="2"/>
    <m/>
    <m/>
    <m/>
    <n v="269"/>
    <n v="2"/>
  </r>
  <r>
    <n v="2010"/>
    <s v="Jun"/>
    <x v="6"/>
    <n v="51.37324363425796"/>
    <n v="42000"/>
    <x v="9"/>
    <x v="0"/>
    <x v="0"/>
    <n v="44737"/>
    <x v="4"/>
    <m/>
    <m/>
    <m/>
    <n v="595"/>
    <n v="4"/>
  </r>
  <r>
    <n v="2011"/>
    <s v="Sep"/>
    <x v="7"/>
    <n v="35"/>
    <n v="43750"/>
    <x v="9"/>
    <x v="1"/>
    <x v="1"/>
    <n v="3304.01"/>
    <x v="1"/>
    <n v="3"/>
    <m/>
    <m/>
    <n v="28"/>
    <n v="3"/>
  </r>
  <r>
    <n v="2012"/>
    <s v="Apr"/>
    <x v="0"/>
    <n v="32.51989583332761"/>
    <n v="42000"/>
    <x v="9"/>
    <x v="0"/>
    <x v="0"/>
    <n v="167410.01999999999"/>
    <x v="0"/>
    <m/>
    <m/>
    <m/>
    <n v="290"/>
    <n v="1"/>
  </r>
  <r>
    <n v="2012"/>
    <s v="Feb"/>
    <x v="18"/>
    <n v="44.958333333335759"/>
    <n v="44500"/>
    <x v="9"/>
    <x v="1"/>
    <x v="1"/>
    <n v="565"/>
    <x v="1"/>
    <n v="2"/>
    <m/>
    <m/>
    <n v="9"/>
    <n v="2"/>
  </r>
  <r>
    <n v="2012"/>
    <s v="Feb"/>
    <x v="0"/>
    <n v="30.017245370370802"/>
    <n v="40000"/>
    <x v="9"/>
    <x v="0"/>
    <x v="0"/>
    <n v="65167.6"/>
    <x v="2"/>
    <m/>
    <m/>
    <m/>
    <n v="573"/>
    <n v="2"/>
  </r>
  <r>
    <n v="2012"/>
    <s v="Jan"/>
    <x v="17"/>
    <n v="44.979166666667879"/>
    <n v="41500"/>
    <x v="9"/>
    <x v="0"/>
    <x v="0"/>
    <n v="47839.74"/>
    <x v="2"/>
    <m/>
    <m/>
    <m/>
    <n v="647"/>
    <n v="2"/>
  </r>
  <r>
    <n v="2012"/>
    <s v="Jul"/>
    <x v="2"/>
    <n v="26.956536458332266"/>
    <n v="41050"/>
    <x v="9"/>
    <x v="0"/>
    <x v="0"/>
    <n v="55907.49"/>
    <x v="4"/>
    <m/>
    <m/>
    <m/>
    <n v="913"/>
    <n v="4"/>
  </r>
  <r>
    <n v="2013"/>
    <s v="Feb"/>
    <x v="14"/>
    <n v="32.468750000001819"/>
    <n v="40500"/>
    <x v="9"/>
    <x v="0"/>
    <x v="0"/>
    <n v="102805.83"/>
    <x v="4"/>
    <m/>
    <m/>
    <m/>
    <n v="1437"/>
    <n v="4"/>
  </r>
  <r>
    <n v="2013"/>
    <s v="Mar"/>
    <x v="6"/>
    <n v="31.462332175926349"/>
    <n v="43500"/>
    <x v="9"/>
    <x v="0"/>
    <x v="0"/>
    <n v="45956.130000000005"/>
    <x v="4"/>
    <m/>
    <m/>
    <m/>
    <n v="454"/>
    <n v="4"/>
  </r>
  <r>
    <n v="2014"/>
    <s v="May"/>
    <x v="8"/>
    <n v="29.72475694444438"/>
    <n v="42500"/>
    <x v="9"/>
    <x v="1"/>
    <x v="2"/>
    <n v="60598.75"/>
    <x v="3"/>
    <m/>
    <m/>
    <m/>
    <n v="592"/>
    <n v="3"/>
  </r>
  <r>
    <n v="2014"/>
    <s v="Oct"/>
    <x v="25"/>
    <n v="35.541666666667879"/>
    <n v="41500"/>
    <x v="9"/>
    <x v="1"/>
    <x v="1"/>
    <n v="5251"/>
    <x v="1"/>
    <n v="2"/>
    <m/>
    <m/>
    <n v="118"/>
    <n v="2"/>
  </r>
  <r>
    <n v="2014"/>
    <s v="Sep"/>
    <x v="34"/>
    <n v="29.406261574069504"/>
    <n v="40000"/>
    <x v="9"/>
    <x v="1"/>
    <x v="1"/>
    <n v="11032"/>
    <x v="1"/>
    <n v="1"/>
    <m/>
    <m/>
    <n v="66"/>
    <n v="1"/>
  </r>
  <r>
    <n v="2015"/>
    <s v="Apr"/>
    <x v="27"/>
    <n v="30"/>
    <n v="42850"/>
    <x v="9"/>
    <x v="1"/>
    <x v="1"/>
    <n v="0"/>
    <x v="1"/>
    <n v="1"/>
    <m/>
    <m/>
    <n v="0"/>
    <n v="1"/>
  </r>
  <r>
    <n v="2015"/>
    <s v="Dec"/>
    <x v="11"/>
    <n v="28.669210390946926"/>
    <n v="43540"/>
    <x v="9"/>
    <x v="1"/>
    <x v="2"/>
    <n v="16811"/>
    <x v="3"/>
    <n v="6"/>
    <m/>
    <m/>
    <n v="148"/>
    <n v="9"/>
  </r>
  <r>
    <n v="2015"/>
    <s v="Jan"/>
    <x v="34"/>
    <n v="30"/>
    <n v="40000"/>
    <x v="9"/>
    <x v="1"/>
    <x v="1"/>
    <n v="132"/>
    <x v="1"/>
    <n v="1"/>
    <m/>
    <m/>
    <n v="3"/>
    <n v="1"/>
  </r>
  <r>
    <n v="2015"/>
    <s v="Jun"/>
    <x v="6"/>
    <n v="35.744907407405357"/>
    <n v="42900"/>
    <x v="9"/>
    <x v="0"/>
    <x v="0"/>
    <n v="43343"/>
    <x v="3"/>
    <m/>
    <m/>
    <m/>
    <n v="273"/>
    <n v="3"/>
  </r>
  <r>
    <n v="2015"/>
    <s v="Jun"/>
    <x v="32"/>
    <n v="30"/>
    <n v="40000"/>
    <x v="9"/>
    <x v="1"/>
    <x v="1"/>
    <n v="0"/>
    <x v="1"/>
    <n v="1"/>
    <m/>
    <m/>
    <n v="0"/>
    <n v="1"/>
  </r>
  <r>
    <n v="2016"/>
    <s v="Oct"/>
    <x v="7"/>
    <n v="30.020833333328483"/>
    <n v="40000"/>
    <x v="9"/>
    <x v="1"/>
    <x v="1"/>
    <n v="1671"/>
    <x v="1"/>
    <n v="2"/>
    <m/>
    <m/>
    <n v="59"/>
    <n v="2"/>
  </r>
  <r>
    <n v="2016"/>
    <s v="Sep"/>
    <x v="36"/>
    <n v="30"/>
    <n v="40000"/>
    <x v="9"/>
    <x v="0"/>
    <x v="0"/>
    <n v="42311"/>
    <x v="0"/>
    <m/>
    <m/>
    <m/>
    <n v="403"/>
    <n v="1"/>
  </r>
  <r>
    <n v="2017"/>
    <s v="Jan"/>
    <x v="8"/>
    <n v="31.316776620369637"/>
    <n v="40500"/>
    <x v="9"/>
    <x v="1"/>
    <x v="2"/>
    <n v="45958"/>
    <x v="3"/>
    <n v="1"/>
    <m/>
    <m/>
    <n v="637"/>
    <n v="4"/>
  </r>
  <r>
    <n v="2010"/>
    <s v="Jan"/>
    <x v="6"/>
    <n v="61.491093749995343"/>
    <n v="46000"/>
    <x v="1"/>
    <x v="0"/>
    <x v="0"/>
    <n v="46990"/>
    <x v="2"/>
    <m/>
    <m/>
    <m/>
    <n v="215"/>
    <n v="2"/>
  </r>
  <r>
    <n v="2011"/>
    <s v="Dec"/>
    <x v="6"/>
    <n v="27.5"/>
    <n v="46500"/>
    <x v="1"/>
    <x v="0"/>
    <x v="0"/>
    <n v="49010.58"/>
    <x v="2"/>
    <m/>
    <m/>
    <m/>
    <n v="927"/>
    <n v="2"/>
  </r>
  <r>
    <n v="2011"/>
    <s v="Mar"/>
    <x v="0"/>
    <n v="31"/>
    <n v="48000"/>
    <x v="1"/>
    <x v="0"/>
    <x v="0"/>
    <n v="96248.960000000006"/>
    <x v="0"/>
    <m/>
    <m/>
    <m/>
    <n v="1876"/>
    <n v="1"/>
  </r>
  <r>
    <n v="2011"/>
    <s v="May"/>
    <x v="6"/>
    <n v="24.748819444444962"/>
    <n v="48000"/>
    <x v="1"/>
    <x v="0"/>
    <x v="0"/>
    <n v="77911.05"/>
    <x v="2"/>
    <m/>
    <m/>
    <m/>
    <n v="890"/>
    <n v="2"/>
  </r>
  <r>
    <n v="2013"/>
    <s v="Apr"/>
    <x v="6"/>
    <n v="36.627280092594447"/>
    <n v="48000"/>
    <x v="1"/>
    <x v="0"/>
    <x v="0"/>
    <n v="49676"/>
    <x v="3"/>
    <m/>
    <m/>
    <m/>
    <n v="541"/>
    <n v="3"/>
  </r>
  <r>
    <n v="2013"/>
    <s v="Dec"/>
    <x v="12"/>
    <n v="30"/>
    <n v="45000"/>
    <x v="1"/>
    <x v="1"/>
    <x v="1"/>
    <n v="50"/>
    <x v="1"/>
    <n v="1"/>
    <m/>
    <m/>
    <n v="1"/>
    <n v="1"/>
  </r>
  <r>
    <n v="2013"/>
    <s v="Feb"/>
    <x v="6"/>
    <n v="32.966666666665695"/>
    <n v="47000"/>
    <x v="1"/>
    <x v="0"/>
    <x v="0"/>
    <n v="66986.55"/>
    <x v="7"/>
    <m/>
    <m/>
    <m/>
    <n v="1025"/>
    <n v="5"/>
  </r>
  <r>
    <n v="2013"/>
    <s v="Jan"/>
    <x v="17"/>
    <n v="30"/>
    <n v="49250"/>
    <x v="1"/>
    <x v="0"/>
    <x v="0"/>
    <n v="56138"/>
    <x v="2"/>
    <m/>
    <m/>
    <m/>
    <n v="555"/>
    <n v="2"/>
  </r>
  <r>
    <n v="2014"/>
    <s v="Aug"/>
    <x v="0"/>
    <n v="47.931782407407205"/>
    <n v="45000"/>
    <x v="1"/>
    <x v="0"/>
    <x v="0"/>
    <n v="61019.44"/>
    <x v="3"/>
    <m/>
    <m/>
    <m/>
    <n v="556"/>
    <n v="3"/>
  </r>
  <r>
    <n v="2014"/>
    <s v="Feb"/>
    <x v="2"/>
    <n v="36.208130787037589"/>
    <n v="45016"/>
    <x v="1"/>
    <x v="0"/>
    <x v="0"/>
    <n v="48196.17"/>
    <x v="4"/>
    <m/>
    <m/>
    <m/>
    <n v="528"/>
    <n v="4"/>
  </r>
  <r>
    <n v="2015"/>
    <s v="Aug"/>
    <x v="23"/>
    <n v="33.737085648147328"/>
    <n v="45500"/>
    <x v="1"/>
    <x v="1"/>
    <x v="1"/>
    <n v="1640"/>
    <x v="1"/>
    <n v="3"/>
    <n v="2"/>
    <m/>
    <n v="19"/>
    <n v="5"/>
  </r>
  <r>
    <n v="2015"/>
    <s v="Aug"/>
    <x v="8"/>
    <n v="34.114672067900152"/>
    <n v="46500"/>
    <x v="1"/>
    <x v="1"/>
    <x v="2"/>
    <n v="78347"/>
    <x v="3"/>
    <m/>
    <m/>
    <m/>
    <n v="767"/>
    <n v="3"/>
  </r>
  <r>
    <n v="2015"/>
    <s v="Jan"/>
    <x v="1"/>
    <n v="30"/>
    <n v="45000"/>
    <x v="1"/>
    <x v="1"/>
    <x v="1"/>
    <n v="21300"/>
    <x v="1"/>
    <m/>
    <n v="1"/>
    <m/>
    <n v="400"/>
    <n v="1"/>
  </r>
  <r>
    <n v="2015"/>
    <s v="Jul"/>
    <x v="6"/>
    <n v="25.19113425925995"/>
    <n v="48600"/>
    <x v="1"/>
    <x v="0"/>
    <x v="0"/>
    <n v="92217"/>
    <x v="3"/>
    <m/>
    <m/>
    <m/>
    <n v="694"/>
    <n v="3"/>
  </r>
  <r>
    <n v="2015"/>
    <s v="Mar"/>
    <x v="21"/>
    <n v="30"/>
    <n v="49000"/>
    <x v="1"/>
    <x v="0"/>
    <x v="0"/>
    <n v="1333"/>
    <x v="1"/>
    <m/>
    <n v="1"/>
    <m/>
    <n v="10"/>
    <n v="1"/>
  </r>
  <r>
    <n v="2015"/>
    <s v="Oct"/>
    <x v="22"/>
    <n v="30.041666666664241"/>
    <n v="48000"/>
    <x v="1"/>
    <x v="0"/>
    <x v="0"/>
    <n v="62172"/>
    <x v="2"/>
    <m/>
    <m/>
    <m/>
    <n v="735"/>
    <n v="2"/>
  </r>
  <r>
    <n v="2016"/>
    <s v="Dec"/>
    <x v="8"/>
    <n v="38.652835648148539"/>
    <n v="45000"/>
    <x v="1"/>
    <x v="1"/>
    <x v="2"/>
    <n v="44591.22"/>
    <x v="3"/>
    <n v="1"/>
    <m/>
    <m/>
    <n v="432"/>
    <n v="4"/>
  </r>
  <r>
    <n v="2016"/>
    <s v="Feb"/>
    <x v="37"/>
    <n v="33.201278108467314"/>
    <n v="45200"/>
    <x v="1"/>
    <x v="1"/>
    <x v="3"/>
    <n v="23051"/>
    <x v="4"/>
    <n v="3"/>
    <m/>
    <m/>
    <n v="230"/>
    <n v="7"/>
  </r>
  <r>
    <n v="2016"/>
    <s v="Jul"/>
    <x v="38"/>
    <n v="33"/>
    <n v="48000"/>
    <x v="1"/>
    <x v="1"/>
    <x v="3"/>
    <n v="48769"/>
    <x v="4"/>
    <n v="1"/>
    <m/>
    <m/>
    <n v="411"/>
    <n v="5"/>
  </r>
  <r>
    <n v="2016"/>
    <s v="Mar"/>
    <x v="29"/>
    <n v="40.68504918981489"/>
    <n v="46265"/>
    <x v="1"/>
    <x v="1"/>
    <x v="1"/>
    <n v="1471"/>
    <x v="1"/>
    <n v="4"/>
    <m/>
    <m/>
    <n v="44"/>
    <n v="4"/>
  </r>
  <r>
    <n v="2016"/>
    <s v="May"/>
    <x v="7"/>
    <n v="30"/>
    <n v="45000"/>
    <x v="1"/>
    <x v="1"/>
    <x v="1"/>
    <n v="118"/>
    <x v="1"/>
    <n v="1"/>
    <m/>
    <m/>
    <n v="6"/>
    <n v="1"/>
  </r>
  <r>
    <n v="2016"/>
    <s v="Sep"/>
    <x v="8"/>
    <n v="30.038996913577041"/>
    <n v="45350"/>
    <x v="1"/>
    <x v="1"/>
    <x v="2"/>
    <n v="56725"/>
    <x v="3"/>
    <m/>
    <m/>
    <m/>
    <n v="487"/>
    <n v="3"/>
  </r>
  <r>
    <n v="2017"/>
    <s v="Feb"/>
    <x v="36"/>
    <n v="28.319444444445253"/>
    <n v="46000"/>
    <x v="1"/>
    <x v="0"/>
    <x v="0"/>
    <n v="46921"/>
    <x v="2"/>
    <m/>
    <m/>
    <n v="1"/>
    <n v="323"/>
    <n v="3"/>
  </r>
  <r>
    <n v="2009"/>
    <s v="Aug"/>
    <x v="14"/>
    <n v="31.522291666668025"/>
    <n v="5000"/>
    <x v="0"/>
    <x v="0"/>
    <x v="0"/>
    <n v="6053"/>
    <x v="0"/>
    <m/>
    <m/>
    <m/>
    <n v="163"/>
    <n v="1"/>
  </r>
  <r>
    <n v="2009"/>
    <s v="May"/>
    <x v="6"/>
    <n v="85.646377314813435"/>
    <n v="5500"/>
    <x v="0"/>
    <x v="0"/>
    <x v="0"/>
    <n v="6632.32"/>
    <x v="0"/>
    <m/>
    <m/>
    <m/>
    <n v="79"/>
    <n v="1"/>
  </r>
  <r>
    <n v="2009"/>
    <s v="Nov"/>
    <x v="6"/>
    <n v="87.494340277778974"/>
    <n v="5000"/>
    <x v="0"/>
    <x v="0"/>
    <x v="0"/>
    <n v="5634"/>
    <x v="0"/>
    <m/>
    <m/>
    <m/>
    <n v="51"/>
    <n v="1"/>
  </r>
  <r>
    <n v="2009"/>
    <s v="Oct"/>
    <x v="12"/>
    <n v="60.102245370369928"/>
    <n v="5000"/>
    <x v="0"/>
    <x v="1"/>
    <x v="1"/>
    <n v="1201"/>
    <x v="1"/>
    <n v="1"/>
    <m/>
    <m/>
    <n v="11"/>
    <n v="1"/>
  </r>
  <r>
    <n v="2009"/>
    <s v="Sep"/>
    <x v="18"/>
    <n v="73.306226851847896"/>
    <n v="5000"/>
    <x v="0"/>
    <x v="1"/>
    <x v="1"/>
    <n v="0"/>
    <x v="1"/>
    <n v="1"/>
    <m/>
    <m/>
    <n v="0"/>
    <n v="1"/>
  </r>
  <r>
    <n v="2010"/>
    <s v="Apr"/>
    <x v="12"/>
    <n v="45.987800925926422"/>
    <n v="6500"/>
    <x v="0"/>
    <x v="1"/>
    <x v="1"/>
    <n v="0"/>
    <x v="1"/>
    <n v="1"/>
    <m/>
    <m/>
    <n v="0"/>
    <n v="1"/>
  </r>
  <r>
    <n v="2010"/>
    <s v="Apr"/>
    <x v="2"/>
    <n v="69.42153935184615"/>
    <n v="5000"/>
    <x v="0"/>
    <x v="0"/>
    <x v="0"/>
    <n v="5300"/>
    <x v="0"/>
    <m/>
    <m/>
    <m/>
    <n v="28"/>
    <n v="1"/>
  </r>
  <r>
    <n v="2010"/>
    <s v="Aug"/>
    <x v="14"/>
    <n v="40.725624999999127"/>
    <n v="8000"/>
    <x v="0"/>
    <x v="0"/>
    <x v="0"/>
    <n v="8465.5"/>
    <x v="2"/>
    <m/>
    <m/>
    <m/>
    <n v="113"/>
    <n v="2"/>
  </r>
  <r>
    <n v="2010"/>
    <s v="Dec"/>
    <x v="11"/>
    <n v="60"/>
    <n v="5000"/>
    <x v="0"/>
    <x v="1"/>
    <x v="2"/>
    <n v="5478"/>
    <x v="0"/>
    <m/>
    <m/>
    <m/>
    <n v="60"/>
    <n v="1"/>
  </r>
  <r>
    <n v="2010"/>
    <s v="Feb"/>
    <x v="6"/>
    <n v="50.427951388894144"/>
    <n v="6500"/>
    <x v="0"/>
    <x v="0"/>
    <x v="0"/>
    <n v="9304.51"/>
    <x v="2"/>
    <m/>
    <m/>
    <m/>
    <n v="149"/>
    <n v="2"/>
  </r>
  <r>
    <n v="2010"/>
    <s v="Jun"/>
    <x v="12"/>
    <n v="37.665248842593428"/>
    <n v="9500"/>
    <x v="0"/>
    <x v="1"/>
    <x v="1"/>
    <n v="0"/>
    <x v="1"/>
    <n v="2"/>
    <m/>
    <m/>
    <n v="0"/>
    <n v="2"/>
  </r>
  <r>
    <n v="2010"/>
    <s v="Mar"/>
    <x v="18"/>
    <n v="59.04177083333343"/>
    <n v="6500"/>
    <x v="0"/>
    <x v="1"/>
    <x v="1"/>
    <n v="215"/>
    <x v="1"/>
    <n v="1"/>
    <m/>
    <m/>
    <n v="4"/>
    <n v="1"/>
  </r>
  <r>
    <n v="2010"/>
    <s v="Nov"/>
    <x v="14"/>
    <n v="41.391770833331975"/>
    <n v="6000"/>
    <x v="0"/>
    <x v="0"/>
    <x v="0"/>
    <n v="6042.02"/>
    <x v="0"/>
    <m/>
    <m/>
    <m/>
    <n v="113"/>
    <n v="1"/>
  </r>
  <r>
    <n v="2010"/>
    <s v="Nov"/>
    <x v="2"/>
    <n v="56.586273148146574"/>
    <n v="6700"/>
    <x v="0"/>
    <x v="0"/>
    <x v="0"/>
    <n v="13323"/>
    <x v="0"/>
    <m/>
    <m/>
    <m/>
    <n v="141"/>
    <n v="1"/>
  </r>
  <r>
    <n v="2010"/>
    <s v="Nov"/>
    <x v="9"/>
    <n v="30"/>
    <n v="6000"/>
    <x v="0"/>
    <x v="0"/>
    <x v="0"/>
    <n v="7665"/>
    <x v="0"/>
    <m/>
    <m/>
    <m/>
    <n v="65"/>
    <n v="1"/>
  </r>
  <r>
    <n v="2010"/>
    <s v="Oct"/>
    <x v="14"/>
    <n v="44.727858796297369"/>
    <n v="6500"/>
    <x v="0"/>
    <x v="0"/>
    <x v="0"/>
    <n v="8165.6900000000005"/>
    <x v="2"/>
    <m/>
    <m/>
    <m/>
    <n v="254"/>
    <n v="2"/>
  </r>
  <r>
    <n v="2010"/>
    <s v="Sep"/>
    <x v="6"/>
    <n v="36.547754629631527"/>
    <n v="5000"/>
    <x v="0"/>
    <x v="0"/>
    <x v="0"/>
    <n v="6705"/>
    <x v="0"/>
    <m/>
    <m/>
    <m/>
    <n v="62"/>
    <n v="1"/>
  </r>
  <r>
    <n v="2010"/>
    <s v="Sep"/>
    <x v="14"/>
    <n v="45"/>
    <n v="8000"/>
    <x v="0"/>
    <x v="0"/>
    <x v="0"/>
    <n v="195"/>
    <x v="1"/>
    <n v="1"/>
    <m/>
    <m/>
    <n v="7"/>
    <n v="1"/>
  </r>
  <r>
    <n v="2011"/>
    <s v="Apr"/>
    <x v="6"/>
    <n v="42.193478009256069"/>
    <n v="5100"/>
    <x v="0"/>
    <x v="0"/>
    <x v="0"/>
    <n v="6525.73"/>
    <x v="2"/>
    <m/>
    <m/>
    <m/>
    <n v="96"/>
    <n v="2"/>
  </r>
  <r>
    <n v="2011"/>
    <s v="Apr"/>
    <x v="0"/>
    <n v="90"/>
    <n v="6000"/>
    <x v="0"/>
    <x v="0"/>
    <x v="0"/>
    <n v="8306.42"/>
    <x v="0"/>
    <m/>
    <m/>
    <m/>
    <n v="95"/>
    <n v="1"/>
  </r>
  <r>
    <n v="2011"/>
    <s v="Apr"/>
    <x v="17"/>
    <n v="60"/>
    <n v="9500"/>
    <x v="0"/>
    <x v="0"/>
    <x v="0"/>
    <n v="9725"/>
    <x v="0"/>
    <m/>
    <m/>
    <m/>
    <n v="293"/>
    <n v="1"/>
  </r>
  <r>
    <n v="2011"/>
    <s v="Apr"/>
    <x v="9"/>
    <n v="26"/>
    <n v="8000"/>
    <x v="0"/>
    <x v="0"/>
    <x v="0"/>
    <n v="8185"/>
    <x v="2"/>
    <m/>
    <m/>
    <m/>
    <n v="76"/>
    <n v="2"/>
  </r>
  <r>
    <n v="2011"/>
    <s v="Aug"/>
    <x v="0"/>
    <n v="37"/>
    <n v="8770.7900000000009"/>
    <x v="0"/>
    <x v="0"/>
    <x v="0"/>
    <n v="9975.01"/>
    <x v="2"/>
    <m/>
    <m/>
    <m/>
    <n v="203"/>
    <n v="2"/>
  </r>
  <r>
    <n v="2011"/>
    <s v="Aug"/>
    <x v="17"/>
    <n v="30"/>
    <n v="6000"/>
    <x v="0"/>
    <x v="0"/>
    <x v="0"/>
    <n v="39693.279999999999"/>
    <x v="0"/>
    <m/>
    <m/>
    <m/>
    <n v="916"/>
    <n v="1"/>
  </r>
  <r>
    <n v="2011"/>
    <s v="Dec"/>
    <x v="0"/>
    <n v="21.952430555553292"/>
    <n v="5000"/>
    <x v="0"/>
    <x v="0"/>
    <x v="0"/>
    <n v="13114"/>
    <x v="0"/>
    <m/>
    <m/>
    <m/>
    <n v="103"/>
    <n v="1"/>
  </r>
  <r>
    <n v="2011"/>
    <s v="Dec"/>
    <x v="14"/>
    <n v="48.333333333333336"/>
    <n v="5000"/>
    <x v="0"/>
    <x v="0"/>
    <x v="0"/>
    <n v="2975"/>
    <x v="2"/>
    <n v="1"/>
    <m/>
    <m/>
    <n v="63"/>
    <n v="3"/>
  </r>
  <r>
    <n v="2011"/>
    <s v="Dec"/>
    <x v="13"/>
    <n v="50.454317129631818"/>
    <n v="5000"/>
    <x v="0"/>
    <x v="0"/>
    <x v="0"/>
    <n v="6300"/>
    <x v="0"/>
    <m/>
    <m/>
    <m/>
    <n v="71"/>
    <n v="1"/>
  </r>
  <r>
    <n v="2011"/>
    <s v="Dec"/>
    <x v="11"/>
    <n v="49.32533564815094"/>
    <n v="8500"/>
    <x v="0"/>
    <x v="1"/>
    <x v="2"/>
    <n v="9064.2199999999993"/>
    <x v="2"/>
    <m/>
    <m/>
    <m/>
    <n v="203"/>
    <n v="2"/>
  </r>
  <r>
    <n v="2011"/>
    <s v="Feb"/>
    <x v="6"/>
    <n v="29.958333333328483"/>
    <n v="8000"/>
    <x v="0"/>
    <x v="0"/>
    <x v="0"/>
    <n v="8538.66"/>
    <x v="0"/>
    <m/>
    <m/>
    <m/>
    <n v="188"/>
    <n v="1"/>
  </r>
  <r>
    <n v="2011"/>
    <s v="Jan"/>
    <x v="12"/>
    <n v="45"/>
    <n v="8000"/>
    <x v="0"/>
    <x v="1"/>
    <x v="1"/>
    <n v="65"/>
    <x v="1"/>
    <n v="1"/>
    <m/>
    <m/>
    <n v="2"/>
    <n v="1"/>
  </r>
  <r>
    <n v="2011"/>
    <s v="Jul"/>
    <x v="19"/>
    <n v="30"/>
    <n v="5000"/>
    <x v="0"/>
    <x v="1"/>
    <x v="1"/>
    <n v="100"/>
    <x v="1"/>
    <n v="1"/>
    <m/>
    <m/>
    <n v="4"/>
    <n v="1"/>
  </r>
  <r>
    <n v="2011"/>
    <s v="Jul"/>
    <x v="14"/>
    <n v="32.748350694444525"/>
    <n v="5000"/>
    <x v="0"/>
    <x v="0"/>
    <x v="0"/>
    <n v="4582.8599999999997"/>
    <x v="0"/>
    <n v="1"/>
    <m/>
    <m/>
    <n v="60"/>
    <n v="2"/>
  </r>
  <r>
    <n v="2011"/>
    <s v="Jul"/>
    <x v="13"/>
    <n v="45"/>
    <n v="7500"/>
    <x v="0"/>
    <x v="0"/>
    <x v="0"/>
    <n v="7917.45"/>
    <x v="0"/>
    <m/>
    <m/>
    <m/>
    <n v="130"/>
    <n v="1"/>
  </r>
  <r>
    <n v="2011"/>
    <s v="Jul"/>
    <x v="9"/>
    <n v="32.585208333335082"/>
    <n v="8750"/>
    <x v="0"/>
    <x v="0"/>
    <x v="0"/>
    <n v="11084.1"/>
    <x v="3"/>
    <m/>
    <m/>
    <m/>
    <n v="132"/>
    <n v="3"/>
  </r>
  <r>
    <n v="2011"/>
    <s v="Jul"/>
    <x v="15"/>
    <n v="45"/>
    <n v="6000"/>
    <x v="0"/>
    <x v="1"/>
    <x v="1"/>
    <n v="1643"/>
    <x v="1"/>
    <m/>
    <n v="2"/>
    <m/>
    <n v="27"/>
    <n v="2"/>
  </r>
  <r>
    <n v="2011"/>
    <s v="Jun"/>
    <x v="9"/>
    <n v="30"/>
    <n v="5900"/>
    <x v="0"/>
    <x v="0"/>
    <x v="0"/>
    <n v="6578.58"/>
    <x v="3"/>
    <m/>
    <m/>
    <m/>
    <n v="63"/>
    <n v="3"/>
  </r>
  <r>
    <n v="2011"/>
    <s v="Mar"/>
    <x v="10"/>
    <n v="32.195138888891961"/>
    <n v="7000"/>
    <x v="0"/>
    <x v="0"/>
    <x v="0"/>
    <n v="10726.52"/>
    <x v="2"/>
    <m/>
    <m/>
    <m/>
    <n v="188"/>
    <n v="2"/>
  </r>
  <r>
    <n v="2011"/>
    <s v="Nov"/>
    <x v="19"/>
    <n v="35"/>
    <n v="9800"/>
    <x v="0"/>
    <x v="1"/>
    <x v="1"/>
    <n v="700"/>
    <x v="1"/>
    <n v="2"/>
    <m/>
    <m/>
    <n v="16"/>
    <n v="2"/>
  </r>
  <r>
    <n v="2011"/>
    <s v="Oct"/>
    <x v="14"/>
    <n v="45.041666666664241"/>
    <n v="6000"/>
    <x v="0"/>
    <x v="0"/>
    <x v="0"/>
    <n v="6201"/>
    <x v="2"/>
    <m/>
    <m/>
    <m/>
    <n v="103"/>
    <n v="2"/>
  </r>
  <r>
    <n v="2012"/>
    <s v="Apr"/>
    <x v="11"/>
    <n v="41.114704861112841"/>
    <n v="8500"/>
    <x v="0"/>
    <x v="1"/>
    <x v="2"/>
    <n v="9373"/>
    <x v="2"/>
    <m/>
    <m/>
    <m/>
    <n v="149"/>
    <n v="2"/>
  </r>
  <r>
    <n v="2012"/>
    <s v="Apr"/>
    <x v="2"/>
    <n v="37.075489969138289"/>
    <n v="8000"/>
    <x v="0"/>
    <x v="0"/>
    <x v="0"/>
    <n v="9435"/>
    <x v="3"/>
    <m/>
    <m/>
    <m/>
    <n v="91"/>
    <n v="3"/>
  </r>
  <r>
    <n v="2012"/>
    <s v="Aug"/>
    <x v="5"/>
    <n v="22.469027777784504"/>
    <n v="5000"/>
    <x v="0"/>
    <x v="1"/>
    <x v="1"/>
    <n v="5"/>
    <x v="1"/>
    <n v="1"/>
    <m/>
    <m/>
    <n v="1"/>
    <n v="1"/>
  </r>
  <r>
    <n v="2012"/>
    <s v="Aug"/>
    <x v="10"/>
    <n v="30"/>
    <n v="5000"/>
    <x v="0"/>
    <x v="0"/>
    <x v="0"/>
    <n v="6235"/>
    <x v="0"/>
    <m/>
    <m/>
    <m/>
    <n v="37"/>
    <n v="1"/>
  </r>
  <r>
    <n v="2012"/>
    <s v="Dec"/>
    <x v="13"/>
    <n v="35.934322916666133"/>
    <n v="5500"/>
    <x v="0"/>
    <x v="0"/>
    <x v="0"/>
    <n v="7518"/>
    <x v="2"/>
    <m/>
    <m/>
    <m/>
    <n v="198"/>
    <n v="2"/>
  </r>
  <r>
    <n v="2012"/>
    <s v="Dec"/>
    <x v="2"/>
    <n v="30"/>
    <n v="6700"/>
    <x v="0"/>
    <x v="0"/>
    <x v="0"/>
    <n v="9357.0400000000009"/>
    <x v="3"/>
    <m/>
    <m/>
    <m/>
    <n v="157"/>
    <n v="3"/>
  </r>
  <r>
    <n v="2012"/>
    <s v="Feb"/>
    <x v="19"/>
    <n v="29.958333333335759"/>
    <n v="7000"/>
    <x v="0"/>
    <x v="1"/>
    <x v="1"/>
    <n v="1002"/>
    <x v="1"/>
    <n v="1"/>
    <m/>
    <m/>
    <n v="34"/>
    <n v="1"/>
  </r>
  <r>
    <n v="2012"/>
    <s v="Feb"/>
    <x v="3"/>
    <n v="36.786429398151085"/>
    <n v="9675"/>
    <x v="0"/>
    <x v="0"/>
    <x v="0"/>
    <n v="10032.5"/>
    <x v="2"/>
    <m/>
    <m/>
    <m/>
    <n v="132"/>
    <n v="2"/>
  </r>
  <r>
    <n v="2012"/>
    <s v="Feb"/>
    <x v="16"/>
    <n v="46.508456790123695"/>
    <n v="5550"/>
    <x v="0"/>
    <x v="0"/>
    <x v="0"/>
    <n v="6333"/>
    <x v="3"/>
    <m/>
    <m/>
    <m/>
    <n v="129"/>
    <n v="3"/>
  </r>
  <r>
    <n v="2012"/>
    <s v="Jan"/>
    <x v="14"/>
    <n v="28.701658950616547"/>
    <n v="9750"/>
    <x v="0"/>
    <x v="0"/>
    <x v="0"/>
    <n v="10981"/>
    <x v="3"/>
    <m/>
    <m/>
    <m/>
    <n v="172"/>
    <n v="3"/>
  </r>
  <r>
    <n v="2012"/>
    <s v="Jan"/>
    <x v="12"/>
    <n v="30.764039351852261"/>
    <n v="8500"/>
    <x v="0"/>
    <x v="1"/>
    <x v="1"/>
    <n v="465"/>
    <x v="1"/>
    <n v="2"/>
    <m/>
    <m/>
    <n v="14"/>
    <n v="2"/>
  </r>
  <r>
    <n v="2012"/>
    <s v="Jan"/>
    <x v="22"/>
    <n v="30"/>
    <n v="8500"/>
    <x v="0"/>
    <x v="0"/>
    <x v="0"/>
    <n v="11992"/>
    <x v="0"/>
    <m/>
    <m/>
    <m/>
    <n v="207"/>
    <n v="1"/>
  </r>
  <r>
    <n v="2012"/>
    <s v="Jul"/>
    <x v="3"/>
    <n v="45"/>
    <n v="5500"/>
    <x v="0"/>
    <x v="0"/>
    <x v="0"/>
    <n v="7378"/>
    <x v="2"/>
    <m/>
    <m/>
    <m/>
    <n v="120"/>
    <n v="2"/>
  </r>
  <r>
    <n v="2012"/>
    <s v="Jul"/>
    <x v="14"/>
    <n v="24.393117283951142"/>
    <n v="6875"/>
    <x v="0"/>
    <x v="0"/>
    <x v="0"/>
    <n v="7737.33"/>
    <x v="3"/>
    <m/>
    <m/>
    <m/>
    <n v="143"/>
    <n v="3"/>
  </r>
  <r>
    <n v="2012"/>
    <s v="Jul"/>
    <x v="13"/>
    <n v="44"/>
    <n v="5500"/>
    <x v="0"/>
    <x v="0"/>
    <x v="0"/>
    <n v="7824"/>
    <x v="2"/>
    <m/>
    <m/>
    <m/>
    <n v="201"/>
    <n v="2"/>
  </r>
  <r>
    <n v="2012"/>
    <s v="Jun"/>
    <x v="3"/>
    <n v="30"/>
    <n v="5000"/>
    <x v="0"/>
    <x v="0"/>
    <x v="0"/>
    <n v="5041"/>
    <x v="0"/>
    <m/>
    <m/>
    <m/>
    <n v="57"/>
    <n v="1"/>
  </r>
  <r>
    <n v="2012"/>
    <s v="Mar"/>
    <x v="3"/>
    <n v="29.958333333335759"/>
    <n v="5500"/>
    <x v="0"/>
    <x v="0"/>
    <x v="0"/>
    <n v="6592"/>
    <x v="0"/>
    <m/>
    <m/>
    <m/>
    <n v="134"/>
    <n v="1"/>
  </r>
  <r>
    <n v="2012"/>
    <s v="Mar"/>
    <x v="14"/>
    <n v="39.869818672838541"/>
    <n v="8850"/>
    <x v="0"/>
    <x v="0"/>
    <x v="0"/>
    <n v="8190.44"/>
    <x v="7"/>
    <n v="1"/>
    <m/>
    <m/>
    <n v="191"/>
    <n v="6"/>
  </r>
  <r>
    <n v="2012"/>
    <s v="Mar"/>
    <x v="11"/>
    <n v="29.958333333335759"/>
    <n v="7000"/>
    <x v="0"/>
    <x v="1"/>
    <x v="2"/>
    <n v="7905"/>
    <x v="0"/>
    <m/>
    <m/>
    <m/>
    <n v="123"/>
    <n v="1"/>
  </r>
  <r>
    <n v="2012"/>
    <s v="Mar"/>
    <x v="10"/>
    <n v="35.466022376543457"/>
    <n v="5600"/>
    <x v="0"/>
    <x v="0"/>
    <x v="0"/>
    <n v="6922"/>
    <x v="3"/>
    <m/>
    <m/>
    <m/>
    <n v="124"/>
    <n v="3"/>
  </r>
  <r>
    <n v="2012"/>
    <s v="Mar"/>
    <x v="9"/>
    <n v="42.326477623457322"/>
    <n v="7200"/>
    <x v="0"/>
    <x v="0"/>
    <x v="0"/>
    <n v="8826"/>
    <x v="3"/>
    <m/>
    <m/>
    <m/>
    <n v="85"/>
    <n v="3"/>
  </r>
  <r>
    <n v="2012"/>
    <s v="May"/>
    <x v="18"/>
    <n v="59.992847222216369"/>
    <n v="7500"/>
    <x v="0"/>
    <x v="1"/>
    <x v="1"/>
    <n v="0"/>
    <x v="1"/>
    <n v="1"/>
    <m/>
    <m/>
    <n v="0"/>
    <n v="1"/>
  </r>
  <r>
    <n v="2012"/>
    <s v="May"/>
    <x v="3"/>
    <n v="30"/>
    <n v="8000"/>
    <x v="0"/>
    <x v="0"/>
    <x v="0"/>
    <n v="8026"/>
    <x v="0"/>
    <m/>
    <m/>
    <m/>
    <n v="80"/>
    <n v="1"/>
  </r>
  <r>
    <n v="2012"/>
    <s v="May"/>
    <x v="14"/>
    <n v="24.883391203704377"/>
    <n v="6650"/>
    <x v="0"/>
    <x v="0"/>
    <x v="0"/>
    <n v="8862.18"/>
    <x v="5"/>
    <m/>
    <m/>
    <m/>
    <n v="225"/>
    <n v="6"/>
  </r>
  <r>
    <n v="2012"/>
    <s v="May"/>
    <x v="10"/>
    <n v="30"/>
    <n v="6700"/>
    <x v="0"/>
    <x v="0"/>
    <x v="0"/>
    <n v="7156"/>
    <x v="2"/>
    <m/>
    <m/>
    <m/>
    <n v="95"/>
    <n v="2"/>
  </r>
  <r>
    <n v="2012"/>
    <s v="Nov"/>
    <x v="13"/>
    <n v="22"/>
    <n v="5250"/>
    <x v="0"/>
    <x v="0"/>
    <x v="0"/>
    <n v="5711"/>
    <x v="2"/>
    <m/>
    <m/>
    <m/>
    <n v="80"/>
    <n v="2"/>
  </r>
  <r>
    <n v="2012"/>
    <s v="Nov"/>
    <x v="38"/>
    <n v="30"/>
    <n v="7000"/>
    <x v="0"/>
    <x v="1"/>
    <x v="3"/>
    <n v="7595.43"/>
    <x v="0"/>
    <m/>
    <m/>
    <m/>
    <n v="104"/>
    <n v="1"/>
  </r>
  <r>
    <n v="2012"/>
    <s v="Oct"/>
    <x v="5"/>
    <n v="30.041666666664241"/>
    <n v="5000"/>
    <x v="0"/>
    <x v="1"/>
    <x v="1"/>
    <n v="0"/>
    <x v="1"/>
    <n v="1"/>
    <m/>
    <m/>
    <n v="0"/>
    <n v="1"/>
  </r>
  <r>
    <n v="2012"/>
    <s v="Oct"/>
    <x v="12"/>
    <n v="50.041666666671517"/>
    <n v="7000"/>
    <x v="0"/>
    <x v="1"/>
    <x v="1"/>
    <n v="75"/>
    <x v="1"/>
    <n v="2"/>
    <m/>
    <m/>
    <n v="7"/>
    <n v="2"/>
  </r>
  <r>
    <n v="2012"/>
    <s v="Oct"/>
    <x v="9"/>
    <n v="20.015734953700303"/>
    <n v="7200"/>
    <x v="0"/>
    <x v="0"/>
    <x v="0"/>
    <n v="7385"/>
    <x v="2"/>
    <m/>
    <m/>
    <m/>
    <n v="67"/>
    <n v="2"/>
  </r>
  <r>
    <n v="2012"/>
    <s v="Sep"/>
    <x v="14"/>
    <n v="32.199413580247587"/>
    <n v="8280"/>
    <x v="0"/>
    <x v="0"/>
    <x v="0"/>
    <n v="4991.4500000000007"/>
    <x v="2"/>
    <n v="1"/>
    <m/>
    <m/>
    <n v="120"/>
    <n v="3"/>
  </r>
  <r>
    <n v="2012"/>
    <s v="Sep"/>
    <x v="38"/>
    <n v="30"/>
    <n v="5000"/>
    <x v="0"/>
    <x v="1"/>
    <x v="3"/>
    <n v="12321"/>
    <x v="0"/>
    <m/>
    <m/>
    <m/>
    <n v="182"/>
    <n v="1"/>
  </r>
  <r>
    <n v="2013"/>
    <s v="Apr"/>
    <x v="14"/>
    <n v="26.985106481480763"/>
    <n v="9650"/>
    <x v="0"/>
    <x v="0"/>
    <x v="0"/>
    <n v="11144.5"/>
    <x v="7"/>
    <m/>
    <m/>
    <m/>
    <n v="209"/>
    <n v="5"/>
  </r>
  <r>
    <n v="2013"/>
    <s v="Aug"/>
    <x v="15"/>
    <n v="53.5"/>
    <n v="8000"/>
    <x v="0"/>
    <x v="1"/>
    <x v="1"/>
    <n v="172"/>
    <x v="1"/>
    <m/>
    <n v="2"/>
    <m/>
    <n v="4"/>
    <n v="2"/>
  </r>
  <r>
    <n v="2013"/>
    <s v="Feb"/>
    <x v="12"/>
    <n v="44.958333333335759"/>
    <n v="9500"/>
    <x v="0"/>
    <x v="1"/>
    <x v="1"/>
    <n v="1381"/>
    <x v="1"/>
    <n v="1"/>
    <m/>
    <m/>
    <n v="30"/>
    <n v="1"/>
  </r>
  <r>
    <n v="2013"/>
    <s v="Jan"/>
    <x v="13"/>
    <n v="29.643535879629781"/>
    <n v="6444"/>
    <x v="0"/>
    <x v="0"/>
    <x v="0"/>
    <n v="7065"/>
    <x v="2"/>
    <m/>
    <m/>
    <m/>
    <n v="124"/>
    <n v="2"/>
  </r>
  <r>
    <n v="2013"/>
    <s v="Jul"/>
    <x v="22"/>
    <n v="35.502418981479423"/>
    <n v="8012"/>
    <x v="0"/>
    <x v="0"/>
    <x v="0"/>
    <n v="13704.33"/>
    <x v="0"/>
    <m/>
    <m/>
    <m/>
    <n v="539"/>
    <n v="1"/>
  </r>
  <r>
    <n v="2013"/>
    <s v="Jun"/>
    <x v="11"/>
    <n v="30"/>
    <n v="5000"/>
    <x v="0"/>
    <x v="1"/>
    <x v="2"/>
    <n v="5700"/>
    <x v="0"/>
    <m/>
    <m/>
    <m/>
    <n v="69"/>
    <n v="1"/>
  </r>
  <r>
    <n v="2013"/>
    <s v="Jun"/>
    <x v="38"/>
    <n v="36.687962962962047"/>
    <n v="5500"/>
    <x v="0"/>
    <x v="1"/>
    <x v="3"/>
    <n v="7226"/>
    <x v="0"/>
    <m/>
    <m/>
    <m/>
    <n v="143"/>
    <n v="1"/>
  </r>
  <r>
    <n v="2013"/>
    <s v="Mar"/>
    <x v="18"/>
    <n v="29.958333333335759"/>
    <n v="5000"/>
    <x v="0"/>
    <x v="1"/>
    <x v="1"/>
    <n v="150"/>
    <x v="1"/>
    <n v="1"/>
    <m/>
    <m/>
    <n v="5"/>
    <n v="1"/>
  </r>
  <r>
    <n v="2013"/>
    <s v="Mar"/>
    <x v="12"/>
    <n v="29.958333333335759"/>
    <n v="8800"/>
    <x v="0"/>
    <x v="1"/>
    <x v="1"/>
    <n v="1040"/>
    <x v="1"/>
    <n v="1"/>
    <m/>
    <m/>
    <n v="3"/>
    <n v="1"/>
  </r>
  <r>
    <n v="2013"/>
    <s v="Mar"/>
    <x v="2"/>
    <n v="31.224733796294458"/>
    <n v="9000"/>
    <x v="0"/>
    <x v="0"/>
    <x v="0"/>
    <n v="10134.549999999999"/>
    <x v="2"/>
    <m/>
    <m/>
    <m/>
    <n v="250"/>
    <n v="2"/>
  </r>
  <r>
    <n v="2013"/>
    <s v="Mar"/>
    <x v="7"/>
    <n v="30"/>
    <n v="6000"/>
    <x v="0"/>
    <x v="1"/>
    <x v="1"/>
    <n v="104"/>
    <x v="1"/>
    <n v="1"/>
    <m/>
    <m/>
    <n v="3"/>
    <n v="1"/>
  </r>
  <r>
    <n v="2013"/>
    <s v="May"/>
    <x v="14"/>
    <n v="45"/>
    <n v="6000"/>
    <x v="0"/>
    <x v="0"/>
    <x v="0"/>
    <n v="7950.22"/>
    <x v="2"/>
    <m/>
    <m/>
    <m/>
    <n v="237"/>
    <n v="2"/>
  </r>
  <r>
    <n v="2013"/>
    <s v="May"/>
    <x v="2"/>
    <n v="26.335787037038244"/>
    <n v="9600"/>
    <x v="0"/>
    <x v="0"/>
    <x v="0"/>
    <n v="21685.23"/>
    <x v="4"/>
    <m/>
    <m/>
    <m/>
    <n v="367"/>
    <n v="4"/>
  </r>
  <r>
    <n v="2013"/>
    <s v="May"/>
    <x v="15"/>
    <n v="58.870405092588044"/>
    <n v="8000"/>
    <x v="0"/>
    <x v="1"/>
    <x v="1"/>
    <n v="241"/>
    <x v="1"/>
    <m/>
    <n v="1"/>
    <m/>
    <n v="8"/>
    <n v="1"/>
  </r>
  <r>
    <n v="2013"/>
    <s v="Nov"/>
    <x v="18"/>
    <n v="49.998969907406718"/>
    <n v="5000"/>
    <x v="0"/>
    <x v="1"/>
    <x v="1"/>
    <n v="51"/>
    <x v="1"/>
    <n v="1"/>
    <m/>
    <m/>
    <n v="2"/>
    <n v="1"/>
  </r>
  <r>
    <n v="2013"/>
    <s v="Nov"/>
    <x v="5"/>
    <n v="30"/>
    <n v="6500"/>
    <x v="0"/>
    <x v="1"/>
    <x v="1"/>
    <n v="1656"/>
    <x v="1"/>
    <n v="2"/>
    <m/>
    <m/>
    <n v="52"/>
    <n v="2"/>
  </r>
  <r>
    <n v="2013"/>
    <s v="Nov"/>
    <x v="0"/>
    <n v="30"/>
    <n v="8000"/>
    <x v="0"/>
    <x v="0"/>
    <x v="0"/>
    <n v="10429"/>
    <x v="0"/>
    <m/>
    <m/>
    <m/>
    <n v="242"/>
    <n v="1"/>
  </r>
  <r>
    <n v="2013"/>
    <s v="Nov"/>
    <x v="11"/>
    <n v="29.46966435185459"/>
    <n v="8000"/>
    <x v="0"/>
    <x v="1"/>
    <x v="2"/>
    <n v="8241"/>
    <x v="0"/>
    <m/>
    <m/>
    <m/>
    <n v="82"/>
    <n v="1"/>
  </r>
  <r>
    <n v="2013"/>
    <s v="Nov"/>
    <x v="15"/>
    <n v="40"/>
    <n v="7534"/>
    <x v="0"/>
    <x v="1"/>
    <x v="1"/>
    <n v="210"/>
    <x v="1"/>
    <m/>
    <n v="1"/>
    <m/>
    <n v="6"/>
    <n v="1"/>
  </r>
  <r>
    <n v="2013"/>
    <s v="Oct"/>
    <x v="16"/>
    <n v="31.66795717592322"/>
    <n v="8000"/>
    <x v="0"/>
    <x v="0"/>
    <x v="0"/>
    <n v="8863"/>
    <x v="2"/>
    <m/>
    <m/>
    <m/>
    <n v="130"/>
    <n v="2"/>
  </r>
  <r>
    <n v="2013"/>
    <s v="Sep"/>
    <x v="18"/>
    <n v="21.471516203702777"/>
    <n v="8888"/>
    <x v="0"/>
    <x v="1"/>
    <x v="1"/>
    <n v="61"/>
    <x v="1"/>
    <n v="1"/>
    <m/>
    <m/>
    <n v="3"/>
    <n v="1"/>
  </r>
  <r>
    <n v="2013"/>
    <s v="Sep"/>
    <x v="19"/>
    <n v="15"/>
    <n v="8000"/>
    <x v="0"/>
    <x v="1"/>
    <x v="1"/>
    <n v="0"/>
    <x v="1"/>
    <n v="1"/>
    <m/>
    <m/>
    <n v="0"/>
    <n v="1"/>
  </r>
  <r>
    <n v="2013"/>
    <s v="Sep"/>
    <x v="3"/>
    <n v="22.882349537037953"/>
    <n v="7500"/>
    <x v="0"/>
    <x v="0"/>
    <x v="0"/>
    <n v="7995"/>
    <x v="2"/>
    <m/>
    <m/>
    <m/>
    <n v="136"/>
    <n v="2"/>
  </r>
  <r>
    <n v="2013"/>
    <s v="Sep"/>
    <x v="12"/>
    <n v="22.309050925927295"/>
    <n v="6500"/>
    <x v="0"/>
    <x v="1"/>
    <x v="1"/>
    <n v="2700"/>
    <x v="1"/>
    <n v="1"/>
    <m/>
    <m/>
    <n v="79"/>
    <n v="1"/>
  </r>
  <r>
    <n v="2013"/>
    <s v="Sep"/>
    <x v="34"/>
    <n v="30"/>
    <n v="5000"/>
    <x v="0"/>
    <x v="1"/>
    <x v="1"/>
    <n v="5145"/>
    <x v="0"/>
    <m/>
    <m/>
    <m/>
    <n v="60"/>
    <n v="1"/>
  </r>
  <r>
    <n v="2013"/>
    <s v="Sep"/>
    <x v="10"/>
    <n v="22"/>
    <n v="7000"/>
    <x v="0"/>
    <x v="0"/>
    <x v="0"/>
    <n v="8371"/>
    <x v="2"/>
    <m/>
    <m/>
    <m/>
    <n v="42"/>
    <n v="2"/>
  </r>
  <r>
    <n v="2014"/>
    <s v="Apr"/>
    <x v="25"/>
    <n v="30"/>
    <n v="6500"/>
    <x v="0"/>
    <x v="1"/>
    <x v="1"/>
    <n v="2788"/>
    <x v="1"/>
    <n v="1"/>
    <m/>
    <m/>
    <n v="48"/>
    <n v="1"/>
  </r>
  <r>
    <n v="2014"/>
    <s v="Apr"/>
    <x v="8"/>
    <n v="30"/>
    <n v="5000"/>
    <x v="0"/>
    <x v="1"/>
    <x v="2"/>
    <n v="39304.01"/>
    <x v="0"/>
    <m/>
    <m/>
    <m/>
    <n v="549"/>
    <n v="1"/>
  </r>
  <r>
    <n v="2014"/>
    <s v="Aug"/>
    <x v="39"/>
    <n v="30"/>
    <n v="7500"/>
    <x v="0"/>
    <x v="1"/>
    <x v="1"/>
    <n v="1571.55"/>
    <x v="1"/>
    <n v="2"/>
    <m/>
    <m/>
    <n v="18"/>
    <n v="2"/>
  </r>
  <r>
    <n v="2014"/>
    <s v="Aug"/>
    <x v="2"/>
    <n v="27.75"/>
    <n v="8010"/>
    <x v="0"/>
    <x v="0"/>
    <x v="0"/>
    <n v="39404.32"/>
    <x v="4"/>
    <m/>
    <m/>
    <m/>
    <n v="843"/>
    <n v="4"/>
  </r>
  <r>
    <n v="2014"/>
    <s v="Dec"/>
    <x v="29"/>
    <n v="30"/>
    <n v="5050"/>
    <x v="0"/>
    <x v="1"/>
    <x v="1"/>
    <n v="10"/>
    <x v="1"/>
    <n v="1"/>
    <m/>
    <m/>
    <n v="2"/>
    <n v="1"/>
  </r>
  <r>
    <n v="2014"/>
    <s v="Dec"/>
    <x v="25"/>
    <n v="30"/>
    <n v="8000"/>
    <x v="0"/>
    <x v="1"/>
    <x v="1"/>
    <n v="5"/>
    <x v="1"/>
    <n v="1"/>
    <m/>
    <m/>
    <n v="1"/>
    <n v="1"/>
  </r>
  <r>
    <n v="2014"/>
    <s v="Feb"/>
    <x v="4"/>
    <n v="15.063136574070086"/>
    <n v="8500"/>
    <x v="0"/>
    <x v="1"/>
    <x v="1"/>
    <n v="350"/>
    <x v="1"/>
    <m/>
    <n v="1"/>
    <m/>
    <n v="13"/>
    <n v="1"/>
  </r>
  <r>
    <n v="2014"/>
    <s v="Feb"/>
    <x v="0"/>
    <n v="59.958333333328483"/>
    <n v="7500"/>
    <x v="0"/>
    <x v="0"/>
    <x v="0"/>
    <n v="11231"/>
    <x v="0"/>
    <m/>
    <m/>
    <m/>
    <n v="70"/>
    <n v="1"/>
  </r>
  <r>
    <n v="2014"/>
    <s v="Jan"/>
    <x v="5"/>
    <n v="30"/>
    <n v="5500"/>
    <x v="0"/>
    <x v="1"/>
    <x v="1"/>
    <n v="586"/>
    <x v="1"/>
    <n v="2"/>
    <m/>
    <m/>
    <n v="15"/>
    <n v="2"/>
  </r>
  <r>
    <n v="2014"/>
    <s v="Jan"/>
    <x v="13"/>
    <n v="17.558020833334012"/>
    <n v="5000"/>
    <x v="0"/>
    <x v="0"/>
    <x v="0"/>
    <n v="6120"/>
    <x v="0"/>
    <m/>
    <m/>
    <m/>
    <n v="108"/>
    <n v="1"/>
  </r>
  <r>
    <n v="2014"/>
    <s v="Jan"/>
    <x v="21"/>
    <n v="30.135046296294604"/>
    <n v="5000"/>
    <x v="0"/>
    <x v="0"/>
    <x v="0"/>
    <n v="17731"/>
    <x v="0"/>
    <m/>
    <m/>
    <m/>
    <n v="199"/>
    <n v="1"/>
  </r>
  <r>
    <n v="2014"/>
    <s v="Jan"/>
    <x v="22"/>
    <n v="30.520734953704959"/>
    <n v="6500"/>
    <x v="0"/>
    <x v="0"/>
    <x v="0"/>
    <n v="108871"/>
    <x v="2"/>
    <m/>
    <m/>
    <m/>
    <n v="2079"/>
    <n v="2"/>
  </r>
  <r>
    <n v="2014"/>
    <s v="Jul"/>
    <x v="19"/>
    <n v="30"/>
    <n v="8500"/>
    <x v="0"/>
    <x v="1"/>
    <x v="1"/>
    <n v="2206"/>
    <x v="1"/>
    <n v="2"/>
    <m/>
    <m/>
    <n v="34"/>
    <n v="2"/>
  </r>
  <r>
    <n v="2014"/>
    <s v="Jul"/>
    <x v="6"/>
    <n v="21.789456018515921"/>
    <n v="9665"/>
    <x v="0"/>
    <x v="0"/>
    <x v="0"/>
    <n v="12000"/>
    <x v="0"/>
    <m/>
    <m/>
    <m/>
    <n v="86"/>
    <n v="1"/>
  </r>
  <r>
    <n v="2014"/>
    <s v="Jul"/>
    <x v="29"/>
    <n v="35.627465277775627"/>
    <n v="7250"/>
    <x v="0"/>
    <x v="1"/>
    <x v="1"/>
    <n v="645"/>
    <x v="1"/>
    <n v="2"/>
    <m/>
    <m/>
    <n v="13"/>
    <n v="2"/>
  </r>
  <r>
    <n v="2014"/>
    <s v="Jul"/>
    <x v="13"/>
    <n v="31.5"/>
    <n v="8000"/>
    <x v="0"/>
    <x v="0"/>
    <x v="0"/>
    <n v="11505"/>
    <x v="2"/>
    <m/>
    <m/>
    <m/>
    <n v="183"/>
    <n v="2"/>
  </r>
  <r>
    <n v="2014"/>
    <s v="Jul"/>
    <x v="33"/>
    <n v="30"/>
    <n v="6500"/>
    <x v="0"/>
    <x v="1"/>
    <x v="1"/>
    <n v="0"/>
    <x v="1"/>
    <n v="1"/>
    <m/>
    <m/>
    <n v="0"/>
    <n v="1"/>
  </r>
  <r>
    <n v="2014"/>
    <s v="Jul"/>
    <x v="22"/>
    <n v="21"/>
    <n v="8500"/>
    <x v="0"/>
    <x v="0"/>
    <x v="0"/>
    <n v="11428.19"/>
    <x v="0"/>
    <m/>
    <m/>
    <m/>
    <n v="480"/>
    <n v="1"/>
  </r>
  <r>
    <n v="2014"/>
    <s v="Jun"/>
    <x v="12"/>
    <n v="31.160532407404389"/>
    <n v="5000"/>
    <x v="0"/>
    <x v="1"/>
    <x v="1"/>
    <n v="30"/>
    <x v="1"/>
    <n v="1"/>
    <m/>
    <m/>
    <n v="1"/>
    <n v="1"/>
  </r>
  <r>
    <n v="2014"/>
    <s v="Jun"/>
    <x v="13"/>
    <n v="40"/>
    <n v="8500"/>
    <x v="0"/>
    <x v="0"/>
    <x v="0"/>
    <n v="10388"/>
    <x v="2"/>
    <m/>
    <m/>
    <m/>
    <n v="126"/>
    <n v="2"/>
  </r>
  <r>
    <n v="2014"/>
    <s v="Jun"/>
    <x v="22"/>
    <n v="32.33092592592584"/>
    <n v="5000"/>
    <x v="0"/>
    <x v="0"/>
    <x v="0"/>
    <n v="24790"/>
    <x v="0"/>
    <m/>
    <m/>
    <m/>
    <n v="988"/>
    <n v="1"/>
  </r>
  <r>
    <n v="2014"/>
    <s v="Jun"/>
    <x v="35"/>
    <n v="30"/>
    <n v="5000"/>
    <x v="0"/>
    <x v="1"/>
    <x v="1"/>
    <n v="0"/>
    <x v="1"/>
    <m/>
    <n v="1"/>
    <m/>
    <n v="0"/>
    <n v="1"/>
  </r>
  <r>
    <n v="2014"/>
    <s v="Mar"/>
    <x v="23"/>
    <n v="38"/>
    <n v="6000"/>
    <x v="0"/>
    <x v="1"/>
    <x v="1"/>
    <n v="530"/>
    <x v="1"/>
    <n v="1"/>
    <m/>
    <m/>
    <n v="12"/>
    <n v="1"/>
  </r>
  <r>
    <n v="2014"/>
    <s v="Mar"/>
    <x v="9"/>
    <n v="24.040300925924385"/>
    <n v="5000"/>
    <x v="0"/>
    <x v="0"/>
    <x v="0"/>
    <n v="5200"/>
    <x v="0"/>
    <m/>
    <m/>
    <m/>
    <n v="81"/>
    <n v="1"/>
  </r>
  <r>
    <n v="2014"/>
    <s v="Mar"/>
    <x v="22"/>
    <n v="30"/>
    <n v="8500"/>
    <x v="0"/>
    <x v="0"/>
    <x v="0"/>
    <n v="10706"/>
    <x v="0"/>
    <m/>
    <m/>
    <m/>
    <n v="498"/>
    <n v="1"/>
  </r>
  <r>
    <n v="2014"/>
    <s v="May"/>
    <x v="6"/>
    <n v="30.306342592593865"/>
    <n v="7000"/>
    <x v="0"/>
    <x v="0"/>
    <x v="0"/>
    <n v="7711.3"/>
    <x v="0"/>
    <m/>
    <m/>
    <m/>
    <n v="113"/>
    <n v="1"/>
  </r>
  <r>
    <n v="2014"/>
    <s v="May"/>
    <x v="29"/>
    <n v="29"/>
    <n v="6500"/>
    <x v="0"/>
    <x v="1"/>
    <x v="1"/>
    <n v="2196"/>
    <x v="1"/>
    <n v="1"/>
    <m/>
    <m/>
    <n v="16"/>
    <n v="1"/>
  </r>
  <r>
    <n v="2014"/>
    <s v="Nov"/>
    <x v="31"/>
    <n v="30"/>
    <n v="7500"/>
    <x v="0"/>
    <x v="1"/>
    <x v="1"/>
    <n v="1"/>
    <x v="1"/>
    <n v="1"/>
    <m/>
    <m/>
    <n v="1"/>
    <n v="1"/>
  </r>
  <r>
    <n v="2014"/>
    <s v="Nov"/>
    <x v="2"/>
    <n v="40.037800925922056"/>
    <n v="6900"/>
    <x v="0"/>
    <x v="0"/>
    <x v="0"/>
    <n v="7019"/>
    <x v="0"/>
    <m/>
    <m/>
    <m/>
    <n v="65"/>
    <n v="1"/>
  </r>
  <r>
    <n v="2014"/>
    <s v="Oct"/>
    <x v="14"/>
    <n v="28.041666666666668"/>
    <n v="6400"/>
    <x v="0"/>
    <x v="0"/>
    <x v="0"/>
    <n v="6740.3799999999992"/>
    <x v="3"/>
    <m/>
    <m/>
    <m/>
    <n v="142"/>
    <n v="3"/>
  </r>
  <r>
    <n v="2014"/>
    <s v="Oct"/>
    <x v="30"/>
    <n v="30.041666666664241"/>
    <n v="5000"/>
    <x v="0"/>
    <x v="0"/>
    <x v="0"/>
    <n v="5066"/>
    <x v="0"/>
    <m/>
    <m/>
    <m/>
    <n v="94"/>
    <n v="1"/>
  </r>
  <r>
    <n v="2014"/>
    <s v="Oct"/>
    <x v="15"/>
    <n v="22.411574074074451"/>
    <n v="5000"/>
    <x v="0"/>
    <x v="1"/>
    <x v="1"/>
    <n v="2537"/>
    <x v="1"/>
    <m/>
    <n v="1"/>
    <m/>
    <n v="34"/>
    <n v="1"/>
  </r>
  <r>
    <n v="2014"/>
    <s v="Sep"/>
    <x v="19"/>
    <n v="20.430763888885849"/>
    <n v="8000"/>
    <x v="0"/>
    <x v="1"/>
    <x v="1"/>
    <n v="35"/>
    <x v="1"/>
    <n v="1"/>
    <m/>
    <m/>
    <n v="4"/>
    <n v="1"/>
  </r>
  <r>
    <n v="2014"/>
    <s v="Sep"/>
    <x v="16"/>
    <n v="30"/>
    <n v="7501"/>
    <x v="0"/>
    <x v="0"/>
    <x v="0"/>
    <n v="7733"/>
    <x v="0"/>
    <m/>
    <m/>
    <m/>
    <n v="111"/>
    <n v="1"/>
  </r>
  <r>
    <n v="2014"/>
    <s v="Sep"/>
    <x v="5"/>
    <n v="30"/>
    <n v="7000"/>
    <x v="0"/>
    <x v="1"/>
    <x v="1"/>
    <n v="2521"/>
    <x v="1"/>
    <n v="1"/>
    <m/>
    <m/>
    <n v="44"/>
    <n v="1"/>
  </r>
  <r>
    <n v="2014"/>
    <s v="Sep"/>
    <x v="25"/>
    <n v="60.041666666664241"/>
    <n v="5000"/>
    <x v="0"/>
    <x v="1"/>
    <x v="1"/>
    <n v="11"/>
    <x v="1"/>
    <n v="1"/>
    <m/>
    <m/>
    <n v="3"/>
    <n v="1"/>
  </r>
  <r>
    <n v="2014"/>
    <s v="Sep"/>
    <x v="37"/>
    <n v="17.397827932099364"/>
    <n v="6000"/>
    <x v="0"/>
    <x v="1"/>
    <x v="3"/>
    <n v="4144"/>
    <x v="2"/>
    <n v="1"/>
    <m/>
    <m/>
    <n v="93"/>
    <n v="3"/>
  </r>
  <r>
    <n v="2014"/>
    <s v="Sep"/>
    <x v="2"/>
    <n v="30"/>
    <n v="9000"/>
    <x v="0"/>
    <x v="0"/>
    <x v="0"/>
    <n v="11353"/>
    <x v="0"/>
    <m/>
    <m/>
    <m/>
    <n v="184"/>
    <n v="1"/>
  </r>
  <r>
    <n v="2015"/>
    <s v="Apr"/>
    <x v="5"/>
    <n v="30"/>
    <n v="5000"/>
    <x v="0"/>
    <x v="1"/>
    <x v="1"/>
    <n v="177"/>
    <x v="1"/>
    <n v="1"/>
    <m/>
    <m/>
    <n v="3"/>
    <n v="1"/>
  </r>
  <r>
    <n v="2015"/>
    <s v="Apr"/>
    <x v="35"/>
    <n v="34"/>
    <n v="8000"/>
    <x v="0"/>
    <x v="1"/>
    <x v="1"/>
    <n v="0"/>
    <x v="1"/>
    <m/>
    <n v="3"/>
    <m/>
    <n v="0"/>
    <n v="3"/>
  </r>
  <r>
    <n v="2015"/>
    <s v="Aug"/>
    <x v="3"/>
    <n v="56.531643518523197"/>
    <n v="6500"/>
    <x v="0"/>
    <x v="0"/>
    <x v="0"/>
    <n v="6555"/>
    <x v="0"/>
    <m/>
    <m/>
    <m/>
    <n v="150"/>
    <n v="1"/>
  </r>
  <r>
    <n v="2015"/>
    <s v="Aug"/>
    <x v="5"/>
    <n v="30"/>
    <n v="5000"/>
    <x v="0"/>
    <x v="1"/>
    <x v="1"/>
    <n v="0"/>
    <x v="1"/>
    <n v="1"/>
    <m/>
    <m/>
    <n v="0"/>
    <n v="1"/>
  </r>
  <r>
    <n v="2015"/>
    <s v="Aug"/>
    <x v="24"/>
    <n v="26.547268518515921"/>
    <n v="6750"/>
    <x v="0"/>
    <x v="1"/>
    <x v="1"/>
    <n v="0"/>
    <x v="1"/>
    <n v="2"/>
    <m/>
    <m/>
    <n v="0"/>
    <n v="2"/>
  </r>
  <r>
    <n v="2015"/>
    <s v="Aug"/>
    <x v="26"/>
    <n v="29.798402777771116"/>
    <n v="5000"/>
    <x v="0"/>
    <x v="1"/>
    <x v="1"/>
    <n v="0"/>
    <x v="1"/>
    <m/>
    <n v="1"/>
    <m/>
    <n v="0"/>
    <n v="1"/>
  </r>
  <r>
    <n v="2015"/>
    <s v="Aug"/>
    <x v="36"/>
    <n v="30"/>
    <n v="5000"/>
    <x v="0"/>
    <x v="0"/>
    <x v="0"/>
    <n v="8640"/>
    <x v="0"/>
    <m/>
    <m/>
    <m/>
    <n v="115"/>
    <n v="1"/>
  </r>
  <r>
    <n v="2015"/>
    <s v="Aug"/>
    <x v="22"/>
    <n v="30"/>
    <n v="9800"/>
    <x v="0"/>
    <x v="0"/>
    <x v="0"/>
    <n v="39550.5"/>
    <x v="0"/>
    <m/>
    <m/>
    <m/>
    <n v="480"/>
    <n v="1"/>
  </r>
  <r>
    <n v="2015"/>
    <s v="Feb"/>
    <x v="27"/>
    <n v="29.958333333335759"/>
    <n v="7000"/>
    <x v="0"/>
    <x v="1"/>
    <x v="1"/>
    <n v="0"/>
    <x v="1"/>
    <n v="1"/>
    <m/>
    <m/>
    <n v="0"/>
    <n v="1"/>
  </r>
  <r>
    <n v="2015"/>
    <s v="Feb"/>
    <x v="2"/>
    <n v="29.958333333335759"/>
    <n v="8300"/>
    <x v="0"/>
    <x v="0"/>
    <x v="0"/>
    <n v="8956"/>
    <x v="2"/>
    <m/>
    <m/>
    <m/>
    <n v="125"/>
    <n v="2"/>
  </r>
  <r>
    <n v="2015"/>
    <s v="Jan"/>
    <x v="28"/>
    <n v="56.926145833334886"/>
    <n v="7000"/>
    <x v="0"/>
    <x v="1"/>
    <x v="1"/>
    <n v="6"/>
    <x v="1"/>
    <m/>
    <n v="1"/>
    <m/>
    <n v="2"/>
    <n v="1"/>
  </r>
  <r>
    <n v="2015"/>
    <s v="Jan"/>
    <x v="0"/>
    <n v="30"/>
    <n v="5000"/>
    <x v="0"/>
    <x v="0"/>
    <x v="0"/>
    <n v="11745"/>
    <x v="0"/>
    <m/>
    <m/>
    <m/>
    <n v="183"/>
    <n v="1"/>
  </r>
  <r>
    <n v="2015"/>
    <s v="Jan"/>
    <x v="37"/>
    <n v="24.441176697531773"/>
    <n v="9800"/>
    <x v="0"/>
    <x v="1"/>
    <x v="3"/>
    <n v="8397"/>
    <x v="2"/>
    <n v="1"/>
    <m/>
    <m/>
    <n v="77"/>
    <n v="3"/>
  </r>
  <r>
    <n v="2015"/>
    <s v="Jan"/>
    <x v="27"/>
    <n v="30"/>
    <n v="5000"/>
    <x v="0"/>
    <x v="1"/>
    <x v="1"/>
    <n v="930"/>
    <x v="1"/>
    <n v="1"/>
    <m/>
    <m/>
    <n v="12"/>
    <n v="1"/>
  </r>
  <r>
    <n v="2015"/>
    <s v="Jan"/>
    <x v="2"/>
    <n v="31.80879050925796"/>
    <n v="8000"/>
    <x v="0"/>
    <x v="0"/>
    <x v="0"/>
    <n v="8943"/>
    <x v="2"/>
    <m/>
    <m/>
    <m/>
    <n v="94"/>
    <n v="2"/>
  </r>
  <r>
    <n v="2015"/>
    <s v="Jul"/>
    <x v="29"/>
    <n v="60"/>
    <n v="5000"/>
    <x v="0"/>
    <x v="1"/>
    <x v="1"/>
    <n v="51"/>
    <x v="1"/>
    <n v="1"/>
    <m/>
    <m/>
    <n v="2"/>
    <n v="1"/>
  </r>
  <r>
    <n v="2015"/>
    <s v="Jul"/>
    <x v="33"/>
    <n v="30"/>
    <n v="6000"/>
    <x v="0"/>
    <x v="1"/>
    <x v="1"/>
    <n v="25"/>
    <x v="1"/>
    <n v="1"/>
    <m/>
    <m/>
    <n v="1"/>
    <n v="1"/>
  </r>
  <r>
    <n v="2015"/>
    <s v="Jul"/>
    <x v="36"/>
    <n v="21.082013888888469"/>
    <n v="7500"/>
    <x v="0"/>
    <x v="0"/>
    <x v="0"/>
    <n v="8091"/>
    <x v="0"/>
    <m/>
    <m/>
    <m/>
    <n v="109"/>
    <n v="1"/>
  </r>
  <r>
    <n v="2015"/>
    <s v="Jul"/>
    <x v="15"/>
    <n v="50.099907407413411"/>
    <n v="5000"/>
    <x v="0"/>
    <x v="1"/>
    <x v="1"/>
    <n v="0"/>
    <x v="1"/>
    <m/>
    <n v="1"/>
    <m/>
    <n v="0"/>
    <n v="1"/>
  </r>
  <r>
    <n v="2015"/>
    <s v="Jun"/>
    <x v="29"/>
    <n v="30"/>
    <n v="7000"/>
    <x v="0"/>
    <x v="1"/>
    <x v="1"/>
    <n v="850"/>
    <x v="1"/>
    <n v="2"/>
    <m/>
    <m/>
    <n v="15"/>
    <n v="2"/>
  </r>
  <r>
    <n v="2015"/>
    <s v="Jun"/>
    <x v="14"/>
    <n v="21.703217592592409"/>
    <n v="7000"/>
    <x v="0"/>
    <x v="0"/>
    <x v="0"/>
    <n v="8232"/>
    <x v="2"/>
    <m/>
    <m/>
    <m/>
    <n v="103"/>
    <n v="2"/>
  </r>
  <r>
    <n v="2015"/>
    <s v="Jun"/>
    <x v="13"/>
    <n v="22.174716435187293"/>
    <n v="8000"/>
    <x v="0"/>
    <x v="0"/>
    <x v="0"/>
    <n v="8691"/>
    <x v="2"/>
    <m/>
    <m/>
    <m/>
    <n v="119"/>
    <n v="2"/>
  </r>
  <r>
    <n v="2015"/>
    <s v="Jun"/>
    <x v="21"/>
    <n v="43.208657407405553"/>
    <n v="8000"/>
    <x v="0"/>
    <x v="0"/>
    <x v="0"/>
    <n v="32616"/>
    <x v="0"/>
    <m/>
    <m/>
    <m/>
    <n v="398"/>
    <n v="1"/>
  </r>
  <r>
    <n v="2015"/>
    <s v="Jun"/>
    <x v="20"/>
    <n v="30.558964120369652"/>
    <n v="9350"/>
    <x v="0"/>
    <x v="0"/>
    <x v="0"/>
    <n v="12868"/>
    <x v="2"/>
    <m/>
    <m/>
    <m/>
    <n v="204"/>
    <n v="2"/>
  </r>
  <r>
    <n v="2015"/>
    <s v="Mar"/>
    <x v="28"/>
    <n v="30"/>
    <n v="5000"/>
    <x v="0"/>
    <x v="1"/>
    <x v="1"/>
    <n v="50"/>
    <x v="1"/>
    <m/>
    <n v="1"/>
    <m/>
    <n v="1"/>
    <n v="1"/>
  </r>
  <r>
    <n v="2015"/>
    <s v="Mar"/>
    <x v="3"/>
    <n v="32.336747685185401"/>
    <n v="6500"/>
    <x v="0"/>
    <x v="0"/>
    <x v="0"/>
    <n v="6500"/>
    <x v="0"/>
    <m/>
    <m/>
    <m/>
    <n v="48"/>
    <n v="1"/>
  </r>
  <r>
    <n v="2015"/>
    <s v="Mar"/>
    <x v="29"/>
    <n v="29.92285879629344"/>
    <n v="5000"/>
    <x v="0"/>
    <x v="1"/>
    <x v="1"/>
    <n v="11"/>
    <x v="1"/>
    <n v="1"/>
    <m/>
    <m/>
    <n v="2"/>
    <n v="1"/>
  </r>
  <r>
    <n v="2015"/>
    <s v="Mar"/>
    <x v="5"/>
    <n v="29.929016203706851"/>
    <n v="5000"/>
    <x v="0"/>
    <x v="1"/>
    <x v="1"/>
    <n v="445"/>
    <x v="1"/>
    <n v="1"/>
    <m/>
    <m/>
    <n v="11"/>
    <n v="1"/>
  </r>
  <r>
    <n v="2015"/>
    <s v="May"/>
    <x v="4"/>
    <n v="45"/>
    <n v="5000"/>
    <x v="0"/>
    <x v="1"/>
    <x v="1"/>
    <n v="650"/>
    <x v="1"/>
    <m/>
    <n v="1"/>
    <m/>
    <n v="10"/>
    <n v="1"/>
  </r>
  <r>
    <n v="2015"/>
    <s v="May"/>
    <x v="5"/>
    <n v="45"/>
    <n v="6700"/>
    <x v="0"/>
    <x v="1"/>
    <x v="1"/>
    <n v="150"/>
    <x v="1"/>
    <n v="1"/>
    <m/>
    <m/>
    <n v="3"/>
    <n v="1"/>
  </r>
  <r>
    <n v="2015"/>
    <s v="May"/>
    <x v="40"/>
    <n v="30"/>
    <n v="5000"/>
    <x v="0"/>
    <x v="1"/>
    <x v="1"/>
    <n v="2965"/>
    <x v="1"/>
    <n v="1"/>
    <m/>
    <m/>
    <n v="42"/>
    <n v="1"/>
  </r>
  <r>
    <n v="2015"/>
    <s v="Nov"/>
    <x v="29"/>
    <n v="44.762262731477676"/>
    <n v="9000"/>
    <x v="0"/>
    <x v="1"/>
    <x v="1"/>
    <n v="0"/>
    <x v="1"/>
    <n v="2"/>
    <m/>
    <m/>
    <n v="0"/>
    <n v="2"/>
  </r>
  <r>
    <n v="2015"/>
    <s v="Nov"/>
    <x v="8"/>
    <n v="25.798721064817073"/>
    <n v="6000"/>
    <x v="0"/>
    <x v="1"/>
    <x v="2"/>
    <n v="12347"/>
    <x v="2"/>
    <m/>
    <m/>
    <m/>
    <n v="250"/>
    <n v="2"/>
  </r>
  <r>
    <n v="2015"/>
    <s v="Oct"/>
    <x v="20"/>
    <n v="30.041666666664241"/>
    <n v="5250"/>
    <x v="0"/>
    <x v="0"/>
    <x v="0"/>
    <n v="5360"/>
    <x v="0"/>
    <m/>
    <m/>
    <m/>
    <n v="64"/>
    <n v="1"/>
  </r>
  <r>
    <n v="2015"/>
    <s v="Sep"/>
    <x v="5"/>
    <n v="37.522627314814599"/>
    <n v="7000"/>
    <x v="0"/>
    <x v="1"/>
    <x v="1"/>
    <n v="3598"/>
    <x v="1"/>
    <n v="1"/>
    <m/>
    <m/>
    <n v="57"/>
    <n v="1"/>
  </r>
  <r>
    <n v="2015"/>
    <s v="Sep"/>
    <x v="14"/>
    <n v="30"/>
    <n v="9072"/>
    <x v="0"/>
    <x v="0"/>
    <x v="0"/>
    <n v="9228"/>
    <x v="0"/>
    <m/>
    <m/>
    <m/>
    <n v="47"/>
    <n v="1"/>
  </r>
  <r>
    <n v="2015"/>
    <s v="Sep"/>
    <x v="12"/>
    <n v="20"/>
    <n v="5000"/>
    <x v="0"/>
    <x v="1"/>
    <x v="1"/>
    <n v="0"/>
    <x v="1"/>
    <n v="1"/>
    <m/>
    <m/>
    <n v="0"/>
    <n v="1"/>
  </r>
  <r>
    <n v="2015"/>
    <s v="Sep"/>
    <x v="37"/>
    <n v="30"/>
    <n v="8500"/>
    <x v="0"/>
    <x v="1"/>
    <x v="3"/>
    <n v="0"/>
    <x v="1"/>
    <n v="1"/>
    <n v="1"/>
    <m/>
    <n v="0"/>
    <n v="2"/>
  </r>
  <r>
    <n v="2016"/>
    <s v="Apr"/>
    <x v="22"/>
    <n v="23.604212962960446"/>
    <n v="5450"/>
    <x v="0"/>
    <x v="0"/>
    <x v="0"/>
    <n v="16127"/>
    <x v="2"/>
    <m/>
    <m/>
    <m/>
    <n v="465"/>
    <n v="2"/>
  </r>
  <r>
    <n v="2016"/>
    <s v="Aug"/>
    <x v="19"/>
    <n v="30"/>
    <n v="5000"/>
    <x v="0"/>
    <x v="1"/>
    <x v="1"/>
    <n v="53"/>
    <x v="1"/>
    <n v="1"/>
    <m/>
    <m/>
    <n v="4"/>
    <n v="1"/>
  </r>
  <r>
    <n v="2016"/>
    <s v="Feb"/>
    <x v="18"/>
    <n v="29.958333333343035"/>
    <n v="5000"/>
    <x v="0"/>
    <x v="1"/>
    <x v="1"/>
    <n v="5"/>
    <x v="1"/>
    <n v="1"/>
    <m/>
    <m/>
    <n v="1"/>
    <n v="1"/>
  </r>
  <r>
    <n v="2016"/>
    <s v="Feb"/>
    <x v="6"/>
    <n v="29.958333333335759"/>
    <n v="7500"/>
    <x v="0"/>
    <x v="0"/>
    <x v="0"/>
    <n v="7701.93"/>
    <x v="0"/>
    <m/>
    <m/>
    <m/>
    <n v="97"/>
    <n v="1"/>
  </r>
  <r>
    <n v="2016"/>
    <s v="Feb"/>
    <x v="29"/>
    <n v="33.502146990744222"/>
    <n v="7880"/>
    <x v="0"/>
    <x v="1"/>
    <x v="1"/>
    <n v="488"/>
    <x v="1"/>
    <n v="2"/>
    <m/>
    <m/>
    <n v="10"/>
    <n v="2"/>
  </r>
  <r>
    <n v="2016"/>
    <s v="Feb"/>
    <x v="12"/>
    <n v="29.958333333328483"/>
    <n v="5000"/>
    <x v="0"/>
    <x v="1"/>
    <x v="1"/>
    <n v="21"/>
    <x v="1"/>
    <n v="1"/>
    <m/>
    <m/>
    <n v="2"/>
    <n v="1"/>
  </r>
  <r>
    <n v="2016"/>
    <s v="Jan"/>
    <x v="14"/>
    <n v="60"/>
    <n v="5000"/>
    <x v="0"/>
    <x v="0"/>
    <x v="0"/>
    <n v="2001"/>
    <x v="1"/>
    <n v="1"/>
    <m/>
    <m/>
    <n v="24"/>
    <n v="1"/>
  </r>
  <r>
    <n v="2016"/>
    <s v="Jan"/>
    <x v="37"/>
    <n v="20.542870370365563"/>
    <n v="5000"/>
    <x v="0"/>
    <x v="1"/>
    <x v="3"/>
    <n v="5176"/>
    <x v="0"/>
    <m/>
    <m/>
    <m/>
    <n v="52"/>
    <n v="1"/>
  </r>
  <r>
    <n v="2016"/>
    <s v="Jan"/>
    <x v="7"/>
    <n v="14"/>
    <n v="5000"/>
    <x v="0"/>
    <x v="1"/>
    <x v="1"/>
    <n v="1"/>
    <x v="1"/>
    <n v="1"/>
    <m/>
    <m/>
    <n v="1"/>
    <n v="1"/>
  </r>
  <r>
    <n v="2016"/>
    <s v="Jul"/>
    <x v="16"/>
    <n v="31.999259259260725"/>
    <n v="5000"/>
    <x v="0"/>
    <x v="0"/>
    <x v="0"/>
    <n v="6500.09"/>
    <x v="0"/>
    <m/>
    <m/>
    <m/>
    <n v="166"/>
    <n v="1"/>
  </r>
  <r>
    <n v="2016"/>
    <s v="Jul"/>
    <x v="30"/>
    <n v="39.960000000006403"/>
    <n v="5000"/>
    <x v="0"/>
    <x v="0"/>
    <x v="0"/>
    <n v="6019.01"/>
    <x v="0"/>
    <m/>
    <m/>
    <m/>
    <n v="177"/>
    <n v="1"/>
  </r>
  <r>
    <n v="2016"/>
    <s v="Jul"/>
    <x v="8"/>
    <n v="35"/>
    <n v="8100"/>
    <x v="0"/>
    <x v="1"/>
    <x v="2"/>
    <n v="10179.75"/>
    <x v="2"/>
    <m/>
    <m/>
    <m/>
    <n v="260"/>
    <n v="2"/>
  </r>
  <r>
    <n v="2016"/>
    <s v="Jul"/>
    <x v="10"/>
    <n v="30.342789351852844"/>
    <n v="7000"/>
    <x v="0"/>
    <x v="0"/>
    <x v="0"/>
    <n v="12098.47"/>
    <x v="2"/>
    <m/>
    <m/>
    <m/>
    <n v="190"/>
    <n v="2"/>
  </r>
  <r>
    <n v="2016"/>
    <s v="Jul"/>
    <x v="20"/>
    <n v="23.823096064817946"/>
    <n v="8999"/>
    <x v="0"/>
    <x v="0"/>
    <x v="0"/>
    <n v="10415"/>
    <x v="2"/>
    <m/>
    <m/>
    <m/>
    <n v="122"/>
    <n v="2"/>
  </r>
  <r>
    <n v="2016"/>
    <s v="Jun"/>
    <x v="6"/>
    <n v="30"/>
    <n v="5000"/>
    <x v="0"/>
    <x v="0"/>
    <x v="0"/>
    <n v="6308"/>
    <x v="0"/>
    <m/>
    <m/>
    <m/>
    <n v="71"/>
    <n v="1"/>
  </r>
  <r>
    <n v="2016"/>
    <s v="Jun"/>
    <x v="5"/>
    <n v="42.5"/>
    <n v="9000"/>
    <x v="0"/>
    <x v="1"/>
    <x v="1"/>
    <n v="55"/>
    <x v="1"/>
    <n v="2"/>
    <m/>
    <m/>
    <n v="3"/>
    <n v="2"/>
  </r>
  <r>
    <n v="2016"/>
    <s v="Jun"/>
    <x v="2"/>
    <n v="22.435775462960009"/>
    <n v="5400"/>
    <x v="0"/>
    <x v="0"/>
    <x v="0"/>
    <n v="5826"/>
    <x v="2"/>
    <m/>
    <m/>
    <m/>
    <n v="84"/>
    <n v="2"/>
  </r>
  <r>
    <n v="2016"/>
    <s v="Mar"/>
    <x v="4"/>
    <n v="29.958333333328483"/>
    <n v="6000"/>
    <x v="0"/>
    <x v="1"/>
    <x v="1"/>
    <n v="2484"/>
    <x v="1"/>
    <m/>
    <n v="1"/>
    <m/>
    <n v="52"/>
    <n v="1"/>
  </r>
  <r>
    <n v="2016"/>
    <s v="Mar"/>
    <x v="3"/>
    <n v="22.045833333329938"/>
    <n v="5000"/>
    <x v="0"/>
    <x v="0"/>
    <x v="0"/>
    <n v="5000"/>
    <x v="0"/>
    <m/>
    <m/>
    <m/>
    <n v="27"/>
    <n v="1"/>
  </r>
  <r>
    <n v="2016"/>
    <s v="Mar"/>
    <x v="20"/>
    <n v="30"/>
    <n v="5500"/>
    <x v="0"/>
    <x v="0"/>
    <x v="0"/>
    <n v="6629.99"/>
    <x v="2"/>
    <m/>
    <m/>
    <m/>
    <n v="81"/>
    <n v="2"/>
  </r>
  <r>
    <n v="2016"/>
    <s v="May"/>
    <x v="16"/>
    <n v="30"/>
    <n v="5400"/>
    <x v="0"/>
    <x v="0"/>
    <x v="0"/>
    <n v="5858.84"/>
    <x v="0"/>
    <m/>
    <m/>
    <m/>
    <n v="96"/>
    <n v="1"/>
  </r>
  <r>
    <n v="2016"/>
    <s v="May"/>
    <x v="37"/>
    <n v="21.108317901232414"/>
    <n v="5000"/>
    <x v="0"/>
    <x v="1"/>
    <x v="3"/>
    <n v="5529"/>
    <x v="3"/>
    <m/>
    <m/>
    <m/>
    <n v="119"/>
    <n v="3"/>
  </r>
  <r>
    <n v="2016"/>
    <s v="May"/>
    <x v="36"/>
    <n v="34.919930555559404"/>
    <n v="5000"/>
    <x v="0"/>
    <x v="0"/>
    <x v="0"/>
    <n v="5509"/>
    <x v="0"/>
    <m/>
    <m/>
    <m/>
    <n v="80"/>
    <n v="1"/>
  </r>
  <r>
    <n v="2016"/>
    <s v="May"/>
    <x v="22"/>
    <n v="16.542662037041737"/>
    <n v="6000"/>
    <x v="0"/>
    <x v="0"/>
    <x v="0"/>
    <n v="10802"/>
    <x v="0"/>
    <m/>
    <m/>
    <m/>
    <n v="445"/>
    <n v="1"/>
  </r>
  <r>
    <n v="2016"/>
    <s v="Nov"/>
    <x v="33"/>
    <n v="30"/>
    <n v="5000"/>
    <x v="0"/>
    <x v="1"/>
    <x v="1"/>
    <n v="50"/>
    <x v="1"/>
    <n v="1"/>
    <m/>
    <m/>
    <n v="1"/>
    <n v="1"/>
  </r>
  <r>
    <n v="2016"/>
    <s v="Nov"/>
    <x v="32"/>
    <n v="13.041666666671517"/>
    <n v="7500"/>
    <x v="0"/>
    <x v="1"/>
    <x v="1"/>
    <n v="1527"/>
    <x v="1"/>
    <n v="1"/>
    <m/>
    <m/>
    <n v="14"/>
    <n v="1"/>
  </r>
  <r>
    <n v="2016"/>
    <s v="Oct"/>
    <x v="18"/>
    <n v="45.041666666656965"/>
    <n v="8000"/>
    <x v="0"/>
    <x v="1"/>
    <x v="1"/>
    <n v="11"/>
    <x v="1"/>
    <n v="1"/>
    <m/>
    <m/>
    <n v="2"/>
    <n v="1"/>
  </r>
  <r>
    <n v="2016"/>
    <s v="Oct"/>
    <x v="36"/>
    <n v="30.869253472228593"/>
    <n v="7500"/>
    <x v="0"/>
    <x v="0"/>
    <x v="0"/>
    <n v="19079"/>
    <x v="2"/>
    <m/>
    <m/>
    <m/>
    <n v="448"/>
    <n v="2"/>
  </r>
  <r>
    <n v="2016"/>
    <s v="Sep"/>
    <x v="19"/>
    <n v="30"/>
    <n v="5999"/>
    <x v="0"/>
    <x v="1"/>
    <x v="1"/>
    <n v="0"/>
    <x v="1"/>
    <n v="1"/>
    <m/>
    <m/>
    <n v="0"/>
    <n v="1"/>
  </r>
  <r>
    <n v="2016"/>
    <s v="Sep"/>
    <x v="32"/>
    <n v="30"/>
    <n v="6300"/>
    <x v="0"/>
    <x v="1"/>
    <x v="1"/>
    <n v="445"/>
    <x v="1"/>
    <n v="1"/>
    <m/>
    <m/>
    <n v="10"/>
    <n v="1"/>
  </r>
  <r>
    <n v="2017"/>
    <s v="Feb"/>
    <x v="39"/>
    <n v="30.020439814805286"/>
    <n v="5000"/>
    <x v="0"/>
    <x v="1"/>
    <x v="1"/>
    <n v="0"/>
    <x v="1"/>
    <n v="1"/>
    <m/>
    <m/>
    <n v="0"/>
    <n v="1"/>
  </r>
  <r>
    <n v="2011"/>
    <s v="Dec"/>
    <x v="18"/>
    <n v="45.49979166666526"/>
    <n v="75997"/>
    <x v="10"/>
    <x v="1"/>
    <x v="1"/>
    <n v="265"/>
    <x v="1"/>
    <n v="2"/>
    <m/>
    <m/>
    <n v="4"/>
    <n v="2"/>
  </r>
  <r>
    <n v="2011"/>
    <s v="Jan"/>
    <x v="15"/>
    <n v="30"/>
    <n v="500000"/>
    <x v="10"/>
    <x v="1"/>
    <x v="1"/>
    <n v="0"/>
    <x v="1"/>
    <m/>
    <n v="1"/>
    <m/>
    <n v="0"/>
    <n v="1"/>
  </r>
  <r>
    <n v="2011"/>
    <s v="Jul"/>
    <x v="18"/>
    <n v="60"/>
    <n v="55000"/>
    <x v="10"/>
    <x v="1"/>
    <x v="1"/>
    <n v="1250"/>
    <x v="1"/>
    <n v="1"/>
    <m/>
    <m/>
    <n v="11"/>
    <n v="1"/>
  </r>
  <r>
    <n v="2011"/>
    <s v="Jul"/>
    <x v="6"/>
    <n v="30"/>
    <n v="50000"/>
    <x v="10"/>
    <x v="0"/>
    <x v="0"/>
    <n v="51906"/>
    <x v="0"/>
    <m/>
    <m/>
    <m/>
    <n v="73"/>
    <n v="1"/>
  </r>
  <r>
    <n v="2011"/>
    <s v="Jun"/>
    <x v="18"/>
    <n v="45"/>
    <n v="110000"/>
    <x v="10"/>
    <x v="1"/>
    <x v="1"/>
    <n v="0"/>
    <x v="1"/>
    <n v="2"/>
    <m/>
    <m/>
    <n v="0"/>
    <n v="2"/>
  </r>
  <r>
    <n v="2011"/>
    <s v="Nov"/>
    <x v="18"/>
    <n v="42"/>
    <n v="65108"/>
    <x v="10"/>
    <x v="1"/>
    <x v="1"/>
    <n v="2994"/>
    <x v="1"/>
    <n v="1"/>
    <m/>
    <m/>
    <n v="22"/>
    <n v="1"/>
  </r>
  <r>
    <n v="2011"/>
    <s v="Nov"/>
    <x v="6"/>
    <n v="37.777884837963938"/>
    <n v="138000"/>
    <x v="10"/>
    <x v="0"/>
    <x v="0"/>
    <n v="141825.33000000002"/>
    <x v="4"/>
    <m/>
    <m/>
    <m/>
    <n v="691"/>
    <n v="4"/>
  </r>
  <r>
    <n v="2011"/>
    <s v="Sep"/>
    <x v="6"/>
    <n v="45.815358796297609"/>
    <n v="82000"/>
    <x v="10"/>
    <x v="0"/>
    <x v="0"/>
    <n v="83731.199999999997"/>
    <x v="3"/>
    <m/>
    <m/>
    <m/>
    <n v="626"/>
    <n v="3"/>
  </r>
  <r>
    <n v="2012"/>
    <s v="Apr"/>
    <x v="6"/>
    <n v="35.435040509259125"/>
    <n v="66500"/>
    <x v="10"/>
    <x v="0"/>
    <x v="0"/>
    <n v="70285"/>
    <x v="4"/>
    <m/>
    <m/>
    <m/>
    <n v="522"/>
    <n v="4"/>
  </r>
  <r>
    <n v="2012"/>
    <s v="Apr"/>
    <x v="12"/>
    <n v="30"/>
    <n v="50000"/>
    <x v="10"/>
    <x v="1"/>
    <x v="1"/>
    <n v="1982"/>
    <x v="1"/>
    <n v="2"/>
    <m/>
    <m/>
    <n v="24"/>
    <n v="2"/>
  </r>
  <r>
    <n v="2012"/>
    <s v="Apr"/>
    <x v="7"/>
    <n v="40"/>
    <n v="511000"/>
    <x v="10"/>
    <x v="1"/>
    <x v="1"/>
    <n v="308.52"/>
    <x v="1"/>
    <n v="3"/>
    <m/>
    <m/>
    <n v="29"/>
    <n v="3"/>
  </r>
  <r>
    <n v="2012"/>
    <s v="Aug"/>
    <x v="6"/>
    <n v="22.5"/>
    <n v="68600"/>
    <x v="10"/>
    <x v="0"/>
    <x v="0"/>
    <n v="82146.820000000007"/>
    <x v="4"/>
    <m/>
    <m/>
    <m/>
    <n v="1352"/>
    <n v="4"/>
  </r>
  <r>
    <n v="2012"/>
    <s v="Aug"/>
    <x v="14"/>
    <n v="34.995833333334303"/>
    <n v="64700"/>
    <x v="10"/>
    <x v="0"/>
    <x v="0"/>
    <n v="66865"/>
    <x v="3"/>
    <m/>
    <m/>
    <m/>
    <n v="331"/>
    <n v="3"/>
  </r>
  <r>
    <n v="2012"/>
    <s v="Dec"/>
    <x v="6"/>
    <n v="45"/>
    <n v="150000"/>
    <x v="10"/>
    <x v="0"/>
    <x v="0"/>
    <n v="171253"/>
    <x v="0"/>
    <m/>
    <m/>
    <m/>
    <n v="1062"/>
    <n v="1"/>
  </r>
  <r>
    <n v="2012"/>
    <s v="Dec"/>
    <x v="7"/>
    <n v="35"/>
    <n v="802000"/>
    <x v="10"/>
    <x v="1"/>
    <x v="1"/>
    <n v="20351.11"/>
    <x v="1"/>
    <n v="3"/>
    <m/>
    <m/>
    <n v="329"/>
    <n v="3"/>
  </r>
  <r>
    <n v="2012"/>
    <s v="Jan"/>
    <x v="2"/>
    <n v="42.541271701388723"/>
    <n v="55900"/>
    <x v="10"/>
    <x v="0"/>
    <x v="0"/>
    <n v="75486.039999999994"/>
    <x v="9"/>
    <m/>
    <m/>
    <m/>
    <n v="922"/>
    <n v="8"/>
  </r>
  <r>
    <n v="2012"/>
    <s v="Jun"/>
    <x v="6"/>
    <n v="27.37755497685248"/>
    <n v="60300"/>
    <x v="10"/>
    <x v="0"/>
    <x v="0"/>
    <n v="63633.5"/>
    <x v="4"/>
    <m/>
    <m/>
    <m/>
    <n v="707"/>
    <n v="4"/>
  </r>
  <r>
    <n v="2012"/>
    <s v="Mar"/>
    <x v="18"/>
    <n v="54.862565586416167"/>
    <n v="116500"/>
    <x v="10"/>
    <x v="1"/>
    <x v="1"/>
    <n v="445"/>
    <x v="1"/>
    <n v="3"/>
    <m/>
    <m/>
    <n v="5"/>
    <n v="3"/>
  </r>
  <r>
    <n v="2012"/>
    <s v="May"/>
    <x v="6"/>
    <n v="32.5"/>
    <n v="53000"/>
    <x v="10"/>
    <x v="0"/>
    <x v="0"/>
    <n v="55729.31"/>
    <x v="2"/>
    <m/>
    <m/>
    <m/>
    <n v="529"/>
    <n v="2"/>
  </r>
  <r>
    <n v="2012"/>
    <s v="May"/>
    <x v="0"/>
    <n v="33.066064814811398"/>
    <n v="50000"/>
    <x v="10"/>
    <x v="0"/>
    <x v="0"/>
    <n v="513422.57"/>
    <x v="0"/>
    <m/>
    <m/>
    <m/>
    <n v="388"/>
    <n v="1"/>
  </r>
  <r>
    <n v="2012"/>
    <s v="Nov"/>
    <x v="7"/>
    <n v="30"/>
    <n v="50000"/>
    <x v="10"/>
    <x v="1"/>
    <x v="1"/>
    <n v="255"/>
    <x v="1"/>
    <n v="1"/>
    <m/>
    <m/>
    <n v="11"/>
    <n v="1"/>
  </r>
  <r>
    <n v="2012"/>
    <s v="Sep"/>
    <x v="18"/>
    <n v="37.5"/>
    <n v="50000"/>
    <x v="10"/>
    <x v="1"/>
    <x v="1"/>
    <n v="2470"/>
    <x v="1"/>
    <n v="2"/>
    <m/>
    <m/>
    <n v="31"/>
    <n v="2"/>
  </r>
  <r>
    <n v="2013"/>
    <s v="Apr"/>
    <x v="0"/>
    <n v="32.081739004630435"/>
    <n v="368962"/>
    <x v="10"/>
    <x v="0"/>
    <x v="0"/>
    <n v="653166.72"/>
    <x v="4"/>
    <m/>
    <m/>
    <m/>
    <n v="7548"/>
    <n v="4"/>
  </r>
  <r>
    <n v="2013"/>
    <s v="Apr"/>
    <x v="17"/>
    <n v="14"/>
    <n v="50000"/>
    <x v="10"/>
    <x v="0"/>
    <x v="0"/>
    <n v="590807.11"/>
    <x v="0"/>
    <m/>
    <m/>
    <m/>
    <n v="20242"/>
    <n v="1"/>
  </r>
  <r>
    <n v="2013"/>
    <s v="Aug"/>
    <x v="18"/>
    <n v="22.5"/>
    <n v="111000"/>
    <x v="10"/>
    <x v="1"/>
    <x v="1"/>
    <n v="27"/>
    <x v="1"/>
    <n v="2"/>
    <m/>
    <m/>
    <n v="8"/>
    <n v="2"/>
  </r>
  <r>
    <n v="2013"/>
    <s v="Aug"/>
    <x v="7"/>
    <n v="38.5"/>
    <n v="91500"/>
    <x v="10"/>
    <x v="1"/>
    <x v="1"/>
    <n v="2100"/>
    <x v="1"/>
    <n v="2"/>
    <m/>
    <m/>
    <n v="107"/>
    <n v="2"/>
  </r>
  <r>
    <n v="2013"/>
    <s v="Dec"/>
    <x v="18"/>
    <n v="45"/>
    <n v="80000"/>
    <x v="10"/>
    <x v="1"/>
    <x v="1"/>
    <n v="1"/>
    <x v="1"/>
    <n v="2"/>
    <m/>
    <m/>
    <n v="1"/>
    <n v="2"/>
  </r>
  <r>
    <n v="2013"/>
    <s v="Dec"/>
    <x v="7"/>
    <n v="30"/>
    <n v="54000"/>
    <x v="10"/>
    <x v="1"/>
    <x v="1"/>
    <n v="3407"/>
    <x v="1"/>
    <n v="1"/>
    <m/>
    <m/>
    <n v="30"/>
    <n v="1"/>
  </r>
  <r>
    <n v="2013"/>
    <s v="Feb"/>
    <x v="0"/>
    <n v="36.774999999999999"/>
    <n v="68000"/>
    <x v="10"/>
    <x v="0"/>
    <x v="0"/>
    <n v="2626762.25"/>
    <x v="7"/>
    <m/>
    <m/>
    <m/>
    <n v="29246"/>
    <n v="5"/>
  </r>
  <r>
    <n v="2013"/>
    <s v="Jul"/>
    <x v="18"/>
    <n v="30"/>
    <n v="241000"/>
    <x v="10"/>
    <x v="1"/>
    <x v="1"/>
    <n v="8014"/>
    <x v="1"/>
    <n v="3"/>
    <m/>
    <m/>
    <n v="141"/>
    <n v="3"/>
  </r>
  <r>
    <n v="2013"/>
    <s v="Jul"/>
    <x v="17"/>
    <n v="16.774317129631527"/>
    <n v="50000"/>
    <x v="10"/>
    <x v="0"/>
    <x v="0"/>
    <n v="58520.2"/>
    <x v="0"/>
    <m/>
    <m/>
    <m/>
    <n v="635"/>
    <n v="1"/>
  </r>
  <r>
    <n v="2013"/>
    <s v="Jul"/>
    <x v="7"/>
    <n v="30"/>
    <n v="500000"/>
    <x v="10"/>
    <x v="1"/>
    <x v="1"/>
    <n v="25174"/>
    <x v="1"/>
    <n v="1"/>
    <m/>
    <m/>
    <n v="94"/>
    <n v="1"/>
  </r>
  <r>
    <n v="2013"/>
    <s v="Jun"/>
    <x v="7"/>
    <n v="45"/>
    <n v="150000"/>
    <x v="10"/>
    <x v="1"/>
    <x v="1"/>
    <n v="5051"/>
    <x v="1"/>
    <n v="1"/>
    <m/>
    <m/>
    <n v="148"/>
    <n v="1"/>
  </r>
  <r>
    <n v="2013"/>
    <s v="Mar"/>
    <x v="0"/>
    <n v="32.5"/>
    <n v="77000"/>
    <x v="10"/>
    <x v="0"/>
    <x v="0"/>
    <n v="122705.01000000001"/>
    <x v="2"/>
    <m/>
    <m/>
    <m/>
    <n v="1236"/>
    <n v="2"/>
  </r>
  <r>
    <n v="2013"/>
    <s v="May"/>
    <x v="7"/>
    <n v="45"/>
    <n v="90000"/>
    <x v="10"/>
    <x v="1"/>
    <x v="1"/>
    <n v="8077"/>
    <x v="1"/>
    <n v="1"/>
    <m/>
    <m/>
    <n v="123"/>
    <n v="1"/>
  </r>
  <r>
    <n v="2013"/>
    <s v="Nov"/>
    <x v="6"/>
    <n v="31.016180555558094"/>
    <n v="60000"/>
    <x v="10"/>
    <x v="0"/>
    <x v="0"/>
    <n v="60556"/>
    <x v="2"/>
    <m/>
    <m/>
    <m/>
    <n v="557"/>
    <n v="2"/>
  </r>
  <r>
    <n v="2013"/>
    <s v="Oct"/>
    <x v="0"/>
    <n v="35.583097993827927"/>
    <n v="413000"/>
    <x v="10"/>
    <x v="0"/>
    <x v="0"/>
    <n v="1089603.6499999999"/>
    <x v="3"/>
    <m/>
    <m/>
    <m/>
    <n v="4563"/>
    <n v="3"/>
  </r>
  <r>
    <n v="2013"/>
    <s v="Oct"/>
    <x v="1"/>
    <n v="37.18115740740177"/>
    <n v="130000"/>
    <x v="10"/>
    <x v="1"/>
    <x v="1"/>
    <n v="107148.74"/>
    <x v="1"/>
    <n v="1"/>
    <m/>
    <m/>
    <n v="890"/>
    <n v="1"/>
  </r>
  <r>
    <n v="2013"/>
    <s v="Sep"/>
    <x v="6"/>
    <n v="40.259233217591827"/>
    <n v="124500"/>
    <x v="10"/>
    <x v="0"/>
    <x v="0"/>
    <n v="146891.82"/>
    <x v="4"/>
    <m/>
    <m/>
    <m/>
    <n v="1262"/>
    <n v="4"/>
  </r>
  <r>
    <n v="2013"/>
    <s v="Sep"/>
    <x v="7"/>
    <n v="30"/>
    <n v="80000"/>
    <x v="10"/>
    <x v="1"/>
    <x v="1"/>
    <n v="47.69"/>
    <x v="1"/>
    <n v="1"/>
    <m/>
    <m/>
    <n v="4"/>
    <n v="1"/>
  </r>
  <r>
    <n v="2014"/>
    <s v="Apr"/>
    <x v="18"/>
    <n v="28.93836419753158"/>
    <n v="231000"/>
    <x v="10"/>
    <x v="1"/>
    <x v="1"/>
    <n v="5013.6000000000004"/>
    <x v="1"/>
    <n v="3"/>
    <m/>
    <m/>
    <n v="130"/>
    <n v="3"/>
  </r>
  <r>
    <n v="2014"/>
    <s v="Apr"/>
    <x v="6"/>
    <n v="32.836624228395522"/>
    <n v="85999"/>
    <x v="10"/>
    <x v="0"/>
    <x v="0"/>
    <n v="130403.25"/>
    <x v="3"/>
    <m/>
    <m/>
    <m/>
    <n v="2249"/>
    <n v="3"/>
  </r>
  <r>
    <n v="2014"/>
    <s v="Apr"/>
    <x v="0"/>
    <n v="31.143935185185303"/>
    <n v="351500"/>
    <x v="10"/>
    <x v="0"/>
    <x v="0"/>
    <n v="766222.09000000008"/>
    <x v="5"/>
    <m/>
    <m/>
    <m/>
    <n v="8353"/>
    <n v="6"/>
  </r>
  <r>
    <n v="2014"/>
    <s v="Apr"/>
    <x v="11"/>
    <n v="27.932643229168207"/>
    <n v="132140"/>
    <x v="10"/>
    <x v="1"/>
    <x v="2"/>
    <n v="121215.5"/>
    <x v="5"/>
    <n v="2"/>
    <m/>
    <m/>
    <n v="888"/>
    <n v="8"/>
  </r>
  <r>
    <n v="2014"/>
    <s v="Aug"/>
    <x v="18"/>
    <n v="30"/>
    <n v="70000"/>
    <x v="10"/>
    <x v="1"/>
    <x v="1"/>
    <n v="1291"/>
    <x v="1"/>
    <n v="2"/>
    <m/>
    <m/>
    <n v="26"/>
    <n v="2"/>
  </r>
  <r>
    <n v="2014"/>
    <s v="Aug"/>
    <x v="23"/>
    <n v="36.4"/>
    <n v="239999"/>
    <x v="10"/>
    <x v="1"/>
    <x v="1"/>
    <n v="1185"/>
    <x v="1"/>
    <n v="5"/>
    <m/>
    <m/>
    <n v="24"/>
    <n v="5"/>
  </r>
  <r>
    <n v="2014"/>
    <s v="Aug"/>
    <x v="37"/>
    <n v="27.905150462963501"/>
    <n v="71700"/>
    <x v="10"/>
    <x v="1"/>
    <x v="3"/>
    <n v="62497.69"/>
    <x v="3"/>
    <n v="2"/>
    <m/>
    <m/>
    <n v="366"/>
    <n v="5"/>
  </r>
  <r>
    <n v="2014"/>
    <s v="Aug"/>
    <x v="8"/>
    <n v="32.933246527776646"/>
    <n v="59950"/>
    <x v="10"/>
    <x v="1"/>
    <x v="2"/>
    <n v="1283"/>
    <x v="0"/>
    <n v="3"/>
    <m/>
    <m/>
    <n v="49"/>
    <n v="4"/>
  </r>
  <r>
    <n v="2014"/>
    <s v="Aug"/>
    <x v="11"/>
    <n v="29.387086320191532"/>
    <n v="179300"/>
    <x v="10"/>
    <x v="1"/>
    <x v="2"/>
    <n v="73321.41"/>
    <x v="11"/>
    <n v="12"/>
    <m/>
    <m/>
    <n v="904"/>
    <n v="31"/>
  </r>
  <r>
    <n v="2014"/>
    <s v="Aug"/>
    <x v="27"/>
    <n v="31"/>
    <n v="122000"/>
    <x v="10"/>
    <x v="1"/>
    <x v="1"/>
    <n v="296"/>
    <x v="1"/>
    <n v="2"/>
    <m/>
    <m/>
    <n v="9"/>
    <n v="2"/>
  </r>
  <r>
    <n v="2014"/>
    <s v="Aug"/>
    <x v="26"/>
    <n v="45"/>
    <n v="400000"/>
    <x v="10"/>
    <x v="1"/>
    <x v="1"/>
    <n v="30"/>
    <x v="1"/>
    <m/>
    <n v="2"/>
    <m/>
    <n v="2"/>
    <n v="2"/>
  </r>
  <r>
    <n v="2014"/>
    <s v="Aug"/>
    <x v="38"/>
    <n v="39.989712577161605"/>
    <n v="30093745"/>
    <x v="10"/>
    <x v="1"/>
    <x v="3"/>
    <n v="18745"/>
    <x v="0"/>
    <n v="3"/>
    <n v="2"/>
    <m/>
    <n v="153"/>
    <n v="6"/>
  </r>
  <r>
    <n v="2014"/>
    <s v="Aug"/>
    <x v="20"/>
    <n v="35"/>
    <n v="50500"/>
    <x v="10"/>
    <x v="0"/>
    <x v="0"/>
    <n v="54086.33"/>
    <x v="3"/>
    <m/>
    <m/>
    <m/>
    <n v="458"/>
    <n v="3"/>
  </r>
  <r>
    <n v="2014"/>
    <s v="Aug"/>
    <x v="1"/>
    <n v="29.762918595679366"/>
    <n v="322500"/>
    <x v="10"/>
    <x v="1"/>
    <x v="1"/>
    <n v="45579"/>
    <x v="0"/>
    <n v="5"/>
    <m/>
    <m/>
    <n v="291"/>
    <n v="6"/>
  </r>
  <r>
    <n v="2014"/>
    <s v="Aug"/>
    <x v="35"/>
    <n v="60"/>
    <n v="1000000"/>
    <x v="10"/>
    <x v="1"/>
    <x v="1"/>
    <n v="1"/>
    <x v="1"/>
    <m/>
    <n v="1"/>
    <m/>
    <n v="1"/>
    <n v="1"/>
  </r>
  <r>
    <n v="2014"/>
    <s v="Dec"/>
    <x v="23"/>
    <n v="40"/>
    <n v="151250"/>
    <x v="10"/>
    <x v="1"/>
    <x v="1"/>
    <n v="1353"/>
    <x v="1"/>
    <n v="3"/>
    <n v="1"/>
    <m/>
    <n v="17"/>
    <n v="4"/>
  </r>
  <r>
    <n v="2014"/>
    <s v="Dec"/>
    <x v="8"/>
    <n v="37.871701388889051"/>
    <n v="82000"/>
    <x v="10"/>
    <x v="1"/>
    <x v="2"/>
    <n v="12130"/>
    <x v="0"/>
    <n v="3"/>
    <m/>
    <m/>
    <n v="120"/>
    <n v="4"/>
  </r>
  <r>
    <n v="2014"/>
    <s v="Dec"/>
    <x v="11"/>
    <n v="34.209508627946803"/>
    <n v="97950"/>
    <x v="10"/>
    <x v="1"/>
    <x v="2"/>
    <n v="47503"/>
    <x v="10"/>
    <n v="13"/>
    <m/>
    <m/>
    <n v="606"/>
    <n v="22"/>
  </r>
  <r>
    <n v="2014"/>
    <s v="Dec"/>
    <x v="38"/>
    <n v="44.9967332175911"/>
    <n v="871500"/>
    <x v="10"/>
    <x v="1"/>
    <x v="3"/>
    <n v="10842"/>
    <x v="2"/>
    <n v="1"/>
    <n v="1"/>
    <m/>
    <n v="69"/>
    <n v="4"/>
  </r>
  <r>
    <n v="2014"/>
    <s v="Dec"/>
    <x v="7"/>
    <n v="34.710775462965103"/>
    <n v="440625"/>
    <x v="10"/>
    <x v="1"/>
    <x v="1"/>
    <n v="46"/>
    <x v="1"/>
    <n v="2"/>
    <m/>
    <m/>
    <n v="8"/>
    <n v="2"/>
  </r>
  <r>
    <n v="2014"/>
    <s v="Dec"/>
    <x v="1"/>
    <n v="29.675730452675552"/>
    <n v="334000"/>
    <x v="10"/>
    <x v="1"/>
    <x v="1"/>
    <n v="50739"/>
    <x v="1"/>
    <n v="6"/>
    <n v="3"/>
    <m/>
    <n v="590"/>
    <n v="9"/>
  </r>
  <r>
    <n v="2014"/>
    <s v="Dec"/>
    <x v="35"/>
    <n v="29.986037808640202"/>
    <n v="171000"/>
    <x v="10"/>
    <x v="1"/>
    <x v="1"/>
    <n v="463"/>
    <x v="1"/>
    <n v="1"/>
    <n v="2"/>
    <m/>
    <n v="8"/>
    <n v="3"/>
  </r>
  <r>
    <n v="2014"/>
    <s v="Feb"/>
    <x v="6"/>
    <n v="30.947280092590518"/>
    <n v="70820"/>
    <x v="10"/>
    <x v="0"/>
    <x v="0"/>
    <n v="126480.12"/>
    <x v="2"/>
    <m/>
    <m/>
    <m/>
    <n v="1565"/>
    <n v="2"/>
  </r>
  <r>
    <n v="2014"/>
    <s v="Feb"/>
    <x v="7"/>
    <n v="29.958333333332121"/>
    <n v="930000"/>
    <x v="10"/>
    <x v="1"/>
    <x v="1"/>
    <n v="1481"/>
    <x v="1"/>
    <n v="2"/>
    <m/>
    <m/>
    <n v="24"/>
    <n v="2"/>
  </r>
  <r>
    <n v="2014"/>
    <s v="Jan"/>
    <x v="18"/>
    <n v="30"/>
    <n v="50000"/>
    <x v="10"/>
    <x v="1"/>
    <x v="1"/>
    <n v="396"/>
    <x v="1"/>
    <n v="1"/>
    <m/>
    <m/>
    <n v="7"/>
    <n v="1"/>
  </r>
  <r>
    <n v="2014"/>
    <s v="Jan"/>
    <x v="6"/>
    <n v="32.767207754632182"/>
    <n v="61500"/>
    <x v="10"/>
    <x v="0"/>
    <x v="0"/>
    <n v="63532.17"/>
    <x v="4"/>
    <m/>
    <m/>
    <m/>
    <n v="638"/>
    <n v="4"/>
  </r>
  <r>
    <n v="2014"/>
    <s v="Jan"/>
    <x v="12"/>
    <n v="21"/>
    <n v="100000"/>
    <x v="10"/>
    <x v="1"/>
    <x v="1"/>
    <n v="0"/>
    <x v="1"/>
    <n v="1"/>
    <m/>
    <m/>
    <n v="0"/>
    <n v="1"/>
  </r>
  <r>
    <n v="2014"/>
    <s v="Jan"/>
    <x v="7"/>
    <n v="30"/>
    <n v="275250"/>
    <x v="10"/>
    <x v="1"/>
    <x v="1"/>
    <n v="2212.9899999999998"/>
    <x v="1"/>
    <n v="4"/>
    <m/>
    <m/>
    <n v="112"/>
    <n v="4"/>
  </r>
  <r>
    <n v="2014"/>
    <s v="Jul"/>
    <x v="39"/>
    <n v="46.430347222223645"/>
    <n v="122800"/>
    <x v="10"/>
    <x v="1"/>
    <x v="1"/>
    <n v="1075"/>
    <x v="1"/>
    <n v="2"/>
    <m/>
    <m/>
    <n v="17"/>
    <n v="2"/>
  </r>
  <r>
    <n v="2014"/>
    <s v="Jul"/>
    <x v="23"/>
    <n v="33.636363636363633"/>
    <n v="458200"/>
    <x v="10"/>
    <x v="1"/>
    <x v="1"/>
    <n v="511"/>
    <x v="1"/>
    <n v="7"/>
    <n v="4"/>
    <m/>
    <n v="25"/>
    <n v="11"/>
  </r>
  <r>
    <n v="2014"/>
    <s v="Jul"/>
    <x v="0"/>
    <n v="30"/>
    <n v="104500"/>
    <x v="10"/>
    <x v="0"/>
    <x v="0"/>
    <n v="220145.09"/>
    <x v="3"/>
    <m/>
    <m/>
    <m/>
    <n v="1672"/>
    <n v="3"/>
  </r>
  <r>
    <n v="2014"/>
    <s v="Jul"/>
    <x v="14"/>
    <n v="27.711157407405455"/>
    <n v="76000"/>
    <x v="10"/>
    <x v="0"/>
    <x v="0"/>
    <n v="69134.11"/>
    <x v="2"/>
    <n v="1"/>
    <m/>
    <m/>
    <n v="790"/>
    <n v="3"/>
  </r>
  <r>
    <n v="2014"/>
    <s v="Jul"/>
    <x v="37"/>
    <n v="41.077499999999418"/>
    <n v="228000"/>
    <x v="10"/>
    <x v="1"/>
    <x v="3"/>
    <n v="9258"/>
    <x v="0"/>
    <n v="2"/>
    <m/>
    <m/>
    <n v="32"/>
    <n v="3"/>
  </r>
  <r>
    <n v="2014"/>
    <s v="Jul"/>
    <x v="11"/>
    <n v="29.116296578590507"/>
    <n v="344237"/>
    <x v="10"/>
    <x v="1"/>
    <x v="2"/>
    <n v="155243.87"/>
    <x v="12"/>
    <n v="17"/>
    <m/>
    <m/>
    <n v="1844"/>
    <n v="41"/>
  </r>
  <r>
    <n v="2014"/>
    <s v="Jul"/>
    <x v="36"/>
    <n v="31.666666666666668"/>
    <n v="63000"/>
    <x v="10"/>
    <x v="0"/>
    <x v="0"/>
    <n v="236181.1"/>
    <x v="3"/>
    <m/>
    <m/>
    <m/>
    <n v="3949"/>
    <n v="3"/>
  </r>
  <r>
    <n v="2014"/>
    <s v="Jul"/>
    <x v="38"/>
    <n v="36.872649176954937"/>
    <n v="1252500"/>
    <x v="10"/>
    <x v="1"/>
    <x v="3"/>
    <n v="128027.47"/>
    <x v="3"/>
    <n v="6"/>
    <m/>
    <m/>
    <n v="1438"/>
    <n v="9"/>
  </r>
  <r>
    <n v="2014"/>
    <s v="Jul"/>
    <x v="7"/>
    <n v="37.5"/>
    <n v="135550"/>
    <x v="10"/>
    <x v="1"/>
    <x v="1"/>
    <n v="47174"/>
    <x v="1"/>
    <n v="4"/>
    <m/>
    <m/>
    <n v="981"/>
    <n v="4"/>
  </r>
  <r>
    <n v="2014"/>
    <s v="Jul"/>
    <x v="1"/>
    <n v="32.5"/>
    <n v="399368"/>
    <x v="10"/>
    <x v="1"/>
    <x v="1"/>
    <n v="1385.01"/>
    <x v="0"/>
    <n v="4"/>
    <n v="1"/>
    <m/>
    <n v="42"/>
    <n v="6"/>
  </r>
  <r>
    <n v="2014"/>
    <s v="Jun"/>
    <x v="39"/>
    <n v="30"/>
    <n v="50000"/>
    <x v="10"/>
    <x v="1"/>
    <x v="1"/>
    <n v="5"/>
    <x v="1"/>
    <n v="1"/>
    <m/>
    <m/>
    <n v="1"/>
    <n v="1"/>
  </r>
  <r>
    <n v="2014"/>
    <s v="Jun"/>
    <x v="23"/>
    <n v="34.799999999999997"/>
    <n v="127041"/>
    <x v="10"/>
    <x v="1"/>
    <x v="1"/>
    <n v="3065.5"/>
    <x v="1"/>
    <n v="5"/>
    <m/>
    <m/>
    <n v="37"/>
    <n v="5"/>
  </r>
  <r>
    <n v="2014"/>
    <s v="Jun"/>
    <x v="0"/>
    <n v="30"/>
    <n v="50000"/>
    <x v="10"/>
    <x v="0"/>
    <x v="0"/>
    <n v="117210.24000000001"/>
    <x v="0"/>
    <m/>
    <m/>
    <m/>
    <n v="354"/>
    <n v="1"/>
  </r>
  <r>
    <n v="2014"/>
    <s v="Jun"/>
    <x v="33"/>
    <n v="37.5"/>
    <n v="136300"/>
    <x v="10"/>
    <x v="1"/>
    <x v="1"/>
    <n v="655"/>
    <x v="1"/>
    <n v="2"/>
    <m/>
    <m/>
    <n v="3"/>
    <n v="2"/>
  </r>
  <r>
    <n v="2014"/>
    <s v="Jun"/>
    <x v="11"/>
    <n v="26.420586419753576"/>
    <n v="116727"/>
    <x v="10"/>
    <x v="1"/>
    <x v="2"/>
    <n v="92224.989999999991"/>
    <x v="11"/>
    <n v="11"/>
    <m/>
    <m/>
    <n v="1313"/>
    <n v="30"/>
  </r>
  <r>
    <n v="2014"/>
    <s v="Jun"/>
    <x v="27"/>
    <n v="30"/>
    <n v="150000"/>
    <x v="10"/>
    <x v="1"/>
    <x v="1"/>
    <n v="65"/>
    <x v="1"/>
    <n v="1"/>
    <m/>
    <m/>
    <n v="4"/>
    <n v="1"/>
  </r>
  <r>
    <n v="2014"/>
    <s v="Jun"/>
    <x v="20"/>
    <n v="28.655350115739566"/>
    <n v="58000"/>
    <x v="10"/>
    <x v="0"/>
    <x v="0"/>
    <n v="100594"/>
    <x v="4"/>
    <m/>
    <m/>
    <m/>
    <n v="1200"/>
    <n v="4"/>
  </r>
  <r>
    <n v="2014"/>
    <s v="Jun"/>
    <x v="1"/>
    <n v="41.809679783951047"/>
    <n v="374000"/>
    <x v="10"/>
    <x v="1"/>
    <x v="1"/>
    <n v="24028"/>
    <x v="1"/>
    <n v="3"/>
    <m/>
    <m/>
    <n v="142"/>
    <n v="3"/>
  </r>
  <r>
    <n v="2014"/>
    <s v="Mar"/>
    <x v="18"/>
    <n v="44.958333333335759"/>
    <n v="55000"/>
    <x v="10"/>
    <x v="1"/>
    <x v="1"/>
    <n v="6541"/>
    <x v="1"/>
    <n v="1"/>
    <m/>
    <m/>
    <n v="170"/>
    <n v="1"/>
  </r>
  <r>
    <n v="2014"/>
    <s v="Mar"/>
    <x v="6"/>
    <n v="44.705740740741021"/>
    <n v="152000"/>
    <x v="10"/>
    <x v="0"/>
    <x v="0"/>
    <n v="163614.84"/>
    <x v="2"/>
    <m/>
    <m/>
    <m/>
    <n v="2567"/>
    <n v="2"/>
  </r>
  <r>
    <n v="2014"/>
    <s v="Mar"/>
    <x v="0"/>
    <n v="37.715017361111677"/>
    <n v="50000"/>
    <x v="10"/>
    <x v="0"/>
    <x v="0"/>
    <n v="78039.76999999999"/>
    <x v="2"/>
    <m/>
    <m/>
    <m/>
    <n v="612"/>
    <n v="2"/>
  </r>
  <r>
    <n v="2014"/>
    <s v="Mar"/>
    <x v="7"/>
    <n v="25.75"/>
    <n v="77100"/>
    <x v="10"/>
    <x v="1"/>
    <x v="1"/>
    <n v="8201.34"/>
    <x v="1"/>
    <n v="4"/>
    <m/>
    <m/>
    <n v="173"/>
    <n v="4"/>
  </r>
  <r>
    <n v="2014"/>
    <s v="Mar"/>
    <x v="15"/>
    <n v="34.166886574072123"/>
    <n v="50000"/>
    <x v="10"/>
    <x v="1"/>
    <x v="1"/>
    <n v="1937"/>
    <x v="1"/>
    <m/>
    <n v="1"/>
    <m/>
    <n v="40"/>
    <n v="1"/>
  </r>
  <r>
    <n v="2014"/>
    <s v="May"/>
    <x v="23"/>
    <n v="33.5"/>
    <n v="58000"/>
    <x v="10"/>
    <x v="1"/>
    <x v="1"/>
    <n v="5901.01"/>
    <x v="1"/>
    <n v="2"/>
    <m/>
    <m/>
    <n v="87"/>
    <n v="2"/>
  </r>
  <r>
    <n v="2014"/>
    <s v="May"/>
    <x v="31"/>
    <n v="27.650308641973727"/>
    <n v="106200"/>
    <x v="10"/>
    <x v="1"/>
    <x v="1"/>
    <n v="647"/>
    <x v="1"/>
    <n v="3"/>
    <m/>
    <m/>
    <n v="16"/>
    <n v="3"/>
  </r>
  <r>
    <n v="2014"/>
    <s v="May"/>
    <x v="11"/>
    <n v="29.43702546296306"/>
    <n v="174750"/>
    <x v="10"/>
    <x v="1"/>
    <x v="2"/>
    <n v="88968.95"/>
    <x v="13"/>
    <n v="10"/>
    <m/>
    <m/>
    <n v="1185"/>
    <n v="27"/>
  </r>
  <r>
    <n v="2014"/>
    <s v="May"/>
    <x v="36"/>
    <n v="27.773177083332484"/>
    <n v="52600"/>
    <x v="10"/>
    <x v="0"/>
    <x v="0"/>
    <n v="55291.5"/>
    <x v="4"/>
    <m/>
    <m/>
    <m/>
    <n v="617"/>
    <n v="4"/>
  </r>
  <r>
    <n v="2014"/>
    <s v="May"/>
    <x v="21"/>
    <n v="31.514733796291694"/>
    <n v="51000"/>
    <x v="10"/>
    <x v="0"/>
    <x v="0"/>
    <n v="5876"/>
    <x v="1"/>
    <m/>
    <n v="1"/>
    <m/>
    <n v="70"/>
    <n v="1"/>
  </r>
  <r>
    <n v="2014"/>
    <s v="May"/>
    <x v="38"/>
    <n v="34.47659336419747"/>
    <n v="61900"/>
    <x v="10"/>
    <x v="1"/>
    <x v="3"/>
    <n v="63744.5"/>
    <x v="3"/>
    <m/>
    <m/>
    <m/>
    <n v="509"/>
    <n v="3"/>
  </r>
  <r>
    <n v="2014"/>
    <s v="Nov"/>
    <x v="23"/>
    <n v="32"/>
    <n v="67500"/>
    <x v="10"/>
    <x v="1"/>
    <x v="1"/>
    <n v="3425"/>
    <x v="1"/>
    <n v="2"/>
    <m/>
    <m/>
    <n v="41"/>
    <n v="2"/>
  </r>
  <r>
    <n v="2014"/>
    <s v="Nov"/>
    <x v="13"/>
    <n v="29.49880787037182"/>
    <n v="52875"/>
    <x v="10"/>
    <x v="0"/>
    <x v="0"/>
    <n v="59756"/>
    <x v="2"/>
    <m/>
    <m/>
    <m/>
    <n v="255"/>
    <n v="2"/>
  </r>
  <r>
    <n v="2014"/>
    <s v="Nov"/>
    <x v="8"/>
    <n v="39.560237268518904"/>
    <n v="59500"/>
    <x v="10"/>
    <x v="1"/>
    <x v="2"/>
    <n v="66058"/>
    <x v="3"/>
    <n v="1"/>
    <m/>
    <m/>
    <n v="1027"/>
    <n v="4"/>
  </r>
  <r>
    <n v="2014"/>
    <s v="Nov"/>
    <x v="11"/>
    <n v="36.282815806877416"/>
    <n v="94588"/>
    <x v="10"/>
    <x v="1"/>
    <x v="2"/>
    <n v="36486"/>
    <x v="10"/>
    <n v="5"/>
    <m/>
    <m/>
    <n v="402"/>
    <n v="14"/>
  </r>
  <r>
    <n v="2014"/>
    <s v="Nov"/>
    <x v="7"/>
    <n v="44.797390046296641"/>
    <n v="108000"/>
    <x v="10"/>
    <x v="1"/>
    <x v="1"/>
    <n v="31282.92"/>
    <x v="1"/>
    <n v="2"/>
    <m/>
    <m/>
    <n v="314"/>
    <n v="2"/>
  </r>
  <r>
    <n v="2014"/>
    <s v="Nov"/>
    <x v="1"/>
    <n v="36.215740740741239"/>
    <n v="292000"/>
    <x v="10"/>
    <x v="1"/>
    <x v="1"/>
    <n v="186325"/>
    <x v="0"/>
    <n v="3"/>
    <n v="4"/>
    <m/>
    <n v="723"/>
    <n v="8"/>
  </r>
  <r>
    <n v="2014"/>
    <s v="Nov"/>
    <x v="35"/>
    <n v="38.428553240740648"/>
    <n v="171308"/>
    <x v="10"/>
    <x v="1"/>
    <x v="1"/>
    <n v="1848"/>
    <x v="1"/>
    <n v="4"/>
    <n v="3"/>
    <m/>
    <n v="29"/>
    <n v="7"/>
  </r>
  <r>
    <n v="2014"/>
    <s v="Oct"/>
    <x v="6"/>
    <n v="28.731678240741893"/>
    <n v="149200"/>
    <x v="10"/>
    <x v="0"/>
    <x v="0"/>
    <n v="162046.03999999998"/>
    <x v="7"/>
    <m/>
    <m/>
    <m/>
    <n v="1582"/>
    <n v="5"/>
  </r>
  <r>
    <n v="2014"/>
    <s v="Oct"/>
    <x v="23"/>
    <n v="35.125578703702558"/>
    <n v="56000"/>
    <x v="10"/>
    <x v="1"/>
    <x v="1"/>
    <n v="1904"/>
    <x v="1"/>
    <n v="4"/>
    <m/>
    <m/>
    <n v="26"/>
    <n v="4"/>
  </r>
  <r>
    <n v="2014"/>
    <s v="Oct"/>
    <x v="0"/>
    <n v="35.041666666671517"/>
    <n v="50000"/>
    <x v="10"/>
    <x v="0"/>
    <x v="0"/>
    <n v="123920"/>
    <x v="0"/>
    <m/>
    <m/>
    <m/>
    <n v="303"/>
    <n v="1"/>
  </r>
  <r>
    <n v="2014"/>
    <s v="Oct"/>
    <x v="11"/>
    <n v="26.892586805555485"/>
    <n v="372320"/>
    <x v="10"/>
    <x v="1"/>
    <x v="2"/>
    <n v="159943.94"/>
    <x v="13"/>
    <n v="9"/>
    <m/>
    <m/>
    <n v="2132"/>
    <n v="26"/>
  </r>
  <r>
    <n v="2014"/>
    <s v="Oct"/>
    <x v="27"/>
    <n v="30.041666666669091"/>
    <n v="62000"/>
    <x v="10"/>
    <x v="1"/>
    <x v="1"/>
    <n v="0"/>
    <x v="1"/>
    <n v="3"/>
    <m/>
    <m/>
    <n v="0"/>
    <n v="3"/>
  </r>
  <r>
    <n v="2014"/>
    <s v="Oct"/>
    <x v="26"/>
    <n v="31.541666666667879"/>
    <n v="53000"/>
    <x v="10"/>
    <x v="1"/>
    <x v="1"/>
    <n v="369"/>
    <x v="1"/>
    <m/>
    <n v="2"/>
    <m/>
    <n v="11"/>
    <n v="2"/>
  </r>
  <r>
    <n v="2014"/>
    <s v="Oct"/>
    <x v="38"/>
    <n v="36.955580632717705"/>
    <n v="2145000"/>
    <x v="10"/>
    <x v="1"/>
    <x v="3"/>
    <n v="166646"/>
    <x v="7"/>
    <n v="1"/>
    <m/>
    <m/>
    <n v="1642"/>
    <n v="6"/>
  </r>
  <r>
    <n v="2014"/>
    <s v="Oct"/>
    <x v="32"/>
    <n v="39.39198302468867"/>
    <n v="25043950"/>
    <x v="10"/>
    <x v="1"/>
    <x v="1"/>
    <n v="107"/>
    <x v="1"/>
    <n v="1"/>
    <n v="2"/>
    <m/>
    <n v="19"/>
    <n v="3"/>
  </r>
  <r>
    <n v="2014"/>
    <s v="Oct"/>
    <x v="7"/>
    <n v="31.041666666671517"/>
    <n v="405000"/>
    <x v="10"/>
    <x v="1"/>
    <x v="1"/>
    <n v="2716"/>
    <x v="1"/>
    <n v="2"/>
    <m/>
    <m/>
    <n v="55"/>
    <n v="2"/>
  </r>
  <r>
    <n v="2014"/>
    <s v="Oct"/>
    <x v="1"/>
    <n v="40.698434927983421"/>
    <n v="433500"/>
    <x v="10"/>
    <x v="1"/>
    <x v="1"/>
    <n v="14511"/>
    <x v="0"/>
    <n v="6"/>
    <n v="2"/>
    <m/>
    <n v="185"/>
    <n v="9"/>
  </r>
  <r>
    <n v="2014"/>
    <s v="Sep"/>
    <x v="39"/>
    <n v="30"/>
    <n v="1025000"/>
    <x v="10"/>
    <x v="1"/>
    <x v="1"/>
    <n v="296"/>
    <x v="1"/>
    <n v="2"/>
    <m/>
    <m/>
    <n v="9"/>
    <n v="2"/>
  </r>
  <r>
    <n v="2014"/>
    <s v="Sep"/>
    <x v="23"/>
    <n v="35.01041666666606"/>
    <n v="101870"/>
    <x v="10"/>
    <x v="1"/>
    <x v="1"/>
    <n v="2861"/>
    <x v="1"/>
    <n v="4"/>
    <m/>
    <m/>
    <n v="46"/>
    <n v="4"/>
  </r>
  <r>
    <n v="2014"/>
    <s v="Sep"/>
    <x v="8"/>
    <n v="35.216276041666788"/>
    <n v="124500"/>
    <x v="10"/>
    <x v="1"/>
    <x v="2"/>
    <n v="100307.1"/>
    <x v="0"/>
    <n v="3"/>
    <m/>
    <m/>
    <n v="776"/>
    <n v="4"/>
  </r>
  <r>
    <n v="2014"/>
    <s v="Sep"/>
    <x v="11"/>
    <n v="27.966957120812452"/>
    <n v="144610"/>
    <x v="10"/>
    <x v="1"/>
    <x v="2"/>
    <n v="127155.8"/>
    <x v="14"/>
    <n v="9"/>
    <m/>
    <m/>
    <n v="963"/>
    <n v="21"/>
  </r>
  <r>
    <n v="2014"/>
    <s v="Sep"/>
    <x v="26"/>
    <n v="37.05878086419883"/>
    <n v="140000"/>
    <x v="10"/>
    <x v="1"/>
    <x v="1"/>
    <n v="7806"/>
    <x v="1"/>
    <m/>
    <n v="3"/>
    <m/>
    <n v="87"/>
    <n v="3"/>
  </r>
  <r>
    <n v="2014"/>
    <s v="Sep"/>
    <x v="38"/>
    <n v="36.007539351852031"/>
    <n v="193600"/>
    <x v="10"/>
    <x v="1"/>
    <x v="3"/>
    <n v="229217.51"/>
    <x v="3"/>
    <n v="2"/>
    <m/>
    <m/>
    <n v="1565"/>
    <n v="5"/>
  </r>
  <r>
    <n v="2014"/>
    <s v="Sep"/>
    <x v="1"/>
    <n v="38.687853009258106"/>
    <n v="60000"/>
    <x v="10"/>
    <x v="1"/>
    <x v="1"/>
    <n v="119417.48"/>
    <x v="2"/>
    <m/>
    <m/>
    <m/>
    <n v="1048"/>
    <n v="2"/>
  </r>
  <r>
    <n v="2014"/>
    <s v="Sep"/>
    <x v="35"/>
    <n v="36.849266975308034"/>
    <n v="2509370"/>
    <x v="10"/>
    <x v="1"/>
    <x v="1"/>
    <n v="1417"/>
    <x v="1"/>
    <n v="1"/>
    <n v="2"/>
    <m/>
    <n v="23"/>
    <n v="3"/>
  </r>
  <r>
    <n v="2015"/>
    <s v="Apr"/>
    <x v="28"/>
    <n v="30"/>
    <n v="100000"/>
    <x v="10"/>
    <x v="1"/>
    <x v="1"/>
    <n v="8537"/>
    <x v="1"/>
    <m/>
    <n v="1"/>
    <m/>
    <n v="292"/>
    <n v="1"/>
  </r>
  <r>
    <n v="2015"/>
    <s v="Apr"/>
    <x v="6"/>
    <n v="32.23579089506287"/>
    <n v="132500"/>
    <x v="10"/>
    <x v="0"/>
    <x v="0"/>
    <n v="143675"/>
    <x v="5"/>
    <m/>
    <m/>
    <m/>
    <n v="1578"/>
    <n v="6"/>
  </r>
  <r>
    <n v="2015"/>
    <s v="Apr"/>
    <x v="23"/>
    <n v="31.159715277777288"/>
    <n v="134500"/>
    <x v="10"/>
    <x v="1"/>
    <x v="1"/>
    <n v="9600"/>
    <x v="1"/>
    <n v="4"/>
    <n v="1"/>
    <m/>
    <n v="136"/>
    <n v="5"/>
  </r>
  <r>
    <n v="2015"/>
    <s v="Apr"/>
    <x v="0"/>
    <n v="42.610817901234746"/>
    <n v="67500"/>
    <x v="10"/>
    <x v="0"/>
    <x v="0"/>
    <n v="112914"/>
    <x v="3"/>
    <m/>
    <m/>
    <m/>
    <n v="381"/>
    <n v="3"/>
  </r>
  <r>
    <n v="2015"/>
    <s v="Apr"/>
    <x v="8"/>
    <n v="40.618352623457518"/>
    <n v="50750"/>
    <x v="10"/>
    <x v="1"/>
    <x v="2"/>
    <n v="21224"/>
    <x v="2"/>
    <n v="1"/>
    <m/>
    <m/>
    <n v="280"/>
    <n v="3"/>
  </r>
  <r>
    <n v="2015"/>
    <s v="Apr"/>
    <x v="11"/>
    <n v="33.52683755446624"/>
    <n v="150450"/>
    <x v="10"/>
    <x v="1"/>
    <x v="2"/>
    <n v="23001"/>
    <x v="5"/>
    <n v="11"/>
    <m/>
    <m/>
    <n v="325"/>
    <n v="17"/>
  </r>
  <r>
    <n v="2015"/>
    <s v="Apr"/>
    <x v="38"/>
    <n v="37.29924639917752"/>
    <n v="3440759"/>
    <x v="10"/>
    <x v="1"/>
    <x v="3"/>
    <n v="10273"/>
    <x v="0"/>
    <n v="8"/>
    <m/>
    <m/>
    <n v="177"/>
    <n v="9"/>
  </r>
  <r>
    <n v="2015"/>
    <s v="Apr"/>
    <x v="1"/>
    <n v="43.333333333333336"/>
    <n v="173000"/>
    <x v="10"/>
    <x v="1"/>
    <x v="1"/>
    <n v="28383"/>
    <x v="0"/>
    <n v="1"/>
    <n v="1"/>
    <m/>
    <n v="198"/>
    <n v="3"/>
  </r>
  <r>
    <n v="2015"/>
    <s v="Aug"/>
    <x v="39"/>
    <n v="32.019363425926713"/>
    <n v="2005000"/>
    <x v="10"/>
    <x v="1"/>
    <x v="1"/>
    <n v="2230"/>
    <x v="1"/>
    <n v="2"/>
    <m/>
    <m/>
    <n v="12"/>
    <n v="2"/>
  </r>
  <r>
    <n v="2015"/>
    <s v="Aug"/>
    <x v="37"/>
    <n v="31.666666666666668"/>
    <n v="156000"/>
    <x v="10"/>
    <x v="1"/>
    <x v="3"/>
    <n v="250"/>
    <x v="1"/>
    <n v="3"/>
    <m/>
    <m/>
    <n v="6"/>
    <n v="3"/>
  </r>
  <r>
    <n v="2015"/>
    <s v="Aug"/>
    <x v="11"/>
    <n v="29.77228877314883"/>
    <n v="139400"/>
    <x v="10"/>
    <x v="1"/>
    <x v="2"/>
    <n v="98238"/>
    <x v="14"/>
    <n v="8"/>
    <m/>
    <m/>
    <n v="993"/>
    <n v="20"/>
  </r>
  <r>
    <n v="2015"/>
    <s v="Aug"/>
    <x v="21"/>
    <n v="29"/>
    <n v="520000"/>
    <x v="10"/>
    <x v="0"/>
    <x v="0"/>
    <n v="65019.47"/>
    <x v="0"/>
    <m/>
    <n v="1"/>
    <m/>
    <n v="821"/>
    <n v="2"/>
  </r>
  <r>
    <n v="2015"/>
    <s v="Aug"/>
    <x v="38"/>
    <n v="35"/>
    <n v="1257750"/>
    <x v="10"/>
    <x v="1"/>
    <x v="3"/>
    <n v="7693"/>
    <x v="2"/>
    <n v="4"/>
    <m/>
    <m/>
    <n v="136"/>
    <n v="6"/>
  </r>
  <r>
    <n v="2015"/>
    <s v="Aug"/>
    <x v="20"/>
    <n v="32.318871527779265"/>
    <n v="55000"/>
    <x v="10"/>
    <x v="0"/>
    <x v="0"/>
    <n v="58107.83"/>
    <x v="2"/>
    <m/>
    <m/>
    <m/>
    <n v="607"/>
    <n v="2"/>
  </r>
  <r>
    <n v="2015"/>
    <s v="Aug"/>
    <x v="35"/>
    <n v="35.102233796298002"/>
    <n v="101999"/>
    <x v="10"/>
    <x v="1"/>
    <x v="1"/>
    <n v="12828"/>
    <x v="1"/>
    <m/>
    <n v="3"/>
    <m/>
    <n v="122"/>
    <n v="3"/>
  </r>
  <r>
    <n v="2015"/>
    <s v="Dec"/>
    <x v="39"/>
    <n v="30"/>
    <n v="1500000"/>
    <x v="10"/>
    <x v="1"/>
    <x v="1"/>
    <n v="0"/>
    <x v="1"/>
    <n v="1"/>
    <m/>
    <m/>
    <n v="0"/>
    <n v="1"/>
  </r>
  <r>
    <n v="2015"/>
    <s v="Dec"/>
    <x v="0"/>
    <n v="35.15674768518511"/>
    <n v="80000"/>
    <x v="10"/>
    <x v="0"/>
    <x v="0"/>
    <n v="107240.33"/>
    <x v="2"/>
    <m/>
    <m/>
    <m/>
    <n v="638"/>
    <n v="2"/>
  </r>
  <r>
    <n v="2015"/>
    <s v="Dec"/>
    <x v="12"/>
    <n v="30"/>
    <n v="53500"/>
    <x v="10"/>
    <x v="1"/>
    <x v="1"/>
    <n v="201"/>
    <x v="1"/>
    <n v="2"/>
    <m/>
    <m/>
    <n v="5"/>
    <n v="2"/>
  </r>
  <r>
    <n v="2015"/>
    <s v="Dec"/>
    <x v="21"/>
    <n v="60"/>
    <n v="125000"/>
    <x v="10"/>
    <x v="0"/>
    <x v="0"/>
    <n v="124"/>
    <x v="1"/>
    <m/>
    <n v="1"/>
    <m/>
    <n v="3"/>
    <n v="1"/>
  </r>
  <r>
    <n v="2015"/>
    <s v="Dec"/>
    <x v="38"/>
    <n v="33.869928626542482"/>
    <n v="6570025"/>
    <x v="10"/>
    <x v="1"/>
    <x v="3"/>
    <n v="23963"/>
    <x v="3"/>
    <n v="2"/>
    <n v="1"/>
    <m/>
    <n v="175"/>
    <n v="6"/>
  </r>
  <r>
    <n v="2015"/>
    <s v="Dec"/>
    <x v="35"/>
    <n v="45"/>
    <n v="78000"/>
    <x v="10"/>
    <x v="1"/>
    <x v="1"/>
    <n v="470"/>
    <x v="1"/>
    <n v="1"/>
    <n v="1"/>
    <m/>
    <n v="6"/>
    <n v="2"/>
  </r>
  <r>
    <n v="2015"/>
    <s v="Feb"/>
    <x v="18"/>
    <n v="23"/>
    <n v="105375"/>
    <x v="10"/>
    <x v="1"/>
    <x v="1"/>
    <n v="792"/>
    <x v="1"/>
    <n v="2"/>
    <m/>
    <m/>
    <n v="18"/>
    <n v="2"/>
  </r>
  <r>
    <n v="2015"/>
    <s v="Feb"/>
    <x v="28"/>
    <n v="43.6719020061743"/>
    <n v="51100"/>
    <x v="10"/>
    <x v="1"/>
    <x v="1"/>
    <n v="0"/>
    <x v="1"/>
    <m/>
    <n v="3"/>
    <m/>
    <n v="0"/>
    <n v="3"/>
  </r>
  <r>
    <n v="2015"/>
    <s v="Feb"/>
    <x v="39"/>
    <n v="32.458333333332121"/>
    <n v="103000"/>
    <x v="10"/>
    <x v="1"/>
    <x v="1"/>
    <n v="325"/>
    <x v="1"/>
    <n v="2"/>
    <m/>
    <m/>
    <n v="3"/>
    <n v="2"/>
  </r>
  <r>
    <n v="2015"/>
    <s v="Feb"/>
    <x v="16"/>
    <n v="29.958333333328483"/>
    <n v="70000"/>
    <x v="10"/>
    <x v="0"/>
    <x v="0"/>
    <n v="76949.820000000007"/>
    <x v="0"/>
    <m/>
    <m/>
    <m/>
    <n v="1071"/>
    <n v="1"/>
  </r>
  <r>
    <n v="2015"/>
    <s v="Feb"/>
    <x v="23"/>
    <n v="40.731499485597951"/>
    <n v="164000"/>
    <x v="10"/>
    <x v="1"/>
    <x v="1"/>
    <n v="1498"/>
    <x v="1"/>
    <n v="8"/>
    <n v="1"/>
    <m/>
    <n v="36"/>
    <n v="9"/>
  </r>
  <r>
    <n v="2015"/>
    <s v="Feb"/>
    <x v="0"/>
    <n v="44.958333333338182"/>
    <n v="150300"/>
    <x v="10"/>
    <x v="0"/>
    <x v="0"/>
    <n v="174328"/>
    <x v="3"/>
    <m/>
    <m/>
    <m/>
    <n v="675"/>
    <n v="3"/>
  </r>
  <r>
    <n v="2015"/>
    <s v="Feb"/>
    <x v="8"/>
    <n v="34.958333333338182"/>
    <n v="79000"/>
    <x v="10"/>
    <x v="1"/>
    <x v="2"/>
    <n v="30414"/>
    <x v="2"/>
    <n v="1"/>
    <m/>
    <m/>
    <n v="217"/>
    <n v="3"/>
  </r>
  <r>
    <n v="2015"/>
    <s v="Feb"/>
    <x v="11"/>
    <n v="33.25930237268549"/>
    <n v="314324"/>
    <x v="10"/>
    <x v="1"/>
    <x v="2"/>
    <n v="123996"/>
    <x v="15"/>
    <n v="14"/>
    <m/>
    <m/>
    <n v="1424"/>
    <n v="40"/>
  </r>
  <r>
    <n v="2015"/>
    <s v="Feb"/>
    <x v="26"/>
    <n v="29.958333333328483"/>
    <n v="200000"/>
    <x v="10"/>
    <x v="1"/>
    <x v="1"/>
    <n v="0"/>
    <x v="1"/>
    <m/>
    <n v="1"/>
    <m/>
    <n v="0"/>
    <n v="1"/>
  </r>
  <r>
    <n v="2015"/>
    <s v="Feb"/>
    <x v="21"/>
    <n v="59.958333333335759"/>
    <n v="100000"/>
    <x v="10"/>
    <x v="0"/>
    <x v="0"/>
    <n v="51"/>
    <x v="1"/>
    <m/>
    <n v="1"/>
    <m/>
    <n v="6"/>
    <n v="1"/>
  </r>
  <r>
    <n v="2015"/>
    <s v="Feb"/>
    <x v="38"/>
    <n v="37.458333333328483"/>
    <n v="1433666"/>
    <x v="10"/>
    <x v="1"/>
    <x v="3"/>
    <n v="63833"/>
    <x v="0"/>
    <n v="3"/>
    <m/>
    <m/>
    <n v="350"/>
    <n v="4"/>
  </r>
  <r>
    <n v="2015"/>
    <s v="Feb"/>
    <x v="1"/>
    <n v="39.958333333330906"/>
    <n v="68000"/>
    <x v="10"/>
    <x v="1"/>
    <x v="1"/>
    <n v="12718"/>
    <x v="0"/>
    <n v="2"/>
    <m/>
    <m/>
    <n v="294"/>
    <n v="3"/>
  </r>
  <r>
    <n v="2015"/>
    <s v="Feb"/>
    <x v="35"/>
    <n v="30.950104166668357"/>
    <n v="203750"/>
    <x v="10"/>
    <x v="1"/>
    <x v="1"/>
    <n v="142"/>
    <x v="1"/>
    <n v="5"/>
    <n v="2"/>
    <m/>
    <n v="7"/>
    <n v="7"/>
  </r>
  <r>
    <n v="2015"/>
    <s v="Jan"/>
    <x v="39"/>
    <n v="49.574716435183291"/>
    <n v="64150"/>
    <x v="10"/>
    <x v="1"/>
    <x v="1"/>
    <n v="511"/>
    <x v="1"/>
    <n v="4"/>
    <m/>
    <m/>
    <n v="10"/>
    <n v="4"/>
  </r>
  <r>
    <n v="2015"/>
    <s v="Jan"/>
    <x v="23"/>
    <n v="40.759489583333924"/>
    <n v="191500"/>
    <x v="10"/>
    <x v="1"/>
    <x v="1"/>
    <n v="147"/>
    <x v="1"/>
    <n v="10"/>
    <m/>
    <m/>
    <n v="35"/>
    <n v="10"/>
  </r>
  <r>
    <n v="2015"/>
    <s v="Jan"/>
    <x v="8"/>
    <n v="32"/>
    <n v="59500"/>
    <x v="10"/>
    <x v="1"/>
    <x v="2"/>
    <n v="8023"/>
    <x v="1"/>
    <n v="3"/>
    <m/>
    <m/>
    <n v="108"/>
    <n v="3"/>
  </r>
  <r>
    <n v="2015"/>
    <s v="Jan"/>
    <x v="11"/>
    <n v="31.205629050925928"/>
    <n v="83678"/>
    <x v="10"/>
    <x v="1"/>
    <x v="2"/>
    <n v="82920.11"/>
    <x v="16"/>
    <n v="7"/>
    <m/>
    <m/>
    <n v="753"/>
    <n v="20"/>
  </r>
  <r>
    <n v="2015"/>
    <s v="Jan"/>
    <x v="38"/>
    <n v="34.694996141975331"/>
    <n v="204300"/>
    <x v="10"/>
    <x v="1"/>
    <x v="3"/>
    <n v="5037"/>
    <x v="0"/>
    <n v="3"/>
    <n v="2"/>
    <m/>
    <n v="62"/>
    <n v="6"/>
  </r>
  <r>
    <n v="2015"/>
    <s v="Jan"/>
    <x v="35"/>
    <n v="35.99166666666715"/>
    <n v="132000"/>
    <x v="10"/>
    <x v="1"/>
    <x v="1"/>
    <n v="69"/>
    <x v="1"/>
    <n v="3"/>
    <n v="2"/>
    <m/>
    <n v="8"/>
    <n v="5"/>
  </r>
  <r>
    <n v="2015"/>
    <s v="Jul"/>
    <x v="39"/>
    <n v="32.609320023146211"/>
    <n v="111500"/>
    <x v="10"/>
    <x v="1"/>
    <x v="1"/>
    <n v="705"/>
    <x v="1"/>
    <n v="4"/>
    <m/>
    <m/>
    <n v="14"/>
    <n v="4"/>
  </r>
  <r>
    <n v="2015"/>
    <s v="Jul"/>
    <x v="23"/>
    <n v="32.611854745373421"/>
    <n v="88000"/>
    <x v="10"/>
    <x v="1"/>
    <x v="1"/>
    <n v="7132"/>
    <x v="1"/>
    <n v="4"/>
    <m/>
    <m/>
    <n v="74"/>
    <n v="4"/>
  </r>
  <r>
    <n v="2015"/>
    <s v="Jul"/>
    <x v="11"/>
    <n v="29.441324210239518"/>
    <n v="226100"/>
    <x v="10"/>
    <x v="1"/>
    <x v="2"/>
    <n v="31530"/>
    <x v="9"/>
    <n v="9"/>
    <m/>
    <m/>
    <n v="475"/>
    <n v="17"/>
  </r>
  <r>
    <n v="2015"/>
    <s v="Jul"/>
    <x v="26"/>
    <n v="22.650073302470748"/>
    <n v="155000"/>
    <x v="10"/>
    <x v="1"/>
    <x v="1"/>
    <n v="5550"/>
    <x v="1"/>
    <m/>
    <n v="3"/>
    <m/>
    <n v="68"/>
    <n v="3"/>
  </r>
  <r>
    <n v="2015"/>
    <s v="Jul"/>
    <x v="38"/>
    <n v="60"/>
    <n v="100000"/>
    <x v="10"/>
    <x v="1"/>
    <x v="3"/>
    <n v="25"/>
    <x v="1"/>
    <n v="1"/>
    <m/>
    <m/>
    <n v="1"/>
    <n v="1"/>
  </r>
  <r>
    <n v="2015"/>
    <s v="Jul"/>
    <x v="7"/>
    <n v="30"/>
    <n v="60000"/>
    <x v="10"/>
    <x v="1"/>
    <x v="1"/>
    <n v="852"/>
    <x v="1"/>
    <n v="1"/>
    <m/>
    <m/>
    <n v="27"/>
    <n v="1"/>
  </r>
  <r>
    <n v="2015"/>
    <s v="Jul"/>
    <x v="1"/>
    <n v="33.799999999999997"/>
    <n v="163000"/>
    <x v="10"/>
    <x v="1"/>
    <x v="1"/>
    <n v="164268.5"/>
    <x v="3"/>
    <n v="1"/>
    <n v="1"/>
    <m/>
    <n v="1531"/>
    <n v="5"/>
  </r>
  <r>
    <n v="2015"/>
    <s v="Jul"/>
    <x v="35"/>
    <n v="30.168399884259088"/>
    <n v="333400"/>
    <x v="10"/>
    <x v="1"/>
    <x v="1"/>
    <n v="5495"/>
    <x v="1"/>
    <n v="2"/>
    <n v="6"/>
    <m/>
    <n v="59"/>
    <n v="8"/>
  </r>
  <r>
    <n v="2015"/>
    <s v="Jun"/>
    <x v="39"/>
    <n v="39.009419367284863"/>
    <n v="183000"/>
    <x v="10"/>
    <x v="1"/>
    <x v="1"/>
    <n v="811"/>
    <x v="1"/>
    <n v="6"/>
    <m/>
    <m/>
    <n v="7"/>
    <n v="6"/>
  </r>
  <r>
    <n v="2015"/>
    <s v="Jun"/>
    <x v="23"/>
    <n v="41.25"/>
    <n v="185000"/>
    <x v="10"/>
    <x v="1"/>
    <x v="1"/>
    <n v="641"/>
    <x v="1"/>
    <n v="4"/>
    <m/>
    <m/>
    <n v="12"/>
    <n v="4"/>
  </r>
  <r>
    <n v="2015"/>
    <s v="Jun"/>
    <x v="37"/>
    <n v="40.153059895832484"/>
    <n v="3045850"/>
    <x v="10"/>
    <x v="1"/>
    <x v="3"/>
    <n v="9595.77"/>
    <x v="3"/>
    <n v="4"/>
    <n v="1"/>
    <m/>
    <n v="136"/>
    <n v="8"/>
  </r>
  <r>
    <n v="2015"/>
    <s v="Jun"/>
    <x v="11"/>
    <n v="31.88185699588535"/>
    <n v="285626"/>
    <x v="10"/>
    <x v="1"/>
    <x v="2"/>
    <n v="93463"/>
    <x v="17"/>
    <n v="7"/>
    <m/>
    <m/>
    <n v="1190"/>
    <n v="27"/>
  </r>
  <r>
    <n v="2015"/>
    <s v="Jun"/>
    <x v="26"/>
    <n v="40"/>
    <n v="1350000"/>
    <x v="10"/>
    <x v="1"/>
    <x v="1"/>
    <n v="81"/>
    <x v="1"/>
    <m/>
    <n v="1"/>
    <m/>
    <n v="4"/>
    <n v="1"/>
  </r>
  <r>
    <n v="2015"/>
    <s v="Jun"/>
    <x v="1"/>
    <n v="33.117849537037543"/>
    <n v="149888"/>
    <x v="10"/>
    <x v="1"/>
    <x v="1"/>
    <n v="64156"/>
    <x v="2"/>
    <n v="2"/>
    <n v="1"/>
    <m/>
    <n v="1314"/>
    <n v="5"/>
  </r>
  <r>
    <n v="2015"/>
    <s v="Jun"/>
    <x v="35"/>
    <n v="34.91156635802448"/>
    <n v="199000"/>
    <x v="10"/>
    <x v="1"/>
    <x v="1"/>
    <n v="4944"/>
    <x v="1"/>
    <n v="3"/>
    <n v="3"/>
    <m/>
    <n v="34"/>
    <n v="6"/>
  </r>
  <r>
    <n v="2015"/>
    <s v="Mar"/>
    <x v="6"/>
    <n v="36.08759027777851"/>
    <n v="123500"/>
    <x v="10"/>
    <x v="0"/>
    <x v="0"/>
    <n v="161053.41999999998"/>
    <x v="7"/>
    <m/>
    <m/>
    <m/>
    <n v="1543"/>
    <n v="5"/>
  </r>
  <r>
    <n v="2015"/>
    <s v="Mar"/>
    <x v="39"/>
    <n v="42.305555555552324"/>
    <n v="55450"/>
    <x v="10"/>
    <x v="1"/>
    <x v="1"/>
    <n v="28129.22"/>
    <x v="1"/>
    <n v="3"/>
    <m/>
    <m/>
    <n v="92"/>
    <n v="3"/>
  </r>
  <r>
    <n v="2015"/>
    <s v="Mar"/>
    <x v="23"/>
    <n v="28.534888888889689"/>
    <n v="116300"/>
    <x v="10"/>
    <x v="1"/>
    <x v="1"/>
    <n v="5677"/>
    <x v="1"/>
    <n v="3"/>
    <n v="2"/>
    <m/>
    <n v="35"/>
    <n v="5"/>
  </r>
  <r>
    <n v="2015"/>
    <s v="Mar"/>
    <x v="0"/>
    <n v="48.372866512344139"/>
    <n v="238000"/>
    <x v="10"/>
    <x v="0"/>
    <x v="0"/>
    <n v="630743.89"/>
    <x v="3"/>
    <m/>
    <m/>
    <m/>
    <n v="1343"/>
    <n v="3"/>
  </r>
  <r>
    <n v="2015"/>
    <s v="Mar"/>
    <x v="25"/>
    <n v="30"/>
    <n v="90000"/>
    <x v="10"/>
    <x v="1"/>
    <x v="1"/>
    <n v="425"/>
    <x v="1"/>
    <n v="1"/>
    <m/>
    <m/>
    <n v="7"/>
    <n v="1"/>
  </r>
  <r>
    <n v="2015"/>
    <s v="Mar"/>
    <x v="8"/>
    <n v="26.166666666665698"/>
    <n v="60800"/>
    <x v="10"/>
    <x v="1"/>
    <x v="2"/>
    <n v="14599"/>
    <x v="2"/>
    <n v="3"/>
    <m/>
    <m/>
    <n v="184"/>
    <n v="5"/>
  </r>
  <r>
    <n v="2015"/>
    <s v="Mar"/>
    <x v="11"/>
    <n v="32.059107253086886"/>
    <n v="54750"/>
    <x v="10"/>
    <x v="1"/>
    <x v="2"/>
    <n v="29810"/>
    <x v="8"/>
    <n v="5"/>
    <m/>
    <m/>
    <n v="481"/>
    <n v="15"/>
  </r>
  <r>
    <n v="2015"/>
    <s v="Mar"/>
    <x v="27"/>
    <n v="60"/>
    <n v="50000"/>
    <x v="10"/>
    <x v="1"/>
    <x v="1"/>
    <n v="75"/>
    <x v="1"/>
    <n v="1"/>
    <m/>
    <m/>
    <n v="2"/>
    <n v="1"/>
  </r>
  <r>
    <n v="2015"/>
    <s v="Mar"/>
    <x v="26"/>
    <n v="44.979166666667879"/>
    <n v="138000"/>
    <x v="10"/>
    <x v="1"/>
    <x v="1"/>
    <n v="30302"/>
    <x v="1"/>
    <m/>
    <n v="2"/>
    <m/>
    <n v="71"/>
    <n v="2"/>
  </r>
  <r>
    <n v="2015"/>
    <s v="Mar"/>
    <x v="38"/>
    <n v="38.791666666667155"/>
    <n v="372975"/>
    <x v="10"/>
    <x v="1"/>
    <x v="3"/>
    <n v="76677"/>
    <x v="0"/>
    <n v="4"/>
    <m/>
    <m/>
    <n v="448"/>
    <n v="5"/>
  </r>
  <r>
    <n v="2015"/>
    <s v="Mar"/>
    <x v="1"/>
    <n v="31.280965277778158"/>
    <n v="139377"/>
    <x v="10"/>
    <x v="1"/>
    <x v="1"/>
    <n v="37835"/>
    <x v="1"/>
    <n v="4"/>
    <n v="1"/>
    <m/>
    <n v="368"/>
    <n v="5"/>
  </r>
  <r>
    <n v="2015"/>
    <s v="Mar"/>
    <x v="35"/>
    <n v="37.49305555555717"/>
    <n v="250153"/>
    <x v="10"/>
    <x v="1"/>
    <x v="1"/>
    <n v="2124"/>
    <x v="1"/>
    <n v="1"/>
    <n v="5"/>
    <m/>
    <n v="18"/>
    <n v="6"/>
  </r>
  <r>
    <n v="2015"/>
    <s v="May"/>
    <x v="18"/>
    <n v="15"/>
    <n v="60000"/>
    <x v="10"/>
    <x v="1"/>
    <x v="1"/>
    <n v="2"/>
    <x v="1"/>
    <n v="1"/>
    <m/>
    <m/>
    <n v="2"/>
    <n v="1"/>
  </r>
  <r>
    <n v="2015"/>
    <s v="May"/>
    <x v="39"/>
    <n v="43.333333333333336"/>
    <n v="2016000"/>
    <x v="10"/>
    <x v="1"/>
    <x v="1"/>
    <n v="461"/>
    <x v="1"/>
    <n v="3"/>
    <m/>
    <m/>
    <n v="7"/>
    <n v="3"/>
  </r>
  <r>
    <n v="2015"/>
    <s v="May"/>
    <x v="23"/>
    <n v="35.268505015432311"/>
    <n v="74750"/>
    <x v="10"/>
    <x v="1"/>
    <x v="1"/>
    <n v="2921"/>
    <x v="1"/>
    <n v="5"/>
    <n v="1"/>
    <m/>
    <n v="9"/>
    <n v="6"/>
  </r>
  <r>
    <n v="2015"/>
    <s v="May"/>
    <x v="0"/>
    <n v="30"/>
    <n v="115000"/>
    <x v="10"/>
    <x v="0"/>
    <x v="0"/>
    <n v="177691"/>
    <x v="2"/>
    <m/>
    <m/>
    <m/>
    <n v="533"/>
    <n v="2"/>
  </r>
  <r>
    <n v="2015"/>
    <s v="May"/>
    <x v="11"/>
    <n v="30.934491203704674"/>
    <n v="104655"/>
    <x v="10"/>
    <x v="1"/>
    <x v="2"/>
    <n v="108386"/>
    <x v="17"/>
    <n v="5"/>
    <m/>
    <m/>
    <n v="1552"/>
    <n v="25"/>
  </r>
  <r>
    <n v="2015"/>
    <s v="May"/>
    <x v="38"/>
    <n v="25.4"/>
    <n v="64950"/>
    <x v="10"/>
    <x v="1"/>
    <x v="3"/>
    <n v="28416"/>
    <x v="2"/>
    <n v="2"/>
    <n v="1"/>
    <m/>
    <n v="202"/>
    <n v="5"/>
  </r>
  <r>
    <n v="2015"/>
    <s v="May"/>
    <x v="35"/>
    <n v="30"/>
    <n v="222000"/>
    <x v="10"/>
    <x v="1"/>
    <x v="1"/>
    <n v="1461"/>
    <x v="1"/>
    <m/>
    <n v="3"/>
    <m/>
    <n v="5"/>
    <n v="3"/>
  </r>
  <r>
    <n v="2015"/>
    <s v="Nov"/>
    <x v="18"/>
    <n v="42.5"/>
    <n v="109000"/>
    <x v="10"/>
    <x v="1"/>
    <x v="1"/>
    <n v="24703"/>
    <x v="1"/>
    <n v="2"/>
    <m/>
    <m/>
    <n v="48"/>
    <n v="2"/>
  </r>
  <r>
    <n v="2015"/>
    <s v="Nov"/>
    <x v="39"/>
    <n v="52.915520833332266"/>
    <n v="150000"/>
    <x v="10"/>
    <x v="1"/>
    <x v="1"/>
    <n v="0"/>
    <x v="1"/>
    <n v="1"/>
    <m/>
    <m/>
    <n v="0"/>
    <n v="1"/>
  </r>
  <r>
    <n v="2015"/>
    <s v="Nov"/>
    <x v="23"/>
    <n v="45"/>
    <n v="52500"/>
    <x v="10"/>
    <x v="1"/>
    <x v="1"/>
    <n v="1469"/>
    <x v="1"/>
    <n v="2"/>
    <m/>
    <m/>
    <n v="12"/>
    <n v="2"/>
  </r>
  <r>
    <n v="2015"/>
    <s v="Nov"/>
    <x v="40"/>
    <n v="45"/>
    <n v="50000"/>
    <x v="10"/>
    <x v="1"/>
    <x v="1"/>
    <n v="50"/>
    <x v="1"/>
    <n v="1"/>
    <m/>
    <m/>
    <n v="2"/>
    <n v="1"/>
  </r>
  <r>
    <n v="2015"/>
    <s v="Nov"/>
    <x v="0"/>
    <n v="46.633081597223281"/>
    <n v="155000"/>
    <x v="10"/>
    <x v="0"/>
    <x v="0"/>
    <n v="412621.14"/>
    <x v="4"/>
    <m/>
    <m/>
    <m/>
    <n v="1997"/>
    <n v="4"/>
  </r>
  <r>
    <n v="2015"/>
    <s v="Nov"/>
    <x v="25"/>
    <n v="27.276707175926276"/>
    <n v="70000"/>
    <x v="10"/>
    <x v="1"/>
    <x v="1"/>
    <n v="1403"/>
    <x v="1"/>
    <n v="2"/>
    <m/>
    <m/>
    <n v="25"/>
    <n v="2"/>
  </r>
  <r>
    <n v="2015"/>
    <s v="Nov"/>
    <x v="37"/>
    <n v="27.983344907406718"/>
    <n v="75000"/>
    <x v="10"/>
    <x v="1"/>
    <x v="3"/>
    <n v="500"/>
    <x v="1"/>
    <n v="1"/>
    <m/>
    <m/>
    <n v="1"/>
    <n v="1"/>
  </r>
  <r>
    <n v="2015"/>
    <s v="Nov"/>
    <x v="11"/>
    <n v="31.583055555554893"/>
    <n v="52700"/>
    <x v="10"/>
    <x v="1"/>
    <x v="2"/>
    <n v="10066"/>
    <x v="3"/>
    <n v="3"/>
    <m/>
    <m/>
    <n v="50"/>
    <n v="6"/>
  </r>
  <r>
    <n v="2015"/>
    <s v="Nov"/>
    <x v="21"/>
    <n v="28"/>
    <n v="280000"/>
    <x v="10"/>
    <x v="0"/>
    <x v="0"/>
    <n v="5233"/>
    <x v="1"/>
    <m/>
    <n v="1"/>
    <m/>
    <n v="17"/>
    <n v="1"/>
  </r>
  <r>
    <n v="2015"/>
    <s v="Nov"/>
    <x v="38"/>
    <n v="31.093622685184528"/>
    <n v="170000"/>
    <x v="10"/>
    <x v="1"/>
    <x v="3"/>
    <n v="188669"/>
    <x v="2"/>
    <m/>
    <m/>
    <m/>
    <n v="1784"/>
    <n v="2"/>
  </r>
  <r>
    <n v="2015"/>
    <s v="Nov"/>
    <x v="20"/>
    <n v="37.5"/>
    <n v="66600"/>
    <x v="10"/>
    <x v="0"/>
    <x v="0"/>
    <n v="77058.28"/>
    <x v="4"/>
    <m/>
    <m/>
    <m/>
    <n v="421"/>
    <n v="4"/>
  </r>
  <r>
    <n v="2015"/>
    <s v="Nov"/>
    <x v="35"/>
    <n v="36.999803240739858"/>
    <n v="428400"/>
    <x v="10"/>
    <x v="1"/>
    <x v="1"/>
    <n v="676.32999999999993"/>
    <x v="1"/>
    <n v="1"/>
    <n v="4"/>
    <m/>
    <n v="6"/>
    <n v="5"/>
  </r>
  <r>
    <n v="2015"/>
    <s v="Oct"/>
    <x v="6"/>
    <n v="27.875458002646546"/>
    <n v="222425"/>
    <x v="10"/>
    <x v="0"/>
    <x v="0"/>
    <n v="242127.96"/>
    <x v="6"/>
    <m/>
    <m/>
    <m/>
    <n v="2326"/>
    <n v="7"/>
  </r>
  <r>
    <n v="2015"/>
    <s v="Oct"/>
    <x v="0"/>
    <n v="32.276983024693131"/>
    <n v="206000"/>
    <x v="10"/>
    <x v="0"/>
    <x v="0"/>
    <n v="239931.31"/>
    <x v="3"/>
    <m/>
    <m/>
    <m/>
    <n v="984"/>
    <n v="3"/>
  </r>
  <r>
    <n v="2015"/>
    <s v="Oct"/>
    <x v="37"/>
    <n v="52.826365740739369"/>
    <n v="130000"/>
    <x v="10"/>
    <x v="1"/>
    <x v="3"/>
    <n v="2726"/>
    <x v="1"/>
    <n v="3"/>
    <m/>
    <m/>
    <n v="25"/>
    <n v="3"/>
  </r>
  <r>
    <n v="2015"/>
    <s v="Oct"/>
    <x v="8"/>
    <n v="36.251640624999709"/>
    <n v="51500"/>
    <x v="10"/>
    <x v="1"/>
    <x v="2"/>
    <n v="49991"/>
    <x v="3"/>
    <n v="1"/>
    <m/>
    <m/>
    <n v="404"/>
    <n v="4"/>
  </r>
  <r>
    <n v="2015"/>
    <s v="Oct"/>
    <x v="11"/>
    <n v="32.094094551281721"/>
    <n v="122648"/>
    <x v="10"/>
    <x v="1"/>
    <x v="2"/>
    <n v="79219.820000000007"/>
    <x v="14"/>
    <n v="14"/>
    <m/>
    <m/>
    <n v="925"/>
    <n v="26"/>
  </r>
  <r>
    <n v="2015"/>
    <s v="Oct"/>
    <x v="38"/>
    <n v="30.414714506177308"/>
    <n v="85000"/>
    <x v="10"/>
    <x v="1"/>
    <x v="3"/>
    <n v="8496"/>
    <x v="1"/>
    <n v="3"/>
    <m/>
    <m/>
    <n v="74"/>
    <n v="3"/>
  </r>
  <r>
    <n v="2015"/>
    <s v="Oct"/>
    <x v="32"/>
    <n v="30.041666666669091"/>
    <n v="73000"/>
    <x v="10"/>
    <x v="1"/>
    <x v="1"/>
    <n v="5431"/>
    <x v="1"/>
    <n v="2"/>
    <n v="1"/>
    <m/>
    <n v="47"/>
    <n v="3"/>
  </r>
  <r>
    <n v="2015"/>
    <s v="Oct"/>
    <x v="1"/>
    <n v="37.792546296299406"/>
    <n v="350000"/>
    <x v="10"/>
    <x v="1"/>
    <x v="1"/>
    <n v="97601"/>
    <x v="1"/>
    <m/>
    <n v="2"/>
    <m/>
    <n v="603"/>
    <n v="2"/>
  </r>
  <r>
    <n v="2015"/>
    <s v="Sep"/>
    <x v="18"/>
    <n v="60.041666666671517"/>
    <n v="50000"/>
    <x v="10"/>
    <x v="1"/>
    <x v="1"/>
    <n v="6"/>
    <x v="1"/>
    <n v="1"/>
    <m/>
    <m/>
    <n v="2"/>
    <n v="1"/>
  </r>
  <r>
    <n v="2015"/>
    <s v="Sep"/>
    <x v="6"/>
    <n v="33.927905092590663"/>
    <n v="134000"/>
    <x v="10"/>
    <x v="0"/>
    <x v="0"/>
    <n v="158111.22"/>
    <x v="3"/>
    <m/>
    <m/>
    <m/>
    <n v="1057"/>
    <n v="3"/>
  </r>
  <r>
    <n v="2015"/>
    <s v="Sep"/>
    <x v="11"/>
    <n v="28.688987911522418"/>
    <n v="173200"/>
    <x v="10"/>
    <x v="1"/>
    <x v="2"/>
    <n v="104886.86"/>
    <x v="14"/>
    <n v="6"/>
    <m/>
    <m/>
    <n v="999"/>
    <n v="18"/>
  </r>
  <r>
    <n v="2015"/>
    <s v="Sep"/>
    <x v="38"/>
    <n v="31.627881944445107"/>
    <n v="760000"/>
    <x v="10"/>
    <x v="1"/>
    <x v="3"/>
    <n v="8647.19"/>
    <x v="1"/>
    <n v="3"/>
    <n v="1"/>
    <m/>
    <n v="93"/>
    <n v="4"/>
  </r>
  <r>
    <n v="2015"/>
    <s v="Sep"/>
    <x v="1"/>
    <n v="39.216666666668608"/>
    <n v="279000"/>
    <x v="10"/>
    <x v="1"/>
    <x v="1"/>
    <n v="179379"/>
    <x v="1"/>
    <n v="3"/>
    <n v="2"/>
    <m/>
    <n v="252"/>
    <n v="5"/>
  </r>
  <r>
    <n v="2015"/>
    <s v="Sep"/>
    <x v="35"/>
    <n v="37.5"/>
    <n v="98828"/>
    <x v="10"/>
    <x v="1"/>
    <x v="1"/>
    <n v="187"/>
    <x v="1"/>
    <n v="3"/>
    <n v="3"/>
    <m/>
    <n v="8"/>
    <n v="6"/>
  </r>
  <r>
    <n v="2016"/>
    <s v="Apr"/>
    <x v="6"/>
    <n v="30"/>
    <n v="60000"/>
    <x v="10"/>
    <x v="0"/>
    <x v="0"/>
    <n v="64332.27"/>
    <x v="2"/>
    <m/>
    <m/>
    <m/>
    <n v="746"/>
    <n v="2"/>
  </r>
  <r>
    <n v="2016"/>
    <s v="Apr"/>
    <x v="39"/>
    <n v="29.997106481481751"/>
    <n v="1500000"/>
    <x v="10"/>
    <x v="1"/>
    <x v="1"/>
    <n v="0"/>
    <x v="1"/>
    <n v="1"/>
    <m/>
    <m/>
    <n v="0"/>
    <n v="1"/>
  </r>
  <r>
    <n v="2016"/>
    <s v="Apr"/>
    <x v="23"/>
    <n v="37"/>
    <n v="125000"/>
    <x v="10"/>
    <x v="1"/>
    <x v="1"/>
    <n v="888"/>
    <x v="1"/>
    <n v="2"/>
    <n v="1"/>
    <m/>
    <n v="21"/>
    <n v="3"/>
  </r>
  <r>
    <n v="2016"/>
    <s v="Apr"/>
    <x v="0"/>
    <n v="38.035150462962825"/>
    <n v="172100"/>
    <x v="10"/>
    <x v="0"/>
    <x v="0"/>
    <n v="879999"/>
    <x v="3"/>
    <m/>
    <m/>
    <m/>
    <n v="4598"/>
    <n v="3"/>
  </r>
  <r>
    <n v="2016"/>
    <s v="Apr"/>
    <x v="37"/>
    <n v="30"/>
    <n v="381000"/>
    <x v="10"/>
    <x v="1"/>
    <x v="3"/>
    <n v="6658"/>
    <x v="0"/>
    <m/>
    <n v="1"/>
    <m/>
    <n v="71"/>
    <n v="2"/>
  </r>
  <r>
    <n v="2016"/>
    <s v="Apr"/>
    <x v="11"/>
    <n v="29.357628600823471"/>
    <n v="133300"/>
    <x v="10"/>
    <x v="1"/>
    <x v="2"/>
    <n v="116155.05"/>
    <x v="14"/>
    <n v="6"/>
    <m/>
    <m/>
    <n v="1200"/>
    <n v="18"/>
  </r>
  <r>
    <n v="2016"/>
    <s v="Apr"/>
    <x v="1"/>
    <n v="45"/>
    <n v="179000"/>
    <x v="10"/>
    <x v="1"/>
    <x v="1"/>
    <n v="22910"/>
    <x v="1"/>
    <n v="3"/>
    <m/>
    <m/>
    <n v="162"/>
    <n v="3"/>
  </r>
  <r>
    <n v="2016"/>
    <s v="Aug"/>
    <x v="39"/>
    <n v="30"/>
    <n v="360000"/>
    <x v="10"/>
    <x v="1"/>
    <x v="1"/>
    <n v="0"/>
    <x v="1"/>
    <n v="2"/>
    <m/>
    <m/>
    <n v="0"/>
    <n v="2"/>
  </r>
  <r>
    <n v="2016"/>
    <s v="Aug"/>
    <x v="0"/>
    <n v="37.5"/>
    <n v="60000"/>
    <x v="10"/>
    <x v="0"/>
    <x v="0"/>
    <n v="250109.9"/>
    <x v="2"/>
    <m/>
    <m/>
    <m/>
    <n v="2058"/>
    <n v="2"/>
  </r>
  <r>
    <n v="2016"/>
    <s v="Aug"/>
    <x v="11"/>
    <n v="21.79457947530997"/>
    <n v="89905"/>
    <x v="10"/>
    <x v="1"/>
    <x v="2"/>
    <n v="53412"/>
    <x v="8"/>
    <n v="5"/>
    <m/>
    <m/>
    <n v="443"/>
    <n v="15"/>
  </r>
  <r>
    <n v="2016"/>
    <s v="Aug"/>
    <x v="27"/>
    <n v="46.205729166664241"/>
    <n v="100000"/>
    <x v="10"/>
    <x v="1"/>
    <x v="1"/>
    <n v="0"/>
    <x v="1"/>
    <n v="1"/>
    <m/>
    <m/>
    <n v="0"/>
    <n v="1"/>
  </r>
  <r>
    <n v="2016"/>
    <s v="Aug"/>
    <x v="26"/>
    <n v="60"/>
    <n v="100000000"/>
    <x v="10"/>
    <x v="1"/>
    <x v="1"/>
    <n v="0"/>
    <x v="1"/>
    <m/>
    <n v="1"/>
    <m/>
    <n v="0"/>
    <n v="1"/>
  </r>
  <r>
    <n v="2016"/>
    <s v="Aug"/>
    <x v="38"/>
    <n v="47.508096064815618"/>
    <n v="51500"/>
    <x v="10"/>
    <x v="1"/>
    <x v="3"/>
    <n v="52303"/>
    <x v="2"/>
    <m/>
    <m/>
    <m/>
    <n v="337"/>
    <n v="2"/>
  </r>
  <r>
    <n v="2016"/>
    <s v="Aug"/>
    <x v="1"/>
    <n v="40.833333333333336"/>
    <n v="590000"/>
    <x v="10"/>
    <x v="1"/>
    <x v="1"/>
    <n v="23859"/>
    <x v="1"/>
    <n v="3"/>
    <n v="3"/>
    <m/>
    <n v="194"/>
    <n v="6"/>
  </r>
  <r>
    <n v="2016"/>
    <s v="Dec"/>
    <x v="0"/>
    <n v="30"/>
    <n v="55000"/>
    <x v="10"/>
    <x v="0"/>
    <x v="0"/>
    <n v="113793.11"/>
    <x v="2"/>
    <m/>
    <m/>
    <m/>
    <n v="1410"/>
    <n v="2"/>
  </r>
  <r>
    <n v="2016"/>
    <s v="Feb"/>
    <x v="39"/>
    <n v="40.640875771607774"/>
    <n v="57300"/>
    <x v="10"/>
    <x v="1"/>
    <x v="1"/>
    <n v="9016"/>
    <x v="1"/>
    <n v="3"/>
    <m/>
    <m/>
    <n v="79"/>
    <n v="3"/>
  </r>
  <r>
    <n v="2016"/>
    <s v="Feb"/>
    <x v="23"/>
    <n v="39.958333333335759"/>
    <n v="50000"/>
    <x v="10"/>
    <x v="1"/>
    <x v="1"/>
    <n v="1"/>
    <x v="1"/>
    <n v="1"/>
    <m/>
    <m/>
    <n v="1"/>
    <n v="1"/>
  </r>
  <r>
    <n v="2016"/>
    <s v="Feb"/>
    <x v="11"/>
    <n v="40.305295862267485"/>
    <n v="67125"/>
    <x v="10"/>
    <x v="1"/>
    <x v="2"/>
    <n v="24116"/>
    <x v="9"/>
    <n v="8"/>
    <m/>
    <m/>
    <n v="375"/>
    <n v="16"/>
  </r>
  <r>
    <n v="2016"/>
    <s v="Feb"/>
    <x v="36"/>
    <n v="37.458333333332121"/>
    <n v="53000"/>
    <x v="10"/>
    <x v="0"/>
    <x v="0"/>
    <n v="54205"/>
    <x v="2"/>
    <m/>
    <m/>
    <m/>
    <n v="406"/>
    <n v="2"/>
  </r>
  <r>
    <n v="2016"/>
    <s v="Feb"/>
    <x v="7"/>
    <n v="29.972222222221415"/>
    <n v="292000"/>
    <x v="10"/>
    <x v="1"/>
    <x v="1"/>
    <n v="318"/>
    <x v="1"/>
    <n v="3"/>
    <m/>
    <m/>
    <n v="21"/>
    <n v="3"/>
  </r>
  <r>
    <n v="2016"/>
    <s v="Feb"/>
    <x v="1"/>
    <n v="38.404761904763291"/>
    <n v="363000"/>
    <x v="10"/>
    <x v="1"/>
    <x v="1"/>
    <n v="44305"/>
    <x v="0"/>
    <n v="3"/>
    <n v="3"/>
    <m/>
    <n v="617"/>
    <n v="7"/>
  </r>
  <r>
    <n v="2016"/>
    <s v="Feb"/>
    <x v="35"/>
    <n v="59.958333333335759"/>
    <n v="50000"/>
    <x v="10"/>
    <x v="1"/>
    <x v="1"/>
    <n v="670"/>
    <x v="1"/>
    <m/>
    <n v="1"/>
    <m/>
    <n v="14"/>
    <n v="1"/>
  </r>
  <r>
    <n v="2016"/>
    <s v="Jan"/>
    <x v="23"/>
    <n v="47.983333333332851"/>
    <n v="92500"/>
    <x v="10"/>
    <x v="1"/>
    <x v="1"/>
    <n v="3714"/>
    <x v="1"/>
    <n v="5"/>
    <m/>
    <m/>
    <n v="43"/>
    <n v="5"/>
  </r>
  <r>
    <n v="2016"/>
    <s v="Jan"/>
    <x v="0"/>
    <n v="45.813796296293731"/>
    <n v="100000"/>
    <x v="10"/>
    <x v="0"/>
    <x v="0"/>
    <n v="525998"/>
    <x v="2"/>
    <m/>
    <m/>
    <m/>
    <n v="956"/>
    <n v="2"/>
  </r>
  <r>
    <n v="2016"/>
    <s v="Jan"/>
    <x v="11"/>
    <n v="25.797374614199118"/>
    <n v="72050"/>
    <x v="10"/>
    <x v="1"/>
    <x v="2"/>
    <n v="31869.14"/>
    <x v="9"/>
    <n v="4"/>
    <m/>
    <m/>
    <n v="478"/>
    <n v="12"/>
  </r>
  <r>
    <n v="2016"/>
    <s v="Jan"/>
    <x v="26"/>
    <n v="30"/>
    <n v="52995"/>
    <x v="10"/>
    <x v="1"/>
    <x v="1"/>
    <n v="48"/>
    <x v="1"/>
    <m/>
    <n v="2"/>
    <m/>
    <n v="4"/>
    <n v="2"/>
  </r>
  <r>
    <n v="2016"/>
    <s v="Jan"/>
    <x v="32"/>
    <n v="30"/>
    <n v="100000"/>
    <x v="10"/>
    <x v="1"/>
    <x v="1"/>
    <n v="1"/>
    <x v="1"/>
    <n v="1"/>
    <m/>
    <m/>
    <n v="1"/>
    <n v="1"/>
  </r>
  <r>
    <n v="2016"/>
    <s v="Jan"/>
    <x v="1"/>
    <n v="33.166666666666664"/>
    <n v="208500"/>
    <x v="10"/>
    <x v="1"/>
    <x v="1"/>
    <n v="27795"/>
    <x v="1"/>
    <n v="3"/>
    <n v="3"/>
    <m/>
    <n v="198"/>
    <n v="6"/>
  </r>
  <r>
    <n v="2016"/>
    <s v="Jan"/>
    <x v="35"/>
    <n v="30"/>
    <n v="110000"/>
    <x v="10"/>
    <x v="1"/>
    <x v="1"/>
    <n v="142"/>
    <x v="1"/>
    <n v="1"/>
    <n v="1"/>
    <m/>
    <n v="1"/>
    <n v="2"/>
  </r>
  <r>
    <n v="2016"/>
    <s v="Jul"/>
    <x v="18"/>
    <n v="44.637673611112405"/>
    <n v="50000"/>
    <x v="10"/>
    <x v="1"/>
    <x v="1"/>
    <n v="6962"/>
    <x v="1"/>
    <n v="1"/>
    <m/>
    <m/>
    <n v="68"/>
    <n v="1"/>
  </r>
  <r>
    <n v="2016"/>
    <s v="Jul"/>
    <x v="28"/>
    <n v="22.333333333333332"/>
    <n v="86199"/>
    <x v="10"/>
    <x v="1"/>
    <x v="1"/>
    <n v="440"/>
    <x v="1"/>
    <m/>
    <n v="3"/>
    <m/>
    <n v="5"/>
    <n v="3"/>
  </r>
  <r>
    <n v="2016"/>
    <s v="Jul"/>
    <x v="39"/>
    <n v="40.5"/>
    <n v="512700"/>
    <x v="10"/>
    <x v="1"/>
    <x v="1"/>
    <n v="345"/>
    <x v="1"/>
    <n v="2"/>
    <m/>
    <m/>
    <n v="5"/>
    <n v="2"/>
  </r>
  <r>
    <n v="2016"/>
    <s v="Jul"/>
    <x v="11"/>
    <n v="34.362071759260289"/>
    <n v="53850"/>
    <x v="10"/>
    <x v="1"/>
    <x v="2"/>
    <n v="51339.18"/>
    <x v="10"/>
    <n v="1"/>
    <m/>
    <m/>
    <n v="638"/>
    <n v="10"/>
  </r>
  <r>
    <n v="2016"/>
    <s v="Jul"/>
    <x v="1"/>
    <n v="43.985025077160877"/>
    <n v="464250"/>
    <x v="10"/>
    <x v="1"/>
    <x v="1"/>
    <n v="23606"/>
    <x v="0"/>
    <n v="2"/>
    <n v="3"/>
    <m/>
    <n v="427"/>
    <n v="6"/>
  </r>
  <r>
    <n v="2016"/>
    <s v="Jun"/>
    <x v="39"/>
    <n v="35"/>
    <n v="62000"/>
    <x v="10"/>
    <x v="1"/>
    <x v="1"/>
    <n v="51"/>
    <x v="1"/>
    <n v="2"/>
    <m/>
    <m/>
    <n v="2"/>
    <n v="2"/>
  </r>
  <r>
    <n v="2016"/>
    <s v="Jun"/>
    <x v="23"/>
    <n v="30"/>
    <n v="95000"/>
    <x v="10"/>
    <x v="1"/>
    <x v="1"/>
    <n v="336"/>
    <x v="1"/>
    <n v="2"/>
    <m/>
    <m/>
    <n v="7"/>
    <n v="2"/>
  </r>
  <r>
    <n v="2016"/>
    <s v="Jun"/>
    <x v="0"/>
    <n v="41.784351851856627"/>
    <n v="208000"/>
    <x v="10"/>
    <x v="0"/>
    <x v="0"/>
    <n v="679050.01"/>
    <x v="2"/>
    <m/>
    <m/>
    <m/>
    <n v="4529"/>
    <n v="2"/>
  </r>
  <r>
    <n v="2016"/>
    <s v="Jun"/>
    <x v="25"/>
    <n v="36.666666666666664"/>
    <n v="172000"/>
    <x v="10"/>
    <x v="1"/>
    <x v="1"/>
    <n v="87"/>
    <x v="1"/>
    <n v="3"/>
    <m/>
    <m/>
    <n v="7"/>
    <n v="3"/>
  </r>
  <r>
    <n v="2016"/>
    <s v="Jun"/>
    <x v="11"/>
    <n v="29.879448495371253"/>
    <n v="207363"/>
    <x v="10"/>
    <x v="1"/>
    <x v="2"/>
    <n v="46319"/>
    <x v="8"/>
    <n v="10"/>
    <m/>
    <m/>
    <n v="513"/>
    <n v="20"/>
  </r>
  <r>
    <n v="2016"/>
    <s v="Jun"/>
    <x v="21"/>
    <n v="31.566822916665842"/>
    <n v="128000"/>
    <x v="10"/>
    <x v="0"/>
    <x v="0"/>
    <n v="5712.38"/>
    <x v="1"/>
    <m/>
    <n v="2"/>
    <m/>
    <n v="63"/>
    <n v="2"/>
  </r>
  <r>
    <n v="2016"/>
    <s v="Jun"/>
    <x v="38"/>
    <n v="40.308002314814075"/>
    <n v="187134"/>
    <x v="10"/>
    <x v="1"/>
    <x v="3"/>
    <n v="115383.01"/>
    <x v="0"/>
    <n v="3"/>
    <n v="1"/>
    <m/>
    <n v="589"/>
    <n v="5"/>
  </r>
  <r>
    <n v="2016"/>
    <s v="Jun"/>
    <x v="32"/>
    <n v="27.5"/>
    <n v="500110"/>
    <x v="10"/>
    <x v="1"/>
    <x v="1"/>
    <n v="78"/>
    <x v="1"/>
    <n v="2"/>
    <m/>
    <m/>
    <n v="6"/>
    <n v="2"/>
  </r>
  <r>
    <n v="2016"/>
    <s v="Jun"/>
    <x v="7"/>
    <n v="26.985902777771116"/>
    <n v="100000"/>
    <x v="10"/>
    <x v="1"/>
    <x v="1"/>
    <n v="41"/>
    <x v="1"/>
    <n v="1"/>
    <m/>
    <m/>
    <n v="6"/>
    <n v="1"/>
  </r>
  <r>
    <n v="2016"/>
    <s v="Jun"/>
    <x v="1"/>
    <n v="37.148263888891961"/>
    <n v="135000"/>
    <x v="10"/>
    <x v="1"/>
    <x v="1"/>
    <n v="67436"/>
    <x v="1"/>
    <m/>
    <n v="4"/>
    <m/>
    <n v="466"/>
    <n v="4"/>
  </r>
  <r>
    <n v="2016"/>
    <s v="Jun"/>
    <x v="35"/>
    <n v="31.993566743828222"/>
    <n v="194000"/>
    <x v="10"/>
    <x v="1"/>
    <x v="1"/>
    <n v="1655"/>
    <x v="1"/>
    <n v="3"/>
    <n v="3"/>
    <m/>
    <n v="20"/>
    <n v="6"/>
  </r>
  <r>
    <n v="2016"/>
    <s v="Mar"/>
    <x v="6"/>
    <n v="29.972222222221415"/>
    <n v="98500"/>
    <x v="10"/>
    <x v="0"/>
    <x v="0"/>
    <n v="108930.51999999999"/>
    <x v="3"/>
    <m/>
    <m/>
    <m/>
    <n v="620"/>
    <n v="3"/>
  </r>
  <r>
    <n v="2016"/>
    <s v="Mar"/>
    <x v="0"/>
    <n v="30"/>
    <n v="100000"/>
    <x v="10"/>
    <x v="0"/>
    <x v="0"/>
    <n v="105745"/>
    <x v="0"/>
    <m/>
    <m/>
    <m/>
    <n v="404"/>
    <n v="1"/>
  </r>
  <r>
    <n v="2016"/>
    <s v="Mar"/>
    <x v="37"/>
    <n v="35.912793981481812"/>
    <n v="1055100"/>
    <x v="10"/>
    <x v="1"/>
    <x v="3"/>
    <n v="2904"/>
    <x v="2"/>
    <n v="3"/>
    <m/>
    <m/>
    <n v="35"/>
    <n v="5"/>
  </r>
  <r>
    <n v="2016"/>
    <s v="Mar"/>
    <x v="8"/>
    <n v="37.081961805557512"/>
    <n v="50000"/>
    <x v="10"/>
    <x v="1"/>
    <x v="2"/>
    <n v="75394"/>
    <x v="2"/>
    <m/>
    <m/>
    <m/>
    <n v="865"/>
    <n v="2"/>
  </r>
  <r>
    <n v="2016"/>
    <s v="Mar"/>
    <x v="11"/>
    <n v="34.439247134039064"/>
    <n v="110650"/>
    <x v="10"/>
    <x v="1"/>
    <x v="2"/>
    <n v="71802.5"/>
    <x v="16"/>
    <n v="8"/>
    <m/>
    <m/>
    <n v="745"/>
    <n v="21"/>
  </r>
  <r>
    <n v="2016"/>
    <s v="Mar"/>
    <x v="38"/>
    <n v="51.761030092591682"/>
    <n v="80500"/>
    <x v="10"/>
    <x v="1"/>
    <x v="3"/>
    <n v="745"/>
    <x v="0"/>
    <m/>
    <n v="1"/>
    <m/>
    <n v="20"/>
    <n v="2"/>
  </r>
  <r>
    <n v="2016"/>
    <s v="Mar"/>
    <x v="1"/>
    <n v="42.849166666666861"/>
    <n v="165000"/>
    <x v="10"/>
    <x v="1"/>
    <x v="1"/>
    <n v="8462"/>
    <x v="1"/>
    <n v="2"/>
    <n v="1"/>
    <m/>
    <n v="144"/>
    <n v="3"/>
  </r>
  <r>
    <n v="2016"/>
    <s v="Mar"/>
    <x v="35"/>
    <n v="49.986111111111917"/>
    <n v="280000"/>
    <x v="10"/>
    <x v="1"/>
    <x v="1"/>
    <n v="37"/>
    <x v="1"/>
    <n v="3"/>
    <m/>
    <m/>
    <n v="4"/>
    <n v="3"/>
  </r>
  <r>
    <n v="2016"/>
    <s v="May"/>
    <x v="6"/>
    <n v="29.882401620372548"/>
    <n v="90000"/>
    <x v="10"/>
    <x v="0"/>
    <x v="0"/>
    <n v="94186"/>
    <x v="2"/>
    <m/>
    <m/>
    <m/>
    <n v="705"/>
    <n v="2"/>
  </r>
  <r>
    <n v="2016"/>
    <s v="May"/>
    <x v="23"/>
    <n v="25.001894290122436"/>
    <n v="63500"/>
    <x v="10"/>
    <x v="1"/>
    <x v="1"/>
    <n v="76"/>
    <x v="1"/>
    <n v="3"/>
    <m/>
    <m/>
    <n v="3"/>
    <n v="3"/>
  </r>
  <r>
    <n v="2016"/>
    <s v="May"/>
    <x v="40"/>
    <n v="30"/>
    <n v="50000"/>
    <x v="10"/>
    <x v="1"/>
    <x v="1"/>
    <n v="21380"/>
    <x v="1"/>
    <n v="1"/>
    <m/>
    <m/>
    <n v="99"/>
    <n v="1"/>
  </r>
  <r>
    <n v="2016"/>
    <s v="May"/>
    <x v="0"/>
    <n v="45"/>
    <n v="260000"/>
    <x v="10"/>
    <x v="0"/>
    <x v="0"/>
    <n v="916999"/>
    <x v="2"/>
    <m/>
    <m/>
    <m/>
    <n v="4887"/>
    <n v="2"/>
  </r>
  <r>
    <n v="2016"/>
    <s v="May"/>
    <x v="8"/>
    <n v="46.396140046295841"/>
    <n v="83500"/>
    <x v="10"/>
    <x v="1"/>
    <x v="2"/>
    <n v="91119"/>
    <x v="3"/>
    <n v="1"/>
    <m/>
    <m/>
    <n v="728"/>
    <n v="4"/>
  </r>
  <r>
    <n v="2016"/>
    <s v="May"/>
    <x v="11"/>
    <n v="30.541448539886353"/>
    <n v="208101"/>
    <x v="10"/>
    <x v="1"/>
    <x v="2"/>
    <n v="52779.99"/>
    <x v="18"/>
    <n v="10"/>
    <m/>
    <m/>
    <n v="572"/>
    <n v="26"/>
  </r>
  <r>
    <n v="2016"/>
    <s v="May"/>
    <x v="26"/>
    <n v="34.961087962965394"/>
    <n v="571764"/>
    <x v="10"/>
    <x v="1"/>
    <x v="1"/>
    <n v="10"/>
    <x v="1"/>
    <m/>
    <n v="2"/>
    <m/>
    <n v="1"/>
    <n v="2"/>
  </r>
  <r>
    <n v="2016"/>
    <s v="May"/>
    <x v="21"/>
    <n v="27.5"/>
    <n v="101070"/>
    <x v="10"/>
    <x v="0"/>
    <x v="0"/>
    <n v="108887.57"/>
    <x v="2"/>
    <m/>
    <m/>
    <m/>
    <n v="1804"/>
    <n v="2"/>
  </r>
  <r>
    <n v="2016"/>
    <s v="May"/>
    <x v="1"/>
    <n v="41.791327160494497"/>
    <n v="85850"/>
    <x v="10"/>
    <x v="1"/>
    <x v="1"/>
    <n v="35551.160000000003"/>
    <x v="1"/>
    <n v="2"/>
    <n v="1"/>
    <m/>
    <n v="197"/>
    <n v="3"/>
  </r>
  <r>
    <n v="2016"/>
    <s v="Nov"/>
    <x v="6"/>
    <n v="31.505636574074742"/>
    <n v="55400"/>
    <x v="10"/>
    <x v="0"/>
    <x v="0"/>
    <n v="58844"/>
    <x v="2"/>
    <m/>
    <m/>
    <m/>
    <n v="794"/>
    <n v="2"/>
  </r>
  <r>
    <n v="2016"/>
    <s v="Nov"/>
    <x v="0"/>
    <n v="37.613255208334522"/>
    <n v="205000"/>
    <x v="10"/>
    <x v="0"/>
    <x v="0"/>
    <n v="401428"/>
    <x v="4"/>
    <m/>
    <m/>
    <m/>
    <n v="1605"/>
    <n v="4"/>
  </r>
  <r>
    <n v="2016"/>
    <s v="Nov"/>
    <x v="37"/>
    <n v="36.877677469135961"/>
    <n v="52500"/>
    <x v="10"/>
    <x v="1"/>
    <x v="3"/>
    <n v="6752"/>
    <x v="0"/>
    <n v="1"/>
    <n v="1"/>
    <m/>
    <n v="48"/>
    <n v="3"/>
  </r>
  <r>
    <n v="2016"/>
    <s v="Nov"/>
    <x v="11"/>
    <n v="28.120072751322109"/>
    <n v="134700"/>
    <x v="10"/>
    <x v="1"/>
    <x v="2"/>
    <n v="87982.62"/>
    <x v="8"/>
    <n v="4"/>
    <m/>
    <m/>
    <n v="795"/>
    <n v="14"/>
  </r>
  <r>
    <n v="2016"/>
    <s v="Nov"/>
    <x v="21"/>
    <n v="26.583429783948912"/>
    <n v="1062000"/>
    <x v="10"/>
    <x v="0"/>
    <x v="0"/>
    <n v="338235.31"/>
    <x v="0"/>
    <m/>
    <n v="2"/>
    <m/>
    <n v="1568"/>
    <n v="3"/>
  </r>
  <r>
    <n v="2016"/>
    <s v="Nov"/>
    <x v="22"/>
    <n v="30.282013888890408"/>
    <n v="59000"/>
    <x v="10"/>
    <x v="0"/>
    <x v="0"/>
    <n v="316333"/>
    <x v="3"/>
    <m/>
    <m/>
    <m/>
    <n v="2133"/>
    <n v="3"/>
  </r>
  <r>
    <n v="2016"/>
    <s v="Nov"/>
    <x v="7"/>
    <n v="32.351354166668898"/>
    <n v="75000"/>
    <x v="10"/>
    <x v="1"/>
    <x v="1"/>
    <n v="21144"/>
    <x v="1"/>
    <n v="1"/>
    <m/>
    <m/>
    <n v="57"/>
    <n v="1"/>
  </r>
  <r>
    <n v="2016"/>
    <s v="Nov"/>
    <x v="1"/>
    <n v="39.724636574073521"/>
    <n v="263000"/>
    <x v="10"/>
    <x v="1"/>
    <x v="1"/>
    <n v="133957.5"/>
    <x v="0"/>
    <n v="2"/>
    <n v="2"/>
    <m/>
    <n v="460"/>
    <n v="5"/>
  </r>
  <r>
    <n v="2016"/>
    <s v="Oct"/>
    <x v="0"/>
    <n v="38.038051697529831"/>
    <n v="60885"/>
    <x v="10"/>
    <x v="0"/>
    <x v="0"/>
    <n v="130510"/>
    <x v="3"/>
    <m/>
    <m/>
    <m/>
    <n v="1147"/>
    <n v="3"/>
  </r>
  <r>
    <n v="2016"/>
    <s v="Oct"/>
    <x v="38"/>
    <n v="36.646888503085698"/>
    <n v="186500"/>
    <x v="10"/>
    <x v="1"/>
    <x v="3"/>
    <n v="148487"/>
    <x v="3"/>
    <n v="3"/>
    <m/>
    <m/>
    <n v="1553"/>
    <n v="6"/>
  </r>
  <r>
    <n v="2016"/>
    <s v="Oct"/>
    <x v="1"/>
    <n v="31.575293209870626"/>
    <n v="399000"/>
    <x v="10"/>
    <x v="1"/>
    <x v="1"/>
    <n v="122347.01000000001"/>
    <x v="1"/>
    <n v="5"/>
    <n v="1"/>
    <m/>
    <n v="548"/>
    <n v="6"/>
  </r>
  <r>
    <n v="2016"/>
    <s v="Sep"/>
    <x v="23"/>
    <n v="30"/>
    <n v="90000"/>
    <x v="10"/>
    <x v="1"/>
    <x v="1"/>
    <n v="1"/>
    <x v="1"/>
    <n v="1"/>
    <m/>
    <m/>
    <n v="1"/>
    <n v="1"/>
  </r>
  <r>
    <n v="2016"/>
    <s v="Sep"/>
    <x v="11"/>
    <n v="28.471216242283845"/>
    <n v="76510"/>
    <x v="10"/>
    <x v="1"/>
    <x v="2"/>
    <n v="54411.360000000001"/>
    <x v="9"/>
    <n v="4"/>
    <m/>
    <m/>
    <n v="450"/>
    <n v="12"/>
  </r>
  <r>
    <n v="2016"/>
    <s v="Sep"/>
    <x v="26"/>
    <n v="35"/>
    <n v="100000"/>
    <x v="10"/>
    <x v="1"/>
    <x v="1"/>
    <n v="1867"/>
    <x v="1"/>
    <m/>
    <n v="1"/>
    <m/>
    <n v="6"/>
    <n v="1"/>
  </r>
  <r>
    <n v="2016"/>
    <s v="Sep"/>
    <x v="38"/>
    <n v="35.578730709877469"/>
    <n v="87000"/>
    <x v="10"/>
    <x v="1"/>
    <x v="3"/>
    <n v="62537.2"/>
    <x v="3"/>
    <n v="2"/>
    <n v="1"/>
    <m/>
    <n v="674"/>
    <n v="6"/>
  </r>
  <r>
    <n v="2016"/>
    <s v="Sep"/>
    <x v="1"/>
    <n v="32.143654513889487"/>
    <n v="187000"/>
    <x v="10"/>
    <x v="1"/>
    <x v="1"/>
    <n v="7768"/>
    <x v="1"/>
    <n v="7"/>
    <n v="1"/>
    <m/>
    <n v="151"/>
    <n v="8"/>
  </r>
  <r>
    <n v="2016"/>
    <s v="Sep"/>
    <x v="35"/>
    <n v="45"/>
    <n v="60000"/>
    <x v="10"/>
    <x v="1"/>
    <x v="1"/>
    <n v="39"/>
    <x v="1"/>
    <m/>
    <n v="1"/>
    <m/>
    <n v="3"/>
    <n v="1"/>
  </r>
  <r>
    <n v="2017"/>
    <s v="Feb"/>
    <x v="6"/>
    <n v="31.923651620367309"/>
    <n v="185000"/>
    <x v="10"/>
    <x v="0"/>
    <x v="0"/>
    <n v="213152.6"/>
    <x v="2"/>
    <m/>
    <m/>
    <m/>
    <n v="1450"/>
    <n v="2"/>
  </r>
  <r>
    <n v="2017"/>
    <s v="Feb"/>
    <x v="29"/>
    <n v="37.023602843912421"/>
    <n v="96750"/>
    <x v="10"/>
    <x v="1"/>
    <x v="1"/>
    <n v="79809.38"/>
    <x v="1"/>
    <m/>
    <m/>
    <n v="7"/>
    <n v="1030"/>
    <n v="7"/>
  </r>
  <r>
    <n v="2017"/>
    <s v="Feb"/>
    <x v="11"/>
    <n v="32.504851466050845"/>
    <n v="79700"/>
    <x v="10"/>
    <x v="1"/>
    <x v="2"/>
    <n v="47379"/>
    <x v="2"/>
    <n v="2"/>
    <m/>
    <n v="2"/>
    <n v="306"/>
    <n v="6"/>
  </r>
  <r>
    <n v="2017"/>
    <s v="Feb"/>
    <x v="21"/>
    <n v="36.767145061729629"/>
    <n v="258000"/>
    <x v="10"/>
    <x v="0"/>
    <x v="0"/>
    <n v="37122"/>
    <x v="0"/>
    <m/>
    <n v="2"/>
    <m/>
    <n v="508"/>
    <n v="3"/>
  </r>
  <r>
    <n v="2017"/>
    <s v="Feb"/>
    <x v="38"/>
    <n v="27.938395833333196"/>
    <n v="61850"/>
    <x v="10"/>
    <x v="1"/>
    <x v="3"/>
    <n v="14862"/>
    <x v="2"/>
    <m/>
    <n v="1"/>
    <n v="2"/>
    <n v="150"/>
    <n v="5"/>
  </r>
  <r>
    <n v="2017"/>
    <s v="Feb"/>
    <x v="1"/>
    <n v="29.979166666667879"/>
    <n v="100000"/>
    <x v="10"/>
    <x v="1"/>
    <x v="1"/>
    <n v="24744"/>
    <x v="1"/>
    <n v="1"/>
    <n v="1"/>
    <m/>
    <n v="144"/>
    <n v="2"/>
  </r>
  <r>
    <n v="2017"/>
    <s v="Jan"/>
    <x v="25"/>
    <n v="39.913306327160775"/>
    <n v="78000"/>
    <x v="10"/>
    <x v="1"/>
    <x v="1"/>
    <n v="1705"/>
    <x v="1"/>
    <n v="3"/>
    <m/>
    <m/>
    <n v="22"/>
    <n v="3"/>
  </r>
  <r>
    <n v="2017"/>
    <s v="Jan"/>
    <x v="11"/>
    <n v="37.830180224864826"/>
    <n v="52449"/>
    <x v="10"/>
    <x v="1"/>
    <x v="2"/>
    <n v="26423"/>
    <x v="7"/>
    <n v="1"/>
    <m/>
    <n v="1"/>
    <n v="335"/>
    <n v="7"/>
  </r>
  <r>
    <n v="2017"/>
    <s v="Jan"/>
    <x v="1"/>
    <n v="39.903082561728901"/>
    <n v="1257350"/>
    <x v="10"/>
    <x v="1"/>
    <x v="1"/>
    <n v="87399"/>
    <x v="1"/>
    <n v="5"/>
    <n v="1"/>
    <m/>
    <n v="346"/>
    <n v="6"/>
  </r>
  <r>
    <n v="2017"/>
    <s v="Mar"/>
    <x v="29"/>
    <n v="30.401577546297631"/>
    <n v="521105"/>
    <x v="10"/>
    <x v="1"/>
    <x v="1"/>
    <n v="24933"/>
    <x v="1"/>
    <m/>
    <m/>
    <n v="10"/>
    <n v="223"/>
    <n v="10"/>
  </r>
  <r>
    <n v="2009"/>
    <s v="Nov"/>
    <x v="2"/>
    <n v="56.233796296291985"/>
    <n v="500"/>
    <x v="11"/>
    <x v="0"/>
    <x v="0"/>
    <n v="519"/>
    <x v="0"/>
    <m/>
    <m/>
    <m/>
    <n v="15"/>
    <n v="1"/>
  </r>
  <r>
    <n v="2009"/>
    <s v="Oct"/>
    <x v="0"/>
    <n v="37.331249999995634"/>
    <n v="800"/>
    <x v="11"/>
    <x v="0"/>
    <x v="0"/>
    <n v="805.07"/>
    <x v="0"/>
    <m/>
    <m/>
    <m/>
    <n v="23"/>
    <n v="1"/>
  </r>
  <r>
    <n v="2010"/>
    <s v="Dec"/>
    <x v="3"/>
    <n v="31.017384259263054"/>
    <n v="250"/>
    <x v="11"/>
    <x v="0"/>
    <x v="0"/>
    <n v="391"/>
    <x v="0"/>
    <m/>
    <m/>
    <m/>
    <n v="13"/>
    <n v="1"/>
  </r>
  <r>
    <n v="2010"/>
    <s v="Dec"/>
    <x v="14"/>
    <n v="16.237800925926422"/>
    <n v="500"/>
    <x v="11"/>
    <x v="0"/>
    <x v="0"/>
    <n v="516"/>
    <x v="0"/>
    <m/>
    <m/>
    <m/>
    <n v="10"/>
    <n v="1"/>
  </r>
  <r>
    <n v="2010"/>
    <s v="Jan"/>
    <x v="14"/>
    <n v="31.666099537040282"/>
    <n v="400"/>
    <x v="11"/>
    <x v="0"/>
    <x v="0"/>
    <n v="416"/>
    <x v="0"/>
    <m/>
    <m/>
    <m/>
    <n v="22"/>
    <n v="1"/>
  </r>
  <r>
    <n v="2010"/>
    <s v="Jan"/>
    <x v="7"/>
    <n v="53.866122685183655"/>
    <n v="500"/>
    <x v="11"/>
    <x v="1"/>
    <x v="1"/>
    <n v="50"/>
    <x v="1"/>
    <n v="1"/>
    <m/>
    <m/>
    <n v="5"/>
    <n v="1"/>
  </r>
  <r>
    <n v="2010"/>
    <s v="Jul"/>
    <x v="2"/>
    <n v="13.851678240738693"/>
    <n v="400"/>
    <x v="11"/>
    <x v="0"/>
    <x v="0"/>
    <n v="679.44"/>
    <x v="0"/>
    <m/>
    <m/>
    <m/>
    <n v="17"/>
    <n v="1"/>
  </r>
  <r>
    <n v="2010"/>
    <s v="Jul"/>
    <x v="38"/>
    <n v="74.314432870371093"/>
    <n v="500"/>
    <x v="11"/>
    <x v="1"/>
    <x v="3"/>
    <n v="1066"/>
    <x v="0"/>
    <m/>
    <m/>
    <m/>
    <n v="32"/>
    <n v="1"/>
  </r>
  <r>
    <n v="2010"/>
    <s v="May"/>
    <x v="12"/>
    <n v="41.981643518520286"/>
    <n v="900"/>
    <x v="11"/>
    <x v="1"/>
    <x v="1"/>
    <n v="345"/>
    <x v="1"/>
    <n v="1"/>
    <m/>
    <m/>
    <n v="5"/>
    <n v="1"/>
  </r>
  <r>
    <n v="2011"/>
    <s v="Apr"/>
    <x v="11"/>
    <n v="22.006712962967867"/>
    <n v="750"/>
    <x v="11"/>
    <x v="1"/>
    <x v="2"/>
    <n v="1220"/>
    <x v="0"/>
    <m/>
    <m/>
    <m/>
    <n v="21"/>
    <n v="1"/>
  </r>
  <r>
    <n v="2011"/>
    <s v="Aug"/>
    <x v="15"/>
    <n v="15.388634259259561"/>
    <n v="911"/>
    <x v="11"/>
    <x v="1"/>
    <x v="1"/>
    <n v="5"/>
    <x v="1"/>
    <m/>
    <n v="1"/>
    <m/>
    <n v="1"/>
    <n v="1"/>
  </r>
  <r>
    <n v="2011"/>
    <s v="Dec"/>
    <x v="22"/>
    <n v="30"/>
    <n v="500"/>
    <x v="11"/>
    <x v="0"/>
    <x v="0"/>
    <n v="813"/>
    <x v="0"/>
    <m/>
    <m/>
    <m/>
    <n v="30"/>
    <n v="1"/>
  </r>
  <r>
    <n v="2011"/>
    <s v="Feb"/>
    <x v="13"/>
    <n v="60.958333333335759"/>
    <n v="700"/>
    <x v="11"/>
    <x v="0"/>
    <x v="0"/>
    <n v="824"/>
    <x v="0"/>
    <m/>
    <m/>
    <m/>
    <n v="22"/>
    <n v="1"/>
  </r>
  <r>
    <n v="2011"/>
    <s v="Oct"/>
    <x v="3"/>
    <n v="32.943703703705978"/>
    <n v="800"/>
    <x v="11"/>
    <x v="0"/>
    <x v="0"/>
    <n v="890"/>
    <x v="0"/>
    <m/>
    <m/>
    <m/>
    <n v="25"/>
    <n v="1"/>
  </r>
  <r>
    <n v="2011"/>
    <s v="Oct"/>
    <x v="9"/>
    <n v="60.041666666664241"/>
    <n v="300"/>
    <x v="11"/>
    <x v="0"/>
    <x v="0"/>
    <n v="460"/>
    <x v="0"/>
    <m/>
    <m/>
    <m/>
    <n v="15"/>
    <n v="1"/>
  </r>
  <r>
    <n v="2012"/>
    <s v="Jan"/>
    <x v="9"/>
    <n v="27.5"/>
    <n v="800"/>
    <x v="11"/>
    <x v="0"/>
    <x v="0"/>
    <n v="1092"/>
    <x v="2"/>
    <m/>
    <m/>
    <m/>
    <n v="43"/>
    <n v="2"/>
  </r>
  <r>
    <n v="2012"/>
    <s v="Jul"/>
    <x v="9"/>
    <n v="3.9675115740828915"/>
    <n v="750"/>
    <x v="11"/>
    <x v="0"/>
    <x v="0"/>
    <n v="1485"/>
    <x v="0"/>
    <m/>
    <m/>
    <m/>
    <n v="28"/>
    <n v="1"/>
  </r>
  <r>
    <n v="2012"/>
    <s v="Mar"/>
    <x v="12"/>
    <n v="29.958333333335759"/>
    <n v="500"/>
    <x v="11"/>
    <x v="1"/>
    <x v="1"/>
    <n v="0"/>
    <x v="1"/>
    <n v="1"/>
    <m/>
    <m/>
    <n v="0"/>
    <n v="1"/>
  </r>
  <r>
    <n v="2012"/>
    <s v="Mar"/>
    <x v="7"/>
    <n v="29.958333333328483"/>
    <n v="400"/>
    <x v="11"/>
    <x v="1"/>
    <x v="1"/>
    <n v="165"/>
    <x v="1"/>
    <n v="1"/>
    <m/>
    <m/>
    <n v="7"/>
    <n v="1"/>
  </r>
  <r>
    <n v="2012"/>
    <s v="May"/>
    <x v="16"/>
    <n v="30"/>
    <n v="750"/>
    <x v="11"/>
    <x v="0"/>
    <x v="0"/>
    <n v="1140"/>
    <x v="0"/>
    <m/>
    <m/>
    <m/>
    <n v="27"/>
    <n v="1"/>
  </r>
  <r>
    <n v="2012"/>
    <s v="Nov"/>
    <x v="3"/>
    <n v="45"/>
    <n v="745"/>
    <x v="11"/>
    <x v="0"/>
    <x v="0"/>
    <n v="786"/>
    <x v="0"/>
    <m/>
    <m/>
    <m/>
    <n v="34"/>
    <n v="1"/>
  </r>
  <r>
    <n v="2013"/>
    <s v="Aug"/>
    <x v="3"/>
    <n v="38.73938657407416"/>
    <n v="700"/>
    <x v="11"/>
    <x v="0"/>
    <x v="0"/>
    <n v="725"/>
    <x v="0"/>
    <m/>
    <m/>
    <m/>
    <n v="13"/>
    <n v="1"/>
  </r>
  <r>
    <n v="2013"/>
    <s v="Feb"/>
    <x v="17"/>
    <n v="44.958333333335759"/>
    <n v="600"/>
    <x v="11"/>
    <x v="0"/>
    <x v="0"/>
    <n v="886"/>
    <x v="0"/>
    <m/>
    <m/>
    <m/>
    <n v="25"/>
    <n v="1"/>
  </r>
  <r>
    <n v="2013"/>
    <s v="Jul"/>
    <x v="3"/>
    <n v="21"/>
    <n v="25"/>
    <x v="11"/>
    <x v="0"/>
    <x v="0"/>
    <n v="29"/>
    <x v="0"/>
    <m/>
    <m/>
    <m/>
    <n v="4"/>
    <n v="1"/>
  </r>
  <r>
    <n v="2013"/>
    <s v="Nov"/>
    <x v="7"/>
    <n v="30"/>
    <n v="500"/>
    <x v="11"/>
    <x v="1"/>
    <x v="1"/>
    <n v="130"/>
    <x v="1"/>
    <n v="1"/>
    <m/>
    <m/>
    <n v="10"/>
    <n v="1"/>
  </r>
  <r>
    <n v="2014"/>
    <s v="Dec"/>
    <x v="20"/>
    <n v="15.421296296299261"/>
    <n v="350"/>
    <x v="11"/>
    <x v="0"/>
    <x v="0"/>
    <n v="410"/>
    <x v="0"/>
    <m/>
    <m/>
    <m/>
    <n v="8"/>
    <n v="1"/>
  </r>
  <r>
    <n v="2014"/>
    <s v="Jan"/>
    <x v="16"/>
    <n v="30"/>
    <n v="600"/>
    <x v="11"/>
    <x v="0"/>
    <x v="0"/>
    <n v="1755.01"/>
    <x v="0"/>
    <m/>
    <m/>
    <m/>
    <n v="24"/>
    <n v="1"/>
  </r>
  <r>
    <n v="2014"/>
    <s v="Jul"/>
    <x v="18"/>
    <n v="30"/>
    <n v="800"/>
    <x v="11"/>
    <x v="1"/>
    <x v="1"/>
    <n v="141"/>
    <x v="1"/>
    <n v="1"/>
    <m/>
    <m/>
    <n v="5"/>
    <n v="1"/>
  </r>
  <r>
    <n v="2014"/>
    <s v="Mar"/>
    <x v="5"/>
    <n v="30"/>
    <n v="500"/>
    <x v="11"/>
    <x v="1"/>
    <x v="1"/>
    <n v="2"/>
    <x v="1"/>
    <n v="1"/>
    <m/>
    <m/>
    <n v="1"/>
    <n v="1"/>
  </r>
  <r>
    <n v="2014"/>
    <s v="Nov"/>
    <x v="21"/>
    <n v="20"/>
    <n v="839"/>
    <x v="11"/>
    <x v="0"/>
    <x v="0"/>
    <n v="926"/>
    <x v="0"/>
    <m/>
    <m/>
    <m/>
    <n v="21"/>
    <n v="1"/>
  </r>
  <r>
    <n v="2014"/>
    <s v="Oct"/>
    <x v="40"/>
    <n v="14.991516203706851"/>
    <n v="666"/>
    <x v="11"/>
    <x v="1"/>
    <x v="1"/>
    <n v="60"/>
    <x v="1"/>
    <n v="1"/>
    <m/>
    <m/>
    <n v="2"/>
    <n v="1"/>
  </r>
  <r>
    <n v="2014"/>
    <s v="Sep"/>
    <x v="21"/>
    <n v="30"/>
    <n v="500"/>
    <x v="11"/>
    <x v="0"/>
    <x v="0"/>
    <n v="4388"/>
    <x v="0"/>
    <m/>
    <m/>
    <m/>
    <n v="159"/>
    <n v="1"/>
  </r>
  <r>
    <n v="2015"/>
    <s v="Apr"/>
    <x v="40"/>
    <n v="30"/>
    <n v="500"/>
    <x v="11"/>
    <x v="1"/>
    <x v="1"/>
    <n v="237"/>
    <x v="1"/>
    <n v="1"/>
    <m/>
    <m/>
    <n v="8"/>
    <n v="1"/>
  </r>
  <r>
    <n v="2015"/>
    <s v="Aug"/>
    <x v="2"/>
    <n v="30"/>
    <n v="400"/>
    <x v="11"/>
    <x v="0"/>
    <x v="0"/>
    <n v="463"/>
    <x v="0"/>
    <m/>
    <m/>
    <m/>
    <n v="13"/>
    <n v="1"/>
  </r>
  <r>
    <n v="2015"/>
    <s v="Feb"/>
    <x v="31"/>
    <n v="44.958333333328483"/>
    <n v="25"/>
    <x v="11"/>
    <x v="1"/>
    <x v="1"/>
    <n v="0"/>
    <x v="1"/>
    <n v="1"/>
    <m/>
    <m/>
    <n v="0"/>
    <n v="1"/>
  </r>
  <r>
    <n v="2015"/>
    <s v="Jan"/>
    <x v="30"/>
    <n v="30"/>
    <n v="300"/>
    <x v="11"/>
    <x v="0"/>
    <x v="0"/>
    <n v="300"/>
    <x v="0"/>
    <m/>
    <m/>
    <m/>
    <n v="10"/>
    <n v="1"/>
  </r>
  <r>
    <n v="2015"/>
    <s v="Jul"/>
    <x v="2"/>
    <n v="42.278483796297223"/>
    <n v="850"/>
    <x v="11"/>
    <x v="0"/>
    <x v="0"/>
    <n v="1184"/>
    <x v="2"/>
    <m/>
    <m/>
    <m/>
    <n v="32"/>
    <n v="2"/>
  </r>
  <r>
    <n v="2015"/>
    <s v="Jun"/>
    <x v="30"/>
    <n v="30"/>
    <n v="10"/>
    <x v="11"/>
    <x v="0"/>
    <x v="0"/>
    <n v="10"/>
    <x v="0"/>
    <m/>
    <m/>
    <m/>
    <n v="1"/>
    <n v="1"/>
  </r>
  <r>
    <n v="2015"/>
    <s v="Jun"/>
    <x v="7"/>
    <n v="30"/>
    <n v="500"/>
    <x v="11"/>
    <x v="1"/>
    <x v="1"/>
    <n v="25"/>
    <x v="1"/>
    <n v="1"/>
    <m/>
    <m/>
    <n v="3"/>
    <n v="1"/>
  </r>
  <r>
    <n v="2015"/>
    <s v="Mar"/>
    <x v="30"/>
    <n v="30"/>
    <n v="300"/>
    <x v="11"/>
    <x v="0"/>
    <x v="0"/>
    <n v="300"/>
    <x v="0"/>
    <m/>
    <m/>
    <m/>
    <n v="16"/>
    <n v="1"/>
  </r>
  <r>
    <n v="2015"/>
    <s v="May"/>
    <x v="31"/>
    <n v="60"/>
    <n v="800"/>
    <x v="11"/>
    <x v="1"/>
    <x v="1"/>
    <n v="1"/>
    <x v="1"/>
    <n v="1"/>
    <m/>
    <m/>
    <n v="1"/>
    <n v="1"/>
  </r>
  <r>
    <n v="2015"/>
    <s v="Nov"/>
    <x v="2"/>
    <n v="60"/>
    <n v="750"/>
    <x v="11"/>
    <x v="0"/>
    <x v="0"/>
    <n v="1390"/>
    <x v="0"/>
    <m/>
    <m/>
    <m/>
    <n v="12"/>
    <n v="1"/>
  </r>
  <r>
    <n v="2015"/>
    <s v="Oct"/>
    <x v="16"/>
    <n v="10.55656249999447"/>
    <n v="420"/>
    <x v="11"/>
    <x v="0"/>
    <x v="0"/>
    <n v="425"/>
    <x v="0"/>
    <m/>
    <m/>
    <m/>
    <n v="9"/>
    <n v="1"/>
  </r>
  <r>
    <n v="2016"/>
    <s v="Aug"/>
    <x v="14"/>
    <n v="25"/>
    <n v="500"/>
    <x v="11"/>
    <x v="0"/>
    <x v="0"/>
    <n v="205"/>
    <x v="1"/>
    <n v="1"/>
    <m/>
    <m/>
    <n v="7"/>
    <n v="1"/>
  </r>
  <r>
    <n v="2016"/>
    <s v="Aug"/>
    <x v="36"/>
    <n v="5.9172106481564697"/>
    <n v="400"/>
    <x v="11"/>
    <x v="0"/>
    <x v="0"/>
    <n v="430"/>
    <x v="0"/>
    <m/>
    <m/>
    <m/>
    <n v="9"/>
    <n v="1"/>
  </r>
  <r>
    <n v="2016"/>
    <s v="Aug"/>
    <x v="21"/>
    <n v="30"/>
    <n v="930"/>
    <x v="11"/>
    <x v="0"/>
    <x v="0"/>
    <n v="986"/>
    <x v="0"/>
    <m/>
    <m/>
    <m/>
    <n v="25"/>
    <n v="1"/>
  </r>
  <r>
    <n v="2016"/>
    <s v="Dec"/>
    <x v="32"/>
    <n v="30"/>
    <n v="500"/>
    <x v="11"/>
    <x v="1"/>
    <x v="1"/>
    <n v="1"/>
    <x v="1"/>
    <n v="1"/>
    <m/>
    <m/>
    <n v="1"/>
    <n v="1"/>
  </r>
  <r>
    <n v="2016"/>
    <s v="Jan"/>
    <x v="20"/>
    <n v="18"/>
    <n v="13"/>
    <x v="11"/>
    <x v="0"/>
    <x v="0"/>
    <n v="13"/>
    <x v="0"/>
    <m/>
    <m/>
    <m/>
    <n v="1"/>
    <n v="1"/>
  </r>
  <r>
    <n v="2016"/>
    <s v="Mar"/>
    <x v="39"/>
    <n v="29.958333333335759"/>
    <n v="200"/>
    <x v="11"/>
    <x v="1"/>
    <x v="1"/>
    <n v="0"/>
    <x v="1"/>
    <n v="1"/>
    <m/>
    <m/>
    <n v="0"/>
    <n v="1"/>
  </r>
  <r>
    <n v="2016"/>
    <s v="Mar"/>
    <x v="36"/>
    <n v="28"/>
    <n v="300"/>
    <x v="11"/>
    <x v="0"/>
    <x v="0"/>
    <n v="546"/>
    <x v="0"/>
    <m/>
    <m/>
    <m/>
    <n v="16"/>
    <n v="1"/>
  </r>
  <r>
    <n v="2016"/>
    <s v="Nov"/>
    <x v="16"/>
    <n v="25.223310185181617"/>
    <n v="500"/>
    <x v="11"/>
    <x v="0"/>
    <x v="0"/>
    <n v="641"/>
    <x v="0"/>
    <m/>
    <m/>
    <m/>
    <n v="30"/>
    <n v="1"/>
  </r>
  <r>
    <n v="2016"/>
    <s v="Nov"/>
    <x v="38"/>
    <n v="5.0416666666715173"/>
    <n v="199"/>
    <x v="11"/>
    <x v="1"/>
    <x v="3"/>
    <n v="116"/>
    <x v="1"/>
    <m/>
    <n v="1"/>
    <m/>
    <n v="2"/>
    <n v="1"/>
  </r>
  <r>
    <n v="2017"/>
    <s v="Feb"/>
    <x v="24"/>
    <n v="7"/>
    <n v="20"/>
    <x v="11"/>
    <x v="1"/>
    <x v="1"/>
    <n v="0"/>
    <x v="1"/>
    <n v="1"/>
    <m/>
    <m/>
    <n v="0"/>
    <n v="1"/>
  </r>
  <r>
    <n v="2017"/>
    <s v="Feb"/>
    <x v="2"/>
    <n v="3"/>
    <n v="153"/>
    <x v="11"/>
    <x v="0"/>
    <x v="0"/>
    <n v="153"/>
    <x v="0"/>
    <m/>
    <m/>
    <m/>
    <n v="7"/>
    <n v="1"/>
  </r>
  <r>
    <n v="2017"/>
    <s v="Mar"/>
    <x v="22"/>
    <n v="6.3739583333372138"/>
    <n v="1"/>
    <x v="11"/>
    <x v="0"/>
    <x v="0"/>
    <n v="9302.5"/>
    <x v="0"/>
    <m/>
    <m/>
    <m/>
    <n v="203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D6AD0-67F6-4FA1-B576-6CA6EB202D9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3:X16" firstHeaderRow="0" firstDataRow="1" firstDataCol="1" rowPageCount="1" colPageCount="1"/>
  <pivotFields count="15">
    <pivotField showAll="0"/>
    <pivotField showAll="0"/>
    <pivotField showAll="0"/>
    <pivotField numFmtId="1" showAll="0"/>
    <pivotField dataField="1" numFmtId="164" showAll="0"/>
    <pivotField axis="axisRow" showAll="0" sortType="ascending">
      <items count="15">
        <item m="1" x="12"/>
        <item m="1" x="13"/>
        <item x="2"/>
        <item x="3"/>
        <item x="4"/>
        <item x="5"/>
        <item x="6"/>
        <item x="7"/>
        <item x="8"/>
        <item x="9"/>
        <item x="1"/>
        <item x="0"/>
        <item x="10"/>
        <item x="11"/>
        <item t="default"/>
      </items>
    </pivotField>
    <pivotField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5">
        <item h="1" x="0"/>
        <item x="1"/>
        <item x="3"/>
        <item x="2"/>
        <item t="default"/>
      </items>
    </pivotField>
    <pivotField dataField="1" numFmtId="44" showAll="0"/>
    <pivotField showAll="0">
      <items count="20">
        <item x="0"/>
        <item x="2"/>
        <item x="3"/>
        <item x="4"/>
        <item x="7"/>
        <item x="5"/>
        <item x="6"/>
        <item x="9"/>
        <item x="10"/>
        <item x="8"/>
        <item x="14"/>
        <item x="16"/>
        <item x="18"/>
        <item x="13"/>
        <item x="11"/>
        <item x="17"/>
        <item x="12"/>
        <item x="15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5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-1"/>
  </pageFields>
  <dataFields count="3">
    <dataField name="Average of backers_count" fld="13" subtotal="average" baseField="5" baseItem="6" numFmtId="3"/>
    <dataField name="Average of Sum of goal" fld="4" subtotal="average" baseField="5" baseItem="9" numFmtId="42"/>
    <dataField name="Average of Sum of pledged" fld="8" subtotal="average" baseField="5" baseItem="9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06BB6-0CDB-45CA-9584-AB5C456DD2E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3:S16" firstHeaderRow="0" firstDataRow="1" firstDataCol="1" rowPageCount="1" colPageCount="1"/>
  <pivotFields count="15">
    <pivotField showAll="0"/>
    <pivotField showAll="0"/>
    <pivotField showAll="0"/>
    <pivotField numFmtId="1" showAll="0"/>
    <pivotField dataField="1" numFmtId="164" showAll="0"/>
    <pivotField axis="axisRow" showAll="0" sortType="ascending">
      <items count="15">
        <item m="1" x="12"/>
        <item m="1" x="13"/>
        <item x="2"/>
        <item x="3"/>
        <item x="4"/>
        <item x="5"/>
        <item x="6"/>
        <item x="7"/>
        <item x="8"/>
        <item x="9"/>
        <item x="1"/>
        <item x="0"/>
        <item x="10"/>
        <item x="1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dataField="1" numFmtId="44" showAll="0"/>
    <pivotField showAll="0">
      <items count="20">
        <item x="0"/>
        <item x="2"/>
        <item x="3"/>
        <item x="4"/>
        <item x="7"/>
        <item x="5"/>
        <item x="6"/>
        <item x="9"/>
        <item x="10"/>
        <item x="8"/>
        <item x="14"/>
        <item x="16"/>
        <item x="18"/>
        <item x="13"/>
        <item x="11"/>
        <item x="17"/>
        <item x="12"/>
        <item x="15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5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Average of backers_count" fld="13" subtotal="average" baseField="5" baseItem="6" numFmtId="3"/>
    <dataField name="Average of Sum of goal" fld="4" subtotal="average" baseField="5" baseItem="5" numFmtId="42"/>
    <dataField name="Average of Sum of pledged" fld="8" subtotal="average" baseField="5" baseItem="4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512C8-5B8D-4535-9271-089E3DC4906C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W178:X190" firstHeaderRow="1" firstDataRow="1" firstDataCol="1" rowPageCount="1" colPageCount="1"/>
  <pivotFields count="15">
    <pivotField showAll="0"/>
    <pivotField showAll="0"/>
    <pivotField showAll="0" sortType="descending">
      <items count="42">
        <item sd="0" x="15"/>
        <item sd="0" x="35"/>
        <item sd="0" x="1"/>
        <item sd="0" x="7"/>
        <item sd="0" x="32"/>
        <item sd="0" x="20"/>
        <item sd="0" x="22"/>
        <item sd="0" x="38"/>
        <item sd="0" x="21"/>
        <item sd="0" x="36"/>
        <item sd="0" x="9"/>
        <item sd="0" x="26"/>
        <item x="2"/>
        <item sd="0" x="27"/>
        <item sd="0" x="17"/>
        <item sd="0" x="10"/>
        <item sd="0" x="11"/>
        <item sd="0" x="31"/>
        <item sd="0" x="8"/>
        <item sd="0" x="33"/>
        <item sd="0" x="13"/>
        <item sd="0" x="24"/>
        <item sd="0" x="37"/>
        <item sd="0" x="25"/>
        <item sd="0" x="30"/>
        <item sd="0" x="34"/>
        <item sd="0" x="12"/>
        <item sd="0" x="14"/>
        <item sd="0" x="0"/>
        <item sd="0" x="40"/>
        <item sd="0" x="23"/>
        <item sd="0" x="5"/>
        <item sd="0" x="29"/>
        <item sd="0" x="16"/>
        <item sd="0" x="39"/>
        <item sd="0" x="6"/>
        <item sd="0" x="3"/>
        <item sd="0" x="19"/>
        <item sd="0" x="28"/>
        <item sd="0" x="4"/>
        <item sd="0" x="18"/>
        <item t="default" sd="0"/>
      </items>
    </pivotField>
    <pivotField dataField="1" numFmtId="1" showAll="0"/>
    <pivotField numFmtId="44" showAll="0"/>
    <pivotField axis="axisRow" showAll="0">
      <items count="15">
        <item m="1" x="12"/>
        <item m="1" x="13"/>
        <item x="2"/>
        <item x="3"/>
        <item x="4"/>
        <item x="5"/>
        <item x="6"/>
        <item x="7"/>
        <item x="8"/>
        <item x="9"/>
        <item x="1"/>
        <item x="0"/>
        <item x="10"/>
        <item x="11"/>
        <item t="default"/>
      </items>
    </pivotField>
    <pivotField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5">
        <item h="1" x="0"/>
        <item x="1"/>
        <item x="3"/>
        <item x="2"/>
        <item t="default"/>
      </items>
    </pivotField>
    <pivotField numFmtId="44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pageFields count="1">
    <pageField fld="7" hier="-1"/>
  </pageFields>
  <dataFields count="1">
    <dataField name="Average of Average of # of Days between Creation &amp; Deadline" fld="3" subtotal="average" baseField="2" baseItem="17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2C060-8D71-4D61-9E73-F1C1D557DA2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4:J6968" firstHeaderRow="0" firstDataRow="1" firstDataCol="5" rowPageCount="2" colPageCount="1"/>
  <pivotFields count="23">
    <pivotField axis="axisRow" compact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20"/>
    <field x="6"/>
    <field x="22"/>
    <field x="11"/>
    <field x="0"/>
  </rowFields>
  <rowItems count="6964">
    <i>
      <x v="24"/>
    </i>
    <i r="1">
      <x/>
    </i>
    <i r="2">
      <x v="8"/>
    </i>
    <i r="3">
      <x v="12"/>
    </i>
    <i r="4">
      <x v="2844"/>
    </i>
    <i r="1">
      <x v="1"/>
    </i>
    <i r="2">
      <x v="6"/>
    </i>
    <i r="3">
      <x v="7"/>
    </i>
    <i r="4">
      <x v="3948"/>
    </i>
    <i r="4">
      <x v="4045"/>
    </i>
    <i r="3">
      <x v="9"/>
    </i>
    <i r="4">
      <x v="2801"/>
    </i>
    <i r="3">
      <x v="10"/>
    </i>
    <i r="4">
      <x v="3939"/>
    </i>
    <i r="3">
      <x v="11"/>
    </i>
    <i r="4">
      <x v="3926"/>
    </i>
    <i r="3">
      <x v="12"/>
    </i>
    <i r="4">
      <x v="3481"/>
    </i>
    <i r="2">
      <x v="7"/>
    </i>
    <i r="3">
      <x v="1"/>
    </i>
    <i r="4">
      <x v="3949"/>
    </i>
    <i r="3">
      <x v="3"/>
    </i>
    <i r="4">
      <x v="4064"/>
    </i>
    <i r="3">
      <x v="6"/>
    </i>
    <i r="4">
      <x v="2793"/>
    </i>
    <i r="3">
      <x v="7"/>
    </i>
    <i r="4">
      <x v="3559"/>
    </i>
    <i r="3">
      <x v="8"/>
    </i>
    <i r="4">
      <x v="2859"/>
    </i>
    <i r="3">
      <x v="9"/>
    </i>
    <i r="4">
      <x v="2861"/>
    </i>
    <i r="2">
      <x v="8"/>
    </i>
    <i r="3">
      <x v="3"/>
    </i>
    <i r="4">
      <x v="3930"/>
    </i>
    <i r="3">
      <x v="5"/>
    </i>
    <i r="4">
      <x v="3444"/>
    </i>
    <i r="3">
      <x v="9"/>
    </i>
    <i r="4">
      <x v="4104"/>
    </i>
    <i r="1">
      <x v="3"/>
    </i>
    <i r="2">
      <x v="6"/>
    </i>
    <i r="3">
      <x v="5"/>
    </i>
    <i r="4">
      <x v="3612"/>
    </i>
    <i r="4">
      <x v="3649"/>
    </i>
    <i r="4">
      <x v="3954"/>
    </i>
    <i r="4">
      <x v="4060"/>
    </i>
    <i r="3">
      <x v="7"/>
    </i>
    <i r="4">
      <x v="2853"/>
    </i>
    <i r="4">
      <x v="3865"/>
    </i>
    <i r="3">
      <x v="8"/>
    </i>
    <i r="4">
      <x v="3596"/>
    </i>
    <i r="4">
      <x v="4059"/>
    </i>
    <i r="3">
      <x v="10"/>
    </i>
    <i r="4">
      <x v="3495"/>
    </i>
    <i r="4">
      <x v="3537"/>
    </i>
    <i r="3">
      <x v="11"/>
    </i>
    <i r="4">
      <x v="3833"/>
    </i>
    <i r="4">
      <x v="4043"/>
    </i>
    <i r="2">
      <x v="7"/>
    </i>
    <i r="3">
      <x v="2"/>
    </i>
    <i r="4">
      <x v="2812"/>
    </i>
    <i r="4">
      <x v="2920"/>
    </i>
    <i r="3">
      <x v="3"/>
    </i>
    <i r="4">
      <x v="3662"/>
    </i>
    <i r="3">
      <x v="4"/>
    </i>
    <i r="4">
      <x v="2969"/>
    </i>
    <i r="4">
      <x v="3560"/>
    </i>
    <i r="4">
      <x v="3812"/>
    </i>
    <i r="3">
      <x v="9"/>
    </i>
    <i r="4">
      <x v="3374"/>
    </i>
    <i r="3">
      <x v="10"/>
    </i>
    <i r="4">
      <x v="2837"/>
    </i>
    <i r="4">
      <x v="3963"/>
    </i>
    <i r="3">
      <x v="11"/>
    </i>
    <i r="4">
      <x v="3287"/>
    </i>
    <i r="2">
      <x v="8"/>
    </i>
    <i r="3">
      <x v="1"/>
    </i>
    <i r="4">
      <x v="3722"/>
    </i>
    <i r="3">
      <x v="2"/>
    </i>
    <i r="4">
      <x v="3276"/>
    </i>
    <i r="3">
      <x v="3"/>
    </i>
    <i r="4">
      <x v="3318"/>
    </i>
    <i r="4">
      <x v="3498"/>
    </i>
    <i r="3">
      <x v="7"/>
    </i>
    <i r="4">
      <x v="2815"/>
    </i>
    <i r="3">
      <x v="8"/>
    </i>
    <i r="4">
      <x v="3463"/>
    </i>
    <i r="4">
      <x v="3652"/>
    </i>
    <i r="3">
      <x v="12"/>
    </i>
    <i r="4">
      <x v="529"/>
    </i>
    <i r="1">
      <x v="4"/>
    </i>
    <i r="2">
      <x v="9"/>
    </i>
    <i r="3">
      <x v="1"/>
    </i>
    <i r="4">
      <x v="3656"/>
    </i>
    <i r="1">
      <x v="5"/>
    </i>
    <i r="2">
      <x v="7"/>
    </i>
    <i r="3">
      <x v="5"/>
    </i>
    <i r="4">
      <x v="3543"/>
    </i>
    <i r="4">
      <x v="3849"/>
    </i>
    <i r="3">
      <x v="11"/>
    </i>
    <i r="4">
      <x v="3822"/>
    </i>
    <i r="2">
      <x v="8"/>
    </i>
    <i r="3">
      <x v="7"/>
    </i>
    <i r="4">
      <x v="3674"/>
    </i>
    <i r="1">
      <x v="6"/>
    </i>
    <i r="2">
      <x v="8"/>
    </i>
    <i r="3">
      <x v="5"/>
    </i>
    <i r="4">
      <x v="3657"/>
    </i>
    <i r="4">
      <x v="3916"/>
    </i>
    <i r="1">
      <x v="7"/>
    </i>
    <i r="2">
      <x v="8"/>
    </i>
    <i r="3">
      <x v="11"/>
    </i>
    <i r="4">
      <x v="3302"/>
    </i>
    <i r="1">
      <x v="8"/>
    </i>
    <i r="2">
      <x v="7"/>
    </i>
    <i r="3">
      <x v="5"/>
    </i>
    <i r="4">
      <x v="4025"/>
    </i>
    <i r="3">
      <x v="10"/>
    </i>
    <i r="4">
      <x v="3665"/>
    </i>
    <i r="2">
      <x v="9"/>
    </i>
    <i r="3">
      <x v="3"/>
    </i>
    <i r="4">
      <x v="3140"/>
    </i>
    <i r="1">
      <x v="9"/>
    </i>
    <i r="2">
      <x v="4"/>
    </i>
    <i r="3">
      <x v="11"/>
    </i>
    <i r="4">
      <x v="3155"/>
    </i>
    <i r="2">
      <x v="5"/>
    </i>
    <i r="3">
      <x v="10"/>
    </i>
    <i r="4">
      <x v="3152"/>
    </i>
    <i r="2">
      <x v="6"/>
    </i>
    <i r="3">
      <x v="4"/>
    </i>
    <i r="4">
      <x v="2916"/>
    </i>
    <i r="4">
      <x v="3489"/>
    </i>
    <i r="4">
      <x v="3842"/>
    </i>
    <i r="4">
      <x v="3961"/>
    </i>
    <i r="3">
      <x v="5"/>
    </i>
    <i r="4">
      <x v="2842"/>
    </i>
    <i r="4">
      <x v="3180"/>
    </i>
    <i r="4">
      <x v="3181"/>
    </i>
    <i r="4">
      <x v="3375"/>
    </i>
    <i r="4">
      <x v="3479"/>
    </i>
    <i r="4">
      <x v="3552"/>
    </i>
    <i r="4">
      <x v="3709"/>
    </i>
    <i r="4">
      <x v="3987"/>
    </i>
    <i r="4">
      <x v="4055"/>
    </i>
    <i r="4">
      <x v="4063"/>
    </i>
    <i r="4">
      <x v="4075"/>
    </i>
    <i r="3">
      <x v="6"/>
    </i>
    <i r="4">
      <x v="2786"/>
    </i>
    <i r="4">
      <x v="2796"/>
    </i>
    <i r="4">
      <x v="2797"/>
    </i>
    <i r="4">
      <x v="3178"/>
    </i>
    <i r="4">
      <x v="3351"/>
    </i>
    <i r="4">
      <x v="3394"/>
    </i>
    <i r="4">
      <x v="3407"/>
    </i>
    <i r="4">
      <x v="3427"/>
    </i>
    <i r="4">
      <x v="3430"/>
    </i>
    <i r="4">
      <x v="3482"/>
    </i>
    <i r="4">
      <x v="3517"/>
    </i>
    <i r="4">
      <x v="3556"/>
    </i>
    <i r="4">
      <x v="3738"/>
    </i>
    <i r="4">
      <x v="3809"/>
    </i>
    <i r="4">
      <x v="4072"/>
    </i>
    <i r="3">
      <x v="7"/>
    </i>
    <i r="4">
      <x v="3185"/>
    </i>
    <i r="4">
      <x v="3329"/>
    </i>
    <i r="4">
      <x v="3335"/>
    </i>
    <i r="4">
      <x v="3357"/>
    </i>
    <i r="4">
      <x v="3454"/>
    </i>
    <i r="4">
      <x v="3471"/>
    </i>
    <i r="4">
      <x v="3581"/>
    </i>
    <i r="4">
      <x v="3626"/>
    </i>
    <i r="4">
      <x v="3688"/>
    </i>
    <i r="4">
      <x v="3918"/>
    </i>
    <i r="4">
      <x v="3927"/>
    </i>
    <i r="4">
      <x v="4009"/>
    </i>
    <i r="3">
      <x v="8"/>
    </i>
    <i r="4">
      <x v="2804"/>
    </i>
    <i r="4">
      <x v="2821"/>
    </i>
    <i r="4">
      <x v="3186"/>
    </i>
    <i r="4">
      <x v="3378"/>
    </i>
    <i r="4">
      <x v="3412"/>
    </i>
    <i r="4">
      <x v="3460"/>
    </i>
    <i r="4">
      <x v="3672"/>
    </i>
    <i r="4">
      <x v="3917"/>
    </i>
    <i r="4">
      <x v="4016"/>
    </i>
    <i r="3">
      <x v="9"/>
    </i>
    <i r="4">
      <x v="3161"/>
    </i>
    <i r="4">
      <x v="3255"/>
    </i>
    <i r="4">
      <x v="3337"/>
    </i>
    <i r="4">
      <x v="3571"/>
    </i>
    <i r="4">
      <x v="3590"/>
    </i>
    <i r="3">
      <x v="10"/>
    </i>
    <i r="4">
      <x v="2832"/>
    </i>
    <i r="4">
      <x v="2904"/>
    </i>
    <i r="4">
      <x v="3271"/>
    </i>
    <i r="4">
      <x v="3277"/>
    </i>
    <i r="4">
      <x v="3475"/>
    </i>
    <i r="4">
      <x v="3511"/>
    </i>
    <i r="4">
      <x v="3573"/>
    </i>
    <i r="4">
      <x v="3673"/>
    </i>
    <i r="4">
      <x v="3723"/>
    </i>
    <i r="4">
      <x v="3921"/>
    </i>
    <i r="4">
      <x v="3984"/>
    </i>
    <i r="4">
      <x v="4053"/>
    </i>
    <i r="3">
      <x v="11"/>
    </i>
    <i r="4">
      <x v="2800"/>
    </i>
    <i r="4">
      <x v="3218"/>
    </i>
    <i r="4">
      <x v="3660"/>
    </i>
    <i r="3">
      <x v="12"/>
    </i>
    <i r="4">
      <x v="3319"/>
    </i>
    <i r="4">
      <x v="3566"/>
    </i>
    <i r="4">
      <x v="3601"/>
    </i>
    <i r="4">
      <x v="3696"/>
    </i>
    <i r="4">
      <x v="4011"/>
    </i>
    <i r="4">
      <x v="4088"/>
    </i>
    <i r="2">
      <x v="7"/>
    </i>
    <i r="3">
      <x v="1"/>
    </i>
    <i r="4">
      <x v="2811"/>
    </i>
    <i r="4">
      <x v="2817"/>
    </i>
    <i r="4">
      <x v="2834"/>
    </i>
    <i r="4">
      <x v="2914"/>
    </i>
    <i r="4">
      <x v="3399"/>
    </i>
    <i r="4">
      <x v="3446"/>
    </i>
    <i r="4">
      <x v="3718"/>
    </i>
    <i r="4">
      <x v="3827"/>
    </i>
    <i r="4">
      <x v="3995"/>
    </i>
    <i r="4">
      <x v="4069"/>
    </i>
    <i r="3">
      <x v="2"/>
    </i>
    <i r="4">
      <x v="1286"/>
    </i>
    <i r="4">
      <x v="2840"/>
    </i>
    <i r="4">
      <x v="3254"/>
    </i>
    <i r="4">
      <x v="3377"/>
    </i>
    <i r="4">
      <x v="3428"/>
    </i>
    <i r="4">
      <x v="3450"/>
    </i>
    <i r="4">
      <x v="3512"/>
    </i>
    <i r="4">
      <x v="3519"/>
    </i>
    <i r="4">
      <x v="3616"/>
    </i>
    <i r="4">
      <x v="3715"/>
    </i>
    <i r="4">
      <x v="3736"/>
    </i>
    <i r="4">
      <x v="3808"/>
    </i>
    <i r="3">
      <x v="3"/>
    </i>
    <i r="4">
      <x v="2823"/>
    </i>
    <i r="4">
      <x v="3325"/>
    </i>
    <i r="4">
      <x v="3330"/>
    </i>
    <i r="4">
      <x v="3416"/>
    </i>
    <i r="4">
      <x v="3611"/>
    </i>
    <i r="4">
      <x v="3923"/>
    </i>
    <i r="4">
      <x v="3979"/>
    </i>
    <i r="4">
      <x v="3997"/>
    </i>
    <i r="3">
      <x v="4"/>
    </i>
    <i r="4">
      <x v="1287"/>
    </i>
    <i r="4">
      <x v="2783"/>
    </i>
    <i r="4">
      <x v="2814"/>
    </i>
    <i r="4">
      <x v="2854"/>
    </i>
    <i r="4">
      <x v="2910"/>
    </i>
    <i r="4">
      <x v="3278"/>
    </i>
    <i r="4">
      <x v="3314"/>
    </i>
    <i r="4">
      <x v="3438"/>
    </i>
    <i r="4">
      <x v="3588"/>
    </i>
    <i r="4">
      <x v="3678"/>
    </i>
    <i r="4">
      <x v="3717"/>
    </i>
    <i r="4">
      <x v="3735"/>
    </i>
    <i r="4">
      <x v="3826"/>
    </i>
    <i r="4">
      <x v="3905"/>
    </i>
    <i r="4">
      <x v="3914"/>
    </i>
    <i r="4">
      <x v="4012"/>
    </i>
    <i r="3">
      <x v="5"/>
    </i>
    <i r="4">
      <x v="2819"/>
    </i>
    <i r="4">
      <x v="2878"/>
    </i>
    <i r="4">
      <x v="3221"/>
    </i>
    <i r="4">
      <x v="3269"/>
    </i>
    <i r="4">
      <x v="3294"/>
    </i>
    <i r="4">
      <x v="3388"/>
    </i>
    <i r="4">
      <x v="3395"/>
    </i>
    <i r="4">
      <x v="3403"/>
    </i>
    <i r="4">
      <x v="3487"/>
    </i>
    <i r="4">
      <x v="3558"/>
    </i>
    <i r="4">
      <x v="3567"/>
    </i>
    <i r="4">
      <x v="3572"/>
    </i>
    <i r="4">
      <x v="3618"/>
    </i>
    <i r="4">
      <x v="3669"/>
    </i>
    <i r="4">
      <x v="3670"/>
    </i>
    <i r="4">
      <x v="3701"/>
    </i>
    <i r="4">
      <x v="3719"/>
    </i>
    <i r="4">
      <x v="3834"/>
    </i>
    <i r="4">
      <x v="3837"/>
    </i>
    <i r="4">
      <x v="3858"/>
    </i>
    <i r="4">
      <x v="3906"/>
    </i>
    <i r="4">
      <x v="3982"/>
    </i>
    <i r="3">
      <x v="6"/>
    </i>
    <i r="4">
      <x v="536"/>
    </i>
    <i r="4">
      <x v="1285"/>
    </i>
    <i r="4">
      <x v="1295"/>
    </i>
    <i r="4">
      <x v="2806"/>
    </i>
    <i r="4">
      <x v="2864"/>
    </i>
    <i r="4">
      <x v="3213"/>
    </i>
    <i r="4">
      <x v="3216"/>
    </i>
    <i r="4">
      <x v="3238"/>
    </i>
    <i r="4">
      <x v="3247"/>
    </i>
    <i r="4">
      <x v="3270"/>
    </i>
    <i r="4">
      <x v="3373"/>
    </i>
    <i r="4">
      <x v="3584"/>
    </i>
    <i r="4">
      <x v="3625"/>
    </i>
    <i r="4">
      <x v="3667"/>
    </i>
    <i r="4">
      <x v="3747"/>
    </i>
    <i r="4">
      <x v="3820"/>
    </i>
    <i r="4">
      <x v="3851"/>
    </i>
    <i r="4">
      <x v="4008"/>
    </i>
    <i r="4">
      <x v="4093"/>
    </i>
    <i r="3">
      <x v="7"/>
    </i>
    <i r="4">
      <x v="526"/>
    </i>
    <i r="4">
      <x v="2798"/>
    </i>
    <i r="4">
      <x v="2802"/>
    </i>
    <i r="4">
      <x v="2805"/>
    </i>
    <i r="4">
      <x v="2816"/>
    </i>
    <i r="4">
      <x v="3297"/>
    </i>
    <i r="4">
      <x v="3367"/>
    </i>
    <i r="4">
      <x v="3401"/>
    </i>
    <i r="4">
      <x v="3465"/>
    </i>
    <i r="4">
      <x v="3610"/>
    </i>
    <i r="4">
      <x v="3653"/>
    </i>
    <i r="4">
      <x v="3815"/>
    </i>
    <i r="4">
      <x v="3898"/>
    </i>
    <i r="3">
      <x v="8"/>
    </i>
    <i r="4">
      <x v="3379"/>
    </i>
    <i r="4">
      <x v="3501"/>
    </i>
    <i r="4">
      <x v="3520"/>
    </i>
    <i r="4">
      <x v="3522"/>
    </i>
    <i r="4">
      <x v="3541"/>
    </i>
    <i r="4">
      <x v="3549"/>
    </i>
    <i r="4">
      <x v="3564"/>
    </i>
    <i r="4">
      <x v="3935"/>
    </i>
    <i r="3">
      <x v="9"/>
    </i>
    <i r="4">
      <x v="1292"/>
    </i>
    <i r="4">
      <x v="2828"/>
    </i>
    <i r="4">
      <x v="3226"/>
    </i>
    <i r="4">
      <x v="3239"/>
    </i>
    <i r="4">
      <x v="3445"/>
    </i>
    <i r="4">
      <x v="3535"/>
    </i>
    <i r="3">
      <x v="10"/>
    </i>
    <i r="4">
      <x v="1294"/>
    </i>
    <i r="4">
      <x v="2841"/>
    </i>
    <i r="4">
      <x v="3292"/>
    </i>
    <i r="4">
      <x v="3693"/>
    </i>
    <i r="4">
      <x v="4074"/>
    </i>
    <i r="4">
      <x v="4109"/>
    </i>
    <i r="3">
      <x v="11"/>
    </i>
    <i r="4">
      <x v="520"/>
    </i>
    <i r="4">
      <x v="2825"/>
    </i>
    <i r="4">
      <x v="2835"/>
    </i>
    <i r="4">
      <x v="3214"/>
    </i>
    <i r="4">
      <x v="3296"/>
    </i>
    <i r="4">
      <x v="3422"/>
    </i>
    <i r="4">
      <x v="3536"/>
    </i>
    <i r="4">
      <x v="3607"/>
    </i>
    <i r="4">
      <x v="3615"/>
    </i>
    <i r="4">
      <x v="3962"/>
    </i>
    <i r="4">
      <x v="4057"/>
    </i>
    <i r="3">
      <x v="12"/>
    </i>
    <i r="4">
      <x v="3919"/>
    </i>
    <i r="4">
      <x v="4097"/>
    </i>
    <i r="2">
      <x v="8"/>
    </i>
    <i r="3">
      <x v="1"/>
    </i>
    <i r="4">
      <x v="3283"/>
    </i>
    <i r="4">
      <x v="3397"/>
    </i>
    <i r="4">
      <x v="3605"/>
    </i>
    <i r="4">
      <x v="3650"/>
    </i>
    <i r="3">
      <x v="2"/>
    </i>
    <i r="4">
      <x v="1296"/>
    </i>
    <i r="4">
      <x v="2794"/>
    </i>
    <i r="4">
      <x v="2820"/>
    </i>
    <i r="4">
      <x v="2915"/>
    </i>
    <i r="4">
      <x v="2976"/>
    </i>
    <i r="4">
      <x v="3364"/>
    </i>
    <i r="4">
      <x v="3405"/>
    </i>
    <i r="4">
      <x v="3420"/>
    </i>
    <i r="4">
      <x v="3609"/>
    </i>
    <i r="4">
      <x v="3725"/>
    </i>
    <i r="4">
      <x v="3990"/>
    </i>
    <i r="3">
      <x v="3"/>
    </i>
    <i r="4">
      <x v="1298"/>
    </i>
    <i r="4">
      <x v="2849"/>
    </i>
    <i r="4">
      <x v="3336"/>
    </i>
    <i r="4">
      <x v="3343"/>
    </i>
    <i r="4">
      <x v="3392"/>
    </i>
    <i r="4">
      <x v="3530"/>
    </i>
    <i r="4">
      <x v="3562"/>
    </i>
    <i r="4">
      <x v="3578"/>
    </i>
    <i r="4">
      <x v="3579"/>
    </i>
    <i r="4">
      <x v="3654"/>
    </i>
    <i r="4">
      <x v="3835"/>
    </i>
    <i r="4">
      <x v="3840"/>
    </i>
    <i r="4">
      <x v="4048"/>
    </i>
    <i r="3">
      <x v="4"/>
    </i>
    <i r="4">
      <x v="533"/>
    </i>
    <i r="4">
      <x v="3171"/>
    </i>
    <i r="4">
      <x v="3315"/>
    </i>
    <i r="4">
      <x v="3327"/>
    </i>
    <i r="4">
      <x v="3347"/>
    </i>
    <i r="4">
      <x v="3353"/>
    </i>
    <i r="4">
      <x v="3355"/>
    </i>
    <i r="4">
      <x v="3459"/>
    </i>
    <i r="4">
      <x v="3508"/>
    </i>
    <i r="4">
      <x v="3550"/>
    </i>
    <i r="4">
      <x v="3697"/>
    </i>
    <i r="4">
      <x v="3704"/>
    </i>
    <i r="4">
      <x v="3724"/>
    </i>
    <i r="4">
      <x v="3811"/>
    </i>
    <i r="4">
      <x v="3986"/>
    </i>
    <i r="3">
      <x v="5"/>
    </i>
    <i r="4">
      <x v="524"/>
    </i>
    <i r="4">
      <x v="2799"/>
    </i>
    <i r="4">
      <x v="2829"/>
    </i>
    <i r="4">
      <x v="3288"/>
    </i>
    <i r="4">
      <x v="3341"/>
    </i>
    <i r="4">
      <x v="3352"/>
    </i>
    <i r="4">
      <x v="3540"/>
    </i>
    <i r="4">
      <x v="3587"/>
    </i>
    <i r="4">
      <x v="3608"/>
    </i>
    <i r="4">
      <x v="3675"/>
    </i>
    <i r="4">
      <x v="3915"/>
    </i>
    <i r="4">
      <x v="3974"/>
    </i>
    <i r="4">
      <x v="4110"/>
    </i>
    <i r="3">
      <x v="6"/>
    </i>
    <i r="4">
      <x v="539"/>
    </i>
    <i r="4">
      <x v="3356"/>
    </i>
    <i r="4">
      <x v="3409"/>
    </i>
    <i r="4">
      <x v="3453"/>
    </i>
    <i r="4">
      <x v="3474"/>
    </i>
    <i r="4">
      <x v="3503"/>
    </i>
    <i r="4">
      <x v="3702"/>
    </i>
    <i r="4">
      <x v="3739"/>
    </i>
    <i r="3">
      <x v="7"/>
    </i>
    <i r="4">
      <x v="1303"/>
    </i>
    <i r="4">
      <x v="3382"/>
    </i>
    <i r="4">
      <x v="3523"/>
    </i>
    <i r="4">
      <x v="3538"/>
    </i>
    <i r="4">
      <x v="3563"/>
    </i>
    <i r="4">
      <x v="3606"/>
    </i>
    <i r="4">
      <x v="3824"/>
    </i>
    <i r="4">
      <x v="4041"/>
    </i>
    <i r="3">
      <x v="8"/>
    </i>
    <i r="4">
      <x v="3252"/>
    </i>
    <i r="4">
      <x v="3295"/>
    </i>
    <i r="4">
      <x v="3323"/>
    </i>
    <i r="3">
      <x v="9"/>
    </i>
    <i r="4">
      <x v="3309"/>
    </i>
    <i r="4">
      <x v="4018"/>
    </i>
    <i r="4">
      <x v="4033"/>
    </i>
    <i r="3">
      <x v="10"/>
    </i>
    <i r="4">
      <x v="3429"/>
    </i>
    <i r="4">
      <x v="3663"/>
    </i>
    <i r="4">
      <x v="3902"/>
    </i>
    <i r="4">
      <x v="3920"/>
    </i>
    <i r="3">
      <x v="11"/>
    </i>
    <i r="4">
      <x v="3244"/>
    </i>
    <i r="3">
      <x v="12"/>
    </i>
    <i r="4">
      <x v="535"/>
    </i>
    <i r="4">
      <x v="3227"/>
    </i>
    <i r="4">
      <x v="3234"/>
    </i>
    <i r="4">
      <x v="3528"/>
    </i>
    <i r="4">
      <x v="4078"/>
    </i>
    <i r="2">
      <x v="9"/>
    </i>
    <i r="3">
      <x v="1"/>
    </i>
    <i r="4">
      <x v="3240"/>
    </i>
    <i r="4">
      <x v="3257"/>
    </i>
    <i r="4">
      <x v="3289"/>
    </i>
    <i r="4">
      <x v="3888"/>
    </i>
    <i r="4">
      <x v="4096"/>
    </i>
    <i r="3">
      <x v="2"/>
    </i>
    <i r="4">
      <x v="3133"/>
    </i>
    <i r="4">
      <x v="3136"/>
    </i>
    <i r="4">
      <x v="3142"/>
    </i>
    <i r="4">
      <x v="3290"/>
    </i>
    <i r="4">
      <x v="3617"/>
    </i>
    <i r="4">
      <x v="4001"/>
    </i>
    <i r="3">
      <x v="3"/>
    </i>
    <i r="4">
      <x v="3134"/>
    </i>
    <i r="4">
      <x v="3138"/>
    </i>
    <i r="4">
      <x v="3143"/>
    </i>
    <i r="1">
      <x v="11"/>
    </i>
    <i r="2">
      <x v="7"/>
    </i>
    <i r="3">
      <x v="11"/>
    </i>
    <i r="4">
      <x v="3265"/>
    </i>
    <i r="2">
      <x v="8"/>
    </i>
    <i r="3">
      <x v="1"/>
    </i>
    <i r="4">
      <x v="2851"/>
    </i>
    <i r="4">
      <x v="4112"/>
    </i>
    <i r="3">
      <x v="3"/>
    </i>
    <i r="4">
      <x v="3419"/>
    </i>
    <i r="4">
      <x v="3951"/>
    </i>
    <i r="3">
      <x v="5"/>
    </i>
    <i r="4">
      <x v="3324"/>
    </i>
    <i r="3">
      <x v="11"/>
    </i>
    <i r="4">
      <x v="3369"/>
    </i>
    <i r="1">
      <x v="12"/>
    </i>
    <i r="2">
      <x v="8"/>
    </i>
    <i r="3">
      <x v="9"/>
    </i>
    <i r="4">
      <x v="4084"/>
    </i>
    <i r="3">
      <x v="10"/>
    </i>
    <i r="4">
      <x v="3555"/>
    </i>
    <i r="1">
      <x v="13"/>
    </i>
    <i r="2">
      <x v="7"/>
    </i>
    <i r="3">
      <x v="10"/>
    </i>
    <i r="4">
      <x v="3350"/>
    </i>
    <i r="1">
      <x v="14"/>
    </i>
    <i r="2">
      <x v="8"/>
    </i>
    <i r="3">
      <x v="11"/>
    </i>
    <i r="4">
      <x v="4071"/>
    </i>
    <i r="4">
      <x v="4095"/>
    </i>
    <i r="4">
      <x v="4105"/>
    </i>
    <i r="3">
      <x v="12"/>
    </i>
    <i r="4">
      <x v="2857"/>
    </i>
    <i r="2">
      <x v="9"/>
    </i>
    <i r="3">
      <x v="2"/>
    </i>
    <i r="4">
      <x v="3139"/>
    </i>
    <i r="3">
      <x v="3"/>
    </i>
    <i r="4">
      <x v="3146"/>
    </i>
    <i r="1">
      <x v="15"/>
    </i>
    <i r="2">
      <x v="6"/>
    </i>
    <i r="3">
      <x v="11"/>
    </i>
    <i r="4">
      <x v="2858"/>
    </i>
    <i r="4">
      <x v="3732"/>
    </i>
    <i r="2">
      <x v="9"/>
    </i>
    <i r="3">
      <x v="3"/>
    </i>
    <i r="4">
      <x v="3141"/>
    </i>
    <i r="1">
      <x v="16"/>
    </i>
    <i r="2">
      <x v="7"/>
    </i>
    <i r="3">
      <x v="9"/>
    </i>
    <i r="4">
      <x v="534"/>
    </i>
    <i r="1">
      <x v="17"/>
    </i>
    <i r="2">
      <x v="6"/>
    </i>
    <i r="3">
      <x v="12"/>
    </i>
    <i r="4">
      <x v="3897"/>
    </i>
    <i r="2">
      <x v="9"/>
    </i>
    <i r="3">
      <x v="2"/>
    </i>
    <i r="4">
      <x v="3293"/>
    </i>
    <i r="1">
      <x v="18"/>
    </i>
    <i r="2">
      <x v="7"/>
    </i>
    <i r="3">
      <x v="4"/>
    </i>
    <i r="4">
      <x v="3838"/>
    </i>
    <i r="1">
      <x v="19"/>
    </i>
    <i r="2">
      <x v="8"/>
    </i>
    <i r="3">
      <x v="11"/>
    </i>
    <i r="4">
      <x v="3360"/>
    </i>
    <i r="1">
      <x v="20"/>
    </i>
    <i r="2">
      <x v="2"/>
    </i>
    <i r="3">
      <x v="10"/>
    </i>
    <i r="4">
      <x v="3150"/>
    </i>
    <i r="3">
      <x v="12"/>
    </i>
    <i r="4">
      <x v="3175"/>
    </i>
    <i r="2">
      <x v="3"/>
    </i>
    <i r="3">
      <x v="3"/>
    </i>
    <i r="4">
      <x v="3153"/>
    </i>
    <i r="3">
      <x v="4"/>
    </i>
    <i r="4">
      <x v="3165"/>
    </i>
    <i r="3">
      <x v="12"/>
    </i>
    <i r="4">
      <x v="3159"/>
    </i>
    <i r="4">
      <x v="3182"/>
    </i>
    <i r="2">
      <x v="4"/>
    </i>
    <i r="3">
      <x v="1"/>
    </i>
    <i r="4">
      <x v="3172"/>
    </i>
    <i r="3">
      <x v="3"/>
    </i>
    <i r="4">
      <x v="3154"/>
    </i>
    <i r="3">
      <x v="4"/>
    </i>
    <i r="4">
      <x v="3156"/>
    </i>
    <i r="4">
      <x v="3210"/>
    </i>
    <i r="3">
      <x v="11"/>
    </i>
    <i r="4">
      <x v="3149"/>
    </i>
    <i r="2">
      <x v="5"/>
    </i>
    <i r="3">
      <x v="4"/>
    </i>
    <i r="4">
      <x v="3179"/>
    </i>
    <i r="3">
      <x v="6"/>
    </i>
    <i r="4">
      <x v="3158"/>
    </i>
    <i r="3">
      <x v="7"/>
    </i>
    <i r="4">
      <x v="3176"/>
    </i>
    <i r="3">
      <x v="8"/>
    </i>
    <i r="4">
      <x v="3183"/>
    </i>
    <i r="3">
      <x v="11"/>
    </i>
    <i r="4">
      <x v="3169"/>
    </i>
    <i r="2">
      <x v="6"/>
    </i>
    <i r="3">
      <x v="4"/>
    </i>
    <i r="4">
      <x v="2810"/>
    </i>
    <i r="4">
      <x v="2830"/>
    </i>
    <i r="4">
      <x v="2870"/>
    </i>
    <i r="4">
      <x v="3418"/>
    </i>
    <i r="4">
      <x v="3551"/>
    </i>
    <i r="4">
      <x v="3557"/>
    </i>
    <i r="4">
      <x v="3685"/>
    </i>
    <i r="4">
      <x v="3983"/>
    </i>
    <i r="3">
      <x v="5"/>
    </i>
    <i r="4">
      <x v="2795"/>
    </i>
    <i r="4">
      <x v="2852"/>
    </i>
    <i r="4">
      <x v="2862"/>
    </i>
    <i r="4">
      <x v="3163"/>
    </i>
    <i r="4">
      <x v="3164"/>
    </i>
    <i r="4">
      <x v="3168"/>
    </i>
    <i r="4">
      <x v="3170"/>
    </i>
    <i r="4">
      <x v="3177"/>
    </i>
    <i r="4">
      <x v="3209"/>
    </i>
    <i r="4">
      <x v="3396"/>
    </i>
    <i r="4">
      <x v="3433"/>
    </i>
    <i r="4">
      <x v="3505"/>
    </i>
    <i r="4">
      <x v="3513"/>
    </i>
    <i r="4">
      <x v="3613"/>
    </i>
    <i r="4">
      <x v="3658"/>
    </i>
    <i r="4">
      <x v="3679"/>
    </i>
    <i r="4">
      <x v="3682"/>
    </i>
    <i r="4">
      <x v="3687"/>
    </i>
    <i r="4">
      <x v="3711"/>
    </i>
    <i r="4">
      <x v="3841"/>
    </i>
    <i r="4">
      <x v="3843"/>
    </i>
    <i r="4">
      <x v="3844"/>
    </i>
    <i r="4">
      <x v="3859"/>
    </i>
    <i r="4">
      <x v="3893"/>
    </i>
    <i r="4">
      <x v="3924"/>
    </i>
    <i r="4">
      <x v="4028"/>
    </i>
    <i r="4">
      <x v="4051"/>
    </i>
    <i r="3">
      <x v="6"/>
    </i>
    <i r="4">
      <x v="2787"/>
    </i>
    <i r="4">
      <x v="2895"/>
    </i>
    <i r="4">
      <x v="2970"/>
    </i>
    <i r="4">
      <x v="3162"/>
    </i>
    <i r="4">
      <x v="3184"/>
    </i>
    <i r="4">
      <x v="3332"/>
    </i>
    <i r="4">
      <x v="3390"/>
    </i>
    <i r="4">
      <x v="3406"/>
    </i>
    <i r="4">
      <x v="3408"/>
    </i>
    <i r="4">
      <x v="3434"/>
    </i>
    <i r="4">
      <x v="3440"/>
    </i>
    <i r="4">
      <x v="3452"/>
    </i>
    <i r="4">
      <x v="3456"/>
    </i>
    <i r="4">
      <x v="3483"/>
    </i>
    <i r="4">
      <x v="3510"/>
    </i>
    <i r="4">
      <x v="3671"/>
    </i>
    <i r="4">
      <x v="3677"/>
    </i>
    <i r="4">
      <x v="3705"/>
    </i>
    <i r="4">
      <x v="3708"/>
    </i>
    <i r="4">
      <x v="3743"/>
    </i>
    <i r="4">
      <x v="3744"/>
    </i>
    <i r="4">
      <x v="3816"/>
    </i>
    <i r="4">
      <x v="3896"/>
    </i>
    <i r="4">
      <x v="3925"/>
    </i>
    <i r="4">
      <x v="3958"/>
    </i>
    <i r="4">
      <x v="3966"/>
    </i>
    <i r="4">
      <x v="3971"/>
    </i>
    <i r="4">
      <x v="3980"/>
    </i>
    <i r="4">
      <x v="3994"/>
    </i>
    <i r="4">
      <x v="4036"/>
    </i>
    <i r="3">
      <x v="7"/>
    </i>
    <i r="4">
      <x v="525"/>
    </i>
    <i r="4">
      <x v="2838"/>
    </i>
    <i r="4">
      <x v="2863"/>
    </i>
    <i r="4">
      <x v="2889"/>
    </i>
    <i r="4">
      <x v="2890"/>
    </i>
    <i r="4">
      <x v="2900"/>
    </i>
    <i r="4">
      <x v="2913"/>
    </i>
    <i r="4">
      <x v="2919"/>
    </i>
    <i r="4">
      <x v="2964"/>
    </i>
    <i r="4">
      <x v="3157"/>
    </i>
    <i r="4">
      <x v="3160"/>
    </i>
    <i r="4">
      <x v="3167"/>
    </i>
    <i r="4">
      <x v="3187"/>
    </i>
    <i r="4">
      <x v="3208"/>
    </i>
    <i r="4">
      <x v="3211"/>
    </i>
    <i r="4">
      <x v="3212"/>
    </i>
    <i r="4">
      <x v="3316"/>
    </i>
    <i r="4">
      <x v="3328"/>
    </i>
    <i r="4">
      <x v="3344"/>
    </i>
    <i r="4">
      <x v="3363"/>
    </i>
    <i r="4">
      <x v="3391"/>
    </i>
    <i r="4">
      <x v="3400"/>
    </i>
    <i r="4">
      <x v="3431"/>
    </i>
    <i r="4">
      <x v="3436"/>
    </i>
    <i r="4">
      <x v="3493"/>
    </i>
    <i r="4">
      <x v="3506"/>
    </i>
    <i r="4">
      <x v="3542"/>
    </i>
    <i r="4">
      <x v="3623"/>
    </i>
    <i r="4">
      <x v="3651"/>
    </i>
    <i r="4">
      <x v="3666"/>
    </i>
    <i r="4">
      <x v="3740"/>
    </i>
    <i r="4">
      <x v="3745"/>
    </i>
    <i r="4">
      <x v="3853"/>
    </i>
    <i r="4">
      <x v="3857"/>
    </i>
    <i r="4">
      <x v="3860"/>
    </i>
    <i r="4">
      <x v="3899"/>
    </i>
    <i r="4">
      <x v="3908"/>
    </i>
    <i r="4">
      <x v="3976"/>
    </i>
    <i r="4">
      <x v="3999"/>
    </i>
    <i r="4">
      <x v="4007"/>
    </i>
    <i r="4">
      <x v="4065"/>
    </i>
    <i r="3">
      <x v="8"/>
    </i>
    <i r="4">
      <x v="2839"/>
    </i>
    <i r="4">
      <x v="2850"/>
    </i>
    <i r="4">
      <x v="2892"/>
    </i>
    <i r="4">
      <x v="2971"/>
    </i>
    <i r="4">
      <x v="2974"/>
    </i>
    <i r="4">
      <x v="3151"/>
    </i>
    <i r="4">
      <x v="3173"/>
    </i>
    <i r="4">
      <x v="3174"/>
    </i>
    <i r="4">
      <x v="3242"/>
    </i>
    <i r="4">
      <x v="3361"/>
    </i>
    <i r="4">
      <x v="3372"/>
    </i>
    <i r="4">
      <x v="3443"/>
    </i>
    <i r="4">
      <x v="3516"/>
    </i>
    <i r="4">
      <x v="3521"/>
    </i>
    <i r="4">
      <x v="3524"/>
    </i>
    <i r="4">
      <x v="3568"/>
    </i>
    <i r="4">
      <x v="3598"/>
    </i>
    <i r="4">
      <x v="3622"/>
    </i>
    <i r="4">
      <x v="3676"/>
    </i>
    <i r="4">
      <x v="3700"/>
    </i>
    <i r="4">
      <x v="3706"/>
    </i>
    <i r="4">
      <x v="3742"/>
    </i>
    <i r="4">
      <x v="3892"/>
    </i>
    <i r="4">
      <x v="3909"/>
    </i>
    <i r="4">
      <x v="3959"/>
    </i>
    <i r="4">
      <x v="4002"/>
    </i>
    <i r="4">
      <x v="4005"/>
    </i>
    <i r="4">
      <x v="4017"/>
    </i>
    <i r="4">
      <x v="4021"/>
    </i>
    <i r="4">
      <x v="4038"/>
    </i>
    <i r="4">
      <x v="4052"/>
    </i>
    <i r="3">
      <x v="9"/>
    </i>
    <i r="4">
      <x v="3147"/>
    </i>
    <i r="4">
      <x v="3148"/>
    </i>
    <i r="4">
      <x v="3230"/>
    </i>
    <i r="4">
      <x v="3241"/>
    </i>
    <i r="4">
      <x v="3417"/>
    </i>
    <i r="4">
      <x v="3425"/>
    </i>
    <i r="4">
      <x v="3426"/>
    </i>
    <i r="4">
      <x v="3518"/>
    </i>
    <i r="4">
      <x v="3532"/>
    </i>
    <i r="4">
      <x v="3648"/>
    </i>
    <i r="4">
      <x v="3692"/>
    </i>
    <i r="4">
      <x v="3699"/>
    </i>
    <i r="4">
      <x v="3846"/>
    </i>
    <i r="4">
      <x v="3907"/>
    </i>
    <i r="4">
      <x v="4004"/>
    </i>
    <i r="4">
      <x v="4035"/>
    </i>
    <i r="4">
      <x v="4046"/>
    </i>
    <i r="4">
      <x v="4050"/>
    </i>
    <i r="4">
      <x v="4076"/>
    </i>
    <i r="4">
      <x v="4094"/>
    </i>
    <i r="4">
      <x v="4107"/>
    </i>
    <i r="3">
      <x v="10"/>
    </i>
    <i r="4">
      <x v="2784"/>
    </i>
    <i r="4">
      <x v="2881"/>
    </i>
    <i r="4">
      <x v="2888"/>
    </i>
    <i r="4">
      <x v="2909"/>
    </i>
    <i r="4">
      <x v="2975"/>
    </i>
    <i r="4">
      <x v="2978"/>
    </i>
    <i r="4">
      <x v="3166"/>
    </i>
    <i r="4">
      <x v="3229"/>
    </i>
    <i r="4">
      <x v="3250"/>
    </i>
    <i r="4">
      <x v="3321"/>
    </i>
    <i r="4">
      <x v="3358"/>
    </i>
    <i r="4">
      <x v="3380"/>
    </i>
    <i r="4">
      <x v="3393"/>
    </i>
    <i r="4">
      <x v="3398"/>
    </i>
    <i r="4">
      <x v="3472"/>
    </i>
    <i r="4">
      <x v="3476"/>
    </i>
    <i r="4">
      <x v="3574"/>
    </i>
    <i r="4">
      <x v="3690"/>
    </i>
    <i r="4">
      <x v="3721"/>
    </i>
    <i r="4">
      <x v="3831"/>
    </i>
    <i r="4">
      <x v="3861"/>
    </i>
    <i r="4">
      <x v="3911"/>
    </i>
    <i r="4">
      <x v="3941"/>
    </i>
    <i r="4">
      <x v="4010"/>
    </i>
    <i r="4">
      <x v="4031"/>
    </i>
    <i r="4">
      <x v="4100"/>
    </i>
    <i r="3">
      <x v="11"/>
    </i>
    <i r="4">
      <x v="2865"/>
    </i>
    <i r="4">
      <x v="2884"/>
    </i>
    <i r="4">
      <x v="2893"/>
    </i>
    <i r="4">
      <x v="3262"/>
    </i>
    <i r="4">
      <x v="3368"/>
    </i>
    <i r="4">
      <x v="3385"/>
    </i>
    <i r="4">
      <x v="3386"/>
    </i>
    <i r="4">
      <x v="3387"/>
    </i>
    <i r="4">
      <x v="3448"/>
    </i>
    <i r="4">
      <x v="3509"/>
    </i>
    <i r="4">
      <x v="3585"/>
    </i>
    <i r="4">
      <x v="3828"/>
    </i>
    <i r="4">
      <x v="3940"/>
    </i>
    <i r="4">
      <x v="3996"/>
    </i>
    <i r="3">
      <x v="12"/>
    </i>
    <i r="4">
      <x v="2871"/>
    </i>
    <i r="4">
      <x v="2873"/>
    </i>
    <i r="4">
      <x v="2887"/>
    </i>
    <i r="4">
      <x v="2901"/>
    </i>
    <i r="4">
      <x v="2979"/>
    </i>
    <i r="4">
      <x v="3258"/>
    </i>
    <i r="4">
      <x v="3565"/>
    </i>
    <i r="4">
      <x v="3569"/>
    </i>
    <i r="4">
      <x v="3570"/>
    </i>
    <i r="4">
      <x v="3591"/>
    </i>
    <i r="4">
      <x v="3592"/>
    </i>
    <i r="4">
      <x v="3593"/>
    </i>
    <i r="4">
      <x v="3695"/>
    </i>
    <i r="4">
      <x v="3731"/>
    </i>
    <i r="4">
      <x v="3850"/>
    </i>
    <i r="4">
      <x v="3889"/>
    </i>
    <i r="4">
      <x v="3972"/>
    </i>
    <i r="4">
      <x v="3978"/>
    </i>
    <i r="4">
      <x v="4022"/>
    </i>
    <i r="4">
      <x v="4042"/>
    </i>
    <i r="4">
      <x v="4047"/>
    </i>
    <i r="4">
      <x v="4091"/>
    </i>
    <i r="2">
      <x v="7"/>
    </i>
    <i r="3">
      <x v="1"/>
    </i>
    <i r="4">
      <x v="2781"/>
    </i>
    <i r="4">
      <x v="2782"/>
    </i>
    <i r="4">
      <x v="2790"/>
    </i>
    <i r="4">
      <x v="2977"/>
    </i>
    <i r="4">
      <x v="3264"/>
    </i>
    <i r="4">
      <x v="3275"/>
    </i>
    <i r="4">
      <x v="3424"/>
    </i>
    <i r="4">
      <x v="3457"/>
    </i>
    <i r="4">
      <x v="3458"/>
    </i>
    <i r="4">
      <x v="3514"/>
    </i>
    <i r="4">
      <x v="3554"/>
    </i>
    <i r="4">
      <x v="3580"/>
    </i>
    <i r="4">
      <x v="3691"/>
    </i>
    <i r="4">
      <x v="3895"/>
    </i>
    <i r="4">
      <x v="3922"/>
    </i>
    <i r="4">
      <x v="3946"/>
    </i>
    <i r="4">
      <x v="4003"/>
    </i>
    <i r="4">
      <x v="4013"/>
    </i>
    <i r="4">
      <x v="4070"/>
    </i>
    <i r="4">
      <x v="4111"/>
    </i>
    <i r="3">
      <x v="2"/>
    </i>
    <i r="4">
      <x v="2789"/>
    </i>
    <i r="4">
      <x v="2822"/>
    </i>
    <i r="4">
      <x v="2885"/>
    </i>
    <i r="4">
      <x v="2894"/>
    </i>
    <i r="4">
      <x v="2961"/>
    </i>
    <i r="4">
      <x v="2962"/>
    </i>
    <i r="4">
      <x v="2967"/>
    </i>
    <i r="4">
      <x v="3219"/>
    </i>
    <i r="4">
      <x v="3303"/>
    </i>
    <i r="4">
      <x v="3326"/>
    </i>
    <i r="4">
      <x v="3342"/>
    </i>
    <i r="4">
      <x v="3345"/>
    </i>
    <i r="4">
      <x v="3346"/>
    </i>
    <i r="4">
      <x v="3362"/>
    </i>
    <i r="4">
      <x v="3376"/>
    </i>
    <i r="4">
      <x v="3381"/>
    </i>
    <i r="4">
      <x v="3413"/>
    </i>
    <i r="4">
      <x v="3421"/>
    </i>
    <i r="4">
      <x v="3467"/>
    </i>
    <i r="4">
      <x v="3473"/>
    </i>
    <i r="4">
      <x v="3478"/>
    </i>
    <i r="4">
      <x v="3544"/>
    </i>
    <i r="4">
      <x v="3595"/>
    </i>
    <i r="4">
      <x v="3620"/>
    </i>
    <i r="4">
      <x v="3659"/>
    </i>
    <i r="4">
      <x v="3729"/>
    </i>
    <i r="4">
      <x v="3810"/>
    </i>
    <i r="4">
      <x v="3814"/>
    </i>
    <i r="4">
      <x v="3818"/>
    </i>
    <i r="4">
      <x v="3855"/>
    </i>
    <i r="4">
      <x v="3856"/>
    </i>
    <i r="4">
      <x v="3891"/>
    </i>
    <i r="4">
      <x v="3912"/>
    </i>
    <i r="4">
      <x v="3964"/>
    </i>
    <i r="4">
      <x v="3998"/>
    </i>
    <i r="4">
      <x v="4020"/>
    </i>
    <i r="4">
      <x v="4081"/>
    </i>
    <i r="4">
      <x v="4085"/>
    </i>
    <i r="4">
      <x v="4092"/>
    </i>
    <i r="4">
      <x v="4106"/>
    </i>
    <i r="3">
      <x v="3"/>
    </i>
    <i r="4">
      <x v="1290"/>
    </i>
    <i r="4">
      <x v="1291"/>
    </i>
    <i r="4">
      <x v="3248"/>
    </i>
    <i r="4">
      <x v="3423"/>
    </i>
    <i r="4">
      <x v="3451"/>
    </i>
    <i r="4">
      <x v="3488"/>
    </i>
    <i r="4">
      <x v="3545"/>
    </i>
    <i r="4">
      <x v="3546"/>
    </i>
    <i r="4">
      <x v="3577"/>
    </i>
    <i r="4">
      <x v="3710"/>
    </i>
    <i r="4">
      <x v="3734"/>
    </i>
    <i r="4">
      <x v="3852"/>
    </i>
    <i r="4">
      <x v="4034"/>
    </i>
    <i r="4">
      <x v="4044"/>
    </i>
    <i r="4">
      <x v="4073"/>
    </i>
    <i r="3">
      <x v="4"/>
    </i>
    <i r="4">
      <x v="2845"/>
    </i>
    <i r="4">
      <x v="2846"/>
    </i>
    <i r="4">
      <x v="2848"/>
    </i>
    <i r="4">
      <x v="2872"/>
    </i>
    <i r="4">
      <x v="3280"/>
    </i>
    <i r="4">
      <x v="3300"/>
    </i>
    <i r="4">
      <x v="3366"/>
    </i>
    <i r="4">
      <x v="3442"/>
    </i>
    <i r="4">
      <x v="3491"/>
    </i>
    <i r="4">
      <x v="3714"/>
    </i>
    <i r="4">
      <x v="3733"/>
    </i>
    <i r="4">
      <x v="3854"/>
    </i>
    <i r="4">
      <x v="3904"/>
    </i>
    <i r="4">
      <x v="3942"/>
    </i>
    <i r="4">
      <x v="3945"/>
    </i>
    <i r="4">
      <x v="3993"/>
    </i>
    <i r="4">
      <x v="4089"/>
    </i>
    <i r="3">
      <x v="5"/>
    </i>
    <i r="4">
      <x v="528"/>
    </i>
    <i r="4">
      <x v="2807"/>
    </i>
    <i r="4">
      <x v="2824"/>
    </i>
    <i r="4">
      <x v="2911"/>
    </i>
    <i r="4">
      <x v="3245"/>
    </i>
    <i r="4">
      <x v="3249"/>
    </i>
    <i r="4">
      <x v="3251"/>
    </i>
    <i r="4">
      <x v="3256"/>
    </i>
    <i r="4">
      <x v="3266"/>
    </i>
    <i r="4">
      <x v="3333"/>
    </i>
    <i r="4">
      <x v="3404"/>
    </i>
    <i r="4">
      <x v="3477"/>
    </i>
    <i r="4">
      <x v="3486"/>
    </i>
    <i r="4">
      <x v="3499"/>
    </i>
    <i r="4">
      <x v="3515"/>
    </i>
    <i r="4">
      <x v="3589"/>
    </i>
    <i r="4">
      <x v="3614"/>
    </i>
    <i r="4">
      <x v="3689"/>
    </i>
    <i r="4">
      <x v="3712"/>
    </i>
    <i r="4">
      <x v="3825"/>
    </i>
    <i r="4">
      <x v="3839"/>
    </i>
    <i r="4">
      <x v="3900"/>
    </i>
    <i r="4">
      <x v="3938"/>
    </i>
    <i r="4">
      <x v="3991"/>
    </i>
    <i r="4">
      <x v="4040"/>
    </i>
    <i r="3">
      <x v="6"/>
    </i>
    <i r="4">
      <x v="530"/>
    </i>
    <i r="4">
      <x v="1299"/>
    </i>
    <i r="4">
      <x v="2792"/>
    </i>
    <i r="4">
      <x v="2803"/>
    </i>
    <i r="4">
      <x v="2826"/>
    </i>
    <i r="4">
      <x v="2831"/>
    </i>
    <i r="4">
      <x v="2856"/>
    </i>
    <i r="4">
      <x v="2876"/>
    </i>
    <i r="4">
      <x v="2963"/>
    </i>
    <i r="4">
      <x v="2965"/>
    </i>
    <i r="4">
      <x v="3261"/>
    </i>
    <i r="4">
      <x v="3267"/>
    </i>
    <i r="4">
      <x v="3334"/>
    </i>
    <i r="4">
      <x v="3462"/>
    </i>
    <i r="4">
      <x v="3480"/>
    </i>
    <i r="4">
      <x v="3527"/>
    </i>
    <i r="4">
      <x v="3529"/>
    </i>
    <i r="4">
      <x v="3655"/>
    </i>
    <i r="4">
      <x v="3668"/>
    </i>
    <i r="4">
      <x v="3720"/>
    </i>
    <i r="4">
      <x v="3819"/>
    </i>
    <i r="4">
      <x v="3823"/>
    </i>
    <i r="4">
      <x v="3847"/>
    </i>
    <i r="4">
      <x v="3890"/>
    </i>
    <i r="4">
      <x v="3903"/>
    </i>
    <i r="4">
      <x v="4015"/>
    </i>
    <i r="4">
      <x v="4049"/>
    </i>
    <i r="3">
      <x v="7"/>
    </i>
    <i r="4">
      <x v="1301"/>
    </i>
    <i r="4">
      <x v="2808"/>
    </i>
    <i r="4">
      <x v="2880"/>
    </i>
    <i r="4">
      <x v="2902"/>
    </i>
    <i r="4">
      <x v="2903"/>
    </i>
    <i r="4">
      <x v="2906"/>
    </i>
    <i r="4">
      <x v="3223"/>
    </i>
    <i r="4">
      <x v="3305"/>
    </i>
    <i r="4">
      <x v="3437"/>
    </i>
    <i r="4">
      <x v="3525"/>
    </i>
    <i r="4">
      <x v="3553"/>
    </i>
    <i r="4">
      <x v="3561"/>
    </i>
    <i r="4">
      <x v="3728"/>
    </i>
    <i r="4">
      <x v="3730"/>
    </i>
    <i r="4">
      <x v="3944"/>
    </i>
    <i r="4">
      <x v="4090"/>
    </i>
    <i r="4">
      <x v="4103"/>
    </i>
    <i r="3">
      <x v="8"/>
    </i>
    <i r="4">
      <x v="523"/>
    </i>
    <i r="4">
      <x v="2917"/>
    </i>
    <i r="4">
      <x v="2966"/>
    </i>
    <i r="4">
      <x v="2980"/>
    </i>
    <i r="4">
      <x v="3215"/>
    </i>
    <i r="4">
      <x v="3246"/>
    </i>
    <i r="4">
      <x v="3281"/>
    </i>
    <i r="4">
      <x v="3291"/>
    </i>
    <i r="4">
      <x v="3298"/>
    </i>
    <i r="4">
      <x v="3534"/>
    </i>
    <i r="4">
      <x v="3599"/>
    </i>
    <i r="4">
      <x v="3684"/>
    </i>
    <i r="4">
      <x v="3686"/>
    </i>
    <i r="4">
      <x v="3910"/>
    </i>
    <i r="4">
      <x v="3931"/>
    </i>
    <i r="4">
      <x v="3934"/>
    </i>
    <i r="4">
      <x v="3952"/>
    </i>
    <i r="4">
      <x v="3988"/>
    </i>
    <i r="4">
      <x v="4024"/>
    </i>
    <i r="4">
      <x v="4067"/>
    </i>
    <i r="3">
      <x v="9"/>
    </i>
    <i r="4">
      <x v="2818"/>
    </i>
    <i r="4">
      <x v="2833"/>
    </i>
    <i r="4">
      <x v="2886"/>
    </i>
    <i r="4">
      <x v="2897"/>
    </i>
    <i r="4">
      <x v="3222"/>
    </i>
    <i r="4">
      <x v="3237"/>
    </i>
    <i r="4">
      <x v="3243"/>
    </i>
    <i r="4">
      <x v="3299"/>
    </i>
    <i r="4">
      <x v="3310"/>
    </i>
    <i r="4">
      <x v="3311"/>
    </i>
    <i r="4">
      <x v="3331"/>
    </i>
    <i r="4">
      <x v="3354"/>
    </i>
    <i r="4">
      <x v="3411"/>
    </i>
    <i r="4">
      <x v="3492"/>
    </i>
    <i r="4">
      <x v="3845"/>
    </i>
    <i r="4">
      <x v="3848"/>
    </i>
    <i r="4">
      <x v="3863"/>
    </i>
    <i r="4">
      <x v="3928"/>
    </i>
    <i r="3">
      <x v="10"/>
    </i>
    <i r="4">
      <x v="537"/>
    </i>
    <i r="4">
      <x v="1293"/>
    </i>
    <i r="4">
      <x v="2898"/>
    </i>
    <i r="4">
      <x v="2918"/>
    </i>
    <i r="4">
      <x v="3260"/>
    </i>
    <i r="4">
      <x v="3263"/>
    </i>
    <i r="4">
      <x v="3272"/>
    </i>
    <i r="4">
      <x v="3384"/>
    </i>
    <i r="4">
      <x v="3402"/>
    </i>
    <i r="4">
      <x v="3441"/>
    </i>
    <i r="4">
      <x v="3504"/>
    </i>
    <i r="4">
      <x v="3533"/>
    </i>
    <i r="4">
      <x v="3603"/>
    </i>
    <i r="4">
      <x v="3737"/>
    </i>
    <i r="4">
      <x v="3817"/>
    </i>
    <i r="4">
      <x v="3864"/>
    </i>
    <i r="4">
      <x v="3913"/>
    </i>
    <i r="4">
      <x v="3943"/>
    </i>
    <i r="4">
      <x v="3955"/>
    </i>
    <i r="4">
      <x v="3989"/>
    </i>
    <i r="4">
      <x v="3992"/>
    </i>
    <i r="4">
      <x v="4026"/>
    </i>
    <i r="4">
      <x v="4032"/>
    </i>
    <i r="4">
      <x v="4039"/>
    </i>
    <i r="4">
      <x v="4082"/>
    </i>
    <i r="4">
      <x v="4086"/>
    </i>
    <i r="3">
      <x v="11"/>
    </i>
    <i r="4">
      <x v="3228"/>
    </i>
    <i r="4">
      <x v="3365"/>
    </i>
    <i r="4">
      <x v="3371"/>
    </i>
    <i r="4">
      <x v="3741"/>
    </i>
    <i r="4">
      <x v="3901"/>
    </i>
    <i r="4">
      <x v="4029"/>
    </i>
    <i r="3">
      <x v="12"/>
    </i>
    <i r="4">
      <x v="2855"/>
    </i>
    <i r="4">
      <x v="2879"/>
    </i>
    <i r="4">
      <x v="2912"/>
    </i>
    <i r="4">
      <x v="2973"/>
    </i>
    <i r="4">
      <x v="3716"/>
    </i>
    <i r="4">
      <x v="3821"/>
    </i>
    <i r="4">
      <x v="3960"/>
    </i>
    <i r="4">
      <x v="4083"/>
    </i>
    <i r="4">
      <x v="4113"/>
    </i>
    <i r="2">
      <x v="8"/>
    </i>
    <i r="3">
      <x v="1"/>
    </i>
    <i r="4">
      <x v="2883"/>
    </i>
    <i r="4">
      <x v="3274"/>
    </i>
    <i r="4">
      <x v="3284"/>
    </i>
    <i r="4">
      <x v="3313"/>
    </i>
    <i r="4">
      <x v="3432"/>
    </i>
    <i r="4">
      <x v="3439"/>
    </i>
    <i r="4">
      <x v="3485"/>
    </i>
    <i r="4">
      <x v="3681"/>
    </i>
    <i r="4">
      <x v="3832"/>
    </i>
    <i r="4">
      <x v="3985"/>
    </i>
    <i r="4">
      <x v="4006"/>
    </i>
    <i r="4">
      <x v="4030"/>
    </i>
    <i r="3">
      <x v="2"/>
    </i>
    <i r="4">
      <x v="522"/>
    </i>
    <i r="4">
      <x v="2891"/>
    </i>
    <i r="4">
      <x v="3447"/>
    </i>
    <i r="4">
      <x v="3466"/>
    </i>
    <i r="4">
      <x v="3500"/>
    </i>
    <i r="4">
      <x v="3548"/>
    </i>
    <i r="4">
      <x v="3583"/>
    </i>
    <i r="4">
      <x v="3597"/>
    </i>
    <i r="4">
      <x v="3698"/>
    </i>
    <i r="4">
      <x v="3866"/>
    </i>
    <i r="4">
      <x v="3932"/>
    </i>
    <i r="4">
      <x v="3965"/>
    </i>
    <i r="4">
      <x v="4014"/>
    </i>
    <i r="4">
      <x v="4019"/>
    </i>
    <i r="4">
      <x v="4023"/>
    </i>
    <i r="4">
      <x v="4061"/>
    </i>
    <i r="3">
      <x v="3"/>
    </i>
    <i r="4">
      <x v="2809"/>
    </i>
    <i r="4">
      <x v="2847"/>
    </i>
    <i r="4">
      <x v="2907"/>
    </i>
    <i r="4">
      <x v="3231"/>
    </i>
    <i r="4">
      <x v="3279"/>
    </i>
    <i r="4">
      <x v="3282"/>
    </i>
    <i r="4">
      <x v="3308"/>
    </i>
    <i r="4">
      <x v="3469"/>
    </i>
    <i r="4">
      <x v="3490"/>
    </i>
    <i r="4">
      <x v="3502"/>
    </i>
    <i r="4">
      <x v="3526"/>
    </i>
    <i r="4">
      <x v="3582"/>
    </i>
    <i r="4">
      <x v="3602"/>
    </i>
    <i r="4">
      <x v="3627"/>
    </i>
    <i r="4">
      <x v="3661"/>
    </i>
    <i r="4">
      <x v="3950"/>
    </i>
    <i r="4">
      <x v="3956"/>
    </i>
    <i r="4">
      <x v="3968"/>
    </i>
    <i r="4">
      <x v="3970"/>
    </i>
    <i r="4">
      <x v="4000"/>
    </i>
    <i r="4">
      <x v="4058"/>
    </i>
    <i r="3">
      <x v="4"/>
    </i>
    <i r="4">
      <x v="532"/>
    </i>
    <i r="4">
      <x v="538"/>
    </i>
    <i r="4">
      <x v="1297"/>
    </i>
    <i r="4">
      <x v="1300"/>
    </i>
    <i r="4">
      <x v="2860"/>
    </i>
    <i r="4">
      <x v="2875"/>
    </i>
    <i r="4">
      <x v="2882"/>
    </i>
    <i r="4">
      <x v="3232"/>
    </i>
    <i r="4">
      <x v="3307"/>
    </i>
    <i r="4">
      <x v="3348"/>
    </i>
    <i r="4">
      <x v="3415"/>
    </i>
    <i r="4">
      <x v="3547"/>
    </i>
    <i r="4">
      <x v="3604"/>
    </i>
    <i r="4">
      <x v="3694"/>
    </i>
    <i r="4">
      <x v="3726"/>
    </i>
    <i r="4">
      <x v="3973"/>
    </i>
    <i r="4">
      <x v="4066"/>
    </i>
    <i r="4">
      <x v="4102"/>
    </i>
    <i r="3">
      <x v="5"/>
    </i>
    <i r="4">
      <x v="2827"/>
    </i>
    <i r="4">
      <x v="2843"/>
    </i>
    <i r="4">
      <x v="2899"/>
    </i>
    <i r="4">
      <x v="2908"/>
    </i>
    <i r="4">
      <x v="3225"/>
    </i>
    <i r="4">
      <x v="3306"/>
    </i>
    <i r="4">
      <x v="3317"/>
    </i>
    <i r="4">
      <x v="3320"/>
    </i>
    <i r="4">
      <x v="3322"/>
    </i>
    <i r="4">
      <x v="3349"/>
    </i>
    <i r="4">
      <x v="3389"/>
    </i>
    <i r="4">
      <x v="3410"/>
    </i>
    <i r="4">
      <x v="3484"/>
    </i>
    <i r="4">
      <x v="3497"/>
    </i>
    <i r="4">
      <x v="3507"/>
    </i>
    <i r="4">
      <x v="3531"/>
    </i>
    <i r="4">
      <x v="3713"/>
    </i>
    <i r="4">
      <x v="3813"/>
    </i>
    <i r="4">
      <x v="3830"/>
    </i>
    <i r="4">
      <x v="3867"/>
    </i>
    <i r="4">
      <x v="3957"/>
    </i>
    <i r="4">
      <x v="3981"/>
    </i>
    <i r="4">
      <x v="4037"/>
    </i>
    <i r="4">
      <x v="4079"/>
    </i>
    <i r="4">
      <x v="4080"/>
    </i>
    <i r="4">
      <x v="4098"/>
    </i>
    <i r="3">
      <x v="6"/>
    </i>
    <i r="4">
      <x v="2788"/>
    </i>
    <i r="4">
      <x v="2867"/>
    </i>
    <i r="4">
      <x v="2869"/>
    </i>
    <i r="4">
      <x v="3235"/>
    </i>
    <i r="4">
      <x v="3301"/>
    </i>
    <i r="4">
      <x v="3339"/>
    </i>
    <i r="4">
      <x v="3383"/>
    </i>
    <i r="4">
      <x v="3449"/>
    </i>
    <i r="4">
      <x v="3470"/>
    </i>
    <i r="4">
      <x v="3624"/>
    </i>
    <i r="4">
      <x v="3664"/>
    </i>
    <i r="4">
      <x v="3707"/>
    </i>
    <i r="4">
      <x v="3933"/>
    </i>
    <i r="4">
      <x v="3937"/>
    </i>
    <i r="4">
      <x v="3953"/>
    </i>
    <i r="4">
      <x v="3975"/>
    </i>
    <i r="4">
      <x v="3977"/>
    </i>
    <i r="4">
      <x v="4056"/>
    </i>
    <i r="4">
      <x v="4062"/>
    </i>
    <i r="4">
      <x v="4087"/>
    </i>
    <i r="3">
      <x v="7"/>
    </i>
    <i r="4">
      <x v="1288"/>
    </i>
    <i r="4">
      <x v="2785"/>
    </i>
    <i r="4">
      <x v="3286"/>
    </i>
    <i r="4">
      <x v="3435"/>
    </i>
    <i r="4">
      <x v="3464"/>
    </i>
    <i r="4">
      <x v="3575"/>
    </i>
    <i r="4">
      <x v="3586"/>
    </i>
    <i r="4">
      <x v="3703"/>
    </i>
    <i r="4">
      <x v="3836"/>
    </i>
    <i r="4">
      <x v="4099"/>
    </i>
    <i r="3">
      <x v="8"/>
    </i>
    <i r="4">
      <x v="2791"/>
    </i>
    <i r="4">
      <x v="2905"/>
    </i>
    <i r="4">
      <x v="2968"/>
    </i>
    <i r="4">
      <x v="3253"/>
    </i>
    <i r="4">
      <x v="3268"/>
    </i>
    <i r="4">
      <x v="3273"/>
    </i>
    <i r="4">
      <x v="3468"/>
    </i>
    <i r="4">
      <x v="3496"/>
    </i>
    <i r="4">
      <x v="3539"/>
    </i>
    <i r="4">
      <x v="3594"/>
    </i>
    <i r="4">
      <x v="3829"/>
    </i>
    <i r="4">
      <x v="3862"/>
    </i>
    <i r="4">
      <x v="3929"/>
    </i>
    <i r="4">
      <x v="3969"/>
    </i>
    <i r="4">
      <x v="4054"/>
    </i>
    <i r="3">
      <x v="9"/>
    </i>
    <i r="4">
      <x v="2866"/>
    </i>
    <i r="4">
      <x v="2868"/>
    </i>
    <i r="4">
      <x v="3259"/>
    </i>
    <i r="4">
      <x v="3455"/>
    </i>
    <i r="4">
      <x v="3461"/>
    </i>
    <i r="4">
      <x v="3600"/>
    </i>
    <i r="4">
      <x v="3621"/>
    </i>
    <i r="4">
      <x v="3680"/>
    </i>
    <i r="4">
      <x v="3683"/>
    </i>
    <i r="4">
      <x v="3727"/>
    </i>
    <i r="4">
      <x v="3746"/>
    </i>
    <i r="4">
      <x v="3947"/>
    </i>
    <i r="3">
      <x v="10"/>
    </i>
    <i r="4">
      <x v="521"/>
    </i>
    <i r="4">
      <x v="1302"/>
    </i>
    <i r="4">
      <x v="2877"/>
    </i>
    <i r="4">
      <x v="3217"/>
    </i>
    <i r="4">
      <x v="3312"/>
    </i>
    <i r="4">
      <x v="3576"/>
    </i>
    <i r="4">
      <x v="3619"/>
    </i>
    <i r="3">
      <x v="11"/>
    </i>
    <i r="4">
      <x v="531"/>
    </i>
    <i r="4">
      <x v="2813"/>
    </i>
    <i r="4">
      <x v="2896"/>
    </i>
    <i r="4">
      <x v="2972"/>
    </i>
    <i r="4">
      <x v="3224"/>
    </i>
    <i r="4">
      <x v="3236"/>
    </i>
    <i r="4">
      <x v="3304"/>
    </i>
    <i r="4">
      <x v="3340"/>
    </i>
    <i r="4">
      <x v="3370"/>
    </i>
    <i r="4">
      <x v="3414"/>
    </i>
    <i r="4">
      <x v="3494"/>
    </i>
    <i r="4">
      <x v="3894"/>
    </i>
    <i r="4">
      <x v="3936"/>
    </i>
    <i r="4">
      <x v="4077"/>
    </i>
    <i r="3">
      <x v="12"/>
    </i>
    <i r="4">
      <x v="1284"/>
    </i>
    <i r="4">
      <x v="1289"/>
    </i>
    <i r="4">
      <x v="2874"/>
    </i>
    <i r="4">
      <x v="4068"/>
    </i>
    <i r="4">
      <x v="4101"/>
    </i>
    <i r="2">
      <x v="9"/>
    </i>
    <i r="3">
      <x v="1"/>
    </i>
    <i r="4">
      <x v="527"/>
    </i>
    <i r="4">
      <x v="2836"/>
    </i>
    <i r="4">
      <x v="3145"/>
    </i>
    <i r="4">
      <x v="3233"/>
    </i>
    <i r="4">
      <x v="3285"/>
    </i>
    <i r="4">
      <x v="3359"/>
    </i>
    <i r="4">
      <x v="4108"/>
    </i>
    <i r="3">
      <x v="2"/>
    </i>
    <i r="4">
      <x v="3128"/>
    </i>
    <i r="4">
      <x v="3132"/>
    </i>
    <i r="4">
      <x v="3220"/>
    </i>
    <i r="4">
      <x v="3338"/>
    </i>
    <i r="4">
      <x v="3967"/>
    </i>
    <i r="4">
      <x v="4027"/>
    </i>
    <i r="3">
      <x v="3"/>
    </i>
    <i r="4">
      <x v="3129"/>
    </i>
    <i r="4">
      <x v="3130"/>
    </i>
    <i r="4">
      <x v="3131"/>
    </i>
    <i r="4">
      <x v="3135"/>
    </i>
    <i r="4">
      <x v="3137"/>
    </i>
    <i r="4">
      <x v="3144"/>
    </i>
    <i>
      <x v="28"/>
    </i>
    <i r="1">
      <x v="3"/>
    </i>
    <i r="2">
      <x v="5"/>
    </i>
    <i r="3">
      <x v="11"/>
    </i>
    <i r="4">
      <x v="1855"/>
    </i>
    <i r="3">
      <x v="12"/>
    </i>
    <i r="4">
      <x v="1822"/>
    </i>
    <i r="2">
      <x v="6"/>
    </i>
    <i r="3">
      <x v="1"/>
    </i>
    <i r="4">
      <x v="1262"/>
    </i>
    <i r="3">
      <x v="8"/>
    </i>
    <i r="4">
      <x v="1273"/>
    </i>
    <i r="3">
      <x v="11"/>
    </i>
    <i r="4">
      <x v="808"/>
    </i>
    <i r="2">
      <x v="8"/>
    </i>
    <i r="3">
      <x v="12"/>
    </i>
    <i r="4">
      <x v="1383"/>
    </i>
    <i r="1">
      <x v="5"/>
    </i>
    <i r="2">
      <x v="8"/>
    </i>
    <i r="3">
      <x v="3"/>
    </i>
    <i r="4">
      <x v="1385"/>
    </i>
    <i r="1">
      <x v="6"/>
    </i>
    <i r="2">
      <x v="6"/>
    </i>
    <i r="3">
      <x v="11"/>
    </i>
    <i r="4">
      <x v="1364"/>
    </i>
    <i r="1">
      <x v="8"/>
    </i>
    <i r="2">
      <x v="8"/>
    </i>
    <i r="3">
      <x v="3"/>
    </i>
    <i r="4">
      <x v="2165"/>
    </i>
    <i r="3">
      <x v="12"/>
    </i>
    <i r="4">
      <x v="1375"/>
    </i>
    <i r="1">
      <x v="9"/>
    </i>
    <i r="2">
      <x v="5"/>
    </i>
    <i r="3">
      <x v="6"/>
    </i>
    <i r="4">
      <x v="1623"/>
    </i>
    <i r="2">
      <x v="6"/>
    </i>
    <i r="3">
      <x v="8"/>
    </i>
    <i r="4">
      <x v="800"/>
    </i>
    <i r="2">
      <x v="7"/>
    </i>
    <i r="3">
      <x v="3"/>
    </i>
    <i r="4">
      <x v="1402"/>
    </i>
    <i r="2">
      <x v="8"/>
    </i>
    <i r="3">
      <x v="3"/>
    </i>
    <i r="4">
      <x v="1835"/>
    </i>
    <i r="3">
      <x v="4"/>
    </i>
    <i r="4">
      <x v="2174"/>
    </i>
    <i r="3">
      <x v="5"/>
    </i>
    <i r="4">
      <x v="829"/>
    </i>
    <i r="4">
      <x v="1400"/>
    </i>
    <i r="3">
      <x v="7"/>
    </i>
    <i r="4">
      <x v="1378"/>
    </i>
    <i r="4">
      <x v="1389"/>
    </i>
    <i r="3">
      <x v="11"/>
    </i>
    <i r="4">
      <x v="1376"/>
    </i>
    <i r="1">
      <x v="20"/>
    </i>
    <i r="2">
      <x v="1"/>
    </i>
    <i r="3">
      <x v="7"/>
    </i>
    <i r="4">
      <x v="1276"/>
    </i>
    <i r="3">
      <x v="9"/>
    </i>
    <i r="4">
      <x v="2290"/>
    </i>
    <i r="3">
      <x v="11"/>
    </i>
    <i r="4">
      <x v="1637"/>
    </i>
    <i r="2">
      <x v="2"/>
    </i>
    <i r="3">
      <x v="3"/>
    </i>
    <i r="4">
      <x v="824"/>
    </i>
    <i r="3">
      <x v="4"/>
    </i>
    <i r="4">
      <x v="1272"/>
    </i>
    <i r="3">
      <x v="7"/>
    </i>
    <i r="4">
      <x v="1640"/>
    </i>
    <i r="3">
      <x v="10"/>
    </i>
    <i r="4">
      <x v="1265"/>
    </i>
    <i r="3">
      <x v="11"/>
    </i>
    <i r="4">
      <x v="1254"/>
    </i>
    <i r="3">
      <x v="12"/>
    </i>
    <i r="4">
      <x v="1280"/>
    </i>
    <i r="4">
      <x v="1606"/>
    </i>
    <i r="4">
      <x v="1829"/>
    </i>
    <i r="2">
      <x v="3"/>
    </i>
    <i r="3">
      <x v="1"/>
    </i>
    <i r="4">
      <x v="1827"/>
    </i>
    <i r="4">
      <x v="1843"/>
    </i>
    <i r="4">
      <x v="2299"/>
    </i>
    <i r="3">
      <x v="2"/>
    </i>
    <i r="4">
      <x v="1257"/>
    </i>
    <i r="4">
      <x v="1832"/>
    </i>
    <i r="4">
      <x v="2284"/>
    </i>
    <i r="3">
      <x v="4"/>
    </i>
    <i r="4">
      <x v="780"/>
    </i>
    <i r="4">
      <x v="1601"/>
    </i>
    <i r="4">
      <x v="1634"/>
    </i>
    <i r="4">
      <x v="1636"/>
    </i>
    <i r="3">
      <x v="5"/>
    </i>
    <i r="4">
      <x v="803"/>
    </i>
    <i r="4">
      <x v="805"/>
    </i>
    <i r="4">
      <x v="814"/>
    </i>
    <i r="4">
      <x v="1844"/>
    </i>
    <i r="4">
      <x v="1848"/>
    </i>
    <i r="4">
      <x v="2281"/>
    </i>
    <i r="3">
      <x v="6"/>
    </i>
    <i r="4">
      <x v="801"/>
    </i>
    <i r="3">
      <x v="7"/>
    </i>
    <i r="4">
      <x v="794"/>
    </i>
    <i r="4">
      <x v="804"/>
    </i>
    <i r="4">
      <x v="1251"/>
    </i>
    <i r="4">
      <x v="1605"/>
    </i>
    <i r="4">
      <x v="1632"/>
    </i>
    <i r="3">
      <x v="8"/>
    </i>
    <i r="4">
      <x v="806"/>
    </i>
    <i r="4">
      <x v="1859"/>
    </i>
    <i r="3">
      <x v="9"/>
    </i>
    <i r="4">
      <x v="1602"/>
    </i>
    <i r="4">
      <x v="1609"/>
    </i>
    <i r="4">
      <x v="1838"/>
    </i>
    <i r="3">
      <x v="10"/>
    </i>
    <i r="4">
      <x v="1246"/>
    </i>
    <i r="4">
      <x v="1615"/>
    </i>
    <i r="4">
      <x v="1858"/>
    </i>
    <i r="3">
      <x v="11"/>
    </i>
    <i r="4">
      <x v="832"/>
    </i>
    <i r="4">
      <x v="1603"/>
    </i>
    <i r="3">
      <x v="12"/>
    </i>
    <i r="4">
      <x v="838"/>
    </i>
    <i r="4">
      <x v="1633"/>
    </i>
    <i r="2">
      <x v="4"/>
    </i>
    <i r="3">
      <x v="1"/>
    </i>
    <i r="4">
      <x v="817"/>
    </i>
    <i r="4">
      <x v="827"/>
    </i>
    <i r="4">
      <x v="1256"/>
    </i>
    <i r="4">
      <x v="1270"/>
    </i>
    <i r="4">
      <x v="1630"/>
    </i>
    <i r="4">
      <x v="1821"/>
    </i>
    <i r="4">
      <x v="1837"/>
    </i>
    <i r="4">
      <x v="2296"/>
    </i>
    <i r="3">
      <x v="2"/>
    </i>
    <i r="4">
      <x v="795"/>
    </i>
    <i r="4">
      <x v="1604"/>
    </i>
    <i r="4">
      <x v="1639"/>
    </i>
    <i r="4">
      <x v="2297"/>
    </i>
    <i r="3">
      <x v="3"/>
    </i>
    <i r="4">
      <x v="783"/>
    </i>
    <i r="4">
      <x v="786"/>
    </i>
    <i r="4">
      <x v="797"/>
    </i>
    <i r="4">
      <x v="799"/>
    </i>
    <i r="4">
      <x v="826"/>
    </i>
    <i r="4">
      <x v="831"/>
    </i>
    <i r="4">
      <x v="2283"/>
    </i>
    <i r="4">
      <x v="2291"/>
    </i>
    <i r="4">
      <x v="2292"/>
    </i>
    <i r="3">
      <x v="4"/>
    </i>
    <i r="4">
      <x v="835"/>
    </i>
    <i r="4">
      <x v="1621"/>
    </i>
    <i r="4">
      <x v="1831"/>
    </i>
    <i r="3">
      <x v="5"/>
    </i>
    <i r="4">
      <x v="788"/>
    </i>
    <i r="4">
      <x v="1607"/>
    </i>
    <i r="4">
      <x v="2285"/>
    </i>
    <i r="3">
      <x v="6"/>
    </i>
    <i r="4">
      <x v="813"/>
    </i>
    <i r="4">
      <x v="828"/>
    </i>
    <i r="4">
      <x v="1249"/>
    </i>
    <i r="4">
      <x v="1372"/>
    </i>
    <i r="4">
      <x v="1613"/>
    </i>
    <i r="4">
      <x v="2288"/>
    </i>
    <i r="4">
      <x v="2300"/>
    </i>
    <i r="3">
      <x v="7"/>
    </i>
    <i r="4">
      <x v="782"/>
    </i>
    <i r="4">
      <x v="818"/>
    </i>
    <i r="4">
      <x v="1274"/>
    </i>
    <i r="4">
      <x v="1277"/>
    </i>
    <i r="3">
      <x v="8"/>
    </i>
    <i r="4">
      <x v="802"/>
    </i>
    <i r="4">
      <x v="810"/>
    </i>
    <i r="4">
      <x v="839"/>
    </i>
    <i r="4">
      <x v="1625"/>
    </i>
    <i r="4">
      <x v="2167"/>
    </i>
    <i r="4">
      <x v="2293"/>
    </i>
    <i r="3">
      <x v="9"/>
    </i>
    <i r="4">
      <x v="822"/>
    </i>
    <i r="4">
      <x v="1631"/>
    </i>
    <i r="4">
      <x v="1823"/>
    </i>
    <i r="4">
      <x v="1849"/>
    </i>
    <i r="4">
      <x v="1853"/>
    </i>
    <i r="3">
      <x v="10"/>
    </i>
    <i r="4">
      <x v="825"/>
    </i>
    <i r="4">
      <x v="1616"/>
    </i>
    <i r="4">
      <x v="1627"/>
    </i>
    <i r="3">
      <x v="11"/>
    </i>
    <i r="4">
      <x v="1610"/>
    </i>
    <i r="4">
      <x v="1624"/>
    </i>
    <i r="4">
      <x v="1846"/>
    </i>
    <i r="3">
      <x v="12"/>
    </i>
    <i r="4">
      <x v="1612"/>
    </i>
    <i r="4">
      <x v="2294"/>
    </i>
    <i r="4">
      <x v="2295"/>
    </i>
    <i r="2">
      <x v="5"/>
    </i>
    <i r="3">
      <x v="1"/>
    </i>
    <i r="4">
      <x v="785"/>
    </i>
    <i r="4">
      <x v="789"/>
    </i>
    <i r="4">
      <x v="790"/>
    </i>
    <i r="4">
      <x v="812"/>
    </i>
    <i r="4">
      <x v="1618"/>
    </i>
    <i r="4">
      <x v="1638"/>
    </i>
    <i r="4">
      <x v="1833"/>
    </i>
    <i r="4">
      <x v="1836"/>
    </i>
    <i r="3">
      <x v="2"/>
    </i>
    <i r="4">
      <x v="830"/>
    </i>
    <i r="4">
      <x v="1283"/>
    </i>
    <i r="4">
      <x v="1620"/>
    </i>
    <i r="3">
      <x v="3"/>
    </i>
    <i r="4">
      <x v="816"/>
    </i>
    <i r="4">
      <x v="1244"/>
    </i>
    <i r="3">
      <x v="4"/>
    </i>
    <i r="4">
      <x v="1247"/>
    </i>
    <i r="4">
      <x v="1382"/>
    </i>
    <i r="4">
      <x v="1840"/>
    </i>
    <i r="4">
      <x v="1854"/>
    </i>
    <i r="3">
      <x v="5"/>
    </i>
    <i r="4">
      <x v="781"/>
    </i>
    <i r="4">
      <x v="834"/>
    </i>
    <i r="4">
      <x v="1401"/>
    </i>
    <i r="4">
      <x v="1611"/>
    </i>
    <i r="3">
      <x v="6"/>
    </i>
    <i r="4">
      <x v="793"/>
    </i>
    <i r="4">
      <x v="811"/>
    </i>
    <i r="4">
      <x v="1267"/>
    </i>
    <i r="4">
      <x v="1403"/>
    </i>
    <i r="4">
      <x v="1825"/>
    </i>
    <i r="3">
      <x v="7"/>
    </i>
    <i r="4">
      <x v="1275"/>
    </i>
    <i r="4">
      <x v="1281"/>
    </i>
    <i r="3">
      <x v="8"/>
    </i>
    <i r="4">
      <x v="796"/>
    </i>
    <i r="4">
      <x v="1258"/>
    </i>
    <i r="4">
      <x v="1268"/>
    </i>
    <i r="4">
      <x v="2173"/>
    </i>
    <i r="4">
      <x v="2286"/>
    </i>
    <i r="3">
      <x v="9"/>
    </i>
    <i r="4">
      <x v="836"/>
    </i>
    <i r="4">
      <x v="1252"/>
    </i>
    <i r="4">
      <x v="1264"/>
    </i>
    <i r="4">
      <x v="1370"/>
    </i>
    <i r="4">
      <x v="1617"/>
    </i>
    <i r="3">
      <x v="10"/>
    </i>
    <i r="4">
      <x v="787"/>
    </i>
    <i r="4">
      <x v="791"/>
    </i>
    <i r="4">
      <x v="792"/>
    </i>
    <i r="4">
      <x v="1271"/>
    </i>
    <i r="4">
      <x v="2289"/>
    </i>
    <i r="3">
      <x v="11"/>
    </i>
    <i r="4">
      <x v="1255"/>
    </i>
    <i r="4">
      <x v="1282"/>
    </i>
    <i r="4">
      <x v="1608"/>
    </i>
    <i r="4">
      <x v="1626"/>
    </i>
    <i r="3">
      <x v="12"/>
    </i>
    <i r="4">
      <x v="809"/>
    </i>
    <i r="4">
      <x v="819"/>
    </i>
    <i r="4">
      <x v="1261"/>
    </i>
    <i r="4">
      <x v="1266"/>
    </i>
    <i r="4">
      <x v="1824"/>
    </i>
    <i r="2">
      <x v="6"/>
    </i>
    <i r="3">
      <x v="1"/>
    </i>
    <i r="4">
      <x v="1260"/>
    </i>
    <i r="4">
      <x v="1629"/>
    </i>
    <i r="4">
      <x v="1826"/>
    </i>
    <i r="4">
      <x v="1830"/>
    </i>
    <i r="4">
      <x v="1860"/>
    </i>
    <i r="3">
      <x v="2"/>
    </i>
    <i r="4">
      <x v="784"/>
    </i>
    <i r="4">
      <x v="1263"/>
    </i>
    <i r="4">
      <x v="1279"/>
    </i>
    <i r="4">
      <x v="2298"/>
    </i>
    <i r="3">
      <x v="3"/>
    </i>
    <i r="4">
      <x v="833"/>
    </i>
    <i r="4">
      <x v="1369"/>
    </i>
    <i r="3">
      <x v="4"/>
    </i>
    <i r="4">
      <x v="837"/>
    </i>
    <i r="4">
      <x v="1828"/>
    </i>
    <i r="4">
      <x v="1841"/>
    </i>
    <i r="3">
      <x v="5"/>
    </i>
    <i r="4">
      <x v="820"/>
    </i>
    <i r="4">
      <x v="1245"/>
    </i>
    <i r="4">
      <x v="1248"/>
    </i>
    <i r="4">
      <x v="1259"/>
    </i>
    <i r="4">
      <x v="1278"/>
    </i>
    <i r="4">
      <x v="1628"/>
    </i>
    <i r="3">
      <x v="6"/>
    </i>
    <i r="4">
      <x v="1614"/>
    </i>
    <i r="4">
      <x v="1850"/>
    </i>
    <i r="4">
      <x v="1856"/>
    </i>
    <i r="4">
      <x v="2162"/>
    </i>
    <i r="4">
      <x v="2287"/>
    </i>
    <i r="3">
      <x v="7"/>
    </i>
    <i r="4">
      <x v="1250"/>
    </i>
    <i r="4">
      <x v="1851"/>
    </i>
    <i r="3">
      <x v="8"/>
    </i>
    <i r="4">
      <x v="798"/>
    </i>
    <i r="4">
      <x v="1253"/>
    </i>
    <i r="4">
      <x v="1619"/>
    </i>
    <i r="4">
      <x v="1857"/>
    </i>
    <i r="3">
      <x v="9"/>
    </i>
    <i r="4">
      <x v="1399"/>
    </i>
    <i r="3">
      <x v="10"/>
    </i>
    <i r="4">
      <x v="815"/>
    </i>
    <i r="4">
      <x v="1366"/>
    </i>
    <i r="4">
      <x v="2166"/>
    </i>
    <i r="3">
      <x v="11"/>
    </i>
    <i r="4">
      <x v="1622"/>
    </i>
    <i r="3">
      <x v="12"/>
    </i>
    <i r="4">
      <x v="1834"/>
    </i>
    <i r="2">
      <x v="7"/>
    </i>
    <i r="3">
      <x v="1"/>
    </i>
    <i r="4">
      <x v="1396"/>
    </i>
    <i r="4">
      <x v="1842"/>
    </i>
    <i r="3">
      <x v="2"/>
    </i>
    <i r="4">
      <x v="823"/>
    </i>
    <i r="4">
      <x v="1365"/>
    </i>
    <i r="3">
      <x v="3"/>
    </i>
    <i r="4">
      <x v="821"/>
    </i>
    <i r="4">
      <x v="1390"/>
    </i>
    <i r="4">
      <x v="1847"/>
    </i>
    <i r="4">
      <x v="1852"/>
    </i>
    <i r="4">
      <x v="2172"/>
    </i>
    <i r="4">
      <x v="2179"/>
    </i>
    <i r="3">
      <x v="4"/>
    </i>
    <i r="4">
      <x v="1371"/>
    </i>
    <i r="4">
      <x v="2163"/>
    </i>
    <i r="4">
      <x v="2176"/>
    </i>
    <i r="3">
      <x v="5"/>
    </i>
    <i r="4">
      <x v="1368"/>
    </i>
    <i r="4">
      <x v="1379"/>
    </i>
    <i r="4">
      <x v="1380"/>
    </i>
    <i r="4">
      <x v="1387"/>
    </i>
    <i r="4">
      <x v="2171"/>
    </i>
    <i r="3">
      <x v="6"/>
    </i>
    <i r="4">
      <x v="1384"/>
    </i>
    <i r="4">
      <x v="1386"/>
    </i>
    <i r="3">
      <x v="7"/>
    </i>
    <i r="4">
      <x v="1391"/>
    </i>
    <i r="4">
      <x v="2170"/>
    </i>
    <i r="3">
      <x v="8"/>
    </i>
    <i r="4">
      <x v="2161"/>
    </i>
    <i r="3">
      <x v="10"/>
    </i>
    <i r="4">
      <x v="1367"/>
    </i>
    <i r="4">
      <x v="2180"/>
    </i>
    <i r="3">
      <x v="11"/>
    </i>
    <i r="4">
      <x v="2282"/>
    </i>
    <i r="2">
      <x v="8"/>
    </i>
    <i r="3">
      <x v="1"/>
    </i>
    <i r="4">
      <x v="1392"/>
    </i>
    <i r="3">
      <x v="2"/>
    </i>
    <i r="4">
      <x v="1374"/>
    </i>
    <i r="3">
      <x v="3"/>
    </i>
    <i r="4">
      <x v="1269"/>
    </i>
    <i r="3">
      <x v="5"/>
    </i>
    <i r="4">
      <x v="1635"/>
    </i>
    <i r="4">
      <x v="2164"/>
    </i>
    <i r="4">
      <x v="2177"/>
    </i>
    <i r="3">
      <x v="6"/>
    </i>
    <i r="4">
      <x v="1398"/>
    </i>
    <i r="4">
      <x v="1845"/>
    </i>
    <i r="3">
      <x v="7"/>
    </i>
    <i r="4">
      <x v="1393"/>
    </i>
    <i r="4">
      <x v="2175"/>
    </i>
    <i r="3">
      <x v="9"/>
    </i>
    <i r="4">
      <x v="1388"/>
    </i>
    <i r="4">
      <x v="1397"/>
    </i>
    <i r="4">
      <x v="1839"/>
    </i>
    <i r="3">
      <x v="11"/>
    </i>
    <i r="4">
      <x v="1373"/>
    </i>
    <i r="4">
      <x v="1381"/>
    </i>
    <i r="3">
      <x v="12"/>
    </i>
    <i r="4">
      <x v="1395"/>
    </i>
    <i r="4">
      <x v="2178"/>
    </i>
    <i r="2">
      <x v="9"/>
    </i>
    <i r="3">
      <x v="1"/>
    </i>
    <i r="4">
      <x v="807"/>
    </i>
    <i r="4">
      <x v="1377"/>
    </i>
    <i r="4">
      <x v="1394"/>
    </i>
    <i r="4">
      <x v="2168"/>
    </i>
    <i r="3">
      <x v="2"/>
    </i>
    <i r="4">
      <x v="2169"/>
    </i>
    <i>
      <x v="38"/>
    </i>
    <i r="1">
      <x/>
    </i>
    <i r="2">
      <x v="8"/>
    </i>
    <i r="3">
      <x v="1"/>
    </i>
    <i r="4">
      <x v="977"/>
    </i>
    <i r="1">
      <x v="1"/>
    </i>
    <i r="2">
      <x v="6"/>
    </i>
    <i r="3">
      <x v="6"/>
    </i>
    <i r="4">
      <x v="1333"/>
    </i>
    <i r="2">
      <x v="7"/>
    </i>
    <i r="3">
      <x v="6"/>
    </i>
    <i r="4">
      <x v="976"/>
    </i>
    <i r="1">
      <x v="3"/>
    </i>
    <i r="2">
      <x v="6"/>
    </i>
    <i r="3">
      <x v="7"/>
    </i>
    <i r="4">
      <x v="710"/>
    </i>
    <i r="3">
      <x v="10"/>
    </i>
    <i r="4">
      <x v="999"/>
    </i>
    <i r="2">
      <x v="7"/>
    </i>
    <i r="3">
      <x v="1"/>
    </i>
    <i r="4">
      <x v="676"/>
    </i>
    <i r="3">
      <x v="7"/>
    </i>
    <i r="4">
      <x v="964"/>
    </i>
    <i r="3">
      <x v="10"/>
    </i>
    <i r="4">
      <x v="998"/>
    </i>
    <i r="3">
      <x v="12"/>
    </i>
    <i r="4">
      <x v="950"/>
    </i>
    <i r="2">
      <x v="8"/>
    </i>
    <i r="3">
      <x v="2"/>
    </i>
    <i r="4">
      <x v="647"/>
    </i>
    <i r="3">
      <x v="12"/>
    </i>
    <i r="4">
      <x v="704"/>
    </i>
    <i r="4">
      <x v="970"/>
    </i>
    <i r="1">
      <x v="4"/>
    </i>
    <i r="2">
      <x v="7"/>
    </i>
    <i r="3">
      <x v="10"/>
    </i>
    <i r="4">
      <x v="1015"/>
    </i>
    <i r="2">
      <x v="8"/>
    </i>
    <i r="3">
      <x v="12"/>
    </i>
    <i r="4">
      <x v="1332"/>
    </i>
    <i r="1">
      <x v="5"/>
    </i>
    <i r="2">
      <x v="7"/>
    </i>
    <i r="3">
      <x v="7"/>
    </i>
    <i r="4">
      <x v="642"/>
    </i>
    <i r="3">
      <x v="12"/>
    </i>
    <i r="4">
      <x v="949"/>
    </i>
    <i r="4">
      <x v="985"/>
    </i>
    <i r="2">
      <x v="8"/>
    </i>
    <i r="3">
      <x v="1"/>
    </i>
    <i r="4">
      <x v="697"/>
    </i>
    <i r="1">
      <x v="6"/>
    </i>
    <i r="2">
      <x v="7"/>
    </i>
    <i r="3">
      <x v="6"/>
    </i>
    <i r="4">
      <x v="663"/>
    </i>
    <i r="2">
      <x v="8"/>
    </i>
    <i r="3">
      <x v="5"/>
    </i>
    <i r="4">
      <x v="1317"/>
    </i>
    <i r="1">
      <x v="7"/>
    </i>
    <i r="2">
      <x v="8"/>
    </i>
    <i r="3">
      <x v="7"/>
    </i>
    <i r="4">
      <x v="983"/>
    </i>
    <i r="3">
      <x v="11"/>
    </i>
    <i r="4">
      <x v="706"/>
    </i>
    <i r="3">
      <x v="12"/>
    </i>
    <i r="4">
      <x v="700"/>
    </i>
    <i r="1">
      <x v="8"/>
    </i>
    <i r="2">
      <x v="8"/>
    </i>
    <i r="3">
      <x v="11"/>
    </i>
    <i r="4">
      <x v="640"/>
    </i>
    <i r="3">
      <x v="12"/>
    </i>
    <i r="4">
      <x v="945"/>
    </i>
    <i r="2">
      <x v="9"/>
    </i>
    <i r="3">
      <x v="2"/>
    </i>
    <i r="4">
      <x v="1003"/>
    </i>
    <i r="1">
      <x v="9"/>
    </i>
    <i r="2">
      <x v="6"/>
    </i>
    <i r="3">
      <x v="6"/>
    </i>
    <i r="4">
      <x v="701"/>
    </i>
    <i r="4">
      <x v="1319"/>
    </i>
    <i r="3">
      <x v="7"/>
    </i>
    <i r="4">
      <x v="708"/>
    </i>
    <i r="2">
      <x v="7"/>
    </i>
    <i r="3">
      <x v="4"/>
    </i>
    <i r="4">
      <x v="1322"/>
    </i>
    <i r="3">
      <x v="11"/>
    </i>
    <i r="4">
      <x v="986"/>
    </i>
    <i r="2">
      <x v="8"/>
    </i>
    <i r="3">
      <x v="6"/>
    </i>
    <i r="4">
      <x v="991"/>
    </i>
    <i r="3">
      <x v="8"/>
    </i>
    <i r="4">
      <x v="1341"/>
    </i>
    <i r="3">
      <x v="11"/>
    </i>
    <i r="4">
      <x v="692"/>
    </i>
    <i r="4">
      <x v="707"/>
    </i>
    <i r="3">
      <x v="12"/>
    </i>
    <i r="4">
      <x v="1001"/>
    </i>
    <i r="2">
      <x v="9"/>
    </i>
    <i r="3">
      <x v="1"/>
    </i>
    <i r="4">
      <x v="1304"/>
    </i>
    <i r="1">
      <x v="12"/>
    </i>
    <i r="2">
      <x v="7"/>
    </i>
    <i r="3">
      <x v="7"/>
    </i>
    <i r="4">
      <x v="686"/>
    </i>
    <i r="2">
      <x v="8"/>
    </i>
    <i r="3">
      <x v="5"/>
    </i>
    <i r="4">
      <x v="670"/>
    </i>
    <i r="4">
      <x v="677"/>
    </i>
    <i r="4">
      <x v="713"/>
    </i>
    <i r="3">
      <x v="9"/>
    </i>
    <i r="4">
      <x v="667"/>
    </i>
    <i r="4">
      <x v="988"/>
    </i>
    <i r="1">
      <x v="14"/>
    </i>
    <i r="2">
      <x v="8"/>
    </i>
    <i r="3">
      <x v="11"/>
    </i>
    <i r="4">
      <x v="1008"/>
    </i>
    <i r="3">
      <x v="12"/>
    </i>
    <i r="4">
      <x v="687"/>
    </i>
    <i r="2">
      <x v="9"/>
    </i>
    <i r="3">
      <x v="1"/>
    </i>
    <i r="4">
      <x v="969"/>
    </i>
    <i r="1">
      <x v="15"/>
    </i>
    <i r="2">
      <x v="6"/>
    </i>
    <i r="3">
      <x v="5"/>
    </i>
    <i r="4">
      <x v="987"/>
    </i>
    <i r="3">
      <x v="6"/>
    </i>
    <i r="4">
      <x v="696"/>
    </i>
    <i r="2">
      <x v="8"/>
    </i>
    <i r="3">
      <x v="2"/>
    </i>
    <i r="4">
      <x v="948"/>
    </i>
    <i r="3">
      <x v="11"/>
    </i>
    <i r="4">
      <x v="711"/>
    </i>
    <i r="3">
      <x v="12"/>
    </i>
    <i r="4">
      <x v="705"/>
    </i>
    <i r="4">
      <x v="1320"/>
    </i>
    <i r="1">
      <x v="18"/>
    </i>
    <i r="2">
      <x v="8"/>
    </i>
    <i r="3">
      <x v="1"/>
    </i>
    <i r="4">
      <x v="978"/>
    </i>
    <i r="3">
      <x v="6"/>
    </i>
    <i r="4">
      <x v="669"/>
    </i>
    <i r="3">
      <x v="11"/>
    </i>
    <i r="4">
      <x v="1321"/>
    </i>
    <i r="1">
      <x v="20"/>
    </i>
    <i r="2">
      <x v="5"/>
    </i>
    <i r="3">
      <x v="10"/>
    </i>
    <i r="4">
      <x v="699"/>
    </i>
    <i r="2">
      <x v="6"/>
    </i>
    <i r="3">
      <x v="6"/>
    </i>
    <i r="4">
      <x v="674"/>
    </i>
    <i r="4">
      <x v="684"/>
    </i>
    <i r="4">
      <x v="996"/>
    </i>
    <i r="3">
      <x v="7"/>
    </i>
    <i r="4">
      <x v="646"/>
    </i>
    <i r="4">
      <x v="666"/>
    </i>
    <i r="4">
      <x v="673"/>
    </i>
    <i r="4">
      <x v="968"/>
    </i>
    <i r="4">
      <x v="981"/>
    </i>
    <i r="4">
      <x v="1340"/>
    </i>
    <i r="3">
      <x v="8"/>
    </i>
    <i r="4">
      <x v="649"/>
    </i>
    <i r="4">
      <x v="680"/>
    </i>
    <i r="4">
      <x v="698"/>
    </i>
    <i r="4">
      <x v="717"/>
    </i>
    <i r="4">
      <x v="972"/>
    </i>
    <i r="4">
      <x v="990"/>
    </i>
    <i r="3">
      <x v="9"/>
    </i>
    <i r="4">
      <x v="644"/>
    </i>
    <i r="4">
      <x v="648"/>
    </i>
    <i r="3">
      <x v="10"/>
    </i>
    <i r="4">
      <x v="650"/>
    </i>
    <i r="4">
      <x v="660"/>
    </i>
    <i r="4">
      <x v="695"/>
    </i>
    <i r="4">
      <x v="716"/>
    </i>
    <i r="4">
      <x v="980"/>
    </i>
    <i r="4">
      <x v="994"/>
    </i>
    <i r="4">
      <x v="997"/>
    </i>
    <i r="4">
      <x v="1329"/>
    </i>
    <i r="4">
      <x v="1339"/>
    </i>
    <i r="3">
      <x v="11"/>
    </i>
    <i r="4">
      <x v="651"/>
    </i>
    <i r="4">
      <x v="685"/>
    </i>
    <i r="4">
      <x v="709"/>
    </i>
    <i r="4">
      <x v="995"/>
    </i>
    <i r="4">
      <x v="1011"/>
    </i>
    <i r="4">
      <x v="1014"/>
    </i>
    <i r="4">
      <x v="1306"/>
    </i>
    <i r="4">
      <x v="1336"/>
    </i>
    <i r="3">
      <x v="12"/>
    </i>
    <i r="4">
      <x v="662"/>
    </i>
    <i r="4">
      <x v="671"/>
    </i>
    <i r="4">
      <x v="672"/>
    </i>
    <i r="4">
      <x v="675"/>
    </i>
    <i r="4">
      <x v="953"/>
    </i>
    <i r="4">
      <x v="959"/>
    </i>
    <i r="4">
      <x v="1006"/>
    </i>
    <i r="4">
      <x v="1318"/>
    </i>
    <i r="4">
      <x v="1326"/>
    </i>
    <i r="2">
      <x v="7"/>
    </i>
    <i r="3">
      <x v="1"/>
    </i>
    <i r="4">
      <x v="1019"/>
    </i>
    <i r="3">
      <x v="2"/>
    </i>
    <i r="4">
      <x v="655"/>
    </i>
    <i r="4">
      <x v="956"/>
    </i>
    <i r="4">
      <x v="984"/>
    </i>
    <i r="3">
      <x v="3"/>
    </i>
    <i r="4">
      <x v="664"/>
    </i>
    <i r="4">
      <x v="668"/>
    </i>
    <i r="4">
      <x v="693"/>
    </i>
    <i r="4">
      <x v="958"/>
    </i>
    <i r="4">
      <x v="1312"/>
    </i>
    <i r="3">
      <x v="4"/>
    </i>
    <i r="4">
      <x v="643"/>
    </i>
    <i r="4">
      <x v="971"/>
    </i>
    <i r="4">
      <x v="1327"/>
    </i>
    <i r="3">
      <x v="6"/>
    </i>
    <i r="4">
      <x v="654"/>
    </i>
    <i r="4">
      <x v="658"/>
    </i>
    <i r="4">
      <x v="691"/>
    </i>
    <i r="4">
      <x v="940"/>
    </i>
    <i r="4">
      <x v="1342"/>
    </i>
    <i r="3">
      <x v="7"/>
    </i>
    <i r="4">
      <x v="641"/>
    </i>
    <i r="4">
      <x v="653"/>
    </i>
    <i r="4">
      <x v="659"/>
    </i>
    <i r="4">
      <x v="954"/>
    </i>
    <i r="4">
      <x v="1338"/>
    </i>
    <i r="3">
      <x v="9"/>
    </i>
    <i r="4">
      <x v="688"/>
    </i>
    <i r="4">
      <x v="715"/>
    </i>
    <i r="4">
      <x v="973"/>
    </i>
    <i r="4">
      <x v="1005"/>
    </i>
    <i r="4">
      <x v="1309"/>
    </i>
    <i r="3">
      <x v="10"/>
    </i>
    <i r="4">
      <x v="1017"/>
    </i>
    <i r="4">
      <x v="1315"/>
    </i>
    <i r="3">
      <x v="11"/>
    </i>
    <i r="4">
      <x v="657"/>
    </i>
    <i r="4">
      <x v="1002"/>
    </i>
    <i r="4">
      <x v="1335"/>
    </i>
    <i r="3">
      <x v="12"/>
    </i>
    <i r="4">
      <x v="1013"/>
    </i>
    <i r="2">
      <x v="8"/>
    </i>
    <i r="3">
      <x v="1"/>
    </i>
    <i r="4">
      <x v="712"/>
    </i>
    <i r="4">
      <x v="942"/>
    </i>
    <i r="4">
      <x v="962"/>
    </i>
    <i r="4">
      <x v="1004"/>
    </i>
    <i r="4">
      <x v="1307"/>
    </i>
    <i r="4">
      <x v="1316"/>
    </i>
    <i r="3">
      <x v="2"/>
    </i>
    <i r="4">
      <x v="656"/>
    </i>
    <i r="4">
      <x v="719"/>
    </i>
    <i r="4">
      <x v="967"/>
    </i>
    <i r="4">
      <x v="974"/>
    </i>
    <i r="4">
      <x v="1016"/>
    </i>
    <i r="4">
      <x v="1313"/>
    </i>
    <i r="4">
      <x v="1334"/>
    </i>
    <i r="3">
      <x v="3"/>
    </i>
    <i r="4">
      <x v="944"/>
    </i>
    <i r="4">
      <x v="992"/>
    </i>
    <i r="4">
      <x v="1323"/>
    </i>
    <i r="3">
      <x v="4"/>
    </i>
    <i r="4">
      <x v="678"/>
    </i>
    <i r="4">
      <x v="951"/>
    </i>
    <i r="4">
      <x v="975"/>
    </i>
    <i r="3">
      <x v="5"/>
    </i>
    <i r="4">
      <x v="947"/>
    </i>
    <i r="4">
      <x v="979"/>
    </i>
    <i r="4">
      <x v="1009"/>
    </i>
    <i r="3">
      <x v="6"/>
    </i>
    <i r="4">
      <x v="1018"/>
    </i>
    <i r="4">
      <x v="1305"/>
    </i>
    <i r="4">
      <x v="1330"/>
    </i>
    <i r="4">
      <x v="1343"/>
    </i>
    <i r="3">
      <x v="7"/>
    </i>
    <i r="4">
      <x v="645"/>
    </i>
    <i r="4">
      <x v="679"/>
    </i>
    <i r="4">
      <x v="690"/>
    </i>
    <i r="4">
      <x v="1010"/>
    </i>
    <i r="4">
      <x v="1310"/>
    </i>
    <i r="4">
      <x v="1331"/>
    </i>
    <i r="3">
      <x v="8"/>
    </i>
    <i r="4">
      <x v="946"/>
    </i>
    <i r="4">
      <x v="955"/>
    </i>
    <i r="4">
      <x v="989"/>
    </i>
    <i r="4">
      <x v="1308"/>
    </i>
    <i r="4">
      <x v="1314"/>
    </i>
    <i r="4">
      <x v="1328"/>
    </i>
    <i r="3">
      <x v="9"/>
    </i>
    <i r="4">
      <x v="661"/>
    </i>
    <i r="4">
      <x v="681"/>
    </i>
    <i r="4">
      <x v="683"/>
    </i>
    <i r="4">
      <x v="963"/>
    </i>
    <i r="4">
      <x v="965"/>
    </i>
    <i r="4">
      <x v="966"/>
    </i>
    <i r="4">
      <x v="982"/>
    </i>
    <i r="4">
      <x v="1324"/>
    </i>
    <i r="3">
      <x v="10"/>
    </i>
    <i r="4">
      <x v="702"/>
    </i>
    <i r="4">
      <x v="943"/>
    </i>
    <i r="4">
      <x v="952"/>
    </i>
    <i r="4">
      <x v="957"/>
    </i>
    <i r="4">
      <x v="993"/>
    </i>
    <i r="4">
      <x v="1311"/>
    </i>
    <i r="3">
      <x v="11"/>
    </i>
    <i r="4">
      <x v="652"/>
    </i>
    <i r="4">
      <x v="665"/>
    </i>
    <i r="4">
      <x v="689"/>
    </i>
    <i r="4">
      <x v="1007"/>
    </i>
    <i r="4">
      <x v="1325"/>
    </i>
    <i r="3">
      <x v="12"/>
    </i>
    <i r="4">
      <x v="703"/>
    </i>
    <i r="4">
      <x v="714"/>
    </i>
    <i r="4">
      <x v="1012"/>
    </i>
    <i r="2">
      <x v="9"/>
    </i>
    <i r="3">
      <x v="1"/>
    </i>
    <i r="4">
      <x v="694"/>
    </i>
    <i r="4">
      <x v="718"/>
    </i>
    <i r="4">
      <x v="941"/>
    </i>
    <i r="4">
      <x v="960"/>
    </i>
    <i r="4">
      <x v="961"/>
    </i>
    <i r="4">
      <x v="1000"/>
    </i>
    <i r="3">
      <x v="2"/>
    </i>
    <i r="4">
      <x v="682"/>
    </i>
    <i r="4">
      <x v="1337"/>
    </i>
    <i>
      <x v="33"/>
    </i>
    <i r="1">
      <x v="1"/>
    </i>
    <i r="2">
      <x v="7"/>
    </i>
    <i r="3">
      <x v="1"/>
    </i>
    <i r="4">
      <x v="3104"/>
    </i>
    <i r="2">
      <x v="8"/>
    </i>
    <i r="3">
      <x v="6"/>
    </i>
    <i r="4">
      <x v="3066"/>
    </i>
    <i r="1">
      <x v="3"/>
    </i>
    <i r="2">
      <x v="6"/>
    </i>
    <i r="3">
      <x v="5"/>
    </i>
    <i r="4">
      <x v="3093"/>
    </i>
    <i r="3">
      <x v="7"/>
    </i>
    <i r="4">
      <x v="3121"/>
    </i>
    <i r="3">
      <x v="11"/>
    </i>
    <i r="4">
      <x v="3006"/>
    </i>
    <i r="2">
      <x v="7"/>
    </i>
    <i r="3">
      <x v="3"/>
    </i>
    <i r="4">
      <x v="3043"/>
    </i>
    <i r="3">
      <x v="11"/>
    </i>
    <i r="4">
      <x v="2942"/>
    </i>
    <i r="2">
      <x v="9"/>
    </i>
    <i r="3">
      <x v="1"/>
    </i>
    <i r="4">
      <x v="3077"/>
    </i>
    <i r="1">
      <x v="5"/>
    </i>
    <i r="2">
      <x v="7"/>
    </i>
    <i r="3">
      <x v="9"/>
    </i>
    <i r="4">
      <x v="2716"/>
    </i>
    <i r="1">
      <x v="7"/>
    </i>
    <i r="2">
      <x v="7"/>
    </i>
    <i r="3">
      <x v="11"/>
    </i>
    <i r="4">
      <x v="3011"/>
    </i>
    <i r="1">
      <x v="8"/>
    </i>
    <i r="2">
      <x v="7"/>
    </i>
    <i r="3">
      <x v="6"/>
    </i>
    <i r="4">
      <x v="3018"/>
    </i>
    <i r="4">
      <x v="3101"/>
    </i>
    <i r="2">
      <x v="8"/>
    </i>
    <i r="3">
      <x v="2"/>
    </i>
    <i r="4">
      <x v="3074"/>
    </i>
    <i r="1">
      <x v="9"/>
    </i>
    <i r="2">
      <x v="6"/>
    </i>
    <i r="3">
      <x v="5"/>
    </i>
    <i r="4">
      <x v="2711"/>
    </i>
    <i r="4">
      <x v="3025"/>
    </i>
    <i r="3">
      <x v="9"/>
    </i>
    <i r="4">
      <x v="2994"/>
    </i>
    <i r="2">
      <x v="7"/>
    </i>
    <i r="3">
      <x v="4"/>
    </i>
    <i r="4">
      <x v="3023"/>
    </i>
    <i r="3">
      <x v="8"/>
    </i>
    <i r="4">
      <x v="3106"/>
    </i>
    <i r="3">
      <x v="9"/>
    </i>
    <i r="4">
      <x v="3042"/>
    </i>
    <i r="2">
      <x v="8"/>
    </i>
    <i r="3">
      <x v="1"/>
    </i>
    <i r="4">
      <x v="2982"/>
    </i>
    <i r="3">
      <x v="3"/>
    </i>
    <i r="4">
      <x v="2986"/>
    </i>
    <i r="4">
      <x v="3057"/>
    </i>
    <i r="3">
      <x v="5"/>
    </i>
    <i r="4">
      <x v="2708"/>
    </i>
    <i r="4">
      <x v="2959"/>
    </i>
    <i r="4">
      <x v="2988"/>
    </i>
    <i r="4">
      <x v="3117"/>
    </i>
    <i r="3">
      <x v="7"/>
    </i>
    <i r="4">
      <x v="2946"/>
    </i>
    <i r="4">
      <x v="3102"/>
    </i>
    <i r="3">
      <x v="9"/>
    </i>
    <i r="4">
      <x v="3097"/>
    </i>
    <i r="3">
      <x v="11"/>
    </i>
    <i r="4">
      <x v="3070"/>
    </i>
    <i r="2">
      <x v="9"/>
    </i>
    <i r="3">
      <x v="1"/>
    </i>
    <i r="4">
      <x v="3051"/>
    </i>
    <i r="3">
      <x v="2"/>
    </i>
    <i r="4">
      <x v="3026"/>
    </i>
    <i r="1">
      <x v="11"/>
    </i>
    <i r="2">
      <x v="7"/>
    </i>
    <i r="3">
      <x v="8"/>
    </i>
    <i r="4">
      <x v="2981"/>
    </i>
    <i r="2">
      <x v="9"/>
    </i>
    <i r="3">
      <x v="3"/>
    </i>
    <i r="4">
      <x v="2701"/>
    </i>
    <i r="1">
      <x v="12"/>
    </i>
    <i r="2">
      <x v="7"/>
    </i>
    <i r="3">
      <x v="6"/>
    </i>
    <i r="4">
      <x v="3086"/>
    </i>
    <i r="2">
      <x v="8"/>
    </i>
    <i r="3">
      <x v="3"/>
    </i>
    <i r="4">
      <x v="3058"/>
    </i>
    <i r="1">
      <x v="14"/>
    </i>
    <i r="2">
      <x v="9"/>
    </i>
    <i r="3">
      <x v="1"/>
    </i>
    <i r="4">
      <x v="2703"/>
    </i>
    <i r="1">
      <x v="15"/>
    </i>
    <i r="2">
      <x v="8"/>
    </i>
    <i r="3">
      <x v="3"/>
    </i>
    <i r="4">
      <x v="3120"/>
    </i>
    <i r="1">
      <x v="17"/>
    </i>
    <i r="2">
      <x v="7"/>
    </i>
    <i r="3">
      <x v="8"/>
    </i>
    <i r="4">
      <x v="3067"/>
    </i>
    <i r="2">
      <x v="8"/>
    </i>
    <i r="3">
      <x v="10"/>
    </i>
    <i r="4">
      <x v="2985"/>
    </i>
    <i r="1">
      <x v="18"/>
    </i>
    <i r="2">
      <x v="8"/>
    </i>
    <i r="3">
      <x v="5"/>
    </i>
    <i r="4">
      <x v="3115"/>
    </i>
    <i r="3">
      <x v="6"/>
    </i>
    <i r="4">
      <x v="3118"/>
    </i>
    <i r="1">
      <x v="20"/>
    </i>
    <i r="2">
      <x v="2"/>
    </i>
    <i r="3">
      <x v="7"/>
    </i>
    <i r="4">
      <x v="3037"/>
    </i>
    <i r="2">
      <x v="4"/>
    </i>
    <i r="3">
      <x v="9"/>
    </i>
    <i r="4">
      <x v="3024"/>
    </i>
    <i r="3">
      <x v="11"/>
    </i>
    <i r="4">
      <x v="3002"/>
    </i>
    <i r="2">
      <x v="5"/>
    </i>
    <i r="3">
      <x v="4"/>
    </i>
    <i r="4">
      <x v="2707"/>
    </i>
    <i r="4">
      <x v="3035"/>
    </i>
    <i r="3">
      <x v="6"/>
    </i>
    <i r="4">
      <x v="2712"/>
    </i>
    <i r="3">
      <x v="7"/>
    </i>
    <i r="4">
      <x v="3036"/>
    </i>
    <i r="3">
      <x v="12"/>
    </i>
    <i r="4">
      <x v="3039"/>
    </i>
    <i r="2">
      <x v="6"/>
    </i>
    <i r="3">
      <x v="4"/>
    </i>
    <i r="4">
      <x v="3019"/>
    </i>
    <i r="3">
      <x v="5"/>
    </i>
    <i r="4">
      <x v="2998"/>
    </i>
    <i r="4">
      <x v="3015"/>
    </i>
    <i r="4">
      <x v="3016"/>
    </i>
    <i r="3">
      <x v="7"/>
    </i>
    <i r="4">
      <x v="2710"/>
    </i>
    <i r="4">
      <x v="3017"/>
    </i>
    <i r="4">
      <x v="3045"/>
    </i>
    <i r="4">
      <x v="3056"/>
    </i>
    <i r="4">
      <x v="3059"/>
    </i>
    <i r="4">
      <x v="3061"/>
    </i>
    <i r="4">
      <x v="3065"/>
    </i>
    <i r="4">
      <x v="3109"/>
    </i>
    <i r="4">
      <x v="3114"/>
    </i>
    <i r="3">
      <x v="8"/>
    </i>
    <i r="4">
      <x v="2951"/>
    </i>
    <i r="4">
      <x v="2960"/>
    </i>
    <i r="4">
      <x v="3046"/>
    </i>
    <i r="4">
      <x v="3053"/>
    </i>
    <i r="4">
      <x v="3083"/>
    </i>
    <i r="4">
      <x v="3105"/>
    </i>
    <i r="3">
      <x v="9"/>
    </i>
    <i r="4">
      <x v="2706"/>
    </i>
    <i r="4">
      <x v="2983"/>
    </i>
    <i r="4">
      <x v="3005"/>
    </i>
    <i r="4">
      <x v="3100"/>
    </i>
    <i r="4">
      <x v="3111"/>
    </i>
    <i r="3">
      <x v="10"/>
    </i>
    <i r="4">
      <x v="2717"/>
    </i>
    <i r="4">
      <x v="3004"/>
    </i>
    <i r="4">
      <x v="3009"/>
    </i>
    <i r="4">
      <x v="3014"/>
    </i>
    <i r="4">
      <x v="3029"/>
    </i>
    <i r="4">
      <x v="3080"/>
    </i>
    <i r="3">
      <x v="11"/>
    </i>
    <i r="4">
      <x v="3055"/>
    </i>
    <i r="4">
      <x v="3069"/>
    </i>
    <i r="3">
      <x v="12"/>
    </i>
    <i r="4">
      <x v="3010"/>
    </i>
    <i r="4">
      <x v="3048"/>
    </i>
    <i r="4">
      <x v="3088"/>
    </i>
    <i r="4">
      <x v="3124"/>
    </i>
    <i r="2">
      <x v="7"/>
    </i>
    <i r="3">
      <x v="1"/>
    </i>
    <i r="4">
      <x v="2941"/>
    </i>
    <i r="4">
      <x v="2957"/>
    </i>
    <i r="4">
      <x v="3012"/>
    </i>
    <i r="4">
      <x v="3054"/>
    </i>
    <i r="4">
      <x v="3078"/>
    </i>
    <i r="4">
      <x v="3127"/>
    </i>
    <i r="3">
      <x v="2"/>
    </i>
    <i r="4">
      <x v="3027"/>
    </i>
    <i r="4">
      <x v="3079"/>
    </i>
    <i r="4">
      <x v="3108"/>
    </i>
    <i r="4">
      <x v="3119"/>
    </i>
    <i r="3">
      <x v="3"/>
    </i>
    <i r="4">
      <x v="2943"/>
    </i>
    <i r="4">
      <x v="2996"/>
    </i>
    <i r="4">
      <x v="3090"/>
    </i>
    <i r="4">
      <x v="3113"/>
    </i>
    <i r="4">
      <x v="3116"/>
    </i>
    <i r="3">
      <x v="4"/>
    </i>
    <i r="4">
      <x v="2945"/>
    </i>
    <i r="4">
      <x v="2948"/>
    </i>
    <i r="4">
      <x v="3007"/>
    </i>
    <i r="4">
      <x v="3052"/>
    </i>
    <i r="4">
      <x v="3071"/>
    </i>
    <i r="4">
      <x v="3073"/>
    </i>
    <i r="4">
      <x v="3084"/>
    </i>
    <i r="4">
      <x v="3096"/>
    </i>
    <i r="4">
      <x v="3103"/>
    </i>
    <i r="3">
      <x v="5"/>
    </i>
    <i r="4">
      <x v="2944"/>
    </i>
    <i r="4">
      <x v="2955"/>
    </i>
    <i r="4">
      <x v="3013"/>
    </i>
    <i r="4">
      <x v="3049"/>
    </i>
    <i r="4">
      <x v="3107"/>
    </i>
    <i r="3">
      <x v="6"/>
    </i>
    <i r="4">
      <x v="3020"/>
    </i>
    <i r="4">
      <x v="3040"/>
    </i>
    <i r="3">
      <x v="7"/>
    </i>
    <i r="4">
      <x v="3094"/>
    </i>
    <i r="3">
      <x v="8"/>
    </i>
    <i r="4">
      <x v="3030"/>
    </i>
    <i r="4">
      <x v="3032"/>
    </i>
    <i r="4">
      <x v="3060"/>
    </i>
    <i r="4">
      <x v="3076"/>
    </i>
    <i r="4">
      <x v="3081"/>
    </i>
    <i r="4">
      <x v="3085"/>
    </i>
    <i r="3">
      <x v="9"/>
    </i>
    <i r="4">
      <x v="2953"/>
    </i>
    <i r="4">
      <x v="3062"/>
    </i>
    <i r="4">
      <x v="3068"/>
    </i>
    <i r="4">
      <x v="3092"/>
    </i>
    <i r="3">
      <x v="10"/>
    </i>
    <i r="4">
      <x v="2949"/>
    </i>
    <i r="4">
      <x v="3064"/>
    </i>
    <i r="4">
      <x v="3082"/>
    </i>
    <i r="3">
      <x v="11"/>
    </i>
    <i r="4">
      <x v="2713"/>
    </i>
    <i r="4">
      <x v="2989"/>
    </i>
    <i r="3">
      <x v="12"/>
    </i>
    <i r="4">
      <x v="2950"/>
    </i>
    <i r="4">
      <x v="2990"/>
    </i>
    <i r="4">
      <x v="3008"/>
    </i>
    <i r="4">
      <x v="3041"/>
    </i>
    <i r="4">
      <x v="3098"/>
    </i>
    <i r="4">
      <x v="3125"/>
    </i>
    <i r="2">
      <x v="8"/>
    </i>
    <i r="3">
      <x v="1"/>
    </i>
    <i r="4">
      <x v="2715"/>
    </i>
    <i r="4">
      <x v="2993"/>
    </i>
    <i r="4">
      <x v="3003"/>
    </i>
    <i r="4">
      <x v="3038"/>
    </i>
    <i r="4">
      <x v="3044"/>
    </i>
    <i r="4">
      <x v="3099"/>
    </i>
    <i r="3">
      <x v="2"/>
    </i>
    <i r="4">
      <x v="2719"/>
    </i>
    <i r="4">
      <x v="3126"/>
    </i>
    <i r="3">
      <x v="3"/>
    </i>
    <i r="4">
      <x v="2958"/>
    </i>
    <i r="4">
      <x v="3047"/>
    </i>
    <i r="3">
      <x v="4"/>
    </i>
    <i r="4">
      <x v="2718"/>
    </i>
    <i r="4">
      <x v="2956"/>
    </i>
    <i r="4">
      <x v="3050"/>
    </i>
    <i r="3">
      <x v="6"/>
    </i>
    <i r="4">
      <x v="3001"/>
    </i>
    <i r="4">
      <x v="3075"/>
    </i>
    <i r="4">
      <x v="3089"/>
    </i>
    <i r="4">
      <x v="3095"/>
    </i>
    <i r="4">
      <x v="3123"/>
    </i>
    <i r="3">
      <x v="7"/>
    </i>
    <i r="4">
      <x v="2984"/>
    </i>
    <i r="4">
      <x v="3022"/>
    </i>
    <i r="4">
      <x v="3028"/>
    </i>
    <i r="4">
      <x v="3033"/>
    </i>
    <i r="4">
      <x v="3091"/>
    </i>
    <i r="3">
      <x v="8"/>
    </i>
    <i r="4">
      <x v="2709"/>
    </i>
    <i r="4">
      <x v="3031"/>
    </i>
    <i r="3">
      <x v="9"/>
    </i>
    <i r="4">
      <x v="2714"/>
    </i>
    <i r="4">
      <x v="2952"/>
    </i>
    <i r="4">
      <x v="2987"/>
    </i>
    <i r="4">
      <x v="2992"/>
    </i>
    <i r="4">
      <x v="3063"/>
    </i>
    <i r="4">
      <x v="3112"/>
    </i>
    <i r="3">
      <x v="10"/>
    </i>
    <i r="4">
      <x v="2720"/>
    </i>
    <i r="4">
      <x v="2947"/>
    </i>
    <i r="4">
      <x v="3021"/>
    </i>
    <i r="4">
      <x v="3034"/>
    </i>
    <i r="4">
      <x v="3072"/>
    </i>
    <i r="4">
      <x v="3087"/>
    </i>
    <i r="3">
      <x v="11"/>
    </i>
    <i r="4">
      <x v="3122"/>
    </i>
    <i r="3">
      <x v="12"/>
    </i>
    <i r="4">
      <x v="2995"/>
    </i>
    <i r="2">
      <x v="9"/>
    </i>
    <i r="3">
      <x v="1"/>
    </i>
    <i r="4">
      <x v="2991"/>
    </i>
    <i r="4">
      <x v="3000"/>
    </i>
    <i r="4">
      <x v="3110"/>
    </i>
    <i r="3">
      <x v="2"/>
    </i>
    <i r="4">
      <x v="2704"/>
    </i>
    <i r="4">
      <x v="2705"/>
    </i>
    <i r="4">
      <x v="2954"/>
    </i>
    <i r="4">
      <x v="2997"/>
    </i>
    <i r="4">
      <x v="2999"/>
    </i>
    <i r="3">
      <x v="3"/>
    </i>
    <i r="4">
      <x v="2702"/>
    </i>
    <i>
      <x v="5"/>
    </i>
    <i r="1">
      <x v="1"/>
    </i>
    <i r="2">
      <x v="9"/>
    </i>
    <i r="3">
      <x v="1"/>
    </i>
    <i r="4">
      <x v="269"/>
    </i>
    <i r="1">
      <x v="3"/>
    </i>
    <i r="2">
      <x v="6"/>
    </i>
    <i r="3">
      <x v="9"/>
    </i>
    <i r="4">
      <x v="415"/>
    </i>
    <i r="3">
      <x v="11"/>
    </i>
    <i r="4">
      <x v="316"/>
    </i>
    <i r="2">
      <x v="7"/>
    </i>
    <i r="3">
      <x v="4"/>
    </i>
    <i r="4">
      <x v="410"/>
    </i>
    <i r="2">
      <x v="8"/>
    </i>
    <i r="3">
      <x v="1"/>
    </i>
    <i r="4">
      <x v="378"/>
    </i>
    <i r="1">
      <x v="5"/>
    </i>
    <i r="2">
      <x v="8"/>
    </i>
    <i r="3">
      <x v="10"/>
    </i>
    <i r="4">
      <x v="321"/>
    </i>
    <i r="1">
      <x v="7"/>
    </i>
    <i r="2">
      <x v="8"/>
    </i>
    <i r="3">
      <x v="2"/>
    </i>
    <i r="4">
      <x v="351"/>
    </i>
    <i r="4">
      <x v="394"/>
    </i>
    <i r="1">
      <x v="9"/>
    </i>
    <i r="2">
      <x v="5"/>
    </i>
    <i r="3">
      <x v="10"/>
    </i>
    <i r="4">
      <x v="289"/>
    </i>
    <i r="2">
      <x v="6"/>
    </i>
    <i r="3">
      <x v="1"/>
    </i>
    <i r="4">
      <x v="365"/>
    </i>
    <i r="3">
      <x v="5"/>
    </i>
    <i r="4">
      <x v="267"/>
    </i>
    <i r="2">
      <x v="7"/>
    </i>
    <i r="3">
      <x v="11"/>
    </i>
    <i r="4">
      <x v="320"/>
    </i>
    <i r="2">
      <x v="8"/>
    </i>
    <i r="3">
      <x v="2"/>
    </i>
    <i r="4">
      <x v="372"/>
    </i>
    <i r="3">
      <x v="6"/>
    </i>
    <i r="4">
      <x v="409"/>
    </i>
    <i r="3">
      <x v="7"/>
    </i>
    <i r="4">
      <x v="376"/>
    </i>
    <i r="3">
      <x v="11"/>
    </i>
    <i r="4">
      <x v="399"/>
    </i>
    <i r="1">
      <x v="20"/>
    </i>
    <i r="2">
      <x v="1"/>
    </i>
    <i r="3">
      <x v="5"/>
    </i>
    <i r="4">
      <x v="281"/>
    </i>
    <i r="3">
      <x v="11"/>
    </i>
    <i r="4">
      <x v="319"/>
    </i>
    <i r="2">
      <x v="2"/>
    </i>
    <i r="3">
      <x v="1"/>
    </i>
    <i r="4">
      <x v="266"/>
    </i>
    <i r="4">
      <x v="282"/>
    </i>
    <i r="3">
      <x v="2"/>
    </i>
    <i r="4">
      <x v="244"/>
    </i>
    <i r="4">
      <x v="272"/>
    </i>
    <i r="3">
      <x v="3"/>
    </i>
    <i r="4">
      <x v="252"/>
    </i>
    <i r="4">
      <x v="265"/>
    </i>
    <i r="4">
      <x v="363"/>
    </i>
    <i r="3">
      <x v="6"/>
    </i>
    <i r="4">
      <x v="249"/>
    </i>
    <i r="4">
      <x v="260"/>
    </i>
    <i r="4">
      <x v="294"/>
    </i>
    <i r="4">
      <x v="313"/>
    </i>
    <i r="3">
      <x v="7"/>
    </i>
    <i r="4">
      <x v="397"/>
    </i>
    <i r="3">
      <x v="9"/>
    </i>
    <i r="4">
      <x v="247"/>
    </i>
    <i r="3">
      <x v="10"/>
    </i>
    <i r="4">
      <x v="246"/>
    </i>
    <i r="4">
      <x v="299"/>
    </i>
    <i r="3">
      <x v="12"/>
    </i>
    <i r="4">
      <x v="290"/>
    </i>
    <i r="2">
      <x v="3"/>
    </i>
    <i r="3">
      <x v="1"/>
    </i>
    <i r="4">
      <x v="262"/>
    </i>
    <i r="4">
      <x v="308"/>
    </i>
    <i r="3">
      <x v="2"/>
    </i>
    <i r="4">
      <x v="255"/>
    </i>
    <i r="3">
      <x v="3"/>
    </i>
    <i r="4">
      <x v="300"/>
    </i>
    <i r="3">
      <x v="4"/>
    </i>
    <i r="4">
      <x v="270"/>
    </i>
    <i r="4">
      <x v="406"/>
    </i>
    <i r="3">
      <x v="5"/>
    </i>
    <i r="4">
      <x v="258"/>
    </i>
    <i r="4">
      <x v="283"/>
    </i>
    <i r="3">
      <x v="6"/>
    </i>
    <i r="4">
      <x v="273"/>
    </i>
    <i r="4">
      <x v="403"/>
    </i>
    <i r="3">
      <x v="7"/>
    </i>
    <i r="4">
      <x v="401"/>
    </i>
    <i r="3">
      <x v="8"/>
    </i>
    <i r="4">
      <x v="374"/>
    </i>
    <i r="4">
      <x v="392"/>
    </i>
    <i r="3">
      <x v="9"/>
    </i>
    <i r="4">
      <x v="268"/>
    </i>
    <i r="4">
      <x v="292"/>
    </i>
    <i r="4">
      <x v="407"/>
    </i>
    <i r="3">
      <x v="10"/>
    </i>
    <i r="4">
      <x v="310"/>
    </i>
    <i r="3">
      <x v="11"/>
    </i>
    <i r="4">
      <x v="242"/>
    </i>
    <i r="4">
      <x v="248"/>
    </i>
    <i r="4">
      <x v="311"/>
    </i>
    <i r="4">
      <x v="391"/>
    </i>
    <i r="3">
      <x v="12"/>
    </i>
    <i r="4">
      <x v="284"/>
    </i>
    <i r="4">
      <x v="369"/>
    </i>
    <i r="2">
      <x v="4"/>
    </i>
    <i r="3">
      <x v="1"/>
    </i>
    <i r="4">
      <x v="253"/>
    </i>
    <i r="4">
      <x v="302"/>
    </i>
    <i r="3">
      <x v="2"/>
    </i>
    <i r="4">
      <x v="276"/>
    </i>
    <i r="4">
      <x v="305"/>
    </i>
    <i r="3">
      <x v="3"/>
    </i>
    <i r="4">
      <x v="274"/>
    </i>
    <i r="4">
      <x v="379"/>
    </i>
    <i r="4">
      <x v="395"/>
    </i>
    <i r="3">
      <x v="4"/>
    </i>
    <i r="4">
      <x v="251"/>
    </i>
    <i r="4">
      <x v="261"/>
    </i>
    <i r="4">
      <x v="264"/>
    </i>
    <i r="4">
      <x v="366"/>
    </i>
    <i r="3">
      <x v="5"/>
    </i>
    <i r="4">
      <x v="288"/>
    </i>
    <i r="4">
      <x v="303"/>
    </i>
    <i r="3">
      <x v="6"/>
    </i>
    <i r="4">
      <x v="373"/>
    </i>
    <i r="4">
      <x v="381"/>
    </i>
    <i r="4">
      <x v="396"/>
    </i>
    <i r="4">
      <x v="413"/>
    </i>
    <i r="3">
      <x v="7"/>
    </i>
    <i r="4">
      <x v="245"/>
    </i>
    <i r="4">
      <x v="304"/>
    </i>
    <i r="4">
      <x v="315"/>
    </i>
    <i r="4">
      <x v="412"/>
    </i>
    <i r="3">
      <x v="8"/>
    </i>
    <i r="4">
      <x v="263"/>
    </i>
    <i r="4">
      <x v="296"/>
    </i>
    <i r="4">
      <x v="309"/>
    </i>
    <i r="4">
      <x v="382"/>
    </i>
    <i r="3">
      <x v="9"/>
    </i>
    <i r="4">
      <x v="278"/>
    </i>
    <i r="3">
      <x v="10"/>
    </i>
    <i r="4">
      <x v="275"/>
    </i>
    <i r="4">
      <x v="287"/>
    </i>
    <i r="3">
      <x v="12"/>
    </i>
    <i r="4">
      <x v="371"/>
    </i>
    <i r="2">
      <x v="5"/>
    </i>
    <i r="3">
      <x v="1"/>
    </i>
    <i r="4">
      <x v="307"/>
    </i>
    <i r="4">
      <x v="314"/>
    </i>
    <i r="3">
      <x v="2"/>
    </i>
    <i r="4">
      <x v="256"/>
    </i>
    <i r="4">
      <x v="286"/>
    </i>
    <i r="4">
      <x v="301"/>
    </i>
    <i r="4">
      <x v="306"/>
    </i>
    <i r="4">
      <x v="318"/>
    </i>
    <i r="3">
      <x v="3"/>
    </i>
    <i r="4">
      <x v="240"/>
    </i>
    <i r="4">
      <x v="312"/>
    </i>
    <i r="4">
      <x v="367"/>
    </i>
    <i r="4">
      <x v="417"/>
    </i>
    <i r="3">
      <x v="4"/>
    </i>
    <i r="4">
      <x v="291"/>
    </i>
    <i r="4">
      <x v="330"/>
    </i>
    <i r="4">
      <x v="419"/>
    </i>
    <i r="3">
      <x v="5"/>
    </i>
    <i r="4">
      <x v="250"/>
    </i>
    <i r="3">
      <x v="8"/>
    </i>
    <i r="4">
      <x v="285"/>
    </i>
    <i r="3">
      <x v="9"/>
    </i>
    <i r="4">
      <x v="295"/>
    </i>
    <i r="4">
      <x v="393"/>
    </i>
    <i r="4">
      <x v="408"/>
    </i>
    <i r="4">
      <x v="414"/>
    </i>
    <i r="3">
      <x v="11"/>
    </i>
    <i r="4">
      <x v="317"/>
    </i>
    <i r="4">
      <x v="411"/>
    </i>
    <i r="3">
      <x v="12"/>
    </i>
    <i r="4">
      <x v="271"/>
    </i>
    <i r="2">
      <x v="6"/>
    </i>
    <i r="3">
      <x v="1"/>
    </i>
    <i r="4">
      <x v="243"/>
    </i>
    <i r="4">
      <x v="375"/>
    </i>
    <i r="4">
      <x v="404"/>
    </i>
    <i r="4">
      <x v="416"/>
    </i>
    <i r="3">
      <x v="2"/>
    </i>
    <i r="4">
      <x v="389"/>
    </i>
    <i r="4">
      <x v="405"/>
    </i>
    <i r="3">
      <x v="3"/>
    </i>
    <i r="4">
      <x v="293"/>
    </i>
    <i r="4">
      <x v="298"/>
    </i>
    <i r="3">
      <x v="4"/>
    </i>
    <i r="4">
      <x v="280"/>
    </i>
    <i r="4">
      <x v="383"/>
    </i>
    <i r="4">
      <x v="400"/>
    </i>
    <i r="3">
      <x v="5"/>
    </i>
    <i r="4">
      <x v="364"/>
    </i>
    <i r="3">
      <x v="7"/>
    </i>
    <i r="4">
      <x v="362"/>
    </i>
    <i r="3">
      <x v="9"/>
    </i>
    <i r="4">
      <x v="341"/>
    </i>
    <i r="4">
      <x v="352"/>
    </i>
    <i r="3">
      <x v="10"/>
    </i>
    <i r="4">
      <x v="343"/>
    </i>
    <i r="4">
      <x v="355"/>
    </i>
    <i r="4">
      <x v="359"/>
    </i>
    <i r="4">
      <x v="361"/>
    </i>
    <i r="4">
      <x v="385"/>
    </i>
    <i r="3">
      <x v="11"/>
    </i>
    <i r="4">
      <x v="241"/>
    </i>
    <i r="3">
      <x v="12"/>
    </i>
    <i r="4">
      <x v="384"/>
    </i>
    <i r="2">
      <x v="7"/>
    </i>
    <i r="3">
      <x v="2"/>
    </i>
    <i r="4">
      <x v="327"/>
    </i>
    <i r="4">
      <x v="337"/>
    </i>
    <i r="4">
      <x v="368"/>
    </i>
    <i r="3">
      <x v="3"/>
    </i>
    <i r="4">
      <x v="259"/>
    </i>
    <i r="4">
      <x v="297"/>
    </i>
    <i r="4">
      <x v="339"/>
    </i>
    <i r="4">
      <x v="357"/>
    </i>
    <i r="4">
      <x v="398"/>
    </i>
    <i r="3">
      <x v="4"/>
    </i>
    <i r="4">
      <x v="277"/>
    </i>
    <i r="4">
      <x v="334"/>
    </i>
    <i r="4">
      <x v="335"/>
    </i>
    <i r="4">
      <x v="344"/>
    </i>
    <i r="4">
      <x v="345"/>
    </i>
    <i r="4">
      <x v="390"/>
    </i>
    <i r="3">
      <x v="6"/>
    </i>
    <i r="4">
      <x v="324"/>
    </i>
    <i r="4">
      <x v="360"/>
    </i>
    <i r="4">
      <x v="418"/>
    </i>
    <i r="3">
      <x v="7"/>
    </i>
    <i r="4">
      <x v="348"/>
    </i>
    <i r="4">
      <x v="386"/>
    </i>
    <i r="4">
      <x v="387"/>
    </i>
    <i r="3">
      <x v="9"/>
    </i>
    <i r="4">
      <x v="254"/>
    </i>
    <i r="4">
      <x v="332"/>
    </i>
    <i r="4">
      <x v="346"/>
    </i>
    <i r="3">
      <x v="10"/>
    </i>
    <i r="4">
      <x v="328"/>
    </i>
    <i r="4">
      <x v="329"/>
    </i>
    <i r="4">
      <x v="336"/>
    </i>
    <i r="4">
      <x v="347"/>
    </i>
    <i r="4">
      <x v="353"/>
    </i>
    <i r="4">
      <x v="377"/>
    </i>
    <i r="4">
      <x v="402"/>
    </i>
    <i r="3">
      <x v="12"/>
    </i>
    <i r="4">
      <x v="380"/>
    </i>
    <i r="2">
      <x v="8"/>
    </i>
    <i r="3">
      <x v="2"/>
    </i>
    <i r="4">
      <x v="356"/>
    </i>
    <i r="3">
      <x v="3"/>
    </i>
    <i r="4">
      <x v="333"/>
    </i>
    <i r="4">
      <x v="342"/>
    </i>
    <i r="4">
      <x v="354"/>
    </i>
    <i r="3">
      <x v="4"/>
    </i>
    <i r="4">
      <x v="257"/>
    </i>
    <i r="4">
      <x v="322"/>
    </i>
    <i r="3">
      <x v="5"/>
    </i>
    <i r="4">
      <x v="331"/>
    </i>
    <i r="4">
      <x v="358"/>
    </i>
    <i r="3">
      <x v="6"/>
    </i>
    <i r="4">
      <x v="388"/>
    </i>
    <i r="3">
      <x v="7"/>
    </i>
    <i r="4">
      <x v="338"/>
    </i>
    <i r="3">
      <x v="8"/>
    </i>
    <i r="4">
      <x v="350"/>
    </i>
    <i r="3">
      <x v="11"/>
    </i>
    <i r="4">
      <x v="323"/>
    </i>
    <i r="4">
      <x v="325"/>
    </i>
    <i r="3">
      <x v="12"/>
    </i>
    <i r="4">
      <x v="370"/>
    </i>
    <i r="2">
      <x v="9"/>
    </i>
    <i r="3">
      <x v="1"/>
    </i>
    <i r="4">
      <x v="279"/>
    </i>
    <i r="4">
      <x v="349"/>
    </i>
    <i r="3">
      <x v="2"/>
    </i>
    <i r="4">
      <x v="326"/>
    </i>
    <i r="4">
      <x v="340"/>
    </i>
    <i>
      <x v="22"/>
    </i>
    <i r="1">
      <x/>
    </i>
    <i r="2">
      <x v="9"/>
    </i>
    <i r="3">
      <x v="2"/>
    </i>
    <i r="4">
      <x v="1206"/>
    </i>
    <i r="1">
      <x v="1"/>
    </i>
    <i r="2">
      <x v="6"/>
    </i>
    <i r="3">
      <x v="8"/>
    </i>
    <i r="4">
      <x v="1766"/>
    </i>
    <i r="3">
      <x v="10"/>
    </i>
    <i r="4">
      <x v="1793"/>
    </i>
    <i r="2">
      <x v="7"/>
    </i>
    <i r="3">
      <x v="5"/>
    </i>
    <i r="4">
      <x v="1202"/>
    </i>
    <i r="2">
      <x v="8"/>
    </i>
    <i r="3">
      <x v="1"/>
    </i>
    <i r="4">
      <x v="1532"/>
    </i>
    <i r="1">
      <x v="2"/>
    </i>
    <i r="2">
      <x v="8"/>
    </i>
    <i r="3">
      <x v="8"/>
    </i>
    <i r="4">
      <x v="1503"/>
    </i>
    <i r="1">
      <x v="3"/>
    </i>
    <i r="2">
      <x v="7"/>
    </i>
    <i r="3">
      <x v="1"/>
    </i>
    <i r="4">
      <x v="1809"/>
    </i>
    <i r="3">
      <x v="3"/>
    </i>
    <i r="4">
      <x v="1754"/>
    </i>
    <i r="3">
      <x v="6"/>
    </i>
    <i r="4">
      <x v="1501"/>
    </i>
    <i r="3">
      <x v="8"/>
    </i>
    <i r="4">
      <x v="1748"/>
    </i>
    <i r="2">
      <x v="8"/>
    </i>
    <i r="3">
      <x v="3"/>
    </i>
    <i r="4">
      <x v="1222"/>
    </i>
    <i r="3">
      <x v="5"/>
    </i>
    <i r="4">
      <x v="1211"/>
    </i>
    <i r="3">
      <x v="12"/>
    </i>
    <i r="4">
      <x v="1188"/>
    </i>
    <i r="1">
      <x v="4"/>
    </i>
    <i r="2">
      <x v="8"/>
    </i>
    <i r="3">
      <x v="6"/>
    </i>
    <i r="4">
      <x v="1816"/>
    </i>
    <i r="1">
      <x v="5"/>
    </i>
    <i r="2">
      <x v="7"/>
    </i>
    <i r="3">
      <x v="5"/>
    </i>
    <i r="4">
      <x v="1205"/>
    </i>
    <i r="3">
      <x v="6"/>
    </i>
    <i r="4">
      <x v="1802"/>
    </i>
    <i r="3">
      <x v="7"/>
    </i>
    <i r="4">
      <x v="1220"/>
    </i>
    <i r="3">
      <x v="8"/>
    </i>
    <i r="4">
      <x v="1805"/>
    </i>
    <i r="2">
      <x v="8"/>
    </i>
    <i r="3">
      <x v="2"/>
    </i>
    <i r="4">
      <x v="1505"/>
    </i>
    <i r="3">
      <x v="7"/>
    </i>
    <i r="4">
      <x v="1537"/>
    </i>
    <i r="3">
      <x v="9"/>
    </i>
    <i r="4">
      <x v="1795"/>
    </i>
    <i r="2">
      <x v="9"/>
    </i>
    <i r="3">
      <x v="1"/>
    </i>
    <i r="4">
      <x v="1509"/>
    </i>
    <i r="1">
      <x v="6"/>
    </i>
    <i r="2">
      <x v="8"/>
    </i>
    <i r="3">
      <x v="2"/>
    </i>
    <i r="4">
      <x v="1753"/>
    </i>
    <i r="1">
      <x v="9"/>
    </i>
    <i r="2">
      <x v="6"/>
    </i>
    <i r="3">
      <x v="5"/>
    </i>
    <i r="4">
      <x v="1504"/>
    </i>
    <i r="4">
      <x v="1772"/>
    </i>
    <i r="3">
      <x v="6"/>
    </i>
    <i r="4">
      <x v="1506"/>
    </i>
    <i r="4">
      <x v="1510"/>
    </i>
    <i r="4">
      <x v="1513"/>
    </i>
    <i r="3">
      <x v="7"/>
    </i>
    <i r="4">
      <x v="1764"/>
    </i>
    <i r="4">
      <x v="1813"/>
    </i>
    <i r="3">
      <x v="8"/>
    </i>
    <i r="4">
      <x v="1806"/>
    </i>
    <i r="3">
      <x v="9"/>
    </i>
    <i r="4">
      <x v="1771"/>
    </i>
    <i r="4">
      <x v="1776"/>
    </i>
    <i r="3">
      <x v="10"/>
    </i>
    <i r="4">
      <x v="1788"/>
    </i>
    <i r="4">
      <x v="1799"/>
    </i>
    <i r="3">
      <x v="11"/>
    </i>
    <i r="4">
      <x v="1791"/>
    </i>
    <i r="2">
      <x v="7"/>
    </i>
    <i r="3">
      <x v="1"/>
    </i>
    <i r="4">
      <x v="1744"/>
    </i>
    <i r="4">
      <x v="1814"/>
    </i>
    <i r="3">
      <x v="4"/>
    </i>
    <i r="4">
      <x v="1186"/>
    </i>
    <i r="4">
      <x v="1741"/>
    </i>
    <i r="3">
      <x v="6"/>
    </i>
    <i r="4">
      <x v="1199"/>
    </i>
    <i r="3">
      <x v="7"/>
    </i>
    <i r="4">
      <x v="1761"/>
    </i>
    <i r="3">
      <x v="10"/>
    </i>
    <i r="4">
      <x v="1747"/>
    </i>
    <i r="3">
      <x v="11"/>
    </i>
    <i r="4">
      <x v="1196"/>
    </i>
    <i r="4">
      <x v="1801"/>
    </i>
    <i r="2">
      <x v="8"/>
    </i>
    <i r="3">
      <x v="2"/>
    </i>
    <i r="4">
      <x v="1502"/>
    </i>
    <i r="3">
      <x v="5"/>
    </i>
    <i r="4">
      <x v="1796"/>
    </i>
    <i r="3">
      <x v="6"/>
    </i>
    <i r="4">
      <x v="1201"/>
    </i>
    <i r="4">
      <x v="1812"/>
    </i>
    <i r="3">
      <x v="9"/>
    </i>
    <i r="4">
      <x v="1752"/>
    </i>
    <i r="4">
      <x v="1800"/>
    </i>
    <i r="3">
      <x v="11"/>
    </i>
    <i r="4">
      <x v="1221"/>
    </i>
    <i r="3">
      <x v="12"/>
    </i>
    <i r="4">
      <x v="1213"/>
    </i>
    <i r="2">
      <x v="9"/>
    </i>
    <i r="3">
      <x v="1"/>
    </i>
    <i r="4">
      <x v="1184"/>
    </i>
    <i r="4">
      <x v="1192"/>
    </i>
    <i r="1">
      <x v="11"/>
    </i>
    <i r="2">
      <x v="7"/>
    </i>
    <i r="3">
      <x v="3"/>
    </i>
    <i r="4">
      <x v="1194"/>
    </i>
    <i r="1">
      <x v="12"/>
    </i>
    <i r="2">
      <x v="7"/>
    </i>
    <i r="3">
      <x v="10"/>
    </i>
    <i r="4">
      <x v="1195"/>
    </i>
    <i r="2">
      <x v="8"/>
    </i>
    <i r="3">
      <x v="3"/>
    </i>
    <i r="4">
      <x v="1207"/>
    </i>
    <i r="1">
      <x v="13"/>
    </i>
    <i r="2">
      <x v="9"/>
    </i>
    <i r="3">
      <x v="1"/>
    </i>
    <i r="4">
      <x v="1749"/>
    </i>
    <i r="1">
      <x v="15"/>
    </i>
    <i r="2">
      <x v="6"/>
    </i>
    <i r="3">
      <x v="11"/>
    </i>
    <i r="4">
      <x v="1786"/>
    </i>
    <i r="2">
      <x v="7"/>
    </i>
    <i r="3">
      <x v="1"/>
    </i>
    <i r="4">
      <x v="1777"/>
    </i>
    <i r="1">
      <x v="16"/>
    </i>
    <i r="2">
      <x v="8"/>
    </i>
    <i r="3">
      <x v="2"/>
    </i>
    <i r="4">
      <x v="1515"/>
    </i>
    <i r="1">
      <x v="18"/>
    </i>
    <i r="2">
      <x v="7"/>
    </i>
    <i r="3">
      <x v="5"/>
    </i>
    <i r="4">
      <x v="1210"/>
    </i>
    <i r="2">
      <x v="9"/>
    </i>
    <i r="3">
      <x v="1"/>
    </i>
    <i r="4">
      <x v="1524"/>
    </i>
    <i r="1">
      <x v="20"/>
    </i>
    <i r="2">
      <x v="2"/>
    </i>
    <i r="3">
      <x v="3"/>
    </i>
    <i r="4">
      <x v="1507"/>
    </i>
    <i r="2">
      <x v="6"/>
    </i>
    <i r="3">
      <x v="4"/>
    </i>
    <i r="4">
      <x v="1215"/>
    </i>
    <i r="3">
      <x v="5"/>
    </i>
    <i r="4">
      <x v="1508"/>
    </i>
    <i r="4">
      <x v="1518"/>
    </i>
    <i r="4">
      <x v="1519"/>
    </i>
    <i r="3">
      <x v="6"/>
    </i>
    <i r="4">
      <x v="1819"/>
    </i>
    <i r="3">
      <x v="7"/>
    </i>
    <i r="4">
      <x v="1765"/>
    </i>
    <i r="4">
      <x v="1767"/>
    </i>
    <i r="4">
      <x v="1768"/>
    </i>
    <i r="3">
      <x v="8"/>
    </i>
    <i r="4">
      <x v="1190"/>
    </i>
    <i r="4">
      <x v="1807"/>
    </i>
    <i r="4">
      <x v="1810"/>
    </i>
    <i r="4">
      <x v="1811"/>
    </i>
    <i r="3">
      <x v="9"/>
    </i>
    <i r="4">
      <x v="1522"/>
    </i>
    <i r="4">
      <x v="1770"/>
    </i>
    <i r="4">
      <x v="1775"/>
    </i>
    <i r="4">
      <x v="1785"/>
    </i>
    <i r="3">
      <x v="10"/>
    </i>
    <i r="4">
      <x v="1531"/>
    </i>
    <i r="4">
      <x v="1540"/>
    </i>
    <i r="4">
      <x v="1774"/>
    </i>
    <i r="3">
      <x v="11"/>
    </i>
    <i r="4">
      <x v="1517"/>
    </i>
    <i r="4">
      <x v="1520"/>
    </i>
    <i r="4">
      <x v="1523"/>
    </i>
    <i r="4">
      <x v="1789"/>
    </i>
    <i r="3">
      <x v="12"/>
    </i>
    <i r="4">
      <x v="1538"/>
    </i>
    <i r="4">
      <x v="1769"/>
    </i>
    <i r="4">
      <x v="1773"/>
    </i>
    <i r="4">
      <x v="1784"/>
    </i>
    <i r="2">
      <x v="7"/>
    </i>
    <i r="3">
      <x v="1"/>
    </i>
    <i r="4">
      <x v="1790"/>
    </i>
    <i r="4">
      <x v="1794"/>
    </i>
    <i r="4">
      <x v="1803"/>
    </i>
    <i r="3">
      <x v="2"/>
    </i>
    <i r="4">
      <x v="1529"/>
    </i>
    <i r="4">
      <x v="1751"/>
    </i>
    <i r="4">
      <x v="1778"/>
    </i>
    <i r="3">
      <x v="3"/>
    </i>
    <i r="4">
      <x v="1200"/>
    </i>
    <i r="4">
      <x v="1759"/>
    </i>
    <i r="4">
      <x v="1787"/>
    </i>
    <i r="4">
      <x v="1818"/>
    </i>
    <i r="4">
      <x v="1820"/>
    </i>
    <i r="3">
      <x v="4"/>
    </i>
    <i r="4">
      <x v="1187"/>
    </i>
    <i r="4">
      <x v="1214"/>
    </i>
    <i r="4">
      <x v="1783"/>
    </i>
    <i r="3">
      <x v="5"/>
    </i>
    <i r="4">
      <x v="1185"/>
    </i>
    <i r="4">
      <x v="1203"/>
    </i>
    <i r="3">
      <x v="6"/>
    </i>
    <i r="4">
      <x v="1815"/>
    </i>
    <i r="3">
      <x v="7"/>
    </i>
    <i r="4">
      <x v="1536"/>
    </i>
    <i r="4">
      <x v="1792"/>
    </i>
    <i r="3">
      <x v="8"/>
    </i>
    <i r="4">
      <x v="1216"/>
    </i>
    <i r="4">
      <x v="1514"/>
    </i>
    <i r="4">
      <x v="1534"/>
    </i>
    <i r="3">
      <x v="9"/>
    </i>
    <i r="4">
      <x v="1530"/>
    </i>
    <i r="4">
      <x v="1755"/>
    </i>
    <i r="3">
      <x v="10"/>
    </i>
    <i r="4">
      <x v="1204"/>
    </i>
    <i r="4">
      <x v="1218"/>
    </i>
    <i r="4">
      <x v="1511"/>
    </i>
    <i r="4">
      <x v="1804"/>
    </i>
    <i r="3">
      <x v="11"/>
    </i>
    <i r="4">
      <x v="1198"/>
    </i>
    <i r="4">
      <x v="1212"/>
    </i>
    <i r="3">
      <x v="12"/>
    </i>
    <i r="4">
      <x v="1526"/>
    </i>
    <i r="4">
      <x v="1798"/>
    </i>
    <i r="2">
      <x v="8"/>
    </i>
    <i r="3">
      <x v="1"/>
    </i>
    <i r="4">
      <x v="1782"/>
    </i>
    <i r="3">
      <x v="2"/>
    </i>
    <i r="4">
      <x v="1191"/>
    </i>
    <i r="4">
      <x v="1193"/>
    </i>
    <i r="4">
      <x v="1208"/>
    </i>
    <i r="4">
      <x v="1760"/>
    </i>
    <i r="4">
      <x v="1762"/>
    </i>
    <i r="3">
      <x v="3"/>
    </i>
    <i r="4">
      <x v="1533"/>
    </i>
    <i r="4">
      <x v="1750"/>
    </i>
    <i r="3">
      <x v="4"/>
    </i>
    <i r="4">
      <x v="1535"/>
    </i>
    <i r="3">
      <x v="5"/>
    </i>
    <i r="4">
      <x v="1197"/>
    </i>
    <i r="4">
      <x v="1521"/>
    </i>
    <i r="4">
      <x v="1758"/>
    </i>
    <i r="4">
      <x v="1780"/>
    </i>
    <i r="3">
      <x v="6"/>
    </i>
    <i r="4">
      <x v="1189"/>
    </i>
    <i r="4">
      <x v="1217"/>
    </i>
    <i r="3">
      <x v="7"/>
    </i>
    <i r="4">
      <x v="1525"/>
    </i>
    <i r="4">
      <x v="1756"/>
    </i>
    <i r="3">
      <x v="8"/>
    </i>
    <i r="4">
      <x v="1743"/>
    </i>
    <i r="4">
      <x v="1779"/>
    </i>
    <i r="4">
      <x v="1781"/>
    </i>
    <i r="3">
      <x v="9"/>
    </i>
    <i r="4">
      <x v="1219"/>
    </i>
    <i r="4">
      <x v="1516"/>
    </i>
    <i r="4">
      <x v="1763"/>
    </i>
    <i r="3">
      <x v="10"/>
    </i>
    <i r="4">
      <x v="1223"/>
    </i>
    <i r="4">
      <x v="1746"/>
    </i>
    <i r="3">
      <x v="11"/>
    </i>
    <i r="4">
      <x v="1745"/>
    </i>
    <i r="4">
      <x v="1797"/>
    </i>
    <i r="3">
      <x v="12"/>
    </i>
    <i r="4">
      <x v="1539"/>
    </i>
    <i r="4">
      <x v="1742"/>
    </i>
    <i r="4">
      <x v="1757"/>
    </i>
    <i r="4">
      <x v="1817"/>
    </i>
    <i r="2">
      <x v="9"/>
    </i>
    <i r="3">
      <x v="1"/>
    </i>
    <i r="4">
      <x v="1209"/>
    </i>
    <i r="4">
      <x v="1512"/>
    </i>
    <i r="4">
      <x v="1528"/>
    </i>
    <i r="4">
      <x v="1808"/>
    </i>
    <i r="3">
      <x v="2"/>
    </i>
    <i r="4">
      <x v="1527"/>
    </i>
    <i>
      <x v="39"/>
    </i>
    <i r="1">
      <x v="1"/>
    </i>
    <i r="2">
      <x v="6"/>
    </i>
    <i r="3">
      <x v="10"/>
    </i>
    <i r="4">
      <x v="543"/>
    </i>
    <i r="3">
      <x v="11"/>
    </i>
    <i r="4">
      <x v="2390"/>
    </i>
    <i r="2">
      <x v="7"/>
    </i>
    <i r="3">
      <x v="1"/>
    </i>
    <i r="4">
      <x v="563"/>
    </i>
    <i r="3">
      <x v="3"/>
    </i>
    <i r="4">
      <x v="2372"/>
    </i>
    <i r="3">
      <x v="4"/>
    </i>
    <i r="4">
      <x v="623"/>
    </i>
    <i r="4">
      <x v="2355"/>
    </i>
    <i r="2">
      <x v="8"/>
    </i>
    <i r="3">
      <x v="3"/>
    </i>
    <i r="4">
      <x v="2400"/>
    </i>
    <i r="3">
      <x v="4"/>
    </i>
    <i r="4">
      <x v="629"/>
    </i>
    <i r="1">
      <x v="3"/>
    </i>
    <i r="2">
      <x v="6"/>
    </i>
    <i r="3">
      <x v="7"/>
    </i>
    <i r="4">
      <x v="620"/>
    </i>
    <i r="3">
      <x v="11"/>
    </i>
    <i r="4">
      <x v="560"/>
    </i>
    <i r="4">
      <x v="601"/>
    </i>
    <i r="4">
      <x v="2386"/>
    </i>
    <i r="2">
      <x v="7"/>
    </i>
    <i r="3">
      <x v="3"/>
    </i>
    <i r="4">
      <x v="587"/>
    </i>
    <i r="3">
      <x v="11"/>
    </i>
    <i r="4">
      <x v="552"/>
    </i>
    <i r="3">
      <x v="12"/>
    </i>
    <i r="4">
      <x v="569"/>
    </i>
    <i r="2">
      <x v="8"/>
    </i>
    <i r="3">
      <x v="1"/>
    </i>
    <i r="4">
      <x v="2360"/>
    </i>
    <i r="3">
      <x v="4"/>
    </i>
    <i r="4">
      <x v="631"/>
    </i>
    <i r="4">
      <x v="2361"/>
    </i>
    <i r="3">
      <x v="5"/>
    </i>
    <i r="4">
      <x v="2344"/>
    </i>
    <i r="3">
      <x v="10"/>
    </i>
    <i r="4">
      <x v="2377"/>
    </i>
    <i r="2">
      <x v="9"/>
    </i>
    <i r="3">
      <x v="1"/>
    </i>
    <i r="4">
      <x v="550"/>
    </i>
    <i r="3">
      <x v="2"/>
    </i>
    <i r="4">
      <x v="625"/>
    </i>
    <i r="1">
      <x v="4"/>
    </i>
    <i r="2">
      <x v="7"/>
    </i>
    <i r="3">
      <x v="9"/>
    </i>
    <i r="4">
      <x v="2396"/>
    </i>
    <i r="1">
      <x v="5"/>
    </i>
    <i r="2">
      <x v="7"/>
    </i>
    <i r="3">
      <x v="5"/>
    </i>
    <i r="4">
      <x v="575"/>
    </i>
    <i r="2">
      <x v="8"/>
    </i>
    <i r="3">
      <x v="11"/>
    </i>
    <i r="4">
      <x v="557"/>
    </i>
    <i r="2">
      <x v="9"/>
    </i>
    <i r="3">
      <x v="1"/>
    </i>
    <i r="4">
      <x v="638"/>
    </i>
    <i r="1">
      <x v="8"/>
    </i>
    <i r="2">
      <x v="7"/>
    </i>
    <i r="3">
      <x v="6"/>
    </i>
    <i r="4">
      <x v="2389"/>
    </i>
    <i r="3">
      <x v="10"/>
    </i>
    <i r="4">
      <x v="545"/>
    </i>
    <i r="3">
      <x v="11"/>
    </i>
    <i r="4">
      <x v="611"/>
    </i>
    <i r="2">
      <x v="8"/>
    </i>
    <i r="3">
      <x v="2"/>
    </i>
    <i r="4">
      <x v="564"/>
    </i>
    <i r="2">
      <x v="9"/>
    </i>
    <i r="3">
      <x v="1"/>
    </i>
    <i r="4">
      <x v="616"/>
    </i>
    <i r="1">
      <x v="9"/>
    </i>
    <i r="2">
      <x v="6"/>
    </i>
    <i r="3">
      <x v="12"/>
    </i>
    <i r="4">
      <x v="2358"/>
    </i>
    <i r="2">
      <x v="7"/>
    </i>
    <i r="3">
      <x v="3"/>
    </i>
    <i r="4">
      <x v="593"/>
    </i>
    <i r="4">
      <x v="617"/>
    </i>
    <i r="3">
      <x v="5"/>
    </i>
    <i r="4">
      <x v="636"/>
    </i>
    <i r="3">
      <x v="6"/>
    </i>
    <i r="4">
      <x v="549"/>
    </i>
    <i r="4">
      <x v="565"/>
    </i>
    <i r="3">
      <x v="8"/>
    </i>
    <i r="4">
      <x v="578"/>
    </i>
    <i r="3">
      <x v="9"/>
    </i>
    <i r="4">
      <x v="548"/>
    </i>
    <i r="4">
      <x v="2357"/>
    </i>
    <i r="4">
      <x v="2366"/>
    </i>
    <i r="3">
      <x v="10"/>
    </i>
    <i r="4">
      <x v="585"/>
    </i>
    <i r="4">
      <x v="609"/>
    </i>
    <i r="2">
      <x v="8"/>
    </i>
    <i r="3">
      <x v="1"/>
    </i>
    <i r="4">
      <x v="547"/>
    </i>
    <i r="4">
      <x v="590"/>
    </i>
    <i r="3">
      <x v="5"/>
    </i>
    <i r="4">
      <x v="555"/>
    </i>
    <i r="3">
      <x v="9"/>
    </i>
    <i r="4">
      <x v="574"/>
    </i>
    <i r="2">
      <x v="9"/>
    </i>
    <i r="3">
      <x v="1"/>
    </i>
    <i r="4">
      <x v="637"/>
    </i>
    <i r="1">
      <x v="11"/>
    </i>
    <i r="2">
      <x v="7"/>
    </i>
    <i r="3">
      <x v="1"/>
    </i>
    <i r="4">
      <x v="2394"/>
    </i>
    <i r="2">
      <x v="8"/>
    </i>
    <i r="3">
      <x v="12"/>
    </i>
    <i r="4">
      <x v="2350"/>
    </i>
    <i r="1">
      <x v="12"/>
    </i>
    <i r="2">
      <x v="7"/>
    </i>
    <i r="3">
      <x v="12"/>
    </i>
    <i r="4">
      <x v="2365"/>
    </i>
    <i r="2">
      <x v="8"/>
    </i>
    <i r="3">
      <x v="8"/>
    </i>
    <i r="4">
      <x v="612"/>
    </i>
    <i r="3">
      <x v="9"/>
    </i>
    <i r="4">
      <x v="588"/>
    </i>
    <i r="1">
      <x v="15"/>
    </i>
    <i r="2">
      <x v="7"/>
    </i>
    <i r="3">
      <x v="4"/>
    </i>
    <i r="4">
      <x v="606"/>
    </i>
    <i r="3">
      <x v="5"/>
    </i>
    <i r="4">
      <x v="2356"/>
    </i>
    <i r="3">
      <x v="10"/>
    </i>
    <i r="4">
      <x v="632"/>
    </i>
    <i r="2">
      <x v="8"/>
    </i>
    <i r="3">
      <x v="11"/>
    </i>
    <i r="4">
      <x v="562"/>
    </i>
    <i r="1">
      <x v="17"/>
    </i>
    <i r="2">
      <x v="7"/>
    </i>
    <i r="3">
      <x v="1"/>
    </i>
    <i r="4">
      <x v="2383"/>
    </i>
    <i r="3">
      <x v="3"/>
    </i>
    <i r="4">
      <x v="2351"/>
    </i>
    <i r="3">
      <x v="8"/>
    </i>
    <i r="4">
      <x v="615"/>
    </i>
    <i r="3">
      <x v="12"/>
    </i>
    <i r="4">
      <x v="568"/>
    </i>
    <i r="1">
      <x v="18"/>
    </i>
    <i r="2">
      <x v="6"/>
    </i>
    <i r="3">
      <x v="11"/>
    </i>
    <i r="4">
      <x v="2399"/>
    </i>
    <i r="2">
      <x v="7"/>
    </i>
    <i r="3">
      <x v="7"/>
    </i>
    <i r="4">
      <x v="2349"/>
    </i>
    <i r="4">
      <x v="2373"/>
    </i>
    <i r="2">
      <x v="8"/>
    </i>
    <i r="3">
      <x v="1"/>
    </i>
    <i r="4">
      <x v="627"/>
    </i>
    <i r="1">
      <x v="20"/>
    </i>
    <i r="2">
      <x v="6"/>
    </i>
    <i r="3">
      <x v="6"/>
    </i>
    <i r="4">
      <x v="628"/>
    </i>
    <i r="3">
      <x v="7"/>
    </i>
    <i r="4">
      <x v="603"/>
    </i>
    <i r="4">
      <x v="604"/>
    </i>
    <i r="3">
      <x v="8"/>
    </i>
    <i r="4">
      <x v="639"/>
    </i>
    <i r="3">
      <x v="9"/>
    </i>
    <i r="4">
      <x v="554"/>
    </i>
    <i r="4">
      <x v="619"/>
    </i>
    <i r="4">
      <x v="2342"/>
    </i>
    <i r="3">
      <x v="10"/>
    </i>
    <i r="4">
      <x v="553"/>
    </i>
    <i r="4">
      <x v="2384"/>
    </i>
    <i r="3">
      <x v="11"/>
    </i>
    <i r="4">
      <x v="573"/>
    </i>
    <i r="4">
      <x v="579"/>
    </i>
    <i r="4">
      <x v="592"/>
    </i>
    <i r="4">
      <x v="598"/>
    </i>
    <i r="4">
      <x v="2354"/>
    </i>
    <i r="4">
      <x v="2362"/>
    </i>
    <i r="4">
      <x v="2370"/>
    </i>
    <i r="3">
      <x v="12"/>
    </i>
    <i r="4">
      <x v="567"/>
    </i>
    <i r="4">
      <x v="2388"/>
    </i>
    <i r="4">
      <x v="2397"/>
    </i>
    <i r="2">
      <x v="7"/>
    </i>
    <i r="3">
      <x v="1"/>
    </i>
    <i r="4">
      <x v="540"/>
    </i>
    <i r="4">
      <x v="576"/>
    </i>
    <i r="4">
      <x v="586"/>
    </i>
    <i r="4">
      <x v="634"/>
    </i>
    <i r="4">
      <x v="2374"/>
    </i>
    <i r="3">
      <x v="2"/>
    </i>
    <i r="4">
      <x v="558"/>
    </i>
    <i r="4">
      <x v="582"/>
    </i>
    <i r="4">
      <x v="583"/>
    </i>
    <i r="4">
      <x v="584"/>
    </i>
    <i r="4">
      <x v="599"/>
    </i>
    <i r="4">
      <x v="2345"/>
    </i>
    <i r="4">
      <x v="2368"/>
    </i>
    <i r="3">
      <x v="3"/>
    </i>
    <i r="4">
      <x v="595"/>
    </i>
    <i r="4">
      <x v="600"/>
    </i>
    <i r="4">
      <x v="610"/>
    </i>
    <i r="4">
      <x v="635"/>
    </i>
    <i r="4">
      <x v="2381"/>
    </i>
    <i r="4">
      <x v="2391"/>
    </i>
    <i r="3">
      <x v="4"/>
    </i>
    <i r="4">
      <x v="624"/>
    </i>
    <i r="4">
      <x v="2352"/>
    </i>
    <i r="4">
      <x v="2353"/>
    </i>
    <i r="3">
      <x v="5"/>
    </i>
    <i r="4">
      <x v="602"/>
    </i>
    <i r="4">
      <x v="608"/>
    </i>
    <i r="4">
      <x v="2371"/>
    </i>
    <i r="3">
      <x v="6"/>
    </i>
    <i r="4">
      <x v="551"/>
    </i>
    <i r="4">
      <x v="589"/>
    </i>
    <i r="4">
      <x v="591"/>
    </i>
    <i r="4">
      <x v="2341"/>
    </i>
    <i r="4">
      <x v="2359"/>
    </i>
    <i r="4">
      <x v="2398"/>
    </i>
    <i r="3">
      <x v="7"/>
    </i>
    <i r="4">
      <x v="571"/>
    </i>
    <i r="4">
      <x v="581"/>
    </i>
    <i r="4">
      <x v="605"/>
    </i>
    <i r="4">
      <x v="626"/>
    </i>
    <i r="4">
      <x v="2378"/>
    </i>
    <i r="4">
      <x v="2382"/>
    </i>
    <i r="4">
      <x v="2385"/>
    </i>
    <i r="4">
      <x v="2393"/>
    </i>
    <i r="3">
      <x v="8"/>
    </i>
    <i r="4">
      <x v="613"/>
    </i>
    <i r="4">
      <x v="630"/>
    </i>
    <i r="4">
      <x v="2379"/>
    </i>
    <i r="3">
      <x v="9"/>
    </i>
    <i r="4">
      <x v="541"/>
    </i>
    <i r="4">
      <x v="546"/>
    </i>
    <i r="4">
      <x v="561"/>
    </i>
    <i r="4">
      <x v="2364"/>
    </i>
    <i r="4">
      <x v="2380"/>
    </i>
    <i r="4">
      <x v="2392"/>
    </i>
    <i r="3">
      <x v="10"/>
    </i>
    <i r="4">
      <x v="572"/>
    </i>
    <i r="4">
      <x v="607"/>
    </i>
    <i r="3">
      <x v="11"/>
    </i>
    <i r="4">
      <x v="559"/>
    </i>
    <i r="4">
      <x v="618"/>
    </i>
    <i r="4">
      <x v="2343"/>
    </i>
    <i r="4">
      <x v="2363"/>
    </i>
    <i r="4">
      <x v="2376"/>
    </i>
    <i r="3">
      <x v="12"/>
    </i>
    <i r="4">
      <x v="556"/>
    </i>
    <i r="4">
      <x v="2348"/>
    </i>
    <i r="2">
      <x v="8"/>
    </i>
    <i r="3">
      <x v="1"/>
    </i>
    <i r="4">
      <x v="570"/>
    </i>
    <i r="4">
      <x v="2369"/>
    </i>
    <i r="3">
      <x v="2"/>
    </i>
    <i r="4">
      <x v="2367"/>
    </i>
    <i r="3">
      <x v="3"/>
    </i>
    <i r="4">
      <x v="542"/>
    </i>
    <i r="4">
      <x v="577"/>
    </i>
    <i r="4">
      <x v="594"/>
    </i>
    <i r="3">
      <x v="5"/>
    </i>
    <i r="4">
      <x v="614"/>
    </i>
    <i r="4">
      <x v="633"/>
    </i>
    <i r="3">
      <x v="6"/>
    </i>
    <i r="4">
      <x v="544"/>
    </i>
    <i r="4">
      <x v="566"/>
    </i>
    <i r="4">
      <x v="597"/>
    </i>
    <i r="4">
      <x v="621"/>
    </i>
    <i r="4">
      <x v="622"/>
    </i>
    <i r="4">
      <x v="2387"/>
    </i>
    <i r="3">
      <x v="7"/>
    </i>
    <i r="4">
      <x v="2347"/>
    </i>
    <i r="3">
      <x v="8"/>
    </i>
    <i r="4">
      <x v="580"/>
    </i>
    <i r="4">
      <x v="2375"/>
    </i>
    <i r="3">
      <x v="9"/>
    </i>
    <i r="4">
      <x v="2346"/>
    </i>
    <i r="3">
      <x v="10"/>
    </i>
    <i r="4">
      <x v="596"/>
    </i>
    <i r="3">
      <x v="12"/>
    </i>
    <i r="4">
      <x v="2395"/>
    </i>
    <i>
      <x v="13"/>
    </i>
    <i r="1">
      <x v="3"/>
    </i>
    <i r="2">
      <x v="7"/>
    </i>
    <i r="3">
      <x v="9"/>
    </i>
    <i r="4">
      <x v="2464"/>
    </i>
    <i r="1">
      <x v="7"/>
    </i>
    <i r="2">
      <x v="7"/>
    </i>
    <i r="3">
      <x v="11"/>
    </i>
    <i r="4">
      <x v="1887"/>
    </i>
    <i r="1">
      <x v="20"/>
    </i>
    <i r="2">
      <x v="1"/>
    </i>
    <i r="3">
      <x v="8"/>
    </i>
    <i r="4">
      <x v="2318"/>
    </i>
    <i r="3">
      <x v="9"/>
    </i>
    <i r="4">
      <x v="2316"/>
    </i>
    <i r="2">
      <x v="2"/>
    </i>
    <i r="3">
      <x v="1"/>
    </i>
    <i r="4">
      <x v="2317"/>
    </i>
    <i r="3">
      <x v="5"/>
    </i>
    <i r="4">
      <x v="892"/>
    </i>
    <i r="4">
      <x v="1888"/>
    </i>
    <i r="4">
      <x v="2475"/>
    </i>
    <i r="3">
      <x v="6"/>
    </i>
    <i r="4">
      <x v="1891"/>
    </i>
    <i r="4">
      <x v="2472"/>
    </i>
    <i r="3">
      <x v="8"/>
    </i>
    <i r="4">
      <x v="2088"/>
    </i>
    <i r="4">
      <x v="2474"/>
    </i>
    <i r="3">
      <x v="9"/>
    </i>
    <i r="4">
      <x v="895"/>
    </i>
    <i r="3">
      <x v="10"/>
    </i>
    <i r="4">
      <x v="1926"/>
    </i>
    <i r="4">
      <x v="2114"/>
    </i>
    <i r="3">
      <x v="11"/>
    </i>
    <i r="4">
      <x v="2304"/>
    </i>
    <i r="3">
      <x v="12"/>
    </i>
    <i r="4">
      <x v="2491"/>
    </i>
    <i r="2">
      <x v="3"/>
    </i>
    <i r="3">
      <x v="1"/>
    </i>
    <i r="4">
      <x v="2091"/>
    </i>
    <i r="4">
      <x v="2115"/>
    </i>
    <i r="4">
      <x v="2469"/>
    </i>
    <i r="3">
      <x v="3"/>
    </i>
    <i r="4">
      <x v="1893"/>
    </i>
    <i r="3">
      <x v="4"/>
    </i>
    <i r="4">
      <x v="899"/>
    </i>
    <i r="4">
      <x v="2102"/>
    </i>
    <i r="3">
      <x v="5"/>
    </i>
    <i r="4">
      <x v="1892"/>
    </i>
    <i r="4">
      <x v="1929"/>
    </i>
    <i r="4">
      <x v="1940"/>
    </i>
    <i r="3">
      <x v="6"/>
    </i>
    <i r="4">
      <x v="2111"/>
    </i>
    <i r="4">
      <x v="2118"/>
    </i>
    <i r="4">
      <x v="2482"/>
    </i>
    <i r="3">
      <x v="7"/>
    </i>
    <i r="4">
      <x v="888"/>
    </i>
    <i r="4">
      <x v="2497"/>
    </i>
    <i r="3">
      <x v="8"/>
    </i>
    <i r="4">
      <x v="882"/>
    </i>
    <i r="4">
      <x v="1923"/>
    </i>
    <i r="4">
      <x v="2087"/>
    </i>
    <i r="4">
      <x v="2092"/>
    </i>
    <i r="4">
      <x v="2095"/>
    </i>
    <i r="4">
      <x v="2461"/>
    </i>
    <i r="4">
      <x v="2484"/>
    </i>
    <i r="3">
      <x v="9"/>
    </i>
    <i r="4">
      <x v="2082"/>
    </i>
    <i r="4">
      <x v="2485"/>
    </i>
    <i r="3">
      <x v="10"/>
    </i>
    <i r="4">
      <x v="2097"/>
    </i>
    <i r="4">
      <x v="2488"/>
    </i>
    <i r="3">
      <x v="11"/>
    </i>
    <i r="4">
      <x v="881"/>
    </i>
    <i r="4">
      <x v="1934"/>
    </i>
    <i r="4">
      <x v="1936"/>
    </i>
    <i r="4">
      <x v="2086"/>
    </i>
    <i r="4">
      <x v="2303"/>
    </i>
    <i r="3">
      <x v="12"/>
    </i>
    <i r="4">
      <x v="898"/>
    </i>
    <i r="4">
      <x v="2101"/>
    </i>
    <i r="4">
      <x v="2471"/>
    </i>
    <i r="2">
      <x v="4"/>
    </i>
    <i r="3">
      <x v="1"/>
    </i>
    <i r="4">
      <x v="1894"/>
    </i>
    <i r="4">
      <x v="1932"/>
    </i>
    <i r="4">
      <x v="2094"/>
    </i>
    <i r="3">
      <x v="2"/>
    </i>
    <i r="4">
      <x v="1927"/>
    </i>
    <i r="4">
      <x v="2098"/>
    </i>
    <i r="4">
      <x v="2306"/>
    </i>
    <i r="3">
      <x v="3"/>
    </i>
    <i r="4">
      <x v="884"/>
    </i>
    <i r="4">
      <x v="1883"/>
    </i>
    <i r="4">
      <x v="1896"/>
    </i>
    <i r="4">
      <x v="2481"/>
    </i>
    <i r="4">
      <x v="2483"/>
    </i>
    <i r="4">
      <x v="2486"/>
    </i>
    <i r="3">
      <x v="4"/>
    </i>
    <i r="4">
      <x v="887"/>
    </i>
    <i r="4">
      <x v="2081"/>
    </i>
    <i r="4">
      <x v="2307"/>
    </i>
    <i r="4">
      <x v="2313"/>
    </i>
    <i r="4">
      <x v="2315"/>
    </i>
    <i r="4">
      <x v="2467"/>
    </i>
    <i r="4">
      <x v="2470"/>
    </i>
    <i r="4">
      <x v="2487"/>
    </i>
    <i r="4">
      <x v="2490"/>
    </i>
    <i r="4">
      <x v="2492"/>
    </i>
    <i r="4">
      <x v="2494"/>
    </i>
    <i r="3">
      <x v="5"/>
    </i>
    <i r="4">
      <x v="1931"/>
    </i>
    <i r="4">
      <x v="1937"/>
    </i>
    <i r="4">
      <x v="2083"/>
    </i>
    <i r="4">
      <x v="2314"/>
    </i>
    <i r="4">
      <x v="2495"/>
    </i>
    <i r="4">
      <x v="2500"/>
    </i>
    <i r="3">
      <x v="6"/>
    </i>
    <i r="4">
      <x v="1882"/>
    </i>
    <i r="4">
      <x v="1921"/>
    </i>
    <i r="4">
      <x v="2085"/>
    </i>
    <i r="4">
      <x v="2100"/>
    </i>
    <i r="4">
      <x v="2462"/>
    </i>
    <i r="4">
      <x v="2477"/>
    </i>
    <i r="3">
      <x v="7"/>
    </i>
    <i r="4">
      <x v="1885"/>
    </i>
    <i r="4">
      <x v="2119"/>
    </i>
    <i r="4">
      <x v="2479"/>
    </i>
    <i r="3">
      <x v="8"/>
    </i>
    <i r="4">
      <x v="2108"/>
    </i>
    <i r="4">
      <x v="2116"/>
    </i>
    <i r="4">
      <x v="2465"/>
    </i>
    <i r="3">
      <x v="9"/>
    </i>
    <i r="4">
      <x v="880"/>
    </i>
    <i r="4">
      <x v="1900"/>
    </i>
    <i r="4">
      <x v="2468"/>
    </i>
    <i r="3">
      <x v="10"/>
    </i>
    <i r="4">
      <x v="897"/>
    </i>
    <i r="4">
      <x v="1884"/>
    </i>
    <i r="4">
      <x v="2093"/>
    </i>
    <i r="4">
      <x v="2096"/>
    </i>
    <i r="4">
      <x v="2103"/>
    </i>
    <i r="4">
      <x v="2473"/>
    </i>
    <i r="3">
      <x v="11"/>
    </i>
    <i r="4">
      <x v="1890"/>
    </i>
    <i r="4">
      <x v="2499"/>
    </i>
    <i r="3">
      <x v="12"/>
    </i>
    <i r="4">
      <x v="2106"/>
    </i>
    <i r="4">
      <x v="2478"/>
    </i>
    <i r="2">
      <x v="5"/>
    </i>
    <i r="3">
      <x v="1"/>
    </i>
    <i r="4">
      <x v="1889"/>
    </i>
    <i r="4">
      <x v="2090"/>
    </i>
    <i r="3">
      <x v="2"/>
    </i>
    <i r="4">
      <x v="1939"/>
    </i>
    <i r="4">
      <x v="2309"/>
    </i>
    <i r="4">
      <x v="2310"/>
    </i>
    <i r="4">
      <x v="2496"/>
    </i>
    <i r="3">
      <x v="3"/>
    </i>
    <i r="4">
      <x v="2463"/>
    </i>
    <i r="4">
      <x v="2493"/>
    </i>
    <i r="3">
      <x v="4"/>
    </i>
    <i r="4">
      <x v="1928"/>
    </i>
    <i r="4">
      <x v="2104"/>
    </i>
    <i r="4">
      <x v="2112"/>
    </i>
    <i r="4">
      <x v="2466"/>
    </i>
    <i r="4">
      <x v="2489"/>
    </i>
    <i r="3">
      <x v="5"/>
    </i>
    <i r="4">
      <x v="1930"/>
    </i>
    <i r="4">
      <x v="2301"/>
    </i>
    <i r="3">
      <x v="6"/>
    </i>
    <i r="4">
      <x v="1938"/>
    </i>
    <i r="4">
      <x v="2089"/>
    </i>
    <i r="3">
      <x v="9"/>
    </i>
    <i r="4">
      <x v="1925"/>
    </i>
    <i r="3">
      <x v="10"/>
    </i>
    <i r="4">
      <x v="890"/>
    </i>
    <i r="3">
      <x v="11"/>
    </i>
    <i r="4">
      <x v="1922"/>
    </i>
    <i r="4">
      <x v="2120"/>
    </i>
    <i r="4">
      <x v="2302"/>
    </i>
    <i r="4">
      <x v="2319"/>
    </i>
    <i r="3">
      <x v="12"/>
    </i>
    <i r="4">
      <x v="1924"/>
    </i>
    <i r="2">
      <x v="6"/>
    </i>
    <i r="3">
      <x v="2"/>
    </i>
    <i r="4">
      <x v="1897"/>
    </i>
    <i r="4">
      <x v="2320"/>
    </i>
    <i r="3">
      <x v="3"/>
    </i>
    <i r="4">
      <x v="2312"/>
    </i>
    <i r="3">
      <x v="4"/>
    </i>
    <i r="4">
      <x v="2084"/>
    </i>
    <i r="4">
      <x v="2110"/>
    </i>
    <i r="4">
      <x v="2311"/>
    </i>
    <i r="3">
      <x v="5"/>
    </i>
    <i r="4">
      <x v="1935"/>
    </i>
    <i r="3">
      <x v="7"/>
    </i>
    <i r="4">
      <x v="891"/>
    </i>
    <i r="4">
      <x v="2305"/>
    </i>
    <i r="4">
      <x v="2308"/>
    </i>
    <i r="3">
      <x v="8"/>
    </i>
    <i r="4">
      <x v="1933"/>
    </i>
    <i r="4">
      <x v="2113"/>
    </i>
    <i r="3">
      <x v="9"/>
    </i>
    <i r="4">
      <x v="889"/>
    </i>
    <i r="3">
      <x v="10"/>
    </i>
    <i r="4">
      <x v="1886"/>
    </i>
    <i r="4">
      <x v="2107"/>
    </i>
    <i r="4">
      <x v="2476"/>
    </i>
    <i r="3">
      <x v="11"/>
    </i>
    <i r="4">
      <x v="2105"/>
    </i>
    <i r="2">
      <x v="7"/>
    </i>
    <i r="3">
      <x v="1"/>
    </i>
    <i r="4">
      <x v="2498"/>
    </i>
    <i r="3">
      <x v="2"/>
    </i>
    <i r="4">
      <x v="1881"/>
    </i>
    <i r="4">
      <x v="1899"/>
    </i>
    <i r="3">
      <x v="3"/>
    </i>
    <i r="4">
      <x v="893"/>
    </i>
    <i r="3">
      <x v="6"/>
    </i>
    <i r="4">
      <x v="2099"/>
    </i>
    <i r="4">
      <x v="2109"/>
    </i>
    <i r="3">
      <x v="8"/>
    </i>
    <i r="4">
      <x v="896"/>
    </i>
    <i r="4">
      <x v="2480"/>
    </i>
    <i r="3">
      <x v="9"/>
    </i>
    <i r="4">
      <x v="1895"/>
    </i>
    <i r="3">
      <x v="10"/>
    </i>
    <i r="4">
      <x v="2117"/>
    </i>
    <i r="3">
      <x v="12"/>
    </i>
    <i r="4">
      <x v="1898"/>
    </i>
    <i r="2">
      <x v="8"/>
    </i>
    <i r="3">
      <x v="1"/>
    </i>
    <i r="4">
      <x v="883"/>
    </i>
    <i r="3">
      <x v="5"/>
    </i>
    <i r="4">
      <x v="894"/>
    </i>
    <i r="3">
      <x v="8"/>
    </i>
    <i r="4">
      <x v="886"/>
    </i>
    <i r="3">
      <x v="12"/>
    </i>
    <i r="4">
      <x v="885"/>
    </i>
    <i>
      <x v="12"/>
    </i>
    <i r="1">
      <x/>
    </i>
    <i r="2">
      <x v="7"/>
    </i>
    <i r="3">
      <x v="12"/>
    </i>
    <i r="4">
      <x v="2011"/>
    </i>
    <i r="1">
      <x v="1"/>
    </i>
    <i r="2">
      <x v="7"/>
    </i>
    <i r="3">
      <x v="3"/>
    </i>
    <i r="4">
      <x v="2047"/>
    </i>
    <i r="1">
      <x v="3"/>
    </i>
    <i r="2">
      <x v="5"/>
    </i>
    <i r="3">
      <x v="9"/>
    </i>
    <i r="4">
      <x v="1952"/>
    </i>
    <i r="2">
      <x v="6"/>
    </i>
    <i r="3">
      <x v="3"/>
    </i>
    <i r="4">
      <x v="2736"/>
    </i>
    <i r="2">
      <x v="9"/>
    </i>
    <i r="3">
      <x v="1"/>
    </i>
    <i r="4">
      <x v="2725"/>
    </i>
    <i r="1">
      <x v="5"/>
    </i>
    <i r="2">
      <x v="7"/>
    </i>
    <i r="3">
      <x v="5"/>
    </i>
    <i r="4">
      <x v="2001"/>
    </i>
    <i r="4">
      <x v="2025"/>
    </i>
    <i r="2">
      <x v="8"/>
    </i>
    <i r="3">
      <x v="2"/>
    </i>
    <i r="4">
      <x v="1980"/>
    </i>
    <i r="3">
      <x v="4"/>
    </i>
    <i r="4">
      <x v="2063"/>
    </i>
    <i r="3">
      <x v="5"/>
    </i>
    <i r="4">
      <x v="2070"/>
    </i>
    <i r="3">
      <x v="10"/>
    </i>
    <i r="4">
      <x v="2009"/>
    </i>
    <i r="1">
      <x v="6"/>
    </i>
    <i r="2">
      <x v="8"/>
    </i>
    <i r="3">
      <x v="2"/>
    </i>
    <i r="4">
      <x v="2062"/>
    </i>
    <i r="1">
      <x v="7"/>
    </i>
    <i r="2">
      <x v="7"/>
    </i>
    <i r="3">
      <x v="6"/>
    </i>
    <i r="4">
      <x v="1945"/>
    </i>
    <i r="2">
      <x v="8"/>
    </i>
    <i r="3">
      <x v="11"/>
    </i>
    <i r="4">
      <x v="2078"/>
    </i>
    <i r="1">
      <x v="9"/>
    </i>
    <i r="2">
      <x v="4"/>
    </i>
    <i r="3">
      <x v="10"/>
    </i>
    <i r="4">
      <x v="2030"/>
    </i>
    <i r="2">
      <x v="5"/>
    </i>
    <i r="3">
      <x v="2"/>
    </i>
    <i r="4">
      <x v="2735"/>
    </i>
    <i r="3">
      <x v="5"/>
    </i>
    <i r="4">
      <x v="2038"/>
    </i>
    <i r="3">
      <x v="6"/>
    </i>
    <i r="4">
      <x v="1974"/>
    </i>
    <i r="4">
      <x v="1976"/>
    </i>
    <i r="3">
      <x v="8"/>
    </i>
    <i r="4">
      <x v="2721"/>
    </i>
    <i r="3">
      <x v="10"/>
    </i>
    <i r="4">
      <x v="2049"/>
    </i>
    <i r="3">
      <x v="11"/>
    </i>
    <i r="4">
      <x v="2065"/>
    </i>
    <i r="2">
      <x v="6"/>
    </i>
    <i r="3">
      <x v="3"/>
    </i>
    <i r="4">
      <x v="2739"/>
    </i>
    <i r="3">
      <x v="4"/>
    </i>
    <i r="4">
      <x v="2054"/>
    </i>
    <i r="3">
      <x v="6"/>
    </i>
    <i r="4">
      <x v="1949"/>
    </i>
    <i r="4">
      <x v="2076"/>
    </i>
    <i r="3">
      <x v="8"/>
    </i>
    <i r="4">
      <x v="1963"/>
    </i>
    <i r="2">
      <x v="7"/>
    </i>
    <i r="3">
      <x v="1"/>
    </i>
    <i r="4">
      <x v="2058"/>
    </i>
    <i r="3">
      <x v="4"/>
    </i>
    <i r="4">
      <x v="2067"/>
    </i>
    <i r="3">
      <x v="5"/>
    </i>
    <i r="4">
      <x v="2079"/>
    </i>
    <i r="3">
      <x v="7"/>
    </i>
    <i r="4">
      <x v="2724"/>
    </i>
    <i r="2">
      <x v="8"/>
    </i>
    <i r="3">
      <x v="1"/>
    </i>
    <i r="4">
      <x v="2057"/>
    </i>
    <i r="3">
      <x v="7"/>
    </i>
    <i r="4">
      <x v="1969"/>
    </i>
    <i r="1">
      <x v="11"/>
    </i>
    <i r="2">
      <x v="7"/>
    </i>
    <i r="3">
      <x v="7"/>
    </i>
    <i r="4">
      <x v="2018"/>
    </i>
    <i r="1">
      <x v="12"/>
    </i>
    <i r="2">
      <x v="8"/>
    </i>
    <i r="3">
      <x v="3"/>
    </i>
    <i r="4">
      <x v="1964"/>
    </i>
    <i r="1">
      <x v="15"/>
    </i>
    <i r="2">
      <x v="6"/>
    </i>
    <i r="3">
      <x v="12"/>
    </i>
    <i r="4">
      <x v="2031"/>
    </i>
    <i r="1">
      <x v="18"/>
    </i>
    <i r="2">
      <x v="6"/>
    </i>
    <i r="3">
      <x v="11"/>
    </i>
    <i r="4">
      <x v="1960"/>
    </i>
    <i r="1">
      <x v="20"/>
    </i>
    <i r="2">
      <x v="1"/>
    </i>
    <i r="3">
      <x v="10"/>
    </i>
    <i r="4">
      <x v="1947"/>
    </i>
    <i r="2">
      <x v="2"/>
    </i>
    <i r="3">
      <x v="2"/>
    </i>
    <i r="4">
      <x v="2028"/>
    </i>
    <i r="3">
      <x v="6"/>
    </i>
    <i r="4">
      <x v="2003"/>
    </i>
    <i r="4">
      <x v="2007"/>
    </i>
    <i r="2">
      <x v="3"/>
    </i>
    <i r="3">
      <x v="3"/>
    </i>
    <i r="4">
      <x v="1950"/>
    </i>
    <i r="3">
      <x v="4"/>
    </i>
    <i r="4">
      <x v="1942"/>
    </i>
    <i r="3">
      <x v="8"/>
    </i>
    <i r="4">
      <x v="2008"/>
    </i>
    <i r="4">
      <x v="2015"/>
    </i>
    <i r="3">
      <x v="12"/>
    </i>
    <i r="4">
      <x v="1965"/>
    </i>
    <i r="2">
      <x v="4"/>
    </i>
    <i r="3">
      <x v="2"/>
    </i>
    <i r="4">
      <x v="1953"/>
    </i>
    <i r="4">
      <x v="2017"/>
    </i>
    <i r="3">
      <x v="4"/>
    </i>
    <i r="4">
      <x v="1955"/>
    </i>
    <i r="3">
      <x v="5"/>
    </i>
    <i r="4">
      <x v="1978"/>
    </i>
    <i r="3">
      <x v="6"/>
    </i>
    <i r="4">
      <x v="2045"/>
    </i>
    <i r="3">
      <x v="7"/>
    </i>
    <i r="4">
      <x v="2024"/>
    </i>
    <i r="3">
      <x v="8"/>
    </i>
    <i r="4">
      <x v="1961"/>
    </i>
    <i r="3">
      <x v="9"/>
    </i>
    <i r="4">
      <x v="1957"/>
    </i>
    <i r="3">
      <x v="10"/>
    </i>
    <i r="4">
      <x v="1972"/>
    </i>
    <i r="2">
      <x v="5"/>
    </i>
    <i r="3">
      <x v="2"/>
    </i>
    <i r="4">
      <x v="1958"/>
    </i>
    <i r="4">
      <x v="1970"/>
    </i>
    <i r="4">
      <x v="1975"/>
    </i>
    <i r="4">
      <x v="2014"/>
    </i>
    <i r="4">
      <x v="2016"/>
    </i>
    <i r="3">
      <x v="3"/>
    </i>
    <i r="4">
      <x v="2056"/>
    </i>
    <i r="4">
      <x v="2730"/>
    </i>
    <i r="3">
      <x v="4"/>
    </i>
    <i r="4">
      <x v="2046"/>
    </i>
    <i r="4">
      <x v="2048"/>
    </i>
    <i r="4">
      <x v="2064"/>
    </i>
    <i r="4">
      <x v="2732"/>
    </i>
    <i r="3">
      <x v="6"/>
    </i>
    <i r="4">
      <x v="2075"/>
    </i>
    <i r="3">
      <x v="9"/>
    </i>
    <i r="4">
      <x v="2005"/>
    </i>
    <i r="3">
      <x v="10"/>
    </i>
    <i r="4">
      <x v="1971"/>
    </i>
    <i r="4">
      <x v="2037"/>
    </i>
    <i r="4">
      <x v="2040"/>
    </i>
    <i r="3">
      <x v="11"/>
    </i>
    <i r="4">
      <x v="2051"/>
    </i>
    <i r="3">
      <x v="12"/>
    </i>
    <i r="4">
      <x v="2737"/>
    </i>
    <i r="2">
      <x v="6"/>
    </i>
    <i r="3">
      <x v="2"/>
    </i>
    <i r="4">
      <x v="1946"/>
    </i>
    <i r="3">
      <x v="3"/>
    </i>
    <i r="4">
      <x v="2026"/>
    </i>
    <i r="4">
      <x v="2033"/>
    </i>
    <i r="3">
      <x v="4"/>
    </i>
    <i r="4">
      <x v="1941"/>
    </i>
    <i r="4">
      <x v="1944"/>
    </i>
    <i r="4">
      <x v="1962"/>
    </i>
    <i r="4">
      <x v="1967"/>
    </i>
    <i r="4">
      <x v="2020"/>
    </i>
    <i r="4">
      <x v="2036"/>
    </i>
    <i r="3">
      <x v="5"/>
    </i>
    <i r="4">
      <x v="2060"/>
    </i>
    <i r="3">
      <x v="6"/>
    </i>
    <i r="4">
      <x v="2004"/>
    </i>
    <i r="3">
      <x v="7"/>
    </i>
    <i r="4">
      <x v="1966"/>
    </i>
    <i r="4">
      <x v="2029"/>
    </i>
    <i r="4">
      <x v="2066"/>
    </i>
    <i r="3">
      <x v="8"/>
    </i>
    <i r="4">
      <x v="1959"/>
    </i>
    <i r="4">
      <x v="2021"/>
    </i>
    <i r="4">
      <x v="2731"/>
    </i>
    <i r="3">
      <x v="10"/>
    </i>
    <i r="4">
      <x v="2006"/>
    </i>
    <i r="3">
      <x v="11"/>
    </i>
    <i r="4">
      <x v="2055"/>
    </i>
    <i r="4">
      <x v="2723"/>
    </i>
    <i r="2">
      <x v="7"/>
    </i>
    <i r="3">
      <x v="1"/>
    </i>
    <i r="4">
      <x v="2012"/>
    </i>
    <i r="3">
      <x v="2"/>
    </i>
    <i r="4">
      <x v="2027"/>
    </i>
    <i r="4">
      <x v="2733"/>
    </i>
    <i r="4">
      <x v="2740"/>
    </i>
    <i r="3">
      <x v="3"/>
    </i>
    <i r="4">
      <x v="1956"/>
    </i>
    <i r="4">
      <x v="2034"/>
    </i>
    <i r="4">
      <x v="2073"/>
    </i>
    <i r="3">
      <x v="4"/>
    </i>
    <i r="4">
      <x v="2050"/>
    </i>
    <i r="4">
      <x v="2077"/>
    </i>
    <i r="4">
      <x v="2729"/>
    </i>
    <i r="3">
      <x v="5"/>
    </i>
    <i r="4">
      <x v="2023"/>
    </i>
    <i r="4">
      <x v="2044"/>
    </i>
    <i r="3">
      <x v="7"/>
    </i>
    <i r="4">
      <x v="2727"/>
    </i>
    <i r="3">
      <x v="10"/>
    </i>
    <i r="4">
      <x v="1979"/>
    </i>
    <i r="4">
      <x v="2053"/>
    </i>
    <i r="4">
      <x v="2080"/>
    </i>
    <i r="3">
      <x v="11"/>
    </i>
    <i r="4">
      <x v="1977"/>
    </i>
    <i r="4">
      <x v="2035"/>
    </i>
    <i r="4">
      <x v="2042"/>
    </i>
    <i r="4">
      <x v="2728"/>
    </i>
    <i r="3">
      <x v="12"/>
    </i>
    <i r="4">
      <x v="2059"/>
    </i>
    <i r="4">
      <x v="2069"/>
    </i>
    <i r="2">
      <x v="8"/>
    </i>
    <i r="3">
      <x v="1"/>
    </i>
    <i r="4">
      <x v="1954"/>
    </i>
    <i r="4">
      <x v="2052"/>
    </i>
    <i r="3">
      <x v="3"/>
    </i>
    <i r="4">
      <x v="2726"/>
    </i>
    <i r="3">
      <x v="4"/>
    </i>
    <i r="4">
      <x v="1948"/>
    </i>
    <i r="4">
      <x v="2072"/>
    </i>
    <i r="4">
      <x v="2074"/>
    </i>
    <i r="3">
      <x v="5"/>
    </i>
    <i r="4">
      <x v="2013"/>
    </i>
    <i r="4">
      <x v="2022"/>
    </i>
    <i r="3">
      <x v="6"/>
    </i>
    <i r="4">
      <x v="1943"/>
    </i>
    <i r="4">
      <x v="1973"/>
    </i>
    <i r="3">
      <x v="7"/>
    </i>
    <i r="4">
      <x v="2010"/>
    </i>
    <i r="3">
      <x v="8"/>
    </i>
    <i r="4">
      <x v="2019"/>
    </i>
    <i r="4">
      <x v="2071"/>
    </i>
    <i r="3">
      <x v="9"/>
    </i>
    <i r="4">
      <x v="2068"/>
    </i>
    <i r="4">
      <x v="2734"/>
    </i>
    <i r="4">
      <x v="2738"/>
    </i>
    <i r="3">
      <x v="10"/>
    </i>
    <i r="4">
      <x v="1951"/>
    </i>
    <i r="4">
      <x v="2041"/>
    </i>
    <i r="4">
      <x v="2043"/>
    </i>
    <i r="3">
      <x v="11"/>
    </i>
    <i r="4">
      <x v="1968"/>
    </i>
    <i r="4">
      <x v="2032"/>
    </i>
    <i r="4">
      <x v="2039"/>
    </i>
    <i r="4">
      <x v="2722"/>
    </i>
    <i r="3">
      <x v="12"/>
    </i>
    <i r="4">
      <x v="2002"/>
    </i>
    <i r="4">
      <x v="2061"/>
    </i>
    <i>
      <x v="10"/>
    </i>
    <i r="1">
      <x v="1"/>
    </i>
    <i r="2">
      <x v="7"/>
    </i>
    <i r="3">
      <x v="8"/>
    </i>
    <i r="4">
      <x v="2410"/>
    </i>
    <i r="2">
      <x v="8"/>
    </i>
    <i r="3">
      <x v="1"/>
    </i>
    <i r="4">
      <x v="2590"/>
    </i>
    <i r="3">
      <x v="3"/>
    </i>
    <i r="4">
      <x v="2571"/>
    </i>
    <i r="2">
      <x v="9"/>
    </i>
    <i r="3">
      <x v="1"/>
    </i>
    <i r="4">
      <x v="1176"/>
    </i>
    <i r="1">
      <x v="2"/>
    </i>
    <i r="2">
      <x v="8"/>
    </i>
    <i r="3">
      <x v="1"/>
    </i>
    <i r="4">
      <x v="2440"/>
    </i>
    <i r="1">
      <x v="3"/>
    </i>
    <i r="2">
      <x v="6"/>
    </i>
    <i r="3">
      <x v="7"/>
    </i>
    <i r="4">
      <x v="2564"/>
    </i>
    <i r="4">
      <x v="2596"/>
    </i>
    <i r="4">
      <x v="2699"/>
    </i>
    <i r="3">
      <x v="8"/>
    </i>
    <i r="4">
      <x v="1147"/>
    </i>
    <i r="2">
      <x v="7"/>
    </i>
    <i r="3">
      <x v="3"/>
    </i>
    <i r="4">
      <x v="2691"/>
    </i>
    <i r="3">
      <x v="9"/>
    </i>
    <i r="4">
      <x v="1179"/>
    </i>
    <i r="4">
      <x v="2561"/>
    </i>
    <i r="3">
      <x v="11"/>
    </i>
    <i r="4">
      <x v="2436"/>
    </i>
    <i r="1">
      <x v="5"/>
    </i>
    <i r="2">
      <x v="8"/>
    </i>
    <i r="3">
      <x v="8"/>
    </i>
    <i r="4">
      <x v="2562"/>
    </i>
    <i r="1">
      <x v="6"/>
    </i>
    <i r="2">
      <x v="8"/>
    </i>
    <i r="3">
      <x v="2"/>
    </i>
    <i r="4">
      <x v="2589"/>
    </i>
    <i r="1">
      <x v="8"/>
    </i>
    <i r="2">
      <x v="8"/>
    </i>
    <i r="3">
      <x v="10"/>
    </i>
    <i r="4">
      <x v="2412"/>
    </i>
    <i r="1">
      <x v="9"/>
    </i>
    <i r="2">
      <x v="6"/>
    </i>
    <i r="3">
      <x v="9"/>
    </i>
    <i r="4">
      <x v="1177"/>
    </i>
    <i r="2">
      <x v="7"/>
    </i>
    <i r="3">
      <x v="4"/>
    </i>
    <i r="4">
      <x v="1170"/>
    </i>
    <i r="3">
      <x v="11"/>
    </i>
    <i r="4">
      <x v="2586"/>
    </i>
    <i r="2">
      <x v="8"/>
    </i>
    <i r="3">
      <x v="1"/>
    </i>
    <i r="4">
      <x v="2403"/>
    </i>
    <i r="3">
      <x v="5"/>
    </i>
    <i r="4">
      <x v="2597"/>
    </i>
    <i r="3">
      <x v="8"/>
    </i>
    <i r="4">
      <x v="2568"/>
    </i>
    <i r="1">
      <x v="16"/>
    </i>
    <i r="2">
      <x v="8"/>
    </i>
    <i r="3">
      <x v="12"/>
    </i>
    <i r="4">
      <x v="2429"/>
    </i>
    <i r="1">
      <x v="18"/>
    </i>
    <i r="2">
      <x v="7"/>
    </i>
    <i r="3">
      <x v="9"/>
    </i>
    <i r="4">
      <x v="2435"/>
    </i>
    <i r="1">
      <x v="20"/>
    </i>
    <i r="2">
      <x v="6"/>
    </i>
    <i r="3">
      <x v="3"/>
    </i>
    <i r="4">
      <x v="1146"/>
    </i>
    <i r="3">
      <x v="4"/>
    </i>
    <i r="4">
      <x v="2413"/>
    </i>
    <i r="3">
      <x v="5"/>
    </i>
    <i r="4">
      <x v="1180"/>
    </i>
    <i r="4">
      <x v="2698"/>
    </i>
    <i r="3">
      <x v="6"/>
    </i>
    <i r="4">
      <x v="1165"/>
    </i>
    <i r="4">
      <x v="2585"/>
    </i>
    <i r="4">
      <x v="2599"/>
    </i>
    <i r="4">
      <x v="2681"/>
    </i>
    <i r="4">
      <x v="2684"/>
    </i>
    <i r="3">
      <x v="7"/>
    </i>
    <i r="4">
      <x v="1155"/>
    </i>
    <i r="4">
      <x v="1163"/>
    </i>
    <i r="4">
      <x v="1172"/>
    </i>
    <i r="4">
      <x v="1178"/>
    </i>
    <i r="4">
      <x v="2417"/>
    </i>
    <i r="4">
      <x v="2566"/>
    </i>
    <i r="4">
      <x v="2573"/>
    </i>
    <i r="4">
      <x v="2577"/>
    </i>
    <i r="4">
      <x v="2579"/>
    </i>
    <i r="4">
      <x v="2594"/>
    </i>
    <i r="4">
      <x v="2693"/>
    </i>
    <i r="3">
      <x v="8"/>
    </i>
    <i r="4">
      <x v="1145"/>
    </i>
    <i r="4">
      <x v="1162"/>
    </i>
    <i r="4">
      <x v="1167"/>
    </i>
    <i r="4">
      <x v="2694"/>
    </i>
    <i r="4">
      <x v="2700"/>
    </i>
    <i r="3">
      <x v="9"/>
    </i>
    <i r="4">
      <x v="2420"/>
    </i>
    <i r="4">
      <x v="2424"/>
    </i>
    <i r="4">
      <x v="2592"/>
    </i>
    <i r="4">
      <x v="2686"/>
    </i>
    <i r="3">
      <x v="10"/>
    </i>
    <i r="4">
      <x v="1157"/>
    </i>
    <i r="4">
      <x v="1171"/>
    </i>
    <i r="4">
      <x v="2408"/>
    </i>
    <i r="4">
      <x v="2682"/>
    </i>
    <i r="3">
      <x v="11"/>
    </i>
    <i r="4">
      <x v="1158"/>
    </i>
    <i r="4">
      <x v="2696"/>
    </i>
    <i r="3">
      <x v="12"/>
    </i>
    <i r="4">
      <x v="2406"/>
    </i>
    <i r="4">
      <x v="2419"/>
    </i>
    <i r="4">
      <x v="2423"/>
    </i>
    <i r="4">
      <x v="2575"/>
    </i>
    <i r="2">
      <x v="7"/>
    </i>
    <i r="3">
      <x v="1"/>
    </i>
    <i r="4">
      <x v="1156"/>
    </i>
    <i r="4">
      <x v="1169"/>
    </i>
    <i r="4">
      <x v="1181"/>
    </i>
    <i r="4">
      <x v="2416"/>
    </i>
    <i r="4">
      <x v="2418"/>
    </i>
    <i r="4">
      <x v="2421"/>
    </i>
    <i r="4">
      <x v="2437"/>
    </i>
    <i r="4">
      <x v="2583"/>
    </i>
    <i r="4">
      <x v="2683"/>
    </i>
    <i r="4">
      <x v="2688"/>
    </i>
    <i r="3">
      <x v="2"/>
    </i>
    <i r="4">
      <x v="1160"/>
    </i>
    <i r="4">
      <x v="2422"/>
    </i>
    <i r="4">
      <x v="2428"/>
    </i>
    <i r="4">
      <x v="2432"/>
    </i>
    <i r="4">
      <x v="2576"/>
    </i>
    <i r="4">
      <x v="2588"/>
    </i>
    <i r="4">
      <x v="2685"/>
    </i>
    <i r="4">
      <x v="2692"/>
    </i>
    <i r="4">
      <x v="2695"/>
    </i>
    <i r="3">
      <x v="3"/>
    </i>
    <i r="4">
      <x v="1144"/>
    </i>
    <i r="4">
      <x v="2407"/>
    </i>
    <i r="4">
      <x v="2567"/>
    </i>
    <i r="4">
      <x v="2572"/>
    </i>
    <i r="4">
      <x v="2593"/>
    </i>
    <i r="3">
      <x v="4"/>
    </i>
    <i r="4">
      <x v="1152"/>
    </i>
    <i r="4">
      <x v="1161"/>
    </i>
    <i r="4">
      <x v="2402"/>
    </i>
    <i r="4">
      <x v="2580"/>
    </i>
    <i r="4">
      <x v="2690"/>
    </i>
    <i r="3">
      <x v="5"/>
    </i>
    <i r="4">
      <x v="1153"/>
    </i>
    <i r="4">
      <x v="1159"/>
    </i>
    <i r="4">
      <x v="1166"/>
    </i>
    <i r="4">
      <x v="2563"/>
    </i>
    <i r="4">
      <x v="2584"/>
    </i>
    <i r="4">
      <x v="2687"/>
    </i>
    <i r="3">
      <x v="6"/>
    </i>
    <i r="4">
      <x v="1173"/>
    </i>
    <i r="4">
      <x v="1175"/>
    </i>
    <i r="4">
      <x v="2426"/>
    </i>
    <i r="4">
      <x v="2434"/>
    </i>
    <i r="3">
      <x v="7"/>
    </i>
    <i r="4">
      <x v="2409"/>
    </i>
    <i r="4">
      <x v="2411"/>
    </i>
    <i r="4">
      <x v="2414"/>
    </i>
    <i r="4">
      <x v="2697"/>
    </i>
    <i r="3">
      <x v="8"/>
    </i>
    <i r="4">
      <x v="1151"/>
    </i>
    <i r="4">
      <x v="1154"/>
    </i>
    <i r="4">
      <x v="2569"/>
    </i>
    <i r="4">
      <x v="2578"/>
    </i>
    <i r="4">
      <x v="2598"/>
    </i>
    <i r="3">
      <x v="9"/>
    </i>
    <i r="4">
      <x v="2439"/>
    </i>
    <i r="3">
      <x v="10"/>
    </i>
    <i r="4">
      <x v="2438"/>
    </i>
    <i r="4">
      <x v="2581"/>
    </i>
    <i r="3">
      <x v="11"/>
    </i>
    <i r="4">
      <x v="1150"/>
    </i>
    <i r="4">
      <x v="2587"/>
    </i>
    <i r="3">
      <x v="12"/>
    </i>
    <i r="4">
      <x v="2404"/>
    </i>
    <i r="2">
      <x v="8"/>
    </i>
    <i r="3">
      <x v="1"/>
    </i>
    <i r="4">
      <x v="2401"/>
    </i>
    <i r="4">
      <x v="2430"/>
    </i>
    <i r="4">
      <x v="2433"/>
    </i>
    <i r="4">
      <x v="2591"/>
    </i>
    <i r="4">
      <x v="2600"/>
    </i>
    <i r="3">
      <x v="2"/>
    </i>
    <i r="4">
      <x v="2427"/>
    </i>
    <i r="3">
      <x v="3"/>
    </i>
    <i r="4">
      <x v="2565"/>
    </i>
    <i r="3">
      <x v="4"/>
    </i>
    <i r="4">
      <x v="1174"/>
    </i>
    <i r="4">
      <x v="2431"/>
    </i>
    <i r="4">
      <x v="2574"/>
    </i>
    <i r="3">
      <x v="5"/>
    </i>
    <i r="4">
      <x v="1149"/>
    </i>
    <i r="4">
      <x v="1164"/>
    </i>
    <i r="4">
      <x v="2425"/>
    </i>
    <i r="3">
      <x v="6"/>
    </i>
    <i r="4">
      <x v="2415"/>
    </i>
    <i r="4">
      <x v="2689"/>
    </i>
    <i r="3">
      <x v="8"/>
    </i>
    <i r="4">
      <x v="1168"/>
    </i>
    <i r="4">
      <x v="2405"/>
    </i>
    <i r="3">
      <x v="9"/>
    </i>
    <i r="4">
      <x v="2582"/>
    </i>
    <i r="3">
      <x v="10"/>
    </i>
    <i r="4">
      <x v="1148"/>
    </i>
    <i r="4">
      <x v="1183"/>
    </i>
    <i r="3">
      <x v="12"/>
    </i>
    <i r="4">
      <x v="1182"/>
    </i>
    <i r="2">
      <x v="9"/>
    </i>
    <i r="3">
      <x v="1"/>
    </i>
    <i r="4">
      <x v="2570"/>
    </i>
    <i r="4">
      <x v="2595"/>
    </i>
    <i>
      <x v="18"/>
    </i>
    <i r="1">
      <x v="1"/>
    </i>
    <i r="2">
      <x v="6"/>
    </i>
    <i r="3">
      <x v="6"/>
    </i>
    <i r="4">
      <x v="3806"/>
    </i>
    <i r="3">
      <x v="11"/>
    </i>
    <i r="4">
      <x v="3886"/>
    </i>
    <i r="2">
      <x v="7"/>
    </i>
    <i r="3">
      <x v="1"/>
    </i>
    <i r="4">
      <x v="2932"/>
    </i>
    <i r="2">
      <x v="8"/>
    </i>
    <i r="3">
      <x v="1"/>
    </i>
    <i r="4">
      <x v="3882"/>
    </i>
    <i r="1">
      <x v="3"/>
    </i>
    <i r="2">
      <x v="6"/>
    </i>
    <i r="3">
      <x v="5"/>
    </i>
    <i r="4">
      <x v="2934"/>
    </i>
    <i r="3">
      <x v="8"/>
    </i>
    <i r="4">
      <x v="2931"/>
    </i>
    <i r="2">
      <x v="7"/>
    </i>
    <i r="3">
      <x v="2"/>
    </i>
    <i r="4">
      <x v="3638"/>
    </i>
    <i r="3">
      <x v="3"/>
    </i>
    <i r="4">
      <x v="3774"/>
    </i>
    <i r="2">
      <x v="8"/>
    </i>
    <i r="3">
      <x v="6"/>
    </i>
    <i r="4">
      <x v="3784"/>
    </i>
    <i r="3">
      <x v="10"/>
    </i>
    <i r="4">
      <x v="3645"/>
    </i>
    <i r="3">
      <x v="11"/>
    </i>
    <i r="4">
      <x v="3190"/>
    </i>
    <i r="4">
      <x v="3634"/>
    </i>
    <i r="1">
      <x v="5"/>
    </i>
    <i r="2">
      <x v="7"/>
    </i>
    <i r="3">
      <x v="10"/>
    </i>
    <i r="4">
      <x v="3642"/>
    </i>
    <i r="1">
      <x v="6"/>
    </i>
    <i r="2">
      <x v="7"/>
    </i>
    <i r="3">
      <x v="1"/>
    </i>
    <i r="4">
      <x v="3198"/>
    </i>
    <i r="2">
      <x v="8"/>
    </i>
    <i r="3">
      <x v="9"/>
    </i>
    <i r="4">
      <x v="3875"/>
    </i>
    <i r="1">
      <x v="9"/>
    </i>
    <i r="2">
      <x v="6"/>
    </i>
    <i r="3">
      <x v="6"/>
    </i>
    <i r="4">
      <x v="2937"/>
    </i>
    <i r="4">
      <x v="3880"/>
    </i>
    <i r="3">
      <x v="8"/>
    </i>
    <i r="4">
      <x v="3201"/>
    </i>
    <i r="4">
      <x v="3868"/>
    </i>
    <i r="4">
      <x v="3883"/>
    </i>
    <i r="3">
      <x v="10"/>
    </i>
    <i r="4">
      <x v="3630"/>
    </i>
    <i r="3">
      <x v="11"/>
    </i>
    <i r="4">
      <x v="3632"/>
    </i>
    <i r="3">
      <x v="12"/>
    </i>
    <i r="4">
      <x v="3879"/>
    </i>
    <i r="2">
      <x v="7"/>
    </i>
    <i r="3">
      <x v="1"/>
    </i>
    <i r="4">
      <x v="3192"/>
    </i>
    <i r="4">
      <x v="3193"/>
    </i>
    <i r="3">
      <x v="4"/>
    </i>
    <i r="4">
      <x v="2922"/>
    </i>
    <i r="4">
      <x v="2930"/>
    </i>
    <i r="4">
      <x v="3205"/>
    </i>
    <i r="3">
      <x v="5"/>
    </i>
    <i r="4">
      <x v="3188"/>
    </i>
    <i r="4">
      <x v="3770"/>
    </i>
    <i r="4">
      <x v="3789"/>
    </i>
    <i r="4">
      <x v="3794"/>
    </i>
    <i r="3">
      <x v="6"/>
    </i>
    <i r="4">
      <x v="3761"/>
    </i>
    <i r="3">
      <x v="7"/>
    </i>
    <i r="4">
      <x v="3762"/>
    </i>
    <i r="4">
      <x v="3795"/>
    </i>
    <i r="2">
      <x v="8"/>
    </i>
    <i r="3">
      <x v="1"/>
    </i>
    <i r="4">
      <x v="3876"/>
    </i>
    <i r="3">
      <x v="3"/>
    </i>
    <i r="4">
      <x v="3755"/>
    </i>
    <i r="3">
      <x v="6"/>
    </i>
    <i r="4">
      <x v="3782"/>
    </i>
    <i r="4">
      <x v="3785"/>
    </i>
    <i r="3">
      <x v="8"/>
    </i>
    <i r="4">
      <x v="3647"/>
    </i>
    <i r="3">
      <x v="9"/>
    </i>
    <i r="4">
      <x v="3752"/>
    </i>
    <i r="1">
      <x v="16"/>
    </i>
    <i r="2">
      <x v="7"/>
    </i>
    <i r="3">
      <x v="1"/>
    </i>
    <i r="4">
      <x v="3197"/>
    </i>
    <i r="1">
      <x v="17"/>
    </i>
    <i r="2">
      <x v="7"/>
    </i>
    <i r="3">
      <x v="1"/>
    </i>
    <i r="4">
      <x v="3874"/>
    </i>
    <i r="1">
      <x v="18"/>
    </i>
    <i r="2">
      <x v="7"/>
    </i>
    <i r="3">
      <x v="4"/>
    </i>
    <i r="4">
      <x v="3189"/>
    </i>
    <i r="1">
      <x v="20"/>
    </i>
    <i r="2">
      <x v="6"/>
    </i>
    <i r="3">
      <x v="4"/>
    </i>
    <i r="4">
      <x v="2929"/>
    </i>
    <i r="4">
      <x v="3758"/>
    </i>
    <i r="4">
      <x v="3760"/>
    </i>
    <i r="3">
      <x v="5"/>
    </i>
    <i r="4">
      <x v="3756"/>
    </i>
    <i r="4">
      <x v="3766"/>
    </i>
    <i r="4">
      <x v="3768"/>
    </i>
    <i r="4">
      <x v="3791"/>
    </i>
    <i r="3">
      <x v="6"/>
    </i>
    <i r="4">
      <x v="2927"/>
    </i>
    <i r="4">
      <x v="3754"/>
    </i>
    <i r="4">
      <x v="3765"/>
    </i>
    <i r="4">
      <x v="3776"/>
    </i>
    <i r="4">
      <x v="3870"/>
    </i>
    <i r="3">
      <x v="7"/>
    </i>
    <i r="4">
      <x v="2939"/>
    </i>
    <i r="4">
      <x v="3798"/>
    </i>
    <i r="4">
      <x v="3805"/>
    </i>
    <i r="3">
      <x v="8"/>
    </i>
    <i r="4">
      <x v="2921"/>
    </i>
    <i r="4">
      <x v="2925"/>
    </i>
    <i r="4">
      <x v="3199"/>
    </i>
    <i r="4">
      <x v="3631"/>
    </i>
    <i r="4">
      <x v="3781"/>
    </i>
    <i r="3">
      <x v="9"/>
    </i>
    <i r="4">
      <x v="2936"/>
    </i>
    <i r="4">
      <x v="3641"/>
    </i>
    <i r="4">
      <x v="3777"/>
    </i>
    <i r="3">
      <x v="11"/>
    </i>
    <i r="4">
      <x v="3757"/>
    </i>
    <i r="4">
      <x v="3793"/>
    </i>
    <i r="3">
      <x v="12"/>
    </i>
    <i r="4">
      <x v="2938"/>
    </i>
    <i r="4">
      <x v="2940"/>
    </i>
    <i r="4">
      <x v="3637"/>
    </i>
    <i r="4">
      <x v="3778"/>
    </i>
    <i r="4">
      <x v="3800"/>
    </i>
    <i r="4">
      <x v="3801"/>
    </i>
    <i r="2">
      <x v="7"/>
    </i>
    <i r="3">
      <x v="1"/>
    </i>
    <i r="4">
      <x v="2923"/>
    </i>
    <i r="4">
      <x v="3195"/>
    </i>
    <i r="4">
      <x v="3750"/>
    </i>
    <i r="3">
      <x v="2"/>
    </i>
    <i r="4">
      <x v="2926"/>
    </i>
    <i r="4">
      <x v="3207"/>
    </i>
    <i r="4">
      <x v="3767"/>
    </i>
    <i r="4">
      <x v="3869"/>
    </i>
    <i r="3">
      <x v="3"/>
    </i>
    <i r="4">
      <x v="3763"/>
    </i>
    <i r="4">
      <x v="3775"/>
    </i>
    <i r="4">
      <x v="3797"/>
    </i>
    <i r="4">
      <x v="3807"/>
    </i>
    <i r="4">
      <x v="3884"/>
    </i>
    <i r="4">
      <x v="3887"/>
    </i>
    <i r="3">
      <x v="4"/>
    </i>
    <i r="4">
      <x v="2924"/>
    </i>
    <i r="4">
      <x v="3640"/>
    </i>
    <i r="3">
      <x v="5"/>
    </i>
    <i r="4">
      <x v="3646"/>
    </i>
    <i r="4">
      <x v="3753"/>
    </i>
    <i r="4">
      <x v="3878"/>
    </i>
    <i r="3">
      <x v="6"/>
    </i>
    <i r="4">
      <x v="3194"/>
    </i>
    <i r="4">
      <x v="3196"/>
    </i>
    <i r="4">
      <x v="3204"/>
    </i>
    <i r="4">
      <x v="3759"/>
    </i>
    <i r="4">
      <x v="3780"/>
    </i>
    <i r="4">
      <x v="3787"/>
    </i>
    <i r="4">
      <x v="3792"/>
    </i>
    <i r="4">
      <x v="3872"/>
    </i>
    <i r="3">
      <x v="8"/>
    </i>
    <i r="4">
      <x v="3203"/>
    </i>
    <i r="4">
      <x v="3206"/>
    </i>
    <i r="4">
      <x v="3636"/>
    </i>
    <i r="3">
      <x v="9"/>
    </i>
    <i r="4">
      <x v="3802"/>
    </i>
    <i r="4">
      <x v="3873"/>
    </i>
    <i r="3">
      <x v="10"/>
    </i>
    <i r="4">
      <x v="3202"/>
    </i>
    <i r="4">
      <x v="3628"/>
    </i>
    <i r="4">
      <x v="3643"/>
    </i>
    <i r="3">
      <x v="11"/>
    </i>
    <i r="4">
      <x v="3788"/>
    </i>
    <i r="2">
      <x v="8"/>
    </i>
    <i r="3">
      <x v="1"/>
    </i>
    <i r="4">
      <x v="3748"/>
    </i>
    <i r="3">
      <x v="2"/>
    </i>
    <i r="4">
      <x v="2928"/>
    </i>
    <i r="4">
      <x v="3644"/>
    </i>
    <i r="4">
      <x v="3751"/>
    </i>
    <i r="4">
      <x v="3779"/>
    </i>
    <i r="4">
      <x v="3783"/>
    </i>
    <i r="4">
      <x v="3799"/>
    </i>
    <i r="4">
      <x v="3803"/>
    </i>
    <i r="3">
      <x v="3"/>
    </i>
    <i r="4">
      <x v="3200"/>
    </i>
    <i r="4">
      <x v="3629"/>
    </i>
    <i r="4">
      <x v="3635"/>
    </i>
    <i r="4">
      <x v="3749"/>
    </i>
    <i r="4">
      <x v="3769"/>
    </i>
    <i r="3">
      <x v="4"/>
    </i>
    <i r="4">
      <x v="3786"/>
    </i>
    <i r="4">
      <x v="3885"/>
    </i>
    <i r="3">
      <x v="5"/>
    </i>
    <i r="4">
      <x v="2933"/>
    </i>
    <i r="4">
      <x v="3764"/>
    </i>
    <i r="4">
      <x v="3771"/>
    </i>
    <i r="3">
      <x v="6"/>
    </i>
    <i r="4">
      <x v="3191"/>
    </i>
    <i r="4">
      <x v="3804"/>
    </i>
    <i r="3">
      <x v="7"/>
    </i>
    <i r="4">
      <x v="2935"/>
    </i>
    <i r="3">
      <x v="8"/>
    </i>
    <i r="4">
      <x v="3639"/>
    </i>
    <i r="3">
      <x v="10"/>
    </i>
    <i r="4">
      <x v="3633"/>
    </i>
    <i r="4">
      <x v="3773"/>
    </i>
    <i r="4">
      <x v="3790"/>
    </i>
    <i r="3">
      <x v="11"/>
    </i>
    <i r="4">
      <x v="3772"/>
    </i>
    <i r="4">
      <x v="3796"/>
    </i>
    <i r="4">
      <x v="3877"/>
    </i>
    <i r="2">
      <x v="9"/>
    </i>
    <i r="3">
      <x v="1"/>
    </i>
    <i r="4">
      <x v="3871"/>
    </i>
    <i r="4">
      <x v="3881"/>
    </i>
    <i>
      <x v="37"/>
    </i>
    <i r="1">
      <x v="1"/>
    </i>
    <i r="2">
      <x v="6"/>
    </i>
    <i r="3">
      <x v="1"/>
    </i>
    <i r="4">
      <x v="1065"/>
    </i>
    <i r="3">
      <x v="3"/>
    </i>
    <i r="4">
      <x v="1118"/>
    </i>
    <i r="2">
      <x v="7"/>
    </i>
    <i r="3">
      <x v="4"/>
    </i>
    <i r="4">
      <x v="1090"/>
    </i>
    <i r="1">
      <x v="3"/>
    </i>
    <i r="2">
      <x v="6"/>
    </i>
    <i r="3">
      <x v="6"/>
    </i>
    <i r="4">
      <x v="1083"/>
    </i>
    <i r="3">
      <x v="7"/>
    </i>
    <i r="4">
      <x v="2128"/>
    </i>
    <i r="3">
      <x v="11"/>
    </i>
    <i r="4">
      <x v="2137"/>
    </i>
    <i r="2">
      <x v="8"/>
    </i>
    <i r="3">
      <x v="1"/>
    </i>
    <i r="4">
      <x v="1093"/>
    </i>
    <i r="3">
      <x v="2"/>
    </i>
    <i r="4">
      <x v="1085"/>
    </i>
    <i r="1">
      <x v="4"/>
    </i>
    <i r="2">
      <x v="8"/>
    </i>
    <i r="3">
      <x v="12"/>
    </i>
    <i r="4">
      <x v="2121"/>
    </i>
    <i r="1">
      <x v="5"/>
    </i>
    <i r="2">
      <x v="7"/>
    </i>
    <i r="3">
      <x v="11"/>
    </i>
    <i r="4">
      <x v="1117"/>
    </i>
    <i r="3">
      <x v="12"/>
    </i>
    <i r="4">
      <x v="2142"/>
    </i>
    <i r="2">
      <x v="8"/>
    </i>
    <i r="3">
      <x v="1"/>
    </i>
    <i r="4">
      <x v="1100"/>
    </i>
    <i r="3">
      <x v="4"/>
    </i>
    <i r="4">
      <x v="1079"/>
    </i>
    <i r="1">
      <x v="8"/>
    </i>
    <i r="2">
      <x v="7"/>
    </i>
    <i r="3">
      <x v="5"/>
    </i>
    <i r="4">
      <x v="1089"/>
    </i>
    <i r="1">
      <x v="9"/>
    </i>
    <i r="2">
      <x v="5"/>
    </i>
    <i r="3">
      <x v="5"/>
    </i>
    <i r="4">
      <x v="1122"/>
    </i>
    <i r="3">
      <x v="9"/>
    </i>
    <i r="4">
      <x v="1114"/>
    </i>
    <i r="3">
      <x v="10"/>
    </i>
    <i r="4">
      <x v="2138"/>
    </i>
    <i r="2">
      <x v="6"/>
    </i>
    <i r="3">
      <x v="5"/>
    </i>
    <i r="4">
      <x v="1104"/>
    </i>
    <i r="3">
      <x v="7"/>
    </i>
    <i r="4">
      <x v="1113"/>
    </i>
    <i r="2">
      <x v="7"/>
    </i>
    <i r="3">
      <x v="2"/>
    </i>
    <i r="4">
      <x v="2127"/>
    </i>
    <i r="3">
      <x v="3"/>
    </i>
    <i r="4">
      <x v="2148"/>
    </i>
    <i r="3">
      <x v="4"/>
    </i>
    <i r="4">
      <x v="1099"/>
    </i>
    <i r="2">
      <x v="8"/>
    </i>
    <i r="3">
      <x v="3"/>
    </i>
    <i r="4">
      <x v="1091"/>
    </i>
    <i r="4">
      <x v="2155"/>
    </i>
    <i r="1">
      <x v="14"/>
    </i>
    <i r="2">
      <x v="8"/>
    </i>
    <i r="3">
      <x v="12"/>
    </i>
    <i r="4">
      <x v="2122"/>
    </i>
    <i r="1">
      <x v="16"/>
    </i>
    <i r="2">
      <x v="7"/>
    </i>
    <i r="3">
      <x v="10"/>
    </i>
    <i r="4">
      <x v="1071"/>
    </i>
    <i r="2">
      <x v="8"/>
    </i>
    <i r="3">
      <x v="6"/>
    </i>
    <i r="4">
      <x v="2150"/>
    </i>
    <i r="1">
      <x v="20"/>
    </i>
    <i r="2">
      <x v="2"/>
    </i>
    <i r="3">
      <x v="1"/>
    </i>
    <i r="4">
      <x v="2123"/>
    </i>
    <i r="3">
      <x v="6"/>
    </i>
    <i r="4">
      <x v="2143"/>
    </i>
    <i r="4">
      <x v="2149"/>
    </i>
    <i r="3">
      <x v="10"/>
    </i>
    <i r="4">
      <x v="2124"/>
    </i>
    <i r="2">
      <x v="3"/>
    </i>
    <i r="3">
      <x v="3"/>
    </i>
    <i r="4">
      <x v="2133"/>
    </i>
    <i r="3">
      <x v="6"/>
    </i>
    <i r="4">
      <x v="1078"/>
    </i>
    <i r="4">
      <x v="2159"/>
    </i>
    <i r="3">
      <x v="9"/>
    </i>
    <i r="4">
      <x v="1073"/>
    </i>
    <i r="4">
      <x v="1094"/>
    </i>
    <i r="4">
      <x v="1120"/>
    </i>
    <i r="2">
      <x v="4"/>
    </i>
    <i r="3">
      <x v="2"/>
    </i>
    <i r="4">
      <x v="1108"/>
    </i>
    <i r="3">
      <x v="3"/>
    </i>
    <i r="4">
      <x v="1106"/>
    </i>
    <i r="3">
      <x v="4"/>
    </i>
    <i r="4">
      <x v="1075"/>
    </i>
    <i r="4">
      <x v="1116"/>
    </i>
    <i r="4">
      <x v="2160"/>
    </i>
    <i r="3">
      <x v="7"/>
    </i>
    <i r="4">
      <x v="1082"/>
    </i>
    <i r="3">
      <x v="9"/>
    </i>
    <i r="4">
      <x v="1070"/>
    </i>
    <i r="4">
      <x v="2135"/>
    </i>
    <i r="3">
      <x v="11"/>
    </i>
    <i r="4">
      <x v="1110"/>
    </i>
    <i r="3">
      <x v="12"/>
    </i>
    <i r="4">
      <x v="1092"/>
    </i>
    <i r="4">
      <x v="2140"/>
    </i>
    <i r="4">
      <x v="2158"/>
    </i>
    <i r="2">
      <x v="5"/>
    </i>
    <i r="3">
      <x v="3"/>
    </i>
    <i r="4">
      <x v="2134"/>
    </i>
    <i r="3">
      <x v="5"/>
    </i>
    <i r="4">
      <x v="1064"/>
    </i>
    <i r="3">
      <x v="6"/>
    </i>
    <i r="4">
      <x v="1066"/>
    </i>
    <i r="3">
      <x v="7"/>
    </i>
    <i r="4">
      <x v="1095"/>
    </i>
    <i r="3">
      <x v="8"/>
    </i>
    <i r="4">
      <x v="2144"/>
    </i>
    <i r="4">
      <x v="2156"/>
    </i>
    <i r="3">
      <x v="9"/>
    </i>
    <i r="4">
      <x v="2136"/>
    </i>
    <i r="3">
      <x v="10"/>
    </i>
    <i r="4">
      <x v="1069"/>
    </i>
    <i r="4">
      <x v="1102"/>
    </i>
    <i r="4">
      <x v="2145"/>
    </i>
    <i r="3">
      <x v="11"/>
    </i>
    <i r="4">
      <x v="1067"/>
    </i>
    <i r="3">
      <x v="12"/>
    </i>
    <i r="4">
      <x v="1074"/>
    </i>
    <i r="2">
      <x v="6"/>
    </i>
    <i r="3">
      <x v="1"/>
    </i>
    <i r="4">
      <x v="1072"/>
    </i>
    <i r="4">
      <x v="1097"/>
    </i>
    <i r="4">
      <x v="2132"/>
    </i>
    <i r="4">
      <x v="2154"/>
    </i>
    <i r="3">
      <x v="2"/>
    </i>
    <i r="4">
      <x v="1105"/>
    </i>
    <i r="4">
      <x v="2152"/>
    </i>
    <i r="3">
      <x v="3"/>
    </i>
    <i r="4">
      <x v="1088"/>
    </i>
    <i r="4">
      <x v="1098"/>
    </i>
    <i r="4">
      <x v="1119"/>
    </i>
    <i r="4">
      <x v="1123"/>
    </i>
    <i r="3">
      <x v="4"/>
    </i>
    <i r="4">
      <x v="1080"/>
    </i>
    <i r="3">
      <x v="5"/>
    </i>
    <i r="4">
      <x v="1087"/>
    </i>
    <i r="3">
      <x v="6"/>
    </i>
    <i r="4">
      <x v="1107"/>
    </i>
    <i r="3">
      <x v="7"/>
    </i>
    <i r="4">
      <x v="1076"/>
    </i>
    <i r="4">
      <x v="1084"/>
    </i>
    <i r="4">
      <x v="1086"/>
    </i>
    <i r="4">
      <x v="2130"/>
    </i>
    <i r="3">
      <x v="9"/>
    </i>
    <i r="4">
      <x v="1096"/>
    </i>
    <i r="3">
      <x v="10"/>
    </i>
    <i r="4">
      <x v="2141"/>
    </i>
    <i r="4">
      <x v="2147"/>
    </i>
    <i r="3">
      <x v="11"/>
    </i>
    <i r="4">
      <x v="1112"/>
    </i>
    <i r="4">
      <x v="2126"/>
    </i>
    <i r="3">
      <x v="12"/>
    </i>
    <i r="4">
      <x v="1081"/>
    </i>
    <i r="4">
      <x v="2153"/>
    </i>
    <i r="2">
      <x v="7"/>
    </i>
    <i r="3">
      <x v="6"/>
    </i>
    <i r="4">
      <x v="2131"/>
    </i>
    <i r="3">
      <x v="7"/>
    </i>
    <i r="4">
      <x v="2125"/>
    </i>
    <i r="3">
      <x v="12"/>
    </i>
    <i r="4">
      <x v="1077"/>
    </i>
    <i r="4">
      <x v="1111"/>
    </i>
    <i r="2">
      <x v="8"/>
    </i>
    <i r="3">
      <x v="1"/>
    </i>
    <i r="4">
      <x v="2146"/>
    </i>
    <i r="3">
      <x v="2"/>
    </i>
    <i r="4">
      <x v="1115"/>
    </i>
    <i r="4">
      <x v="1121"/>
    </i>
    <i r="4">
      <x v="2129"/>
    </i>
    <i r="3">
      <x v="3"/>
    </i>
    <i r="4">
      <x v="1068"/>
    </i>
    <i r="3">
      <x v="4"/>
    </i>
    <i r="4">
      <x v="1103"/>
    </i>
    <i r="3">
      <x v="5"/>
    </i>
    <i r="4">
      <x v="2151"/>
    </i>
    <i r="3">
      <x v="6"/>
    </i>
    <i r="4">
      <x v="1101"/>
    </i>
    <i r="3">
      <x v="10"/>
    </i>
    <i r="4">
      <x v="1109"/>
    </i>
    <i r="4">
      <x v="2139"/>
    </i>
    <i r="3">
      <x v="11"/>
    </i>
    <i r="4">
      <x v="2157"/>
    </i>
    <i>
      <x/>
    </i>
    <i r="1">
      <x v="1"/>
    </i>
    <i r="2">
      <x v="6"/>
    </i>
    <i r="3">
      <x v="5"/>
    </i>
    <i r="4">
      <x v="486"/>
    </i>
    <i r="1">
      <x v="3"/>
    </i>
    <i r="2">
      <x v="6"/>
    </i>
    <i r="3">
      <x v="1"/>
    </i>
    <i r="4">
      <x v="443"/>
    </i>
    <i r="3">
      <x v="7"/>
    </i>
    <i r="4">
      <x v="457"/>
    </i>
    <i r="4">
      <x v="514"/>
    </i>
    <i r="2">
      <x v="8"/>
    </i>
    <i r="3">
      <x v="8"/>
    </i>
    <i r="4">
      <x v="437"/>
    </i>
    <i r="3">
      <x v="10"/>
    </i>
    <i r="4">
      <x v="487"/>
    </i>
    <i r="1">
      <x v="5"/>
    </i>
    <i r="2">
      <x v="8"/>
    </i>
    <i r="3">
      <x v="4"/>
    </i>
    <i r="4">
      <x v="464"/>
    </i>
    <i r="1">
      <x v="9"/>
    </i>
    <i r="2">
      <x v="4"/>
    </i>
    <i r="3">
      <x v="11"/>
    </i>
    <i r="4">
      <x v="483"/>
    </i>
    <i r="2">
      <x v="5"/>
    </i>
    <i r="3">
      <x v="2"/>
    </i>
    <i r="4">
      <x v="447"/>
    </i>
    <i r="3">
      <x v="4"/>
    </i>
    <i r="4">
      <x v="458"/>
    </i>
    <i r="4">
      <x v="485"/>
    </i>
    <i r="3">
      <x v="5"/>
    </i>
    <i r="4">
      <x v="461"/>
    </i>
    <i r="3">
      <x v="9"/>
    </i>
    <i r="4">
      <x v="449"/>
    </i>
    <i r="3">
      <x v="10"/>
    </i>
    <i r="4">
      <x v="441"/>
    </i>
    <i r="2">
      <x v="6"/>
    </i>
    <i r="3">
      <x v="7"/>
    </i>
    <i r="4">
      <x v="469"/>
    </i>
    <i r="3">
      <x v="12"/>
    </i>
    <i r="4">
      <x v="503"/>
    </i>
    <i r="2">
      <x v="7"/>
    </i>
    <i r="3">
      <x v="3"/>
    </i>
    <i r="4">
      <x v="516"/>
    </i>
    <i r="3">
      <x v="4"/>
    </i>
    <i r="4">
      <x v="493"/>
    </i>
    <i r="3">
      <x v="5"/>
    </i>
    <i r="4">
      <x v="509"/>
    </i>
    <i r="3">
      <x v="9"/>
    </i>
    <i r="4">
      <x v="484"/>
    </i>
    <i r="2">
      <x v="8"/>
    </i>
    <i r="3">
      <x v="6"/>
    </i>
    <i r="4">
      <x v="431"/>
    </i>
    <i r="1">
      <x v="18"/>
    </i>
    <i r="2">
      <x v="8"/>
    </i>
    <i r="3">
      <x v="8"/>
    </i>
    <i r="4">
      <x v="492"/>
    </i>
    <i r="1">
      <x v="20"/>
    </i>
    <i r="2">
      <x v="1"/>
    </i>
    <i r="3">
      <x v="8"/>
    </i>
    <i r="4">
      <x v="499"/>
    </i>
    <i r="3">
      <x v="9"/>
    </i>
    <i r="4">
      <x v="429"/>
    </i>
    <i r="2">
      <x v="2"/>
    </i>
    <i r="3">
      <x v="3"/>
    </i>
    <i r="4">
      <x v="500"/>
    </i>
    <i r="2">
      <x v="3"/>
    </i>
    <i r="3">
      <x v="6"/>
    </i>
    <i r="4">
      <x v="462"/>
    </i>
    <i r="4">
      <x v="501"/>
    </i>
    <i r="3">
      <x v="7"/>
    </i>
    <i r="4">
      <x v="463"/>
    </i>
    <i r="3">
      <x v="9"/>
    </i>
    <i r="4">
      <x v="459"/>
    </i>
    <i r="3">
      <x v="11"/>
    </i>
    <i r="4">
      <x v="498"/>
    </i>
    <i r="3">
      <x v="12"/>
    </i>
    <i r="4">
      <x v="444"/>
    </i>
    <i r="4">
      <x v="489"/>
    </i>
    <i r="2">
      <x v="4"/>
    </i>
    <i r="3">
      <x v="1"/>
    </i>
    <i r="4">
      <x v="424"/>
    </i>
    <i r="3">
      <x v="2"/>
    </i>
    <i r="4">
      <x v="502"/>
    </i>
    <i r="4">
      <x v="504"/>
    </i>
    <i r="3">
      <x v="3"/>
    </i>
    <i r="4">
      <x v="455"/>
    </i>
    <i r="4">
      <x v="477"/>
    </i>
    <i r="4">
      <x v="508"/>
    </i>
    <i r="3">
      <x v="5"/>
    </i>
    <i r="4">
      <x v="468"/>
    </i>
    <i r="3">
      <x v="7"/>
    </i>
    <i r="4">
      <x v="490"/>
    </i>
    <i r="3">
      <x v="8"/>
    </i>
    <i r="4">
      <x v="466"/>
    </i>
    <i r="4">
      <x v="467"/>
    </i>
    <i r="3">
      <x v="9"/>
    </i>
    <i r="4">
      <x v="481"/>
    </i>
    <i r="4">
      <x v="507"/>
    </i>
    <i r="3">
      <x v="11"/>
    </i>
    <i r="4">
      <x v="519"/>
    </i>
    <i r="2">
      <x v="5"/>
    </i>
    <i r="3">
      <x v="3"/>
    </i>
    <i r="4">
      <x v="511"/>
    </i>
    <i r="3">
      <x v="5"/>
    </i>
    <i r="4">
      <x v="423"/>
    </i>
    <i r="3">
      <x v="7"/>
    </i>
    <i r="4">
      <x v="436"/>
    </i>
    <i r="4">
      <x v="480"/>
    </i>
    <i r="4">
      <x v="506"/>
    </i>
    <i r="3">
      <x v="8"/>
    </i>
    <i r="4">
      <x v="430"/>
    </i>
    <i r="4">
      <x v="435"/>
    </i>
    <i r="3">
      <x v="9"/>
    </i>
    <i r="4">
      <x v="456"/>
    </i>
    <i r="3">
      <x v="10"/>
    </i>
    <i r="4">
      <x v="434"/>
    </i>
    <i r="3">
      <x v="11"/>
    </i>
    <i r="4">
      <x v="470"/>
    </i>
    <i r="3">
      <x v="12"/>
    </i>
    <i r="4">
      <x v="451"/>
    </i>
    <i r="4">
      <x v="496"/>
    </i>
    <i r="2">
      <x v="6"/>
    </i>
    <i r="3">
      <x v="1"/>
    </i>
    <i r="4">
      <x v="450"/>
    </i>
    <i r="3">
      <x v="2"/>
    </i>
    <i r="4">
      <x v="420"/>
    </i>
    <i r="3">
      <x v="3"/>
    </i>
    <i r="4">
      <x v="471"/>
    </i>
    <i r="3">
      <x v="4"/>
    </i>
    <i r="4">
      <x v="448"/>
    </i>
    <i r="4">
      <x v="460"/>
    </i>
    <i r="4">
      <x v="476"/>
    </i>
    <i r="3">
      <x v="5"/>
    </i>
    <i r="4">
      <x v="428"/>
    </i>
    <i r="3">
      <x v="6"/>
    </i>
    <i r="4">
      <x v="465"/>
    </i>
    <i r="4">
      <x v="494"/>
    </i>
    <i r="3">
      <x v="7"/>
    </i>
    <i r="4">
      <x v="472"/>
    </i>
    <i r="3">
      <x v="8"/>
    </i>
    <i r="4">
      <x v="422"/>
    </i>
    <i r="4">
      <x v="473"/>
    </i>
    <i r="3">
      <x v="9"/>
    </i>
    <i r="4">
      <x v="479"/>
    </i>
    <i r="3">
      <x v="10"/>
    </i>
    <i r="4">
      <x v="439"/>
    </i>
    <i r="4">
      <x v="454"/>
    </i>
    <i r="3">
      <x v="11"/>
    </i>
    <i r="4">
      <x v="497"/>
    </i>
    <i r="2">
      <x v="7"/>
    </i>
    <i r="3">
      <x v="1"/>
    </i>
    <i r="4">
      <x v="442"/>
    </i>
    <i r="3">
      <x v="2"/>
    </i>
    <i r="4">
      <x v="446"/>
    </i>
    <i r="4">
      <x v="453"/>
    </i>
    <i r="3">
      <x v="3"/>
    </i>
    <i r="4">
      <x v="478"/>
    </i>
    <i r="3">
      <x v="4"/>
    </i>
    <i r="4">
      <x v="452"/>
    </i>
    <i r="4">
      <x v="475"/>
    </i>
    <i r="3">
      <x v="5"/>
    </i>
    <i r="4">
      <x v="445"/>
    </i>
    <i r="3">
      <x v="6"/>
    </i>
    <i r="4">
      <x v="421"/>
    </i>
    <i r="4">
      <x v="495"/>
    </i>
    <i r="3">
      <x v="8"/>
    </i>
    <i r="4">
      <x v="432"/>
    </i>
    <i r="4">
      <x v="433"/>
    </i>
    <i r="4">
      <x v="518"/>
    </i>
    <i r="3">
      <x v="9"/>
    </i>
    <i r="4">
      <x v="425"/>
    </i>
    <i r="3">
      <x v="10"/>
    </i>
    <i r="4">
      <x v="427"/>
    </i>
    <i r="4">
      <x v="438"/>
    </i>
    <i r="3">
      <x v="11"/>
    </i>
    <i r="4">
      <x v="505"/>
    </i>
    <i r="4">
      <x v="515"/>
    </i>
    <i r="3">
      <x v="12"/>
    </i>
    <i r="4">
      <x v="491"/>
    </i>
    <i r="2">
      <x v="8"/>
    </i>
    <i r="3">
      <x v="1"/>
    </i>
    <i r="4">
      <x v="426"/>
    </i>
    <i r="4">
      <x v="510"/>
    </i>
    <i r="3">
      <x v="2"/>
    </i>
    <i r="4">
      <x v="440"/>
    </i>
    <i r="3">
      <x v="3"/>
    </i>
    <i r="4">
      <x v="482"/>
    </i>
    <i r="3">
      <x v="7"/>
    </i>
    <i r="4">
      <x v="513"/>
    </i>
    <i r="3">
      <x v="10"/>
    </i>
    <i r="4">
      <x v="512"/>
    </i>
    <i r="3">
      <x v="12"/>
    </i>
    <i r="4">
      <x v="488"/>
    </i>
    <i r="2">
      <x v="9"/>
    </i>
    <i r="3">
      <x v="1"/>
    </i>
    <i r="4">
      <x v="474"/>
    </i>
    <i r="4">
      <x v="517"/>
    </i>
    <i>
      <x v="6"/>
    </i>
    <i r="1">
      <x v="1"/>
    </i>
    <i r="2">
      <x v="6"/>
    </i>
    <i r="3">
      <x v="11"/>
    </i>
    <i r="4">
      <x v="208"/>
    </i>
    <i r="2">
      <x v="7"/>
    </i>
    <i r="3">
      <x v="5"/>
    </i>
    <i r="4">
      <x v="224"/>
    </i>
    <i r="3">
      <x v="8"/>
    </i>
    <i r="4">
      <x v="191"/>
    </i>
    <i r="3">
      <x v="10"/>
    </i>
    <i r="4">
      <x v="239"/>
    </i>
    <i r="2">
      <x v="8"/>
    </i>
    <i r="3">
      <x v="7"/>
    </i>
    <i r="4">
      <x v="204"/>
    </i>
    <i r="1">
      <x v="3"/>
    </i>
    <i r="2">
      <x v="6"/>
    </i>
    <i r="3">
      <x v="7"/>
    </i>
    <i r="4">
      <x v="184"/>
    </i>
    <i r="3">
      <x v="12"/>
    </i>
    <i r="4">
      <x v="207"/>
    </i>
    <i r="1">
      <x v="5"/>
    </i>
    <i r="2">
      <x v="8"/>
    </i>
    <i r="3">
      <x v="1"/>
    </i>
    <i r="4">
      <x v="229"/>
    </i>
    <i r="1">
      <x v="7"/>
    </i>
    <i r="2">
      <x v="7"/>
    </i>
    <i r="3">
      <x v="10"/>
    </i>
    <i r="4">
      <x v="178"/>
    </i>
    <i r="1">
      <x v="9"/>
    </i>
    <i r="2">
      <x v="6"/>
    </i>
    <i r="3">
      <x v="8"/>
    </i>
    <i r="4">
      <x v="175"/>
    </i>
    <i r="3">
      <x v="9"/>
    </i>
    <i r="4">
      <x v="169"/>
    </i>
    <i r="4">
      <x v="193"/>
    </i>
    <i r="3">
      <x v="10"/>
    </i>
    <i r="4">
      <x v="183"/>
    </i>
    <i r="3">
      <x v="11"/>
    </i>
    <i r="4">
      <x v="203"/>
    </i>
    <i r="2">
      <x v="7"/>
    </i>
    <i r="3">
      <x v="1"/>
    </i>
    <i r="4">
      <x v="173"/>
    </i>
    <i r="4">
      <x v="232"/>
    </i>
    <i r="3">
      <x v="3"/>
    </i>
    <i r="4">
      <x v="180"/>
    </i>
    <i r="3">
      <x v="4"/>
    </i>
    <i r="4">
      <x v="226"/>
    </i>
    <i r="4">
      <x v="228"/>
    </i>
    <i r="3">
      <x v="5"/>
    </i>
    <i r="4">
      <x v="181"/>
    </i>
    <i r="3">
      <x v="9"/>
    </i>
    <i r="4">
      <x v="196"/>
    </i>
    <i r="3">
      <x v="12"/>
    </i>
    <i r="4">
      <x v="165"/>
    </i>
    <i r="2">
      <x v="8"/>
    </i>
    <i r="3">
      <x v="1"/>
    </i>
    <i r="4">
      <x v="194"/>
    </i>
    <i r="4">
      <x v="215"/>
    </i>
    <i r="2">
      <x v="9"/>
    </i>
    <i r="3">
      <x v="1"/>
    </i>
    <i r="4">
      <x v="197"/>
    </i>
    <i r="1">
      <x v="15"/>
    </i>
    <i r="2">
      <x v="7"/>
    </i>
    <i r="3">
      <x v="3"/>
    </i>
    <i r="4">
      <x v="174"/>
    </i>
    <i r="1">
      <x v="16"/>
    </i>
    <i r="2">
      <x v="8"/>
    </i>
    <i r="3">
      <x v="7"/>
    </i>
    <i r="4">
      <x v="185"/>
    </i>
    <i r="1">
      <x v="18"/>
    </i>
    <i r="2">
      <x v="6"/>
    </i>
    <i r="3">
      <x v="11"/>
    </i>
    <i r="4">
      <x v="217"/>
    </i>
    <i r="1">
      <x v="20"/>
    </i>
    <i r="2">
      <x v="6"/>
    </i>
    <i r="3">
      <x v="6"/>
    </i>
    <i r="4">
      <x v="161"/>
    </i>
    <i r="3">
      <x v="7"/>
    </i>
    <i r="4">
      <x v="162"/>
    </i>
    <i r="4">
      <x v="164"/>
    </i>
    <i r="3">
      <x v="8"/>
    </i>
    <i r="4">
      <x v="188"/>
    </i>
    <i r="4">
      <x v="200"/>
    </i>
    <i r="3">
      <x v="9"/>
    </i>
    <i r="4">
      <x v="192"/>
    </i>
    <i r="4">
      <x v="198"/>
    </i>
    <i r="2">
      <x v="7"/>
    </i>
    <i r="3">
      <x v="1"/>
    </i>
    <i r="4">
      <x v="201"/>
    </i>
    <i r="4">
      <x v="214"/>
    </i>
    <i r="4">
      <x v="221"/>
    </i>
    <i r="4">
      <x v="222"/>
    </i>
    <i r="3">
      <x v="2"/>
    </i>
    <i r="4">
      <x v="168"/>
    </i>
    <i r="4">
      <x v="172"/>
    </i>
    <i r="3">
      <x v="3"/>
    </i>
    <i r="4">
      <x v="177"/>
    </i>
    <i r="4">
      <x v="216"/>
    </i>
    <i r="4">
      <x v="218"/>
    </i>
    <i r="3">
      <x v="5"/>
    </i>
    <i r="4">
      <x v="195"/>
    </i>
    <i r="4">
      <x v="230"/>
    </i>
    <i r="4">
      <x v="234"/>
    </i>
    <i r="3">
      <x v="6"/>
    </i>
    <i r="4">
      <x v="160"/>
    </i>
    <i r="4">
      <x v="167"/>
    </i>
    <i r="4">
      <x v="187"/>
    </i>
    <i r="4">
      <x v="209"/>
    </i>
    <i r="4">
      <x v="227"/>
    </i>
    <i r="4">
      <x v="235"/>
    </i>
    <i r="3">
      <x v="7"/>
    </i>
    <i r="4">
      <x v="170"/>
    </i>
    <i r="4">
      <x v="176"/>
    </i>
    <i r="4">
      <x v="213"/>
    </i>
    <i r="4">
      <x v="220"/>
    </i>
    <i r="3">
      <x v="8"/>
    </i>
    <i r="4">
      <x v="163"/>
    </i>
    <i r="4">
      <x v="211"/>
    </i>
    <i r="3">
      <x v="9"/>
    </i>
    <i r="4">
      <x v="202"/>
    </i>
    <i r="4">
      <x v="205"/>
    </i>
    <i r="4">
      <x v="210"/>
    </i>
    <i r="3">
      <x v="11"/>
    </i>
    <i r="4">
      <x v="236"/>
    </i>
    <i r="3">
      <x v="12"/>
    </i>
    <i r="4">
      <x v="231"/>
    </i>
    <i r="2">
      <x v="8"/>
    </i>
    <i r="3">
      <x v="1"/>
    </i>
    <i r="4">
      <x v="237"/>
    </i>
    <i r="3">
      <x v="2"/>
    </i>
    <i r="4">
      <x v="179"/>
    </i>
    <i r="4">
      <x v="212"/>
    </i>
    <i r="4">
      <x v="219"/>
    </i>
    <i r="3">
      <x v="3"/>
    </i>
    <i r="4">
      <x v="225"/>
    </i>
    <i r="3">
      <x v="4"/>
    </i>
    <i r="4">
      <x v="223"/>
    </i>
    <i r="3">
      <x v="6"/>
    </i>
    <i r="4">
      <x v="171"/>
    </i>
    <i r="4">
      <x v="190"/>
    </i>
    <i r="3">
      <x v="7"/>
    </i>
    <i r="4">
      <x v="189"/>
    </i>
    <i r="4">
      <x v="206"/>
    </i>
    <i r="3">
      <x v="8"/>
    </i>
    <i r="4">
      <x v="199"/>
    </i>
    <i r="4">
      <x v="233"/>
    </i>
    <i r="3">
      <x v="12"/>
    </i>
    <i r="4">
      <x v="166"/>
    </i>
    <i r="4">
      <x v="182"/>
    </i>
    <i r="4">
      <x v="238"/>
    </i>
    <i r="2">
      <x v="9"/>
    </i>
    <i r="3">
      <x v="2"/>
    </i>
    <i r="4">
      <x v="186"/>
    </i>
    <i>
      <x v="34"/>
    </i>
    <i r="1">
      <x v="1"/>
    </i>
    <i r="2">
      <x v="8"/>
    </i>
    <i r="3">
      <x v="9"/>
    </i>
    <i r="4">
      <x v="2188"/>
    </i>
    <i r="2">
      <x v="9"/>
    </i>
    <i r="3">
      <x v="1"/>
    </i>
    <i r="4">
      <x v="2261"/>
    </i>
    <i r="1">
      <x v="3"/>
    </i>
    <i r="2">
      <x v="6"/>
    </i>
    <i r="3">
      <x v="8"/>
    </i>
    <i r="4">
      <x v="2182"/>
    </i>
    <i r="2">
      <x v="7"/>
    </i>
    <i r="3">
      <x v="2"/>
    </i>
    <i r="4">
      <x v="2235"/>
    </i>
    <i r="3">
      <x v="5"/>
    </i>
    <i r="4">
      <x v="2223"/>
    </i>
    <i r="2">
      <x v="9"/>
    </i>
    <i r="3">
      <x v="2"/>
    </i>
    <i r="4">
      <x v="2273"/>
    </i>
    <i r="1">
      <x v="5"/>
    </i>
    <i r="2">
      <x v="7"/>
    </i>
    <i r="3">
      <x v="7"/>
    </i>
    <i r="4">
      <x v="2228"/>
    </i>
    <i r="2">
      <x v="9"/>
    </i>
    <i r="3">
      <x v="2"/>
    </i>
    <i r="4">
      <x v="2238"/>
    </i>
    <i r="1">
      <x v="7"/>
    </i>
    <i r="2">
      <x v="8"/>
    </i>
    <i r="3">
      <x v="7"/>
    </i>
    <i r="4">
      <x v="2252"/>
    </i>
    <i r="1">
      <x v="9"/>
    </i>
    <i r="2">
      <x v="5"/>
    </i>
    <i r="3">
      <x v="2"/>
    </i>
    <i r="4">
      <x v="2185"/>
    </i>
    <i r="3">
      <x v="10"/>
    </i>
    <i r="4">
      <x v="2227"/>
    </i>
    <i r="2">
      <x v="6"/>
    </i>
    <i r="3">
      <x v="8"/>
    </i>
    <i r="4">
      <x v="2225"/>
    </i>
    <i r="3">
      <x v="11"/>
    </i>
    <i r="4">
      <x v="2275"/>
    </i>
    <i r="2">
      <x v="7"/>
    </i>
    <i r="3">
      <x v="6"/>
    </i>
    <i r="4">
      <x v="2200"/>
    </i>
    <i r="3">
      <x v="8"/>
    </i>
    <i r="4">
      <x v="2246"/>
    </i>
    <i r="3">
      <x v="11"/>
    </i>
    <i r="4">
      <x v="2233"/>
    </i>
    <i r="2">
      <x v="8"/>
    </i>
    <i r="3">
      <x v="4"/>
    </i>
    <i r="4">
      <x v="2189"/>
    </i>
    <i r="3">
      <x v="5"/>
    </i>
    <i r="4">
      <x v="2257"/>
    </i>
    <i r="3">
      <x v="11"/>
    </i>
    <i r="4">
      <x v="2192"/>
    </i>
    <i r="4">
      <x v="2248"/>
    </i>
    <i r="4">
      <x v="2256"/>
    </i>
    <i r="4">
      <x v="2259"/>
    </i>
    <i r="4">
      <x v="2265"/>
    </i>
    <i r="2">
      <x v="9"/>
    </i>
    <i r="3">
      <x v="1"/>
    </i>
    <i r="4">
      <x v="2241"/>
    </i>
    <i r="3">
      <x v="2"/>
    </i>
    <i r="4">
      <x v="2191"/>
    </i>
    <i r="1">
      <x v="11"/>
    </i>
    <i r="2">
      <x v="7"/>
    </i>
    <i r="3">
      <x v="9"/>
    </i>
    <i r="4">
      <x v="2199"/>
    </i>
    <i r="1">
      <x v="12"/>
    </i>
    <i r="2">
      <x v="7"/>
    </i>
    <i r="3">
      <x v="11"/>
    </i>
    <i r="4">
      <x v="2278"/>
    </i>
    <i r="1">
      <x v="18"/>
    </i>
    <i r="2">
      <x v="7"/>
    </i>
    <i r="3">
      <x v="1"/>
    </i>
    <i r="4">
      <x v="2263"/>
    </i>
    <i r="1">
      <x v="20"/>
    </i>
    <i r="2">
      <x v="3"/>
    </i>
    <i r="3">
      <x v="12"/>
    </i>
    <i r="4">
      <x v="2222"/>
    </i>
    <i r="2">
      <x v="4"/>
    </i>
    <i r="3">
      <x v="1"/>
    </i>
    <i r="4">
      <x v="2277"/>
    </i>
    <i r="2">
      <x v="5"/>
    </i>
    <i r="3">
      <x v="3"/>
    </i>
    <i r="4">
      <x v="2249"/>
    </i>
    <i r="3">
      <x v="5"/>
    </i>
    <i r="4">
      <x v="2231"/>
    </i>
    <i r="3">
      <x v="7"/>
    </i>
    <i r="4">
      <x v="2229"/>
    </i>
    <i r="3">
      <x v="10"/>
    </i>
    <i r="4">
      <x v="2239"/>
    </i>
    <i r="4">
      <x v="2242"/>
    </i>
    <i r="3">
      <x v="12"/>
    </i>
    <i r="4">
      <x v="2276"/>
    </i>
    <i r="2">
      <x v="6"/>
    </i>
    <i r="3">
      <x v="1"/>
    </i>
    <i r="4">
      <x v="2245"/>
    </i>
    <i r="4">
      <x v="2274"/>
    </i>
    <i r="3">
      <x v="2"/>
    </i>
    <i r="4">
      <x v="2260"/>
    </i>
    <i r="3">
      <x v="3"/>
    </i>
    <i r="4">
      <x v="2230"/>
    </i>
    <i r="3">
      <x v="6"/>
    </i>
    <i r="4">
      <x v="2232"/>
    </i>
    <i r="3">
      <x v="7"/>
    </i>
    <i r="4">
      <x v="2251"/>
    </i>
    <i r="3">
      <x v="10"/>
    </i>
    <i r="4">
      <x v="2237"/>
    </i>
    <i r="4">
      <x v="2262"/>
    </i>
    <i r="3">
      <x v="11"/>
    </i>
    <i r="4">
      <x v="2267"/>
    </i>
    <i r="2">
      <x v="7"/>
    </i>
    <i r="3">
      <x v="1"/>
    </i>
    <i r="4">
      <x v="2197"/>
    </i>
    <i r="4">
      <x v="2279"/>
    </i>
    <i r="3">
      <x v="3"/>
    </i>
    <i r="4">
      <x v="2187"/>
    </i>
    <i r="3">
      <x v="5"/>
    </i>
    <i r="4">
      <x v="2258"/>
    </i>
    <i r="3">
      <x v="7"/>
    </i>
    <i r="4">
      <x v="2195"/>
    </i>
    <i r="4">
      <x v="2247"/>
    </i>
    <i r="3">
      <x v="8"/>
    </i>
    <i r="4">
      <x v="2280"/>
    </i>
    <i r="3">
      <x v="10"/>
    </i>
    <i r="4">
      <x v="2198"/>
    </i>
    <i r="4">
      <x v="2253"/>
    </i>
    <i r="3">
      <x v="11"/>
    </i>
    <i r="4">
      <x v="2272"/>
    </i>
    <i r="2">
      <x v="8"/>
    </i>
    <i r="3">
      <x v="1"/>
    </i>
    <i r="4">
      <x v="2184"/>
    </i>
    <i r="4">
      <x v="2226"/>
    </i>
    <i r="4">
      <x v="2236"/>
    </i>
    <i r="3">
      <x v="2"/>
    </i>
    <i r="4">
      <x v="2190"/>
    </i>
    <i r="4">
      <x v="2194"/>
    </i>
    <i r="3">
      <x v="3"/>
    </i>
    <i r="4">
      <x v="2221"/>
    </i>
    <i r="4">
      <x v="2240"/>
    </i>
    <i r="3">
      <x v="4"/>
    </i>
    <i r="4">
      <x v="2255"/>
    </i>
    <i r="4">
      <x v="2266"/>
    </i>
    <i r="3">
      <x v="5"/>
    </i>
    <i r="4">
      <x v="2264"/>
    </i>
    <i r="3">
      <x v="8"/>
    </i>
    <i r="4">
      <x v="2186"/>
    </i>
    <i r="3">
      <x v="10"/>
    </i>
    <i r="4">
      <x v="2193"/>
    </i>
    <i r="4">
      <x v="2224"/>
    </i>
    <i r="4">
      <x v="2244"/>
    </i>
    <i r="3">
      <x v="11"/>
    </i>
    <i r="4">
      <x v="2196"/>
    </i>
    <i r="4">
      <x v="2250"/>
    </i>
    <i r="4">
      <x v="2271"/>
    </i>
    <i r="3">
      <x v="12"/>
    </i>
    <i r="4">
      <x v="2234"/>
    </i>
    <i r="4">
      <x v="2270"/>
    </i>
    <i r="2">
      <x v="9"/>
    </i>
    <i r="3">
      <x v="1"/>
    </i>
    <i r="4">
      <x v="2183"/>
    </i>
    <i r="4">
      <x v="2254"/>
    </i>
    <i r="3">
      <x v="2"/>
    </i>
    <i r="4">
      <x v="2181"/>
    </i>
    <i r="4">
      <x v="2268"/>
    </i>
    <i r="4">
      <x v="2269"/>
    </i>
    <i r="3">
      <x v="3"/>
    </i>
    <i r="4">
      <x v="2243"/>
    </i>
    <i>
      <x v="8"/>
    </i>
    <i r="1">
      <x v="3"/>
    </i>
    <i r="2">
      <x v="9"/>
    </i>
    <i r="3">
      <x v="2"/>
    </i>
    <i r="4">
      <x v="1686"/>
    </i>
    <i r="1">
      <x v="5"/>
    </i>
    <i r="2">
      <x v="7"/>
    </i>
    <i r="3">
      <x v="6"/>
    </i>
    <i r="4">
      <x v="1706"/>
    </i>
    <i r="3">
      <x v="12"/>
    </i>
    <i r="4">
      <x v="1710"/>
    </i>
    <i r="1">
      <x v="8"/>
    </i>
    <i r="2">
      <x v="9"/>
    </i>
    <i r="3">
      <x v="3"/>
    </i>
    <i r="4">
      <x v="1683"/>
    </i>
    <i r="1">
      <x v="9"/>
    </i>
    <i r="2">
      <x v="7"/>
    </i>
    <i r="3">
      <x v="2"/>
    </i>
    <i r="4">
      <x v="1727"/>
    </i>
    <i r="2">
      <x v="9"/>
    </i>
    <i r="3">
      <x v="3"/>
    </i>
    <i r="4">
      <x v="1693"/>
    </i>
    <i r="1">
      <x v="20"/>
    </i>
    <i r="2">
      <x v="6"/>
    </i>
    <i r="3">
      <x v="5"/>
    </i>
    <i r="4">
      <x v="1726"/>
    </i>
    <i r="3">
      <x v="7"/>
    </i>
    <i r="4">
      <x v="1709"/>
    </i>
    <i r="4">
      <x v="1725"/>
    </i>
    <i r="3">
      <x v="8"/>
    </i>
    <i r="4">
      <x v="1711"/>
    </i>
    <i r="4">
      <x v="1719"/>
    </i>
    <i r="3">
      <x v="9"/>
    </i>
    <i r="4">
      <x v="1713"/>
    </i>
    <i r="4">
      <x v="1724"/>
    </i>
    <i r="4">
      <x v="1738"/>
    </i>
    <i r="3">
      <x v="10"/>
    </i>
    <i r="4">
      <x v="1720"/>
    </i>
    <i r="3">
      <x v="12"/>
    </i>
    <i r="4">
      <x v="1701"/>
    </i>
    <i r="2">
      <x v="7"/>
    </i>
    <i r="3">
      <x v="1"/>
    </i>
    <i r="4">
      <x v="1704"/>
    </i>
    <i r="3">
      <x v="2"/>
    </i>
    <i r="4">
      <x v="1702"/>
    </i>
    <i r="3">
      <x v="3"/>
    </i>
    <i r="4">
      <x v="1715"/>
    </i>
    <i r="3">
      <x v="4"/>
    </i>
    <i r="4">
      <x v="1714"/>
    </i>
    <i r="4">
      <x v="1734"/>
    </i>
    <i r="3">
      <x v="5"/>
    </i>
    <i r="4">
      <x v="1712"/>
    </i>
    <i r="4">
      <x v="1723"/>
    </i>
    <i r="4">
      <x v="1731"/>
    </i>
    <i r="3">
      <x v="6"/>
    </i>
    <i r="4">
      <x v="1737"/>
    </i>
    <i r="4">
      <x v="1740"/>
    </i>
    <i r="3">
      <x v="7"/>
    </i>
    <i r="4">
      <x v="1703"/>
    </i>
    <i r="3">
      <x v="8"/>
    </i>
    <i r="4">
      <x v="1705"/>
    </i>
    <i r="3">
      <x v="9"/>
    </i>
    <i r="4">
      <x v="1728"/>
    </i>
    <i r="4">
      <x v="1730"/>
    </i>
    <i r="3">
      <x v="10"/>
    </i>
    <i r="4">
      <x v="1736"/>
    </i>
    <i r="3">
      <x v="11"/>
    </i>
    <i r="4">
      <x v="1721"/>
    </i>
    <i r="4">
      <x v="1732"/>
    </i>
    <i r="2">
      <x v="8"/>
    </i>
    <i r="3">
      <x v="2"/>
    </i>
    <i r="4">
      <x v="1707"/>
    </i>
    <i r="4">
      <x v="1722"/>
    </i>
    <i r="3">
      <x v="3"/>
    </i>
    <i r="4">
      <x v="1708"/>
    </i>
    <i r="4">
      <x v="1717"/>
    </i>
    <i r="4">
      <x v="1718"/>
    </i>
    <i r="4">
      <x v="1739"/>
    </i>
    <i r="3">
      <x v="4"/>
    </i>
    <i r="4">
      <x v="1729"/>
    </i>
    <i r="3">
      <x v="7"/>
    </i>
    <i r="4">
      <x v="1735"/>
    </i>
    <i r="3">
      <x v="9"/>
    </i>
    <i r="4">
      <x v="1733"/>
    </i>
    <i r="3">
      <x v="10"/>
    </i>
    <i r="4">
      <x v="1716"/>
    </i>
    <i r="2">
      <x v="9"/>
    </i>
    <i r="3">
      <x v="2"/>
    </i>
    <i r="4">
      <x v="1681"/>
    </i>
    <i r="4">
      <x v="1682"/>
    </i>
    <i r="4">
      <x v="1684"/>
    </i>
    <i r="4">
      <x v="1685"/>
    </i>
    <i r="4">
      <x v="1689"/>
    </i>
    <i r="4">
      <x v="1692"/>
    </i>
    <i r="4">
      <x v="1694"/>
    </i>
    <i r="3">
      <x v="3"/>
    </i>
    <i r="4">
      <x v="1687"/>
    </i>
    <i r="4">
      <x v="1688"/>
    </i>
    <i r="4">
      <x v="1690"/>
    </i>
    <i r="4">
      <x v="1691"/>
    </i>
    <i r="4">
      <x v="1695"/>
    </i>
    <i r="4">
      <x v="1696"/>
    </i>
    <i r="4">
      <x v="1697"/>
    </i>
    <i r="4">
      <x v="1698"/>
    </i>
    <i r="4">
      <x v="1699"/>
    </i>
    <i r="4">
      <x v="1700"/>
    </i>
    <i>
      <x v="14"/>
    </i>
    <i r="1">
      <x v="3"/>
    </i>
    <i r="2">
      <x v="6"/>
    </i>
    <i r="3">
      <x v="4"/>
    </i>
    <i r="4">
      <x v="934"/>
    </i>
    <i r="1">
      <x v="9"/>
    </i>
    <i r="2">
      <x v="5"/>
    </i>
    <i r="3">
      <x v="1"/>
    </i>
    <i r="4">
      <x v="876"/>
    </i>
    <i r="3">
      <x v="8"/>
    </i>
    <i r="4">
      <x v="870"/>
    </i>
    <i r="3">
      <x v="10"/>
    </i>
    <i r="4">
      <x v="862"/>
    </i>
    <i r="2">
      <x v="6"/>
    </i>
    <i r="3">
      <x v="2"/>
    </i>
    <i r="4">
      <x v="931"/>
    </i>
    <i r="3">
      <x v="11"/>
    </i>
    <i r="4">
      <x v="918"/>
    </i>
    <i r="2">
      <x v="9"/>
    </i>
    <i r="3">
      <x v="1"/>
    </i>
    <i r="4">
      <x v="910"/>
    </i>
    <i r="1">
      <x v="20"/>
    </i>
    <i r="2">
      <x v="1"/>
    </i>
    <i r="3">
      <x v="10"/>
    </i>
    <i r="4">
      <x v="867"/>
    </i>
    <i r="2">
      <x v="2"/>
    </i>
    <i r="3">
      <x v="4"/>
    </i>
    <i r="4">
      <x v="901"/>
    </i>
    <i r="3">
      <x v="5"/>
    </i>
    <i r="4">
      <x v="930"/>
    </i>
    <i r="3">
      <x v="6"/>
    </i>
    <i r="4">
      <x v="908"/>
    </i>
    <i r="4">
      <x v="926"/>
    </i>
    <i r="3">
      <x v="9"/>
    </i>
    <i r="4">
      <x v="916"/>
    </i>
    <i r="3">
      <x v="11"/>
    </i>
    <i r="4">
      <x v="878"/>
    </i>
    <i r="4">
      <x v="905"/>
    </i>
    <i r="2">
      <x v="3"/>
    </i>
    <i r="3">
      <x v="1"/>
    </i>
    <i r="4">
      <x v="872"/>
    </i>
    <i r="3">
      <x v="8"/>
    </i>
    <i r="4">
      <x v="907"/>
    </i>
    <i r="3">
      <x v="10"/>
    </i>
    <i r="4">
      <x v="921"/>
    </i>
    <i r="3">
      <x v="12"/>
    </i>
    <i r="4">
      <x v="936"/>
    </i>
    <i r="2">
      <x v="4"/>
    </i>
    <i r="3">
      <x v="1"/>
    </i>
    <i r="4">
      <x v="863"/>
    </i>
    <i r="4">
      <x v="915"/>
    </i>
    <i r="3">
      <x v="3"/>
    </i>
    <i r="4">
      <x v="929"/>
    </i>
    <i r="3">
      <x v="4"/>
    </i>
    <i r="4">
      <x v="913"/>
    </i>
    <i r="4">
      <x v="927"/>
    </i>
    <i r="3">
      <x v="5"/>
    </i>
    <i r="4">
      <x v="879"/>
    </i>
    <i r="3">
      <x v="6"/>
    </i>
    <i r="4">
      <x v="909"/>
    </i>
    <i r="3">
      <x v="7"/>
    </i>
    <i r="4">
      <x v="914"/>
    </i>
    <i r="3">
      <x v="8"/>
    </i>
    <i r="4">
      <x v="903"/>
    </i>
    <i r="4">
      <x v="938"/>
    </i>
    <i r="3">
      <x v="9"/>
    </i>
    <i r="4">
      <x v="928"/>
    </i>
    <i r="3">
      <x v="10"/>
    </i>
    <i r="4">
      <x v="873"/>
    </i>
    <i r="4">
      <x v="912"/>
    </i>
    <i r="3">
      <x v="11"/>
    </i>
    <i r="4">
      <x v="865"/>
    </i>
    <i r="4">
      <x v="919"/>
    </i>
    <i r="2">
      <x v="5"/>
    </i>
    <i r="3">
      <x v="1"/>
    </i>
    <i r="4">
      <x v="924"/>
    </i>
    <i r="3">
      <x v="2"/>
    </i>
    <i r="4">
      <x v="932"/>
    </i>
    <i r="3">
      <x v="3"/>
    </i>
    <i r="4">
      <x v="869"/>
    </i>
    <i r="3">
      <x v="4"/>
    </i>
    <i r="4">
      <x v="874"/>
    </i>
    <i r="3">
      <x v="5"/>
    </i>
    <i r="4">
      <x v="939"/>
    </i>
    <i r="3">
      <x v="9"/>
    </i>
    <i r="4">
      <x v="864"/>
    </i>
    <i r="3">
      <x v="10"/>
    </i>
    <i r="4">
      <x v="860"/>
    </i>
    <i r="4">
      <x v="871"/>
    </i>
    <i r="4">
      <x v="920"/>
    </i>
    <i r="4">
      <x v="925"/>
    </i>
    <i r="4">
      <x v="937"/>
    </i>
    <i r="3">
      <x v="11"/>
    </i>
    <i r="4">
      <x v="877"/>
    </i>
    <i r="3">
      <x v="12"/>
    </i>
    <i r="4">
      <x v="868"/>
    </i>
    <i r="2">
      <x v="6"/>
    </i>
    <i r="3">
      <x v="1"/>
    </i>
    <i r="4">
      <x v="911"/>
    </i>
    <i r="3">
      <x v="2"/>
    </i>
    <i r="4">
      <x v="906"/>
    </i>
    <i r="3">
      <x v="3"/>
    </i>
    <i r="4">
      <x v="933"/>
    </i>
    <i r="3">
      <x v="6"/>
    </i>
    <i r="4">
      <x v="917"/>
    </i>
    <i r="3">
      <x v="7"/>
    </i>
    <i r="4">
      <x v="902"/>
    </i>
    <i r="3">
      <x v="8"/>
    </i>
    <i r="4">
      <x v="922"/>
    </i>
    <i r="3">
      <x v="10"/>
    </i>
    <i r="4">
      <x v="923"/>
    </i>
    <i r="2">
      <x v="7"/>
    </i>
    <i r="3">
      <x v="1"/>
    </i>
    <i r="4">
      <x v="866"/>
    </i>
    <i r="3">
      <x v="9"/>
    </i>
    <i r="4">
      <x v="875"/>
    </i>
    <i r="3">
      <x v="12"/>
    </i>
    <i r="4">
      <x v="904"/>
    </i>
    <i r="4">
      <x v="935"/>
    </i>
    <i r="2">
      <x v="8"/>
    </i>
    <i r="3">
      <x v="2"/>
    </i>
    <i r="4">
      <x v="900"/>
    </i>
    <i r="3">
      <x v="8"/>
    </i>
    <i r="4">
      <x v="861"/>
    </i>
    <i>
      <x v="32"/>
    </i>
    <i r="1">
      <x v="1"/>
    </i>
    <i r="2">
      <x v="6"/>
    </i>
    <i r="3">
      <x v="10"/>
    </i>
    <i r="4">
      <x v="2645"/>
    </i>
    <i r="3">
      <x v="11"/>
    </i>
    <i r="4">
      <x v="2652"/>
    </i>
    <i r="2">
      <x v="7"/>
    </i>
    <i r="3">
      <x v="9"/>
    </i>
    <i r="4">
      <x v="2620"/>
    </i>
    <i r="2">
      <x v="8"/>
    </i>
    <i r="3">
      <x v="6"/>
    </i>
    <i r="4">
      <x v="2630"/>
    </i>
    <i r="1">
      <x v="3"/>
    </i>
    <i r="2">
      <x v="7"/>
    </i>
    <i r="3">
      <x v="2"/>
    </i>
    <i r="4">
      <x v="2635"/>
    </i>
    <i r="3">
      <x v="7"/>
    </i>
    <i r="4">
      <x v="2647"/>
    </i>
    <i r="1">
      <x v="5"/>
    </i>
    <i r="2">
      <x v="8"/>
    </i>
    <i r="3">
      <x v="6"/>
    </i>
    <i r="4">
      <x v="2642"/>
    </i>
    <i r="3">
      <x v="10"/>
    </i>
    <i r="4">
      <x v="2625"/>
    </i>
    <i r="3">
      <x v="11"/>
    </i>
    <i r="4">
      <x v="2611"/>
    </i>
    <i r="1">
      <x v="9"/>
    </i>
    <i r="2">
      <x v="7"/>
    </i>
    <i r="3">
      <x v="1"/>
    </i>
    <i r="4">
      <x v="2639"/>
    </i>
    <i r="3">
      <x v="4"/>
    </i>
    <i r="4">
      <x v="2629"/>
    </i>
    <i r="2">
      <x v="8"/>
    </i>
    <i r="3">
      <x v="3"/>
    </i>
    <i r="4">
      <x v="2615"/>
    </i>
    <i r="1">
      <x v="12"/>
    </i>
    <i r="2">
      <x v="8"/>
    </i>
    <i r="3">
      <x v="11"/>
    </i>
    <i r="4">
      <x v="2622"/>
    </i>
    <i r="1">
      <x v="20"/>
    </i>
    <i r="2">
      <x v="4"/>
    </i>
    <i r="3">
      <x v="3"/>
    </i>
    <i r="4">
      <x v="2604"/>
    </i>
    <i r="3">
      <x v="6"/>
    </i>
    <i r="4">
      <x v="2609"/>
    </i>
    <i r="3">
      <x v="8"/>
    </i>
    <i r="4">
      <x v="2601"/>
    </i>
    <i r="4">
      <x v="2613"/>
    </i>
    <i r="4">
      <x v="2624"/>
    </i>
    <i r="2">
      <x v="5"/>
    </i>
    <i r="3">
      <x v="12"/>
    </i>
    <i r="4">
      <x v="2603"/>
    </i>
    <i r="2">
      <x v="6"/>
    </i>
    <i r="3">
      <x v="1"/>
    </i>
    <i r="4">
      <x v="2633"/>
    </i>
    <i r="3">
      <x v="3"/>
    </i>
    <i r="4">
      <x v="2606"/>
    </i>
    <i r="3">
      <x v="4"/>
    </i>
    <i r="4">
      <x v="2614"/>
    </i>
    <i r="3">
      <x v="5"/>
    </i>
    <i r="4">
      <x v="2653"/>
    </i>
    <i r="3">
      <x v="8"/>
    </i>
    <i r="4">
      <x v="2641"/>
    </i>
    <i r="3">
      <x v="9"/>
    </i>
    <i r="4">
      <x v="2617"/>
    </i>
    <i r="3">
      <x v="10"/>
    </i>
    <i r="4">
      <x v="2602"/>
    </i>
    <i r="3">
      <x v="11"/>
    </i>
    <i r="4">
      <x v="2628"/>
    </i>
    <i r="3">
      <x v="12"/>
    </i>
    <i r="4">
      <x v="2612"/>
    </i>
    <i r="4">
      <x v="2638"/>
    </i>
    <i r="2">
      <x v="7"/>
    </i>
    <i r="3">
      <x v="2"/>
    </i>
    <i r="4">
      <x v="2654"/>
    </i>
    <i r="3">
      <x v="3"/>
    </i>
    <i r="4">
      <x v="2659"/>
    </i>
    <i r="3">
      <x v="4"/>
    </i>
    <i r="4">
      <x v="2621"/>
    </i>
    <i r="4">
      <x v="2640"/>
    </i>
    <i r="3">
      <x v="5"/>
    </i>
    <i r="4">
      <x v="2626"/>
    </i>
    <i r="3">
      <x v="6"/>
    </i>
    <i r="4">
      <x v="2607"/>
    </i>
    <i r="3">
      <x v="7"/>
    </i>
    <i r="4">
      <x v="2616"/>
    </i>
    <i r="3">
      <x v="8"/>
    </i>
    <i r="4">
      <x v="2631"/>
    </i>
    <i r="4">
      <x v="2646"/>
    </i>
    <i r="3">
      <x v="9"/>
    </i>
    <i r="4">
      <x v="2619"/>
    </i>
    <i r="4">
      <x v="2660"/>
    </i>
    <i r="3">
      <x v="10"/>
    </i>
    <i r="4">
      <x v="2618"/>
    </i>
    <i r="4">
      <x v="2627"/>
    </i>
    <i r="3">
      <x v="11"/>
    </i>
    <i r="4">
      <x v="2651"/>
    </i>
    <i r="3">
      <x v="12"/>
    </i>
    <i r="4">
      <x v="2649"/>
    </i>
    <i r="2">
      <x v="8"/>
    </i>
    <i r="3">
      <x v="1"/>
    </i>
    <i r="4">
      <x v="2655"/>
    </i>
    <i r="3">
      <x v="2"/>
    </i>
    <i r="4">
      <x v="2648"/>
    </i>
    <i r="3">
      <x v="5"/>
    </i>
    <i r="4">
      <x v="2605"/>
    </i>
    <i r="4">
      <x v="2632"/>
    </i>
    <i r="3">
      <x v="6"/>
    </i>
    <i r="4">
      <x v="2657"/>
    </i>
    <i r="4">
      <x v="2658"/>
    </i>
    <i r="3">
      <x v="7"/>
    </i>
    <i r="4">
      <x v="2610"/>
    </i>
    <i r="3">
      <x v="8"/>
    </i>
    <i r="4">
      <x v="2634"/>
    </i>
    <i r="3">
      <x v="9"/>
    </i>
    <i r="4">
      <x v="2636"/>
    </i>
    <i r="4">
      <x v="2637"/>
    </i>
    <i r="3">
      <x v="11"/>
    </i>
    <i r="4">
      <x v="2623"/>
    </i>
    <i r="4">
      <x v="2643"/>
    </i>
    <i r="4">
      <x v="2650"/>
    </i>
    <i r="2">
      <x v="9"/>
    </i>
    <i r="3">
      <x v="2"/>
    </i>
    <i r="4">
      <x v="2608"/>
    </i>
    <i r="4">
      <x v="2644"/>
    </i>
    <i r="4">
      <x v="2656"/>
    </i>
    <i>
      <x v="30"/>
    </i>
    <i r="1">
      <x v="1"/>
    </i>
    <i r="2">
      <x v="7"/>
    </i>
    <i r="3">
      <x v="5"/>
    </i>
    <i r="4">
      <x v="111"/>
    </i>
    <i r="1">
      <x v="3"/>
    </i>
    <i r="2">
      <x v="6"/>
    </i>
    <i r="3">
      <x v="7"/>
    </i>
    <i r="4">
      <x v="65"/>
    </i>
    <i r="2">
      <x v="8"/>
    </i>
    <i r="3">
      <x v="12"/>
    </i>
    <i r="4">
      <x v="92"/>
    </i>
    <i r="1">
      <x v="8"/>
    </i>
    <i r="2">
      <x v="7"/>
    </i>
    <i r="3">
      <x v="10"/>
    </i>
    <i r="4">
      <x v="86"/>
    </i>
    <i r="3">
      <x v="12"/>
    </i>
    <i r="4">
      <x v="74"/>
    </i>
    <i r="2">
      <x v="8"/>
    </i>
    <i r="3">
      <x v="8"/>
    </i>
    <i r="4">
      <x v="78"/>
    </i>
    <i r="1">
      <x v="9"/>
    </i>
    <i r="2">
      <x v="6"/>
    </i>
    <i r="3">
      <x v="1"/>
    </i>
    <i r="4">
      <x v="68"/>
    </i>
    <i r="3">
      <x v="2"/>
    </i>
    <i r="4">
      <x v="103"/>
    </i>
    <i r="3">
      <x v="3"/>
    </i>
    <i r="4">
      <x v="60"/>
    </i>
    <i r="4">
      <x v="79"/>
    </i>
    <i r="4">
      <x v="94"/>
    </i>
    <i r="2">
      <x v="7"/>
    </i>
    <i r="3">
      <x v="2"/>
    </i>
    <i r="4">
      <x v="83"/>
    </i>
    <i r="1">
      <x v="20"/>
    </i>
    <i r="2">
      <x v="2"/>
    </i>
    <i r="3">
      <x v="3"/>
    </i>
    <i r="4">
      <x v="117"/>
    </i>
    <i r="3">
      <x v="5"/>
    </i>
    <i r="4">
      <x v="87"/>
    </i>
    <i r="4">
      <x v="96"/>
    </i>
    <i r="3">
      <x v="11"/>
    </i>
    <i r="4">
      <x v="102"/>
    </i>
    <i r="2">
      <x v="3"/>
    </i>
    <i r="3">
      <x v="1"/>
    </i>
    <i r="4">
      <x v="109"/>
    </i>
    <i r="3">
      <x v="2"/>
    </i>
    <i r="4">
      <x v="73"/>
    </i>
    <i r="4">
      <x v="116"/>
    </i>
    <i r="3">
      <x v="3"/>
    </i>
    <i r="4">
      <x v="91"/>
    </i>
    <i r="4">
      <x v="104"/>
    </i>
    <i r="3">
      <x v="4"/>
    </i>
    <i r="4">
      <x v="84"/>
    </i>
    <i r="4">
      <x v="107"/>
    </i>
    <i r="3">
      <x v="6"/>
    </i>
    <i r="4">
      <x v="90"/>
    </i>
    <i r="4">
      <x v="97"/>
    </i>
    <i r="4">
      <x v="118"/>
    </i>
    <i r="3">
      <x v="7"/>
    </i>
    <i r="4">
      <x v="70"/>
    </i>
    <i r="4">
      <x v="113"/>
    </i>
    <i r="4">
      <x v="119"/>
    </i>
    <i r="3">
      <x v="8"/>
    </i>
    <i r="4">
      <x v="69"/>
    </i>
    <i r="4">
      <x v="85"/>
    </i>
    <i r="3">
      <x v="9"/>
    </i>
    <i r="4">
      <x v="82"/>
    </i>
    <i r="3">
      <x v="10"/>
    </i>
    <i r="4">
      <x v="76"/>
    </i>
    <i r="3">
      <x v="11"/>
    </i>
    <i r="4">
      <x v="114"/>
    </i>
    <i r="2">
      <x v="4"/>
    </i>
    <i r="3">
      <x v="1"/>
    </i>
    <i r="4">
      <x v="95"/>
    </i>
    <i r="4">
      <x v="115"/>
    </i>
    <i r="3">
      <x v="3"/>
    </i>
    <i r="4">
      <x v="71"/>
    </i>
    <i r="4">
      <x v="77"/>
    </i>
    <i r="4">
      <x v="106"/>
    </i>
    <i r="3">
      <x v="6"/>
    </i>
    <i r="4">
      <x v="67"/>
    </i>
    <i r="4">
      <x v="93"/>
    </i>
    <i r="3">
      <x v="7"/>
    </i>
    <i r="4">
      <x v="81"/>
    </i>
    <i r="3">
      <x v="10"/>
    </i>
    <i r="4">
      <x v="72"/>
    </i>
    <i r="4">
      <x v="100"/>
    </i>
    <i r="3">
      <x v="11"/>
    </i>
    <i r="4">
      <x v="98"/>
    </i>
    <i r="3">
      <x v="12"/>
    </i>
    <i r="4">
      <x v="101"/>
    </i>
    <i r="2">
      <x v="5"/>
    </i>
    <i r="3">
      <x v="2"/>
    </i>
    <i r="4">
      <x v="62"/>
    </i>
    <i r="3">
      <x v="3"/>
    </i>
    <i r="4">
      <x v="75"/>
    </i>
    <i r="3">
      <x v="4"/>
    </i>
    <i r="4">
      <x v="108"/>
    </i>
    <i r="3">
      <x v="5"/>
    </i>
    <i r="4">
      <x v="61"/>
    </i>
    <i r="4">
      <x v="89"/>
    </i>
    <i r="3">
      <x v="6"/>
    </i>
    <i r="4">
      <x v="64"/>
    </i>
    <i r="3">
      <x v="10"/>
    </i>
    <i r="4">
      <x v="110"/>
    </i>
    <i r="3">
      <x v="11"/>
    </i>
    <i r="4">
      <x v="80"/>
    </i>
    <i r="3">
      <x v="12"/>
    </i>
    <i r="4">
      <x v="63"/>
    </i>
    <i r="4">
      <x v="99"/>
    </i>
    <i r="2">
      <x v="6"/>
    </i>
    <i r="3">
      <x v="3"/>
    </i>
    <i r="4">
      <x v="112"/>
    </i>
    <i r="3">
      <x v="5"/>
    </i>
    <i r="4">
      <x v="88"/>
    </i>
    <i r="2">
      <x v="8"/>
    </i>
    <i r="3">
      <x v="4"/>
    </i>
    <i r="4">
      <x v="105"/>
    </i>
    <i r="3">
      <x v="6"/>
    </i>
    <i r="4">
      <x v="66"/>
    </i>
    <i>
      <x v="35"/>
    </i>
    <i r="1">
      <x v="1"/>
    </i>
    <i r="2">
      <x v="6"/>
    </i>
    <i r="3">
      <x v="6"/>
    </i>
    <i r="4">
      <x v="14"/>
    </i>
    <i r="2">
      <x v="7"/>
    </i>
    <i r="3">
      <x v="11"/>
    </i>
    <i r="4">
      <x v="46"/>
    </i>
    <i r="1">
      <x v="7"/>
    </i>
    <i r="2">
      <x v="7"/>
    </i>
    <i r="3">
      <x v="9"/>
    </i>
    <i r="4">
      <x v="15"/>
    </i>
    <i r="1">
      <x v="9"/>
    </i>
    <i r="2">
      <x v="6"/>
    </i>
    <i r="3">
      <x v="4"/>
    </i>
    <i r="4">
      <x v="39"/>
    </i>
    <i r="3">
      <x v="6"/>
    </i>
    <i r="4">
      <x v="29"/>
    </i>
    <i r="3">
      <x v="10"/>
    </i>
    <i r="4">
      <x v="17"/>
    </i>
    <i r="3">
      <x v="12"/>
    </i>
    <i r="4">
      <x v="50"/>
    </i>
    <i r="2">
      <x v="7"/>
    </i>
    <i r="3">
      <x v="1"/>
    </i>
    <i r="4">
      <x v="48"/>
    </i>
    <i r="3">
      <x v="5"/>
    </i>
    <i r="4">
      <x v="56"/>
    </i>
    <i r="2">
      <x v="8"/>
    </i>
    <i r="3">
      <x v="2"/>
    </i>
    <i r="4">
      <x v="2"/>
    </i>
    <i r="1">
      <x v="17"/>
    </i>
    <i r="2">
      <x v="6"/>
    </i>
    <i r="3">
      <x v="10"/>
    </i>
    <i r="4">
      <x v="27"/>
    </i>
    <i r="1">
      <x v="20"/>
    </i>
    <i r="2">
      <x v="5"/>
    </i>
    <i r="3">
      <x v="4"/>
    </i>
    <i r="4">
      <x v="38"/>
    </i>
    <i r="2">
      <x v="6"/>
    </i>
    <i r="3">
      <x v="3"/>
    </i>
    <i r="4">
      <x v="53"/>
    </i>
    <i r="3">
      <x v="5"/>
    </i>
    <i r="4">
      <x v="10"/>
    </i>
    <i r="4">
      <x v="16"/>
    </i>
    <i r="4">
      <x v="40"/>
    </i>
    <i r="3">
      <x v="6"/>
    </i>
    <i r="4">
      <x v="6"/>
    </i>
    <i r="4">
      <x v="12"/>
    </i>
    <i r="4">
      <x v="43"/>
    </i>
    <i r="4">
      <x v="52"/>
    </i>
    <i r="3">
      <x v="7"/>
    </i>
    <i r="4">
      <x v="3"/>
    </i>
    <i r="4">
      <x v="26"/>
    </i>
    <i r="4">
      <x v="30"/>
    </i>
    <i r="4">
      <x v="34"/>
    </i>
    <i r="3">
      <x v="8"/>
    </i>
    <i r="4">
      <x v="18"/>
    </i>
    <i r="4">
      <x v="21"/>
    </i>
    <i r="4">
      <x v="44"/>
    </i>
    <i r="3">
      <x v="9"/>
    </i>
    <i r="4">
      <x v="41"/>
    </i>
    <i r="3">
      <x v="10"/>
    </i>
    <i r="4">
      <x v="47"/>
    </i>
    <i r="4">
      <x v="58"/>
    </i>
    <i r="3">
      <x v="11"/>
    </i>
    <i r="4">
      <x v="42"/>
    </i>
    <i r="3">
      <x v="12"/>
    </i>
    <i r="4">
      <x v="22"/>
    </i>
    <i r="2">
      <x v="7"/>
    </i>
    <i r="3">
      <x v="1"/>
    </i>
    <i r="4">
      <x v="37"/>
    </i>
    <i r="3">
      <x v="3"/>
    </i>
    <i r="4">
      <x v="36"/>
    </i>
    <i r="4">
      <x v="57"/>
    </i>
    <i r="3">
      <x v="4"/>
    </i>
    <i r="4">
      <x v="23"/>
    </i>
    <i r="4">
      <x v="35"/>
    </i>
    <i r="3">
      <x v="6"/>
    </i>
    <i r="4">
      <x/>
    </i>
    <i r="4">
      <x v="19"/>
    </i>
    <i r="3">
      <x v="7"/>
    </i>
    <i r="4">
      <x v="20"/>
    </i>
    <i r="4">
      <x v="51"/>
    </i>
    <i r="3">
      <x v="8"/>
    </i>
    <i r="4">
      <x v="24"/>
    </i>
    <i r="4">
      <x v="59"/>
    </i>
    <i r="3">
      <x v="9"/>
    </i>
    <i r="4">
      <x v="49"/>
    </i>
    <i r="3">
      <x v="10"/>
    </i>
    <i r="4">
      <x v="33"/>
    </i>
    <i r="3">
      <x v="11"/>
    </i>
    <i r="4">
      <x v="4"/>
    </i>
    <i r="4">
      <x v="25"/>
    </i>
    <i r="4">
      <x v="28"/>
    </i>
    <i r="4">
      <x v="54"/>
    </i>
    <i r="2">
      <x v="8"/>
    </i>
    <i r="3">
      <x v="1"/>
    </i>
    <i r="4">
      <x v="31"/>
    </i>
    <i r="3">
      <x v="3"/>
    </i>
    <i r="4">
      <x v="9"/>
    </i>
    <i r="4">
      <x v="45"/>
    </i>
    <i r="3">
      <x v="4"/>
    </i>
    <i r="4">
      <x v="8"/>
    </i>
    <i r="4">
      <x v="32"/>
    </i>
    <i r="3">
      <x v="5"/>
    </i>
    <i r="4">
      <x v="7"/>
    </i>
    <i r="4">
      <x v="13"/>
    </i>
    <i r="4">
      <x v="55"/>
    </i>
    <i r="3">
      <x v="7"/>
    </i>
    <i r="4">
      <x v="5"/>
    </i>
    <i r="4">
      <x v="11"/>
    </i>
    <i r="2">
      <x v="9"/>
    </i>
    <i r="3">
      <x v="1"/>
    </i>
    <i r="4">
      <x v="1"/>
    </i>
    <i>
      <x v="20"/>
    </i>
    <i r="1">
      <x v="1"/>
    </i>
    <i r="2">
      <x v="8"/>
    </i>
    <i r="3">
      <x v="9"/>
    </i>
    <i r="4">
      <x v="752"/>
    </i>
    <i r="1">
      <x v="3"/>
    </i>
    <i r="2">
      <x v="7"/>
    </i>
    <i r="3">
      <x v="4"/>
    </i>
    <i r="4">
      <x v="734"/>
    </i>
    <i r="3">
      <x v="11"/>
    </i>
    <i r="4">
      <x v="1349"/>
    </i>
    <i r="2">
      <x v="8"/>
    </i>
    <i r="3">
      <x v="6"/>
    </i>
    <i r="4">
      <x v="1344"/>
    </i>
    <i r="1">
      <x v="9"/>
    </i>
    <i r="2">
      <x v="4"/>
    </i>
    <i r="3">
      <x v="10"/>
    </i>
    <i r="4">
      <x v="1355"/>
    </i>
    <i r="2">
      <x v="5"/>
    </i>
    <i r="3">
      <x v="7"/>
    </i>
    <i r="4">
      <x v="732"/>
    </i>
    <i r="3">
      <x v="11"/>
    </i>
    <i r="4">
      <x v="733"/>
    </i>
    <i r="2">
      <x v="6"/>
    </i>
    <i r="3">
      <x v="5"/>
    </i>
    <i r="4">
      <x v="759"/>
    </i>
    <i r="4">
      <x v="1361"/>
    </i>
    <i r="2">
      <x v="8"/>
    </i>
    <i r="3">
      <x v="5"/>
    </i>
    <i r="4">
      <x v="1354"/>
    </i>
    <i r="1">
      <x v="15"/>
    </i>
    <i r="2">
      <x v="6"/>
    </i>
    <i r="3">
      <x v="12"/>
    </i>
    <i r="4">
      <x v="747"/>
    </i>
    <i r="1">
      <x v="20"/>
    </i>
    <i r="2">
      <x v="2"/>
    </i>
    <i r="3">
      <x v="9"/>
    </i>
    <i r="4">
      <x v="758"/>
    </i>
    <i r="2">
      <x v="3"/>
    </i>
    <i r="3">
      <x v="2"/>
    </i>
    <i r="4">
      <x v="756"/>
    </i>
    <i r="3">
      <x v="5"/>
    </i>
    <i r="4">
      <x v="724"/>
    </i>
    <i r="4">
      <x v="1358"/>
    </i>
    <i r="4">
      <x v="1359"/>
    </i>
    <i r="3">
      <x v="6"/>
    </i>
    <i r="4">
      <x v="751"/>
    </i>
    <i r="3">
      <x v="7"/>
    </i>
    <i r="4">
      <x v="728"/>
    </i>
    <i r="3">
      <x v="11"/>
    </i>
    <i r="4">
      <x v="730"/>
    </i>
    <i r="3">
      <x v="12"/>
    </i>
    <i r="4">
      <x v="731"/>
    </i>
    <i r="2">
      <x v="4"/>
    </i>
    <i r="3">
      <x v="1"/>
    </i>
    <i r="4">
      <x v="720"/>
    </i>
    <i r="3">
      <x v="3"/>
    </i>
    <i r="4">
      <x v="722"/>
    </i>
    <i r="4">
      <x v="743"/>
    </i>
    <i r="3">
      <x v="7"/>
    </i>
    <i r="4">
      <x v="729"/>
    </i>
    <i r="4">
      <x v="1360"/>
    </i>
    <i r="3">
      <x v="9"/>
    </i>
    <i r="4">
      <x v="746"/>
    </i>
    <i r="3">
      <x v="11"/>
    </i>
    <i r="4">
      <x v="744"/>
    </i>
    <i r="4">
      <x v="757"/>
    </i>
    <i r="3">
      <x v="12"/>
    </i>
    <i r="4">
      <x v="727"/>
    </i>
    <i r="4">
      <x v="754"/>
    </i>
    <i r="2">
      <x v="5"/>
    </i>
    <i r="3">
      <x v="1"/>
    </i>
    <i r="4">
      <x v="750"/>
    </i>
    <i r="4">
      <x v="1357"/>
    </i>
    <i r="3">
      <x v="2"/>
    </i>
    <i r="4">
      <x v="1353"/>
    </i>
    <i r="3">
      <x v="3"/>
    </i>
    <i r="4">
      <x v="726"/>
    </i>
    <i r="3">
      <x v="4"/>
    </i>
    <i r="4">
      <x v="745"/>
    </i>
    <i r="4">
      <x v="755"/>
    </i>
    <i r="3">
      <x v="5"/>
    </i>
    <i r="4">
      <x v="741"/>
    </i>
    <i r="4">
      <x v="1346"/>
    </i>
    <i r="3">
      <x v="6"/>
    </i>
    <i r="4">
      <x v="1356"/>
    </i>
    <i r="3">
      <x v="7"/>
    </i>
    <i r="4">
      <x v="1362"/>
    </i>
    <i r="3">
      <x v="11"/>
    </i>
    <i r="4">
      <x v="736"/>
    </i>
    <i r="2">
      <x v="6"/>
    </i>
    <i r="3">
      <x v="1"/>
    </i>
    <i r="4">
      <x v="737"/>
    </i>
    <i r="3">
      <x v="2"/>
    </i>
    <i r="4">
      <x v="742"/>
    </i>
    <i r="3">
      <x v="6"/>
    </i>
    <i r="4">
      <x v="721"/>
    </i>
    <i r="4">
      <x v="1345"/>
    </i>
    <i r="3">
      <x v="7"/>
    </i>
    <i r="4">
      <x v="739"/>
    </i>
    <i r="4">
      <x v="748"/>
    </i>
    <i r="3">
      <x v="10"/>
    </i>
    <i r="4">
      <x v="738"/>
    </i>
    <i r="3">
      <x v="11"/>
    </i>
    <i r="4">
      <x v="735"/>
    </i>
    <i r="4">
      <x v="1348"/>
    </i>
    <i r="2">
      <x v="7"/>
    </i>
    <i r="3">
      <x v="1"/>
    </i>
    <i r="4">
      <x v="753"/>
    </i>
    <i r="3">
      <x v="2"/>
    </i>
    <i r="4">
      <x v="1347"/>
    </i>
    <i r="3">
      <x v="6"/>
    </i>
    <i r="4">
      <x v="723"/>
    </i>
    <i r="4">
      <x v="740"/>
    </i>
    <i r="3">
      <x v="7"/>
    </i>
    <i r="4">
      <x v="1352"/>
    </i>
    <i r="3">
      <x v="11"/>
    </i>
    <i r="4">
      <x v="725"/>
    </i>
    <i r="4">
      <x v="1350"/>
    </i>
    <i r="2">
      <x v="8"/>
    </i>
    <i r="3">
      <x v="1"/>
    </i>
    <i r="4">
      <x v="1351"/>
    </i>
    <i r="4">
      <x v="1363"/>
    </i>
    <i r="3">
      <x v="12"/>
    </i>
    <i r="4">
      <x v="749"/>
    </i>
    <i>
      <x v="36"/>
    </i>
    <i r="1">
      <x v="1"/>
    </i>
    <i r="2">
      <x v="7"/>
    </i>
    <i r="3">
      <x v="4"/>
    </i>
    <i r="4">
      <x v="1448"/>
    </i>
    <i r="3">
      <x v="12"/>
    </i>
    <i r="4">
      <x v="1423"/>
    </i>
    <i r="1">
      <x v="3"/>
    </i>
    <i r="2">
      <x v="7"/>
    </i>
    <i r="3">
      <x v="2"/>
    </i>
    <i r="4">
      <x v="1439"/>
    </i>
    <i r="1">
      <x v="5"/>
    </i>
    <i r="2">
      <x v="7"/>
    </i>
    <i r="3">
      <x v="5"/>
    </i>
    <i r="4">
      <x v="1445"/>
    </i>
    <i r="3">
      <x v="6"/>
    </i>
    <i r="4">
      <x v="1426"/>
    </i>
    <i r="3">
      <x v="7"/>
    </i>
    <i r="4">
      <x v="1444"/>
    </i>
    <i r="2">
      <x v="8"/>
    </i>
    <i r="3">
      <x v="1"/>
    </i>
    <i r="4">
      <x v="1436"/>
    </i>
    <i r="3">
      <x v="8"/>
    </i>
    <i r="4">
      <x v="1427"/>
    </i>
    <i r="1">
      <x v="6"/>
    </i>
    <i r="2">
      <x v="7"/>
    </i>
    <i r="3">
      <x v="5"/>
    </i>
    <i r="4">
      <x v="1434"/>
    </i>
    <i r="3">
      <x v="11"/>
    </i>
    <i r="4">
      <x v="1459"/>
    </i>
    <i r="2">
      <x v="8"/>
    </i>
    <i r="3">
      <x v="3"/>
    </i>
    <i r="4">
      <x v="1438"/>
    </i>
    <i r="1">
      <x v="7"/>
    </i>
    <i r="2">
      <x v="8"/>
    </i>
    <i r="3">
      <x v="1"/>
    </i>
    <i r="4">
      <x v="1418"/>
    </i>
    <i r="3">
      <x v="3"/>
    </i>
    <i r="4">
      <x v="1428"/>
    </i>
    <i r="3">
      <x v="4"/>
    </i>
    <i r="4">
      <x v="1454"/>
    </i>
    <i r="1">
      <x v="8"/>
    </i>
    <i r="2">
      <x v="8"/>
    </i>
    <i r="3">
      <x v="12"/>
    </i>
    <i r="4">
      <x v="1443"/>
    </i>
    <i r="2">
      <x v="9"/>
    </i>
    <i r="3">
      <x v="3"/>
    </i>
    <i r="4">
      <x v="1453"/>
    </i>
    <i r="1">
      <x v="9"/>
    </i>
    <i r="2">
      <x v="7"/>
    </i>
    <i r="3">
      <x v="1"/>
    </i>
    <i r="4">
      <x v="1404"/>
    </i>
    <i r="4">
      <x v="1411"/>
    </i>
    <i r="3">
      <x v="7"/>
    </i>
    <i r="4">
      <x v="1441"/>
    </i>
    <i r="3">
      <x v="10"/>
    </i>
    <i r="4">
      <x v="1408"/>
    </i>
    <i r="1">
      <x v="12"/>
    </i>
    <i r="2">
      <x v="7"/>
    </i>
    <i r="3">
      <x v="9"/>
    </i>
    <i r="4">
      <x v="1435"/>
    </i>
    <i r="3">
      <x v="10"/>
    </i>
    <i r="4">
      <x v="1406"/>
    </i>
    <i r="3">
      <x v="12"/>
    </i>
    <i r="4">
      <x v="1413"/>
    </i>
    <i r="2">
      <x v="8"/>
    </i>
    <i r="3">
      <x v="4"/>
    </i>
    <i r="4">
      <x v="1410"/>
    </i>
    <i r="4">
      <x v="1440"/>
    </i>
    <i r="4">
      <x v="1446"/>
    </i>
    <i r="3">
      <x v="10"/>
    </i>
    <i r="4">
      <x v="1433"/>
    </i>
    <i r="3">
      <x v="12"/>
    </i>
    <i r="4">
      <x v="1456"/>
    </i>
    <i r="1">
      <x v="17"/>
    </i>
    <i r="2">
      <x v="8"/>
    </i>
    <i r="3">
      <x v="8"/>
    </i>
    <i r="4">
      <x v="1422"/>
    </i>
    <i r="1">
      <x v="18"/>
    </i>
    <i r="2">
      <x v="7"/>
    </i>
    <i r="3">
      <x v="1"/>
    </i>
    <i r="4">
      <x v="1421"/>
    </i>
    <i r="1">
      <x v="20"/>
    </i>
    <i r="2">
      <x v="6"/>
    </i>
    <i r="3">
      <x v="6"/>
    </i>
    <i r="4">
      <x v="1437"/>
    </i>
    <i r="4">
      <x v="1452"/>
    </i>
    <i r="3">
      <x v="7"/>
    </i>
    <i r="4">
      <x v="1407"/>
    </i>
    <i r="4">
      <x v="1455"/>
    </i>
    <i r="4">
      <x v="1458"/>
    </i>
    <i r="3">
      <x v="10"/>
    </i>
    <i r="4">
      <x v="1405"/>
    </i>
    <i r="4">
      <x v="1451"/>
    </i>
    <i r="4">
      <x v="1460"/>
    </i>
    <i r="3">
      <x v="11"/>
    </i>
    <i r="4">
      <x v="1409"/>
    </i>
    <i r="4">
      <x v="1412"/>
    </i>
    <i r="4">
      <x v="1430"/>
    </i>
    <i r="2">
      <x v="7"/>
    </i>
    <i r="3">
      <x v="3"/>
    </i>
    <i r="4">
      <x v="1425"/>
    </i>
    <i r="4">
      <x v="1429"/>
    </i>
    <i r="4">
      <x v="1449"/>
    </i>
    <i r="3">
      <x v="6"/>
    </i>
    <i r="4">
      <x v="1432"/>
    </i>
    <i r="3">
      <x v="7"/>
    </i>
    <i r="4">
      <x v="1415"/>
    </i>
    <i r="3">
      <x v="8"/>
    </i>
    <i r="4">
      <x v="1417"/>
    </i>
    <i r="3">
      <x v="10"/>
    </i>
    <i r="4">
      <x v="1416"/>
    </i>
    <i r="4">
      <x v="1431"/>
    </i>
    <i r="4">
      <x v="1457"/>
    </i>
    <i r="2">
      <x v="8"/>
    </i>
    <i r="3">
      <x v="1"/>
    </i>
    <i r="4">
      <x v="1450"/>
    </i>
    <i r="3">
      <x v="4"/>
    </i>
    <i r="4">
      <x v="1442"/>
    </i>
    <i r="3">
      <x v="6"/>
    </i>
    <i r="4">
      <x v="1420"/>
    </i>
    <i r="4">
      <x v="1447"/>
    </i>
    <i r="3">
      <x v="9"/>
    </i>
    <i r="4">
      <x v="1419"/>
    </i>
    <i r="3">
      <x v="11"/>
    </i>
    <i r="4">
      <x v="1424"/>
    </i>
    <i r="3">
      <x v="12"/>
    </i>
    <i r="4">
      <x v="1414"/>
    </i>
    <i>
      <x v="7"/>
    </i>
    <i r="1">
      <x v="3"/>
    </i>
    <i r="2">
      <x v="7"/>
    </i>
    <i r="3">
      <x v="5"/>
    </i>
    <i r="4">
      <x v="1020"/>
    </i>
    <i r="3">
      <x v="8"/>
    </i>
    <i r="4">
      <x v="2203"/>
    </i>
    <i r="1">
      <x v="9"/>
    </i>
    <i r="2">
      <x v="5"/>
    </i>
    <i r="3">
      <x v="1"/>
    </i>
    <i r="4">
      <x v="2201"/>
    </i>
    <i r="2">
      <x v="6"/>
    </i>
    <i r="3">
      <x v="4"/>
    </i>
    <i r="4">
      <x v="2209"/>
    </i>
    <i r="2">
      <x v="7"/>
    </i>
    <i r="3">
      <x v="5"/>
    </i>
    <i r="4">
      <x v="1023"/>
    </i>
    <i r="2">
      <x v="8"/>
    </i>
    <i r="3">
      <x v="2"/>
    </i>
    <i r="4">
      <x v="1026"/>
    </i>
    <i r="3">
      <x v="11"/>
    </i>
    <i r="4">
      <x v="1033"/>
    </i>
    <i r="2">
      <x v="9"/>
    </i>
    <i r="3">
      <x v="1"/>
    </i>
    <i r="4">
      <x v="1028"/>
    </i>
    <i r="1">
      <x v="18"/>
    </i>
    <i r="2">
      <x v="7"/>
    </i>
    <i r="3">
      <x v="2"/>
    </i>
    <i r="4">
      <x v="1029"/>
    </i>
    <i r="2">
      <x v="8"/>
    </i>
    <i r="3">
      <x v="1"/>
    </i>
    <i r="4">
      <x v="1024"/>
    </i>
    <i r="1">
      <x v="20"/>
    </i>
    <i r="2">
      <x v="4"/>
    </i>
    <i r="3">
      <x v="2"/>
    </i>
    <i r="4">
      <x v="2208"/>
    </i>
    <i r="4">
      <x v="2210"/>
    </i>
    <i r="4">
      <x v="2215"/>
    </i>
    <i r="3">
      <x v="3"/>
    </i>
    <i r="4">
      <x v="2206"/>
    </i>
    <i r="3">
      <x v="5"/>
    </i>
    <i r="4">
      <x v="2205"/>
    </i>
    <i r="3">
      <x v="8"/>
    </i>
    <i r="4">
      <x v="2218"/>
    </i>
    <i r="3">
      <x v="10"/>
    </i>
    <i r="4">
      <x v="2202"/>
    </i>
    <i r="3">
      <x v="12"/>
    </i>
    <i r="4">
      <x v="1036"/>
    </i>
    <i r="2">
      <x v="5"/>
    </i>
    <i r="3">
      <x v="2"/>
    </i>
    <i r="4">
      <x v="2204"/>
    </i>
    <i r="3">
      <x v="6"/>
    </i>
    <i r="4">
      <x v="2220"/>
    </i>
    <i r="3">
      <x v="10"/>
    </i>
    <i r="4">
      <x v="2207"/>
    </i>
    <i r="4">
      <x v="2212"/>
    </i>
    <i r="2">
      <x v="6"/>
    </i>
    <i r="3">
      <x v="1"/>
    </i>
    <i r="4">
      <x v="2214"/>
    </i>
    <i r="3">
      <x v="3"/>
    </i>
    <i r="4">
      <x v="2211"/>
    </i>
    <i r="3">
      <x v="9"/>
    </i>
    <i r="4">
      <x v="1027"/>
    </i>
    <i r="2">
      <x v="7"/>
    </i>
    <i r="3">
      <x v="1"/>
    </i>
    <i r="4">
      <x v="1035"/>
    </i>
    <i r="3">
      <x v="2"/>
    </i>
    <i r="4">
      <x v="1025"/>
    </i>
    <i r="3">
      <x v="4"/>
    </i>
    <i r="4">
      <x v="1022"/>
    </i>
    <i r="4">
      <x v="1037"/>
    </i>
    <i r="4">
      <x v="2213"/>
    </i>
    <i r="3">
      <x v="7"/>
    </i>
    <i r="4">
      <x v="2216"/>
    </i>
    <i r="4">
      <x v="2219"/>
    </i>
    <i r="3">
      <x v="9"/>
    </i>
    <i r="4">
      <x v="1021"/>
    </i>
    <i r="3">
      <x v="10"/>
    </i>
    <i r="4">
      <x v="2217"/>
    </i>
    <i r="3">
      <x v="11"/>
    </i>
    <i r="4">
      <x v="1031"/>
    </i>
    <i r="2">
      <x v="8"/>
    </i>
    <i r="3">
      <x v="2"/>
    </i>
    <i r="4">
      <x v="1038"/>
    </i>
    <i r="3">
      <x v="5"/>
    </i>
    <i r="4">
      <x v="1032"/>
    </i>
    <i r="3">
      <x v="7"/>
    </i>
    <i r="4">
      <x v="1034"/>
    </i>
    <i r="3">
      <x v="8"/>
    </i>
    <i r="4">
      <x v="1030"/>
    </i>
    <i r="3">
      <x v="11"/>
    </i>
    <i r="4">
      <x v="1039"/>
    </i>
    <i>
      <x v="9"/>
    </i>
    <i r="1">
      <x v="1"/>
    </i>
    <i r="2">
      <x v="5"/>
    </i>
    <i r="3">
      <x v="12"/>
    </i>
    <i r="4">
      <x v="1488"/>
    </i>
    <i r="1">
      <x v="3"/>
    </i>
    <i r="2">
      <x v="5"/>
    </i>
    <i r="3">
      <x v="10"/>
    </i>
    <i r="4">
      <x v="1481"/>
    </i>
    <i r="2">
      <x v="7"/>
    </i>
    <i r="3">
      <x v="1"/>
    </i>
    <i r="4">
      <x v="766"/>
    </i>
    <i r="1">
      <x v="9"/>
    </i>
    <i r="2">
      <x v="5"/>
    </i>
    <i r="3">
      <x v="7"/>
    </i>
    <i r="4">
      <x v="763"/>
    </i>
    <i r="2">
      <x v="7"/>
    </i>
    <i r="3">
      <x v="4"/>
    </i>
    <i r="4">
      <x v="773"/>
    </i>
    <i r="1">
      <x v="14"/>
    </i>
    <i r="2">
      <x v="8"/>
    </i>
    <i r="3">
      <x v="11"/>
    </i>
    <i r="4">
      <x v="762"/>
    </i>
    <i r="1">
      <x v="20"/>
    </i>
    <i r="2">
      <x v="1"/>
    </i>
    <i r="3">
      <x v="9"/>
    </i>
    <i r="4">
      <x v="772"/>
    </i>
    <i r="2">
      <x v="2"/>
    </i>
    <i r="3">
      <x v="9"/>
    </i>
    <i r="4">
      <x v="779"/>
    </i>
    <i r="2">
      <x v="3"/>
    </i>
    <i r="3">
      <x v="5"/>
    </i>
    <i r="4">
      <x v="1492"/>
    </i>
    <i r="3">
      <x v="7"/>
    </i>
    <i r="4">
      <x v="1495"/>
    </i>
    <i r="3">
      <x v="11"/>
    </i>
    <i r="4">
      <x v="775"/>
    </i>
    <i r="2">
      <x v="4"/>
    </i>
    <i r="3">
      <x v="5"/>
    </i>
    <i r="4">
      <x v="1484"/>
    </i>
    <i r="3">
      <x v="8"/>
    </i>
    <i r="4">
      <x v="1482"/>
    </i>
    <i r="3">
      <x v="10"/>
    </i>
    <i r="4">
      <x v="1489"/>
    </i>
    <i r="2">
      <x v="5"/>
    </i>
    <i r="3">
      <x v="1"/>
    </i>
    <i r="4">
      <x v="770"/>
    </i>
    <i r="3">
      <x v="4"/>
    </i>
    <i r="4">
      <x v="1500"/>
    </i>
    <i r="3">
      <x v="5"/>
    </i>
    <i r="4">
      <x v="1493"/>
    </i>
    <i r="3">
      <x v="6"/>
    </i>
    <i r="4">
      <x v="1497"/>
    </i>
    <i r="3">
      <x v="7"/>
    </i>
    <i r="4">
      <x v="777"/>
    </i>
    <i r="3">
      <x v="9"/>
    </i>
    <i r="4">
      <x v="1490"/>
    </i>
    <i r="3">
      <x v="11"/>
    </i>
    <i r="4">
      <x v="768"/>
    </i>
    <i r="4">
      <x v="769"/>
    </i>
    <i r="2">
      <x v="6"/>
    </i>
    <i r="3">
      <x v="1"/>
    </i>
    <i r="4">
      <x v="761"/>
    </i>
    <i r="4">
      <x v="774"/>
    </i>
    <i r="3">
      <x v="3"/>
    </i>
    <i r="4">
      <x v="778"/>
    </i>
    <i r="3">
      <x v="7"/>
    </i>
    <i r="4">
      <x v="1496"/>
    </i>
    <i r="4">
      <x v="1498"/>
    </i>
    <i r="3">
      <x v="9"/>
    </i>
    <i r="4">
      <x v="765"/>
    </i>
    <i r="3">
      <x v="12"/>
    </i>
    <i r="4">
      <x v="1491"/>
    </i>
    <i r="2">
      <x v="7"/>
    </i>
    <i r="3">
      <x v="1"/>
    </i>
    <i r="4">
      <x v="1486"/>
    </i>
    <i r="3">
      <x v="3"/>
    </i>
    <i r="4">
      <x v="1494"/>
    </i>
    <i r="3">
      <x v="4"/>
    </i>
    <i r="4">
      <x v="767"/>
    </i>
    <i r="3">
      <x v="5"/>
    </i>
    <i r="4">
      <x v="1485"/>
    </i>
    <i r="3">
      <x v="8"/>
    </i>
    <i r="4">
      <x v="764"/>
    </i>
    <i r="3">
      <x v="9"/>
    </i>
    <i r="4">
      <x v="776"/>
    </i>
    <i r="3">
      <x v="12"/>
    </i>
    <i r="4">
      <x v="771"/>
    </i>
    <i r="2">
      <x v="8"/>
    </i>
    <i r="3">
      <x v="6"/>
    </i>
    <i r="4">
      <x v="1483"/>
    </i>
    <i r="4">
      <x v="1499"/>
    </i>
    <i r="3">
      <x v="7"/>
    </i>
    <i r="4">
      <x v="1487"/>
    </i>
    <i r="3">
      <x v="10"/>
    </i>
    <i r="4">
      <x v="760"/>
    </i>
    <i>
      <x v="4"/>
    </i>
    <i r="1">
      <x v="1"/>
    </i>
    <i r="2">
      <x v="7"/>
    </i>
    <i r="3">
      <x v="3"/>
    </i>
    <i r="4">
      <x v="2558"/>
    </i>
    <i r="1">
      <x v="8"/>
    </i>
    <i r="2">
      <x v="8"/>
    </i>
    <i r="3">
      <x v="9"/>
    </i>
    <i r="4">
      <x v="2548"/>
    </i>
    <i r="1">
      <x v="9"/>
    </i>
    <i r="2">
      <x v="5"/>
    </i>
    <i r="3">
      <x v="4"/>
    </i>
    <i r="4">
      <x v="2549"/>
    </i>
    <i r="3">
      <x v="7"/>
    </i>
    <i r="4">
      <x v="2541"/>
    </i>
    <i r="2">
      <x v="6"/>
    </i>
    <i r="3">
      <x v="4"/>
    </i>
    <i r="4">
      <x v="2557"/>
    </i>
    <i r="2">
      <x v="7"/>
    </i>
    <i r="3">
      <x v="2"/>
    </i>
    <i r="4">
      <x v="2560"/>
    </i>
    <i r="3">
      <x v="8"/>
    </i>
    <i r="4">
      <x v="2528"/>
    </i>
    <i r="1">
      <x v="20"/>
    </i>
    <i r="2">
      <x v="1"/>
    </i>
    <i r="3">
      <x v="11"/>
    </i>
    <i r="4">
      <x v="2534"/>
    </i>
    <i r="2">
      <x v="2"/>
    </i>
    <i r="3">
      <x v="12"/>
    </i>
    <i r="4">
      <x v="2543"/>
    </i>
    <i r="2">
      <x v="3"/>
    </i>
    <i r="3">
      <x v="6"/>
    </i>
    <i r="4">
      <x v="2537"/>
    </i>
    <i r="3">
      <x v="8"/>
    </i>
    <i r="4">
      <x v="2540"/>
    </i>
    <i r="3">
      <x v="10"/>
    </i>
    <i r="4">
      <x v="2559"/>
    </i>
    <i r="2">
      <x v="4"/>
    </i>
    <i r="3">
      <x v="2"/>
    </i>
    <i r="4">
      <x v="2529"/>
    </i>
    <i r="4">
      <x v="2551"/>
    </i>
    <i r="3">
      <x v="3"/>
    </i>
    <i r="4">
      <x v="2547"/>
    </i>
    <i r="3">
      <x v="4"/>
    </i>
    <i r="4">
      <x v="2555"/>
    </i>
    <i r="3">
      <x v="5"/>
    </i>
    <i r="4">
      <x v="2525"/>
    </i>
    <i r="3">
      <x v="6"/>
    </i>
    <i r="4">
      <x v="2544"/>
    </i>
    <i r="3">
      <x v="7"/>
    </i>
    <i r="4">
      <x v="2532"/>
    </i>
    <i r="4">
      <x v="2553"/>
    </i>
    <i r="3">
      <x v="11"/>
    </i>
    <i r="4">
      <x v="2556"/>
    </i>
    <i r="2">
      <x v="5"/>
    </i>
    <i r="3">
      <x v="1"/>
    </i>
    <i r="4">
      <x v="2533"/>
    </i>
    <i r="4">
      <x v="2538"/>
    </i>
    <i r="3">
      <x v="7"/>
    </i>
    <i r="4">
      <x v="2536"/>
    </i>
    <i r="3">
      <x v="8"/>
    </i>
    <i r="4">
      <x v="2542"/>
    </i>
    <i r="3">
      <x v="9"/>
    </i>
    <i r="4">
      <x v="2527"/>
    </i>
    <i r="4">
      <x v="2546"/>
    </i>
    <i r="2">
      <x v="6"/>
    </i>
    <i r="3">
      <x v="10"/>
    </i>
    <i r="4">
      <x v="2523"/>
    </i>
    <i r="4">
      <x v="2535"/>
    </i>
    <i r="3">
      <x v="11"/>
    </i>
    <i r="4">
      <x v="2524"/>
    </i>
    <i r="4">
      <x v="2526"/>
    </i>
    <i r="3">
      <x v="12"/>
    </i>
    <i r="4">
      <x v="2539"/>
    </i>
    <i r="2">
      <x v="7"/>
    </i>
    <i r="3">
      <x v="1"/>
    </i>
    <i r="4">
      <x v="2545"/>
    </i>
    <i r="3">
      <x v="3"/>
    </i>
    <i r="4">
      <x v="2530"/>
    </i>
    <i r="3">
      <x v="4"/>
    </i>
    <i r="4">
      <x v="2554"/>
    </i>
    <i r="3">
      <x v="7"/>
    </i>
    <i r="4">
      <x v="2531"/>
    </i>
    <i r="3">
      <x v="8"/>
    </i>
    <i r="4">
      <x v="2550"/>
    </i>
    <i r="3">
      <x v="9"/>
    </i>
    <i r="4">
      <x v="2521"/>
    </i>
    <i r="2">
      <x v="8"/>
    </i>
    <i r="3">
      <x v="3"/>
    </i>
    <i r="4">
      <x v="2522"/>
    </i>
    <i r="2">
      <x v="9"/>
    </i>
    <i r="3">
      <x v="2"/>
    </i>
    <i r="4">
      <x v="2552"/>
    </i>
    <i>
      <x v="17"/>
    </i>
    <i r="1">
      <x v="1"/>
    </i>
    <i r="2">
      <x v="6"/>
    </i>
    <i r="3">
      <x v="5"/>
    </i>
    <i r="4">
      <x v="1876"/>
    </i>
    <i r="4">
      <x v="1878"/>
    </i>
    <i r="3">
      <x v="11"/>
    </i>
    <i r="4">
      <x v="1134"/>
    </i>
    <i r="2">
      <x v="7"/>
    </i>
    <i r="3">
      <x v="11"/>
    </i>
    <i r="4">
      <x v="1131"/>
    </i>
    <i r="1">
      <x v="3"/>
    </i>
    <i r="2">
      <x v="7"/>
    </i>
    <i r="3">
      <x v="6"/>
    </i>
    <i r="4">
      <x v="1873"/>
    </i>
    <i r="2">
      <x v="8"/>
    </i>
    <i r="3">
      <x v="12"/>
    </i>
    <i r="4">
      <x v="1132"/>
    </i>
    <i r="1">
      <x v="5"/>
    </i>
    <i r="2">
      <x v="7"/>
    </i>
    <i r="3">
      <x v="6"/>
    </i>
    <i r="4">
      <x v="1141"/>
    </i>
    <i r="2">
      <x v="8"/>
    </i>
    <i r="3">
      <x v="7"/>
    </i>
    <i r="4">
      <x v="1135"/>
    </i>
    <i r="1">
      <x v="7"/>
    </i>
    <i r="2">
      <x v="8"/>
    </i>
    <i r="3">
      <x v="2"/>
    </i>
    <i r="4">
      <x v="1879"/>
    </i>
    <i r="1">
      <x v="8"/>
    </i>
    <i r="2">
      <x v="7"/>
    </i>
    <i r="3">
      <x v="11"/>
    </i>
    <i r="4">
      <x v="1136"/>
    </i>
    <i r="1">
      <x v="9"/>
    </i>
    <i r="2">
      <x v="6"/>
    </i>
    <i r="3">
      <x v="7"/>
    </i>
    <i r="4">
      <x v="1128"/>
    </i>
    <i r="4">
      <x v="1133"/>
    </i>
    <i r="3">
      <x v="12"/>
    </i>
    <i r="4">
      <x v="1861"/>
    </i>
    <i r="2">
      <x v="7"/>
    </i>
    <i r="3">
      <x v="7"/>
    </i>
    <i r="4">
      <x v="1125"/>
    </i>
    <i r="4">
      <x v="1140"/>
    </i>
    <i r="2">
      <x v="8"/>
    </i>
    <i r="3">
      <x v="3"/>
    </i>
    <i r="4">
      <x v="1880"/>
    </i>
    <i r="3">
      <x v="10"/>
    </i>
    <i r="4">
      <x v="1865"/>
    </i>
    <i r="1">
      <x v="20"/>
    </i>
    <i r="2">
      <x v="6"/>
    </i>
    <i r="3">
      <x v="4"/>
    </i>
    <i r="4">
      <x v="1864"/>
    </i>
    <i r="3">
      <x v="5"/>
    </i>
    <i r="4">
      <x v="1863"/>
    </i>
    <i r="3">
      <x v="9"/>
    </i>
    <i r="4">
      <x v="1130"/>
    </i>
    <i r="3">
      <x v="10"/>
    </i>
    <i r="4">
      <x v="1127"/>
    </i>
    <i r="4">
      <x v="1871"/>
    </i>
    <i r="3">
      <x v="12"/>
    </i>
    <i r="4">
      <x v="1139"/>
    </i>
    <i r="2">
      <x v="7"/>
    </i>
    <i r="3">
      <x v="1"/>
    </i>
    <i r="4">
      <x v="1142"/>
    </i>
    <i r="4">
      <x v="1877"/>
    </i>
    <i r="3">
      <x v="3"/>
    </i>
    <i r="4">
      <x v="1124"/>
    </i>
    <i r="3">
      <x v="5"/>
    </i>
    <i r="4">
      <x v="1872"/>
    </i>
    <i r="3">
      <x v="11"/>
    </i>
    <i r="4">
      <x v="1143"/>
    </i>
    <i r="4">
      <x v="1868"/>
    </i>
    <i r="2">
      <x v="8"/>
    </i>
    <i r="3">
      <x v="1"/>
    </i>
    <i r="4">
      <x v="1870"/>
    </i>
    <i r="3">
      <x v="3"/>
    </i>
    <i r="4">
      <x v="1137"/>
    </i>
    <i r="3">
      <x v="5"/>
    </i>
    <i r="4">
      <x v="1129"/>
    </i>
    <i r="3">
      <x v="6"/>
    </i>
    <i r="4">
      <x v="1126"/>
    </i>
    <i r="4">
      <x v="1874"/>
    </i>
    <i r="4">
      <x v="1875"/>
    </i>
    <i r="3">
      <x v="10"/>
    </i>
    <i r="4">
      <x v="1867"/>
    </i>
    <i r="3">
      <x v="12"/>
    </i>
    <i r="4">
      <x v="1869"/>
    </i>
    <i r="2">
      <x v="9"/>
    </i>
    <i r="3">
      <x v="1"/>
    </i>
    <i r="4">
      <x v="1138"/>
    </i>
    <i r="4">
      <x v="1862"/>
    </i>
    <i r="4">
      <x v="1866"/>
    </i>
    <i>
      <x v="25"/>
    </i>
    <i r="1">
      <x/>
    </i>
    <i r="2">
      <x v="7"/>
    </i>
    <i r="3">
      <x v="12"/>
    </i>
    <i r="4">
      <x v="1661"/>
    </i>
    <i r="1">
      <x v="7"/>
    </i>
    <i r="2">
      <x v="8"/>
    </i>
    <i r="3">
      <x v="2"/>
    </i>
    <i r="4">
      <x v="1677"/>
    </i>
    <i r="1">
      <x v="9"/>
    </i>
    <i r="2">
      <x v="5"/>
    </i>
    <i r="3">
      <x v="11"/>
    </i>
    <i r="4">
      <x v="1659"/>
    </i>
    <i r="2">
      <x v="6"/>
    </i>
    <i r="3">
      <x v="7"/>
    </i>
    <i r="4">
      <x v="1646"/>
    </i>
    <i r="1">
      <x v="12"/>
    </i>
    <i r="2">
      <x v="8"/>
    </i>
    <i r="3">
      <x v="3"/>
    </i>
    <i r="4">
      <x v="1660"/>
    </i>
    <i r="1">
      <x v="20"/>
    </i>
    <i r="2">
      <x v="2"/>
    </i>
    <i r="3">
      <x v="5"/>
    </i>
    <i r="4">
      <x v="1670"/>
    </i>
    <i r="2">
      <x v="3"/>
    </i>
    <i r="3">
      <x v="1"/>
    </i>
    <i r="4">
      <x v="1665"/>
    </i>
    <i r="3">
      <x v="2"/>
    </i>
    <i r="4">
      <x v="1648"/>
    </i>
    <i r="3">
      <x v="3"/>
    </i>
    <i r="4">
      <x v="1651"/>
    </i>
    <i r="4">
      <x v="1653"/>
    </i>
    <i r="3">
      <x v="5"/>
    </i>
    <i r="4">
      <x v="1642"/>
    </i>
    <i r="3">
      <x v="6"/>
    </i>
    <i r="4">
      <x v="1679"/>
    </i>
    <i r="3">
      <x v="9"/>
    </i>
    <i r="4">
      <x v="1675"/>
    </i>
    <i r="3">
      <x v="10"/>
    </i>
    <i r="4">
      <x v="1662"/>
    </i>
    <i r="4">
      <x v="1668"/>
    </i>
    <i r="2">
      <x v="4"/>
    </i>
    <i r="3">
      <x v="1"/>
    </i>
    <i r="4">
      <x v="1664"/>
    </i>
    <i r="3">
      <x v="3"/>
    </i>
    <i r="4">
      <x v="1654"/>
    </i>
    <i r="4">
      <x v="1655"/>
    </i>
    <i r="4">
      <x v="1676"/>
    </i>
    <i r="3">
      <x v="4"/>
    </i>
    <i r="4">
      <x v="1657"/>
    </i>
    <i r="3">
      <x v="5"/>
    </i>
    <i r="4">
      <x v="1647"/>
    </i>
    <i r="4">
      <x v="1672"/>
    </i>
    <i r="3">
      <x v="8"/>
    </i>
    <i r="4">
      <x v="1643"/>
    </i>
    <i r="3">
      <x v="9"/>
    </i>
    <i r="4">
      <x v="1644"/>
    </i>
    <i r="3">
      <x v="11"/>
    </i>
    <i r="4">
      <x v="1656"/>
    </i>
    <i r="4">
      <x v="1658"/>
    </i>
    <i r="2">
      <x v="5"/>
    </i>
    <i r="3">
      <x v="2"/>
    </i>
    <i r="4">
      <x v="1666"/>
    </i>
    <i r="3">
      <x v="9"/>
    </i>
    <i r="4">
      <x v="1645"/>
    </i>
    <i r="4">
      <x v="1650"/>
    </i>
    <i r="3">
      <x v="10"/>
    </i>
    <i r="4">
      <x v="1652"/>
    </i>
    <i r="2">
      <x v="6"/>
    </i>
    <i r="3">
      <x v="1"/>
    </i>
    <i r="4">
      <x v="1678"/>
    </i>
    <i r="3">
      <x v="2"/>
    </i>
    <i r="4">
      <x v="1667"/>
    </i>
    <i r="3">
      <x v="4"/>
    </i>
    <i r="4">
      <x v="1649"/>
    </i>
    <i r="3">
      <x v="6"/>
    </i>
    <i r="4">
      <x v="1680"/>
    </i>
    <i r="3">
      <x v="11"/>
    </i>
    <i r="4">
      <x v="1641"/>
    </i>
    <i r="2">
      <x v="7"/>
    </i>
    <i r="3">
      <x v="1"/>
    </i>
    <i r="4">
      <x v="1663"/>
    </i>
    <i r="3">
      <x v="2"/>
    </i>
    <i r="4">
      <x v="1673"/>
    </i>
    <i r="2">
      <x v="8"/>
    </i>
    <i r="3">
      <x v="4"/>
    </i>
    <i r="4">
      <x v="1669"/>
    </i>
    <i r="3">
      <x v="7"/>
    </i>
    <i r="4">
      <x v="1671"/>
    </i>
    <i r="4">
      <x v="1674"/>
    </i>
    <i>
      <x v="3"/>
    </i>
    <i r="1">
      <x v="1"/>
    </i>
    <i r="2">
      <x v="8"/>
    </i>
    <i r="3">
      <x v="6"/>
    </i>
    <i r="4">
      <x v="2759"/>
    </i>
    <i r="3">
      <x v="9"/>
    </i>
    <i r="4">
      <x v="2758"/>
    </i>
    <i r="1">
      <x v="3"/>
    </i>
    <i r="2">
      <x v="7"/>
    </i>
    <i r="3">
      <x v="6"/>
    </i>
    <i r="4">
      <x v="2767"/>
    </i>
    <i r="2">
      <x v="8"/>
    </i>
    <i r="3">
      <x v="4"/>
    </i>
    <i r="4">
      <x v="2773"/>
    </i>
    <i r="1">
      <x v="9"/>
    </i>
    <i r="2">
      <x v="5"/>
    </i>
    <i r="3">
      <x v="5"/>
    </i>
    <i r="4">
      <x v="2760"/>
    </i>
    <i r="2">
      <x v="6"/>
    </i>
    <i r="3">
      <x v="4"/>
    </i>
    <i r="4">
      <x v="2769"/>
    </i>
    <i r="1">
      <x v="11"/>
    </i>
    <i r="2">
      <x v="7"/>
    </i>
    <i r="3">
      <x v="3"/>
    </i>
    <i r="4">
      <x v="2755"/>
    </i>
    <i r="1">
      <x v="12"/>
    </i>
    <i r="2">
      <x v="9"/>
    </i>
    <i r="3">
      <x v="2"/>
    </i>
    <i r="4">
      <x v="2780"/>
    </i>
    <i r="1">
      <x v="20"/>
    </i>
    <i r="2">
      <x v="3"/>
    </i>
    <i r="3">
      <x v="7"/>
    </i>
    <i r="4">
      <x v="2766"/>
    </i>
    <i r="3">
      <x v="11"/>
    </i>
    <i r="4">
      <x v="2752"/>
    </i>
    <i r="4">
      <x v="2775"/>
    </i>
    <i r="2">
      <x v="4"/>
    </i>
    <i r="3">
      <x v="1"/>
    </i>
    <i r="4">
      <x v="2744"/>
    </i>
    <i r="4">
      <x v="2762"/>
    </i>
    <i r="3">
      <x v="2"/>
    </i>
    <i r="4">
      <x v="2768"/>
    </i>
    <i r="3">
      <x v="5"/>
    </i>
    <i r="4">
      <x v="2742"/>
    </i>
    <i r="4">
      <x v="2745"/>
    </i>
    <i r="4">
      <x v="2747"/>
    </i>
    <i r="4">
      <x v="2764"/>
    </i>
    <i r="3">
      <x v="6"/>
    </i>
    <i r="4">
      <x v="2750"/>
    </i>
    <i r="3">
      <x v="7"/>
    </i>
    <i r="4">
      <x v="2753"/>
    </i>
    <i r="3">
      <x v="10"/>
    </i>
    <i r="4">
      <x v="2765"/>
    </i>
    <i r="3">
      <x v="12"/>
    </i>
    <i r="4">
      <x v="2761"/>
    </i>
    <i r="4">
      <x v="2771"/>
    </i>
    <i r="2">
      <x v="5"/>
    </i>
    <i r="3">
      <x v="2"/>
    </i>
    <i r="4">
      <x v="2774"/>
    </i>
    <i r="3">
      <x v="4"/>
    </i>
    <i r="4">
      <x v="2763"/>
    </i>
    <i r="3">
      <x v="9"/>
    </i>
    <i r="4">
      <x v="2772"/>
    </i>
    <i r="3">
      <x v="12"/>
    </i>
    <i r="4">
      <x v="2756"/>
    </i>
    <i r="2">
      <x v="6"/>
    </i>
    <i r="3">
      <x v="2"/>
    </i>
    <i r="4">
      <x v="2770"/>
    </i>
    <i r="3">
      <x v="4"/>
    </i>
    <i r="4">
      <x v="2751"/>
    </i>
    <i r="3">
      <x v="7"/>
    </i>
    <i r="4">
      <x v="2746"/>
    </i>
    <i r="4">
      <x v="2778"/>
    </i>
    <i r="3">
      <x v="8"/>
    </i>
    <i r="4">
      <x v="2754"/>
    </i>
    <i r="3">
      <x v="9"/>
    </i>
    <i r="4">
      <x v="2741"/>
    </i>
    <i r="2">
      <x v="7"/>
    </i>
    <i r="3">
      <x v="3"/>
    </i>
    <i r="4">
      <x v="2749"/>
    </i>
    <i r="3">
      <x v="5"/>
    </i>
    <i r="4">
      <x v="2776"/>
    </i>
    <i r="3">
      <x v="6"/>
    </i>
    <i r="4">
      <x v="2777"/>
    </i>
    <i r="3">
      <x v="10"/>
    </i>
    <i r="4">
      <x v="2779"/>
    </i>
    <i r="2">
      <x v="8"/>
    </i>
    <i r="3">
      <x v="7"/>
    </i>
    <i r="4">
      <x v="2757"/>
    </i>
    <i r="3">
      <x v="8"/>
    </i>
    <i r="4">
      <x v="2748"/>
    </i>
    <i r="3">
      <x v="9"/>
    </i>
    <i r="4">
      <x v="2743"/>
    </i>
    <i>
      <x v="29"/>
    </i>
    <i r="1">
      <x v="1"/>
    </i>
    <i r="2">
      <x v="7"/>
    </i>
    <i r="3">
      <x v="4"/>
    </i>
    <i r="4">
      <x v="151"/>
    </i>
    <i r="2">
      <x v="8"/>
    </i>
    <i r="3">
      <x v="7"/>
    </i>
    <i r="4">
      <x v="143"/>
    </i>
    <i r="1">
      <x v="3"/>
    </i>
    <i r="2">
      <x v="6"/>
    </i>
    <i r="3">
      <x v="6"/>
    </i>
    <i r="4">
      <x v="156"/>
    </i>
    <i r="2">
      <x v="7"/>
    </i>
    <i r="3">
      <x v="2"/>
    </i>
    <i r="4">
      <x v="144"/>
    </i>
    <i r="2">
      <x v="8"/>
    </i>
    <i r="3">
      <x v="12"/>
    </i>
    <i r="4">
      <x v="125"/>
    </i>
    <i r="1">
      <x v="6"/>
    </i>
    <i r="2">
      <x v="7"/>
    </i>
    <i r="3">
      <x v="8"/>
    </i>
    <i r="4">
      <x v="137"/>
    </i>
    <i r="1">
      <x v="9"/>
    </i>
    <i r="2">
      <x v="6"/>
    </i>
    <i r="3">
      <x v="5"/>
    </i>
    <i r="4">
      <x v="130"/>
    </i>
    <i r="3">
      <x v="11"/>
    </i>
    <i r="4">
      <x v="147"/>
    </i>
    <i r="1">
      <x v="10"/>
    </i>
    <i r="2">
      <x v="8"/>
    </i>
    <i r="3">
      <x v="9"/>
    </i>
    <i r="4">
      <x v="120"/>
    </i>
    <i r="1">
      <x v="20"/>
    </i>
    <i r="2">
      <x v="6"/>
    </i>
    <i r="3">
      <x v="5"/>
    </i>
    <i r="4">
      <x v="135"/>
    </i>
    <i r="3">
      <x v="8"/>
    </i>
    <i r="4">
      <x v="129"/>
    </i>
    <i r="4">
      <x v="152"/>
    </i>
    <i r="3">
      <x v="9"/>
    </i>
    <i r="4">
      <x v="123"/>
    </i>
    <i r="4">
      <x v="132"/>
    </i>
    <i r="4">
      <x v="158"/>
    </i>
    <i r="3">
      <x v="10"/>
    </i>
    <i r="4">
      <x v="142"/>
    </i>
    <i r="4">
      <x v="153"/>
    </i>
    <i r="3">
      <x v="11"/>
    </i>
    <i r="4">
      <x v="149"/>
    </i>
    <i r="2">
      <x v="7"/>
    </i>
    <i r="3">
      <x v="2"/>
    </i>
    <i r="4">
      <x v="140"/>
    </i>
    <i r="3">
      <x v="3"/>
    </i>
    <i r="4">
      <x v="127"/>
    </i>
    <i r="4">
      <x v="150"/>
    </i>
    <i r="3">
      <x v="4"/>
    </i>
    <i r="4">
      <x v="121"/>
    </i>
    <i r="4">
      <x v="124"/>
    </i>
    <i r="4">
      <x v="136"/>
    </i>
    <i r="4">
      <x v="141"/>
    </i>
    <i r="4">
      <x v="154"/>
    </i>
    <i r="3">
      <x v="5"/>
    </i>
    <i r="4">
      <x v="126"/>
    </i>
    <i r="3">
      <x v="6"/>
    </i>
    <i r="4">
      <x v="155"/>
    </i>
    <i r="3">
      <x v="7"/>
    </i>
    <i r="4">
      <x v="138"/>
    </i>
    <i r="4">
      <x v="139"/>
    </i>
    <i r="4">
      <x v="145"/>
    </i>
    <i r="3">
      <x v="8"/>
    </i>
    <i r="4">
      <x v="134"/>
    </i>
    <i r="2">
      <x v="8"/>
    </i>
    <i r="3">
      <x v="1"/>
    </i>
    <i r="4">
      <x v="148"/>
    </i>
    <i r="4">
      <x v="157"/>
    </i>
    <i r="3">
      <x v="5"/>
    </i>
    <i r="4">
      <x v="133"/>
    </i>
    <i r="4">
      <x v="159"/>
    </i>
    <i r="3">
      <x v="6"/>
    </i>
    <i r="4">
      <x v="131"/>
    </i>
    <i r="3">
      <x v="8"/>
    </i>
    <i r="4">
      <x v="122"/>
    </i>
    <i r="3">
      <x v="9"/>
    </i>
    <i r="4">
      <x v="128"/>
    </i>
    <i r="3">
      <x v="11"/>
    </i>
    <i r="4">
      <x v="146"/>
    </i>
    <i>
      <x v="31"/>
    </i>
    <i r="1">
      <x/>
    </i>
    <i r="2">
      <x v="9"/>
    </i>
    <i r="3">
      <x v="3"/>
    </i>
    <i r="4">
      <x v="2321"/>
    </i>
    <i r="1">
      <x v="9"/>
    </i>
    <i r="2">
      <x v="9"/>
    </i>
    <i r="3">
      <x v="2"/>
    </i>
    <i r="4">
      <x v="2324"/>
    </i>
    <i r="1">
      <x v="20"/>
    </i>
    <i r="2">
      <x v="6"/>
    </i>
    <i r="3">
      <x v="1"/>
    </i>
    <i r="4">
      <x v="2336"/>
    </i>
    <i r="3">
      <x v="5"/>
    </i>
    <i r="4">
      <x v="2333"/>
    </i>
    <i r="4">
      <x v="2335"/>
    </i>
    <i r="4">
      <x v="2337"/>
    </i>
    <i r="4">
      <x v="2338"/>
    </i>
    <i r="3">
      <x v="6"/>
    </i>
    <i r="4">
      <x v="2329"/>
    </i>
    <i r="3">
      <x v="7"/>
    </i>
    <i r="4">
      <x v="2327"/>
    </i>
    <i r="4">
      <x v="2331"/>
    </i>
    <i r="4">
      <x v="2443"/>
    </i>
    <i r="3">
      <x v="9"/>
    </i>
    <i r="4">
      <x v="2450"/>
    </i>
    <i r="3">
      <x v="10"/>
    </i>
    <i r="4">
      <x v="2334"/>
    </i>
    <i r="4">
      <x v="2449"/>
    </i>
    <i r="2">
      <x v="7"/>
    </i>
    <i r="3">
      <x v="1"/>
    </i>
    <i r="4">
      <x v="2332"/>
    </i>
    <i r="3">
      <x v="2"/>
    </i>
    <i r="4">
      <x v="2442"/>
    </i>
    <i r="3">
      <x v="5"/>
    </i>
    <i r="4">
      <x v="2328"/>
    </i>
    <i r="3">
      <x v="7"/>
    </i>
    <i r="4">
      <x v="2441"/>
    </i>
    <i r="3">
      <x v="8"/>
    </i>
    <i r="4">
      <x v="2445"/>
    </i>
    <i r="3">
      <x v="11"/>
    </i>
    <i r="4">
      <x v="2330"/>
    </i>
    <i r="4">
      <x v="2452"/>
    </i>
    <i r="2">
      <x v="8"/>
    </i>
    <i r="3">
      <x v="2"/>
    </i>
    <i r="4">
      <x v="2457"/>
    </i>
    <i r="4">
      <x v="2459"/>
    </i>
    <i r="3">
      <x v="3"/>
    </i>
    <i r="4">
      <x v="2455"/>
    </i>
    <i r="3">
      <x v="4"/>
    </i>
    <i r="4">
      <x v="2444"/>
    </i>
    <i r="3">
      <x v="5"/>
    </i>
    <i r="4">
      <x v="2458"/>
    </i>
    <i r="3">
      <x v="8"/>
    </i>
    <i r="4">
      <x v="2448"/>
    </i>
    <i r="3">
      <x v="9"/>
    </i>
    <i r="4">
      <x v="2340"/>
    </i>
    <i r="3">
      <x v="10"/>
    </i>
    <i r="4">
      <x v="2446"/>
    </i>
    <i r="4">
      <x v="2447"/>
    </i>
    <i r="3">
      <x v="11"/>
    </i>
    <i r="4">
      <x v="2339"/>
    </i>
    <i r="4">
      <x v="2460"/>
    </i>
    <i r="2">
      <x v="9"/>
    </i>
    <i r="3">
      <x v="1"/>
    </i>
    <i r="4">
      <x v="2453"/>
    </i>
    <i r="4">
      <x v="2456"/>
    </i>
    <i r="3">
      <x v="2"/>
    </i>
    <i r="4">
      <x v="2325"/>
    </i>
    <i r="4">
      <x v="2451"/>
    </i>
    <i r="4">
      <x v="2454"/>
    </i>
    <i r="3">
      <x v="3"/>
    </i>
    <i r="4">
      <x v="2322"/>
    </i>
    <i r="4">
      <x v="2323"/>
    </i>
    <i r="4">
      <x v="2326"/>
    </i>
    <i>
      <x v="2"/>
    </i>
    <i r="1">
      <x v="5"/>
    </i>
    <i r="2">
      <x v="7"/>
    </i>
    <i r="3">
      <x v="11"/>
    </i>
    <i r="4">
      <x v="1046"/>
    </i>
    <i r="1">
      <x v="20"/>
    </i>
    <i r="2">
      <x v="6"/>
    </i>
    <i r="3">
      <x v="7"/>
    </i>
    <i r="4">
      <x v="1041"/>
    </i>
    <i r="4">
      <x v="1042"/>
    </i>
    <i r="4">
      <x v="1045"/>
    </i>
    <i r="4">
      <x v="1051"/>
    </i>
    <i r="4">
      <x v="1054"/>
    </i>
    <i r="3">
      <x v="10"/>
    </i>
    <i r="4">
      <x v="1047"/>
    </i>
    <i r="2">
      <x v="7"/>
    </i>
    <i r="3">
      <x v="1"/>
    </i>
    <i r="4">
      <x v="1044"/>
    </i>
    <i r="3">
      <x v="2"/>
    </i>
    <i r="4">
      <x v="1056"/>
    </i>
    <i r="4">
      <x v="1058"/>
    </i>
    <i r="4">
      <x v="1059"/>
    </i>
    <i r="3">
      <x v="3"/>
    </i>
    <i r="4">
      <x v="1060"/>
    </i>
    <i r="3">
      <x v="4"/>
    </i>
    <i r="4">
      <x v="1043"/>
    </i>
    <i r="3">
      <x v="8"/>
    </i>
    <i r="4">
      <x v="1050"/>
    </i>
    <i r="2">
      <x v="8"/>
    </i>
    <i r="3">
      <x v="1"/>
    </i>
    <i r="4">
      <x v="1049"/>
    </i>
    <i r="3">
      <x v="2"/>
    </i>
    <i r="4">
      <x v="1055"/>
    </i>
    <i r="3">
      <x v="3"/>
    </i>
    <i r="4">
      <x v="1061"/>
    </i>
    <i r="3">
      <x v="4"/>
    </i>
    <i r="4">
      <x v="1052"/>
    </i>
    <i r="3">
      <x v="7"/>
    </i>
    <i r="4">
      <x v="1040"/>
    </i>
    <i r="4">
      <x v="1062"/>
    </i>
    <i r="4">
      <x v="1063"/>
    </i>
    <i r="3">
      <x v="8"/>
    </i>
    <i r="4">
      <x v="1048"/>
    </i>
    <i r="3">
      <x v="11"/>
    </i>
    <i r="4">
      <x v="1057"/>
    </i>
    <i r="2">
      <x v="9"/>
    </i>
    <i r="3">
      <x v="2"/>
    </i>
    <i r="4">
      <x v="1053"/>
    </i>
    <i>
      <x v="19"/>
    </i>
    <i r="1">
      <x v="1"/>
    </i>
    <i r="2">
      <x v="7"/>
    </i>
    <i r="3">
      <x v="7"/>
    </i>
    <i r="4">
      <x v="1554"/>
    </i>
    <i r="1">
      <x v="3"/>
    </i>
    <i r="2">
      <x v="7"/>
    </i>
    <i r="3">
      <x v="6"/>
    </i>
    <i r="4">
      <x v="1542"/>
    </i>
    <i r="2">
      <x v="8"/>
    </i>
    <i r="3">
      <x v="6"/>
    </i>
    <i r="4">
      <x v="1556"/>
    </i>
    <i r="1">
      <x v="9"/>
    </i>
    <i r="2">
      <x v="6"/>
    </i>
    <i r="3">
      <x v="7"/>
    </i>
    <i r="4">
      <x v="1546"/>
    </i>
    <i r="2">
      <x v="7"/>
    </i>
    <i r="3">
      <x v="6"/>
    </i>
    <i r="4">
      <x v="1558"/>
    </i>
    <i r="2">
      <x v="8"/>
    </i>
    <i r="3">
      <x v="4"/>
    </i>
    <i r="4">
      <x v="1550"/>
    </i>
    <i r="1">
      <x v="20"/>
    </i>
    <i r="2">
      <x v="6"/>
    </i>
    <i r="3">
      <x v="8"/>
    </i>
    <i r="4">
      <x v="1557"/>
    </i>
    <i r="3">
      <x v="9"/>
    </i>
    <i r="4">
      <x v="1552"/>
    </i>
    <i r="3">
      <x v="10"/>
    </i>
    <i r="4">
      <x v="1543"/>
    </i>
    <i r="4">
      <x v="1560"/>
    </i>
    <i r="3">
      <x v="12"/>
    </i>
    <i r="4">
      <x v="1541"/>
    </i>
    <i r="2">
      <x v="7"/>
    </i>
    <i r="3">
      <x v="1"/>
    </i>
    <i r="4">
      <x v="1545"/>
    </i>
    <i r="3">
      <x v="2"/>
    </i>
    <i r="4">
      <x v="1544"/>
    </i>
    <i r="3">
      <x v="4"/>
    </i>
    <i r="4">
      <x v="1551"/>
    </i>
    <i r="4">
      <x v="1559"/>
    </i>
    <i r="3">
      <x v="8"/>
    </i>
    <i r="4">
      <x v="1553"/>
    </i>
    <i r="4">
      <x v="1555"/>
    </i>
    <i r="3">
      <x v="10"/>
    </i>
    <i r="4">
      <x v="1548"/>
    </i>
    <i r="4">
      <x v="1549"/>
    </i>
    <i r="2">
      <x v="9"/>
    </i>
    <i r="3">
      <x v="2"/>
    </i>
    <i r="4">
      <x v="1547"/>
    </i>
    <i>
      <x v="1"/>
    </i>
    <i r="1">
      <x v="3"/>
    </i>
    <i r="2">
      <x v="9"/>
    </i>
    <i r="3">
      <x v="2"/>
    </i>
    <i r="4">
      <x v="1573"/>
    </i>
    <i r="1">
      <x v="9"/>
    </i>
    <i r="2">
      <x v="6"/>
    </i>
    <i r="3">
      <x v="1"/>
    </i>
    <i r="4">
      <x v="1563"/>
    </i>
    <i r="2">
      <x v="7"/>
    </i>
    <i r="3">
      <x v="5"/>
    </i>
    <i r="4">
      <x v="1571"/>
    </i>
    <i r="2">
      <x v="8"/>
    </i>
    <i r="3">
      <x v="2"/>
    </i>
    <i r="4">
      <x v="1572"/>
    </i>
    <i r="1">
      <x v="20"/>
    </i>
    <i r="2">
      <x v="1"/>
    </i>
    <i r="3">
      <x v="9"/>
    </i>
    <i r="4">
      <x v="1562"/>
    </i>
    <i r="2">
      <x v="2"/>
    </i>
    <i r="3">
      <x v="8"/>
    </i>
    <i r="4">
      <x v="1578"/>
    </i>
    <i r="2">
      <x v="3"/>
    </i>
    <i r="3">
      <x v="5"/>
    </i>
    <i r="4">
      <x v="1565"/>
    </i>
    <i r="2">
      <x v="4"/>
    </i>
    <i r="3">
      <x v="3"/>
    </i>
    <i r="4">
      <x v="1580"/>
    </i>
    <i r="3">
      <x v="5"/>
    </i>
    <i r="4">
      <x v="1577"/>
    </i>
    <i r="2">
      <x v="5"/>
    </i>
    <i r="3">
      <x v="4"/>
    </i>
    <i r="4">
      <x v="1569"/>
    </i>
    <i r="3">
      <x v="7"/>
    </i>
    <i r="4">
      <x v="1579"/>
    </i>
    <i r="3">
      <x v="10"/>
    </i>
    <i r="4">
      <x v="1561"/>
    </i>
    <i r="2">
      <x v="6"/>
    </i>
    <i r="3">
      <x v="2"/>
    </i>
    <i r="4">
      <x v="1567"/>
    </i>
    <i r="3">
      <x v="6"/>
    </i>
    <i r="4">
      <x v="1575"/>
    </i>
    <i r="3">
      <x v="11"/>
    </i>
    <i r="4">
      <x v="1568"/>
    </i>
    <i r="2">
      <x v="7"/>
    </i>
    <i r="3">
      <x v="1"/>
    </i>
    <i r="4">
      <x v="1574"/>
    </i>
    <i r="3">
      <x v="4"/>
    </i>
    <i r="4">
      <x v="1564"/>
    </i>
    <i r="3">
      <x v="5"/>
    </i>
    <i r="4">
      <x v="1576"/>
    </i>
    <i r="2">
      <x v="8"/>
    </i>
    <i r="3">
      <x v="3"/>
    </i>
    <i r="4">
      <x v="1570"/>
    </i>
    <i r="3">
      <x v="6"/>
    </i>
    <i r="4">
      <x v="1566"/>
    </i>
    <i>
      <x v="40"/>
    </i>
    <i r="1">
      <x v="9"/>
    </i>
    <i r="2">
      <x v="7"/>
    </i>
    <i r="3">
      <x v="1"/>
    </i>
    <i r="4">
      <x v="1234"/>
    </i>
    <i r="1">
      <x v="20"/>
    </i>
    <i r="2">
      <x v="3"/>
    </i>
    <i r="3">
      <x v="1"/>
    </i>
    <i r="4">
      <x v="1230"/>
    </i>
    <i r="3">
      <x v="5"/>
    </i>
    <i r="4">
      <x v="1243"/>
    </i>
    <i r="3">
      <x v="7"/>
    </i>
    <i r="4">
      <x v="1228"/>
    </i>
    <i r="4">
      <x v="1238"/>
    </i>
    <i r="3">
      <x v="8"/>
    </i>
    <i r="4">
      <x v="1242"/>
    </i>
    <i r="3">
      <x v="12"/>
    </i>
    <i r="4">
      <x v="1239"/>
    </i>
    <i r="2">
      <x v="4"/>
    </i>
    <i r="3">
      <x v="1"/>
    </i>
    <i r="4">
      <x v="1233"/>
    </i>
    <i r="3">
      <x v="3"/>
    </i>
    <i r="4">
      <x v="1229"/>
    </i>
    <i r="3">
      <x v="7"/>
    </i>
    <i r="4">
      <x v="1236"/>
    </i>
    <i r="3">
      <x v="8"/>
    </i>
    <i r="4">
      <x v="1237"/>
    </i>
    <i r="2">
      <x v="5"/>
    </i>
    <i r="3">
      <x v="5"/>
    </i>
    <i r="4">
      <x v="1240"/>
    </i>
    <i r="3">
      <x v="8"/>
    </i>
    <i r="4">
      <x v="1225"/>
    </i>
    <i r="4">
      <x v="1232"/>
    </i>
    <i r="3">
      <x v="11"/>
    </i>
    <i r="4">
      <x v="1235"/>
    </i>
    <i r="2">
      <x v="6"/>
    </i>
    <i r="3">
      <x v="3"/>
    </i>
    <i r="4">
      <x v="1226"/>
    </i>
    <i r="3">
      <x v="4"/>
    </i>
    <i r="4">
      <x v="1224"/>
    </i>
    <i r="3">
      <x v="7"/>
    </i>
    <i r="4">
      <x v="1227"/>
    </i>
    <i r="3">
      <x v="10"/>
    </i>
    <i r="4">
      <x v="1241"/>
    </i>
    <i r="2">
      <x v="7"/>
    </i>
    <i r="3">
      <x v="7"/>
    </i>
    <i r="4">
      <x v="1231"/>
    </i>
    <i>
      <x v="26"/>
    </i>
    <i r="1">
      <x v="20"/>
    </i>
    <i r="2">
      <x v="3"/>
    </i>
    <i r="3">
      <x v="4"/>
    </i>
    <i r="4">
      <x v="1468"/>
    </i>
    <i r="3">
      <x v="8"/>
    </i>
    <i r="4">
      <x v="1476"/>
    </i>
    <i r="3">
      <x v="10"/>
    </i>
    <i r="4">
      <x v="1477"/>
    </i>
    <i r="2">
      <x v="4"/>
    </i>
    <i r="3">
      <x v="1"/>
    </i>
    <i r="4">
      <x v="1467"/>
    </i>
    <i r="4">
      <x v="1473"/>
    </i>
    <i r="3">
      <x v="2"/>
    </i>
    <i r="4">
      <x v="1465"/>
    </i>
    <i r="3">
      <x v="12"/>
    </i>
    <i r="4">
      <x v="1470"/>
    </i>
    <i r="2">
      <x v="5"/>
    </i>
    <i r="3">
      <x v="1"/>
    </i>
    <i r="4">
      <x v="1464"/>
    </i>
    <i r="4">
      <x v="1469"/>
    </i>
    <i r="3">
      <x v="2"/>
    </i>
    <i r="4">
      <x v="1463"/>
    </i>
    <i r="3">
      <x v="3"/>
    </i>
    <i r="4">
      <x v="1462"/>
    </i>
    <i r="3">
      <x v="4"/>
    </i>
    <i r="4">
      <x v="1478"/>
    </i>
    <i r="3">
      <x v="7"/>
    </i>
    <i r="4">
      <x v="1480"/>
    </i>
    <i r="3">
      <x v="8"/>
    </i>
    <i r="4">
      <x v="1474"/>
    </i>
    <i r="3">
      <x v="9"/>
    </i>
    <i r="4">
      <x v="1472"/>
    </i>
    <i r="2">
      <x v="6"/>
    </i>
    <i r="3">
      <x v="4"/>
    </i>
    <i r="4">
      <x v="1479"/>
    </i>
    <i r="3">
      <x v="9"/>
    </i>
    <i r="4">
      <x v="1461"/>
    </i>
    <i r="3">
      <x v="11"/>
    </i>
    <i r="4">
      <x v="1475"/>
    </i>
    <i r="2">
      <x v="7"/>
    </i>
    <i r="3">
      <x v="3"/>
    </i>
    <i r="4">
      <x v="1471"/>
    </i>
    <i r="3">
      <x v="12"/>
    </i>
    <i r="4">
      <x v="1466"/>
    </i>
    <i>
      <x v="11"/>
    </i>
    <i r="1">
      <x v="9"/>
    </i>
    <i r="2">
      <x v="6"/>
    </i>
    <i r="3">
      <x v="9"/>
    </i>
    <i r="4">
      <x v="1913"/>
    </i>
    <i r="2">
      <x v="7"/>
    </i>
    <i r="3">
      <x v="4"/>
    </i>
    <i r="4">
      <x v="1901"/>
    </i>
    <i r="3">
      <x v="9"/>
    </i>
    <i r="4">
      <x v="1920"/>
    </i>
    <i r="1">
      <x v="10"/>
    </i>
    <i r="2">
      <x v="9"/>
    </i>
    <i r="3">
      <x v="1"/>
    </i>
    <i r="4">
      <x v="1917"/>
    </i>
    <i r="1">
      <x v="15"/>
    </i>
    <i r="2">
      <x v="7"/>
    </i>
    <i r="3">
      <x v="2"/>
    </i>
    <i r="4">
      <x v="1902"/>
    </i>
    <i r="3">
      <x v="9"/>
    </i>
    <i r="4">
      <x v="1910"/>
    </i>
    <i r="1">
      <x v="17"/>
    </i>
    <i r="2">
      <x v="6"/>
    </i>
    <i r="3">
      <x v="7"/>
    </i>
    <i r="4">
      <x v="1911"/>
    </i>
    <i r="1">
      <x v="20"/>
    </i>
    <i r="2">
      <x v="6"/>
    </i>
    <i r="3">
      <x v="5"/>
    </i>
    <i r="4">
      <x v="1907"/>
    </i>
    <i r="3">
      <x v="7"/>
    </i>
    <i r="4">
      <x v="1918"/>
    </i>
    <i r="3">
      <x v="8"/>
    </i>
    <i r="4">
      <x v="1905"/>
    </i>
    <i r="4">
      <x v="1915"/>
    </i>
    <i r="3">
      <x v="9"/>
    </i>
    <i r="4">
      <x v="1909"/>
    </i>
    <i r="3">
      <x v="10"/>
    </i>
    <i r="4">
      <x v="1914"/>
    </i>
    <i r="2">
      <x v="7"/>
    </i>
    <i r="3">
      <x v="4"/>
    </i>
    <i r="4">
      <x v="1919"/>
    </i>
    <i r="3">
      <x v="5"/>
    </i>
    <i r="4">
      <x v="1912"/>
    </i>
    <i r="3">
      <x v="11"/>
    </i>
    <i r="4">
      <x v="1904"/>
    </i>
    <i r="2">
      <x v="8"/>
    </i>
    <i r="3">
      <x v="5"/>
    </i>
    <i r="4">
      <x v="1906"/>
    </i>
    <i r="3">
      <x v="10"/>
    </i>
    <i r="4">
      <x v="1916"/>
    </i>
    <i r="3">
      <x v="11"/>
    </i>
    <i r="4">
      <x v="1903"/>
    </i>
    <i r="4">
      <x v="1908"/>
    </i>
    <i>
      <x v="15"/>
    </i>
    <i r="1">
      <x v="1"/>
    </i>
    <i r="2">
      <x v="6"/>
    </i>
    <i r="3">
      <x v="6"/>
    </i>
    <i r="4">
      <x v="2670"/>
    </i>
    <i r="1">
      <x v="3"/>
    </i>
    <i r="2">
      <x v="7"/>
    </i>
    <i r="3">
      <x v="8"/>
    </i>
    <i r="4">
      <x v="2663"/>
    </i>
    <i r="3">
      <x v="9"/>
    </i>
    <i r="4">
      <x v="2668"/>
    </i>
    <i r="2">
      <x v="8"/>
    </i>
    <i r="3">
      <x v="4"/>
    </i>
    <i r="4">
      <x v="2676"/>
    </i>
    <i r="1">
      <x v="7"/>
    </i>
    <i r="2">
      <x v="7"/>
    </i>
    <i r="3">
      <x v="8"/>
    </i>
    <i r="4">
      <x v="2678"/>
    </i>
    <i r="2">
      <x v="8"/>
    </i>
    <i r="3">
      <x v="3"/>
    </i>
    <i r="4">
      <x v="2680"/>
    </i>
    <i r="1">
      <x v="20"/>
    </i>
    <i r="2">
      <x v="5"/>
    </i>
    <i r="3">
      <x v="9"/>
    </i>
    <i r="4">
      <x v="2661"/>
    </i>
    <i r="2">
      <x v="6"/>
    </i>
    <i r="3">
      <x v="6"/>
    </i>
    <i r="4">
      <x v="2677"/>
    </i>
    <i r="3">
      <x v="9"/>
    </i>
    <i r="4">
      <x v="2673"/>
    </i>
    <i r="3">
      <x v="10"/>
    </i>
    <i r="4">
      <x v="2675"/>
    </i>
    <i r="3">
      <x v="11"/>
    </i>
    <i r="4">
      <x v="2671"/>
    </i>
    <i r="2">
      <x v="7"/>
    </i>
    <i r="3">
      <x v="1"/>
    </i>
    <i r="4">
      <x v="2679"/>
    </i>
    <i r="3">
      <x v="3"/>
    </i>
    <i r="4">
      <x v="2665"/>
    </i>
    <i r="3">
      <x v="7"/>
    </i>
    <i r="4">
      <x v="2662"/>
    </i>
    <i r="3">
      <x v="8"/>
    </i>
    <i r="4">
      <x v="2666"/>
    </i>
    <i r="3">
      <x v="11"/>
    </i>
    <i r="4">
      <x v="2664"/>
    </i>
    <i r="4">
      <x v="2669"/>
    </i>
    <i r="3">
      <x v="12"/>
    </i>
    <i r="4">
      <x v="2672"/>
    </i>
    <i r="2">
      <x v="8"/>
    </i>
    <i r="3">
      <x v="1"/>
    </i>
    <i r="4">
      <x v="2667"/>
    </i>
    <i r="3">
      <x v="6"/>
    </i>
    <i r="4">
      <x v="2674"/>
    </i>
    <i>
      <x v="21"/>
    </i>
    <i r="1">
      <x v="3"/>
    </i>
    <i r="2">
      <x v="6"/>
    </i>
    <i r="3">
      <x v="6"/>
    </i>
    <i r="4">
      <x v="1981"/>
    </i>
    <i r="2">
      <x v="7"/>
    </i>
    <i r="3">
      <x v="6"/>
    </i>
    <i r="4">
      <x v="1995"/>
    </i>
    <i r="3">
      <x v="12"/>
    </i>
    <i r="4">
      <x v="2000"/>
    </i>
    <i r="1">
      <x v="9"/>
    </i>
    <i r="2">
      <x v="6"/>
    </i>
    <i r="3">
      <x v="10"/>
    </i>
    <i r="4">
      <x v="1999"/>
    </i>
    <i r="2">
      <x v="7"/>
    </i>
    <i r="3">
      <x v="1"/>
    </i>
    <i r="4">
      <x v="1987"/>
    </i>
    <i r="3">
      <x v="11"/>
    </i>
    <i r="4">
      <x v="1993"/>
    </i>
    <i r="2">
      <x v="8"/>
    </i>
    <i r="3">
      <x v="2"/>
    </i>
    <i r="4">
      <x v="1986"/>
    </i>
    <i r="3">
      <x v="7"/>
    </i>
    <i r="4">
      <x v="1985"/>
    </i>
    <i r="1">
      <x v="10"/>
    </i>
    <i r="2">
      <x v="8"/>
    </i>
    <i r="3">
      <x v="11"/>
    </i>
    <i r="4">
      <x v="1982"/>
    </i>
    <i r="1">
      <x v="20"/>
    </i>
    <i r="2">
      <x v="6"/>
    </i>
    <i r="3">
      <x v="6"/>
    </i>
    <i r="4">
      <x v="1996"/>
    </i>
    <i r="4">
      <x v="1998"/>
    </i>
    <i r="3">
      <x v="7"/>
    </i>
    <i r="4">
      <x v="1997"/>
    </i>
    <i r="3">
      <x v="10"/>
    </i>
    <i r="4">
      <x v="1984"/>
    </i>
    <i r="2">
      <x v="7"/>
    </i>
    <i r="3">
      <x v="1"/>
    </i>
    <i r="4">
      <x v="1992"/>
    </i>
    <i r="3">
      <x v="6"/>
    </i>
    <i r="4">
      <x v="1991"/>
    </i>
    <i r="3">
      <x v="7"/>
    </i>
    <i r="4">
      <x v="1988"/>
    </i>
    <i r="2">
      <x v="8"/>
    </i>
    <i r="3">
      <x v="1"/>
    </i>
    <i r="4">
      <x v="1990"/>
    </i>
    <i r="3">
      <x v="8"/>
    </i>
    <i r="4">
      <x v="1983"/>
    </i>
    <i r="3">
      <x v="10"/>
    </i>
    <i r="4">
      <x v="1994"/>
    </i>
    <i r="3">
      <x v="11"/>
    </i>
    <i r="4">
      <x v="1989"/>
    </i>
    <i>
      <x v="16"/>
    </i>
    <i r="1">
      <x v="3"/>
    </i>
    <i r="2">
      <x v="5"/>
    </i>
    <i r="3">
      <x v="9"/>
    </i>
    <i r="4">
      <x v="842"/>
    </i>
    <i r="1">
      <x v="5"/>
    </i>
    <i r="2">
      <x v="8"/>
    </i>
    <i r="3">
      <x v="8"/>
    </i>
    <i r="4">
      <x v="856"/>
    </i>
    <i r="1">
      <x v="7"/>
    </i>
    <i r="2">
      <x v="7"/>
    </i>
    <i r="3">
      <x v="10"/>
    </i>
    <i r="4">
      <x v="857"/>
    </i>
    <i r="1">
      <x v="8"/>
    </i>
    <i r="2">
      <x v="8"/>
    </i>
    <i r="3">
      <x v="6"/>
    </i>
    <i r="4">
      <x v="851"/>
    </i>
    <i r="1">
      <x v="9"/>
    </i>
    <i r="2">
      <x v="6"/>
    </i>
    <i r="3">
      <x v="2"/>
    </i>
    <i r="4">
      <x v="846"/>
    </i>
    <i r="2">
      <x v="7"/>
    </i>
    <i r="3">
      <x v="3"/>
    </i>
    <i r="4">
      <x v="858"/>
    </i>
    <i r="1">
      <x v="20"/>
    </i>
    <i r="2">
      <x v="6"/>
    </i>
    <i r="3">
      <x v="9"/>
    </i>
    <i r="4">
      <x v="844"/>
    </i>
    <i r="3">
      <x v="10"/>
    </i>
    <i r="4">
      <x v="841"/>
    </i>
    <i r="2">
      <x v="7"/>
    </i>
    <i r="3">
      <x v="1"/>
    </i>
    <i r="4">
      <x v="853"/>
    </i>
    <i r="3">
      <x v="2"/>
    </i>
    <i r="4">
      <x v="849"/>
    </i>
    <i r="3">
      <x v="3"/>
    </i>
    <i r="4">
      <x v="848"/>
    </i>
    <i r="3">
      <x v="5"/>
    </i>
    <i r="4">
      <x v="859"/>
    </i>
    <i r="3">
      <x v="6"/>
    </i>
    <i r="4">
      <x v="847"/>
    </i>
    <i r="2">
      <x v="8"/>
    </i>
    <i r="3">
      <x v="3"/>
    </i>
    <i r="4">
      <x v="850"/>
    </i>
    <i r="3">
      <x v="6"/>
    </i>
    <i r="4">
      <x v="855"/>
    </i>
    <i r="3">
      <x v="7"/>
    </i>
    <i r="4">
      <x v="845"/>
    </i>
    <i r="3">
      <x v="8"/>
    </i>
    <i r="4">
      <x v="840"/>
    </i>
    <i r="3">
      <x v="10"/>
    </i>
    <i r="4">
      <x v="852"/>
    </i>
    <i r="3">
      <x v="11"/>
    </i>
    <i r="4">
      <x v="843"/>
    </i>
    <i r="4">
      <x v="854"/>
    </i>
    <i>
      <x v="23"/>
    </i>
    <i r="1">
      <x v="3"/>
    </i>
    <i r="2">
      <x v="8"/>
    </i>
    <i r="3">
      <x v="12"/>
    </i>
    <i r="4">
      <x v="1585"/>
    </i>
    <i r="1">
      <x v="9"/>
    </i>
    <i r="2">
      <x v="6"/>
    </i>
    <i r="3">
      <x v="8"/>
    </i>
    <i r="4">
      <x v="1583"/>
    </i>
    <i r="3">
      <x v="10"/>
    </i>
    <i r="4">
      <x v="1596"/>
    </i>
    <i r="2">
      <x v="7"/>
    </i>
    <i r="3">
      <x v="11"/>
    </i>
    <i r="4">
      <x v="1581"/>
    </i>
    <i r="2">
      <x v="8"/>
    </i>
    <i r="3">
      <x v="3"/>
    </i>
    <i r="4">
      <x v="1591"/>
    </i>
    <i r="4">
      <x v="1599"/>
    </i>
    <i r="1">
      <x v="12"/>
    </i>
    <i r="2">
      <x v="7"/>
    </i>
    <i r="3">
      <x v="8"/>
    </i>
    <i r="4">
      <x v="1590"/>
    </i>
    <i r="1">
      <x v="20"/>
    </i>
    <i r="2">
      <x v="6"/>
    </i>
    <i r="3">
      <x v="5"/>
    </i>
    <i r="4">
      <x v="1584"/>
    </i>
    <i r="4">
      <x v="1595"/>
    </i>
    <i r="4">
      <x v="1600"/>
    </i>
    <i r="3">
      <x v="11"/>
    </i>
    <i r="4">
      <x v="1587"/>
    </i>
    <i r="2">
      <x v="7"/>
    </i>
    <i r="3">
      <x v="1"/>
    </i>
    <i r="4">
      <x v="1588"/>
    </i>
    <i r="4">
      <x v="1593"/>
    </i>
    <i r="3">
      <x v="2"/>
    </i>
    <i r="4">
      <x v="1592"/>
    </i>
    <i r="3">
      <x v="3"/>
    </i>
    <i r="4">
      <x v="1586"/>
    </i>
    <i r="3">
      <x v="5"/>
    </i>
    <i r="4">
      <x v="1598"/>
    </i>
    <i r="3">
      <x v="8"/>
    </i>
    <i r="4">
      <x v="1582"/>
    </i>
    <i r="3">
      <x v="9"/>
    </i>
    <i r="4">
      <x v="1589"/>
    </i>
    <i r="2">
      <x v="8"/>
    </i>
    <i r="3">
      <x v="3"/>
    </i>
    <i r="4">
      <x v="1594"/>
    </i>
    <i r="3">
      <x v="8"/>
    </i>
    <i r="4">
      <x v="1597"/>
    </i>
    <i>
      <x v="27"/>
    </i>
    <i r="1">
      <x v="3"/>
    </i>
    <i r="2">
      <x v="7"/>
    </i>
    <i r="3">
      <x v="2"/>
    </i>
    <i r="4">
      <x v="2517"/>
    </i>
    <i r="3">
      <x v="8"/>
    </i>
    <i r="4">
      <x v="2501"/>
    </i>
    <i r="1">
      <x v="5"/>
    </i>
    <i r="2">
      <x v="8"/>
    </i>
    <i r="3">
      <x v="12"/>
    </i>
    <i r="4">
      <x v="2513"/>
    </i>
    <i r="1">
      <x v="9"/>
    </i>
    <i r="2">
      <x v="7"/>
    </i>
    <i r="3">
      <x v="2"/>
    </i>
    <i r="4">
      <x v="2509"/>
    </i>
    <i r="3">
      <x v="9"/>
    </i>
    <i r="4">
      <x v="2506"/>
    </i>
    <i r="2">
      <x v="8"/>
    </i>
    <i r="3">
      <x v="1"/>
    </i>
    <i r="4">
      <x v="2511"/>
    </i>
    <i r="1">
      <x v="20"/>
    </i>
    <i r="2">
      <x v="6"/>
    </i>
    <i r="3">
      <x v="6"/>
    </i>
    <i r="4">
      <x v="2519"/>
    </i>
    <i r="3">
      <x v="7"/>
    </i>
    <i r="4">
      <x v="2508"/>
    </i>
    <i r="3">
      <x v="8"/>
    </i>
    <i r="4">
      <x v="2502"/>
    </i>
    <i r="4">
      <x v="2514"/>
    </i>
    <i r="3">
      <x v="10"/>
    </i>
    <i r="4">
      <x v="2504"/>
    </i>
    <i r="4">
      <x v="2516"/>
    </i>
    <i r="4">
      <x v="2518"/>
    </i>
    <i r="3">
      <x v="11"/>
    </i>
    <i r="4">
      <x v="2512"/>
    </i>
    <i r="2">
      <x v="7"/>
    </i>
    <i r="3">
      <x v="1"/>
    </i>
    <i r="4">
      <x v="2515"/>
    </i>
    <i r="3">
      <x v="2"/>
    </i>
    <i r="4">
      <x v="2505"/>
    </i>
    <i r="3">
      <x v="3"/>
    </i>
    <i r="4">
      <x v="2510"/>
    </i>
    <i r="3">
      <x v="4"/>
    </i>
    <i r="4">
      <x v="2507"/>
    </i>
    <i r="2">
      <x v="8"/>
    </i>
    <i r="3">
      <x v="5"/>
    </i>
    <i r="4">
      <x v="2503"/>
    </i>
    <i r="3">
      <x v="8"/>
    </i>
    <i r="4">
      <x v="252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19" hier="-1"/>
    <pageField fld="5" hier="-1"/>
  </pageFields>
  <dataFields count="5">
    <dataField name="# of Projects" fld="1" subtotal="count" baseField="0" baseItem="0"/>
    <dataField name="Sum of goal" fld="3" baseField="0" baseItem="0"/>
    <dataField name="Sum of pledged" fld="4" baseField="0" baseItem="0"/>
    <dataField name="Average of # of Days between Creation &amp; Deadline" fld="12" subtotal="average" baseField="20" baseItem="0" numFmtId="3"/>
    <dataField name="Sum of backers_count" fld="14" baseField="0" baseItem="0"/>
  </dataFields>
  <formats count="7">
    <format dxfId="21">
      <pivotArea dataOnly="0" outline="0" fieldPosition="0">
        <references count="1">
          <reference field="4294967294" count="1">
            <x v="3"/>
          </reference>
        </references>
      </pivotArea>
    </format>
    <format dxfId="20">
      <pivotArea outline="0" fieldPosition="0">
        <references count="1">
          <reference field="4294967294" count="1">
            <x v="3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8">
      <pivotArea field="20" type="button" dataOnly="0" labelOnly="1" outline="0" axis="axisRow" fieldPosition="0"/>
    </format>
    <format dxfId="17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48DF7-71E5-4D4E-BB33-F9FC66D0ED6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22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87AAE-1AEB-4589-925F-9A6A7F78952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formats count="5">
    <format dxfId="14">
      <pivotArea outline="0" collapsedLevelsAreSubtotals="1" fieldPosition="0"/>
    </format>
    <format dxfId="13">
      <pivotArea field="19" type="button" dataOnly="0" labelOnly="1" outline="0" axis="axisPage" fieldPosition="1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dataOnly="0" labelOnly="1" grandRow="1" outline="0" fieldPosition="0"/>
    </format>
  </format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961A-BE57-4B6B-B6DD-6FF789EC680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9">
      <pivotArea outline="0" collapsedLevelsAreSubtotals="1" fieldPosition="0"/>
    </format>
    <format dxfId="8">
      <pivotArea field="19" type="button" dataOnly="0" labelOnly="1" outline="0" axis="axisRow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dataOnly="0" labelOnly="1" fieldPosition="0">
        <references count="1">
          <reference field="19" count="0"/>
        </references>
      </pivotArea>
    </format>
    <format dxfId="4">
      <pivotArea dataOnly="0" labelOnly="1" grandRow="1" outline="0" fieldPosition="0"/>
    </format>
  </formats>
  <chartFormats count="4"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F4E967-D11F-493B-834A-A9D23F8C54C3}" name="Table1" displayName="Table1" ref="A1:O2" totalsRowShown="0">
  <autoFilter ref="A1:O2" xr:uid="{BA430327-043A-4031-A130-BE0EF4AD4B42}"/>
  <tableColumns count="15">
    <tableColumn id="1" xr3:uid="{1D53347A-4C36-4A70-84D7-B24D656722F9}" name="Sub-Category"/>
    <tableColumn id="2" xr3:uid="{E6109D7F-A391-454B-91C8-8E5E2C3677BC}" name="country (Abr)"/>
    <tableColumn id="3" xr3:uid="{9E2E4EB8-3F37-49FD-BBDA-B88AEB406C12}" name="Country"/>
    <tableColumn id="4" xr3:uid="{EC544E44-A93D-4139-8D4F-44363651FF2D}" name="Region"/>
    <tableColumn id="5" xr3:uid="{2F5423CD-E266-48C5-9254-EE3A504C5AE2}" name="Years"/>
    <tableColumn id="6" xr3:uid="{7291466B-BA25-4E08-9319-BF95AFB7015E}" name="Date Created Conversion"/>
    <tableColumn id="7" xr3:uid="{505B6671-CEFD-46A6-8D15-CA102ECF7F90}" name="id"/>
    <tableColumn id="8" xr3:uid="{314C010A-703B-4775-A327-6F91852BAE98}" name="Sum of goal"/>
    <tableColumn id="9" xr3:uid="{F51C5A16-36A3-4D56-A681-7C1B07463FF0}" name="Sum of pledged"/>
    <tableColumn id="10" xr3:uid="{12AF3D19-ADE9-4141-A8D5-1E602D4ABF16}" name="Average of # of Days between Creation &amp; Deadline"/>
    <tableColumn id="11" xr3:uid="{A688F50D-1267-43AB-B65A-1A79C76D9549}" name="Sum of backers_count" dataDxfId="34"/>
    <tableColumn id="12" xr3:uid="{3B16D7B4-6700-433A-BAE7-5B0CBF60BAC2}" name=" Status: Successful"/>
    <tableColumn id="13" xr3:uid="{07501507-246D-4018-8B00-99450B23ACE7}" name="Status: Fail"/>
    <tableColumn id="14" xr3:uid="{6EF61238-4831-4273-8AB1-5D83AA83AAB7}" name="Status: Canceled"/>
    <tableColumn id="15" xr3:uid="{4002AD40-33B5-48A9-B982-28ADE39B20FC}" name="Status: Liv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6" dT="2019-04-18T20:06:07.27" personId="{DF28CD43-27A2-4471-8308-8DFDA7B0F584}" id="{EAB38A73-D68B-40A5-A4A8-8820CB04785C}">
    <text>To determine amount of time given for bankers to take action</text>
  </threadedComment>
  <threadedComment ref="O6" dT="2019-04-18T20:06:21.20" personId="{DF28CD43-27A2-4471-8308-8DFDA7B0F584}" id="{FCB5FC32-CC99-49D2-B5AB-D8FAD1B91162}">
    <text># of bankers who took action in time frame</text>
  </threadedComment>
  <threadedComment ref="T6" dT="2019-04-18T16:22:56.60" personId="{DF28CD43-27A2-4471-8308-8DFDA7B0F584}" id="{E55C7650-7634-4295-BCC9-AC55CFD92B9A}">
    <text>"Text to Columns" tool was used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3" dT="2019-04-19T14:35:50.12" personId="{DF28CD43-27A2-4471-8308-8DFDA7B0F584}" id="{7DA40A79-C4A7-417D-A578-962AE8124500}">
    <text>Remove all Blank Months</text>
  </threadedComment>
  <threadedComment ref="D3" dT="2019-04-19T14:38:32.61" personId="{DF28CD43-27A2-4471-8308-8DFDA7B0F584}" id="{9FF5227A-CF0F-47A9-96F5-1CE5CFF30CFA}">
    <text>Seperate the Month Totals vs the Sub Category Totals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R4" dT="2019-04-18T20:14:23.33" personId="{DF28CD43-27A2-4471-8308-8DFDA7B0F584}" id="{EC2B1DB5-F917-43BE-8831-F35AB4FD364A}">
    <text>Removed all rows with a blank ID #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" dT="2019-04-18T20:06:07.27" personId="{DF28CD43-27A2-4471-8308-8DFDA7B0F584}" id="{B1AD5625-1FF8-4608-AF4C-258B4E7043AA}">
    <text>To determine amount of time given for bankers to take action</text>
  </threadedComment>
  <threadedComment ref="O1" dT="2019-04-18T20:06:21.20" personId="{DF28CD43-27A2-4471-8308-8DFDA7B0F584}" id="{C305B00C-835B-4CB6-B5EA-3DC22E6A00E9}">
    <text># of bankers who took action in time frame</text>
  </threadedComment>
  <threadedComment ref="T1" dT="2019-04-18T16:22:56.60" personId="{DF28CD43-27A2-4471-8308-8DFDA7B0F584}" id="{85B7DFAE-2851-41B3-B9F8-2E427D17BBE3}">
    <text>"Text to Columns" tool was used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sustainablesources.com/resources/country-abbreviation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F1514-F12E-4B0B-80BB-0708EE99B7A3}">
  <dimension ref="A1:U10"/>
  <sheetViews>
    <sheetView workbookViewId="0">
      <selection activeCell="B27" sqref="B27"/>
    </sheetView>
  </sheetViews>
  <sheetFormatPr defaultRowHeight="14.25" x14ac:dyDescent="0.45"/>
  <cols>
    <col min="1" max="2" width="13.46484375" customWidth="1"/>
    <col min="6" max="6" width="22.796875" customWidth="1"/>
    <col min="8" max="8" width="12.19921875" customWidth="1"/>
    <col min="9" max="9" width="15.3984375" customWidth="1"/>
    <col min="10" max="10" width="34.265625" customWidth="1"/>
    <col min="11" max="11" width="20.59765625" customWidth="1"/>
    <col min="12" max="12" width="17.46484375" customWidth="1"/>
    <col min="13" max="13" width="11.3984375" customWidth="1"/>
    <col min="14" max="14" width="16" customWidth="1"/>
    <col min="15" max="15" width="11.86328125" customWidth="1"/>
  </cols>
  <sheetData>
    <row r="1" spans="1:21" x14ac:dyDescent="0.45">
      <c r="A1" t="s">
        <v>8309</v>
      </c>
      <c r="B1" t="s">
        <v>9409</v>
      </c>
      <c r="C1" t="s">
        <v>8442</v>
      </c>
      <c r="D1" t="s">
        <v>9407</v>
      </c>
      <c r="E1" t="s">
        <v>8389</v>
      </c>
      <c r="F1" t="s">
        <v>8366</v>
      </c>
      <c r="G1" t="s">
        <v>0</v>
      </c>
      <c r="H1" t="s">
        <v>8411</v>
      </c>
      <c r="I1" t="s">
        <v>8412</v>
      </c>
      <c r="J1" t="s">
        <v>8414</v>
      </c>
      <c r="K1" t="s">
        <v>8413</v>
      </c>
      <c r="L1" t="s">
        <v>8420</v>
      </c>
      <c r="M1" t="s">
        <v>8417</v>
      </c>
      <c r="N1" t="s">
        <v>8418</v>
      </c>
      <c r="O1" t="s">
        <v>8419</v>
      </c>
    </row>
    <row r="2" spans="1:21" x14ac:dyDescent="0.45">
      <c r="A2" t="s">
        <v>8315</v>
      </c>
      <c r="B2" t="s">
        <v>8224</v>
      </c>
      <c r="C2" t="s">
        <v>9345</v>
      </c>
      <c r="D2" t="s">
        <v>9345</v>
      </c>
      <c r="E2" t="s">
        <v>8368</v>
      </c>
      <c r="F2" t="s">
        <v>8369</v>
      </c>
      <c r="G2">
        <v>281</v>
      </c>
      <c r="H2">
        <v>5500</v>
      </c>
      <c r="I2">
        <v>6632.32</v>
      </c>
      <c r="J2">
        <v>85.646377314813435</v>
      </c>
      <c r="K2" s="53">
        <v>79</v>
      </c>
      <c r="L2" t="s">
        <v>8219</v>
      </c>
    </row>
    <row r="6" spans="1:21" ht="28.5" x14ac:dyDescent="0.45">
      <c r="A6" s="13" t="s">
        <v>0</v>
      </c>
      <c r="B6" s="14" t="s">
        <v>1</v>
      </c>
      <c r="C6" s="14" t="s">
        <v>4110</v>
      </c>
      <c r="D6" s="22" t="s">
        <v>8216</v>
      </c>
      <c r="E6" s="22" t="s">
        <v>8217</v>
      </c>
      <c r="F6" s="13" t="s">
        <v>8218</v>
      </c>
      <c r="G6" s="13" t="s">
        <v>8223</v>
      </c>
      <c r="H6" s="13" t="s">
        <v>8245</v>
      </c>
      <c r="I6" s="13" t="s">
        <v>8259</v>
      </c>
      <c r="J6" s="15" t="s">
        <v>8367</v>
      </c>
      <c r="K6" s="13" t="s">
        <v>8260</v>
      </c>
      <c r="L6" s="15" t="s">
        <v>8366</v>
      </c>
      <c r="M6" s="15" t="s">
        <v>8410</v>
      </c>
      <c r="N6" s="13" t="s">
        <v>8261</v>
      </c>
      <c r="O6" s="13" t="s">
        <v>8262</v>
      </c>
      <c r="P6" s="13" t="s">
        <v>8263</v>
      </c>
      <c r="Q6" s="13" t="s">
        <v>8264</v>
      </c>
      <c r="R6" s="13" t="s">
        <v>8306</v>
      </c>
      <c r="S6" s="13" t="s">
        <v>8307</v>
      </c>
      <c r="T6" s="13" t="s">
        <v>8308</v>
      </c>
      <c r="U6" s="13" t="s">
        <v>8309</v>
      </c>
    </row>
    <row r="7" spans="1:21" ht="42.75" x14ac:dyDescent="0.45">
      <c r="A7" s="11">
        <v>281</v>
      </c>
      <c r="B7" s="16" t="s">
        <v>282</v>
      </c>
      <c r="C7" s="16" t="s">
        <v>4391</v>
      </c>
      <c r="D7" s="23">
        <v>5500</v>
      </c>
      <c r="E7" s="23">
        <v>6632.32</v>
      </c>
      <c r="F7" s="11" t="s">
        <v>8219</v>
      </c>
      <c r="G7" s="11" t="s">
        <v>8224</v>
      </c>
      <c r="H7" s="11" t="s">
        <v>8246</v>
      </c>
      <c r="I7" s="11">
        <v>1249932360</v>
      </c>
      <c r="J7" s="17">
        <f t="shared" ref="J7" si="0">(((I7/86400)+25569+(-5/24)))</f>
        <v>40035.601388888885</v>
      </c>
      <c r="K7" s="11">
        <v>1242532513</v>
      </c>
      <c r="L7" s="17">
        <f t="shared" ref="L7" si="1">(((K7/86400)+25569+(-5/24)))</f>
        <v>39949.955011574071</v>
      </c>
      <c r="M7" s="21">
        <f t="shared" ref="M7" si="2">J7-L7</f>
        <v>85.646377314813435</v>
      </c>
      <c r="N7" s="11" t="b">
        <v>1</v>
      </c>
      <c r="O7" s="52">
        <v>79</v>
      </c>
      <c r="P7" s="11" t="b">
        <v>1</v>
      </c>
      <c r="Q7" s="11" t="s">
        <v>8269</v>
      </c>
      <c r="R7" s="18">
        <f t="shared" ref="R7" si="3">E7/D7</f>
        <v>1.2058763636363636</v>
      </c>
      <c r="S7" s="19">
        <f t="shared" ref="S7" si="4">E7/O7</f>
        <v>83.953417721518989</v>
      </c>
      <c r="T7" s="11" t="s">
        <v>8310</v>
      </c>
      <c r="U7" s="11" t="s">
        <v>8315</v>
      </c>
    </row>
    <row r="10" spans="1:21" x14ac:dyDescent="0.45">
      <c r="O10" s="54" t="s">
        <v>9434</v>
      </c>
    </row>
  </sheetData>
  <conditionalFormatting sqref="F7">
    <cfRule type="containsText" dxfId="42" priority="7" operator="containsText" text="live">
      <formula>NOT(ISERROR(SEARCH("live",F7)))</formula>
    </cfRule>
    <cfRule type="containsText" dxfId="41" priority="8" operator="containsText" text="successful">
      <formula>NOT(ISERROR(SEARCH("successful",F7)))</formula>
    </cfRule>
    <cfRule type="containsText" dxfId="40" priority="9" operator="containsText" text="failed">
      <formula>NOT(ISERROR(SEARCH("failed",F7)))</formula>
    </cfRule>
    <cfRule type="containsText" dxfId="39" priority="10" operator="containsText" text="canceled">
      <formula>NOT(ISERROR(SEARCH("canceled",F7)))</formula>
    </cfRule>
  </conditionalFormatting>
  <conditionalFormatting sqref="R7">
    <cfRule type="colorScale" priority="6">
      <colorScale>
        <cfvo type="min"/>
        <cfvo type="num" val="1"/>
        <cfvo type="num" val="2"/>
        <color rgb="FFF8696B"/>
        <color theme="9" tint="0.39997558519241921"/>
        <color theme="8" tint="0.39997558519241921"/>
      </colorScale>
    </cfRule>
  </conditionalFormatting>
  <conditionalFormatting sqref="F6">
    <cfRule type="containsText" dxfId="38" priority="2" operator="containsText" text="live">
      <formula>NOT(ISERROR(SEARCH("live",F6)))</formula>
    </cfRule>
    <cfRule type="containsText" dxfId="37" priority="3" operator="containsText" text="successful">
      <formula>NOT(ISERROR(SEARCH("successful",F6)))</formula>
    </cfRule>
    <cfRule type="containsText" dxfId="36" priority="4" operator="containsText" text="failed">
      <formula>NOT(ISERROR(SEARCH("failed",F6)))</formula>
    </cfRule>
    <cfRule type="containsText" dxfId="35" priority="5" operator="containsText" text="canceled">
      <formula>NOT(ISERROR(SEARCH("canceled",F6)))</formula>
    </cfRule>
  </conditionalFormatting>
  <conditionalFormatting sqref="R6:U6">
    <cfRule type="colorScale" priority="1">
      <colorScale>
        <cfvo type="min"/>
        <cfvo type="num" val="1"/>
        <cfvo type="num" val="2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5244F-43F3-4701-8D90-A2F2B5126C3F}">
  <dimension ref="A1:X33"/>
  <sheetViews>
    <sheetView workbookViewId="0">
      <selection activeCell="B13" sqref="B13"/>
    </sheetView>
  </sheetViews>
  <sheetFormatPr defaultRowHeight="14.25" x14ac:dyDescent="0.45"/>
  <cols>
    <col min="1" max="1" width="21" bestFit="1" customWidth="1"/>
    <col min="2" max="2" width="16.86328125" bestFit="1" customWidth="1"/>
    <col min="3" max="3" width="13.265625" bestFit="1" customWidth="1"/>
    <col min="16" max="16" width="26.73046875" bestFit="1" customWidth="1"/>
    <col min="17" max="17" width="22.46484375" bestFit="1" customWidth="1"/>
    <col min="18" max="18" width="20.19921875" bestFit="1" customWidth="1"/>
    <col min="19" max="19" width="23.53125" bestFit="1" customWidth="1"/>
    <col min="20" max="20" width="19.796875" customWidth="1"/>
    <col min="21" max="21" width="26.73046875" bestFit="1" customWidth="1"/>
    <col min="22" max="22" width="22.46484375" bestFit="1" customWidth="1"/>
    <col min="23" max="23" width="20.19921875" bestFit="1" customWidth="1"/>
    <col min="24" max="24" width="23.53125" bestFit="1" customWidth="1"/>
  </cols>
  <sheetData>
    <row r="1" spans="1:24" x14ac:dyDescent="0.45">
      <c r="A1" s="13" t="s">
        <v>9493</v>
      </c>
      <c r="B1" s="13" t="s">
        <v>8391</v>
      </c>
      <c r="C1" s="13" t="s">
        <v>8392</v>
      </c>
      <c r="P1" s="2" t="s">
        <v>9449</v>
      </c>
      <c r="Q1" t="s">
        <v>9452</v>
      </c>
      <c r="U1" s="2" t="s">
        <v>9450</v>
      </c>
      <c r="V1" t="s">
        <v>9489</v>
      </c>
    </row>
    <row r="2" spans="1:24" x14ac:dyDescent="0.45">
      <c r="A2" t="s">
        <v>9494</v>
      </c>
      <c r="B2">
        <f>COUNTIFS('PT (Project Success &amp; Trends)'!$E$4:$E$1209,"&lt;10",'PT (Project Success &amp; Trends)'!$H$4:$H$1209,"=S")</f>
        <v>4</v>
      </c>
      <c r="C2">
        <f>COUNTIFS('PT (Project Success &amp; Trends)'!$E$4:$E$1209,"&lt;10",'PT (Project Success &amp; Trends)'!$I$4:$I$1209,"=F")</f>
        <v>3</v>
      </c>
    </row>
    <row r="3" spans="1:24" x14ac:dyDescent="0.45">
      <c r="A3" t="s">
        <v>9497</v>
      </c>
      <c r="B3">
        <f>COUNTIFS('PT (Project Success &amp; Trends)'!$E$4:$E$1209,"&gt;=10",'PT (Project Success &amp; Trends)'!$E$4:$E$1209,"&lt;20",'PT (Project Success &amp; Trends)'!$H$4:$H$1209,"=S")</f>
        <v>28</v>
      </c>
      <c r="C3">
        <f>COUNTIFS('PT (Project Success &amp; Trends)'!$E$4:$E$1209,"&gt;=10",'PT (Project Success &amp; Trends)'!$E$4:$E$1209,"&lt;20",'PT (Project Success &amp; Trends)'!$I$4:$I$1209,"=F")</f>
        <v>21</v>
      </c>
      <c r="P3" s="2" t="s">
        <v>8360</v>
      </c>
      <c r="Q3" t="s">
        <v>9502</v>
      </c>
      <c r="R3" t="s">
        <v>9503</v>
      </c>
      <c r="S3" t="s">
        <v>9504</v>
      </c>
      <c r="U3" s="2" t="s">
        <v>8360</v>
      </c>
      <c r="V3" t="s">
        <v>9502</v>
      </c>
      <c r="W3" t="s">
        <v>9503</v>
      </c>
      <c r="X3" t="s">
        <v>9504</v>
      </c>
    </row>
    <row r="4" spans="1:24" x14ac:dyDescent="0.45">
      <c r="A4" t="s">
        <v>9498</v>
      </c>
      <c r="B4">
        <f>COUNTIFS('PT (Project Success &amp; Trends)'!$E$4:$E$1209,"&gt;=20",'PT (Project Success &amp; Trends)'!$E$4:$E$1209,"&lt;30",'PT (Project Success &amp; Trends)'!$H$4:$H$1209,"=S")</f>
        <v>130</v>
      </c>
      <c r="C4">
        <f>COUNTIFS('PT (Project Success &amp; Trends)'!$E$4:$E$1209,"&gt;=20",'PT (Project Success &amp; Trends)'!$E$4:$E$1209,"&lt;30",'PT (Project Success &amp; Trends)'!$I$4:$I$1209,"=F")</f>
        <v>134</v>
      </c>
      <c r="P4" s="3" t="s">
        <v>8399</v>
      </c>
      <c r="Q4" s="81">
        <v>94.709923664122144</v>
      </c>
      <c r="R4" s="108">
        <v>2636.6488549618321</v>
      </c>
      <c r="S4" s="108">
        <v>4400.0552671755722</v>
      </c>
      <c r="T4" s="81"/>
      <c r="U4" s="3" t="s">
        <v>8399</v>
      </c>
      <c r="V4" s="81">
        <v>11.777777777777779</v>
      </c>
      <c r="W4" s="108">
        <v>2587.3055555555557</v>
      </c>
      <c r="X4" s="108">
        <v>599.18768518518527</v>
      </c>
    </row>
    <row r="5" spans="1:24" x14ac:dyDescent="0.45">
      <c r="A5" t="s">
        <v>9499</v>
      </c>
      <c r="B5">
        <f>COUNTIFS('PT (Project Success &amp; Trends)'!$E$4:$E$1209,"&gt;=30",'PT (Project Success &amp; Trends)'!$E$4:$E$1209,"&lt;40",'PT (Project Success &amp; Trends)'!$H$4:$H$1209,"=S")</f>
        <v>279</v>
      </c>
      <c r="C5">
        <f>COUNTIFS('PT (Project Success &amp; Trends)'!$E$4:$E$1209,"&gt;=30",'PT (Project Success &amp; Trends)'!$E$4:$E$1209,"&lt;40",'PT (Project Success &amp; Trends)'!$I$4:$I$1209,"=F")</f>
        <v>340</v>
      </c>
      <c r="P5" s="3" t="s">
        <v>8401</v>
      </c>
      <c r="Q5" s="81">
        <v>225.87931034482759</v>
      </c>
      <c r="R5" s="108">
        <v>11484.913793103447</v>
      </c>
      <c r="S5" s="108">
        <v>16631.137931034486</v>
      </c>
      <c r="T5" s="81"/>
      <c r="U5" s="3" t="s">
        <v>8401</v>
      </c>
      <c r="V5" s="81">
        <v>21.733333333333334</v>
      </c>
      <c r="W5" s="108">
        <v>10988.8</v>
      </c>
      <c r="X5" s="108">
        <v>1675.1728888888888</v>
      </c>
    </row>
    <row r="6" spans="1:24" x14ac:dyDescent="0.45">
      <c r="A6" t="s">
        <v>9500</v>
      </c>
      <c r="B6">
        <f>COUNTIFS('PT (Project Success &amp; Trends)'!$E$4:$E$1209,"&gt;=40",'PT (Project Success &amp; Trends)'!$E$4:$E$1209,"&lt;50",'PT (Project Success &amp; Trends)'!$H$4:$H$1209,"=S")</f>
        <v>69</v>
      </c>
      <c r="C6">
        <f>COUNTIFS('PT (Project Success &amp; Trends)'!$E$4:$E$1209,"&gt;=40",'PT (Project Success &amp; Trends)'!$E$4:$E$1209,"&lt;50",'PT (Project Success &amp; Trends)'!$I$4:$I$1209,"=F")</f>
        <v>92</v>
      </c>
      <c r="P6" s="3" t="s">
        <v>8402</v>
      </c>
      <c r="Q6" s="81">
        <v>348.29729729729729</v>
      </c>
      <c r="R6" s="108">
        <v>16755.609459459462</v>
      </c>
      <c r="S6" s="108">
        <v>22105.74</v>
      </c>
      <c r="T6" s="81"/>
      <c r="U6" s="3" t="s">
        <v>8402</v>
      </c>
      <c r="V6" s="81">
        <v>39.657142857142858</v>
      </c>
      <c r="W6" s="108">
        <v>16282.142857142857</v>
      </c>
      <c r="X6" s="108">
        <v>3548.3720000000003</v>
      </c>
    </row>
    <row r="7" spans="1:24" x14ac:dyDescent="0.45">
      <c r="A7" t="s">
        <v>9495</v>
      </c>
      <c r="B7">
        <f>COUNTIFS('PT (Project Success &amp; Trends)'!$E$4:$E$1209,"&gt;=50",'PT (Project Success &amp; Trends)'!$H$4:$H$1209,"=S")</f>
        <v>43</v>
      </c>
      <c r="C7">
        <f>COUNTIFS('PT (Project Success &amp; Trends)'!$E$4:$E$1209,"&gt;=50",'PT (Project Success &amp; Trends)'!$I$4:$I$1209,"=F")</f>
        <v>63</v>
      </c>
      <c r="P7" s="3" t="s">
        <v>8403</v>
      </c>
      <c r="Q7" s="81">
        <v>501</v>
      </c>
      <c r="R7" s="108">
        <v>21658.468787878788</v>
      </c>
      <c r="S7" s="108">
        <v>35539.409999999996</v>
      </c>
      <c r="T7" s="81"/>
      <c r="U7" s="3" t="s">
        <v>8403</v>
      </c>
      <c r="V7" s="81">
        <v>48.787878787878789</v>
      </c>
      <c r="W7" s="108">
        <v>21209.666666666668</v>
      </c>
      <c r="X7" s="108">
        <v>3873.4130303030302</v>
      </c>
    </row>
    <row r="8" spans="1:24" x14ac:dyDescent="0.45">
      <c r="A8" s="118" t="s">
        <v>9496</v>
      </c>
      <c r="B8" s="118">
        <f>SUM(B2:B7)</f>
        <v>553</v>
      </c>
      <c r="C8" s="118">
        <f>SUM(C2:C7)</f>
        <v>653</v>
      </c>
      <c r="D8" s="118">
        <f>SUM(B8:C8)</f>
        <v>1206</v>
      </c>
      <c r="P8" s="3" t="s">
        <v>8404</v>
      </c>
      <c r="Q8" s="81">
        <v>465.42307692307691</v>
      </c>
      <c r="R8" s="108">
        <v>26336.923076923078</v>
      </c>
      <c r="S8" s="108">
        <v>38422.529615384614</v>
      </c>
      <c r="T8" s="81"/>
      <c r="U8" s="3" t="s">
        <v>8404</v>
      </c>
      <c r="V8" s="81">
        <v>81.296296296296291</v>
      </c>
      <c r="W8" s="108">
        <v>26145.444444444445</v>
      </c>
      <c r="X8" s="108">
        <v>8083.9074074074078</v>
      </c>
    </row>
    <row r="9" spans="1:24" x14ac:dyDescent="0.45">
      <c r="P9" s="3" t="s">
        <v>8405</v>
      </c>
      <c r="Q9" s="81">
        <v>965.73684210526312</v>
      </c>
      <c r="R9" s="108">
        <v>30821.105263157893</v>
      </c>
      <c r="S9" s="108">
        <v>71931.094210526324</v>
      </c>
      <c r="T9" s="81"/>
      <c r="U9" s="3" t="s">
        <v>8405</v>
      </c>
      <c r="V9" s="81">
        <v>133.4375</v>
      </c>
      <c r="W9" s="108">
        <v>31668</v>
      </c>
      <c r="X9" s="108">
        <v>11737.248125</v>
      </c>
    </row>
    <row r="10" spans="1:24" x14ac:dyDescent="0.45">
      <c r="P10" s="3" t="s">
        <v>8406</v>
      </c>
      <c r="Q10" s="81">
        <v>771.88888888888891</v>
      </c>
      <c r="R10" s="108">
        <v>36749.111111111109</v>
      </c>
      <c r="S10" s="108">
        <v>64679.77888888889</v>
      </c>
      <c r="T10" s="81"/>
      <c r="U10" s="3" t="s">
        <v>8406</v>
      </c>
      <c r="V10" s="81">
        <v>276.64285714285717</v>
      </c>
      <c r="W10" s="108">
        <v>36830.357142857145</v>
      </c>
      <c r="X10" s="108">
        <v>95401.290000000008</v>
      </c>
    </row>
    <row r="11" spans="1:24" x14ac:dyDescent="0.45">
      <c r="P11" s="3" t="s">
        <v>8407</v>
      </c>
      <c r="Q11" s="81">
        <v>620.55555555555554</v>
      </c>
      <c r="R11" s="108">
        <v>41494.444444444445</v>
      </c>
      <c r="S11" s="108">
        <v>68386.423333333325</v>
      </c>
      <c r="T11" s="81"/>
      <c r="U11" s="3" t="s">
        <v>8407</v>
      </c>
      <c r="V11" s="81">
        <v>150.90909090909091</v>
      </c>
      <c r="W11" s="108">
        <v>41740</v>
      </c>
      <c r="X11" s="108">
        <v>13211.160000000002</v>
      </c>
    </row>
    <row r="12" spans="1:24" x14ac:dyDescent="0.45">
      <c r="P12" s="3" t="s">
        <v>8408</v>
      </c>
      <c r="Q12" s="81">
        <v>682.69230769230774</v>
      </c>
      <c r="R12" s="108">
        <v>47258.923076923078</v>
      </c>
      <c r="S12" s="108">
        <v>58063.057692307681</v>
      </c>
      <c r="T12" s="81"/>
      <c r="U12" s="3" t="s">
        <v>8408</v>
      </c>
      <c r="V12" s="81">
        <v>266.72727272727275</v>
      </c>
      <c r="W12" s="108">
        <v>46074</v>
      </c>
      <c r="X12" s="108">
        <v>27528.838181818181</v>
      </c>
    </row>
    <row r="13" spans="1:24" x14ac:dyDescent="0.45">
      <c r="P13" s="3" t="s">
        <v>8400</v>
      </c>
      <c r="Q13" s="81">
        <v>264.7037037037037</v>
      </c>
      <c r="R13" s="108">
        <v>6839.8406481481488</v>
      </c>
      <c r="S13" s="108">
        <v>12115.278148148147</v>
      </c>
      <c r="T13" s="81"/>
      <c r="U13" s="3" t="s">
        <v>8400</v>
      </c>
      <c r="V13" s="81">
        <v>35.154639175257735</v>
      </c>
      <c r="W13" s="108">
        <v>6498.4639175257735</v>
      </c>
      <c r="X13" s="108">
        <v>2138.4841237113401</v>
      </c>
    </row>
    <row r="14" spans="1:24" x14ac:dyDescent="0.45">
      <c r="P14" s="3" t="s">
        <v>8409</v>
      </c>
      <c r="Q14" s="81">
        <v>2001.5945945945946</v>
      </c>
      <c r="R14" s="108">
        <v>132320.75675675675</v>
      </c>
      <c r="S14" s="108">
        <v>236545.70972972969</v>
      </c>
      <c r="T14" s="81"/>
      <c r="U14" s="3" t="s">
        <v>8409</v>
      </c>
      <c r="V14" s="81">
        <v>267.12658227848101</v>
      </c>
      <c r="W14" s="108">
        <v>954815.3544303797</v>
      </c>
      <c r="X14" s="108">
        <v>28231.183713080169</v>
      </c>
    </row>
    <row r="15" spans="1:24" x14ac:dyDescent="0.45">
      <c r="P15" s="3" t="s">
        <v>8398</v>
      </c>
      <c r="Q15" s="81">
        <v>77.805555555555557</v>
      </c>
      <c r="R15" s="108">
        <v>489.88888888888891</v>
      </c>
      <c r="S15" s="108">
        <v>1007.8894444444444</v>
      </c>
      <c r="T15" s="81"/>
      <c r="U15" s="3" t="s">
        <v>8398</v>
      </c>
      <c r="V15" s="81">
        <v>5.4736842105263159</v>
      </c>
      <c r="W15" s="108">
        <v>509</v>
      </c>
      <c r="X15" s="108">
        <v>187.57894736842104</v>
      </c>
    </row>
    <row r="16" spans="1:24" x14ac:dyDescent="0.45">
      <c r="P16" s="3" t="s">
        <v>8361</v>
      </c>
      <c r="Q16" s="81">
        <v>517.70705244122962</v>
      </c>
      <c r="R16" s="108">
        <v>27998.565660036165</v>
      </c>
      <c r="S16" s="108">
        <v>48280.171537070499</v>
      </c>
      <c r="T16" s="81"/>
      <c r="U16" s="3" t="s">
        <v>8361</v>
      </c>
      <c r="V16" s="81">
        <v>129.96630934150076</v>
      </c>
      <c r="W16" s="108">
        <v>354776.6830015314</v>
      </c>
      <c r="X16" s="108">
        <v>14523.304303215926</v>
      </c>
    </row>
    <row r="20" spans="16:20" x14ac:dyDescent="0.45">
      <c r="P20" s="104" t="s">
        <v>9506</v>
      </c>
      <c r="Q20" s="104" t="s">
        <v>9502</v>
      </c>
      <c r="R20" s="104" t="s">
        <v>9507</v>
      </c>
      <c r="S20" s="104" t="s">
        <v>9508</v>
      </c>
      <c r="T20" s="104" t="s">
        <v>9505</v>
      </c>
    </row>
    <row r="21" spans="16:20" x14ac:dyDescent="0.45">
      <c r="P21" s="11" t="s">
        <v>8399</v>
      </c>
      <c r="Q21" s="109">
        <v>94.709923664122144</v>
      </c>
      <c r="R21" s="69">
        <v>2636.6488549618321</v>
      </c>
      <c r="S21" s="69">
        <v>4400.0552671755722</v>
      </c>
      <c r="T21" s="23">
        <f>S21/Q21</f>
        <v>46.45822841944063</v>
      </c>
    </row>
    <row r="22" spans="16:20" x14ac:dyDescent="0.45">
      <c r="P22" s="11" t="s">
        <v>8401</v>
      </c>
      <c r="Q22" s="109">
        <v>225.87931034482759</v>
      </c>
      <c r="R22" s="69">
        <v>11484.913793103447</v>
      </c>
      <c r="S22" s="69">
        <v>16631.137931034486</v>
      </c>
      <c r="T22" s="23">
        <f t="shared" ref="T22:T33" si="0">S22/Q22</f>
        <v>73.628425311044964</v>
      </c>
    </row>
    <row r="23" spans="16:20" x14ac:dyDescent="0.45">
      <c r="P23" s="11" t="s">
        <v>8402</v>
      </c>
      <c r="Q23" s="109">
        <v>348.29729729729729</v>
      </c>
      <c r="R23" s="69">
        <v>16755.609459459462</v>
      </c>
      <c r="S23" s="69">
        <v>22105.74</v>
      </c>
      <c r="T23" s="23">
        <f t="shared" si="0"/>
        <v>63.468020485760853</v>
      </c>
    </row>
    <row r="24" spans="16:20" x14ac:dyDescent="0.45">
      <c r="P24" s="11" t="s">
        <v>8403</v>
      </c>
      <c r="Q24" s="109">
        <v>501</v>
      </c>
      <c r="R24" s="69">
        <v>21658.468787878788</v>
      </c>
      <c r="S24" s="69">
        <v>35539.409999999996</v>
      </c>
      <c r="T24" s="23">
        <f t="shared" si="0"/>
        <v>70.936946107784422</v>
      </c>
    </row>
    <row r="25" spans="16:20" x14ac:dyDescent="0.45">
      <c r="P25" s="11" t="s">
        <v>8404</v>
      </c>
      <c r="Q25" s="109">
        <v>465.42307692307691</v>
      </c>
      <c r="R25" s="69">
        <v>26336.923076923078</v>
      </c>
      <c r="S25" s="69">
        <v>38422.529615384614</v>
      </c>
      <c r="T25" s="23">
        <f t="shared" si="0"/>
        <v>82.553984794645075</v>
      </c>
    </row>
    <row r="26" spans="16:20" x14ac:dyDescent="0.45">
      <c r="P26" s="11" t="s">
        <v>8405</v>
      </c>
      <c r="Q26" s="109">
        <v>965.73684210526312</v>
      </c>
      <c r="R26" s="69">
        <v>30821.105263157893</v>
      </c>
      <c r="S26" s="69">
        <v>71931.094210526324</v>
      </c>
      <c r="T26" s="23">
        <f t="shared" si="0"/>
        <v>74.48312115101642</v>
      </c>
    </row>
    <row r="27" spans="16:20" x14ac:dyDescent="0.45">
      <c r="P27" s="11" t="s">
        <v>8406</v>
      </c>
      <c r="Q27" s="109">
        <v>771.88888888888891</v>
      </c>
      <c r="R27" s="69">
        <v>36749.111111111109</v>
      </c>
      <c r="S27" s="69">
        <v>64679.77888888889</v>
      </c>
      <c r="T27" s="23">
        <f t="shared" si="0"/>
        <v>83.794157190154024</v>
      </c>
    </row>
    <row r="28" spans="16:20" x14ac:dyDescent="0.45">
      <c r="P28" s="11" t="s">
        <v>8407</v>
      </c>
      <c r="Q28" s="109">
        <v>620.55555555555554</v>
      </c>
      <c r="R28" s="69">
        <v>41494.444444444445</v>
      </c>
      <c r="S28" s="69">
        <v>68386.423333333325</v>
      </c>
      <c r="T28" s="23">
        <f t="shared" si="0"/>
        <v>110.20193554162935</v>
      </c>
    </row>
    <row r="29" spans="16:20" x14ac:dyDescent="0.45">
      <c r="P29" s="11" t="s">
        <v>8408</v>
      </c>
      <c r="Q29" s="109">
        <v>682.69230769230774</v>
      </c>
      <c r="R29" s="69">
        <v>47258.923076923078</v>
      </c>
      <c r="S29" s="69">
        <v>58063.057692307681</v>
      </c>
      <c r="T29" s="23">
        <f t="shared" si="0"/>
        <v>85.050112676056315</v>
      </c>
    </row>
    <row r="30" spans="16:20" x14ac:dyDescent="0.45">
      <c r="P30" s="11" t="s">
        <v>8400</v>
      </c>
      <c r="Q30" s="109">
        <v>264.7037037037037</v>
      </c>
      <c r="R30" s="69">
        <v>6839.8406481481488</v>
      </c>
      <c r="S30" s="69">
        <v>12115.278148148147</v>
      </c>
      <c r="T30" s="23">
        <f t="shared" si="0"/>
        <v>45.769205260948645</v>
      </c>
    </row>
    <row r="31" spans="16:20" x14ac:dyDescent="0.45">
      <c r="P31" s="11" t="s">
        <v>8409</v>
      </c>
      <c r="Q31" s="109">
        <v>2001.5945945945946</v>
      </c>
      <c r="R31" s="69">
        <v>132320.75675675675</v>
      </c>
      <c r="S31" s="69">
        <v>236545.70972972969</v>
      </c>
      <c r="T31" s="23">
        <f t="shared" si="0"/>
        <v>118.17863136148205</v>
      </c>
    </row>
    <row r="32" spans="16:20" x14ac:dyDescent="0.45">
      <c r="P32" s="11" t="s">
        <v>8398</v>
      </c>
      <c r="Q32" s="109">
        <v>77.805555555555557</v>
      </c>
      <c r="R32" s="69">
        <v>489.88888888888891</v>
      </c>
      <c r="S32" s="69">
        <v>1007.8894444444444</v>
      </c>
      <c r="T32" s="23">
        <f t="shared" si="0"/>
        <v>12.953952159942876</v>
      </c>
    </row>
    <row r="33" spans="16:20" x14ac:dyDescent="0.45">
      <c r="P33" s="11" t="s">
        <v>8361</v>
      </c>
      <c r="Q33" s="109">
        <v>517.70705244122962</v>
      </c>
      <c r="R33" s="69">
        <v>27998.565660036165</v>
      </c>
      <c r="S33" s="69">
        <v>48280.171537070499</v>
      </c>
      <c r="T33" s="23">
        <f t="shared" si="0"/>
        <v>93.257704930630226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F97C-A827-4278-AB8A-7FE9C365314E}">
  <dimension ref="B1:BL1359"/>
  <sheetViews>
    <sheetView showGridLines="0" topLeftCell="AK58" zoomScale="64" zoomScaleNormal="64" zoomScaleSheetLayoutView="98" workbookViewId="0">
      <selection activeCell="AZ42" sqref="AZ42"/>
    </sheetView>
  </sheetViews>
  <sheetFormatPr defaultRowHeight="14.25" x14ac:dyDescent="0.45"/>
  <cols>
    <col min="2" max="2" width="11.86328125" style="6" bestFit="1" customWidth="1"/>
    <col min="3" max="3" width="20.59765625" style="6" customWidth="1"/>
    <col min="4" max="4" width="19.19921875" style="42" bestFit="1" customWidth="1"/>
    <col min="5" max="5" width="28.265625" style="28" customWidth="1"/>
    <col min="6" max="6" width="14.265625" style="71" customWidth="1"/>
    <col min="7" max="7" width="14.265625" style="55" customWidth="1"/>
    <col min="8" max="9" width="14.265625" style="29" customWidth="1"/>
    <col min="10" max="10" width="16" style="55" customWidth="1"/>
    <col min="11" max="11" width="13.3984375" style="42" customWidth="1"/>
    <col min="12" max="12" width="9.59765625" style="42" customWidth="1"/>
    <col min="13" max="13" width="13.06640625" style="42" customWidth="1"/>
    <col min="14" max="16" width="10.1328125" style="42" customWidth="1"/>
    <col min="17" max="17" width="31.86328125" bestFit="1" customWidth="1"/>
    <col min="18" max="18" width="22" bestFit="1" customWidth="1"/>
    <col min="19" max="19" width="15.9296875" bestFit="1" customWidth="1"/>
    <col min="20" max="20" width="20.59765625" bestFit="1" customWidth="1"/>
    <col min="21" max="21" width="16.46484375" bestFit="1" customWidth="1"/>
    <col min="22" max="22" width="9.06640625" customWidth="1"/>
    <col min="23" max="23" width="16.59765625" customWidth="1"/>
    <col min="24" max="24" width="15.265625" customWidth="1"/>
    <col min="25" max="25" width="15.53125" bestFit="1" customWidth="1"/>
    <col min="26" max="26" width="15.6640625" customWidth="1"/>
    <col min="27" max="27" width="16.73046875" customWidth="1"/>
    <col min="28" max="28" width="17.6640625" customWidth="1"/>
    <col min="29" max="29" width="19.1328125" customWidth="1"/>
    <col min="30" max="30" width="15.1328125" customWidth="1"/>
    <col min="31" max="31" width="15.9296875" customWidth="1"/>
    <col min="32" max="32" width="17.6640625" customWidth="1"/>
    <col min="33" max="33" width="18.19921875" bestFit="1" customWidth="1"/>
    <col min="34" max="34" width="18.46484375" customWidth="1"/>
    <col min="35" max="35" width="16.73046875" customWidth="1"/>
    <col min="36" max="45" width="19.796875" customWidth="1"/>
    <col min="46" max="46" width="17.9296875" customWidth="1"/>
    <col min="47" max="47" width="15.53125" customWidth="1"/>
    <col min="48" max="48" width="18.46484375" customWidth="1"/>
    <col min="49" max="49" width="13.3984375" bestFit="1" customWidth="1"/>
    <col min="50" max="50" width="15.796875" customWidth="1"/>
    <col min="51" max="51" width="8.86328125" customWidth="1"/>
    <col min="52" max="52" width="13.9296875" customWidth="1"/>
    <col min="53" max="53" width="18.46484375" customWidth="1"/>
    <col min="54" max="303" width="8.86328125" customWidth="1"/>
  </cols>
  <sheetData>
    <row r="1" spans="2:32" x14ac:dyDescent="0.45">
      <c r="B1" s="6" t="s">
        <v>8442</v>
      </c>
      <c r="C1" s="6" t="s">
        <v>9345</v>
      </c>
    </row>
    <row r="2" spans="2:32" ht="14.65" thickBot="1" x14ac:dyDescent="0.5">
      <c r="B2" s="122" t="s">
        <v>9435</v>
      </c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6"/>
      <c r="W2" t="str">
        <f>IF(AND(F605&gt;=$R$12,F605&lt;$S$12),$T$12,IF(AND(F605&gt;=$R$13,F605&lt;$S$13),$T$13,IF(AND(F605&gt;=$R$14,F605&lt;$S$14),$T$14,IF(AND(F605&gt;=$R$15,F605&lt;$S$15),$T$15,IF(AND(F605&gt;=$R$16,F605&lt;$S$16),$T$16,"")))))</f>
        <v/>
      </c>
    </row>
    <row r="3" spans="2:32" ht="28.5" x14ac:dyDescent="0.45">
      <c r="B3" s="63" t="s">
        <v>8389</v>
      </c>
      <c r="C3" s="63" t="s">
        <v>8366</v>
      </c>
      <c r="D3" s="64" t="s">
        <v>8309</v>
      </c>
      <c r="E3" s="65" t="s">
        <v>8414</v>
      </c>
      <c r="F3" s="72" t="s">
        <v>8411</v>
      </c>
      <c r="G3" s="66" t="s">
        <v>9446</v>
      </c>
      <c r="H3" s="67" t="s">
        <v>9449</v>
      </c>
      <c r="I3" s="67" t="s">
        <v>9450</v>
      </c>
      <c r="J3" s="66" t="s">
        <v>8412</v>
      </c>
      <c r="K3" s="63" t="s">
        <v>8420</v>
      </c>
      <c r="L3" s="63" t="s">
        <v>8417</v>
      </c>
      <c r="M3" s="63" t="s">
        <v>8418</v>
      </c>
      <c r="N3" s="63" t="s">
        <v>8419</v>
      </c>
      <c r="O3" s="63" t="s">
        <v>8262</v>
      </c>
      <c r="P3" s="63" t="s">
        <v>8394</v>
      </c>
    </row>
    <row r="4" spans="2:32" x14ac:dyDescent="0.45">
      <c r="B4" s="44">
        <v>2013</v>
      </c>
      <c r="C4" s="43" t="s">
        <v>8380</v>
      </c>
      <c r="D4" s="61" t="s">
        <v>8349</v>
      </c>
      <c r="E4" s="21">
        <v>30</v>
      </c>
      <c r="F4" s="73">
        <v>9999</v>
      </c>
      <c r="G4" s="11" t="s">
        <v>8400</v>
      </c>
      <c r="H4" s="43" t="str">
        <f>IFERROR(VLOOKUP($D4,$W$125:$AC$139,7,0),"")</f>
        <v>S</v>
      </c>
      <c r="I4" s="43" t="str">
        <f t="shared" ref="I4:I67" si="0">IFERROR(VLOOKUP(D4,$W$143:$AC$169,7,0),"")</f>
        <v/>
      </c>
      <c r="J4" s="62">
        <v>167820.6</v>
      </c>
      <c r="K4" s="61">
        <v>1</v>
      </c>
      <c r="L4" s="61"/>
      <c r="M4" s="61"/>
      <c r="N4" s="61"/>
      <c r="O4" s="61">
        <v>8200</v>
      </c>
      <c r="P4" s="61">
        <f t="shared" ref="P4:P67" si="1">SUM(K4:N4)</f>
        <v>1</v>
      </c>
    </row>
    <row r="5" spans="2:32" x14ac:dyDescent="0.45">
      <c r="B5" s="44">
        <v>2015</v>
      </c>
      <c r="C5" s="43" t="s">
        <v>8374</v>
      </c>
      <c r="D5" s="61" t="s">
        <v>8321</v>
      </c>
      <c r="E5" s="21">
        <v>29.855038580247008</v>
      </c>
      <c r="F5" s="73">
        <v>49999</v>
      </c>
      <c r="G5" s="11" t="s">
        <v>8408</v>
      </c>
      <c r="H5" s="43" t="str">
        <f t="shared" ref="H5:H68" si="2">IFERROR(VLOOKUP(D5,$W$125:$AC$139,7,0),"")</f>
        <v/>
      </c>
      <c r="I5" s="43" t="str">
        <f t="shared" si="0"/>
        <v>F</v>
      </c>
      <c r="J5" s="62">
        <v>26755</v>
      </c>
      <c r="K5" s="61">
        <v>1</v>
      </c>
      <c r="L5" s="61"/>
      <c r="M5" s="61">
        <v>2</v>
      </c>
      <c r="N5" s="61"/>
      <c r="O5" s="61">
        <v>137</v>
      </c>
      <c r="P5" s="61">
        <f t="shared" si="1"/>
        <v>3</v>
      </c>
      <c r="R5" t="s">
        <v>9447</v>
      </c>
      <c r="W5" s="123" t="s">
        <v>9438</v>
      </c>
      <c r="X5" s="123"/>
      <c r="Y5" s="123"/>
      <c r="Z5" s="123"/>
      <c r="AA5" s="123"/>
      <c r="AB5" s="123"/>
      <c r="AC5" s="123"/>
      <c r="AD5" s="123"/>
      <c r="AE5" s="123"/>
      <c r="AF5" s="123"/>
    </row>
    <row r="6" spans="2:32" x14ac:dyDescent="0.45">
      <c r="B6" s="44">
        <v>2009</v>
      </c>
      <c r="C6" s="43" t="s">
        <v>8370</v>
      </c>
      <c r="D6" s="61" t="s">
        <v>8326</v>
      </c>
      <c r="E6" s="21">
        <v>49.46241898147855</v>
      </c>
      <c r="F6" s="73">
        <v>3000</v>
      </c>
      <c r="G6" s="62" t="s">
        <v>8399</v>
      </c>
      <c r="H6" s="43" t="str">
        <f t="shared" si="2"/>
        <v>S</v>
      </c>
      <c r="I6" s="43" t="str">
        <f t="shared" si="0"/>
        <v/>
      </c>
      <c r="J6" s="62">
        <v>3132.63</v>
      </c>
      <c r="K6" s="61">
        <v>1</v>
      </c>
      <c r="L6" s="61"/>
      <c r="M6" s="61"/>
      <c r="N6" s="61"/>
      <c r="O6" s="61">
        <v>68</v>
      </c>
      <c r="P6" s="61">
        <f t="shared" si="1"/>
        <v>1</v>
      </c>
      <c r="W6" s="13" t="s">
        <v>9436</v>
      </c>
      <c r="X6" s="13">
        <v>2009</v>
      </c>
      <c r="Y6" s="13">
        <v>2010</v>
      </c>
      <c r="Z6" s="13">
        <v>2011</v>
      </c>
      <c r="AA6" s="13">
        <v>2012</v>
      </c>
      <c r="AB6" s="13">
        <v>2013</v>
      </c>
      <c r="AC6" s="13">
        <v>2014</v>
      </c>
      <c r="AD6" s="13">
        <v>2015</v>
      </c>
      <c r="AE6" s="13">
        <v>2016</v>
      </c>
      <c r="AF6" s="13">
        <v>2017</v>
      </c>
    </row>
    <row r="7" spans="2:32" x14ac:dyDescent="0.45">
      <c r="B7" s="44">
        <v>2009</v>
      </c>
      <c r="C7" s="43" t="s">
        <v>8374</v>
      </c>
      <c r="D7" s="61" t="s">
        <v>8354</v>
      </c>
      <c r="E7" s="21">
        <v>51.549629629633273</v>
      </c>
      <c r="F7" s="73">
        <v>2000</v>
      </c>
      <c r="G7" s="62" t="s">
        <v>8399</v>
      </c>
      <c r="H7" s="43" t="str">
        <f t="shared" si="2"/>
        <v>S</v>
      </c>
      <c r="I7" s="43" t="str">
        <f t="shared" si="0"/>
        <v/>
      </c>
      <c r="J7" s="62">
        <v>2100</v>
      </c>
      <c r="K7" s="61">
        <v>1</v>
      </c>
      <c r="L7" s="61"/>
      <c r="M7" s="61"/>
      <c r="N7" s="61"/>
      <c r="O7" s="61">
        <v>14</v>
      </c>
      <c r="P7" s="61">
        <f t="shared" si="1"/>
        <v>1</v>
      </c>
      <c r="R7" s="43" t="s">
        <v>9444</v>
      </c>
      <c r="S7" s="43" t="s">
        <v>9445</v>
      </c>
      <c r="T7" s="43" t="s">
        <v>8390</v>
      </c>
      <c r="W7" s="61" t="s">
        <v>8376</v>
      </c>
      <c r="X7" s="61"/>
      <c r="Y7" s="61">
        <v>4</v>
      </c>
      <c r="Z7" s="61">
        <v>12</v>
      </c>
      <c r="AA7" s="61">
        <v>27</v>
      </c>
      <c r="AB7" s="61">
        <v>20</v>
      </c>
      <c r="AC7" s="61">
        <v>24</v>
      </c>
      <c r="AD7" s="61">
        <v>79</v>
      </c>
      <c r="AE7" s="61">
        <v>55</v>
      </c>
      <c r="AF7" s="61">
        <v>40</v>
      </c>
    </row>
    <row r="8" spans="2:32" x14ac:dyDescent="0.45">
      <c r="B8" s="44">
        <v>2009</v>
      </c>
      <c r="C8" s="43" t="s">
        <v>8372</v>
      </c>
      <c r="D8" s="61" t="s">
        <v>8344</v>
      </c>
      <c r="E8" s="21">
        <v>69.468564814815181</v>
      </c>
      <c r="F8" s="73">
        <v>4000</v>
      </c>
      <c r="G8" s="62" t="s">
        <v>8399</v>
      </c>
      <c r="H8" s="43" t="str">
        <f t="shared" si="2"/>
        <v/>
      </c>
      <c r="I8" s="43" t="str">
        <f t="shared" si="0"/>
        <v>F</v>
      </c>
      <c r="J8" s="62">
        <v>0</v>
      </c>
      <c r="K8" s="61"/>
      <c r="L8" s="61"/>
      <c r="M8" s="61">
        <v>1</v>
      </c>
      <c r="N8" s="61"/>
      <c r="O8" s="61">
        <v>0</v>
      </c>
      <c r="P8" s="61">
        <f t="shared" si="1"/>
        <v>1</v>
      </c>
      <c r="Q8" s="75"/>
      <c r="R8" s="69">
        <v>0</v>
      </c>
      <c r="S8" s="69">
        <v>1000</v>
      </c>
      <c r="T8" s="11" t="s">
        <v>8398</v>
      </c>
      <c r="W8" s="61" t="s">
        <v>8377</v>
      </c>
      <c r="X8" s="61"/>
      <c r="Y8" s="61">
        <v>3</v>
      </c>
      <c r="Z8" s="61">
        <v>8</v>
      </c>
      <c r="AA8" s="61">
        <v>21</v>
      </c>
      <c r="AB8" s="61">
        <v>24</v>
      </c>
      <c r="AC8" s="61">
        <v>18</v>
      </c>
      <c r="AD8" s="61">
        <v>98</v>
      </c>
      <c r="AE8" s="61">
        <v>58</v>
      </c>
      <c r="AF8" s="61">
        <v>37</v>
      </c>
    </row>
    <row r="9" spans="2:32" x14ac:dyDescent="0.45">
      <c r="B9" s="44">
        <v>2009</v>
      </c>
      <c r="C9" s="43" t="s">
        <v>8372</v>
      </c>
      <c r="D9" s="61" t="s">
        <v>8324</v>
      </c>
      <c r="E9" s="21">
        <v>50.109039351853426</v>
      </c>
      <c r="F9" s="73">
        <v>1500</v>
      </c>
      <c r="G9" s="62" t="s">
        <v>8399</v>
      </c>
      <c r="H9" s="43" t="str">
        <f t="shared" si="2"/>
        <v/>
      </c>
      <c r="I9" s="43" t="str">
        <f t="shared" si="0"/>
        <v>F</v>
      </c>
      <c r="J9" s="62">
        <v>50</v>
      </c>
      <c r="K9" s="61"/>
      <c r="L9" s="61">
        <v>1</v>
      </c>
      <c r="M9" s="61"/>
      <c r="N9" s="61"/>
      <c r="O9" s="61">
        <v>1</v>
      </c>
      <c r="P9" s="61">
        <f t="shared" si="1"/>
        <v>1</v>
      </c>
      <c r="Q9" s="75"/>
      <c r="R9" s="69">
        <v>1000</v>
      </c>
      <c r="S9" s="69">
        <v>4999</v>
      </c>
      <c r="T9" s="11" t="s">
        <v>8399</v>
      </c>
      <c r="W9" s="61" t="s">
        <v>8378</v>
      </c>
      <c r="X9" s="61"/>
      <c r="Y9" s="61">
        <v>7</v>
      </c>
      <c r="Z9" s="61">
        <v>9</v>
      </c>
      <c r="AA9" s="61">
        <v>37</v>
      </c>
      <c r="AB9" s="61">
        <v>17</v>
      </c>
      <c r="AC9" s="61">
        <v>21</v>
      </c>
      <c r="AD9" s="61">
        <v>86</v>
      </c>
      <c r="AE9" s="61">
        <v>60</v>
      </c>
      <c r="AF9" s="61">
        <v>21</v>
      </c>
    </row>
    <row r="10" spans="2:32" x14ac:dyDescent="0.45">
      <c r="B10" s="44">
        <v>2009</v>
      </c>
      <c r="C10" s="43" t="s">
        <v>8372</v>
      </c>
      <c r="D10" s="61" t="s">
        <v>8326</v>
      </c>
      <c r="E10" s="21">
        <v>78.454513888893416</v>
      </c>
      <c r="F10" s="73">
        <v>1500</v>
      </c>
      <c r="G10" s="62" t="s">
        <v>8399</v>
      </c>
      <c r="H10" s="43" t="str">
        <f t="shared" si="2"/>
        <v>S</v>
      </c>
      <c r="I10" s="43" t="str">
        <f t="shared" si="0"/>
        <v/>
      </c>
      <c r="J10" s="62">
        <v>1561</v>
      </c>
      <c r="K10" s="61">
        <v>1</v>
      </c>
      <c r="L10" s="61"/>
      <c r="M10" s="61"/>
      <c r="N10" s="61"/>
      <c r="O10" s="61">
        <v>29</v>
      </c>
      <c r="P10" s="61">
        <f t="shared" si="1"/>
        <v>1</v>
      </c>
      <c r="Q10" s="75"/>
      <c r="R10" s="69">
        <v>5000</v>
      </c>
      <c r="S10" s="69">
        <v>9999</v>
      </c>
      <c r="T10" s="11" t="s">
        <v>8400</v>
      </c>
      <c r="W10" s="61" t="s">
        <v>8379</v>
      </c>
      <c r="X10" s="61"/>
      <c r="Y10" s="61">
        <v>2</v>
      </c>
      <c r="Z10" s="61">
        <v>13</v>
      </c>
      <c r="AA10" s="61">
        <v>28</v>
      </c>
      <c r="AB10" s="61">
        <v>28</v>
      </c>
      <c r="AC10" s="61">
        <v>39</v>
      </c>
      <c r="AD10" s="61">
        <v>78</v>
      </c>
      <c r="AE10" s="61">
        <v>47</v>
      </c>
      <c r="AF10" s="61"/>
    </row>
    <row r="11" spans="2:32" x14ac:dyDescent="0.45">
      <c r="B11" s="44">
        <v>2010</v>
      </c>
      <c r="C11" s="43" t="s">
        <v>8371</v>
      </c>
      <c r="D11" s="61" t="s">
        <v>8344</v>
      </c>
      <c r="E11" s="21">
        <v>24.017465277778683</v>
      </c>
      <c r="F11" s="73">
        <v>1897</v>
      </c>
      <c r="G11" s="62" t="s">
        <v>8399</v>
      </c>
      <c r="H11" s="43" t="str">
        <f t="shared" si="2"/>
        <v/>
      </c>
      <c r="I11" s="43" t="str">
        <f t="shared" si="0"/>
        <v>F</v>
      </c>
      <c r="J11" s="62">
        <v>205</v>
      </c>
      <c r="K11" s="61"/>
      <c r="L11" s="61"/>
      <c r="M11" s="61">
        <v>1</v>
      </c>
      <c r="N11" s="61"/>
      <c r="O11" s="61">
        <v>4</v>
      </c>
      <c r="P11" s="61">
        <f t="shared" si="1"/>
        <v>1</v>
      </c>
      <c r="Q11" s="75"/>
      <c r="R11" s="69">
        <v>10000</v>
      </c>
      <c r="S11" s="69">
        <v>14999</v>
      </c>
      <c r="T11" s="11" t="s">
        <v>8401</v>
      </c>
      <c r="W11" s="61" t="s">
        <v>8369</v>
      </c>
      <c r="X11" s="61">
        <v>1</v>
      </c>
      <c r="Y11" s="61">
        <v>7</v>
      </c>
      <c r="Z11" s="61">
        <v>18</v>
      </c>
      <c r="AA11" s="61">
        <v>24</v>
      </c>
      <c r="AB11" s="61">
        <v>17</v>
      </c>
      <c r="AC11" s="61">
        <v>66</v>
      </c>
      <c r="AD11" s="61">
        <v>69</v>
      </c>
      <c r="AE11" s="61">
        <v>63</v>
      </c>
      <c r="AF11" s="61"/>
    </row>
    <row r="12" spans="2:32" x14ac:dyDescent="0.45">
      <c r="B12" s="44">
        <v>2010</v>
      </c>
      <c r="C12" s="43" t="s">
        <v>8381</v>
      </c>
      <c r="D12" s="61" t="s">
        <v>8315</v>
      </c>
      <c r="E12" s="21">
        <v>49.963460648148612</v>
      </c>
      <c r="F12" s="73">
        <v>4500</v>
      </c>
      <c r="G12" s="62" t="s">
        <v>8399</v>
      </c>
      <c r="H12" s="43" t="str">
        <f t="shared" si="2"/>
        <v>S</v>
      </c>
      <c r="I12" s="43" t="str">
        <f t="shared" si="0"/>
        <v/>
      </c>
      <c r="J12" s="62">
        <v>4800.8</v>
      </c>
      <c r="K12" s="61">
        <v>1</v>
      </c>
      <c r="L12" s="61"/>
      <c r="M12" s="61"/>
      <c r="N12" s="61"/>
      <c r="O12" s="61">
        <v>168</v>
      </c>
      <c r="P12" s="61">
        <f t="shared" si="1"/>
        <v>1</v>
      </c>
      <c r="Q12" s="75"/>
      <c r="R12" s="69">
        <f>R11+5000</f>
        <v>15000</v>
      </c>
      <c r="S12" s="69">
        <f>S11+5000</f>
        <v>19999</v>
      </c>
      <c r="T12" s="11" t="s">
        <v>8402</v>
      </c>
      <c r="W12" s="61" t="s">
        <v>8380</v>
      </c>
      <c r="X12" s="61"/>
      <c r="Y12" s="61">
        <v>12</v>
      </c>
      <c r="Z12" s="61">
        <v>16</v>
      </c>
      <c r="AA12" s="61">
        <v>24</v>
      </c>
      <c r="AB12" s="61">
        <v>15</v>
      </c>
      <c r="AC12" s="61">
        <v>72</v>
      </c>
      <c r="AD12" s="61">
        <v>81</v>
      </c>
      <c r="AE12" s="61">
        <v>63</v>
      </c>
      <c r="AF12" s="61"/>
    </row>
    <row r="13" spans="2:32" x14ac:dyDescent="0.45">
      <c r="B13" s="44">
        <v>2010</v>
      </c>
      <c r="C13" s="43" t="s">
        <v>8377</v>
      </c>
      <c r="D13" s="61" t="s">
        <v>8349</v>
      </c>
      <c r="E13" s="21">
        <v>36.994143518517376</v>
      </c>
      <c r="F13" s="73">
        <v>3000</v>
      </c>
      <c r="G13" s="62" t="s">
        <v>8399</v>
      </c>
      <c r="H13" s="43" t="str">
        <f t="shared" si="2"/>
        <v>S</v>
      </c>
      <c r="I13" s="43" t="str">
        <f t="shared" si="0"/>
        <v/>
      </c>
      <c r="J13" s="62">
        <v>3785</v>
      </c>
      <c r="K13" s="61">
        <v>1</v>
      </c>
      <c r="L13" s="61"/>
      <c r="M13" s="61"/>
      <c r="N13" s="61"/>
      <c r="O13" s="61">
        <v>79</v>
      </c>
      <c r="P13" s="61">
        <f t="shared" si="1"/>
        <v>1</v>
      </c>
      <c r="Q13" s="76"/>
      <c r="R13" s="69">
        <f t="shared" ref="R13:R18" si="3">R12+5000</f>
        <v>20000</v>
      </c>
      <c r="S13" s="69">
        <f t="shared" ref="S13:S18" si="4">S12+5000</f>
        <v>24999</v>
      </c>
      <c r="T13" s="11" t="s">
        <v>8403</v>
      </c>
      <c r="W13" s="61" t="s">
        <v>8370</v>
      </c>
      <c r="X13" s="61">
        <v>1</v>
      </c>
      <c r="Y13" s="61">
        <v>3</v>
      </c>
      <c r="Z13" s="61">
        <v>17</v>
      </c>
      <c r="AA13" s="61">
        <v>22</v>
      </c>
      <c r="AB13" s="61">
        <v>14</v>
      </c>
      <c r="AC13" s="61">
        <v>120</v>
      </c>
      <c r="AD13" s="61">
        <v>66</v>
      </c>
      <c r="AE13" s="61">
        <v>45</v>
      </c>
      <c r="AF13" s="61"/>
    </row>
    <row r="14" spans="2:32" x14ac:dyDescent="0.45">
      <c r="B14" s="44">
        <v>2010</v>
      </c>
      <c r="C14" s="43" t="s">
        <v>8380</v>
      </c>
      <c r="D14" s="61" t="s">
        <v>8334</v>
      </c>
      <c r="E14" s="21">
        <v>41.43999999999869</v>
      </c>
      <c r="F14" s="73">
        <v>4000</v>
      </c>
      <c r="G14" s="62" t="s">
        <v>8399</v>
      </c>
      <c r="H14" s="43" t="str">
        <f t="shared" si="2"/>
        <v/>
      </c>
      <c r="I14" s="43" t="str">
        <f t="shared" si="0"/>
        <v>F</v>
      </c>
      <c r="J14" s="62">
        <v>225</v>
      </c>
      <c r="K14" s="61"/>
      <c r="L14" s="61">
        <v>2</v>
      </c>
      <c r="M14" s="61"/>
      <c r="N14" s="61"/>
      <c r="O14" s="61">
        <v>5</v>
      </c>
      <c r="P14" s="61">
        <f t="shared" si="1"/>
        <v>2</v>
      </c>
      <c r="Q14" s="76"/>
      <c r="R14" s="69">
        <f t="shared" si="3"/>
        <v>25000</v>
      </c>
      <c r="S14" s="69">
        <f t="shared" si="4"/>
        <v>29999</v>
      </c>
      <c r="T14" s="11" t="s">
        <v>8404</v>
      </c>
      <c r="W14" s="61" t="s">
        <v>8371</v>
      </c>
      <c r="X14" s="61">
        <v>2</v>
      </c>
      <c r="Y14" s="61">
        <v>3</v>
      </c>
      <c r="Z14" s="61">
        <v>19</v>
      </c>
      <c r="AA14" s="61">
        <v>25</v>
      </c>
      <c r="AB14" s="61">
        <v>15</v>
      </c>
      <c r="AC14" s="61">
        <v>86</v>
      </c>
      <c r="AD14" s="61">
        <v>64</v>
      </c>
      <c r="AE14" s="61">
        <v>49</v>
      </c>
      <c r="AF14" s="61"/>
    </row>
    <row r="15" spans="2:32" x14ac:dyDescent="0.45">
      <c r="B15" s="44">
        <v>2010</v>
      </c>
      <c r="C15" s="43" t="s">
        <v>8378</v>
      </c>
      <c r="D15" s="61" t="s">
        <v>8339</v>
      </c>
      <c r="E15" s="21">
        <v>58.889942129637348</v>
      </c>
      <c r="F15" s="73">
        <v>1200</v>
      </c>
      <c r="G15" s="62" t="s">
        <v>8399</v>
      </c>
      <c r="H15" s="43" t="str">
        <f t="shared" si="2"/>
        <v/>
      </c>
      <c r="I15" s="43" t="str">
        <f t="shared" si="0"/>
        <v>F</v>
      </c>
      <c r="J15" s="62">
        <v>2580</v>
      </c>
      <c r="K15" s="61">
        <v>1</v>
      </c>
      <c r="L15" s="61"/>
      <c r="M15" s="61"/>
      <c r="N15" s="61"/>
      <c r="O15" s="61">
        <v>33</v>
      </c>
      <c r="P15" s="61">
        <f t="shared" si="1"/>
        <v>1</v>
      </c>
      <c r="Q15" s="76"/>
      <c r="R15" s="69">
        <f t="shared" si="3"/>
        <v>30000</v>
      </c>
      <c r="S15" s="69">
        <f t="shared" si="4"/>
        <v>34999</v>
      </c>
      <c r="T15" s="11" t="s">
        <v>8405</v>
      </c>
      <c r="W15" s="61" t="s">
        <v>8372</v>
      </c>
      <c r="X15" s="61">
        <v>5</v>
      </c>
      <c r="Y15" s="61">
        <v>5</v>
      </c>
      <c r="Z15" s="61">
        <v>14</v>
      </c>
      <c r="AA15" s="61">
        <v>18</v>
      </c>
      <c r="AB15" s="61">
        <v>22</v>
      </c>
      <c r="AC15" s="61">
        <v>68</v>
      </c>
      <c r="AD15" s="61">
        <v>56</v>
      </c>
      <c r="AE15" s="61">
        <v>44</v>
      </c>
      <c r="AF15" s="61"/>
    </row>
    <row r="16" spans="2:32" x14ac:dyDescent="0.45">
      <c r="B16" s="44">
        <v>2010</v>
      </c>
      <c r="C16" s="43" t="s">
        <v>8378</v>
      </c>
      <c r="D16" s="61" t="s">
        <v>8326</v>
      </c>
      <c r="E16" s="21">
        <v>36.048865740740439</v>
      </c>
      <c r="F16" s="73">
        <v>1600</v>
      </c>
      <c r="G16" s="62" t="s">
        <v>8399</v>
      </c>
      <c r="H16" s="43" t="str">
        <f t="shared" si="2"/>
        <v>S</v>
      </c>
      <c r="I16" s="43" t="str">
        <f t="shared" si="0"/>
        <v/>
      </c>
      <c r="J16" s="62">
        <v>2150.1</v>
      </c>
      <c r="K16" s="61">
        <v>1</v>
      </c>
      <c r="L16" s="61"/>
      <c r="M16" s="61"/>
      <c r="N16" s="61"/>
      <c r="O16" s="61">
        <v>54</v>
      </c>
      <c r="P16" s="61">
        <f t="shared" si="1"/>
        <v>1</v>
      </c>
      <c r="Q16" s="76"/>
      <c r="R16" s="69">
        <f t="shared" si="3"/>
        <v>35000</v>
      </c>
      <c r="S16" s="69">
        <f t="shared" si="4"/>
        <v>39999</v>
      </c>
      <c r="T16" s="11" t="s">
        <v>8406</v>
      </c>
      <c r="W16" s="61" t="s">
        <v>8373</v>
      </c>
      <c r="X16" s="61">
        <v>2</v>
      </c>
      <c r="Y16" s="61">
        <v>7</v>
      </c>
      <c r="Z16" s="61">
        <v>12</v>
      </c>
      <c r="AA16" s="61">
        <v>19</v>
      </c>
      <c r="AB16" s="61">
        <v>26</v>
      </c>
      <c r="AC16" s="61">
        <v>96</v>
      </c>
      <c r="AD16" s="61">
        <v>70</v>
      </c>
      <c r="AE16" s="61">
        <v>44</v>
      </c>
      <c r="AF16" s="61"/>
    </row>
    <row r="17" spans="2:32" x14ac:dyDescent="0.45">
      <c r="B17" s="44">
        <v>2010</v>
      </c>
      <c r="C17" s="43" t="s">
        <v>8378</v>
      </c>
      <c r="D17" s="61" t="s">
        <v>8312</v>
      </c>
      <c r="E17" s="21">
        <v>89.956666666665114</v>
      </c>
      <c r="F17" s="73">
        <v>4500</v>
      </c>
      <c r="G17" s="62" t="s">
        <v>8399</v>
      </c>
      <c r="H17" s="43" t="str">
        <f t="shared" si="2"/>
        <v>S</v>
      </c>
      <c r="I17" s="43" t="str">
        <f t="shared" si="0"/>
        <v/>
      </c>
      <c r="J17" s="62">
        <v>4522.22</v>
      </c>
      <c r="K17" s="61">
        <v>1</v>
      </c>
      <c r="L17" s="61"/>
      <c r="M17" s="61"/>
      <c r="N17" s="61"/>
      <c r="O17" s="61">
        <v>27</v>
      </c>
      <c r="P17" s="61">
        <f t="shared" si="1"/>
        <v>1</v>
      </c>
      <c r="Q17" s="77"/>
      <c r="R17" s="69">
        <f t="shared" si="3"/>
        <v>40000</v>
      </c>
      <c r="S17" s="69">
        <f t="shared" si="4"/>
        <v>44999</v>
      </c>
      <c r="T17" s="11" t="s">
        <v>8407</v>
      </c>
      <c r="W17" s="61" t="s">
        <v>8374</v>
      </c>
      <c r="X17" s="61">
        <v>3</v>
      </c>
      <c r="Y17" s="61">
        <v>5</v>
      </c>
      <c r="Z17" s="61">
        <v>17</v>
      </c>
      <c r="AA17" s="61">
        <v>17</v>
      </c>
      <c r="AB17" s="61">
        <v>20</v>
      </c>
      <c r="AC17" s="61">
        <v>64</v>
      </c>
      <c r="AD17" s="61">
        <v>47</v>
      </c>
      <c r="AE17" s="61">
        <v>51</v>
      </c>
      <c r="AF17" s="61"/>
    </row>
    <row r="18" spans="2:32" x14ac:dyDescent="0.45">
      <c r="B18" s="44">
        <v>2010</v>
      </c>
      <c r="C18" s="43" t="s">
        <v>8369</v>
      </c>
      <c r="D18" s="61" t="s">
        <v>8346</v>
      </c>
      <c r="E18" s="21">
        <v>50.236122685186274</v>
      </c>
      <c r="F18" s="73">
        <v>1000</v>
      </c>
      <c r="G18" s="62" t="s">
        <v>8399</v>
      </c>
      <c r="H18" s="43" t="str">
        <f t="shared" si="2"/>
        <v>S</v>
      </c>
      <c r="I18" s="43" t="str">
        <f t="shared" si="0"/>
        <v/>
      </c>
      <c r="J18" s="62">
        <v>1026</v>
      </c>
      <c r="K18" s="61">
        <v>1</v>
      </c>
      <c r="L18" s="61"/>
      <c r="M18" s="61"/>
      <c r="N18" s="61"/>
      <c r="O18" s="61">
        <v>23</v>
      </c>
      <c r="P18" s="61">
        <f t="shared" si="1"/>
        <v>1</v>
      </c>
      <c r="Q18" s="77"/>
      <c r="R18" s="69">
        <f t="shared" si="3"/>
        <v>45000</v>
      </c>
      <c r="S18" s="69">
        <f t="shared" si="4"/>
        <v>49999</v>
      </c>
      <c r="T18" s="11" t="s">
        <v>8408</v>
      </c>
      <c r="W18" s="61" t="s">
        <v>8381</v>
      </c>
      <c r="X18" s="61"/>
      <c r="Y18" s="61">
        <v>7</v>
      </c>
      <c r="Z18" s="61">
        <v>16</v>
      </c>
      <c r="AA18" s="61">
        <v>16</v>
      </c>
      <c r="AB18" s="61">
        <v>18</v>
      </c>
      <c r="AC18" s="61">
        <v>64</v>
      </c>
      <c r="AD18" s="61">
        <v>35</v>
      </c>
      <c r="AE18" s="61">
        <v>30</v>
      </c>
      <c r="AF18" s="61"/>
    </row>
    <row r="19" spans="2:32" x14ac:dyDescent="0.45">
      <c r="B19" s="44">
        <v>2010</v>
      </c>
      <c r="C19" s="43" t="s">
        <v>8369</v>
      </c>
      <c r="D19" s="61" t="s">
        <v>8312</v>
      </c>
      <c r="E19" s="21">
        <v>37.996620370366145</v>
      </c>
      <c r="F19" s="73">
        <v>4000</v>
      </c>
      <c r="G19" s="62" t="s">
        <v>8399</v>
      </c>
      <c r="H19" s="43" t="str">
        <f t="shared" si="2"/>
        <v>S</v>
      </c>
      <c r="I19" s="43" t="str">
        <f t="shared" si="0"/>
        <v/>
      </c>
      <c r="J19" s="62">
        <v>4335</v>
      </c>
      <c r="K19" s="61">
        <v>2</v>
      </c>
      <c r="L19" s="61"/>
      <c r="M19" s="61"/>
      <c r="N19" s="61"/>
      <c r="O19" s="61">
        <v>59</v>
      </c>
      <c r="P19" s="61">
        <f t="shared" si="1"/>
        <v>2</v>
      </c>
      <c r="Q19" s="77"/>
      <c r="R19" s="69">
        <v>50000</v>
      </c>
      <c r="S19" s="69"/>
      <c r="T19" s="11" t="s">
        <v>8409</v>
      </c>
    </row>
    <row r="20" spans="2:32" x14ac:dyDescent="0.45">
      <c r="B20" s="44">
        <v>2010</v>
      </c>
      <c r="C20" s="43" t="s">
        <v>8373</v>
      </c>
      <c r="D20" s="61" t="s">
        <v>8318</v>
      </c>
      <c r="E20" s="21">
        <v>89.902743055550673</v>
      </c>
      <c r="F20" s="73">
        <v>3500</v>
      </c>
      <c r="G20" s="62" t="s">
        <v>8399</v>
      </c>
      <c r="H20" s="43" t="str">
        <f t="shared" si="2"/>
        <v/>
      </c>
      <c r="I20" s="43" t="str">
        <f t="shared" si="0"/>
        <v>F</v>
      </c>
      <c r="J20" s="62">
        <v>3535</v>
      </c>
      <c r="K20" s="61">
        <v>1</v>
      </c>
      <c r="L20" s="61"/>
      <c r="M20" s="61"/>
      <c r="N20" s="61"/>
      <c r="O20" s="61">
        <v>104</v>
      </c>
      <c r="P20" s="61">
        <f t="shared" si="1"/>
        <v>1</v>
      </c>
    </row>
    <row r="21" spans="2:32" x14ac:dyDescent="0.45">
      <c r="B21" s="44">
        <v>2010</v>
      </c>
      <c r="C21" s="43" t="s">
        <v>8373</v>
      </c>
      <c r="D21" s="61" t="s">
        <v>8326</v>
      </c>
      <c r="E21" s="21">
        <v>47</v>
      </c>
      <c r="F21" s="73">
        <v>3500</v>
      </c>
      <c r="G21" s="62" t="s">
        <v>8399</v>
      </c>
      <c r="H21" s="43" t="str">
        <f t="shared" si="2"/>
        <v>S</v>
      </c>
      <c r="I21" s="43" t="str">
        <f t="shared" si="0"/>
        <v/>
      </c>
      <c r="J21" s="62">
        <v>4170.17</v>
      </c>
      <c r="K21" s="61">
        <v>1</v>
      </c>
      <c r="L21" s="61"/>
      <c r="M21" s="61"/>
      <c r="N21" s="61"/>
      <c r="O21" s="61">
        <v>66</v>
      </c>
      <c r="P21" s="61">
        <f t="shared" si="1"/>
        <v>1</v>
      </c>
      <c r="W21" t="s">
        <v>9437</v>
      </c>
    </row>
    <row r="22" spans="2:32" x14ac:dyDescent="0.45">
      <c r="B22" s="44">
        <v>2010</v>
      </c>
      <c r="C22" s="43" t="s">
        <v>8373</v>
      </c>
      <c r="D22" s="61" t="s">
        <v>8334</v>
      </c>
      <c r="E22" s="21">
        <v>48.180150462962047</v>
      </c>
      <c r="F22" s="73">
        <v>1100</v>
      </c>
      <c r="G22" s="62" t="s">
        <v>8399</v>
      </c>
      <c r="H22" s="43" t="str">
        <f t="shared" si="2"/>
        <v/>
      </c>
      <c r="I22" s="43" t="str">
        <f t="shared" si="0"/>
        <v>F</v>
      </c>
      <c r="J22" s="62">
        <v>115</v>
      </c>
      <c r="K22" s="61"/>
      <c r="L22" s="61">
        <v>1</v>
      </c>
      <c r="M22" s="61"/>
      <c r="N22" s="61"/>
      <c r="O22" s="61">
        <v>5</v>
      </c>
      <c r="P22" s="61">
        <f t="shared" si="1"/>
        <v>1</v>
      </c>
      <c r="W22" s="123" t="s">
        <v>9439</v>
      </c>
      <c r="X22" s="123"/>
      <c r="Y22" s="123"/>
      <c r="Z22" s="123"/>
      <c r="AA22" s="123"/>
      <c r="AB22" s="123"/>
      <c r="AC22" s="123"/>
      <c r="AD22" s="123"/>
      <c r="AE22" s="123"/>
      <c r="AF22" s="123"/>
    </row>
    <row r="23" spans="2:32" x14ac:dyDescent="0.45">
      <c r="B23" s="44">
        <v>2010</v>
      </c>
      <c r="C23" s="43" t="s">
        <v>8372</v>
      </c>
      <c r="D23" s="61" t="s">
        <v>8328</v>
      </c>
      <c r="E23" s="21">
        <v>38.354930555557075</v>
      </c>
      <c r="F23" s="73">
        <v>3300</v>
      </c>
      <c r="G23" s="62" t="s">
        <v>8399</v>
      </c>
      <c r="H23" s="43" t="str">
        <f t="shared" si="2"/>
        <v/>
      </c>
      <c r="I23" s="43" t="str">
        <f t="shared" si="0"/>
        <v>F</v>
      </c>
      <c r="J23" s="62">
        <v>0</v>
      </c>
      <c r="K23" s="61"/>
      <c r="L23" s="61">
        <v>1</v>
      </c>
      <c r="M23" s="61"/>
      <c r="N23" s="61"/>
      <c r="O23" s="61">
        <v>0</v>
      </c>
      <c r="P23" s="61">
        <f t="shared" si="1"/>
        <v>1</v>
      </c>
      <c r="W23" s="13" t="s">
        <v>9436</v>
      </c>
      <c r="X23" s="13">
        <v>2009</v>
      </c>
      <c r="Y23" s="13">
        <v>2010</v>
      </c>
      <c r="Z23" s="13">
        <v>2011</v>
      </c>
      <c r="AA23" s="13">
        <v>2012</v>
      </c>
      <c r="AB23" s="13">
        <v>2013</v>
      </c>
      <c r="AC23" s="13">
        <v>2014</v>
      </c>
      <c r="AD23" s="13">
        <v>2015</v>
      </c>
      <c r="AE23" s="13">
        <v>2016</v>
      </c>
      <c r="AF23" s="13">
        <v>2017</v>
      </c>
    </row>
    <row r="24" spans="2:32" x14ac:dyDescent="0.45">
      <c r="B24" s="44">
        <v>2010</v>
      </c>
      <c r="C24" s="43" t="s">
        <v>8372</v>
      </c>
      <c r="D24" s="61" t="s">
        <v>8323</v>
      </c>
      <c r="E24" s="21">
        <v>30</v>
      </c>
      <c r="F24" s="73">
        <v>2500</v>
      </c>
      <c r="G24" s="62" t="s">
        <v>8399</v>
      </c>
      <c r="H24" s="43" t="str">
        <f t="shared" si="2"/>
        <v>S</v>
      </c>
      <c r="I24" s="43" t="str">
        <f t="shared" si="0"/>
        <v/>
      </c>
      <c r="J24" s="62">
        <v>2550</v>
      </c>
      <c r="K24" s="61">
        <v>1</v>
      </c>
      <c r="L24" s="61"/>
      <c r="M24" s="61"/>
      <c r="N24" s="61"/>
      <c r="O24" s="61">
        <v>19</v>
      </c>
      <c r="P24" s="61">
        <f t="shared" si="1"/>
        <v>1</v>
      </c>
      <c r="W24" s="79" t="s">
        <v>8376</v>
      </c>
      <c r="X24" s="44"/>
      <c r="Y24" s="44">
        <v>3</v>
      </c>
      <c r="Z24" s="44">
        <v>7</v>
      </c>
      <c r="AA24" s="44">
        <v>13</v>
      </c>
      <c r="AB24" s="44">
        <v>8</v>
      </c>
      <c r="AC24" s="44">
        <v>12</v>
      </c>
      <c r="AD24" s="44">
        <v>31</v>
      </c>
      <c r="AE24" s="44">
        <v>23</v>
      </c>
      <c r="AF24" s="44">
        <v>13</v>
      </c>
    </row>
    <row r="25" spans="2:32" x14ac:dyDescent="0.45">
      <c r="B25" s="44">
        <v>2011</v>
      </c>
      <c r="C25" s="43" t="s">
        <v>8379</v>
      </c>
      <c r="D25" s="61" t="s">
        <v>8329</v>
      </c>
      <c r="E25" s="21">
        <v>37.5</v>
      </c>
      <c r="F25" s="73">
        <v>1750</v>
      </c>
      <c r="G25" s="62" t="s">
        <v>8399</v>
      </c>
      <c r="H25" s="43" t="str">
        <f t="shared" si="2"/>
        <v>S</v>
      </c>
      <c r="I25" s="43" t="str">
        <f t="shared" si="0"/>
        <v/>
      </c>
      <c r="J25" s="62">
        <v>1640</v>
      </c>
      <c r="K25" s="61">
        <v>1</v>
      </c>
      <c r="L25" s="61">
        <v>1</v>
      </c>
      <c r="M25" s="61"/>
      <c r="N25" s="61"/>
      <c r="O25" s="61">
        <v>46</v>
      </c>
      <c r="P25" s="61">
        <f t="shared" si="1"/>
        <v>2</v>
      </c>
      <c r="W25" s="79" t="s">
        <v>8377</v>
      </c>
      <c r="X25" s="44"/>
      <c r="Y25" s="44">
        <v>2</v>
      </c>
      <c r="Z25" s="44">
        <v>5</v>
      </c>
      <c r="AA25" s="44">
        <v>10</v>
      </c>
      <c r="AB25" s="44">
        <v>11</v>
      </c>
      <c r="AC25" s="44">
        <v>12</v>
      </c>
      <c r="AD25" s="44">
        <v>25</v>
      </c>
      <c r="AE25" s="44">
        <v>19</v>
      </c>
      <c r="AF25" s="44">
        <v>14</v>
      </c>
    </row>
    <row r="26" spans="2:32" x14ac:dyDescent="0.45">
      <c r="B26" s="44">
        <v>2011</v>
      </c>
      <c r="C26" s="43" t="s">
        <v>8371</v>
      </c>
      <c r="D26" s="61" t="s">
        <v>8354</v>
      </c>
      <c r="E26" s="21">
        <v>60</v>
      </c>
      <c r="F26" s="73">
        <v>2500</v>
      </c>
      <c r="G26" s="62" t="s">
        <v>8399</v>
      </c>
      <c r="H26" s="43" t="str">
        <f t="shared" si="2"/>
        <v>S</v>
      </c>
      <c r="I26" s="43" t="str">
        <f t="shared" si="0"/>
        <v/>
      </c>
      <c r="J26" s="62">
        <v>2585</v>
      </c>
      <c r="K26" s="61">
        <v>1</v>
      </c>
      <c r="L26" s="61"/>
      <c r="M26" s="61"/>
      <c r="N26" s="61"/>
      <c r="O26" s="61">
        <v>27</v>
      </c>
      <c r="P26" s="61">
        <f t="shared" si="1"/>
        <v>1</v>
      </c>
      <c r="W26" s="79" t="s">
        <v>8378</v>
      </c>
      <c r="X26" s="44"/>
      <c r="Y26" s="44">
        <v>5</v>
      </c>
      <c r="Z26" s="44">
        <v>7</v>
      </c>
      <c r="AA26" s="44">
        <v>15</v>
      </c>
      <c r="AB26" s="44">
        <v>11</v>
      </c>
      <c r="AC26" s="44">
        <v>15</v>
      </c>
      <c r="AD26" s="44">
        <v>29</v>
      </c>
      <c r="AE26" s="44">
        <v>23</v>
      </c>
      <c r="AF26" s="44">
        <v>5</v>
      </c>
    </row>
    <row r="27" spans="2:32" x14ac:dyDescent="0.45">
      <c r="B27" s="44">
        <v>2011</v>
      </c>
      <c r="C27" s="43" t="s">
        <v>8371</v>
      </c>
      <c r="D27" s="61" t="s">
        <v>8328</v>
      </c>
      <c r="E27" s="21">
        <v>30</v>
      </c>
      <c r="F27" s="73">
        <v>2900</v>
      </c>
      <c r="G27" s="62" t="s">
        <v>8399</v>
      </c>
      <c r="H27" s="43" t="str">
        <f t="shared" si="2"/>
        <v/>
      </c>
      <c r="I27" s="43" t="str">
        <f t="shared" si="0"/>
        <v>F</v>
      </c>
      <c r="J27" s="62">
        <v>0</v>
      </c>
      <c r="K27" s="61"/>
      <c r="L27" s="61">
        <v>1</v>
      </c>
      <c r="M27" s="61"/>
      <c r="N27" s="61"/>
      <c r="O27" s="61">
        <v>0</v>
      </c>
      <c r="P27" s="61">
        <f t="shared" si="1"/>
        <v>1</v>
      </c>
      <c r="W27" s="79" t="s">
        <v>8379</v>
      </c>
      <c r="X27" s="44"/>
      <c r="Y27" s="44">
        <v>2</v>
      </c>
      <c r="Z27" s="44">
        <v>7</v>
      </c>
      <c r="AA27" s="44">
        <v>9</v>
      </c>
      <c r="AB27" s="44">
        <v>14</v>
      </c>
      <c r="AC27" s="44">
        <v>17</v>
      </c>
      <c r="AD27" s="44">
        <v>23</v>
      </c>
      <c r="AE27" s="44">
        <v>18</v>
      </c>
      <c r="AF27" s="44"/>
    </row>
    <row r="28" spans="2:32" x14ac:dyDescent="0.45">
      <c r="B28" s="44">
        <v>2011</v>
      </c>
      <c r="C28" s="43" t="s">
        <v>8381</v>
      </c>
      <c r="D28" s="61" t="s">
        <v>8328</v>
      </c>
      <c r="E28" s="21">
        <v>43.809155092596484</v>
      </c>
      <c r="F28" s="73">
        <v>1400</v>
      </c>
      <c r="G28" s="62" t="s">
        <v>8399</v>
      </c>
      <c r="H28" s="43" t="str">
        <f t="shared" si="2"/>
        <v/>
      </c>
      <c r="I28" s="43" t="str">
        <f t="shared" si="0"/>
        <v>F</v>
      </c>
      <c r="J28" s="62">
        <v>0</v>
      </c>
      <c r="K28" s="61"/>
      <c r="L28" s="61">
        <v>1</v>
      </c>
      <c r="M28" s="61"/>
      <c r="N28" s="61"/>
      <c r="O28" s="61">
        <v>0</v>
      </c>
      <c r="P28" s="61">
        <f t="shared" si="1"/>
        <v>1</v>
      </c>
      <c r="W28" s="79" t="s">
        <v>8369</v>
      </c>
      <c r="X28" s="44">
        <v>1</v>
      </c>
      <c r="Y28" s="44">
        <v>4</v>
      </c>
      <c r="Z28" s="44">
        <v>8</v>
      </c>
      <c r="AA28" s="44">
        <v>12</v>
      </c>
      <c r="AB28" s="44">
        <v>11</v>
      </c>
      <c r="AC28" s="44">
        <v>20</v>
      </c>
      <c r="AD28" s="44">
        <v>22</v>
      </c>
      <c r="AE28" s="44">
        <v>20</v>
      </c>
      <c r="AF28" s="44"/>
    </row>
    <row r="29" spans="2:32" x14ac:dyDescent="0.45">
      <c r="B29" s="44">
        <v>2011</v>
      </c>
      <c r="C29" s="43" t="s">
        <v>8381</v>
      </c>
      <c r="D29" s="61" t="s">
        <v>8340</v>
      </c>
      <c r="E29" s="21">
        <v>30</v>
      </c>
      <c r="F29" s="73">
        <v>2500</v>
      </c>
      <c r="G29" s="62" t="s">
        <v>8399</v>
      </c>
      <c r="H29" s="43" t="str">
        <f t="shared" si="2"/>
        <v/>
      </c>
      <c r="I29" s="43" t="str">
        <f t="shared" si="0"/>
        <v>F</v>
      </c>
      <c r="J29" s="62">
        <v>0</v>
      </c>
      <c r="K29" s="61"/>
      <c r="L29" s="61"/>
      <c r="M29" s="61">
        <v>1</v>
      </c>
      <c r="N29" s="61"/>
      <c r="O29" s="61">
        <v>0</v>
      </c>
      <c r="P29" s="61">
        <f t="shared" si="1"/>
        <v>1</v>
      </c>
      <c r="W29" s="79" t="s">
        <v>8380</v>
      </c>
      <c r="X29" s="44"/>
      <c r="Y29" s="44">
        <v>5</v>
      </c>
      <c r="Z29" s="44">
        <v>9</v>
      </c>
      <c r="AA29" s="44">
        <v>9</v>
      </c>
      <c r="AB29" s="44">
        <v>10</v>
      </c>
      <c r="AC29" s="44">
        <v>22</v>
      </c>
      <c r="AD29" s="44">
        <v>22</v>
      </c>
      <c r="AE29" s="44">
        <v>21</v>
      </c>
      <c r="AF29" s="44"/>
    </row>
    <row r="30" spans="2:32" x14ac:dyDescent="0.45">
      <c r="B30" s="44">
        <v>2011</v>
      </c>
      <c r="C30" s="43" t="s">
        <v>8377</v>
      </c>
      <c r="D30" s="61" t="s">
        <v>8346</v>
      </c>
      <c r="E30" s="21">
        <v>29.958333333335759</v>
      </c>
      <c r="F30" s="73">
        <v>2300</v>
      </c>
      <c r="G30" s="62" t="s">
        <v>8399</v>
      </c>
      <c r="H30" s="43" t="str">
        <f t="shared" si="2"/>
        <v>S</v>
      </c>
      <c r="I30" s="43" t="str">
        <f t="shared" si="0"/>
        <v/>
      </c>
      <c r="J30" s="62">
        <v>2881</v>
      </c>
      <c r="K30" s="61">
        <v>1</v>
      </c>
      <c r="L30" s="61"/>
      <c r="M30" s="61"/>
      <c r="N30" s="61"/>
      <c r="O30" s="61">
        <v>90</v>
      </c>
      <c r="P30" s="61">
        <f t="shared" si="1"/>
        <v>1</v>
      </c>
      <c r="W30" s="79" t="s">
        <v>8370</v>
      </c>
      <c r="X30" s="44">
        <v>1</v>
      </c>
      <c r="Y30" s="44">
        <v>3</v>
      </c>
      <c r="Z30" s="44">
        <v>9</v>
      </c>
      <c r="AA30" s="44">
        <v>12</v>
      </c>
      <c r="AB30" s="44">
        <v>11</v>
      </c>
      <c r="AC30" s="44">
        <v>28</v>
      </c>
      <c r="AD30" s="44">
        <v>24</v>
      </c>
      <c r="AE30" s="44">
        <v>20</v>
      </c>
      <c r="AF30" s="44"/>
    </row>
    <row r="31" spans="2:32" x14ac:dyDescent="0.45">
      <c r="B31" s="44">
        <v>2011</v>
      </c>
      <c r="C31" s="43" t="s">
        <v>8377</v>
      </c>
      <c r="D31" s="61" t="s">
        <v>8312</v>
      </c>
      <c r="E31" s="21">
        <v>62.183773148150067</v>
      </c>
      <c r="F31" s="73">
        <v>4400</v>
      </c>
      <c r="G31" s="62" t="s">
        <v>8399</v>
      </c>
      <c r="H31" s="43" t="str">
        <f t="shared" si="2"/>
        <v>S</v>
      </c>
      <c r="I31" s="43" t="str">
        <f t="shared" si="0"/>
        <v/>
      </c>
      <c r="J31" s="62">
        <v>4878</v>
      </c>
      <c r="K31" s="61">
        <v>2</v>
      </c>
      <c r="L31" s="61"/>
      <c r="M31" s="61"/>
      <c r="N31" s="61"/>
      <c r="O31" s="61">
        <v>75</v>
      </c>
      <c r="P31" s="61">
        <f t="shared" si="1"/>
        <v>2</v>
      </c>
      <c r="W31" s="79" t="s">
        <v>8371</v>
      </c>
      <c r="X31" s="44">
        <v>2</v>
      </c>
      <c r="Y31" s="44">
        <v>2</v>
      </c>
      <c r="Z31" s="44">
        <v>9</v>
      </c>
      <c r="AA31" s="44">
        <v>11</v>
      </c>
      <c r="AB31" s="44">
        <v>8</v>
      </c>
      <c r="AC31" s="44">
        <v>21</v>
      </c>
      <c r="AD31" s="44">
        <v>23</v>
      </c>
      <c r="AE31" s="44">
        <v>23</v>
      </c>
      <c r="AF31" s="44"/>
    </row>
    <row r="32" spans="2:32" x14ac:dyDescent="0.45">
      <c r="B32" s="44">
        <v>2011</v>
      </c>
      <c r="C32" s="43" t="s">
        <v>8376</v>
      </c>
      <c r="D32" s="61" t="s">
        <v>8346</v>
      </c>
      <c r="E32" s="21">
        <v>31.475543981483497</v>
      </c>
      <c r="F32" s="73">
        <v>3500</v>
      </c>
      <c r="G32" s="62" t="s">
        <v>8399</v>
      </c>
      <c r="H32" s="43" t="str">
        <f t="shared" si="2"/>
        <v>S</v>
      </c>
      <c r="I32" s="43" t="str">
        <f t="shared" si="0"/>
        <v/>
      </c>
      <c r="J32" s="62">
        <v>4181</v>
      </c>
      <c r="K32" s="61">
        <v>1</v>
      </c>
      <c r="L32" s="61"/>
      <c r="M32" s="61"/>
      <c r="N32" s="61"/>
      <c r="O32" s="61">
        <v>93</v>
      </c>
      <c r="P32" s="61">
        <f t="shared" si="1"/>
        <v>1</v>
      </c>
      <c r="W32" s="79" t="s">
        <v>8372</v>
      </c>
      <c r="X32" s="44">
        <v>5</v>
      </c>
      <c r="Y32" s="44">
        <v>5</v>
      </c>
      <c r="Z32" s="44">
        <v>7</v>
      </c>
      <c r="AA32" s="44">
        <v>10</v>
      </c>
      <c r="AB32" s="44">
        <v>13</v>
      </c>
      <c r="AC32" s="44">
        <v>27</v>
      </c>
      <c r="AD32" s="44">
        <v>19</v>
      </c>
      <c r="AE32" s="44">
        <v>14</v>
      </c>
      <c r="AF32" s="44"/>
    </row>
    <row r="33" spans="2:60" x14ac:dyDescent="0.45">
      <c r="B33" s="44">
        <v>2011</v>
      </c>
      <c r="C33" s="43" t="s">
        <v>8376</v>
      </c>
      <c r="D33" s="61" t="s">
        <v>8312</v>
      </c>
      <c r="E33" s="21">
        <v>30</v>
      </c>
      <c r="F33" s="73">
        <v>1000</v>
      </c>
      <c r="G33" s="62" t="s">
        <v>8399</v>
      </c>
      <c r="H33" s="43" t="str">
        <f t="shared" si="2"/>
        <v>S</v>
      </c>
      <c r="I33" s="43" t="str">
        <f t="shared" si="0"/>
        <v/>
      </c>
      <c r="J33" s="62">
        <v>2195</v>
      </c>
      <c r="K33" s="61">
        <v>1</v>
      </c>
      <c r="L33" s="61"/>
      <c r="M33" s="61"/>
      <c r="N33" s="61"/>
      <c r="O33" s="61">
        <v>47</v>
      </c>
      <c r="P33" s="61">
        <f t="shared" si="1"/>
        <v>1</v>
      </c>
      <c r="W33" s="79" t="s">
        <v>8373</v>
      </c>
      <c r="X33" s="44">
        <v>2</v>
      </c>
      <c r="Y33" s="44">
        <v>5</v>
      </c>
      <c r="Z33" s="44">
        <v>8</v>
      </c>
      <c r="AA33" s="44">
        <v>9</v>
      </c>
      <c r="AB33" s="44">
        <v>12</v>
      </c>
      <c r="AC33" s="44">
        <v>31</v>
      </c>
      <c r="AD33" s="44">
        <v>20</v>
      </c>
      <c r="AE33" s="44">
        <v>18</v>
      </c>
      <c r="AF33" s="44"/>
    </row>
    <row r="34" spans="2:60" x14ac:dyDescent="0.45">
      <c r="B34" s="44">
        <v>2011</v>
      </c>
      <c r="C34" s="43" t="s">
        <v>8370</v>
      </c>
      <c r="D34" s="61" t="s">
        <v>8324</v>
      </c>
      <c r="E34" s="21">
        <v>30</v>
      </c>
      <c r="F34" s="73">
        <v>2000</v>
      </c>
      <c r="G34" s="62" t="s">
        <v>8399</v>
      </c>
      <c r="H34" s="43" t="str">
        <f t="shared" si="2"/>
        <v/>
      </c>
      <c r="I34" s="43" t="str">
        <f t="shared" si="0"/>
        <v>F</v>
      </c>
      <c r="J34" s="62">
        <v>0</v>
      </c>
      <c r="K34" s="61"/>
      <c r="L34" s="61">
        <v>1</v>
      </c>
      <c r="M34" s="61"/>
      <c r="N34" s="61"/>
      <c r="O34" s="61">
        <v>0</v>
      </c>
      <c r="P34" s="61">
        <f t="shared" si="1"/>
        <v>1</v>
      </c>
      <c r="W34" s="79" t="s">
        <v>8374</v>
      </c>
      <c r="X34" s="44">
        <v>3</v>
      </c>
      <c r="Y34" s="44">
        <v>4</v>
      </c>
      <c r="Z34" s="44">
        <v>8</v>
      </c>
      <c r="AA34" s="44">
        <v>11</v>
      </c>
      <c r="AB34" s="44">
        <v>12</v>
      </c>
      <c r="AC34" s="44">
        <v>26</v>
      </c>
      <c r="AD34" s="44">
        <v>21</v>
      </c>
      <c r="AE34" s="44">
        <v>19</v>
      </c>
      <c r="AF34" s="44"/>
    </row>
    <row r="35" spans="2:60" x14ac:dyDescent="0.45">
      <c r="B35" s="44">
        <v>2011</v>
      </c>
      <c r="C35" s="43" t="s">
        <v>8380</v>
      </c>
      <c r="D35" s="61" t="s">
        <v>8354</v>
      </c>
      <c r="E35" s="21">
        <v>60</v>
      </c>
      <c r="F35" s="73">
        <v>1000</v>
      </c>
      <c r="G35" s="62" t="s">
        <v>8399</v>
      </c>
      <c r="H35" s="43" t="str">
        <f t="shared" si="2"/>
        <v>S</v>
      </c>
      <c r="I35" s="43" t="str">
        <f t="shared" si="0"/>
        <v/>
      </c>
      <c r="J35" s="62">
        <v>1100</v>
      </c>
      <c r="K35" s="61">
        <v>1</v>
      </c>
      <c r="L35" s="61"/>
      <c r="M35" s="61"/>
      <c r="N35" s="61"/>
      <c r="O35" s="61">
        <v>11</v>
      </c>
      <c r="P35" s="61">
        <f t="shared" si="1"/>
        <v>1</v>
      </c>
      <c r="W35" s="79" t="s">
        <v>8381</v>
      </c>
      <c r="X35" s="44"/>
      <c r="Y35" s="44">
        <v>5</v>
      </c>
      <c r="Z35" s="44">
        <v>10</v>
      </c>
      <c r="AA35" s="44">
        <v>9</v>
      </c>
      <c r="AB35" s="44">
        <v>12</v>
      </c>
      <c r="AC35" s="44">
        <v>17</v>
      </c>
      <c r="AD35" s="44">
        <v>17</v>
      </c>
      <c r="AE35" s="44">
        <v>16</v>
      </c>
      <c r="AF35" s="44"/>
    </row>
    <row r="36" spans="2:60" x14ac:dyDescent="0.45">
      <c r="B36" s="44">
        <v>2011</v>
      </c>
      <c r="C36" s="43" t="s">
        <v>8380</v>
      </c>
      <c r="D36" s="61" t="s">
        <v>8329</v>
      </c>
      <c r="E36" s="21">
        <v>47.281539351851585</v>
      </c>
      <c r="F36" s="73">
        <v>4000</v>
      </c>
      <c r="G36" s="62" t="s">
        <v>8399</v>
      </c>
      <c r="H36" s="43" t="str">
        <f t="shared" si="2"/>
        <v>S</v>
      </c>
      <c r="I36" s="43" t="str">
        <f t="shared" si="0"/>
        <v/>
      </c>
      <c r="J36" s="62">
        <v>4477.1099999999997</v>
      </c>
      <c r="K36" s="61">
        <v>3</v>
      </c>
      <c r="L36" s="61"/>
      <c r="M36" s="61"/>
      <c r="N36" s="61"/>
      <c r="O36" s="61">
        <v>81</v>
      </c>
      <c r="P36" s="61">
        <f t="shared" si="1"/>
        <v>3</v>
      </c>
    </row>
    <row r="37" spans="2:60" x14ac:dyDescent="0.45">
      <c r="B37" s="44">
        <v>2011</v>
      </c>
      <c r="C37" s="43" t="s">
        <v>8380</v>
      </c>
      <c r="D37" s="61" t="s">
        <v>8323</v>
      </c>
      <c r="E37" s="21">
        <v>46</v>
      </c>
      <c r="F37" s="73">
        <v>3000</v>
      </c>
      <c r="G37" s="62" t="s">
        <v>8399</v>
      </c>
      <c r="H37" s="43" t="str">
        <f t="shared" si="2"/>
        <v>S</v>
      </c>
      <c r="I37" s="43" t="str">
        <f t="shared" si="0"/>
        <v/>
      </c>
      <c r="J37" s="62">
        <v>3555</v>
      </c>
      <c r="K37" s="61">
        <v>1</v>
      </c>
      <c r="L37" s="61"/>
      <c r="M37" s="61"/>
      <c r="N37" s="61"/>
      <c r="O37" s="61">
        <v>62</v>
      </c>
      <c r="P37" s="61">
        <f t="shared" si="1"/>
        <v>1</v>
      </c>
    </row>
    <row r="38" spans="2:60" x14ac:dyDescent="0.45">
      <c r="B38" s="44">
        <v>2011</v>
      </c>
      <c r="C38" s="43" t="s">
        <v>8380</v>
      </c>
      <c r="D38" s="61" t="s">
        <v>8346</v>
      </c>
      <c r="E38" s="21">
        <v>23</v>
      </c>
      <c r="F38" s="73">
        <v>2000</v>
      </c>
      <c r="G38" s="62" t="s">
        <v>8399</v>
      </c>
      <c r="H38" s="43" t="str">
        <f t="shared" si="2"/>
        <v>S</v>
      </c>
      <c r="I38" s="43" t="str">
        <f t="shared" si="0"/>
        <v/>
      </c>
      <c r="J38" s="62">
        <v>3500</v>
      </c>
      <c r="K38" s="61">
        <v>1</v>
      </c>
      <c r="L38" s="61"/>
      <c r="M38" s="61"/>
      <c r="N38" s="61"/>
      <c r="O38" s="61">
        <v>56</v>
      </c>
      <c r="P38" s="61">
        <f t="shared" si="1"/>
        <v>1</v>
      </c>
    </row>
    <row r="39" spans="2:60" x14ac:dyDescent="0.45">
      <c r="B39" s="44">
        <v>2011</v>
      </c>
      <c r="C39" s="43" t="s">
        <v>8380</v>
      </c>
      <c r="D39" s="61" t="s">
        <v>8326</v>
      </c>
      <c r="E39" s="21">
        <v>30</v>
      </c>
      <c r="F39" s="73">
        <v>2000</v>
      </c>
      <c r="G39" s="62" t="s">
        <v>8399</v>
      </c>
      <c r="H39" s="43" t="str">
        <f t="shared" si="2"/>
        <v>S</v>
      </c>
      <c r="I39" s="43" t="str">
        <f t="shared" si="0"/>
        <v/>
      </c>
      <c r="J39" s="62">
        <v>2230.4299999999998</v>
      </c>
      <c r="K39" s="61">
        <v>1</v>
      </c>
      <c r="L39" s="61"/>
      <c r="M39" s="61"/>
      <c r="N39" s="61"/>
      <c r="O39" s="61">
        <v>51</v>
      </c>
      <c r="P39" s="61">
        <f t="shared" si="1"/>
        <v>1</v>
      </c>
    </row>
    <row r="40" spans="2:60" x14ac:dyDescent="0.45">
      <c r="B40" s="44">
        <v>2011</v>
      </c>
      <c r="C40" s="43" t="s">
        <v>8380</v>
      </c>
      <c r="D40" s="61" t="s">
        <v>8334</v>
      </c>
      <c r="E40" s="21">
        <v>37.5</v>
      </c>
      <c r="F40" s="73">
        <v>4200</v>
      </c>
      <c r="G40" s="62" t="s">
        <v>8399</v>
      </c>
      <c r="H40" s="43" t="str">
        <f t="shared" si="2"/>
        <v/>
      </c>
      <c r="I40" s="43" t="str">
        <f t="shared" si="0"/>
        <v>F</v>
      </c>
      <c r="J40" s="62">
        <v>71</v>
      </c>
      <c r="K40" s="61"/>
      <c r="L40" s="61">
        <v>2</v>
      </c>
      <c r="M40" s="61"/>
      <c r="N40" s="61"/>
      <c r="O40" s="61">
        <v>7</v>
      </c>
      <c r="P40" s="61">
        <f t="shared" si="1"/>
        <v>2</v>
      </c>
      <c r="W40" t="s">
        <v>9440</v>
      </c>
    </row>
    <row r="41" spans="2:60" x14ac:dyDescent="0.45">
      <c r="B41" s="44">
        <v>2011</v>
      </c>
      <c r="C41" s="43" t="s">
        <v>8378</v>
      </c>
      <c r="D41" s="61" t="s">
        <v>8329</v>
      </c>
      <c r="E41" s="21">
        <v>16.224016203705105</v>
      </c>
      <c r="F41" s="73">
        <v>2500</v>
      </c>
      <c r="G41" s="62" t="s">
        <v>8399</v>
      </c>
      <c r="H41" s="43" t="str">
        <f t="shared" si="2"/>
        <v>S</v>
      </c>
      <c r="I41" s="43" t="str">
        <f t="shared" si="0"/>
        <v/>
      </c>
      <c r="J41" s="62">
        <v>2600</v>
      </c>
      <c r="K41" s="61">
        <v>1</v>
      </c>
      <c r="L41" s="61"/>
      <c r="M41" s="61"/>
      <c r="N41" s="61"/>
      <c r="O41" s="61">
        <v>45</v>
      </c>
      <c r="P41" s="61">
        <f t="shared" si="1"/>
        <v>1</v>
      </c>
    </row>
    <row r="42" spans="2:60" x14ac:dyDescent="0.45">
      <c r="B42" s="44">
        <v>2011</v>
      </c>
      <c r="C42" s="43" t="s">
        <v>8378</v>
      </c>
      <c r="D42" s="61" t="s">
        <v>8318</v>
      </c>
      <c r="E42" s="21">
        <v>31.053275462960301</v>
      </c>
      <c r="F42" s="73">
        <v>3000</v>
      </c>
      <c r="G42" s="62" t="s">
        <v>8399</v>
      </c>
      <c r="H42" s="43" t="str">
        <f t="shared" si="2"/>
        <v/>
      </c>
      <c r="I42" s="43" t="str">
        <f t="shared" si="0"/>
        <v>F</v>
      </c>
      <c r="J42" s="62">
        <v>10067.5</v>
      </c>
      <c r="K42" s="61">
        <v>1</v>
      </c>
      <c r="L42" s="61"/>
      <c r="M42" s="61"/>
      <c r="N42" s="61"/>
      <c r="O42" s="61">
        <v>241</v>
      </c>
      <c r="P42" s="61">
        <f t="shared" si="1"/>
        <v>1</v>
      </c>
      <c r="W42" s="123" t="s">
        <v>9441</v>
      </c>
      <c r="X42" s="123"/>
      <c r="Y42" s="123"/>
      <c r="Z42" s="123"/>
      <c r="AA42" s="123"/>
      <c r="AB42" s="123"/>
      <c r="AC42" s="123"/>
      <c r="AD42" s="123"/>
      <c r="AE42" s="123"/>
      <c r="AF42" s="123"/>
      <c r="BF42" t="s">
        <v>9442</v>
      </c>
      <c r="BH42" t="s">
        <v>9443</v>
      </c>
    </row>
    <row r="43" spans="2:60" x14ac:dyDescent="0.45">
      <c r="B43" s="44">
        <v>2011</v>
      </c>
      <c r="C43" s="43" t="s">
        <v>8378</v>
      </c>
      <c r="D43" s="61" t="s">
        <v>8312</v>
      </c>
      <c r="E43" s="21">
        <v>42.173229166666715</v>
      </c>
      <c r="F43" s="73">
        <v>3500</v>
      </c>
      <c r="G43" s="62" t="s">
        <v>8399</v>
      </c>
      <c r="H43" s="43" t="str">
        <f t="shared" si="2"/>
        <v>S</v>
      </c>
      <c r="I43" s="43" t="str">
        <f t="shared" si="0"/>
        <v/>
      </c>
      <c r="J43" s="62">
        <v>4200</v>
      </c>
      <c r="K43" s="61">
        <v>2</v>
      </c>
      <c r="L43" s="61"/>
      <c r="M43" s="61"/>
      <c r="N43" s="61"/>
      <c r="O43" s="61">
        <v>56</v>
      </c>
      <c r="P43" s="61">
        <f t="shared" si="1"/>
        <v>2</v>
      </c>
      <c r="W43" s="13" t="s">
        <v>9436</v>
      </c>
      <c r="X43" s="13">
        <v>2009</v>
      </c>
      <c r="Y43" s="13">
        <v>2010</v>
      </c>
      <c r="Z43" s="13">
        <v>2011</v>
      </c>
      <c r="AA43" s="13">
        <v>2012</v>
      </c>
      <c r="AB43" s="13">
        <v>2013</v>
      </c>
      <c r="AC43" s="13">
        <v>2014</v>
      </c>
      <c r="AD43" s="13">
        <v>2015</v>
      </c>
      <c r="AE43" s="13">
        <v>2016</v>
      </c>
      <c r="AF43" s="13">
        <v>2017</v>
      </c>
    </row>
    <row r="44" spans="2:60" x14ac:dyDescent="0.45">
      <c r="B44" s="44">
        <v>2011</v>
      </c>
      <c r="C44" s="43" t="s">
        <v>8378</v>
      </c>
      <c r="D44" s="61" t="s">
        <v>8334</v>
      </c>
      <c r="E44" s="21">
        <v>38.193761574075324</v>
      </c>
      <c r="F44" s="73">
        <v>1000</v>
      </c>
      <c r="G44" s="62" t="s">
        <v>8399</v>
      </c>
      <c r="H44" s="43" t="str">
        <f t="shared" si="2"/>
        <v/>
      </c>
      <c r="I44" s="43" t="str">
        <f t="shared" si="0"/>
        <v>F</v>
      </c>
      <c r="J44" s="62">
        <v>16</v>
      </c>
      <c r="K44" s="61"/>
      <c r="L44" s="61">
        <v>1</v>
      </c>
      <c r="M44" s="61"/>
      <c r="N44" s="61"/>
      <c r="O44" s="61">
        <v>3</v>
      </c>
      <c r="P44" s="61">
        <f t="shared" si="1"/>
        <v>1</v>
      </c>
      <c r="W44" s="11" t="s">
        <v>8376</v>
      </c>
      <c r="X44" s="11"/>
      <c r="Y44" s="11">
        <v>3</v>
      </c>
      <c r="Z44" s="11">
        <v>10</v>
      </c>
      <c r="AA44" s="11">
        <v>21</v>
      </c>
      <c r="AB44" s="11">
        <v>18</v>
      </c>
      <c r="AC44" s="11">
        <v>16</v>
      </c>
      <c r="AD44" s="11">
        <v>29</v>
      </c>
      <c r="AE44" s="11">
        <v>24</v>
      </c>
      <c r="AF44" s="11">
        <v>21</v>
      </c>
    </row>
    <row r="45" spans="2:60" x14ac:dyDescent="0.45">
      <c r="B45" s="44">
        <v>2011</v>
      </c>
      <c r="C45" s="43" t="s">
        <v>8369</v>
      </c>
      <c r="D45" s="61" t="s">
        <v>8344</v>
      </c>
      <c r="E45" s="21">
        <v>30</v>
      </c>
      <c r="F45" s="73">
        <v>4000</v>
      </c>
      <c r="G45" s="62" t="s">
        <v>8399</v>
      </c>
      <c r="H45" s="43" t="str">
        <f t="shared" si="2"/>
        <v/>
      </c>
      <c r="I45" s="43" t="str">
        <f t="shared" si="0"/>
        <v>F</v>
      </c>
      <c r="J45" s="62">
        <v>100</v>
      </c>
      <c r="K45" s="61"/>
      <c r="L45" s="61"/>
      <c r="M45" s="61">
        <v>1</v>
      </c>
      <c r="N45" s="61"/>
      <c r="O45" s="61">
        <v>1</v>
      </c>
      <c r="P45" s="61">
        <f t="shared" si="1"/>
        <v>1</v>
      </c>
      <c r="W45" s="11" t="s">
        <v>8377</v>
      </c>
      <c r="X45" s="11"/>
      <c r="Y45" s="11">
        <v>3</v>
      </c>
      <c r="Z45" s="11">
        <v>8</v>
      </c>
      <c r="AA45" s="11">
        <v>17</v>
      </c>
      <c r="AB45" s="11">
        <v>22</v>
      </c>
      <c r="AC45" s="11">
        <v>12</v>
      </c>
      <c r="AD45" s="11">
        <v>47</v>
      </c>
      <c r="AE45" s="11">
        <v>26</v>
      </c>
      <c r="AF45" s="11">
        <v>15</v>
      </c>
    </row>
    <row r="46" spans="2:60" x14ac:dyDescent="0.45">
      <c r="B46" s="44">
        <v>2011</v>
      </c>
      <c r="C46" s="43" t="s">
        <v>8369</v>
      </c>
      <c r="D46" s="61" t="s">
        <v>8324</v>
      </c>
      <c r="E46" s="21">
        <v>30</v>
      </c>
      <c r="F46" s="73">
        <v>4000</v>
      </c>
      <c r="G46" s="62" t="s">
        <v>8399</v>
      </c>
      <c r="H46" s="43" t="str">
        <f t="shared" si="2"/>
        <v/>
      </c>
      <c r="I46" s="43" t="str">
        <f t="shared" si="0"/>
        <v>F</v>
      </c>
      <c r="J46" s="62">
        <v>30</v>
      </c>
      <c r="K46" s="61"/>
      <c r="L46" s="61">
        <v>1</v>
      </c>
      <c r="M46" s="61"/>
      <c r="N46" s="61"/>
      <c r="O46" s="61">
        <v>2</v>
      </c>
      <c r="P46" s="61">
        <f t="shared" si="1"/>
        <v>1</v>
      </c>
      <c r="W46" s="11" t="s">
        <v>8378</v>
      </c>
      <c r="X46" s="11"/>
      <c r="Y46" s="11">
        <v>6</v>
      </c>
      <c r="Z46" s="11">
        <v>8</v>
      </c>
      <c r="AA46" s="11">
        <v>29</v>
      </c>
      <c r="AB46" s="11">
        <v>14</v>
      </c>
      <c r="AC46" s="11">
        <v>12</v>
      </c>
      <c r="AD46" s="11">
        <v>36</v>
      </c>
      <c r="AE46" s="11">
        <v>30</v>
      </c>
      <c r="AF46" s="11">
        <v>1</v>
      </c>
    </row>
    <row r="47" spans="2:60" x14ac:dyDescent="0.45">
      <c r="B47" s="44">
        <v>2011</v>
      </c>
      <c r="C47" s="43" t="s">
        <v>8369</v>
      </c>
      <c r="D47" s="61" t="s">
        <v>8329</v>
      </c>
      <c r="E47" s="21">
        <v>36.886215277777715</v>
      </c>
      <c r="F47" s="73">
        <v>4350</v>
      </c>
      <c r="G47" s="62" t="s">
        <v>8399</v>
      </c>
      <c r="H47" s="43" t="str">
        <f t="shared" si="2"/>
        <v>S</v>
      </c>
      <c r="I47" s="43" t="str">
        <f t="shared" si="0"/>
        <v/>
      </c>
      <c r="J47" s="62">
        <v>5004</v>
      </c>
      <c r="K47" s="61">
        <v>3</v>
      </c>
      <c r="L47" s="61"/>
      <c r="M47" s="61"/>
      <c r="N47" s="61"/>
      <c r="O47" s="61">
        <v>132</v>
      </c>
      <c r="P47" s="61">
        <f t="shared" si="1"/>
        <v>3</v>
      </c>
      <c r="W47" s="11" t="s">
        <v>8379</v>
      </c>
      <c r="X47" s="11"/>
      <c r="Y47" s="11">
        <v>1</v>
      </c>
      <c r="Z47" s="11">
        <v>12</v>
      </c>
      <c r="AA47" s="11">
        <v>22</v>
      </c>
      <c r="AB47" s="11">
        <v>24</v>
      </c>
      <c r="AC47" s="11">
        <v>29</v>
      </c>
      <c r="AD47" s="11">
        <v>31</v>
      </c>
      <c r="AE47" s="11">
        <v>28</v>
      </c>
      <c r="AF47" s="11"/>
    </row>
    <row r="48" spans="2:60" x14ac:dyDescent="0.45">
      <c r="B48" s="44">
        <v>2011</v>
      </c>
      <c r="C48" s="43" t="s">
        <v>8369</v>
      </c>
      <c r="D48" s="61" t="s">
        <v>8346</v>
      </c>
      <c r="E48" s="21">
        <v>20</v>
      </c>
      <c r="F48" s="73">
        <v>1200</v>
      </c>
      <c r="G48" s="62" t="s">
        <v>8399</v>
      </c>
      <c r="H48" s="43" t="str">
        <f t="shared" si="2"/>
        <v>S</v>
      </c>
      <c r="I48" s="43" t="str">
        <f t="shared" si="0"/>
        <v/>
      </c>
      <c r="J48" s="62">
        <v>1200</v>
      </c>
      <c r="K48" s="61">
        <v>1</v>
      </c>
      <c r="L48" s="61"/>
      <c r="M48" s="61"/>
      <c r="N48" s="61"/>
      <c r="O48" s="61">
        <v>28</v>
      </c>
      <c r="P48" s="61">
        <f t="shared" si="1"/>
        <v>1</v>
      </c>
      <c r="W48" s="11" t="s">
        <v>8369</v>
      </c>
      <c r="X48" s="11">
        <v>1</v>
      </c>
      <c r="Y48" s="11">
        <v>5</v>
      </c>
      <c r="Z48" s="11">
        <v>15</v>
      </c>
      <c r="AA48" s="11">
        <v>16</v>
      </c>
      <c r="AB48" s="11">
        <v>12</v>
      </c>
      <c r="AC48" s="11">
        <v>43</v>
      </c>
      <c r="AD48" s="11">
        <v>36</v>
      </c>
      <c r="AE48" s="11">
        <v>37</v>
      </c>
      <c r="AF48" s="11"/>
    </row>
    <row r="49" spans="2:32" x14ac:dyDescent="0.45">
      <c r="B49" s="44">
        <v>2011</v>
      </c>
      <c r="C49" s="43" t="s">
        <v>8374</v>
      </c>
      <c r="D49" s="61" t="s">
        <v>8312</v>
      </c>
      <c r="E49" s="21">
        <v>60</v>
      </c>
      <c r="F49" s="73">
        <v>3000</v>
      </c>
      <c r="G49" s="62" t="s">
        <v>8399</v>
      </c>
      <c r="H49" s="43" t="str">
        <f t="shared" si="2"/>
        <v>S</v>
      </c>
      <c r="I49" s="43" t="str">
        <f t="shared" si="0"/>
        <v/>
      </c>
      <c r="J49" s="62">
        <v>3100</v>
      </c>
      <c r="K49" s="61">
        <v>1</v>
      </c>
      <c r="L49" s="61"/>
      <c r="M49" s="61"/>
      <c r="N49" s="61"/>
      <c r="O49" s="61">
        <v>35</v>
      </c>
      <c r="P49" s="61">
        <f t="shared" si="1"/>
        <v>1</v>
      </c>
      <c r="W49" s="11" t="s">
        <v>8380</v>
      </c>
      <c r="X49" s="11"/>
      <c r="Y49" s="11">
        <v>8</v>
      </c>
      <c r="Z49" s="11">
        <v>12</v>
      </c>
      <c r="AA49" s="11">
        <v>22</v>
      </c>
      <c r="AB49" s="11">
        <v>13</v>
      </c>
      <c r="AC49" s="11">
        <v>38</v>
      </c>
      <c r="AD49" s="11">
        <v>40</v>
      </c>
      <c r="AE49" s="11">
        <v>20</v>
      </c>
      <c r="AF49" s="11"/>
    </row>
    <row r="50" spans="2:32" x14ac:dyDescent="0.45">
      <c r="B50" s="44">
        <v>2011</v>
      </c>
      <c r="C50" s="43" t="s">
        <v>8373</v>
      </c>
      <c r="D50" s="61" t="s">
        <v>8315</v>
      </c>
      <c r="E50" s="21">
        <v>14.900196759263054</v>
      </c>
      <c r="F50" s="73">
        <v>1000</v>
      </c>
      <c r="G50" s="62" t="s">
        <v>8399</v>
      </c>
      <c r="H50" s="43" t="str">
        <f t="shared" si="2"/>
        <v>S</v>
      </c>
      <c r="I50" s="43" t="str">
        <f t="shared" si="0"/>
        <v/>
      </c>
      <c r="J50" s="62">
        <v>1041.29</v>
      </c>
      <c r="K50" s="61">
        <v>1</v>
      </c>
      <c r="L50" s="61"/>
      <c r="M50" s="61"/>
      <c r="N50" s="61"/>
      <c r="O50" s="61">
        <v>36</v>
      </c>
      <c r="P50" s="61">
        <f t="shared" si="1"/>
        <v>1</v>
      </c>
      <c r="W50" s="11" t="s">
        <v>8370</v>
      </c>
      <c r="X50" s="11">
        <v>1</v>
      </c>
      <c r="Y50" s="11">
        <v>3</v>
      </c>
      <c r="Z50" s="11">
        <v>11</v>
      </c>
      <c r="AA50" s="11">
        <v>17</v>
      </c>
      <c r="AB50" s="11">
        <v>8</v>
      </c>
      <c r="AC50" s="11">
        <v>47</v>
      </c>
      <c r="AD50" s="11">
        <v>29</v>
      </c>
      <c r="AE50" s="11">
        <v>28</v>
      </c>
      <c r="AF50" s="11"/>
    </row>
    <row r="51" spans="2:32" x14ac:dyDescent="0.45">
      <c r="B51" s="44">
        <v>2011</v>
      </c>
      <c r="C51" s="43" t="s">
        <v>8372</v>
      </c>
      <c r="D51" s="61" t="s">
        <v>8329</v>
      </c>
      <c r="E51" s="21">
        <v>47.520833333335759</v>
      </c>
      <c r="F51" s="73">
        <v>3500</v>
      </c>
      <c r="G51" s="62" t="s">
        <v>8399</v>
      </c>
      <c r="H51" s="43" t="str">
        <f t="shared" si="2"/>
        <v>S</v>
      </c>
      <c r="I51" s="43" t="str">
        <f t="shared" si="0"/>
        <v/>
      </c>
      <c r="J51" s="62">
        <v>3726</v>
      </c>
      <c r="K51" s="61">
        <v>2</v>
      </c>
      <c r="L51" s="61"/>
      <c r="M51" s="61"/>
      <c r="N51" s="61"/>
      <c r="O51" s="61">
        <v>79</v>
      </c>
      <c r="P51" s="61">
        <f t="shared" si="1"/>
        <v>2</v>
      </c>
      <c r="W51" s="11" t="s">
        <v>8371</v>
      </c>
      <c r="X51" s="11">
        <v>1</v>
      </c>
      <c r="Y51" s="11">
        <v>2</v>
      </c>
      <c r="Z51" s="11">
        <v>16</v>
      </c>
      <c r="AA51" s="11">
        <v>19</v>
      </c>
      <c r="AB51" s="11">
        <v>9</v>
      </c>
      <c r="AC51" s="11">
        <v>37</v>
      </c>
      <c r="AD51" s="11">
        <v>26</v>
      </c>
      <c r="AE51" s="11">
        <v>21</v>
      </c>
      <c r="AF51" s="11"/>
    </row>
    <row r="52" spans="2:32" x14ac:dyDescent="0.45">
      <c r="B52" s="44">
        <v>2011</v>
      </c>
      <c r="C52" s="43" t="s">
        <v>8372</v>
      </c>
      <c r="D52" s="61" t="s">
        <v>8346</v>
      </c>
      <c r="E52" s="21">
        <v>30.185648148144537</v>
      </c>
      <c r="F52" s="73">
        <v>1000</v>
      </c>
      <c r="G52" s="62" t="s">
        <v>8399</v>
      </c>
      <c r="H52" s="43" t="str">
        <f t="shared" si="2"/>
        <v>S</v>
      </c>
      <c r="I52" s="43" t="str">
        <f t="shared" si="0"/>
        <v/>
      </c>
      <c r="J52" s="62">
        <v>1374.16</v>
      </c>
      <c r="K52" s="61">
        <v>1</v>
      </c>
      <c r="L52" s="61"/>
      <c r="M52" s="61"/>
      <c r="N52" s="61"/>
      <c r="O52" s="61">
        <v>34</v>
      </c>
      <c r="P52" s="61">
        <f t="shared" si="1"/>
        <v>1</v>
      </c>
      <c r="W52" s="11" t="s">
        <v>8372</v>
      </c>
      <c r="X52" s="11">
        <v>2</v>
      </c>
      <c r="Y52" s="11">
        <v>2</v>
      </c>
      <c r="Z52" s="11">
        <v>10</v>
      </c>
      <c r="AA52" s="11">
        <v>12</v>
      </c>
      <c r="AB52" s="11">
        <v>17</v>
      </c>
      <c r="AC52" s="11">
        <v>29</v>
      </c>
      <c r="AD52" s="11">
        <v>22</v>
      </c>
      <c r="AE52" s="11">
        <v>23</v>
      </c>
      <c r="AF52" s="11"/>
    </row>
    <row r="53" spans="2:32" x14ac:dyDescent="0.45">
      <c r="B53" s="44">
        <v>2011</v>
      </c>
      <c r="C53" s="43" t="s">
        <v>8372</v>
      </c>
      <c r="D53" s="61" t="s">
        <v>8326</v>
      </c>
      <c r="E53" s="21">
        <v>41.443738425929041</v>
      </c>
      <c r="F53" s="73">
        <v>4000</v>
      </c>
      <c r="G53" s="62" t="s">
        <v>8399</v>
      </c>
      <c r="H53" s="43" t="str">
        <f t="shared" si="2"/>
        <v>S</v>
      </c>
      <c r="I53" s="43" t="str">
        <f t="shared" si="0"/>
        <v/>
      </c>
      <c r="J53" s="62">
        <v>4278.99</v>
      </c>
      <c r="K53" s="61">
        <v>3</v>
      </c>
      <c r="L53" s="61"/>
      <c r="M53" s="61"/>
      <c r="N53" s="61"/>
      <c r="O53" s="61">
        <v>64</v>
      </c>
      <c r="P53" s="61">
        <f t="shared" si="1"/>
        <v>3</v>
      </c>
      <c r="W53" s="11" t="s">
        <v>8373</v>
      </c>
      <c r="X53" s="11">
        <v>1</v>
      </c>
      <c r="Y53" s="11">
        <v>6</v>
      </c>
      <c r="Z53" s="11">
        <v>11</v>
      </c>
      <c r="AA53" s="11">
        <v>14</v>
      </c>
      <c r="AB53" s="11">
        <v>14</v>
      </c>
      <c r="AC53" s="11">
        <v>48</v>
      </c>
      <c r="AD53" s="11">
        <v>34</v>
      </c>
      <c r="AE53" s="11">
        <v>21</v>
      </c>
      <c r="AF53" s="11"/>
    </row>
    <row r="54" spans="2:32" x14ac:dyDescent="0.45">
      <c r="B54" s="44">
        <v>2011</v>
      </c>
      <c r="C54" s="43" t="s">
        <v>8372</v>
      </c>
      <c r="D54" s="61" t="s">
        <v>8312</v>
      </c>
      <c r="E54" s="21">
        <v>30</v>
      </c>
      <c r="F54" s="73">
        <v>4000</v>
      </c>
      <c r="G54" s="62" t="s">
        <v>8399</v>
      </c>
      <c r="H54" s="43" t="str">
        <f t="shared" si="2"/>
        <v>S</v>
      </c>
      <c r="I54" s="43" t="str">
        <f t="shared" si="0"/>
        <v/>
      </c>
      <c r="J54" s="62">
        <v>4000.5</v>
      </c>
      <c r="K54" s="61">
        <v>1</v>
      </c>
      <c r="L54" s="61"/>
      <c r="M54" s="61"/>
      <c r="N54" s="61"/>
      <c r="O54" s="61">
        <v>100</v>
      </c>
      <c r="P54" s="61">
        <f t="shared" si="1"/>
        <v>1</v>
      </c>
      <c r="W54" s="11" t="s">
        <v>8374</v>
      </c>
      <c r="X54" s="11">
        <v>3</v>
      </c>
      <c r="Y54" s="11">
        <v>3</v>
      </c>
      <c r="Z54" s="11">
        <v>12</v>
      </c>
      <c r="AA54" s="11">
        <v>13</v>
      </c>
      <c r="AB54" s="11">
        <v>14</v>
      </c>
      <c r="AC54" s="11">
        <v>28</v>
      </c>
      <c r="AD54" s="11">
        <v>25</v>
      </c>
      <c r="AE54" s="11">
        <v>30</v>
      </c>
      <c r="AF54" s="11"/>
    </row>
    <row r="55" spans="2:32" x14ac:dyDescent="0.45">
      <c r="B55" s="44">
        <v>2012</v>
      </c>
      <c r="C55" s="43" t="s">
        <v>8379</v>
      </c>
      <c r="D55" s="61" t="s">
        <v>8354</v>
      </c>
      <c r="E55" s="21">
        <v>31</v>
      </c>
      <c r="F55" s="73">
        <v>2000</v>
      </c>
      <c r="G55" s="62" t="s">
        <v>8399</v>
      </c>
      <c r="H55" s="43" t="str">
        <f t="shared" si="2"/>
        <v>S</v>
      </c>
      <c r="I55" s="43" t="str">
        <f t="shared" si="0"/>
        <v/>
      </c>
      <c r="J55" s="62">
        <v>2147</v>
      </c>
      <c r="K55" s="61">
        <v>1</v>
      </c>
      <c r="L55" s="61"/>
      <c r="M55" s="61"/>
      <c r="N55" s="61"/>
      <c r="O55" s="61">
        <v>35</v>
      </c>
      <c r="P55" s="61">
        <f t="shared" si="1"/>
        <v>1</v>
      </c>
      <c r="W55" s="11" t="s">
        <v>8381</v>
      </c>
      <c r="X55" s="11"/>
      <c r="Y55" s="11">
        <v>7</v>
      </c>
      <c r="Z55" s="11">
        <v>11</v>
      </c>
      <c r="AA55" s="11">
        <v>11</v>
      </c>
      <c r="AB55" s="11">
        <v>13</v>
      </c>
      <c r="AC55" s="11">
        <v>21</v>
      </c>
      <c r="AD55" s="11">
        <v>12</v>
      </c>
      <c r="AE55" s="11">
        <v>14</v>
      </c>
      <c r="AF55" s="11"/>
    </row>
    <row r="56" spans="2:32" x14ac:dyDescent="0.45">
      <c r="B56" s="44">
        <v>2012</v>
      </c>
      <c r="C56" s="43" t="s">
        <v>8371</v>
      </c>
      <c r="D56" s="61" t="s">
        <v>8330</v>
      </c>
      <c r="E56" s="21">
        <v>22.187696759261598</v>
      </c>
      <c r="F56" s="73">
        <v>2000</v>
      </c>
      <c r="G56" s="62" t="s">
        <v>8399</v>
      </c>
      <c r="H56" s="43" t="str">
        <f t="shared" si="2"/>
        <v>S</v>
      </c>
      <c r="I56" s="43" t="str">
        <f t="shared" si="0"/>
        <v/>
      </c>
      <c r="J56" s="62">
        <v>2456.66</v>
      </c>
      <c r="K56" s="61">
        <v>1</v>
      </c>
      <c r="L56" s="61"/>
      <c r="M56" s="61"/>
      <c r="N56" s="61"/>
      <c r="O56" s="61">
        <v>76</v>
      </c>
      <c r="P56" s="61">
        <f t="shared" si="1"/>
        <v>1</v>
      </c>
    </row>
    <row r="57" spans="2:32" x14ac:dyDescent="0.45">
      <c r="B57" s="44">
        <v>2012</v>
      </c>
      <c r="C57" s="43" t="s">
        <v>8381</v>
      </c>
      <c r="D57" s="61" t="s">
        <v>8330</v>
      </c>
      <c r="E57" s="21">
        <v>31.884375000001455</v>
      </c>
      <c r="F57" s="73">
        <v>4500</v>
      </c>
      <c r="G57" s="62" t="s">
        <v>8399</v>
      </c>
      <c r="H57" s="43" t="str">
        <f t="shared" si="2"/>
        <v>S</v>
      </c>
      <c r="I57" s="43" t="str">
        <f t="shared" si="0"/>
        <v/>
      </c>
      <c r="J57" s="62">
        <v>5056.22</v>
      </c>
      <c r="K57" s="61">
        <v>1</v>
      </c>
      <c r="L57" s="61"/>
      <c r="M57" s="61"/>
      <c r="N57" s="61"/>
      <c r="O57" s="61">
        <v>211</v>
      </c>
      <c r="P57" s="61">
        <f t="shared" si="1"/>
        <v>1</v>
      </c>
    </row>
    <row r="58" spans="2:32" x14ac:dyDescent="0.45">
      <c r="B58" s="44">
        <v>2012</v>
      </c>
      <c r="C58" s="43" t="s">
        <v>8381</v>
      </c>
      <c r="D58" s="61" t="s">
        <v>8342</v>
      </c>
      <c r="E58" s="21">
        <v>21</v>
      </c>
      <c r="F58" s="73">
        <v>1500</v>
      </c>
      <c r="G58" s="62" t="s">
        <v>8399</v>
      </c>
      <c r="H58" s="43" t="str">
        <f t="shared" si="2"/>
        <v>S</v>
      </c>
      <c r="I58" s="43" t="str">
        <f t="shared" si="0"/>
        <v/>
      </c>
      <c r="J58" s="62">
        <v>1877</v>
      </c>
      <c r="K58" s="61">
        <v>1</v>
      </c>
      <c r="L58" s="61"/>
      <c r="M58" s="61"/>
      <c r="N58" s="61"/>
      <c r="O58" s="61">
        <v>81</v>
      </c>
      <c r="P58" s="61">
        <f t="shared" si="1"/>
        <v>1</v>
      </c>
    </row>
    <row r="59" spans="2:32" x14ac:dyDescent="0.45">
      <c r="B59" s="44">
        <v>2012</v>
      </c>
      <c r="C59" s="43" t="s">
        <v>8381</v>
      </c>
      <c r="D59" s="61" t="s">
        <v>8312</v>
      </c>
      <c r="E59" s="21">
        <v>24</v>
      </c>
      <c r="F59" s="73">
        <v>3500</v>
      </c>
      <c r="G59" s="62" t="s">
        <v>8399</v>
      </c>
      <c r="H59" s="43" t="str">
        <f t="shared" si="2"/>
        <v>S</v>
      </c>
      <c r="I59" s="43" t="str">
        <f t="shared" si="0"/>
        <v/>
      </c>
      <c r="J59" s="62">
        <v>3500</v>
      </c>
      <c r="K59" s="61">
        <v>1</v>
      </c>
      <c r="L59" s="61"/>
      <c r="M59" s="61"/>
      <c r="N59" s="61"/>
      <c r="O59" s="61">
        <v>35</v>
      </c>
      <c r="P59" s="61">
        <f t="shared" si="1"/>
        <v>1</v>
      </c>
    </row>
    <row r="60" spans="2:32" x14ac:dyDescent="0.45">
      <c r="B60" s="44">
        <v>2012</v>
      </c>
      <c r="C60" s="43" t="s">
        <v>8376</v>
      </c>
      <c r="D60" s="61" t="s">
        <v>8316</v>
      </c>
      <c r="E60" s="21">
        <v>59.958333333335759</v>
      </c>
      <c r="F60" s="73">
        <v>3000</v>
      </c>
      <c r="G60" s="62" t="s">
        <v>8399</v>
      </c>
      <c r="H60" s="43" t="str">
        <f t="shared" si="2"/>
        <v/>
      </c>
      <c r="I60" s="43" t="str">
        <f t="shared" si="0"/>
        <v>F</v>
      </c>
      <c r="J60" s="62">
        <v>203.9</v>
      </c>
      <c r="K60" s="61"/>
      <c r="L60" s="61">
        <v>1</v>
      </c>
      <c r="M60" s="61"/>
      <c r="N60" s="61"/>
      <c r="O60" s="61">
        <v>5</v>
      </c>
      <c r="P60" s="61">
        <f t="shared" si="1"/>
        <v>1</v>
      </c>
      <c r="W60" s="123" t="s">
        <v>9501</v>
      </c>
      <c r="X60" s="123"/>
      <c r="Y60" s="123"/>
      <c r="Z60" s="123"/>
      <c r="AA60" s="123"/>
      <c r="AB60" s="123"/>
      <c r="AC60" s="123"/>
      <c r="AD60" s="123"/>
      <c r="AE60" s="123"/>
      <c r="AF60" s="123"/>
    </row>
    <row r="61" spans="2:32" x14ac:dyDescent="0.45">
      <c r="B61" s="44">
        <v>2012</v>
      </c>
      <c r="C61" s="43" t="s">
        <v>8376</v>
      </c>
      <c r="D61" s="61" t="s">
        <v>8323</v>
      </c>
      <c r="E61" s="21">
        <v>28</v>
      </c>
      <c r="F61" s="73">
        <v>1900</v>
      </c>
      <c r="G61" s="62" t="s">
        <v>8399</v>
      </c>
      <c r="H61" s="43" t="str">
        <f t="shared" si="2"/>
        <v>S</v>
      </c>
      <c r="I61" s="43" t="str">
        <f t="shared" si="0"/>
        <v/>
      </c>
      <c r="J61" s="62">
        <v>2735</v>
      </c>
      <c r="K61" s="61">
        <v>1</v>
      </c>
      <c r="L61" s="61"/>
      <c r="M61" s="61"/>
      <c r="N61" s="61"/>
      <c r="O61" s="61">
        <v>41</v>
      </c>
      <c r="P61" s="61">
        <f t="shared" si="1"/>
        <v>1</v>
      </c>
      <c r="W61" s="13" t="s">
        <v>9436</v>
      </c>
      <c r="X61" s="13">
        <v>2009</v>
      </c>
      <c r="Y61" s="13">
        <v>2010</v>
      </c>
      <c r="Z61" s="13">
        <v>2011</v>
      </c>
      <c r="AA61" s="13">
        <v>2012</v>
      </c>
      <c r="AB61" s="13">
        <v>2013</v>
      </c>
      <c r="AC61" s="13">
        <v>2014</v>
      </c>
      <c r="AD61" s="13">
        <v>2015</v>
      </c>
      <c r="AE61" s="13">
        <v>2016</v>
      </c>
      <c r="AF61" s="13">
        <v>2017</v>
      </c>
    </row>
    <row r="62" spans="2:32" x14ac:dyDescent="0.45">
      <c r="B62" s="44">
        <v>2012</v>
      </c>
      <c r="C62" s="43" t="s">
        <v>8376</v>
      </c>
      <c r="D62" s="61" t="s">
        <v>8318</v>
      </c>
      <c r="E62" s="21">
        <v>30</v>
      </c>
      <c r="F62" s="73">
        <v>2000</v>
      </c>
      <c r="G62" s="62" t="s">
        <v>8399</v>
      </c>
      <c r="H62" s="43" t="str">
        <f t="shared" si="2"/>
        <v/>
      </c>
      <c r="I62" s="43" t="str">
        <f t="shared" si="0"/>
        <v>F</v>
      </c>
      <c r="J62" s="62">
        <v>2300</v>
      </c>
      <c r="K62" s="61">
        <v>1</v>
      </c>
      <c r="L62" s="61"/>
      <c r="M62" s="61"/>
      <c r="N62" s="61"/>
      <c r="O62" s="61">
        <v>29</v>
      </c>
      <c r="P62" s="61">
        <f t="shared" si="1"/>
        <v>1</v>
      </c>
      <c r="W62" s="61" t="s">
        <v>8376</v>
      </c>
      <c r="X62" s="103"/>
      <c r="Y62" s="103">
        <f t="shared" ref="Y62:AF62" si="5">IFERROR((Y44/Y7),"")</f>
        <v>0.75</v>
      </c>
      <c r="Z62" s="103">
        <f t="shared" si="5"/>
        <v>0.83333333333333337</v>
      </c>
      <c r="AA62" s="103">
        <f t="shared" si="5"/>
        <v>0.77777777777777779</v>
      </c>
      <c r="AB62" s="103">
        <f t="shared" si="5"/>
        <v>0.9</v>
      </c>
      <c r="AC62" s="103">
        <f t="shared" si="5"/>
        <v>0.66666666666666663</v>
      </c>
      <c r="AD62" s="103">
        <f t="shared" si="5"/>
        <v>0.36708860759493672</v>
      </c>
      <c r="AE62" s="103">
        <f t="shared" si="5"/>
        <v>0.43636363636363634</v>
      </c>
      <c r="AF62" s="103">
        <f t="shared" si="5"/>
        <v>0.52500000000000002</v>
      </c>
    </row>
    <row r="63" spans="2:32" x14ac:dyDescent="0.45">
      <c r="B63" s="44">
        <v>2012</v>
      </c>
      <c r="C63" s="43" t="s">
        <v>8376</v>
      </c>
      <c r="D63" s="61" t="s">
        <v>8346</v>
      </c>
      <c r="E63" s="21">
        <v>44.404189814813435</v>
      </c>
      <c r="F63" s="73">
        <v>2500</v>
      </c>
      <c r="G63" s="62" t="s">
        <v>8399</v>
      </c>
      <c r="H63" s="43" t="str">
        <f t="shared" si="2"/>
        <v>S</v>
      </c>
      <c r="I63" s="43" t="str">
        <f t="shared" si="0"/>
        <v/>
      </c>
      <c r="J63" s="62">
        <v>3060.22</v>
      </c>
      <c r="K63" s="61">
        <v>1</v>
      </c>
      <c r="L63" s="61"/>
      <c r="M63" s="61"/>
      <c r="N63" s="61"/>
      <c r="O63" s="61">
        <v>89</v>
      </c>
      <c r="P63" s="61">
        <f t="shared" si="1"/>
        <v>1</v>
      </c>
      <c r="W63" s="61" t="s">
        <v>8377</v>
      </c>
      <c r="X63" s="103"/>
      <c r="Y63" s="103">
        <f t="shared" ref="Y63:AF63" si="6">IFERROR((Y45/Y8),"")</f>
        <v>1</v>
      </c>
      <c r="Z63" s="103">
        <f t="shared" si="6"/>
        <v>1</v>
      </c>
      <c r="AA63" s="103">
        <f t="shared" si="6"/>
        <v>0.80952380952380953</v>
      </c>
      <c r="AB63" s="103">
        <f t="shared" si="6"/>
        <v>0.91666666666666663</v>
      </c>
      <c r="AC63" s="103">
        <f t="shared" si="6"/>
        <v>0.66666666666666663</v>
      </c>
      <c r="AD63" s="103">
        <f t="shared" si="6"/>
        <v>0.47959183673469385</v>
      </c>
      <c r="AE63" s="103">
        <f t="shared" si="6"/>
        <v>0.44827586206896552</v>
      </c>
      <c r="AF63" s="103">
        <f t="shared" si="6"/>
        <v>0.40540540540540543</v>
      </c>
    </row>
    <row r="64" spans="2:32" x14ac:dyDescent="0.45">
      <c r="B64" s="44">
        <v>2012</v>
      </c>
      <c r="C64" s="43" t="s">
        <v>8376</v>
      </c>
      <c r="D64" s="61" t="s">
        <v>8340</v>
      </c>
      <c r="E64" s="21">
        <v>21</v>
      </c>
      <c r="F64" s="73">
        <v>1000</v>
      </c>
      <c r="G64" s="62" t="s">
        <v>8399</v>
      </c>
      <c r="H64" s="43" t="str">
        <f t="shared" si="2"/>
        <v/>
      </c>
      <c r="I64" s="43" t="str">
        <f t="shared" si="0"/>
        <v>F</v>
      </c>
      <c r="J64" s="62">
        <v>116</v>
      </c>
      <c r="K64" s="61"/>
      <c r="L64" s="61"/>
      <c r="M64" s="61">
        <v>1</v>
      </c>
      <c r="N64" s="61"/>
      <c r="O64" s="61">
        <v>6</v>
      </c>
      <c r="P64" s="61">
        <f t="shared" si="1"/>
        <v>1</v>
      </c>
      <c r="W64" s="61" t="s">
        <v>8378</v>
      </c>
      <c r="X64" s="103"/>
      <c r="Y64" s="103">
        <f t="shared" ref="Y64:AF64" si="7">IFERROR((Y46/Y9),"")</f>
        <v>0.8571428571428571</v>
      </c>
      <c r="Z64" s="103">
        <f t="shared" si="7"/>
        <v>0.88888888888888884</v>
      </c>
      <c r="AA64" s="103">
        <f t="shared" si="7"/>
        <v>0.78378378378378377</v>
      </c>
      <c r="AB64" s="103">
        <f t="shared" si="7"/>
        <v>0.82352941176470584</v>
      </c>
      <c r="AC64" s="103">
        <f t="shared" si="7"/>
        <v>0.5714285714285714</v>
      </c>
      <c r="AD64" s="103">
        <f t="shared" si="7"/>
        <v>0.41860465116279072</v>
      </c>
      <c r="AE64" s="103">
        <f t="shared" si="7"/>
        <v>0.5</v>
      </c>
      <c r="AF64" s="103">
        <f t="shared" si="7"/>
        <v>4.7619047619047616E-2</v>
      </c>
    </row>
    <row r="65" spans="2:32" x14ac:dyDescent="0.45">
      <c r="B65" s="44">
        <v>2012</v>
      </c>
      <c r="C65" s="43" t="s">
        <v>8370</v>
      </c>
      <c r="D65" s="61" t="s">
        <v>8316</v>
      </c>
      <c r="E65" s="21">
        <v>30</v>
      </c>
      <c r="F65" s="73">
        <v>1000</v>
      </c>
      <c r="G65" s="62" t="s">
        <v>8399</v>
      </c>
      <c r="H65" s="43" t="str">
        <f t="shared" si="2"/>
        <v/>
      </c>
      <c r="I65" s="43" t="str">
        <f t="shared" si="0"/>
        <v>F</v>
      </c>
      <c r="J65" s="62">
        <v>0</v>
      </c>
      <c r="K65" s="61"/>
      <c r="L65" s="61">
        <v>1</v>
      </c>
      <c r="M65" s="61"/>
      <c r="N65" s="61"/>
      <c r="O65" s="61">
        <v>0</v>
      </c>
      <c r="P65" s="61">
        <f t="shared" si="1"/>
        <v>1</v>
      </c>
      <c r="W65" s="61" t="s">
        <v>8379</v>
      </c>
      <c r="X65" s="103"/>
      <c r="Y65" s="103">
        <f t="shared" ref="Y65:AE65" si="8">IFERROR((Y47/Y10),"")</f>
        <v>0.5</v>
      </c>
      <c r="Z65" s="103">
        <f t="shared" si="8"/>
        <v>0.92307692307692313</v>
      </c>
      <c r="AA65" s="103">
        <f t="shared" si="8"/>
        <v>0.7857142857142857</v>
      </c>
      <c r="AB65" s="103">
        <f t="shared" si="8"/>
        <v>0.8571428571428571</v>
      </c>
      <c r="AC65" s="103">
        <f t="shared" si="8"/>
        <v>0.74358974358974361</v>
      </c>
      <c r="AD65" s="103">
        <f t="shared" si="8"/>
        <v>0.39743589743589741</v>
      </c>
      <c r="AE65" s="103">
        <f t="shared" si="8"/>
        <v>0.5957446808510638</v>
      </c>
      <c r="AF65" s="103"/>
    </row>
    <row r="66" spans="2:32" x14ac:dyDescent="0.45">
      <c r="B66" s="44">
        <v>2012</v>
      </c>
      <c r="C66" s="43" t="s">
        <v>8370</v>
      </c>
      <c r="D66" s="61" t="s">
        <v>8358</v>
      </c>
      <c r="E66" s="21">
        <v>30</v>
      </c>
      <c r="F66" s="73">
        <v>2000</v>
      </c>
      <c r="G66" s="62" t="s">
        <v>8399</v>
      </c>
      <c r="H66" s="43" t="str">
        <f t="shared" si="2"/>
        <v/>
      </c>
      <c r="I66" s="43" t="str">
        <f t="shared" si="0"/>
        <v>F</v>
      </c>
      <c r="J66" s="62">
        <v>380</v>
      </c>
      <c r="K66" s="61"/>
      <c r="L66" s="61">
        <v>1</v>
      </c>
      <c r="M66" s="61"/>
      <c r="N66" s="61"/>
      <c r="O66" s="61">
        <v>8</v>
      </c>
      <c r="P66" s="61">
        <f t="shared" si="1"/>
        <v>1</v>
      </c>
      <c r="W66" s="61" t="s">
        <v>8369</v>
      </c>
      <c r="X66" s="103">
        <f t="shared" ref="X66:AE66" si="9">IFERROR((X48/X11),"")</f>
        <v>1</v>
      </c>
      <c r="Y66" s="103">
        <f>IFERROR((Y48/Y11),"")</f>
        <v>0.7142857142857143</v>
      </c>
      <c r="Z66" s="103">
        <f t="shared" si="9"/>
        <v>0.83333333333333337</v>
      </c>
      <c r="AA66" s="103">
        <f>IFERROR((AA48/AA11),"")</f>
        <v>0.66666666666666663</v>
      </c>
      <c r="AB66" s="103">
        <f t="shared" si="9"/>
        <v>0.70588235294117652</v>
      </c>
      <c r="AC66" s="103">
        <f t="shared" si="9"/>
        <v>0.65151515151515149</v>
      </c>
      <c r="AD66" s="103">
        <f t="shared" si="9"/>
        <v>0.52173913043478259</v>
      </c>
      <c r="AE66" s="103">
        <f t="shared" si="9"/>
        <v>0.58730158730158732</v>
      </c>
      <c r="AF66" s="103"/>
    </row>
    <row r="67" spans="2:32" x14ac:dyDescent="0.45">
      <c r="B67" s="44">
        <v>2012</v>
      </c>
      <c r="C67" s="43" t="s">
        <v>8370</v>
      </c>
      <c r="D67" s="61" t="s">
        <v>8349</v>
      </c>
      <c r="E67" s="21">
        <v>34.15805555555562</v>
      </c>
      <c r="F67" s="73">
        <v>4000</v>
      </c>
      <c r="G67" s="62" t="s">
        <v>8399</v>
      </c>
      <c r="H67" s="43" t="str">
        <f t="shared" si="2"/>
        <v>S</v>
      </c>
      <c r="I67" s="43" t="str">
        <f t="shared" si="0"/>
        <v/>
      </c>
      <c r="J67" s="62">
        <v>23414</v>
      </c>
      <c r="K67" s="61">
        <v>1</v>
      </c>
      <c r="L67" s="61"/>
      <c r="M67" s="61"/>
      <c r="N67" s="61"/>
      <c r="O67" s="61">
        <v>105</v>
      </c>
      <c r="P67" s="61">
        <f t="shared" si="1"/>
        <v>1</v>
      </c>
      <c r="W67" s="61" t="s">
        <v>8380</v>
      </c>
      <c r="X67" s="103"/>
      <c r="Y67" s="103">
        <f t="shared" ref="Y67:AE67" si="10">IFERROR((Y49/Y12),"")</f>
        <v>0.66666666666666663</v>
      </c>
      <c r="Z67" s="103">
        <f t="shared" si="10"/>
        <v>0.75</v>
      </c>
      <c r="AA67" s="103">
        <f t="shared" si="10"/>
        <v>0.91666666666666663</v>
      </c>
      <c r="AB67" s="103">
        <f t="shared" si="10"/>
        <v>0.8666666666666667</v>
      </c>
      <c r="AC67" s="103">
        <f t="shared" si="10"/>
        <v>0.52777777777777779</v>
      </c>
      <c r="AD67" s="103">
        <f t="shared" si="10"/>
        <v>0.49382716049382713</v>
      </c>
      <c r="AE67" s="103">
        <f t="shared" si="10"/>
        <v>0.31746031746031744</v>
      </c>
      <c r="AF67" s="103"/>
    </row>
    <row r="68" spans="2:32" x14ac:dyDescent="0.45">
      <c r="B68" s="44">
        <v>2012</v>
      </c>
      <c r="C68" s="43" t="s">
        <v>8370</v>
      </c>
      <c r="D68" s="61" t="s">
        <v>8328</v>
      </c>
      <c r="E68" s="21">
        <v>30</v>
      </c>
      <c r="F68" s="73">
        <v>1500</v>
      </c>
      <c r="G68" s="62" t="s">
        <v>8399</v>
      </c>
      <c r="H68" s="43" t="str">
        <f t="shared" si="2"/>
        <v/>
      </c>
      <c r="I68" s="43" t="str">
        <f t="shared" ref="I68:I131" si="11">IFERROR(VLOOKUP(D68,$W$143:$AC$169,7,0),"")</f>
        <v>F</v>
      </c>
      <c r="J68" s="62">
        <v>0</v>
      </c>
      <c r="K68" s="61"/>
      <c r="L68" s="61">
        <v>1</v>
      </c>
      <c r="M68" s="61"/>
      <c r="N68" s="61"/>
      <c r="O68" s="61">
        <v>0</v>
      </c>
      <c r="P68" s="61">
        <f t="shared" ref="P68:P131" si="12">SUM(K68:N68)</f>
        <v>1</v>
      </c>
      <c r="W68" s="61" t="s">
        <v>8370</v>
      </c>
      <c r="X68" s="103">
        <f t="shared" ref="X68:AE68" si="13">IFERROR((X50/X13),"")</f>
        <v>1</v>
      </c>
      <c r="Y68" s="103">
        <f t="shared" si="13"/>
        <v>1</v>
      </c>
      <c r="Z68" s="103">
        <f t="shared" si="13"/>
        <v>0.6470588235294118</v>
      </c>
      <c r="AA68" s="103">
        <f t="shared" si="13"/>
        <v>0.77272727272727271</v>
      </c>
      <c r="AB68" s="103">
        <f t="shared" si="13"/>
        <v>0.5714285714285714</v>
      </c>
      <c r="AC68" s="103">
        <f t="shared" si="13"/>
        <v>0.39166666666666666</v>
      </c>
      <c r="AD68" s="103">
        <f t="shared" si="13"/>
        <v>0.43939393939393939</v>
      </c>
      <c r="AE68" s="103">
        <f t="shared" si="13"/>
        <v>0.62222222222222223</v>
      </c>
      <c r="AF68" s="103"/>
    </row>
    <row r="69" spans="2:32" x14ac:dyDescent="0.45">
      <c r="B69" s="44">
        <v>2012</v>
      </c>
      <c r="C69" s="43" t="s">
        <v>8370</v>
      </c>
      <c r="D69" s="61" t="s">
        <v>8340</v>
      </c>
      <c r="E69" s="21">
        <v>7.9865277777789743</v>
      </c>
      <c r="F69" s="73">
        <v>2500</v>
      </c>
      <c r="G69" s="62" t="s">
        <v>8399</v>
      </c>
      <c r="H69" s="43" t="str">
        <f t="shared" ref="H69:H132" si="14">IFERROR(VLOOKUP(D69,$W$125:$AC$139,7,0),"")</f>
        <v/>
      </c>
      <c r="I69" s="43" t="str">
        <f t="shared" si="11"/>
        <v>F</v>
      </c>
      <c r="J69" s="62">
        <v>0</v>
      </c>
      <c r="K69" s="61"/>
      <c r="L69" s="61"/>
      <c r="M69" s="61">
        <v>1</v>
      </c>
      <c r="N69" s="61"/>
      <c r="O69" s="61">
        <v>0</v>
      </c>
      <c r="P69" s="61">
        <f t="shared" si="12"/>
        <v>1</v>
      </c>
      <c r="W69" s="61" t="s">
        <v>8371</v>
      </c>
      <c r="X69" s="103">
        <f t="shared" ref="X69:AE69" si="15">IFERROR((X51/X14),"")</f>
        <v>0.5</v>
      </c>
      <c r="Y69" s="103">
        <f t="shared" si="15"/>
        <v>0.66666666666666663</v>
      </c>
      <c r="Z69" s="103">
        <f t="shared" si="15"/>
        <v>0.84210526315789469</v>
      </c>
      <c r="AA69" s="103">
        <f t="shared" si="15"/>
        <v>0.76</v>
      </c>
      <c r="AB69" s="103">
        <f t="shared" si="15"/>
        <v>0.6</v>
      </c>
      <c r="AC69" s="103">
        <f t="shared" si="15"/>
        <v>0.43023255813953487</v>
      </c>
      <c r="AD69" s="103">
        <f t="shared" si="15"/>
        <v>0.40625</v>
      </c>
      <c r="AE69" s="103">
        <f t="shared" si="15"/>
        <v>0.42857142857142855</v>
      </c>
      <c r="AF69" s="103"/>
    </row>
    <row r="70" spans="2:32" x14ac:dyDescent="0.45">
      <c r="B70" s="44">
        <v>2012</v>
      </c>
      <c r="C70" s="43" t="s">
        <v>8380</v>
      </c>
      <c r="D70" s="61" t="s">
        <v>8358</v>
      </c>
      <c r="E70" s="21">
        <v>11.933506944442343</v>
      </c>
      <c r="F70" s="73">
        <v>1999</v>
      </c>
      <c r="G70" s="62" t="s">
        <v>8399</v>
      </c>
      <c r="H70" s="43" t="str">
        <f t="shared" si="14"/>
        <v/>
      </c>
      <c r="I70" s="43" t="str">
        <f t="shared" si="11"/>
        <v>F</v>
      </c>
      <c r="J70" s="62">
        <v>0</v>
      </c>
      <c r="K70" s="61"/>
      <c r="L70" s="61">
        <v>1</v>
      </c>
      <c r="M70" s="61"/>
      <c r="N70" s="61"/>
      <c r="O70" s="61">
        <v>0</v>
      </c>
      <c r="P70" s="61">
        <f t="shared" si="12"/>
        <v>1</v>
      </c>
      <c r="W70" s="61" t="s">
        <v>8372</v>
      </c>
      <c r="X70" s="103">
        <f t="shared" ref="X70:AE70" si="16">IFERROR((X52/X15),"")</f>
        <v>0.4</v>
      </c>
      <c r="Y70" s="103">
        <f t="shared" si="16"/>
        <v>0.4</v>
      </c>
      <c r="Z70" s="103">
        <f t="shared" si="16"/>
        <v>0.7142857142857143</v>
      </c>
      <c r="AA70" s="103">
        <f t="shared" si="16"/>
        <v>0.66666666666666663</v>
      </c>
      <c r="AB70" s="103">
        <f t="shared" si="16"/>
        <v>0.77272727272727271</v>
      </c>
      <c r="AC70" s="103">
        <f t="shared" si="16"/>
        <v>0.4264705882352941</v>
      </c>
      <c r="AD70" s="103">
        <f t="shared" si="16"/>
        <v>0.39285714285714285</v>
      </c>
      <c r="AE70" s="103">
        <f t="shared" si="16"/>
        <v>0.52272727272727271</v>
      </c>
      <c r="AF70" s="103"/>
    </row>
    <row r="71" spans="2:32" x14ac:dyDescent="0.45">
      <c r="B71" s="44">
        <v>2012</v>
      </c>
      <c r="C71" s="43" t="s">
        <v>8380</v>
      </c>
      <c r="D71" s="61" t="s">
        <v>8349</v>
      </c>
      <c r="E71" s="21">
        <v>30</v>
      </c>
      <c r="F71" s="73">
        <v>4900</v>
      </c>
      <c r="G71" s="62" t="s">
        <v>8399</v>
      </c>
      <c r="H71" s="43" t="str">
        <f t="shared" si="14"/>
        <v>S</v>
      </c>
      <c r="I71" s="43" t="str">
        <f t="shared" si="11"/>
        <v/>
      </c>
      <c r="J71" s="62">
        <v>40140.01</v>
      </c>
      <c r="K71" s="61">
        <v>1</v>
      </c>
      <c r="L71" s="61"/>
      <c r="M71" s="61"/>
      <c r="N71" s="61"/>
      <c r="O71" s="61">
        <v>263</v>
      </c>
      <c r="P71" s="61">
        <f t="shared" si="12"/>
        <v>1</v>
      </c>
      <c r="W71" s="61" t="s">
        <v>8373</v>
      </c>
      <c r="X71" s="103">
        <f t="shared" ref="X71:AE71" si="17">IFERROR((X53/X16),"")</f>
        <v>0.5</v>
      </c>
      <c r="Y71" s="103">
        <f t="shared" si="17"/>
        <v>0.8571428571428571</v>
      </c>
      <c r="Z71" s="103">
        <f t="shared" si="17"/>
        <v>0.91666666666666663</v>
      </c>
      <c r="AA71" s="103">
        <f t="shared" si="17"/>
        <v>0.73684210526315785</v>
      </c>
      <c r="AB71" s="103">
        <f t="shared" si="17"/>
        <v>0.53846153846153844</v>
      </c>
      <c r="AC71" s="103">
        <f t="shared" si="17"/>
        <v>0.5</v>
      </c>
      <c r="AD71" s="103">
        <f t="shared" si="17"/>
        <v>0.48571428571428571</v>
      </c>
      <c r="AE71" s="103">
        <f t="shared" si="17"/>
        <v>0.47727272727272729</v>
      </c>
      <c r="AF71" s="103"/>
    </row>
    <row r="72" spans="2:32" x14ac:dyDescent="0.45">
      <c r="B72" s="44">
        <v>2012</v>
      </c>
      <c r="C72" s="43" t="s">
        <v>8380</v>
      </c>
      <c r="D72" s="61" t="s">
        <v>8312</v>
      </c>
      <c r="E72" s="21">
        <v>29.008466435185255</v>
      </c>
      <c r="F72" s="73">
        <v>3000</v>
      </c>
      <c r="G72" s="62" t="s">
        <v>8399</v>
      </c>
      <c r="H72" s="43" t="str">
        <f t="shared" si="14"/>
        <v>S</v>
      </c>
      <c r="I72" s="43" t="str">
        <f t="shared" si="11"/>
        <v/>
      </c>
      <c r="J72" s="62">
        <v>3431</v>
      </c>
      <c r="K72" s="61">
        <v>2</v>
      </c>
      <c r="L72" s="61"/>
      <c r="M72" s="61"/>
      <c r="N72" s="61"/>
      <c r="O72" s="61">
        <v>35</v>
      </c>
      <c r="P72" s="61">
        <f t="shared" si="12"/>
        <v>2</v>
      </c>
      <c r="W72" s="61" t="s">
        <v>8374</v>
      </c>
      <c r="X72" s="103">
        <f t="shared" ref="X72:AE72" si="18">IFERROR((X54/X17),"")</f>
        <v>1</v>
      </c>
      <c r="Y72" s="103">
        <f t="shared" si="18"/>
        <v>0.6</v>
      </c>
      <c r="Z72" s="103">
        <f t="shared" si="18"/>
        <v>0.70588235294117652</v>
      </c>
      <c r="AA72" s="103">
        <f t="shared" si="18"/>
        <v>0.76470588235294112</v>
      </c>
      <c r="AB72" s="103">
        <f t="shared" si="18"/>
        <v>0.7</v>
      </c>
      <c r="AC72" s="103">
        <f t="shared" si="18"/>
        <v>0.4375</v>
      </c>
      <c r="AD72" s="103">
        <f t="shared" si="18"/>
        <v>0.53191489361702127</v>
      </c>
      <c r="AE72" s="103">
        <f t="shared" si="18"/>
        <v>0.58823529411764708</v>
      </c>
      <c r="AF72" s="103"/>
    </row>
    <row r="73" spans="2:32" x14ac:dyDescent="0.45">
      <c r="B73" s="44">
        <v>2012</v>
      </c>
      <c r="C73" s="43" t="s">
        <v>8378</v>
      </c>
      <c r="D73" s="61" t="s">
        <v>8344</v>
      </c>
      <c r="E73" s="21">
        <v>60</v>
      </c>
      <c r="F73" s="73">
        <v>1750</v>
      </c>
      <c r="G73" s="62" t="s">
        <v>8399</v>
      </c>
      <c r="H73" s="43" t="str">
        <f t="shared" si="14"/>
        <v/>
      </c>
      <c r="I73" s="43" t="str">
        <f t="shared" si="11"/>
        <v>F</v>
      </c>
      <c r="J73" s="62">
        <v>0</v>
      </c>
      <c r="K73" s="61"/>
      <c r="L73" s="61"/>
      <c r="M73" s="61">
        <v>1</v>
      </c>
      <c r="N73" s="61"/>
      <c r="O73" s="61">
        <v>0</v>
      </c>
      <c r="P73" s="61">
        <f t="shared" si="12"/>
        <v>1</v>
      </c>
      <c r="W73" s="61" t="s">
        <v>8381</v>
      </c>
      <c r="X73" s="103"/>
      <c r="Y73" s="103">
        <f t="shared" ref="Y73:AE73" si="19">IFERROR((Y55/Y18),"")</f>
        <v>1</v>
      </c>
      <c r="Z73" s="103">
        <f t="shared" si="19"/>
        <v>0.6875</v>
      </c>
      <c r="AA73" s="103">
        <f t="shared" si="19"/>
        <v>0.6875</v>
      </c>
      <c r="AB73" s="103">
        <f t="shared" si="19"/>
        <v>0.72222222222222221</v>
      </c>
      <c r="AC73" s="103">
        <f t="shared" si="19"/>
        <v>0.328125</v>
      </c>
      <c r="AD73" s="103">
        <f t="shared" si="19"/>
        <v>0.34285714285714286</v>
      </c>
      <c r="AE73" s="103">
        <f t="shared" si="19"/>
        <v>0.46666666666666667</v>
      </c>
      <c r="AF73" s="103"/>
    </row>
    <row r="74" spans="2:32" x14ac:dyDescent="0.45">
      <c r="B74" s="44">
        <v>2012</v>
      </c>
      <c r="C74" s="43" t="s">
        <v>8378</v>
      </c>
      <c r="D74" s="61" t="s">
        <v>8330</v>
      </c>
      <c r="E74" s="21">
        <v>18</v>
      </c>
      <c r="F74" s="73">
        <v>1100</v>
      </c>
      <c r="G74" s="62" t="s">
        <v>8399</v>
      </c>
      <c r="H74" s="43" t="str">
        <f t="shared" si="14"/>
        <v>S</v>
      </c>
      <c r="I74" s="43" t="str">
        <f t="shared" si="11"/>
        <v/>
      </c>
      <c r="J74" s="62">
        <v>1130</v>
      </c>
      <c r="K74" s="61">
        <v>1</v>
      </c>
      <c r="L74" s="61"/>
      <c r="M74" s="61"/>
      <c r="N74" s="61"/>
      <c r="O74" s="61">
        <v>34</v>
      </c>
      <c r="P74" s="61">
        <f t="shared" si="12"/>
        <v>1</v>
      </c>
    </row>
    <row r="75" spans="2:32" x14ac:dyDescent="0.45">
      <c r="B75" s="44">
        <v>2012</v>
      </c>
      <c r="C75" s="43" t="s">
        <v>8378</v>
      </c>
      <c r="D75" s="61" t="s">
        <v>8340</v>
      </c>
      <c r="E75" s="21">
        <v>30.206863425926713</v>
      </c>
      <c r="F75" s="73">
        <v>2750</v>
      </c>
      <c r="G75" s="62" t="s">
        <v>8399</v>
      </c>
      <c r="H75" s="43" t="str">
        <f t="shared" si="14"/>
        <v/>
      </c>
      <c r="I75" s="43" t="str">
        <f t="shared" si="11"/>
        <v>F</v>
      </c>
      <c r="J75" s="62">
        <v>25</v>
      </c>
      <c r="K75" s="61"/>
      <c r="L75" s="61"/>
      <c r="M75" s="61">
        <v>1</v>
      </c>
      <c r="N75" s="61"/>
      <c r="O75" s="61">
        <v>1</v>
      </c>
      <c r="P75" s="61">
        <f t="shared" si="12"/>
        <v>1</v>
      </c>
    </row>
    <row r="76" spans="2:32" x14ac:dyDescent="0.45">
      <c r="B76" s="44">
        <v>2012</v>
      </c>
      <c r="C76" s="43" t="s">
        <v>8369</v>
      </c>
      <c r="D76" s="61" t="s">
        <v>8324</v>
      </c>
      <c r="E76" s="21">
        <v>58.417789351857209</v>
      </c>
      <c r="F76" s="73">
        <v>2000</v>
      </c>
      <c r="G76" s="62" t="s">
        <v>8399</v>
      </c>
      <c r="H76" s="43" t="str">
        <f t="shared" si="14"/>
        <v/>
      </c>
      <c r="I76" s="43" t="str">
        <f t="shared" si="11"/>
        <v>F</v>
      </c>
      <c r="J76" s="62">
        <v>0</v>
      </c>
      <c r="K76" s="61"/>
      <c r="L76" s="61">
        <v>1</v>
      </c>
      <c r="M76" s="61"/>
      <c r="N76" s="61"/>
      <c r="O76" s="61">
        <v>0</v>
      </c>
      <c r="P76" s="61">
        <f t="shared" si="12"/>
        <v>1</v>
      </c>
    </row>
    <row r="77" spans="2:32" x14ac:dyDescent="0.45">
      <c r="B77" s="44">
        <v>2012</v>
      </c>
      <c r="C77" s="43" t="s">
        <v>8369</v>
      </c>
      <c r="D77" s="61" t="s">
        <v>8328</v>
      </c>
      <c r="E77" s="21">
        <v>21</v>
      </c>
      <c r="F77" s="73">
        <v>2100</v>
      </c>
      <c r="G77" s="62" t="s">
        <v>8399</v>
      </c>
      <c r="H77" s="43" t="str">
        <f t="shared" si="14"/>
        <v/>
      </c>
      <c r="I77" s="43" t="str">
        <f t="shared" si="11"/>
        <v>F</v>
      </c>
      <c r="J77" s="62">
        <v>644</v>
      </c>
      <c r="K77" s="61"/>
      <c r="L77" s="61">
        <v>1</v>
      </c>
      <c r="M77" s="61"/>
      <c r="N77" s="61"/>
      <c r="O77" s="61">
        <v>30</v>
      </c>
      <c r="P77" s="61">
        <f t="shared" si="12"/>
        <v>1</v>
      </c>
      <c r="W77" s="119" t="s">
        <v>9458</v>
      </c>
      <c r="X77" s="120"/>
      <c r="Y77" s="120"/>
      <c r="Z77" s="120"/>
      <c r="AA77" s="120"/>
      <c r="AB77" s="120"/>
      <c r="AC77" s="121"/>
    </row>
    <row r="78" spans="2:32" ht="13.5" customHeight="1" x14ac:dyDescent="0.45">
      <c r="B78" s="44">
        <v>2012</v>
      </c>
      <c r="C78" s="43" t="s">
        <v>8374</v>
      </c>
      <c r="D78" s="61" t="s">
        <v>8318</v>
      </c>
      <c r="E78" s="21">
        <v>24.065972222226264</v>
      </c>
      <c r="F78" s="73">
        <v>1250</v>
      </c>
      <c r="G78" s="62" t="s">
        <v>8399</v>
      </c>
      <c r="H78" s="43" t="str">
        <f t="shared" si="14"/>
        <v/>
      </c>
      <c r="I78" s="43" t="str">
        <f t="shared" si="11"/>
        <v>F</v>
      </c>
      <c r="J78" s="62">
        <v>1300</v>
      </c>
      <c r="K78" s="61">
        <v>1</v>
      </c>
      <c r="L78" s="61"/>
      <c r="M78" s="61"/>
      <c r="N78" s="61"/>
      <c r="O78" s="61">
        <v>25</v>
      </c>
      <c r="P78" s="61">
        <f t="shared" si="12"/>
        <v>1</v>
      </c>
      <c r="W78" s="106" t="s">
        <v>8309</v>
      </c>
      <c r="X78" s="13" t="s">
        <v>8420</v>
      </c>
      <c r="Y78" s="13" t="s">
        <v>8417</v>
      </c>
      <c r="Z78" s="13" t="s">
        <v>8418</v>
      </c>
      <c r="AA78" s="13" t="s">
        <v>8419</v>
      </c>
      <c r="AB78" s="14" t="s">
        <v>9448</v>
      </c>
      <c r="AC78" s="13" t="s">
        <v>9451</v>
      </c>
    </row>
    <row r="79" spans="2:32" x14ac:dyDescent="0.45">
      <c r="B79" s="44">
        <v>2012</v>
      </c>
      <c r="C79" s="43" t="s">
        <v>8374</v>
      </c>
      <c r="D79" s="61" t="s">
        <v>8312</v>
      </c>
      <c r="E79" s="21">
        <v>36.184328703697247</v>
      </c>
      <c r="F79" s="73">
        <v>3200</v>
      </c>
      <c r="G79" s="62" t="s">
        <v>8399</v>
      </c>
      <c r="H79" s="43" t="str">
        <f t="shared" si="14"/>
        <v>S</v>
      </c>
      <c r="I79" s="43" t="str">
        <f t="shared" si="11"/>
        <v/>
      </c>
      <c r="J79" s="62">
        <v>3400</v>
      </c>
      <c r="K79" s="61">
        <v>1</v>
      </c>
      <c r="L79" s="61"/>
      <c r="M79" s="61"/>
      <c r="N79" s="61"/>
      <c r="O79" s="61">
        <v>60</v>
      </c>
      <c r="P79" s="61">
        <f t="shared" si="12"/>
        <v>1</v>
      </c>
      <c r="V79" s="4"/>
      <c r="W79" s="11" t="s">
        <v>8326</v>
      </c>
      <c r="X79" s="11">
        <v>240</v>
      </c>
      <c r="Y79" s="11"/>
      <c r="Z79" s="11"/>
      <c r="AA79" s="11"/>
      <c r="AB79" s="18">
        <f t="shared" ref="AB79:AB120" si="20">IFERROR(Y79/X79,"No Success")</f>
        <v>0</v>
      </c>
      <c r="AC79" s="43" t="s">
        <v>9452</v>
      </c>
    </row>
    <row r="80" spans="2:32" x14ac:dyDescent="0.45">
      <c r="B80" s="44">
        <v>2012</v>
      </c>
      <c r="C80" s="43" t="s">
        <v>8373</v>
      </c>
      <c r="D80" s="61" t="s">
        <v>8358</v>
      </c>
      <c r="E80" s="21">
        <v>16</v>
      </c>
      <c r="F80" s="73">
        <v>4000</v>
      </c>
      <c r="G80" s="62" t="s">
        <v>8399</v>
      </c>
      <c r="H80" s="43" t="str">
        <f t="shared" si="14"/>
        <v/>
      </c>
      <c r="I80" s="43" t="str">
        <f t="shared" si="11"/>
        <v>F</v>
      </c>
      <c r="J80" s="62">
        <v>0</v>
      </c>
      <c r="K80" s="61"/>
      <c r="L80" s="61">
        <v>1</v>
      </c>
      <c r="M80" s="61"/>
      <c r="N80" s="61"/>
      <c r="O80" s="61">
        <v>0</v>
      </c>
      <c r="P80" s="61">
        <f t="shared" si="12"/>
        <v>1</v>
      </c>
      <c r="V80" s="4"/>
      <c r="W80" s="11" t="s">
        <v>8315</v>
      </c>
      <c r="X80" s="11">
        <v>164</v>
      </c>
      <c r="Y80" s="11"/>
      <c r="Z80" s="11"/>
      <c r="AA80" s="11"/>
      <c r="AB80" s="18">
        <f t="shared" si="20"/>
        <v>0</v>
      </c>
      <c r="AC80" s="43" t="s">
        <v>9452</v>
      </c>
    </row>
    <row r="81" spans="2:29" x14ac:dyDescent="0.45">
      <c r="B81" s="44">
        <v>2012</v>
      </c>
      <c r="C81" s="43" t="s">
        <v>8373</v>
      </c>
      <c r="D81" s="61" t="s">
        <v>8330</v>
      </c>
      <c r="E81" s="21">
        <v>30</v>
      </c>
      <c r="F81" s="73">
        <v>4000</v>
      </c>
      <c r="G81" s="62" t="s">
        <v>8399</v>
      </c>
      <c r="H81" s="43" t="str">
        <f t="shared" si="14"/>
        <v>S</v>
      </c>
      <c r="I81" s="43" t="str">
        <f t="shared" si="11"/>
        <v/>
      </c>
      <c r="J81" s="62">
        <v>28167.25</v>
      </c>
      <c r="K81" s="61">
        <v>1</v>
      </c>
      <c r="L81" s="61"/>
      <c r="M81" s="61"/>
      <c r="N81" s="61"/>
      <c r="O81" s="61">
        <v>721</v>
      </c>
      <c r="P81" s="61">
        <f t="shared" si="12"/>
        <v>1</v>
      </c>
      <c r="V81" s="4"/>
      <c r="W81" s="11" t="s">
        <v>8349</v>
      </c>
      <c r="X81" s="11">
        <v>103</v>
      </c>
      <c r="Y81" s="11"/>
      <c r="Z81" s="11"/>
      <c r="AA81" s="11"/>
      <c r="AB81" s="18">
        <f t="shared" si="20"/>
        <v>0</v>
      </c>
      <c r="AC81" s="43" t="s">
        <v>9452</v>
      </c>
    </row>
    <row r="82" spans="2:29" x14ac:dyDescent="0.45">
      <c r="B82" s="44">
        <v>2012</v>
      </c>
      <c r="C82" s="43" t="s">
        <v>8373</v>
      </c>
      <c r="D82" s="61" t="s">
        <v>8349</v>
      </c>
      <c r="E82" s="21">
        <v>30.041666666664241</v>
      </c>
      <c r="F82" s="73">
        <v>2500</v>
      </c>
      <c r="G82" s="62" t="s">
        <v>8399</v>
      </c>
      <c r="H82" s="43" t="str">
        <f t="shared" si="14"/>
        <v>S</v>
      </c>
      <c r="I82" s="43" t="str">
        <f t="shared" si="11"/>
        <v/>
      </c>
      <c r="J82" s="62">
        <v>16862</v>
      </c>
      <c r="K82" s="61">
        <v>1</v>
      </c>
      <c r="L82" s="61"/>
      <c r="M82" s="61"/>
      <c r="N82" s="61"/>
      <c r="O82" s="61">
        <v>238</v>
      </c>
      <c r="P82" s="61">
        <f t="shared" si="12"/>
        <v>1</v>
      </c>
      <c r="V82" s="4"/>
      <c r="W82" s="11" t="s">
        <v>8351</v>
      </c>
      <c r="X82" s="11">
        <v>52</v>
      </c>
      <c r="Y82" s="11"/>
      <c r="Z82" s="11"/>
      <c r="AA82" s="11"/>
      <c r="AB82" s="18">
        <f t="shared" si="20"/>
        <v>0</v>
      </c>
      <c r="AC82" s="43" t="s">
        <v>9452</v>
      </c>
    </row>
    <row r="83" spans="2:29" x14ac:dyDescent="0.45">
      <c r="B83" s="44">
        <v>2012</v>
      </c>
      <c r="C83" s="43" t="s">
        <v>8372</v>
      </c>
      <c r="D83" s="61" t="s">
        <v>8323</v>
      </c>
      <c r="E83" s="21">
        <v>18.123043981482624</v>
      </c>
      <c r="F83" s="73">
        <v>2987</v>
      </c>
      <c r="G83" s="62" t="s">
        <v>8399</v>
      </c>
      <c r="H83" s="43" t="str">
        <f t="shared" si="14"/>
        <v>S</v>
      </c>
      <c r="I83" s="43" t="str">
        <f t="shared" si="11"/>
        <v/>
      </c>
      <c r="J83" s="62">
        <v>3318</v>
      </c>
      <c r="K83" s="61">
        <v>1</v>
      </c>
      <c r="L83" s="61"/>
      <c r="M83" s="61"/>
      <c r="N83" s="61"/>
      <c r="O83" s="61">
        <v>97</v>
      </c>
      <c r="P83" s="61">
        <f t="shared" si="12"/>
        <v>1</v>
      </c>
      <c r="V83" s="4"/>
      <c r="W83" s="11" t="s">
        <v>8311</v>
      </c>
      <c r="X83" s="11">
        <v>49</v>
      </c>
      <c r="Y83" s="11"/>
      <c r="Z83" s="11"/>
      <c r="AA83" s="11"/>
      <c r="AB83" s="18">
        <f t="shared" si="20"/>
        <v>0</v>
      </c>
      <c r="AC83" s="43" t="s">
        <v>9452</v>
      </c>
    </row>
    <row r="84" spans="2:29" x14ac:dyDescent="0.45">
      <c r="B84" s="44">
        <v>2013</v>
      </c>
      <c r="C84" s="43" t="s">
        <v>8379</v>
      </c>
      <c r="D84" s="61" t="s">
        <v>8324</v>
      </c>
      <c r="E84" s="21">
        <v>30</v>
      </c>
      <c r="F84" s="73">
        <v>2800</v>
      </c>
      <c r="G84" s="62" t="s">
        <v>8399</v>
      </c>
      <c r="H84" s="43" t="str">
        <f t="shared" si="14"/>
        <v/>
      </c>
      <c r="I84" s="43" t="str">
        <f t="shared" si="11"/>
        <v>F</v>
      </c>
      <c r="J84" s="62">
        <v>701</v>
      </c>
      <c r="K84" s="61"/>
      <c r="L84" s="61">
        <v>1</v>
      </c>
      <c r="M84" s="61"/>
      <c r="N84" s="61"/>
      <c r="O84" s="61">
        <v>15</v>
      </c>
      <c r="P84" s="61">
        <f t="shared" si="12"/>
        <v>1</v>
      </c>
      <c r="V84" s="4"/>
      <c r="W84" s="11" t="s">
        <v>8323</v>
      </c>
      <c r="X84" s="11">
        <v>49</v>
      </c>
      <c r="Y84" s="11"/>
      <c r="Z84" s="11"/>
      <c r="AA84" s="11"/>
      <c r="AB84" s="18">
        <f t="shared" si="20"/>
        <v>0</v>
      </c>
      <c r="AC84" s="43" t="s">
        <v>9452</v>
      </c>
    </row>
    <row r="85" spans="2:29" x14ac:dyDescent="0.45">
      <c r="B85" s="44">
        <v>2013</v>
      </c>
      <c r="C85" s="43" t="s">
        <v>8379</v>
      </c>
      <c r="D85" s="61" t="s">
        <v>8328</v>
      </c>
      <c r="E85" s="21">
        <v>30</v>
      </c>
      <c r="F85" s="73">
        <v>3000</v>
      </c>
      <c r="G85" s="62" t="s">
        <v>8399</v>
      </c>
      <c r="H85" s="43" t="str">
        <f t="shared" si="14"/>
        <v/>
      </c>
      <c r="I85" s="43" t="str">
        <f t="shared" si="11"/>
        <v>F</v>
      </c>
      <c r="J85" s="62">
        <v>730</v>
      </c>
      <c r="K85" s="61"/>
      <c r="L85" s="61">
        <v>1</v>
      </c>
      <c r="M85" s="61"/>
      <c r="N85" s="61"/>
      <c r="O85" s="61">
        <v>21</v>
      </c>
      <c r="P85" s="61">
        <f t="shared" si="12"/>
        <v>1</v>
      </c>
      <c r="V85" s="4"/>
      <c r="W85" s="11" t="s">
        <v>8312</v>
      </c>
      <c r="X85" s="11">
        <v>48</v>
      </c>
      <c r="Y85" s="11"/>
      <c r="Z85" s="11"/>
      <c r="AA85" s="11"/>
      <c r="AB85" s="18">
        <f t="shared" si="20"/>
        <v>0</v>
      </c>
      <c r="AC85" s="43" t="s">
        <v>9452</v>
      </c>
    </row>
    <row r="86" spans="2:29" x14ac:dyDescent="0.45">
      <c r="B86" s="44">
        <v>2013</v>
      </c>
      <c r="C86" s="43" t="s">
        <v>8379</v>
      </c>
      <c r="D86" s="61" t="s">
        <v>8323</v>
      </c>
      <c r="E86" s="21">
        <v>30.211707175923948</v>
      </c>
      <c r="F86" s="73">
        <v>4720</v>
      </c>
      <c r="G86" s="62" t="s">
        <v>8399</v>
      </c>
      <c r="H86" s="43" t="str">
        <f t="shared" si="14"/>
        <v>S</v>
      </c>
      <c r="I86" s="43" t="str">
        <f t="shared" si="11"/>
        <v/>
      </c>
      <c r="J86" s="62">
        <v>6523.6900000000005</v>
      </c>
      <c r="K86" s="61">
        <v>2</v>
      </c>
      <c r="L86" s="61"/>
      <c r="M86" s="61"/>
      <c r="N86" s="61"/>
      <c r="O86" s="61">
        <v>142</v>
      </c>
      <c r="P86" s="61">
        <f t="shared" si="12"/>
        <v>2</v>
      </c>
      <c r="V86" s="4"/>
      <c r="W86" s="11" t="s">
        <v>8346</v>
      </c>
      <c r="X86" s="11">
        <v>35</v>
      </c>
      <c r="Y86" s="11"/>
      <c r="Z86" s="11"/>
      <c r="AA86" s="11"/>
      <c r="AB86" s="18">
        <f t="shared" si="20"/>
        <v>0</v>
      </c>
      <c r="AC86" s="43" t="s">
        <v>9452</v>
      </c>
    </row>
    <row r="87" spans="2:29" x14ac:dyDescent="0.45">
      <c r="B87" s="44">
        <v>2013</v>
      </c>
      <c r="C87" s="43" t="s">
        <v>8379</v>
      </c>
      <c r="D87" s="61" t="s">
        <v>8318</v>
      </c>
      <c r="E87" s="21">
        <v>25</v>
      </c>
      <c r="F87" s="73">
        <v>4200</v>
      </c>
      <c r="G87" s="62" t="s">
        <v>8399</v>
      </c>
      <c r="H87" s="43" t="str">
        <f t="shared" si="14"/>
        <v/>
      </c>
      <c r="I87" s="43" t="str">
        <f t="shared" si="11"/>
        <v>F</v>
      </c>
      <c r="J87" s="62">
        <v>4794.82</v>
      </c>
      <c r="K87" s="61">
        <v>1</v>
      </c>
      <c r="L87" s="61"/>
      <c r="M87" s="61"/>
      <c r="N87" s="61"/>
      <c r="O87" s="61">
        <v>62</v>
      </c>
      <c r="P87" s="61">
        <f t="shared" si="12"/>
        <v>1</v>
      </c>
      <c r="V87" s="4"/>
      <c r="W87" s="11" t="s">
        <v>8352</v>
      </c>
      <c r="X87" s="11">
        <v>34</v>
      </c>
      <c r="Y87" s="11"/>
      <c r="Z87" s="11"/>
      <c r="AA87" s="11">
        <v>4</v>
      </c>
      <c r="AB87" s="18">
        <f t="shared" si="20"/>
        <v>0</v>
      </c>
      <c r="AC87" s="43" t="s">
        <v>9452</v>
      </c>
    </row>
    <row r="88" spans="2:29" x14ac:dyDescent="0.45">
      <c r="B88" s="44">
        <v>2013</v>
      </c>
      <c r="C88" s="43" t="s">
        <v>8379</v>
      </c>
      <c r="D88" s="61" t="s">
        <v>8312</v>
      </c>
      <c r="E88" s="21">
        <v>60</v>
      </c>
      <c r="F88" s="73">
        <v>1500</v>
      </c>
      <c r="G88" s="62" t="s">
        <v>8399</v>
      </c>
      <c r="H88" s="43" t="str">
        <f t="shared" si="14"/>
        <v>S</v>
      </c>
      <c r="I88" s="43" t="str">
        <f t="shared" si="11"/>
        <v/>
      </c>
      <c r="J88" s="62">
        <v>3700</v>
      </c>
      <c r="K88" s="61">
        <v>1</v>
      </c>
      <c r="L88" s="61"/>
      <c r="M88" s="61"/>
      <c r="N88" s="61"/>
      <c r="O88" s="61">
        <v>47</v>
      </c>
      <c r="P88" s="61">
        <f t="shared" si="12"/>
        <v>1</v>
      </c>
      <c r="V88" s="4"/>
      <c r="W88" s="11" t="s">
        <v>8354</v>
      </c>
      <c r="X88" s="11">
        <v>33</v>
      </c>
      <c r="Y88" s="11"/>
      <c r="Z88" s="11"/>
      <c r="AA88" s="11"/>
      <c r="AB88" s="18">
        <f t="shared" si="20"/>
        <v>0</v>
      </c>
      <c r="AC88" s="43" t="s">
        <v>9452</v>
      </c>
    </row>
    <row r="89" spans="2:29" x14ac:dyDescent="0.45">
      <c r="B89" s="44">
        <v>2013</v>
      </c>
      <c r="C89" s="43" t="s">
        <v>8379</v>
      </c>
      <c r="D89" s="61" t="s">
        <v>8311</v>
      </c>
      <c r="E89" s="21">
        <v>30</v>
      </c>
      <c r="F89" s="73">
        <v>2500</v>
      </c>
      <c r="G89" s="62" t="s">
        <v>8399</v>
      </c>
      <c r="H89" s="43" t="str">
        <f t="shared" si="14"/>
        <v>S</v>
      </c>
      <c r="I89" s="43" t="str">
        <f t="shared" si="11"/>
        <v/>
      </c>
      <c r="J89" s="62">
        <v>2751</v>
      </c>
      <c r="K89" s="61">
        <v>1</v>
      </c>
      <c r="L89" s="61"/>
      <c r="M89" s="61"/>
      <c r="N89" s="61"/>
      <c r="O89" s="61">
        <v>66</v>
      </c>
      <c r="P89" s="61">
        <f t="shared" si="12"/>
        <v>1</v>
      </c>
      <c r="V89" s="4"/>
      <c r="W89" s="11" t="s">
        <v>8330</v>
      </c>
      <c r="X89" s="11">
        <v>30</v>
      </c>
      <c r="Y89" s="11"/>
      <c r="Z89" s="11"/>
      <c r="AA89" s="11"/>
      <c r="AB89" s="18">
        <f t="shared" si="20"/>
        <v>0</v>
      </c>
      <c r="AC89" s="43" t="s">
        <v>9452</v>
      </c>
    </row>
    <row r="90" spans="2:29" x14ac:dyDescent="0.45">
      <c r="B90" s="44">
        <v>2013</v>
      </c>
      <c r="C90" s="43" t="s">
        <v>8371</v>
      </c>
      <c r="D90" s="61" t="s">
        <v>8318</v>
      </c>
      <c r="E90" s="21">
        <v>18</v>
      </c>
      <c r="F90" s="73">
        <v>2500</v>
      </c>
      <c r="G90" s="62" t="s">
        <v>8399</v>
      </c>
      <c r="H90" s="43" t="str">
        <f t="shared" si="14"/>
        <v/>
      </c>
      <c r="I90" s="43" t="str">
        <f t="shared" si="11"/>
        <v>F</v>
      </c>
      <c r="J90" s="62">
        <v>2725</v>
      </c>
      <c r="K90" s="61">
        <v>1</v>
      </c>
      <c r="L90" s="61"/>
      <c r="M90" s="61"/>
      <c r="N90" s="61"/>
      <c r="O90" s="61">
        <v>68</v>
      </c>
      <c r="P90" s="61">
        <f t="shared" si="12"/>
        <v>1</v>
      </c>
      <c r="V90" s="4"/>
      <c r="W90" s="11" t="s">
        <v>8342</v>
      </c>
      <c r="X90" s="11">
        <v>20</v>
      </c>
      <c r="Y90" s="11"/>
      <c r="Z90" s="11"/>
      <c r="AA90" s="11"/>
      <c r="AB90" s="18">
        <f t="shared" si="20"/>
        <v>0</v>
      </c>
      <c r="AC90" s="43" t="s">
        <v>9452</v>
      </c>
    </row>
    <row r="91" spans="2:29" x14ac:dyDescent="0.45">
      <c r="B91" s="44">
        <v>2013</v>
      </c>
      <c r="C91" s="43" t="s">
        <v>8371</v>
      </c>
      <c r="D91" s="61" t="s">
        <v>8342</v>
      </c>
      <c r="E91" s="21">
        <v>30</v>
      </c>
      <c r="F91" s="73">
        <v>3000</v>
      </c>
      <c r="G91" s="62" t="s">
        <v>8399</v>
      </c>
      <c r="H91" s="43" t="str">
        <f t="shared" si="14"/>
        <v>S</v>
      </c>
      <c r="I91" s="43" t="str">
        <f t="shared" si="11"/>
        <v/>
      </c>
      <c r="J91" s="62">
        <v>3368</v>
      </c>
      <c r="K91" s="61">
        <v>1</v>
      </c>
      <c r="L91" s="61"/>
      <c r="M91" s="61"/>
      <c r="N91" s="61"/>
      <c r="O91" s="61">
        <v>76</v>
      </c>
      <c r="P91" s="61">
        <f t="shared" si="12"/>
        <v>1</v>
      </c>
      <c r="V91" s="4"/>
      <c r="W91" s="11" t="s">
        <v>8327</v>
      </c>
      <c r="X91" s="11">
        <v>14</v>
      </c>
      <c r="Y91" s="11"/>
      <c r="Z91" s="11"/>
      <c r="AA91" s="11"/>
      <c r="AB91" s="18">
        <f t="shared" si="20"/>
        <v>0</v>
      </c>
      <c r="AC91" s="43" t="s">
        <v>9452</v>
      </c>
    </row>
    <row r="92" spans="2:29" x14ac:dyDescent="0.45">
      <c r="B92" s="44">
        <v>2013</v>
      </c>
      <c r="C92" s="43" t="s">
        <v>8381</v>
      </c>
      <c r="D92" s="61" t="s">
        <v>8329</v>
      </c>
      <c r="E92" s="21">
        <v>28.053530092591245</v>
      </c>
      <c r="F92" s="73">
        <v>3000</v>
      </c>
      <c r="G92" s="62" t="s">
        <v>8399</v>
      </c>
      <c r="H92" s="43" t="str">
        <f t="shared" si="14"/>
        <v>S</v>
      </c>
      <c r="I92" s="43" t="str">
        <f t="shared" si="11"/>
        <v/>
      </c>
      <c r="J92" s="62">
        <v>3432</v>
      </c>
      <c r="K92" s="61">
        <v>1</v>
      </c>
      <c r="L92" s="61"/>
      <c r="M92" s="61"/>
      <c r="N92" s="61"/>
      <c r="O92" s="61">
        <v>33</v>
      </c>
      <c r="P92" s="61">
        <f t="shared" si="12"/>
        <v>1</v>
      </c>
      <c r="V92" s="4"/>
      <c r="W92" s="11" t="s">
        <v>8355</v>
      </c>
      <c r="X92" s="11">
        <v>31</v>
      </c>
      <c r="Y92" s="11">
        <v>1</v>
      </c>
      <c r="Z92" s="11">
        <v>15</v>
      </c>
      <c r="AA92" s="11"/>
      <c r="AB92" s="18">
        <f t="shared" si="20"/>
        <v>3.2258064516129031E-2</v>
      </c>
      <c r="AC92" s="43" t="s">
        <v>9452</v>
      </c>
    </row>
    <row r="93" spans="2:29" x14ac:dyDescent="0.45">
      <c r="B93" s="44">
        <v>2013</v>
      </c>
      <c r="C93" s="43" t="s">
        <v>8381</v>
      </c>
      <c r="D93" s="61" t="s">
        <v>8312</v>
      </c>
      <c r="E93" s="21">
        <v>26.647725694445398</v>
      </c>
      <c r="F93" s="73">
        <v>3500</v>
      </c>
      <c r="G93" s="62" t="s">
        <v>8399</v>
      </c>
      <c r="H93" s="43" t="str">
        <f t="shared" si="14"/>
        <v>S</v>
      </c>
      <c r="I93" s="43" t="str">
        <f t="shared" si="11"/>
        <v/>
      </c>
      <c r="J93" s="62">
        <v>3860.66</v>
      </c>
      <c r="K93" s="61">
        <v>2</v>
      </c>
      <c r="L93" s="61"/>
      <c r="M93" s="61"/>
      <c r="N93" s="61"/>
      <c r="O93" s="61">
        <v>103</v>
      </c>
      <c r="P93" s="61">
        <f t="shared" si="12"/>
        <v>2</v>
      </c>
      <c r="V93" s="4"/>
      <c r="W93" s="11" t="s">
        <v>8329</v>
      </c>
      <c r="X93" s="11">
        <v>138</v>
      </c>
      <c r="Y93" s="11">
        <v>20</v>
      </c>
      <c r="Z93" s="11"/>
      <c r="AA93" s="11"/>
      <c r="AB93" s="18">
        <f t="shared" si="20"/>
        <v>0.14492753623188406</v>
      </c>
      <c r="AC93" s="43" t="s">
        <v>9452</v>
      </c>
    </row>
    <row r="94" spans="2:29" x14ac:dyDescent="0.45">
      <c r="B94" s="44">
        <v>2013</v>
      </c>
      <c r="C94" s="43" t="s">
        <v>8381</v>
      </c>
      <c r="D94" s="61" t="s">
        <v>8355</v>
      </c>
      <c r="E94" s="21">
        <v>14</v>
      </c>
      <c r="F94" s="73">
        <v>1750</v>
      </c>
      <c r="G94" s="62" t="s">
        <v>8399</v>
      </c>
      <c r="H94" s="43" t="str">
        <f t="shared" si="14"/>
        <v>S</v>
      </c>
      <c r="I94" s="43" t="str">
        <f t="shared" si="11"/>
        <v/>
      </c>
      <c r="J94" s="62">
        <v>1776</v>
      </c>
      <c r="K94" s="61">
        <v>1</v>
      </c>
      <c r="L94" s="61"/>
      <c r="M94" s="61"/>
      <c r="N94" s="61"/>
      <c r="O94" s="61">
        <v>50</v>
      </c>
      <c r="P94" s="61">
        <f t="shared" si="12"/>
        <v>1</v>
      </c>
      <c r="V94" s="4"/>
      <c r="W94" s="11" t="s">
        <v>8339</v>
      </c>
      <c r="X94" s="11">
        <v>62</v>
      </c>
      <c r="Y94" s="11">
        <v>34</v>
      </c>
      <c r="Z94" s="11"/>
      <c r="AA94" s="11"/>
      <c r="AB94" s="18">
        <f t="shared" si="20"/>
        <v>0.54838709677419351</v>
      </c>
      <c r="AC94" s="43" t="s">
        <v>9454</v>
      </c>
    </row>
    <row r="95" spans="2:29" x14ac:dyDescent="0.45">
      <c r="B95" s="44">
        <v>2013</v>
      </c>
      <c r="C95" s="43" t="s">
        <v>8381</v>
      </c>
      <c r="D95" s="61" t="s">
        <v>8351</v>
      </c>
      <c r="E95" s="21">
        <v>30</v>
      </c>
      <c r="F95" s="73">
        <v>4589</v>
      </c>
      <c r="G95" s="62" t="s">
        <v>8399</v>
      </c>
      <c r="H95" s="43" t="str">
        <f t="shared" si="14"/>
        <v>S</v>
      </c>
      <c r="I95" s="43" t="str">
        <f t="shared" si="11"/>
        <v/>
      </c>
      <c r="J95" s="62">
        <v>4856</v>
      </c>
      <c r="K95" s="61">
        <v>1</v>
      </c>
      <c r="L95" s="61"/>
      <c r="M95" s="61"/>
      <c r="N95" s="61"/>
      <c r="O95" s="61">
        <v>75</v>
      </c>
      <c r="P95" s="61">
        <f t="shared" si="12"/>
        <v>1</v>
      </c>
      <c r="V95" s="4"/>
      <c r="W95" s="11" t="s">
        <v>8318</v>
      </c>
      <c r="X95" s="11">
        <v>412</v>
      </c>
      <c r="Y95" s="11">
        <v>250</v>
      </c>
      <c r="Z95" s="11"/>
      <c r="AA95" s="11">
        <v>9</v>
      </c>
      <c r="AB95" s="18">
        <f t="shared" si="20"/>
        <v>0.60679611650485432</v>
      </c>
      <c r="AC95" s="43" t="s">
        <v>9454</v>
      </c>
    </row>
    <row r="96" spans="2:29" x14ac:dyDescent="0.45">
      <c r="B96" s="44">
        <v>2013</v>
      </c>
      <c r="C96" s="43" t="s">
        <v>8377</v>
      </c>
      <c r="D96" s="61" t="s">
        <v>8358</v>
      </c>
      <c r="E96" s="21">
        <v>30</v>
      </c>
      <c r="F96" s="73">
        <v>4000</v>
      </c>
      <c r="G96" s="62" t="s">
        <v>8399</v>
      </c>
      <c r="H96" s="43" t="str">
        <f t="shared" si="14"/>
        <v/>
      </c>
      <c r="I96" s="43" t="str">
        <f t="shared" si="11"/>
        <v>F</v>
      </c>
      <c r="J96" s="62">
        <v>570</v>
      </c>
      <c r="K96" s="61"/>
      <c r="L96" s="61">
        <v>1</v>
      </c>
      <c r="M96" s="61"/>
      <c r="N96" s="61"/>
      <c r="O96" s="61">
        <v>13</v>
      </c>
      <c r="P96" s="61">
        <f t="shared" si="12"/>
        <v>1</v>
      </c>
      <c r="V96" s="4"/>
      <c r="W96" s="11" t="s">
        <v>8361</v>
      </c>
      <c r="X96" s="11">
        <v>1651</v>
      </c>
      <c r="Y96" s="11">
        <v>1097</v>
      </c>
      <c r="Z96" s="11">
        <v>257</v>
      </c>
      <c r="AA96" s="11">
        <v>33</v>
      </c>
      <c r="AB96" s="18">
        <f t="shared" si="20"/>
        <v>0.66444579043004237</v>
      </c>
      <c r="AC96" s="43" t="s">
        <v>9453</v>
      </c>
    </row>
    <row r="97" spans="2:29" x14ac:dyDescent="0.45">
      <c r="B97" s="44">
        <v>2013</v>
      </c>
      <c r="C97" s="43" t="s">
        <v>8377</v>
      </c>
      <c r="D97" s="61" t="s">
        <v>8330</v>
      </c>
      <c r="E97" s="21">
        <v>30</v>
      </c>
      <c r="F97" s="73">
        <v>1500</v>
      </c>
      <c r="G97" s="62" t="s">
        <v>8399</v>
      </c>
      <c r="H97" s="43" t="str">
        <f t="shared" si="14"/>
        <v>S</v>
      </c>
      <c r="I97" s="43" t="str">
        <f t="shared" si="11"/>
        <v/>
      </c>
      <c r="J97" s="62">
        <v>1993</v>
      </c>
      <c r="K97" s="61">
        <v>1</v>
      </c>
      <c r="L97" s="61"/>
      <c r="M97" s="61"/>
      <c r="N97" s="61"/>
      <c r="O97" s="61">
        <v>73</v>
      </c>
      <c r="P97" s="61">
        <f t="shared" si="12"/>
        <v>1</v>
      </c>
      <c r="V97" s="4"/>
      <c r="W97" s="11" t="s">
        <v>8357</v>
      </c>
      <c r="X97" s="11">
        <v>68</v>
      </c>
      <c r="Y97" s="11">
        <v>59</v>
      </c>
      <c r="Z97" s="11">
        <v>15</v>
      </c>
      <c r="AA97" s="11">
        <v>3</v>
      </c>
      <c r="AB97" s="18">
        <f t="shared" si="20"/>
        <v>0.86764705882352944</v>
      </c>
      <c r="AC97" s="43" t="s">
        <v>9453</v>
      </c>
    </row>
    <row r="98" spans="2:29" x14ac:dyDescent="0.45">
      <c r="B98" s="44">
        <v>2013</v>
      </c>
      <c r="C98" s="43" t="s">
        <v>8377</v>
      </c>
      <c r="D98" s="61" t="s">
        <v>8323</v>
      </c>
      <c r="E98" s="21">
        <v>34.882083333330229</v>
      </c>
      <c r="F98" s="73">
        <v>1000</v>
      </c>
      <c r="G98" s="62" t="s">
        <v>8399</v>
      </c>
      <c r="H98" s="43" t="str">
        <f t="shared" si="14"/>
        <v>S</v>
      </c>
      <c r="I98" s="43" t="str">
        <f t="shared" si="11"/>
        <v/>
      </c>
      <c r="J98" s="62">
        <v>1336</v>
      </c>
      <c r="K98" s="61">
        <v>1</v>
      </c>
      <c r="L98" s="61"/>
      <c r="M98" s="61"/>
      <c r="N98" s="61"/>
      <c r="O98" s="61">
        <v>42</v>
      </c>
      <c r="P98" s="61">
        <f t="shared" si="12"/>
        <v>1</v>
      </c>
      <c r="V98" s="4"/>
      <c r="W98" s="11" t="s">
        <v>8359</v>
      </c>
      <c r="X98" s="11">
        <v>45</v>
      </c>
      <c r="Y98" s="11">
        <v>40</v>
      </c>
      <c r="Z98" s="11">
        <v>11</v>
      </c>
      <c r="AA98" s="11"/>
      <c r="AB98" s="18">
        <f t="shared" si="20"/>
        <v>0.88888888888888884</v>
      </c>
      <c r="AC98" s="43" t="s">
        <v>9453</v>
      </c>
    </row>
    <row r="99" spans="2:29" x14ac:dyDescent="0.45">
      <c r="B99" s="44">
        <v>2013</v>
      </c>
      <c r="C99" s="43" t="s">
        <v>8377</v>
      </c>
      <c r="D99" s="61" t="s">
        <v>8346</v>
      </c>
      <c r="E99" s="21">
        <v>29.958333333328483</v>
      </c>
      <c r="F99" s="73">
        <v>2500</v>
      </c>
      <c r="G99" s="62" t="s">
        <v>8399</v>
      </c>
      <c r="H99" s="43" t="str">
        <f t="shared" si="14"/>
        <v>S</v>
      </c>
      <c r="I99" s="43" t="str">
        <f t="shared" si="11"/>
        <v/>
      </c>
      <c r="J99" s="62">
        <v>4022</v>
      </c>
      <c r="K99" s="61">
        <v>1</v>
      </c>
      <c r="L99" s="61"/>
      <c r="M99" s="61"/>
      <c r="N99" s="61"/>
      <c r="O99" s="61">
        <v>98</v>
      </c>
      <c r="P99" s="61">
        <f t="shared" si="12"/>
        <v>1</v>
      </c>
      <c r="V99" s="4"/>
      <c r="W99" s="11" t="s">
        <v>8356</v>
      </c>
      <c r="X99" s="11">
        <v>7</v>
      </c>
      <c r="Y99" s="11">
        <v>7</v>
      </c>
      <c r="Z99" s="11"/>
      <c r="AA99" s="11"/>
      <c r="AB99" s="18">
        <f t="shared" si="20"/>
        <v>1</v>
      </c>
      <c r="AC99" s="43" t="s">
        <v>9455</v>
      </c>
    </row>
    <row r="100" spans="2:29" x14ac:dyDescent="0.45">
      <c r="B100" s="44">
        <v>2013</v>
      </c>
      <c r="C100" s="43" t="s">
        <v>8377</v>
      </c>
      <c r="D100" s="61" t="s">
        <v>8326</v>
      </c>
      <c r="E100" s="21">
        <v>20.135844907405652</v>
      </c>
      <c r="F100" s="73">
        <v>3800</v>
      </c>
      <c r="G100" s="62" t="s">
        <v>8399</v>
      </c>
      <c r="H100" s="43" t="str">
        <f t="shared" si="14"/>
        <v>S</v>
      </c>
      <c r="I100" s="43" t="str">
        <f t="shared" si="11"/>
        <v/>
      </c>
      <c r="J100" s="62">
        <v>5181.5</v>
      </c>
      <c r="K100" s="61">
        <v>3</v>
      </c>
      <c r="L100" s="61"/>
      <c r="M100" s="61"/>
      <c r="N100" s="61"/>
      <c r="O100" s="61">
        <v>71</v>
      </c>
      <c r="P100" s="61">
        <f t="shared" si="12"/>
        <v>3</v>
      </c>
      <c r="V100" s="4"/>
      <c r="W100" s="11" t="s">
        <v>8321</v>
      </c>
      <c r="X100" s="11">
        <v>17</v>
      </c>
      <c r="Y100" s="11">
        <v>81</v>
      </c>
      <c r="Z100" s="11">
        <v>47</v>
      </c>
      <c r="AA100" s="11"/>
      <c r="AB100" s="18">
        <f t="shared" si="20"/>
        <v>4.7647058823529411</v>
      </c>
      <c r="AC100" s="43" t="s">
        <v>9455</v>
      </c>
    </row>
    <row r="101" spans="2:29" x14ac:dyDescent="0.45">
      <c r="B101" s="44">
        <v>2013</v>
      </c>
      <c r="C101" s="43" t="s">
        <v>8377</v>
      </c>
      <c r="D101" s="61" t="s">
        <v>8312</v>
      </c>
      <c r="E101" s="21">
        <v>25</v>
      </c>
      <c r="F101" s="73">
        <v>3000</v>
      </c>
      <c r="G101" s="62" t="s">
        <v>8399</v>
      </c>
      <c r="H101" s="43" t="str">
        <f t="shared" si="14"/>
        <v>S</v>
      </c>
      <c r="I101" s="43" t="str">
        <f t="shared" si="11"/>
        <v/>
      </c>
      <c r="J101" s="62">
        <v>4642</v>
      </c>
      <c r="K101" s="61">
        <v>1</v>
      </c>
      <c r="L101" s="61"/>
      <c r="M101" s="61"/>
      <c r="N101" s="61"/>
      <c r="O101" s="61">
        <v>48</v>
      </c>
      <c r="P101" s="61">
        <f t="shared" si="12"/>
        <v>1</v>
      </c>
      <c r="V101" s="4"/>
      <c r="W101" s="11" t="s">
        <v>8320</v>
      </c>
      <c r="X101" s="11"/>
      <c r="Y101" s="11">
        <v>36</v>
      </c>
      <c r="Z101" s="11">
        <v>59</v>
      </c>
      <c r="AA101" s="11"/>
      <c r="AB101" s="113" t="str">
        <f t="shared" si="20"/>
        <v>No Success</v>
      </c>
      <c r="AC101" s="43" t="s">
        <v>9455</v>
      </c>
    </row>
    <row r="102" spans="2:29" x14ac:dyDescent="0.45">
      <c r="B102" s="44">
        <v>2013</v>
      </c>
      <c r="C102" s="43" t="s">
        <v>8376</v>
      </c>
      <c r="D102" s="61" t="s">
        <v>8328</v>
      </c>
      <c r="E102" s="21">
        <v>30</v>
      </c>
      <c r="F102" s="73">
        <v>3000</v>
      </c>
      <c r="G102" s="62" t="s">
        <v>8399</v>
      </c>
      <c r="H102" s="43" t="str">
        <f t="shared" si="14"/>
        <v/>
      </c>
      <c r="I102" s="43" t="str">
        <f t="shared" si="11"/>
        <v>F</v>
      </c>
      <c r="J102" s="62">
        <v>327</v>
      </c>
      <c r="K102" s="61"/>
      <c r="L102" s="61">
        <v>1</v>
      </c>
      <c r="M102" s="61"/>
      <c r="N102" s="61"/>
      <c r="O102" s="61">
        <v>15</v>
      </c>
      <c r="P102" s="61">
        <f t="shared" si="12"/>
        <v>1</v>
      </c>
      <c r="V102" s="4"/>
      <c r="W102" s="11" t="s">
        <v>8347</v>
      </c>
      <c r="X102" s="11"/>
      <c r="Y102" s="11">
        <v>37</v>
      </c>
      <c r="Z102" s="11"/>
      <c r="AA102" s="11">
        <v>17</v>
      </c>
      <c r="AB102" s="113" t="str">
        <f t="shared" si="20"/>
        <v>No Success</v>
      </c>
      <c r="AC102" s="43" t="s">
        <v>9455</v>
      </c>
    </row>
    <row r="103" spans="2:29" x14ac:dyDescent="0.45">
      <c r="B103" s="44">
        <v>2013</v>
      </c>
      <c r="C103" s="43" t="s">
        <v>8370</v>
      </c>
      <c r="D103" s="61" t="s">
        <v>8344</v>
      </c>
      <c r="E103" s="21">
        <v>33</v>
      </c>
      <c r="F103" s="73">
        <v>3333</v>
      </c>
      <c r="G103" s="62" t="s">
        <v>8399</v>
      </c>
      <c r="H103" s="43" t="str">
        <f t="shared" si="14"/>
        <v/>
      </c>
      <c r="I103" s="43" t="str">
        <f t="shared" si="11"/>
        <v>F</v>
      </c>
      <c r="J103" s="62">
        <v>28</v>
      </c>
      <c r="K103" s="61"/>
      <c r="L103" s="61"/>
      <c r="M103" s="61">
        <v>1</v>
      </c>
      <c r="N103" s="61"/>
      <c r="O103" s="61">
        <v>2</v>
      </c>
      <c r="P103" s="61">
        <f t="shared" si="12"/>
        <v>1</v>
      </c>
      <c r="V103" s="4"/>
      <c r="W103" s="11" t="s">
        <v>8350</v>
      </c>
      <c r="X103" s="11"/>
      <c r="Y103" s="11">
        <v>11</v>
      </c>
      <c r="Z103" s="11"/>
      <c r="AA103" s="11"/>
      <c r="AB103" s="113" t="str">
        <f t="shared" si="20"/>
        <v>No Success</v>
      </c>
      <c r="AC103" s="43" t="s">
        <v>9455</v>
      </c>
    </row>
    <row r="104" spans="2:29" x14ac:dyDescent="0.45">
      <c r="B104" s="44">
        <v>2013</v>
      </c>
      <c r="C104" s="43" t="s">
        <v>8370</v>
      </c>
      <c r="D104" s="61" t="s">
        <v>8324</v>
      </c>
      <c r="E104" s="21">
        <v>30</v>
      </c>
      <c r="F104" s="73">
        <v>3000</v>
      </c>
      <c r="G104" s="62" t="s">
        <v>8399</v>
      </c>
      <c r="H104" s="43" t="str">
        <f t="shared" si="14"/>
        <v/>
      </c>
      <c r="I104" s="43" t="str">
        <f t="shared" si="11"/>
        <v>F</v>
      </c>
      <c r="J104" s="62">
        <v>21</v>
      </c>
      <c r="K104" s="61"/>
      <c r="L104" s="61">
        <v>1</v>
      </c>
      <c r="M104" s="61"/>
      <c r="N104" s="61"/>
      <c r="O104" s="61">
        <v>3</v>
      </c>
      <c r="P104" s="61">
        <f t="shared" si="12"/>
        <v>1</v>
      </c>
      <c r="V104" s="4"/>
      <c r="W104" s="11" t="s">
        <v>8328</v>
      </c>
      <c r="X104" s="11"/>
      <c r="Y104" s="11">
        <v>53</v>
      </c>
      <c r="Z104" s="11"/>
      <c r="AA104" s="11"/>
      <c r="AB104" s="113" t="str">
        <f t="shared" si="20"/>
        <v>No Success</v>
      </c>
      <c r="AC104" s="43" t="s">
        <v>9455</v>
      </c>
    </row>
    <row r="105" spans="2:29" x14ac:dyDescent="0.45">
      <c r="B105" s="44">
        <v>2013</v>
      </c>
      <c r="C105" s="43" t="s">
        <v>8370</v>
      </c>
      <c r="D105" s="61" t="s">
        <v>8323</v>
      </c>
      <c r="E105" s="21">
        <v>60</v>
      </c>
      <c r="F105" s="73">
        <v>1000</v>
      </c>
      <c r="G105" s="62" t="s">
        <v>8399</v>
      </c>
      <c r="H105" s="43" t="str">
        <f t="shared" si="14"/>
        <v>S</v>
      </c>
      <c r="I105" s="43" t="str">
        <f t="shared" si="11"/>
        <v/>
      </c>
      <c r="J105" s="62">
        <v>1091</v>
      </c>
      <c r="K105" s="61">
        <v>1</v>
      </c>
      <c r="L105" s="61"/>
      <c r="M105" s="61"/>
      <c r="N105" s="61"/>
      <c r="O105" s="61">
        <v>25</v>
      </c>
      <c r="P105" s="61">
        <f t="shared" si="12"/>
        <v>1</v>
      </c>
      <c r="V105" s="4"/>
      <c r="W105" s="11" t="s">
        <v>8341</v>
      </c>
      <c r="X105" s="11"/>
      <c r="Y105" s="11">
        <v>21</v>
      </c>
      <c r="Z105" s="11">
        <v>6</v>
      </c>
      <c r="AA105" s="11"/>
      <c r="AB105" s="113" t="str">
        <f t="shared" si="20"/>
        <v>No Success</v>
      </c>
      <c r="AC105" s="43" t="s">
        <v>9455</v>
      </c>
    </row>
    <row r="106" spans="2:29" x14ac:dyDescent="0.45">
      <c r="B106" s="44">
        <v>2013</v>
      </c>
      <c r="C106" s="43" t="s">
        <v>8370</v>
      </c>
      <c r="D106" s="61" t="s">
        <v>8318</v>
      </c>
      <c r="E106" s="21">
        <v>26.694085648152395</v>
      </c>
      <c r="F106" s="73">
        <v>1900</v>
      </c>
      <c r="G106" s="62" t="s">
        <v>8399</v>
      </c>
      <c r="H106" s="43" t="str">
        <f t="shared" si="14"/>
        <v/>
      </c>
      <c r="I106" s="43" t="str">
        <f t="shared" si="11"/>
        <v>F</v>
      </c>
      <c r="J106" s="62">
        <v>2182</v>
      </c>
      <c r="K106" s="61">
        <v>1</v>
      </c>
      <c r="L106" s="61"/>
      <c r="M106" s="61"/>
      <c r="N106" s="61"/>
      <c r="O106" s="61">
        <v>55</v>
      </c>
      <c r="P106" s="61">
        <f t="shared" si="12"/>
        <v>1</v>
      </c>
      <c r="V106" s="4"/>
      <c r="W106" s="11" t="s">
        <v>8345</v>
      </c>
      <c r="X106" s="11"/>
      <c r="Y106" s="11">
        <v>13</v>
      </c>
      <c r="Z106" s="11"/>
      <c r="AA106" s="11"/>
      <c r="AB106" s="113" t="str">
        <f t="shared" si="20"/>
        <v>No Success</v>
      </c>
      <c r="AC106" s="43" t="s">
        <v>9455</v>
      </c>
    </row>
    <row r="107" spans="2:29" x14ac:dyDescent="0.45">
      <c r="B107" s="44">
        <v>2013</v>
      </c>
      <c r="C107" s="43" t="s">
        <v>8380</v>
      </c>
      <c r="D107" s="61" t="s">
        <v>8330</v>
      </c>
      <c r="E107" s="21">
        <v>30</v>
      </c>
      <c r="F107" s="73">
        <v>3500</v>
      </c>
      <c r="G107" s="62" t="s">
        <v>8399</v>
      </c>
      <c r="H107" s="43" t="str">
        <f t="shared" si="14"/>
        <v>S</v>
      </c>
      <c r="I107" s="43" t="str">
        <f t="shared" si="11"/>
        <v/>
      </c>
      <c r="J107" s="62">
        <v>3540</v>
      </c>
      <c r="K107" s="61">
        <v>1</v>
      </c>
      <c r="L107" s="61"/>
      <c r="M107" s="61"/>
      <c r="N107" s="61"/>
      <c r="O107" s="61">
        <v>69</v>
      </c>
      <c r="P107" s="61">
        <f t="shared" si="12"/>
        <v>1</v>
      </c>
      <c r="V107" s="4"/>
      <c r="W107" s="11" t="s">
        <v>8348</v>
      </c>
      <c r="X107" s="11"/>
      <c r="Y107" s="11">
        <v>13</v>
      </c>
      <c r="Z107" s="11"/>
      <c r="AA107" s="11"/>
      <c r="AB107" s="113" t="str">
        <f t="shared" si="20"/>
        <v>No Success</v>
      </c>
      <c r="AC107" s="43" t="s">
        <v>9455</v>
      </c>
    </row>
    <row r="108" spans="2:29" x14ac:dyDescent="0.45">
      <c r="B108" s="44">
        <v>2013</v>
      </c>
      <c r="C108" s="43" t="s">
        <v>8380</v>
      </c>
      <c r="D108" s="61" t="s">
        <v>8323</v>
      </c>
      <c r="E108" s="21">
        <v>30</v>
      </c>
      <c r="F108" s="73">
        <v>3400</v>
      </c>
      <c r="G108" s="62" t="s">
        <v>8399</v>
      </c>
      <c r="H108" s="43" t="str">
        <f t="shared" si="14"/>
        <v>S</v>
      </c>
      <c r="I108" s="43" t="str">
        <f t="shared" si="11"/>
        <v/>
      </c>
      <c r="J108" s="62">
        <v>6215.56</v>
      </c>
      <c r="K108" s="61">
        <v>1</v>
      </c>
      <c r="L108" s="61"/>
      <c r="M108" s="61"/>
      <c r="N108" s="61"/>
      <c r="O108" s="61">
        <v>87</v>
      </c>
      <c r="P108" s="61">
        <f t="shared" si="12"/>
        <v>1</v>
      </c>
      <c r="V108" s="4"/>
      <c r="W108" s="11" t="s">
        <v>8332</v>
      </c>
      <c r="X108" s="11"/>
      <c r="Y108" s="11"/>
      <c r="Z108" s="11">
        <v>23</v>
      </c>
      <c r="AA108" s="11"/>
      <c r="AB108" s="113" t="str">
        <f t="shared" si="20"/>
        <v>No Success</v>
      </c>
      <c r="AC108" s="43" t="s">
        <v>9455</v>
      </c>
    </row>
    <row r="109" spans="2:29" x14ac:dyDescent="0.45">
      <c r="B109" s="44">
        <v>2013</v>
      </c>
      <c r="C109" s="43" t="s">
        <v>8380</v>
      </c>
      <c r="D109" s="61" t="s">
        <v>8312</v>
      </c>
      <c r="E109" s="21">
        <v>30</v>
      </c>
      <c r="F109" s="73">
        <v>1200</v>
      </c>
      <c r="G109" s="62" t="s">
        <v>8399</v>
      </c>
      <c r="H109" s="43" t="str">
        <f t="shared" si="14"/>
        <v>S</v>
      </c>
      <c r="I109" s="43" t="str">
        <f t="shared" si="11"/>
        <v/>
      </c>
      <c r="J109" s="62">
        <v>2080</v>
      </c>
      <c r="K109" s="61">
        <v>1</v>
      </c>
      <c r="L109" s="61"/>
      <c r="M109" s="61"/>
      <c r="N109" s="61"/>
      <c r="O109" s="61">
        <v>24</v>
      </c>
      <c r="P109" s="61">
        <f t="shared" si="12"/>
        <v>1</v>
      </c>
      <c r="V109" s="4"/>
      <c r="W109" s="11" t="s">
        <v>8316</v>
      </c>
      <c r="X109" s="11"/>
      <c r="Y109" s="11">
        <v>78</v>
      </c>
      <c r="Z109" s="11"/>
      <c r="AA109" s="11"/>
      <c r="AB109" s="113" t="str">
        <f t="shared" si="20"/>
        <v>No Success</v>
      </c>
      <c r="AC109" s="43" t="s">
        <v>9455</v>
      </c>
    </row>
    <row r="110" spans="2:29" x14ac:dyDescent="0.45">
      <c r="B110" s="44">
        <v>2013</v>
      </c>
      <c r="C110" s="43" t="s">
        <v>8378</v>
      </c>
      <c r="D110" s="61" t="s">
        <v>8323</v>
      </c>
      <c r="E110" s="21">
        <v>30</v>
      </c>
      <c r="F110" s="73">
        <v>2500</v>
      </c>
      <c r="G110" s="62" t="s">
        <v>8399</v>
      </c>
      <c r="H110" s="43" t="str">
        <f t="shared" si="14"/>
        <v>S</v>
      </c>
      <c r="I110" s="43" t="str">
        <f t="shared" si="11"/>
        <v/>
      </c>
      <c r="J110" s="62">
        <v>2535</v>
      </c>
      <c r="K110" s="61">
        <v>1</v>
      </c>
      <c r="L110" s="61"/>
      <c r="M110" s="61"/>
      <c r="N110" s="61"/>
      <c r="O110" s="61">
        <v>35</v>
      </c>
      <c r="P110" s="61">
        <f t="shared" si="12"/>
        <v>1</v>
      </c>
      <c r="V110" s="4"/>
      <c r="W110" s="11" t="s">
        <v>8344</v>
      </c>
      <c r="X110" s="11"/>
      <c r="Y110" s="11"/>
      <c r="Z110" s="11">
        <v>16</v>
      </c>
      <c r="AA110" s="11"/>
      <c r="AB110" s="113" t="str">
        <f t="shared" si="20"/>
        <v>No Success</v>
      </c>
      <c r="AC110" s="43" t="s">
        <v>9455</v>
      </c>
    </row>
    <row r="111" spans="2:29" x14ac:dyDescent="0.45">
      <c r="B111" s="44">
        <v>2013</v>
      </c>
      <c r="C111" s="43" t="s">
        <v>8378</v>
      </c>
      <c r="D111" s="61" t="s">
        <v>8342</v>
      </c>
      <c r="E111" s="21">
        <v>30</v>
      </c>
      <c r="F111" s="73">
        <v>4000</v>
      </c>
      <c r="G111" s="62" t="s">
        <v>8399</v>
      </c>
      <c r="H111" s="43" t="str">
        <f t="shared" si="14"/>
        <v>S</v>
      </c>
      <c r="I111" s="43" t="str">
        <f t="shared" si="11"/>
        <v/>
      </c>
      <c r="J111" s="62">
        <v>4340.7</v>
      </c>
      <c r="K111" s="61">
        <v>1</v>
      </c>
      <c r="L111" s="61"/>
      <c r="M111" s="61"/>
      <c r="N111" s="61"/>
      <c r="O111" s="61">
        <v>150</v>
      </c>
      <c r="P111" s="61">
        <f t="shared" si="12"/>
        <v>1</v>
      </c>
      <c r="V111" s="4"/>
      <c r="W111" s="11" t="s">
        <v>8335</v>
      </c>
      <c r="X111" s="11"/>
      <c r="Y111" s="11">
        <v>23</v>
      </c>
      <c r="Z111" s="11"/>
      <c r="AA111" s="11"/>
      <c r="AB111" s="113" t="str">
        <f t="shared" si="20"/>
        <v>No Success</v>
      </c>
      <c r="AC111" s="43" t="s">
        <v>9455</v>
      </c>
    </row>
    <row r="112" spans="2:29" x14ac:dyDescent="0.45">
      <c r="B112" s="44">
        <v>2013</v>
      </c>
      <c r="C112" s="43" t="s">
        <v>8378</v>
      </c>
      <c r="D112" s="61" t="s">
        <v>8312</v>
      </c>
      <c r="E112" s="21">
        <v>30</v>
      </c>
      <c r="F112" s="73">
        <v>3500</v>
      </c>
      <c r="G112" s="62" t="s">
        <v>8399</v>
      </c>
      <c r="H112" s="43" t="str">
        <f t="shared" si="14"/>
        <v>S</v>
      </c>
      <c r="I112" s="43" t="str">
        <f t="shared" si="11"/>
        <v/>
      </c>
      <c r="J112" s="62">
        <v>4040</v>
      </c>
      <c r="K112" s="61">
        <v>1</v>
      </c>
      <c r="L112" s="61"/>
      <c r="M112" s="61"/>
      <c r="N112" s="61"/>
      <c r="O112" s="61">
        <v>47</v>
      </c>
      <c r="P112" s="61">
        <f t="shared" si="12"/>
        <v>1</v>
      </c>
      <c r="V112" s="4"/>
      <c r="W112" s="11" t="s">
        <v>8337</v>
      </c>
      <c r="X112" s="11"/>
      <c r="Y112" s="11">
        <v>101</v>
      </c>
      <c r="Z112" s="11">
        <v>15</v>
      </c>
      <c r="AA112" s="11"/>
      <c r="AB112" s="113" t="str">
        <f t="shared" si="20"/>
        <v>No Success</v>
      </c>
      <c r="AC112" s="43" t="s">
        <v>9455</v>
      </c>
    </row>
    <row r="113" spans="2:29" x14ac:dyDescent="0.45">
      <c r="B113" s="44">
        <v>2013</v>
      </c>
      <c r="C113" s="43" t="s">
        <v>8378</v>
      </c>
      <c r="D113" s="61" t="s">
        <v>8351</v>
      </c>
      <c r="E113" s="21">
        <v>29.958333333328483</v>
      </c>
      <c r="F113" s="73">
        <v>3500</v>
      </c>
      <c r="G113" s="62" t="s">
        <v>8399</v>
      </c>
      <c r="H113" s="43" t="str">
        <f t="shared" si="14"/>
        <v>S</v>
      </c>
      <c r="I113" s="43" t="str">
        <f t="shared" si="11"/>
        <v/>
      </c>
      <c r="J113" s="62">
        <v>5907</v>
      </c>
      <c r="K113" s="61">
        <v>1</v>
      </c>
      <c r="L113" s="61"/>
      <c r="M113" s="61"/>
      <c r="N113" s="61"/>
      <c r="O113" s="61">
        <v>180</v>
      </c>
      <c r="P113" s="61">
        <f t="shared" si="12"/>
        <v>1</v>
      </c>
      <c r="V113" s="4"/>
      <c r="W113" s="11" t="s">
        <v>8324</v>
      </c>
      <c r="X113" s="11"/>
      <c r="Y113" s="11">
        <v>34</v>
      </c>
      <c r="Z113" s="11"/>
      <c r="AA113" s="11"/>
      <c r="AB113" s="113" t="str">
        <f t="shared" si="20"/>
        <v>No Success</v>
      </c>
      <c r="AC113" s="43" t="s">
        <v>9455</v>
      </c>
    </row>
    <row r="114" spans="2:29" x14ac:dyDescent="0.45">
      <c r="B114" s="44">
        <v>2013</v>
      </c>
      <c r="C114" s="43" t="s">
        <v>8369</v>
      </c>
      <c r="D114" s="61" t="s">
        <v>8324</v>
      </c>
      <c r="E114" s="21">
        <v>30</v>
      </c>
      <c r="F114" s="73">
        <v>2400</v>
      </c>
      <c r="G114" s="62" t="s">
        <v>8399</v>
      </c>
      <c r="H114" s="43" t="str">
        <f t="shared" si="14"/>
        <v/>
      </c>
      <c r="I114" s="43" t="str">
        <f t="shared" si="11"/>
        <v>F</v>
      </c>
      <c r="J114" s="62">
        <v>0</v>
      </c>
      <c r="K114" s="61"/>
      <c r="L114" s="61">
        <v>1</v>
      </c>
      <c r="M114" s="61"/>
      <c r="N114" s="61"/>
      <c r="O114" s="61">
        <v>0</v>
      </c>
      <c r="P114" s="61">
        <f t="shared" si="12"/>
        <v>1</v>
      </c>
      <c r="V114" s="4"/>
      <c r="W114" s="11" t="s">
        <v>8358</v>
      </c>
      <c r="X114" s="11"/>
      <c r="Y114" s="11">
        <v>32</v>
      </c>
      <c r="Z114" s="11"/>
      <c r="AA114" s="11"/>
      <c r="AB114" s="113" t="str">
        <f t="shared" si="20"/>
        <v>No Success</v>
      </c>
      <c r="AC114" s="43" t="s">
        <v>9455</v>
      </c>
    </row>
    <row r="115" spans="2:29" x14ac:dyDescent="0.45">
      <c r="B115" s="44">
        <v>2013</v>
      </c>
      <c r="C115" s="43" t="s">
        <v>8369</v>
      </c>
      <c r="D115" s="61" t="s">
        <v>8328</v>
      </c>
      <c r="E115" s="21">
        <v>39.068773148144828</v>
      </c>
      <c r="F115" s="73">
        <v>2750</v>
      </c>
      <c r="G115" s="62" t="s">
        <v>8399</v>
      </c>
      <c r="H115" s="43" t="str">
        <f t="shared" si="14"/>
        <v/>
      </c>
      <c r="I115" s="43" t="str">
        <f t="shared" si="11"/>
        <v>F</v>
      </c>
      <c r="J115" s="62">
        <v>40</v>
      </c>
      <c r="K115" s="61"/>
      <c r="L115" s="61">
        <v>1</v>
      </c>
      <c r="M115" s="61"/>
      <c r="N115" s="61"/>
      <c r="O115" s="61">
        <v>2</v>
      </c>
      <c r="P115" s="61">
        <f t="shared" si="12"/>
        <v>1</v>
      </c>
      <c r="V115" s="4"/>
      <c r="W115" s="11" t="s">
        <v>8343</v>
      </c>
      <c r="X115" s="11"/>
      <c r="Y115" s="11">
        <v>14</v>
      </c>
      <c r="Z115" s="11"/>
      <c r="AA115" s="11"/>
      <c r="AB115" s="113" t="str">
        <f t="shared" si="20"/>
        <v>No Success</v>
      </c>
      <c r="AC115" s="43" t="s">
        <v>9455</v>
      </c>
    </row>
    <row r="116" spans="2:29" x14ac:dyDescent="0.45">
      <c r="B116" s="44">
        <v>2013</v>
      </c>
      <c r="C116" s="43" t="s">
        <v>8369</v>
      </c>
      <c r="D116" s="61" t="s">
        <v>8351</v>
      </c>
      <c r="E116" s="21">
        <v>26.297442129631236</v>
      </c>
      <c r="F116" s="73">
        <v>2500</v>
      </c>
      <c r="G116" s="62" t="s">
        <v>8399</v>
      </c>
      <c r="H116" s="43" t="str">
        <f t="shared" si="14"/>
        <v>S</v>
      </c>
      <c r="I116" s="43" t="str">
        <f t="shared" si="11"/>
        <v/>
      </c>
      <c r="J116" s="62">
        <v>30303.24</v>
      </c>
      <c r="K116" s="61">
        <v>1</v>
      </c>
      <c r="L116" s="61"/>
      <c r="M116" s="61"/>
      <c r="N116" s="61"/>
      <c r="O116" s="61">
        <v>1113</v>
      </c>
      <c r="P116" s="61">
        <f t="shared" si="12"/>
        <v>1</v>
      </c>
      <c r="V116" s="4"/>
      <c r="W116" s="11" t="s">
        <v>8334</v>
      </c>
      <c r="X116" s="11"/>
      <c r="Y116" s="11">
        <v>73</v>
      </c>
      <c r="Z116" s="11"/>
      <c r="AA116" s="11"/>
      <c r="AB116" s="113" t="str">
        <f t="shared" si="20"/>
        <v>No Success</v>
      </c>
      <c r="AC116" s="43" t="s">
        <v>9455</v>
      </c>
    </row>
    <row r="117" spans="2:29" x14ac:dyDescent="0.45">
      <c r="B117" s="44">
        <v>2013</v>
      </c>
      <c r="C117" s="43" t="s">
        <v>8374</v>
      </c>
      <c r="D117" s="61" t="s">
        <v>8328</v>
      </c>
      <c r="E117" s="21">
        <v>30</v>
      </c>
      <c r="F117" s="73">
        <v>2000</v>
      </c>
      <c r="G117" s="62" t="s">
        <v>8399</v>
      </c>
      <c r="H117" s="43" t="str">
        <f t="shared" si="14"/>
        <v/>
      </c>
      <c r="I117" s="43" t="str">
        <f t="shared" si="11"/>
        <v>F</v>
      </c>
      <c r="J117" s="62">
        <v>1351</v>
      </c>
      <c r="K117" s="61"/>
      <c r="L117" s="61">
        <v>1</v>
      </c>
      <c r="M117" s="61"/>
      <c r="N117" s="61"/>
      <c r="O117" s="61">
        <v>29</v>
      </c>
      <c r="P117" s="61">
        <f t="shared" si="12"/>
        <v>1</v>
      </c>
      <c r="V117" s="4"/>
      <c r="W117" s="11" t="s">
        <v>8353</v>
      </c>
      <c r="X117" s="11"/>
      <c r="Y117" s="11">
        <v>14</v>
      </c>
      <c r="Z117" s="11"/>
      <c r="AA117" s="11"/>
      <c r="AB117" s="113" t="str">
        <f t="shared" si="20"/>
        <v>No Success</v>
      </c>
      <c r="AC117" s="43" t="s">
        <v>9455</v>
      </c>
    </row>
    <row r="118" spans="2:29" x14ac:dyDescent="0.45">
      <c r="B118" s="44">
        <v>2013</v>
      </c>
      <c r="C118" s="43" t="s">
        <v>8374</v>
      </c>
      <c r="D118" s="61" t="s">
        <v>8323</v>
      </c>
      <c r="E118" s="21">
        <v>19.473379629627743</v>
      </c>
      <c r="F118" s="73">
        <v>3600</v>
      </c>
      <c r="G118" s="62" t="s">
        <v>8399</v>
      </c>
      <c r="H118" s="43" t="str">
        <f t="shared" si="14"/>
        <v>S</v>
      </c>
      <c r="I118" s="43" t="str">
        <f t="shared" si="11"/>
        <v/>
      </c>
      <c r="J118" s="62">
        <v>11345</v>
      </c>
      <c r="K118" s="61">
        <v>1</v>
      </c>
      <c r="L118" s="61"/>
      <c r="M118" s="61"/>
      <c r="N118" s="61"/>
      <c r="O118" s="61">
        <v>108</v>
      </c>
      <c r="P118" s="61">
        <f t="shared" si="12"/>
        <v>1</v>
      </c>
      <c r="V118" s="4"/>
      <c r="W118" s="11" t="s">
        <v>8340</v>
      </c>
      <c r="X118" s="11"/>
      <c r="Y118" s="11"/>
      <c r="Z118" s="11">
        <v>19</v>
      </c>
      <c r="AA118" s="11"/>
      <c r="AB118" s="113" t="str">
        <f t="shared" si="20"/>
        <v>No Success</v>
      </c>
      <c r="AC118" s="43" t="s">
        <v>9455</v>
      </c>
    </row>
    <row r="119" spans="2:29" x14ac:dyDescent="0.45">
      <c r="B119" s="44">
        <v>2013</v>
      </c>
      <c r="C119" s="43" t="s">
        <v>8373</v>
      </c>
      <c r="D119" s="61" t="s">
        <v>8316</v>
      </c>
      <c r="E119" s="21">
        <v>33.041666666664241</v>
      </c>
      <c r="F119" s="73">
        <v>2500</v>
      </c>
      <c r="G119" s="62" t="s">
        <v>8399</v>
      </c>
      <c r="H119" s="43" t="str">
        <f t="shared" si="14"/>
        <v/>
      </c>
      <c r="I119" s="43" t="str">
        <f t="shared" si="11"/>
        <v>F</v>
      </c>
      <c r="J119" s="62">
        <v>125</v>
      </c>
      <c r="K119" s="61"/>
      <c r="L119" s="61">
        <v>1</v>
      </c>
      <c r="M119" s="61"/>
      <c r="N119" s="61"/>
      <c r="O119" s="61">
        <v>2</v>
      </c>
      <c r="P119" s="61">
        <f t="shared" si="12"/>
        <v>1</v>
      </c>
      <c r="V119" s="4"/>
      <c r="W119" s="11" t="s">
        <v>8314</v>
      </c>
      <c r="X119" s="11"/>
      <c r="Y119" s="11">
        <v>52</v>
      </c>
      <c r="Z119" s="11"/>
      <c r="AA119" s="11"/>
      <c r="AB119" s="113" t="str">
        <f t="shared" si="20"/>
        <v>No Success</v>
      </c>
      <c r="AC119" s="43" t="s">
        <v>9455</v>
      </c>
    </row>
    <row r="120" spans="2:29" x14ac:dyDescent="0.45">
      <c r="B120" s="44">
        <v>2013</v>
      </c>
      <c r="C120" s="43" t="s">
        <v>8373</v>
      </c>
      <c r="D120" s="61" t="s">
        <v>8329</v>
      </c>
      <c r="E120" s="21">
        <v>30.041666666664241</v>
      </c>
      <c r="F120" s="73">
        <v>3000</v>
      </c>
      <c r="G120" s="62" t="s">
        <v>8399</v>
      </c>
      <c r="H120" s="43" t="str">
        <f t="shared" si="14"/>
        <v>S</v>
      </c>
      <c r="I120" s="43" t="str">
        <f t="shared" si="11"/>
        <v/>
      </c>
      <c r="J120" s="62">
        <v>125</v>
      </c>
      <c r="K120" s="61"/>
      <c r="L120" s="61">
        <v>1</v>
      </c>
      <c r="M120" s="61"/>
      <c r="N120" s="61"/>
      <c r="O120" s="61">
        <v>4</v>
      </c>
      <c r="P120" s="61">
        <f t="shared" si="12"/>
        <v>1</v>
      </c>
      <c r="V120" s="4"/>
      <c r="W120" s="11" t="s">
        <v>8313</v>
      </c>
      <c r="X120" s="11"/>
      <c r="Y120" s="11"/>
      <c r="Z120" s="11">
        <v>31</v>
      </c>
      <c r="AA120" s="11"/>
      <c r="AB120" s="113" t="str">
        <f t="shared" si="20"/>
        <v>No Success</v>
      </c>
      <c r="AC120" s="43" t="s">
        <v>9455</v>
      </c>
    </row>
    <row r="121" spans="2:29" x14ac:dyDescent="0.45">
      <c r="B121" s="44">
        <v>2013</v>
      </c>
      <c r="C121" s="43" t="s">
        <v>8373</v>
      </c>
      <c r="D121" s="61" t="s">
        <v>8346</v>
      </c>
      <c r="E121" s="21">
        <v>30.041666666664241</v>
      </c>
      <c r="F121" s="73">
        <v>4500</v>
      </c>
      <c r="G121" s="62" t="s">
        <v>8399</v>
      </c>
      <c r="H121" s="43" t="str">
        <f t="shared" si="14"/>
        <v>S</v>
      </c>
      <c r="I121" s="43" t="str">
        <f t="shared" si="11"/>
        <v/>
      </c>
      <c r="J121" s="62">
        <v>4530</v>
      </c>
      <c r="K121" s="61">
        <v>1</v>
      </c>
      <c r="L121" s="61"/>
      <c r="M121" s="61"/>
      <c r="N121" s="61"/>
      <c r="O121" s="61">
        <v>70</v>
      </c>
      <c r="P121" s="61">
        <f t="shared" si="12"/>
        <v>1</v>
      </c>
    </row>
    <row r="122" spans="2:29" x14ac:dyDescent="0.45">
      <c r="B122" s="44">
        <v>2013</v>
      </c>
      <c r="C122" s="43" t="s">
        <v>8373</v>
      </c>
      <c r="D122" s="61" t="s">
        <v>8312</v>
      </c>
      <c r="E122" s="21">
        <v>34.299618055549217</v>
      </c>
      <c r="F122" s="73">
        <v>1300</v>
      </c>
      <c r="G122" s="62" t="s">
        <v>8399</v>
      </c>
      <c r="H122" s="43" t="str">
        <f t="shared" si="14"/>
        <v>S</v>
      </c>
      <c r="I122" s="43" t="str">
        <f t="shared" si="11"/>
        <v/>
      </c>
      <c r="J122" s="62">
        <v>1700</v>
      </c>
      <c r="K122" s="61">
        <v>1</v>
      </c>
      <c r="L122" s="61"/>
      <c r="M122" s="61"/>
      <c r="N122" s="61"/>
      <c r="O122" s="61">
        <v>26</v>
      </c>
      <c r="P122" s="61">
        <f t="shared" si="12"/>
        <v>1</v>
      </c>
    </row>
    <row r="123" spans="2:29" x14ac:dyDescent="0.45">
      <c r="B123" s="44">
        <v>2013</v>
      </c>
      <c r="C123" s="43" t="s">
        <v>8372</v>
      </c>
      <c r="D123" s="61" t="s">
        <v>8324</v>
      </c>
      <c r="E123" s="21">
        <v>29</v>
      </c>
      <c r="F123" s="73">
        <v>2900</v>
      </c>
      <c r="G123" s="62" t="s">
        <v>8399</v>
      </c>
      <c r="H123" s="43" t="str">
        <f t="shared" si="14"/>
        <v/>
      </c>
      <c r="I123" s="43" t="str">
        <f t="shared" si="11"/>
        <v>F</v>
      </c>
      <c r="J123" s="62">
        <v>895</v>
      </c>
      <c r="K123" s="61"/>
      <c r="L123" s="61">
        <v>1</v>
      </c>
      <c r="M123" s="61"/>
      <c r="N123" s="61"/>
      <c r="O123" s="61">
        <v>19</v>
      </c>
      <c r="P123" s="61">
        <f t="shared" si="12"/>
        <v>1</v>
      </c>
      <c r="W123" s="123" t="s">
        <v>9456</v>
      </c>
      <c r="X123" s="123"/>
      <c r="Y123" s="123"/>
      <c r="Z123" s="123"/>
      <c r="AA123" s="123"/>
      <c r="AB123" s="123"/>
      <c r="AC123" s="123"/>
    </row>
    <row r="124" spans="2:29" ht="28.5" x14ac:dyDescent="0.45">
      <c r="B124" s="44">
        <v>2013</v>
      </c>
      <c r="C124" s="43" t="s">
        <v>8372</v>
      </c>
      <c r="D124" s="61" t="s">
        <v>8329</v>
      </c>
      <c r="E124" s="21">
        <v>22.098518518519995</v>
      </c>
      <c r="F124" s="73">
        <v>1500</v>
      </c>
      <c r="G124" s="62" t="s">
        <v>8399</v>
      </c>
      <c r="H124" s="43" t="str">
        <f t="shared" si="14"/>
        <v>S</v>
      </c>
      <c r="I124" s="43" t="str">
        <f t="shared" si="11"/>
        <v/>
      </c>
      <c r="J124" s="62">
        <v>1655</v>
      </c>
      <c r="K124" s="61">
        <v>1</v>
      </c>
      <c r="L124" s="61"/>
      <c r="M124" s="61"/>
      <c r="N124" s="61"/>
      <c r="O124" s="61">
        <v>52</v>
      </c>
      <c r="P124" s="61">
        <f t="shared" si="12"/>
        <v>1</v>
      </c>
      <c r="U124" s="83"/>
      <c r="V124" s="13" t="s">
        <v>9487</v>
      </c>
      <c r="W124" s="13" t="s">
        <v>8309</v>
      </c>
      <c r="X124" s="13" t="s">
        <v>8420</v>
      </c>
      <c r="Y124" s="13" t="s">
        <v>8417</v>
      </c>
      <c r="Z124" s="13" t="s">
        <v>8418</v>
      </c>
      <c r="AA124" s="13" t="s">
        <v>8419</v>
      </c>
      <c r="AB124" s="14" t="s">
        <v>9448</v>
      </c>
      <c r="AC124" s="13" t="s">
        <v>9451</v>
      </c>
    </row>
    <row r="125" spans="2:29" x14ac:dyDescent="0.45">
      <c r="B125" s="44">
        <v>2014</v>
      </c>
      <c r="C125" s="43" t="s">
        <v>8379</v>
      </c>
      <c r="D125" s="61" t="s">
        <v>8358</v>
      </c>
      <c r="E125" s="21">
        <v>60</v>
      </c>
      <c r="F125" s="73">
        <v>3274</v>
      </c>
      <c r="G125" s="62" t="s">
        <v>8399</v>
      </c>
      <c r="H125" s="43" t="str">
        <f t="shared" si="14"/>
        <v/>
      </c>
      <c r="I125" s="43" t="str">
        <f t="shared" si="11"/>
        <v>F</v>
      </c>
      <c r="J125" s="62">
        <v>0</v>
      </c>
      <c r="K125" s="61"/>
      <c r="L125" s="61">
        <v>1</v>
      </c>
      <c r="M125" s="61"/>
      <c r="N125" s="61"/>
      <c r="O125" s="61">
        <v>0</v>
      </c>
      <c r="P125" s="61">
        <f t="shared" si="12"/>
        <v>1</v>
      </c>
      <c r="U125" s="11" t="s">
        <v>8326</v>
      </c>
      <c r="V125" s="11">
        <v>1</v>
      </c>
      <c r="W125" s="11" t="s">
        <v>8326</v>
      </c>
      <c r="X125" s="11">
        <v>240</v>
      </c>
      <c r="Y125" s="11"/>
      <c r="Z125" s="11"/>
      <c r="AA125" s="11"/>
      <c r="AB125" s="18">
        <f t="shared" ref="AB125:AB139" si="21">IFERROR(Y125/X125,"No Success")</f>
        <v>0</v>
      </c>
      <c r="AC125" s="43" t="s">
        <v>9452</v>
      </c>
    </row>
    <row r="126" spans="2:29" x14ac:dyDescent="0.45">
      <c r="B126" s="44">
        <v>2014</v>
      </c>
      <c r="C126" s="43" t="s">
        <v>8379</v>
      </c>
      <c r="D126" s="61" t="s">
        <v>8337</v>
      </c>
      <c r="E126" s="21">
        <v>30.869421296294604</v>
      </c>
      <c r="F126" s="73">
        <v>3000</v>
      </c>
      <c r="G126" s="62" t="s">
        <v>8399</v>
      </c>
      <c r="H126" s="43" t="str">
        <f t="shared" si="14"/>
        <v/>
      </c>
      <c r="I126" s="43" t="str">
        <f t="shared" si="11"/>
        <v>F</v>
      </c>
      <c r="J126" s="62">
        <v>25</v>
      </c>
      <c r="K126" s="61"/>
      <c r="L126" s="61">
        <v>1</v>
      </c>
      <c r="M126" s="61"/>
      <c r="N126" s="61"/>
      <c r="O126" s="61">
        <v>3</v>
      </c>
      <c r="P126" s="61">
        <f t="shared" si="12"/>
        <v>1</v>
      </c>
      <c r="U126" s="11" t="s">
        <v>8315</v>
      </c>
      <c r="V126" s="11">
        <v>2</v>
      </c>
      <c r="W126" s="11" t="s">
        <v>8315</v>
      </c>
      <c r="X126" s="11">
        <v>164</v>
      </c>
      <c r="Y126" s="11"/>
      <c r="Z126" s="11"/>
      <c r="AA126" s="11"/>
      <c r="AB126" s="18">
        <f t="shared" si="21"/>
        <v>0</v>
      </c>
      <c r="AC126" s="43" t="s">
        <v>9452</v>
      </c>
    </row>
    <row r="127" spans="2:29" x14ac:dyDescent="0.45">
      <c r="B127" s="44">
        <v>2014</v>
      </c>
      <c r="C127" s="43" t="s">
        <v>8379</v>
      </c>
      <c r="D127" s="61" t="s">
        <v>8346</v>
      </c>
      <c r="E127" s="21">
        <v>45</v>
      </c>
      <c r="F127" s="73">
        <v>3800</v>
      </c>
      <c r="G127" s="62" t="s">
        <v>8399</v>
      </c>
      <c r="H127" s="43" t="str">
        <f t="shared" si="14"/>
        <v>S</v>
      </c>
      <c r="I127" s="43" t="str">
        <f t="shared" si="11"/>
        <v/>
      </c>
      <c r="J127" s="62">
        <v>3822.33</v>
      </c>
      <c r="K127" s="61">
        <v>1</v>
      </c>
      <c r="L127" s="61"/>
      <c r="M127" s="61"/>
      <c r="N127" s="61"/>
      <c r="O127" s="61">
        <v>81</v>
      </c>
      <c r="P127" s="61">
        <f t="shared" si="12"/>
        <v>1</v>
      </c>
      <c r="U127" s="11" t="s">
        <v>8349</v>
      </c>
      <c r="V127" s="11">
        <v>3</v>
      </c>
      <c r="W127" s="11" t="s">
        <v>8349</v>
      </c>
      <c r="X127" s="11">
        <v>103</v>
      </c>
      <c r="Y127" s="11"/>
      <c r="Z127" s="11"/>
      <c r="AA127" s="11"/>
      <c r="AB127" s="18">
        <f t="shared" si="21"/>
        <v>0</v>
      </c>
      <c r="AC127" s="43" t="s">
        <v>9452</v>
      </c>
    </row>
    <row r="128" spans="2:29" x14ac:dyDescent="0.45">
      <c r="B128" s="44">
        <v>2014</v>
      </c>
      <c r="C128" s="43" t="s">
        <v>8379</v>
      </c>
      <c r="D128" s="61" t="s">
        <v>8342</v>
      </c>
      <c r="E128" s="21">
        <v>14.420729166668025</v>
      </c>
      <c r="F128" s="73">
        <v>1600</v>
      </c>
      <c r="G128" s="62" t="s">
        <v>8399</v>
      </c>
      <c r="H128" s="43" t="str">
        <f t="shared" si="14"/>
        <v>S</v>
      </c>
      <c r="I128" s="43" t="str">
        <f t="shared" si="11"/>
        <v/>
      </c>
      <c r="J128" s="62">
        <v>2198</v>
      </c>
      <c r="K128" s="61">
        <v>1</v>
      </c>
      <c r="L128" s="61"/>
      <c r="M128" s="61"/>
      <c r="N128" s="61"/>
      <c r="O128" s="61">
        <v>71</v>
      </c>
      <c r="P128" s="61">
        <f t="shared" si="12"/>
        <v>1</v>
      </c>
      <c r="U128" s="11" t="s">
        <v>8351</v>
      </c>
      <c r="V128" s="11">
        <v>4</v>
      </c>
      <c r="W128" s="11" t="s">
        <v>8351</v>
      </c>
      <c r="X128" s="11">
        <v>52</v>
      </c>
      <c r="Y128" s="11"/>
      <c r="Z128" s="11"/>
      <c r="AA128" s="11"/>
      <c r="AB128" s="18">
        <f t="shared" si="21"/>
        <v>0</v>
      </c>
      <c r="AC128" s="43" t="s">
        <v>9452</v>
      </c>
    </row>
    <row r="129" spans="2:29" x14ac:dyDescent="0.45">
      <c r="B129" s="44">
        <v>2014</v>
      </c>
      <c r="C129" s="43" t="s">
        <v>8371</v>
      </c>
      <c r="D129" s="61" t="s">
        <v>8343</v>
      </c>
      <c r="E129" s="21">
        <v>31</v>
      </c>
      <c r="F129" s="73">
        <v>2500</v>
      </c>
      <c r="G129" s="62" t="s">
        <v>8399</v>
      </c>
      <c r="H129" s="43" t="str">
        <f t="shared" si="14"/>
        <v/>
      </c>
      <c r="I129" s="43" t="str">
        <f t="shared" si="11"/>
        <v>F</v>
      </c>
      <c r="J129" s="62">
        <v>100</v>
      </c>
      <c r="K129" s="61"/>
      <c r="L129" s="61">
        <v>1</v>
      </c>
      <c r="M129" s="61"/>
      <c r="N129" s="61"/>
      <c r="O129" s="61">
        <v>1</v>
      </c>
      <c r="P129" s="61">
        <f t="shared" si="12"/>
        <v>1</v>
      </c>
      <c r="U129" s="11" t="s">
        <v>8311</v>
      </c>
      <c r="V129" s="11">
        <v>5</v>
      </c>
      <c r="W129" s="11" t="s">
        <v>8311</v>
      </c>
      <c r="X129" s="11">
        <v>49</v>
      </c>
      <c r="Y129" s="11"/>
      <c r="Z129" s="11"/>
      <c r="AA129" s="11"/>
      <c r="AB129" s="18">
        <f t="shared" si="21"/>
        <v>0</v>
      </c>
      <c r="AC129" s="43" t="s">
        <v>9452</v>
      </c>
    </row>
    <row r="130" spans="2:29" x14ac:dyDescent="0.45">
      <c r="B130" s="44">
        <v>2014</v>
      </c>
      <c r="C130" s="43" t="s">
        <v>8371</v>
      </c>
      <c r="D130" s="61" t="s">
        <v>8355</v>
      </c>
      <c r="E130" s="21">
        <v>17.012465277781303</v>
      </c>
      <c r="F130" s="73">
        <v>1500</v>
      </c>
      <c r="G130" s="62" t="s">
        <v>8399</v>
      </c>
      <c r="H130" s="43" t="str">
        <f t="shared" si="14"/>
        <v>S</v>
      </c>
      <c r="I130" s="43" t="str">
        <f t="shared" si="11"/>
        <v/>
      </c>
      <c r="J130" s="62">
        <v>15</v>
      </c>
      <c r="K130" s="61"/>
      <c r="L130" s="61">
        <v>1</v>
      </c>
      <c r="M130" s="61"/>
      <c r="N130" s="61"/>
      <c r="O130" s="61">
        <v>1</v>
      </c>
      <c r="P130" s="61">
        <f t="shared" si="12"/>
        <v>1</v>
      </c>
      <c r="U130" s="11" t="s">
        <v>8323</v>
      </c>
      <c r="V130" s="11">
        <v>6</v>
      </c>
      <c r="W130" s="11" t="s">
        <v>8323</v>
      </c>
      <c r="X130" s="11">
        <v>49</v>
      </c>
      <c r="Y130" s="11"/>
      <c r="Z130" s="11"/>
      <c r="AA130" s="11"/>
      <c r="AB130" s="18">
        <f t="shared" si="21"/>
        <v>0</v>
      </c>
      <c r="AC130" s="43" t="s">
        <v>9452</v>
      </c>
    </row>
    <row r="131" spans="2:29" x14ac:dyDescent="0.45">
      <c r="B131" s="44">
        <v>2014</v>
      </c>
      <c r="C131" s="43" t="s">
        <v>8381</v>
      </c>
      <c r="D131" s="61" t="s">
        <v>8324</v>
      </c>
      <c r="E131" s="21">
        <v>58.937928240738984</v>
      </c>
      <c r="F131" s="73">
        <v>1200</v>
      </c>
      <c r="G131" s="62" t="s">
        <v>8399</v>
      </c>
      <c r="H131" s="43" t="str">
        <f t="shared" si="14"/>
        <v/>
      </c>
      <c r="I131" s="43" t="str">
        <f t="shared" si="11"/>
        <v>F</v>
      </c>
      <c r="J131" s="62">
        <v>100</v>
      </c>
      <c r="K131" s="61"/>
      <c r="L131" s="61">
        <v>1</v>
      </c>
      <c r="M131" s="61"/>
      <c r="N131" s="61"/>
      <c r="O131" s="61">
        <v>1</v>
      </c>
      <c r="P131" s="61">
        <f t="shared" si="12"/>
        <v>1</v>
      </c>
      <c r="U131" s="11" t="s">
        <v>8312</v>
      </c>
      <c r="V131" s="11">
        <v>7</v>
      </c>
      <c r="W131" s="11" t="s">
        <v>8312</v>
      </c>
      <c r="X131" s="11">
        <v>48</v>
      </c>
      <c r="Y131" s="11"/>
      <c r="Z131" s="11"/>
      <c r="AA131" s="11"/>
      <c r="AB131" s="18">
        <f t="shared" si="21"/>
        <v>0</v>
      </c>
      <c r="AC131" s="43" t="s">
        <v>9452</v>
      </c>
    </row>
    <row r="132" spans="2:29" x14ac:dyDescent="0.45">
      <c r="B132" s="44">
        <v>2014</v>
      </c>
      <c r="C132" s="43" t="s">
        <v>8377</v>
      </c>
      <c r="D132" s="61" t="s">
        <v>8316</v>
      </c>
      <c r="E132" s="21">
        <v>29.958333333328483</v>
      </c>
      <c r="F132" s="73">
        <v>3300</v>
      </c>
      <c r="G132" s="62" t="s">
        <v>8399</v>
      </c>
      <c r="H132" s="43" t="str">
        <f t="shared" si="14"/>
        <v/>
      </c>
      <c r="I132" s="43" t="str">
        <f t="shared" ref="I132:I195" si="22">IFERROR(VLOOKUP(D132,$W$143:$AC$169,7,0),"")</f>
        <v>F</v>
      </c>
      <c r="J132" s="62">
        <v>14.5</v>
      </c>
      <c r="K132" s="61"/>
      <c r="L132" s="61">
        <v>1</v>
      </c>
      <c r="M132" s="61"/>
      <c r="N132" s="61"/>
      <c r="O132" s="61">
        <v>3</v>
      </c>
      <c r="P132" s="61">
        <f t="shared" ref="P132:P195" si="23">SUM(K132:N132)</f>
        <v>1</v>
      </c>
      <c r="U132" s="11" t="s">
        <v>8346</v>
      </c>
      <c r="V132" s="11">
        <v>8</v>
      </c>
      <c r="W132" s="11" t="s">
        <v>8346</v>
      </c>
      <c r="X132" s="11">
        <v>35</v>
      </c>
      <c r="Y132" s="11"/>
      <c r="Z132" s="11"/>
      <c r="AA132" s="11"/>
      <c r="AB132" s="18">
        <f t="shared" si="21"/>
        <v>0</v>
      </c>
      <c r="AC132" s="43" t="s">
        <v>9452</v>
      </c>
    </row>
    <row r="133" spans="2:29" x14ac:dyDescent="0.45">
      <c r="B133" s="44">
        <v>2014</v>
      </c>
      <c r="C133" s="43" t="s">
        <v>8377</v>
      </c>
      <c r="D133" s="61" t="s">
        <v>8323</v>
      </c>
      <c r="E133" s="21">
        <v>29.958333333328483</v>
      </c>
      <c r="F133" s="73">
        <v>1400</v>
      </c>
      <c r="G133" s="62" t="s">
        <v>8399</v>
      </c>
      <c r="H133" s="43" t="str">
        <f t="shared" ref="H133:H196" si="24">IFERROR(VLOOKUP(D133,$W$125:$AC$139,7,0),"")</f>
        <v>S</v>
      </c>
      <c r="I133" s="43" t="str">
        <f t="shared" si="22"/>
        <v/>
      </c>
      <c r="J133" s="62">
        <v>1550</v>
      </c>
      <c r="K133" s="61">
        <v>1</v>
      </c>
      <c r="L133" s="61"/>
      <c r="M133" s="61"/>
      <c r="N133" s="61"/>
      <c r="O133" s="61">
        <v>23</v>
      </c>
      <c r="P133" s="61">
        <f t="shared" si="23"/>
        <v>1</v>
      </c>
      <c r="U133" s="11" t="s">
        <v>8352</v>
      </c>
      <c r="V133" s="11">
        <v>9</v>
      </c>
      <c r="W133" s="11" t="s">
        <v>8352</v>
      </c>
      <c r="X133" s="11">
        <v>34</v>
      </c>
      <c r="Y133" s="11"/>
      <c r="Z133" s="11"/>
      <c r="AA133" s="11">
        <v>4</v>
      </c>
      <c r="AB133" s="18">
        <f t="shared" si="21"/>
        <v>0</v>
      </c>
      <c r="AC133" s="43" t="s">
        <v>9452</v>
      </c>
    </row>
    <row r="134" spans="2:29" x14ac:dyDescent="0.45">
      <c r="B134" s="44">
        <v>2014</v>
      </c>
      <c r="C134" s="43" t="s">
        <v>8377</v>
      </c>
      <c r="D134" s="61" t="s">
        <v>8346</v>
      </c>
      <c r="E134" s="21">
        <v>27.220393518524361</v>
      </c>
      <c r="F134" s="73">
        <v>3400</v>
      </c>
      <c r="G134" s="62" t="s">
        <v>8399</v>
      </c>
      <c r="H134" s="43" t="str">
        <f t="shared" si="24"/>
        <v>S</v>
      </c>
      <c r="I134" s="43" t="str">
        <f t="shared" si="22"/>
        <v/>
      </c>
      <c r="J134" s="62">
        <v>4313</v>
      </c>
      <c r="K134" s="61">
        <v>1</v>
      </c>
      <c r="L134" s="61"/>
      <c r="M134" s="61"/>
      <c r="N134" s="61"/>
      <c r="O134" s="61">
        <v>82</v>
      </c>
      <c r="P134" s="61">
        <f t="shared" si="23"/>
        <v>1</v>
      </c>
      <c r="U134" s="11" t="s">
        <v>8354</v>
      </c>
      <c r="V134" s="11">
        <v>10</v>
      </c>
      <c r="W134" s="11" t="s">
        <v>8354</v>
      </c>
      <c r="X134" s="11">
        <v>33</v>
      </c>
      <c r="Y134" s="11"/>
      <c r="Z134" s="11"/>
      <c r="AA134" s="11"/>
      <c r="AB134" s="18">
        <f t="shared" si="21"/>
        <v>0</v>
      </c>
      <c r="AC134" s="43" t="s">
        <v>9452</v>
      </c>
    </row>
    <row r="135" spans="2:29" x14ac:dyDescent="0.45">
      <c r="B135" s="44">
        <v>2014</v>
      </c>
      <c r="C135" s="43" t="s">
        <v>8377</v>
      </c>
      <c r="D135" s="61" t="s">
        <v>8351</v>
      </c>
      <c r="E135" s="21">
        <v>29.958333333335759</v>
      </c>
      <c r="F135" s="73">
        <v>2500</v>
      </c>
      <c r="G135" s="62" t="s">
        <v>8399</v>
      </c>
      <c r="H135" s="43" t="str">
        <f t="shared" si="24"/>
        <v>S</v>
      </c>
      <c r="I135" s="43" t="str">
        <f t="shared" si="22"/>
        <v/>
      </c>
      <c r="J135" s="62">
        <v>8173</v>
      </c>
      <c r="K135" s="61">
        <v>1</v>
      </c>
      <c r="L135" s="61"/>
      <c r="M135" s="61"/>
      <c r="N135" s="61"/>
      <c r="O135" s="61">
        <v>84</v>
      </c>
      <c r="P135" s="61">
        <f t="shared" si="23"/>
        <v>1</v>
      </c>
      <c r="U135" s="11" t="s">
        <v>8330</v>
      </c>
      <c r="V135" s="11">
        <v>11</v>
      </c>
      <c r="W135" s="11" t="s">
        <v>8330</v>
      </c>
      <c r="X135" s="11">
        <v>30</v>
      </c>
      <c r="Y135" s="11"/>
      <c r="Z135" s="11"/>
      <c r="AA135" s="11"/>
      <c r="AB135" s="18">
        <f t="shared" si="21"/>
        <v>0</v>
      </c>
      <c r="AC135" s="43" t="s">
        <v>9452</v>
      </c>
    </row>
    <row r="136" spans="2:29" x14ac:dyDescent="0.45">
      <c r="B136" s="44">
        <v>2014</v>
      </c>
      <c r="C136" s="43" t="s">
        <v>8376</v>
      </c>
      <c r="D136" s="61" t="s">
        <v>8346</v>
      </c>
      <c r="E136" s="21">
        <v>14</v>
      </c>
      <c r="F136" s="73">
        <v>1500</v>
      </c>
      <c r="G136" s="62" t="s">
        <v>8399</v>
      </c>
      <c r="H136" s="43" t="str">
        <f t="shared" si="24"/>
        <v>S</v>
      </c>
      <c r="I136" s="43" t="str">
        <f t="shared" si="22"/>
        <v/>
      </c>
      <c r="J136" s="62">
        <v>1776</v>
      </c>
      <c r="K136" s="61">
        <v>1</v>
      </c>
      <c r="L136" s="61"/>
      <c r="M136" s="61"/>
      <c r="N136" s="61"/>
      <c r="O136" s="61">
        <v>49</v>
      </c>
      <c r="P136" s="61">
        <f t="shared" si="23"/>
        <v>1</v>
      </c>
      <c r="U136" s="11" t="s">
        <v>8342</v>
      </c>
      <c r="V136" s="11">
        <v>12</v>
      </c>
      <c r="W136" s="11" t="s">
        <v>8342</v>
      </c>
      <c r="X136" s="11">
        <v>20</v>
      </c>
      <c r="Y136" s="11"/>
      <c r="Z136" s="11"/>
      <c r="AA136" s="11"/>
      <c r="AB136" s="18">
        <f t="shared" si="21"/>
        <v>0</v>
      </c>
      <c r="AC136" s="43" t="s">
        <v>9452</v>
      </c>
    </row>
    <row r="137" spans="2:29" x14ac:dyDescent="0.45">
      <c r="B137" s="44">
        <v>2014</v>
      </c>
      <c r="C137" s="43" t="s">
        <v>8370</v>
      </c>
      <c r="D137" s="61" t="s">
        <v>8324</v>
      </c>
      <c r="E137" s="21">
        <v>52.5</v>
      </c>
      <c r="F137" s="73">
        <v>4500</v>
      </c>
      <c r="G137" s="62" t="s">
        <v>8399</v>
      </c>
      <c r="H137" s="43" t="str">
        <f t="shared" si="24"/>
        <v/>
      </c>
      <c r="I137" s="43" t="str">
        <f t="shared" si="22"/>
        <v>F</v>
      </c>
      <c r="J137" s="62">
        <v>57</v>
      </c>
      <c r="K137" s="61"/>
      <c r="L137" s="61">
        <v>2</v>
      </c>
      <c r="M137" s="61"/>
      <c r="N137" s="61"/>
      <c r="O137" s="61">
        <v>3</v>
      </c>
      <c r="P137" s="61">
        <f t="shared" si="23"/>
        <v>2</v>
      </c>
      <c r="U137" s="11" t="s">
        <v>8327</v>
      </c>
      <c r="V137" s="11">
        <v>13</v>
      </c>
      <c r="W137" s="11" t="s">
        <v>8327</v>
      </c>
      <c r="X137" s="11">
        <v>14</v>
      </c>
      <c r="Y137" s="11"/>
      <c r="Z137" s="11"/>
      <c r="AA137" s="11"/>
      <c r="AB137" s="18">
        <f t="shared" si="21"/>
        <v>0</v>
      </c>
      <c r="AC137" s="43" t="s">
        <v>9452</v>
      </c>
    </row>
    <row r="138" spans="2:29" x14ac:dyDescent="0.45">
      <c r="B138" s="44">
        <v>2014</v>
      </c>
      <c r="C138" s="43" t="s">
        <v>8370</v>
      </c>
      <c r="D138" s="61" t="s">
        <v>8340</v>
      </c>
      <c r="E138" s="21">
        <v>30.372499999997672</v>
      </c>
      <c r="F138" s="73">
        <v>2000</v>
      </c>
      <c r="G138" s="62" t="s">
        <v>8399</v>
      </c>
      <c r="H138" s="43" t="str">
        <f t="shared" si="24"/>
        <v/>
      </c>
      <c r="I138" s="43" t="str">
        <f t="shared" si="22"/>
        <v>F</v>
      </c>
      <c r="J138" s="62">
        <v>0</v>
      </c>
      <c r="K138" s="61"/>
      <c r="L138" s="61"/>
      <c r="M138" s="61">
        <v>1</v>
      </c>
      <c r="N138" s="61"/>
      <c r="O138" s="61">
        <v>0</v>
      </c>
      <c r="P138" s="61">
        <f t="shared" si="23"/>
        <v>1</v>
      </c>
      <c r="U138" s="11" t="s">
        <v>8355</v>
      </c>
      <c r="V138" s="11">
        <v>14</v>
      </c>
      <c r="W138" s="11" t="s">
        <v>8355</v>
      </c>
      <c r="X138" s="11">
        <v>31</v>
      </c>
      <c r="Y138" s="11">
        <v>1</v>
      </c>
      <c r="Z138" s="11">
        <v>15</v>
      </c>
      <c r="AA138" s="11"/>
      <c r="AB138" s="18">
        <f t="shared" si="21"/>
        <v>3.2258064516129031E-2</v>
      </c>
      <c r="AC138" s="43" t="s">
        <v>9452</v>
      </c>
    </row>
    <row r="139" spans="2:29" x14ac:dyDescent="0.45">
      <c r="B139" s="44">
        <v>2014</v>
      </c>
      <c r="C139" s="43" t="s">
        <v>8380</v>
      </c>
      <c r="D139" s="61" t="s">
        <v>8339</v>
      </c>
      <c r="E139" s="21">
        <v>30</v>
      </c>
      <c r="F139" s="73">
        <v>1200</v>
      </c>
      <c r="G139" s="62" t="s">
        <v>8399</v>
      </c>
      <c r="H139" s="43" t="str">
        <f t="shared" si="24"/>
        <v/>
      </c>
      <c r="I139" s="43" t="str">
        <f t="shared" si="22"/>
        <v>F</v>
      </c>
      <c r="J139" s="62">
        <v>25</v>
      </c>
      <c r="K139" s="61"/>
      <c r="L139" s="61">
        <v>1</v>
      </c>
      <c r="M139" s="61"/>
      <c r="N139" s="61"/>
      <c r="O139" s="61">
        <v>4</v>
      </c>
      <c r="P139" s="61">
        <f t="shared" si="23"/>
        <v>1</v>
      </c>
      <c r="U139" s="11" t="s">
        <v>8329</v>
      </c>
      <c r="V139" s="11">
        <v>15</v>
      </c>
      <c r="W139" s="11" t="s">
        <v>8329</v>
      </c>
      <c r="X139" s="11">
        <v>138</v>
      </c>
      <c r="Y139" s="11">
        <v>20</v>
      </c>
      <c r="Z139" s="11"/>
      <c r="AA139" s="11"/>
      <c r="AB139" s="18">
        <f t="shared" si="21"/>
        <v>0.14492753623188406</v>
      </c>
      <c r="AC139" s="43" t="s">
        <v>9452</v>
      </c>
    </row>
    <row r="140" spans="2:29" x14ac:dyDescent="0.45">
      <c r="B140" s="44">
        <v>2014</v>
      </c>
      <c r="C140" s="43" t="s">
        <v>8380</v>
      </c>
      <c r="D140" s="61" t="s">
        <v>8346</v>
      </c>
      <c r="E140" s="21">
        <v>30</v>
      </c>
      <c r="F140" s="73">
        <v>1000</v>
      </c>
      <c r="G140" s="62" t="s">
        <v>8399</v>
      </c>
      <c r="H140" s="43" t="str">
        <f t="shared" si="24"/>
        <v>S</v>
      </c>
      <c r="I140" s="43" t="str">
        <f t="shared" si="22"/>
        <v/>
      </c>
      <c r="J140" s="62">
        <v>1175</v>
      </c>
      <c r="K140" s="61">
        <v>1</v>
      </c>
      <c r="L140" s="61"/>
      <c r="M140" s="61"/>
      <c r="N140" s="61"/>
      <c r="O140" s="61">
        <v>25</v>
      </c>
      <c r="P140" s="61">
        <f t="shared" si="23"/>
        <v>1</v>
      </c>
    </row>
    <row r="141" spans="2:29" x14ac:dyDescent="0.45">
      <c r="B141" s="44">
        <v>2014</v>
      </c>
      <c r="C141" s="43" t="s">
        <v>8378</v>
      </c>
      <c r="D141" s="61" t="s">
        <v>8330</v>
      </c>
      <c r="E141" s="21">
        <v>22.505960648151813</v>
      </c>
      <c r="F141" s="73">
        <v>2500</v>
      </c>
      <c r="G141" s="62" t="s">
        <v>8399</v>
      </c>
      <c r="H141" s="43" t="str">
        <f t="shared" si="24"/>
        <v>S</v>
      </c>
      <c r="I141" s="43" t="str">
        <f t="shared" si="22"/>
        <v/>
      </c>
      <c r="J141" s="62">
        <v>4890</v>
      </c>
      <c r="K141" s="61">
        <v>1</v>
      </c>
      <c r="L141" s="61"/>
      <c r="M141" s="61"/>
      <c r="N141" s="61"/>
      <c r="O141" s="61">
        <v>120</v>
      </c>
      <c r="P141" s="61">
        <f t="shared" si="23"/>
        <v>1</v>
      </c>
      <c r="W141" s="119" t="s">
        <v>9457</v>
      </c>
      <c r="X141" s="120"/>
      <c r="Y141" s="120"/>
      <c r="Z141" s="120"/>
      <c r="AA141" s="120"/>
      <c r="AB141" s="120"/>
      <c r="AC141" s="121"/>
    </row>
    <row r="142" spans="2:29" ht="28.5" x14ac:dyDescent="0.45">
      <c r="B142" s="44">
        <v>2014</v>
      </c>
      <c r="C142" s="43" t="s">
        <v>8378</v>
      </c>
      <c r="D142" s="61" t="s">
        <v>8329</v>
      </c>
      <c r="E142" s="21">
        <v>31.325486111112696</v>
      </c>
      <c r="F142" s="73">
        <v>3000</v>
      </c>
      <c r="G142" s="62" t="s">
        <v>8399</v>
      </c>
      <c r="H142" s="43" t="str">
        <f t="shared" si="24"/>
        <v>S</v>
      </c>
      <c r="I142" s="43" t="str">
        <f t="shared" si="22"/>
        <v/>
      </c>
      <c r="J142" s="62">
        <v>3236</v>
      </c>
      <c r="K142" s="61">
        <v>1</v>
      </c>
      <c r="L142" s="61"/>
      <c r="M142" s="61"/>
      <c r="N142" s="61"/>
      <c r="O142" s="61">
        <v>79</v>
      </c>
      <c r="P142" s="61">
        <f t="shared" si="23"/>
        <v>1</v>
      </c>
      <c r="W142" s="13" t="s">
        <v>8309</v>
      </c>
      <c r="X142" s="13" t="s">
        <v>8420</v>
      </c>
      <c r="Y142" s="13" t="s">
        <v>8417</v>
      </c>
      <c r="Z142" s="13" t="s">
        <v>8418</v>
      </c>
      <c r="AA142" s="13" t="s">
        <v>8419</v>
      </c>
      <c r="AB142" s="14" t="s">
        <v>9448</v>
      </c>
      <c r="AC142" s="13" t="s">
        <v>9451</v>
      </c>
    </row>
    <row r="143" spans="2:29" x14ac:dyDescent="0.45">
      <c r="B143" s="44">
        <v>2014</v>
      </c>
      <c r="C143" s="43" t="s">
        <v>8378</v>
      </c>
      <c r="D143" s="61" t="s">
        <v>8328</v>
      </c>
      <c r="E143" s="21">
        <v>60</v>
      </c>
      <c r="F143" s="73">
        <v>2000</v>
      </c>
      <c r="G143" s="62" t="s">
        <v>8399</v>
      </c>
      <c r="H143" s="43" t="str">
        <f t="shared" si="24"/>
        <v/>
      </c>
      <c r="I143" s="43" t="str">
        <f t="shared" si="22"/>
        <v>F</v>
      </c>
      <c r="J143" s="62">
        <v>120</v>
      </c>
      <c r="K143" s="61"/>
      <c r="L143" s="61">
        <v>1</v>
      </c>
      <c r="M143" s="61"/>
      <c r="N143" s="61"/>
      <c r="O143" s="61">
        <v>2</v>
      </c>
      <c r="P143" s="61">
        <f t="shared" si="23"/>
        <v>1</v>
      </c>
      <c r="W143" s="11" t="s">
        <v>8339</v>
      </c>
      <c r="X143" s="11">
        <v>62</v>
      </c>
      <c r="Y143" s="11">
        <v>34</v>
      </c>
      <c r="Z143" s="11"/>
      <c r="AA143" s="11"/>
      <c r="AB143" s="18">
        <f>IFERROR(Y143/X143,"No Success")</f>
        <v>0.54838709677419351</v>
      </c>
      <c r="AC143" s="43" t="s">
        <v>9455</v>
      </c>
    </row>
    <row r="144" spans="2:29" x14ac:dyDescent="0.45">
      <c r="B144" s="44">
        <v>2014</v>
      </c>
      <c r="C144" s="43" t="s">
        <v>8378</v>
      </c>
      <c r="D144" s="61" t="s">
        <v>8311</v>
      </c>
      <c r="E144" s="21">
        <v>14.367534722223354</v>
      </c>
      <c r="F144" s="73">
        <v>3000</v>
      </c>
      <c r="G144" s="62" t="s">
        <v>8399</v>
      </c>
      <c r="H144" s="43" t="str">
        <f t="shared" si="24"/>
        <v>S</v>
      </c>
      <c r="I144" s="43" t="str">
        <f t="shared" si="22"/>
        <v/>
      </c>
      <c r="J144" s="62">
        <v>3289</v>
      </c>
      <c r="K144" s="61">
        <v>1</v>
      </c>
      <c r="L144" s="61"/>
      <c r="M144" s="61"/>
      <c r="N144" s="61"/>
      <c r="O144" s="61">
        <v>117</v>
      </c>
      <c r="P144" s="61">
        <f t="shared" si="23"/>
        <v>1</v>
      </c>
      <c r="W144" s="11" t="s">
        <v>8318</v>
      </c>
      <c r="X144" s="11">
        <v>412</v>
      </c>
      <c r="Y144" s="11">
        <v>250</v>
      </c>
      <c r="Z144" s="11"/>
      <c r="AA144" s="11">
        <v>9</v>
      </c>
      <c r="AB144" s="18">
        <f>IFERROR(Y144/X144,"No Success")</f>
        <v>0.60679611650485432</v>
      </c>
      <c r="AC144" s="43" t="s">
        <v>9455</v>
      </c>
    </row>
    <row r="145" spans="2:29" x14ac:dyDescent="0.45">
      <c r="B145" s="44">
        <v>2014</v>
      </c>
      <c r="C145" s="43" t="s">
        <v>8369</v>
      </c>
      <c r="D145" s="61" t="s">
        <v>8329</v>
      </c>
      <c r="E145" s="21">
        <v>37.275104166670644</v>
      </c>
      <c r="F145" s="73">
        <v>2500</v>
      </c>
      <c r="G145" s="62" t="s">
        <v>8399</v>
      </c>
      <c r="H145" s="43" t="str">
        <f t="shared" si="24"/>
        <v>S</v>
      </c>
      <c r="I145" s="43" t="str">
        <f t="shared" si="22"/>
        <v/>
      </c>
      <c r="J145" s="62">
        <v>2710</v>
      </c>
      <c r="K145" s="61">
        <v>1</v>
      </c>
      <c r="L145" s="61"/>
      <c r="M145" s="61"/>
      <c r="N145" s="61"/>
      <c r="O145" s="61">
        <v>50</v>
      </c>
      <c r="P145" s="61">
        <f t="shared" si="23"/>
        <v>1</v>
      </c>
      <c r="W145" s="11" t="s">
        <v>8361</v>
      </c>
      <c r="X145" s="11">
        <v>1651</v>
      </c>
      <c r="Y145" s="11">
        <v>1097</v>
      </c>
      <c r="Z145" s="11">
        <v>257</v>
      </c>
      <c r="AA145" s="11">
        <v>33</v>
      </c>
      <c r="AB145" s="18">
        <f>IFERROR(Y145/X145,"No Success")</f>
        <v>0.66444579043004237</v>
      </c>
      <c r="AC145" s="43" t="s">
        <v>9455</v>
      </c>
    </row>
    <row r="146" spans="2:29" x14ac:dyDescent="0.45">
      <c r="B146" s="44">
        <v>2014</v>
      </c>
      <c r="C146" s="43" t="s">
        <v>8369</v>
      </c>
      <c r="D146" s="61" t="s">
        <v>8335</v>
      </c>
      <c r="E146" s="21">
        <v>30</v>
      </c>
      <c r="F146" s="73">
        <v>2500</v>
      </c>
      <c r="G146" s="62" t="s">
        <v>8399</v>
      </c>
      <c r="H146" s="43" t="str">
        <f t="shared" si="24"/>
        <v/>
      </c>
      <c r="I146" s="43" t="str">
        <f t="shared" si="22"/>
        <v>F</v>
      </c>
      <c r="J146" s="62">
        <v>10</v>
      </c>
      <c r="K146" s="61"/>
      <c r="L146" s="61">
        <v>1</v>
      </c>
      <c r="M146" s="61"/>
      <c r="N146" s="61"/>
      <c r="O146" s="61">
        <v>2</v>
      </c>
      <c r="P146" s="61">
        <f t="shared" si="23"/>
        <v>1</v>
      </c>
      <c r="W146" s="11" t="s">
        <v>8357</v>
      </c>
      <c r="X146" s="11">
        <v>68</v>
      </c>
      <c r="Y146" s="11">
        <v>59</v>
      </c>
      <c r="Z146" s="11">
        <v>15</v>
      </c>
      <c r="AA146" s="11">
        <v>3</v>
      </c>
      <c r="AB146" s="18">
        <f>IFERROR(Y146/X146,"No Success")</f>
        <v>0.86764705882352944</v>
      </c>
      <c r="AC146" s="43" t="s">
        <v>9455</v>
      </c>
    </row>
    <row r="147" spans="2:29" x14ac:dyDescent="0.45">
      <c r="B147" s="44">
        <v>2014</v>
      </c>
      <c r="C147" s="43" t="s">
        <v>8369</v>
      </c>
      <c r="D147" s="61" t="s">
        <v>8313</v>
      </c>
      <c r="E147" s="21">
        <v>33.409756944442051</v>
      </c>
      <c r="F147" s="73">
        <v>3000</v>
      </c>
      <c r="G147" s="62" t="s">
        <v>8399</v>
      </c>
      <c r="H147" s="43" t="str">
        <f t="shared" si="24"/>
        <v/>
      </c>
      <c r="I147" s="43" t="str">
        <f t="shared" si="22"/>
        <v>F</v>
      </c>
      <c r="J147" s="62">
        <v>403</v>
      </c>
      <c r="K147" s="61"/>
      <c r="L147" s="61"/>
      <c r="M147" s="61">
        <v>1</v>
      </c>
      <c r="N147" s="61"/>
      <c r="O147" s="61">
        <v>5</v>
      </c>
      <c r="P147" s="61">
        <f t="shared" si="23"/>
        <v>1</v>
      </c>
      <c r="W147" s="11" t="s">
        <v>8359</v>
      </c>
      <c r="X147" s="11">
        <v>45</v>
      </c>
      <c r="Y147" s="11">
        <v>40</v>
      </c>
      <c r="Z147" s="11">
        <v>11</v>
      </c>
      <c r="AA147" s="11"/>
      <c r="AB147" s="18">
        <f>IFERROR(Y147/X147,"No Success")</f>
        <v>0.88888888888888884</v>
      </c>
      <c r="AC147" s="43" t="s">
        <v>9455</v>
      </c>
    </row>
    <row r="148" spans="2:29" x14ac:dyDescent="0.45">
      <c r="B148" s="44">
        <v>2014</v>
      </c>
      <c r="C148" s="43" t="s">
        <v>8369</v>
      </c>
      <c r="D148" s="61" t="s">
        <v>8312</v>
      </c>
      <c r="E148" s="21">
        <v>26</v>
      </c>
      <c r="F148" s="73">
        <v>3500</v>
      </c>
      <c r="G148" s="62" t="s">
        <v>8399</v>
      </c>
      <c r="H148" s="43" t="str">
        <f t="shared" si="24"/>
        <v>S</v>
      </c>
      <c r="I148" s="43" t="str">
        <f t="shared" si="22"/>
        <v/>
      </c>
      <c r="J148" s="62">
        <v>3600</v>
      </c>
      <c r="K148" s="61">
        <v>1</v>
      </c>
      <c r="L148" s="61"/>
      <c r="M148" s="61"/>
      <c r="N148" s="61"/>
      <c r="O148" s="61">
        <v>60</v>
      </c>
      <c r="P148" s="61">
        <f t="shared" si="23"/>
        <v>1</v>
      </c>
      <c r="W148" s="11" t="s">
        <v>8356</v>
      </c>
      <c r="X148" s="11">
        <v>7</v>
      </c>
      <c r="Y148" s="11">
        <v>7</v>
      </c>
      <c r="Z148" s="11"/>
      <c r="AA148" s="11"/>
      <c r="AB148" s="18">
        <f t="shared" ref="AB148:AB169" si="25">IFERROR(Y148/X148,"No Success")</f>
        <v>1</v>
      </c>
      <c r="AC148" s="43" t="s">
        <v>9455</v>
      </c>
    </row>
    <row r="149" spans="2:29" x14ac:dyDescent="0.45">
      <c r="B149" s="44">
        <v>2014</v>
      </c>
      <c r="C149" s="43" t="s">
        <v>8369</v>
      </c>
      <c r="D149" s="61" t="s">
        <v>8334</v>
      </c>
      <c r="E149" s="21">
        <v>30</v>
      </c>
      <c r="F149" s="73">
        <v>1100</v>
      </c>
      <c r="G149" s="62" t="s">
        <v>8399</v>
      </c>
      <c r="H149" s="43" t="str">
        <f t="shared" si="24"/>
        <v/>
      </c>
      <c r="I149" s="43" t="str">
        <f t="shared" si="22"/>
        <v>F</v>
      </c>
      <c r="J149" s="62">
        <v>0</v>
      </c>
      <c r="K149" s="61"/>
      <c r="L149" s="61">
        <v>1</v>
      </c>
      <c r="M149" s="61"/>
      <c r="N149" s="61"/>
      <c r="O149" s="61">
        <v>0</v>
      </c>
      <c r="P149" s="61">
        <f t="shared" si="23"/>
        <v>1</v>
      </c>
      <c r="W149" s="11" t="s">
        <v>8321</v>
      </c>
      <c r="X149" s="11">
        <v>17</v>
      </c>
      <c r="Y149" s="11">
        <v>81</v>
      </c>
      <c r="Z149" s="11">
        <v>47</v>
      </c>
      <c r="AA149" s="11"/>
      <c r="AB149" s="18">
        <f t="shared" si="25"/>
        <v>4.7647058823529411</v>
      </c>
      <c r="AC149" s="43" t="s">
        <v>9455</v>
      </c>
    </row>
    <row r="150" spans="2:29" x14ac:dyDescent="0.45">
      <c r="B150" s="44">
        <v>2014</v>
      </c>
      <c r="C150" s="43" t="s">
        <v>8374</v>
      </c>
      <c r="D150" s="61" t="s">
        <v>8316</v>
      </c>
      <c r="E150" s="21">
        <v>53.17054398147593</v>
      </c>
      <c r="F150" s="73">
        <v>4480</v>
      </c>
      <c r="G150" s="62" t="s">
        <v>8399</v>
      </c>
      <c r="H150" s="43" t="str">
        <f t="shared" si="24"/>
        <v/>
      </c>
      <c r="I150" s="43" t="str">
        <f t="shared" si="22"/>
        <v>F</v>
      </c>
      <c r="J150" s="62">
        <v>30</v>
      </c>
      <c r="K150" s="61"/>
      <c r="L150" s="61">
        <v>1</v>
      </c>
      <c r="M150" s="61"/>
      <c r="N150" s="61"/>
      <c r="O150" s="61">
        <v>3</v>
      </c>
      <c r="P150" s="61">
        <f t="shared" si="23"/>
        <v>1</v>
      </c>
      <c r="W150" s="11" t="s">
        <v>8320</v>
      </c>
      <c r="X150" s="11"/>
      <c r="Y150" s="11">
        <v>36</v>
      </c>
      <c r="Z150" s="11">
        <v>59</v>
      </c>
      <c r="AA150" s="11"/>
      <c r="AB150" s="18" t="str">
        <f t="shared" si="25"/>
        <v>No Success</v>
      </c>
      <c r="AC150" s="43" t="s">
        <v>9455</v>
      </c>
    </row>
    <row r="151" spans="2:29" x14ac:dyDescent="0.45">
      <c r="B151" s="44">
        <v>2014</v>
      </c>
      <c r="C151" s="43" t="s">
        <v>8374</v>
      </c>
      <c r="D151" s="61" t="s">
        <v>8329</v>
      </c>
      <c r="E151" s="21">
        <v>12.377858796302462</v>
      </c>
      <c r="F151" s="73">
        <v>2000</v>
      </c>
      <c r="G151" s="62" t="s">
        <v>8399</v>
      </c>
      <c r="H151" s="43" t="str">
        <f t="shared" si="24"/>
        <v>S</v>
      </c>
      <c r="I151" s="43" t="str">
        <f t="shared" si="22"/>
        <v/>
      </c>
      <c r="J151" s="62">
        <v>5080</v>
      </c>
      <c r="K151" s="61">
        <v>1</v>
      </c>
      <c r="L151" s="61"/>
      <c r="M151" s="61"/>
      <c r="N151" s="61"/>
      <c r="O151" s="61">
        <v>99</v>
      </c>
      <c r="P151" s="61">
        <f t="shared" si="23"/>
        <v>1</v>
      </c>
      <c r="W151" s="11" t="s">
        <v>8347</v>
      </c>
      <c r="X151" s="11"/>
      <c r="Y151" s="11">
        <v>37</v>
      </c>
      <c r="Z151" s="11"/>
      <c r="AA151" s="11">
        <v>17</v>
      </c>
      <c r="AB151" s="18" t="str">
        <f t="shared" si="25"/>
        <v>No Success</v>
      </c>
      <c r="AC151" s="43" t="s">
        <v>9455</v>
      </c>
    </row>
    <row r="152" spans="2:29" x14ac:dyDescent="0.45">
      <c r="B152" s="44">
        <v>2014</v>
      </c>
      <c r="C152" s="43" t="s">
        <v>8374</v>
      </c>
      <c r="D152" s="61" t="s">
        <v>8346</v>
      </c>
      <c r="E152" s="21">
        <v>30</v>
      </c>
      <c r="F152" s="73">
        <v>2500</v>
      </c>
      <c r="G152" s="62" t="s">
        <v>8399</v>
      </c>
      <c r="H152" s="43" t="str">
        <f t="shared" si="24"/>
        <v>S</v>
      </c>
      <c r="I152" s="43" t="str">
        <f t="shared" si="22"/>
        <v/>
      </c>
      <c r="J152" s="62">
        <v>2535</v>
      </c>
      <c r="K152" s="61">
        <v>1</v>
      </c>
      <c r="L152" s="61"/>
      <c r="M152" s="61"/>
      <c r="N152" s="61"/>
      <c r="O152" s="61">
        <v>26</v>
      </c>
      <c r="P152" s="61">
        <f t="shared" si="23"/>
        <v>1</v>
      </c>
      <c r="W152" s="11" t="s">
        <v>8350</v>
      </c>
      <c r="X152" s="11"/>
      <c r="Y152" s="11">
        <v>11</v>
      </c>
      <c r="Z152" s="11"/>
      <c r="AA152" s="11"/>
      <c r="AB152" s="18" t="str">
        <f t="shared" si="25"/>
        <v>No Success</v>
      </c>
      <c r="AC152" s="43" t="s">
        <v>9455</v>
      </c>
    </row>
    <row r="153" spans="2:29" x14ac:dyDescent="0.45">
      <c r="B153" s="44">
        <v>2014</v>
      </c>
      <c r="C153" s="43" t="s">
        <v>8374</v>
      </c>
      <c r="D153" s="61" t="s">
        <v>8353</v>
      </c>
      <c r="E153" s="21">
        <v>15</v>
      </c>
      <c r="F153" s="73">
        <v>1150</v>
      </c>
      <c r="G153" s="62" t="s">
        <v>8399</v>
      </c>
      <c r="H153" s="43" t="str">
        <f t="shared" si="24"/>
        <v/>
      </c>
      <c r="I153" s="43" t="str">
        <f t="shared" si="22"/>
        <v>F</v>
      </c>
      <c r="J153" s="62">
        <v>0</v>
      </c>
      <c r="K153" s="61"/>
      <c r="L153" s="61">
        <v>1</v>
      </c>
      <c r="M153" s="61"/>
      <c r="N153" s="61"/>
      <c r="O153" s="61">
        <v>0</v>
      </c>
      <c r="P153" s="61">
        <f t="shared" si="23"/>
        <v>1</v>
      </c>
      <c r="W153" s="11" t="s">
        <v>8328</v>
      </c>
      <c r="X153" s="11"/>
      <c r="Y153" s="11">
        <v>53</v>
      </c>
      <c r="Z153" s="11"/>
      <c r="AA153" s="11"/>
      <c r="AB153" s="18" t="str">
        <f t="shared" si="25"/>
        <v>No Success</v>
      </c>
      <c r="AC153" s="43" t="s">
        <v>9455</v>
      </c>
    </row>
    <row r="154" spans="2:29" x14ac:dyDescent="0.45">
      <c r="B154" s="44">
        <v>2014</v>
      </c>
      <c r="C154" s="43" t="s">
        <v>8373</v>
      </c>
      <c r="D154" s="61" t="s">
        <v>8332</v>
      </c>
      <c r="E154" s="21">
        <v>30.041666666664241</v>
      </c>
      <c r="F154" s="73">
        <v>2000</v>
      </c>
      <c r="G154" s="62" t="s">
        <v>8399</v>
      </c>
      <c r="H154" s="43" t="str">
        <f t="shared" si="24"/>
        <v/>
      </c>
      <c r="I154" s="43" t="str">
        <f t="shared" si="22"/>
        <v>F</v>
      </c>
      <c r="J154" s="62">
        <v>1</v>
      </c>
      <c r="K154" s="61"/>
      <c r="L154" s="61"/>
      <c r="M154" s="61">
        <v>1</v>
      </c>
      <c r="N154" s="61"/>
      <c r="O154" s="61">
        <v>1</v>
      </c>
      <c r="P154" s="61">
        <f t="shared" si="23"/>
        <v>1</v>
      </c>
      <c r="W154" s="11" t="s">
        <v>8341</v>
      </c>
      <c r="X154" s="11"/>
      <c r="Y154" s="11">
        <v>21</v>
      </c>
      <c r="Z154" s="11">
        <v>6</v>
      </c>
      <c r="AA154" s="11"/>
      <c r="AB154" s="18" t="str">
        <f t="shared" si="25"/>
        <v>No Success</v>
      </c>
      <c r="AC154" s="43" t="s">
        <v>9455</v>
      </c>
    </row>
    <row r="155" spans="2:29" x14ac:dyDescent="0.45">
      <c r="B155" s="44">
        <v>2014</v>
      </c>
      <c r="C155" s="43" t="s">
        <v>8373</v>
      </c>
      <c r="D155" s="61" t="s">
        <v>8347</v>
      </c>
      <c r="E155" s="21">
        <v>30.041666666664241</v>
      </c>
      <c r="F155" s="73">
        <v>4000</v>
      </c>
      <c r="G155" s="62" t="s">
        <v>8399</v>
      </c>
      <c r="H155" s="43" t="str">
        <f t="shared" si="24"/>
        <v/>
      </c>
      <c r="I155" s="43" t="str">
        <f t="shared" si="22"/>
        <v>F</v>
      </c>
      <c r="J155" s="62">
        <v>225</v>
      </c>
      <c r="K155" s="61"/>
      <c r="L155" s="61">
        <v>1</v>
      </c>
      <c r="M155" s="61"/>
      <c r="N155" s="61"/>
      <c r="O155" s="61">
        <v>8</v>
      </c>
      <c r="P155" s="61">
        <f t="shared" si="23"/>
        <v>1</v>
      </c>
      <c r="W155" s="11" t="s">
        <v>8345</v>
      </c>
      <c r="X155" s="11"/>
      <c r="Y155" s="11">
        <v>13</v>
      </c>
      <c r="Z155" s="11"/>
      <c r="AA155" s="11"/>
      <c r="AB155" s="18" t="str">
        <f t="shared" si="25"/>
        <v>No Success</v>
      </c>
      <c r="AC155" s="43" t="s">
        <v>9455</v>
      </c>
    </row>
    <row r="156" spans="2:29" x14ac:dyDescent="0.45">
      <c r="B156" s="44">
        <v>2014</v>
      </c>
      <c r="C156" s="43" t="s">
        <v>8373</v>
      </c>
      <c r="D156" s="61" t="s">
        <v>8343</v>
      </c>
      <c r="E156" s="21">
        <v>25.041666666667879</v>
      </c>
      <c r="F156" s="73">
        <v>4750</v>
      </c>
      <c r="G156" s="62" t="s">
        <v>8399</v>
      </c>
      <c r="H156" s="43" t="str">
        <f t="shared" si="24"/>
        <v/>
      </c>
      <c r="I156" s="43" t="str">
        <f t="shared" si="22"/>
        <v>F</v>
      </c>
      <c r="J156" s="62">
        <v>104</v>
      </c>
      <c r="K156" s="61"/>
      <c r="L156" s="61">
        <v>2</v>
      </c>
      <c r="M156" s="61"/>
      <c r="N156" s="61"/>
      <c r="O156" s="61">
        <v>5</v>
      </c>
      <c r="P156" s="61">
        <f t="shared" si="23"/>
        <v>2</v>
      </c>
      <c r="W156" s="11" t="s">
        <v>8348</v>
      </c>
      <c r="X156" s="11"/>
      <c r="Y156" s="11">
        <v>13</v>
      </c>
      <c r="Z156" s="11"/>
      <c r="AA156" s="11"/>
      <c r="AB156" s="18" t="str">
        <f t="shared" si="25"/>
        <v>No Success</v>
      </c>
      <c r="AC156" s="43" t="s">
        <v>9455</v>
      </c>
    </row>
    <row r="157" spans="2:29" x14ac:dyDescent="0.45">
      <c r="B157" s="44">
        <v>2014</v>
      </c>
      <c r="C157" s="43" t="s">
        <v>8373</v>
      </c>
      <c r="D157" s="61" t="s">
        <v>8323</v>
      </c>
      <c r="E157" s="21">
        <v>30.603541666663659</v>
      </c>
      <c r="F157" s="73">
        <v>1500</v>
      </c>
      <c r="G157" s="62" t="s">
        <v>8399</v>
      </c>
      <c r="H157" s="43" t="str">
        <f t="shared" si="24"/>
        <v>S</v>
      </c>
      <c r="I157" s="43" t="str">
        <f t="shared" si="22"/>
        <v/>
      </c>
      <c r="J157" s="62">
        <v>1601</v>
      </c>
      <c r="K157" s="61">
        <v>1</v>
      </c>
      <c r="L157" s="61"/>
      <c r="M157" s="61"/>
      <c r="N157" s="61"/>
      <c r="O157" s="61">
        <v>41</v>
      </c>
      <c r="P157" s="61">
        <f t="shared" si="23"/>
        <v>1</v>
      </c>
      <c r="W157" s="11" t="s">
        <v>8332</v>
      </c>
      <c r="X157" s="11"/>
      <c r="Y157" s="11"/>
      <c r="Z157" s="11">
        <v>23</v>
      </c>
      <c r="AA157" s="11"/>
      <c r="AB157" s="18" t="str">
        <f t="shared" si="25"/>
        <v>No Success</v>
      </c>
      <c r="AC157" s="43" t="s">
        <v>9455</v>
      </c>
    </row>
    <row r="158" spans="2:29" x14ac:dyDescent="0.45">
      <c r="B158" s="44">
        <v>2014</v>
      </c>
      <c r="C158" s="43" t="s">
        <v>8372</v>
      </c>
      <c r="D158" s="61" t="s">
        <v>8327</v>
      </c>
      <c r="E158" s="21">
        <v>38.523009259261016</v>
      </c>
      <c r="F158" s="73">
        <v>3000</v>
      </c>
      <c r="G158" s="62" t="s">
        <v>8399</v>
      </c>
      <c r="H158" s="43" t="str">
        <f t="shared" si="24"/>
        <v>S</v>
      </c>
      <c r="I158" s="43" t="str">
        <f t="shared" si="22"/>
        <v/>
      </c>
      <c r="J158" s="62">
        <v>5824</v>
      </c>
      <c r="K158" s="61">
        <v>1</v>
      </c>
      <c r="L158" s="61"/>
      <c r="M158" s="61"/>
      <c r="N158" s="61"/>
      <c r="O158" s="61">
        <v>159</v>
      </c>
      <c r="P158" s="61">
        <f t="shared" si="23"/>
        <v>1</v>
      </c>
      <c r="W158" s="11" t="s">
        <v>8316</v>
      </c>
      <c r="X158" s="11"/>
      <c r="Y158" s="11">
        <v>78</v>
      </c>
      <c r="Z158" s="11"/>
      <c r="AA158" s="11"/>
      <c r="AB158" s="18" t="str">
        <f t="shared" si="25"/>
        <v>No Success</v>
      </c>
      <c r="AC158" s="43" t="s">
        <v>9455</v>
      </c>
    </row>
    <row r="159" spans="2:29" x14ac:dyDescent="0.45">
      <c r="B159" s="44">
        <v>2014</v>
      </c>
      <c r="C159" s="43" t="s">
        <v>8372</v>
      </c>
      <c r="D159" s="61" t="s">
        <v>8343</v>
      </c>
      <c r="E159" s="21">
        <v>20.477222222223645</v>
      </c>
      <c r="F159" s="73">
        <v>4300</v>
      </c>
      <c r="G159" s="62" t="s">
        <v>8399</v>
      </c>
      <c r="H159" s="43" t="str">
        <f t="shared" si="24"/>
        <v/>
      </c>
      <c r="I159" s="43" t="str">
        <f t="shared" si="22"/>
        <v>F</v>
      </c>
      <c r="J159" s="62">
        <v>2115</v>
      </c>
      <c r="K159" s="61"/>
      <c r="L159" s="61">
        <v>1</v>
      </c>
      <c r="M159" s="61"/>
      <c r="N159" s="61"/>
      <c r="O159" s="61">
        <v>16</v>
      </c>
      <c r="P159" s="61">
        <f t="shared" si="23"/>
        <v>1</v>
      </c>
      <c r="W159" s="11" t="s">
        <v>8344</v>
      </c>
      <c r="X159" s="11"/>
      <c r="Y159" s="11"/>
      <c r="Z159" s="11">
        <v>16</v>
      </c>
      <c r="AA159" s="11"/>
      <c r="AB159" s="18" t="str">
        <f t="shared" si="25"/>
        <v>No Success</v>
      </c>
      <c r="AC159" s="43" t="s">
        <v>9455</v>
      </c>
    </row>
    <row r="160" spans="2:29" x14ac:dyDescent="0.45">
      <c r="B160" s="44">
        <v>2014</v>
      </c>
      <c r="C160" s="43" t="s">
        <v>8372</v>
      </c>
      <c r="D160" s="61" t="s">
        <v>8311</v>
      </c>
      <c r="E160" s="21">
        <v>30</v>
      </c>
      <c r="F160" s="73">
        <v>2000</v>
      </c>
      <c r="G160" s="62" t="s">
        <v>8399</v>
      </c>
      <c r="H160" s="43" t="str">
        <f t="shared" si="24"/>
        <v>S</v>
      </c>
      <c r="I160" s="43" t="str">
        <f t="shared" si="22"/>
        <v/>
      </c>
      <c r="J160" s="62">
        <v>2000</v>
      </c>
      <c r="K160" s="61">
        <v>1</v>
      </c>
      <c r="L160" s="61"/>
      <c r="M160" s="61"/>
      <c r="N160" s="61"/>
      <c r="O160" s="61">
        <v>19</v>
      </c>
      <c r="P160" s="61">
        <f t="shared" si="23"/>
        <v>1</v>
      </c>
      <c r="W160" s="11" t="s">
        <v>8335</v>
      </c>
      <c r="X160" s="11"/>
      <c r="Y160" s="11">
        <v>23</v>
      </c>
      <c r="Z160" s="11"/>
      <c r="AA160" s="11"/>
      <c r="AB160" s="18" t="str">
        <f t="shared" si="25"/>
        <v>No Success</v>
      </c>
      <c r="AC160" s="43" t="s">
        <v>9455</v>
      </c>
    </row>
    <row r="161" spans="2:29" x14ac:dyDescent="0.45">
      <c r="B161" s="44">
        <v>2015</v>
      </c>
      <c r="C161" s="43" t="s">
        <v>8379</v>
      </c>
      <c r="D161" s="61" t="s">
        <v>8316</v>
      </c>
      <c r="E161" s="21">
        <v>30</v>
      </c>
      <c r="F161" s="73">
        <v>2750</v>
      </c>
      <c r="G161" s="62" t="s">
        <v>8399</v>
      </c>
      <c r="H161" s="43" t="str">
        <f t="shared" si="24"/>
        <v/>
      </c>
      <c r="I161" s="43" t="str">
        <f t="shared" si="22"/>
        <v>F</v>
      </c>
      <c r="J161" s="62">
        <v>480</v>
      </c>
      <c r="K161" s="61"/>
      <c r="L161" s="61">
        <v>2</v>
      </c>
      <c r="M161" s="61"/>
      <c r="N161" s="61"/>
      <c r="O161" s="61">
        <v>12</v>
      </c>
      <c r="P161" s="61">
        <f t="shared" si="23"/>
        <v>2</v>
      </c>
      <c r="W161" s="11" t="s">
        <v>8337</v>
      </c>
      <c r="X161" s="11"/>
      <c r="Y161" s="11">
        <v>101</v>
      </c>
      <c r="Z161" s="11">
        <v>15</v>
      </c>
      <c r="AA161" s="11"/>
      <c r="AB161" s="18" t="str">
        <f t="shared" si="25"/>
        <v>No Success</v>
      </c>
      <c r="AC161" s="43" t="s">
        <v>9455</v>
      </c>
    </row>
    <row r="162" spans="2:29" x14ac:dyDescent="0.45">
      <c r="B162" s="44">
        <v>2015</v>
      </c>
      <c r="C162" s="43" t="s">
        <v>8379</v>
      </c>
      <c r="D162" s="61" t="s">
        <v>8354</v>
      </c>
      <c r="E162" s="21">
        <v>31.087696759263054</v>
      </c>
      <c r="F162" s="73">
        <v>3000</v>
      </c>
      <c r="G162" s="62" t="s">
        <v>8399</v>
      </c>
      <c r="H162" s="43" t="str">
        <f t="shared" si="24"/>
        <v>S</v>
      </c>
      <c r="I162" s="43" t="str">
        <f t="shared" si="22"/>
        <v/>
      </c>
      <c r="J162" s="62">
        <v>3684</v>
      </c>
      <c r="K162" s="61">
        <v>1</v>
      </c>
      <c r="L162" s="61"/>
      <c r="M162" s="61"/>
      <c r="N162" s="61"/>
      <c r="O162" s="61">
        <v>67</v>
      </c>
      <c r="P162" s="61">
        <f t="shared" si="23"/>
        <v>1</v>
      </c>
      <c r="W162" s="11" t="s">
        <v>8324</v>
      </c>
      <c r="X162" s="11"/>
      <c r="Y162" s="11">
        <v>34</v>
      </c>
      <c r="Z162" s="11"/>
      <c r="AA162" s="11"/>
      <c r="AB162" s="18" t="str">
        <f t="shared" si="25"/>
        <v>No Success</v>
      </c>
      <c r="AC162" s="43" t="s">
        <v>9455</v>
      </c>
    </row>
    <row r="163" spans="2:29" x14ac:dyDescent="0.45">
      <c r="B163" s="44">
        <v>2015</v>
      </c>
      <c r="C163" s="43" t="s">
        <v>8379</v>
      </c>
      <c r="D163" s="61" t="s">
        <v>8330</v>
      </c>
      <c r="E163" s="21">
        <v>27.46195216049091</v>
      </c>
      <c r="F163" s="73">
        <v>3005</v>
      </c>
      <c r="G163" s="62" t="s">
        <v>8399</v>
      </c>
      <c r="H163" s="43" t="str">
        <f t="shared" si="24"/>
        <v>S</v>
      </c>
      <c r="I163" s="43" t="str">
        <f t="shared" si="22"/>
        <v/>
      </c>
      <c r="J163" s="62">
        <v>3329</v>
      </c>
      <c r="K163" s="61">
        <v>3</v>
      </c>
      <c r="L163" s="61"/>
      <c r="M163" s="61"/>
      <c r="N163" s="61"/>
      <c r="O163" s="61">
        <v>96</v>
      </c>
      <c r="P163" s="61">
        <f t="shared" si="23"/>
        <v>3</v>
      </c>
      <c r="W163" s="11" t="s">
        <v>8358</v>
      </c>
      <c r="X163" s="11"/>
      <c r="Y163" s="11">
        <v>32</v>
      </c>
      <c r="Z163" s="11"/>
      <c r="AA163" s="11"/>
      <c r="AB163" s="18" t="str">
        <f t="shared" si="25"/>
        <v>No Success</v>
      </c>
      <c r="AC163" s="43" t="s">
        <v>9455</v>
      </c>
    </row>
    <row r="164" spans="2:29" x14ac:dyDescent="0.45">
      <c r="B164" s="44">
        <v>2015</v>
      </c>
      <c r="C164" s="43" t="s">
        <v>8379</v>
      </c>
      <c r="D164" s="61" t="s">
        <v>8311</v>
      </c>
      <c r="E164" s="21">
        <v>25.28405671296423</v>
      </c>
      <c r="F164" s="73">
        <v>3000</v>
      </c>
      <c r="G164" s="62" t="s">
        <v>8399</v>
      </c>
      <c r="H164" s="43" t="str">
        <f t="shared" si="24"/>
        <v>S</v>
      </c>
      <c r="I164" s="43" t="str">
        <f t="shared" si="22"/>
        <v/>
      </c>
      <c r="J164" s="62">
        <v>4035</v>
      </c>
      <c r="K164" s="61">
        <v>2</v>
      </c>
      <c r="L164" s="61"/>
      <c r="M164" s="61"/>
      <c r="N164" s="61"/>
      <c r="O164" s="61">
        <v>51</v>
      </c>
      <c r="P164" s="61">
        <f t="shared" si="23"/>
        <v>2</v>
      </c>
      <c r="W164" s="11" t="s">
        <v>8343</v>
      </c>
      <c r="X164" s="11"/>
      <c r="Y164" s="11">
        <v>14</v>
      </c>
      <c r="Z164" s="11"/>
      <c r="AA164" s="11"/>
      <c r="AB164" s="18" t="str">
        <f t="shared" si="25"/>
        <v>No Success</v>
      </c>
      <c r="AC164" s="43" t="s">
        <v>9455</v>
      </c>
    </row>
    <row r="165" spans="2:29" x14ac:dyDescent="0.45">
      <c r="B165" s="44">
        <v>2015</v>
      </c>
      <c r="C165" s="43" t="s">
        <v>8371</v>
      </c>
      <c r="D165" s="61" t="s">
        <v>8332</v>
      </c>
      <c r="E165" s="21">
        <v>30</v>
      </c>
      <c r="F165" s="73">
        <v>2500</v>
      </c>
      <c r="G165" s="62" t="s">
        <v>8399</v>
      </c>
      <c r="H165" s="43" t="str">
        <f t="shared" si="24"/>
        <v/>
      </c>
      <c r="I165" s="43" t="str">
        <f t="shared" si="22"/>
        <v>F</v>
      </c>
      <c r="J165" s="62">
        <v>0</v>
      </c>
      <c r="K165" s="61"/>
      <c r="L165" s="61"/>
      <c r="M165" s="61">
        <v>1</v>
      </c>
      <c r="N165" s="61"/>
      <c r="O165" s="61">
        <v>0</v>
      </c>
      <c r="P165" s="61">
        <f t="shared" si="23"/>
        <v>1</v>
      </c>
      <c r="W165" s="11" t="s">
        <v>8334</v>
      </c>
      <c r="X165" s="11"/>
      <c r="Y165" s="11">
        <v>73</v>
      </c>
      <c r="Z165" s="11"/>
      <c r="AA165" s="11"/>
      <c r="AB165" s="18" t="str">
        <f t="shared" si="25"/>
        <v>No Success</v>
      </c>
      <c r="AC165" s="43" t="s">
        <v>9455</v>
      </c>
    </row>
    <row r="166" spans="2:29" x14ac:dyDescent="0.45">
      <c r="B166" s="44">
        <v>2015</v>
      </c>
      <c r="C166" s="43" t="s">
        <v>8371</v>
      </c>
      <c r="D166" s="61" t="s">
        <v>8347</v>
      </c>
      <c r="E166" s="21">
        <v>11.649930555562605</v>
      </c>
      <c r="F166" s="73">
        <v>2000</v>
      </c>
      <c r="G166" s="62" t="s">
        <v>8399</v>
      </c>
      <c r="H166" s="43" t="str">
        <f t="shared" si="24"/>
        <v/>
      </c>
      <c r="I166" s="43" t="str">
        <f t="shared" si="22"/>
        <v>F</v>
      </c>
      <c r="J166" s="62">
        <v>0</v>
      </c>
      <c r="K166" s="61"/>
      <c r="L166" s="61">
        <v>1</v>
      </c>
      <c r="M166" s="61"/>
      <c r="N166" s="61"/>
      <c r="O166" s="61">
        <v>0</v>
      </c>
      <c r="P166" s="61">
        <f t="shared" si="23"/>
        <v>1</v>
      </c>
      <c r="W166" s="11" t="s">
        <v>8353</v>
      </c>
      <c r="X166" s="11"/>
      <c r="Y166" s="11">
        <v>14</v>
      </c>
      <c r="Z166" s="11"/>
      <c r="AA166" s="11"/>
      <c r="AB166" s="18" t="str">
        <f t="shared" si="25"/>
        <v>No Success</v>
      </c>
      <c r="AC166" s="43" t="s">
        <v>9455</v>
      </c>
    </row>
    <row r="167" spans="2:29" x14ac:dyDescent="0.45">
      <c r="B167" s="44">
        <v>2015</v>
      </c>
      <c r="C167" s="43" t="s">
        <v>8371</v>
      </c>
      <c r="D167" s="61" t="s">
        <v>8345</v>
      </c>
      <c r="E167" s="21">
        <v>57.098923611112696</v>
      </c>
      <c r="F167" s="73">
        <v>1000</v>
      </c>
      <c r="G167" s="62" t="s">
        <v>8399</v>
      </c>
      <c r="H167" s="43" t="str">
        <f t="shared" si="24"/>
        <v/>
      </c>
      <c r="I167" s="43" t="str">
        <f t="shared" si="22"/>
        <v>F</v>
      </c>
      <c r="J167" s="62">
        <v>93</v>
      </c>
      <c r="K167" s="61"/>
      <c r="L167" s="61">
        <v>1</v>
      </c>
      <c r="M167" s="61"/>
      <c r="N167" s="61"/>
      <c r="O167" s="61">
        <v>3</v>
      </c>
      <c r="P167" s="61">
        <f t="shared" si="23"/>
        <v>1</v>
      </c>
      <c r="W167" s="11" t="s">
        <v>8340</v>
      </c>
      <c r="X167" s="11"/>
      <c r="Y167" s="11"/>
      <c r="Z167" s="11">
        <v>19</v>
      </c>
      <c r="AA167" s="11"/>
      <c r="AB167" s="18" t="str">
        <f t="shared" si="25"/>
        <v>No Success</v>
      </c>
      <c r="AC167" s="43" t="s">
        <v>9455</v>
      </c>
    </row>
    <row r="168" spans="2:29" x14ac:dyDescent="0.45">
      <c r="B168" s="44">
        <v>2015</v>
      </c>
      <c r="C168" s="43" t="s">
        <v>8371</v>
      </c>
      <c r="D168" s="61" t="s">
        <v>8341</v>
      </c>
      <c r="E168" s="21">
        <v>30.315810185180453</v>
      </c>
      <c r="F168" s="73">
        <v>4500</v>
      </c>
      <c r="G168" s="62" t="s">
        <v>8399</v>
      </c>
      <c r="H168" s="43" t="str">
        <f t="shared" si="24"/>
        <v/>
      </c>
      <c r="I168" s="43" t="str">
        <f t="shared" si="22"/>
        <v>F</v>
      </c>
      <c r="J168" s="62">
        <v>55</v>
      </c>
      <c r="K168" s="61"/>
      <c r="L168" s="61">
        <v>1</v>
      </c>
      <c r="M168" s="61"/>
      <c r="N168" s="61"/>
      <c r="O168" s="61">
        <v>2</v>
      </c>
      <c r="P168" s="61">
        <f t="shared" si="23"/>
        <v>1</v>
      </c>
      <c r="W168" s="11" t="s">
        <v>8314</v>
      </c>
      <c r="X168" s="11"/>
      <c r="Y168" s="11">
        <v>52</v>
      </c>
      <c r="Z168" s="11"/>
      <c r="AA168" s="11"/>
      <c r="AB168" s="18" t="str">
        <f t="shared" si="25"/>
        <v>No Success</v>
      </c>
      <c r="AC168" s="43" t="s">
        <v>9455</v>
      </c>
    </row>
    <row r="169" spans="2:29" x14ac:dyDescent="0.45">
      <c r="B169" s="44">
        <v>2015</v>
      </c>
      <c r="C169" s="43" t="s">
        <v>8381</v>
      </c>
      <c r="D169" s="61" t="s">
        <v>8315</v>
      </c>
      <c r="E169" s="21">
        <v>25</v>
      </c>
      <c r="F169" s="73">
        <v>4000</v>
      </c>
      <c r="G169" s="62" t="s">
        <v>8399</v>
      </c>
      <c r="H169" s="43" t="str">
        <f t="shared" si="24"/>
        <v>S</v>
      </c>
      <c r="I169" s="43" t="str">
        <f t="shared" si="22"/>
        <v/>
      </c>
      <c r="J169" s="62">
        <v>5660</v>
      </c>
      <c r="K169" s="61">
        <v>1</v>
      </c>
      <c r="L169" s="61"/>
      <c r="M169" s="61"/>
      <c r="N169" s="61"/>
      <c r="O169" s="61">
        <v>49</v>
      </c>
      <c r="P169" s="61">
        <f t="shared" si="23"/>
        <v>1</v>
      </c>
      <c r="W169" s="11" t="s">
        <v>8313</v>
      </c>
      <c r="X169" s="11"/>
      <c r="Y169" s="11"/>
      <c r="Z169" s="11">
        <v>31</v>
      </c>
      <c r="AA169" s="11"/>
      <c r="AB169" s="18" t="str">
        <f t="shared" si="25"/>
        <v>No Success</v>
      </c>
      <c r="AC169" s="43" t="s">
        <v>9455</v>
      </c>
    </row>
    <row r="170" spans="2:29" x14ac:dyDescent="0.45">
      <c r="B170" s="44">
        <v>2015</v>
      </c>
      <c r="C170" s="43" t="s">
        <v>8381</v>
      </c>
      <c r="D170" s="61" t="s">
        <v>8329</v>
      </c>
      <c r="E170" s="21">
        <v>35.557025462963793</v>
      </c>
      <c r="F170" s="73">
        <v>1000</v>
      </c>
      <c r="G170" s="62" t="s">
        <v>8399</v>
      </c>
      <c r="H170" s="43" t="str">
        <f t="shared" si="24"/>
        <v>S</v>
      </c>
      <c r="I170" s="43" t="str">
        <f t="shared" si="22"/>
        <v/>
      </c>
      <c r="J170" s="62">
        <v>1445</v>
      </c>
      <c r="K170" s="61">
        <v>1</v>
      </c>
      <c r="L170" s="61"/>
      <c r="M170" s="61"/>
      <c r="N170" s="61"/>
      <c r="O170" s="61">
        <v>21</v>
      </c>
      <c r="P170" s="61">
        <f t="shared" si="23"/>
        <v>1</v>
      </c>
    </row>
    <row r="171" spans="2:29" x14ac:dyDescent="0.45">
      <c r="B171" s="44">
        <v>2015</v>
      </c>
      <c r="C171" s="43" t="s">
        <v>8377</v>
      </c>
      <c r="D171" s="61" t="s">
        <v>8329</v>
      </c>
      <c r="E171" s="21">
        <v>29.958333333335759</v>
      </c>
      <c r="F171" s="73">
        <v>2900</v>
      </c>
      <c r="G171" s="62" t="s">
        <v>8399</v>
      </c>
      <c r="H171" s="43" t="str">
        <f t="shared" si="24"/>
        <v>S</v>
      </c>
      <c r="I171" s="43" t="str">
        <f t="shared" si="22"/>
        <v/>
      </c>
      <c r="J171" s="62">
        <v>4653.6900000000005</v>
      </c>
      <c r="K171" s="61">
        <v>2</v>
      </c>
      <c r="L171" s="61"/>
      <c r="M171" s="61"/>
      <c r="N171" s="61"/>
      <c r="O171" s="61">
        <v>112</v>
      </c>
      <c r="P171" s="61">
        <f t="shared" si="23"/>
        <v>2</v>
      </c>
    </row>
    <row r="172" spans="2:29" x14ac:dyDescent="0.45">
      <c r="B172" s="44">
        <v>2015</v>
      </c>
      <c r="C172" s="43" t="s">
        <v>8377</v>
      </c>
      <c r="D172" s="61" t="s">
        <v>8327</v>
      </c>
      <c r="E172" s="21">
        <v>27.958333333335759</v>
      </c>
      <c r="F172" s="73">
        <v>4000</v>
      </c>
      <c r="G172" s="62" t="s">
        <v>8399</v>
      </c>
      <c r="H172" s="43" t="str">
        <f t="shared" si="24"/>
        <v>S</v>
      </c>
      <c r="I172" s="43" t="str">
        <f t="shared" si="22"/>
        <v/>
      </c>
      <c r="J172" s="62">
        <v>4796</v>
      </c>
      <c r="K172" s="61">
        <v>1</v>
      </c>
      <c r="L172" s="61"/>
      <c r="M172" s="61"/>
      <c r="N172" s="61"/>
      <c r="O172" s="61">
        <v>115</v>
      </c>
      <c r="P172" s="61">
        <f t="shared" si="23"/>
        <v>1</v>
      </c>
    </row>
    <row r="173" spans="2:29" x14ac:dyDescent="0.45">
      <c r="B173" s="44">
        <v>2015</v>
      </c>
      <c r="C173" s="43" t="s">
        <v>8377</v>
      </c>
      <c r="D173" s="61" t="s">
        <v>8343</v>
      </c>
      <c r="E173" s="21">
        <v>41.961296296292858</v>
      </c>
      <c r="F173" s="73">
        <v>1000</v>
      </c>
      <c r="G173" s="62" t="s">
        <v>8399</v>
      </c>
      <c r="H173" s="43" t="str">
        <f t="shared" si="24"/>
        <v/>
      </c>
      <c r="I173" s="43" t="str">
        <f t="shared" si="22"/>
        <v>F</v>
      </c>
      <c r="J173" s="62">
        <v>0</v>
      </c>
      <c r="K173" s="61"/>
      <c r="L173" s="61">
        <v>1</v>
      </c>
      <c r="M173" s="61"/>
      <c r="N173" s="61"/>
      <c r="O173" s="61">
        <v>0</v>
      </c>
      <c r="P173" s="61">
        <f t="shared" si="23"/>
        <v>1</v>
      </c>
    </row>
    <row r="174" spans="2:29" x14ac:dyDescent="0.45">
      <c r="B174" s="44">
        <v>2015</v>
      </c>
      <c r="C174" s="43" t="s">
        <v>8377</v>
      </c>
      <c r="D174" s="61" t="s">
        <v>8323</v>
      </c>
      <c r="E174" s="21">
        <v>30</v>
      </c>
      <c r="F174" s="73">
        <v>2500</v>
      </c>
      <c r="G174" s="62" t="s">
        <v>8399</v>
      </c>
      <c r="H174" s="43" t="str">
        <f t="shared" si="24"/>
        <v>S</v>
      </c>
      <c r="I174" s="43" t="str">
        <f t="shared" si="22"/>
        <v/>
      </c>
      <c r="J174" s="62">
        <v>2555</v>
      </c>
      <c r="K174" s="61">
        <v>1</v>
      </c>
      <c r="L174" s="61"/>
      <c r="M174" s="61"/>
      <c r="N174" s="61"/>
      <c r="O174" s="61">
        <v>31</v>
      </c>
      <c r="P174" s="61">
        <f t="shared" si="23"/>
        <v>1</v>
      </c>
    </row>
    <row r="175" spans="2:29" x14ac:dyDescent="0.45">
      <c r="B175" s="44">
        <v>2015</v>
      </c>
      <c r="C175" s="43" t="s">
        <v>8377</v>
      </c>
      <c r="D175" s="61" t="s">
        <v>8346</v>
      </c>
      <c r="E175" s="21">
        <v>30</v>
      </c>
      <c r="F175" s="73">
        <v>2100</v>
      </c>
      <c r="G175" s="62" t="s">
        <v>8399</v>
      </c>
      <c r="H175" s="43" t="str">
        <f t="shared" si="24"/>
        <v>S</v>
      </c>
      <c r="I175" s="43" t="str">
        <f t="shared" si="22"/>
        <v/>
      </c>
      <c r="J175" s="62">
        <v>2690</v>
      </c>
      <c r="K175" s="61">
        <v>1</v>
      </c>
      <c r="L175" s="61"/>
      <c r="M175" s="61"/>
      <c r="N175" s="61"/>
      <c r="O175" s="61">
        <v>59</v>
      </c>
      <c r="P175" s="61">
        <f t="shared" si="23"/>
        <v>1</v>
      </c>
    </row>
    <row r="176" spans="2:29" x14ac:dyDescent="0.45">
      <c r="B176" s="44">
        <v>2015</v>
      </c>
      <c r="C176" s="43" t="s">
        <v>8376</v>
      </c>
      <c r="D176" s="61" t="s">
        <v>8354</v>
      </c>
      <c r="E176" s="21">
        <v>34.882662037030968</v>
      </c>
      <c r="F176" s="73">
        <v>2000</v>
      </c>
      <c r="G176" s="62" t="s">
        <v>8399</v>
      </c>
      <c r="H176" s="43" t="str">
        <f t="shared" si="24"/>
        <v>S</v>
      </c>
      <c r="I176" s="43" t="str">
        <f t="shared" si="22"/>
        <v/>
      </c>
      <c r="J176" s="62">
        <v>3906</v>
      </c>
      <c r="K176" s="61">
        <v>1</v>
      </c>
      <c r="L176" s="61"/>
      <c r="M176" s="61"/>
      <c r="N176" s="61"/>
      <c r="O176" s="61">
        <v>61</v>
      </c>
      <c r="P176" s="61">
        <f t="shared" si="23"/>
        <v>1</v>
      </c>
      <c r="W176" s="2" t="s">
        <v>9450</v>
      </c>
      <c r="X176" t="s">
        <v>9489</v>
      </c>
    </row>
    <row r="177" spans="2:24" x14ac:dyDescent="0.45">
      <c r="B177" s="44">
        <v>2015</v>
      </c>
      <c r="C177" s="43" t="s">
        <v>8376</v>
      </c>
      <c r="D177" s="61" t="s">
        <v>8330</v>
      </c>
      <c r="E177" s="21">
        <v>30</v>
      </c>
      <c r="F177" s="73">
        <v>4600</v>
      </c>
      <c r="G177" s="62" t="s">
        <v>8399</v>
      </c>
      <c r="H177" s="43" t="str">
        <f t="shared" si="24"/>
        <v>S</v>
      </c>
      <c r="I177" s="43" t="str">
        <f t="shared" si="22"/>
        <v/>
      </c>
      <c r="J177" s="62">
        <v>4952</v>
      </c>
      <c r="K177" s="61">
        <v>1</v>
      </c>
      <c r="L177" s="61"/>
      <c r="M177" s="61"/>
      <c r="N177" s="61"/>
      <c r="O177" s="61">
        <v>76</v>
      </c>
      <c r="P177" s="61">
        <f t="shared" si="23"/>
        <v>1</v>
      </c>
    </row>
    <row r="178" spans="2:24" x14ac:dyDescent="0.45">
      <c r="B178" s="44">
        <v>2015</v>
      </c>
      <c r="C178" s="43" t="s">
        <v>8376</v>
      </c>
      <c r="D178" s="61" t="s">
        <v>8347</v>
      </c>
      <c r="E178" s="21">
        <v>30</v>
      </c>
      <c r="F178" s="73">
        <v>2000</v>
      </c>
      <c r="G178" s="62" t="s">
        <v>8399</v>
      </c>
      <c r="H178" s="43" t="str">
        <f t="shared" si="24"/>
        <v/>
      </c>
      <c r="I178" s="43" t="str">
        <f t="shared" si="22"/>
        <v>F</v>
      </c>
      <c r="J178" s="62">
        <v>1302</v>
      </c>
      <c r="K178" s="61"/>
      <c r="L178" s="61">
        <v>1</v>
      </c>
      <c r="M178" s="61"/>
      <c r="N178" s="61"/>
      <c r="O178" s="61">
        <v>11</v>
      </c>
      <c r="P178" s="61">
        <f t="shared" si="23"/>
        <v>1</v>
      </c>
      <c r="W178" s="2" t="s">
        <v>8360</v>
      </c>
      <c r="X178" t="s">
        <v>9460</v>
      </c>
    </row>
    <row r="179" spans="2:24" x14ac:dyDescent="0.45">
      <c r="B179" s="44">
        <v>2015</v>
      </c>
      <c r="C179" s="43" t="s">
        <v>8376</v>
      </c>
      <c r="D179" s="61" t="s">
        <v>8329</v>
      </c>
      <c r="E179" s="21">
        <v>14</v>
      </c>
      <c r="F179" s="73">
        <v>1000</v>
      </c>
      <c r="G179" s="62" t="s">
        <v>8399</v>
      </c>
      <c r="H179" s="43" t="str">
        <f t="shared" si="24"/>
        <v>S</v>
      </c>
      <c r="I179" s="43" t="str">
        <f t="shared" si="22"/>
        <v/>
      </c>
      <c r="J179" s="62">
        <v>1056</v>
      </c>
      <c r="K179" s="61">
        <v>1</v>
      </c>
      <c r="L179" s="61"/>
      <c r="M179" s="61"/>
      <c r="N179" s="61"/>
      <c r="O179" s="61">
        <v>20</v>
      </c>
      <c r="P179" s="61">
        <f t="shared" si="23"/>
        <v>1</v>
      </c>
      <c r="W179" s="3" t="s">
        <v>8399</v>
      </c>
      <c r="X179" s="81">
        <v>34.172814643347245</v>
      </c>
    </row>
    <row r="180" spans="2:24" x14ac:dyDescent="0.45">
      <c r="B180" s="44">
        <v>2015</v>
      </c>
      <c r="C180" s="43" t="s">
        <v>8376</v>
      </c>
      <c r="D180" s="61" t="s">
        <v>8328</v>
      </c>
      <c r="E180" s="21">
        <v>37.9940046296324</v>
      </c>
      <c r="F180" s="73">
        <v>3500</v>
      </c>
      <c r="G180" s="62" t="s">
        <v>8399</v>
      </c>
      <c r="H180" s="43" t="str">
        <f t="shared" si="24"/>
        <v/>
      </c>
      <c r="I180" s="43" t="str">
        <f t="shared" si="22"/>
        <v>F</v>
      </c>
      <c r="J180" s="62">
        <v>640</v>
      </c>
      <c r="K180" s="61"/>
      <c r="L180" s="61">
        <v>1</v>
      </c>
      <c r="M180" s="61"/>
      <c r="N180" s="61"/>
      <c r="O180" s="61">
        <v>11</v>
      </c>
      <c r="P180" s="61">
        <f t="shared" si="23"/>
        <v>1</v>
      </c>
      <c r="W180" s="3" t="s">
        <v>8401</v>
      </c>
      <c r="X180" s="81">
        <v>33.207302434842013</v>
      </c>
    </row>
    <row r="181" spans="2:24" x14ac:dyDescent="0.45">
      <c r="B181" s="44">
        <v>2015</v>
      </c>
      <c r="C181" s="43" t="s">
        <v>8376</v>
      </c>
      <c r="D181" s="61" t="s">
        <v>8335</v>
      </c>
      <c r="E181" s="21">
        <v>29.5</v>
      </c>
      <c r="F181" s="73">
        <v>4060</v>
      </c>
      <c r="G181" s="62" t="s">
        <v>8399</v>
      </c>
      <c r="H181" s="43" t="str">
        <f t="shared" si="24"/>
        <v/>
      </c>
      <c r="I181" s="43" t="str">
        <f t="shared" si="22"/>
        <v>F</v>
      </c>
      <c r="J181" s="62">
        <v>0</v>
      </c>
      <c r="K181" s="61"/>
      <c r="L181" s="61">
        <v>2</v>
      </c>
      <c r="M181" s="61"/>
      <c r="N181" s="61"/>
      <c r="O181" s="61">
        <v>0</v>
      </c>
      <c r="P181" s="61">
        <f t="shared" si="23"/>
        <v>2</v>
      </c>
      <c r="W181" s="3" t="s">
        <v>8402</v>
      </c>
      <c r="X181" s="81">
        <v>37.584161981922549</v>
      </c>
    </row>
    <row r="182" spans="2:24" x14ac:dyDescent="0.45">
      <c r="B182" s="44">
        <v>2015</v>
      </c>
      <c r="C182" s="43" t="s">
        <v>8376</v>
      </c>
      <c r="D182" s="61" t="s">
        <v>8343</v>
      </c>
      <c r="E182" s="21">
        <v>34.001458333332266</v>
      </c>
      <c r="F182" s="73">
        <v>3000</v>
      </c>
      <c r="G182" s="62" t="s">
        <v>8399</v>
      </c>
      <c r="H182" s="43" t="str">
        <f t="shared" si="24"/>
        <v/>
      </c>
      <c r="I182" s="43" t="str">
        <f t="shared" si="22"/>
        <v>F</v>
      </c>
      <c r="J182" s="62">
        <v>1</v>
      </c>
      <c r="K182" s="61"/>
      <c r="L182" s="61">
        <v>1</v>
      </c>
      <c r="M182" s="61"/>
      <c r="N182" s="61"/>
      <c r="O182" s="61">
        <v>1</v>
      </c>
      <c r="P182" s="61">
        <f t="shared" si="23"/>
        <v>1</v>
      </c>
      <c r="W182" s="3" t="s">
        <v>8403</v>
      </c>
      <c r="X182" s="81">
        <v>34.142054021531393</v>
      </c>
    </row>
    <row r="183" spans="2:24" x14ac:dyDescent="0.45">
      <c r="B183" s="44">
        <v>2015</v>
      </c>
      <c r="C183" s="43" t="s">
        <v>8376</v>
      </c>
      <c r="D183" s="61" t="s">
        <v>8350</v>
      </c>
      <c r="E183" s="21">
        <v>30</v>
      </c>
      <c r="F183" s="73">
        <v>1500</v>
      </c>
      <c r="G183" s="62" t="s">
        <v>8399</v>
      </c>
      <c r="H183" s="43" t="str">
        <f t="shared" si="24"/>
        <v/>
      </c>
      <c r="I183" s="43" t="str">
        <f t="shared" si="22"/>
        <v>F</v>
      </c>
      <c r="J183" s="62">
        <v>2</v>
      </c>
      <c r="K183" s="61"/>
      <c r="L183" s="61">
        <v>1</v>
      </c>
      <c r="M183" s="61"/>
      <c r="N183" s="61"/>
      <c r="O183" s="61">
        <v>2</v>
      </c>
      <c r="P183" s="61">
        <f t="shared" si="23"/>
        <v>1</v>
      </c>
      <c r="W183" s="3" t="s">
        <v>8404</v>
      </c>
      <c r="X183" s="81">
        <v>33.131270018861265</v>
      </c>
    </row>
    <row r="184" spans="2:24" x14ac:dyDescent="0.45">
      <c r="B184" s="44">
        <v>2015</v>
      </c>
      <c r="C184" s="43" t="s">
        <v>8376</v>
      </c>
      <c r="D184" s="61" t="s">
        <v>8346</v>
      </c>
      <c r="E184" s="21">
        <v>30</v>
      </c>
      <c r="F184" s="73">
        <v>1000</v>
      </c>
      <c r="G184" s="62" t="s">
        <v>8399</v>
      </c>
      <c r="H184" s="43" t="str">
        <f t="shared" si="24"/>
        <v>S</v>
      </c>
      <c r="I184" s="43" t="str">
        <f t="shared" si="22"/>
        <v/>
      </c>
      <c r="J184" s="62">
        <v>1080</v>
      </c>
      <c r="K184" s="61">
        <v>1</v>
      </c>
      <c r="L184" s="61"/>
      <c r="M184" s="61"/>
      <c r="N184" s="61"/>
      <c r="O184" s="61">
        <v>32</v>
      </c>
      <c r="P184" s="61">
        <f t="shared" si="23"/>
        <v>1</v>
      </c>
      <c r="W184" s="3" t="s">
        <v>8405</v>
      </c>
      <c r="X184" s="81">
        <v>31.264288194445196</v>
      </c>
    </row>
    <row r="185" spans="2:24" x14ac:dyDescent="0.45">
      <c r="B185" s="44">
        <v>2015</v>
      </c>
      <c r="C185" s="43" t="s">
        <v>8370</v>
      </c>
      <c r="D185" s="61" t="s">
        <v>8354</v>
      </c>
      <c r="E185" s="21">
        <v>22.485949074078235</v>
      </c>
      <c r="F185" s="73">
        <v>4500</v>
      </c>
      <c r="G185" s="62" t="s">
        <v>8399</v>
      </c>
      <c r="H185" s="43" t="str">
        <f t="shared" si="24"/>
        <v>S</v>
      </c>
      <c r="I185" s="43" t="str">
        <f t="shared" si="22"/>
        <v/>
      </c>
      <c r="J185" s="62">
        <v>4518</v>
      </c>
      <c r="K185" s="61">
        <v>1</v>
      </c>
      <c r="L185" s="61"/>
      <c r="M185" s="61"/>
      <c r="N185" s="61"/>
      <c r="O185" s="61">
        <v>61</v>
      </c>
      <c r="P185" s="61">
        <f t="shared" si="23"/>
        <v>1</v>
      </c>
      <c r="W185" s="3" t="s">
        <v>8406</v>
      </c>
      <c r="X185" s="81">
        <v>38.596537836199332</v>
      </c>
    </row>
    <row r="186" spans="2:24" x14ac:dyDescent="0.45">
      <c r="B186" s="44">
        <v>2015</v>
      </c>
      <c r="C186" s="43" t="s">
        <v>8370</v>
      </c>
      <c r="D186" s="61" t="s">
        <v>8330</v>
      </c>
      <c r="E186" s="21">
        <v>22</v>
      </c>
      <c r="F186" s="73">
        <v>1300</v>
      </c>
      <c r="G186" s="62" t="s">
        <v>8399</v>
      </c>
      <c r="H186" s="43" t="str">
        <f t="shared" si="24"/>
        <v>S</v>
      </c>
      <c r="I186" s="43" t="str">
        <f t="shared" si="22"/>
        <v/>
      </c>
      <c r="J186" s="62">
        <v>1332</v>
      </c>
      <c r="K186" s="61">
        <v>2</v>
      </c>
      <c r="L186" s="61"/>
      <c r="M186" s="61"/>
      <c r="N186" s="61"/>
      <c r="O186" s="61">
        <v>33</v>
      </c>
      <c r="P186" s="61">
        <f t="shared" si="23"/>
        <v>2</v>
      </c>
      <c r="W186" s="3" t="s">
        <v>8407</v>
      </c>
      <c r="X186" s="81">
        <v>32.239803533014772</v>
      </c>
    </row>
    <row r="187" spans="2:24" x14ac:dyDescent="0.45">
      <c r="B187" s="44">
        <v>2015</v>
      </c>
      <c r="C187" s="43" t="s">
        <v>8370</v>
      </c>
      <c r="D187" s="61" t="s">
        <v>8341</v>
      </c>
      <c r="E187" s="21">
        <v>40</v>
      </c>
      <c r="F187" s="73">
        <v>4400</v>
      </c>
      <c r="G187" s="62" t="s">
        <v>8399</v>
      </c>
      <c r="H187" s="43" t="str">
        <f t="shared" si="24"/>
        <v/>
      </c>
      <c r="I187" s="43" t="str">
        <f t="shared" si="22"/>
        <v>F</v>
      </c>
      <c r="J187" s="62">
        <v>800</v>
      </c>
      <c r="K187" s="61"/>
      <c r="L187" s="61">
        <v>1</v>
      </c>
      <c r="M187" s="61"/>
      <c r="N187" s="61"/>
      <c r="O187" s="61">
        <v>9</v>
      </c>
      <c r="P187" s="61">
        <f t="shared" si="23"/>
        <v>1</v>
      </c>
      <c r="W187" s="3" t="s">
        <v>8408</v>
      </c>
      <c r="X187" s="81">
        <v>33.02590510511839</v>
      </c>
    </row>
    <row r="188" spans="2:24" x14ac:dyDescent="0.45">
      <c r="B188" s="44">
        <v>2015</v>
      </c>
      <c r="C188" s="43" t="s">
        <v>8380</v>
      </c>
      <c r="D188" s="61" t="s">
        <v>8358</v>
      </c>
      <c r="E188" s="21">
        <v>30</v>
      </c>
      <c r="F188" s="73">
        <v>3000</v>
      </c>
      <c r="G188" s="62" t="s">
        <v>8399</v>
      </c>
      <c r="H188" s="43" t="str">
        <f t="shared" si="24"/>
        <v/>
      </c>
      <c r="I188" s="43" t="str">
        <f t="shared" si="22"/>
        <v>F</v>
      </c>
      <c r="J188" s="62">
        <v>10</v>
      </c>
      <c r="K188" s="61"/>
      <c r="L188" s="61">
        <v>1</v>
      </c>
      <c r="M188" s="61"/>
      <c r="N188" s="61"/>
      <c r="O188" s="61">
        <v>1</v>
      </c>
      <c r="P188" s="61">
        <f t="shared" si="23"/>
        <v>1</v>
      </c>
      <c r="W188" s="3" t="s">
        <v>8400</v>
      </c>
      <c r="X188" s="81">
        <v>34.437356835465017</v>
      </c>
    </row>
    <row r="189" spans="2:24" x14ac:dyDescent="0.45">
      <c r="B189" s="44">
        <v>2015</v>
      </c>
      <c r="C189" s="43" t="s">
        <v>8380</v>
      </c>
      <c r="D189" s="61" t="s">
        <v>8350</v>
      </c>
      <c r="E189" s="21">
        <v>21</v>
      </c>
      <c r="F189" s="73">
        <v>2000</v>
      </c>
      <c r="G189" s="62" t="s">
        <v>8399</v>
      </c>
      <c r="H189" s="43" t="str">
        <f t="shared" si="24"/>
        <v/>
      </c>
      <c r="I189" s="43" t="str">
        <f t="shared" si="22"/>
        <v>F</v>
      </c>
      <c r="J189" s="62">
        <v>140</v>
      </c>
      <c r="K189" s="61"/>
      <c r="L189" s="61">
        <v>1</v>
      </c>
      <c r="M189" s="61"/>
      <c r="N189" s="61"/>
      <c r="O189" s="61">
        <v>3</v>
      </c>
      <c r="P189" s="61">
        <f t="shared" si="23"/>
        <v>1</v>
      </c>
      <c r="W189" s="3" t="s">
        <v>8409</v>
      </c>
      <c r="X189" s="81">
        <v>35.73824426560315</v>
      </c>
    </row>
    <row r="190" spans="2:24" x14ac:dyDescent="0.45">
      <c r="B190" s="44">
        <v>2015</v>
      </c>
      <c r="C190" s="43" t="s">
        <v>8380</v>
      </c>
      <c r="D190" s="61" t="s">
        <v>8339</v>
      </c>
      <c r="E190" s="21">
        <v>14</v>
      </c>
      <c r="F190" s="73">
        <v>3000</v>
      </c>
      <c r="G190" s="62" t="s">
        <v>8399</v>
      </c>
      <c r="H190" s="43" t="str">
        <f t="shared" si="24"/>
        <v/>
      </c>
      <c r="I190" s="43" t="str">
        <f t="shared" si="22"/>
        <v>F</v>
      </c>
      <c r="J190" s="62">
        <v>0</v>
      </c>
      <c r="K190" s="61"/>
      <c r="L190" s="61">
        <v>1</v>
      </c>
      <c r="M190" s="61"/>
      <c r="N190" s="61"/>
      <c r="O190" s="61">
        <v>0</v>
      </c>
      <c r="P190" s="61">
        <f t="shared" si="23"/>
        <v>1</v>
      </c>
      <c r="W190" s="3" t="s">
        <v>8398</v>
      </c>
      <c r="X190" s="81">
        <v>32.074950657895229</v>
      </c>
    </row>
    <row r="191" spans="2:24" x14ac:dyDescent="0.45">
      <c r="B191" s="44">
        <v>2015</v>
      </c>
      <c r="C191" s="43" t="s">
        <v>8380</v>
      </c>
      <c r="D191" s="61" t="s">
        <v>8326</v>
      </c>
      <c r="E191" s="21">
        <v>30</v>
      </c>
      <c r="F191" s="73">
        <v>3900</v>
      </c>
      <c r="G191" s="62" t="s">
        <v>8399</v>
      </c>
      <c r="H191" s="43" t="str">
        <f t="shared" si="24"/>
        <v>S</v>
      </c>
      <c r="I191" s="43" t="str">
        <f t="shared" si="22"/>
        <v/>
      </c>
      <c r="J191" s="62">
        <v>5218</v>
      </c>
      <c r="K191" s="61">
        <v>2</v>
      </c>
      <c r="L191" s="61"/>
      <c r="M191" s="61"/>
      <c r="N191" s="61"/>
      <c r="O191" s="61">
        <v>77</v>
      </c>
      <c r="P191" s="61">
        <f t="shared" si="23"/>
        <v>2</v>
      </c>
    </row>
    <row r="192" spans="2:24" x14ac:dyDescent="0.45">
      <c r="B192" s="44">
        <v>2015</v>
      </c>
      <c r="C192" s="43" t="s">
        <v>8378</v>
      </c>
      <c r="D192" s="61" t="s">
        <v>8329</v>
      </c>
      <c r="E192" s="21">
        <v>29.958333333335759</v>
      </c>
      <c r="F192" s="73">
        <v>2000</v>
      </c>
      <c r="G192" s="62" t="s">
        <v>8399</v>
      </c>
      <c r="H192" s="43" t="str">
        <f t="shared" si="24"/>
        <v>S</v>
      </c>
      <c r="I192" s="43" t="str">
        <f t="shared" si="22"/>
        <v/>
      </c>
      <c r="J192" s="62">
        <v>200</v>
      </c>
      <c r="K192" s="61"/>
      <c r="L192" s="61">
        <v>1</v>
      </c>
      <c r="M192" s="61"/>
      <c r="N192" s="61"/>
      <c r="O192" s="61">
        <v>5</v>
      </c>
      <c r="P192" s="61">
        <f t="shared" si="23"/>
        <v>1</v>
      </c>
    </row>
    <row r="193" spans="2:25" x14ac:dyDescent="0.45">
      <c r="B193" s="44">
        <v>2015</v>
      </c>
      <c r="C193" s="43" t="s">
        <v>8378</v>
      </c>
      <c r="D193" s="61" t="s">
        <v>8356</v>
      </c>
      <c r="E193" s="21">
        <v>45</v>
      </c>
      <c r="F193" s="73">
        <v>3500</v>
      </c>
      <c r="G193" s="62" t="s">
        <v>8399</v>
      </c>
      <c r="H193" s="43" t="str">
        <f t="shared" si="24"/>
        <v/>
      </c>
      <c r="I193" s="43" t="str">
        <f t="shared" si="22"/>
        <v>F</v>
      </c>
      <c r="J193" s="62">
        <v>4310</v>
      </c>
      <c r="K193" s="61">
        <v>1</v>
      </c>
      <c r="L193" s="61"/>
      <c r="M193" s="61"/>
      <c r="N193" s="61"/>
      <c r="O193" s="61">
        <v>46</v>
      </c>
      <c r="P193" s="61">
        <f t="shared" si="23"/>
        <v>1</v>
      </c>
    </row>
    <row r="194" spans="2:25" x14ac:dyDescent="0.45">
      <c r="B194" s="44">
        <v>2015</v>
      </c>
      <c r="C194" s="43" t="s">
        <v>8378</v>
      </c>
      <c r="D194" s="61" t="s">
        <v>8345</v>
      </c>
      <c r="E194" s="21">
        <v>29.958333333335759</v>
      </c>
      <c r="F194" s="73">
        <v>1500</v>
      </c>
      <c r="G194" s="62" t="s">
        <v>8399</v>
      </c>
      <c r="H194" s="43" t="str">
        <f t="shared" si="24"/>
        <v/>
      </c>
      <c r="I194" s="43" t="str">
        <f t="shared" si="22"/>
        <v>F</v>
      </c>
      <c r="J194" s="62">
        <v>0</v>
      </c>
      <c r="K194" s="61"/>
      <c r="L194" s="61">
        <v>1</v>
      </c>
      <c r="M194" s="61"/>
      <c r="N194" s="61"/>
      <c r="O194" s="61">
        <v>0</v>
      </c>
      <c r="P194" s="61">
        <f t="shared" si="23"/>
        <v>1</v>
      </c>
    </row>
    <row r="195" spans="2:25" x14ac:dyDescent="0.45">
      <c r="B195" s="44">
        <v>2015</v>
      </c>
      <c r="C195" s="43" t="s">
        <v>8369</v>
      </c>
      <c r="D195" s="61" t="s">
        <v>8327</v>
      </c>
      <c r="E195" s="21">
        <v>30.17976851851563</v>
      </c>
      <c r="F195" s="73">
        <v>4000</v>
      </c>
      <c r="G195" s="62" t="s">
        <v>8399</v>
      </c>
      <c r="H195" s="43" t="str">
        <f t="shared" si="24"/>
        <v>S</v>
      </c>
      <c r="I195" s="43" t="str">
        <f t="shared" si="22"/>
        <v/>
      </c>
      <c r="J195" s="62">
        <v>4187</v>
      </c>
      <c r="K195" s="61">
        <v>1</v>
      </c>
      <c r="L195" s="61"/>
      <c r="M195" s="61"/>
      <c r="N195" s="61"/>
      <c r="O195" s="61">
        <v>98</v>
      </c>
      <c r="P195" s="61">
        <f t="shared" si="23"/>
        <v>1</v>
      </c>
    </row>
    <row r="196" spans="2:25" x14ac:dyDescent="0.45">
      <c r="B196" s="44">
        <v>2015</v>
      </c>
      <c r="C196" s="43" t="s">
        <v>8369</v>
      </c>
      <c r="D196" s="61" t="s">
        <v>8355</v>
      </c>
      <c r="E196" s="21">
        <v>30</v>
      </c>
      <c r="F196" s="73">
        <v>2500</v>
      </c>
      <c r="G196" s="62" t="s">
        <v>8399</v>
      </c>
      <c r="H196" s="43" t="str">
        <f t="shared" si="24"/>
        <v>S</v>
      </c>
      <c r="I196" s="43" t="str">
        <f t="shared" ref="I196:I259" si="26">IFERROR(VLOOKUP(D196,$W$143:$AC$169,7,0),"")</f>
        <v/>
      </c>
      <c r="J196" s="62">
        <v>2800</v>
      </c>
      <c r="K196" s="61">
        <v>1</v>
      </c>
      <c r="L196" s="61"/>
      <c r="M196" s="61"/>
      <c r="N196" s="61"/>
      <c r="O196" s="61">
        <v>50</v>
      </c>
      <c r="P196" s="61">
        <f t="shared" ref="P196:P259" si="27">SUM(K196:N196)</f>
        <v>1</v>
      </c>
      <c r="W196" t="s">
        <v>9492</v>
      </c>
      <c r="X196" t="s">
        <v>9490</v>
      </c>
      <c r="Y196" t="s">
        <v>9491</v>
      </c>
    </row>
    <row r="197" spans="2:25" x14ac:dyDescent="0.45">
      <c r="B197" s="44">
        <v>2015</v>
      </c>
      <c r="C197" s="43" t="s">
        <v>8369</v>
      </c>
      <c r="D197" s="61" t="s">
        <v>8351</v>
      </c>
      <c r="E197" s="21">
        <v>30</v>
      </c>
      <c r="F197" s="73">
        <v>2200</v>
      </c>
      <c r="G197" s="62" t="s">
        <v>8399</v>
      </c>
      <c r="H197" s="43" t="str">
        <f t="shared" ref="H197:H260" si="28">IFERROR(VLOOKUP(D197,$W$125:$AC$139,7,0),"")</f>
        <v>S</v>
      </c>
      <c r="I197" s="43" t="str">
        <f t="shared" si="26"/>
        <v/>
      </c>
      <c r="J197" s="62">
        <v>3223</v>
      </c>
      <c r="K197" s="61">
        <v>1</v>
      </c>
      <c r="L197" s="61"/>
      <c r="M197" s="61"/>
      <c r="N197" s="61"/>
      <c r="O197" s="61">
        <v>205</v>
      </c>
      <c r="P197" s="61">
        <f t="shared" si="27"/>
        <v>1</v>
      </c>
      <c r="W197" t="s">
        <v>8398</v>
      </c>
      <c r="X197" s="82">
        <v>29.200493505658919</v>
      </c>
      <c r="Y197" s="82">
        <v>32.074950657895229</v>
      </c>
    </row>
    <row r="198" spans="2:25" x14ac:dyDescent="0.45">
      <c r="B198" s="44">
        <v>2015</v>
      </c>
      <c r="C198" s="43" t="s">
        <v>8374</v>
      </c>
      <c r="D198" s="61" t="s">
        <v>8351</v>
      </c>
      <c r="E198" s="21">
        <v>30</v>
      </c>
      <c r="F198" s="73">
        <v>1000</v>
      </c>
      <c r="G198" s="62" t="s">
        <v>8399</v>
      </c>
      <c r="H198" s="43" t="str">
        <f t="shared" si="28"/>
        <v>S</v>
      </c>
      <c r="I198" s="43" t="str">
        <f t="shared" si="26"/>
        <v/>
      </c>
      <c r="J198" s="62">
        <v>13566</v>
      </c>
      <c r="K198" s="61">
        <v>1</v>
      </c>
      <c r="L198" s="61"/>
      <c r="M198" s="61"/>
      <c r="N198" s="61"/>
      <c r="O198" s="61">
        <v>944</v>
      </c>
      <c r="P198" s="61">
        <f t="shared" si="27"/>
        <v>1</v>
      </c>
      <c r="W198" t="s">
        <v>8399</v>
      </c>
      <c r="X198" s="82">
        <v>31.696098933300412</v>
      </c>
      <c r="Y198" s="82">
        <v>34.172814643347245</v>
      </c>
    </row>
    <row r="199" spans="2:25" x14ac:dyDescent="0.45">
      <c r="B199" s="44">
        <v>2015</v>
      </c>
      <c r="C199" s="43" t="s">
        <v>8373</v>
      </c>
      <c r="D199" s="61" t="s">
        <v>8358</v>
      </c>
      <c r="E199" s="21">
        <v>30.041666666664241</v>
      </c>
      <c r="F199" s="73">
        <v>2500</v>
      </c>
      <c r="G199" s="62" t="s">
        <v>8399</v>
      </c>
      <c r="H199" s="43" t="str">
        <f t="shared" si="28"/>
        <v/>
      </c>
      <c r="I199" s="43" t="str">
        <f t="shared" si="26"/>
        <v>F</v>
      </c>
      <c r="J199" s="62">
        <v>53</v>
      </c>
      <c r="K199" s="61"/>
      <c r="L199" s="61">
        <v>1</v>
      </c>
      <c r="M199" s="61"/>
      <c r="N199" s="61"/>
      <c r="O199" s="61">
        <v>1</v>
      </c>
      <c r="P199" s="61">
        <f t="shared" si="27"/>
        <v>1</v>
      </c>
      <c r="W199" t="s">
        <v>8400</v>
      </c>
      <c r="X199" s="82">
        <v>35.002136920581883</v>
      </c>
      <c r="Y199" s="82">
        <v>34.437356835465017</v>
      </c>
    </row>
    <row r="200" spans="2:25" x14ac:dyDescent="0.45">
      <c r="B200" s="44">
        <v>2015</v>
      </c>
      <c r="C200" s="43" t="s">
        <v>8373</v>
      </c>
      <c r="D200" s="61" t="s">
        <v>8347</v>
      </c>
      <c r="E200" s="21">
        <v>30.041666666664241</v>
      </c>
      <c r="F200" s="73">
        <v>3000</v>
      </c>
      <c r="G200" s="62" t="s">
        <v>8399</v>
      </c>
      <c r="H200" s="43" t="str">
        <f t="shared" si="28"/>
        <v/>
      </c>
      <c r="I200" s="43" t="str">
        <f t="shared" si="26"/>
        <v>F</v>
      </c>
      <c r="J200" s="62">
        <v>22</v>
      </c>
      <c r="K200" s="61"/>
      <c r="L200" s="61">
        <v>1</v>
      </c>
      <c r="M200" s="61"/>
      <c r="N200" s="61"/>
      <c r="O200" s="61">
        <v>1</v>
      </c>
      <c r="P200" s="61">
        <f t="shared" si="27"/>
        <v>1</v>
      </c>
      <c r="W200" t="s">
        <v>8401</v>
      </c>
      <c r="X200" s="82">
        <v>34.640203622457264</v>
      </c>
      <c r="Y200" s="82">
        <v>33.207302434842013</v>
      </c>
    </row>
    <row r="201" spans="2:25" x14ac:dyDescent="0.45">
      <c r="B201" s="44">
        <v>2015</v>
      </c>
      <c r="C201" s="43" t="s">
        <v>8373</v>
      </c>
      <c r="D201" s="61" t="s">
        <v>8329</v>
      </c>
      <c r="E201" s="21">
        <v>14.148043981484079</v>
      </c>
      <c r="F201" s="73">
        <v>1200</v>
      </c>
      <c r="G201" s="62" t="s">
        <v>8399</v>
      </c>
      <c r="H201" s="43" t="str">
        <f t="shared" si="28"/>
        <v>S</v>
      </c>
      <c r="I201" s="43" t="str">
        <f t="shared" si="26"/>
        <v/>
      </c>
      <c r="J201" s="62">
        <v>1773</v>
      </c>
      <c r="K201" s="61">
        <v>1</v>
      </c>
      <c r="L201" s="61"/>
      <c r="M201" s="61"/>
      <c r="N201" s="61"/>
      <c r="O201" s="61">
        <v>35</v>
      </c>
      <c r="P201" s="61">
        <f t="shared" si="27"/>
        <v>1</v>
      </c>
      <c r="W201" t="s">
        <v>8402</v>
      </c>
      <c r="X201" s="82">
        <v>38.081517543584354</v>
      </c>
      <c r="Y201" s="82">
        <v>37.584161981922549</v>
      </c>
    </row>
    <row r="202" spans="2:25" x14ac:dyDescent="0.45">
      <c r="B202" s="44">
        <v>2015</v>
      </c>
      <c r="C202" s="43" t="s">
        <v>8373</v>
      </c>
      <c r="D202" s="61" t="s">
        <v>8343</v>
      </c>
      <c r="E202" s="21">
        <v>30.041666666667879</v>
      </c>
      <c r="F202" s="73">
        <v>1200</v>
      </c>
      <c r="G202" s="62" t="s">
        <v>8399</v>
      </c>
      <c r="H202" s="43" t="str">
        <f t="shared" si="28"/>
        <v/>
      </c>
      <c r="I202" s="43" t="str">
        <f t="shared" si="26"/>
        <v>F</v>
      </c>
      <c r="J202" s="62">
        <v>230</v>
      </c>
      <c r="K202" s="61"/>
      <c r="L202" s="61">
        <v>2</v>
      </c>
      <c r="M202" s="61"/>
      <c r="N202" s="61"/>
      <c r="O202" s="61">
        <v>7</v>
      </c>
      <c r="P202" s="61">
        <f t="shared" si="27"/>
        <v>2</v>
      </c>
      <c r="W202" t="s">
        <v>8403</v>
      </c>
      <c r="X202" s="82">
        <v>33.788516578080646</v>
      </c>
      <c r="Y202" s="82">
        <v>34.142054021531393</v>
      </c>
    </row>
    <row r="203" spans="2:25" x14ac:dyDescent="0.45">
      <c r="B203" s="44">
        <v>2015</v>
      </c>
      <c r="C203" s="43" t="s">
        <v>8373</v>
      </c>
      <c r="D203" s="61" t="s">
        <v>8320</v>
      </c>
      <c r="E203" s="21">
        <v>30.041666666664241</v>
      </c>
      <c r="F203" s="73">
        <v>2750</v>
      </c>
      <c r="G203" s="62" t="s">
        <v>8399</v>
      </c>
      <c r="H203" s="43" t="str">
        <f t="shared" si="28"/>
        <v/>
      </c>
      <c r="I203" s="43" t="str">
        <f t="shared" si="26"/>
        <v>F</v>
      </c>
      <c r="J203" s="62">
        <v>0</v>
      </c>
      <c r="K203" s="61"/>
      <c r="L203" s="61">
        <v>1</v>
      </c>
      <c r="M203" s="61">
        <v>1</v>
      </c>
      <c r="N203" s="61"/>
      <c r="O203" s="61">
        <v>0</v>
      </c>
      <c r="P203" s="61">
        <f t="shared" si="27"/>
        <v>2</v>
      </c>
      <c r="W203" t="s">
        <v>8404</v>
      </c>
      <c r="X203" s="82">
        <v>32.707437373872487</v>
      </c>
      <c r="Y203" s="82">
        <v>33.131270018861265</v>
      </c>
    </row>
    <row r="204" spans="2:25" x14ac:dyDescent="0.45">
      <c r="B204" s="44">
        <v>2015</v>
      </c>
      <c r="C204" s="43" t="s">
        <v>8372</v>
      </c>
      <c r="D204" s="61" t="s">
        <v>8330</v>
      </c>
      <c r="E204" s="21">
        <v>22.914687500000582</v>
      </c>
      <c r="F204" s="73">
        <v>3000</v>
      </c>
      <c r="G204" s="62" t="s">
        <v>8399</v>
      </c>
      <c r="H204" s="43" t="str">
        <f t="shared" si="28"/>
        <v>S</v>
      </c>
      <c r="I204" s="43" t="str">
        <f t="shared" si="26"/>
        <v/>
      </c>
      <c r="J204" s="62">
        <v>10554.11</v>
      </c>
      <c r="K204" s="61">
        <v>1</v>
      </c>
      <c r="L204" s="61"/>
      <c r="M204" s="61"/>
      <c r="N204" s="61"/>
      <c r="O204" s="61">
        <v>478</v>
      </c>
      <c r="P204" s="61">
        <f t="shared" si="27"/>
        <v>1</v>
      </c>
      <c r="W204" t="s">
        <v>8405</v>
      </c>
      <c r="X204" s="82">
        <v>30.611198099415962</v>
      </c>
      <c r="Y204" s="82">
        <v>31.264288194445196</v>
      </c>
    </row>
    <row r="205" spans="2:25" x14ac:dyDescent="0.45">
      <c r="B205" s="44">
        <v>2015</v>
      </c>
      <c r="C205" s="43" t="s">
        <v>8372</v>
      </c>
      <c r="D205" s="61" t="s">
        <v>8347</v>
      </c>
      <c r="E205" s="21">
        <v>30</v>
      </c>
      <c r="F205" s="73">
        <v>4250</v>
      </c>
      <c r="G205" s="62" t="s">
        <v>8399</v>
      </c>
      <c r="H205" s="43" t="str">
        <f t="shared" si="28"/>
        <v/>
      </c>
      <c r="I205" s="43" t="str">
        <f t="shared" si="26"/>
        <v>F</v>
      </c>
      <c r="J205" s="62">
        <v>855</v>
      </c>
      <c r="K205" s="61"/>
      <c r="L205" s="61">
        <v>2</v>
      </c>
      <c r="M205" s="61"/>
      <c r="N205" s="61"/>
      <c r="O205" s="61">
        <v>7</v>
      </c>
      <c r="P205" s="61">
        <f t="shared" si="27"/>
        <v>2</v>
      </c>
      <c r="W205" t="s">
        <v>8406</v>
      </c>
      <c r="X205" s="82">
        <v>32.299926075959689</v>
      </c>
      <c r="Y205" s="82">
        <v>38.596537836199332</v>
      </c>
    </row>
    <row r="206" spans="2:25" x14ac:dyDescent="0.45">
      <c r="B206" s="44">
        <v>2015</v>
      </c>
      <c r="C206" s="43" t="s">
        <v>8372</v>
      </c>
      <c r="D206" s="61" t="s">
        <v>8345</v>
      </c>
      <c r="E206" s="21">
        <v>30</v>
      </c>
      <c r="F206" s="73">
        <v>1200</v>
      </c>
      <c r="G206" s="62" t="s">
        <v>8399</v>
      </c>
      <c r="H206" s="43" t="str">
        <f t="shared" si="28"/>
        <v/>
      </c>
      <c r="I206" s="43" t="str">
        <f t="shared" si="26"/>
        <v>F</v>
      </c>
      <c r="J206" s="62">
        <v>0</v>
      </c>
      <c r="K206" s="61"/>
      <c r="L206" s="61">
        <v>1</v>
      </c>
      <c r="M206" s="61"/>
      <c r="N206" s="61"/>
      <c r="O206" s="61">
        <v>0</v>
      </c>
      <c r="P206" s="61">
        <f t="shared" si="27"/>
        <v>1</v>
      </c>
      <c r="W206" t="s">
        <v>8407</v>
      </c>
      <c r="X206" s="82">
        <v>35.058008616254448</v>
      </c>
      <c r="Y206" s="82">
        <v>32.239803533014772</v>
      </c>
    </row>
    <row r="207" spans="2:25" x14ac:dyDescent="0.45">
      <c r="B207" s="44">
        <v>2016</v>
      </c>
      <c r="C207" s="43" t="s">
        <v>8379</v>
      </c>
      <c r="D207" s="61" t="s">
        <v>8332</v>
      </c>
      <c r="E207" s="21">
        <v>44.04218750000291</v>
      </c>
      <c r="F207" s="73">
        <v>4336</v>
      </c>
      <c r="G207" s="62" t="s">
        <v>8399</v>
      </c>
      <c r="H207" s="43" t="str">
        <f t="shared" si="28"/>
        <v/>
      </c>
      <c r="I207" s="43" t="str">
        <f t="shared" si="26"/>
        <v>F</v>
      </c>
      <c r="J207" s="62">
        <v>0</v>
      </c>
      <c r="K207" s="61"/>
      <c r="L207" s="61"/>
      <c r="M207" s="61">
        <v>1</v>
      </c>
      <c r="N207" s="61"/>
      <c r="O207" s="61">
        <v>0</v>
      </c>
      <c r="P207" s="61">
        <f t="shared" si="27"/>
        <v>1</v>
      </c>
      <c r="W207" t="s">
        <v>8408</v>
      </c>
      <c r="X207" s="82">
        <v>34.002001424501131</v>
      </c>
      <c r="Y207" s="82">
        <v>33.02590510511839</v>
      </c>
    </row>
    <row r="208" spans="2:25" x14ac:dyDescent="0.45">
      <c r="B208" s="44">
        <v>2016</v>
      </c>
      <c r="C208" s="43" t="s">
        <v>8379</v>
      </c>
      <c r="D208" s="61" t="s">
        <v>8339</v>
      </c>
      <c r="E208" s="21">
        <v>29.087604166670644</v>
      </c>
      <c r="F208" s="73">
        <v>4000</v>
      </c>
      <c r="G208" s="62" t="s">
        <v>8399</v>
      </c>
      <c r="H208" s="43" t="str">
        <f t="shared" si="28"/>
        <v/>
      </c>
      <c r="I208" s="43" t="str">
        <f t="shared" si="26"/>
        <v>F</v>
      </c>
      <c r="J208" s="62">
        <v>5297</v>
      </c>
      <c r="K208" s="61">
        <v>1</v>
      </c>
      <c r="L208" s="61"/>
      <c r="M208" s="61"/>
      <c r="N208" s="61"/>
      <c r="O208" s="61">
        <v>110</v>
      </c>
      <c r="P208" s="61">
        <f t="shared" si="27"/>
        <v>1</v>
      </c>
      <c r="W208" t="s">
        <v>8409</v>
      </c>
      <c r="X208" s="82">
        <v>34.402770204542506</v>
      </c>
      <c r="Y208" s="82">
        <v>35.73824426560315</v>
      </c>
    </row>
    <row r="209" spans="2:50" x14ac:dyDescent="0.45">
      <c r="B209" s="44">
        <v>2016</v>
      </c>
      <c r="C209" s="43" t="s">
        <v>8379</v>
      </c>
      <c r="D209" s="61" t="s">
        <v>8346</v>
      </c>
      <c r="E209" s="21">
        <v>60</v>
      </c>
      <c r="F209" s="73">
        <v>2000</v>
      </c>
      <c r="G209" s="62" t="s">
        <v>8399</v>
      </c>
      <c r="H209" s="43" t="str">
        <f t="shared" si="28"/>
        <v>S</v>
      </c>
      <c r="I209" s="43" t="str">
        <f t="shared" si="26"/>
        <v/>
      </c>
      <c r="J209" s="62">
        <v>2795</v>
      </c>
      <c r="K209" s="61">
        <v>1</v>
      </c>
      <c r="L209" s="61"/>
      <c r="M209" s="61"/>
      <c r="N209" s="61"/>
      <c r="O209" s="61">
        <v>52</v>
      </c>
      <c r="P209" s="61">
        <f t="shared" si="27"/>
        <v>1</v>
      </c>
    </row>
    <row r="210" spans="2:50" x14ac:dyDescent="0.45">
      <c r="B210" s="44">
        <v>2016</v>
      </c>
      <c r="C210" s="43" t="s">
        <v>8379</v>
      </c>
      <c r="D210" s="61" t="s">
        <v>8312</v>
      </c>
      <c r="E210" s="21">
        <v>18.275231481486117</v>
      </c>
      <c r="F210" s="73">
        <v>2200</v>
      </c>
      <c r="G210" s="62" t="s">
        <v>8399</v>
      </c>
      <c r="H210" s="43" t="str">
        <f t="shared" si="28"/>
        <v>S</v>
      </c>
      <c r="I210" s="43" t="str">
        <f t="shared" si="26"/>
        <v/>
      </c>
      <c r="J210" s="62">
        <v>2363</v>
      </c>
      <c r="K210" s="61">
        <v>1</v>
      </c>
      <c r="L210" s="61"/>
      <c r="M210" s="61"/>
      <c r="N210" s="61"/>
      <c r="O210" s="61">
        <v>60</v>
      </c>
      <c r="P210" s="61">
        <f t="shared" si="27"/>
        <v>1</v>
      </c>
    </row>
    <row r="211" spans="2:50" x14ac:dyDescent="0.45">
      <c r="B211" s="44">
        <v>2016</v>
      </c>
      <c r="C211" s="43" t="s">
        <v>8379</v>
      </c>
      <c r="D211" s="61" t="s">
        <v>8352</v>
      </c>
      <c r="E211" s="21">
        <v>30</v>
      </c>
      <c r="F211" s="73">
        <v>3000</v>
      </c>
      <c r="G211" s="62" t="s">
        <v>8399</v>
      </c>
      <c r="H211" s="43" t="str">
        <f t="shared" si="28"/>
        <v>S</v>
      </c>
      <c r="I211" s="43" t="str">
        <f t="shared" si="26"/>
        <v/>
      </c>
      <c r="J211" s="62">
        <v>3258</v>
      </c>
      <c r="K211" s="61">
        <v>1</v>
      </c>
      <c r="L211" s="61"/>
      <c r="M211" s="61"/>
      <c r="N211" s="61"/>
      <c r="O211" s="61">
        <v>61</v>
      </c>
      <c r="P211" s="61">
        <f t="shared" si="27"/>
        <v>1</v>
      </c>
      <c r="W211" t="s">
        <v>9449</v>
      </c>
      <c r="X211" t="s">
        <v>9452</v>
      </c>
    </row>
    <row r="212" spans="2:50" x14ac:dyDescent="0.45">
      <c r="B212" s="44">
        <v>2016</v>
      </c>
      <c r="C212" s="43" t="s">
        <v>8379</v>
      </c>
      <c r="D212" s="61" t="s">
        <v>8341</v>
      </c>
      <c r="E212" s="21">
        <v>30</v>
      </c>
      <c r="F212" s="73">
        <v>1500</v>
      </c>
      <c r="G212" s="62" t="s">
        <v>8399</v>
      </c>
      <c r="H212" s="43" t="str">
        <f t="shared" si="28"/>
        <v/>
      </c>
      <c r="I212" s="43" t="str">
        <f t="shared" si="26"/>
        <v>F</v>
      </c>
      <c r="J212" s="62">
        <v>0</v>
      </c>
      <c r="K212" s="61"/>
      <c r="L212" s="61">
        <v>1</v>
      </c>
      <c r="M212" s="61"/>
      <c r="N212" s="61"/>
      <c r="O212" s="61">
        <v>0</v>
      </c>
      <c r="P212" s="61">
        <f t="shared" si="27"/>
        <v>1</v>
      </c>
      <c r="AM212" t="s">
        <v>9461</v>
      </c>
    </row>
    <row r="213" spans="2:50" x14ac:dyDescent="0.45">
      <c r="B213" s="44">
        <v>2016</v>
      </c>
      <c r="C213" s="43" t="s">
        <v>8371</v>
      </c>
      <c r="D213" s="61" t="s">
        <v>8330</v>
      </c>
      <c r="E213" s="21">
        <v>14</v>
      </c>
      <c r="F213" s="73">
        <v>2000</v>
      </c>
      <c r="G213" s="62" t="s">
        <v>8399</v>
      </c>
      <c r="H213" s="43" t="str">
        <f t="shared" si="28"/>
        <v>S</v>
      </c>
      <c r="I213" s="43" t="str">
        <f t="shared" si="26"/>
        <v/>
      </c>
      <c r="J213" s="62">
        <v>6842</v>
      </c>
      <c r="K213" s="61">
        <v>1</v>
      </c>
      <c r="L213" s="61"/>
      <c r="M213" s="61"/>
      <c r="N213" s="61"/>
      <c r="O213" s="61">
        <v>159</v>
      </c>
      <c r="P213" s="61">
        <f t="shared" si="27"/>
        <v>1</v>
      </c>
      <c r="AM213" t="str">
        <f>CONCATENATE(Y214," ",$AM$212)</f>
        <v>1,000 to 4,999 Projects Projects</v>
      </c>
      <c r="AN213" t="str">
        <f t="shared" ref="AN213:AU213" si="29">CONCATENATE(AA214," ",$AM$212)</f>
        <v>10,000 to 14,999 Projects Projects</v>
      </c>
      <c r="AO213" t="str">
        <f t="shared" si="29"/>
        <v>15,000 to 19,999 Projects Projects</v>
      </c>
      <c r="AP213" t="str">
        <f t="shared" si="29"/>
        <v>20,000 to 24,999 Projects Projects</v>
      </c>
      <c r="AQ213" t="str">
        <f t="shared" si="29"/>
        <v>25,000 to 29,999 Projects Projects</v>
      </c>
      <c r="AR213" t="str">
        <f t="shared" si="29"/>
        <v>30,000 to 34,999 Projects Projects</v>
      </c>
      <c r="AS213" t="str">
        <f t="shared" si="29"/>
        <v>35,000 to 39,999 Projects Projects</v>
      </c>
      <c r="AT213" t="str">
        <f t="shared" si="29"/>
        <v>40,000 to 44,999 Projects Projects</v>
      </c>
      <c r="AU213" t="str">
        <f t="shared" si="29"/>
        <v>45,000 to 49,999 Projects Projects</v>
      </c>
      <c r="AV213" t="str">
        <f>CONCATENATE(Z214," ",$AM$212)</f>
        <v>5,000 to 9,999 Projects Projects</v>
      </c>
      <c r="AW213" t="str">
        <f>CONCATENATE(AI214," ",$AM$212)</f>
        <v>Greater than or equal to 50,000 Projects Projects</v>
      </c>
      <c r="AX213" t="str">
        <f>CONCATENATE(X214," ",$AM$212)</f>
        <v>Less Than 1,000 Projects Projects</v>
      </c>
    </row>
    <row r="214" spans="2:50" ht="42.75" x14ac:dyDescent="0.45">
      <c r="B214" s="44">
        <v>2016</v>
      </c>
      <c r="C214" s="43" t="s">
        <v>8371</v>
      </c>
      <c r="D214" s="61" t="s">
        <v>8328</v>
      </c>
      <c r="E214" s="21">
        <v>30</v>
      </c>
      <c r="F214" s="73">
        <v>4500</v>
      </c>
      <c r="G214" s="62" t="s">
        <v>8399</v>
      </c>
      <c r="H214" s="43" t="str">
        <f t="shared" si="28"/>
        <v/>
      </c>
      <c r="I214" s="43" t="str">
        <f t="shared" si="26"/>
        <v>F</v>
      </c>
      <c r="J214" s="62">
        <v>101</v>
      </c>
      <c r="K214" s="61"/>
      <c r="L214" s="61">
        <v>1</v>
      </c>
      <c r="M214" s="61"/>
      <c r="N214" s="61"/>
      <c r="O214" s="61">
        <v>2</v>
      </c>
      <c r="P214" s="61">
        <f t="shared" si="27"/>
        <v>1</v>
      </c>
      <c r="V214" s="105" t="s">
        <v>9487</v>
      </c>
      <c r="W214" s="105" t="s">
        <v>9510</v>
      </c>
      <c r="X214" s="105" t="s">
        <v>9473</v>
      </c>
      <c r="Y214" s="105" t="s">
        <v>9462</v>
      </c>
      <c r="Z214" s="105" t="s">
        <v>9471</v>
      </c>
      <c r="AA214" s="105" t="s">
        <v>9463</v>
      </c>
      <c r="AB214" s="105" t="s">
        <v>9464</v>
      </c>
      <c r="AC214" s="105" t="s">
        <v>9465</v>
      </c>
      <c r="AD214" s="105" t="s">
        <v>9466</v>
      </c>
      <c r="AE214" s="105" t="s">
        <v>9467</v>
      </c>
      <c r="AF214" s="105" t="s">
        <v>9468</v>
      </c>
      <c r="AG214" s="105" t="s">
        <v>9469</v>
      </c>
      <c r="AH214" s="105" t="s">
        <v>9470</v>
      </c>
      <c r="AI214" s="105" t="s">
        <v>9472</v>
      </c>
    </row>
    <row r="215" spans="2:50" x14ac:dyDescent="0.45">
      <c r="B215" s="44">
        <v>2016</v>
      </c>
      <c r="C215" s="43" t="s">
        <v>8381</v>
      </c>
      <c r="D215" s="61" t="s">
        <v>8337</v>
      </c>
      <c r="E215" s="21">
        <v>18.868425925924385</v>
      </c>
      <c r="F215" s="73">
        <v>1000</v>
      </c>
      <c r="G215" s="62" t="s">
        <v>8399</v>
      </c>
      <c r="H215" s="43" t="str">
        <f t="shared" si="28"/>
        <v/>
      </c>
      <c r="I215" s="43" t="str">
        <f t="shared" si="26"/>
        <v>F</v>
      </c>
      <c r="J215" s="62">
        <v>42</v>
      </c>
      <c r="K215" s="61"/>
      <c r="L215" s="61">
        <v>1</v>
      </c>
      <c r="M215" s="61"/>
      <c r="N215" s="61"/>
      <c r="O215" s="61">
        <v>4</v>
      </c>
      <c r="P215" s="61">
        <f t="shared" si="27"/>
        <v>1</v>
      </c>
      <c r="V215" s="43">
        <f t="shared" ref="V215:V229" si="30">VLOOKUP(W215,$U$125:$V$139,2,0)</f>
        <v>1</v>
      </c>
      <c r="W215" s="79" t="s">
        <v>8326</v>
      </c>
      <c r="X215" s="80">
        <v>7</v>
      </c>
      <c r="Y215" s="80">
        <v>15</v>
      </c>
      <c r="Z215" s="21">
        <v>26</v>
      </c>
      <c r="AA215" s="80">
        <v>46</v>
      </c>
      <c r="AB215" s="80">
        <v>37</v>
      </c>
      <c r="AC215" s="80">
        <v>39</v>
      </c>
      <c r="AD215" s="80">
        <v>34</v>
      </c>
      <c r="AE215" s="80">
        <v>7</v>
      </c>
      <c r="AF215" s="80">
        <v>13</v>
      </c>
      <c r="AG215" s="80">
        <v>4</v>
      </c>
      <c r="AH215" s="80">
        <v>4</v>
      </c>
      <c r="AI215" s="80">
        <v>8</v>
      </c>
    </row>
    <row r="216" spans="2:50" x14ac:dyDescent="0.45">
      <c r="B216" s="44">
        <v>2016</v>
      </c>
      <c r="C216" s="43" t="s">
        <v>8381</v>
      </c>
      <c r="D216" s="61" t="s">
        <v>8329</v>
      </c>
      <c r="E216" s="21">
        <v>21</v>
      </c>
      <c r="F216" s="73">
        <v>1000</v>
      </c>
      <c r="G216" s="62" t="s">
        <v>8399</v>
      </c>
      <c r="H216" s="43" t="str">
        <f t="shared" si="28"/>
        <v>S</v>
      </c>
      <c r="I216" s="43" t="str">
        <f t="shared" si="26"/>
        <v/>
      </c>
      <c r="J216" s="62">
        <v>750</v>
      </c>
      <c r="K216" s="61"/>
      <c r="L216" s="61">
        <v>1</v>
      </c>
      <c r="M216" s="61"/>
      <c r="N216" s="61"/>
      <c r="O216" s="61">
        <v>21</v>
      </c>
      <c r="P216" s="61">
        <f t="shared" si="27"/>
        <v>1</v>
      </c>
      <c r="V216" s="43">
        <f t="shared" si="30"/>
        <v>2</v>
      </c>
      <c r="W216" s="79" t="s">
        <v>8315</v>
      </c>
      <c r="X216" s="80"/>
      <c r="Y216" s="80">
        <v>3</v>
      </c>
      <c r="Z216" s="21">
        <v>12</v>
      </c>
      <c r="AA216" s="80">
        <v>12</v>
      </c>
      <c r="AB216" s="80">
        <v>9</v>
      </c>
      <c r="AC216" s="80">
        <v>5</v>
      </c>
      <c r="AD216" s="80">
        <v>9</v>
      </c>
      <c r="AE216" s="80">
        <v>2</v>
      </c>
      <c r="AF216" s="80">
        <v>7</v>
      </c>
      <c r="AG216" s="80">
        <v>11</v>
      </c>
      <c r="AH216" s="80">
        <v>17</v>
      </c>
      <c r="AI216" s="80">
        <v>77</v>
      </c>
    </row>
    <row r="217" spans="2:50" x14ac:dyDescent="0.45">
      <c r="B217" s="44">
        <v>2016</v>
      </c>
      <c r="C217" s="43" t="s">
        <v>8377</v>
      </c>
      <c r="D217" s="61" t="s">
        <v>8332</v>
      </c>
      <c r="E217" s="21">
        <v>30</v>
      </c>
      <c r="F217" s="73">
        <v>3500</v>
      </c>
      <c r="G217" s="62" t="s">
        <v>8399</v>
      </c>
      <c r="H217" s="43" t="str">
        <f t="shared" si="28"/>
        <v/>
      </c>
      <c r="I217" s="43" t="str">
        <f t="shared" si="26"/>
        <v>F</v>
      </c>
      <c r="J217" s="62">
        <v>0</v>
      </c>
      <c r="K217" s="61"/>
      <c r="L217" s="61"/>
      <c r="M217" s="61">
        <v>1</v>
      </c>
      <c r="N217" s="61"/>
      <c r="O217" s="61">
        <v>0</v>
      </c>
      <c r="P217" s="61">
        <f t="shared" si="27"/>
        <v>1</v>
      </c>
      <c r="V217" s="43">
        <f t="shared" si="30"/>
        <v>3</v>
      </c>
      <c r="W217" s="79" t="s">
        <v>8349</v>
      </c>
      <c r="X217" s="80">
        <v>1</v>
      </c>
      <c r="Y217" s="80">
        <v>4</v>
      </c>
      <c r="Z217" s="21">
        <v>8</v>
      </c>
      <c r="AA217" s="80">
        <v>4</v>
      </c>
      <c r="AB217" s="80">
        <v>2</v>
      </c>
      <c r="AC217" s="80"/>
      <c r="AD217" s="80">
        <v>1</v>
      </c>
      <c r="AE217" s="80">
        <v>7</v>
      </c>
      <c r="AF217" s="80"/>
      <c r="AG217" s="80">
        <v>3</v>
      </c>
      <c r="AH217" s="80">
        <v>4</v>
      </c>
      <c r="AI217" s="80">
        <v>69</v>
      </c>
    </row>
    <row r="218" spans="2:50" x14ac:dyDescent="0.45">
      <c r="B218" s="44">
        <v>2016</v>
      </c>
      <c r="C218" s="43" t="s">
        <v>8377</v>
      </c>
      <c r="D218" s="61" t="s">
        <v>8330</v>
      </c>
      <c r="E218" s="21">
        <v>29.958333333328483</v>
      </c>
      <c r="F218" s="73">
        <v>1500</v>
      </c>
      <c r="G218" s="62" t="s">
        <v>8399</v>
      </c>
      <c r="H218" s="43" t="str">
        <f t="shared" si="28"/>
        <v>S</v>
      </c>
      <c r="I218" s="43" t="str">
        <f t="shared" si="26"/>
        <v/>
      </c>
      <c r="J218" s="62">
        <v>2180</v>
      </c>
      <c r="K218" s="61">
        <v>1</v>
      </c>
      <c r="L218" s="61"/>
      <c r="M218" s="61"/>
      <c r="N218" s="61"/>
      <c r="O218" s="61">
        <v>61</v>
      </c>
      <c r="P218" s="61">
        <f t="shared" si="27"/>
        <v>1</v>
      </c>
      <c r="V218" s="43">
        <f t="shared" si="30"/>
        <v>4</v>
      </c>
      <c r="W218" s="79" t="s">
        <v>8351</v>
      </c>
      <c r="X218" s="80">
        <v>2</v>
      </c>
      <c r="Y218" s="80">
        <v>8</v>
      </c>
      <c r="Z218" s="21">
        <v>11</v>
      </c>
      <c r="AA218" s="80">
        <v>2</v>
      </c>
      <c r="AB218" s="80"/>
      <c r="AC218" s="80">
        <v>7</v>
      </c>
      <c r="AD218" s="80">
        <v>4</v>
      </c>
      <c r="AE218" s="80">
        <v>11</v>
      </c>
      <c r="AF218" s="80">
        <v>2</v>
      </c>
      <c r="AG218" s="80"/>
      <c r="AH218" s="80">
        <v>2</v>
      </c>
      <c r="AI218" s="80">
        <v>3</v>
      </c>
    </row>
    <row r="219" spans="2:50" x14ac:dyDescent="0.45">
      <c r="B219" s="44">
        <v>2016</v>
      </c>
      <c r="C219" s="43" t="s">
        <v>8377</v>
      </c>
      <c r="D219" s="61" t="s">
        <v>8326</v>
      </c>
      <c r="E219" s="21">
        <v>29.958333333335759</v>
      </c>
      <c r="F219" s="73">
        <v>1500</v>
      </c>
      <c r="G219" s="62" t="s">
        <v>8399</v>
      </c>
      <c r="H219" s="43" t="str">
        <f t="shared" si="28"/>
        <v>S</v>
      </c>
      <c r="I219" s="43" t="str">
        <f t="shared" si="26"/>
        <v/>
      </c>
      <c r="J219" s="62">
        <v>2842</v>
      </c>
      <c r="K219" s="61">
        <v>1</v>
      </c>
      <c r="L219" s="61"/>
      <c r="M219" s="61"/>
      <c r="N219" s="61"/>
      <c r="O219" s="61">
        <v>66</v>
      </c>
      <c r="P219" s="61">
        <f t="shared" si="27"/>
        <v>1</v>
      </c>
      <c r="V219" s="43">
        <f t="shared" si="30"/>
        <v>5</v>
      </c>
      <c r="W219" s="79" t="s">
        <v>8311</v>
      </c>
      <c r="X219" s="80">
        <v>2</v>
      </c>
      <c r="Y219" s="80">
        <v>5</v>
      </c>
      <c r="Z219" s="21">
        <v>7</v>
      </c>
      <c r="AA219" s="80">
        <v>5</v>
      </c>
      <c r="AB219" s="80">
        <v>9</v>
      </c>
      <c r="AC219" s="80">
        <v>6</v>
      </c>
      <c r="AD219" s="80"/>
      <c r="AE219" s="80">
        <v>2</v>
      </c>
      <c r="AF219" s="80"/>
      <c r="AG219" s="80"/>
      <c r="AH219" s="80"/>
      <c r="AI219" s="80">
        <v>13</v>
      </c>
    </row>
    <row r="220" spans="2:50" x14ac:dyDescent="0.45">
      <c r="B220" s="44">
        <v>2016</v>
      </c>
      <c r="C220" s="43" t="s">
        <v>8376</v>
      </c>
      <c r="D220" s="61" t="s">
        <v>8356</v>
      </c>
      <c r="E220" s="21">
        <v>30</v>
      </c>
      <c r="F220" s="73">
        <v>1500</v>
      </c>
      <c r="G220" s="62" t="s">
        <v>8399</v>
      </c>
      <c r="H220" s="43" t="str">
        <f t="shared" si="28"/>
        <v/>
      </c>
      <c r="I220" s="43" t="str">
        <f t="shared" si="26"/>
        <v>F</v>
      </c>
      <c r="J220" s="62">
        <v>1660</v>
      </c>
      <c r="K220" s="61">
        <v>1</v>
      </c>
      <c r="L220" s="61"/>
      <c r="M220" s="61"/>
      <c r="N220" s="61"/>
      <c r="O220" s="61">
        <v>18</v>
      </c>
      <c r="P220" s="61">
        <f t="shared" si="27"/>
        <v>1</v>
      </c>
      <c r="V220" s="43">
        <f t="shared" si="30"/>
        <v>6</v>
      </c>
      <c r="W220" s="79" t="s">
        <v>8323</v>
      </c>
      <c r="X220" s="80">
        <v>1</v>
      </c>
      <c r="Y220" s="80">
        <v>14</v>
      </c>
      <c r="Z220" s="21">
        <v>17</v>
      </c>
      <c r="AA220" s="80">
        <v>6</v>
      </c>
      <c r="AB220" s="80">
        <v>2</v>
      </c>
      <c r="AC220" s="80">
        <v>3</v>
      </c>
      <c r="AD220" s="80">
        <v>4</v>
      </c>
      <c r="AE220" s="80"/>
      <c r="AF220" s="80"/>
      <c r="AG220" s="80"/>
      <c r="AH220" s="80"/>
      <c r="AI220" s="80">
        <v>2</v>
      </c>
    </row>
    <row r="221" spans="2:50" x14ac:dyDescent="0.45">
      <c r="B221" s="44">
        <v>2016</v>
      </c>
      <c r="C221" s="43" t="s">
        <v>8376</v>
      </c>
      <c r="D221" s="61" t="s">
        <v>8335</v>
      </c>
      <c r="E221" s="21">
        <v>28.822743055556202</v>
      </c>
      <c r="F221" s="73">
        <v>3500</v>
      </c>
      <c r="G221" s="62" t="s">
        <v>8399</v>
      </c>
      <c r="H221" s="43" t="str">
        <f t="shared" si="28"/>
        <v/>
      </c>
      <c r="I221" s="43" t="str">
        <f t="shared" si="26"/>
        <v>F</v>
      </c>
      <c r="J221" s="62">
        <v>361</v>
      </c>
      <c r="K221" s="61"/>
      <c r="L221" s="61">
        <v>1</v>
      </c>
      <c r="M221" s="61"/>
      <c r="N221" s="61"/>
      <c r="O221" s="61">
        <v>11</v>
      </c>
      <c r="P221" s="61">
        <f t="shared" si="27"/>
        <v>1</v>
      </c>
      <c r="V221" s="43">
        <f t="shared" si="30"/>
        <v>7</v>
      </c>
      <c r="W221" s="79" t="s">
        <v>8312</v>
      </c>
      <c r="X221" s="80">
        <v>4</v>
      </c>
      <c r="Y221" s="80">
        <v>24</v>
      </c>
      <c r="Z221" s="21">
        <v>15</v>
      </c>
      <c r="AA221" s="80">
        <v>5</v>
      </c>
      <c r="AB221" s="80"/>
      <c r="AC221" s="80"/>
      <c r="AD221" s="80"/>
      <c r="AE221" s="80"/>
      <c r="AF221" s="80"/>
      <c r="AG221" s="80"/>
      <c r="AH221" s="80"/>
      <c r="AI221" s="80"/>
    </row>
    <row r="222" spans="2:50" x14ac:dyDescent="0.45">
      <c r="B222" s="44">
        <v>2016</v>
      </c>
      <c r="C222" s="43" t="s">
        <v>8376</v>
      </c>
      <c r="D222" s="61" t="s">
        <v>8350</v>
      </c>
      <c r="E222" s="21">
        <v>15</v>
      </c>
      <c r="F222" s="73">
        <v>3000</v>
      </c>
      <c r="G222" s="62" t="s">
        <v>8399</v>
      </c>
      <c r="H222" s="43" t="str">
        <f t="shared" si="28"/>
        <v/>
      </c>
      <c r="I222" s="43" t="str">
        <f t="shared" si="26"/>
        <v>F</v>
      </c>
      <c r="J222" s="62">
        <v>509</v>
      </c>
      <c r="K222" s="61"/>
      <c r="L222" s="61">
        <v>1</v>
      </c>
      <c r="M222" s="61"/>
      <c r="N222" s="61"/>
      <c r="O222" s="61">
        <v>5</v>
      </c>
      <c r="P222" s="61">
        <f t="shared" si="27"/>
        <v>1</v>
      </c>
      <c r="V222" s="43">
        <f t="shared" si="30"/>
        <v>8</v>
      </c>
      <c r="W222" s="79" t="s">
        <v>8346</v>
      </c>
      <c r="X222" s="80"/>
      <c r="Y222" s="80">
        <v>17</v>
      </c>
      <c r="Z222" s="21">
        <v>12</v>
      </c>
      <c r="AA222" s="80">
        <v>3</v>
      </c>
      <c r="AB222" s="80">
        <v>2</v>
      </c>
      <c r="AC222" s="80"/>
      <c r="AD222" s="80">
        <v>1</v>
      </c>
      <c r="AE222" s="80"/>
      <c r="AF222" s="80"/>
      <c r="AG222" s="80"/>
      <c r="AH222" s="80"/>
      <c r="AI222" s="80"/>
    </row>
    <row r="223" spans="2:50" x14ac:dyDescent="0.45">
      <c r="B223" s="44">
        <v>2016</v>
      </c>
      <c r="C223" s="43" t="s">
        <v>8376</v>
      </c>
      <c r="D223" s="61" t="s">
        <v>8326</v>
      </c>
      <c r="E223" s="21">
        <v>31</v>
      </c>
      <c r="F223" s="73">
        <v>2500</v>
      </c>
      <c r="G223" s="62" t="s">
        <v>8399</v>
      </c>
      <c r="H223" s="43" t="str">
        <f t="shared" si="28"/>
        <v>S</v>
      </c>
      <c r="I223" s="43" t="str">
        <f t="shared" si="26"/>
        <v/>
      </c>
      <c r="J223" s="62">
        <v>2841</v>
      </c>
      <c r="K223" s="61">
        <v>1</v>
      </c>
      <c r="L223" s="61"/>
      <c r="M223" s="61"/>
      <c r="N223" s="61"/>
      <c r="O223" s="61">
        <v>104</v>
      </c>
      <c r="P223" s="61">
        <f t="shared" si="27"/>
        <v>1</v>
      </c>
      <c r="V223" s="43">
        <f t="shared" si="30"/>
        <v>9</v>
      </c>
      <c r="W223" s="79" t="s">
        <v>8352</v>
      </c>
      <c r="X223" s="80">
        <v>2</v>
      </c>
      <c r="Y223" s="80">
        <v>3</v>
      </c>
      <c r="Z223" s="21">
        <v>5</v>
      </c>
      <c r="AA223" s="80">
        <v>3</v>
      </c>
      <c r="AB223" s="80">
        <v>1</v>
      </c>
      <c r="AC223" s="80">
        <v>2</v>
      </c>
      <c r="AD223" s="80">
        <v>2</v>
      </c>
      <c r="AE223" s="80">
        <v>2</v>
      </c>
      <c r="AF223" s="80">
        <v>2</v>
      </c>
      <c r="AG223" s="80">
        <v>1</v>
      </c>
      <c r="AH223" s="80">
        <v>2</v>
      </c>
      <c r="AI223" s="80">
        <v>9</v>
      </c>
    </row>
    <row r="224" spans="2:50" x14ac:dyDescent="0.45">
      <c r="B224" s="44">
        <v>2016</v>
      </c>
      <c r="C224" s="43" t="s">
        <v>8370</v>
      </c>
      <c r="D224" s="61" t="s">
        <v>8358</v>
      </c>
      <c r="E224" s="21">
        <v>15</v>
      </c>
      <c r="F224" s="73">
        <v>1500</v>
      </c>
      <c r="G224" s="62" t="s">
        <v>8399</v>
      </c>
      <c r="H224" s="43" t="str">
        <f t="shared" si="28"/>
        <v/>
      </c>
      <c r="I224" s="43" t="str">
        <f t="shared" si="26"/>
        <v>F</v>
      </c>
      <c r="J224" s="62">
        <v>10</v>
      </c>
      <c r="K224" s="61"/>
      <c r="L224" s="61">
        <v>1</v>
      </c>
      <c r="M224" s="61"/>
      <c r="N224" s="61"/>
      <c r="O224" s="61">
        <v>2</v>
      </c>
      <c r="P224" s="61">
        <f t="shared" si="27"/>
        <v>1</v>
      </c>
      <c r="V224" s="43">
        <f t="shared" si="30"/>
        <v>10</v>
      </c>
      <c r="W224" s="79" t="s">
        <v>8354</v>
      </c>
      <c r="X224" s="80">
        <v>5</v>
      </c>
      <c r="Y224" s="80">
        <v>8</v>
      </c>
      <c r="Z224" s="21">
        <v>12</v>
      </c>
      <c r="AA224" s="80">
        <v>4</v>
      </c>
      <c r="AB224" s="80"/>
      <c r="AC224" s="80">
        <v>2</v>
      </c>
      <c r="AD224" s="80">
        <v>2</v>
      </c>
      <c r="AE224" s="80"/>
      <c r="AF224" s="80"/>
      <c r="AG224" s="80"/>
      <c r="AH224" s="80"/>
      <c r="AI224" s="80"/>
    </row>
    <row r="225" spans="2:49" x14ac:dyDescent="0.45">
      <c r="B225" s="44">
        <v>2016</v>
      </c>
      <c r="C225" s="43" t="s">
        <v>8370</v>
      </c>
      <c r="D225" s="61" t="s">
        <v>8347</v>
      </c>
      <c r="E225" s="21">
        <v>30</v>
      </c>
      <c r="F225" s="73">
        <v>1000</v>
      </c>
      <c r="G225" s="62" t="s">
        <v>8399</v>
      </c>
      <c r="H225" s="43" t="str">
        <f t="shared" si="28"/>
        <v/>
      </c>
      <c r="I225" s="43" t="str">
        <f t="shared" si="26"/>
        <v>F</v>
      </c>
      <c r="J225" s="62">
        <v>110</v>
      </c>
      <c r="K225" s="61"/>
      <c r="L225" s="61">
        <v>1</v>
      </c>
      <c r="M225" s="61"/>
      <c r="N225" s="61"/>
      <c r="O225" s="61">
        <v>2</v>
      </c>
      <c r="P225" s="61">
        <f t="shared" si="27"/>
        <v>1</v>
      </c>
      <c r="V225" s="43">
        <f t="shared" si="30"/>
        <v>11</v>
      </c>
      <c r="W225" s="79" t="s">
        <v>8330</v>
      </c>
      <c r="X225" s="80">
        <v>4</v>
      </c>
      <c r="Y225" s="80">
        <v>16</v>
      </c>
      <c r="Z225" s="21">
        <v>8</v>
      </c>
      <c r="AA225" s="80">
        <v>1</v>
      </c>
      <c r="AB225" s="80"/>
      <c r="AC225" s="80"/>
      <c r="AD225" s="80"/>
      <c r="AE225" s="80"/>
      <c r="AF225" s="80"/>
      <c r="AG225" s="80"/>
      <c r="AH225" s="80"/>
      <c r="AI225" s="80">
        <v>1</v>
      </c>
    </row>
    <row r="226" spans="2:49" x14ac:dyDescent="0.45">
      <c r="B226" s="44">
        <v>2016</v>
      </c>
      <c r="C226" s="43" t="s">
        <v>8370</v>
      </c>
      <c r="D226" s="61" t="s">
        <v>8359</v>
      </c>
      <c r="E226" s="21">
        <v>58.124907407400315</v>
      </c>
      <c r="F226" s="73">
        <v>3500</v>
      </c>
      <c r="G226" s="62" t="s">
        <v>8399</v>
      </c>
      <c r="H226" s="43" t="str">
        <f t="shared" si="28"/>
        <v/>
      </c>
      <c r="I226" s="43" t="str">
        <f t="shared" si="26"/>
        <v>F</v>
      </c>
      <c r="J226" s="62">
        <v>3531</v>
      </c>
      <c r="K226" s="61">
        <v>1</v>
      </c>
      <c r="L226" s="61"/>
      <c r="M226" s="61"/>
      <c r="N226" s="61"/>
      <c r="O226" s="61">
        <v>39</v>
      </c>
      <c r="P226" s="61">
        <f t="shared" si="27"/>
        <v>1</v>
      </c>
      <c r="V226" s="43">
        <f t="shared" si="30"/>
        <v>12</v>
      </c>
      <c r="W226" s="79" t="s">
        <v>8342</v>
      </c>
      <c r="X226" s="80">
        <v>1</v>
      </c>
      <c r="Y226" s="80">
        <v>4</v>
      </c>
      <c r="Z226" s="21">
        <v>2</v>
      </c>
      <c r="AA226" s="80"/>
      <c r="AB226" s="80">
        <v>3</v>
      </c>
      <c r="AC226" s="80"/>
      <c r="AD226" s="80">
        <v>1</v>
      </c>
      <c r="AE226" s="80">
        <v>3</v>
      </c>
      <c r="AF226" s="80"/>
      <c r="AG226" s="80">
        <v>2</v>
      </c>
      <c r="AH226" s="80">
        <v>2</v>
      </c>
      <c r="AI226" s="80">
        <v>2</v>
      </c>
    </row>
    <row r="227" spans="2:49" x14ac:dyDescent="0.45">
      <c r="B227" s="44">
        <v>2016</v>
      </c>
      <c r="C227" s="43" t="s">
        <v>8370</v>
      </c>
      <c r="D227" s="61" t="s">
        <v>8320</v>
      </c>
      <c r="E227" s="21">
        <v>30</v>
      </c>
      <c r="F227" s="73">
        <v>1000</v>
      </c>
      <c r="G227" s="62" t="s">
        <v>8399</v>
      </c>
      <c r="H227" s="43" t="str">
        <f t="shared" si="28"/>
        <v/>
      </c>
      <c r="I227" s="43" t="str">
        <f t="shared" si="26"/>
        <v>F</v>
      </c>
      <c r="J227" s="62">
        <v>15</v>
      </c>
      <c r="K227" s="61"/>
      <c r="L227" s="61"/>
      <c r="M227" s="61">
        <v>1</v>
      </c>
      <c r="N227" s="61"/>
      <c r="O227" s="61">
        <v>1</v>
      </c>
      <c r="P227" s="61">
        <f t="shared" si="27"/>
        <v>1</v>
      </c>
      <c r="V227" s="43">
        <f t="shared" si="30"/>
        <v>13</v>
      </c>
      <c r="W227" s="79" t="s">
        <v>8327</v>
      </c>
      <c r="X227" s="80">
        <v>3</v>
      </c>
      <c r="Y227" s="80">
        <v>6</v>
      </c>
      <c r="Z227" s="21">
        <v>2</v>
      </c>
      <c r="AA227" s="80">
        <v>1</v>
      </c>
      <c r="AB227" s="80"/>
      <c r="AC227" s="80"/>
      <c r="AD227" s="80"/>
      <c r="AE227" s="80">
        <v>2</v>
      </c>
      <c r="AF227" s="80"/>
      <c r="AG227" s="80"/>
      <c r="AH227" s="80"/>
      <c r="AI227" s="80"/>
    </row>
    <row r="228" spans="2:49" x14ac:dyDescent="0.45">
      <c r="B228" s="44">
        <v>2016</v>
      </c>
      <c r="C228" s="43" t="s">
        <v>8380</v>
      </c>
      <c r="D228" s="61" t="s">
        <v>8327</v>
      </c>
      <c r="E228" s="21">
        <v>30</v>
      </c>
      <c r="F228" s="73">
        <v>1450</v>
      </c>
      <c r="G228" s="62" t="s">
        <v>8399</v>
      </c>
      <c r="H228" s="43" t="str">
        <f t="shared" si="28"/>
        <v>S</v>
      </c>
      <c r="I228" s="43" t="str">
        <f t="shared" si="26"/>
        <v/>
      </c>
      <c r="J228" s="62">
        <v>1500</v>
      </c>
      <c r="K228" s="61">
        <v>1</v>
      </c>
      <c r="L228" s="61"/>
      <c r="M228" s="61"/>
      <c r="N228" s="61"/>
      <c r="O228" s="61">
        <v>47</v>
      </c>
      <c r="P228" s="61">
        <f t="shared" si="27"/>
        <v>1</v>
      </c>
      <c r="V228" s="43">
        <f t="shared" si="30"/>
        <v>14</v>
      </c>
      <c r="W228" s="79" t="s">
        <v>8355</v>
      </c>
      <c r="X228" s="80">
        <v>3</v>
      </c>
      <c r="Y228" s="80">
        <v>4</v>
      </c>
      <c r="Z228" s="21">
        <v>2</v>
      </c>
      <c r="AA228" s="80">
        <v>5</v>
      </c>
      <c r="AB228" s="80">
        <v>7</v>
      </c>
      <c r="AC228" s="80">
        <v>3</v>
      </c>
      <c r="AD228" s="80">
        <v>1</v>
      </c>
      <c r="AE228" s="80"/>
      <c r="AF228" s="80">
        <v>1</v>
      </c>
      <c r="AG228" s="80"/>
      <c r="AH228" s="80"/>
      <c r="AI228" s="80">
        <v>5</v>
      </c>
    </row>
    <row r="229" spans="2:49" x14ac:dyDescent="0.45">
      <c r="B229" s="44">
        <v>2016</v>
      </c>
      <c r="C229" s="43" t="s">
        <v>8380</v>
      </c>
      <c r="D229" s="61" t="s">
        <v>8313</v>
      </c>
      <c r="E229" s="21">
        <v>15.162488425921765</v>
      </c>
      <c r="F229" s="73">
        <v>1200</v>
      </c>
      <c r="G229" s="62" t="s">
        <v>8399</v>
      </c>
      <c r="H229" s="43" t="str">
        <f t="shared" si="28"/>
        <v/>
      </c>
      <c r="I229" s="43" t="str">
        <f t="shared" si="26"/>
        <v>F</v>
      </c>
      <c r="J229" s="62">
        <v>0</v>
      </c>
      <c r="K229" s="61"/>
      <c r="L229" s="61"/>
      <c r="M229" s="61">
        <v>1</v>
      </c>
      <c r="N229" s="61"/>
      <c r="O229" s="61">
        <v>0</v>
      </c>
      <c r="P229" s="61">
        <f t="shared" si="27"/>
        <v>1</v>
      </c>
      <c r="V229" s="43">
        <f t="shared" si="30"/>
        <v>15</v>
      </c>
      <c r="W229" s="79" t="s">
        <v>8329</v>
      </c>
      <c r="X229" s="80">
        <v>2</v>
      </c>
      <c r="Y229" s="80">
        <v>20</v>
      </c>
      <c r="Z229" s="21">
        <v>43</v>
      </c>
      <c r="AA229" s="80">
        <v>17</v>
      </c>
      <c r="AB229" s="80">
        <v>22</v>
      </c>
      <c r="AC229" s="80">
        <v>21</v>
      </c>
      <c r="AD229" s="80">
        <v>4</v>
      </c>
      <c r="AE229" s="80"/>
      <c r="AF229" s="80"/>
      <c r="AG229" s="80">
        <v>4</v>
      </c>
      <c r="AH229" s="80"/>
      <c r="AI229" s="80">
        <v>5</v>
      </c>
    </row>
    <row r="230" spans="2:49" x14ac:dyDescent="0.45">
      <c r="B230" s="44">
        <v>2016</v>
      </c>
      <c r="C230" s="43" t="s">
        <v>8380</v>
      </c>
      <c r="D230" s="61" t="s">
        <v>8312</v>
      </c>
      <c r="E230" s="21">
        <v>30</v>
      </c>
      <c r="F230" s="73">
        <v>2000</v>
      </c>
      <c r="G230" s="62" t="s">
        <v>8399</v>
      </c>
      <c r="H230" s="43" t="str">
        <f t="shared" si="28"/>
        <v>S</v>
      </c>
      <c r="I230" s="43" t="str">
        <f t="shared" si="26"/>
        <v/>
      </c>
      <c r="J230" s="62">
        <v>2372</v>
      </c>
      <c r="K230" s="61">
        <v>1</v>
      </c>
      <c r="L230" s="61"/>
      <c r="M230" s="61"/>
      <c r="N230" s="61"/>
      <c r="O230" s="61">
        <v>26</v>
      </c>
      <c r="P230" s="61">
        <f t="shared" si="27"/>
        <v>1</v>
      </c>
      <c r="W230" s="3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L230" t="s">
        <v>9474</v>
      </c>
    </row>
    <row r="231" spans="2:49" x14ac:dyDescent="0.45">
      <c r="B231" s="44">
        <v>2016</v>
      </c>
      <c r="C231" s="43" t="s">
        <v>8378</v>
      </c>
      <c r="D231" s="61" t="s">
        <v>8332</v>
      </c>
      <c r="E231" s="21">
        <v>59.764953703706851</v>
      </c>
      <c r="F231" s="73">
        <v>4000</v>
      </c>
      <c r="G231" s="62" t="s">
        <v>8399</v>
      </c>
      <c r="H231" s="43" t="str">
        <f t="shared" si="28"/>
        <v/>
      </c>
      <c r="I231" s="43" t="str">
        <f t="shared" si="26"/>
        <v>F</v>
      </c>
      <c r="J231" s="62">
        <v>0</v>
      </c>
      <c r="K231" s="61"/>
      <c r="L231" s="61"/>
      <c r="M231" s="61">
        <v>1</v>
      </c>
      <c r="N231" s="61"/>
      <c r="O231" s="61">
        <v>0</v>
      </c>
      <c r="P231" s="61">
        <f t="shared" si="27"/>
        <v>1</v>
      </c>
      <c r="W231" s="3" t="s">
        <v>9449</v>
      </c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L231" t="str">
        <f>CONCATENATE(Y232," ",$AL$230)</f>
        <v>1,000 to 4,999 Deadline Days Deadline Days</v>
      </c>
      <c r="AM231" t="str">
        <f t="shared" ref="AM231:AT231" si="31">CONCATENATE(AA232," ",$AL$230)</f>
        <v>10,000 to 14,999 Deadline Days Deadline Days</v>
      </c>
      <c r="AN231" t="str">
        <f t="shared" si="31"/>
        <v>15,000 to 19,999 Deadline Days Deadline Days</v>
      </c>
      <c r="AO231" t="str">
        <f t="shared" si="31"/>
        <v>20,000 to 24,999 Deadline Days Deadline Days</v>
      </c>
      <c r="AP231" t="str">
        <f t="shared" si="31"/>
        <v>25,000 to 29,999 Deadline Days Deadline Days</v>
      </c>
      <c r="AQ231" t="str">
        <f t="shared" si="31"/>
        <v>30,000 to 34,999 Deadline Days Deadline Days</v>
      </c>
      <c r="AR231" t="str">
        <f t="shared" si="31"/>
        <v>35,000 to 39,999 Deadline Days Deadline Days</v>
      </c>
      <c r="AS231" t="str">
        <f t="shared" si="31"/>
        <v>40,000 to 44,999 Deadline Days Deadline Days</v>
      </c>
      <c r="AT231" t="str">
        <f t="shared" si="31"/>
        <v>45,000 to 49,999 Deadline Days Deadline Days</v>
      </c>
      <c r="AU231" t="str">
        <f>CONCATENATE(Z232," ",$AL$230)</f>
        <v>5,000 to 9,999 Deadline Days Deadline Days</v>
      </c>
      <c r="AV231" t="str">
        <f>CONCATENATE(AI232," ",$AL$230)</f>
        <v>Greater than or equal to 50,000 Deadline Days Deadline Days</v>
      </c>
      <c r="AW231" t="str">
        <f>CONCATENATE(X232," ",$AL$230)</f>
        <v>Less Than 1,000 Deadline Days Deadline Days</v>
      </c>
    </row>
    <row r="232" spans="2:49" ht="42.75" x14ac:dyDescent="0.45">
      <c r="B232" s="44">
        <v>2016</v>
      </c>
      <c r="C232" s="43" t="s">
        <v>8378</v>
      </c>
      <c r="D232" s="61" t="s">
        <v>8327</v>
      </c>
      <c r="E232" s="21">
        <v>32.379895833328192</v>
      </c>
      <c r="F232" s="73">
        <v>4000</v>
      </c>
      <c r="G232" s="62" t="s">
        <v>8399</v>
      </c>
      <c r="H232" s="43" t="str">
        <f t="shared" si="28"/>
        <v>S</v>
      </c>
      <c r="I232" s="43" t="str">
        <f t="shared" si="26"/>
        <v/>
      </c>
      <c r="J232" s="62">
        <v>6207</v>
      </c>
      <c r="K232" s="61">
        <v>1</v>
      </c>
      <c r="L232" s="61"/>
      <c r="M232" s="61"/>
      <c r="N232" s="61"/>
      <c r="O232" s="61">
        <v>133</v>
      </c>
      <c r="P232" s="61">
        <f t="shared" si="27"/>
        <v>1</v>
      </c>
      <c r="V232" s="105" t="s">
        <v>9487</v>
      </c>
      <c r="W232" s="105" t="s">
        <v>9510</v>
      </c>
      <c r="X232" s="105" t="s">
        <v>9486</v>
      </c>
      <c r="Y232" s="105" t="s">
        <v>9475</v>
      </c>
      <c r="Z232" s="105" t="s">
        <v>9484</v>
      </c>
      <c r="AA232" s="105" t="s">
        <v>9476</v>
      </c>
      <c r="AB232" s="105" t="s">
        <v>9477</v>
      </c>
      <c r="AC232" s="105" t="s">
        <v>9478</v>
      </c>
      <c r="AD232" s="105" t="s">
        <v>9479</v>
      </c>
      <c r="AE232" s="105" t="s">
        <v>9480</v>
      </c>
      <c r="AF232" s="105" t="s">
        <v>9481</v>
      </c>
      <c r="AG232" s="105" t="s">
        <v>9482</v>
      </c>
      <c r="AH232" s="105" t="s">
        <v>9483</v>
      </c>
      <c r="AI232" s="105" t="s">
        <v>9485</v>
      </c>
    </row>
    <row r="233" spans="2:49" x14ac:dyDescent="0.45">
      <c r="B233" s="44">
        <v>2016</v>
      </c>
      <c r="C233" s="43" t="s">
        <v>8378</v>
      </c>
      <c r="D233" s="61" t="s">
        <v>8345</v>
      </c>
      <c r="E233" s="21">
        <v>59.968495370376331</v>
      </c>
      <c r="F233" s="73">
        <v>1000</v>
      </c>
      <c r="G233" s="62" t="s">
        <v>8399</v>
      </c>
      <c r="H233" s="43" t="str">
        <f t="shared" si="28"/>
        <v/>
      </c>
      <c r="I233" s="43" t="str">
        <f t="shared" si="26"/>
        <v>F</v>
      </c>
      <c r="J233" s="62">
        <v>205</v>
      </c>
      <c r="K233" s="61"/>
      <c r="L233" s="61">
        <v>1</v>
      </c>
      <c r="M233" s="61"/>
      <c r="N233" s="61"/>
      <c r="O233" s="61">
        <v>10</v>
      </c>
      <c r="P233" s="61">
        <f t="shared" si="27"/>
        <v>1</v>
      </c>
      <c r="V233" s="43">
        <f t="shared" ref="V233:V247" si="32">VLOOKUP(W233,$U$125:$V$139,2,0)</f>
        <v>1</v>
      </c>
      <c r="W233" s="85" t="s">
        <v>8326</v>
      </c>
      <c r="X233" s="85">
        <v>34.227326388887981</v>
      </c>
      <c r="Y233" s="85">
        <v>39.350371527778286</v>
      </c>
      <c r="Z233" s="21">
        <v>36.052876961161623</v>
      </c>
      <c r="AA233" s="85">
        <v>33.551613392463373</v>
      </c>
      <c r="AB233" s="85">
        <v>34.810829598064316</v>
      </c>
      <c r="AC233" s="85">
        <v>36.166299157664142</v>
      </c>
      <c r="AD233" s="85">
        <v>32.745153632054965</v>
      </c>
      <c r="AE233" s="85">
        <v>28.336306712962323</v>
      </c>
      <c r="AF233" s="85">
        <v>30.333162680040953</v>
      </c>
      <c r="AG233" s="85">
        <v>26.956536458332266</v>
      </c>
      <c r="AH233" s="85">
        <v>36.208130787037589</v>
      </c>
      <c r="AI233" s="85">
        <v>42.541271701388723</v>
      </c>
    </row>
    <row r="234" spans="2:49" x14ac:dyDescent="0.45">
      <c r="B234" s="44">
        <v>2016</v>
      </c>
      <c r="C234" s="43" t="s">
        <v>8373</v>
      </c>
      <c r="D234" s="61" t="s">
        <v>8347</v>
      </c>
      <c r="E234" s="21">
        <v>40.041666666671517</v>
      </c>
      <c r="F234" s="73">
        <v>2000</v>
      </c>
      <c r="G234" s="62" t="s">
        <v>8399</v>
      </c>
      <c r="H234" s="43" t="str">
        <f t="shared" si="28"/>
        <v/>
      </c>
      <c r="I234" s="43" t="str">
        <f t="shared" si="26"/>
        <v>F</v>
      </c>
      <c r="J234" s="62">
        <v>150</v>
      </c>
      <c r="K234" s="61"/>
      <c r="L234" s="61">
        <v>1</v>
      </c>
      <c r="M234" s="61"/>
      <c r="N234" s="61"/>
      <c r="O234" s="61">
        <v>3</v>
      </c>
      <c r="P234" s="61">
        <f t="shared" si="27"/>
        <v>1</v>
      </c>
      <c r="V234" s="43">
        <f t="shared" si="32"/>
        <v>2</v>
      </c>
      <c r="W234" s="85" t="s">
        <v>8315</v>
      </c>
      <c r="X234" s="85"/>
      <c r="Y234" s="85">
        <v>29.954552469137223</v>
      </c>
      <c r="Z234" s="21">
        <v>44.432236689814815</v>
      </c>
      <c r="AA234" s="85">
        <v>36.427821593914686</v>
      </c>
      <c r="AB234" s="85">
        <v>44.263500192900516</v>
      </c>
      <c r="AC234" s="85">
        <v>32.567957175925891</v>
      </c>
      <c r="AD234" s="85">
        <v>33.245891203704055</v>
      </c>
      <c r="AE234" s="85">
        <v>29.616545138891524</v>
      </c>
      <c r="AF234" s="85">
        <v>34.737429591048567</v>
      </c>
      <c r="AG234" s="85">
        <v>39.526827739196555</v>
      </c>
      <c r="AH234" s="85">
        <v>34.754165702160066</v>
      </c>
      <c r="AI234" s="85">
        <v>33.378351677322449</v>
      </c>
    </row>
    <row r="235" spans="2:49" x14ac:dyDescent="0.45">
      <c r="B235" s="44">
        <v>2016</v>
      </c>
      <c r="C235" s="43" t="s">
        <v>8373</v>
      </c>
      <c r="D235" s="61" t="s">
        <v>8324</v>
      </c>
      <c r="E235" s="21">
        <v>30.041666666671517</v>
      </c>
      <c r="F235" s="73">
        <v>2200</v>
      </c>
      <c r="G235" s="62" t="s">
        <v>8399</v>
      </c>
      <c r="H235" s="43" t="str">
        <f t="shared" si="28"/>
        <v/>
      </c>
      <c r="I235" s="43" t="str">
        <f t="shared" si="26"/>
        <v>F</v>
      </c>
      <c r="J235" s="62">
        <v>0</v>
      </c>
      <c r="K235" s="61"/>
      <c r="L235" s="61">
        <v>1</v>
      </c>
      <c r="M235" s="61"/>
      <c r="N235" s="61"/>
      <c r="O235" s="61">
        <v>0</v>
      </c>
      <c r="P235" s="61">
        <f t="shared" si="27"/>
        <v>1</v>
      </c>
      <c r="V235" s="43">
        <f t="shared" si="32"/>
        <v>3</v>
      </c>
      <c r="W235" s="85" t="s">
        <v>8349</v>
      </c>
      <c r="X235" s="85">
        <v>37.331249999995634</v>
      </c>
      <c r="Y235" s="85">
        <v>32.798466435184309</v>
      </c>
      <c r="Z235" s="21">
        <v>42.701537698411684</v>
      </c>
      <c r="AA235" s="85">
        <v>35.184043209876108</v>
      </c>
      <c r="AB235" s="85">
        <v>44.767112268520577</v>
      </c>
      <c r="AC235" s="85"/>
      <c r="AD235" s="85">
        <v>60</v>
      </c>
      <c r="AE235" s="85">
        <v>34.061923611111709</v>
      </c>
      <c r="AF235" s="85"/>
      <c r="AG235" s="85">
        <v>31.268570601849206</v>
      </c>
      <c r="AH235" s="85">
        <v>39.465891203703606</v>
      </c>
      <c r="AI235" s="85">
        <v>36.834613715278245</v>
      </c>
    </row>
    <row r="236" spans="2:49" x14ac:dyDescent="0.45">
      <c r="B236" s="44">
        <v>2016</v>
      </c>
      <c r="C236" s="43" t="s">
        <v>8373</v>
      </c>
      <c r="D236" s="61" t="s">
        <v>8327</v>
      </c>
      <c r="E236" s="21">
        <v>11.069502314814599</v>
      </c>
      <c r="F236" s="73">
        <v>3500</v>
      </c>
      <c r="G236" s="62" t="s">
        <v>8399</v>
      </c>
      <c r="H236" s="43" t="str">
        <f t="shared" si="28"/>
        <v>S</v>
      </c>
      <c r="I236" s="43" t="str">
        <f t="shared" si="26"/>
        <v/>
      </c>
      <c r="J236" s="62">
        <v>3674</v>
      </c>
      <c r="K236" s="61">
        <v>1</v>
      </c>
      <c r="L236" s="61"/>
      <c r="M236" s="61"/>
      <c r="N236" s="61"/>
      <c r="O236" s="61">
        <v>62</v>
      </c>
      <c r="P236" s="61">
        <f t="shared" si="27"/>
        <v>1</v>
      </c>
      <c r="V236" s="43">
        <f t="shared" si="32"/>
        <v>4</v>
      </c>
      <c r="W236" s="85" t="s">
        <v>8351</v>
      </c>
      <c r="X236" s="85">
        <v>18.186979166668607</v>
      </c>
      <c r="Y236" s="85">
        <v>27.80507688492019</v>
      </c>
      <c r="Z236" s="21">
        <v>27.722328317901379</v>
      </c>
      <c r="AA236" s="85">
        <v>30.166614583333285</v>
      </c>
      <c r="AB236" s="85"/>
      <c r="AC236" s="85">
        <v>30.001813657407912</v>
      </c>
      <c r="AD236" s="85">
        <v>28.667717013890069</v>
      </c>
      <c r="AE236" s="85">
        <v>23.865849247686125</v>
      </c>
      <c r="AF236" s="85">
        <v>35.880167824074306</v>
      </c>
      <c r="AG236" s="85"/>
      <c r="AH236" s="85">
        <v>30.041666666664241</v>
      </c>
      <c r="AI236" s="85">
        <v>30.282013888890408</v>
      </c>
    </row>
    <row r="237" spans="2:49" x14ac:dyDescent="0.45">
      <c r="B237" s="44">
        <v>2016</v>
      </c>
      <c r="C237" s="43" t="s">
        <v>8373</v>
      </c>
      <c r="D237" s="61" t="s">
        <v>8350</v>
      </c>
      <c r="E237" s="21">
        <v>60.041666666671517</v>
      </c>
      <c r="F237" s="73">
        <v>3200</v>
      </c>
      <c r="G237" s="62" t="s">
        <v>8399</v>
      </c>
      <c r="H237" s="43" t="str">
        <f t="shared" si="28"/>
        <v/>
      </c>
      <c r="I237" s="43" t="str">
        <f t="shared" si="26"/>
        <v>F</v>
      </c>
      <c r="J237" s="62">
        <v>0</v>
      </c>
      <c r="K237" s="61"/>
      <c r="L237" s="61">
        <v>1</v>
      </c>
      <c r="M237" s="61"/>
      <c r="N237" s="61"/>
      <c r="O237" s="61">
        <v>0</v>
      </c>
      <c r="P237" s="61">
        <f t="shared" si="27"/>
        <v>1</v>
      </c>
      <c r="V237" s="43">
        <f t="shared" si="32"/>
        <v>5</v>
      </c>
      <c r="W237" s="85" t="s">
        <v>8311</v>
      </c>
      <c r="X237" s="85">
        <v>16.71064814814963</v>
      </c>
      <c r="Y237" s="85">
        <v>24.912897858796896</v>
      </c>
      <c r="Z237" s="21">
        <v>28.60593171296296</v>
      </c>
      <c r="AA237" s="85">
        <v>33.75</v>
      </c>
      <c r="AB237" s="85">
        <v>35.751158693414055</v>
      </c>
      <c r="AC237" s="85">
        <v>30.790266203702942</v>
      </c>
      <c r="AD237" s="85"/>
      <c r="AE237" s="85">
        <v>24.234438657411374</v>
      </c>
      <c r="AF237" s="85"/>
      <c r="AG237" s="85"/>
      <c r="AH237" s="85"/>
      <c r="AI237" s="85">
        <v>33.368555410879708</v>
      </c>
    </row>
    <row r="238" spans="2:49" x14ac:dyDescent="0.45">
      <c r="B238" s="44">
        <v>2016</v>
      </c>
      <c r="C238" s="43" t="s">
        <v>8372</v>
      </c>
      <c r="D238" s="61" t="s">
        <v>8355</v>
      </c>
      <c r="E238" s="21">
        <v>19.213460648148612</v>
      </c>
      <c r="F238" s="73">
        <v>1500</v>
      </c>
      <c r="G238" s="62" t="s">
        <v>8399</v>
      </c>
      <c r="H238" s="43" t="str">
        <f t="shared" si="28"/>
        <v>S</v>
      </c>
      <c r="I238" s="43" t="str">
        <f t="shared" si="26"/>
        <v/>
      </c>
      <c r="J238" s="62">
        <v>2704</v>
      </c>
      <c r="K238" s="61">
        <v>2</v>
      </c>
      <c r="L238" s="61"/>
      <c r="M238" s="61"/>
      <c r="N238" s="61"/>
      <c r="O238" s="61">
        <v>76</v>
      </c>
      <c r="P238" s="61">
        <f t="shared" si="27"/>
        <v>2</v>
      </c>
      <c r="V238" s="43">
        <f t="shared" si="32"/>
        <v>6</v>
      </c>
      <c r="W238" s="85" t="s">
        <v>8323</v>
      </c>
      <c r="X238" s="85">
        <v>60.958333333335759</v>
      </c>
      <c r="Y238" s="85">
        <v>32.096314547719743</v>
      </c>
      <c r="Z238" s="21">
        <v>33.826491319444905</v>
      </c>
      <c r="AA238" s="85">
        <v>38.063582175926662</v>
      </c>
      <c r="AB238" s="85">
        <v>32.5</v>
      </c>
      <c r="AC238" s="85">
        <v>27.12214409722219</v>
      </c>
      <c r="AD238" s="85">
        <v>28.78100405092664</v>
      </c>
      <c r="AE238" s="85"/>
      <c r="AF238" s="85"/>
      <c r="AG238" s="85"/>
      <c r="AH238" s="85"/>
      <c r="AI238" s="85">
        <v>29.49880787037182</v>
      </c>
    </row>
    <row r="239" spans="2:49" x14ac:dyDescent="0.45">
      <c r="B239" s="44">
        <v>2017</v>
      </c>
      <c r="C239" s="43" t="s">
        <v>8377</v>
      </c>
      <c r="D239" s="61" t="s">
        <v>8332</v>
      </c>
      <c r="E239" s="21">
        <v>25</v>
      </c>
      <c r="F239" s="73">
        <v>1500</v>
      </c>
      <c r="G239" s="62" t="s">
        <v>8399</v>
      </c>
      <c r="H239" s="43" t="str">
        <f t="shared" si="28"/>
        <v/>
      </c>
      <c r="I239" s="43" t="str">
        <f t="shared" si="26"/>
        <v>F</v>
      </c>
      <c r="J239" s="62">
        <v>15</v>
      </c>
      <c r="K239" s="61"/>
      <c r="L239" s="61"/>
      <c r="M239" s="61">
        <v>1</v>
      </c>
      <c r="N239" s="61"/>
      <c r="O239" s="61">
        <v>1</v>
      </c>
      <c r="P239" s="61">
        <f t="shared" si="27"/>
        <v>1</v>
      </c>
      <c r="V239" s="43">
        <f t="shared" si="32"/>
        <v>7</v>
      </c>
      <c r="W239" s="85" t="s">
        <v>8312</v>
      </c>
      <c r="X239" s="85">
        <v>30.503059413582378</v>
      </c>
      <c r="Y239" s="85">
        <v>37.98556103801112</v>
      </c>
      <c r="Z239" s="21">
        <v>29.281103119488158</v>
      </c>
      <c r="AA239" s="85">
        <v>29.850530478395132</v>
      </c>
      <c r="AB239" s="85"/>
      <c r="AC239" s="85"/>
      <c r="AD239" s="85"/>
      <c r="AE239" s="85"/>
      <c r="AF239" s="85"/>
      <c r="AG239" s="85"/>
      <c r="AH239" s="85"/>
      <c r="AI239" s="85"/>
    </row>
    <row r="240" spans="2:49" x14ac:dyDescent="0.45">
      <c r="B240" s="44">
        <v>2017</v>
      </c>
      <c r="C240" s="43" t="s">
        <v>8377</v>
      </c>
      <c r="D240" s="61" t="s">
        <v>8354</v>
      </c>
      <c r="E240" s="21">
        <v>30</v>
      </c>
      <c r="F240" s="73">
        <v>3000</v>
      </c>
      <c r="G240" s="62" t="s">
        <v>8399</v>
      </c>
      <c r="H240" s="43" t="str">
        <f t="shared" si="28"/>
        <v>S</v>
      </c>
      <c r="I240" s="43" t="str">
        <f t="shared" si="26"/>
        <v/>
      </c>
      <c r="J240" s="62">
        <v>3195</v>
      </c>
      <c r="K240" s="61">
        <v>1</v>
      </c>
      <c r="L240" s="61"/>
      <c r="M240" s="61"/>
      <c r="N240" s="61"/>
      <c r="O240" s="61">
        <v>18</v>
      </c>
      <c r="P240" s="61">
        <f t="shared" si="27"/>
        <v>1</v>
      </c>
      <c r="V240" s="43">
        <f t="shared" si="32"/>
        <v>8</v>
      </c>
      <c r="W240" s="85" t="s">
        <v>8346</v>
      </c>
      <c r="X240" s="85"/>
      <c r="Y240" s="85">
        <v>32.675307734204743</v>
      </c>
      <c r="Z240" s="21">
        <v>30.00065843621471</v>
      </c>
      <c r="AA240" s="85">
        <v>47.114678819441906</v>
      </c>
      <c r="AB240" s="85">
        <v>45.041666666664241</v>
      </c>
      <c r="AC240" s="85"/>
      <c r="AD240" s="85">
        <v>30</v>
      </c>
      <c r="AE240" s="85"/>
      <c r="AF240" s="85"/>
      <c r="AG240" s="85"/>
      <c r="AH240" s="85"/>
      <c r="AI240" s="85"/>
    </row>
    <row r="241" spans="2:50" x14ac:dyDescent="0.45">
      <c r="B241" s="44">
        <v>2017</v>
      </c>
      <c r="C241" s="43" t="s">
        <v>8377</v>
      </c>
      <c r="D241" s="61" t="s">
        <v>8339</v>
      </c>
      <c r="E241" s="21">
        <v>27.958333333335759</v>
      </c>
      <c r="F241" s="73">
        <v>3500</v>
      </c>
      <c r="G241" s="62" t="s">
        <v>8399</v>
      </c>
      <c r="H241" s="43" t="str">
        <f t="shared" si="28"/>
        <v/>
      </c>
      <c r="I241" s="43" t="str">
        <f t="shared" si="26"/>
        <v>F</v>
      </c>
      <c r="J241" s="62">
        <v>3865.55</v>
      </c>
      <c r="K241" s="61">
        <v>1</v>
      </c>
      <c r="L241" s="61"/>
      <c r="M241" s="61"/>
      <c r="N241" s="61"/>
      <c r="O241" s="61">
        <v>70</v>
      </c>
      <c r="P241" s="61">
        <f t="shared" si="27"/>
        <v>1</v>
      </c>
      <c r="V241" s="43">
        <f t="shared" si="32"/>
        <v>9</v>
      </c>
      <c r="W241" s="85" t="s">
        <v>8352</v>
      </c>
      <c r="X241" s="85">
        <v>16.958605324078235</v>
      </c>
      <c r="Y241" s="85">
        <v>30</v>
      </c>
      <c r="Z241" s="21">
        <v>29.217799479169116</v>
      </c>
      <c r="AA241" s="85">
        <v>30.025873842592773</v>
      </c>
      <c r="AB241" s="85">
        <v>33.802206790119577</v>
      </c>
      <c r="AC241" s="85">
        <v>34.979166666667879</v>
      </c>
      <c r="AD241" s="85">
        <v>30</v>
      </c>
      <c r="AE241" s="85">
        <v>32.262060185184964</v>
      </c>
      <c r="AF241" s="85">
        <v>29.607390046294313</v>
      </c>
      <c r="AG241" s="85">
        <v>30</v>
      </c>
      <c r="AH241" s="85">
        <v>28.319444444445253</v>
      </c>
      <c r="AI241" s="85">
        <v>32.299392361110428</v>
      </c>
    </row>
    <row r="242" spans="2:50" x14ac:dyDescent="0.45">
      <c r="B242" s="44">
        <v>2017</v>
      </c>
      <c r="C242" s="43" t="s">
        <v>8376</v>
      </c>
      <c r="D242" s="61" t="s">
        <v>8359</v>
      </c>
      <c r="E242" s="21">
        <v>44.979166666671517</v>
      </c>
      <c r="F242" s="73">
        <v>2000</v>
      </c>
      <c r="G242" s="62" t="s">
        <v>8399</v>
      </c>
      <c r="H242" s="43" t="str">
        <f t="shared" si="28"/>
        <v/>
      </c>
      <c r="I242" s="43" t="str">
        <f t="shared" si="26"/>
        <v>F</v>
      </c>
      <c r="J242" s="62">
        <v>65</v>
      </c>
      <c r="K242" s="61"/>
      <c r="L242" s="61"/>
      <c r="M242" s="61">
        <v>2</v>
      </c>
      <c r="N242" s="61"/>
      <c r="O242" s="61">
        <v>4</v>
      </c>
      <c r="P242" s="61">
        <f t="shared" si="27"/>
        <v>2</v>
      </c>
      <c r="V242" s="43">
        <f t="shared" si="32"/>
        <v>10</v>
      </c>
      <c r="W242" s="85" t="s">
        <v>8354</v>
      </c>
      <c r="X242" s="85">
        <v>33.74009490740864</v>
      </c>
      <c r="Y242" s="85">
        <v>40.125742187500691</v>
      </c>
      <c r="Z242" s="21">
        <v>33.94903742284037</v>
      </c>
      <c r="AA242" s="85">
        <v>37.08277199074049</v>
      </c>
      <c r="AB242" s="85"/>
      <c r="AC242" s="85">
        <v>30.541666666664241</v>
      </c>
      <c r="AD242" s="85">
        <v>30.348587962962483</v>
      </c>
      <c r="AE242" s="85"/>
      <c r="AF242" s="85"/>
      <c r="AG242" s="85"/>
      <c r="AH242" s="85"/>
      <c r="AI242" s="85"/>
    </row>
    <row r="243" spans="2:50" x14ac:dyDescent="0.45">
      <c r="B243" s="44">
        <v>2017</v>
      </c>
      <c r="C243" s="43" t="s">
        <v>8376</v>
      </c>
      <c r="D243" s="61" t="s">
        <v>8352</v>
      </c>
      <c r="E243" s="21">
        <v>30</v>
      </c>
      <c r="F243" s="73">
        <v>4500</v>
      </c>
      <c r="G243" s="62" t="s">
        <v>8399</v>
      </c>
      <c r="H243" s="43" t="str">
        <f t="shared" si="28"/>
        <v>S</v>
      </c>
      <c r="I243" s="43" t="str">
        <f t="shared" si="26"/>
        <v/>
      </c>
      <c r="J243" s="62">
        <v>7354</v>
      </c>
      <c r="K243" s="61">
        <v>2</v>
      </c>
      <c r="L243" s="61"/>
      <c r="M243" s="61"/>
      <c r="N243" s="61"/>
      <c r="O243" s="61">
        <v>134</v>
      </c>
      <c r="P243" s="61">
        <f t="shared" si="27"/>
        <v>2</v>
      </c>
      <c r="V243" s="43">
        <f t="shared" si="32"/>
        <v>11</v>
      </c>
      <c r="W243" s="85" t="s">
        <v>8330</v>
      </c>
      <c r="X243" s="85">
        <v>23.944968171294022</v>
      </c>
      <c r="Y243" s="85">
        <v>25.454846569325756</v>
      </c>
      <c r="Z243" s="21">
        <v>34.035134645061525</v>
      </c>
      <c r="AA243" s="85">
        <v>30</v>
      </c>
      <c r="AB243" s="85"/>
      <c r="AC243" s="85"/>
      <c r="AD243" s="85"/>
      <c r="AE243" s="85"/>
      <c r="AF243" s="85"/>
      <c r="AG243" s="85"/>
      <c r="AH243" s="85"/>
      <c r="AI243" s="85">
        <v>29.958333333328483</v>
      </c>
    </row>
    <row r="244" spans="2:50" x14ac:dyDescent="0.45">
      <c r="B244" s="44">
        <v>2017</v>
      </c>
      <c r="C244" s="43" t="s">
        <v>8376</v>
      </c>
      <c r="D244" s="61" t="s">
        <v>8351</v>
      </c>
      <c r="E244" s="21">
        <v>18.421429398145847</v>
      </c>
      <c r="F244" s="73">
        <v>2300</v>
      </c>
      <c r="G244" s="62" t="s">
        <v>8399</v>
      </c>
      <c r="H244" s="43" t="str">
        <f t="shared" si="28"/>
        <v>S</v>
      </c>
      <c r="I244" s="43" t="str">
        <f t="shared" si="26"/>
        <v/>
      </c>
      <c r="J244" s="62">
        <v>11106</v>
      </c>
      <c r="K244" s="61">
        <v>2</v>
      </c>
      <c r="L244" s="61"/>
      <c r="M244" s="61"/>
      <c r="N244" s="61"/>
      <c r="O244" s="61">
        <v>476</v>
      </c>
      <c r="P244" s="61">
        <f t="shared" si="27"/>
        <v>2</v>
      </c>
      <c r="V244" s="43">
        <f t="shared" si="32"/>
        <v>12</v>
      </c>
      <c r="W244" s="85" t="s">
        <v>8342</v>
      </c>
      <c r="X244" s="85">
        <v>44.958333333335759</v>
      </c>
      <c r="Y244" s="85">
        <v>23.855182291667006</v>
      </c>
      <c r="Z244" s="21">
        <v>45</v>
      </c>
      <c r="AA244" s="85"/>
      <c r="AB244" s="85">
        <v>35.625219907405459</v>
      </c>
      <c r="AC244" s="85"/>
      <c r="AD244" s="85">
        <v>30</v>
      </c>
      <c r="AE244" s="85">
        <v>39.966604938272212</v>
      </c>
      <c r="AF244" s="85"/>
      <c r="AG244" s="85">
        <v>44.979166666667879</v>
      </c>
      <c r="AH244" s="85">
        <v>30</v>
      </c>
      <c r="AI244" s="85">
        <v>15.387158564815763</v>
      </c>
    </row>
    <row r="245" spans="2:50" x14ac:dyDescent="0.45">
      <c r="B245" s="44">
        <v>2010</v>
      </c>
      <c r="C245" s="43" t="s">
        <v>8370</v>
      </c>
      <c r="D245" s="61" t="s">
        <v>8315</v>
      </c>
      <c r="E245" s="21">
        <v>42.379120370365854</v>
      </c>
      <c r="F245" s="73">
        <v>12444</v>
      </c>
      <c r="G245" s="62" t="s">
        <v>8401</v>
      </c>
      <c r="H245" s="43" t="str">
        <f t="shared" si="28"/>
        <v>S</v>
      </c>
      <c r="I245" s="43" t="str">
        <f t="shared" si="26"/>
        <v/>
      </c>
      <c r="J245" s="62">
        <v>12929.35</v>
      </c>
      <c r="K245" s="61">
        <v>1</v>
      </c>
      <c r="L245" s="61"/>
      <c r="M245" s="61"/>
      <c r="N245" s="61"/>
      <c r="O245" s="61">
        <v>229</v>
      </c>
      <c r="P245" s="61">
        <f t="shared" si="27"/>
        <v>1</v>
      </c>
      <c r="V245" s="43">
        <f t="shared" si="32"/>
        <v>13</v>
      </c>
      <c r="W245" s="85" t="s">
        <v>8327</v>
      </c>
      <c r="X245" s="85">
        <v>30</v>
      </c>
      <c r="Y245" s="85">
        <v>28.3517515432092</v>
      </c>
      <c r="Z245" s="21">
        <v>35.000833333335322</v>
      </c>
      <c r="AA245" s="85">
        <v>30</v>
      </c>
      <c r="AB245" s="85"/>
      <c r="AC245" s="85"/>
      <c r="AD245" s="85"/>
      <c r="AE245" s="85">
        <v>23.537731481479568</v>
      </c>
      <c r="AF245" s="85"/>
      <c r="AG245" s="85"/>
      <c r="AH245" s="85"/>
      <c r="AI245" s="85"/>
    </row>
    <row r="246" spans="2:50" x14ac:dyDescent="0.45">
      <c r="B246" s="44">
        <v>2010</v>
      </c>
      <c r="C246" s="43" t="s">
        <v>8380</v>
      </c>
      <c r="D246" s="61" t="s">
        <v>8349</v>
      </c>
      <c r="E246" s="21">
        <v>40.580798611110367</v>
      </c>
      <c r="F246" s="73">
        <v>10500</v>
      </c>
      <c r="G246" s="62" t="s">
        <v>8401</v>
      </c>
      <c r="H246" s="43" t="str">
        <f t="shared" si="28"/>
        <v>S</v>
      </c>
      <c r="I246" s="43" t="str">
        <f t="shared" si="26"/>
        <v/>
      </c>
      <c r="J246" s="62">
        <v>13130.92</v>
      </c>
      <c r="K246" s="61">
        <v>2</v>
      </c>
      <c r="L246" s="61"/>
      <c r="M246" s="61"/>
      <c r="N246" s="61"/>
      <c r="O246" s="61">
        <v>154</v>
      </c>
      <c r="P246" s="61">
        <f t="shared" si="27"/>
        <v>2</v>
      </c>
      <c r="V246" s="43">
        <f t="shared" si="32"/>
        <v>14</v>
      </c>
      <c r="W246" s="85" t="s">
        <v>8355</v>
      </c>
      <c r="X246" s="85">
        <v>26.666666666666668</v>
      </c>
      <c r="Y246" s="85">
        <v>20.056481481482479</v>
      </c>
      <c r="Z246" s="21">
        <v>36.671851851850079</v>
      </c>
      <c r="AA246" s="85">
        <v>32.228287037038534</v>
      </c>
      <c r="AB246" s="85">
        <v>34.940827546294415</v>
      </c>
      <c r="AC246" s="85">
        <v>37.572581018517667</v>
      </c>
      <c r="AD246" s="85">
        <v>30</v>
      </c>
      <c r="AE246" s="85"/>
      <c r="AF246" s="85">
        <v>30</v>
      </c>
      <c r="AG246" s="85"/>
      <c r="AH246" s="85">
        <v>30</v>
      </c>
      <c r="AI246" s="85">
        <v>36.765607210219088</v>
      </c>
    </row>
    <row r="247" spans="2:50" x14ac:dyDescent="0.45">
      <c r="B247" s="44">
        <v>2010</v>
      </c>
      <c r="C247" s="43" t="s">
        <v>8369</v>
      </c>
      <c r="D247" s="61" t="s">
        <v>8329</v>
      </c>
      <c r="E247" s="21">
        <v>59.187770061728465</v>
      </c>
      <c r="F247" s="73">
        <v>11000</v>
      </c>
      <c r="G247" s="62" t="s">
        <v>8401</v>
      </c>
      <c r="H247" s="43" t="str">
        <f t="shared" si="28"/>
        <v>S</v>
      </c>
      <c r="I247" s="43" t="str">
        <f t="shared" si="26"/>
        <v/>
      </c>
      <c r="J247" s="62">
        <v>9215</v>
      </c>
      <c r="K247" s="61">
        <v>2</v>
      </c>
      <c r="L247" s="61">
        <v>1</v>
      </c>
      <c r="M247" s="61"/>
      <c r="N247" s="61"/>
      <c r="O247" s="61">
        <v>187</v>
      </c>
      <c r="P247" s="61">
        <f t="shared" si="27"/>
        <v>3</v>
      </c>
      <c r="V247" s="114">
        <f t="shared" si="32"/>
        <v>15</v>
      </c>
      <c r="W247" s="115" t="s">
        <v>8329</v>
      </c>
      <c r="X247" s="85">
        <v>24.301300154322234</v>
      </c>
      <c r="Y247" s="85">
        <v>28.894500272332404</v>
      </c>
      <c r="Z247" s="21">
        <v>36.38254144330719</v>
      </c>
      <c r="AA247" s="85">
        <v>35.652368827161808</v>
      </c>
      <c r="AB247" s="85">
        <v>43.605340608464495</v>
      </c>
      <c r="AC247" s="85">
        <v>36.395716996352107</v>
      </c>
      <c r="AD247" s="85">
        <v>33.227959490739885</v>
      </c>
      <c r="AE247" s="85"/>
      <c r="AF247" s="85"/>
      <c r="AG247" s="85">
        <v>32.468750000001819</v>
      </c>
      <c r="AH247" s="85"/>
      <c r="AI247" s="85">
        <v>31.353495370369878</v>
      </c>
    </row>
    <row r="248" spans="2:50" ht="14.65" thickBot="1" x14ac:dyDescent="0.5">
      <c r="B248" s="44">
        <v>2010</v>
      </c>
      <c r="C248" s="43" t="s">
        <v>8374</v>
      </c>
      <c r="D248" s="61" t="s">
        <v>8328</v>
      </c>
      <c r="E248" s="21">
        <v>45</v>
      </c>
      <c r="F248" s="73">
        <v>11500</v>
      </c>
      <c r="G248" s="62" t="s">
        <v>8401</v>
      </c>
      <c r="H248" s="43" t="str">
        <f t="shared" si="28"/>
        <v/>
      </c>
      <c r="I248" s="43" t="str">
        <f t="shared" si="26"/>
        <v>F</v>
      </c>
      <c r="J248" s="62">
        <v>261</v>
      </c>
      <c r="K248" s="61"/>
      <c r="L248" s="61">
        <v>2</v>
      </c>
      <c r="M248" s="61"/>
      <c r="N248" s="61"/>
      <c r="O248" s="61">
        <v>8</v>
      </c>
      <c r="P248" s="61">
        <f t="shared" si="27"/>
        <v>2</v>
      </c>
      <c r="V248" s="111"/>
      <c r="W248" s="117" t="s">
        <v>9509</v>
      </c>
      <c r="X248" s="116">
        <f t="shared" ref="X248:AI248" si="33">AVERAGE(X233:X247)</f>
        <v>30.652889615978889</v>
      </c>
      <c r="Y248" s="116">
        <f t="shared" si="33"/>
        <v>30.287803522751336</v>
      </c>
      <c r="Z248" s="116">
        <f t="shared" si="33"/>
        <v>34.858690828730921</v>
      </c>
      <c r="AA248" s="116">
        <f t="shared" si="33"/>
        <v>34.221298996491768</v>
      </c>
      <c r="AB248" s="116">
        <f t="shared" si="33"/>
        <v>38.510786227184767</v>
      </c>
      <c r="AC248" s="116">
        <f t="shared" si="33"/>
        <v>32.904179071125</v>
      </c>
      <c r="AD248" s="116">
        <f t="shared" si="33"/>
        <v>33.365119395843458</v>
      </c>
      <c r="AE248" s="116">
        <f t="shared" si="33"/>
        <v>29.485182496624976</v>
      </c>
      <c r="AF248" s="116">
        <f t="shared" si="33"/>
        <v>32.111630028291628</v>
      </c>
      <c r="AG248" s="116">
        <f t="shared" si="33"/>
        <v>34.199975244341289</v>
      </c>
      <c r="AH248" s="116">
        <f t="shared" si="33"/>
        <v>32.684185543430104</v>
      </c>
      <c r="AI248" s="116">
        <f t="shared" si="33"/>
        <v>31.969781918543177</v>
      </c>
      <c r="AV248" s="83"/>
    </row>
    <row r="249" spans="2:50" ht="14.65" thickBot="1" x14ac:dyDescent="0.5">
      <c r="B249" s="44">
        <v>2011</v>
      </c>
      <c r="C249" s="43" t="s">
        <v>8379</v>
      </c>
      <c r="D249" s="61" t="s">
        <v>8326</v>
      </c>
      <c r="E249" s="21">
        <v>35.284869791665187</v>
      </c>
      <c r="F249" s="73">
        <v>10000</v>
      </c>
      <c r="G249" s="62" t="s">
        <v>8401</v>
      </c>
      <c r="H249" s="43" t="str">
        <f t="shared" si="28"/>
        <v>S</v>
      </c>
      <c r="I249" s="43" t="str">
        <f t="shared" si="26"/>
        <v/>
      </c>
      <c r="J249" s="62">
        <v>10416.23</v>
      </c>
      <c r="K249" s="61">
        <v>4</v>
      </c>
      <c r="L249" s="61"/>
      <c r="M249" s="61"/>
      <c r="N249" s="61"/>
      <c r="O249" s="61">
        <v>202</v>
      </c>
      <c r="P249" s="61">
        <f t="shared" si="27"/>
        <v>4</v>
      </c>
      <c r="V249" s="70"/>
      <c r="X249" s="68"/>
      <c r="Y249" s="68"/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8"/>
      <c r="AK249" s="68"/>
      <c r="AL249" s="68"/>
      <c r="AM249" s="68"/>
      <c r="AN249" s="68"/>
      <c r="AO249" s="68"/>
      <c r="AP249" s="68"/>
      <c r="AQ249" s="68"/>
      <c r="AR249" s="68"/>
      <c r="AS249" s="68"/>
      <c r="AT249" s="68"/>
      <c r="AU249" s="68"/>
      <c r="AX249" s="84"/>
    </row>
    <row r="250" spans="2:50" ht="42.75" x14ac:dyDescent="0.45">
      <c r="B250" s="44">
        <v>2011</v>
      </c>
      <c r="C250" s="43" t="s">
        <v>8371</v>
      </c>
      <c r="D250" s="61" t="s">
        <v>8326</v>
      </c>
      <c r="E250" s="21">
        <v>30</v>
      </c>
      <c r="F250" s="73">
        <v>11000</v>
      </c>
      <c r="G250" s="62" t="s">
        <v>8401</v>
      </c>
      <c r="H250" s="43" t="str">
        <f t="shared" si="28"/>
        <v>S</v>
      </c>
      <c r="I250" s="43" t="str">
        <f t="shared" si="26"/>
        <v/>
      </c>
      <c r="J250" s="62">
        <v>12310</v>
      </c>
      <c r="K250" s="61">
        <v>2</v>
      </c>
      <c r="L250" s="61"/>
      <c r="M250" s="61"/>
      <c r="N250" s="61"/>
      <c r="O250" s="61">
        <v>127</v>
      </c>
      <c r="P250" s="61">
        <f t="shared" si="27"/>
        <v>2</v>
      </c>
      <c r="V250" s="70"/>
      <c r="W250" s="86" t="s">
        <v>9459</v>
      </c>
      <c r="X250" s="91" t="s">
        <v>9473</v>
      </c>
      <c r="Y250" s="92" t="s">
        <v>9486</v>
      </c>
      <c r="Z250" s="88" t="s">
        <v>9462</v>
      </c>
      <c r="AA250" s="89" t="s">
        <v>9475</v>
      </c>
      <c r="AB250" s="91" t="s">
        <v>9471</v>
      </c>
      <c r="AC250" s="92" t="s">
        <v>9484</v>
      </c>
      <c r="AD250" s="88" t="s">
        <v>9463</v>
      </c>
      <c r="AE250" s="89" t="s">
        <v>9476</v>
      </c>
      <c r="AF250" s="91" t="s">
        <v>9464</v>
      </c>
      <c r="AG250" s="92" t="s">
        <v>9477</v>
      </c>
      <c r="AH250" s="88" t="s">
        <v>9465</v>
      </c>
      <c r="AI250" s="89" t="s">
        <v>9478</v>
      </c>
      <c r="AJ250" s="91" t="s">
        <v>9466</v>
      </c>
      <c r="AK250" s="92" t="s">
        <v>9479</v>
      </c>
      <c r="AL250" s="88" t="s">
        <v>9467</v>
      </c>
      <c r="AM250" s="89" t="s">
        <v>9480</v>
      </c>
      <c r="AN250" s="91" t="s">
        <v>9468</v>
      </c>
      <c r="AO250" s="92" t="s">
        <v>9481</v>
      </c>
      <c r="AP250" s="88" t="s">
        <v>9469</v>
      </c>
      <c r="AQ250" s="89" t="s">
        <v>9482</v>
      </c>
      <c r="AR250" s="91" t="s">
        <v>9470</v>
      </c>
      <c r="AS250" s="92" t="s">
        <v>9483</v>
      </c>
      <c r="AT250" s="88" t="s">
        <v>9472</v>
      </c>
      <c r="AU250" s="89" t="s">
        <v>9485</v>
      </c>
      <c r="AX250" s="84"/>
    </row>
    <row r="251" spans="2:50" x14ac:dyDescent="0.45">
      <c r="B251" s="44">
        <v>2011</v>
      </c>
      <c r="C251" s="43" t="s">
        <v>8371</v>
      </c>
      <c r="D251" s="61" t="s">
        <v>8312</v>
      </c>
      <c r="E251" s="21">
        <v>31.051591435185401</v>
      </c>
      <c r="F251" s="73">
        <v>11200</v>
      </c>
      <c r="G251" s="62" t="s">
        <v>8401</v>
      </c>
      <c r="H251" s="43" t="str">
        <f t="shared" si="28"/>
        <v>S</v>
      </c>
      <c r="I251" s="43" t="str">
        <f t="shared" si="26"/>
        <v/>
      </c>
      <c r="J251" s="62">
        <v>12600.23</v>
      </c>
      <c r="K251" s="61">
        <v>2</v>
      </c>
      <c r="L251" s="61"/>
      <c r="M251" s="61"/>
      <c r="N251" s="61"/>
      <c r="O251" s="61">
        <v>199</v>
      </c>
      <c r="P251" s="61">
        <f t="shared" si="27"/>
        <v>2</v>
      </c>
      <c r="V251" s="70"/>
      <c r="W251" s="87" t="s">
        <v>8326</v>
      </c>
      <c r="X251" s="90" t="e">
        <f t="shared" ref="X251:X265" si="34">INDEX($Y$215:$AI$229,MATCH($W251,$W$215:$W$229,0),MATCH(X$250,$Y$214:$AI$214,0))</f>
        <v>#N/A</v>
      </c>
      <c r="Y251" s="93" t="e">
        <f t="shared" ref="Y251:Y265" si="35">INDEX($Y$233:$AI$247,MATCH($W251,$W$233:$W$247,0),MATCH(Y$250,$Y$232:$AI$232,0))</f>
        <v>#N/A</v>
      </c>
      <c r="Z251" s="90">
        <f t="shared" ref="Z251:Z265" si="36">INDEX($Y$215:$AI$229,MATCH($W251,$W$215:$W$229,0),MATCH(Z$250,$Y$214:$AI$214,0))</f>
        <v>15</v>
      </c>
      <c r="AA251" s="93">
        <f t="shared" ref="AA251:AA265" si="37">INDEX($Y$233:$AI$247,MATCH($W251,$W$233:$W$247,0),MATCH(AA$250,$Y$232:$AI$232,0))</f>
        <v>39.350371527778286</v>
      </c>
      <c r="AB251" s="90">
        <f t="shared" ref="AB251:AB265" si="38">INDEX($Y$215:$AI$229,MATCH($W251,$W$215:$W$229,0),MATCH(AB$250,$Y$214:$AI$214,0))</f>
        <v>26</v>
      </c>
      <c r="AC251" s="93">
        <f t="shared" ref="AC251:AC265" si="39">INDEX($Y$233:$AI$247,MATCH($W251,$W$233:$W$247,0),MATCH(AC$250,$Y$232:$AI$232,0))</f>
        <v>36.052876961161623</v>
      </c>
      <c r="AD251" s="90">
        <f t="shared" ref="AD251:AD265" si="40">INDEX($Y$215:$AI$229,MATCH($W251,$W$215:$W$229,0),MATCH(AD$250,$Y$214:$AI$214,0))</f>
        <v>46</v>
      </c>
      <c r="AE251" s="93">
        <f t="shared" ref="AE251:AE265" si="41">INDEX($Y$233:$AI$247,MATCH($W251,$W$233:$W$247,0),MATCH(AE$250,$Y$232:$AI$232,0))</f>
        <v>33.551613392463373</v>
      </c>
      <c r="AF251" s="90">
        <f t="shared" ref="AF251:AF265" si="42">INDEX($Y$215:$AI$229,MATCH($W251,$W$215:$W$229,0),MATCH(AF$250,$Y$214:$AI$214,0))</f>
        <v>37</v>
      </c>
      <c r="AG251" s="93">
        <f t="shared" ref="AG251:AG265" si="43">INDEX($Y$233:$AI$247,MATCH($W251,$W$233:$W$247,0),MATCH(AG$250,$Y$232:$AI$232,0))</f>
        <v>34.810829598064316</v>
      </c>
      <c r="AH251" s="90">
        <f t="shared" ref="AH251:AH265" si="44">INDEX($Y$215:$AI$229,MATCH($W251,$W$215:$W$229,0),MATCH(AH$250,$Y$214:$AI$214,0))</f>
        <v>39</v>
      </c>
      <c r="AI251" s="93">
        <f t="shared" ref="AI251:AI265" si="45">INDEX($Y$233:$AI$247,MATCH($W251,$W$233:$W$247,0),MATCH(AI$250,$Y$232:$AI$232,0))</f>
        <v>36.166299157664142</v>
      </c>
      <c r="AJ251" s="90">
        <f t="shared" ref="AJ251:AJ265" si="46">INDEX($Y$215:$AI$229,MATCH($W251,$W$215:$W$229,0),MATCH(AJ$250,$Y$214:$AI$214,0))</f>
        <v>34</v>
      </c>
      <c r="AK251" s="93">
        <f t="shared" ref="AK251:AK265" si="47">INDEX($Y$233:$AI$247,MATCH($W251,$W$233:$W$247,0),MATCH(AK$250,$Y$232:$AI$232,0))</f>
        <v>32.745153632054965</v>
      </c>
      <c r="AL251" s="90">
        <f t="shared" ref="AL251:AL265" si="48">INDEX($Y$215:$AI$229,MATCH($W251,$W$215:$W$229,0),MATCH(AL$250,$Y$214:$AI$214,0))</f>
        <v>7</v>
      </c>
      <c r="AM251" s="93">
        <f t="shared" ref="AM251:AM265" si="49">INDEX($Y$233:$AI$247,MATCH($W251,$W$233:$W$247,0),MATCH(AM$250,$Y$232:$AI$232,0))</f>
        <v>28.336306712962323</v>
      </c>
      <c r="AN251" s="90">
        <f t="shared" ref="AN251:AN265" si="50">INDEX($Y$215:$AI$229,MATCH($W251,$W$215:$W$229,0),MATCH(AN$250,$Y$214:$AI$214,0))</f>
        <v>13</v>
      </c>
      <c r="AO251" s="93">
        <f t="shared" ref="AO251:AO265" si="51">INDEX($Y$233:$AI$247,MATCH($W251,$W$233:$W$247,0),MATCH(AO$250,$Y$232:$AI$232,0))</f>
        <v>30.333162680040953</v>
      </c>
      <c r="AP251" s="90">
        <f t="shared" ref="AP251:AP265" si="52">INDEX($Y$215:$AI$229,MATCH($W251,$W$215:$W$229,0),MATCH(AP$250,$Y$214:$AI$214,0))</f>
        <v>4</v>
      </c>
      <c r="AQ251" s="93">
        <f t="shared" ref="AQ251:AQ265" si="53">INDEX($Y$233:$AI$247,MATCH($W251,$W$233:$W$247,0),MATCH(AQ$250,$Y$232:$AI$232,0))</f>
        <v>26.956536458332266</v>
      </c>
      <c r="AR251" s="90">
        <f t="shared" ref="AR251:AR265" si="54">INDEX($Y$215:$AI$229,MATCH($W251,$W$215:$W$229,0),MATCH(AR$250,$Y$214:$AI$214,0))</f>
        <v>4</v>
      </c>
      <c r="AS251" s="93">
        <f t="shared" ref="AS251:AS265" si="55">INDEX($Y$233:$AI$247,MATCH($W251,$W$233:$W$247,0),MATCH(AS$250,$Y$232:$AI$232,0))</f>
        <v>36.208130787037589</v>
      </c>
      <c r="AT251" s="90">
        <f t="shared" ref="AT251:AT265" si="56">INDEX($Y$215:$AI$229,MATCH($W251,$W$215:$W$229,0),MATCH(AT$250,$Y$214:$AI$214,0))</f>
        <v>8</v>
      </c>
      <c r="AU251" s="93">
        <f t="shared" ref="AU251:AU265" si="57">INDEX($Y$233:$AI$247,MATCH($W251,$W$233:$W$247,0),MATCH(AU$250,$Y$232:$AI$232,0))</f>
        <v>42.541271701388723</v>
      </c>
      <c r="AX251" s="84"/>
    </row>
    <row r="252" spans="2:50" x14ac:dyDescent="0.45">
      <c r="B252" s="44">
        <v>2011</v>
      </c>
      <c r="C252" s="43" t="s">
        <v>8381</v>
      </c>
      <c r="D252" s="61" t="s">
        <v>8326</v>
      </c>
      <c r="E252" s="21">
        <v>28.662291666667443</v>
      </c>
      <c r="F252" s="73">
        <v>12000</v>
      </c>
      <c r="G252" s="62" t="s">
        <v>8401</v>
      </c>
      <c r="H252" s="43" t="str">
        <f t="shared" si="28"/>
        <v>S</v>
      </c>
      <c r="I252" s="43" t="str">
        <f t="shared" si="26"/>
        <v/>
      </c>
      <c r="J252" s="62">
        <v>12908</v>
      </c>
      <c r="K252" s="61">
        <v>2</v>
      </c>
      <c r="L252" s="61"/>
      <c r="M252" s="61"/>
      <c r="N252" s="61"/>
      <c r="O252" s="61">
        <v>119</v>
      </c>
      <c r="P252" s="61">
        <f t="shared" si="27"/>
        <v>2</v>
      </c>
      <c r="V252" s="94"/>
      <c r="W252" s="87" t="s">
        <v>8315</v>
      </c>
      <c r="X252" s="90" t="e">
        <f t="shared" si="34"/>
        <v>#N/A</v>
      </c>
      <c r="Y252" s="93" t="e">
        <f t="shared" si="35"/>
        <v>#N/A</v>
      </c>
      <c r="Z252" s="90">
        <f t="shared" si="36"/>
        <v>3</v>
      </c>
      <c r="AA252" s="93">
        <f t="shared" si="37"/>
        <v>29.954552469137223</v>
      </c>
      <c r="AB252" s="90">
        <f t="shared" si="38"/>
        <v>12</v>
      </c>
      <c r="AC252" s="93">
        <f t="shared" si="39"/>
        <v>44.432236689814815</v>
      </c>
      <c r="AD252" s="90">
        <f t="shared" si="40"/>
        <v>12</v>
      </c>
      <c r="AE252" s="93">
        <f t="shared" si="41"/>
        <v>36.427821593914686</v>
      </c>
      <c r="AF252" s="90">
        <f t="shared" si="42"/>
        <v>9</v>
      </c>
      <c r="AG252" s="93">
        <f t="shared" si="43"/>
        <v>44.263500192900516</v>
      </c>
      <c r="AH252" s="90">
        <f t="shared" si="44"/>
        <v>5</v>
      </c>
      <c r="AI252" s="93">
        <f t="shared" si="45"/>
        <v>32.567957175925891</v>
      </c>
      <c r="AJ252" s="90">
        <f t="shared" si="46"/>
        <v>9</v>
      </c>
      <c r="AK252" s="93">
        <f t="shared" si="47"/>
        <v>33.245891203704055</v>
      </c>
      <c r="AL252" s="90">
        <f t="shared" si="48"/>
        <v>2</v>
      </c>
      <c r="AM252" s="93">
        <f t="shared" si="49"/>
        <v>29.616545138891524</v>
      </c>
      <c r="AN252" s="90">
        <f t="shared" si="50"/>
        <v>7</v>
      </c>
      <c r="AO252" s="93">
        <f t="shared" si="51"/>
        <v>34.737429591048567</v>
      </c>
      <c r="AP252" s="90">
        <f t="shared" si="52"/>
        <v>11</v>
      </c>
      <c r="AQ252" s="93">
        <f t="shared" si="53"/>
        <v>39.526827739196555</v>
      </c>
      <c r="AR252" s="90">
        <f t="shared" si="54"/>
        <v>17</v>
      </c>
      <c r="AS252" s="93">
        <f t="shared" si="55"/>
        <v>34.754165702160066</v>
      </c>
      <c r="AT252" s="90">
        <f t="shared" si="56"/>
        <v>77</v>
      </c>
      <c r="AU252" s="93">
        <f t="shared" si="57"/>
        <v>33.378351677322449</v>
      </c>
      <c r="AX252" s="84"/>
    </row>
    <row r="253" spans="2:50" x14ac:dyDescent="0.45">
      <c r="B253" s="44">
        <v>2011</v>
      </c>
      <c r="C253" s="43" t="s">
        <v>8377</v>
      </c>
      <c r="D253" s="61" t="s">
        <v>8326</v>
      </c>
      <c r="E253" s="21">
        <v>35.776060956789784</v>
      </c>
      <c r="F253" s="73">
        <v>11850</v>
      </c>
      <c r="G253" s="62" t="s">
        <v>8401</v>
      </c>
      <c r="H253" s="43" t="str">
        <f t="shared" si="28"/>
        <v>S</v>
      </c>
      <c r="I253" s="43" t="str">
        <f t="shared" si="26"/>
        <v/>
      </c>
      <c r="J253" s="62">
        <v>23083.27</v>
      </c>
      <c r="K253" s="61">
        <v>3</v>
      </c>
      <c r="L253" s="61"/>
      <c r="M253" s="61"/>
      <c r="N253" s="61"/>
      <c r="O253" s="61">
        <v>255</v>
      </c>
      <c r="P253" s="61">
        <f t="shared" si="27"/>
        <v>3</v>
      </c>
      <c r="V253" s="83"/>
      <c r="W253" s="87" t="s">
        <v>8349</v>
      </c>
      <c r="X253" s="90" t="e">
        <f t="shared" si="34"/>
        <v>#N/A</v>
      </c>
      <c r="Y253" s="93" t="e">
        <f t="shared" si="35"/>
        <v>#N/A</v>
      </c>
      <c r="Z253" s="90">
        <f t="shared" si="36"/>
        <v>4</v>
      </c>
      <c r="AA253" s="93">
        <f t="shared" si="37"/>
        <v>32.798466435184309</v>
      </c>
      <c r="AB253" s="90">
        <f t="shared" si="38"/>
        <v>8</v>
      </c>
      <c r="AC253" s="93">
        <f t="shared" si="39"/>
        <v>42.701537698411684</v>
      </c>
      <c r="AD253" s="90">
        <f t="shared" si="40"/>
        <v>4</v>
      </c>
      <c r="AE253" s="93">
        <f t="shared" si="41"/>
        <v>35.184043209876108</v>
      </c>
      <c r="AF253" s="90">
        <f t="shared" si="42"/>
        <v>2</v>
      </c>
      <c r="AG253" s="93">
        <f t="shared" si="43"/>
        <v>44.767112268520577</v>
      </c>
      <c r="AH253" s="90">
        <f t="shared" si="44"/>
        <v>0</v>
      </c>
      <c r="AI253" s="93">
        <f t="shared" si="45"/>
        <v>0</v>
      </c>
      <c r="AJ253" s="90">
        <f t="shared" si="46"/>
        <v>1</v>
      </c>
      <c r="AK253" s="93">
        <f t="shared" si="47"/>
        <v>60</v>
      </c>
      <c r="AL253" s="90">
        <f t="shared" si="48"/>
        <v>7</v>
      </c>
      <c r="AM253" s="93">
        <f t="shared" si="49"/>
        <v>34.061923611111709</v>
      </c>
      <c r="AN253" s="90">
        <f t="shared" si="50"/>
        <v>0</v>
      </c>
      <c r="AO253" s="93">
        <f t="shared" si="51"/>
        <v>0</v>
      </c>
      <c r="AP253" s="90">
        <f t="shared" si="52"/>
        <v>3</v>
      </c>
      <c r="AQ253" s="93">
        <f t="shared" si="53"/>
        <v>31.268570601849206</v>
      </c>
      <c r="AR253" s="90">
        <f t="shared" si="54"/>
        <v>4</v>
      </c>
      <c r="AS253" s="93">
        <f t="shared" si="55"/>
        <v>39.465891203703606</v>
      </c>
      <c r="AT253" s="90">
        <f t="shared" si="56"/>
        <v>69</v>
      </c>
      <c r="AU253" s="93">
        <f t="shared" si="57"/>
        <v>36.834613715278245</v>
      </c>
      <c r="AX253" s="84"/>
    </row>
    <row r="254" spans="2:50" x14ac:dyDescent="0.45">
      <c r="B254" s="44">
        <v>2011</v>
      </c>
      <c r="C254" s="43" t="s">
        <v>8376</v>
      </c>
      <c r="D254" s="61" t="s">
        <v>8315</v>
      </c>
      <c r="E254" s="21">
        <v>45</v>
      </c>
      <c r="F254" s="73">
        <v>14500</v>
      </c>
      <c r="G254" s="62" t="s">
        <v>8401</v>
      </c>
      <c r="H254" s="43" t="str">
        <f t="shared" si="28"/>
        <v>S</v>
      </c>
      <c r="I254" s="43" t="str">
        <f t="shared" si="26"/>
        <v/>
      </c>
      <c r="J254" s="62">
        <v>18668</v>
      </c>
      <c r="K254" s="61">
        <v>2</v>
      </c>
      <c r="L254" s="61"/>
      <c r="M254" s="61"/>
      <c r="N254" s="61"/>
      <c r="O254" s="61">
        <v>347</v>
      </c>
      <c r="P254" s="61">
        <f t="shared" si="27"/>
        <v>2</v>
      </c>
      <c r="V254" s="83"/>
      <c r="W254" s="87" t="s">
        <v>8351</v>
      </c>
      <c r="X254" s="90" t="e">
        <f t="shared" si="34"/>
        <v>#N/A</v>
      </c>
      <c r="Y254" s="93" t="e">
        <f t="shared" si="35"/>
        <v>#N/A</v>
      </c>
      <c r="Z254" s="90">
        <f t="shared" si="36"/>
        <v>8</v>
      </c>
      <c r="AA254" s="93">
        <f t="shared" si="37"/>
        <v>27.80507688492019</v>
      </c>
      <c r="AB254" s="90">
        <f t="shared" si="38"/>
        <v>11</v>
      </c>
      <c r="AC254" s="93">
        <f t="shared" si="39"/>
        <v>27.722328317901379</v>
      </c>
      <c r="AD254" s="90">
        <f t="shared" si="40"/>
        <v>2</v>
      </c>
      <c r="AE254" s="93">
        <f t="shared" si="41"/>
        <v>30.166614583333285</v>
      </c>
      <c r="AF254" s="90">
        <f t="shared" si="42"/>
        <v>0</v>
      </c>
      <c r="AG254" s="93">
        <f t="shared" si="43"/>
        <v>0</v>
      </c>
      <c r="AH254" s="90">
        <f t="shared" si="44"/>
        <v>7</v>
      </c>
      <c r="AI254" s="93">
        <f t="shared" si="45"/>
        <v>30.001813657407912</v>
      </c>
      <c r="AJ254" s="90">
        <f t="shared" si="46"/>
        <v>4</v>
      </c>
      <c r="AK254" s="93">
        <f t="shared" si="47"/>
        <v>28.667717013890069</v>
      </c>
      <c r="AL254" s="90">
        <f t="shared" si="48"/>
        <v>11</v>
      </c>
      <c r="AM254" s="93">
        <f t="shared" si="49"/>
        <v>23.865849247686125</v>
      </c>
      <c r="AN254" s="90">
        <f t="shared" si="50"/>
        <v>2</v>
      </c>
      <c r="AO254" s="93">
        <f t="shared" si="51"/>
        <v>35.880167824074306</v>
      </c>
      <c r="AP254" s="90">
        <f t="shared" si="52"/>
        <v>0</v>
      </c>
      <c r="AQ254" s="93">
        <f t="shared" si="53"/>
        <v>0</v>
      </c>
      <c r="AR254" s="90">
        <f t="shared" si="54"/>
        <v>2</v>
      </c>
      <c r="AS254" s="93">
        <f t="shared" si="55"/>
        <v>30.041666666664241</v>
      </c>
      <c r="AT254" s="90">
        <f t="shared" si="56"/>
        <v>3</v>
      </c>
      <c r="AU254" s="93">
        <f t="shared" si="57"/>
        <v>30.282013888890408</v>
      </c>
      <c r="AX254" s="84"/>
    </row>
    <row r="255" spans="2:50" x14ac:dyDescent="0.45">
      <c r="B255" s="44">
        <v>2011</v>
      </c>
      <c r="C255" s="43" t="s">
        <v>8380</v>
      </c>
      <c r="D255" s="61" t="s">
        <v>8315</v>
      </c>
      <c r="E255" s="21">
        <v>38.493281250001019</v>
      </c>
      <c r="F255" s="73">
        <v>10000</v>
      </c>
      <c r="G255" s="62" t="s">
        <v>8401</v>
      </c>
      <c r="H255" s="43" t="str">
        <f t="shared" si="28"/>
        <v>S</v>
      </c>
      <c r="I255" s="43" t="str">
        <f t="shared" si="26"/>
        <v/>
      </c>
      <c r="J255" s="62">
        <v>10651.79</v>
      </c>
      <c r="K255" s="61">
        <v>2</v>
      </c>
      <c r="L255" s="61"/>
      <c r="M255" s="61"/>
      <c r="N255" s="61"/>
      <c r="O255" s="61">
        <v>188</v>
      </c>
      <c r="P255" s="61">
        <f t="shared" si="27"/>
        <v>2</v>
      </c>
      <c r="V255" s="83"/>
      <c r="W255" s="87" t="s">
        <v>8311</v>
      </c>
      <c r="X255" s="90" t="e">
        <f t="shared" si="34"/>
        <v>#N/A</v>
      </c>
      <c r="Y255" s="93" t="e">
        <f t="shared" si="35"/>
        <v>#N/A</v>
      </c>
      <c r="Z255" s="90">
        <f t="shared" si="36"/>
        <v>5</v>
      </c>
      <c r="AA255" s="93">
        <f t="shared" si="37"/>
        <v>24.912897858796896</v>
      </c>
      <c r="AB255" s="90">
        <f t="shared" si="38"/>
        <v>7</v>
      </c>
      <c r="AC255" s="93">
        <f t="shared" si="39"/>
        <v>28.60593171296296</v>
      </c>
      <c r="AD255" s="90">
        <f t="shared" si="40"/>
        <v>5</v>
      </c>
      <c r="AE255" s="93">
        <f t="shared" si="41"/>
        <v>33.75</v>
      </c>
      <c r="AF255" s="90">
        <f t="shared" si="42"/>
        <v>9</v>
      </c>
      <c r="AG255" s="93">
        <f t="shared" si="43"/>
        <v>35.751158693414055</v>
      </c>
      <c r="AH255" s="90">
        <f t="shared" si="44"/>
        <v>6</v>
      </c>
      <c r="AI255" s="93">
        <f t="shared" si="45"/>
        <v>30.790266203702942</v>
      </c>
      <c r="AJ255" s="90">
        <f t="shared" si="46"/>
        <v>0</v>
      </c>
      <c r="AK255" s="93">
        <f t="shared" si="47"/>
        <v>0</v>
      </c>
      <c r="AL255" s="90">
        <f t="shared" si="48"/>
        <v>2</v>
      </c>
      <c r="AM255" s="93">
        <f t="shared" si="49"/>
        <v>24.234438657411374</v>
      </c>
      <c r="AN255" s="90">
        <f t="shared" si="50"/>
        <v>0</v>
      </c>
      <c r="AO255" s="93">
        <f t="shared" si="51"/>
        <v>0</v>
      </c>
      <c r="AP255" s="90">
        <f t="shared" si="52"/>
        <v>0</v>
      </c>
      <c r="AQ255" s="93">
        <f t="shared" si="53"/>
        <v>0</v>
      </c>
      <c r="AR255" s="90">
        <f t="shared" si="54"/>
        <v>0</v>
      </c>
      <c r="AS255" s="93">
        <f t="shared" si="55"/>
        <v>0</v>
      </c>
      <c r="AT255" s="90">
        <f t="shared" si="56"/>
        <v>13</v>
      </c>
      <c r="AU255" s="93">
        <f t="shared" si="57"/>
        <v>33.368555410879708</v>
      </c>
      <c r="AX255" s="84"/>
    </row>
    <row r="256" spans="2:50" x14ac:dyDescent="0.45">
      <c r="B256" s="44">
        <v>2011</v>
      </c>
      <c r="C256" s="43" t="s">
        <v>8369</v>
      </c>
      <c r="D256" s="61" t="s">
        <v>8323</v>
      </c>
      <c r="E256" s="21">
        <v>40.666666666666664</v>
      </c>
      <c r="F256" s="73">
        <v>10660</v>
      </c>
      <c r="G256" s="62" t="s">
        <v>8401</v>
      </c>
      <c r="H256" s="43" t="str">
        <f t="shared" si="28"/>
        <v>S</v>
      </c>
      <c r="I256" s="43" t="str">
        <f t="shared" si="26"/>
        <v/>
      </c>
      <c r="J256" s="62">
        <v>11497.01</v>
      </c>
      <c r="K256" s="61">
        <v>3</v>
      </c>
      <c r="L256" s="61"/>
      <c r="M256" s="61"/>
      <c r="N256" s="61"/>
      <c r="O256" s="61">
        <v>211</v>
      </c>
      <c r="P256" s="61">
        <f t="shared" si="27"/>
        <v>3</v>
      </c>
      <c r="V256" s="83"/>
      <c r="W256" s="87" t="s">
        <v>8323</v>
      </c>
      <c r="X256" s="90" t="e">
        <f t="shared" si="34"/>
        <v>#N/A</v>
      </c>
      <c r="Y256" s="93" t="e">
        <f t="shared" si="35"/>
        <v>#N/A</v>
      </c>
      <c r="Z256" s="90">
        <f t="shared" si="36"/>
        <v>14</v>
      </c>
      <c r="AA256" s="93">
        <f t="shared" si="37"/>
        <v>32.096314547719743</v>
      </c>
      <c r="AB256" s="90">
        <f t="shared" si="38"/>
        <v>17</v>
      </c>
      <c r="AC256" s="93">
        <f t="shared" si="39"/>
        <v>33.826491319444905</v>
      </c>
      <c r="AD256" s="90">
        <f t="shared" si="40"/>
        <v>6</v>
      </c>
      <c r="AE256" s="93">
        <f t="shared" si="41"/>
        <v>38.063582175926662</v>
      </c>
      <c r="AF256" s="90">
        <f t="shared" si="42"/>
        <v>2</v>
      </c>
      <c r="AG256" s="93">
        <f t="shared" si="43"/>
        <v>32.5</v>
      </c>
      <c r="AH256" s="90">
        <f t="shared" si="44"/>
        <v>3</v>
      </c>
      <c r="AI256" s="93">
        <f t="shared" si="45"/>
        <v>27.12214409722219</v>
      </c>
      <c r="AJ256" s="90">
        <f t="shared" si="46"/>
        <v>4</v>
      </c>
      <c r="AK256" s="93">
        <f t="shared" si="47"/>
        <v>28.78100405092664</v>
      </c>
      <c r="AL256" s="90">
        <f t="shared" si="48"/>
        <v>0</v>
      </c>
      <c r="AM256" s="93">
        <f t="shared" si="49"/>
        <v>0</v>
      </c>
      <c r="AN256" s="90">
        <f t="shared" si="50"/>
        <v>0</v>
      </c>
      <c r="AO256" s="93">
        <f t="shared" si="51"/>
        <v>0</v>
      </c>
      <c r="AP256" s="90">
        <f t="shared" si="52"/>
        <v>0</v>
      </c>
      <c r="AQ256" s="93">
        <f t="shared" si="53"/>
        <v>0</v>
      </c>
      <c r="AR256" s="90">
        <f t="shared" si="54"/>
        <v>0</v>
      </c>
      <c r="AS256" s="93">
        <f t="shared" si="55"/>
        <v>0</v>
      </c>
      <c r="AT256" s="90">
        <f t="shared" si="56"/>
        <v>2</v>
      </c>
      <c r="AU256" s="93">
        <f t="shared" si="57"/>
        <v>29.49880787037182</v>
      </c>
      <c r="AX256" s="84"/>
    </row>
    <row r="257" spans="2:50" x14ac:dyDescent="0.45">
      <c r="B257" s="44">
        <v>2011</v>
      </c>
      <c r="C257" s="43" t="s">
        <v>8369</v>
      </c>
      <c r="D257" s="61" t="s">
        <v>8326</v>
      </c>
      <c r="E257" s="21">
        <v>42.481655092593428</v>
      </c>
      <c r="F257" s="73">
        <v>11100</v>
      </c>
      <c r="G257" s="62" t="s">
        <v>8401</v>
      </c>
      <c r="H257" s="43" t="str">
        <f t="shared" si="28"/>
        <v>S</v>
      </c>
      <c r="I257" s="43" t="str">
        <f t="shared" si="26"/>
        <v/>
      </c>
      <c r="J257" s="62">
        <v>12555</v>
      </c>
      <c r="K257" s="61">
        <v>6</v>
      </c>
      <c r="L257" s="61"/>
      <c r="M257" s="61"/>
      <c r="N257" s="61"/>
      <c r="O257" s="61">
        <v>175</v>
      </c>
      <c r="P257" s="61">
        <f t="shared" si="27"/>
        <v>6</v>
      </c>
      <c r="V257" s="83"/>
      <c r="W257" s="87" t="s">
        <v>8312</v>
      </c>
      <c r="X257" s="90" t="e">
        <f t="shared" si="34"/>
        <v>#N/A</v>
      </c>
      <c r="Y257" s="93" t="e">
        <f t="shared" si="35"/>
        <v>#N/A</v>
      </c>
      <c r="Z257" s="90">
        <f t="shared" si="36"/>
        <v>24</v>
      </c>
      <c r="AA257" s="93">
        <f t="shared" si="37"/>
        <v>37.98556103801112</v>
      </c>
      <c r="AB257" s="90">
        <f t="shared" si="38"/>
        <v>15</v>
      </c>
      <c r="AC257" s="93">
        <f t="shared" si="39"/>
        <v>29.281103119488158</v>
      </c>
      <c r="AD257" s="90">
        <f t="shared" si="40"/>
        <v>5</v>
      </c>
      <c r="AE257" s="93">
        <f t="shared" si="41"/>
        <v>29.850530478395132</v>
      </c>
      <c r="AF257" s="90">
        <f t="shared" si="42"/>
        <v>0</v>
      </c>
      <c r="AG257" s="93">
        <f t="shared" si="43"/>
        <v>0</v>
      </c>
      <c r="AH257" s="90">
        <f t="shared" si="44"/>
        <v>0</v>
      </c>
      <c r="AI257" s="93">
        <f t="shared" si="45"/>
        <v>0</v>
      </c>
      <c r="AJ257" s="90">
        <f t="shared" si="46"/>
        <v>0</v>
      </c>
      <c r="AK257" s="93">
        <f t="shared" si="47"/>
        <v>0</v>
      </c>
      <c r="AL257" s="90">
        <f t="shared" si="48"/>
        <v>0</v>
      </c>
      <c r="AM257" s="93">
        <f t="shared" si="49"/>
        <v>0</v>
      </c>
      <c r="AN257" s="90">
        <f t="shared" si="50"/>
        <v>0</v>
      </c>
      <c r="AO257" s="93">
        <f t="shared" si="51"/>
        <v>0</v>
      </c>
      <c r="AP257" s="90">
        <f t="shared" si="52"/>
        <v>0</v>
      </c>
      <c r="AQ257" s="93">
        <f t="shared" si="53"/>
        <v>0</v>
      </c>
      <c r="AR257" s="90">
        <f t="shared" si="54"/>
        <v>0</v>
      </c>
      <c r="AS257" s="93">
        <f t="shared" si="55"/>
        <v>0</v>
      </c>
      <c r="AT257" s="90">
        <f t="shared" si="56"/>
        <v>0</v>
      </c>
      <c r="AU257" s="93">
        <f t="shared" si="57"/>
        <v>0</v>
      </c>
      <c r="AX257" s="84"/>
    </row>
    <row r="258" spans="2:50" x14ac:dyDescent="0.45">
      <c r="B258" s="44">
        <v>2011</v>
      </c>
      <c r="C258" s="43" t="s">
        <v>8369</v>
      </c>
      <c r="D258" s="61" t="s">
        <v>8340</v>
      </c>
      <c r="E258" s="21">
        <v>60.995706018518831</v>
      </c>
      <c r="F258" s="73">
        <v>12000</v>
      </c>
      <c r="G258" s="62" t="s">
        <v>8401</v>
      </c>
      <c r="H258" s="43" t="str">
        <f t="shared" si="28"/>
        <v/>
      </c>
      <c r="I258" s="43" t="str">
        <f t="shared" si="26"/>
        <v>F</v>
      </c>
      <c r="J258" s="62">
        <v>1691</v>
      </c>
      <c r="K258" s="61"/>
      <c r="L258" s="61"/>
      <c r="M258" s="61">
        <v>1</v>
      </c>
      <c r="N258" s="61"/>
      <c r="O258" s="61">
        <v>38</v>
      </c>
      <c r="P258" s="61">
        <f t="shared" si="27"/>
        <v>1</v>
      </c>
      <c r="V258" s="83"/>
      <c r="W258" s="87" t="s">
        <v>8346</v>
      </c>
      <c r="X258" s="90" t="e">
        <f t="shared" si="34"/>
        <v>#N/A</v>
      </c>
      <c r="Y258" s="93" t="e">
        <f t="shared" si="35"/>
        <v>#N/A</v>
      </c>
      <c r="Z258" s="90">
        <f t="shared" si="36"/>
        <v>17</v>
      </c>
      <c r="AA258" s="93">
        <f t="shared" si="37"/>
        <v>32.675307734204743</v>
      </c>
      <c r="AB258" s="90">
        <f t="shared" si="38"/>
        <v>12</v>
      </c>
      <c r="AC258" s="93">
        <f t="shared" si="39"/>
        <v>30.00065843621471</v>
      </c>
      <c r="AD258" s="90">
        <f t="shared" si="40"/>
        <v>3</v>
      </c>
      <c r="AE258" s="93">
        <f t="shared" si="41"/>
        <v>47.114678819441906</v>
      </c>
      <c r="AF258" s="90">
        <f t="shared" si="42"/>
        <v>2</v>
      </c>
      <c r="AG258" s="93">
        <f t="shared" si="43"/>
        <v>45.041666666664241</v>
      </c>
      <c r="AH258" s="90">
        <f t="shared" si="44"/>
        <v>0</v>
      </c>
      <c r="AI258" s="93">
        <f t="shared" si="45"/>
        <v>0</v>
      </c>
      <c r="AJ258" s="90">
        <f t="shared" si="46"/>
        <v>1</v>
      </c>
      <c r="AK258" s="93">
        <f t="shared" si="47"/>
        <v>30</v>
      </c>
      <c r="AL258" s="90">
        <f t="shared" si="48"/>
        <v>0</v>
      </c>
      <c r="AM258" s="93">
        <f t="shared" si="49"/>
        <v>0</v>
      </c>
      <c r="AN258" s="90">
        <f t="shared" si="50"/>
        <v>0</v>
      </c>
      <c r="AO258" s="93">
        <f t="shared" si="51"/>
        <v>0</v>
      </c>
      <c r="AP258" s="90">
        <f t="shared" si="52"/>
        <v>0</v>
      </c>
      <c r="AQ258" s="93">
        <f t="shared" si="53"/>
        <v>0</v>
      </c>
      <c r="AR258" s="90">
        <f t="shared" si="54"/>
        <v>0</v>
      </c>
      <c r="AS258" s="93">
        <f t="shared" si="55"/>
        <v>0</v>
      </c>
      <c r="AT258" s="90">
        <f t="shared" si="56"/>
        <v>0</v>
      </c>
      <c r="AU258" s="93">
        <f t="shared" si="57"/>
        <v>0</v>
      </c>
      <c r="AX258" s="84"/>
    </row>
    <row r="259" spans="2:50" x14ac:dyDescent="0.45">
      <c r="B259" s="44">
        <v>2011</v>
      </c>
      <c r="C259" s="43" t="s">
        <v>8374</v>
      </c>
      <c r="D259" s="61" t="s">
        <v>8324</v>
      </c>
      <c r="E259" s="21">
        <v>30</v>
      </c>
      <c r="F259" s="73">
        <v>10000</v>
      </c>
      <c r="G259" s="62" t="s">
        <v>8401</v>
      </c>
      <c r="H259" s="43" t="str">
        <f t="shared" si="28"/>
        <v/>
      </c>
      <c r="I259" s="43" t="str">
        <f t="shared" si="26"/>
        <v>F</v>
      </c>
      <c r="J259" s="62">
        <v>170</v>
      </c>
      <c r="K259" s="61"/>
      <c r="L259" s="61">
        <v>1</v>
      </c>
      <c r="M259" s="61"/>
      <c r="N259" s="61"/>
      <c r="O259" s="61">
        <v>5</v>
      </c>
      <c r="P259" s="61">
        <f t="shared" si="27"/>
        <v>1</v>
      </c>
      <c r="V259" s="83"/>
      <c r="W259" s="87" t="s">
        <v>8352</v>
      </c>
      <c r="X259" s="90" t="e">
        <f t="shared" si="34"/>
        <v>#N/A</v>
      </c>
      <c r="Y259" s="93" t="e">
        <f t="shared" si="35"/>
        <v>#N/A</v>
      </c>
      <c r="Z259" s="90">
        <f t="shared" si="36"/>
        <v>3</v>
      </c>
      <c r="AA259" s="93">
        <f t="shared" si="37"/>
        <v>30</v>
      </c>
      <c r="AB259" s="90">
        <f t="shared" si="38"/>
        <v>5</v>
      </c>
      <c r="AC259" s="93">
        <f t="shared" si="39"/>
        <v>29.217799479169116</v>
      </c>
      <c r="AD259" s="90">
        <f t="shared" si="40"/>
        <v>3</v>
      </c>
      <c r="AE259" s="93">
        <f t="shared" si="41"/>
        <v>30.025873842592773</v>
      </c>
      <c r="AF259" s="90">
        <f t="shared" si="42"/>
        <v>1</v>
      </c>
      <c r="AG259" s="93">
        <f t="shared" si="43"/>
        <v>33.802206790119577</v>
      </c>
      <c r="AH259" s="90">
        <f t="shared" si="44"/>
        <v>2</v>
      </c>
      <c r="AI259" s="93">
        <f t="shared" si="45"/>
        <v>34.979166666667879</v>
      </c>
      <c r="AJ259" s="90">
        <f t="shared" si="46"/>
        <v>2</v>
      </c>
      <c r="AK259" s="93">
        <f t="shared" si="47"/>
        <v>30</v>
      </c>
      <c r="AL259" s="90">
        <f t="shared" si="48"/>
        <v>2</v>
      </c>
      <c r="AM259" s="93">
        <f t="shared" si="49"/>
        <v>32.262060185184964</v>
      </c>
      <c r="AN259" s="90">
        <f t="shared" si="50"/>
        <v>2</v>
      </c>
      <c r="AO259" s="93">
        <f t="shared" si="51"/>
        <v>29.607390046294313</v>
      </c>
      <c r="AP259" s="90">
        <f t="shared" si="52"/>
        <v>1</v>
      </c>
      <c r="AQ259" s="93">
        <f t="shared" si="53"/>
        <v>30</v>
      </c>
      <c r="AR259" s="90">
        <f t="shared" si="54"/>
        <v>2</v>
      </c>
      <c r="AS259" s="93">
        <f t="shared" si="55"/>
        <v>28.319444444445253</v>
      </c>
      <c r="AT259" s="90">
        <f t="shared" si="56"/>
        <v>9</v>
      </c>
      <c r="AU259" s="93">
        <f t="shared" si="57"/>
        <v>32.299392361110428</v>
      </c>
      <c r="AX259" s="84"/>
    </row>
    <row r="260" spans="2:50" x14ac:dyDescent="0.45">
      <c r="B260" s="44">
        <v>2012</v>
      </c>
      <c r="C260" s="43" t="s">
        <v>8371</v>
      </c>
      <c r="D260" s="61" t="s">
        <v>8349</v>
      </c>
      <c r="E260" s="21">
        <v>39.971331018517958</v>
      </c>
      <c r="F260" s="73">
        <v>10000</v>
      </c>
      <c r="G260" s="62" t="s">
        <v>8401</v>
      </c>
      <c r="H260" s="43" t="str">
        <f t="shared" si="28"/>
        <v>S</v>
      </c>
      <c r="I260" s="43" t="str">
        <f t="shared" ref="I260:I323" si="58">IFERROR(VLOOKUP(D260,$W$143:$AC$169,7,0),"")</f>
        <v/>
      </c>
      <c r="J260" s="62">
        <v>110538.12</v>
      </c>
      <c r="K260" s="61">
        <v>1</v>
      </c>
      <c r="L260" s="61"/>
      <c r="M260" s="61"/>
      <c r="N260" s="61"/>
      <c r="O260" s="61">
        <v>1633</v>
      </c>
      <c r="P260" s="61">
        <f t="shared" ref="P260:P323" si="59">SUM(K260:N260)</f>
        <v>1</v>
      </c>
      <c r="V260" s="83"/>
      <c r="W260" s="87" t="s">
        <v>8354</v>
      </c>
      <c r="X260" s="90" t="e">
        <f t="shared" si="34"/>
        <v>#N/A</v>
      </c>
      <c r="Y260" s="93" t="e">
        <f t="shared" si="35"/>
        <v>#N/A</v>
      </c>
      <c r="Z260" s="90">
        <f t="shared" si="36"/>
        <v>8</v>
      </c>
      <c r="AA260" s="93">
        <f t="shared" si="37"/>
        <v>40.125742187500691</v>
      </c>
      <c r="AB260" s="90">
        <f t="shared" si="38"/>
        <v>12</v>
      </c>
      <c r="AC260" s="93">
        <f t="shared" si="39"/>
        <v>33.94903742284037</v>
      </c>
      <c r="AD260" s="90">
        <f t="shared" si="40"/>
        <v>4</v>
      </c>
      <c r="AE260" s="93">
        <f t="shared" si="41"/>
        <v>37.08277199074049</v>
      </c>
      <c r="AF260" s="90">
        <f t="shared" si="42"/>
        <v>0</v>
      </c>
      <c r="AG260" s="93">
        <f t="shared" si="43"/>
        <v>0</v>
      </c>
      <c r="AH260" s="90">
        <f t="shared" si="44"/>
        <v>2</v>
      </c>
      <c r="AI260" s="93">
        <f t="shared" si="45"/>
        <v>30.541666666664241</v>
      </c>
      <c r="AJ260" s="90">
        <f t="shared" si="46"/>
        <v>2</v>
      </c>
      <c r="AK260" s="93">
        <f t="shared" si="47"/>
        <v>30.348587962962483</v>
      </c>
      <c r="AL260" s="90">
        <f t="shared" si="48"/>
        <v>0</v>
      </c>
      <c r="AM260" s="93">
        <f t="shared" si="49"/>
        <v>0</v>
      </c>
      <c r="AN260" s="90">
        <f t="shared" si="50"/>
        <v>0</v>
      </c>
      <c r="AO260" s="93">
        <f t="shared" si="51"/>
        <v>0</v>
      </c>
      <c r="AP260" s="90">
        <f t="shared" si="52"/>
        <v>0</v>
      </c>
      <c r="AQ260" s="93">
        <f t="shared" si="53"/>
        <v>0</v>
      </c>
      <c r="AR260" s="90">
        <f t="shared" si="54"/>
        <v>0</v>
      </c>
      <c r="AS260" s="93">
        <f t="shared" si="55"/>
        <v>0</v>
      </c>
      <c r="AT260" s="90">
        <f t="shared" si="56"/>
        <v>0</v>
      </c>
      <c r="AU260" s="93">
        <f t="shared" si="57"/>
        <v>0</v>
      </c>
      <c r="AX260" s="84"/>
    </row>
    <row r="261" spans="2:50" x14ac:dyDescent="0.45">
      <c r="B261" s="44">
        <v>2012</v>
      </c>
      <c r="C261" s="43" t="s">
        <v>8371</v>
      </c>
      <c r="D261" s="61" t="s">
        <v>8328</v>
      </c>
      <c r="E261" s="21">
        <v>27.652314814815327</v>
      </c>
      <c r="F261" s="73">
        <v>12000</v>
      </c>
      <c r="G261" s="62" t="s">
        <v>8401</v>
      </c>
      <c r="H261" s="43" t="str">
        <f t="shared" ref="H261:H324" si="60">IFERROR(VLOOKUP(D261,$W$125:$AC$139,7,0),"")</f>
        <v/>
      </c>
      <c r="I261" s="43" t="str">
        <f t="shared" si="58"/>
        <v>F</v>
      </c>
      <c r="J261" s="62">
        <v>185</v>
      </c>
      <c r="K261" s="61"/>
      <c r="L261" s="61">
        <v>2</v>
      </c>
      <c r="M261" s="61"/>
      <c r="N261" s="61"/>
      <c r="O261" s="61">
        <v>5</v>
      </c>
      <c r="P261" s="61">
        <f t="shared" si="59"/>
        <v>2</v>
      </c>
      <c r="V261" s="83"/>
      <c r="W261" s="87" t="s">
        <v>8330</v>
      </c>
      <c r="X261" s="90" t="e">
        <f t="shared" si="34"/>
        <v>#N/A</v>
      </c>
      <c r="Y261" s="93" t="e">
        <f t="shared" si="35"/>
        <v>#N/A</v>
      </c>
      <c r="Z261" s="90">
        <f t="shared" si="36"/>
        <v>16</v>
      </c>
      <c r="AA261" s="93">
        <f t="shared" si="37"/>
        <v>25.454846569325756</v>
      </c>
      <c r="AB261" s="90">
        <f t="shared" si="38"/>
        <v>8</v>
      </c>
      <c r="AC261" s="93">
        <f t="shared" si="39"/>
        <v>34.035134645061525</v>
      </c>
      <c r="AD261" s="90">
        <f t="shared" si="40"/>
        <v>1</v>
      </c>
      <c r="AE261" s="93">
        <f t="shared" si="41"/>
        <v>30</v>
      </c>
      <c r="AF261" s="90">
        <f t="shared" si="42"/>
        <v>0</v>
      </c>
      <c r="AG261" s="93">
        <f t="shared" si="43"/>
        <v>0</v>
      </c>
      <c r="AH261" s="90">
        <f t="shared" si="44"/>
        <v>0</v>
      </c>
      <c r="AI261" s="93">
        <f t="shared" si="45"/>
        <v>0</v>
      </c>
      <c r="AJ261" s="90">
        <f t="shared" si="46"/>
        <v>0</v>
      </c>
      <c r="AK261" s="93">
        <f t="shared" si="47"/>
        <v>0</v>
      </c>
      <c r="AL261" s="90">
        <f t="shared" si="48"/>
        <v>0</v>
      </c>
      <c r="AM261" s="93">
        <f t="shared" si="49"/>
        <v>0</v>
      </c>
      <c r="AN261" s="90">
        <f t="shared" si="50"/>
        <v>0</v>
      </c>
      <c r="AO261" s="93">
        <f t="shared" si="51"/>
        <v>0</v>
      </c>
      <c r="AP261" s="90">
        <f t="shared" si="52"/>
        <v>0</v>
      </c>
      <c r="AQ261" s="93">
        <f t="shared" si="53"/>
        <v>0</v>
      </c>
      <c r="AR261" s="90">
        <f t="shared" si="54"/>
        <v>0</v>
      </c>
      <c r="AS261" s="93">
        <f t="shared" si="55"/>
        <v>0</v>
      </c>
      <c r="AT261" s="90">
        <f t="shared" si="56"/>
        <v>1</v>
      </c>
      <c r="AU261" s="93">
        <f t="shared" si="57"/>
        <v>29.958333333328483</v>
      </c>
      <c r="AX261" s="84"/>
    </row>
    <row r="262" spans="2:50" x14ac:dyDescent="0.45">
      <c r="B262" s="44">
        <v>2012</v>
      </c>
      <c r="C262" s="43" t="s">
        <v>8381</v>
      </c>
      <c r="D262" s="61" t="s">
        <v>8329</v>
      </c>
      <c r="E262" s="21">
        <v>30</v>
      </c>
      <c r="F262" s="73">
        <v>10200</v>
      </c>
      <c r="G262" s="62" t="s">
        <v>8401</v>
      </c>
      <c r="H262" s="43" t="str">
        <f t="shared" si="60"/>
        <v>S</v>
      </c>
      <c r="I262" s="43" t="str">
        <f t="shared" si="58"/>
        <v/>
      </c>
      <c r="J262" s="62">
        <v>12555</v>
      </c>
      <c r="K262" s="61">
        <v>2</v>
      </c>
      <c r="L262" s="61"/>
      <c r="M262" s="61"/>
      <c r="N262" s="61"/>
      <c r="O262" s="61">
        <v>123</v>
      </c>
      <c r="P262" s="61">
        <f t="shared" si="59"/>
        <v>2</v>
      </c>
      <c r="V262" s="83"/>
      <c r="W262" s="87" t="s">
        <v>8342</v>
      </c>
      <c r="X262" s="90" t="e">
        <f t="shared" si="34"/>
        <v>#N/A</v>
      </c>
      <c r="Y262" s="93" t="e">
        <f t="shared" si="35"/>
        <v>#N/A</v>
      </c>
      <c r="Z262" s="90">
        <f t="shared" si="36"/>
        <v>4</v>
      </c>
      <c r="AA262" s="93">
        <f t="shared" si="37"/>
        <v>23.855182291667006</v>
      </c>
      <c r="AB262" s="90">
        <f t="shared" si="38"/>
        <v>2</v>
      </c>
      <c r="AC262" s="93">
        <f t="shared" si="39"/>
        <v>45</v>
      </c>
      <c r="AD262" s="90">
        <f t="shared" si="40"/>
        <v>0</v>
      </c>
      <c r="AE262" s="93">
        <f t="shared" si="41"/>
        <v>0</v>
      </c>
      <c r="AF262" s="90">
        <f t="shared" si="42"/>
        <v>3</v>
      </c>
      <c r="AG262" s="93">
        <f t="shared" si="43"/>
        <v>35.625219907405459</v>
      </c>
      <c r="AH262" s="90">
        <f t="shared" si="44"/>
        <v>0</v>
      </c>
      <c r="AI262" s="93">
        <f t="shared" si="45"/>
        <v>0</v>
      </c>
      <c r="AJ262" s="90">
        <f t="shared" si="46"/>
        <v>1</v>
      </c>
      <c r="AK262" s="93">
        <f t="shared" si="47"/>
        <v>30</v>
      </c>
      <c r="AL262" s="90">
        <f t="shared" si="48"/>
        <v>3</v>
      </c>
      <c r="AM262" s="93">
        <f t="shared" si="49"/>
        <v>39.966604938272212</v>
      </c>
      <c r="AN262" s="90">
        <f t="shared" si="50"/>
        <v>0</v>
      </c>
      <c r="AO262" s="93">
        <f t="shared" si="51"/>
        <v>0</v>
      </c>
      <c r="AP262" s="90">
        <f t="shared" si="52"/>
        <v>2</v>
      </c>
      <c r="AQ262" s="93">
        <f t="shared" si="53"/>
        <v>44.979166666667879</v>
      </c>
      <c r="AR262" s="90">
        <f t="shared" si="54"/>
        <v>2</v>
      </c>
      <c r="AS262" s="93">
        <f t="shared" si="55"/>
        <v>30</v>
      </c>
      <c r="AT262" s="90">
        <f t="shared" si="56"/>
        <v>2</v>
      </c>
      <c r="AU262" s="93">
        <f t="shared" si="57"/>
        <v>15.387158564815763</v>
      </c>
      <c r="AX262" s="84"/>
    </row>
    <row r="263" spans="2:50" x14ac:dyDescent="0.45">
      <c r="B263" s="44">
        <v>2012</v>
      </c>
      <c r="C263" s="43" t="s">
        <v>8377</v>
      </c>
      <c r="D263" s="61" t="s">
        <v>8315</v>
      </c>
      <c r="E263" s="21">
        <v>44.979166666664241</v>
      </c>
      <c r="F263" s="73">
        <v>11500</v>
      </c>
      <c r="G263" s="62" t="s">
        <v>8401</v>
      </c>
      <c r="H263" s="43" t="str">
        <f t="shared" si="60"/>
        <v>S</v>
      </c>
      <c r="I263" s="43" t="str">
        <f t="shared" si="58"/>
        <v/>
      </c>
      <c r="J263" s="62">
        <v>15679</v>
      </c>
      <c r="K263" s="61">
        <v>2</v>
      </c>
      <c r="L263" s="61"/>
      <c r="M263" s="61"/>
      <c r="N263" s="61"/>
      <c r="O263" s="61">
        <v>251</v>
      </c>
      <c r="P263" s="61">
        <f t="shared" si="59"/>
        <v>2</v>
      </c>
      <c r="V263" s="83"/>
      <c r="W263" s="87" t="s">
        <v>8327</v>
      </c>
      <c r="X263" s="90" t="e">
        <f t="shared" si="34"/>
        <v>#N/A</v>
      </c>
      <c r="Y263" s="93" t="e">
        <f t="shared" si="35"/>
        <v>#N/A</v>
      </c>
      <c r="Z263" s="90">
        <f t="shared" si="36"/>
        <v>6</v>
      </c>
      <c r="AA263" s="93">
        <f t="shared" si="37"/>
        <v>28.3517515432092</v>
      </c>
      <c r="AB263" s="90">
        <f t="shared" si="38"/>
        <v>2</v>
      </c>
      <c r="AC263" s="93">
        <f t="shared" si="39"/>
        <v>35.000833333335322</v>
      </c>
      <c r="AD263" s="90">
        <f t="shared" si="40"/>
        <v>1</v>
      </c>
      <c r="AE263" s="93">
        <f t="shared" si="41"/>
        <v>30</v>
      </c>
      <c r="AF263" s="90">
        <f t="shared" si="42"/>
        <v>0</v>
      </c>
      <c r="AG263" s="93">
        <f t="shared" si="43"/>
        <v>0</v>
      </c>
      <c r="AH263" s="90">
        <f t="shared" si="44"/>
        <v>0</v>
      </c>
      <c r="AI263" s="93">
        <f t="shared" si="45"/>
        <v>0</v>
      </c>
      <c r="AJ263" s="90">
        <f t="shared" si="46"/>
        <v>0</v>
      </c>
      <c r="AK263" s="93">
        <f t="shared" si="47"/>
        <v>0</v>
      </c>
      <c r="AL263" s="90">
        <f t="shared" si="48"/>
        <v>2</v>
      </c>
      <c r="AM263" s="93">
        <f t="shared" si="49"/>
        <v>23.537731481479568</v>
      </c>
      <c r="AN263" s="90">
        <f t="shared" si="50"/>
        <v>0</v>
      </c>
      <c r="AO263" s="93">
        <f t="shared" si="51"/>
        <v>0</v>
      </c>
      <c r="AP263" s="90">
        <f t="shared" si="52"/>
        <v>0</v>
      </c>
      <c r="AQ263" s="93">
        <f t="shared" si="53"/>
        <v>0</v>
      </c>
      <c r="AR263" s="90">
        <f t="shared" si="54"/>
        <v>0</v>
      </c>
      <c r="AS263" s="93">
        <f t="shared" si="55"/>
        <v>0</v>
      </c>
      <c r="AT263" s="90">
        <f t="shared" si="56"/>
        <v>0</v>
      </c>
      <c r="AU263" s="93">
        <f t="shared" si="57"/>
        <v>0</v>
      </c>
      <c r="AX263" s="84"/>
    </row>
    <row r="264" spans="2:50" x14ac:dyDescent="0.45">
      <c r="B264" s="44">
        <v>2012</v>
      </c>
      <c r="C264" s="43" t="s">
        <v>8377</v>
      </c>
      <c r="D264" s="61" t="s">
        <v>8329</v>
      </c>
      <c r="E264" s="21">
        <v>25.11535879629567</v>
      </c>
      <c r="F264" s="73">
        <v>10100</v>
      </c>
      <c r="G264" s="62" t="s">
        <v>8401</v>
      </c>
      <c r="H264" s="43" t="str">
        <f t="shared" si="60"/>
        <v>S</v>
      </c>
      <c r="I264" s="43" t="str">
        <f t="shared" si="58"/>
        <v/>
      </c>
      <c r="J264" s="62">
        <v>10376.549999999999</v>
      </c>
      <c r="K264" s="61">
        <v>3</v>
      </c>
      <c r="L264" s="61"/>
      <c r="M264" s="61"/>
      <c r="N264" s="61"/>
      <c r="O264" s="61">
        <v>116</v>
      </c>
      <c r="P264" s="61">
        <f t="shared" si="59"/>
        <v>3</v>
      </c>
      <c r="V264" s="83"/>
      <c r="W264" s="87" t="s">
        <v>8355</v>
      </c>
      <c r="X264" s="90" t="e">
        <f t="shared" si="34"/>
        <v>#N/A</v>
      </c>
      <c r="Y264" s="93" t="e">
        <f t="shared" si="35"/>
        <v>#N/A</v>
      </c>
      <c r="Z264" s="90">
        <f t="shared" si="36"/>
        <v>4</v>
      </c>
      <c r="AA264" s="93">
        <f t="shared" si="37"/>
        <v>20.056481481482479</v>
      </c>
      <c r="AB264" s="90">
        <f t="shared" si="38"/>
        <v>2</v>
      </c>
      <c r="AC264" s="93">
        <f t="shared" si="39"/>
        <v>36.671851851850079</v>
      </c>
      <c r="AD264" s="90">
        <f t="shared" si="40"/>
        <v>5</v>
      </c>
      <c r="AE264" s="93">
        <f t="shared" si="41"/>
        <v>32.228287037038534</v>
      </c>
      <c r="AF264" s="90">
        <f t="shared" si="42"/>
        <v>7</v>
      </c>
      <c r="AG264" s="93">
        <f t="shared" si="43"/>
        <v>34.940827546294415</v>
      </c>
      <c r="AH264" s="90">
        <f t="shared" si="44"/>
        <v>3</v>
      </c>
      <c r="AI264" s="93">
        <f t="shared" si="45"/>
        <v>37.572581018517667</v>
      </c>
      <c r="AJ264" s="90">
        <f t="shared" si="46"/>
        <v>1</v>
      </c>
      <c r="AK264" s="93">
        <f t="shared" si="47"/>
        <v>30</v>
      </c>
      <c r="AL264" s="90">
        <f t="shared" si="48"/>
        <v>0</v>
      </c>
      <c r="AM264" s="93">
        <f t="shared" si="49"/>
        <v>0</v>
      </c>
      <c r="AN264" s="90">
        <f t="shared" si="50"/>
        <v>1</v>
      </c>
      <c r="AO264" s="93">
        <f t="shared" si="51"/>
        <v>30</v>
      </c>
      <c r="AP264" s="90">
        <f t="shared" si="52"/>
        <v>0</v>
      </c>
      <c r="AQ264" s="93">
        <f t="shared" si="53"/>
        <v>0</v>
      </c>
      <c r="AR264" s="90">
        <f t="shared" si="54"/>
        <v>0</v>
      </c>
      <c r="AS264" s="93">
        <f t="shared" si="55"/>
        <v>30</v>
      </c>
      <c r="AT264" s="90">
        <f t="shared" si="56"/>
        <v>5</v>
      </c>
      <c r="AU264" s="93">
        <f t="shared" si="57"/>
        <v>36.765607210219088</v>
      </c>
      <c r="AX264" s="84"/>
    </row>
    <row r="265" spans="2:50" x14ac:dyDescent="0.45">
      <c r="B265" s="44">
        <v>2012</v>
      </c>
      <c r="C265" s="43" t="s">
        <v>8376</v>
      </c>
      <c r="D265" s="61" t="s">
        <v>8315</v>
      </c>
      <c r="E265" s="21">
        <v>30</v>
      </c>
      <c r="F265" s="73">
        <v>11500</v>
      </c>
      <c r="G265" s="62" t="s">
        <v>8401</v>
      </c>
      <c r="H265" s="43" t="str">
        <f t="shared" si="60"/>
        <v>S</v>
      </c>
      <c r="I265" s="43" t="str">
        <f t="shared" si="58"/>
        <v/>
      </c>
      <c r="J265" s="62">
        <v>11557</v>
      </c>
      <c r="K265" s="61">
        <v>2</v>
      </c>
      <c r="L265" s="61"/>
      <c r="M265" s="61"/>
      <c r="N265" s="61"/>
      <c r="O265" s="61">
        <v>115</v>
      </c>
      <c r="P265" s="61">
        <f t="shared" si="59"/>
        <v>2</v>
      </c>
      <c r="V265" s="83"/>
      <c r="W265" s="95" t="s">
        <v>8329</v>
      </c>
      <c r="X265" s="90" t="e">
        <f t="shared" si="34"/>
        <v>#N/A</v>
      </c>
      <c r="Y265" s="93" t="e">
        <f t="shared" si="35"/>
        <v>#N/A</v>
      </c>
      <c r="Z265" s="90">
        <f t="shared" si="36"/>
        <v>20</v>
      </c>
      <c r="AA265" s="93">
        <f t="shared" si="37"/>
        <v>28.894500272332404</v>
      </c>
      <c r="AB265" s="90">
        <f t="shared" si="38"/>
        <v>43</v>
      </c>
      <c r="AC265" s="93">
        <f t="shared" si="39"/>
        <v>36.38254144330719</v>
      </c>
      <c r="AD265" s="90">
        <f t="shared" si="40"/>
        <v>17</v>
      </c>
      <c r="AE265" s="93">
        <f t="shared" si="41"/>
        <v>35.652368827161808</v>
      </c>
      <c r="AF265" s="90">
        <f t="shared" si="42"/>
        <v>22</v>
      </c>
      <c r="AG265" s="93">
        <f t="shared" si="43"/>
        <v>43.605340608464495</v>
      </c>
      <c r="AH265" s="90">
        <f t="shared" si="44"/>
        <v>21</v>
      </c>
      <c r="AI265" s="93">
        <f t="shared" si="45"/>
        <v>36.395716996352107</v>
      </c>
      <c r="AJ265" s="90">
        <f t="shared" si="46"/>
        <v>4</v>
      </c>
      <c r="AK265" s="93">
        <f t="shared" si="47"/>
        <v>33.227959490739885</v>
      </c>
      <c r="AL265" s="90">
        <f t="shared" si="48"/>
        <v>0</v>
      </c>
      <c r="AM265" s="93">
        <f t="shared" si="49"/>
        <v>0</v>
      </c>
      <c r="AN265" s="90">
        <f t="shared" si="50"/>
        <v>0</v>
      </c>
      <c r="AO265" s="93">
        <f t="shared" si="51"/>
        <v>0</v>
      </c>
      <c r="AP265" s="90">
        <f t="shared" si="52"/>
        <v>4</v>
      </c>
      <c r="AQ265" s="93">
        <f t="shared" si="53"/>
        <v>32.468750000001819</v>
      </c>
      <c r="AR265" s="90">
        <f t="shared" si="54"/>
        <v>0</v>
      </c>
      <c r="AS265" s="93">
        <f t="shared" si="55"/>
        <v>0</v>
      </c>
      <c r="AT265" s="90">
        <f t="shared" si="56"/>
        <v>5</v>
      </c>
      <c r="AU265" s="93">
        <f t="shared" si="57"/>
        <v>31.353495370369878</v>
      </c>
    </row>
    <row r="266" spans="2:50" ht="14.65" thickBot="1" x14ac:dyDescent="0.5">
      <c r="B266" s="44">
        <v>2012</v>
      </c>
      <c r="C266" s="43" t="s">
        <v>8370</v>
      </c>
      <c r="D266" s="61" t="s">
        <v>8334</v>
      </c>
      <c r="E266" s="21">
        <v>30</v>
      </c>
      <c r="F266" s="73">
        <v>10000</v>
      </c>
      <c r="G266" s="62" t="s">
        <v>8401</v>
      </c>
      <c r="H266" s="43" t="str">
        <f t="shared" si="60"/>
        <v/>
      </c>
      <c r="I266" s="43" t="str">
        <f t="shared" si="58"/>
        <v>F</v>
      </c>
      <c r="J266" s="62">
        <v>56</v>
      </c>
      <c r="K266" s="61"/>
      <c r="L266" s="61">
        <v>1</v>
      </c>
      <c r="M266" s="61"/>
      <c r="N266" s="61"/>
      <c r="O266" s="61">
        <v>3</v>
      </c>
      <c r="P266" s="61">
        <f t="shared" si="59"/>
        <v>1</v>
      </c>
      <c r="V266" s="83"/>
      <c r="W266" s="110" t="s">
        <v>9488</v>
      </c>
      <c r="X266" s="111"/>
      <c r="Y266" s="112" t="e">
        <f>AVERAGEIF(Y251:Y265,"&lt;&gt;0")</f>
        <v>#N/A</v>
      </c>
      <c r="Z266" s="111"/>
      <c r="AA266" s="112">
        <f>AVERAGEIF(AA251:AA265,"&lt;&gt;0")</f>
        <v>30.287803522751336</v>
      </c>
      <c r="AB266" s="111"/>
      <c r="AC266" s="112">
        <f>AVERAGEIF(AC251:AC265,"&lt;&gt;0")</f>
        <v>34.858690828730921</v>
      </c>
      <c r="AD266" s="111"/>
      <c r="AE266" s="112">
        <f>AVERAGEIF(AE251:AE265,"&lt;&gt;0")</f>
        <v>34.221298996491768</v>
      </c>
      <c r="AF266" s="111"/>
      <c r="AG266" s="112">
        <f>AVERAGEIF(AG251:AG265,"&lt;&gt;0")</f>
        <v>38.510786227184767</v>
      </c>
      <c r="AH266" s="111"/>
      <c r="AI266" s="112">
        <f>AVERAGEIF(AI251:AI265,"&lt;&gt;0")</f>
        <v>32.904179071125</v>
      </c>
      <c r="AJ266" s="111"/>
      <c r="AK266" s="112">
        <f>AVERAGEIF(AK251:AK265,"&lt;&gt;0")</f>
        <v>33.365119395843458</v>
      </c>
      <c r="AL266" s="111"/>
      <c r="AM266" s="112">
        <f>AVERAGEIF(AM251:AM265,"&lt;&gt;0")</f>
        <v>29.485182496624976</v>
      </c>
      <c r="AN266" s="111"/>
      <c r="AO266" s="112">
        <f>AVERAGEIF(AO251:AO265,"&lt;&gt;0")</f>
        <v>32.111630028291628</v>
      </c>
      <c r="AP266" s="111"/>
      <c r="AQ266" s="112">
        <f>AVERAGEIF(AQ251:AQ265,"&lt;&gt;0")</f>
        <v>34.199975244341289</v>
      </c>
      <c r="AR266" s="111"/>
      <c r="AS266" s="112">
        <f>AVERAGEIF(AS251:AS265,"&lt;&gt;0")</f>
        <v>32.684185543430104</v>
      </c>
      <c r="AT266" s="111"/>
      <c r="AU266" s="112">
        <f>AVERAGEIF(AU251:AU265,"&lt;&gt;0")</f>
        <v>31.969781918543177</v>
      </c>
    </row>
    <row r="267" spans="2:50" x14ac:dyDescent="0.45">
      <c r="B267" s="44">
        <v>2012</v>
      </c>
      <c r="C267" s="43" t="s">
        <v>8380</v>
      </c>
      <c r="D267" s="61" t="s">
        <v>8326</v>
      </c>
      <c r="E267" s="21">
        <v>23.65074239418027</v>
      </c>
      <c r="F267" s="73">
        <v>11100</v>
      </c>
      <c r="G267" s="62" t="s">
        <v>8401</v>
      </c>
      <c r="H267" s="43" t="str">
        <f t="shared" si="60"/>
        <v>S</v>
      </c>
      <c r="I267" s="43" t="str">
        <f t="shared" si="58"/>
        <v/>
      </c>
      <c r="J267" s="62">
        <v>12458.94</v>
      </c>
      <c r="K267" s="61">
        <v>7</v>
      </c>
      <c r="L267" s="61"/>
      <c r="M267" s="61"/>
      <c r="N267" s="61"/>
      <c r="O267" s="61">
        <v>289</v>
      </c>
      <c r="P267" s="61">
        <f t="shared" si="59"/>
        <v>7</v>
      </c>
      <c r="V267" s="83"/>
    </row>
    <row r="268" spans="2:50" x14ac:dyDescent="0.45">
      <c r="B268" s="44">
        <v>2012</v>
      </c>
      <c r="C268" s="43" t="s">
        <v>8369</v>
      </c>
      <c r="D268" s="61" t="s">
        <v>8344</v>
      </c>
      <c r="E268" s="21">
        <v>60</v>
      </c>
      <c r="F268" s="73">
        <v>10000</v>
      </c>
      <c r="G268" s="62" t="s">
        <v>8401</v>
      </c>
      <c r="H268" s="43" t="str">
        <f t="shared" si="60"/>
        <v/>
      </c>
      <c r="I268" s="43" t="str">
        <f t="shared" si="58"/>
        <v>F</v>
      </c>
      <c r="J268" s="62">
        <v>55</v>
      </c>
      <c r="K268" s="61"/>
      <c r="L268" s="61"/>
      <c r="M268" s="61">
        <v>1</v>
      </c>
      <c r="N268" s="61"/>
      <c r="O268" s="61">
        <v>2</v>
      </c>
      <c r="P268" s="61">
        <f t="shared" si="59"/>
        <v>1</v>
      </c>
      <c r="V268" s="83"/>
    </row>
    <row r="269" spans="2:50" x14ac:dyDescent="0.45">
      <c r="B269" s="44">
        <v>2012</v>
      </c>
      <c r="C269" s="43" t="s">
        <v>8369</v>
      </c>
      <c r="D269" s="61" t="s">
        <v>8326</v>
      </c>
      <c r="E269" s="21">
        <v>29.719722222223936</v>
      </c>
      <c r="F269" s="73">
        <v>14000</v>
      </c>
      <c r="G269" s="62" t="s">
        <v>8401</v>
      </c>
      <c r="H269" s="43" t="str">
        <f t="shared" si="60"/>
        <v>S</v>
      </c>
      <c r="I269" s="43" t="str">
        <f t="shared" si="58"/>
        <v/>
      </c>
      <c r="J269" s="62">
        <v>20187.05</v>
      </c>
      <c r="K269" s="61">
        <v>3</v>
      </c>
      <c r="L269" s="61"/>
      <c r="M269" s="61"/>
      <c r="N269" s="61"/>
      <c r="O269" s="61">
        <v>318</v>
      </c>
      <c r="P269" s="61">
        <f t="shared" si="59"/>
        <v>3</v>
      </c>
      <c r="V269" s="83"/>
    </row>
    <row r="270" spans="2:50" x14ac:dyDescent="0.45">
      <c r="B270" s="44">
        <v>2012</v>
      </c>
      <c r="C270" s="43" t="s">
        <v>8374</v>
      </c>
      <c r="D270" s="61" t="s">
        <v>8316</v>
      </c>
      <c r="E270" s="21">
        <v>30</v>
      </c>
      <c r="F270" s="73">
        <v>12001</v>
      </c>
      <c r="G270" s="62" t="s">
        <v>8401</v>
      </c>
      <c r="H270" s="43" t="str">
        <f t="shared" si="60"/>
        <v/>
      </c>
      <c r="I270" s="43" t="str">
        <f t="shared" si="58"/>
        <v>F</v>
      </c>
      <c r="J270" s="62">
        <v>2746</v>
      </c>
      <c r="K270" s="61"/>
      <c r="L270" s="61">
        <v>1</v>
      </c>
      <c r="M270" s="61"/>
      <c r="N270" s="61"/>
      <c r="O270" s="61">
        <v>70</v>
      </c>
      <c r="P270" s="61">
        <f t="shared" si="59"/>
        <v>1</v>
      </c>
      <c r="V270" s="83"/>
    </row>
    <row r="271" spans="2:50" x14ac:dyDescent="0.45">
      <c r="B271" s="44">
        <v>2012</v>
      </c>
      <c r="C271" s="43" t="s">
        <v>8374</v>
      </c>
      <c r="D271" s="61" t="s">
        <v>8346</v>
      </c>
      <c r="E271" s="21">
        <v>34.187690972219571</v>
      </c>
      <c r="F271" s="73">
        <v>13500</v>
      </c>
      <c r="G271" s="62" t="s">
        <v>8401</v>
      </c>
      <c r="H271" s="43" t="str">
        <f t="shared" si="60"/>
        <v>S</v>
      </c>
      <c r="I271" s="43" t="str">
        <f t="shared" si="58"/>
        <v/>
      </c>
      <c r="J271" s="62">
        <v>15459.119999999999</v>
      </c>
      <c r="K271" s="61">
        <v>2</v>
      </c>
      <c r="L271" s="61"/>
      <c r="M271" s="61"/>
      <c r="N271" s="61"/>
      <c r="O271" s="61">
        <v>155</v>
      </c>
      <c r="P271" s="61">
        <f t="shared" si="59"/>
        <v>2</v>
      </c>
      <c r="V271" s="83"/>
      <c r="W271" t="s">
        <v>9450</v>
      </c>
      <c r="X271" t="s">
        <v>9489</v>
      </c>
    </row>
    <row r="272" spans="2:50" ht="14.65" thickBot="1" x14ac:dyDescent="0.5">
      <c r="B272" s="44">
        <v>2012</v>
      </c>
      <c r="C272" s="43" t="s">
        <v>8372</v>
      </c>
      <c r="D272" s="61" t="s">
        <v>8328</v>
      </c>
      <c r="E272" s="21">
        <v>50.137581018519995</v>
      </c>
      <c r="F272" s="73">
        <v>14500</v>
      </c>
      <c r="G272" s="62" t="s">
        <v>8401</v>
      </c>
      <c r="H272" s="43" t="str">
        <f t="shared" si="60"/>
        <v/>
      </c>
      <c r="I272" s="43" t="str">
        <f t="shared" si="58"/>
        <v>F</v>
      </c>
      <c r="J272" s="62">
        <v>1575</v>
      </c>
      <c r="K272" s="61"/>
      <c r="L272" s="61">
        <v>1</v>
      </c>
      <c r="M272" s="61"/>
      <c r="N272" s="61"/>
      <c r="O272" s="61">
        <v>28</v>
      </c>
      <c r="P272" s="61">
        <f t="shared" si="59"/>
        <v>1</v>
      </c>
      <c r="V272" s="83"/>
    </row>
    <row r="273" spans="2:64" ht="42.75" x14ac:dyDescent="0.45">
      <c r="B273" s="44">
        <v>2012</v>
      </c>
      <c r="C273" s="43" t="s">
        <v>8372</v>
      </c>
      <c r="D273" s="61" t="s">
        <v>8346</v>
      </c>
      <c r="E273" s="21">
        <v>60.041666666664241</v>
      </c>
      <c r="F273" s="73">
        <v>10000</v>
      </c>
      <c r="G273" s="62" t="s">
        <v>8401</v>
      </c>
      <c r="H273" s="43" t="str">
        <f t="shared" si="60"/>
        <v>S</v>
      </c>
      <c r="I273" s="43" t="str">
        <f t="shared" si="58"/>
        <v/>
      </c>
      <c r="J273" s="62">
        <v>10950</v>
      </c>
      <c r="K273" s="61">
        <v>1</v>
      </c>
      <c r="L273" s="61"/>
      <c r="M273" s="61"/>
      <c r="N273" s="61"/>
      <c r="O273" s="61">
        <v>128</v>
      </c>
      <c r="P273" s="61">
        <f t="shared" si="59"/>
        <v>1</v>
      </c>
      <c r="V273" s="83"/>
      <c r="W273" s="39" t="s">
        <v>9459</v>
      </c>
      <c r="X273" s="96" t="s">
        <v>9473</v>
      </c>
      <c r="Y273" s="97" t="s">
        <v>9486</v>
      </c>
      <c r="Z273" s="96" t="s">
        <v>9462</v>
      </c>
      <c r="AA273" s="97" t="s">
        <v>9475</v>
      </c>
      <c r="AB273" s="96" t="s">
        <v>9471</v>
      </c>
      <c r="AC273" s="97" t="s">
        <v>9484</v>
      </c>
      <c r="AD273" s="96" t="s">
        <v>9463</v>
      </c>
      <c r="AE273" s="97" t="s">
        <v>9476</v>
      </c>
      <c r="AF273" s="96" t="s">
        <v>9464</v>
      </c>
      <c r="AG273" s="97" t="s">
        <v>9477</v>
      </c>
      <c r="AH273" s="96" t="s">
        <v>9465</v>
      </c>
      <c r="AI273" s="97" t="s">
        <v>9478</v>
      </c>
      <c r="AJ273" s="96" t="s">
        <v>9466</v>
      </c>
      <c r="AK273" s="97" t="s">
        <v>9479</v>
      </c>
      <c r="AL273" s="96" t="s">
        <v>9467</v>
      </c>
      <c r="AM273" s="97" t="s">
        <v>9480</v>
      </c>
      <c r="AN273" s="96" t="s">
        <v>9468</v>
      </c>
      <c r="AO273" s="97" t="s">
        <v>9481</v>
      </c>
      <c r="AP273" s="96" t="s">
        <v>9469</v>
      </c>
      <c r="AQ273" s="97" t="s">
        <v>9482</v>
      </c>
      <c r="AR273" s="96" t="s">
        <v>9470</v>
      </c>
      <c r="AS273" s="97" t="s">
        <v>9483</v>
      </c>
      <c r="AT273" s="96" t="s">
        <v>9472</v>
      </c>
      <c r="AU273" s="97" t="s">
        <v>9485</v>
      </c>
    </row>
    <row r="274" spans="2:64" x14ac:dyDescent="0.45">
      <c r="B274" s="44">
        <v>2012</v>
      </c>
      <c r="C274" s="43" t="s">
        <v>8372</v>
      </c>
      <c r="D274" s="61" t="s">
        <v>8326</v>
      </c>
      <c r="E274" s="21">
        <v>34.00833333333285</v>
      </c>
      <c r="F274" s="73">
        <v>14800</v>
      </c>
      <c r="G274" s="62" t="s">
        <v>8401</v>
      </c>
      <c r="H274" s="43" t="str">
        <f t="shared" si="60"/>
        <v>S</v>
      </c>
      <c r="I274" s="43" t="str">
        <f t="shared" si="58"/>
        <v/>
      </c>
      <c r="J274" s="62">
        <v>21093</v>
      </c>
      <c r="K274" s="61">
        <v>5</v>
      </c>
      <c r="L274" s="61"/>
      <c r="M274" s="61"/>
      <c r="N274" s="61"/>
      <c r="O274" s="61">
        <v>257</v>
      </c>
      <c r="P274" s="61">
        <f t="shared" si="59"/>
        <v>5</v>
      </c>
      <c r="V274" s="83"/>
      <c r="W274" s="79" t="s">
        <v>8340</v>
      </c>
      <c r="X274" s="98">
        <v>1</v>
      </c>
      <c r="Y274" s="99">
        <v>15.388634259259561</v>
      </c>
      <c r="Z274" s="98">
        <v>5</v>
      </c>
      <c r="AA274" s="99">
        <v>23.91317824074067</v>
      </c>
      <c r="AB274" s="98">
        <v>8</v>
      </c>
      <c r="AC274" s="99">
        <v>44.980314429012651</v>
      </c>
      <c r="AD274" s="98">
        <v>1</v>
      </c>
      <c r="AE274" s="99">
        <v>60.995706018518831</v>
      </c>
      <c r="AF274" s="98">
        <v>1</v>
      </c>
      <c r="AG274" s="99">
        <v>60</v>
      </c>
      <c r="AH274" s="98"/>
      <c r="AI274" s="99"/>
      <c r="AJ274" s="98">
        <v>1</v>
      </c>
      <c r="AK274" s="99">
        <v>20</v>
      </c>
      <c r="AL274" s="98"/>
      <c r="AM274" s="99"/>
      <c r="AN274" s="98"/>
      <c r="AO274" s="99"/>
      <c r="AP274" s="98"/>
      <c r="AQ274" s="99"/>
      <c r="AR274" s="98"/>
      <c r="AS274" s="99"/>
      <c r="AT274" s="98">
        <v>2</v>
      </c>
      <c r="AU274" s="99">
        <v>32.083443287036062</v>
      </c>
      <c r="AZ274" s="4"/>
      <c r="BA274" s="81"/>
      <c r="BB274" s="4"/>
      <c r="BC274" s="4"/>
      <c r="BD274" s="81"/>
      <c r="BE274" s="4"/>
      <c r="BF274" s="4"/>
      <c r="BG274" s="81"/>
      <c r="BH274" s="4"/>
      <c r="BI274" s="4"/>
      <c r="BJ274" s="81"/>
      <c r="BK274" s="4"/>
      <c r="BL274" s="4"/>
    </row>
    <row r="275" spans="2:64" x14ac:dyDescent="0.45">
      <c r="B275" s="44">
        <v>2013</v>
      </c>
      <c r="C275" s="43" t="s">
        <v>8371</v>
      </c>
      <c r="D275" s="61" t="s">
        <v>8315</v>
      </c>
      <c r="E275" s="21">
        <v>30</v>
      </c>
      <c r="F275" s="73">
        <v>14000</v>
      </c>
      <c r="G275" s="62" t="s">
        <v>8401</v>
      </c>
      <c r="H275" s="43" t="str">
        <f t="shared" si="60"/>
        <v>S</v>
      </c>
      <c r="I275" s="43" t="str">
        <f t="shared" si="58"/>
        <v/>
      </c>
      <c r="J275" s="62">
        <v>32035.51</v>
      </c>
      <c r="K275" s="61">
        <v>1</v>
      </c>
      <c r="L275" s="61"/>
      <c r="M275" s="61"/>
      <c r="N275" s="61"/>
      <c r="O275" s="61">
        <v>563</v>
      </c>
      <c r="P275" s="61">
        <f t="shared" si="59"/>
        <v>1</v>
      </c>
      <c r="V275" s="83"/>
      <c r="W275" s="79" t="s">
        <v>8320</v>
      </c>
      <c r="X275" s="98"/>
      <c r="Y275" s="99"/>
      <c r="Z275" s="98">
        <v>3</v>
      </c>
      <c r="AA275" s="99">
        <v>30.020833333332121</v>
      </c>
      <c r="AB275" s="98">
        <v>4</v>
      </c>
      <c r="AC275" s="99">
        <v>32</v>
      </c>
      <c r="AD275" s="98">
        <v>2</v>
      </c>
      <c r="AE275" s="99">
        <v>30</v>
      </c>
      <c r="AF275" s="98">
        <v>2</v>
      </c>
      <c r="AG275" s="99">
        <v>30</v>
      </c>
      <c r="AH275" s="98">
        <v>3</v>
      </c>
      <c r="AI275" s="99">
        <v>30.414751157406499</v>
      </c>
      <c r="AJ275" s="98">
        <v>2</v>
      </c>
      <c r="AK275" s="99">
        <v>30.041666666667879</v>
      </c>
      <c r="AL275" s="98">
        <v>1</v>
      </c>
      <c r="AM275" s="99">
        <v>28.251539351847896</v>
      </c>
      <c r="AN275" s="98"/>
      <c r="AO275" s="99"/>
      <c r="AP275" s="98"/>
      <c r="AQ275" s="99"/>
      <c r="AR275" s="98"/>
      <c r="AS275" s="99"/>
      <c r="AT275" s="98">
        <v>78</v>
      </c>
      <c r="AU275" s="99">
        <v>38.753615730588365</v>
      </c>
      <c r="AZ275" s="4"/>
      <c r="BA275" s="81"/>
      <c r="BB275" s="4"/>
      <c r="BC275" s="4"/>
      <c r="BD275" s="81"/>
      <c r="BE275" s="4"/>
      <c r="BF275" s="4"/>
      <c r="BG275" s="81"/>
      <c r="BH275" s="4"/>
      <c r="BI275" s="4"/>
      <c r="BJ275" s="81"/>
      <c r="BK275" s="4"/>
      <c r="BL275" s="4"/>
    </row>
    <row r="276" spans="2:64" x14ac:dyDescent="0.45">
      <c r="B276" s="44">
        <v>2013</v>
      </c>
      <c r="C276" s="43" t="s">
        <v>8381</v>
      </c>
      <c r="D276" s="61" t="s">
        <v>8358</v>
      </c>
      <c r="E276" s="21">
        <v>30</v>
      </c>
      <c r="F276" s="73">
        <v>10000</v>
      </c>
      <c r="G276" s="62" t="s">
        <v>8401</v>
      </c>
      <c r="H276" s="43" t="str">
        <f t="shared" si="60"/>
        <v/>
      </c>
      <c r="I276" s="43" t="str">
        <f t="shared" si="58"/>
        <v>F</v>
      </c>
      <c r="J276" s="62">
        <v>1048</v>
      </c>
      <c r="K276" s="61"/>
      <c r="L276" s="61">
        <v>1</v>
      </c>
      <c r="M276" s="61"/>
      <c r="N276" s="61"/>
      <c r="O276" s="61">
        <v>33</v>
      </c>
      <c r="P276" s="61">
        <f t="shared" si="59"/>
        <v>1</v>
      </c>
      <c r="V276" s="83"/>
      <c r="W276" s="79" t="s">
        <v>8321</v>
      </c>
      <c r="X276" s="98"/>
      <c r="Y276" s="99"/>
      <c r="Z276" s="98"/>
      <c r="AA276" s="99"/>
      <c r="AB276" s="98"/>
      <c r="AC276" s="99"/>
      <c r="AD276" s="98"/>
      <c r="AE276" s="99"/>
      <c r="AF276" s="98"/>
      <c r="AG276" s="99"/>
      <c r="AH276" s="98"/>
      <c r="AI276" s="99"/>
      <c r="AJ276" s="98">
        <v>1</v>
      </c>
      <c r="AK276" s="99">
        <v>27.999351851845859</v>
      </c>
      <c r="AL276" s="98"/>
      <c r="AM276" s="99"/>
      <c r="AN276" s="98">
        <v>3</v>
      </c>
      <c r="AO276" s="99">
        <v>53.343252314812467</v>
      </c>
      <c r="AP276" s="98"/>
      <c r="AQ276" s="99"/>
      <c r="AR276" s="98">
        <v>4</v>
      </c>
      <c r="AS276" s="99">
        <v>30</v>
      </c>
      <c r="AT276" s="98">
        <v>137</v>
      </c>
      <c r="AU276" s="99">
        <v>37.197699556655216</v>
      </c>
      <c r="AZ276" s="4"/>
      <c r="BA276" s="81"/>
      <c r="BB276" s="4"/>
      <c r="BC276" s="4"/>
      <c r="BD276" s="81"/>
      <c r="BE276" s="4"/>
      <c r="BF276" s="4"/>
      <c r="BG276" s="81"/>
      <c r="BH276" s="4"/>
      <c r="BI276" s="4"/>
      <c r="BJ276" s="81"/>
      <c r="BK276" s="4"/>
      <c r="BL276" s="4"/>
    </row>
    <row r="277" spans="2:64" x14ac:dyDescent="0.45">
      <c r="B277" s="44">
        <v>2013</v>
      </c>
      <c r="C277" s="43" t="s">
        <v>8376</v>
      </c>
      <c r="D277" s="61" t="s">
        <v>8329</v>
      </c>
      <c r="E277" s="21">
        <v>37.479166666667879</v>
      </c>
      <c r="F277" s="73">
        <v>10000</v>
      </c>
      <c r="G277" s="62" t="s">
        <v>8401</v>
      </c>
      <c r="H277" s="43" t="str">
        <f t="shared" si="60"/>
        <v>S</v>
      </c>
      <c r="I277" s="43" t="str">
        <f t="shared" si="58"/>
        <v/>
      </c>
      <c r="J277" s="62">
        <v>11335.23</v>
      </c>
      <c r="K277" s="61">
        <v>2</v>
      </c>
      <c r="L277" s="61"/>
      <c r="M277" s="61"/>
      <c r="N277" s="61"/>
      <c r="O277" s="61">
        <v>204</v>
      </c>
      <c r="P277" s="61">
        <f t="shared" si="59"/>
        <v>2</v>
      </c>
      <c r="V277" s="83"/>
      <c r="W277" s="79" t="s">
        <v>8334</v>
      </c>
      <c r="X277" s="98">
        <v>4</v>
      </c>
      <c r="Y277" s="99">
        <v>35.956114004628034</v>
      </c>
      <c r="Z277" s="98">
        <v>7</v>
      </c>
      <c r="AA277" s="99">
        <v>39.062782407407212</v>
      </c>
      <c r="AB277" s="98">
        <v>2</v>
      </c>
      <c r="AC277" s="99">
        <v>22</v>
      </c>
      <c r="AD277" s="98">
        <v>3</v>
      </c>
      <c r="AE277" s="99">
        <v>30.209282407408562</v>
      </c>
      <c r="AF277" s="98">
        <v>3</v>
      </c>
      <c r="AG277" s="99">
        <v>42.5</v>
      </c>
      <c r="AH277" s="98">
        <v>1</v>
      </c>
      <c r="AI277" s="99">
        <v>30</v>
      </c>
      <c r="AJ277" s="98">
        <v>6</v>
      </c>
      <c r="AK277" s="99">
        <v>41.351356738683535</v>
      </c>
      <c r="AL277" s="98">
        <v>1</v>
      </c>
      <c r="AM277" s="99">
        <v>29.958333333335759</v>
      </c>
      <c r="AN277" s="98"/>
      <c r="AO277" s="99"/>
      <c r="AP277" s="98">
        <v>5</v>
      </c>
      <c r="AQ277" s="99">
        <v>32.510416666664241</v>
      </c>
      <c r="AR277" s="98">
        <v>3</v>
      </c>
      <c r="AS277" s="99">
        <v>30</v>
      </c>
      <c r="AT277" s="98">
        <v>40</v>
      </c>
      <c r="AU277" s="99">
        <v>33.828382233796347</v>
      </c>
      <c r="AZ277" s="4"/>
      <c r="BA277" s="81"/>
      <c r="BB277" s="4"/>
      <c r="BC277" s="4"/>
      <c r="BD277" s="81"/>
      <c r="BE277" s="4"/>
      <c r="BF277" s="4"/>
      <c r="BG277" s="81"/>
      <c r="BH277" s="4"/>
      <c r="BI277" s="4"/>
      <c r="BJ277" s="81"/>
      <c r="BK277" s="4"/>
      <c r="BL277" s="4"/>
    </row>
    <row r="278" spans="2:64" x14ac:dyDescent="0.45">
      <c r="B278" s="44">
        <v>2013</v>
      </c>
      <c r="C278" s="43" t="s">
        <v>8369</v>
      </c>
      <c r="D278" s="61" t="s">
        <v>8312</v>
      </c>
      <c r="E278" s="21">
        <v>23.5</v>
      </c>
      <c r="F278" s="73">
        <v>11000</v>
      </c>
      <c r="G278" s="62" t="s">
        <v>8401</v>
      </c>
      <c r="H278" s="43" t="str">
        <f t="shared" si="60"/>
        <v>S</v>
      </c>
      <c r="I278" s="43" t="str">
        <f t="shared" si="58"/>
        <v/>
      </c>
      <c r="J278" s="62">
        <v>14319</v>
      </c>
      <c r="K278" s="61">
        <v>2</v>
      </c>
      <c r="L278" s="61"/>
      <c r="M278" s="61"/>
      <c r="N278" s="61"/>
      <c r="O278" s="61">
        <v>79</v>
      </c>
      <c r="P278" s="61">
        <f t="shared" si="59"/>
        <v>2</v>
      </c>
      <c r="V278" s="83"/>
      <c r="W278" s="79" t="s">
        <v>8341</v>
      </c>
      <c r="X278" s="98">
        <v>1</v>
      </c>
      <c r="Y278" s="99">
        <v>30</v>
      </c>
      <c r="Z278" s="98">
        <v>3</v>
      </c>
      <c r="AA278" s="99">
        <v>33.438603395060149</v>
      </c>
      <c r="AB278" s="98">
        <v>2</v>
      </c>
      <c r="AC278" s="99">
        <v>21.520833333335759</v>
      </c>
      <c r="AD278" s="98"/>
      <c r="AE278" s="99"/>
      <c r="AF278" s="98">
        <v>5</v>
      </c>
      <c r="AG278" s="99">
        <v>36.842595486111648</v>
      </c>
      <c r="AH278" s="98">
        <v>3</v>
      </c>
      <c r="AI278" s="99">
        <v>36.785725308640394</v>
      </c>
      <c r="AJ278" s="98"/>
      <c r="AK278" s="99"/>
      <c r="AL278" s="98">
        <v>3</v>
      </c>
      <c r="AM278" s="99">
        <v>36</v>
      </c>
      <c r="AN278" s="98"/>
      <c r="AO278" s="99"/>
      <c r="AP278" s="98">
        <v>1</v>
      </c>
      <c r="AQ278" s="99">
        <v>30</v>
      </c>
      <c r="AR278" s="98"/>
      <c r="AS278" s="99"/>
      <c r="AT278" s="98">
        <v>9</v>
      </c>
      <c r="AU278" s="99">
        <v>31.733412422839439</v>
      </c>
      <c r="AZ278" s="4"/>
      <c r="BA278" s="81"/>
      <c r="BB278" s="4"/>
      <c r="BC278" s="4"/>
      <c r="BD278" s="81"/>
      <c r="BE278" s="4"/>
      <c r="BF278" s="4"/>
      <c r="BG278" s="81"/>
      <c r="BH278" s="4"/>
      <c r="BI278" s="4"/>
      <c r="BJ278" s="81"/>
      <c r="BK278" s="4"/>
      <c r="BL278" s="4"/>
    </row>
    <row r="279" spans="2:64" x14ac:dyDescent="0.45">
      <c r="B279" s="44">
        <v>2013</v>
      </c>
      <c r="C279" s="43" t="s">
        <v>8374</v>
      </c>
      <c r="D279" s="61" t="s">
        <v>8312</v>
      </c>
      <c r="E279" s="21">
        <v>35</v>
      </c>
      <c r="F279" s="73">
        <v>12000</v>
      </c>
      <c r="G279" s="62" t="s">
        <v>8401</v>
      </c>
      <c r="H279" s="43" t="str">
        <f t="shared" si="60"/>
        <v>S</v>
      </c>
      <c r="I279" s="43" t="str">
        <f t="shared" si="58"/>
        <v/>
      </c>
      <c r="J279" s="62">
        <v>12870</v>
      </c>
      <c r="K279" s="61">
        <v>1</v>
      </c>
      <c r="L279" s="61"/>
      <c r="M279" s="61"/>
      <c r="N279" s="61"/>
      <c r="O279" s="61">
        <v>47</v>
      </c>
      <c r="P279" s="61">
        <f t="shared" si="59"/>
        <v>1</v>
      </c>
      <c r="V279" s="83"/>
      <c r="W279" s="79" t="s">
        <v>8357</v>
      </c>
      <c r="X279" s="98">
        <v>2</v>
      </c>
      <c r="Y279" s="99">
        <v>39.678049768521305</v>
      </c>
      <c r="Z279" s="98"/>
      <c r="AA279" s="99"/>
      <c r="AB279" s="98">
        <v>3</v>
      </c>
      <c r="AC279" s="99">
        <v>32.229320987654013</v>
      </c>
      <c r="AD279" s="98">
        <v>3</v>
      </c>
      <c r="AE279" s="99">
        <v>31.020772569445398</v>
      </c>
      <c r="AF279" s="98">
        <v>2</v>
      </c>
      <c r="AG279" s="99">
        <v>28.645717592593428</v>
      </c>
      <c r="AH279" s="98">
        <v>3</v>
      </c>
      <c r="AI279" s="99">
        <v>35.769108796295768</v>
      </c>
      <c r="AJ279" s="98">
        <v>4</v>
      </c>
      <c r="AK279" s="99">
        <v>32.583994984566139</v>
      </c>
      <c r="AL279" s="98">
        <v>13</v>
      </c>
      <c r="AM279" s="99">
        <v>33.354993730710397</v>
      </c>
      <c r="AN279" s="98"/>
      <c r="AO279" s="99"/>
      <c r="AP279" s="98"/>
      <c r="AQ279" s="99"/>
      <c r="AR279" s="98">
        <v>5</v>
      </c>
      <c r="AS279" s="99">
        <v>33</v>
      </c>
      <c r="AT279" s="98">
        <v>110</v>
      </c>
      <c r="AU279" s="99">
        <v>37.595232267064802</v>
      </c>
      <c r="AZ279" s="4"/>
      <c r="BA279" s="81"/>
      <c r="BB279" s="4"/>
      <c r="BC279" s="4"/>
      <c r="BD279" s="81"/>
      <c r="BE279" s="4"/>
      <c r="BF279" s="4"/>
      <c r="BG279" s="81"/>
      <c r="BH279" s="4"/>
      <c r="BI279" s="4"/>
      <c r="BJ279" s="81"/>
      <c r="BK279" s="4"/>
      <c r="BL279" s="4"/>
    </row>
    <row r="280" spans="2:64" x14ac:dyDescent="0.45">
      <c r="B280" s="44">
        <v>2013</v>
      </c>
      <c r="C280" s="43" t="s">
        <v>8373</v>
      </c>
      <c r="D280" s="61" t="s">
        <v>8344</v>
      </c>
      <c r="E280" s="21">
        <v>30.041666666664241</v>
      </c>
      <c r="F280" s="73">
        <v>10000</v>
      </c>
      <c r="G280" s="62" t="s">
        <v>8401</v>
      </c>
      <c r="H280" s="43" t="str">
        <f t="shared" si="60"/>
        <v/>
      </c>
      <c r="I280" s="43" t="str">
        <f t="shared" si="58"/>
        <v>F</v>
      </c>
      <c r="J280" s="62">
        <v>67</v>
      </c>
      <c r="K280" s="61"/>
      <c r="L280" s="61"/>
      <c r="M280" s="61">
        <v>1</v>
      </c>
      <c r="N280" s="61"/>
      <c r="O280" s="61">
        <v>1</v>
      </c>
      <c r="P280" s="61">
        <f t="shared" si="59"/>
        <v>1</v>
      </c>
      <c r="V280" s="83"/>
      <c r="W280" s="79" t="s">
        <v>8313</v>
      </c>
      <c r="X280" s="98"/>
      <c r="Y280" s="99"/>
      <c r="Z280" s="98">
        <v>2</v>
      </c>
      <c r="AA280" s="99">
        <v>24.286122685181908</v>
      </c>
      <c r="AB280" s="98">
        <v>1</v>
      </c>
      <c r="AC280" s="99">
        <v>29.798402777771116</v>
      </c>
      <c r="AD280" s="98">
        <v>1</v>
      </c>
      <c r="AE280" s="99">
        <v>30.161226851851097</v>
      </c>
      <c r="AF280" s="98"/>
      <c r="AG280" s="99"/>
      <c r="AH280" s="98">
        <v>6</v>
      </c>
      <c r="AI280" s="99">
        <v>47.274046296296</v>
      </c>
      <c r="AJ280" s="98">
        <v>1</v>
      </c>
      <c r="AK280" s="99">
        <v>30.493784722217242</v>
      </c>
      <c r="AL280" s="98"/>
      <c r="AM280" s="99"/>
      <c r="AN280" s="98"/>
      <c r="AO280" s="99"/>
      <c r="AP280" s="98"/>
      <c r="AQ280" s="99"/>
      <c r="AR280" s="98"/>
      <c r="AS280" s="99"/>
      <c r="AT280" s="98">
        <v>20</v>
      </c>
      <c r="AU280" s="99">
        <v>37.377191708754474</v>
      </c>
      <c r="AZ280" s="4"/>
      <c r="BA280" s="81"/>
      <c r="BB280" s="4"/>
      <c r="BC280" s="4"/>
      <c r="BD280" s="81"/>
      <c r="BE280" s="4"/>
      <c r="BF280" s="4"/>
      <c r="BG280" s="81"/>
      <c r="BH280" s="4"/>
      <c r="BI280" s="4"/>
      <c r="BJ280" s="81"/>
      <c r="BK280" s="4"/>
      <c r="BL280" s="4"/>
    </row>
    <row r="281" spans="2:64" x14ac:dyDescent="0.45">
      <c r="B281" s="44">
        <v>2014</v>
      </c>
      <c r="C281" s="43" t="s">
        <v>8379</v>
      </c>
      <c r="D281" s="61" t="s">
        <v>8329</v>
      </c>
      <c r="E281" s="21">
        <v>29.664849537039117</v>
      </c>
      <c r="F281" s="73">
        <v>14000</v>
      </c>
      <c r="G281" s="62" t="s">
        <v>8401</v>
      </c>
      <c r="H281" s="43" t="str">
        <f t="shared" si="60"/>
        <v>S</v>
      </c>
      <c r="I281" s="43" t="str">
        <f t="shared" si="58"/>
        <v/>
      </c>
      <c r="J281" s="62">
        <v>14627</v>
      </c>
      <c r="K281" s="61">
        <v>3</v>
      </c>
      <c r="L281" s="61"/>
      <c r="M281" s="61"/>
      <c r="N281" s="61"/>
      <c r="O281" s="61">
        <v>188</v>
      </c>
      <c r="P281" s="61">
        <f t="shared" si="59"/>
        <v>3</v>
      </c>
      <c r="V281" s="83"/>
      <c r="W281" s="79" t="s">
        <v>8353</v>
      </c>
      <c r="X281" s="98"/>
      <c r="Y281" s="99"/>
      <c r="Z281" s="98">
        <v>1</v>
      </c>
      <c r="AA281" s="99">
        <v>15</v>
      </c>
      <c r="AB281" s="98">
        <v>2</v>
      </c>
      <c r="AC281" s="99">
        <v>29.979166666667879</v>
      </c>
      <c r="AD281" s="98">
        <v>1</v>
      </c>
      <c r="AE281" s="99">
        <v>29.97976851851854</v>
      </c>
      <c r="AF281" s="98"/>
      <c r="AG281" s="99"/>
      <c r="AH281" s="98">
        <v>1</v>
      </c>
      <c r="AI281" s="99">
        <v>30</v>
      </c>
      <c r="AJ281" s="98"/>
      <c r="AK281" s="99"/>
      <c r="AL281" s="98"/>
      <c r="AM281" s="99"/>
      <c r="AN281" s="98"/>
      <c r="AO281" s="99"/>
      <c r="AP281" s="98">
        <v>1</v>
      </c>
      <c r="AQ281" s="99">
        <v>30</v>
      </c>
      <c r="AR281" s="98"/>
      <c r="AS281" s="99"/>
      <c r="AT281" s="98">
        <v>8</v>
      </c>
      <c r="AU281" s="99">
        <v>39.44947916666667</v>
      </c>
      <c r="AZ281" s="4"/>
      <c r="BA281" s="81"/>
      <c r="BB281" s="4"/>
      <c r="BC281" s="4"/>
      <c r="BD281" s="81"/>
      <c r="BE281" s="4"/>
      <c r="BF281" s="4"/>
      <c r="BG281" s="81"/>
      <c r="BH281" s="4"/>
      <c r="BI281" s="4"/>
      <c r="BJ281" s="81"/>
      <c r="BK281" s="4"/>
      <c r="BL281" s="4"/>
    </row>
    <row r="282" spans="2:64" x14ac:dyDescent="0.45">
      <c r="B282" s="44">
        <v>2014</v>
      </c>
      <c r="C282" s="43" t="s">
        <v>8379</v>
      </c>
      <c r="D282" s="61" t="s">
        <v>8359</v>
      </c>
      <c r="E282" s="21">
        <v>28.578942901234161</v>
      </c>
      <c r="F282" s="73">
        <v>14500</v>
      </c>
      <c r="G282" s="62" t="s">
        <v>8401</v>
      </c>
      <c r="H282" s="43" t="str">
        <f t="shared" si="60"/>
        <v/>
      </c>
      <c r="I282" s="43" t="str">
        <f t="shared" si="58"/>
        <v>F</v>
      </c>
      <c r="J282" s="62">
        <v>14751.32</v>
      </c>
      <c r="K282" s="61">
        <v>3</v>
      </c>
      <c r="L282" s="61"/>
      <c r="M282" s="61"/>
      <c r="N282" s="61"/>
      <c r="O282" s="61">
        <v>149</v>
      </c>
      <c r="P282" s="61">
        <f t="shared" si="59"/>
        <v>3</v>
      </c>
      <c r="V282" s="83"/>
      <c r="W282" s="79" t="s">
        <v>8318</v>
      </c>
      <c r="X282" s="98">
        <v>1</v>
      </c>
      <c r="Y282" s="99">
        <v>22.006712962967867</v>
      </c>
      <c r="Z282" s="98">
        <v>7</v>
      </c>
      <c r="AA282" s="99">
        <v>34.959439484127088</v>
      </c>
      <c r="AB282" s="98">
        <v>8</v>
      </c>
      <c r="AC282" s="99">
        <v>39.978006365742353</v>
      </c>
      <c r="AD282" s="98">
        <v>5</v>
      </c>
      <c r="AE282" s="99">
        <v>28.694219907408115</v>
      </c>
      <c r="AF282" s="98"/>
      <c r="AG282" s="99"/>
      <c r="AH282" s="98">
        <v>7</v>
      </c>
      <c r="AI282" s="99">
        <v>33.548983134921791</v>
      </c>
      <c r="AJ282" s="98">
        <v>6</v>
      </c>
      <c r="AK282" s="99">
        <v>31.685123456789977</v>
      </c>
      <c r="AL282" s="98"/>
      <c r="AM282" s="99"/>
      <c r="AN282" s="98"/>
      <c r="AO282" s="99"/>
      <c r="AP282" s="98">
        <v>9</v>
      </c>
      <c r="AQ282" s="99">
        <v>28.669210390946926</v>
      </c>
      <c r="AR282" s="98"/>
      <c r="AS282" s="99"/>
      <c r="AT282" s="98">
        <v>628</v>
      </c>
      <c r="AU282" s="99">
        <v>30.796746780313743</v>
      </c>
      <c r="AZ282" s="4"/>
      <c r="BA282" s="81"/>
      <c r="BB282" s="4"/>
      <c r="BC282" s="4"/>
      <c r="BD282" s="81"/>
      <c r="BE282" s="4"/>
      <c r="BF282" s="4"/>
      <c r="BG282" s="81"/>
      <c r="BH282" s="4"/>
      <c r="BI282" s="4"/>
      <c r="BJ282" s="81"/>
      <c r="BK282" s="4"/>
      <c r="BL282" s="4"/>
    </row>
    <row r="283" spans="2:64" x14ac:dyDescent="0.45">
      <c r="B283" s="44">
        <v>2014</v>
      </c>
      <c r="C283" s="43" t="s">
        <v>8379</v>
      </c>
      <c r="D283" s="61" t="s">
        <v>8355</v>
      </c>
      <c r="E283" s="21">
        <v>28.499861111115024</v>
      </c>
      <c r="F283" s="73">
        <v>10500</v>
      </c>
      <c r="G283" s="62" t="s">
        <v>8401</v>
      </c>
      <c r="H283" s="43" t="str">
        <f t="shared" si="60"/>
        <v>S</v>
      </c>
      <c r="I283" s="43" t="str">
        <f t="shared" si="58"/>
        <v/>
      </c>
      <c r="J283" s="62">
        <v>10710</v>
      </c>
      <c r="K283" s="61">
        <v>1</v>
      </c>
      <c r="L283" s="61"/>
      <c r="M283" s="61"/>
      <c r="N283" s="61"/>
      <c r="O283" s="61">
        <v>100</v>
      </c>
      <c r="P283" s="61">
        <f t="shared" si="59"/>
        <v>1</v>
      </c>
      <c r="W283" s="79" t="s">
        <v>8345</v>
      </c>
      <c r="X283" s="98">
        <v>2</v>
      </c>
      <c r="Y283" s="99">
        <v>52.479166666664241</v>
      </c>
      <c r="Z283" s="98">
        <v>4</v>
      </c>
      <c r="AA283" s="99">
        <v>44.256438078706196</v>
      </c>
      <c r="AB283" s="98">
        <v>1</v>
      </c>
      <c r="AC283" s="99">
        <v>30</v>
      </c>
      <c r="AD283" s="98"/>
      <c r="AE283" s="99"/>
      <c r="AF283" s="98">
        <v>1</v>
      </c>
      <c r="AG283" s="99">
        <v>30</v>
      </c>
      <c r="AH283" s="98">
        <v>2</v>
      </c>
      <c r="AI283" s="99">
        <v>30.295839120368328</v>
      </c>
      <c r="AJ283" s="98"/>
      <c r="AK283" s="99"/>
      <c r="AL283" s="98"/>
      <c r="AM283" s="99"/>
      <c r="AN283" s="98"/>
      <c r="AO283" s="99"/>
      <c r="AP283" s="98"/>
      <c r="AQ283" s="99"/>
      <c r="AR283" s="98"/>
      <c r="AS283" s="99"/>
      <c r="AT283" s="98">
        <v>3</v>
      </c>
      <c r="AU283" s="99">
        <v>27.650308641973727</v>
      </c>
      <c r="AZ283" s="4"/>
      <c r="BA283" s="81"/>
      <c r="BB283" s="4"/>
      <c r="BC283" s="4"/>
      <c r="BD283" s="81"/>
      <c r="BE283" s="4"/>
      <c r="BF283" s="4"/>
      <c r="BG283" s="81"/>
      <c r="BH283" s="4"/>
      <c r="BI283" s="4"/>
      <c r="BJ283" s="81"/>
      <c r="BK283" s="4"/>
      <c r="BL283" s="4"/>
    </row>
    <row r="284" spans="2:64" x14ac:dyDescent="0.45">
      <c r="B284" s="44">
        <v>2014</v>
      </c>
      <c r="C284" s="43" t="s">
        <v>8371</v>
      </c>
      <c r="D284" s="61" t="s">
        <v>8358</v>
      </c>
      <c r="E284" s="21">
        <v>30</v>
      </c>
      <c r="F284" s="73">
        <v>10000</v>
      </c>
      <c r="G284" s="62" t="s">
        <v>8401</v>
      </c>
      <c r="H284" s="43" t="str">
        <f t="shared" si="60"/>
        <v/>
      </c>
      <c r="I284" s="43" t="str">
        <f t="shared" si="58"/>
        <v>F</v>
      </c>
      <c r="J284" s="62">
        <v>0</v>
      </c>
      <c r="K284" s="61"/>
      <c r="L284" s="61">
        <v>1</v>
      </c>
      <c r="M284" s="61"/>
      <c r="N284" s="61"/>
      <c r="O284" s="61">
        <v>0</v>
      </c>
      <c r="P284" s="61">
        <f t="shared" si="59"/>
        <v>1</v>
      </c>
      <c r="W284" s="79" t="s">
        <v>8339</v>
      </c>
      <c r="X284" s="98"/>
      <c r="Y284" s="99"/>
      <c r="Z284" s="98">
        <v>5</v>
      </c>
      <c r="AA284" s="99">
        <v>31.987175925928749</v>
      </c>
      <c r="AB284" s="98">
        <v>5</v>
      </c>
      <c r="AC284" s="99">
        <v>30.266240354939026</v>
      </c>
      <c r="AD284" s="98"/>
      <c r="AE284" s="99"/>
      <c r="AF284" s="98">
        <v>5</v>
      </c>
      <c r="AG284" s="99">
        <v>33.918111496911777</v>
      </c>
      <c r="AH284" s="98">
        <v>6</v>
      </c>
      <c r="AI284" s="99">
        <v>33.873389274691966</v>
      </c>
      <c r="AJ284" s="98">
        <v>2</v>
      </c>
      <c r="AK284" s="99">
        <v>31.150758101852261</v>
      </c>
      <c r="AL284" s="98">
        <v>2</v>
      </c>
      <c r="AM284" s="99">
        <v>29.974149305555329</v>
      </c>
      <c r="AN284" s="98">
        <v>14</v>
      </c>
      <c r="AO284" s="99">
        <v>34.684160879630504</v>
      </c>
      <c r="AP284" s="98">
        <v>7</v>
      </c>
      <c r="AQ284" s="99">
        <v>30.520766782407009</v>
      </c>
      <c r="AR284" s="98">
        <v>10</v>
      </c>
      <c r="AS284" s="99">
        <v>34.268834876541909</v>
      </c>
      <c r="AT284" s="98">
        <v>40</v>
      </c>
      <c r="AU284" s="99">
        <v>36.277686938833263</v>
      </c>
      <c r="AZ284" s="4"/>
      <c r="BA284" s="81"/>
      <c r="BB284" s="4"/>
      <c r="BC284" s="4"/>
      <c r="BD284" s="81"/>
      <c r="BE284" s="4"/>
      <c r="BF284" s="4"/>
      <c r="BG284" s="81"/>
      <c r="BH284" s="4"/>
      <c r="BI284" s="4"/>
      <c r="BJ284" s="81"/>
      <c r="BK284" s="4"/>
      <c r="BL284" s="4"/>
    </row>
    <row r="285" spans="2:64" x14ac:dyDescent="0.45">
      <c r="B285" s="44">
        <v>2014</v>
      </c>
      <c r="C285" s="43" t="s">
        <v>8371</v>
      </c>
      <c r="D285" s="61" t="s">
        <v>8347</v>
      </c>
      <c r="E285" s="21">
        <v>30.5</v>
      </c>
      <c r="F285" s="73">
        <v>14000</v>
      </c>
      <c r="G285" s="62" t="s">
        <v>8401</v>
      </c>
      <c r="H285" s="43" t="str">
        <f t="shared" si="60"/>
        <v/>
      </c>
      <c r="I285" s="43" t="str">
        <f t="shared" si="58"/>
        <v>F</v>
      </c>
      <c r="J285" s="62">
        <v>1085</v>
      </c>
      <c r="K285" s="61"/>
      <c r="L285" s="61">
        <v>2</v>
      </c>
      <c r="M285" s="61"/>
      <c r="N285" s="61"/>
      <c r="O285" s="61">
        <v>5</v>
      </c>
      <c r="P285" s="61">
        <f t="shared" si="59"/>
        <v>2</v>
      </c>
      <c r="W285" s="79" t="s">
        <v>8350</v>
      </c>
      <c r="X285" s="98"/>
      <c r="Y285" s="99"/>
      <c r="Z285" s="98">
        <v>4</v>
      </c>
      <c r="AA285" s="99">
        <v>31.510416666667879</v>
      </c>
      <c r="AB285" s="98">
        <v>3</v>
      </c>
      <c r="AC285" s="99">
        <v>30</v>
      </c>
      <c r="AD285" s="98"/>
      <c r="AE285" s="99"/>
      <c r="AF285" s="98">
        <v>1</v>
      </c>
      <c r="AG285" s="99">
        <v>60.041666666671517</v>
      </c>
      <c r="AH285" s="98"/>
      <c r="AI285" s="99"/>
      <c r="AJ285" s="98"/>
      <c r="AK285" s="99"/>
      <c r="AL285" s="98">
        <v>1</v>
      </c>
      <c r="AM285" s="99">
        <v>22.279884259260143</v>
      </c>
      <c r="AN285" s="98"/>
      <c r="AO285" s="99"/>
      <c r="AP285" s="98"/>
      <c r="AQ285" s="99"/>
      <c r="AR285" s="98"/>
      <c r="AS285" s="99"/>
      <c r="AT285" s="98">
        <v>2</v>
      </c>
      <c r="AU285" s="99">
        <v>37.5</v>
      </c>
      <c r="AZ285" s="4"/>
      <c r="BA285" s="81"/>
      <c r="BB285" s="4"/>
      <c r="BC285" s="4"/>
      <c r="BD285" s="81"/>
      <c r="BE285" s="4"/>
      <c r="BF285" s="4"/>
      <c r="BG285" s="81"/>
      <c r="BH285" s="4"/>
      <c r="BI285" s="4"/>
      <c r="BJ285" s="81"/>
      <c r="BK285" s="4"/>
      <c r="BL285" s="4"/>
    </row>
    <row r="286" spans="2:64" x14ac:dyDescent="0.45">
      <c r="B286" s="44">
        <v>2014</v>
      </c>
      <c r="C286" s="43" t="s">
        <v>8371</v>
      </c>
      <c r="D286" s="61" t="s">
        <v>8329</v>
      </c>
      <c r="E286" s="21">
        <v>32.5</v>
      </c>
      <c r="F286" s="73">
        <v>13000</v>
      </c>
      <c r="G286" s="62" t="s">
        <v>8401</v>
      </c>
      <c r="H286" s="43" t="str">
        <f t="shared" si="60"/>
        <v>S</v>
      </c>
      <c r="I286" s="43" t="str">
        <f t="shared" si="58"/>
        <v/>
      </c>
      <c r="J286" s="62">
        <v>17686</v>
      </c>
      <c r="K286" s="61">
        <v>2</v>
      </c>
      <c r="L286" s="61"/>
      <c r="M286" s="61"/>
      <c r="N286" s="61"/>
      <c r="O286" s="61">
        <v>217</v>
      </c>
      <c r="P286" s="61">
        <f t="shared" si="59"/>
        <v>2</v>
      </c>
      <c r="W286" s="79" t="s">
        <v>8343</v>
      </c>
      <c r="X286" s="98">
        <v>1</v>
      </c>
      <c r="Y286" s="99">
        <v>7</v>
      </c>
      <c r="Z286" s="98">
        <v>8</v>
      </c>
      <c r="AA286" s="99">
        <v>30.420551697530755</v>
      </c>
      <c r="AB286" s="98">
        <v>2</v>
      </c>
      <c r="AC286" s="99">
        <v>26.547268518515921</v>
      </c>
      <c r="AD286" s="98"/>
      <c r="AE286" s="99"/>
      <c r="AF286" s="98">
        <v>3</v>
      </c>
      <c r="AG286" s="99">
        <v>26.25</v>
      </c>
      <c r="AH286" s="98"/>
      <c r="AI286" s="99"/>
      <c r="AJ286" s="98"/>
      <c r="AK286" s="99"/>
      <c r="AL286" s="98"/>
      <c r="AM286" s="99"/>
      <c r="AN286" s="98"/>
      <c r="AO286" s="99"/>
      <c r="AP286" s="98"/>
      <c r="AQ286" s="99"/>
      <c r="AR286" s="98"/>
      <c r="AS286" s="99"/>
      <c r="AT286" s="98"/>
      <c r="AU286" s="99"/>
      <c r="AZ286" s="4"/>
      <c r="BA286" s="81"/>
      <c r="BB286" s="4"/>
      <c r="BC286" s="4"/>
      <c r="BD286" s="81"/>
      <c r="BE286" s="4"/>
      <c r="BF286" s="4"/>
      <c r="BG286" s="81"/>
      <c r="BH286" s="4"/>
      <c r="BI286" s="4"/>
      <c r="BJ286" s="81"/>
      <c r="BK286" s="4"/>
      <c r="BL286" s="4"/>
    </row>
    <row r="287" spans="2:64" x14ac:dyDescent="0.45">
      <c r="B287" s="44">
        <v>2014</v>
      </c>
      <c r="C287" s="43" t="s">
        <v>8381</v>
      </c>
      <c r="D287" s="61" t="s">
        <v>8354</v>
      </c>
      <c r="E287" s="21">
        <v>60</v>
      </c>
      <c r="F287" s="73">
        <v>10000</v>
      </c>
      <c r="G287" s="62" t="s">
        <v>8401</v>
      </c>
      <c r="H287" s="43" t="str">
        <f t="shared" si="60"/>
        <v>S</v>
      </c>
      <c r="I287" s="43" t="str">
        <f t="shared" si="58"/>
        <v/>
      </c>
      <c r="J287" s="62">
        <v>10025</v>
      </c>
      <c r="K287" s="61">
        <v>1</v>
      </c>
      <c r="L287" s="61"/>
      <c r="M287" s="61"/>
      <c r="N287" s="61"/>
      <c r="O287" s="61">
        <v>59</v>
      </c>
      <c r="P287" s="61">
        <f t="shared" si="59"/>
        <v>1</v>
      </c>
      <c r="W287" s="79" t="s">
        <v>8359</v>
      </c>
      <c r="X287" s="98"/>
      <c r="Y287" s="99"/>
      <c r="Z287" s="98">
        <v>3</v>
      </c>
      <c r="AA287" s="99">
        <v>51.552037037035916</v>
      </c>
      <c r="AB287" s="98">
        <v>12</v>
      </c>
      <c r="AC287" s="99">
        <v>22.698038580245822</v>
      </c>
      <c r="AD287" s="98">
        <v>7</v>
      </c>
      <c r="AE287" s="99">
        <v>35.573335905349971</v>
      </c>
      <c r="AF287" s="98"/>
      <c r="AG287" s="99"/>
      <c r="AH287" s="98">
        <v>8</v>
      </c>
      <c r="AI287" s="99">
        <v>34.069315682869274</v>
      </c>
      <c r="AJ287" s="98">
        <v>17</v>
      </c>
      <c r="AK287" s="99">
        <v>37.103136265433278</v>
      </c>
      <c r="AL287" s="98">
        <v>3</v>
      </c>
      <c r="AM287" s="99">
        <v>30.360308641977706</v>
      </c>
      <c r="AN287" s="98">
        <v>6</v>
      </c>
      <c r="AO287" s="99">
        <v>37.245094521605402</v>
      </c>
      <c r="AP287" s="98"/>
      <c r="AQ287" s="99"/>
      <c r="AR287" s="98">
        <v>7</v>
      </c>
      <c r="AS287" s="99">
        <v>33.201278108467314</v>
      </c>
      <c r="AT287" s="98">
        <v>33</v>
      </c>
      <c r="AU287" s="99">
        <v>36.044728791580653</v>
      </c>
      <c r="AZ287" s="4"/>
      <c r="BA287" s="81"/>
      <c r="BB287" s="4"/>
      <c r="BC287" s="4"/>
      <c r="BD287" s="81"/>
      <c r="BE287" s="4"/>
      <c r="BF287" s="4"/>
      <c r="BG287" s="81"/>
      <c r="BH287" s="4"/>
      <c r="BI287" s="4"/>
      <c r="BJ287" s="81"/>
      <c r="BK287" s="4"/>
      <c r="BL287" s="4"/>
    </row>
    <row r="288" spans="2:64" x14ac:dyDescent="0.45">
      <c r="B288" s="44">
        <v>2014</v>
      </c>
      <c r="C288" s="43" t="s">
        <v>8381</v>
      </c>
      <c r="D288" s="61" t="s">
        <v>8326</v>
      </c>
      <c r="E288" s="21">
        <v>40</v>
      </c>
      <c r="F288" s="73">
        <v>10000</v>
      </c>
      <c r="G288" s="62" t="s">
        <v>8401</v>
      </c>
      <c r="H288" s="43" t="str">
        <f t="shared" si="60"/>
        <v>S</v>
      </c>
      <c r="I288" s="43" t="str">
        <f t="shared" si="58"/>
        <v/>
      </c>
      <c r="J288" s="62">
        <v>11805</v>
      </c>
      <c r="K288" s="61">
        <v>1</v>
      </c>
      <c r="L288" s="61"/>
      <c r="M288" s="61"/>
      <c r="N288" s="61"/>
      <c r="O288" s="61">
        <v>90</v>
      </c>
      <c r="P288" s="61">
        <f t="shared" si="59"/>
        <v>1</v>
      </c>
      <c r="W288" s="79" t="s">
        <v>8335</v>
      </c>
      <c r="X288" s="98"/>
      <c r="Y288" s="99"/>
      <c r="Z288" s="98">
        <v>4</v>
      </c>
      <c r="AA288" s="99">
        <v>29.440914351852069</v>
      </c>
      <c r="AB288" s="98">
        <v>3</v>
      </c>
      <c r="AC288" s="99">
        <v>40.013888888888083</v>
      </c>
      <c r="AD288" s="98">
        <v>1</v>
      </c>
      <c r="AE288" s="99">
        <v>30</v>
      </c>
      <c r="AF288" s="98"/>
      <c r="AG288" s="99"/>
      <c r="AH288" s="98">
        <v>3</v>
      </c>
      <c r="AI288" s="99">
        <v>30</v>
      </c>
      <c r="AJ288" s="98">
        <v>1</v>
      </c>
      <c r="AK288" s="99">
        <v>30</v>
      </c>
      <c r="AL288" s="98"/>
      <c r="AM288" s="99"/>
      <c r="AN288" s="98"/>
      <c r="AO288" s="99"/>
      <c r="AP288" s="98">
        <v>2</v>
      </c>
      <c r="AQ288" s="99">
        <v>35.541666666667879</v>
      </c>
      <c r="AR288" s="98"/>
      <c r="AS288" s="99"/>
      <c r="AT288" s="98">
        <v>9</v>
      </c>
      <c r="AU288" s="99">
        <v>33.464170042438425</v>
      </c>
      <c r="AZ288" s="4"/>
      <c r="BA288" s="81"/>
      <c r="BB288" s="4"/>
      <c r="BC288" s="4"/>
      <c r="BD288" s="81"/>
      <c r="BE288" s="4"/>
      <c r="BF288" s="4"/>
      <c r="BG288" s="81"/>
      <c r="BH288" s="4"/>
      <c r="BI288" s="4"/>
      <c r="BJ288" s="81"/>
      <c r="BK288" s="4"/>
      <c r="BL288" s="4"/>
    </row>
    <row r="289" spans="2:64" x14ac:dyDescent="0.45">
      <c r="B289" s="44">
        <v>2014</v>
      </c>
      <c r="C289" s="43" t="s">
        <v>8381</v>
      </c>
      <c r="D289" s="61" t="s">
        <v>8355</v>
      </c>
      <c r="E289" s="21">
        <v>30.5</v>
      </c>
      <c r="F289" s="73">
        <v>10347</v>
      </c>
      <c r="G289" s="62" t="s">
        <v>8401</v>
      </c>
      <c r="H289" s="43" t="str">
        <f t="shared" si="60"/>
        <v>S</v>
      </c>
      <c r="I289" s="43" t="str">
        <f t="shared" si="58"/>
        <v/>
      </c>
      <c r="J289" s="62">
        <v>17529.13</v>
      </c>
      <c r="K289" s="61">
        <v>2</v>
      </c>
      <c r="L289" s="61"/>
      <c r="M289" s="61"/>
      <c r="N289" s="61"/>
      <c r="O289" s="61">
        <v>308</v>
      </c>
      <c r="P289" s="61">
        <f t="shared" si="59"/>
        <v>2</v>
      </c>
      <c r="W289" s="79" t="s">
        <v>8356</v>
      </c>
      <c r="X289" s="98"/>
      <c r="Y289" s="99"/>
      <c r="Z289" s="98">
        <v>2</v>
      </c>
      <c r="AA289" s="99">
        <v>37.5</v>
      </c>
      <c r="AB289" s="98">
        <v>1</v>
      </c>
      <c r="AC289" s="99">
        <v>30</v>
      </c>
      <c r="AD289" s="98">
        <v>2</v>
      </c>
      <c r="AE289" s="99">
        <v>29.238258101853717</v>
      </c>
      <c r="AF289" s="98">
        <v>3</v>
      </c>
      <c r="AG289" s="99">
        <v>38.566385995371093</v>
      </c>
      <c r="AH289" s="98">
        <v>1</v>
      </c>
      <c r="AI289" s="99">
        <v>30</v>
      </c>
      <c r="AJ289" s="98">
        <v>2</v>
      </c>
      <c r="AK289" s="99">
        <v>30.055347222223645</v>
      </c>
      <c r="AL289" s="98"/>
      <c r="AM289" s="99"/>
      <c r="AN289" s="98">
        <v>1</v>
      </c>
      <c r="AO289" s="99">
        <v>26.574884259258397</v>
      </c>
      <c r="AP289" s="98">
        <v>2</v>
      </c>
      <c r="AQ289" s="99">
        <v>29.703130787034752</v>
      </c>
      <c r="AR289" s="98"/>
      <c r="AS289" s="99"/>
      <c r="AT289" s="98"/>
      <c r="AU289" s="99"/>
      <c r="AZ289" s="4"/>
      <c r="BA289" s="81"/>
      <c r="BB289" s="4"/>
      <c r="BC289" s="4"/>
      <c r="BD289" s="81"/>
      <c r="BE289" s="4"/>
      <c r="BF289" s="4"/>
      <c r="BG289" s="81"/>
      <c r="BH289" s="4"/>
      <c r="BI289" s="4"/>
      <c r="BJ289" s="81"/>
      <c r="BK289" s="4"/>
      <c r="BL289" s="4"/>
    </row>
    <row r="290" spans="2:64" x14ac:dyDescent="0.45">
      <c r="B290" s="44">
        <v>2014</v>
      </c>
      <c r="C290" s="43" t="s">
        <v>8377</v>
      </c>
      <c r="D290" s="61" t="s">
        <v>8329</v>
      </c>
      <c r="E290" s="21">
        <v>28.624965277780575</v>
      </c>
      <c r="F290" s="73">
        <v>11350</v>
      </c>
      <c r="G290" s="62" t="s">
        <v>8401</v>
      </c>
      <c r="H290" s="43" t="str">
        <f t="shared" si="60"/>
        <v>S</v>
      </c>
      <c r="I290" s="43" t="str">
        <f t="shared" si="58"/>
        <v/>
      </c>
      <c r="J290" s="62">
        <v>11939</v>
      </c>
      <c r="K290" s="61">
        <v>2</v>
      </c>
      <c r="L290" s="61"/>
      <c r="M290" s="61"/>
      <c r="N290" s="61"/>
      <c r="O290" s="61">
        <v>272</v>
      </c>
      <c r="P290" s="61">
        <f t="shared" si="59"/>
        <v>2</v>
      </c>
      <c r="W290" s="79" t="s">
        <v>8328</v>
      </c>
      <c r="X290" s="98">
        <v>2</v>
      </c>
      <c r="Y290" s="99">
        <v>35.969988425928022</v>
      </c>
      <c r="Z290" s="98">
        <v>12</v>
      </c>
      <c r="AA290" s="99">
        <v>35.018905285494235</v>
      </c>
      <c r="AB290" s="98">
        <v>15</v>
      </c>
      <c r="AC290" s="99">
        <v>37.32546537422877</v>
      </c>
      <c r="AD290" s="98">
        <v>5</v>
      </c>
      <c r="AE290" s="99">
        <v>40.929965277778443</v>
      </c>
      <c r="AF290" s="98">
        <v>4</v>
      </c>
      <c r="AG290" s="99">
        <v>33.379513888889051</v>
      </c>
      <c r="AH290" s="98">
        <v>2</v>
      </c>
      <c r="AI290" s="99">
        <v>47.5</v>
      </c>
      <c r="AJ290" s="98">
        <v>1</v>
      </c>
      <c r="AK290" s="99">
        <v>35</v>
      </c>
      <c r="AL290" s="98">
        <v>1</v>
      </c>
      <c r="AM290" s="99">
        <v>51.680300925931078</v>
      </c>
      <c r="AN290" s="98">
        <v>5</v>
      </c>
      <c r="AO290" s="99">
        <v>30.041666666667151</v>
      </c>
      <c r="AP290" s="98"/>
      <c r="AQ290" s="99"/>
      <c r="AR290" s="98">
        <v>1</v>
      </c>
      <c r="AS290" s="99">
        <v>30</v>
      </c>
      <c r="AT290" s="98">
        <v>5</v>
      </c>
      <c r="AU290" s="99">
        <v>27</v>
      </c>
      <c r="AZ290" s="4"/>
      <c r="BA290" s="81"/>
      <c r="BB290" s="4"/>
      <c r="BC290" s="4"/>
      <c r="BD290" s="81"/>
      <c r="BE290" s="4"/>
      <c r="BF290" s="4"/>
      <c r="BG290" s="81"/>
      <c r="BH290" s="4"/>
      <c r="BI290" s="4"/>
      <c r="BJ290" s="81"/>
      <c r="BK290" s="4"/>
      <c r="BL290" s="4"/>
    </row>
    <row r="291" spans="2:64" x14ac:dyDescent="0.45">
      <c r="B291" s="44">
        <v>2014</v>
      </c>
      <c r="C291" s="43" t="s">
        <v>8370</v>
      </c>
      <c r="D291" s="61" t="s">
        <v>8332</v>
      </c>
      <c r="E291" s="21">
        <v>30.157067129628558</v>
      </c>
      <c r="F291" s="73">
        <v>13700</v>
      </c>
      <c r="G291" s="62" t="s">
        <v>8401</v>
      </c>
      <c r="H291" s="43" t="str">
        <f t="shared" si="60"/>
        <v/>
      </c>
      <c r="I291" s="43" t="str">
        <f t="shared" si="58"/>
        <v>F</v>
      </c>
      <c r="J291" s="62">
        <v>276</v>
      </c>
      <c r="K291" s="61"/>
      <c r="L291" s="61"/>
      <c r="M291" s="61">
        <v>5</v>
      </c>
      <c r="N291" s="61"/>
      <c r="O291" s="61">
        <v>9</v>
      </c>
      <c r="P291" s="61">
        <f t="shared" si="59"/>
        <v>5</v>
      </c>
      <c r="W291" s="79" t="s">
        <v>8348</v>
      </c>
      <c r="X291" s="98">
        <v>2</v>
      </c>
      <c r="Y291" s="99">
        <v>22.495758101853426</v>
      </c>
      <c r="Z291" s="98"/>
      <c r="AA291" s="99"/>
      <c r="AB291" s="98">
        <v>1</v>
      </c>
      <c r="AC291" s="99">
        <v>30</v>
      </c>
      <c r="AD291" s="98"/>
      <c r="AE291" s="99"/>
      <c r="AF291" s="98"/>
      <c r="AG291" s="99"/>
      <c r="AH291" s="98">
        <v>1</v>
      </c>
      <c r="AI291" s="99">
        <v>25.041666666664241</v>
      </c>
      <c r="AJ291" s="98">
        <v>5</v>
      </c>
      <c r="AK291" s="99">
        <v>35</v>
      </c>
      <c r="AL291" s="98">
        <v>1</v>
      </c>
      <c r="AM291" s="99">
        <v>15</v>
      </c>
      <c r="AN291" s="98">
        <v>1</v>
      </c>
      <c r="AO291" s="99">
        <v>30</v>
      </c>
      <c r="AP291" s="98"/>
      <c r="AQ291" s="99"/>
      <c r="AR291" s="98"/>
      <c r="AS291" s="99"/>
      <c r="AT291" s="98">
        <v>2</v>
      </c>
      <c r="AU291" s="99">
        <v>37.5</v>
      </c>
      <c r="AZ291" s="4"/>
      <c r="BA291" s="81"/>
      <c r="BB291" s="4"/>
      <c r="BC291" s="4"/>
      <c r="BD291" s="81"/>
      <c r="BE291" s="4"/>
      <c r="BF291" s="4"/>
      <c r="BG291" s="81"/>
      <c r="BH291" s="4"/>
      <c r="BI291" s="4"/>
      <c r="BJ291" s="81"/>
      <c r="BK291" s="4"/>
      <c r="BL291" s="4"/>
    </row>
    <row r="292" spans="2:64" x14ac:dyDescent="0.45">
      <c r="B292" s="44">
        <v>2014</v>
      </c>
      <c r="C292" s="43" t="s">
        <v>8380</v>
      </c>
      <c r="D292" s="61" t="s">
        <v>8344</v>
      </c>
      <c r="E292" s="21">
        <v>30</v>
      </c>
      <c r="F292" s="73">
        <v>10000</v>
      </c>
      <c r="G292" s="62" t="s">
        <v>8401</v>
      </c>
      <c r="H292" s="43" t="str">
        <f t="shared" si="60"/>
        <v/>
      </c>
      <c r="I292" s="43" t="str">
        <f t="shared" si="58"/>
        <v>F</v>
      </c>
      <c r="J292" s="62">
        <v>2291</v>
      </c>
      <c r="K292" s="61"/>
      <c r="L292" s="61"/>
      <c r="M292" s="61">
        <v>1</v>
      </c>
      <c r="N292" s="61"/>
      <c r="O292" s="61">
        <v>35</v>
      </c>
      <c r="P292" s="61">
        <f t="shared" si="59"/>
        <v>1</v>
      </c>
      <c r="W292" s="79" t="s">
        <v>8337</v>
      </c>
      <c r="X292" s="98"/>
      <c r="Y292" s="99"/>
      <c r="Z292" s="98">
        <v>2</v>
      </c>
      <c r="AA292" s="99">
        <v>24.868923611109494</v>
      </c>
      <c r="AB292" s="98">
        <v>1</v>
      </c>
      <c r="AC292" s="99">
        <v>38</v>
      </c>
      <c r="AD292" s="98">
        <v>2</v>
      </c>
      <c r="AE292" s="99">
        <v>44.608859953703359</v>
      </c>
      <c r="AF292" s="98">
        <v>3</v>
      </c>
      <c r="AG292" s="99">
        <v>27.336565393521596</v>
      </c>
      <c r="AH292" s="98">
        <v>6</v>
      </c>
      <c r="AI292" s="99">
        <v>33.513888888889291</v>
      </c>
      <c r="AJ292" s="98"/>
      <c r="AK292" s="99"/>
      <c r="AL292" s="98"/>
      <c r="AM292" s="99"/>
      <c r="AN292" s="98"/>
      <c r="AO292" s="99"/>
      <c r="AP292" s="98"/>
      <c r="AQ292" s="99"/>
      <c r="AR292" s="98">
        <v>5</v>
      </c>
      <c r="AS292" s="99">
        <v>33.737085648147328</v>
      </c>
      <c r="AT292" s="98">
        <v>97</v>
      </c>
      <c r="AU292" s="99">
        <v>35.715085134542171</v>
      </c>
      <c r="AZ292" s="4"/>
      <c r="BA292" s="81"/>
      <c r="BB292" s="4"/>
      <c r="BC292" s="4"/>
      <c r="BD292" s="81"/>
      <c r="BE292" s="4"/>
      <c r="BF292" s="4"/>
      <c r="BG292" s="81"/>
      <c r="BH292" s="4"/>
      <c r="BI292" s="4"/>
      <c r="BJ292" s="81"/>
      <c r="BK292" s="4"/>
      <c r="BL292" s="4"/>
    </row>
    <row r="293" spans="2:64" x14ac:dyDescent="0.45">
      <c r="B293" s="44">
        <v>2014</v>
      </c>
      <c r="C293" s="43" t="s">
        <v>8380</v>
      </c>
      <c r="D293" s="61" t="s">
        <v>8334</v>
      </c>
      <c r="E293" s="21">
        <v>30</v>
      </c>
      <c r="F293" s="73">
        <v>10000</v>
      </c>
      <c r="G293" s="62" t="s">
        <v>8401</v>
      </c>
      <c r="H293" s="43" t="str">
        <f t="shared" si="60"/>
        <v/>
      </c>
      <c r="I293" s="43" t="str">
        <f t="shared" si="58"/>
        <v>F</v>
      </c>
      <c r="J293" s="62">
        <v>0</v>
      </c>
      <c r="K293" s="61"/>
      <c r="L293" s="61">
        <v>1</v>
      </c>
      <c r="M293" s="61"/>
      <c r="N293" s="61"/>
      <c r="O293" s="61">
        <v>0</v>
      </c>
      <c r="P293" s="61">
        <f t="shared" si="59"/>
        <v>1</v>
      </c>
      <c r="W293" s="79" t="s">
        <v>8324</v>
      </c>
      <c r="X293" s="98">
        <v>1</v>
      </c>
      <c r="Y293" s="99">
        <v>30</v>
      </c>
      <c r="Z293" s="98">
        <v>12</v>
      </c>
      <c r="AA293" s="99">
        <v>39.000583964647376</v>
      </c>
      <c r="AB293" s="98">
        <v>14</v>
      </c>
      <c r="AC293" s="99">
        <v>32.496576178451839</v>
      </c>
      <c r="AD293" s="98">
        <v>2</v>
      </c>
      <c r="AE293" s="99">
        <v>30</v>
      </c>
      <c r="AF293" s="98">
        <v>3</v>
      </c>
      <c r="AG293" s="99">
        <v>37.220497685183851</v>
      </c>
      <c r="AH293" s="98">
        <v>1</v>
      </c>
      <c r="AI293" s="99">
        <v>30</v>
      </c>
      <c r="AJ293" s="98"/>
      <c r="AK293" s="99"/>
      <c r="AL293" s="98"/>
      <c r="AM293" s="99"/>
      <c r="AN293" s="98">
        <v>1</v>
      </c>
      <c r="AO293" s="99">
        <v>50</v>
      </c>
      <c r="AP293" s="98"/>
      <c r="AQ293" s="99"/>
      <c r="AR293" s="98"/>
      <c r="AS293" s="99"/>
      <c r="AT293" s="98"/>
      <c r="AU293" s="99"/>
      <c r="AZ293" s="4"/>
      <c r="BA293" s="81"/>
      <c r="BB293" s="4"/>
      <c r="BC293" s="4"/>
      <c r="BD293" s="81"/>
      <c r="BE293" s="4"/>
      <c r="BF293" s="4"/>
      <c r="BG293" s="81"/>
      <c r="BH293" s="4"/>
      <c r="BI293" s="4"/>
      <c r="BJ293" s="81"/>
      <c r="BK293" s="4"/>
      <c r="BL293" s="4"/>
    </row>
    <row r="294" spans="2:64" x14ac:dyDescent="0.45">
      <c r="B294" s="44">
        <v>2014</v>
      </c>
      <c r="C294" s="43" t="s">
        <v>8378</v>
      </c>
      <c r="D294" s="61" t="s">
        <v>8355</v>
      </c>
      <c r="E294" s="21">
        <v>32</v>
      </c>
      <c r="F294" s="73">
        <v>11000</v>
      </c>
      <c r="G294" s="62" t="s">
        <v>8401</v>
      </c>
      <c r="H294" s="43" t="str">
        <f t="shared" si="60"/>
        <v>S</v>
      </c>
      <c r="I294" s="43" t="str">
        <f t="shared" si="58"/>
        <v/>
      </c>
      <c r="J294" s="62">
        <v>12106</v>
      </c>
      <c r="K294" s="61">
        <v>1</v>
      </c>
      <c r="L294" s="61"/>
      <c r="M294" s="61"/>
      <c r="N294" s="61"/>
      <c r="O294" s="61">
        <v>385</v>
      </c>
      <c r="P294" s="61">
        <f t="shared" si="59"/>
        <v>1</v>
      </c>
      <c r="W294" s="79" t="s">
        <v>8347</v>
      </c>
      <c r="X294" s="98"/>
      <c r="Y294" s="99"/>
      <c r="Z294" s="98">
        <v>8</v>
      </c>
      <c r="AA294" s="99">
        <v>28.824990079366085</v>
      </c>
      <c r="AB294" s="98">
        <v>12</v>
      </c>
      <c r="AC294" s="99">
        <v>36.601841724536371</v>
      </c>
      <c r="AD294" s="98">
        <v>7</v>
      </c>
      <c r="AE294" s="99">
        <v>33.180052083331248</v>
      </c>
      <c r="AF294" s="98">
        <v>4</v>
      </c>
      <c r="AG294" s="99">
        <v>36.669623842591434</v>
      </c>
      <c r="AH294" s="98"/>
      <c r="AI294" s="99"/>
      <c r="AJ294" s="98">
        <v>2</v>
      </c>
      <c r="AK294" s="99">
        <v>30</v>
      </c>
      <c r="AL294" s="98"/>
      <c r="AM294" s="99"/>
      <c r="AN294" s="98"/>
      <c r="AO294" s="99"/>
      <c r="AP294" s="98"/>
      <c r="AQ294" s="99"/>
      <c r="AR294" s="98">
        <v>4</v>
      </c>
      <c r="AS294" s="99">
        <v>40.68504918981489</v>
      </c>
      <c r="AT294" s="98">
        <v>17</v>
      </c>
      <c r="AU294" s="99">
        <v>33.712590195105022</v>
      </c>
      <c r="AZ294" s="4"/>
      <c r="BA294" s="81"/>
      <c r="BB294" s="4"/>
      <c r="BC294" s="4"/>
      <c r="BD294" s="81"/>
      <c r="BE294" s="4"/>
      <c r="BF294" s="4"/>
      <c r="BG294" s="81"/>
      <c r="BH294" s="4"/>
      <c r="BI294" s="4"/>
      <c r="BJ294" s="81"/>
      <c r="BK294" s="4"/>
      <c r="BL294" s="4"/>
    </row>
    <row r="295" spans="2:64" x14ac:dyDescent="0.45">
      <c r="B295" s="44">
        <v>2014</v>
      </c>
      <c r="C295" s="43" t="s">
        <v>8369</v>
      </c>
      <c r="D295" s="61" t="s">
        <v>8316</v>
      </c>
      <c r="E295" s="21">
        <v>28.149942129624833</v>
      </c>
      <c r="F295" s="73">
        <v>12000</v>
      </c>
      <c r="G295" s="62" t="s">
        <v>8401</v>
      </c>
      <c r="H295" s="43" t="str">
        <f t="shared" si="60"/>
        <v/>
      </c>
      <c r="I295" s="43" t="str">
        <f t="shared" si="58"/>
        <v>F</v>
      </c>
      <c r="J295" s="62">
        <v>676</v>
      </c>
      <c r="K295" s="61"/>
      <c r="L295" s="61">
        <v>1</v>
      </c>
      <c r="M295" s="61"/>
      <c r="N295" s="61"/>
      <c r="O295" s="61">
        <v>13</v>
      </c>
      <c r="P295" s="61">
        <f t="shared" si="59"/>
        <v>1</v>
      </c>
      <c r="W295" s="79" t="s">
        <v>8314</v>
      </c>
      <c r="X295" s="98">
        <v>1</v>
      </c>
      <c r="Y295" s="99">
        <v>29.958333333335759</v>
      </c>
      <c r="Z295" s="98"/>
      <c r="AA295" s="99"/>
      <c r="AB295" s="98">
        <v>3</v>
      </c>
      <c r="AC295" s="99">
        <v>30.010219907402643</v>
      </c>
      <c r="AD295" s="98"/>
      <c r="AE295" s="99"/>
      <c r="AF295" s="98">
        <v>1</v>
      </c>
      <c r="AG295" s="99">
        <v>60</v>
      </c>
      <c r="AH295" s="98"/>
      <c r="AI295" s="99"/>
      <c r="AJ295" s="98">
        <v>3</v>
      </c>
      <c r="AK295" s="99">
        <v>31.363364197529638</v>
      </c>
      <c r="AL295" s="98">
        <v>3</v>
      </c>
      <c r="AM295" s="99">
        <v>26.80416666666618</v>
      </c>
      <c r="AN295" s="98"/>
      <c r="AO295" s="99"/>
      <c r="AP295" s="98"/>
      <c r="AQ295" s="99"/>
      <c r="AR295" s="98"/>
      <c r="AS295" s="99"/>
      <c r="AT295" s="98">
        <v>41</v>
      </c>
      <c r="AU295" s="99">
        <v>37.458464222494364</v>
      </c>
      <c r="AZ295" s="4"/>
      <c r="BA295" s="81"/>
      <c r="BB295" s="4"/>
      <c r="BC295" s="4"/>
      <c r="BD295" s="81"/>
      <c r="BE295" s="4"/>
      <c r="BF295" s="4"/>
      <c r="BG295" s="81"/>
      <c r="BH295" s="4"/>
      <c r="BI295" s="4"/>
      <c r="BJ295" s="81"/>
      <c r="BK295" s="4"/>
      <c r="BL295" s="4"/>
    </row>
    <row r="296" spans="2:64" x14ac:dyDescent="0.45">
      <c r="B296" s="44">
        <v>2014</v>
      </c>
      <c r="C296" s="43" t="s">
        <v>8374</v>
      </c>
      <c r="D296" s="61" t="s">
        <v>8354</v>
      </c>
      <c r="E296" s="21">
        <v>30.248315972221462</v>
      </c>
      <c r="F296" s="73">
        <v>11500</v>
      </c>
      <c r="G296" s="62" t="s">
        <v>8401</v>
      </c>
      <c r="H296" s="43" t="str">
        <f t="shared" si="60"/>
        <v>S</v>
      </c>
      <c r="I296" s="43" t="str">
        <f t="shared" si="58"/>
        <v/>
      </c>
      <c r="J296" s="62">
        <v>12138</v>
      </c>
      <c r="K296" s="61">
        <v>2</v>
      </c>
      <c r="L296" s="61"/>
      <c r="M296" s="61"/>
      <c r="N296" s="61"/>
      <c r="O296" s="61">
        <v>76</v>
      </c>
      <c r="P296" s="61">
        <f t="shared" si="59"/>
        <v>2</v>
      </c>
      <c r="W296" s="79" t="s">
        <v>8358</v>
      </c>
      <c r="X296" s="98"/>
      <c r="Y296" s="99"/>
      <c r="Z296" s="98">
        <v>8</v>
      </c>
      <c r="AA296" s="99">
        <v>27.871896701388323</v>
      </c>
      <c r="AB296" s="98">
        <v>10</v>
      </c>
      <c r="AC296" s="99">
        <v>27.548637152777701</v>
      </c>
      <c r="AD296" s="98">
        <v>3</v>
      </c>
      <c r="AE296" s="99">
        <v>29.986111111109494</v>
      </c>
      <c r="AF296" s="98">
        <v>6</v>
      </c>
      <c r="AG296" s="99">
        <v>39.362517361111713</v>
      </c>
      <c r="AH296" s="98">
        <v>4</v>
      </c>
      <c r="AI296" s="99">
        <v>33.515547839507541</v>
      </c>
      <c r="AJ296" s="98"/>
      <c r="AK296" s="99"/>
      <c r="AL296" s="98"/>
      <c r="AM296" s="99"/>
      <c r="AN296" s="98">
        <v>1</v>
      </c>
      <c r="AO296" s="99">
        <v>45</v>
      </c>
      <c r="AP296" s="98"/>
      <c r="AQ296" s="99"/>
      <c r="AR296" s="98"/>
      <c r="AS296" s="99"/>
      <c r="AT296" s="98"/>
      <c r="AU296" s="99"/>
      <c r="AZ296" s="4"/>
      <c r="BA296" s="81"/>
      <c r="BB296" s="4"/>
      <c r="BC296" s="4"/>
      <c r="BD296" s="81"/>
      <c r="BE296" s="4"/>
      <c r="BF296" s="4"/>
      <c r="BG296" s="81"/>
      <c r="BH296" s="4"/>
      <c r="BI296" s="4"/>
      <c r="BJ296" s="81"/>
      <c r="BK296" s="4"/>
      <c r="BL296" s="4"/>
    </row>
    <row r="297" spans="2:64" x14ac:dyDescent="0.45">
      <c r="B297" s="44">
        <v>2014</v>
      </c>
      <c r="C297" s="43" t="s">
        <v>8374</v>
      </c>
      <c r="D297" s="61" t="s">
        <v>8359</v>
      </c>
      <c r="E297" s="21">
        <v>20.5</v>
      </c>
      <c r="F297" s="73">
        <v>10500</v>
      </c>
      <c r="G297" s="62" t="s">
        <v>8401</v>
      </c>
      <c r="H297" s="43" t="str">
        <f t="shared" si="60"/>
        <v/>
      </c>
      <c r="I297" s="43" t="str">
        <f t="shared" si="58"/>
        <v>F</v>
      </c>
      <c r="J297" s="62">
        <v>7974</v>
      </c>
      <c r="K297" s="61">
        <v>1</v>
      </c>
      <c r="L297" s="61">
        <v>1</v>
      </c>
      <c r="M297" s="61"/>
      <c r="N297" s="61"/>
      <c r="O297" s="61">
        <v>74</v>
      </c>
      <c r="P297" s="61">
        <f t="shared" si="59"/>
        <v>2</v>
      </c>
      <c r="W297" s="79" t="s">
        <v>8332</v>
      </c>
      <c r="X297" s="98"/>
      <c r="Y297" s="99"/>
      <c r="Z297" s="98">
        <v>6</v>
      </c>
      <c r="AA297" s="99">
        <v>36.474801311729003</v>
      </c>
      <c r="AB297" s="98">
        <v>2</v>
      </c>
      <c r="AC297" s="99">
        <v>43.463072916667443</v>
      </c>
      <c r="AD297" s="98">
        <v>7</v>
      </c>
      <c r="AE297" s="99">
        <v>30.066244598764268</v>
      </c>
      <c r="AF297" s="98">
        <v>1</v>
      </c>
      <c r="AG297" s="99">
        <v>40</v>
      </c>
      <c r="AH297" s="98"/>
      <c r="AI297" s="99"/>
      <c r="AJ297" s="98"/>
      <c r="AK297" s="99"/>
      <c r="AL297" s="98"/>
      <c r="AM297" s="99"/>
      <c r="AN297" s="98"/>
      <c r="AO297" s="99"/>
      <c r="AP297" s="98"/>
      <c r="AQ297" s="99"/>
      <c r="AR297" s="98"/>
      <c r="AS297" s="99"/>
      <c r="AT297" s="98">
        <v>7</v>
      </c>
      <c r="AU297" s="99">
        <v>32.001745113169214</v>
      </c>
      <c r="AZ297" s="4"/>
      <c r="BA297" s="81"/>
      <c r="BB297" s="4"/>
      <c r="BC297" s="4"/>
      <c r="BD297" s="81"/>
      <c r="BE297" s="4"/>
      <c r="BF297" s="4"/>
      <c r="BG297" s="81"/>
      <c r="BH297" s="4"/>
      <c r="BI297" s="4"/>
      <c r="BJ297" s="81"/>
      <c r="BK297" s="4"/>
      <c r="BL297" s="4"/>
    </row>
    <row r="298" spans="2:64" x14ac:dyDescent="0.45">
      <c r="B298" s="44">
        <v>2014</v>
      </c>
      <c r="C298" s="43" t="s">
        <v>8374</v>
      </c>
      <c r="D298" s="61" t="s">
        <v>8313</v>
      </c>
      <c r="E298" s="21">
        <v>30.161226851851097</v>
      </c>
      <c r="F298" s="73">
        <v>10000</v>
      </c>
      <c r="G298" s="62" t="s">
        <v>8401</v>
      </c>
      <c r="H298" s="43" t="str">
        <f t="shared" si="60"/>
        <v/>
      </c>
      <c r="I298" s="43" t="str">
        <f t="shared" si="58"/>
        <v>F</v>
      </c>
      <c r="J298" s="62">
        <v>92</v>
      </c>
      <c r="K298" s="61"/>
      <c r="L298" s="61"/>
      <c r="M298" s="61">
        <v>1</v>
      </c>
      <c r="N298" s="61"/>
      <c r="O298" s="61">
        <v>6</v>
      </c>
      <c r="P298" s="61">
        <f t="shared" si="59"/>
        <v>1</v>
      </c>
      <c r="W298" s="79" t="s">
        <v>8344</v>
      </c>
      <c r="X298" s="98"/>
      <c r="Y298" s="99"/>
      <c r="Z298" s="98">
        <v>5</v>
      </c>
      <c r="AA298" s="99">
        <v>43.297206018518771</v>
      </c>
      <c r="AB298" s="98">
        <v>3</v>
      </c>
      <c r="AC298" s="99">
        <v>30.007156635799522</v>
      </c>
      <c r="AD298" s="98">
        <v>5</v>
      </c>
      <c r="AE298" s="99">
        <v>37.302293981480759</v>
      </c>
      <c r="AF298" s="98"/>
      <c r="AG298" s="99"/>
      <c r="AH298" s="98"/>
      <c r="AI298" s="99"/>
      <c r="AJ298" s="98">
        <v>1</v>
      </c>
      <c r="AK298" s="99">
        <v>35</v>
      </c>
      <c r="AL298" s="98">
        <v>2</v>
      </c>
      <c r="AM298" s="99">
        <v>29.499976851853717</v>
      </c>
      <c r="AN298" s="98"/>
      <c r="AO298" s="99"/>
      <c r="AP298" s="98"/>
      <c r="AQ298" s="99"/>
      <c r="AR298" s="98"/>
      <c r="AS298" s="99"/>
      <c r="AT298" s="98"/>
      <c r="AU298" s="99"/>
      <c r="AZ298" s="4"/>
      <c r="BA298" s="81"/>
      <c r="BB298" s="4"/>
      <c r="BC298" s="4"/>
      <c r="BD298" s="81"/>
      <c r="BE298" s="4"/>
      <c r="BF298" s="4"/>
      <c r="BG298" s="81"/>
      <c r="BH298" s="4"/>
      <c r="BI298" s="4"/>
      <c r="BJ298" s="81"/>
      <c r="BK298" s="4"/>
      <c r="BL298" s="4"/>
    </row>
    <row r="299" spans="2:64" ht="14.65" thickBot="1" x14ac:dyDescent="0.5">
      <c r="B299" s="44">
        <v>2014</v>
      </c>
      <c r="C299" s="43" t="s">
        <v>8374</v>
      </c>
      <c r="D299" s="61" t="s">
        <v>8311</v>
      </c>
      <c r="E299" s="21">
        <v>30</v>
      </c>
      <c r="F299" s="73">
        <v>14000</v>
      </c>
      <c r="G299" s="62" t="s">
        <v>8401</v>
      </c>
      <c r="H299" s="43" t="str">
        <f t="shared" si="60"/>
        <v>S</v>
      </c>
      <c r="I299" s="43" t="str">
        <f t="shared" si="58"/>
        <v/>
      </c>
      <c r="J299" s="62">
        <v>19860</v>
      </c>
      <c r="K299" s="61">
        <v>1</v>
      </c>
      <c r="L299" s="61"/>
      <c r="M299" s="61"/>
      <c r="N299" s="61"/>
      <c r="O299" s="61">
        <v>169</v>
      </c>
      <c r="P299" s="61">
        <f t="shared" si="59"/>
        <v>1</v>
      </c>
      <c r="W299" s="79" t="s">
        <v>8316</v>
      </c>
      <c r="X299" s="100">
        <v>1</v>
      </c>
      <c r="Y299" s="101">
        <v>30</v>
      </c>
      <c r="Z299" s="100">
        <v>7</v>
      </c>
      <c r="AA299" s="101">
        <v>39.354812885800733</v>
      </c>
      <c r="AB299" s="100">
        <v>8</v>
      </c>
      <c r="AC299" s="101">
        <v>46.096208043980369</v>
      </c>
      <c r="AD299" s="100">
        <v>8</v>
      </c>
      <c r="AE299" s="101">
        <v>27.890772982804005</v>
      </c>
      <c r="AF299" s="100">
        <v>7</v>
      </c>
      <c r="AG299" s="101">
        <v>42.510354938271121</v>
      </c>
      <c r="AH299" s="100">
        <v>8</v>
      </c>
      <c r="AI299" s="101">
        <v>35.925207175926332</v>
      </c>
      <c r="AJ299" s="100">
        <v>2</v>
      </c>
      <c r="AK299" s="101">
        <v>21.961805555554747</v>
      </c>
      <c r="AL299" s="100">
        <v>2</v>
      </c>
      <c r="AM299" s="101">
        <v>37.5</v>
      </c>
      <c r="AN299" s="100">
        <v>1</v>
      </c>
      <c r="AO299" s="101">
        <v>60.041666666664241</v>
      </c>
      <c r="AP299" s="100">
        <v>2</v>
      </c>
      <c r="AQ299" s="101">
        <v>44.958333333335759</v>
      </c>
      <c r="AR299" s="100"/>
      <c r="AS299" s="101"/>
      <c r="AT299" s="100">
        <v>32</v>
      </c>
      <c r="AU299" s="101">
        <v>38.96879972565182</v>
      </c>
      <c r="AZ299" s="4"/>
      <c r="BA299" s="81"/>
      <c r="BB299" s="4"/>
      <c r="BC299" s="4"/>
      <c r="BD299" s="81"/>
      <c r="BE299" s="4"/>
      <c r="BF299" s="4"/>
      <c r="BG299" s="81"/>
      <c r="BH299" s="4"/>
      <c r="BI299" s="4"/>
      <c r="BJ299" s="81"/>
      <c r="BK299" s="4"/>
      <c r="BL299" s="4"/>
    </row>
    <row r="300" spans="2:64" x14ac:dyDescent="0.45">
      <c r="B300" s="44">
        <v>2014</v>
      </c>
      <c r="C300" s="43" t="s">
        <v>8373</v>
      </c>
      <c r="D300" s="61" t="s">
        <v>8316</v>
      </c>
      <c r="E300" s="21">
        <v>20.41706597222219</v>
      </c>
      <c r="F300" s="73">
        <v>10450</v>
      </c>
      <c r="G300" s="62" t="s">
        <v>8401</v>
      </c>
      <c r="H300" s="43" t="str">
        <f t="shared" si="60"/>
        <v/>
      </c>
      <c r="I300" s="43" t="str">
        <f t="shared" si="58"/>
        <v>F</v>
      </c>
      <c r="J300" s="62">
        <v>82</v>
      </c>
      <c r="K300" s="61"/>
      <c r="L300" s="61">
        <v>2</v>
      </c>
      <c r="M300" s="61"/>
      <c r="N300" s="61"/>
      <c r="O300" s="61">
        <v>5</v>
      </c>
      <c r="P300" s="61">
        <f t="shared" si="59"/>
        <v>2</v>
      </c>
      <c r="W300" t="s">
        <v>9488</v>
      </c>
      <c r="Y300" s="28">
        <f>AVERAGE(Y274:Y299)</f>
        <v>29.244396460263186</v>
      </c>
      <c r="Z300" s="68"/>
      <c r="AA300" s="28">
        <f t="shared" ref="AA300" si="61">AVERAGE(AA274:AA299)</f>
        <v>33.275482416437484</v>
      </c>
      <c r="AB300" s="68"/>
      <c r="AC300" s="28">
        <f t="shared" ref="AC300" si="62">AVERAGE(AC274:AC299)</f>
        <v>32.542426353464691</v>
      </c>
      <c r="AD300" s="68"/>
      <c r="AE300" s="28">
        <f t="shared" ref="AE300" si="63">AVERAGE(AE274:AE299)</f>
        <v>33.879826126073652</v>
      </c>
      <c r="AF300" s="68"/>
      <c r="AG300" s="28">
        <f t="shared" ref="AG300" si="64">AVERAGE(AG274:AG299)</f>
        <v>39.069086130401566</v>
      </c>
      <c r="AH300" s="68"/>
      <c r="AI300" s="28">
        <f t="shared" ref="AI300" si="65">AVERAGE(AI274:AI299)</f>
        <v>33.751526074582081</v>
      </c>
      <c r="AJ300" s="68"/>
      <c r="AK300" s="28">
        <f t="shared" ref="AK300" si="66">AVERAGE(AK274:AK299)</f>
        <v>31.222922927256711</v>
      </c>
      <c r="AL300" s="68"/>
      <c r="AM300" s="28">
        <f t="shared" ref="AM300" si="67">AVERAGE(AM274:AM299)</f>
        <v>30.888637755594846</v>
      </c>
      <c r="AN300" s="68"/>
      <c r="AO300" s="28">
        <f t="shared" ref="AO300" si="68">AVERAGE(AO274:AO299)</f>
        <v>40.770080589848682</v>
      </c>
      <c r="AP300" s="68"/>
      <c r="AQ300" s="28">
        <f t="shared" ref="AQ300" si="69">AVERAGE(AQ274:AQ299)</f>
        <v>32.737940578382073</v>
      </c>
      <c r="AR300" s="68"/>
      <c r="AS300" s="28">
        <f t="shared" ref="AS300" si="70">AVERAGE(AS274:AS299)</f>
        <v>33.111530977871432</v>
      </c>
      <c r="AT300" s="68"/>
      <c r="AU300" s="28">
        <f t="shared" ref="AU300" si="71">AVERAGE(AU274:AU299)</f>
        <v>34.862322950452558</v>
      </c>
    </row>
    <row r="301" spans="2:64" x14ac:dyDescent="0.45">
      <c r="B301" s="44">
        <v>2014</v>
      </c>
      <c r="C301" s="43" t="s">
        <v>8373</v>
      </c>
      <c r="D301" s="61" t="s">
        <v>8326</v>
      </c>
      <c r="E301" s="21">
        <v>40.027777777778589</v>
      </c>
      <c r="F301" s="73">
        <v>13500</v>
      </c>
      <c r="G301" s="62" t="s">
        <v>8401</v>
      </c>
      <c r="H301" s="43" t="str">
        <f t="shared" si="60"/>
        <v>S</v>
      </c>
      <c r="I301" s="43" t="str">
        <f t="shared" si="58"/>
        <v/>
      </c>
      <c r="J301" s="62">
        <v>16698.690000000002</v>
      </c>
      <c r="K301" s="61">
        <v>3</v>
      </c>
      <c r="L301" s="61"/>
      <c r="M301" s="61"/>
      <c r="N301" s="61"/>
      <c r="O301" s="61">
        <v>222</v>
      </c>
      <c r="P301" s="61">
        <f t="shared" si="59"/>
        <v>3</v>
      </c>
    </row>
    <row r="302" spans="2:64" x14ac:dyDescent="0.45">
      <c r="B302" s="44">
        <v>2014</v>
      </c>
      <c r="C302" s="43" t="s">
        <v>8373</v>
      </c>
      <c r="D302" s="61" t="s">
        <v>8352</v>
      </c>
      <c r="E302" s="21">
        <v>30.051747685185546</v>
      </c>
      <c r="F302" s="73">
        <v>14000</v>
      </c>
      <c r="G302" s="62" t="s">
        <v>8401</v>
      </c>
      <c r="H302" s="43" t="str">
        <f t="shared" si="60"/>
        <v>S</v>
      </c>
      <c r="I302" s="43" t="str">
        <f t="shared" si="58"/>
        <v/>
      </c>
      <c r="J302" s="62">
        <v>14878</v>
      </c>
      <c r="K302" s="61">
        <v>2</v>
      </c>
      <c r="L302" s="61"/>
      <c r="M302" s="61"/>
      <c r="N302" s="61"/>
      <c r="O302" s="61">
        <v>187</v>
      </c>
      <c r="P302" s="61">
        <f t="shared" si="59"/>
        <v>2</v>
      </c>
    </row>
    <row r="303" spans="2:64" x14ac:dyDescent="0.45">
      <c r="B303" s="44">
        <v>2014</v>
      </c>
      <c r="C303" s="43" t="s">
        <v>8373</v>
      </c>
      <c r="D303" s="61" t="s">
        <v>8355</v>
      </c>
      <c r="E303" s="21">
        <v>40.141574074077653</v>
      </c>
      <c r="F303" s="73">
        <v>12000</v>
      </c>
      <c r="G303" s="62" t="s">
        <v>8401</v>
      </c>
      <c r="H303" s="43" t="str">
        <f t="shared" si="60"/>
        <v>S</v>
      </c>
      <c r="I303" s="43" t="str">
        <f t="shared" si="58"/>
        <v/>
      </c>
      <c r="J303" s="62">
        <v>39131</v>
      </c>
      <c r="K303" s="61">
        <v>1</v>
      </c>
      <c r="L303" s="61"/>
      <c r="M303" s="61"/>
      <c r="N303" s="61"/>
      <c r="O303" s="61">
        <v>489</v>
      </c>
      <c r="P303" s="61">
        <f t="shared" si="59"/>
        <v>1</v>
      </c>
      <c r="W303" s="28" t="s">
        <v>8360</v>
      </c>
      <c r="X303" s="28" t="s">
        <v>8399</v>
      </c>
      <c r="Y303" s="28" t="s">
        <v>8401</v>
      </c>
      <c r="Z303" s="28" t="s">
        <v>8402</v>
      </c>
      <c r="AA303" s="28" t="s">
        <v>8403</v>
      </c>
      <c r="AB303" s="28" t="s">
        <v>8404</v>
      </c>
      <c r="AC303" s="28" t="s">
        <v>8405</v>
      </c>
      <c r="AD303" s="28" t="s">
        <v>8406</v>
      </c>
      <c r="AE303" s="28" t="s">
        <v>8407</v>
      </c>
      <c r="AF303" s="28" t="s">
        <v>8408</v>
      </c>
      <c r="AG303" s="28" t="s">
        <v>8400</v>
      </c>
      <c r="AH303" s="28" t="s">
        <v>8409</v>
      </c>
      <c r="AI303" s="28" t="s">
        <v>8398</v>
      </c>
    </row>
    <row r="304" spans="2:64" x14ac:dyDescent="0.45">
      <c r="B304" s="44">
        <v>2014</v>
      </c>
      <c r="C304" s="43" t="s">
        <v>8372</v>
      </c>
      <c r="D304" s="61" t="s">
        <v>8315</v>
      </c>
      <c r="E304" s="21">
        <v>24.143182870371675</v>
      </c>
      <c r="F304" s="73">
        <v>13500</v>
      </c>
      <c r="G304" s="62" t="s">
        <v>8401</v>
      </c>
      <c r="H304" s="43" t="str">
        <f t="shared" si="60"/>
        <v>S</v>
      </c>
      <c r="I304" s="43" t="str">
        <f t="shared" si="58"/>
        <v/>
      </c>
      <c r="J304" s="62">
        <v>15391</v>
      </c>
      <c r="K304" s="61">
        <v>2</v>
      </c>
      <c r="L304" s="61"/>
      <c r="M304" s="61"/>
      <c r="N304" s="61"/>
      <c r="O304" s="61">
        <v>341</v>
      </c>
      <c r="P304" s="61">
        <f t="shared" si="59"/>
        <v>2</v>
      </c>
      <c r="W304" s="28" t="s">
        <v>8340</v>
      </c>
      <c r="X304" s="28">
        <v>23.91317824074067</v>
      </c>
      <c r="Y304" s="28">
        <v>60.995706018518831</v>
      </c>
      <c r="Z304" s="28">
        <v>60</v>
      </c>
      <c r="AA304" s="28"/>
      <c r="AB304" s="28">
        <v>20</v>
      </c>
      <c r="AC304" s="28"/>
      <c r="AD304" s="28"/>
      <c r="AE304" s="28"/>
      <c r="AF304" s="28"/>
      <c r="AG304" s="28">
        <v>44.980314429012651</v>
      </c>
      <c r="AH304" s="28">
        <v>32.083443287036062</v>
      </c>
      <c r="AI304" s="28">
        <v>15.388634259259561</v>
      </c>
    </row>
    <row r="305" spans="2:35" x14ac:dyDescent="0.45">
      <c r="B305" s="44">
        <v>2014</v>
      </c>
      <c r="C305" s="43" t="s">
        <v>8372</v>
      </c>
      <c r="D305" s="61" t="s">
        <v>8347</v>
      </c>
      <c r="E305" s="21">
        <v>30</v>
      </c>
      <c r="F305" s="73">
        <v>14000</v>
      </c>
      <c r="G305" s="62" t="s">
        <v>8401</v>
      </c>
      <c r="H305" s="43" t="str">
        <f t="shared" si="60"/>
        <v/>
      </c>
      <c r="I305" s="43" t="str">
        <f t="shared" si="58"/>
        <v>F</v>
      </c>
      <c r="J305" s="62">
        <v>105</v>
      </c>
      <c r="K305" s="61"/>
      <c r="L305" s="61">
        <v>3</v>
      </c>
      <c r="M305" s="61"/>
      <c r="N305" s="61"/>
      <c r="O305" s="61">
        <v>6</v>
      </c>
      <c r="P305" s="61">
        <f t="shared" si="59"/>
        <v>3</v>
      </c>
      <c r="W305" s="28" t="s">
        <v>8320</v>
      </c>
      <c r="X305" s="28">
        <v>30.020833333332121</v>
      </c>
      <c r="Y305" s="28">
        <v>30</v>
      </c>
      <c r="Z305" s="28">
        <v>30</v>
      </c>
      <c r="AA305" s="28">
        <v>30.414751157406499</v>
      </c>
      <c r="AB305" s="28">
        <v>30.041666666667879</v>
      </c>
      <c r="AC305" s="28">
        <v>28.251539351847896</v>
      </c>
      <c r="AD305" s="28"/>
      <c r="AE305" s="28"/>
      <c r="AF305" s="28"/>
      <c r="AG305" s="28">
        <v>32</v>
      </c>
      <c r="AH305" s="28">
        <v>38.753615730588365</v>
      </c>
      <c r="AI305" s="28"/>
    </row>
    <row r="306" spans="2:35" x14ac:dyDescent="0.45">
      <c r="B306" s="44">
        <v>2014</v>
      </c>
      <c r="C306" s="43" t="s">
        <v>8372</v>
      </c>
      <c r="D306" s="61" t="s">
        <v>8334</v>
      </c>
      <c r="E306" s="21">
        <v>30.627847222225682</v>
      </c>
      <c r="F306" s="73">
        <v>12000</v>
      </c>
      <c r="G306" s="62" t="s">
        <v>8401</v>
      </c>
      <c r="H306" s="43" t="str">
        <f t="shared" si="60"/>
        <v/>
      </c>
      <c r="I306" s="43" t="str">
        <f t="shared" si="58"/>
        <v>F</v>
      </c>
      <c r="J306" s="62">
        <v>2152</v>
      </c>
      <c r="K306" s="61"/>
      <c r="L306" s="61">
        <v>1</v>
      </c>
      <c r="M306" s="61"/>
      <c r="N306" s="61"/>
      <c r="O306" s="61">
        <v>29</v>
      </c>
      <c r="P306" s="61">
        <f t="shared" si="59"/>
        <v>1</v>
      </c>
      <c r="W306" s="28" t="s">
        <v>8321</v>
      </c>
      <c r="X306" s="28"/>
      <c r="Y306" s="28"/>
      <c r="Z306" s="28"/>
      <c r="AA306" s="28"/>
      <c r="AB306" s="28">
        <v>27.999351851845859</v>
      </c>
      <c r="AC306" s="28"/>
      <c r="AD306" s="28">
        <v>53.343252314812467</v>
      </c>
      <c r="AE306" s="28"/>
      <c r="AF306" s="28">
        <v>29.927519290123506</v>
      </c>
      <c r="AG306" s="28"/>
      <c r="AH306" s="28">
        <v>37.197699556655216</v>
      </c>
      <c r="AI306" s="28"/>
    </row>
    <row r="307" spans="2:35" x14ac:dyDescent="0.45">
      <c r="B307" s="44">
        <v>2015</v>
      </c>
      <c r="C307" s="43" t="s">
        <v>8379</v>
      </c>
      <c r="D307" s="61" t="s">
        <v>8344</v>
      </c>
      <c r="E307" s="21">
        <v>31.469803240739566</v>
      </c>
      <c r="F307" s="73">
        <v>10000</v>
      </c>
      <c r="G307" s="62" t="s">
        <v>8401</v>
      </c>
      <c r="H307" s="43" t="str">
        <f t="shared" si="60"/>
        <v/>
      </c>
      <c r="I307" s="43" t="str">
        <f t="shared" si="58"/>
        <v>F</v>
      </c>
      <c r="J307" s="62">
        <v>10</v>
      </c>
      <c r="K307" s="61"/>
      <c r="L307" s="61"/>
      <c r="M307" s="61">
        <v>1</v>
      </c>
      <c r="N307" s="61"/>
      <c r="O307" s="61">
        <v>1</v>
      </c>
      <c r="P307" s="61">
        <f t="shared" si="59"/>
        <v>1</v>
      </c>
      <c r="W307" s="28" t="s">
        <v>8334</v>
      </c>
      <c r="X307" s="28">
        <v>39.062782407407212</v>
      </c>
      <c r="Y307" s="28">
        <v>30.209282407408562</v>
      </c>
      <c r="Z307" s="28">
        <v>42.5</v>
      </c>
      <c r="AA307" s="28">
        <v>30</v>
      </c>
      <c r="AB307" s="28">
        <v>41.351356738683535</v>
      </c>
      <c r="AC307" s="28">
        <v>29.958333333335759</v>
      </c>
      <c r="AD307" s="28"/>
      <c r="AE307" s="28">
        <v>32.510416666664241</v>
      </c>
      <c r="AF307" s="28">
        <v>30</v>
      </c>
      <c r="AG307" s="28">
        <v>22</v>
      </c>
      <c r="AH307" s="28">
        <v>33.828382233796347</v>
      </c>
      <c r="AI307" s="28">
        <v>35.956114004628034</v>
      </c>
    </row>
    <row r="308" spans="2:35" x14ac:dyDescent="0.45">
      <c r="B308" s="44">
        <v>2015</v>
      </c>
      <c r="C308" s="43" t="s">
        <v>8379</v>
      </c>
      <c r="D308" s="61" t="s">
        <v>8326</v>
      </c>
      <c r="E308" s="21">
        <v>37.086728395059858</v>
      </c>
      <c r="F308" s="73">
        <v>14499</v>
      </c>
      <c r="G308" s="62" t="s">
        <v>8401</v>
      </c>
      <c r="H308" s="43" t="str">
        <f t="shared" si="60"/>
        <v>S</v>
      </c>
      <c r="I308" s="43" t="str">
        <f t="shared" si="58"/>
        <v/>
      </c>
      <c r="J308" s="62">
        <v>17101</v>
      </c>
      <c r="K308" s="61">
        <v>3</v>
      </c>
      <c r="L308" s="61"/>
      <c r="M308" s="61"/>
      <c r="N308" s="61"/>
      <c r="O308" s="61">
        <v>185</v>
      </c>
      <c r="P308" s="61">
        <f t="shared" si="59"/>
        <v>3</v>
      </c>
      <c r="W308" s="28" t="s">
        <v>8341</v>
      </c>
      <c r="X308" s="28">
        <v>33.438603395060149</v>
      </c>
      <c r="Y308" s="28"/>
      <c r="Z308" s="28">
        <v>36.842595486111648</v>
      </c>
      <c r="AA308" s="28">
        <v>36.785725308640394</v>
      </c>
      <c r="AB308" s="28"/>
      <c r="AC308" s="28">
        <v>36</v>
      </c>
      <c r="AD308" s="28"/>
      <c r="AE308" s="28">
        <v>30</v>
      </c>
      <c r="AF308" s="28"/>
      <c r="AG308" s="28">
        <v>21.520833333335759</v>
      </c>
      <c r="AH308" s="28">
        <v>31.733412422839439</v>
      </c>
      <c r="AI308" s="28">
        <v>30</v>
      </c>
    </row>
    <row r="309" spans="2:35" x14ac:dyDescent="0.45">
      <c r="B309" s="44">
        <v>2015</v>
      </c>
      <c r="C309" s="43" t="s">
        <v>8371</v>
      </c>
      <c r="D309" s="61" t="s">
        <v>8329</v>
      </c>
      <c r="E309" s="21">
        <v>42.646840277782758</v>
      </c>
      <c r="F309" s="73">
        <v>10000</v>
      </c>
      <c r="G309" s="62" t="s">
        <v>8401</v>
      </c>
      <c r="H309" s="43" t="str">
        <f t="shared" si="60"/>
        <v>S</v>
      </c>
      <c r="I309" s="43" t="str">
        <f t="shared" si="58"/>
        <v/>
      </c>
      <c r="J309" s="62">
        <v>5200</v>
      </c>
      <c r="K309" s="61">
        <v>1</v>
      </c>
      <c r="L309" s="61">
        <v>1</v>
      </c>
      <c r="M309" s="61"/>
      <c r="N309" s="61"/>
      <c r="O309" s="61">
        <v>80</v>
      </c>
      <c r="P309" s="61">
        <f t="shared" si="59"/>
        <v>2</v>
      </c>
      <c r="W309" s="28" t="s">
        <v>8357</v>
      </c>
      <c r="X309" s="28"/>
      <c r="Y309" s="28">
        <v>31.020772569445398</v>
      </c>
      <c r="Z309" s="28">
        <v>28.645717592593428</v>
      </c>
      <c r="AA309" s="28">
        <v>35.769108796295768</v>
      </c>
      <c r="AB309" s="28">
        <v>32.583994984566139</v>
      </c>
      <c r="AC309" s="28">
        <v>33.354993730710397</v>
      </c>
      <c r="AD309" s="28"/>
      <c r="AE309" s="28"/>
      <c r="AF309" s="28">
        <v>33</v>
      </c>
      <c r="AG309" s="28">
        <v>32.229320987654013</v>
      </c>
      <c r="AH309" s="28">
        <v>37.595232267064802</v>
      </c>
      <c r="AI309" s="28">
        <v>39.678049768521305</v>
      </c>
    </row>
    <row r="310" spans="2:35" x14ac:dyDescent="0.45">
      <c r="B310" s="44">
        <v>2015</v>
      </c>
      <c r="C310" s="43" t="s">
        <v>8371</v>
      </c>
      <c r="D310" s="61" t="s">
        <v>8356</v>
      </c>
      <c r="E310" s="21">
        <v>37.110659722224227</v>
      </c>
      <c r="F310" s="73">
        <v>10000</v>
      </c>
      <c r="G310" s="62" t="s">
        <v>8401</v>
      </c>
      <c r="H310" s="43" t="str">
        <f t="shared" si="60"/>
        <v/>
      </c>
      <c r="I310" s="43" t="str">
        <f t="shared" si="58"/>
        <v>F</v>
      </c>
      <c r="J310" s="62">
        <v>15929.51</v>
      </c>
      <c r="K310" s="61">
        <v>1</v>
      </c>
      <c r="L310" s="61"/>
      <c r="M310" s="61"/>
      <c r="N310" s="61"/>
      <c r="O310" s="61">
        <v>206</v>
      </c>
      <c r="P310" s="61">
        <f t="shared" si="59"/>
        <v>1</v>
      </c>
      <c r="W310" s="28" t="s">
        <v>8313</v>
      </c>
      <c r="X310" s="28">
        <v>24.286122685181908</v>
      </c>
      <c r="Y310" s="28">
        <v>30.161226851851097</v>
      </c>
      <c r="Z310" s="28"/>
      <c r="AA310" s="28">
        <v>47.274046296296</v>
      </c>
      <c r="AB310" s="28">
        <v>30.493784722217242</v>
      </c>
      <c r="AC310" s="28"/>
      <c r="AD310" s="28"/>
      <c r="AE310" s="28"/>
      <c r="AF310" s="28"/>
      <c r="AG310" s="28">
        <v>29.798402777771116</v>
      </c>
      <c r="AH310" s="28">
        <v>37.377191708754474</v>
      </c>
      <c r="AI310" s="28"/>
    </row>
    <row r="311" spans="2:35" x14ac:dyDescent="0.45">
      <c r="B311" s="44">
        <v>2015</v>
      </c>
      <c r="C311" s="43" t="s">
        <v>8381</v>
      </c>
      <c r="D311" s="61" t="s">
        <v>8316</v>
      </c>
      <c r="E311" s="21">
        <v>30</v>
      </c>
      <c r="F311" s="73">
        <v>10000</v>
      </c>
      <c r="G311" s="62" t="s">
        <v>8401</v>
      </c>
      <c r="H311" s="43" t="str">
        <f t="shared" si="60"/>
        <v/>
      </c>
      <c r="I311" s="43" t="str">
        <f t="shared" si="58"/>
        <v>F</v>
      </c>
      <c r="J311" s="62">
        <v>0</v>
      </c>
      <c r="K311" s="61"/>
      <c r="L311" s="61">
        <v>1</v>
      </c>
      <c r="M311" s="61"/>
      <c r="N311" s="61"/>
      <c r="O311" s="61">
        <v>0</v>
      </c>
      <c r="P311" s="61">
        <f t="shared" si="59"/>
        <v>1</v>
      </c>
      <c r="W311" s="28" t="s">
        <v>8353</v>
      </c>
      <c r="X311" s="28">
        <v>15</v>
      </c>
      <c r="Y311" s="28">
        <v>29.97976851851854</v>
      </c>
      <c r="Z311" s="28"/>
      <c r="AA311" s="28">
        <v>30</v>
      </c>
      <c r="AB311" s="28"/>
      <c r="AC311" s="28"/>
      <c r="AD311" s="28"/>
      <c r="AE311" s="28">
        <v>30</v>
      </c>
      <c r="AF311" s="28"/>
      <c r="AG311" s="28">
        <v>29.979166666667879</v>
      </c>
      <c r="AH311" s="28">
        <v>39.44947916666667</v>
      </c>
      <c r="AI311" s="28"/>
    </row>
    <row r="312" spans="2:35" x14ac:dyDescent="0.45">
      <c r="B312" s="44">
        <v>2015</v>
      </c>
      <c r="C312" s="43" t="s">
        <v>8381</v>
      </c>
      <c r="D312" s="61" t="s">
        <v>8356</v>
      </c>
      <c r="E312" s="21">
        <v>21.365856481483206</v>
      </c>
      <c r="F312" s="73">
        <v>10000</v>
      </c>
      <c r="G312" s="62" t="s">
        <v>8401</v>
      </c>
      <c r="H312" s="43" t="str">
        <f t="shared" si="60"/>
        <v/>
      </c>
      <c r="I312" s="43" t="str">
        <f t="shared" si="58"/>
        <v>F</v>
      </c>
      <c r="J312" s="62">
        <v>3319</v>
      </c>
      <c r="K312" s="61"/>
      <c r="L312" s="61">
        <v>1</v>
      </c>
      <c r="M312" s="61"/>
      <c r="N312" s="61"/>
      <c r="O312" s="61">
        <v>47</v>
      </c>
      <c r="P312" s="61">
        <f t="shared" si="59"/>
        <v>1</v>
      </c>
      <c r="W312" s="28" t="s">
        <v>8318</v>
      </c>
      <c r="X312" s="28">
        <v>34.959439484127088</v>
      </c>
      <c r="Y312" s="28">
        <v>28.694219907408115</v>
      </c>
      <c r="Z312" s="28"/>
      <c r="AA312" s="28">
        <v>33.548983134921791</v>
      </c>
      <c r="AB312" s="28">
        <v>31.685123456789977</v>
      </c>
      <c r="AC312" s="28"/>
      <c r="AD312" s="28"/>
      <c r="AE312" s="28">
        <v>28.669210390946926</v>
      </c>
      <c r="AF312" s="28"/>
      <c r="AG312" s="28">
        <v>39.978006365742353</v>
      </c>
      <c r="AH312" s="28">
        <v>30.796746780313743</v>
      </c>
      <c r="AI312" s="28">
        <v>22.006712962967867</v>
      </c>
    </row>
    <row r="313" spans="2:35" x14ac:dyDescent="0.45">
      <c r="B313" s="44">
        <v>2015</v>
      </c>
      <c r="C313" s="43" t="s">
        <v>8376</v>
      </c>
      <c r="D313" s="61" t="s">
        <v>8344</v>
      </c>
      <c r="E313" s="21">
        <v>35</v>
      </c>
      <c r="F313" s="73">
        <v>10000</v>
      </c>
      <c r="G313" s="62" t="s">
        <v>8401</v>
      </c>
      <c r="H313" s="43" t="str">
        <f t="shared" si="60"/>
        <v/>
      </c>
      <c r="I313" s="43" t="str">
        <f t="shared" si="58"/>
        <v>F</v>
      </c>
      <c r="J313" s="62">
        <v>506</v>
      </c>
      <c r="K313" s="61"/>
      <c r="L313" s="61"/>
      <c r="M313" s="61">
        <v>1</v>
      </c>
      <c r="N313" s="61"/>
      <c r="O313" s="61">
        <v>6</v>
      </c>
      <c r="P313" s="61">
        <f t="shared" si="59"/>
        <v>1</v>
      </c>
      <c r="W313" s="28" t="s">
        <v>8345</v>
      </c>
      <c r="X313" s="28">
        <v>44.256438078706196</v>
      </c>
      <c r="Y313" s="28"/>
      <c r="Z313" s="28">
        <v>30</v>
      </c>
      <c r="AA313" s="28">
        <v>30.295839120368328</v>
      </c>
      <c r="AB313" s="28"/>
      <c r="AC313" s="28"/>
      <c r="AD313" s="28"/>
      <c r="AE313" s="28"/>
      <c r="AF313" s="28"/>
      <c r="AG313" s="28">
        <v>30</v>
      </c>
      <c r="AH313" s="28">
        <v>27.650308641973727</v>
      </c>
      <c r="AI313" s="28">
        <v>52.479166666664241</v>
      </c>
    </row>
    <row r="314" spans="2:35" x14ac:dyDescent="0.45">
      <c r="B314" s="44">
        <v>2015</v>
      </c>
      <c r="C314" s="43" t="s">
        <v>8376</v>
      </c>
      <c r="D314" s="61" t="s">
        <v>8323</v>
      </c>
      <c r="E314" s="21">
        <v>30</v>
      </c>
      <c r="F314" s="73">
        <v>10000</v>
      </c>
      <c r="G314" s="62" t="s">
        <v>8401</v>
      </c>
      <c r="H314" s="43" t="str">
        <f t="shared" si="60"/>
        <v>S</v>
      </c>
      <c r="I314" s="43" t="str">
        <f t="shared" si="58"/>
        <v/>
      </c>
      <c r="J314" s="62">
        <v>12800</v>
      </c>
      <c r="K314" s="61">
        <v>1</v>
      </c>
      <c r="L314" s="61"/>
      <c r="M314" s="61"/>
      <c r="N314" s="61"/>
      <c r="O314" s="61">
        <v>26</v>
      </c>
      <c r="P314" s="61">
        <f t="shared" si="59"/>
        <v>1</v>
      </c>
      <c r="W314" s="28" t="s">
        <v>8339</v>
      </c>
      <c r="X314" s="28">
        <v>31.987175925928749</v>
      </c>
      <c r="Y314" s="28"/>
      <c r="Z314" s="28">
        <v>33.918111496911777</v>
      </c>
      <c r="AA314" s="28">
        <v>33.873389274691966</v>
      </c>
      <c r="AB314" s="28">
        <v>31.150758101852261</v>
      </c>
      <c r="AC314" s="28">
        <v>29.974149305555329</v>
      </c>
      <c r="AD314" s="28">
        <v>34.684160879630504</v>
      </c>
      <c r="AE314" s="28">
        <v>30.520766782407009</v>
      </c>
      <c r="AF314" s="28">
        <v>34.268834876541909</v>
      </c>
      <c r="AG314" s="28">
        <v>30.266240354939026</v>
      </c>
      <c r="AH314" s="28">
        <v>36.277686938833263</v>
      </c>
      <c r="AI314" s="28"/>
    </row>
    <row r="315" spans="2:35" x14ac:dyDescent="0.45">
      <c r="B315" s="44">
        <v>2015</v>
      </c>
      <c r="C315" s="43" t="s">
        <v>8370</v>
      </c>
      <c r="D315" s="61" t="s">
        <v>8349</v>
      </c>
      <c r="E315" s="21">
        <v>25</v>
      </c>
      <c r="F315" s="73">
        <v>10000</v>
      </c>
      <c r="G315" s="62" t="s">
        <v>8401</v>
      </c>
      <c r="H315" s="43" t="str">
        <f t="shared" si="60"/>
        <v>S</v>
      </c>
      <c r="I315" s="43" t="str">
        <f t="shared" si="58"/>
        <v/>
      </c>
      <c r="J315" s="62">
        <v>49321</v>
      </c>
      <c r="K315" s="61">
        <v>1</v>
      </c>
      <c r="L315" s="61"/>
      <c r="M315" s="61"/>
      <c r="N315" s="61"/>
      <c r="O315" s="61">
        <v>707</v>
      </c>
      <c r="P315" s="61">
        <f t="shared" si="59"/>
        <v>1</v>
      </c>
      <c r="W315" s="28" t="s">
        <v>8350</v>
      </c>
      <c r="X315" s="28">
        <v>31.510416666667879</v>
      </c>
      <c r="Y315" s="28"/>
      <c r="Z315" s="28">
        <v>60.041666666671517</v>
      </c>
      <c r="AA315" s="28"/>
      <c r="AB315" s="28"/>
      <c r="AC315" s="28">
        <v>22.279884259260143</v>
      </c>
      <c r="AD315" s="28"/>
      <c r="AE315" s="28"/>
      <c r="AF315" s="28"/>
      <c r="AG315" s="28">
        <v>30</v>
      </c>
      <c r="AH315" s="28">
        <v>37.5</v>
      </c>
      <c r="AI315" s="28"/>
    </row>
    <row r="316" spans="2:35" x14ac:dyDescent="0.45">
      <c r="B316" s="44">
        <v>2015</v>
      </c>
      <c r="C316" s="43" t="s">
        <v>8370</v>
      </c>
      <c r="D316" s="61" t="s">
        <v>8323</v>
      </c>
      <c r="E316" s="21">
        <v>51.587662037039991</v>
      </c>
      <c r="F316" s="73">
        <v>10000</v>
      </c>
      <c r="G316" s="62" t="s">
        <v>8401</v>
      </c>
      <c r="H316" s="43" t="str">
        <f t="shared" si="60"/>
        <v>S</v>
      </c>
      <c r="I316" s="43" t="str">
        <f t="shared" si="58"/>
        <v/>
      </c>
      <c r="J316" s="62">
        <v>13614</v>
      </c>
      <c r="K316" s="61">
        <v>1</v>
      </c>
      <c r="L316" s="61"/>
      <c r="M316" s="61"/>
      <c r="N316" s="61"/>
      <c r="O316" s="61">
        <v>227</v>
      </c>
      <c r="P316" s="61">
        <f t="shared" si="59"/>
        <v>1</v>
      </c>
      <c r="W316" s="28" t="s">
        <v>8343</v>
      </c>
      <c r="X316" s="28">
        <v>30.420551697530755</v>
      </c>
      <c r="Y316" s="28"/>
      <c r="Z316" s="28">
        <v>26.25</v>
      </c>
      <c r="AA316" s="28"/>
      <c r="AB316" s="28"/>
      <c r="AC316" s="28"/>
      <c r="AD316" s="28"/>
      <c r="AE316" s="28"/>
      <c r="AF316" s="28"/>
      <c r="AG316" s="28">
        <v>26.547268518515921</v>
      </c>
      <c r="AH316" s="28"/>
      <c r="AI316" s="28">
        <v>7</v>
      </c>
    </row>
    <row r="317" spans="2:35" x14ac:dyDescent="0.45">
      <c r="B317" s="44">
        <v>2015</v>
      </c>
      <c r="C317" s="43" t="s">
        <v>8370</v>
      </c>
      <c r="D317" s="61" t="s">
        <v>8311</v>
      </c>
      <c r="E317" s="21">
        <v>45</v>
      </c>
      <c r="F317" s="73">
        <v>13000</v>
      </c>
      <c r="G317" s="62" t="s">
        <v>8401</v>
      </c>
      <c r="H317" s="43" t="str">
        <f t="shared" si="60"/>
        <v>S</v>
      </c>
      <c r="I317" s="43" t="str">
        <f t="shared" si="58"/>
        <v/>
      </c>
      <c r="J317" s="62">
        <v>16086</v>
      </c>
      <c r="K317" s="61">
        <v>2</v>
      </c>
      <c r="L317" s="61"/>
      <c r="M317" s="61"/>
      <c r="N317" s="61"/>
      <c r="O317" s="61">
        <v>144</v>
      </c>
      <c r="P317" s="61">
        <f t="shared" si="59"/>
        <v>2</v>
      </c>
      <c r="W317" s="28" t="s">
        <v>8359</v>
      </c>
      <c r="X317" s="28">
        <v>51.552037037035916</v>
      </c>
      <c r="Y317" s="28">
        <v>35.573335905349971</v>
      </c>
      <c r="Z317" s="28"/>
      <c r="AA317" s="28">
        <v>34.069315682869274</v>
      </c>
      <c r="AB317" s="28">
        <v>37.103136265433278</v>
      </c>
      <c r="AC317" s="28">
        <v>30.360308641977706</v>
      </c>
      <c r="AD317" s="28">
        <v>37.245094521605402</v>
      </c>
      <c r="AE317" s="28"/>
      <c r="AF317" s="28">
        <v>33.201278108467314</v>
      </c>
      <c r="AG317" s="28">
        <v>22.698038580245822</v>
      </c>
      <c r="AH317" s="28">
        <v>36.044728791580653</v>
      </c>
      <c r="AI317" s="28"/>
    </row>
    <row r="318" spans="2:35" x14ac:dyDescent="0.45">
      <c r="B318" s="44">
        <v>2015</v>
      </c>
      <c r="C318" s="43" t="s">
        <v>8380</v>
      </c>
      <c r="D318" s="61" t="s">
        <v>8357</v>
      </c>
      <c r="E318" s="21">
        <v>32.083211805555038</v>
      </c>
      <c r="F318" s="73">
        <v>10000</v>
      </c>
      <c r="G318" s="62" t="s">
        <v>8401</v>
      </c>
      <c r="H318" s="43" t="str">
        <f t="shared" si="60"/>
        <v/>
      </c>
      <c r="I318" s="43" t="str">
        <f t="shared" si="58"/>
        <v>F</v>
      </c>
      <c r="J318" s="62">
        <v>10265</v>
      </c>
      <c r="K318" s="61">
        <v>2</v>
      </c>
      <c r="L318" s="61"/>
      <c r="M318" s="61"/>
      <c r="N318" s="61"/>
      <c r="O318" s="61">
        <v>72</v>
      </c>
      <c r="P318" s="61">
        <f t="shared" si="59"/>
        <v>2</v>
      </c>
      <c r="W318" s="28" t="s">
        <v>8335</v>
      </c>
      <c r="X318" s="28">
        <v>29.440914351852069</v>
      </c>
      <c r="Y318" s="28">
        <v>30</v>
      </c>
      <c r="Z318" s="28"/>
      <c r="AA318" s="28">
        <v>30</v>
      </c>
      <c r="AB318" s="28">
        <v>30</v>
      </c>
      <c r="AC318" s="28"/>
      <c r="AD318" s="28"/>
      <c r="AE318" s="28">
        <v>35.541666666667879</v>
      </c>
      <c r="AF318" s="28"/>
      <c r="AG318" s="28">
        <v>40.013888888888083</v>
      </c>
      <c r="AH318" s="28">
        <v>33.464170042438425</v>
      </c>
      <c r="AI318" s="28"/>
    </row>
    <row r="319" spans="2:35" x14ac:dyDescent="0.45">
      <c r="B319" s="44">
        <v>2015</v>
      </c>
      <c r="C319" s="43" t="s">
        <v>8378</v>
      </c>
      <c r="D319" s="61" t="s">
        <v>8316</v>
      </c>
      <c r="E319" s="21">
        <v>29.958333333335759</v>
      </c>
      <c r="F319" s="73">
        <v>10000</v>
      </c>
      <c r="G319" s="62" t="s">
        <v>8401</v>
      </c>
      <c r="H319" s="43" t="str">
        <f t="shared" si="60"/>
        <v/>
      </c>
      <c r="I319" s="43" t="str">
        <f t="shared" si="58"/>
        <v>F</v>
      </c>
      <c r="J319" s="62">
        <v>0</v>
      </c>
      <c r="K319" s="61"/>
      <c r="L319" s="61">
        <v>1</v>
      </c>
      <c r="M319" s="61"/>
      <c r="N319" s="61"/>
      <c r="O319" s="61">
        <v>0</v>
      </c>
      <c r="P319" s="61">
        <f t="shared" si="59"/>
        <v>1</v>
      </c>
      <c r="W319" s="28" t="s">
        <v>8356</v>
      </c>
      <c r="X319" s="28">
        <v>37.5</v>
      </c>
      <c r="Y319" s="28">
        <v>29.238258101853717</v>
      </c>
      <c r="Z319" s="28">
        <v>38.566385995371093</v>
      </c>
      <c r="AA319" s="28">
        <v>30</v>
      </c>
      <c r="AB319" s="28">
        <v>30.055347222223645</v>
      </c>
      <c r="AC319" s="28"/>
      <c r="AD319" s="28">
        <v>26.574884259258397</v>
      </c>
      <c r="AE319" s="28">
        <v>29.703130787034752</v>
      </c>
      <c r="AF319" s="28"/>
      <c r="AG319" s="28">
        <v>30</v>
      </c>
      <c r="AH319" s="28"/>
      <c r="AI319" s="28"/>
    </row>
    <row r="320" spans="2:35" x14ac:dyDescent="0.45">
      <c r="B320" s="44">
        <v>2015</v>
      </c>
      <c r="C320" s="43" t="s">
        <v>8378</v>
      </c>
      <c r="D320" s="61" t="s">
        <v>8358</v>
      </c>
      <c r="E320" s="21">
        <v>29.958333333328483</v>
      </c>
      <c r="F320" s="73">
        <v>10000</v>
      </c>
      <c r="G320" s="62" t="s">
        <v>8401</v>
      </c>
      <c r="H320" s="43" t="str">
        <f t="shared" si="60"/>
        <v/>
      </c>
      <c r="I320" s="43" t="str">
        <f t="shared" si="58"/>
        <v>F</v>
      </c>
      <c r="J320" s="62">
        <v>110</v>
      </c>
      <c r="K320" s="61"/>
      <c r="L320" s="61">
        <v>1</v>
      </c>
      <c r="M320" s="61"/>
      <c r="N320" s="61"/>
      <c r="O320" s="61">
        <v>2</v>
      </c>
      <c r="P320" s="61">
        <f t="shared" si="59"/>
        <v>1</v>
      </c>
      <c r="W320" s="28" t="s">
        <v>8328</v>
      </c>
      <c r="X320" s="28">
        <v>35.018905285494235</v>
      </c>
      <c r="Y320" s="28">
        <v>40.929965277778443</v>
      </c>
      <c r="Z320" s="28">
        <v>33.379513888889051</v>
      </c>
      <c r="AA320" s="28">
        <v>47.5</v>
      </c>
      <c r="AB320" s="28">
        <v>35</v>
      </c>
      <c r="AC320" s="28">
        <v>51.680300925931078</v>
      </c>
      <c r="AD320" s="28">
        <v>30.041666666667151</v>
      </c>
      <c r="AE320" s="28"/>
      <c r="AF320" s="28">
        <v>30</v>
      </c>
      <c r="AG320" s="28">
        <v>37.32546537422877</v>
      </c>
      <c r="AH320" s="28">
        <v>27</v>
      </c>
      <c r="AI320" s="28">
        <v>35.969988425928022</v>
      </c>
    </row>
    <row r="321" spans="2:35" x14ac:dyDescent="0.45">
      <c r="B321" s="44">
        <v>2015</v>
      </c>
      <c r="C321" s="43" t="s">
        <v>8369</v>
      </c>
      <c r="D321" s="61" t="s">
        <v>8352</v>
      </c>
      <c r="E321" s="21">
        <v>30</v>
      </c>
      <c r="F321" s="73">
        <v>10000</v>
      </c>
      <c r="G321" s="62" t="s">
        <v>8401</v>
      </c>
      <c r="H321" s="43" t="str">
        <f t="shared" si="60"/>
        <v>S</v>
      </c>
      <c r="I321" s="43" t="str">
        <f t="shared" si="58"/>
        <v/>
      </c>
      <c r="J321" s="62">
        <v>25445</v>
      </c>
      <c r="K321" s="61">
        <v>1</v>
      </c>
      <c r="L321" s="61"/>
      <c r="M321" s="61"/>
      <c r="N321" s="61"/>
      <c r="O321" s="61">
        <v>537</v>
      </c>
      <c r="P321" s="61">
        <f t="shared" si="59"/>
        <v>1</v>
      </c>
      <c r="W321" s="28" t="s">
        <v>8348</v>
      </c>
      <c r="X321" s="28"/>
      <c r="Y321" s="28"/>
      <c r="Z321" s="28"/>
      <c r="AA321" s="28">
        <v>25.041666666664241</v>
      </c>
      <c r="AB321" s="28">
        <v>35</v>
      </c>
      <c r="AC321" s="28">
        <v>15</v>
      </c>
      <c r="AD321" s="28">
        <v>30</v>
      </c>
      <c r="AE321" s="28"/>
      <c r="AF321" s="28"/>
      <c r="AG321" s="28">
        <v>30</v>
      </c>
      <c r="AH321" s="28">
        <v>37.5</v>
      </c>
      <c r="AI321" s="28">
        <v>22.495758101853426</v>
      </c>
    </row>
    <row r="322" spans="2:35" x14ac:dyDescent="0.45">
      <c r="B322" s="44">
        <v>2015</v>
      </c>
      <c r="C322" s="43" t="s">
        <v>8374</v>
      </c>
      <c r="D322" s="61" t="s">
        <v>8330</v>
      </c>
      <c r="E322" s="21">
        <v>30</v>
      </c>
      <c r="F322" s="73">
        <v>10000</v>
      </c>
      <c r="G322" s="62" t="s">
        <v>8401</v>
      </c>
      <c r="H322" s="43" t="str">
        <f t="shared" si="60"/>
        <v>S</v>
      </c>
      <c r="I322" s="43" t="str">
        <f t="shared" si="58"/>
        <v/>
      </c>
      <c r="J322" s="62">
        <v>10740</v>
      </c>
      <c r="K322" s="61">
        <v>1</v>
      </c>
      <c r="L322" s="61"/>
      <c r="M322" s="61"/>
      <c r="N322" s="61"/>
      <c r="O322" s="61">
        <v>99</v>
      </c>
      <c r="P322" s="61">
        <f t="shared" si="59"/>
        <v>1</v>
      </c>
      <c r="W322" s="28" t="s">
        <v>8337</v>
      </c>
      <c r="X322" s="28">
        <v>24.868923611109494</v>
      </c>
      <c r="Y322" s="28">
        <v>44.608859953703359</v>
      </c>
      <c r="Z322" s="28">
        <v>27.336565393521596</v>
      </c>
      <c r="AA322" s="28">
        <v>33.513888888889291</v>
      </c>
      <c r="AB322" s="28"/>
      <c r="AC322" s="28"/>
      <c r="AD322" s="28"/>
      <c r="AE322" s="28"/>
      <c r="AF322" s="28">
        <v>33.737085648147328</v>
      </c>
      <c r="AG322" s="28">
        <v>38</v>
      </c>
      <c r="AH322" s="28">
        <v>35.715085134542171</v>
      </c>
      <c r="AI322" s="28"/>
    </row>
    <row r="323" spans="2:35" x14ac:dyDescent="0.45">
      <c r="B323" s="44">
        <v>2015</v>
      </c>
      <c r="C323" s="43" t="s">
        <v>8373</v>
      </c>
      <c r="D323" s="61" t="s">
        <v>8326</v>
      </c>
      <c r="E323" s="21">
        <v>36.041666666664241</v>
      </c>
      <c r="F323" s="73">
        <v>10000</v>
      </c>
      <c r="G323" s="62" t="s">
        <v>8401</v>
      </c>
      <c r="H323" s="43" t="str">
        <f t="shared" si="60"/>
        <v>S</v>
      </c>
      <c r="I323" s="43" t="str">
        <f t="shared" si="58"/>
        <v/>
      </c>
      <c r="J323" s="62">
        <v>11072.21</v>
      </c>
      <c r="K323" s="61">
        <v>2</v>
      </c>
      <c r="L323" s="61"/>
      <c r="M323" s="61"/>
      <c r="N323" s="61"/>
      <c r="O323" s="61">
        <v>168</v>
      </c>
      <c r="P323" s="61">
        <f t="shared" si="59"/>
        <v>2</v>
      </c>
      <c r="W323" s="28" t="s">
        <v>8324</v>
      </c>
      <c r="X323" s="28">
        <v>39.000583964647376</v>
      </c>
      <c r="Y323" s="28">
        <v>30</v>
      </c>
      <c r="Z323" s="28">
        <v>37.220497685183851</v>
      </c>
      <c r="AA323" s="28">
        <v>30</v>
      </c>
      <c r="AB323" s="28"/>
      <c r="AC323" s="28"/>
      <c r="AD323" s="28">
        <v>50</v>
      </c>
      <c r="AE323" s="28"/>
      <c r="AF323" s="28"/>
      <c r="AG323" s="28">
        <v>32.496576178451839</v>
      </c>
      <c r="AH323" s="28"/>
      <c r="AI323" s="28">
        <v>30</v>
      </c>
    </row>
    <row r="324" spans="2:35" x14ac:dyDescent="0.45">
      <c r="B324" s="44">
        <v>2015</v>
      </c>
      <c r="C324" s="43" t="s">
        <v>8372</v>
      </c>
      <c r="D324" s="61" t="s">
        <v>8354</v>
      </c>
      <c r="E324" s="21">
        <v>21</v>
      </c>
      <c r="F324" s="73">
        <v>12500</v>
      </c>
      <c r="G324" s="62" t="s">
        <v>8401</v>
      </c>
      <c r="H324" s="43" t="str">
        <f t="shared" si="60"/>
        <v>S</v>
      </c>
      <c r="I324" s="43" t="str">
        <f t="shared" ref="I324:I387" si="72">IFERROR(VLOOKUP(D324,$W$143:$AC$169,7,0),"")</f>
        <v/>
      </c>
      <c r="J324" s="62">
        <v>13685.99</v>
      </c>
      <c r="K324" s="61">
        <v>1</v>
      </c>
      <c r="L324" s="61"/>
      <c r="M324" s="61"/>
      <c r="N324" s="61"/>
      <c r="O324" s="61">
        <v>132</v>
      </c>
      <c r="P324" s="61">
        <f t="shared" ref="P324:P387" si="73">SUM(K324:N324)</f>
        <v>1</v>
      </c>
      <c r="W324" s="28" t="s">
        <v>8347</v>
      </c>
      <c r="X324" s="28">
        <v>28.824990079366085</v>
      </c>
      <c r="Y324" s="28">
        <v>33.180052083331248</v>
      </c>
      <c r="Z324" s="28">
        <v>36.669623842591434</v>
      </c>
      <c r="AA324" s="28"/>
      <c r="AB324" s="28">
        <v>30</v>
      </c>
      <c r="AC324" s="28"/>
      <c r="AD324" s="28"/>
      <c r="AE324" s="28"/>
      <c r="AF324" s="28">
        <v>40.68504918981489</v>
      </c>
      <c r="AG324" s="28">
        <v>36.601841724536371</v>
      </c>
      <c r="AH324" s="28">
        <v>33.712590195105022</v>
      </c>
      <c r="AI324" s="28"/>
    </row>
    <row r="325" spans="2:35" x14ac:dyDescent="0.45">
      <c r="B325" s="44">
        <v>2015</v>
      </c>
      <c r="C325" s="43" t="s">
        <v>8372</v>
      </c>
      <c r="D325" s="61" t="s">
        <v>8337</v>
      </c>
      <c r="E325" s="21">
        <v>30</v>
      </c>
      <c r="F325" s="73">
        <v>10000</v>
      </c>
      <c r="G325" s="62" t="s">
        <v>8401</v>
      </c>
      <c r="H325" s="43" t="str">
        <f t="shared" ref="H325:H388" si="74">IFERROR(VLOOKUP(D325,$W$125:$AC$139,7,0),"")</f>
        <v/>
      </c>
      <c r="I325" s="43" t="str">
        <f t="shared" si="72"/>
        <v>F</v>
      </c>
      <c r="J325" s="62">
        <v>0</v>
      </c>
      <c r="K325" s="61"/>
      <c r="L325" s="61">
        <v>1</v>
      </c>
      <c r="M325" s="61"/>
      <c r="N325" s="61"/>
      <c r="O325" s="61">
        <v>0</v>
      </c>
      <c r="P325" s="61">
        <f t="shared" si="73"/>
        <v>1</v>
      </c>
      <c r="W325" s="28" t="s">
        <v>8314</v>
      </c>
      <c r="X325" s="28"/>
      <c r="Y325" s="28"/>
      <c r="Z325" s="28">
        <v>60</v>
      </c>
      <c r="AA325" s="28"/>
      <c r="AB325" s="28">
        <v>31.363364197529638</v>
      </c>
      <c r="AC325" s="28">
        <v>26.80416666666618</v>
      </c>
      <c r="AD325" s="28"/>
      <c r="AE325" s="28"/>
      <c r="AF325" s="28"/>
      <c r="AG325" s="28">
        <v>30.010219907402643</v>
      </c>
      <c r="AH325" s="28">
        <v>37.458464222494364</v>
      </c>
      <c r="AI325" s="28">
        <v>29.958333333335759</v>
      </c>
    </row>
    <row r="326" spans="2:35" x14ac:dyDescent="0.45">
      <c r="B326" s="44">
        <v>2015</v>
      </c>
      <c r="C326" s="43" t="s">
        <v>8372</v>
      </c>
      <c r="D326" s="61" t="s">
        <v>8311</v>
      </c>
      <c r="E326" s="21">
        <v>30</v>
      </c>
      <c r="F326" s="73">
        <v>12000</v>
      </c>
      <c r="G326" s="62" t="s">
        <v>8401</v>
      </c>
      <c r="H326" s="43" t="str">
        <f t="shared" si="74"/>
        <v>S</v>
      </c>
      <c r="I326" s="43" t="str">
        <f t="shared" si="72"/>
        <v/>
      </c>
      <c r="J326" s="62">
        <v>12000</v>
      </c>
      <c r="K326" s="61">
        <v>1</v>
      </c>
      <c r="L326" s="61"/>
      <c r="M326" s="61"/>
      <c r="N326" s="61"/>
      <c r="O326" s="61">
        <v>87</v>
      </c>
      <c r="P326" s="61">
        <f t="shared" si="73"/>
        <v>1</v>
      </c>
      <c r="W326" s="28" t="s">
        <v>8358</v>
      </c>
      <c r="X326" s="28">
        <v>27.871896701388323</v>
      </c>
      <c r="Y326" s="28">
        <v>29.986111111109494</v>
      </c>
      <c r="Z326" s="28">
        <v>39.362517361111713</v>
      </c>
      <c r="AA326" s="28">
        <v>33.515547839507541</v>
      </c>
      <c r="AB326" s="28"/>
      <c r="AC326" s="28"/>
      <c r="AD326" s="28">
        <v>45</v>
      </c>
      <c r="AE326" s="28"/>
      <c r="AF326" s="28"/>
      <c r="AG326" s="28">
        <v>27.548637152777701</v>
      </c>
      <c r="AH326" s="28"/>
      <c r="AI326" s="28"/>
    </row>
    <row r="327" spans="2:35" x14ac:dyDescent="0.45">
      <c r="B327" s="44">
        <v>2016</v>
      </c>
      <c r="C327" s="43" t="s">
        <v>8379</v>
      </c>
      <c r="D327" s="61" t="s">
        <v>8347</v>
      </c>
      <c r="E327" s="21">
        <v>60</v>
      </c>
      <c r="F327" s="73">
        <v>10000</v>
      </c>
      <c r="G327" s="62" t="s">
        <v>8401</v>
      </c>
      <c r="H327" s="43" t="str">
        <f t="shared" si="74"/>
        <v/>
      </c>
      <c r="I327" s="43" t="str">
        <f t="shared" si="72"/>
        <v>F</v>
      </c>
      <c r="J327" s="62">
        <v>0</v>
      </c>
      <c r="K327" s="61"/>
      <c r="L327" s="61">
        <v>1</v>
      </c>
      <c r="M327" s="61"/>
      <c r="N327" s="61"/>
      <c r="O327" s="61">
        <v>0</v>
      </c>
      <c r="P327" s="61">
        <f t="shared" si="73"/>
        <v>1</v>
      </c>
      <c r="W327" s="28" t="s">
        <v>8332</v>
      </c>
      <c r="X327" s="28">
        <v>36.474801311729003</v>
      </c>
      <c r="Y327" s="28">
        <v>30.066244598764268</v>
      </c>
      <c r="Z327" s="28">
        <v>40</v>
      </c>
      <c r="AA327" s="28"/>
      <c r="AB327" s="28"/>
      <c r="AC327" s="28"/>
      <c r="AD327" s="28"/>
      <c r="AE327" s="28"/>
      <c r="AF327" s="28"/>
      <c r="AG327" s="28">
        <v>43.463072916667443</v>
      </c>
      <c r="AH327" s="28">
        <v>32.001745113169214</v>
      </c>
      <c r="AI327" s="28"/>
    </row>
    <row r="328" spans="2:35" x14ac:dyDescent="0.45">
      <c r="B328" s="44">
        <v>2016</v>
      </c>
      <c r="C328" s="43" t="s">
        <v>8371</v>
      </c>
      <c r="D328" s="61" t="s">
        <v>8327</v>
      </c>
      <c r="E328" s="21">
        <v>30</v>
      </c>
      <c r="F328" s="73">
        <v>10000</v>
      </c>
      <c r="G328" s="62" t="s">
        <v>8401</v>
      </c>
      <c r="H328" s="43" t="str">
        <f t="shared" si="74"/>
        <v>S</v>
      </c>
      <c r="I328" s="43" t="str">
        <f t="shared" si="72"/>
        <v/>
      </c>
      <c r="J328" s="62">
        <v>12041.66</v>
      </c>
      <c r="K328" s="61">
        <v>1</v>
      </c>
      <c r="L328" s="61"/>
      <c r="M328" s="61"/>
      <c r="N328" s="61"/>
      <c r="O328" s="61">
        <v>190</v>
      </c>
      <c r="P328" s="61">
        <f t="shared" si="73"/>
        <v>1</v>
      </c>
      <c r="W328" s="28" t="s">
        <v>8344</v>
      </c>
      <c r="X328" s="28">
        <v>43.297206018518771</v>
      </c>
      <c r="Y328" s="28">
        <v>37.302293981480759</v>
      </c>
      <c r="Z328" s="28"/>
      <c r="AA328" s="28"/>
      <c r="AB328" s="28">
        <v>35</v>
      </c>
      <c r="AC328" s="28">
        <v>29.499976851853717</v>
      </c>
      <c r="AD328" s="28"/>
      <c r="AE328" s="28"/>
      <c r="AF328" s="28"/>
      <c r="AG328" s="28">
        <v>30.007156635799522</v>
      </c>
      <c r="AH328" s="28"/>
      <c r="AI328" s="28"/>
    </row>
    <row r="329" spans="2:35" x14ac:dyDescent="0.45">
      <c r="B329" s="44">
        <v>2016</v>
      </c>
      <c r="C329" s="43" t="s">
        <v>8371</v>
      </c>
      <c r="D329" s="61" t="s">
        <v>8320</v>
      </c>
      <c r="E329" s="21">
        <v>30</v>
      </c>
      <c r="F329" s="73">
        <v>13000</v>
      </c>
      <c r="G329" s="62" t="s">
        <v>8401</v>
      </c>
      <c r="H329" s="43" t="str">
        <f t="shared" si="74"/>
        <v/>
      </c>
      <c r="I329" s="43" t="str">
        <f t="shared" si="72"/>
        <v>F</v>
      </c>
      <c r="J329" s="62">
        <v>1</v>
      </c>
      <c r="K329" s="61"/>
      <c r="L329" s="61">
        <v>1</v>
      </c>
      <c r="M329" s="61">
        <v>1</v>
      </c>
      <c r="N329" s="61"/>
      <c r="O329" s="61">
        <v>1</v>
      </c>
      <c r="P329" s="61">
        <f t="shared" si="73"/>
        <v>2</v>
      </c>
      <c r="W329" s="28" t="s">
        <v>8316</v>
      </c>
      <c r="X329" s="28">
        <v>39.354812885800733</v>
      </c>
      <c r="Y329" s="28">
        <v>27.890772982804005</v>
      </c>
      <c r="Z329" s="28">
        <v>42.510354938271121</v>
      </c>
      <c r="AA329" s="28">
        <v>35.925207175926332</v>
      </c>
      <c r="AB329" s="28">
        <v>21.961805555554747</v>
      </c>
      <c r="AC329" s="28">
        <v>37.5</v>
      </c>
      <c r="AD329" s="28">
        <v>60.041666666664241</v>
      </c>
      <c r="AE329" s="28">
        <v>44.958333333335759</v>
      </c>
      <c r="AF329" s="28"/>
      <c r="AG329" s="28">
        <v>46.096208043980369</v>
      </c>
      <c r="AH329" s="28">
        <v>38.96879972565182</v>
      </c>
      <c r="AI329" s="28">
        <v>30</v>
      </c>
    </row>
    <row r="330" spans="2:35" x14ac:dyDescent="0.45">
      <c r="B330" s="44">
        <v>2016</v>
      </c>
      <c r="C330" s="43" t="s">
        <v>8381</v>
      </c>
      <c r="D330" s="61" t="s">
        <v>8316</v>
      </c>
      <c r="E330" s="21">
        <v>30</v>
      </c>
      <c r="F330" s="73">
        <v>12000</v>
      </c>
      <c r="G330" s="62" t="s">
        <v>8401</v>
      </c>
      <c r="H330" s="43" t="str">
        <f t="shared" si="74"/>
        <v/>
      </c>
      <c r="I330" s="43" t="str">
        <f t="shared" si="72"/>
        <v>F</v>
      </c>
      <c r="J330" s="62">
        <v>0</v>
      </c>
      <c r="K330" s="61"/>
      <c r="L330" s="61">
        <v>1</v>
      </c>
      <c r="M330" s="61"/>
      <c r="N330" s="61"/>
      <c r="O330" s="61">
        <v>0</v>
      </c>
      <c r="P330" s="61">
        <f t="shared" si="73"/>
        <v>1</v>
      </c>
    </row>
    <row r="331" spans="2:35" x14ac:dyDescent="0.45">
      <c r="B331" s="44">
        <v>2016</v>
      </c>
      <c r="C331" s="43" t="s">
        <v>8381</v>
      </c>
      <c r="D331" s="61" t="s">
        <v>8335</v>
      </c>
      <c r="E331" s="21">
        <v>30</v>
      </c>
      <c r="F331" s="73">
        <v>10000</v>
      </c>
      <c r="G331" s="62" t="s">
        <v>8401</v>
      </c>
      <c r="H331" s="43" t="str">
        <f t="shared" si="74"/>
        <v/>
      </c>
      <c r="I331" s="43" t="str">
        <f t="shared" si="72"/>
        <v>F</v>
      </c>
      <c r="J331" s="62">
        <v>0</v>
      </c>
      <c r="K331" s="61"/>
      <c r="L331" s="61">
        <v>1</v>
      </c>
      <c r="M331" s="61"/>
      <c r="N331" s="61"/>
      <c r="O331" s="61">
        <v>0</v>
      </c>
      <c r="P331" s="61">
        <f t="shared" si="73"/>
        <v>1</v>
      </c>
    </row>
    <row r="332" spans="2:35" x14ac:dyDescent="0.45">
      <c r="B332" s="44">
        <v>2016</v>
      </c>
      <c r="C332" s="43" t="s">
        <v>8381</v>
      </c>
      <c r="D332" s="61" t="s">
        <v>8323</v>
      </c>
      <c r="E332" s="21">
        <v>30</v>
      </c>
      <c r="F332" s="73">
        <v>10000</v>
      </c>
      <c r="G332" s="62" t="s">
        <v>8401</v>
      </c>
      <c r="H332" s="43" t="str">
        <f t="shared" si="74"/>
        <v>S</v>
      </c>
      <c r="I332" s="43" t="str">
        <f t="shared" si="72"/>
        <v/>
      </c>
      <c r="J332" s="62">
        <v>10556</v>
      </c>
      <c r="K332" s="61">
        <v>1</v>
      </c>
      <c r="L332" s="61"/>
      <c r="M332" s="61"/>
      <c r="N332" s="61"/>
      <c r="O332" s="61">
        <v>110</v>
      </c>
      <c r="P332" s="61">
        <f t="shared" si="73"/>
        <v>1</v>
      </c>
    </row>
    <row r="333" spans="2:35" x14ac:dyDescent="0.45">
      <c r="B333" s="44">
        <v>2016</v>
      </c>
      <c r="C333" s="43" t="s">
        <v>8381</v>
      </c>
      <c r="D333" s="61" t="s">
        <v>8318</v>
      </c>
      <c r="E333" s="21">
        <v>28.694219907408115</v>
      </c>
      <c r="F333" s="73">
        <v>12595</v>
      </c>
      <c r="G333" s="62" t="s">
        <v>8401</v>
      </c>
      <c r="H333" s="43" t="str">
        <f t="shared" si="74"/>
        <v/>
      </c>
      <c r="I333" s="43" t="str">
        <f t="shared" si="72"/>
        <v>F</v>
      </c>
      <c r="J333" s="62">
        <v>4201.95</v>
      </c>
      <c r="K333" s="61">
        <v>2</v>
      </c>
      <c r="L333" s="61">
        <v>3</v>
      </c>
      <c r="M333" s="61"/>
      <c r="N333" s="61"/>
      <c r="O333" s="61">
        <v>87</v>
      </c>
      <c r="P333" s="61">
        <f t="shared" si="73"/>
        <v>5</v>
      </c>
    </row>
    <row r="334" spans="2:35" x14ac:dyDescent="0.45">
      <c r="B334" s="44">
        <v>2016</v>
      </c>
      <c r="C334" s="43" t="s">
        <v>8377</v>
      </c>
      <c r="D334" s="61" t="s">
        <v>8355</v>
      </c>
      <c r="E334" s="21">
        <v>30</v>
      </c>
      <c r="F334" s="73">
        <v>12000</v>
      </c>
      <c r="G334" s="62" t="s">
        <v>8401</v>
      </c>
      <c r="H334" s="43" t="str">
        <f t="shared" si="74"/>
        <v>S</v>
      </c>
      <c r="I334" s="43" t="str">
        <f t="shared" si="72"/>
        <v/>
      </c>
      <c r="J334" s="62">
        <v>106</v>
      </c>
      <c r="K334" s="61"/>
      <c r="L334" s="61"/>
      <c r="M334" s="61">
        <v>1</v>
      </c>
      <c r="N334" s="61"/>
      <c r="O334" s="61">
        <v>6</v>
      </c>
      <c r="P334" s="61">
        <f t="shared" si="73"/>
        <v>1</v>
      </c>
    </row>
    <row r="335" spans="2:35" x14ac:dyDescent="0.45">
      <c r="B335" s="44">
        <v>2016</v>
      </c>
      <c r="C335" s="43" t="s">
        <v>8376</v>
      </c>
      <c r="D335" s="61" t="s">
        <v>8332</v>
      </c>
      <c r="E335" s="21">
        <v>30</v>
      </c>
      <c r="F335" s="73">
        <v>12000</v>
      </c>
      <c r="G335" s="62" t="s">
        <v>8401</v>
      </c>
      <c r="H335" s="43" t="str">
        <f t="shared" si="74"/>
        <v/>
      </c>
      <c r="I335" s="43" t="str">
        <f t="shared" si="72"/>
        <v>F</v>
      </c>
      <c r="J335" s="62">
        <v>0</v>
      </c>
      <c r="K335" s="61"/>
      <c r="L335" s="61"/>
      <c r="M335" s="61">
        <v>1</v>
      </c>
      <c r="N335" s="61"/>
      <c r="O335" s="61">
        <v>0</v>
      </c>
      <c r="P335" s="61">
        <f t="shared" si="73"/>
        <v>1</v>
      </c>
    </row>
    <row r="336" spans="2:35" x14ac:dyDescent="0.45">
      <c r="B336" s="44">
        <v>2016</v>
      </c>
      <c r="C336" s="43" t="s">
        <v>8370</v>
      </c>
      <c r="D336" s="61" t="s">
        <v>8324</v>
      </c>
      <c r="E336" s="21">
        <v>30</v>
      </c>
      <c r="F336" s="73">
        <v>10000</v>
      </c>
      <c r="G336" s="62" t="s">
        <v>8401</v>
      </c>
      <c r="H336" s="43" t="str">
        <f t="shared" si="74"/>
        <v/>
      </c>
      <c r="I336" s="43" t="str">
        <f t="shared" si="72"/>
        <v>F</v>
      </c>
      <c r="J336" s="62">
        <v>0</v>
      </c>
      <c r="K336" s="61"/>
      <c r="L336" s="61">
        <v>1</v>
      </c>
      <c r="M336" s="61"/>
      <c r="N336" s="61"/>
      <c r="O336" s="61">
        <v>0</v>
      </c>
      <c r="P336" s="61">
        <f t="shared" si="73"/>
        <v>1</v>
      </c>
    </row>
    <row r="337" spans="2:16" x14ac:dyDescent="0.45">
      <c r="B337" s="44">
        <v>2016</v>
      </c>
      <c r="C337" s="43" t="s">
        <v>8370</v>
      </c>
      <c r="D337" s="61" t="s">
        <v>8326</v>
      </c>
      <c r="E337" s="21">
        <v>18.5</v>
      </c>
      <c r="F337" s="73">
        <v>10700</v>
      </c>
      <c r="G337" s="62" t="s">
        <v>8401</v>
      </c>
      <c r="H337" s="43" t="str">
        <f t="shared" si="74"/>
        <v>S</v>
      </c>
      <c r="I337" s="43" t="str">
        <f t="shared" si="72"/>
        <v/>
      </c>
      <c r="J337" s="62">
        <v>11985</v>
      </c>
      <c r="K337" s="61">
        <v>2</v>
      </c>
      <c r="L337" s="61"/>
      <c r="M337" s="61"/>
      <c r="N337" s="61"/>
      <c r="O337" s="61">
        <v>78</v>
      </c>
      <c r="P337" s="61">
        <f t="shared" si="73"/>
        <v>2</v>
      </c>
    </row>
    <row r="338" spans="2:16" x14ac:dyDescent="0.45">
      <c r="B338" s="44">
        <v>2016</v>
      </c>
      <c r="C338" s="43" t="s">
        <v>8380</v>
      </c>
      <c r="D338" s="61" t="s">
        <v>8359</v>
      </c>
      <c r="E338" s="21">
        <v>57.641064814815763</v>
      </c>
      <c r="F338" s="73">
        <v>11750</v>
      </c>
      <c r="G338" s="62" t="s">
        <v>8401</v>
      </c>
      <c r="H338" s="43" t="str">
        <f t="shared" si="74"/>
        <v/>
      </c>
      <c r="I338" s="43" t="str">
        <f t="shared" si="72"/>
        <v>F</v>
      </c>
      <c r="J338" s="62">
        <v>151</v>
      </c>
      <c r="K338" s="61"/>
      <c r="L338" s="61">
        <v>2</v>
      </c>
      <c r="M338" s="61"/>
      <c r="N338" s="61"/>
      <c r="O338" s="61">
        <v>4</v>
      </c>
      <c r="P338" s="61">
        <f t="shared" si="73"/>
        <v>2</v>
      </c>
    </row>
    <row r="339" spans="2:16" x14ac:dyDescent="0.45">
      <c r="B339" s="44">
        <v>2016</v>
      </c>
      <c r="C339" s="43" t="s">
        <v>8378</v>
      </c>
      <c r="D339" s="61" t="s">
        <v>8316</v>
      </c>
      <c r="E339" s="21">
        <v>26.710069444445253</v>
      </c>
      <c r="F339" s="73">
        <v>10000</v>
      </c>
      <c r="G339" s="62" t="s">
        <v>8401</v>
      </c>
      <c r="H339" s="43" t="str">
        <f t="shared" si="74"/>
        <v/>
      </c>
      <c r="I339" s="43" t="str">
        <f t="shared" si="72"/>
        <v>F</v>
      </c>
      <c r="J339" s="62">
        <v>10</v>
      </c>
      <c r="K339" s="61"/>
      <c r="L339" s="61">
        <v>1</v>
      </c>
      <c r="M339" s="61"/>
      <c r="N339" s="61"/>
      <c r="O339" s="61">
        <v>1</v>
      </c>
      <c r="P339" s="61">
        <f t="shared" si="73"/>
        <v>1</v>
      </c>
    </row>
    <row r="340" spans="2:16" x14ac:dyDescent="0.45">
      <c r="B340" s="44">
        <v>2016</v>
      </c>
      <c r="C340" s="43" t="s">
        <v>8378</v>
      </c>
      <c r="D340" s="61" t="s">
        <v>8337</v>
      </c>
      <c r="E340" s="21">
        <v>59.217719907406718</v>
      </c>
      <c r="F340" s="73">
        <v>10000</v>
      </c>
      <c r="G340" s="62" t="s">
        <v>8401</v>
      </c>
      <c r="H340" s="43" t="str">
        <f t="shared" si="74"/>
        <v/>
      </c>
      <c r="I340" s="43" t="str">
        <f t="shared" si="72"/>
        <v>F</v>
      </c>
      <c r="J340" s="62">
        <v>100</v>
      </c>
      <c r="K340" s="61"/>
      <c r="L340" s="61"/>
      <c r="M340" s="61">
        <v>1</v>
      </c>
      <c r="N340" s="61"/>
      <c r="O340" s="61">
        <v>1</v>
      </c>
      <c r="P340" s="61">
        <f t="shared" si="73"/>
        <v>1</v>
      </c>
    </row>
    <row r="341" spans="2:16" x14ac:dyDescent="0.45">
      <c r="B341" s="44">
        <v>2016</v>
      </c>
      <c r="C341" s="43" t="s">
        <v>8378</v>
      </c>
      <c r="D341" s="61" t="s">
        <v>8351</v>
      </c>
      <c r="E341" s="21">
        <v>30.166614583333285</v>
      </c>
      <c r="F341" s="73">
        <v>12500</v>
      </c>
      <c r="G341" s="62" t="s">
        <v>8401</v>
      </c>
      <c r="H341" s="43" t="str">
        <f t="shared" si="74"/>
        <v>S</v>
      </c>
      <c r="I341" s="43" t="str">
        <f t="shared" si="72"/>
        <v/>
      </c>
      <c r="J341" s="62">
        <v>21643</v>
      </c>
      <c r="K341" s="61">
        <v>2</v>
      </c>
      <c r="L341" s="61"/>
      <c r="M341" s="61"/>
      <c r="N341" s="61"/>
      <c r="O341" s="61">
        <v>314</v>
      </c>
      <c r="P341" s="61">
        <f t="shared" si="73"/>
        <v>2</v>
      </c>
    </row>
    <row r="342" spans="2:16" x14ac:dyDescent="0.45">
      <c r="B342" s="44">
        <v>2016</v>
      </c>
      <c r="C342" s="43" t="s">
        <v>8369</v>
      </c>
      <c r="D342" s="61" t="s">
        <v>8353</v>
      </c>
      <c r="E342" s="21">
        <v>29.97976851851854</v>
      </c>
      <c r="F342" s="73">
        <v>10000</v>
      </c>
      <c r="G342" s="62" t="s">
        <v>8401</v>
      </c>
      <c r="H342" s="43" t="str">
        <f t="shared" si="74"/>
        <v/>
      </c>
      <c r="I342" s="43" t="str">
        <f t="shared" si="72"/>
        <v>F</v>
      </c>
      <c r="J342" s="62">
        <v>0</v>
      </c>
      <c r="K342" s="61"/>
      <c r="L342" s="61">
        <v>1</v>
      </c>
      <c r="M342" s="61"/>
      <c r="N342" s="61"/>
      <c r="O342" s="61">
        <v>0</v>
      </c>
      <c r="P342" s="61">
        <f t="shared" si="73"/>
        <v>1</v>
      </c>
    </row>
    <row r="343" spans="2:16" x14ac:dyDescent="0.45">
      <c r="B343" s="44">
        <v>2016</v>
      </c>
      <c r="C343" s="43" t="s">
        <v>8369</v>
      </c>
      <c r="D343" s="61" t="s">
        <v>8326</v>
      </c>
      <c r="E343" s="21">
        <v>38.482739197531679</v>
      </c>
      <c r="F343" s="73">
        <v>10000</v>
      </c>
      <c r="G343" s="62" t="s">
        <v>8401</v>
      </c>
      <c r="H343" s="43" t="str">
        <f t="shared" si="74"/>
        <v>S</v>
      </c>
      <c r="I343" s="43" t="str">
        <f t="shared" si="72"/>
        <v/>
      </c>
      <c r="J343" s="62">
        <v>10654</v>
      </c>
      <c r="K343" s="61">
        <v>3</v>
      </c>
      <c r="L343" s="61"/>
      <c r="M343" s="61"/>
      <c r="N343" s="61"/>
      <c r="O343" s="61">
        <v>158</v>
      </c>
      <c r="P343" s="61">
        <f t="shared" si="73"/>
        <v>3</v>
      </c>
    </row>
    <row r="344" spans="2:16" x14ac:dyDescent="0.45">
      <c r="B344" s="44">
        <v>2016</v>
      </c>
      <c r="C344" s="43" t="s">
        <v>8374</v>
      </c>
      <c r="D344" s="61" t="s">
        <v>8332</v>
      </c>
      <c r="E344" s="21">
        <v>30.041666666664241</v>
      </c>
      <c r="F344" s="73">
        <v>10000</v>
      </c>
      <c r="G344" s="62" t="s">
        <v>8401</v>
      </c>
      <c r="H344" s="43" t="str">
        <f t="shared" si="74"/>
        <v/>
      </c>
      <c r="I344" s="43" t="str">
        <f t="shared" si="72"/>
        <v>F</v>
      </c>
      <c r="J344" s="62">
        <v>0</v>
      </c>
      <c r="K344" s="61"/>
      <c r="L344" s="61"/>
      <c r="M344" s="61">
        <v>1</v>
      </c>
      <c r="N344" s="61"/>
      <c r="O344" s="61">
        <v>0</v>
      </c>
      <c r="P344" s="61">
        <f t="shared" si="73"/>
        <v>1</v>
      </c>
    </row>
    <row r="345" spans="2:16" x14ac:dyDescent="0.45">
      <c r="B345" s="44">
        <v>2016</v>
      </c>
      <c r="C345" s="43" t="s">
        <v>8372</v>
      </c>
      <c r="D345" s="61" t="s">
        <v>8347</v>
      </c>
      <c r="E345" s="21">
        <v>12.22020833332499</v>
      </c>
      <c r="F345" s="73">
        <v>10000</v>
      </c>
      <c r="G345" s="62" t="s">
        <v>8401</v>
      </c>
      <c r="H345" s="43" t="str">
        <f t="shared" si="74"/>
        <v/>
      </c>
      <c r="I345" s="43" t="str">
        <f t="shared" si="72"/>
        <v>F</v>
      </c>
      <c r="J345" s="62">
        <v>0</v>
      </c>
      <c r="K345" s="61"/>
      <c r="L345" s="61">
        <v>1</v>
      </c>
      <c r="M345" s="61"/>
      <c r="N345" s="61"/>
      <c r="O345" s="61">
        <v>0</v>
      </c>
      <c r="P345" s="61">
        <f t="shared" si="73"/>
        <v>1</v>
      </c>
    </row>
    <row r="346" spans="2:16" x14ac:dyDescent="0.45">
      <c r="B346" s="44">
        <v>2017</v>
      </c>
      <c r="C346" s="43" t="s">
        <v>8376</v>
      </c>
      <c r="D346" s="61" t="s">
        <v>8311</v>
      </c>
      <c r="E346" s="21">
        <v>30</v>
      </c>
      <c r="F346" s="73">
        <v>10275</v>
      </c>
      <c r="G346" s="62" t="s">
        <v>8401</v>
      </c>
      <c r="H346" s="43" t="str">
        <f t="shared" si="74"/>
        <v>S</v>
      </c>
      <c r="I346" s="43" t="str">
        <f t="shared" si="72"/>
        <v/>
      </c>
      <c r="J346" s="62">
        <v>14653</v>
      </c>
      <c r="K346" s="61">
        <v>1</v>
      </c>
      <c r="L346" s="61"/>
      <c r="M346" s="61"/>
      <c r="N346" s="61"/>
      <c r="O346" s="61">
        <v>79</v>
      </c>
      <c r="P346" s="61">
        <f t="shared" si="73"/>
        <v>1</v>
      </c>
    </row>
    <row r="347" spans="2:16" x14ac:dyDescent="0.45">
      <c r="B347" s="44">
        <v>2017</v>
      </c>
      <c r="C347" s="43" t="s">
        <v>8378</v>
      </c>
      <c r="D347" s="61" t="s">
        <v>8357</v>
      </c>
      <c r="E347" s="21">
        <v>29.958333333335759</v>
      </c>
      <c r="F347" s="73">
        <v>10000</v>
      </c>
      <c r="G347" s="62" t="s">
        <v>8401</v>
      </c>
      <c r="H347" s="43" t="str">
        <f t="shared" si="74"/>
        <v/>
      </c>
      <c r="I347" s="43" t="str">
        <f t="shared" si="72"/>
        <v>F</v>
      </c>
      <c r="J347" s="62">
        <v>3441</v>
      </c>
      <c r="K347" s="61"/>
      <c r="L347" s="61"/>
      <c r="M347" s="61"/>
      <c r="N347" s="61">
        <v>1</v>
      </c>
      <c r="O347" s="61">
        <v>26</v>
      </c>
      <c r="P347" s="61">
        <f t="shared" si="73"/>
        <v>1</v>
      </c>
    </row>
    <row r="348" spans="2:16" x14ac:dyDescent="0.45">
      <c r="B348" s="44">
        <v>2009</v>
      </c>
      <c r="C348" s="43" t="s">
        <v>8372</v>
      </c>
      <c r="D348" s="61" t="s">
        <v>8329</v>
      </c>
      <c r="E348" s="21">
        <v>77.041550925918273</v>
      </c>
      <c r="F348" s="73">
        <v>15000</v>
      </c>
      <c r="G348" s="62" t="s">
        <v>8402</v>
      </c>
      <c r="H348" s="43" t="str">
        <f t="shared" si="74"/>
        <v>S</v>
      </c>
      <c r="I348" s="43" t="str">
        <f t="shared" si="72"/>
        <v/>
      </c>
      <c r="J348" s="62">
        <v>15606.4</v>
      </c>
      <c r="K348" s="61">
        <v>1</v>
      </c>
      <c r="L348" s="61"/>
      <c r="M348" s="61"/>
      <c r="N348" s="61"/>
      <c r="O348" s="61">
        <v>200</v>
      </c>
      <c r="P348" s="61">
        <f t="shared" si="73"/>
        <v>1</v>
      </c>
    </row>
    <row r="349" spans="2:16" x14ac:dyDescent="0.45">
      <c r="B349" s="44">
        <v>2010</v>
      </c>
      <c r="C349" s="43" t="s">
        <v>8380</v>
      </c>
      <c r="D349" s="61" t="s">
        <v>8329</v>
      </c>
      <c r="E349" s="21">
        <v>58.190081018517958</v>
      </c>
      <c r="F349" s="73">
        <v>17500</v>
      </c>
      <c r="G349" s="62" t="s">
        <v>8402</v>
      </c>
      <c r="H349" s="43" t="str">
        <f t="shared" si="74"/>
        <v>S</v>
      </c>
      <c r="I349" s="43" t="str">
        <f t="shared" si="72"/>
        <v/>
      </c>
      <c r="J349" s="62">
        <v>20737.02</v>
      </c>
      <c r="K349" s="61">
        <v>2</v>
      </c>
      <c r="L349" s="61"/>
      <c r="M349" s="61"/>
      <c r="N349" s="61"/>
      <c r="O349" s="61">
        <v>224</v>
      </c>
      <c r="P349" s="61">
        <f t="shared" si="73"/>
        <v>2</v>
      </c>
    </row>
    <row r="350" spans="2:16" x14ac:dyDescent="0.45">
      <c r="B350" s="44">
        <v>2010</v>
      </c>
      <c r="C350" s="43" t="s">
        <v>8378</v>
      </c>
      <c r="D350" s="61" t="s">
        <v>8315</v>
      </c>
      <c r="E350" s="21">
        <v>50.054768518520483</v>
      </c>
      <c r="F350" s="73">
        <v>18925</v>
      </c>
      <c r="G350" s="62" t="s">
        <v>8402</v>
      </c>
      <c r="H350" s="43" t="str">
        <f t="shared" si="74"/>
        <v>S</v>
      </c>
      <c r="I350" s="43" t="str">
        <f t="shared" si="72"/>
        <v/>
      </c>
      <c r="J350" s="62">
        <v>23827</v>
      </c>
      <c r="K350" s="61">
        <v>3</v>
      </c>
      <c r="L350" s="61"/>
      <c r="M350" s="61"/>
      <c r="N350" s="61"/>
      <c r="O350" s="61">
        <v>192</v>
      </c>
      <c r="P350" s="61">
        <f t="shared" si="73"/>
        <v>3</v>
      </c>
    </row>
    <row r="351" spans="2:16" x14ac:dyDescent="0.45">
      <c r="B351" s="44">
        <v>2010</v>
      </c>
      <c r="C351" s="43" t="s">
        <v>8373</v>
      </c>
      <c r="D351" s="61" t="s">
        <v>8315</v>
      </c>
      <c r="E351" s="21">
        <v>40.041666666664241</v>
      </c>
      <c r="F351" s="73">
        <v>15000</v>
      </c>
      <c r="G351" s="62" t="s">
        <v>8402</v>
      </c>
      <c r="H351" s="43" t="str">
        <f t="shared" si="74"/>
        <v>S</v>
      </c>
      <c r="I351" s="43" t="str">
        <f t="shared" si="72"/>
        <v/>
      </c>
      <c r="J351" s="62">
        <v>33168.25</v>
      </c>
      <c r="K351" s="61">
        <v>2</v>
      </c>
      <c r="L351" s="61"/>
      <c r="M351" s="61"/>
      <c r="N351" s="61"/>
      <c r="O351" s="61">
        <v>467</v>
      </c>
      <c r="P351" s="61">
        <f t="shared" si="73"/>
        <v>2</v>
      </c>
    </row>
    <row r="352" spans="2:16" x14ac:dyDescent="0.45">
      <c r="B352" s="44">
        <v>2010</v>
      </c>
      <c r="C352" s="43" t="s">
        <v>8372</v>
      </c>
      <c r="D352" s="61" t="s">
        <v>8324</v>
      </c>
      <c r="E352" s="21">
        <v>29.482581018513883</v>
      </c>
      <c r="F352" s="73">
        <v>15000</v>
      </c>
      <c r="G352" s="62" t="s">
        <v>8402</v>
      </c>
      <c r="H352" s="43" t="str">
        <f t="shared" si="74"/>
        <v/>
      </c>
      <c r="I352" s="43" t="str">
        <f t="shared" si="72"/>
        <v>F</v>
      </c>
      <c r="J352" s="62">
        <v>400</v>
      </c>
      <c r="K352" s="61"/>
      <c r="L352" s="61">
        <v>1</v>
      </c>
      <c r="M352" s="61"/>
      <c r="N352" s="61"/>
      <c r="O352" s="61">
        <v>6</v>
      </c>
      <c r="P352" s="61">
        <f t="shared" si="73"/>
        <v>1</v>
      </c>
    </row>
    <row r="353" spans="2:16" x14ac:dyDescent="0.45">
      <c r="B353" s="44">
        <v>2011</v>
      </c>
      <c r="C353" s="43" t="s">
        <v>8376</v>
      </c>
      <c r="D353" s="61" t="s">
        <v>8326</v>
      </c>
      <c r="E353" s="21">
        <v>31.666666666666668</v>
      </c>
      <c r="F353" s="73">
        <v>18300</v>
      </c>
      <c r="G353" s="62" t="s">
        <v>8402</v>
      </c>
      <c r="H353" s="43" t="str">
        <f t="shared" si="74"/>
        <v>S</v>
      </c>
      <c r="I353" s="43" t="str">
        <f t="shared" si="72"/>
        <v/>
      </c>
      <c r="J353" s="62">
        <v>21504.11</v>
      </c>
      <c r="K353" s="61">
        <v>3</v>
      </c>
      <c r="L353" s="61"/>
      <c r="M353" s="61"/>
      <c r="N353" s="61"/>
      <c r="O353" s="61">
        <v>244</v>
      </c>
      <c r="P353" s="61">
        <f t="shared" si="73"/>
        <v>3</v>
      </c>
    </row>
    <row r="354" spans="2:16" x14ac:dyDescent="0.45">
      <c r="B354" s="44">
        <v>2011</v>
      </c>
      <c r="C354" s="43" t="s">
        <v>8374</v>
      </c>
      <c r="D354" s="61" t="s">
        <v>8326</v>
      </c>
      <c r="E354" s="21">
        <v>59.833593749997817</v>
      </c>
      <c r="F354" s="73">
        <v>17000</v>
      </c>
      <c r="G354" s="62" t="s">
        <v>8402</v>
      </c>
      <c r="H354" s="43" t="str">
        <f t="shared" si="74"/>
        <v>S</v>
      </c>
      <c r="I354" s="43" t="str">
        <f t="shared" si="72"/>
        <v/>
      </c>
      <c r="J354" s="62">
        <v>17091.72</v>
      </c>
      <c r="K354" s="61">
        <v>2</v>
      </c>
      <c r="L354" s="61"/>
      <c r="M354" s="61"/>
      <c r="N354" s="61"/>
      <c r="O354" s="61">
        <v>184</v>
      </c>
      <c r="P354" s="61">
        <f t="shared" si="73"/>
        <v>2</v>
      </c>
    </row>
    <row r="355" spans="2:16" x14ac:dyDescent="0.45">
      <c r="B355" s="44">
        <v>2011</v>
      </c>
      <c r="C355" s="43" t="s">
        <v>8373</v>
      </c>
      <c r="D355" s="61" t="s">
        <v>8328</v>
      </c>
      <c r="E355" s="21">
        <v>42.041666666664241</v>
      </c>
      <c r="F355" s="73">
        <v>15000</v>
      </c>
      <c r="G355" s="62" t="s">
        <v>8402</v>
      </c>
      <c r="H355" s="43" t="str">
        <f t="shared" si="74"/>
        <v/>
      </c>
      <c r="I355" s="43" t="str">
        <f t="shared" si="72"/>
        <v>F</v>
      </c>
      <c r="J355" s="62">
        <v>4635</v>
      </c>
      <c r="K355" s="61"/>
      <c r="L355" s="61">
        <v>1</v>
      </c>
      <c r="M355" s="61"/>
      <c r="N355" s="61"/>
      <c r="O355" s="61">
        <v>20</v>
      </c>
      <c r="P355" s="61">
        <f t="shared" si="73"/>
        <v>1</v>
      </c>
    </row>
    <row r="356" spans="2:16" x14ac:dyDescent="0.45">
      <c r="B356" s="44">
        <v>2011</v>
      </c>
      <c r="C356" s="43" t="s">
        <v>8373</v>
      </c>
      <c r="D356" s="61" t="s">
        <v>8346</v>
      </c>
      <c r="E356" s="21">
        <v>45.041666666664241</v>
      </c>
      <c r="F356" s="73">
        <v>16000</v>
      </c>
      <c r="G356" s="62" t="s">
        <v>8402</v>
      </c>
      <c r="H356" s="43" t="str">
        <f t="shared" si="74"/>
        <v>S</v>
      </c>
      <c r="I356" s="43" t="str">
        <f t="shared" si="72"/>
        <v/>
      </c>
      <c r="J356" s="62">
        <v>16422</v>
      </c>
      <c r="K356" s="61">
        <v>2</v>
      </c>
      <c r="L356" s="61"/>
      <c r="M356" s="61"/>
      <c r="N356" s="61"/>
      <c r="O356" s="61">
        <v>178</v>
      </c>
      <c r="P356" s="61">
        <f t="shared" si="73"/>
        <v>2</v>
      </c>
    </row>
    <row r="357" spans="2:16" x14ac:dyDescent="0.45">
      <c r="B357" s="44">
        <v>2011</v>
      </c>
      <c r="C357" s="43" t="s">
        <v>8373</v>
      </c>
      <c r="D357" s="61" t="s">
        <v>8326</v>
      </c>
      <c r="E357" s="21">
        <v>50.041666666669094</v>
      </c>
      <c r="F357" s="73">
        <v>15555.55</v>
      </c>
      <c r="G357" s="62" t="s">
        <v>8402</v>
      </c>
      <c r="H357" s="43" t="str">
        <f t="shared" si="74"/>
        <v>S</v>
      </c>
      <c r="I357" s="43" t="str">
        <f t="shared" si="72"/>
        <v/>
      </c>
      <c r="J357" s="62">
        <v>17511.55</v>
      </c>
      <c r="K357" s="61">
        <v>3</v>
      </c>
      <c r="L357" s="61"/>
      <c r="M357" s="61"/>
      <c r="N357" s="61"/>
      <c r="O357" s="61">
        <v>316</v>
      </c>
      <c r="P357" s="61">
        <f t="shared" si="73"/>
        <v>3</v>
      </c>
    </row>
    <row r="358" spans="2:16" x14ac:dyDescent="0.45">
      <c r="B358" s="44">
        <v>2012</v>
      </c>
      <c r="C358" s="43" t="s">
        <v>8371</v>
      </c>
      <c r="D358" s="61" t="s">
        <v>8355</v>
      </c>
      <c r="E358" s="21">
        <v>21.754594907407107</v>
      </c>
      <c r="F358" s="73">
        <v>16000</v>
      </c>
      <c r="G358" s="62" t="s">
        <v>8402</v>
      </c>
      <c r="H358" s="43" t="str">
        <f t="shared" si="74"/>
        <v>S</v>
      </c>
      <c r="I358" s="43" t="str">
        <f t="shared" si="72"/>
        <v/>
      </c>
      <c r="J358" s="62">
        <v>121236.65</v>
      </c>
      <c r="K358" s="61">
        <v>3</v>
      </c>
      <c r="L358" s="61"/>
      <c r="M358" s="61"/>
      <c r="N358" s="61"/>
      <c r="O358" s="61">
        <v>3647</v>
      </c>
      <c r="P358" s="61">
        <f t="shared" si="73"/>
        <v>3</v>
      </c>
    </row>
    <row r="359" spans="2:16" x14ac:dyDescent="0.45">
      <c r="B359" s="44">
        <v>2012</v>
      </c>
      <c r="C359" s="43" t="s">
        <v>8377</v>
      </c>
      <c r="D359" s="61" t="s">
        <v>8326</v>
      </c>
      <c r="E359" s="21">
        <v>36.669169560187584</v>
      </c>
      <c r="F359" s="73">
        <v>19600</v>
      </c>
      <c r="G359" s="62" t="s">
        <v>8402</v>
      </c>
      <c r="H359" s="43" t="str">
        <f t="shared" si="74"/>
        <v>S</v>
      </c>
      <c r="I359" s="43" t="str">
        <f t="shared" si="72"/>
        <v/>
      </c>
      <c r="J359" s="62">
        <v>21875</v>
      </c>
      <c r="K359" s="61">
        <v>4</v>
      </c>
      <c r="L359" s="61"/>
      <c r="M359" s="61"/>
      <c r="N359" s="61"/>
      <c r="O359" s="61">
        <v>292</v>
      </c>
      <c r="P359" s="61">
        <f t="shared" si="73"/>
        <v>4</v>
      </c>
    </row>
    <row r="360" spans="2:16" x14ac:dyDescent="0.45">
      <c r="B360" s="44">
        <v>2012</v>
      </c>
      <c r="C360" s="43" t="s">
        <v>8376</v>
      </c>
      <c r="D360" s="61" t="s">
        <v>8358</v>
      </c>
      <c r="E360" s="21">
        <v>44.979166666667879</v>
      </c>
      <c r="F360" s="73">
        <v>19250</v>
      </c>
      <c r="G360" s="62" t="s">
        <v>8402</v>
      </c>
      <c r="H360" s="43" t="str">
        <f t="shared" si="74"/>
        <v/>
      </c>
      <c r="I360" s="43" t="str">
        <f t="shared" si="72"/>
        <v>F</v>
      </c>
      <c r="J360" s="62">
        <v>860</v>
      </c>
      <c r="K360" s="61"/>
      <c r="L360" s="61">
        <v>2</v>
      </c>
      <c r="M360" s="61"/>
      <c r="N360" s="61"/>
      <c r="O360" s="61">
        <v>23</v>
      </c>
      <c r="P360" s="61">
        <f t="shared" si="73"/>
        <v>2</v>
      </c>
    </row>
    <row r="361" spans="2:16" x14ac:dyDescent="0.45">
      <c r="B361" s="44">
        <v>2012</v>
      </c>
      <c r="C361" s="43" t="s">
        <v>8380</v>
      </c>
      <c r="D361" s="61" t="s">
        <v>8329</v>
      </c>
      <c r="E361" s="21">
        <v>28.895576774692017</v>
      </c>
      <c r="F361" s="73">
        <v>15200</v>
      </c>
      <c r="G361" s="62" t="s">
        <v>8402</v>
      </c>
      <c r="H361" s="43" t="str">
        <f t="shared" si="74"/>
        <v>S</v>
      </c>
      <c r="I361" s="43" t="str">
        <f t="shared" si="72"/>
        <v/>
      </c>
      <c r="J361" s="62">
        <v>18270.25</v>
      </c>
      <c r="K361" s="61">
        <v>6</v>
      </c>
      <c r="L361" s="61"/>
      <c r="M361" s="61"/>
      <c r="N361" s="61"/>
      <c r="O361" s="61">
        <v>385</v>
      </c>
      <c r="P361" s="61">
        <f t="shared" si="73"/>
        <v>6</v>
      </c>
    </row>
    <row r="362" spans="2:16" x14ac:dyDescent="0.45">
      <c r="B362" s="44">
        <v>2012</v>
      </c>
      <c r="C362" s="43" t="s">
        <v>8380</v>
      </c>
      <c r="D362" s="61" t="s">
        <v>8328</v>
      </c>
      <c r="E362" s="21">
        <v>31.476388888884685</v>
      </c>
      <c r="F362" s="73">
        <v>16000</v>
      </c>
      <c r="G362" s="62" t="s">
        <v>8402</v>
      </c>
      <c r="H362" s="43" t="str">
        <f t="shared" si="74"/>
        <v/>
      </c>
      <c r="I362" s="43" t="str">
        <f t="shared" si="72"/>
        <v>F</v>
      </c>
      <c r="J362" s="62">
        <v>520</v>
      </c>
      <c r="K362" s="61"/>
      <c r="L362" s="61">
        <v>1</v>
      </c>
      <c r="M362" s="61"/>
      <c r="N362" s="61"/>
      <c r="O362" s="61">
        <v>8</v>
      </c>
      <c r="P362" s="61">
        <f t="shared" si="73"/>
        <v>1</v>
      </c>
    </row>
    <row r="363" spans="2:16" x14ac:dyDescent="0.45">
      <c r="B363" s="44">
        <v>2012</v>
      </c>
      <c r="C363" s="43" t="s">
        <v>8369</v>
      </c>
      <c r="D363" s="61" t="s">
        <v>8358</v>
      </c>
      <c r="E363" s="21">
        <v>33.745868055555547</v>
      </c>
      <c r="F363" s="73">
        <v>15000</v>
      </c>
      <c r="G363" s="62" t="s">
        <v>8402</v>
      </c>
      <c r="H363" s="43" t="str">
        <f t="shared" si="74"/>
        <v/>
      </c>
      <c r="I363" s="43" t="str">
        <f t="shared" si="72"/>
        <v>F</v>
      </c>
      <c r="J363" s="62">
        <v>2667</v>
      </c>
      <c r="K363" s="61"/>
      <c r="L363" s="61">
        <v>4</v>
      </c>
      <c r="M363" s="61"/>
      <c r="N363" s="61"/>
      <c r="O363" s="61">
        <v>75</v>
      </c>
      <c r="P363" s="61">
        <f t="shared" si="73"/>
        <v>4</v>
      </c>
    </row>
    <row r="364" spans="2:16" x14ac:dyDescent="0.45">
      <c r="B364" s="44">
        <v>2012</v>
      </c>
      <c r="C364" s="43" t="s">
        <v>8374</v>
      </c>
      <c r="D364" s="61" t="s">
        <v>8329</v>
      </c>
      <c r="E364" s="21">
        <v>39.050711805553874</v>
      </c>
      <c r="F364" s="73">
        <v>16000</v>
      </c>
      <c r="G364" s="62" t="s">
        <v>8402</v>
      </c>
      <c r="H364" s="43" t="str">
        <f t="shared" si="74"/>
        <v>S</v>
      </c>
      <c r="I364" s="43" t="str">
        <f t="shared" si="72"/>
        <v/>
      </c>
      <c r="J364" s="62">
        <v>25455.13</v>
      </c>
      <c r="K364" s="61">
        <v>2</v>
      </c>
      <c r="L364" s="61"/>
      <c r="M364" s="61"/>
      <c r="N364" s="61"/>
      <c r="O364" s="61">
        <v>416</v>
      </c>
      <c r="P364" s="61">
        <f t="shared" si="73"/>
        <v>2</v>
      </c>
    </row>
    <row r="365" spans="2:16" x14ac:dyDescent="0.45">
      <c r="B365" s="44">
        <v>2012</v>
      </c>
      <c r="C365" s="43" t="s">
        <v>8374</v>
      </c>
      <c r="D365" s="61" t="s">
        <v>8326</v>
      </c>
      <c r="E365" s="21">
        <v>33.333333333333336</v>
      </c>
      <c r="F365" s="73">
        <v>18000</v>
      </c>
      <c r="G365" s="62" t="s">
        <v>8402</v>
      </c>
      <c r="H365" s="43" t="str">
        <f t="shared" si="74"/>
        <v>S</v>
      </c>
      <c r="I365" s="43" t="str">
        <f t="shared" si="72"/>
        <v/>
      </c>
      <c r="J365" s="62">
        <v>27306</v>
      </c>
      <c r="K365" s="61">
        <v>3</v>
      </c>
      <c r="L365" s="61"/>
      <c r="M365" s="61"/>
      <c r="N365" s="61"/>
      <c r="O365" s="61">
        <v>346</v>
      </c>
      <c r="P365" s="61">
        <f t="shared" si="73"/>
        <v>3</v>
      </c>
    </row>
    <row r="366" spans="2:16" x14ac:dyDescent="0.45">
      <c r="B366" s="44">
        <v>2012</v>
      </c>
      <c r="C366" s="43" t="s">
        <v>8373</v>
      </c>
      <c r="D366" s="61" t="s">
        <v>8329</v>
      </c>
      <c r="E366" s="21">
        <v>33.4793016975309</v>
      </c>
      <c r="F366" s="73">
        <v>15877</v>
      </c>
      <c r="G366" s="62" t="s">
        <v>8402</v>
      </c>
      <c r="H366" s="43" t="str">
        <f t="shared" si="74"/>
        <v>S</v>
      </c>
      <c r="I366" s="43" t="str">
        <f t="shared" si="72"/>
        <v/>
      </c>
      <c r="J366" s="62">
        <v>16862</v>
      </c>
      <c r="K366" s="61">
        <v>5</v>
      </c>
      <c r="L366" s="61">
        <v>1</v>
      </c>
      <c r="M366" s="61"/>
      <c r="N366" s="61"/>
      <c r="O366" s="61">
        <v>225</v>
      </c>
      <c r="P366" s="61">
        <f t="shared" si="73"/>
        <v>6</v>
      </c>
    </row>
    <row r="367" spans="2:16" x14ac:dyDescent="0.45">
      <c r="B367" s="44">
        <v>2012</v>
      </c>
      <c r="C367" s="43" t="s">
        <v>8372</v>
      </c>
      <c r="D367" s="61" t="s">
        <v>8334</v>
      </c>
      <c r="E367" s="21">
        <v>25</v>
      </c>
      <c r="F367" s="73">
        <v>15000</v>
      </c>
      <c r="G367" s="62" t="s">
        <v>8402</v>
      </c>
      <c r="H367" s="43" t="str">
        <f t="shared" si="74"/>
        <v/>
      </c>
      <c r="I367" s="43" t="str">
        <f t="shared" si="72"/>
        <v>F</v>
      </c>
      <c r="J367" s="62">
        <v>548</v>
      </c>
      <c r="K367" s="61"/>
      <c r="L367" s="61">
        <v>2</v>
      </c>
      <c r="M367" s="61"/>
      <c r="N367" s="61"/>
      <c r="O367" s="61">
        <v>24</v>
      </c>
      <c r="P367" s="61">
        <f t="shared" si="73"/>
        <v>2</v>
      </c>
    </row>
    <row r="368" spans="2:16" x14ac:dyDescent="0.45">
      <c r="B368" s="44">
        <v>2013</v>
      </c>
      <c r="C368" s="43" t="s">
        <v>8381</v>
      </c>
      <c r="D368" s="61" t="s">
        <v>8326</v>
      </c>
      <c r="E368" s="21">
        <v>23.8743032407423</v>
      </c>
      <c r="F368" s="73">
        <v>18900</v>
      </c>
      <c r="G368" s="62" t="s">
        <v>8402</v>
      </c>
      <c r="H368" s="43" t="str">
        <f t="shared" si="74"/>
        <v>S</v>
      </c>
      <c r="I368" s="43" t="str">
        <f t="shared" si="72"/>
        <v/>
      </c>
      <c r="J368" s="62">
        <v>19158</v>
      </c>
      <c r="K368" s="61">
        <v>5</v>
      </c>
      <c r="L368" s="61"/>
      <c r="M368" s="61"/>
      <c r="N368" s="61"/>
      <c r="O368" s="61">
        <v>208</v>
      </c>
      <c r="P368" s="61">
        <f t="shared" si="73"/>
        <v>5</v>
      </c>
    </row>
    <row r="369" spans="2:16" x14ac:dyDescent="0.45">
      <c r="B369" s="44">
        <v>2013</v>
      </c>
      <c r="C369" s="43" t="s">
        <v>8376</v>
      </c>
      <c r="D369" s="61" t="s">
        <v>8324</v>
      </c>
      <c r="E369" s="21">
        <v>40</v>
      </c>
      <c r="F369" s="73">
        <v>17500</v>
      </c>
      <c r="G369" s="62" t="s">
        <v>8402</v>
      </c>
      <c r="H369" s="43" t="str">
        <f t="shared" si="74"/>
        <v/>
      </c>
      <c r="I369" s="43" t="str">
        <f t="shared" si="72"/>
        <v>F</v>
      </c>
      <c r="J369" s="62">
        <v>0</v>
      </c>
      <c r="K369" s="61"/>
      <c r="L369" s="61">
        <v>1</v>
      </c>
      <c r="M369" s="61"/>
      <c r="N369" s="61"/>
      <c r="O369" s="61">
        <v>0</v>
      </c>
      <c r="P369" s="61">
        <f t="shared" si="73"/>
        <v>1</v>
      </c>
    </row>
    <row r="370" spans="2:16" x14ac:dyDescent="0.45">
      <c r="B370" s="44">
        <v>2013</v>
      </c>
      <c r="C370" s="43" t="s">
        <v>8380</v>
      </c>
      <c r="D370" s="61" t="s">
        <v>8324</v>
      </c>
      <c r="E370" s="21">
        <v>42.178912037037662</v>
      </c>
      <c r="F370" s="73">
        <v>15000</v>
      </c>
      <c r="G370" s="62" t="s">
        <v>8402</v>
      </c>
      <c r="H370" s="43" t="str">
        <f t="shared" si="74"/>
        <v/>
      </c>
      <c r="I370" s="43" t="str">
        <f t="shared" si="72"/>
        <v>F</v>
      </c>
      <c r="J370" s="62">
        <v>1</v>
      </c>
      <c r="K370" s="61"/>
      <c r="L370" s="61">
        <v>1</v>
      </c>
      <c r="M370" s="61"/>
      <c r="N370" s="61"/>
      <c r="O370" s="61">
        <v>1</v>
      </c>
      <c r="P370" s="61">
        <f t="shared" si="73"/>
        <v>1</v>
      </c>
    </row>
    <row r="371" spans="2:16" x14ac:dyDescent="0.45">
      <c r="B371" s="44">
        <v>2013</v>
      </c>
      <c r="C371" s="43" t="s">
        <v>8380</v>
      </c>
      <c r="D371" s="61" t="s">
        <v>8329</v>
      </c>
      <c r="E371" s="21">
        <v>32.974357638890069</v>
      </c>
      <c r="F371" s="73">
        <v>17500</v>
      </c>
      <c r="G371" s="62" t="s">
        <v>8402</v>
      </c>
      <c r="H371" s="43" t="str">
        <f t="shared" si="74"/>
        <v>S</v>
      </c>
      <c r="I371" s="43" t="str">
        <f t="shared" si="72"/>
        <v/>
      </c>
      <c r="J371" s="62">
        <v>20400.010000000002</v>
      </c>
      <c r="K371" s="61">
        <v>2</v>
      </c>
      <c r="L371" s="61"/>
      <c r="M371" s="61"/>
      <c r="N371" s="61"/>
      <c r="O371" s="61">
        <v>176</v>
      </c>
      <c r="P371" s="61">
        <f t="shared" si="73"/>
        <v>2</v>
      </c>
    </row>
    <row r="372" spans="2:16" x14ac:dyDescent="0.45">
      <c r="B372" s="44">
        <v>2013</v>
      </c>
      <c r="C372" s="43" t="s">
        <v>8369</v>
      </c>
      <c r="D372" s="61" t="s">
        <v>8323</v>
      </c>
      <c r="E372" s="21">
        <v>32.5</v>
      </c>
      <c r="F372" s="73">
        <v>17900</v>
      </c>
      <c r="G372" s="62" t="s">
        <v>8402</v>
      </c>
      <c r="H372" s="43" t="str">
        <f t="shared" si="74"/>
        <v>S</v>
      </c>
      <c r="I372" s="43" t="str">
        <f t="shared" si="72"/>
        <v/>
      </c>
      <c r="J372" s="62">
        <v>20512.8</v>
      </c>
      <c r="K372" s="61">
        <v>2</v>
      </c>
      <c r="L372" s="61"/>
      <c r="M372" s="61"/>
      <c r="N372" s="61"/>
      <c r="O372" s="61">
        <v>243</v>
      </c>
      <c r="P372" s="61">
        <f t="shared" si="73"/>
        <v>2</v>
      </c>
    </row>
    <row r="373" spans="2:16" x14ac:dyDescent="0.45">
      <c r="B373" s="44">
        <v>2013</v>
      </c>
      <c r="C373" s="43" t="s">
        <v>8374</v>
      </c>
      <c r="D373" s="61" t="s">
        <v>8329</v>
      </c>
      <c r="E373" s="21">
        <v>35.605804398148393</v>
      </c>
      <c r="F373" s="73">
        <v>15300</v>
      </c>
      <c r="G373" s="62" t="s">
        <v>8402</v>
      </c>
      <c r="H373" s="43" t="str">
        <f t="shared" si="74"/>
        <v>S</v>
      </c>
      <c r="I373" s="43" t="str">
        <f t="shared" si="72"/>
        <v/>
      </c>
      <c r="J373" s="62">
        <v>17537.43</v>
      </c>
      <c r="K373" s="61">
        <v>4</v>
      </c>
      <c r="L373" s="61"/>
      <c r="M373" s="61"/>
      <c r="N373" s="61"/>
      <c r="O373" s="61">
        <v>295</v>
      </c>
      <c r="P373" s="61">
        <f t="shared" si="73"/>
        <v>4</v>
      </c>
    </row>
    <row r="374" spans="2:16" x14ac:dyDescent="0.45">
      <c r="B374" s="44">
        <v>2013</v>
      </c>
      <c r="C374" s="43" t="s">
        <v>8372</v>
      </c>
      <c r="D374" s="61" t="s">
        <v>8326</v>
      </c>
      <c r="E374" s="21">
        <v>27.025490740740498</v>
      </c>
      <c r="F374" s="73">
        <v>17650</v>
      </c>
      <c r="G374" s="62" t="s">
        <v>8402</v>
      </c>
      <c r="H374" s="43" t="str">
        <f t="shared" si="74"/>
        <v>S</v>
      </c>
      <c r="I374" s="43" t="str">
        <f t="shared" si="72"/>
        <v/>
      </c>
      <c r="J374" s="62">
        <v>22711.52</v>
      </c>
      <c r="K374" s="61">
        <v>5</v>
      </c>
      <c r="L374" s="61"/>
      <c r="M374" s="61"/>
      <c r="N374" s="61"/>
      <c r="O374" s="61">
        <v>399</v>
      </c>
      <c r="P374" s="61">
        <f t="shared" si="73"/>
        <v>5</v>
      </c>
    </row>
    <row r="375" spans="2:16" x14ac:dyDescent="0.45">
      <c r="B375" s="44">
        <v>2014</v>
      </c>
      <c r="C375" s="43" t="s">
        <v>8379</v>
      </c>
      <c r="D375" s="61" t="s">
        <v>8357</v>
      </c>
      <c r="E375" s="21">
        <v>27.291435185186856</v>
      </c>
      <c r="F375" s="73">
        <v>15000</v>
      </c>
      <c r="G375" s="62" t="s">
        <v>8402</v>
      </c>
      <c r="H375" s="43" t="str">
        <f t="shared" si="74"/>
        <v/>
      </c>
      <c r="I375" s="43" t="str">
        <f t="shared" si="72"/>
        <v>F</v>
      </c>
      <c r="J375" s="62">
        <v>18185</v>
      </c>
      <c r="K375" s="61">
        <v>1</v>
      </c>
      <c r="L375" s="61"/>
      <c r="M375" s="61"/>
      <c r="N375" s="61"/>
      <c r="O375" s="61">
        <v>226</v>
      </c>
      <c r="P375" s="61">
        <f t="shared" si="73"/>
        <v>1</v>
      </c>
    </row>
    <row r="376" spans="2:16" x14ac:dyDescent="0.45">
      <c r="B376" s="44">
        <v>2014</v>
      </c>
      <c r="C376" s="43" t="s">
        <v>8379</v>
      </c>
      <c r="D376" s="61" t="s">
        <v>8340</v>
      </c>
      <c r="E376" s="21">
        <v>60</v>
      </c>
      <c r="F376" s="73">
        <v>15000</v>
      </c>
      <c r="G376" s="62" t="s">
        <v>8402</v>
      </c>
      <c r="H376" s="43" t="str">
        <f t="shared" si="74"/>
        <v/>
      </c>
      <c r="I376" s="43" t="str">
        <f t="shared" si="72"/>
        <v>F</v>
      </c>
      <c r="J376" s="62">
        <v>1060</v>
      </c>
      <c r="K376" s="61"/>
      <c r="L376" s="61"/>
      <c r="M376" s="61">
        <v>1</v>
      </c>
      <c r="N376" s="61"/>
      <c r="O376" s="61">
        <v>18</v>
      </c>
      <c r="P376" s="61">
        <f t="shared" si="73"/>
        <v>1</v>
      </c>
    </row>
    <row r="377" spans="2:16" x14ac:dyDescent="0.45">
      <c r="B377" s="44">
        <v>2014</v>
      </c>
      <c r="C377" s="43" t="s">
        <v>8381</v>
      </c>
      <c r="D377" s="61" t="s">
        <v>8343</v>
      </c>
      <c r="E377" s="21">
        <v>30</v>
      </c>
      <c r="F377" s="73">
        <v>18000</v>
      </c>
      <c r="G377" s="62" t="s">
        <v>8402</v>
      </c>
      <c r="H377" s="43" t="str">
        <f t="shared" si="74"/>
        <v/>
      </c>
      <c r="I377" s="43" t="str">
        <f t="shared" si="72"/>
        <v>F</v>
      </c>
      <c r="J377" s="62">
        <v>6</v>
      </c>
      <c r="K377" s="61"/>
      <c r="L377" s="61">
        <v>1</v>
      </c>
      <c r="M377" s="61"/>
      <c r="N377" s="61"/>
      <c r="O377" s="61">
        <v>2</v>
      </c>
      <c r="P377" s="61">
        <f t="shared" si="73"/>
        <v>1</v>
      </c>
    </row>
    <row r="378" spans="2:16" x14ac:dyDescent="0.45">
      <c r="B378" s="44">
        <v>2014</v>
      </c>
      <c r="C378" s="43" t="s">
        <v>8377</v>
      </c>
      <c r="D378" s="61" t="s">
        <v>8328</v>
      </c>
      <c r="E378" s="21">
        <v>29.958333333335759</v>
      </c>
      <c r="F378" s="73">
        <v>15000</v>
      </c>
      <c r="G378" s="62" t="s">
        <v>8402</v>
      </c>
      <c r="H378" s="43" t="str">
        <f t="shared" si="74"/>
        <v/>
      </c>
      <c r="I378" s="43" t="str">
        <f t="shared" si="72"/>
        <v>F</v>
      </c>
      <c r="J378" s="62">
        <v>0</v>
      </c>
      <c r="K378" s="61"/>
      <c r="L378" s="61">
        <v>1</v>
      </c>
      <c r="M378" s="61"/>
      <c r="N378" s="61"/>
      <c r="O378" s="61">
        <v>0</v>
      </c>
      <c r="P378" s="61">
        <f t="shared" si="73"/>
        <v>1</v>
      </c>
    </row>
    <row r="379" spans="2:16" x14ac:dyDescent="0.45">
      <c r="B379" s="44">
        <v>2014</v>
      </c>
      <c r="C379" s="43" t="s">
        <v>8370</v>
      </c>
      <c r="D379" s="61" t="s">
        <v>8311</v>
      </c>
      <c r="E379" s="21">
        <v>28.75</v>
      </c>
      <c r="F379" s="73">
        <v>17850</v>
      </c>
      <c r="G379" s="62" t="s">
        <v>8402</v>
      </c>
      <c r="H379" s="43" t="str">
        <f t="shared" si="74"/>
        <v>S</v>
      </c>
      <c r="I379" s="43" t="str">
        <f t="shared" si="72"/>
        <v/>
      </c>
      <c r="J379" s="62">
        <v>19773.989999999998</v>
      </c>
      <c r="K379" s="61">
        <v>4</v>
      </c>
      <c r="L379" s="61"/>
      <c r="M379" s="61"/>
      <c r="N379" s="61"/>
      <c r="O379" s="61">
        <v>290</v>
      </c>
      <c r="P379" s="61">
        <f t="shared" si="73"/>
        <v>4</v>
      </c>
    </row>
    <row r="380" spans="2:16" x14ac:dyDescent="0.45">
      <c r="B380" s="44">
        <v>2014</v>
      </c>
      <c r="C380" s="43" t="s">
        <v>8370</v>
      </c>
      <c r="D380" s="61" t="s">
        <v>8320</v>
      </c>
      <c r="E380" s="21">
        <v>30</v>
      </c>
      <c r="F380" s="73">
        <v>16500</v>
      </c>
      <c r="G380" s="62" t="s">
        <v>8402</v>
      </c>
      <c r="H380" s="43" t="str">
        <f t="shared" si="74"/>
        <v/>
      </c>
      <c r="I380" s="43" t="str">
        <f t="shared" si="72"/>
        <v>F</v>
      </c>
      <c r="J380" s="62">
        <v>590.02</v>
      </c>
      <c r="K380" s="61"/>
      <c r="L380" s="61"/>
      <c r="M380" s="61">
        <v>2</v>
      </c>
      <c r="N380" s="61"/>
      <c r="O380" s="61">
        <v>13</v>
      </c>
      <c r="P380" s="61">
        <f t="shared" si="73"/>
        <v>2</v>
      </c>
    </row>
    <row r="381" spans="2:16" x14ac:dyDescent="0.45">
      <c r="B381" s="44">
        <v>2014</v>
      </c>
      <c r="C381" s="43" t="s">
        <v>8380</v>
      </c>
      <c r="D381" s="61" t="s">
        <v>8356</v>
      </c>
      <c r="E381" s="21">
        <v>30</v>
      </c>
      <c r="F381" s="73">
        <v>19500</v>
      </c>
      <c r="G381" s="62" t="s">
        <v>8402</v>
      </c>
      <c r="H381" s="43" t="str">
        <f t="shared" si="74"/>
        <v/>
      </c>
      <c r="I381" s="43" t="str">
        <f t="shared" si="72"/>
        <v>F</v>
      </c>
      <c r="J381" s="62">
        <v>3415</v>
      </c>
      <c r="K381" s="61"/>
      <c r="L381" s="61">
        <v>1</v>
      </c>
      <c r="M381" s="61"/>
      <c r="N381" s="61"/>
      <c r="O381" s="61">
        <v>27</v>
      </c>
      <c r="P381" s="61">
        <f t="shared" si="73"/>
        <v>1</v>
      </c>
    </row>
    <row r="382" spans="2:16" x14ac:dyDescent="0.45">
      <c r="B382" s="44">
        <v>2014</v>
      </c>
      <c r="C382" s="43" t="s">
        <v>8380</v>
      </c>
      <c r="D382" s="61" t="s">
        <v>8341</v>
      </c>
      <c r="E382" s="21">
        <v>33.337968750001892</v>
      </c>
      <c r="F382" s="73">
        <v>17000</v>
      </c>
      <c r="G382" s="62" t="s">
        <v>8402</v>
      </c>
      <c r="H382" s="43" t="str">
        <f t="shared" si="74"/>
        <v/>
      </c>
      <c r="I382" s="43" t="str">
        <f t="shared" si="72"/>
        <v>F</v>
      </c>
      <c r="J382" s="62">
        <v>807</v>
      </c>
      <c r="K382" s="61"/>
      <c r="L382" s="61">
        <v>1</v>
      </c>
      <c r="M382" s="61">
        <v>1</v>
      </c>
      <c r="N382" s="61"/>
      <c r="O382" s="61">
        <v>22</v>
      </c>
      <c r="P382" s="61">
        <f t="shared" si="73"/>
        <v>2</v>
      </c>
    </row>
    <row r="383" spans="2:16" x14ac:dyDescent="0.45">
      <c r="B383" s="44">
        <v>2014</v>
      </c>
      <c r="C383" s="43" t="s">
        <v>8369</v>
      </c>
      <c r="D383" s="61" t="s">
        <v>8326</v>
      </c>
      <c r="E383" s="21">
        <v>31.620669367285398</v>
      </c>
      <c r="F383" s="73">
        <v>19500</v>
      </c>
      <c r="G383" s="62" t="s">
        <v>8402</v>
      </c>
      <c r="H383" s="43" t="str">
        <f t="shared" si="74"/>
        <v>S</v>
      </c>
      <c r="I383" s="43" t="str">
        <f t="shared" si="72"/>
        <v/>
      </c>
      <c r="J383" s="62">
        <v>25591</v>
      </c>
      <c r="K383" s="61">
        <v>6</v>
      </c>
      <c r="L383" s="61"/>
      <c r="M383" s="61"/>
      <c r="N383" s="61"/>
      <c r="O383" s="61">
        <v>488</v>
      </c>
      <c r="P383" s="61">
        <f t="shared" si="73"/>
        <v>6</v>
      </c>
    </row>
    <row r="384" spans="2:16" x14ac:dyDescent="0.45">
      <c r="B384" s="44">
        <v>2014</v>
      </c>
      <c r="C384" s="43" t="s">
        <v>8369</v>
      </c>
      <c r="D384" s="61" t="s">
        <v>8311</v>
      </c>
      <c r="E384" s="21">
        <v>33.461809413577917</v>
      </c>
      <c r="F384" s="73">
        <v>17000</v>
      </c>
      <c r="G384" s="62" t="s">
        <v>8402</v>
      </c>
      <c r="H384" s="43" t="str">
        <f t="shared" si="74"/>
        <v>S</v>
      </c>
      <c r="I384" s="43" t="str">
        <f t="shared" si="72"/>
        <v/>
      </c>
      <c r="J384" s="62">
        <v>17071</v>
      </c>
      <c r="K384" s="61">
        <v>3</v>
      </c>
      <c r="L384" s="61"/>
      <c r="M384" s="61"/>
      <c r="N384" s="61"/>
      <c r="O384" s="61">
        <v>105</v>
      </c>
      <c r="P384" s="61">
        <f t="shared" si="73"/>
        <v>3</v>
      </c>
    </row>
    <row r="385" spans="2:16" x14ac:dyDescent="0.45">
      <c r="B385" s="44">
        <v>2014</v>
      </c>
      <c r="C385" s="43" t="s">
        <v>8374</v>
      </c>
      <c r="D385" s="61" t="s">
        <v>8349</v>
      </c>
      <c r="E385" s="21">
        <v>44.767112268520577</v>
      </c>
      <c r="F385" s="73">
        <v>18000</v>
      </c>
      <c r="G385" s="62" t="s">
        <v>8402</v>
      </c>
      <c r="H385" s="43" t="str">
        <f t="shared" si="74"/>
        <v>S</v>
      </c>
      <c r="I385" s="43" t="str">
        <f t="shared" si="72"/>
        <v/>
      </c>
      <c r="J385" s="62">
        <v>26851</v>
      </c>
      <c r="K385" s="61">
        <v>2</v>
      </c>
      <c r="L385" s="61"/>
      <c r="M385" s="61"/>
      <c r="N385" s="61"/>
      <c r="O385" s="61">
        <v>277</v>
      </c>
      <c r="P385" s="61">
        <f t="shared" si="73"/>
        <v>2</v>
      </c>
    </row>
    <row r="386" spans="2:16" x14ac:dyDescent="0.45">
      <c r="B386" s="44">
        <v>2014</v>
      </c>
      <c r="C386" s="43" t="s">
        <v>8374</v>
      </c>
      <c r="D386" s="61" t="s">
        <v>8342</v>
      </c>
      <c r="E386" s="21">
        <v>32.484687500000291</v>
      </c>
      <c r="F386" s="73">
        <v>15000</v>
      </c>
      <c r="G386" s="62" t="s">
        <v>8402</v>
      </c>
      <c r="H386" s="43" t="str">
        <f t="shared" si="74"/>
        <v>S</v>
      </c>
      <c r="I386" s="43" t="str">
        <f t="shared" si="72"/>
        <v/>
      </c>
      <c r="J386" s="62">
        <v>28300.45</v>
      </c>
      <c r="K386" s="61">
        <v>1</v>
      </c>
      <c r="L386" s="61"/>
      <c r="M386" s="61"/>
      <c r="N386" s="61"/>
      <c r="O386" s="61">
        <v>441</v>
      </c>
      <c r="P386" s="61">
        <f t="shared" si="73"/>
        <v>1</v>
      </c>
    </row>
    <row r="387" spans="2:16" x14ac:dyDescent="0.45">
      <c r="B387" s="44">
        <v>2014</v>
      </c>
      <c r="C387" s="43" t="s">
        <v>8374</v>
      </c>
      <c r="D387" s="61" t="s">
        <v>8341</v>
      </c>
      <c r="E387" s="21">
        <v>40.347222222221411</v>
      </c>
      <c r="F387" s="73">
        <v>16000</v>
      </c>
      <c r="G387" s="62" t="s">
        <v>8402</v>
      </c>
      <c r="H387" s="43" t="str">
        <f t="shared" si="74"/>
        <v/>
      </c>
      <c r="I387" s="43" t="str">
        <f t="shared" si="72"/>
        <v>F</v>
      </c>
      <c r="J387" s="62">
        <v>723</v>
      </c>
      <c r="K387" s="61"/>
      <c r="L387" s="61">
        <v>3</v>
      </c>
      <c r="M387" s="61"/>
      <c r="N387" s="61"/>
      <c r="O387" s="61">
        <v>18</v>
      </c>
      <c r="P387" s="61">
        <f t="shared" si="73"/>
        <v>3</v>
      </c>
    </row>
    <row r="388" spans="2:16" x14ac:dyDescent="0.45">
      <c r="B388" s="44">
        <v>2014</v>
      </c>
      <c r="C388" s="43" t="s">
        <v>8373</v>
      </c>
      <c r="D388" s="61" t="s">
        <v>8328</v>
      </c>
      <c r="E388" s="21">
        <v>30.041666666671517</v>
      </c>
      <c r="F388" s="73">
        <v>15000</v>
      </c>
      <c r="G388" s="62" t="s">
        <v>8402</v>
      </c>
      <c r="H388" s="43" t="str">
        <f t="shared" si="74"/>
        <v/>
      </c>
      <c r="I388" s="43" t="str">
        <f t="shared" ref="I388:I451" si="75">IFERROR(VLOOKUP(D388,$W$143:$AC$169,7,0),"")</f>
        <v>F</v>
      </c>
      <c r="J388" s="62">
        <v>330</v>
      </c>
      <c r="K388" s="61"/>
      <c r="L388" s="61">
        <v>1</v>
      </c>
      <c r="M388" s="61"/>
      <c r="N388" s="61"/>
      <c r="O388" s="61">
        <v>6</v>
      </c>
      <c r="P388" s="61">
        <f t="shared" ref="P388:P451" si="76">SUM(K388:N388)</f>
        <v>1</v>
      </c>
    </row>
    <row r="389" spans="2:16" x14ac:dyDescent="0.45">
      <c r="B389" s="44">
        <v>2014</v>
      </c>
      <c r="C389" s="43" t="s">
        <v>8373</v>
      </c>
      <c r="D389" s="61" t="s">
        <v>8350</v>
      </c>
      <c r="E389" s="21">
        <v>60.041666666671517</v>
      </c>
      <c r="F389" s="73">
        <v>15000</v>
      </c>
      <c r="G389" s="62" t="s">
        <v>8402</v>
      </c>
      <c r="H389" s="43" t="str">
        <f t="shared" ref="H389:H452" si="77">IFERROR(VLOOKUP(D389,$W$125:$AC$139,7,0),"")</f>
        <v/>
      </c>
      <c r="I389" s="43" t="str">
        <f t="shared" si="75"/>
        <v>F</v>
      </c>
      <c r="J389" s="62">
        <v>3172</v>
      </c>
      <c r="K389" s="61"/>
      <c r="L389" s="61">
        <v>1</v>
      </c>
      <c r="M389" s="61"/>
      <c r="N389" s="61"/>
      <c r="O389" s="61">
        <v>7</v>
      </c>
      <c r="P389" s="61">
        <f t="shared" si="76"/>
        <v>1</v>
      </c>
    </row>
    <row r="390" spans="2:16" x14ac:dyDescent="0.45">
      <c r="B390" s="44">
        <v>2014</v>
      </c>
      <c r="C390" s="43" t="s">
        <v>8373</v>
      </c>
      <c r="D390" s="61" t="s">
        <v>8339</v>
      </c>
      <c r="E390" s="21">
        <v>34.924405864194945</v>
      </c>
      <c r="F390" s="73">
        <v>19850</v>
      </c>
      <c r="G390" s="62" t="s">
        <v>8402</v>
      </c>
      <c r="H390" s="43" t="str">
        <f t="shared" si="77"/>
        <v/>
      </c>
      <c r="I390" s="43" t="str">
        <f t="shared" si="75"/>
        <v>F</v>
      </c>
      <c r="J390" s="62">
        <v>22963</v>
      </c>
      <c r="K390" s="61">
        <v>2</v>
      </c>
      <c r="L390" s="61">
        <v>1</v>
      </c>
      <c r="M390" s="61"/>
      <c r="N390" s="61"/>
      <c r="O390" s="61">
        <v>184</v>
      </c>
      <c r="P390" s="61">
        <f t="shared" si="76"/>
        <v>3</v>
      </c>
    </row>
    <row r="391" spans="2:16" x14ac:dyDescent="0.45">
      <c r="B391" s="44">
        <v>2014</v>
      </c>
      <c r="C391" s="43" t="s">
        <v>8373</v>
      </c>
      <c r="D391" s="61" t="s">
        <v>8311</v>
      </c>
      <c r="E391" s="21">
        <v>45.041666666664241</v>
      </c>
      <c r="F391" s="73">
        <v>15000</v>
      </c>
      <c r="G391" s="62" t="s">
        <v>8402</v>
      </c>
      <c r="H391" s="43" t="str">
        <f t="shared" si="77"/>
        <v>S</v>
      </c>
      <c r="I391" s="43" t="str">
        <f t="shared" si="75"/>
        <v/>
      </c>
      <c r="J391" s="62">
        <v>15671.55</v>
      </c>
      <c r="K391" s="61">
        <v>2</v>
      </c>
      <c r="L391" s="61"/>
      <c r="M391" s="61"/>
      <c r="N391" s="61"/>
      <c r="O391" s="61">
        <v>145</v>
      </c>
      <c r="P391" s="61">
        <f t="shared" si="76"/>
        <v>2</v>
      </c>
    </row>
    <row r="392" spans="2:16" x14ac:dyDescent="0.45">
      <c r="B392" s="44">
        <v>2014</v>
      </c>
      <c r="C392" s="43" t="s">
        <v>8372</v>
      </c>
      <c r="D392" s="61" t="s">
        <v>8316</v>
      </c>
      <c r="E392" s="21">
        <v>60.041666666664241</v>
      </c>
      <c r="F392" s="73">
        <v>15000</v>
      </c>
      <c r="G392" s="62" t="s">
        <v>8402</v>
      </c>
      <c r="H392" s="43" t="str">
        <f t="shared" si="77"/>
        <v/>
      </c>
      <c r="I392" s="43" t="str">
        <f t="shared" si="75"/>
        <v>F</v>
      </c>
      <c r="J392" s="62">
        <v>4884</v>
      </c>
      <c r="K392" s="61"/>
      <c r="L392" s="61">
        <v>1</v>
      </c>
      <c r="M392" s="61"/>
      <c r="N392" s="61"/>
      <c r="O392" s="61">
        <v>55</v>
      </c>
      <c r="P392" s="61">
        <f t="shared" si="76"/>
        <v>1</v>
      </c>
    </row>
    <row r="393" spans="2:16" x14ac:dyDescent="0.45">
      <c r="B393" s="44">
        <v>2014</v>
      </c>
      <c r="C393" s="43" t="s">
        <v>8372</v>
      </c>
      <c r="D393" s="61" t="s">
        <v>8342</v>
      </c>
      <c r="E393" s="21">
        <v>33.354699074072414</v>
      </c>
      <c r="F393" s="73">
        <v>15000</v>
      </c>
      <c r="G393" s="62" t="s">
        <v>8402</v>
      </c>
      <c r="H393" s="43" t="str">
        <f t="shared" si="77"/>
        <v>S</v>
      </c>
      <c r="I393" s="43" t="str">
        <f t="shared" si="75"/>
        <v/>
      </c>
      <c r="J393" s="62">
        <v>15186.69</v>
      </c>
      <c r="K393" s="61">
        <v>1</v>
      </c>
      <c r="L393" s="61"/>
      <c r="M393" s="61"/>
      <c r="N393" s="61"/>
      <c r="O393" s="61">
        <v>340</v>
      </c>
      <c r="P393" s="61">
        <f t="shared" si="76"/>
        <v>1</v>
      </c>
    </row>
    <row r="394" spans="2:16" x14ac:dyDescent="0.45">
      <c r="B394" s="44">
        <v>2014</v>
      </c>
      <c r="C394" s="43" t="s">
        <v>8372</v>
      </c>
      <c r="D394" s="61" t="s">
        <v>8352</v>
      </c>
      <c r="E394" s="21">
        <v>38.060231481475057</v>
      </c>
      <c r="F394" s="73">
        <v>15000</v>
      </c>
      <c r="G394" s="62" t="s">
        <v>8402</v>
      </c>
      <c r="H394" s="43" t="str">
        <f t="shared" si="77"/>
        <v>S</v>
      </c>
      <c r="I394" s="43" t="str">
        <f t="shared" si="75"/>
        <v/>
      </c>
      <c r="J394" s="62">
        <v>15230.03</v>
      </c>
      <c r="K394" s="61">
        <v>1</v>
      </c>
      <c r="L394" s="61"/>
      <c r="M394" s="61"/>
      <c r="N394" s="61"/>
      <c r="O394" s="61">
        <v>102</v>
      </c>
      <c r="P394" s="61">
        <f t="shared" si="76"/>
        <v>1</v>
      </c>
    </row>
    <row r="395" spans="2:16" x14ac:dyDescent="0.45">
      <c r="B395" s="44">
        <v>2015</v>
      </c>
      <c r="C395" s="43" t="s">
        <v>8379</v>
      </c>
      <c r="D395" s="61" t="s">
        <v>8343</v>
      </c>
      <c r="E395" s="21">
        <v>22.5</v>
      </c>
      <c r="F395" s="73">
        <v>18500</v>
      </c>
      <c r="G395" s="62" t="s">
        <v>8402</v>
      </c>
      <c r="H395" s="43" t="str">
        <f t="shared" si="77"/>
        <v/>
      </c>
      <c r="I395" s="43" t="str">
        <f t="shared" si="75"/>
        <v>F</v>
      </c>
      <c r="J395" s="62">
        <v>50</v>
      </c>
      <c r="K395" s="61"/>
      <c r="L395" s="61">
        <v>2</v>
      </c>
      <c r="M395" s="61"/>
      <c r="N395" s="61"/>
      <c r="O395" s="61">
        <v>1</v>
      </c>
      <c r="P395" s="61">
        <f t="shared" si="76"/>
        <v>2</v>
      </c>
    </row>
    <row r="396" spans="2:16" x14ac:dyDescent="0.45">
      <c r="B396" s="44">
        <v>2015</v>
      </c>
      <c r="C396" s="43" t="s">
        <v>8379</v>
      </c>
      <c r="D396" s="61" t="s">
        <v>8355</v>
      </c>
      <c r="E396" s="21">
        <v>45</v>
      </c>
      <c r="F396" s="73">
        <v>18000</v>
      </c>
      <c r="G396" s="62" t="s">
        <v>8402</v>
      </c>
      <c r="H396" s="43" t="str">
        <f t="shared" si="77"/>
        <v>S</v>
      </c>
      <c r="I396" s="43" t="str">
        <f t="shared" si="75"/>
        <v/>
      </c>
      <c r="J396" s="62">
        <v>25052</v>
      </c>
      <c r="K396" s="61">
        <v>2</v>
      </c>
      <c r="L396" s="61"/>
      <c r="M396" s="61"/>
      <c r="N396" s="61"/>
      <c r="O396" s="61">
        <v>534</v>
      </c>
      <c r="P396" s="61">
        <f t="shared" si="76"/>
        <v>2</v>
      </c>
    </row>
    <row r="397" spans="2:16" x14ac:dyDescent="0.45">
      <c r="B397" s="44">
        <v>2015</v>
      </c>
      <c r="C397" s="43" t="s">
        <v>8371</v>
      </c>
      <c r="D397" s="61" t="s">
        <v>8316</v>
      </c>
      <c r="E397" s="21">
        <v>49.999753086420242</v>
      </c>
      <c r="F397" s="73">
        <v>16175</v>
      </c>
      <c r="G397" s="62" t="s">
        <v>8402</v>
      </c>
      <c r="H397" s="43" t="str">
        <f t="shared" si="77"/>
        <v/>
      </c>
      <c r="I397" s="43" t="str">
        <f t="shared" si="75"/>
        <v>F</v>
      </c>
      <c r="J397" s="62">
        <v>570</v>
      </c>
      <c r="K397" s="61"/>
      <c r="L397" s="61">
        <v>3</v>
      </c>
      <c r="M397" s="61"/>
      <c r="N397" s="61"/>
      <c r="O397" s="61">
        <v>8</v>
      </c>
      <c r="P397" s="61">
        <f t="shared" si="76"/>
        <v>3</v>
      </c>
    </row>
    <row r="398" spans="2:16" x14ac:dyDescent="0.45">
      <c r="B398" s="44">
        <v>2015</v>
      </c>
      <c r="C398" s="43" t="s">
        <v>8381</v>
      </c>
      <c r="D398" s="61" t="s">
        <v>8337</v>
      </c>
      <c r="E398" s="21">
        <v>30</v>
      </c>
      <c r="F398" s="73">
        <v>15000</v>
      </c>
      <c r="G398" s="62" t="s">
        <v>8402</v>
      </c>
      <c r="H398" s="43" t="str">
        <f t="shared" si="77"/>
        <v/>
      </c>
      <c r="I398" s="43" t="str">
        <f t="shared" si="75"/>
        <v>F</v>
      </c>
      <c r="J398" s="62">
        <v>0</v>
      </c>
      <c r="K398" s="61"/>
      <c r="L398" s="61">
        <v>1</v>
      </c>
      <c r="M398" s="61"/>
      <c r="N398" s="61"/>
      <c r="O398" s="61">
        <v>0</v>
      </c>
      <c r="P398" s="61">
        <f t="shared" si="76"/>
        <v>1</v>
      </c>
    </row>
    <row r="399" spans="2:16" x14ac:dyDescent="0.45">
      <c r="B399" s="44">
        <v>2015</v>
      </c>
      <c r="C399" s="43" t="s">
        <v>8381</v>
      </c>
      <c r="D399" s="61" t="s">
        <v>8342</v>
      </c>
      <c r="E399" s="21">
        <v>41.036273148143664</v>
      </c>
      <c r="F399" s="73">
        <v>16000</v>
      </c>
      <c r="G399" s="62" t="s">
        <v>8402</v>
      </c>
      <c r="H399" s="43" t="str">
        <f t="shared" si="77"/>
        <v>S</v>
      </c>
      <c r="I399" s="43" t="str">
        <f t="shared" si="75"/>
        <v/>
      </c>
      <c r="J399" s="62">
        <v>17260.37</v>
      </c>
      <c r="K399" s="61">
        <v>1</v>
      </c>
      <c r="L399" s="61"/>
      <c r="M399" s="61"/>
      <c r="N399" s="61"/>
      <c r="O399" s="61">
        <v>248</v>
      </c>
      <c r="P399" s="61">
        <f t="shared" si="76"/>
        <v>1</v>
      </c>
    </row>
    <row r="400" spans="2:16" x14ac:dyDescent="0.45">
      <c r="B400" s="44">
        <v>2015</v>
      </c>
      <c r="C400" s="43" t="s">
        <v>8377</v>
      </c>
      <c r="D400" s="61" t="s">
        <v>8315</v>
      </c>
      <c r="E400" s="21">
        <v>30.671570216043619</v>
      </c>
      <c r="F400" s="73">
        <v>19500</v>
      </c>
      <c r="G400" s="62" t="s">
        <v>8402</v>
      </c>
      <c r="H400" s="43" t="str">
        <f t="shared" si="77"/>
        <v>S</v>
      </c>
      <c r="I400" s="43" t="str">
        <f t="shared" si="75"/>
        <v/>
      </c>
      <c r="J400" s="62">
        <v>21505.05</v>
      </c>
      <c r="K400" s="61">
        <v>3</v>
      </c>
      <c r="L400" s="61"/>
      <c r="M400" s="61"/>
      <c r="N400" s="61"/>
      <c r="O400" s="61">
        <v>224</v>
      </c>
      <c r="P400" s="61">
        <f t="shared" si="76"/>
        <v>3</v>
      </c>
    </row>
    <row r="401" spans="2:16" x14ac:dyDescent="0.45">
      <c r="B401" s="44">
        <v>2015</v>
      </c>
      <c r="C401" s="43" t="s">
        <v>8377</v>
      </c>
      <c r="D401" s="61" t="s">
        <v>8347</v>
      </c>
      <c r="E401" s="21">
        <v>29.958333333328483</v>
      </c>
      <c r="F401" s="73">
        <v>16500</v>
      </c>
      <c r="G401" s="62" t="s">
        <v>8402</v>
      </c>
      <c r="H401" s="43" t="str">
        <f t="shared" si="77"/>
        <v/>
      </c>
      <c r="I401" s="43" t="str">
        <f t="shared" si="75"/>
        <v>F</v>
      </c>
      <c r="J401" s="62">
        <v>1</v>
      </c>
      <c r="K401" s="61"/>
      <c r="L401" s="61">
        <v>1</v>
      </c>
      <c r="M401" s="61"/>
      <c r="N401" s="61"/>
      <c r="O401" s="61">
        <v>1</v>
      </c>
      <c r="P401" s="61">
        <f t="shared" si="76"/>
        <v>1</v>
      </c>
    </row>
    <row r="402" spans="2:16" x14ac:dyDescent="0.45">
      <c r="B402" s="44">
        <v>2015</v>
      </c>
      <c r="C402" s="43" t="s">
        <v>8376</v>
      </c>
      <c r="D402" s="61" t="s">
        <v>8316</v>
      </c>
      <c r="E402" s="21">
        <v>30</v>
      </c>
      <c r="F402" s="73">
        <v>17000</v>
      </c>
      <c r="G402" s="62" t="s">
        <v>8402</v>
      </c>
      <c r="H402" s="43" t="str">
        <f t="shared" si="77"/>
        <v/>
      </c>
      <c r="I402" s="43" t="str">
        <f t="shared" si="75"/>
        <v>F</v>
      </c>
      <c r="J402" s="62">
        <v>6691</v>
      </c>
      <c r="K402" s="61"/>
      <c r="L402" s="61">
        <v>1</v>
      </c>
      <c r="M402" s="61"/>
      <c r="N402" s="61"/>
      <c r="O402" s="61">
        <v>17</v>
      </c>
      <c r="P402" s="61">
        <f t="shared" si="76"/>
        <v>1</v>
      </c>
    </row>
    <row r="403" spans="2:16" x14ac:dyDescent="0.45">
      <c r="B403" s="44">
        <v>2015</v>
      </c>
      <c r="C403" s="43" t="s">
        <v>8369</v>
      </c>
      <c r="D403" s="61" t="s">
        <v>8347</v>
      </c>
      <c r="E403" s="21">
        <v>43.380914351854393</v>
      </c>
      <c r="F403" s="73">
        <v>16000</v>
      </c>
      <c r="G403" s="62" t="s">
        <v>8402</v>
      </c>
      <c r="H403" s="43" t="str">
        <f t="shared" si="77"/>
        <v/>
      </c>
      <c r="I403" s="43" t="str">
        <f t="shared" si="75"/>
        <v>F</v>
      </c>
      <c r="J403" s="62">
        <v>650</v>
      </c>
      <c r="K403" s="61"/>
      <c r="L403" s="61">
        <v>3</v>
      </c>
      <c r="M403" s="61"/>
      <c r="N403" s="61"/>
      <c r="O403" s="61">
        <v>3</v>
      </c>
      <c r="P403" s="61">
        <f t="shared" si="76"/>
        <v>3</v>
      </c>
    </row>
    <row r="404" spans="2:16" x14ac:dyDescent="0.45">
      <c r="B404" s="44">
        <v>2015</v>
      </c>
      <c r="C404" s="43" t="s">
        <v>8374</v>
      </c>
      <c r="D404" s="61" t="s">
        <v>8356</v>
      </c>
      <c r="E404" s="21">
        <v>47.132771990742185</v>
      </c>
      <c r="F404" s="73">
        <v>18300</v>
      </c>
      <c r="G404" s="62" t="s">
        <v>8402</v>
      </c>
      <c r="H404" s="43" t="str">
        <f t="shared" si="77"/>
        <v/>
      </c>
      <c r="I404" s="43" t="str">
        <f t="shared" si="75"/>
        <v>F</v>
      </c>
      <c r="J404" s="62">
        <v>19101</v>
      </c>
      <c r="K404" s="61">
        <v>2</v>
      </c>
      <c r="L404" s="61"/>
      <c r="M404" s="61"/>
      <c r="N404" s="61"/>
      <c r="O404" s="61">
        <v>115</v>
      </c>
      <c r="P404" s="61">
        <f t="shared" si="76"/>
        <v>2</v>
      </c>
    </row>
    <row r="405" spans="2:16" x14ac:dyDescent="0.45">
      <c r="B405" s="44">
        <v>2015</v>
      </c>
      <c r="C405" s="43" t="s">
        <v>8373</v>
      </c>
      <c r="D405" s="61" t="s">
        <v>8355</v>
      </c>
      <c r="E405" s="21">
        <v>45.041666666664241</v>
      </c>
      <c r="F405" s="73">
        <v>15150</v>
      </c>
      <c r="G405" s="62" t="s">
        <v>8402</v>
      </c>
      <c r="H405" s="43" t="str">
        <f t="shared" si="77"/>
        <v>S</v>
      </c>
      <c r="I405" s="43" t="str">
        <f t="shared" si="75"/>
        <v/>
      </c>
      <c r="J405" s="62">
        <v>16778</v>
      </c>
      <c r="K405" s="61">
        <v>2</v>
      </c>
      <c r="L405" s="61"/>
      <c r="M405" s="61"/>
      <c r="N405" s="61"/>
      <c r="O405" s="61">
        <v>122</v>
      </c>
      <c r="P405" s="61">
        <f t="shared" si="76"/>
        <v>2</v>
      </c>
    </row>
    <row r="406" spans="2:16" x14ac:dyDescent="0.45">
      <c r="B406" s="44">
        <v>2016</v>
      </c>
      <c r="C406" s="43" t="s">
        <v>8379</v>
      </c>
      <c r="D406" s="61" t="s">
        <v>8334</v>
      </c>
      <c r="E406" s="21">
        <v>60</v>
      </c>
      <c r="F406" s="73">
        <v>15000</v>
      </c>
      <c r="G406" s="62" t="s">
        <v>8402</v>
      </c>
      <c r="H406" s="43" t="str">
        <f t="shared" si="77"/>
        <v/>
      </c>
      <c r="I406" s="43" t="str">
        <f t="shared" si="75"/>
        <v>F</v>
      </c>
      <c r="J406" s="62">
        <v>243</v>
      </c>
      <c r="K406" s="61"/>
      <c r="L406" s="61">
        <v>1</v>
      </c>
      <c r="M406" s="61"/>
      <c r="N406" s="61"/>
      <c r="O406" s="61">
        <v>15</v>
      </c>
      <c r="P406" s="61">
        <f t="shared" si="76"/>
        <v>1</v>
      </c>
    </row>
    <row r="407" spans="2:16" x14ac:dyDescent="0.45">
      <c r="B407" s="44">
        <v>2016</v>
      </c>
      <c r="C407" s="43" t="s">
        <v>8371</v>
      </c>
      <c r="D407" s="61" t="s">
        <v>8332</v>
      </c>
      <c r="E407" s="21">
        <v>40</v>
      </c>
      <c r="F407" s="73">
        <v>15000</v>
      </c>
      <c r="G407" s="62" t="s">
        <v>8402</v>
      </c>
      <c r="H407" s="43" t="str">
        <f t="shared" si="77"/>
        <v/>
      </c>
      <c r="I407" s="43" t="str">
        <f t="shared" si="75"/>
        <v>F</v>
      </c>
      <c r="J407" s="62">
        <v>212</v>
      </c>
      <c r="K407" s="61"/>
      <c r="L407" s="61"/>
      <c r="M407" s="61">
        <v>1</v>
      </c>
      <c r="N407" s="61"/>
      <c r="O407" s="61">
        <v>4</v>
      </c>
      <c r="P407" s="61">
        <f t="shared" si="76"/>
        <v>1</v>
      </c>
    </row>
    <row r="408" spans="2:16" x14ac:dyDescent="0.45">
      <c r="B408" s="44">
        <v>2016</v>
      </c>
      <c r="C408" s="43" t="s">
        <v>8371</v>
      </c>
      <c r="D408" s="61" t="s">
        <v>8345</v>
      </c>
      <c r="E408" s="21">
        <v>30</v>
      </c>
      <c r="F408" s="73">
        <v>15000</v>
      </c>
      <c r="G408" s="62" t="s">
        <v>8402</v>
      </c>
      <c r="H408" s="43" t="str">
        <f t="shared" si="77"/>
        <v/>
      </c>
      <c r="I408" s="43" t="str">
        <f t="shared" si="75"/>
        <v>F</v>
      </c>
      <c r="J408" s="62">
        <v>0</v>
      </c>
      <c r="K408" s="61"/>
      <c r="L408" s="61">
        <v>1</v>
      </c>
      <c r="M408" s="61"/>
      <c r="N408" s="61"/>
      <c r="O408" s="61">
        <v>0</v>
      </c>
      <c r="P408" s="61">
        <f t="shared" si="76"/>
        <v>1</v>
      </c>
    </row>
    <row r="409" spans="2:16" x14ac:dyDescent="0.45">
      <c r="B409" s="44">
        <v>2016</v>
      </c>
      <c r="C409" s="43" t="s">
        <v>8381</v>
      </c>
      <c r="D409" s="61" t="s">
        <v>8357</v>
      </c>
      <c r="E409" s="21">
        <v>30</v>
      </c>
      <c r="F409" s="73">
        <v>15000</v>
      </c>
      <c r="G409" s="62" t="s">
        <v>8402</v>
      </c>
      <c r="H409" s="43" t="str">
        <f t="shared" si="77"/>
        <v/>
      </c>
      <c r="I409" s="43" t="str">
        <f t="shared" si="75"/>
        <v>F</v>
      </c>
      <c r="J409" s="62">
        <v>15744</v>
      </c>
      <c r="K409" s="61">
        <v>1</v>
      </c>
      <c r="L409" s="61"/>
      <c r="M409" s="61"/>
      <c r="N409" s="61"/>
      <c r="O409" s="61">
        <v>249</v>
      </c>
      <c r="P409" s="61">
        <f t="shared" si="76"/>
        <v>1</v>
      </c>
    </row>
    <row r="410" spans="2:16" x14ac:dyDescent="0.45">
      <c r="B410" s="44">
        <v>2016</v>
      </c>
      <c r="C410" s="43" t="s">
        <v>8376</v>
      </c>
      <c r="D410" s="61" t="s">
        <v>8314</v>
      </c>
      <c r="E410" s="21">
        <v>60</v>
      </c>
      <c r="F410" s="73">
        <v>15000</v>
      </c>
      <c r="G410" s="62" t="s">
        <v>8402</v>
      </c>
      <c r="H410" s="43" t="str">
        <f t="shared" si="77"/>
        <v/>
      </c>
      <c r="I410" s="43" t="str">
        <f t="shared" si="75"/>
        <v>F</v>
      </c>
      <c r="J410" s="62">
        <v>50</v>
      </c>
      <c r="K410" s="61"/>
      <c r="L410" s="61">
        <v>1</v>
      </c>
      <c r="M410" s="61"/>
      <c r="N410" s="61"/>
      <c r="O410" s="61">
        <v>1</v>
      </c>
      <c r="P410" s="61">
        <f t="shared" si="76"/>
        <v>1</v>
      </c>
    </row>
    <row r="411" spans="2:16" x14ac:dyDescent="0.45">
      <c r="B411" s="44">
        <v>2016</v>
      </c>
      <c r="C411" s="43" t="s">
        <v>8376</v>
      </c>
      <c r="D411" s="61" t="s">
        <v>8355</v>
      </c>
      <c r="E411" s="21">
        <v>27.967048611106293</v>
      </c>
      <c r="F411" s="73">
        <v>15000</v>
      </c>
      <c r="G411" s="62" t="s">
        <v>8402</v>
      </c>
      <c r="H411" s="43" t="str">
        <f t="shared" si="77"/>
        <v>S</v>
      </c>
      <c r="I411" s="43" t="str">
        <f t="shared" si="75"/>
        <v/>
      </c>
      <c r="J411" s="62">
        <v>3155</v>
      </c>
      <c r="K411" s="61"/>
      <c r="L411" s="61"/>
      <c r="M411" s="61">
        <v>1</v>
      </c>
      <c r="N411" s="61"/>
      <c r="O411" s="61">
        <v>43</v>
      </c>
      <c r="P411" s="61">
        <f t="shared" si="76"/>
        <v>1</v>
      </c>
    </row>
    <row r="412" spans="2:16" x14ac:dyDescent="0.45">
      <c r="B412" s="44">
        <v>2016</v>
      </c>
      <c r="C412" s="43" t="s">
        <v>8370</v>
      </c>
      <c r="D412" s="61" t="s">
        <v>8315</v>
      </c>
      <c r="E412" s="21">
        <v>56.285995370373712</v>
      </c>
      <c r="F412" s="73">
        <v>15000</v>
      </c>
      <c r="G412" s="62" t="s">
        <v>8402</v>
      </c>
      <c r="H412" s="43" t="str">
        <f t="shared" si="77"/>
        <v>S</v>
      </c>
      <c r="I412" s="43" t="str">
        <f t="shared" si="75"/>
        <v/>
      </c>
      <c r="J412" s="62">
        <v>16520.04</v>
      </c>
      <c r="K412" s="61">
        <v>1</v>
      </c>
      <c r="L412" s="61"/>
      <c r="M412" s="61"/>
      <c r="N412" s="61"/>
      <c r="O412" s="61">
        <v>236</v>
      </c>
      <c r="P412" s="61">
        <f t="shared" si="76"/>
        <v>1</v>
      </c>
    </row>
    <row r="413" spans="2:16" x14ac:dyDescent="0.45">
      <c r="B413" s="44">
        <v>2016</v>
      </c>
      <c r="C413" s="43" t="s">
        <v>8378</v>
      </c>
      <c r="D413" s="61" t="s">
        <v>8326</v>
      </c>
      <c r="E413" s="21">
        <v>30.176944444443507</v>
      </c>
      <c r="F413" s="73">
        <v>18800</v>
      </c>
      <c r="G413" s="62" t="s">
        <v>8402</v>
      </c>
      <c r="H413" s="43" t="str">
        <f t="shared" si="77"/>
        <v>S</v>
      </c>
      <c r="I413" s="43" t="str">
        <f t="shared" si="75"/>
        <v/>
      </c>
      <c r="J413" s="62">
        <v>20426</v>
      </c>
      <c r="K413" s="61">
        <v>1</v>
      </c>
      <c r="L413" s="61"/>
      <c r="M413" s="61"/>
      <c r="N413" s="61"/>
      <c r="O413" s="61">
        <v>206</v>
      </c>
      <c r="P413" s="61">
        <f t="shared" si="76"/>
        <v>1</v>
      </c>
    </row>
    <row r="414" spans="2:16" x14ac:dyDescent="0.45">
      <c r="B414" s="44">
        <v>2016</v>
      </c>
      <c r="C414" s="43" t="s">
        <v>8374</v>
      </c>
      <c r="D414" s="61" t="s">
        <v>8339</v>
      </c>
      <c r="E414" s="21">
        <v>32.911817129628616</v>
      </c>
      <c r="F414" s="73">
        <v>17000</v>
      </c>
      <c r="G414" s="62" t="s">
        <v>8402</v>
      </c>
      <c r="H414" s="43" t="str">
        <f t="shared" si="77"/>
        <v/>
      </c>
      <c r="I414" s="43" t="str">
        <f t="shared" si="75"/>
        <v>F</v>
      </c>
      <c r="J414" s="62">
        <v>14736</v>
      </c>
      <c r="K414" s="61">
        <v>1</v>
      </c>
      <c r="L414" s="61">
        <v>1</v>
      </c>
      <c r="M414" s="61"/>
      <c r="N414" s="61"/>
      <c r="O414" s="61">
        <v>229</v>
      </c>
      <c r="P414" s="61">
        <f t="shared" si="76"/>
        <v>2</v>
      </c>
    </row>
    <row r="415" spans="2:16" x14ac:dyDescent="0.45">
      <c r="B415" s="44">
        <v>2016</v>
      </c>
      <c r="C415" s="43" t="s">
        <v>8374</v>
      </c>
      <c r="D415" s="61" t="s">
        <v>8326</v>
      </c>
      <c r="E415" s="21">
        <v>30</v>
      </c>
      <c r="F415" s="73">
        <v>15000</v>
      </c>
      <c r="G415" s="62" t="s">
        <v>8402</v>
      </c>
      <c r="H415" s="43" t="str">
        <f t="shared" si="77"/>
        <v>S</v>
      </c>
      <c r="I415" s="43" t="str">
        <f t="shared" si="75"/>
        <v/>
      </c>
      <c r="J415" s="62">
        <v>15856</v>
      </c>
      <c r="K415" s="61">
        <v>2</v>
      </c>
      <c r="L415" s="61"/>
      <c r="M415" s="61"/>
      <c r="N415" s="61"/>
      <c r="O415" s="61">
        <v>125</v>
      </c>
      <c r="P415" s="61">
        <f t="shared" si="76"/>
        <v>2</v>
      </c>
    </row>
    <row r="416" spans="2:16" x14ac:dyDescent="0.45">
      <c r="B416" s="44">
        <v>2016</v>
      </c>
      <c r="C416" s="43" t="s">
        <v>8373</v>
      </c>
      <c r="D416" s="61" t="s">
        <v>8337</v>
      </c>
      <c r="E416" s="21">
        <v>24.673130787043192</v>
      </c>
      <c r="F416" s="73">
        <v>17500</v>
      </c>
      <c r="G416" s="62" t="s">
        <v>8402</v>
      </c>
      <c r="H416" s="43" t="str">
        <f t="shared" si="77"/>
        <v/>
      </c>
      <c r="I416" s="43" t="str">
        <f t="shared" si="75"/>
        <v>F</v>
      </c>
      <c r="J416" s="62">
        <v>173</v>
      </c>
      <c r="K416" s="61"/>
      <c r="L416" s="61">
        <v>2</v>
      </c>
      <c r="M416" s="61"/>
      <c r="N416" s="61"/>
      <c r="O416" s="61">
        <v>6</v>
      </c>
      <c r="P416" s="61">
        <f t="shared" si="76"/>
        <v>2</v>
      </c>
    </row>
    <row r="417" spans="2:16" x14ac:dyDescent="0.45">
      <c r="B417" s="44">
        <v>2016</v>
      </c>
      <c r="C417" s="43" t="s">
        <v>8372</v>
      </c>
      <c r="D417" s="61" t="s">
        <v>8326</v>
      </c>
      <c r="E417" s="21">
        <v>28.677287808641267</v>
      </c>
      <c r="F417" s="73">
        <v>16000</v>
      </c>
      <c r="G417" s="62" t="s">
        <v>8402</v>
      </c>
      <c r="H417" s="43" t="str">
        <f t="shared" si="77"/>
        <v>S</v>
      </c>
      <c r="I417" s="43" t="str">
        <f t="shared" si="75"/>
        <v/>
      </c>
      <c r="J417" s="62">
        <v>20178.37</v>
      </c>
      <c r="K417" s="61">
        <v>3</v>
      </c>
      <c r="L417" s="61"/>
      <c r="M417" s="61"/>
      <c r="N417" s="61"/>
      <c r="O417" s="61">
        <v>315</v>
      </c>
      <c r="P417" s="61">
        <f t="shared" si="76"/>
        <v>3</v>
      </c>
    </row>
    <row r="418" spans="2:16" x14ac:dyDescent="0.45">
      <c r="B418" s="44">
        <v>2017</v>
      </c>
      <c r="C418" s="43" t="s">
        <v>8376</v>
      </c>
      <c r="D418" s="61" t="s">
        <v>8316</v>
      </c>
      <c r="E418" s="21">
        <v>30</v>
      </c>
      <c r="F418" s="73">
        <v>18300</v>
      </c>
      <c r="G418" s="62" t="s">
        <v>8402</v>
      </c>
      <c r="H418" s="43" t="str">
        <f t="shared" si="77"/>
        <v/>
      </c>
      <c r="I418" s="43" t="str">
        <f t="shared" si="75"/>
        <v>F</v>
      </c>
      <c r="J418" s="62">
        <v>206</v>
      </c>
      <c r="K418" s="61"/>
      <c r="L418" s="61">
        <v>2</v>
      </c>
      <c r="M418" s="61"/>
      <c r="N418" s="61"/>
      <c r="O418" s="61">
        <v>4</v>
      </c>
      <c r="P418" s="61">
        <f t="shared" si="76"/>
        <v>2</v>
      </c>
    </row>
    <row r="419" spans="2:16" x14ac:dyDescent="0.45">
      <c r="B419" s="44">
        <v>2017</v>
      </c>
      <c r="C419" s="43" t="s">
        <v>8378</v>
      </c>
      <c r="D419" s="61" t="s">
        <v>8352</v>
      </c>
      <c r="E419" s="21">
        <v>29.544182098764093</v>
      </c>
      <c r="F419" s="73">
        <v>17950</v>
      </c>
      <c r="G419" s="62" t="s">
        <v>8402</v>
      </c>
      <c r="H419" s="43" t="str">
        <f t="shared" si="77"/>
        <v>S</v>
      </c>
      <c r="I419" s="43" t="str">
        <f t="shared" si="75"/>
        <v/>
      </c>
      <c r="J419" s="62">
        <v>313</v>
      </c>
      <c r="K419" s="61"/>
      <c r="L419" s="61"/>
      <c r="M419" s="61"/>
      <c r="N419" s="61">
        <v>3</v>
      </c>
      <c r="O419" s="61">
        <v>9</v>
      </c>
      <c r="P419" s="61">
        <f t="shared" si="76"/>
        <v>3</v>
      </c>
    </row>
    <row r="420" spans="2:16" x14ac:dyDescent="0.45">
      <c r="B420" s="44">
        <v>2009</v>
      </c>
      <c r="C420" s="43" t="s">
        <v>8371</v>
      </c>
      <c r="D420" s="61" t="s">
        <v>8316</v>
      </c>
      <c r="E420" s="21">
        <v>54.978842592594447</v>
      </c>
      <c r="F420" s="73">
        <v>20000</v>
      </c>
      <c r="G420" s="62" t="s">
        <v>8403</v>
      </c>
      <c r="H420" s="43" t="str">
        <f t="shared" si="77"/>
        <v/>
      </c>
      <c r="I420" s="43" t="str">
        <f t="shared" si="75"/>
        <v>F</v>
      </c>
      <c r="J420" s="62">
        <v>1910</v>
      </c>
      <c r="K420" s="61"/>
      <c r="L420" s="61">
        <v>1</v>
      </c>
      <c r="M420" s="61"/>
      <c r="N420" s="61"/>
      <c r="O420" s="61">
        <v>26</v>
      </c>
      <c r="P420" s="61">
        <f t="shared" si="76"/>
        <v>1</v>
      </c>
    </row>
    <row r="421" spans="2:16" x14ac:dyDescent="0.45">
      <c r="B421" s="44">
        <v>2010</v>
      </c>
      <c r="C421" s="43" t="s">
        <v>8381</v>
      </c>
      <c r="D421" s="61" t="s">
        <v>8326</v>
      </c>
      <c r="E421" s="21">
        <v>76.262457561727686</v>
      </c>
      <c r="F421" s="73">
        <v>24500</v>
      </c>
      <c r="G421" s="62" t="s">
        <v>8403</v>
      </c>
      <c r="H421" s="43" t="str">
        <f t="shared" si="77"/>
        <v>S</v>
      </c>
      <c r="I421" s="43" t="str">
        <f t="shared" si="75"/>
        <v/>
      </c>
      <c r="J421" s="62">
        <v>27217.360000000001</v>
      </c>
      <c r="K421" s="61">
        <v>3</v>
      </c>
      <c r="L421" s="61"/>
      <c r="M421" s="61"/>
      <c r="N421" s="61"/>
      <c r="O421" s="61">
        <v>255</v>
      </c>
      <c r="P421" s="61">
        <f t="shared" si="76"/>
        <v>3</v>
      </c>
    </row>
    <row r="422" spans="2:16" x14ac:dyDescent="0.45">
      <c r="B422" s="44">
        <v>2011</v>
      </c>
      <c r="C422" s="43" t="s">
        <v>8371</v>
      </c>
      <c r="D422" s="61" t="s">
        <v>8315</v>
      </c>
      <c r="E422" s="21">
        <v>37.703871527777665</v>
      </c>
      <c r="F422" s="73">
        <v>24500</v>
      </c>
      <c r="G422" s="62" t="s">
        <v>8403</v>
      </c>
      <c r="H422" s="43" t="str">
        <f t="shared" si="77"/>
        <v>S</v>
      </c>
      <c r="I422" s="43" t="str">
        <f t="shared" si="75"/>
        <v/>
      </c>
      <c r="J422" s="62">
        <v>26506</v>
      </c>
      <c r="K422" s="61">
        <v>2</v>
      </c>
      <c r="L422" s="61"/>
      <c r="M422" s="61"/>
      <c r="N422" s="61"/>
      <c r="O422" s="61">
        <v>380</v>
      </c>
      <c r="P422" s="61">
        <f t="shared" si="76"/>
        <v>2</v>
      </c>
    </row>
    <row r="423" spans="2:16" x14ac:dyDescent="0.45">
      <c r="B423" s="44">
        <v>2011</v>
      </c>
      <c r="C423" s="43" t="s">
        <v>8371</v>
      </c>
      <c r="D423" s="61" t="s">
        <v>8329</v>
      </c>
      <c r="E423" s="21">
        <v>40.924456018518995</v>
      </c>
      <c r="F423" s="73">
        <v>22625</v>
      </c>
      <c r="G423" s="62" t="s">
        <v>8403</v>
      </c>
      <c r="H423" s="43" t="str">
        <f t="shared" si="77"/>
        <v>S</v>
      </c>
      <c r="I423" s="43" t="str">
        <f t="shared" si="75"/>
        <v/>
      </c>
      <c r="J423" s="62">
        <v>22694.11</v>
      </c>
      <c r="K423" s="61">
        <v>6</v>
      </c>
      <c r="L423" s="61">
        <v>1</v>
      </c>
      <c r="M423" s="61"/>
      <c r="N423" s="61"/>
      <c r="O423" s="61">
        <v>305</v>
      </c>
      <c r="P423" s="61">
        <f t="shared" si="76"/>
        <v>7</v>
      </c>
    </row>
    <row r="424" spans="2:16" x14ac:dyDescent="0.45">
      <c r="B424" s="44">
        <v>2011</v>
      </c>
      <c r="C424" s="43" t="s">
        <v>8376</v>
      </c>
      <c r="D424" s="61" t="s">
        <v>8329</v>
      </c>
      <c r="E424" s="21">
        <v>34.503557098765064</v>
      </c>
      <c r="F424" s="73">
        <v>20700</v>
      </c>
      <c r="G424" s="62" t="s">
        <v>8403</v>
      </c>
      <c r="H424" s="43" t="str">
        <f t="shared" si="77"/>
        <v>S</v>
      </c>
      <c r="I424" s="43" t="str">
        <f t="shared" si="75"/>
        <v/>
      </c>
      <c r="J424" s="62">
        <v>26433.200000000001</v>
      </c>
      <c r="K424" s="61">
        <v>3</v>
      </c>
      <c r="L424" s="61"/>
      <c r="M424" s="61"/>
      <c r="N424" s="61"/>
      <c r="O424" s="61">
        <v>329</v>
      </c>
      <c r="P424" s="61">
        <f t="shared" si="76"/>
        <v>3</v>
      </c>
    </row>
    <row r="425" spans="2:16" x14ac:dyDescent="0.45">
      <c r="B425" s="44">
        <v>2011</v>
      </c>
      <c r="C425" s="43" t="s">
        <v>8374</v>
      </c>
      <c r="D425" s="61" t="s">
        <v>8323</v>
      </c>
      <c r="E425" s="21">
        <v>30</v>
      </c>
      <c r="F425" s="73">
        <v>20000</v>
      </c>
      <c r="G425" s="62" t="s">
        <v>8403</v>
      </c>
      <c r="H425" s="43" t="str">
        <f t="shared" si="77"/>
        <v>S</v>
      </c>
      <c r="I425" s="43" t="str">
        <f t="shared" si="75"/>
        <v/>
      </c>
      <c r="J425" s="62">
        <v>26438</v>
      </c>
      <c r="K425" s="61">
        <v>1</v>
      </c>
      <c r="L425" s="61"/>
      <c r="M425" s="61"/>
      <c r="N425" s="61"/>
      <c r="O425" s="61">
        <v>265</v>
      </c>
      <c r="P425" s="61">
        <f t="shared" si="76"/>
        <v>1</v>
      </c>
    </row>
    <row r="426" spans="2:16" x14ac:dyDescent="0.45">
      <c r="B426" s="44">
        <v>2012</v>
      </c>
      <c r="C426" s="43" t="s">
        <v>8379</v>
      </c>
      <c r="D426" s="61" t="s">
        <v>8329</v>
      </c>
      <c r="E426" s="21">
        <v>34.21043876262609</v>
      </c>
      <c r="F426" s="73">
        <v>20064.47</v>
      </c>
      <c r="G426" s="62" t="s">
        <v>8403</v>
      </c>
      <c r="H426" s="43" t="str">
        <f t="shared" si="77"/>
        <v>S</v>
      </c>
      <c r="I426" s="43" t="str">
        <f t="shared" si="75"/>
        <v/>
      </c>
      <c r="J426" s="62">
        <v>24051.759999999995</v>
      </c>
      <c r="K426" s="61">
        <v>10</v>
      </c>
      <c r="L426" s="61">
        <v>1</v>
      </c>
      <c r="M426" s="61"/>
      <c r="N426" s="61"/>
      <c r="O426" s="61">
        <v>550</v>
      </c>
      <c r="P426" s="61">
        <f t="shared" si="76"/>
        <v>11</v>
      </c>
    </row>
    <row r="427" spans="2:16" x14ac:dyDescent="0.45">
      <c r="B427" s="44">
        <v>2012</v>
      </c>
      <c r="C427" s="43" t="s">
        <v>8371</v>
      </c>
      <c r="D427" s="61" t="s">
        <v>8326</v>
      </c>
      <c r="E427" s="21">
        <v>28.934253472223645</v>
      </c>
      <c r="F427" s="73">
        <v>21000</v>
      </c>
      <c r="G427" s="62" t="s">
        <v>8403</v>
      </c>
      <c r="H427" s="43" t="str">
        <f t="shared" si="77"/>
        <v>S</v>
      </c>
      <c r="I427" s="43" t="str">
        <f t="shared" si="75"/>
        <v/>
      </c>
      <c r="J427" s="62">
        <v>26235.83</v>
      </c>
      <c r="K427" s="61">
        <v>6</v>
      </c>
      <c r="L427" s="61"/>
      <c r="M427" s="61"/>
      <c r="N427" s="61"/>
      <c r="O427" s="61">
        <v>337</v>
      </c>
      <c r="P427" s="61">
        <f t="shared" si="76"/>
        <v>6</v>
      </c>
    </row>
    <row r="428" spans="2:16" x14ac:dyDescent="0.45">
      <c r="B428" s="44">
        <v>2012</v>
      </c>
      <c r="C428" s="43" t="s">
        <v>8381</v>
      </c>
      <c r="D428" s="61" t="s">
        <v>8358</v>
      </c>
      <c r="E428" s="21">
        <v>39.588310185186856</v>
      </c>
      <c r="F428" s="73">
        <v>24980</v>
      </c>
      <c r="G428" s="62" t="s">
        <v>8403</v>
      </c>
      <c r="H428" s="43" t="str">
        <f t="shared" si="77"/>
        <v/>
      </c>
      <c r="I428" s="43" t="str">
        <f t="shared" si="75"/>
        <v>F</v>
      </c>
      <c r="J428" s="62">
        <v>36</v>
      </c>
      <c r="K428" s="61"/>
      <c r="L428" s="61">
        <v>2</v>
      </c>
      <c r="M428" s="61"/>
      <c r="N428" s="61"/>
      <c r="O428" s="61">
        <v>4</v>
      </c>
      <c r="P428" s="61">
        <f t="shared" si="76"/>
        <v>2</v>
      </c>
    </row>
    <row r="429" spans="2:16" x14ac:dyDescent="0.45">
      <c r="B429" s="44">
        <v>2012</v>
      </c>
      <c r="C429" s="43" t="s">
        <v>8378</v>
      </c>
      <c r="D429" s="61" t="s">
        <v>8355</v>
      </c>
      <c r="E429" s="21">
        <v>30</v>
      </c>
      <c r="F429" s="73">
        <v>20000</v>
      </c>
      <c r="G429" s="62" t="s">
        <v>8403</v>
      </c>
      <c r="H429" s="43" t="str">
        <f t="shared" si="77"/>
        <v>S</v>
      </c>
      <c r="I429" s="43" t="str">
        <f t="shared" si="75"/>
        <v/>
      </c>
      <c r="J429" s="62">
        <v>20843.599999999999</v>
      </c>
      <c r="K429" s="61">
        <v>1</v>
      </c>
      <c r="L429" s="61"/>
      <c r="M429" s="61"/>
      <c r="N429" s="61"/>
      <c r="O429" s="61">
        <v>321</v>
      </c>
      <c r="P429" s="61">
        <f t="shared" si="76"/>
        <v>1</v>
      </c>
    </row>
    <row r="430" spans="2:16" x14ac:dyDescent="0.45">
      <c r="B430" s="44">
        <v>2012</v>
      </c>
      <c r="C430" s="43" t="s">
        <v>8374</v>
      </c>
      <c r="D430" s="61" t="s">
        <v>8328</v>
      </c>
      <c r="E430" s="21">
        <v>47.5</v>
      </c>
      <c r="F430" s="73">
        <v>22200</v>
      </c>
      <c r="G430" s="62" t="s">
        <v>8403</v>
      </c>
      <c r="H430" s="43" t="str">
        <f t="shared" si="77"/>
        <v/>
      </c>
      <c r="I430" s="43" t="str">
        <f t="shared" si="75"/>
        <v>F</v>
      </c>
      <c r="J430" s="62">
        <v>145</v>
      </c>
      <c r="K430" s="61"/>
      <c r="L430" s="61">
        <v>2</v>
      </c>
      <c r="M430" s="61"/>
      <c r="N430" s="61"/>
      <c r="O430" s="61">
        <v>3</v>
      </c>
      <c r="P430" s="61">
        <f t="shared" si="76"/>
        <v>2</v>
      </c>
    </row>
    <row r="431" spans="2:16" x14ac:dyDescent="0.45">
      <c r="B431" s="44">
        <v>2012</v>
      </c>
      <c r="C431" s="43" t="s">
        <v>8373</v>
      </c>
      <c r="D431" s="61" t="s">
        <v>8326</v>
      </c>
      <c r="E431" s="21">
        <v>33.23391203703553</v>
      </c>
      <c r="F431" s="73">
        <v>24500</v>
      </c>
      <c r="G431" s="62" t="s">
        <v>8403</v>
      </c>
      <c r="H431" s="43" t="str">
        <f t="shared" si="77"/>
        <v>S</v>
      </c>
      <c r="I431" s="43" t="str">
        <f t="shared" si="75"/>
        <v/>
      </c>
      <c r="J431" s="62">
        <v>25314</v>
      </c>
      <c r="K431" s="61">
        <v>3</v>
      </c>
      <c r="L431" s="61"/>
      <c r="M431" s="61"/>
      <c r="N431" s="61"/>
      <c r="O431" s="61">
        <v>294</v>
      </c>
      <c r="P431" s="61">
        <f t="shared" si="76"/>
        <v>3</v>
      </c>
    </row>
    <row r="432" spans="2:16" x14ac:dyDescent="0.45">
      <c r="B432" s="44">
        <v>2013</v>
      </c>
      <c r="C432" s="43" t="s">
        <v>8381</v>
      </c>
      <c r="D432" s="61" t="s">
        <v>8357</v>
      </c>
      <c r="E432" s="21">
        <v>26.538217592591536</v>
      </c>
      <c r="F432" s="73">
        <v>20000</v>
      </c>
      <c r="G432" s="62" t="s">
        <v>8403</v>
      </c>
      <c r="H432" s="43" t="str">
        <f t="shared" si="77"/>
        <v/>
      </c>
      <c r="I432" s="43" t="str">
        <f t="shared" si="75"/>
        <v>F</v>
      </c>
      <c r="J432" s="62">
        <v>21742.78</v>
      </c>
      <c r="K432" s="61">
        <v>1</v>
      </c>
      <c r="L432" s="61"/>
      <c r="M432" s="61"/>
      <c r="N432" s="61"/>
      <c r="O432" s="61">
        <v>236</v>
      </c>
      <c r="P432" s="61">
        <f t="shared" si="76"/>
        <v>1</v>
      </c>
    </row>
    <row r="433" spans="2:16" x14ac:dyDescent="0.45">
      <c r="B433" s="44">
        <v>2013</v>
      </c>
      <c r="C433" s="43" t="s">
        <v>8376</v>
      </c>
      <c r="D433" s="61" t="s">
        <v>8315</v>
      </c>
      <c r="E433" s="21">
        <v>30</v>
      </c>
      <c r="F433" s="73">
        <v>23000</v>
      </c>
      <c r="G433" s="62" t="s">
        <v>8403</v>
      </c>
      <c r="H433" s="43" t="str">
        <f t="shared" si="77"/>
        <v>S</v>
      </c>
      <c r="I433" s="43" t="str">
        <f t="shared" si="75"/>
        <v/>
      </c>
      <c r="J433" s="62">
        <v>28341.5</v>
      </c>
      <c r="K433" s="61">
        <v>2</v>
      </c>
      <c r="L433" s="61"/>
      <c r="M433" s="61"/>
      <c r="N433" s="61"/>
      <c r="O433" s="61">
        <v>696</v>
      </c>
      <c r="P433" s="61">
        <f t="shared" si="76"/>
        <v>2</v>
      </c>
    </row>
    <row r="434" spans="2:16" x14ac:dyDescent="0.45">
      <c r="B434" s="44">
        <v>2013</v>
      </c>
      <c r="C434" s="43" t="s">
        <v>8376</v>
      </c>
      <c r="D434" s="61" t="s">
        <v>8326</v>
      </c>
      <c r="E434" s="21">
        <v>33.150545428240548</v>
      </c>
      <c r="F434" s="73">
        <v>20700</v>
      </c>
      <c r="G434" s="62" t="s">
        <v>8403</v>
      </c>
      <c r="H434" s="43" t="str">
        <f t="shared" si="77"/>
        <v>S</v>
      </c>
      <c r="I434" s="43" t="str">
        <f t="shared" si="75"/>
        <v/>
      </c>
      <c r="J434" s="62">
        <v>31804.6</v>
      </c>
      <c r="K434" s="61">
        <v>8</v>
      </c>
      <c r="L434" s="61"/>
      <c r="M434" s="61"/>
      <c r="N434" s="61"/>
      <c r="O434" s="61">
        <v>366</v>
      </c>
      <c r="P434" s="61">
        <f t="shared" si="76"/>
        <v>8</v>
      </c>
    </row>
    <row r="435" spans="2:16" x14ac:dyDescent="0.45">
      <c r="B435" s="44">
        <v>2013</v>
      </c>
      <c r="C435" s="43" t="s">
        <v>8370</v>
      </c>
      <c r="D435" s="61" t="s">
        <v>8326</v>
      </c>
      <c r="E435" s="21">
        <v>27.5</v>
      </c>
      <c r="F435" s="73">
        <v>22000</v>
      </c>
      <c r="G435" s="62" t="s">
        <v>8403</v>
      </c>
      <c r="H435" s="43" t="str">
        <f t="shared" si="77"/>
        <v>S</v>
      </c>
      <c r="I435" s="43" t="str">
        <f t="shared" si="75"/>
        <v/>
      </c>
      <c r="J435" s="62">
        <v>32071.1</v>
      </c>
      <c r="K435" s="61">
        <v>2</v>
      </c>
      <c r="L435" s="61"/>
      <c r="M435" s="61"/>
      <c r="N435" s="61"/>
      <c r="O435" s="61">
        <v>463</v>
      </c>
      <c r="P435" s="61">
        <f t="shared" si="76"/>
        <v>2</v>
      </c>
    </row>
    <row r="436" spans="2:16" x14ac:dyDescent="0.45">
      <c r="B436" s="44">
        <v>2013</v>
      </c>
      <c r="C436" s="43" t="s">
        <v>8378</v>
      </c>
      <c r="D436" s="61" t="s">
        <v>8329</v>
      </c>
      <c r="E436" s="21">
        <v>42.34013310185037</v>
      </c>
      <c r="F436" s="73">
        <v>22000</v>
      </c>
      <c r="G436" s="62" t="s">
        <v>8403</v>
      </c>
      <c r="H436" s="43" t="str">
        <f t="shared" si="77"/>
        <v>S</v>
      </c>
      <c r="I436" s="43" t="str">
        <f t="shared" si="75"/>
        <v/>
      </c>
      <c r="J436" s="62">
        <v>28065</v>
      </c>
      <c r="K436" s="61">
        <v>2</v>
      </c>
      <c r="L436" s="61"/>
      <c r="M436" s="61"/>
      <c r="N436" s="61"/>
      <c r="O436" s="61">
        <v>334</v>
      </c>
      <c r="P436" s="61">
        <f t="shared" si="76"/>
        <v>2</v>
      </c>
    </row>
    <row r="437" spans="2:16" x14ac:dyDescent="0.45">
      <c r="B437" s="44">
        <v>2013</v>
      </c>
      <c r="C437" s="43" t="s">
        <v>8369</v>
      </c>
      <c r="D437" s="61" t="s">
        <v>8316</v>
      </c>
      <c r="E437" s="21">
        <v>30</v>
      </c>
      <c r="F437" s="73">
        <v>20000</v>
      </c>
      <c r="G437" s="62" t="s">
        <v>8403</v>
      </c>
      <c r="H437" s="43" t="str">
        <f t="shared" si="77"/>
        <v/>
      </c>
      <c r="I437" s="43" t="str">
        <f t="shared" si="75"/>
        <v>F</v>
      </c>
      <c r="J437" s="62">
        <v>153</v>
      </c>
      <c r="K437" s="61"/>
      <c r="L437" s="61">
        <v>1</v>
      </c>
      <c r="M437" s="61"/>
      <c r="N437" s="61"/>
      <c r="O437" s="61">
        <v>13</v>
      </c>
      <c r="P437" s="61">
        <f t="shared" si="76"/>
        <v>1</v>
      </c>
    </row>
    <row r="438" spans="2:16" x14ac:dyDescent="0.45">
      <c r="B438" s="44">
        <v>2013</v>
      </c>
      <c r="C438" s="43" t="s">
        <v>8373</v>
      </c>
      <c r="D438" s="61" t="s">
        <v>8326</v>
      </c>
      <c r="E438" s="21">
        <v>33.305449074074566</v>
      </c>
      <c r="F438" s="73">
        <v>20200</v>
      </c>
      <c r="G438" s="62" t="s">
        <v>8403</v>
      </c>
      <c r="H438" s="43" t="str">
        <f t="shared" si="77"/>
        <v>S</v>
      </c>
      <c r="I438" s="43" t="str">
        <f t="shared" si="75"/>
        <v/>
      </c>
      <c r="J438" s="62">
        <v>20917.11</v>
      </c>
      <c r="K438" s="61">
        <v>5</v>
      </c>
      <c r="L438" s="61"/>
      <c r="M438" s="61"/>
      <c r="N438" s="61"/>
      <c r="O438" s="61">
        <v>261</v>
      </c>
      <c r="P438" s="61">
        <f t="shared" si="76"/>
        <v>5</v>
      </c>
    </row>
    <row r="439" spans="2:16" x14ac:dyDescent="0.45">
      <c r="B439" s="44">
        <v>2014</v>
      </c>
      <c r="C439" s="43" t="s">
        <v>8379</v>
      </c>
      <c r="D439" s="61" t="s">
        <v>8326</v>
      </c>
      <c r="E439" s="21">
        <v>31.793074845678348</v>
      </c>
      <c r="F439" s="73">
        <v>24500</v>
      </c>
      <c r="G439" s="62" t="s">
        <v>8403</v>
      </c>
      <c r="H439" s="43" t="str">
        <f t="shared" si="77"/>
        <v>S</v>
      </c>
      <c r="I439" s="43" t="str">
        <f t="shared" si="75"/>
        <v/>
      </c>
      <c r="J439" s="62">
        <v>25112</v>
      </c>
      <c r="K439" s="61">
        <v>3</v>
      </c>
      <c r="L439" s="61"/>
      <c r="M439" s="61"/>
      <c r="N439" s="61"/>
      <c r="O439" s="61">
        <v>150</v>
      </c>
      <c r="P439" s="61">
        <f t="shared" si="76"/>
        <v>3</v>
      </c>
    </row>
    <row r="440" spans="2:16" x14ac:dyDescent="0.45">
      <c r="B440" s="44">
        <v>2014</v>
      </c>
      <c r="C440" s="43" t="s">
        <v>8379</v>
      </c>
      <c r="D440" s="61" t="s">
        <v>8334</v>
      </c>
      <c r="E440" s="21">
        <v>30</v>
      </c>
      <c r="F440" s="73">
        <v>20000</v>
      </c>
      <c r="G440" s="62" t="s">
        <v>8403</v>
      </c>
      <c r="H440" s="43" t="str">
        <f t="shared" si="77"/>
        <v/>
      </c>
      <c r="I440" s="43" t="str">
        <f t="shared" si="75"/>
        <v>F</v>
      </c>
      <c r="J440" s="62">
        <v>1821</v>
      </c>
      <c r="K440" s="61"/>
      <c r="L440" s="61">
        <v>1</v>
      </c>
      <c r="M440" s="61"/>
      <c r="N440" s="61"/>
      <c r="O440" s="61">
        <v>98</v>
      </c>
      <c r="P440" s="61">
        <f t="shared" si="76"/>
        <v>1</v>
      </c>
    </row>
    <row r="441" spans="2:16" x14ac:dyDescent="0.45">
      <c r="B441" s="44">
        <v>2014</v>
      </c>
      <c r="C441" s="43" t="s">
        <v>8381</v>
      </c>
      <c r="D441" s="61" t="s">
        <v>8315</v>
      </c>
      <c r="E441" s="21">
        <v>30</v>
      </c>
      <c r="F441" s="73">
        <v>20000</v>
      </c>
      <c r="G441" s="62" t="s">
        <v>8403</v>
      </c>
      <c r="H441" s="43" t="str">
        <f t="shared" si="77"/>
        <v>S</v>
      </c>
      <c r="I441" s="43" t="str">
        <f t="shared" si="75"/>
        <v/>
      </c>
      <c r="J441" s="62">
        <v>22421</v>
      </c>
      <c r="K441" s="61">
        <v>1</v>
      </c>
      <c r="L441" s="61"/>
      <c r="M441" s="61"/>
      <c r="N441" s="61"/>
      <c r="O441" s="61">
        <v>383</v>
      </c>
      <c r="P441" s="61">
        <f t="shared" si="76"/>
        <v>1</v>
      </c>
    </row>
    <row r="442" spans="2:16" x14ac:dyDescent="0.45">
      <c r="B442" s="44">
        <v>2014</v>
      </c>
      <c r="C442" s="43" t="s">
        <v>8377</v>
      </c>
      <c r="D442" s="61" t="s">
        <v>8358</v>
      </c>
      <c r="E442" s="21">
        <v>29.958333333335759</v>
      </c>
      <c r="F442" s="73">
        <v>20000</v>
      </c>
      <c r="G442" s="62" t="s">
        <v>8403</v>
      </c>
      <c r="H442" s="43" t="str">
        <f t="shared" si="77"/>
        <v/>
      </c>
      <c r="I442" s="43" t="str">
        <f t="shared" si="75"/>
        <v>F</v>
      </c>
      <c r="J442" s="62">
        <v>2082.25</v>
      </c>
      <c r="K442" s="61"/>
      <c r="L442" s="61">
        <v>1</v>
      </c>
      <c r="M442" s="61"/>
      <c r="N442" s="61"/>
      <c r="O442" s="61">
        <v>33</v>
      </c>
      <c r="P442" s="61">
        <f t="shared" si="76"/>
        <v>1</v>
      </c>
    </row>
    <row r="443" spans="2:16" x14ac:dyDescent="0.45">
      <c r="B443" s="44">
        <v>2014</v>
      </c>
      <c r="C443" s="43" t="s">
        <v>8376</v>
      </c>
      <c r="D443" s="61" t="s">
        <v>8352</v>
      </c>
      <c r="E443" s="21">
        <v>40</v>
      </c>
      <c r="F443" s="73">
        <v>20000</v>
      </c>
      <c r="G443" s="62" t="s">
        <v>8403</v>
      </c>
      <c r="H443" s="43" t="str">
        <f t="shared" si="77"/>
        <v>S</v>
      </c>
      <c r="I443" s="43" t="str">
        <f t="shared" si="75"/>
        <v/>
      </c>
      <c r="J443" s="62">
        <v>104146.51</v>
      </c>
      <c r="K443" s="61">
        <v>1</v>
      </c>
      <c r="L443" s="61"/>
      <c r="M443" s="61"/>
      <c r="N443" s="61"/>
      <c r="O443" s="61">
        <v>2165</v>
      </c>
      <c r="P443" s="61">
        <f t="shared" si="76"/>
        <v>1</v>
      </c>
    </row>
    <row r="444" spans="2:16" x14ac:dyDescent="0.45">
      <c r="B444" s="44">
        <v>2014</v>
      </c>
      <c r="C444" s="43" t="s">
        <v>8370</v>
      </c>
      <c r="D444" s="61" t="s">
        <v>8339</v>
      </c>
      <c r="E444" s="21">
        <v>40</v>
      </c>
      <c r="F444" s="73">
        <v>22500</v>
      </c>
      <c r="G444" s="62" t="s">
        <v>8403</v>
      </c>
      <c r="H444" s="43" t="str">
        <f t="shared" si="77"/>
        <v/>
      </c>
      <c r="I444" s="43" t="str">
        <f t="shared" si="75"/>
        <v>F</v>
      </c>
      <c r="J444" s="62">
        <v>9906.48</v>
      </c>
      <c r="K444" s="61"/>
      <c r="L444" s="61">
        <v>3</v>
      </c>
      <c r="M444" s="61"/>
      <c r="N444" s="61"/>
      <c r="O444" s="61">
        <v>157</v>
      </c>
      <c r="P444" s="61">
        <f t="shared" si="76"/>
        <v>3</v>
      </c>
    </row>
    <row r="445" spans="2:16" x14ac:dyDescent="0.45">
      <c r="B445" s="44">
        <v>2014</v>
      </c>
      <c r="C445" s="43" t="s">
        <v>8370</v>
      </c>
      <c r="D445" s="61" t="s">
        <v>8353</v>
      </c>
      <c r="E445" s="21">
        <v>30</v>
      </c>
      <c r="F445" s="73">
        <v>20000</v>
      </c>
      <c r="G445" s="62" t="s">
        <v>8403</v>
      </c>
      <c r="H445" s="43" t="str">
        <f t="shared" si="77"/>
        <v/>
      </c>
      <c r="I445" s="43" t="str">
        <f t="shared" si="75"/>
        <v>F</v>
      </c>
      <c r="J445" s="62">
        <v>0</v>
      </c>
      <c r="K445" s="61"/>
      <c r="L445" s="61">
        <v>1</v>
      </c>
      <c r="M445" s="61"/>
      <c r="N445" s="61"/>
      <c r="O445" s="61">
        <v>0</v>
      </c>
      <c r="P445" s="61">
        <f t="shared" si="76"/>
        <v>1</v>
      </c>
    </row>
    <row r="446" spans="2:16" x14ac:dyDescent="0.45">
      <c r="B446" s="44">
        <v>2014</v>
      </c>
      <c r="C446" s="43" t="s">
        <v>8370</v>
      </c>
      <c r="D446" s="61" t="s">
        <v>8341</v>
      </c>
      <c r="E446" s="21">
        <v>36.785725308640394</v>
      </c>
      <c r="F446" s="73">
        <v>23000</v>
      </c>
      <c r="G446" s="62" t="s">
        <v>8403</v>
      </c>
      <c r="H446" s="43" t="str">
        <f t="shared" si="77"/>
        <v/>
      </c>
      <c r="I446" s="43" t="str">
        <f t="shared" si="75"/>
        <v>F</v>
      </c>
      <c r="J446" s="62">
        <v>1590</v>
      </c>
      <c r="K446" s="61"/>
      <c r="L446" s="61">
        <v>1</v>
      </c>
      <c r="M446" s="61">
        <v>2</v>
      </c>
      <c r="N446" s="61"/>
      <c r="O446" s="61">
        <v>9</v>
      </c>
      <c r="P446" s="61">
        <f t="shared" si="76"/>
        <v>3</v>
      </c>
    </row>
    <row r="447" spans="2:16" x14ac:dyDescent="0.45">
      <c r="B447" s="44">
        <v>2014</v>
      </c>
      <c r="C447" s="43" t="s">
        <v>8380</v>
      </c>
      <c r="D447" s="61" t="s">
        <v>8316</v>
      </c>
      <c r="E447" s="21">
        <v>19.647193287037226</v>
      </c>
      <c r="F447" s="73">
        <v>20512</v>
      </c>
      <c r="G447" s="62" t="s">
        <v>8403</v>
      </c>
      <c r="H447" s="43" t="str">
        <f t="shared" si="77"/>
        <v/>
      </c>
      <c r="I447" s="43" t="str">
        <f t="shared" si="75"/>
        <v>F</v>
      </c>
      <c r="J447" s="62">
        <v>169</v>
      </c>
      <c r="K447" s="61"/>
      <c r="L447" s="61">
        <v>2</v>
      </c>
      <c r="M447" s="61"/>
      <c r="N447" s="61"/>
      <c r="O447" s="61">
        <v>11</v>
      </c>
      <c r="P447" s="61">
        <f t="shared" si="76"/>
        <v>2</v>
      </c>
    </row>
    <row r="448" spans="2:16" x14ac:dyDescent="0.45">
      <c r="B448" s="44">
        <v>2014</v>
      </c>
      <c r="C448" s="43" t="s">
        <v>8369</v>
      </c>
      <c r="D448" s="61" t="s">
        <v>8359</v>
      </c>
      <c r="E448" s="21">
        <v>38.75</v>
      </c>
      <c r="F448" s="73">
        <v>20000</v>
      </c>
      <c r="G448" s="62" t="s">
        <v>8403</v>
      </c>
      <c r="H448" s="43" t="str">
        <f t="shared" si="77"/>
        <v/>
      </c>
      <c r="I448" s="43" t="str">
        <f t="shared" si="75"/>
        <v>F</v>
      </c>
      <c r="J448" s="62">
        <v>19121.12</v>
      </c>
      <c r="K448" s="61">
        <v>3</v>
      </c>
      <c r="L448" s="61">
        <v>1</v>
      </c>
      <c r="M448" s="61"/>
      <c r="N448" s="61"/>
      <c r="O448" s="61">
        <v>171</v>
      </c>
      <c r="P448" s="61">
        <f t="shared" si="76"/>
        <v>4</v>
      </c>
    </row>
    <row r="449" spans="2:16" x14ac:dyDescent="0.45">
      <c r="B449" s="44">
        <v>2014</v>
      </c>
      <c r="C449" s="43" t="s">
        <v>8374</v>
      </c>
      <c r="D449" s="61" t="s">
        <v>8357</v>
      </c>
      <c r="E449" s="21">
        <v>45</v>
      </c>
      <c r="F449" s="73">
        <v>21000</v>
      </c>
      <c r="G449" s="62" t="s">
        <v>8403</v>
      </c>
      <c r="H449" s="43" t="str">
        <f t="shared" si="77"/>
        <v/>
      </c>
      <c r="I449" s="43" t="str">
        <f t="shared" si="75"/>
        <v>F</v>
      </c>
      <c r="J449" s="62">
        <v>142</v>
      </c>
      <c r="K449" s="61"/>
      <c r="L449" s="61">
        <v>2</v>
      </c>
      <c r="M449" s="61"/>
      <c r="N449" s="61"/>
      <c r="O449" s="61">
        <v>8</v>
      </c>
      <c r="P449" s="61">
        <f t="shared" si="76"/>
        <v>2</v>
      </c>
    </row>
    <row r="450" spans="2:16" x14ac:dyDescent="0.45">
      <c r="B450" s="44">
        <v>2014</v>
      </c>
      <c r="C450" s="43" t="s">
        <v>8374</v>
      </c>
      <c r="D450" s="61" t="s">
        <v>8351</v>
      </c>
      <c r="E450" s="21">
        <v>25.211840277785086</v>
      </c>
      <c r="F450" s="73">
        <v>20000</v>
      </c>
      <c r="G450" s="62" t="s">
        <v>8403</v>
      </c>
      <c r="H450" s="43" t="str">
        <f t="shared" si="77"/>
        <v>S</v>
      </c>
      <c r="I450" s="43" t="str">
        <f t="shared" si="75"/>
        <v/>
      </c>
      <c r="J450" s="62">
        <v>76105</v>
      </c>
      <c r="K450" s="61">
        <v>1</v>
      </c>
      <c r="L450" s="61"/>
      <c r="M450" s="61"/>
      <c r="N450" s="61"/>
      <c r="O450" s="61">
        <v>404</v>
      </c>
      <c r="P450" s="61">
        <f t="shared" si="76"/>
        <v>1</v>
      </c>
    </row>
    <row r="451" spans="2:16" x14ac:dyDescent="0.45">
      <c r="B451" s="44">
        <v>2014</v>
      </c>
      <c r="C451" s="43" t="s">
        <v>8373</v>
      </c>
      <c r="D451" s="61" t="s">
        <v>8354</v>
      </c>
      <c r="E451" s="21">
        <v>30.541666666664241</v>
      </c>
      <c r="F451" s="73">
        <v>20900</v>
      </c>
      <c r="G451" s="62" t="s">
        <v>8403</v>
      </c>
      <c r="H451" s="43" t="str">
        <f t="shared" si="77"/>
        <v>S</v>
      </c>
      <c r="I451" s="43" t="str">
        <f t="shared" si="75"/>
        <v/>
      </c>
      <c r="J451" s="62">
        <v>22163</v>
      </c>
      <c r="K451" s="61">
        <v>2</v>
      </c>
      <c r="L451" s="61"/>
      <c r="M451" s="61"/>
      <c r="N451" s="61"/>
      <c r="O451" s="61">
        <v>104</v>
      </c>
      <c r="P451" s="61">
        <f t="shared" si="76"/>
        <v>2</v>
      </c>
    </row>
    <row r="452" spans="2:16" x14ac:dyDescent="0.45">
      <c r="B452" s="44">
        <v>2014</v>
      </c>
      <c r="C452" s="43" t="s">
        <v>8373</v>
      </c>
      <c r="D452" s="61" t="s">
        <v>8351</v>
      </c>
      <c r="E452" s="21">
        <v>37.372100694443361</v>
      </c>
      <c r="F452" s="73">
        <v>21300</v>
      </c>
      <c r="G452" s="62" t="s">
        <v>8403</v>
      </c>
      <c r="H452" s="43" t="str">
        <f t="shared" si="77"/>
        <v>S</v>
      </c>
      <c r="I452" s="43" t="str">
        <f t="shared" ref="I452:I515" si="78">IFERROR(VLOOKUP(D452,$W$143:$AC$169,7,0),"")</f>
        <v/>
      </c>
      <c r="J452" s="62">
        <v>68614</v>
      </c>
      <c r="K452" s="61">
        <v>2</v>
      </c>
      <c r="L452" s="61"/>
      <c r="M452" s="61"/>
      <c r="N452" s="61"/>
      <c r="O452" s="61">
        <v>1164</v>
      </c>
      <c r="P452" s="61">
        <f t="shared" ref="P452:P515" si="79">SUM(K452:N452)</f>
        <v>2</v>
      </c>
    </row>
    <row r="453" spans="2:16" x14ac:dyDescent="0.45">
      <c r="B453" s="44">
        <v>2015</v>
      </c>
      <c r="C453" s="43" t="s">
        <v>8379</v>
      </c>
      <c r="D453" s="61" t="s">
        <v>8313</v>
      </c>
      <c r="E453" s="21">
        <v>34.548092592591999</v>
      </c>
      <c r="F453" s="73">
        <v>23500</v>
      </c>
      <c r="G453" s="62" t="s">
        <v>8403</v>
      </c>
      <c r="H453" s="43" t="str">
        <f t="shared" ref="H453:H516" si="80">IFERROR(VLOOKUP(D453,$W$125:$AC$139,7,0),"")</f>
        <v/>
      </c>
      <c r="I453" s="43" t="str">
        <f t="shared" si="78"/>
        <v>F</v>
      </c>
      <c r="J453" s="62">
        <v>1334</v>
      </c>
      <c r="K453" s="61"/>
      <c r="L453" s="61"/>
      <c r="M453" s="61">
        <v>5</v>
      </c>
      <c r="N453" s="61"/>
      <c r="O453" s="61">
        <v>32</v>
      </c>
      <c r="P453" s="61">
        <f t="shared" si="79"/>
        <v>5</v>
      </c>
    </row>
    <row r="454" spans="2:16" x14ac:dyDescent="0.45">
      <c r="B454" s="44">
        <v>2015</v>
      </c>
      <c r="C454" s="43" t="s">
        <v>8377</v>
      </c>
      <c r="D454" s="61" t="s">
        <v>8359</v>
      </c>
      <c r="E454" s="21">
        <v>29.388631365738547</v>
      </c>
      <c r="F454" s="73">
        <v>23611</v>
      </c>
      <c r="G454" s="62" t="s">
        <v>8403</v>
      </c>
      <c r="H454" s="43" t="str">
        <f t="shared" si="80"/>
        <v/>
      </c>
      <c r="I454" s="43" t="str">
        <f t="shared" si="78"/>
        <v>F</v>
      </c>
      <c r="J454" s="62">
        <v>9087</v>
      </c>
      <c r="K454" s="61">
        <v>2</v>
      </c>
      <c r="L454" s="61">
        <v>1</v>
      </c>
      <c r="M454" s="61">
        <v>1</v>
      </c>
      <c r="N454" s="61"/>
      <c r="O454" s="61">
        <v>157</v>
      </c>
      <c r="P454" s="61">
        <f t="shared" si="79"/>
        <v>4</v>
      </c>
    </row>
    <row r="455" spans="2:16" x14ac:dyDescent="0.45">
      <c r="B455" s="44">
        <v>2015</v>
      </c>
      <c r="C455" s="43" t="s">
        <v>8377</v>
      </c>
      <c r="D455" s="61" t="s">
        <v>8352</v>
      </c>
      <c r="E455" s="21">
        <v>29.958333333335759</v>
      </c>
      <c r="F455" s="73">
        <v>24000</v>
      </c>
      <c r="G455" s="62" t="s">
        <v>8403</v>
      </c>
      <c r="H455" s="43" t="str">
        <f t="shared" si="80"/>
        <v>S</v>
      </c>
      <c r="I455" s="43" t="str">
        <f t="shared" si="78"/>
        <v/>
      </c>
      <c r="J455" s="62">
        <v>30226</v>
      </c>
      <c r="K455" s="61">
        <v>1</v>
      </c>
      <c r="L455" s="61"/>
      <c r="M455" s="61"/>
      <c r="N455" s="61"/>
      <c r="O455" s="61">
        <v>372</v>
      </c>
      <c r="P455" s="61">
        <f t="shared" si="79"/>
        <v>1</v>
      </c>
    </row>
    <row r="456" spans="2:16" x14ac:dyDescent="0.45">
      <c r="B456" s="44">
        <v>2015</v>
      </c>
      <c r="C456" s="43" t="s">
        <v>8376</v>
      </c>
      <c r="D456" s="61" t="s">
        <v>8324</v>
      </c>
      <c r="E456" s="21">
        <v>30</v>
      </c>
      <c r="F456" s="73">
        <v>20000</v>
      </c>
      <c r="G456" s="62" t="s">
        <v>8403</v>
      </c>
      <c r="H456" s="43" t="str">
        <f t="shared" si="80"/>
        <v/>
      </c>
      <c r="I456" s="43" t="str">
        <f t="shared" si="78"/>
        <v>F</v>
      </c>
      <c r="J456" s="62">
        <v>48</v>
      </c>
      <c r="K456" s="61"/>
      <c r="L456" s="61">
        <v>1</v>
      </c>
      <c r="M456" s="61"/>
      <c r="N456" s="61"/>
      <c r="O456" s="61">
        <v>3</v>
      </c>
      <c r="P456" s="61">
        <f t="shared" si="79"/>
        <v>1</v>
      </c>
    </row>
    <row r="457" spans="2:16" x14ac:dyDescent="0.45">
      <c r="B457" s="44">
        <v>2015</v>
      </c>
      <c r="C457" s="43" t="s">
        <v>8376</v>
      </c>
      <c r="D457" s="61" t="s">
        <v>8345</v>
      </c>
      <c r="E457" s="21">
        <v>30.295839120368328</v>
      </c>
      <c r="F457" s="73">
        <v>22516</v>
      </c>
      <c r="G457" s="62" t="s">
        <v>8403</v>
      </c>
      <c r="H457" s="43" t="str">
        <f t="shared" si="80"/>
        <v/>
      </c>
      <c r="I457" s="43" t="str">
        <f t="shared" si="78"/>
        <v>F</v>
      </c>
      <c r="J457" s="62">
        <v>3</v>
      </c>
      <c r="K457" s="61"/>
      <c r="L457" s="61">
        <v>2</v>
      </c>
      <c r="M457" s="61"/>
      <c r="N457" s="61"/>
      <c r="O457" s="61">
        <v>3</v>
      </c>
      <c r="P457" s="61">
        <f t="shared" si="79"/>
        <v>2</v>
      </c>
    </row>
    <row r="458" spans="2:16" x14ac:dyDescent="0.45">
      <c r="B458" s="44">
        <v>2015</v>
      </c>
      <c r="C458" s="43" t="s">
        <v>8376</v>
      </c>
      <c r="D458" s="61" t="s">
        <v>8311</v>
      </c>
      <c r="E458" s="21">
        <v>30</v>
      </c>
      <c r="F458" s="73">
        <v>22000</v>
      </c>
      <c r="G458" s="62" t="s">
        <v>8403</v>
      </c>
      <c r="H458" s="43" t="str">
        <f t="shared" si="80"/>
        <v>S</v>
      </c>
      <c r="I458" s="43" t="str">
        <f t="shared" si="78"/>
        <v/>
      </c>
      <c r="J458" s="62">
        <v>40357</v>
      </c>
      <c r="K458" s="61">
        <v>1</v>
      </c>
      <c r="L458" s="61"/>
      <c r="M458" s="61"/>
      <c r="N458" s="61"/>
      <c r="O458" s="61">
        <v>253</v>
      </c>
      <c r="P458" s="61">
        <f t="shared" si="79"/>
        <v>1</v>
      </c>
    </row>
    <row r="459" spans="2:16" x14ac:dyDescent="0.45">
      <c r="B459" s="44">
        <v>2015</v>
      </c>
      <c r="C459" s="43" t="s">
        <v>8370</v>
      </c>
      <c r="D459" s="61" t="s">
        <v>8356</v>
      </c>
      <c r="E459" s="21">
        <v>30</v>
      </c>
      <c r="F459" s="73">
        <v>20000</v>
      </c>
      <c r="G459" s="62" t="s">
        <v>8403</v>
      </c>
      <c r="H459" s="43" t="str">
        <f t="shared" si="80"/>
        <v/>
      </c>
      <c r="I459" s="43" t="str">
        <f t="shared" si="78"/>
        <v>F</v>
      </c>
      <c r="J459" s="62">
        <v>21360</v>
      </c>
      <c r="K459" s="61">
        <v>1</v>
      </c>
      <c r="L459" s="61"/>
      <c r="M459" s="61"/>
      <c r="N459" s="61"/>
      <c r="O459" s="61">
        <v>80</v>
      </c>
      <c r="P459" s="61">
        <f t="shared" si="79"/>
        <v>1</v>
      </c>
    </row>
    <row r="460" spans="2:16" x14ac:dyDescent="0.45">
      <c r="B460" s="44">
        <v>2015</v>
      </c>
      <c r="C460" s="43" t="s">
        <v>8370</v>
      </c>
      <c r="D460" s="61" t="s">
        <v>8351</v>
      </c>
      <c r="E460" s="21">
        <v>22</v>
      </c>
      <c r="F460" s="73">
        <v>23100</v>
      </c>
      <c r="G460" s="62" t="s">
        <v>8403</v>
      </c>
      <c r="H460" s="43" t="str">
        <f t="shared" si="80"/>
        <v>S</v>
      </c>
      <c r="I460" s="43" t="str">
        <f t="shared" si="78"/>
        <v/>
      </c>
      <c r="J460" s="62">
        <v>24859</v>
      </c>
      <c r="K460" s="61">
        <v>2</v>
      </c>
      <c r="L460" s="61"/>
      <c r="M460" s="61"/>
      <c r="N460" s="61"/>
      <c r="O460" s="61">
        <v>495</v>
      </c>
      <c r="P460" s="61">
        <f t="shared" si="79"/>
        <v>2</v>
      </c>
    </row>
    <row r="461" spans="2:16" x14ac:dyDescent="0.45">
      <c r="B461" s="44">
        <v>2015</v>
      </c>
      <c r="C461" s="43" t="s">
        <v>8380</v>
      </c>
      <c r="D461" s="61" t="s">
        <v>8316</v>
      </c>
      <c r="E461" s="21">
        <v>45</v>
      </c>
      <c r="F461" s="73">
        <v>22000</v>
      </c>
      <c r="G461" s="62" t="s">
        <v>8403</v>
      </c>
      <c r="H461" s="43" t="str">
        <f t="shared" si="80"/>
        <v/>
      </c>
      <c r="I461" s="43" t="str">
        <f t="shared" si="78"/>
        <v>F</v>
      </c>
      <c r="J461" s="62">
        <v>301</v>
      </c>
      <c r="K461" s="61"/>
      <c r="L461" s="61">
        <v>2</v>
      </c>
      <c r="M461" s="61"/>
      <c r="N461" s="61"/>
      <c r="O461" s="61">
        <v>6</v>
      </c>
      <c r="P461" s="61">
        <f t="shared" si="79"/>
        <v>2</v>
      </c>
    </row>
    <row r="462" spans="2:16" x14ac:dyDescent="0.45">
      <c r="B462" s="44">
        <v>2015</v>
      </c>
      <c r="C462" s="43" t="s">
        <v>8378</v>
      </c>
      <c r="D462" s="61" t="s">
        <v>8351</v>
      </c>
      <c r="E462" s="21">
        <v>28.956875000003492</v>
      </c>
      <c r="F462" s="73">
        <v>20000</v>
      </c>
      <c r="G462" s="62" t="s">
        <v>8403</v>
      </c>
      <c r="H462" s="43" t="str">
        <f t="shared" si="80"/>
        <v>S</v>
      </c>
      <c r="I462" s="43" t="str">
        <f t="shared" si="78"/>
        <v/>
      </c>
      <c r="J462" s="62">
        <v>202928.5</v>
      </c>
      <c r="K462" s="61">
        <v>1</v>
      </c>
      <c r="L462" s="61"/>
      <c r="M462" s="61"/>
      <c r="N462" s="61"/>
      <c r="O462" s="61">
        <v>3562</v>
      </c>
      <c r="P462" s="61">
        <f t="shared" si="79"/>
        <v>1</v>
      </c>
    </row>
    <row r="463" spans="2:16" x14ac:dyDescent="0.45">
      <c r="B463" s="44">
        <v>2015</v>
      </c>
      <c r="C463" s="43" t="s">
        <v>8378</v>
      </c>
      <c r="D463" s="61" t="s">
        <v>8311</v>
      </c>
      <c r="E463" s="21">
        <v>29.979166666664241</v>
      </c>
      <c r="F463" s="73">
        <v>21000</v>
      </c>
      <c r="G463" s="62" t="s">
        <v>8403</v>
      </c>
      <c r="H463" s="43" t="str">
        <f t="shared" si="80"/>
        <v>S</v>
      </c>
      <c r="I463" s="43" t="str">
        <f t="shared" si="78"/>
        <v/>
      </c>
      <c r="J463" s="62">
        <v>23814</v>
      </c>
      <c r="K463" s="61">
        <v>2</v>
      </c>
      <c r="L463" s="61"/>
      <c r="M463" s="61"/>
      <c r="N463" s="61"/>
      <c r="O463" s="61">
        <v>113</v>
      </c>
      <c r="P463" s="61">
        <f t="shared" si="79"/>
        <v>2</v>
      </c>
    </row>
    <row r="464" spans="2:16" x14ac:dyDescent="0.45">
      <c r="B464" s="44">
        <v>2015</v>
      </c>
      <c r="C464" s="43" t="s">
        <v>8369</v>
      </c>
      <c r="D464" s="61" t="s">
        <v>8358</v>
      </c>
      <c r="E464" s="21">
        <v>31</v>
      </c>
      <c r="F464" s="73">
        <v>21000</v>
      </c>
      <c r="G464" s="62" t="s">
        <v>8403</v>
      </c>
      <c r="H464" s="43" t="str">
        <f t="shared" si="80"/>
        <v/>
      </c>
      <c r="I464" s="43" t="str">
        <f t="shared" si="78"/>
        <v>F</v>
      </c>
      <c r="J464" s="62">
        <v>1655</v>
      </c>
      <c r="K464" s="61"/>
      <c r="L464" s="61">
        <v>1</v>
      </c>
      <c r="M464" s="61"/>
      <c r="N464" s="61"/>
      <c r="O464" s="61">
        <v>36</v>
      </c>
      <c r="P464" s="61">
        <f t="shared" si="79"/>
        <v>1</v>
      </c>
    </row>
    <row r="465" spans="2:16" x14ac:dyDescent="0.45">
      <c r="B465" s="44">
        <v>2015</v>
      </c>
      <c r="C465" s="43" t="s">
        <v>8369</v>
      </c>
      <c r="D465" s="61" t="s">
        <v>8335</v>
      </c>
      <c r="E465" s="21">
        <v>30</v>
      </c>
      <c r="F465" s="73">
        <v>20000</v>
      </c>
      <c r="G465" s="62" t="s">
        <v>8403</v>
      </c>
      <c r="H465" s="43" t="str">
        <f t="shared" si="80"/>
        <v/>
      </c>
      <c r="I465" s="43" t="str">
        <f t="shared" si="78"/>
        <v>F</v>
      </c>
      <c r="J465" s="62">
        <v>212</v>
      </c>
      <c r="K465" s="61"/>
      <c r="L465" s="61">
        <v>1</v>
      </c>
      <c r="M465" s="61"/>
      <c r="N465" s="61"/>
      <c r="O465" s="61">
        <v>13</v>
      </c>
      <c r="P465" s="61">
        <f t="shared" si="79"/>
        <v>1</v>
      </c>
    </row>
    <row r="466" spans="2:16" x14ac:dyDescent="0.45">
      <c r="B466" s="44">
        <v>2015</v>
      </c>
      <c r="C466" s="43" t="s">
        <v>8369</v>
      </c>
      <c r="D466" s="61" t="s">
        <v>8326</v>
      </c>
      <c r="E466" s="21">
        <v>28.567601851851215</v>
      </c>
      <c r="F466" s="73">
        <v>23025</v>
      </c>
      <c r="G466" s="62" t="s">
        <v>8403</v>
      </c>
      <c r="H466" s="43" t="str">
        <f t="shared" si="80"/>
        <v>S</v>
      </c>
      <c r="I466" s="43" t="str">
        <f t="shared" si="78"/>
        <v/>
      </c>
      <c r="J466" s="62">
        <v>26509</v>
      </c>
      <c r="K466" s="61">
        <v>5</v>
      </c>
      <c r="L466" s="61"/>
      <c r="M466" s="61"/>
      <c r="N466" s="61"/>
      <c r="O466" s="61">
        <v>368</v>
      </c>
      <c r="P466" s="61">
        <f t="shared" si="79"/>
        <v>5</v>
      </c>
    </row>
    <row r="467" spans="2:16" x14ac:dyDescent="0.45">
      <c r="B467" s="44">
        <v>2015</v>
      </c>
      <c r="C467" s="43" t="s">
        <v>8373</v>
      </c>
      <c r="D467" s="61" t="s">
        <v>8337</v>
      </c>
      <c r="E467" s="21">
        <v>45.041666666667879</v>
      </c>
      <c r="F467" s="73">
        <v>20000</v>
      </c>
      <c r="G467" s="62" t="s">
        <v>8403</v>
      </c>
      <c r="H467" s="43" t="str">
        <f t="shared" si="80"/>
        <v/>
      </c>
      <c r="I467" s="43" t="str">
        <f t="shared" si="78"/>
        <v>F</v>
      </c>
      <c r="J467" s="62">
        <v>580</v>
      </c>
      <c r="K467" s="61"/>
      <c r="L467" s="61">
        <v>2</v>
      </c>
      <c r="M467" s="61"/>
      <c r="N467" s="61"/>
      <c r="O467" s="61">
        <v>12</v>
      </c>
      <c r="P467" s="61">
        <f t="shared" si="79"/>
        <v>2</v>
      </c>
    </row>
    <row r="468" spans="2:16" x14ac:dyDescent="0.45">
      <c r="B468" s="44">
        <v>2015</v>
      </c>
      <c r="C468" s="43" t="s">
        <v>8372</v>
      </c>
      <c r="D468" s="61" t="s">
        <v>8355</v>
      </c>
      <c r="E468" s="21">
        <v>43.307847222218697</v>
      </c>
      <c r="F468" s="73">
        <v>21000</v>
      </c>
      <c r="G468" s="62" t="s">
        <v>8403</v>
      </c>
      <c r="H468" s="43" t="str">
        <f t="shared" si="80"/>
        <v>S</v>
      </c>
      <c r="I468" s="43" t="str">
        <f t="shared" si="78"/>
        <v/>
      </c>
      <c r="J468" s="62">
        <v>1903</v>
      </c>
      <c r="K468" s="61">
        <v>1</v>
      </c>
      <c r="L468" s="61"/>
      <c r="M468" s="61">
        <v>1</v>
      </c>
      <c r="N468" s="61"/>
      <c r="O468" s="61">
        <v>58</v>
      </c>
      <c r="P468" s="61">
        <f t="shared" si="79"/>
        <v>2</v>
      </c>
    </row>
    <row r="469" spans="2:16" x14ac:dyDescent="0.45">
      <c r="B469" s="44">
        <v>2016</v>
      </c>
      <c r="C469" s="43" t="s">
        <v>8371</v>
      </c>
      <c r="D469" s="61" t="s">
        <v>8337</v>
      </c>
      <c r="E469" s="21">
        <v>25.5</v>
      </c>
      <c r="F469" s="73">
        <v>23000</v>
      </c>
      <c r="G469" s="62" t="s">
        <v>8403</v>
      </c>
      <c r="H469" s="43" t="str">
        <f t="shared" si="80"/>
        <v/>
      </c>
      <c r="I469" s="43" t="str">
        <f t="shared" si="78"/>
        <v>F</v>
      </c>
      <c r="J469" s="62">
        <v>2146</v>
      </c>
      <c r="K469" s="61"/>
      <c r="L469" s="61">
        <v>2</v>
      </c>
      <c r="M469" s="61"/>
      <c r="N469" s="61"/>
      <c r="O469" s="61">
        <v>23</v>
      </c>
      <c r="P469" s="61">
        <f t="shared" si="79"/>
        <v>2</v>
      </c>
    </row>
    <row r="470" spans="2:16" x14ac:dyDescent="0.45">
      <c r="B470" s="44">
        <v>2016</v>
      </c>
      <c r="C470" s="43" t="s">
        <v>8371</v>
      </c>
      <c r="D470" s="61" t="s">
        <v>8339</v>
      </c>
      <c r="E470" s="21">
        <v>27.746778549383937</v>
      </c>
      <c r="F470" s="73">
        <v>22500</v>
      </c>
      <c r="G470" s="62" t="s">
        <v>8403</v>
      </c>
      <c r="H470" s="43" t="str">
        <f t="shared" si="80"/>
        <v/>
      </c>
      <c r="I470" s="43" t="str">
        <f t="shared" si="78"/>
        <v>F</v>
      </c>
      <c r="J470" s="62">
        <v>11428</v>
      </c>
      <c r="K470" s="61">
        <v>1</v>
      </c>
      <c r="L470" s="61">
        <v>2</v>
      </c>
      <c r="M470" s="61"/>
      <c r="N470" s="61"/>
      <c r="O470" s="61">
        <v>129</v>
      </c>
      <c r="P470" s="61">
        <f t="shared" si="79"/>
        <v>3</v>
      </c>
    </row>
    <row r="471" spans="2:16" x14ac:dyDescent="0.45">
      <c r="B471" s="44">
        <v>2016</v>
      </c>
      <c r="C471" s="43" t="s">
        <v>8371</v>
      </c>
      <c r="D471" s="61" t="s">
        <v>8351</v>
      </c>
      <c r="E471" s="21">
        <v>36.468252314807614</v>
      </c>
      <c r="F471" s="73">
        <v>20000</v>
      </c>
      <c r="G471" s="62" t="s">
        <v>8403</v>
      </c>
      <c r="H471" s="43" t="str">
        <f t="shared" si="80"/>
        <v>S</v>
      </c>
      <c r="I471" s="43" t="str">
        <f t="shared" si="78"/>
        <v/>
      </c>
      <c r="J471" s="62">
        <v>21935</v>
      </c>
      <c r="K471" s="61">
        <v>1</v>
      </c>
      <c r="L471" s="61"/>
      <c r="M471" s="61"/>
      <c r="N471" s="61"/>
      <c r="O471" s="61">
        <v>392</v>
      </c>
      <c r="P471" s="61">
        <f t="shared" si="79"/>
        <v>1</v>
      </c>
    </row>
    <row r="472" spans="2:16" x14ac:dyDescent="0.45">
      <c r="B472" s="44">
        <v>2016</v>
      </c>
      <c r="C472" s="43" t="s">
        <v>8376</v>
      </c>
      <c r="D472" s="61" t="s">
        <v>8316</v>
      </c>
      <c r="E472" s="21">
        <v>30</v>
      </c>
      <c r="F472" s="73">
        <v>24000</v>
      </c>
      <c r="G472" s="62" t="s">
        <v>8403</v>
      </c>
      <c r="H472" s="43" t="str">
        <f t="shared" si="80"/>
        <v/>
      </c>
      <c r="I472" s="43" t="str">
        <f t="shared" si="78"/>
        <v>F</v>
      </c>
      <c r="J472" s="62">
        <v>133</v>
      </c>
      <c r="K472" s="61"/>
      <c r="L472" s="61">
        <v>2</v>
      </c>
      <c r="M472" s="61"/>
      <c r="N472" s="61"/>
      <c r="O472" s="61">
        <v>8</v>
      </c>
      <c r="P472" s="61">
        <f t="shared" si="79"/>
        <v>2</v>
      </c>
    </row>
    <row r="473" spans="2:16" x14ac:dyDescent="0.45">
      <c r="B473" s="44">
        <v>2016</v>
      </c>
      <c r="C473" s="43" t="s">
        <v>8376</v>
      </c>
      <c r="D473" s="61" t="s">
        <v>8323</v>
      </c>
      <c r="E473" s="21">
        <v>24.24428819444438</v>
      </c>
      <c r="F473" s="73">
        <v>20200</v>
      </c>
      <c r="G473" s="62" t="s">
        <v>8403</v>
      </c>
      <c r="H473" s="43" t="str">
        <f t="shared" si="80"/>
        <v>S</v>
      </c>
      <c r="I473" s="43" t="str">
        <f t="shared" si="78"/>
        <v/>
      </c>
      <c r="J473" s="62">
        <v>20453</v>
      </c>
      <c r="K473" s="61">
        <v>2</v>
      </c>
      <c r="L473" s="61"/>
      <c r="M473" s="61"/>
      <c r="N473" s="61"/>
      <c r="O473" s="61">
        <v>125</v>
      </c>
      <c r="P473" s="61">
        <f t="shared" si="79"/>
        <v>2</v>
      </c>
    </row>
    <row r="474" spans="2:16" x14ac:dyDescent="0.45">
      <c r="B474" s="44">
        <v>2016</v>
      </c>
      <c r="C474" s="43" t="s">
        <v>8370</v>
      </c>
      <c r="D474" s="61" t="s">
        <v>8355</v>
      </c>
      <c r="E474" s="21">
        <v>39.409895833334303</v>
      </c>
      <c r="F474" s="73">
        <v>22765</v>
      </c>
      <c r="G474" s="62" t="s">
        <v>8403</v>
      </c>
      <c r="H474" s="43" t="str">
        <f t="shared" si="80"/>
        <v>S</v>
      </c>
      <c r="I474" s="43" t="str">
        <f t="shared" si="78"/>
        <v/>
      </c>
      <c r="J474" s="62">
        <v>32172.66</v>
      </c>
      <c r="K474" s="61">
        <v>1</v>
      </c>
      <c r="L474" s="61"/>
      <c r="M474" s="61"/>
      <c r="N474" s="61"/>
      <c r="O474" s="61">
        <v>577</v>
      </c>
      <c r="P474" s="61">
        <f t="shared" si="79"/>
        <v>1</v>
      </c>
    </row>
    <row r="475" spans="2:16" x14ac:dyDescent="0.45">
      <c r="B475" s="44">
        <v>2016</v>
      </c>
      <c r="C475" s="43" t="s">
        <v>8369</v>
      </c>
      <c r="D475" s="61" t="s">
        <v>8329</v>
      </c>
      <c r="E475" s="21">
        <v>30</v>
      </c>
      <c r="F475" s="73">
        <v>20000</v>
      </c>
      <c r="G475" s="62" t="s">
        <v>8403</v>
      </c>
      <c r="H475" s="43" t="str">
        <f t="shared" si="80"/>
        <v>S</v>
      </c>
      <c r="I475" s="43" t="str">
        <f t="shared" si="78"/>
        <v/>
      </c>
      <c r="J475" s="62">
        <v>7834</v>
      </c>
      <c r="K475" s="61"/>
      <c r="L475" s="61">
        <v>1</v>
      </c>
      <c r="M475" s="61"/>
      <c r="N475" s="61"/>
      <c r="O475" s="61">
        <v>53</v>
      </c>
      <c r="P475" s="61">
        <f t="shared" si="79"/>
        <v>1</v>
      </c>
    </row>
    <row r="476" spans="2:16" x14ac:dyDescent="0.45">
      <c r="B476" s="44">
        <v>2016</v>
      </c>
      <c r="C476" s="43" t="s">
        <v>8369</v>
      </c>
      <c r="D476" s="61" t="s">
        <v>8335</v>
      </c>
      <c r="E476" s="21">
        <v>30</v>
      </c>
      <c r="F476" s="73">
        <v>20000</v>
      </c>
      <c r="G476" s="62" t="s">
        <v>8403</v>
      </c>
      <c r="H476" s="43" t="str">
        <f t="shared" si="80"/>
        <v/>
      </c>
      <c r="I476" s="43" t="str">
        <f t="shared" si="78"/>
        <v>F</v>
      </c>
      <c r="J476" s="62">
        <v>21</v>
      </c>
      <c r="K476" s="61"/>
      <c r="L476" s="61">
        <v>1</v>
      </c>
      <c r="M476" s="61"/>
      <c r="N476" s="61"/>
      <c r="O476" s="61">
        <v>2</v>
      </c>
      <c r="P476" s="61">
        <f t="shared" si="79"/>
        <v>1</v>
      </c>
    </row>
    <row r="477" spans="2:16" x14ac:dyDescent="0.45">
      <c r="B477" s="44">
        <v>2016</v>
      </c>
      <c r="C477" s="43" t="s">
        <v>8369</v>
      </c>
      <c r="D477" s="61" t="s">
        <v>8311</v>
      </c>
      <c r="E477" s="21">
        <v>32.391631944444576</v>
      </c>
      <c r="F477" s="73">
        <v>21100</v>
      </c>
      <c r="G477" s="62" t="s">
        <v>8403</v>
      </c>
      <c r="H477" s="43" t="str">
        <f t="shared" si="80"/>
        <v>S</v>
      </c>
      <c r="I477" s="43" t="str">
        <f t="shared" si="78"/>
        <v/>
      </c>
      <c r="J477" s="62">
        <v>25799</v>
      </c>
      <c r="K477" s="61">
        <v>3</v>
      </c>
      <c r="L477" s="61"/>
      <c r="M477" s="61"/>
      <c r="N477" s="61"/>
      <c r="O477" s="61">
        <v>194</v>
      </c>
      <c r="P477" s="61">
        <f t="shared" si="79"/>
        <v>3</v>
      </c>
    </row>
    <row r="478" spans="2:16" x14ac:dyDescent="0.45">
      <c r="B478" s="44">
        <v>2016</v>
      </c>
      <c r="C478" s="43" t="s">
        <v>8369</v>
      </c>
      <c r="D478" s="61" t="s">
        <v>8320</v>
      </c>
      <c r="E478" s="21">
        <v>30.829502314812999</v>
      </c>
      <c r="F478" s="73">
        <v>20000</v>
      </c>
      <c r="G478" s="62" t="s">
        <v>8403</v>
      </c>
      <c r="H478" s="43" t="str">
        <f t="shared" si="80"/>
        <v/>
      </c>
      <c r="I478" s="43" t="str">
        <f t="shared" si="78"/>
        <v>F</v>
      </c>
      <c r="J478" s="62">
        <v>1245</v>
      </c>
      <c r="K478" s="61"/>
      <c r="L478" s="61"/>
      <c r="M478" s="61">
        <v>2</v>
      </c>
      <c r="N478" s="61"/>
      <c r="O478" s="61">
        <v>25</v>
      </c>
      <c r="P478" s="61">
        <f t="shared" si="79"/>
        <v>2</v>
      </c>
    </row>
    <row r="479" spans="2:16" x14ac:dyDescent="0.45">
      <c r="B479" s="44">
        <v>2016</v>
      </c>
      <c r="C479" s="43" t="s">
        <v>8374</v>
      </c>
      <c r="D479" s="61" t="s">
        <v>8313</v>
      </c>
      <c r="E479" s="21">
        <v>60</v>
      </c>
      <c r="F479" s="73">
        <v>20000</v>
      </c>
      <c r="G479" s="62" t="s">
        <v>8403</v>
      </c>
      <c r="H479" s="43" t="str">
        <f t="shared" si="80"/>
        <v/>
      </c>
      <c r="I479" s="43" t="str">
        <f t="shared" si="78"/>
        <v>F</v>
      </c>
      <c r="J479" s="62">
        <v>115</v>
      </c>
      <c r="K479" s="61"/>
      <c r="L479" s="61"/>
      <c r="M479" s="61">
        <v>1</v>
      </c>
      <c r="N479" s="61"/>
      <c r="O479" s="61">
        <v>3</v>
      </c>
      <c r="P479" s="61">
        <f t="shared" si="79"/>
        <v>1</v>
      </c>
    </row>
    <row r="480" spans="2:16" x14ac:dyDescent="0.45">
      <c r="B480" s="44">
        <v>2016</v>
      </c>
      <c r="C480" s="43" t="s">
        <v>8373</v>
      </c>
      <c r="D480" s="61" t="s">
        <v>8348</v>
      </c>
      <c r="E480" s="21">
        <v>25.041666666664241</v>
      </c>
      <c r="F480" s="73">
        <v>20000</v>
      </c>
      <c r="G480" s="62" t="s">
        <v>8403</v>
      </c>
      <c r="H480" s="43" t="str">
        <f t="shared" si="80"/>
        <v/>
      </c>
      <c r="I480" s="43" t="str">
        <f t="shared" si="78"/>
        <v>F</v>
      </c>
      <c r="J480" s="62">
        <v>102</v>
      </c>
      <c r="K480" s="61"/>
      <c r="L480" s="61">
        <v>1</v>
      </c>
      <c r="M480" s="61"/>
      <c r="N480" s="61"/>
      <c r="O480" s="61">
        <v>6</v>
      </c>
      <c r="P480" s="61">
        <f t="shared" si="79"/>
        <v>1</v>
      </c>
    </row>
    <row r="481" spans="2:16" x14ac:dyDescent="0.45">
      <c r="B481" s="44">
        <v>2016</v>
      </c>
      <c r="C481" s="43" t="s">
        <v>8373</v>
      </c>
      <c r="D481" s="61" t="s">
        <v>8335</v>
      </c>
      <c r="E481" s="21">
        <v>30</v>
      </c>
      <c r="F481" s="73">
        <v>20000</v>
      </c>
      <c r="G481" s="62" t="s">
        <v>8403</v>
      </c>
      <c r="H481" s="43" t="str">
        <f t="shared" si="80"/>
        <v/>
      </c>
      <c r="I481" s="43" t="str">
        <f t="shared" si="78"/>
        <v>F</v>
      </c>
      <c r="J481" s="62">
        <v>10</v>
      </c>
      <c r="K481" s="61"/>
      <c r="L481" s="61">
        <v>1</v>
      </c>
      <c r="M481" s="61"/>
      <c r="N481" s="61"/>
      <c r="O481" s="61">
        <v>1</v>
      </c>
      <c r="P481" s="61">
        <f t="shared" si="79"/>
        <v>1</v>
      </c>
    </row>
    <row r="482" spans="2:16" x14ac:dyDescent="0.45">
      <c r="B482" s="44">
        <v>2016</v>
      </c>
      <c r="C482" s="43" t="s">
        <v>8373</v>
      </c>
      <c r="D482" s="61" t="s">
        <v>8318</v>
      </c>
      <c r="E482" s="21">
        <v>33.548983134921791</v>
      </c>
      <c r="F482" s="73">
        <v>21600</v>
      </c>
      <c r="G482" s="62" t="s">
        <v>8403</v>
      </c>
      <c r="H482" s="43" t="str">
        <f t="shared" si="80"/>
        <v/>
      </c>
      <c r="I482" s="43" t="str">
        <f t="shared" si="78"/>
        <v>F</v>
      </c>
      <c r="J482" s="62">
        <v>17334</v>
      </c>
      <c r="K482" s="61">
        <v>6</v>
      </c>
      <c r="L482" s="61">
        <v>1</v>
      </c>
      <c r="M482" s="61"/>
      <c r="N482" s="61"/>
      <c r="O482" s="61">
        <v>279</v>
      </c>
      <c r="P482" s="61">
        <f t="shared" si="79"/>
        <v>7</v>
      </c>
    </row>
    <row r="483" spans="2:16" x14ac:dyDescent="0.45">
      <c r="B483" s="44">
        <v>2016</v>
      </c>
      <c r="C483" s="43" t="s">
        <v>8373</v>
      </c>
      <c r="D483" s="61" t="s">
        <v>8320</v>
      </c>
      <c r="E483" s="21">
        <v>30</v>
      </c>
      <c r="F483" s="73">
        <v>20000</v>
      </c>
      <c r="G483" s="62" t="s">
        <v>8403</v>
      </c>
      <c r="H483" s="43" t="str">
        <f t="shared" si="80"/>
        <v/>
      </c>
      <c r="I483" s="43" t="str">
        <f t="shared" si="78"/>
        <v>F</v>
      </c>
      <c r="J483" s="62">
        <v>6</v>
      </c>
      <c r="K483" s="61"/>
      <c r="L483" s="61">
        <v>1</v>
      </c>
      <c r="M483" s="61"/>
      <c r="N483" s="61"/>
      <c r="O483" s="61">
        <v>2</v>
      </c>
      <c r="P483" s="61">
        <f t="shared" si="79"/>
        <v>1</v>
      </c>
    </row>
    <row r="484" spans="2:16" x14ac:dyDescent="0.45">
      <c r="B484" s="44">
        <v>2017</v>
      </c>
      <c r="C484" s="43" t="s">
        <v>8376</v>
      </c>
      <c r="D484" s="61" t="s">
        <v>8337</v>
      </c>
      <c r="E484" s="21">
        <v>30</v>
      </c>
      <c r="F484" s="73">
        <v>22000</v>
      </c>
      <c r="G484" s="62" t="s">
        <v>8403</v>
      </c>
      <c r="H484" s="43" t="str">
        <f t="shared" si="80"/>
        <v/>
      </c>
      <c r="I484" s="43" t="str">
        <f t="shared" si="78"/>
        <v>F</v>
      </c>
      <c r="J484" s="62">
        <v>1884</v>
      </c>
      <c r="K484" s="61"/>
      <c r="L484" s="61">
        <v>1</v>
      </c>
      <c r="M484" s="61">
        <v>1</v>
      </c>
      <c r="N484" s="61"/>
      <c r="O484" s="61">
        <v>21</v>
      </c>
      <c r="P484" s="61">
        <f t="shared" si="79"/>
        <v>2</v>
      </c>
    </row>
    <row r="485" spans="2:16" x14ac:dyDescent="0.45">
      <c r="B485" s="44">
        <v>2017</v>
      </c>
      <c r="C485" s="43" t="s">
        <v>8376</v>
      </c>
      <c r="D485" s="61" t="s">
        <v>8326</v>
      </c>
      <c r="E485" s="21">
        <v>32.749398148145701</v>
      </c>
      <c r="F485" s="73">
        <v>24050</v>
      </c>
      <c r="G485" s="62" t="s">
        <v>8403</v>
      </c>
      <c r="H485" s="43" t="str">
        <f t="shared" si="80"/>
        <v>S</v>
      </c>
      <c r="I485" s="43" t="str">
        <f t="shared" si="78"/>
        <v/>
      </c>
      <c r="J485" s="62">
        <v>28515.69</v>
      </c>
      <c r="K485" s="61">
        <v>4</v>
      </c>
      <c r="L485" s="61"/>
      <c r="M485" s="61"/>
      <c r="N485" s="61"/>
      <c r="O485" s="61">
        <v>445</v>
      </c>
      <c r="P485" s="61">
        <f t="shared" si="79"/>
        <v>4</v>
      </c>
    </row>
    <row r="486" spans="2:16" x14ac:dyDescent="0.45">
      <c r="B486" s="44">
        <v>2011</v>
      </c>
      <c r="C486" s="43" t="s">
        <v>8370</v>
      </c>
      <c r="D486" s="61" t="s">
        <v>8326</v>
      </c>
      <c r="E486" s="21">
        <v>40.387324074075153</v>
      </c>
      <c r="F486" s="73">
        <v>29500</v>
      </c>
      <c r="G486" s="62" t="s">
        <v>8404</v>
      </c>
      <c r="H486" s="43" t="str">
        <f t="shared" si="80"/>
        <v>S</v>
      </c>
      <c r="I486" s="43" t="str">
        <f t="shared" si="78"/>
        <v/>
      </c>
      <c r="J486" s="62">
        <v>30139.599999999999</v>
      </c>
      <c r="K486" s="61">
        <v>5</v>
      </c>
      <c r="L486" s="61"/>
      <c r="M486" s="61"/>
      <c r="N486" s="61"/>
      <c r="O486" s="61">
        <v>236</v>
      </c>
      <c r="P486" s="61">
        <f t="shared" si="79"/>
        <v>5</v>
      </c>
    </row>
    <row r="487" spans="2:16" x14ac:dyDescent="0.45">
      <c r="B487" s="44">
        <v>2011</v>
      </c>
      <c r="C487" s="43" t="s">
        <v>8378</v>
      </c>
      <c r="D487" s="61" t="s">
        <v>8315</v>
      </c>
      <c r="E487" s="21">
        <v>31</v>
      </c>
      <c r="F487" s="73">
        <v>25000</v>
      </c>
      <c r="G487" s="62" t="s">
        <v>8404</v>
      </c>
      <c r="H487" s="43" t="str">
        <f t="shared" si="80"/>
        <v>S</v>
      </c>
      <c r="I487" s="43" t="str">
        <f t="shared" si="78"/>
        <v/>
      </c>
      <c r="J487" s="62">
        <v>25430.66</v>
      </c>
      <c r="K487" s="61">
        <v>1</v>
      </c>
      <c r="L487" s="61"/>
      <c r="M487" s="61"/>
      <c r="N487" s="61"/>
      <c r="O487" s="61">
        <v>298</v>
      </c>
      <c r="P487" s="61">
        <f t="shared" si="79"/>
        <v>1</v>
      </c>
    </row>
    <row r="488" spans="2:16" x14ac:dyDescent="0.45">
      <c r="B488" s="44">
        <v>2011</v>
      </c>
      <c r="C488" s="43" t="s">
        <v>8374</v>
      </c>
      <c r="D488" s="61" t="s">
        <v>8329</v>
      </c>
      <c r="E488" s="21">
        <v>36.455918981479769</v>
      </c>
      <c r="F488" s="73">
        <v>26700</v>
      </c>
      <c r="G488" s="62" t="s">
        <v>8404</v>
      </c>
      <c r="H488" s="43" t="str">
        <f t="shared" si="80"/>
        <v>S</v>
      </c>
      <c r="I488" s="43" t="str">
        <f t="shared" si="78"/>
        <v/>
      </c>
      <c r="J488" s="62">
        <v>26031.620000000003</v>
      </c>
      <c r="K488" s="61">
        <v>4</v>
      </c>
      <c r="L488" s="61">
        <v>1</v>
      </c>
      <c r="M488" s="61"/>
      <c r="N488" s="61"/>
      <c r="O488" s="61">
        <v>361</v>
      </c>
      <c r="P488" s="61">
        <f t="shared" si="79"/>
        <v>5</v>
      </c>
    </row>
    <row r="489" spans="2:16" x14ac:dyDescent="0.45">
      <c r="B489" s="44">
        <v>2012</v>
      </c>
      <c r="C489" s="43" t="s">
        <v>8379</v>
      </c>
      <c r="D489" s="61" t="s">
        <v>8346</v>
      </c>
      <c r="E489" s="21">
        <v>30</v>
      </c>
      <c r="F489" s="73">
        <v>25000</v>
      </c>
      <c r="G489" s="62" t="s">
        <v>8404</v>
      </c>
      <c r="H489" s="43" t="str">
        <f t="shared" si="80"/>
        <v>S</v>
      </c>
      <c r="I489" s="43" t="str">
        <f t="shared" si="78"/>
        <v/>
      </c>
      <c r="J489" s="62">
        <v>26233.45</v>
      </c>
      <c r="K489" s="61">
        <v>1</v>
      </c>
      <c r="L489" s="61"/>
      <c r="M489" s="61"/>
      <c r="N489" s="61"/>
      <c r="O489" s="61">
        <v>221</v>
      </c>
      <c r="P489" s="61">
        <f t="shared" si="79"/>
        <v>1</v>
      </c>
    </row>
    <row r="490" spans="2:16" x14ac:dyDescent="0.45">
      <c r="B490" s="44">
        <v>2012</v>
      </c>
      <c r="C490" s="43" t="s">
        <v>8371</v>
      </c>
      <c r="D490" s="61" t="s">
        <v>8340</v>
      </c>
      <c r="E490" s="21">
        <v>20</v>
      </c>
      <c r="F490" s="73">
        <v>25000</v>
      </c>
      <c r="G490" s="62" t="s">
        <v>8404</v>
      </c>
      <c r="H490" s="43" t="str">
        <f t="shared" si="80"/>
        <v/>
      </c>
      <c r="I490" s="43" t="str">
        <f t="shared" si="78"/>
        <v>F</v>
      </c>
      <c r="J490" s="62">
        <v>0</v>
      </c>
      <c r="K490" s="61"/>
      <c r="L490" s="61"/>
      <c r="M490" s="61">
        <v>1</v>
      </c>
      <c r="N490" s="61"/>
      <c r="O490" s="61">
        <v>0</v>
      </c>
      <c r="P490" s="61">
        <f t="shared" si="79"/>
        <v>1</v>
      </c>
    </row>
    <row r="491" spans="2:16" x14ac:dyDescent="0.45">
      <c r="B491" s="44">
        <v>2012</v>
      </c>
      <c r="C491" s="43" t="s">
        <v>8377</v>
      </c>
      <c r="D491" s="61" t="s">
        <v>8334</v>
      </c>
      <c r="E491" s="21">
        <v>59.958333333335759</v>
      </c>
      <c r="F491" s="73">
        <v>25000</v>
      </c>
      <c r="G491" s="62" t="s">
        <v>8404</v>
      </c>
      <c r="H491" s="43" t="str">
        <f t="shared" si="80"/>
        <v/>
      </c>
      <c r="I491" s="43" t="str">
        <f t="shared" si="78"/>
        <v>F</v>
      </c>
      <c r="J491" s="62">
        <v>732.5</v>
      </c>
      <c r="K491" s="61"/>
      <c r="L491" s="61">
        <v>1</v>
      </c>
      <c r="M491" s="61"/>
      <c r="N491" s="61"/>
      <c r="O491" s="61">
        <v>21</v>
      </c>
      <c r="P491" s="61">
        <f t="shared" si="79"/>
        <v>1</v>
      </c>
    </row>
    <row r="492" spans="2:16" x14ac:dyDescent="0.45">
      <c r="B492" s="44">
        <v>2012</v>
      </c>
      <c r="C492" s="43" t="s">
        <v>8378</v>
      </c>
      <c r="D492" s="61" t="s">
        <v>8315</v>
      </c>
      <c r="E492" s="21">
        <v>38.455520833335562</v>
      </c>
      <c r="F492" s="73">
        <v>29000</v>
      </c>
      <c r="G492" s="62" t="s">
        <v>8404</v>
      </c>
      <c r="H492" s="43" t="str">
        <f t="shared" si="80"/>
        <v>S</v>
      </c>
      <c r="I492" s="43" t="str">
        <f t="shared" si="78"/>
        <v/>
      </c>
      <c r="J492" s="62">
        <v>34456.449999999997</v>
      </c>
      <c r="K492" s="61">
        <v>3</v>
      </c>
      <c r="L492" s="61"/>
      <c r="M492" s="61"/>
      <c r="N492" s="61"/>
      <c r="O492" s="61">
        <v>446</v>
      </c>
      <c r="P492" s="61">
        <f t="shared" si="79"/>
        <v>3</v>
      </c>
    </row>
    <row r="493" spans="2:16" x14ac:dyDescent="0.45">
      <c r="B493" s="44">
        <v>2012</v>
      </c>
      <c r="C493" s="43" t="s">
        <v>8378</v>
      </c>
      <c r="D493" s="61" t="s">
        <v>8323</v>
      </c>
      <c r="E493" s="21">
        <v>27.56200810185328</v>
      </c>
      <c r="F493" s="73">
        <v>25550</v>
      </c>
      <c r="G493" s="62" t="s">
        <v>8404</v>
      </c>
      <c r="H493" s="43" t="str">
        <f t="shared" si="80"/>
        <v>S</v>
      </c>
      <c r="I493" s="43" t="str">
        <f t="shared" si="78"/>
        <v/>
      </c>
      <c r="J493" s="62">
        <v>33820</v>
      </c>
      <c r="K493" s="61">
        <v>2</v>
      </c>
      <c r="L493" s="61"/>
      <c r="M493" s="61"/>
      <c r="N493" s="61"/>
      <c r="O493" s="61">
        <v>168</v>
      </c>
      <c r="P493" s="61">
        <f t="shared" si="79"/>
        <v>2</v>
      </c>
    </row>
    <row r="494" spans="2:16" x14ac:dyDescent="0.45">
      <c r="B494" s="44">
        <v>2012</v>
      </c>
      <c r="C494" s="43" t="s">
        <v>8378</v>
      </c>
      <c r="D494" s="61" t="s">
        <v>8326</v>
      </c>
      <c r="E494" s="21">
        <v>37.002611882716238</v>
      </c>
      <c r="F494" s="73">
        <v>29000</v>
      </c>
      <c r="G494" s="62" t="s">
        <v>8404</v>
      </c>
      <c r="H494" s="43" t="str">
        <f t="shared" si="80"/>
        <v>S</v>
      </c>
      <c r="I494" s="43" t="str">
        <f t="shared" si="78"/>
        <v/>
      </c>
      <c r="J494" s="62">
        <v>36159.670000000006</v>
      </c>
      <c r="K494" s="61">
        <v>9</v>
      </c>
      <c r="L494" s="61"/>
      <c r="M494" s="61"/>
      <c r="N494" s="61"/>
      <c r="O494" s="61">
        <v>384</v>
      </c>
      <c r="P494" s="61">
        <f t="shared" si="79"/>
        <v>9</v>
      </c>
    </row>
    <row r="495" spans="2:16" x14ac:dyDescent="0.45">
      <c r="B495" s="44">
        <v>2012</v>
      </c>
      <c r="C495" s="43" t="s">
        <v>8372</v>
      </c>
      <c r="D495" s="61" t="s">
        <v>8315</v>
      </c>
      <c r="E495" s="21">
        <v>30</v>
      </c>
      <c r="F495" s="73">
        <v>27000</v>
      </c>
      <c r="G495" s="62" t="s">
        <v>8404</v>
      </c>
      <c r="H495" s="43" t="str">
        <f t="shared" si="80"/>
        <v>S</v>
      </c>
      <c r="I495" s="43" t="str">
        <f t="shared" si="78"/>
        <v/>
      </c>
      <c r="J495" s="62">
        <v>40594</v>
      </c>
      <c r="K495" s="61">
        <v>1</v>
      </c>
      <c r="L495" s="61"/>
      <c r="M495" s="61"/>
      <c r="N495" s="61"/>
      <c r="O495" s="61">
        <v>415</v>
      </c>
      <c r="P495" s="61">
        <f t="shared" si="79"/>
        <v>1</v>
      </c>
    </row>
    <row r="496" spans="2:16" x14ac:dyDescent="0.45">
      <c r="B496" s="44">
        <v>2013</v>
      </c>
      <c r="C496" s="43" t="s">
        <v>8379</v>
      </c>
      <c r="D496" s="61" t="s">
        <v>8326</v>
      </c>
      <c r="E496" s="21">
        <v>27.277864583333212</v>
      </c>
      <c r="F496" s="73">
        <v>27400</v>
      </c>
      <c r="G496" s="62" t="s">
        <v>8404</v>
      </c>
      <c r="H496" s="43" t="str">
        <f t="shared" si="80"/>
        <v>S</v>
      </c>
      <c r="I496" s="43" t="str">
        <f t="shared" si="78"/>
        <v/>
      </c>
      <c r="J496" s="62">
        <v>28922.55</v>
      </c>
      <c r="K496" s="61">
        <v>4</v>
      </c>
      <c r="L496" s="61"/>
      <c r="M496" s="61"/>
      <c r="N496" s="61"/>
      <c r="O496" s="61">
        <v>385</v>
      </c>
      <c r="P496" s="61">
        <f t="shared" si="79"/>
        <v>4</v>
      </c>
    </row>
    <row r="497" spans="2:16" x14ac:dyDescent="0.45">
      <c r="B497" s="44">
        <v>2013</v>
      </c>
      <c r="C497" s="43" t="s">
        <v>8376</v>
      </c>
      <c r="D497" s="61" t="s">
        <v>8354</v>
      </c>
      <c r="E497" s="21">
        <v>30.348587962962483</v>
      </c>
      <c r="F497" s="73">
        <v>25500</v>
      </c>
      <c r="G497" s="62" t="s">
        <v>8404</v>
      </c>
      <c r="H497" s="43" t="str">
        <f t="shared" si="80"/>
        <v>S</v>
      </c>
      <c r="I497" s="43" t="str">
        <f t="shared" si="78"/>
        <v/>
      </c>
      <c r="J497" s="62">
        <v>28643.17</v>
      </c>
      <c r="K497" s="61">
        <v>2</v>
      </c>
      <c r="L497" s="61"/>
      <c r="M497" s="61"/>
      <c r="N497" s="61"/>
      <c r="O497" s="61">
        <v>321</v>
      </c>
      <c r="P497" s="61">
        <f t="shared" si="79"/>
        <v>2</v>
      </c>
    </row>
    <row r="498" spans="2:16" x14ac:dyDescent="0.45">
      <c r="B498" s="44">
        <v>2013</v>
      </c>
      <c r="C498" s="43" t="s">
        <v>8370</v>
      </c>
      <c r="D498" s="61" t="s">
        <v>8357</v>
      </c>
      <c r="E498" s="21">
        <v>35.714074074072414</v>
      </c>
      <c r="F498" s="73">
        <v>25000</v>
      </c>
      <c r="G498" s="62" t="s">
        <v>8404</v>
      </c>
      <c r="H498" s="43" t="str">
        <f t="shared" si="80"/>
        <v/>
      </c>
      <c r="I498" s="43" t="str">
        <f t="shared" si="78"/>
        <v>F</v>
      </c>
      <c r="J498" s="62">
        <v>31683</v>
      </c>
      <c r="K498" s="61">
        <v>1</v>
      </c>
      <c r="L498" s="61"/>
      <c r="M498" s="61"/>
      <c r="N498" s="61"/>
      <c r="O498" s="61">
        <v>329</v>
      </c>
      <c r="P498" s="61">
        <f t="shared" si="79"/>
        <v>1</v>
      </c>
    </row>
    <row r="499" spans="2:16" x14ac:dyDescent="0.45">
      <c r="B499" s="44">
        <v>2013</v>
      </c>
      <c r="C499" s="43" t="s">
        <v>8374</v>
      </c>
      <c r="D499" s="61" t="s">
        <v>8326</v>
      </c>
      <c r="E499" s="21">
        <v>30.802832754630799</v>
      </c>
      <c r="F499" s="73">
        <v>27200</v>
      </c>
      <c r="G499" s="62" t="s">
        <v>8404</v>
      </c>
      <c r="H499" s="43" t="str">
        <f t="shared" si="80"/>
        <v>S</v>
      </c>
      <c r="I499" s="43" t="str">
        <f t="shared" si="78"/>
        <v/>
      </c>
      <c r="J499" s="62">
        <v>33923</v>
      </c>
      <c r="K499" s="61">
        <v>4</v>
      </c>
      <c r="L499" s="61"/>
      <c r="M499" s="61"/>
      <c r="N499" s="61"/>
      <c r="O499" s="61">
        <v>514</v>
      </c>
      <c r="P499" s="61">
        <f t="shared" si="79"/>
        <v>4</v>
      </c>
    </row>
    <row r="500" spans="2:16" x14ac:dyDescent="0.45">
      <c r="B500" s="44">
        <v>2013</v>
      </c>
      <c r="C500" s="43" t="s">
        <v>8373</v>
      </c>
      <c r="D500" s="61" t="s">
        <v>8334</v>
      </c>
      <c r="E500" s="21">
        <v>34.095736882714846</v>
      </c>
      <c r="F500" s="73">
        <v>25200</v>
      </c>
      <c r="G500" s="62" t="s">
        <v>8404</v>
      </c>
      <c r="H500" s="43" t="str">
        <f t="shared" si="80"/>
        <v/>
      </c>
      <c r="I500" s="43" t="str">
        <f t="shared" si="78"/>
        <v>F</v>
      </c>
      <c r="J500" s="62">
        <v>5840</v>
      </c>
      <c r="K500" s="61"/>
      <c r="L500" s="61">
        <v>3</v>
      </c>
      <c r="M500" s="61"/>
      <c r="N500" s="61"/>
      <c r="O500" s="61">
        <v>134</v>
      </c>
      <c r="P500" s="61">
        <f t="shared" si="79"/>
        <v>3</v>
      </c>
    </row>
    <row r="501" spans="2:16" x14ac:dyDescent="0.45">
      <c r="B501" s="44">
        <v>2013</v>
      </c>
      <c r="C501" s="43" t="s">
        <v>8372</v>
      </c>
      <c r="D501" s="61" t="s">
        <v>8342</v>
      </c>
      <c r="E501" s="21">
        <v>30</v>
      </c>
      <c r="F501" s="73">
        <v>25000</v>
      </c>
      <c r="G501" s="62" t="s">
        <v>8404</v>
      </c>
      <c r="H501" s="43" t="str">
        <f t="shared" si="80"/>
        <v>S</v>
      </c>
      <c r="I501" s="43" t="str">
        <f t="shared" si="78"/>
        <v/>
      </c>
      <c r="J501" s="62">
        <v>34676</v>
      </c>
      <c r="K501" s="61">
        <v>1</v>
      </c>
      <c r="L501" s="61"/>
      <c r="M501" s="61"/>
      <c r="N501" s="61"/>
      <c r="O501" s="61">
        <v>336</v>
      </c>
      <c r="P501" s="61">
        <f t="shared" si="79"/>
        <v>1</v>
      </c>
    </row>
    <row r="502" spans="2:16" x14ac:dyDescent="0.45">
      <c r="B502" s="44">
        <v>2014</v>
      </c>
      <c r="C502" s="43" t="s">
        <v>8371</v>
      </c>
      <c r="D502" s="61" t="s">
        <v>8348</v>
      </c>
      <c r="E502" s="21">
        <v>25</v>
      </c>
      <c r="F502" s="73">
        <v>25500</v>
      </c>
      <c r="G502" s="62" t="s">
        <v>8404</v>
      </c>
      <c r="H502" s="43" t="str">
        <f t="shared" si="80"/>
        <v/>
      </c>
      <c r="I502" s="43" t="str">
        <f t="shared" si="78"/>
        <v>F</v>
      </c>
      <c r="J502" s="62">
        <v>50</v>
      </c>
      <c r="K502" s="61"/>
      <c r="L502" s="61">
        <v>2</v>
      </c>
      <c r="M502" s="61"/>
      <c r="N502" s="61"/>
      <c r="O502" s="61">
        <v>8</v>
      </c>
      <c r="P502" s="61">
        <f t="shared" si="79"/>
        <v>2</v>
      </c>
    </row>
    <row r="503" spans="2:16" x14ac:dyDescent="0.45">
      <c r="B503" s="44">
        <v>2014</v>
      </c>
      <c r="C503" s="43" t="s">
        <v>8371</v>
      </c>
      <c r="D503" s="61" t="s">
        <v>8328</v>
      </c>
      <c r="E503" s="21">
        <v>35</v>
      </c>
      <c r="F503" s="73">
        <v>27000</v>
      </c>
      <c r="G503" s="62" t="s">
        <v>8404</v>
      </c>
      <c r="H503" s="43" t="str">
        <f t="shared" si="80"/>
        <v/>
      </c>
      <c r="I503" s="43" t="str">
        <f t="shared" si="78"/>
        <v>F</v>
      </c>
      <c r="J503" s="62">
        <v>5680</v>
      </c>
      <c r="K503" s="61"/>
      <c r="L503" s="61">
        <v>1</v>
      </c>
      <c r="M503" s="61"/>
      <c r="N503" s="61"/>
      <c r="O503" s="61">
        <v>30</v>
      </c>
      <c r="P503" s="61">
        <f t="shared" si="79"/>
        <v>1</v>
      </c>
    </row>
    <row r="504" spans="2:16" x14ac:dyDescent="0.45">
      <c r="B504" s="44">
        <v>2014</v>
      </c>
      <c r="C504" s="43" t="s">
        <v>8376</v>
      </c>
      <c r="D504" s="61" t="s">
        <v>8326</v>
      </c>
      <c r="E504" s="21">
        <v>31.2</v>
      </c>
      <c r="F504" s="73">
        <v>27050</v>
      </c>
      <c r="G504" s="62" t="s">
        <v>8404</v>
      </c>
      <c r="H504" s="43" t="str">
        <f t="shared" si="80"/>
        <v>S</v>
      </c>
      <c r="I504" s="43" t="str">
        <f t="shared" si="78"/>
        <v/>
      </c>
      <c r="J504" s="62">
        <v>28222</v>
      </c>
      <c r="K504" s="61">
        <v>5</v>
      </c>
      <c r="L504" s="61"/>
      <c r="M504" s="61"/>
      <c r="N504" s="61"/>
      <c r="O504" s="61">
        <v>439</v>
      </c>
      <c r="P504" s="61">
        <f t="shared" si="79"/>
        <v>5</v>
      </c>
    </row>
    <row r="505" spans="2:16" x14ac:dyDescent="0.45">
      <c r="B505" s="44">
        <v>2014</v>
      </c>
      <c r="C505" s="43" t="s">
        <v>8370</v>
      </c>
      <c r="D505" s="61" t="s">
        <v>8348</v>
      </c>
      <c r="E505" s="21">
        <v>35</v>
      </c>
      <c r="F505" s="73">
        <v>25000</v>
      </c>
      <c r="G505" s="62" t="s">
        <v>8404</v>
      </c>
      <c r="H505" s="43" t="str">
        <f t="shared" si="80"/>
        <v/>
      </c>
      <c r="I505" s="43" t="str">
        <f t="shared" si="78"/>
        <v>F</v>
      </c>
      <c r="J505" s="62">
        <v>260</v>
      </c>
      <c r="K505" s="61"/>
      <c r="L505" s="61">
        <v>1</v>
      </c>
      <c r="M505" s="61"/>
      <c r="N505" s="61"/>
      <c r="O505" s="61">
        <v>9</v>
      </c>
      <c r="P505" s="61">
        <f t="shared" si="79"/>
        <v>1</v>
      </c>
    </row>
    <row r="506" spans="2:16" x14ac:dyDescent="0.45">
      <c r="B506" s="44">
        <v>2014</v>
      </c>
      <c r="C506" s="43" t="s">
        <v>8380</v>
      </c>
      <c r="D506" s="61" t="s">
        <v>8359</v>
      </c>
      <c r="E506" s="21">
        <v>32.707861111112287</v>
      </c>
      <c r="F506" s="73">
        <v>29300</v>
      </c>
      <c r="G506" s="62" t="s">
        <v>8404</v>
      </c>
      <c r="H506" s="43" t="str">
        <f t="shared" si="80"/>
        <v/>
      </c>
      <c r="I506" s="43" t="str">
        <f t="shared" si="78"/>
        <v>F</v>
      </c>
      <c r="J506" s="62">
        <v>23334</v>
      </c>
      <c r="K506" s="61">
        <v>4</v>
      </c>
      <c r="L506" s="61"/>
      <c r="M506" s="61">
        <v>1</v>
      </c>
      <c r="N506" s="61"/>
      <c r="O506" s="61">
        <v>259</v>
      </c>
      <c r="P506" s="61">
        <f t="shared" si="79"/>
        <v>5</v>
      </c>
    </row>
    <row r="507" spans="2:16" x14ac:dyDescent="0.45">
      <c r="B507" s="44">
        <v>2014</v>
      </c>
      <c r="C507" s="43" t="s">
        <v>8380</v>
      </c>
      <c r="D507" s="61" t="s">
        <v>8326</v>
      </c>
      <c r="E507" s="21">
        <v>32.545442129629372</v>
      </c>
      <c r="F507" s="73">
        <v>25000</v>
      </c>
      <c r="G507" s="62" t="s">
        <v>8404</v>
      </c>
      <c r="H507" s="43" t="str">
        <f t="shared" si="80"/>
        <v>S</v>
      </c>
      <c r="I507" s="43" t="str">
        <f t="shared" si="78"/>
        <v/>
      </c>
      <c r="J507" s="62">
        <v>26747.989999999998</v>
      </c>
      <c r="K507" s="61">
        <v>5</v>
      </c>
      <c r="L507" s="61"/>
      <c r="M507" s="61"/>
      <c r="N507" s="61"/>
      <c r="O507" s="61">
        <v>458</v>
      </c>
      <c r="P507" s="61">
        <f t="shared" si="79"/>
        <v>5</v>
      </c>
    </row>
    <row r="508" spans="2:16" x14ac:dyDescent="0.45">
      <c r="B508" s="44">
        <v>2014</v>
      </c>
      <c r="C508" s="43" t="s">
        <v>8380</v>
      </c>
      <c r="D508" s="61" t="s">
        <v>8352</v>
      </c>
      <c r="E508" s="21">
        <v>30</v>
      </c>
      <c r="F508" s="73">
        <v>25000</v>
      </c>
      <c r="G508" s="62" t="s">
        <v>8404</v>
      </c>
      <c r="H508" s="43" t="str">
        <f t="shared" si="80"/>
        <v>S</v>
      </c>
      <c r="I508" s="43" t="str">
        <f t="shared" si="78"/>
        <v/>
      </c>
      <c r="J508" s="62">
        <v>26480</v>
      </c>
      <c r="K508" s="61">
        <v>1</v>
      </c>
      <c r="L508" s="61"/>
      <c r="M508" s="61"/>
      <c r="N508" s="61"/>
      <c r="O508" s="61">
        <v>125</v>
      </c>
      <c r="P508" s="61">
        <f t="shared" si="79"/>
        <v>1</v>
      </c>
    </row>
    <row r="509" spans="2:16" x14ac:dyDescent="0.45">
      <c r="B509" s="44">
        <v>2014</v>
      </c>
      <c r="C509" s="43" t="s">
        <v>8369</v>
      </c>
      <c r="D509" s="61" t="s">
        <v>8349</v>
      </c>
      <c r="E509" s="21">
        <v>60</v>
      </c>
      <c r="F509" s="73">
        <v>25000</v>
      </c>
      <c r="G509" s="62" t="s">
        <v>8404</v>
      </c>
      <c r="H509" s="43" t="str">
        <f t="shared" si="80"/>
        <v>S</v>
      </c>
      <c r="I509" s="43" t="str">
        <f t="shared" si="78"/>
        <v/>
      </c>
      <c r="J509" s="62">
        <v>49100</v>
      </c>
      <c r="K509" s="61">
        <v>1</v>
      </c>
      <c r="L509" s="61"/>
      <c r="M509" s="61"/>
      <c r="N509" s="61"/>
      <c r="O509" s="61">
        <v>1364</v>
      </c>
      <c r="P509" s="61">
        <f t="shared" si="79"/>
        <v>1</v>
      </c>
    </row>
    <row r="510" spans="2:16" x14ac:dyDescent="0.45">
      <c r="B510" s="44">
        <v>2014</v>
      </c>
      <c r="C510" s="43" t="s">
        <v>8374</v>
      </c>
      <c r="D510" s="61" t="s">
        <v>8344</v>
      </c>
      <c r="E510" s="21">
        <v>35</v>
      </c>
      <c r="F510" s="73">
        <v>25000</v>
      </c>
      <c r="G510" s="62" t="s">
        <v>8404</v>
      </c>
      <c r="H510" s="43" t="str">
        <f t="shared" si="80"/>
        <v/>
      </c>
      <c r="I510" s="43" t="str">
        <f t="shared" si="78"/>
        <v>F</v>
      </c>
      <c r="J510" s="62">
        <v>3410</v>
      </c>
      <c r="K510" s="61"/>
      <c r="L510" s="61"/>
      <c r="M510" s="61">
        <v>1</v>
      </c>
      <c r="N510" s="61"/>
      <c r="O510" s="61">
        <v>22</v>
      </c>
      <c r="P510" s="61">
        <f t="shared" si="79"/>
        <v>1</v>
      </c>
    </row>
    <row r="511" spans="2:16" x14ac:dyDescent="0.45">
      <c r="B511" s="44">
        <v>2014</v>
      </c>
      <c r="C511" s="43" t="s">
        <v>8374</v>
      </c>
      <c r="D511" s="61" t="s">
        <v>8356</v>
      </c>
      <c r="E511" s="21">
        <v>30.069027777783049</v>
      </c>
      <c r="F511" s="73">
        <v>25000</v>
      </c>
      <c r="G511" s="62" t="s">
        <v>8404</v>
      </c>
      <c r="H511" s="43" t="str">
        <f t="shared" si="80"/>
        <v/>
      </c>
      <c r="I511" s="43" t="str">
        <f t="shared" si="78"/>
        <v>F</v>
      </c>
      <c r="J511" s="62">
        <v>2836</v>
      </c>
      <c r="K511" s="61"/>
      <c r="L511" s="61">
        <v>1</v>
      </c>
      <c r="M511" s="61"/>
      <c r="N511" s="61"/>
      <c r="O511" s="61">
        <v>84</v>
      </c>
      <c r="P511" s="61">
        <f t="shared" si="79"/>
        <v>1</v>
      </c>
    </row>
    <row r="512" spans="2:16" x14ac:dyDescent="0.45">
      <c r="B512" s="44">
        <v>2014</v>
      </c>
      <c r="C512" s="43" t="s">
        <v>8373</v>
      </c>
      <c r="D512" s="61" t="s">
        <v>8356</v>
      </c>
      <c r="E512" s="21">
        <v>30.041666666664241</v>
      </c>
      <c r="F512" s="73">
        <v>25000</v>
      </c>
      <c r="G512" s="62" t="s">
        <v>8404</v>
      </c>
      <c r="H512" s="43" t="str">
        <f t="shared" si="80"/>
        <v/>
      </c>
      <c r="I512" s="43" t="str">
        <f t="shared" si="78"/>
        <v>F</v>
      </c>
      <c r="J512" s="62">
        <v>1897</v>
      </c>
      <c r="K512" s="61"/>
      <c r="L512" s="61">
        <v>1</v>
      </c>
      <c r="M512" s="61"/>
      <c r="N512" s="61"/>
      <c r="O512" s="61">
        <v>29</v>
      </c>
      <c r="P512" s="61">
        <f t="shared" si="79"/>
        <v>1</v>
      </c>
    </row>
    <row r="513" spans="2:16" x14ac:dyDescent="0.45">
      <c r="B513" s="44">
        <v>2014</v>
      </c>
      <c r="C513" s="43" t="s">
        <v>8373</v>
      </c>
      <c r="D513" s="61" t="s">
        <v>8320</v>
      </c>
      <c r="E513" s="21">
        <v>30.041666666667879</v>
      </c>
      <c r="F513" s="73">
        <v>26000</v>
      </c>
      <c r="G513" s="62" t="s">
        <v>8404</v>
      </c>
      <c r="H513" s="43" t="str">
        <f t="shared" si="80"/>
        <v/>
      </c>
      <c r="I513" s="43" t="str">
        <f t="shared" si="78"/>
        <v>F</v>
      </c>
      <c r="J513" s="62">
        <v>131</v>
      </c>
      <c r="K513" s="61"/>
      <c r="L513" s="61">
        <v>1</v>
      </c>
      <c r="M513" s="61">
        <v>1</v>
      </c>
      <c r="N513" s="61"/>
      <c r="O513" s="61">
        <v>14</v>
      </c>
      <c r="P513" s="61">
        <f t="shared" si="79"/>
        <v>2</v>
      </c>
    </row>
    <row r="514" spans="2:16" x14ac:dyDescent="0.45">
      <c r="B514" s="44">
        <v>2014</v>
      </c>
      <c r="C514" s="43" t="s">
        <v>8372</v>
      </c>
      <c r="D514" s="61" t="s">
        <v>8329</v>
      </c>
      <c r="E514" s="21">
        <v>30</v>
      </c>
      <c r="F514" s="73">
        <v>25000</v>
      </c>
      <c r="G514" s="62" t="s">
        <v>8404</v>
      </c>
      <c r="H514" s="43" t="str">
        <f t="shared" si="80"/>
        <v>S</v>
      </c>
      <c r="I514" s="43" t="str">
        <f t="shared" si="78"/>
        <v/>
      </c>
      <c r="J514" s="62">
        <v>2360.3200000000002</v>
      </c>
      <c r="K514" s="61"/>
      <c r="L514" s="61">
        <v>1</v>
      </c>
      <c r="M514" s="61"/>
      <c r="N514" s="61"/>
      <c r="O514" s="61">
        <v>32</v>
      </c>
      <c r="P514" s="61">
        <f t="shared" si="79"/>
        <v>1</v>
      </c>
    </row>
    <row r="515" spans="2:16" x14ac:dyDescent="0.45">
      <c r="B515" s="44">
        <v>2015</v>
      </c>
      <c r="C515" s="43" t="s">
        <v>8379</v>
      </c>
      <c r="D515" s="61" t="s">
        <v>8347</v>
      </c>
      <c r="E515" s="21">
        <v>30</v>
      </c>
      <c r="F515" s="73">
        <v>29500</v>
      </c>
      <c r="G515" s="62" t="s">
        <v>8404</v>
      </c>
      <c r="H515" s="43" t="str">
        <f t="shared" si="80"/>
        <v/>
      </c>
      <c r="I515" s="43" t="str">
        <f t="shared" si="78"/>
        <v>F</v>
      </c>
      <c r="J515" s="62">
        <v>1968</v>
      </c>
      <c r="K515" s="61"/>
      <c r="L515" s="61">
        <v>2</v>
      </c>
      <c r="M515" s="61"/>
      <c r="N515" s="61"/>
      <c r="O515" s="61">
        <v>18</v>
      </c>
      <c r="P515" s="61">
        <f t="shared" si="79"/>
        <v>2</v>
      </c>
    </row>
    <row r="516" spans="2:16" x14ac:dyDescent="0.45">
      <c r="B516" s="44">
        <v>2015</v>
      </c>
      <c r="C516" s="43" t="s">
        <v>8379</v>
      </c>
      <c r="D516" s="61" t="s">
        <v>8359</v>
      </c>
      <c r="E516" s="21">
        <v>29.804571759261307</v>
      </c>
      <c r="F516" s="73">
        <v>26000</v>
      </c>
      <c r="G516" s="62" t="s">
        <v>8404</v>
      </c>
      <c r="H516" s="43" t="str">
        <f t="shared" si="80"/>
        <v/>
      </c>
      <c r="I516" s="43" t="str">
        <f t="shared" ref="I516:I579" si="81">IFERROR(VLOOKUP(D516,$W$143:$AC$169,7,0),"")</f>
        <v>F</v>
      </c>
      <c r="J516" s="62">
        <v>25855</v>
      </c>
      <c r="K516" s="61">
        <v>1</v>
      </c>
      <c r="L516" s="61">
        <v>1</v>
      </c>
      <c r="M516" s="61"/>
      <c r="N516" s="61"/>
      <c r="O516" s="61">
        <v>150</v>
      </c>
      <c r="P516" s="61">
        <f t="shared" ref="P516:P579" si="82">SUM(K516:N516)</f>
        <v>2</v>
      </c>
    </row>
    <row r="517" spans="2:16" x14ac:dyDescent="0.45">
      <c r="B517" s="44">
        <v>2015</v>
      </c>
      <c r="C517" s="43" t="s">
        <v>8381</v>
      </c>
      <c r="D517" s="61" t="s">
        <v>8334</v>
      </c>
      <c r="E517" s="21">
        <v>30</v>
      </c>
      <c r="F517" s="73">
        <v>27500</v>
      </c>
      <c r="G517" s="62" t="s">
        <v>8404</v>
      </c>
      <c r="H517" s="43" t="str">
        <f t="shared" ref="H517:H580" si="83">IFERROR(VLOOKUP(D517,$W$125:$AC$139,7,0),"")</f>
        <v/>
      </c>
      <c r="I517" s="43" t="str">
        <f t="shared" si="81"/>
        <v>F</v>
      </c>
      <c r="J517" s="62">
        <v>7345</v>
      </c>
      <c r="K517" s="61"/>
      <c r="L517" s="61">
        <v>2</v>
      </c>
      <c r="M517" s="61"/>
      <c r="N517" s="61"/>
      <c r="O517" s="61">
        <v>168</v>
      </c>
      <c r="P517" s="61">
        <f t="shared" si="82"/>
        <v>2</v>
      </c>
    </row>
    <row r="518" spans="2:16" x14ac:dyDescent="0.45">
      <c r="B518" s="44">
        <v>2015</v>
      </c>
      <c r="C518" s="43" t="s">
        <v>8381</v>
      </c>
      <c r="D518" s="61" t="s">
        <v>8321</v>
      </c>
      <c r="E518" s="21">
        <v>27.999351851845859</v>
      </c>
      <c r="F518" s="73">
        <v>25000</v>
      </c>
      <c r="G518" s="62" t="s">
        <v>8404</v>
      </c>
      <c r="H518" s="43" t="str">
        <f t="shared" si="83"/>
        <v/>
      </c>
      <c r="I518" s="43" t="str">
        <f t="shared" si="81"/>
        <v>F</v>
      </c>
      <c r="J518" s="62">
        <v>8632</v>
      </c>
      <c r="K518" s="61"/>
      <c r="L518" s="61"/>
      <c r="M518" s="61">
        <v>1</v>
      </c>
      <c r="N518" s="61"/>
      <c r="O518" s="61">
        <v>90</v>
      </c>
      <c r="P518" s="61">
        <f t="shared" si="82"/>
        <v>1</v>
      </c>
    </row>
    <row r="519" spans="2:16" x14ac:dyDescent="0.45">
      <c r="B519" s="44">
        <v>2015</v>
      </c>
      <c r="C519" s="43" t="s">
        <v>8376</v>
      </c>
      <c r="D519" s="61" t="s">
        <v>8352</v>
      </c>
      <c r="E519" s="21">
        <v>30</v>
      </c>
      <c r="F519" s="73">
        <v>25000</v>
      </c>
      <c r="G519" s="62" t="s">
        <v>8404</v>
      </c>
      <c r="H519" s="43" t="str">
        <f t="shared" si="83"/>
        <v>S</v>
      </c>
      <c r="I519" s="43" t="str">
        <f t="shared" si="81"/>
        <v/>
      </c>
      <c r="J519" s="62">
        <v>26577</v>
      </c>
      <c r="K519" s="61">
        <v>1</v>
      </c>
      <c r="L519" s="61"/>
      <c r="M519" s="61"/>
      <c r="N519" s="61"/>
      <c r="O519" s="61">
        <v>352</v>
      </c>
      <c r="P519" s="61">
        <f t="shared" si="82"/>
        <v>1</v>
      </c>
    </row>
    <row r="520" spans="2:16" x14ac:dyDescent="0.45">
      <c r="B520" s="44">
        <v>2015</v>
      </c>
      <c r="C520" s="43" t="s">
        <v>8370</v>
      </c>
      <c r="D520" s="61" t="s">
        <v>8355</v>
      </c>
      <c r="E520" s="21">
        <v>30</v>
      </c>
      <c r="F520" s="73">
        <v>25000</v>
      </c>
      <c r="G520" s="62" t="s">
        <v>8404</v>
      </c>
      <c r="H520" s="43" t="str">
        <f t="shared" si="83"/>
        <v>S</v>
      </c>
      <c r="I520" s="43" t="str">
        <f t="shared" si="81"/>
        <v/>
      </c>
      <c r="J520" s="62">
        <v>28633.5</v>
      </c>
      <c r="K520" s="61">
        <v>1</v>
      </c>
      <c r="L520" s="61"/>
      <c r="M520" s="61"/>
      <c r="N520" s="61"/>
      <c r="O520" s="61">
        <v>238</v>
      </c>
      <c r="P520" s="61">
        <f t="shared" si="82"/>
        <v>1</v>
      </c>
    </row>
    <row r="521" spans="2:16" x14ac:dyDescent="0.45">
      <c r="B521" s="44">
        <v>2015</v>
      </c>
      <c r="C521" s="43" t="s">
        <v>8378</v>
      </c>
      <c r="D521" s="61" t="s">
        <v>8359</v>
      </c>
      <c r="E521" s="21">
        <v>27.533233024694102</v>
      </c>
      <c r="F521" s="73">
        <v>26500</v>
      </c>
      <c r="G521" s="62" t="s">
        <v>8404</v>
      </c>
      <c r="H521" s="43" t="str">
        <f t="shared" si="83"/>
        <v/>
      </c>
      <c r="I521" s="43" t="str">
        <f t="shared" si="81"/>
        <v>F</v>
      </c>
      <c r="J521" s="62">
        <v>12875</v>
      </c>
      <c r="K521" s="61">
        <v>2</v>
      </c>
      <c r="L521" s="61">
        <v>2</v>
      </c>
      <c r="M521" s="61">
        <v>2</v>
      </c>
      <c r="N521" s="61"/>
      <c r="O521" s="61">
        <v>139</v>
      </c>
      <c r="P521" s="61">
        <f t="shared" si="82"/>
        <v>6</v>
      </c>
    </row>
    <row r="522" spans="2:16" x14ac:dyDescent="0.45">
      <c r="B522" s="44">
        <v>2015</v>
      </c>
      <c r="C522" s="43" t="s">
        <v>8369</v>
      </c>
      <c r="D522" s="61" t="s">
        <v>8339</v>
      </c>
      <c r="E522" s="21">
        <v>31.150758101852261</v>
      </c>
      <c r="F522" s="73">
        <v>28800</v>
      </c>
      <c r="G522" s="62" t="s">
        <v>8404</v>
      </c>
      <c r="H522" s="43" t="str">
        <f t="shared" si="83"/>
        <v/>
      </c>
      <c r="I522" s="43" t="str">
        <f t="shared" si="81"/>
        <v>F</v>
      </c>
      <c r="J522" s="62">
        <v>29880</v>
      </c>
      <c r="K522" s="61">
        <v>2</v>
      </c>
      <c r="L522" s="61"/>
      <c r="M522" s="61"/>
      <c r="N522" s="61"/>
      <c r="O522" s="61">
        <v>212</v>
      </c>
      <c r="P522" s="61">
        <f t="shared" si="82"/>
        <v>2</v>
      </c>
    </row>
    <row r="523" spans="2:16" x14ac:dyDescent="0.45">
      <c r="B523" s="44">
        <v>2015</v>
      </c>
      <c r="C523" s="43" t="s">
        <v>8369</v>
      </c>
      <c r="D523" s="61" t="s">
        <v>8313</v>
      </c>
      <c r="E523" s="21">
        <v>30.493784722217242</v>
      </c>
      <c r="F523" s="73">
        <v>25000</v>
      </c>
      <c r="G523" s="62" t="s">
        <v>8404</v>
      </c>
      <c r="H523" s="43" t="str">
        <f t="shared" si="83"/>
        <v/>
      </c>
      <c r="I523" s="43" t="str">
        <f t="shared" si="81"/>
        <v>F</v>
      </c>
      <c r="J523" s="62">
        <v>1387</v>
      </c>
      <c r="K523" s="61"/>
      <c r="L523" s="61"/>
      <c r="M523" s="61">
        <v>1</v>
      </c>
      <c r="N523" s="61"/>
      <c r="O523" s="61">
        <v>13</v>
      </c>
      <c r="P523" s="61">
        <f t="shared" si="82"/>
        <v>1</v>
      </c>
    </row>
    <row r="524" spans="2:16" x14ac:dyDescent="0.45">
      <c r="B524" s="44">
        <v>2015</v>
      </c>
      <c r="C524" s="43" t="s">
        <v>8374</v>
      </c>
      <c r="D524" s="61" t="s">
        <v>8323</v>
      </c>
      <c r="E524" s="21">
        <v>30</v>
      </c>
      <c r="F524" s="73">
        <v>25000</v>
      </c>
      <c r="G524" s="62" t="s">
        <v>8404</v>
      </c>
      <c r="H524" s="43" t="str">
        <f t="shared" si="83"/>
        <v>S</v>
      </c>
      <c r="I524" s="43" t="str">
        <f t="shared" si="81"/>
        <v/>
      </c>
      <c r="J524" s="62">
        <v>25272.5</v>
      </c>
      <c r="K524" s="61">
        <v>2</v>
      </c>
      <c r="L524" s="61"/>
      <c r="M524" s="61"/>
      <c r="N524" s="61"/>
      <c r="O524" s="61">
        <v>218</v>
      </c>
      <c r="P524" s="61">
        <f t="shared" si="82"/>
        <v>2</v>
      </c>
    </row>
    <row r="525" spans="2:16" x14ac:dyDescent="0.45">
      <c r="B525" s="44">
        <v>2015</v>
      </c>
      <c r="C525" s="43" t="s">
        <v>8373</v>
      </c>
      <c r="D525" s="61" t="s">
        <v>8316</v>
      </c>
      <c r="E525" s="21">
        <v>21.961805555554747</v>
      </c>
      <c r="F525" s="73">
        <v>26500</v>
      </c>
      <c r="G525" s="62" t="s">
        <v>8404</v>
      </c>
      <c r="H525" s="43" t="str">
        <f t="shared" si="83"/>
        <v/>
      </c>
      <c r="I525" s="43" t="str">
        <f t="shared" si="81"/>
        <v>F</v>
      </c>
      <c r="J525" s="62">
        <v>1876</v>
      </c>
      <c r="K525" s="61"/>
      <c r="L525" s="61">
        <v>2</v>
      </c>
      <c r="M525" s="61"/>
      <c r="N525" s="61"/>
      <c r="O525" s="61">
        <v>11</v>
      </c>
      <c r="P525" s="61">
        <f t="shared" si="82"/>
        <v>2</v>
      </c>
    </row>
    <row r="526" spans="2:16" x14ac:dyDescent="0.45">
      <c r="B526" s="44">
        <v>2015</v>
      </c>
      <c r="C526" s="43" t="s">
        <v>8372</v>
      </c>
      <c r="D526" s="61" t="s">
        <v>8314</v>
      </c>
      <c r="E526" s="21">
        <v>31.363364197529638</v>
      </c>
      <c r="F526" s="73">
        <v>26000</v>
      </c>
      <c r="G526" s="62" t="s">
        <v>8404</v>
      </c>
      <c r="H526" s="43" t="str">
        <f t="shared" si="83"/>
        <v/>
      </c>
      <c r="I526" s="43" t="str">
        <f t="shared" si="81"/>
        <v>F</v>
      </c>
      <c r="J526" s="62">
        <v>4330</v>
      </c>
      <c r="K526" s="61"/>
      <c r="L526" s="61">
        <v>3</v>
      </c>
      <c r="M526" s="61"/>
      <c r="N526" s="61"/>
      <c r="O526" s="61">
        <v>50</v>
      </c>
      <c r="P526" s="61">
        <f t="shared" si="82"/>
        <v>3</v>
      </c>
    </row>
    <row r="527" spans="2:16" x14ac:dyDescent="0.45">
      <c r="B527" s="44">
        <v>2016</v>
      </c>
      <c r="C527" s="43" t="s">
        <v>8379</v>
      </c>
      <c r="D527" s="61" t="s">
        <v>8357</v>
      </c>
      <c r="E527" s="21">
        <v>29.453915895059861</v>
      </c>
      <c r="F527" s="73">
        <v>26500</v>
      </c>
      <c r="G527" s="62" t="s">
        <v>8404</v>
      </c>
      <c r="H527" s="43" t="str">
        <f t="shared" si="83"/>
        <v/>
      </c>
      <c r="I527" s="43" t="str">
        <f t="shared" si="81"/>
        <v>F</v>
      </c>
      <c r="J527" s="62">
        <v>20603</v>
      </c>
      <c r="K527" s="61">
        <v>2</v>
      </c>
      <c r="L527" s="61"/>
      <c r="M527" s="61">
        <v>1</v>
      </c>
      <c r="N527" s="61"/>
      <c r="O527" s="61">
        <v>177</v>
      </c>
      <c r="P527" s="61">
        <f t="shared" si="82"/>
        <v>3</v>
      </c>
    </row>
    <row r="528" spans="2:16" x14ac:dyDescent="0.45">
      <c r="B528" s="44">
        <v>2016</v>
      </c>
      <c r="C528" s="43" t="s">
        <v>8371</v>
      </c>
      <c r="D528" s="61" t="s">
        <v>8315</v>
      </c>
      <c r="E528" s="21">
        <v>38.099895833336632</v>
      </c>
      <c r="F528" s="73">
        <v>25000</v>
      </c>
      <c r="G528" s="62" t="s">
        <v>8404</v>
      </c>
      <c r="H528" s="43" t="str">
        <f t="shared" si="83"/>
        <v>S</v>
      </c>
      <c r="I528" s="43" t="str">
        <f t="shared" si="81"/>
        <v/>
      </c>
      <c r="J528" s="62">
        <v>28690</v>
      </c>
      <c r="K528" s="61">
        <v>1</v>
      </c>
      <c r="L528" s="61"/>
      <c r="M528" s="61"/>
      <c r="N528" s="61"/>
      <c r="O528" s="61">
        <v>221</v>
      </c>
      <c r="P528" s="61">
        <f t="shared" si="82"/>
        <v>1</v>
      </c>
    </row>
    <row r="529" spans="2:16" x14ac:dyDescent="0.45">
      <c r="B529" s="44">
        <v>2016</v>
      </c>
      <c r="C529" s="43" t="s">
        <v>8371</v>
      </c>
      <c r="D529" s="61" t="s">
        <v>8359</v>
      </c>
      <c r="E529" s="21">
        <v>59.955486111110076</v>
      </c>
      <c r="F529" s="73">
        <v>25000</v>
      </c>
      <c r="G529" s="62" t="s">
        <v>8404</v>
      </c>
      <c r="H529" s="43" t="str">
        <f t="shared" si="83"/>
        <v/>
      </c>
      <c r="I529" s="43" t="str">
        <f t="shared" si="81"/>
        <v>F</v>
      </c>
      <c r="J529" s="62">
        <v>1</v>
      </c>
      <c r="K529" s="61"/>
      <c r="L529" s="61">
        <v>1</v>
      </c>
      <c r="M529" s="61"/>
      <c r="N529" s="61"/>
      <c r="O529" s="61">
        <v>1</v>
      </c>
      <c r="P529" s="61">
        <f t="shared" si="82"/>
        <v>1</v>
      </c>
    </row>
    <row r="530" spans="2:16" x14ac:dyDescent="0.45">
      <c r="B530" s="44">
        <v>2016</v>
      </c>
      <c r="C530" s="43" t="s">
        <v>8381</v>
      </c>
      <c r="D530" s="61" t="s">
        <v>8315</v>
      </c>
      <c r="E530" s="21">
        <v>30</v>
      </c>
      <c r="F530" s="73">
        <v>25000</v>
      </c>
      <c r="G530" s="62" t="s">
        <v>8404</v>
      </c>
      <c r="H530" s="43" t="str">
        <f t="shared" si="83"/>
        <v>S</v>
      </c>
      <c r="I530" s="43" t="str">
        <f t="shared" si="81"/>
        <v/>
      </c>
      <c r="J530" s="62">
        <v>30505</v>
      </c>
      <c r="K530" s="61">
        <v>1</v>
      </c>
      <c r="L530" s="61"/>
      <c r="M530" s="61"/>
      <c r="N530" s="61"/>
      <c r="O530" s="61">
        <v>43</v>
      </c>
      <c r="P530" s="61">
        <f t="shared" si="82"/>
        <v>1</v>
      </c>
    </row>
    <row r="531" spans="2:16" x14ac:dyDescent="0.45">
      <c r="B531" s="44">
        <v>2016</v>
      </c>
      <c r="C531" s="43" t="s">
        <v>8381</v>
      </c>
      <c r="D531" s="61" t="s">
        <v>8326</v>
      </c>
      <c r="E531" s="21">
        <v>30</v>
      </c>
      <c r="F531" s="73">
        <v>28500</v>
      </c>
      <c r="G531" s="62" t="s">
        <v>8404</v>
      </c>
      <c r="H531" s="43" t="str">
        <f t="shared" si="83"/>
        <v>S</v>
      </c>
      <c r="I531" s="43" t="str">
        <f t="shared" si="81"/>
        <v/>
      </c>
      <c r="J531" s="62">
        <v>38576</v>
      </c>
      <c r="K531" s="61">
        <v>2</v>
      </c>
      <c r="L531" s="61"/>
      <c r="M531" s="61"/>
      <c r="N531" s="61"/>
      <c r="O531" s="61">
        <v>941</v>
      </c>
      <c r="P531" s="61">
        <f t="shared" si="82"/>
        <v>2</v>
      </c>
    </row>
    <row r="532" spans="2:16" x14ac:dyDescent="0.45">
      <c r="B532" s="44">
        <v>2016</v>
      </c>
      <c r="C532" s="43" t="s">
        <v>8381</v>
      </c>
      <c r="D532" s="61" t="s">
        <v>8351</v>
      </c>
      <c r="E532" s="21">
        <v>25.023304398149776</v>
      </c>
      <c r="F532" s="73">
        <v>25100</v>
      </c>
      <c r="G532" s="62" t="s">
        <v>8404</v>
      </c>
      <c r="H532" s="43" t="str">
        <f t="shared" si="83"/>
        <v>S</v>
      </c>
      <c r="I532" s="43" t="str">
        <f t="shared" si="81"/>
        <v/>
      </c>
      <c r="J532" s="62">
        <v>181227</v>
      </c>
      <c r="K532" s="61">
        <v>2</v>
      </c>
      <c r="L532" s="61"/>
      <c r="M532" s="61"/>
      <c r="N532" s="61"/>
      <c r="O532" s="61">
        <v>1698</v>
      </c>
      <c r="P532" s="61">
        <f t="shared" si="82"/>
        <v>2</v>
      </c>
    </row>
    <row r="533" spans="2:16" x14ac:dyDescent="0.45">
      <c r="B533" s="44">
        <v>2016</v>
      </c>
      <c r="C533" s="43" t="s">
        <v>8377</v>
      </c>
      <c r="D533" s="61" t="s">
        <v>8351</v>
      </c>
      <c r="E533" s="21">
        <v>32.312129629630363</v>
      </c>
      <c r="F533" s="73">
        <v>29000</v>
      </c>
      <c r="G533" s="62" t="s">
        <v>8404</v>
      </c>
      <c r="H533" s="43" t="str">
        <f t="shared" si="83"/>
        <v>S</v>
      </c>
      <c r="I533" s="43" t="str">
        <f t="shared" si="81"/>
        <v/>
      </c>
      <c r="J533" s="62">
        <v>88813</v>
      </c>
      <c r="K533" s="61">
        <v>2</v>
      </c>
      <c r="L533" s="61"/>
      <c r="M533" s="61"/>
      <c r="N533" s="61"/>
      <c r="O533" s="61">
        <v>1415</v>
      </c>
      <c r="P533" s="61">
        <f t="shared" si="82"/>
        <v>2</v>
      </c>
    </row>
    <row r="534" spans="2:16" x14ac:dyDescent="0.45">
      <c r="B534" s="44">
        <v>2016</v>
      </c>
      <c r="C534" s="43" t="s">
        <v>8378</v>
      </c>
      <c r="D534" s="61" t="s">
        <v>8335</v>
      </c>
      <c r="E534" s="21">
        <v>30</v>
      </c>
      <c r="F534" s="73">
        <v>25000</v>
      </c>
      <c r="G534" s="62" t="s">
        <v>8404</v>
      </c>
      <c r="H534" s="43" t="str">
        <f t="shared" si="83"/>
        <v/>
      </c>
      <c r="I534" s="43" t="str">
        <f t="shared" si="81"/>
        <v>F</v>
      </c>
      <c r="J534" s="62">
        <v>9875</v>
      </c>
      <c r="K534" s="61"/>
      <c r="L534" s="61">
        <v>1</v>
      </c>
      <c r="M534" s="61"/>
      <c r="N534" s="61"/>
      <c r="O534" s="61">
        <v>39</v>
      </c>
      <c r="P534" s="61">
        <f t="shared" si="82"/>
        <v>1</v>
      </c>
    </row>
    <row r="535" spans="2:16" x14ac:dyDescent="0.45">
      <c r="B535" s="44">
        <v>2016</v>
      </c>
      <c r="C535" s="43" t="s">
        <v>8374</v>
      </c>
      <c r="D535" s="61" t="s">
        <v>8348</v>
      </c>
      <c r="E535" s="21">
        <v>45</v>
      </c>
      <c r="F535" s="73">
        <v>28000</v>
      </c>
      <c r="G535" s="62" t="s">
        <v>8404</v>
      </c>
      <c r="H535" s="43" t="str">
        <f t="shared" si="83"/>
        <v/>
      </c>
      <c r="I535" s="43" t="str">
        <f t="shared" si="81"/>
        <v>F</v>
      </c>
      <c r="J535" s="62">
        <v>1831</v>
      </c>
      <c r="K535" s="61"/>
      <c r="L535" s="61">
        <v>2</v>
      </c>
      <c r="M535" s="61"/>
      <c r="N535" s="61"/>
      <c r="O535" s="61">
        <v>45</v>
      </c>
      <c r="P535" s="61">
        <f t="shared" si="82"/>
        <v>2</v>
      </c>
    </row>
    <row r="536" spans="2:16" x14ac:dyDescent="0.45">
      <c r="B536" s="44">
        <v>2016</v>
      </c>
      <c r="C536" s="43" t="s">
        <v>8373</v>
      </c>
      <c r="D536" s="61" t="s">
        <v>8359</v>
      </c>
      <c r="E536" s="21">
        <v>35.514529320988608</v>
      </c>
      <c r="F536" s="73">
        <v>25000</v>
      </c>
      <c r="G536" s="62" t="s">
        <v>8404</v>
      </c>
      <c r="H536" s="43" t="str">
        <f t="shared" si="83"/>
        <v/>
      </c>
      <c r="I536" s="43" t="str">
        <f t="shared" si="81"/>
        <v>F</v>
      </c>
      <c r="J536" s="62">
        <v>7172</v>
      </c>
      <c r="K536" s="61">
        <v>1</v>
      </c>
      <c r="L536" s="61">
        <v>2</v>
      </c>
      <c r="M536" s="61"/>
      <c r="N536" s="61"/>
      <c r="O536" s="61">
        <v>88</v>
      </c>
      <c r="P536" s="61">
        <f t="shared" si="82"/>
        <v>3</v>
      </c>
    </row>
    <row r="537" spans="2:16" x14ac:dyDescent="0.45">
      <c r="B537" s="44">
        <v>2017</v>
      </c>
      <c r="C537" s="43" t="s">
        <v>8376</v>
      </c>
      <c r="D537" s="61" t="s">
        <v>8315</v>
      </c>
      <c r="E537" s="21">
        <v>31.919930555552128</v>
      </c>
      <c r="F537" s="73">
        <v>28260</v>
      </c>
      <c r="G537" s="62" t="s">
        <v>8404</v>
      </c>
      <c r="H537" s="43" t="str">
        <f t="shared" si="83"/>
        <v>S</v>
      </c>
      <c r="I537" s="43" t="str">
        <f t="shared" si="81"/>
        <v/>
      </c>
      <c r="J537" s="62">
        <v>38751.29</v>
      </c>
      <c r="K537" s="61">
        <v>2</v>
      </c>
      <c r="L537" s="61"/>
      <c r="M537" s="61"/>
      <c r="N537" s="61"/>
      <c r="O537" s="61">
        <v>472</v>
      </c>
      <c r="P537" s="61">
        <f t="shared" si="82"/>
        <v>2</v>
      </c>
    </row>
    <row r="538" spans="2:16" x14ac:dyDescent="0.45">
      <c r="B538" s="44">
        <v>2017</v>
      </c>
      <c r="C538" s="43" t="s">
        <v>8378</v>
      </c>
      <c r="D538" s="61" t="s">
        <v>8318</v>
      </c>
      <c r="E538" s="21">
        <v>31.685123456789977</v>
      </c>
      <c r="F538" s="73">
        <v>27627</v>
      </c>
      <c r="G538" s="62" t="s">
        <v>8404</v>
      </c>
      <c r="H538" s="43" t="str">
        <f t="shared" si="83"/>
        <v/>
      </c>
      <c r="I538" s="43" t="str">
        <f t="shared" si="81"/>
        <v>F</v>
      </c>
      <c r="J538" s="62">
        <v>8782</v>
      </c>
      <c r="K538" s="61"/>
      <c r="L538" s="61"/>
      <c r="M538" s="61"/>
      <c r="N538" s="61">
        <v>6</v>
      </c>
      <c r="O538" s="61">
        <v>55</v>
      </c>
      <c r="P538" s="61">
        <f t="shared" si="82"/>
        <v>6</v>
      </c>
    </row>
    <row r="539" spans="2:16" x14ac:dyDescent="0.45">
      <c r="B539" s="44">
        <v>2011</v>
      </c>
      <c r="C539" s="43" t="s">
        <v>8373</v>
      </c>
      <c r="D539" s="61" t="s">
        <v>8342</v>
      </c>
      <c r="E539" s="21">
        <v>59.50921296296292</v>
      </c>
      <c r="F539" s="73">
        <v>30000</v>
      </c>
      <c r="G539" s="62" t="s">
        <v>8405</v>
      </c>
      <c r="H539" s="43" t="str">
        <f t="shared" si="83"/>
        <v>S</v>
      </c>
      <c r="I539" s="43" t="str">
        <f t="shared" si="81"/>
        <v/>
      </c>
      <c r="J539" s="62">
        <v>33393</v>
      </c>
      <c r="K539" s="61">
        <v>1</v>
      </c>
      <c r="L539" s="61"/>
      <c r="M539" s="61"/>
      <c r="N539" s="61"/>
      <c r="O539" s="61">
        <v>369</v>
      </c>
      <c r="P539" s="61">
        <f t="shared" si="82"/>
        <v>1</v>
      </c>
    </row>
    <row r="540" spans="2:16" x14ac:dyDescent="0.45">
      <c r="B540" s="44">
        <v>2012</v>
      </c>
      <c r="C540" s="43" t="s">
        <v>8371</v>
      </c>
      <c r="D540" s="61" t="s">
        <v>8316</v>
      </c>
      <c r="E540" s="21">
        <v>37.5</v>
      </c>
      <c r="F540" s="73">
        <v>30000</v>
      </c>
      <c r="G540" s="62" t="s">
        <v>8405</v>
      </c>
      <c r="H540" s="43" t="str">
        <f t="shared" si="83"/>
        <v/>
      </c>
      <c r="I540" s="43" t="str">
        <f t="shared" si="81"/>
        <v>F</v>
      </c>
      <c r="J540" s="62">
        <v>4391</v>
      </c>
      <c r="K540" s="61"/>
      <c r="L540" s="61">
        <v>2</v>
      </c>
      <c r="M540" s="61"/>
      <c r="N540" s="61"/>
      <c r="O540" s="61">
        <v>44</v>
      </c>
      <c r="P540" s="61">
        <f t="shared" si="82"/>
        <v>2</v>
      </c>
    </row>
    <row r="541" spans="2:16" x14ac:dyDescent="0.45">
      <c r="B541" s="44">
        <v>2012</v>
      </c>
      <c r="C541" s="43" t="s">
        <v>8377</v>
      </c>
      <c r="D541" s="61" t="s">
        <v>8342</v>
      </c>
      <c r="E541" s="21">
        <v>30.390601851853717</v>
      </c>
      <c r="F541" s="73">
        <v>30000</v>
      </c>
      <c r="G541" s="62" t="s">
        <v>8405</v>
      </c>
      <c r="H541" s="43" t="str">
        <f t="shared" si="83"/>
        <v>S</v>
      </c>
      <c r="I541" s="43" t="str">
        <f t="shared" si="81"/>
        <v/>
      </c>
      <c r="J541" s="62">
        <v>136924.35</v>
      </c>
      <c r="K541" s="61">
        <v>1</v>
      </c>
      <c r="L541" s="61"/>
      <c r="M541" s="61"/>
      <c r="N541" s="61"/>
      <c r="O541" s="61">
        <v>2602</v>
      </c>
      <c r="P541" s="61">
        <f t="shared" si="82"/>
        <v>1</v>
      </c>
    </row>
    <row r="542" spans="2:16" x14ac:dyDescent="0.45">
      <c r="B542" s="44">
        <v>2012</v>
      </c>
      <c r="C542" s="43" t="s">
        <v>8372</v>
      </c>
      <c r="D542" s="61" t="s">
        <v>8349</v>
      </c>
      <c r="E542" s="21">
        <v>30</v>
      </c>
      <c r="F542" s="73">
        <v>30000</v>
      </c>
      <c r="G542" s="62" t="s">
        <v>8405</v>
      </c>
      <c r="H542" s="43" t="str">
        <f t="shared" si="83"/>
        <v>S</v>
      </c>
      <c r="I542" s="43" t="str">
        <f t="shared" si="81"/>
        <v/>
      </c>
      <c r="J542" s="62">
        <v>50251.41</v>
      </c>
      <c r="K542" s="61">
        <v>1</v>
      </c>
      <c r="L542" s="61"/>
      <c r="M542" s="61"/>
      <c r="N542" s="61"/>
      <c r="O542" s="61">
        <v>660</v>
      </c>
      <c r="P542" s="61">
        <f t="shared" si="82"/>
        <v>1</v>
      </c>
    </row>
    <row r="543" spans="2:16" x14ac:dyDescent="0.45">
      <c r="B543" s="44">
        <v>2013</v>
      </c>
      <c r="C543" s="43" t="s">
        <v>8379</v>
      </c>
      <c r="D543" s="61" t="s">
        <v>8344</v>
      </c>
      <c r="E543" s="21">
        <v>30</v>
      </c>
      <c r="F543" s="73">
        <v>30000</v>
      </c>
      <c r="G543" s="62" t="s">
        <v>8405</v>
      </c>
      <c r="H543" s="43" t="str">
        <f t="shared" si="83"/>
        <v/>
      </c>
      <c r="I543" s="43" t="str">
        <f t="shared" si="81"/>
        <v>F</v>
      </c>
      <c r="J543" s="62">
        <v>0</v>
      </c>
      <c r="K543" s="61"/>
      <c r="L543" s="61"/>
      <c r="M543" s="61">
        <v>1</v>
      </c>
      <c r="N543" s="61"/>
      <c r="O543" s="61">
        <v>0</v>
      </c>
      <c r="P543" s="61">
        <f t="shared" si="82"/>
        <v>1</v>
      </c>
    </row>
    <row r="544" spans="2:16" x14ac:dyDescent="0.45">
      <c r="B544" s="44">
        <v>2013</v>
      </c>
      <c r="C544" s="43" t="s">
        <v>8379</v>
      </c>
      <c r="D544" s="61" t="s">
        <v>8357</v>
      </c>
      <c r="E544" s="21">
        <v>29.754033564815472</v>
      </c>
      <c r="F544" s="73">
        <v>33000</v>
      </c>
      <c r="G544" s="62" t="s">
        <v>8405</v>
      </c>
      <c r="H544" s="43" t="str">
        <f t="shared" si="83"/>
        <v/>
      </c>
      <c r="I544" s="43" t="str">
        <f t="shared" si="81"/>
        <v>F</v>
      </c>
      <c r="J544" s="62">
        <v>55264.28</v>
      </c>
      <c r="K544" s="61">
        <v>2</v>
      </c>
      <c r="L544" s="61"/>
      <c r="M544" s="61"/>
      <c r="N544" s="61"/>
      <c r="O544" s="61">
        <v>701</v>
      </c>
      <c r="P544" s="61">
        <f t="shared" si="82"/>
        <v>2</v>
      </c>
    </row>
    <row r="545" spans="2:16" x14ac:dyDescent="0.45">
      <c r="B545" s="44">
        <v>2013</v>
      </c>
      <c r="C545" s="43" t="s">
        <v>8381</v>
      </c>
      <c r="D545" s="61" t="s">
        <v>8315</v>
      </c>
      <c r="E545" s="21">
        <v>29.233090277783049</v>
      </c>
      <c r="F545" s="73">
        <v>30000</v>
      </c>
      <c r="G545" s="62" t="s">
        <v>8405</v>
      </c>
      <c r="H545" s="43" t="str">
        <f t="shared" si="83"/>
        <v>S</v>
      </c>
      <c r="I545" s="43" t="str">
        <f t="shared" si="81"/>
        <v/>
      </c>
      <c r="J545" s="62">
        <v>31404</v>
      </c>
      <c r="K545" s="61">
        <v>1</v>
      </c>
      <c r="L545" s="61"/>
      <c r="M545" s="61"/>
      <c r="N545" s="61"/>
      <c r="O545" s="61">
        <v>287</v>
      </c>
      <c r="P545" s="61">
        <f t="shared" si="82"/>
        <v>1</v>
      </c>
    </row>
    <row r="546" spans="2:16" x14ac:dyDescent="0.45">
      <c r="B546" s="44">
        <v>2013</v>
      </c>
      <c r="C546" s="43" t="s">
        <v>8381</v>
      </c>
      <c r="D546" s="61" t="s">
        <v>8349</v>
      </c>
      <c r="E546" s="21">
        <v>42.873993055553001</v>
      </c>
      <c r="F546" s="73">
        <v>30000</v>
      </c>
      <c r="G546" s="62" t="s">
        <v>8405</v>
      </c>
      <c r="H546" s="43" t="str">
        <f t="shared" si="83"/>
        <v>S</v>
      </c>
      <c r="I546" s="43" t="str">
        <f t="shared" si="81"/>
        <v/>
      </c>
      <c r="J546" s="62">
        <v>73818.240000000005</v>
      </c>
      <c r="K546" s="61">
        <v>1</v>
      </c>
      <c r="L546" s="61"/>
      <c r="M546" s="61"/>
      <c r="N546" s="61"/>
      <c r="O546" s="61">
        <v>456</v>
      </c>
      <c r="P546" s="61">
        <f t="shared" si="82"/>
        <v>1</v>
      </c>
    </row>
    <row r="547" spans="2:16" x14ac:dyDescent="0.45">
      <c r="B547" s="44">
        <v>2013</v>
      </c>
      <c r="C547" s="43" t="s">
        <v>8380</v>
      </c>
      <c r="D547" s="61" t="s">
        <v>8326</v>
      </c>
      <c r="E547" s="21">
        <v>24.105125000000406</v>
      </c>
      <c r="F547" s="73">
        <v>31750</v>
      </c>
      <c r="G547" s="62" t="s">
        <v>8405</v>
      </c>
      <c r="H547" s="43" t="str">
        <f t="shared" si="83"/>
        <v>S</v>
      </c>
      <c r="I547" s="43" t="str">
        <f t="shared" si="81"/>
        <v/>
      </c>
      <c r="J547" s="62">
        <v>32466.43</v>
      </c>
      <c r="K547" s="61">
        <v>5</v>
      </c>
      <c r="L547" s="61"/>
      <c r="M547" s="61"/>
      <c r="N547" s="61"/>
      <c r="O547" s="61">
        <v>319</v>
      </c>
      <c r="P547" s="61">
        <f t="shared" si="82"/>
        <v>5</v>
      </c>
    </row>
    <row r="548" spans="2:16" x14ac:dyDescent="0.45">
      <c r="B548" s="44">
        <v>2013</v>
      </c>
      <c r="C548" s="43" t="s">
        <v>8369</v>
      </c>
      <c r="D548" s="61" t="s">
        <v>8315</v>
      </c>
      <c r="E548" s="21">
        <v>30</v>
      </c>
      <c r="F548" s="73">
        <v>30000</v>
      </c>
      <c r="G548" s="62" t="s">
        <v>8405</v>
      </c>
      <c r="H548" s="43" t="str">
        <f t="shared" si="83"/>
        <v>S</v>
      </c>
      <c r="I548" s="43" t="str">
        <f t="shared" si="81"/>
        <v/>
      </c>
      <c r="J548" s="62">
        <v>31675</v>
      </c>
      <c r="K548" s="61">
        <v>1</v>
      </c>
      <c r="L548" s="61"/>
      <c r="M548" s="61"/>
      <c r="N548" s="61"/>
      <c r="O548" s="61">
        <v>437</v>
      </c>
      <c r="P548" s="61">
        <f t="shared" si="82"/>
        <v>1</v>
      </c>
    </row>
    <row r="549" spans="2:16" x14ac:dyDescent="0.45">
      <c r="B549" s="44">
        <v>2013</v>
      </c>
      <c r="C549" s="43" t="s">
        <v>8372</v>
      </c>
      <c r="D549" s="61" t="s">
        <v>8349</v>
      </c>
      <c r="E549" s="21">
        <v>27.353263888893707</v>
      </c>
      <c r="F549" s="73">
        <v>30000</v>
      </c>
      <c r="G549" s="62" t="s">
        <v>8405</v>
      </c>
      <c r="H549" s="43" t="str">
        <f t="shared" si="83"/>
        <v>S</v>
      </c>
      <c r="I549" s="43" t="str">
        <f t="shared" si="81"/>
        <v/>
      </c>
      <c r="J549" s="62">
        <v>37104.03</v>
      </c>
      <c r="K549" s="61">
        <v>1</v>
      </c>
      <c r="L549" s="61"/>
      <c r="M549" s="61"/>
      <c r="N549" s="61"/>
      <c r="O549" s="61">
        <v>191</v>
      </c>
      <c r="P549" s="61">
        <f t="shared" si="82"/>
        <v>1</v>
      </c>
    </row>
    <row r="550" spans="2:16" x14ac:dyDescent="0.45">
      <c r="B550" s="44">
        <v>2014</v>
      </c>
      <c r="C550" s="43" t="s">
        <v>8370</v>
      </c>
      <c r="D550" s="61" t="s">
        <v>8328</v>
      </c>
      <c r="E550" s="21">
        <v>51.680300925931078</v>
      </c>
      <c r="F550" s="73">
        <v>30000</v>
      </c>
      <c r="G550" s="62" t="s">
        <v>8405</v>
      </c>
      <c r="H550" s="43" t="str">
        <f t="shared" si="83"/>
        <v/>
      </c>
      <c r="I550" s="43" t="str">
        <f t="shared" si="81"/>
        <v>F</v>
      </c>
      <c r="J550" s="62">
        <v>90</v>
      </c>
      <c r="K550" s="61"/>
      <c r="L550" s="61">
        <v>1</v>
      </c>
      <c r="M550" s="61"/>
      <c r="N550" s="61"/>
      <c r="O550" s="61">
        <v>3</v>
      </c>
      <c r="P550" s="61">
        <f t="shared" si="82"/>
        <v>1</v>
      </c>
    </row>
    <row r="551" spans="2:16" x14ac:dyDescent="0.45">
      <c r="B551" s="44">
        <v>2014</v>
      </c>
      <c r="C551" s="43" t="s">
        <v>8370</v>
      </c>
      <c r="D551" s="61" t="s">
        <v>8326</v>
      </c>
      <c r="E551" s="21">
        <v>32.567488425924239</v>
      </c>
      <c r="F551" s="73">
        <v>31300</v>
      </c>
      <c r="G551" s="62" t="s">
        <v>8405</v>
      </c>
      <c r="H551" s="43" t="str">
        <f t="shared" si="83"/>
        <v>S</v>
      </c>
      <c r="I551" s="43" t="str">
        <f t="shared" si="81"/>
        <v/>
      </c>
      <c r="J551" s="62">
        <v>61347</v>
      </c>
      <c r="K551" s="61">
        <v>2</v>
      </c>
      <c r="L551" s="61"/>
      <c r="M551" s="61"/>
      <c r="N551" s="61"/>
      <c r="O551" s="61">
        <v>534</v>
      </c>
      <c r="P551" s="61">
        <f t="shared" si="82"/>
        <v>2</v>
      </c>
    </row>
    <row r="552" spans="2:16" x14ac:dyDescent="0.45">
      <c r="B552" s="44">
        <v>2014</v>
      </c>
      <c r="C552" s="43" t="s">
        <v>8369</v>
      </c>
      <c r="D552" s="61" t="s">
        <v>8348</v>
      </c>
      <c r="E552" s="21">
        <v>15</v>
      </c>
      <c r="F552" s="73">
        <v>30000</v>
      </c>
      <c r="G552" s="62" t="s">
        <v>8405</v>
      </c>
      <c r="H552" s="43" t="str">
        <f t="shared" si="83"/>
        <v/>
      </c>
      <c r="I552" s="43" t="str">
        <f t="shared" si="81"/>
        <v>F</v>
      </c>
      <c r="J552" s="62">
        <v>85</v>
      </c>
      <c r="K552" s="61"/>
      <c r="L552" s="61">
        <v>1</v>
      </c>
      <c r="M552" s="61"/>
      <c r="N552" s="61"/>
      <c r="O552" s="61">
        <v>4</v>
      </c>
      <c r="P552" s="61">
        <f t="shared" si="82"/>
        <v>1</v>
      </c>
    </row>
    <row r="553" spans="2:16" x14ac:dyDescent="0.45">
      <c r="B553" s="44">
        <v>2015</v>
      </c>
      <c r="C553" s="43" t="s">
        <v>8376</v>
      </c>
      <c r="D553" s="61" t="s">
        <v>8351</v>
      </c>
      <c r="E553" s="21">
        <v>24.17998263888876</v>
      </c>
      <c r="F553" s="73">
        <v>31000</v>
      </c>
      <c r="G553" s="62" t="s">
        <v>8405</v>
      </c>
      <c r="H553" s="43" t="str">
        <f t="shared" si="83"/>
        <v>S</v>
      </c>
      <c r="I553" s="43" t="str">
        <f t="shared" si="81"/>
        <v/>
      </c>
      <c r="J553" s="62">
        <v>286847.33</v>
      </c>
      <c r="K553" s="61">
        <v>2</v>
      </c>
      <c r="L553" s="61"/>
      <c r="M553" s="61"/>
      <c r="N553" s="61"/>
      <c r="O553" s="61">
        <v>4362</v>
      </c>
      <c r="P553" s="61">
        <f t="shared" si="82"/>
        <v>2</v>
      </c>
    </row>
    <row r="554" spans="2:16" x14ac:dyDescent="0.45">
      <c r="B554" s="44">
        <v>2015</v>
      </c>
      <c r="C554" s="43" t="s">
        <v>8378</v>
      </c>
      <c r="D554" s="61" t="s">
        <v>8342</v>
      </c>
      <c r="E554" s="21">
        <v>30</v>
      </c>
      <c r="F554" s="73">
        <v>32000</v>
      </c>
      <c r="G554" s="62" t="s">
        <v>8405</v>
      </c>
      <c r="H554" s="43" t="str">
        <f t="shared" si="83"/>
        <v>S</v>
      </c>
      <c r="I554" s="43" t="str">
        <f t="shared" si="81"/>
        <v/>
      </c>
      <c r="J554" s="62">
        <v>33229</v>
      </c>
      <c r="K554" s="61">
        <v>1</v>
      </c>
      <c r="L554" s="61"/>
      <c r="M554" s="61"/>
      <c r="N554" s="61"/>
      <c r="O554" s="61">
        <v>343</v>
      </c>
      <c r="P554" s="61">
        <f t="shared" si="82"/>
        <v>1</v>
      </c>
    </row>
    <row r="555" spans="2:16" x14ac:dyDescent="0.45">
      <c r="B555" s="44">
        <v>2015</v>
      </c>
      <c r="C555" s="43" t="s">
        <v>8378</v>
      </c>
      <c r="D555" s="61" t="s">
        <v>8341</v>
      </c>
      <c r="E555" s="21">
        <v>36</v>
      </c>
      <c r="F555" s="73">
        <v>31888</v>
      </c>
      <c r="G555" s="62" t="s">
        <v>8405</v>
      </c>
      <c r="H555" s="43" t="str">
        <f t="shared" si="83"/>
        <v/>
      </c>
      <c r="I555" s="43" t="str">
        <f t="shared" si="81"/>
        <v>F</v>
      </c>
      <c r="J555" s="62">
        <v>0</v>
      </c>
      <c r="K555" s="61"/>
      <c r="L555" s="61">
        <v>3</v>
      </c>
      <c r="M555" s="61"/>
      <c r="N555" s="61"/>
      <c r="O555" s="61">
        <v>0</v>
      </c>
      <c r="P555" s="61">
        <f t="shared" si="82"/>
        <v>3</v>
      </c>
    </row>
    <row r="556" spans="2:16" x14ac:dyDescent="0.45">
      <c r="B556" s="44">
        <v>2015</v>
      </c>
      <c r="C556" s="43" t="s">
        <v>8369</v>
      </c>
      <c r="D556" s="61" t="s">
        <v>8359</v>
      </c>
      <c r="E556" s="21">
        <v>30.360308641977706</v>
      </c>
      <c r="F556" s="73">
        <v>33000</v>
      </c>
      <c r="G556" s="62" t="s">
        <v>8405</v>
      </c>
      <c r="H556" s="43" t="str">
        <f t="shared" si="83"/>
        <v/>
      </c>
      <c r="I556" s="43" t="str">
        <f t="shared" si="81"/>
        <v>F</v>
      </c>
      <c r="J556" s="62">
        <v>5658</v>
      </c>
      <c r="K556" s="61">
        <v>1</v>
      </c>
      <c r="L556" s="61">
        <v>1</v>
      </c>
      <c r="M556" s="61">
        <v>1</v>
      </c>
      <c r="N556" s="61"/>
      <c r="O556" s="61">
        <v>39</v>
      </c>
      <c r="P556" s="61">
        <f t="shared" si="82"/>
        <v>3</v>
      </c>
    </row>
    <row r="557" spans="2:16" x14ac:dyDescent="0.45">
      <c r="B557" s="44">
        <v>2016</v>
      </c>
      <c r="C557" s="43" t="s">
        <v>8379</v>
      </c>
      <c r="D557" s="61" t="s">
        <v>8311</v>
      </c>
      <c r="E557" s="21">
        <v>24.234438657411374</v>
      </c>
      <c r="F557" s="73">
        <v>31950</v>
      </c>
      <c r="G557" s="62" t="s">
        <v>8405</v>
      </c>
      <c r="H557" s="43" t="str">
        <f t="shared" si="83"/>
        <v>S</v>
      </c>
      <c r="I557" s="43" t="str">
        <f t="shared" si="81"/>
        <v/>
      </c>
      <c r="J557" s="62">
        <v>32021.52</v>
      </c>
      <c r="K557" s="61">
        <v>2</v>
      </c>
      <c r="L557" s="61"/>
      <c r="M557" s="61"/>
      <c r="N557" s="61"/>
      <c r="O557" s="61">
        <v>101</v>
      </c>
      <c r="P557" s="61">
        <f t="shared" si="82"/>
        <v>2</v>
      </c>
    </row>
    <row r="558" spans="2:16" x14ac:dyDescent="0.45">
      <c r="B558" s="44">
        <v>2016</v>
      </c>
      <c r="C558" s="43" t="s">
        <v>8371</v>
      </c>
      <c r="D558" s="61" t="s">
        <v>8350</v>
      </c>
      <c r="E558" s="21">
        <v>22.279884259260143</v>
      </c>
      <c r="F558" s="73">
        <v>33000</v>
      </c>
      <c r="G558" s="62" t="s">
        <v>8405</v>
      </c>
      <c r="H558" s="43" t="str">
        <f t="shared" si="83"/>
        <v/>
      </c>
      <c r="I558" s="43" t="str">
        <f t="shared" si="81"/>
        <v>F</v>
      </c>
      <c r="J558" s="62">
        <v>1419</v>
      </c>
      <c r="K558" s="61"/>
      <c r="L558" s="61">
        <v>1</v>
      </c>
      <c r="M558" s="61"/>
      <c r="N558" s="61"/>
      <c r="O558" s="61">
        <v>16</v>
      </c>
      <c r="P558" s="61">
        <f t="shared" si="82"/>
        <v>1</v>
      </c>
    </row>
    <row r="559" spans="2:16" x14ac:dyDescent="0.45">
      <c r="B559" s="44">
        <v>2016</v>
      </c>
      <c r="C559" s="43" t="s">
        <v>8381</v>
      </c>
      <c r="D559" s="61" t="s">
        <v>8314</v>
      </c>
      <c r="E559" s="21">
        <v>26.80416666666618</v>
      </c>
      <c r="F559" s="73">
        <v>32000</v>
      </c>
      <c r="G559" s="62" t="s">
        <v>8405</v>
      </c>
      <c r="H559" s="43" t="str">
        <f t="shared" si="83"/>
        <v/>
      </c>
      <c r="I559" s="43" t="str">
        <f t="shared" si="81"/>
        <v>F</v>
      </c>
      <c r="J559" s="62">
        <v>3000</v>
      </c>
      <c r="K559" s="61"/>
      <c r="L559" s="61">
        <v>3</v>
      </c>
      <c r="M559" s="61"/>
      <c r="N559" s="61"/>
      <c r="O559" s="61">
        <v>1</v>
      </c>
      <c r="P559" s="61">
        <f t="shared" si="82"/>
        <v>3</v>
      </c>
    </row>
    <row r="560" spans="2:16" x14ac:dyDescent="0.45">
      <c r="B560" s="44">
        <v>2016</v>
      </c>
      <c r="C560" s="43" t="s">
        <v>8381</v>
      </c>
      <c r="D560" s="61" t="s">
        <v>8320</v>
      </c>
      <c r="E560" s="21">
        <v>28.251539351847896</v>
      </c>
      <c r="F560" s="73">
        <v>33000</v>
      </c>
      <c r="G560" s="62" t="s">
        <v>8405</v>
      </c>
      <c r="H560" s="43" t="str">
        <f t="shared" si="83"/>
        <v/>
      </c>
      <c r="I560" s="43" t="str">
        <f t="shared" si="81"/>
        <v>F</v>
      </c>
      <c r="J560" s="62">
        <v>0</v>
      </c>
      <c r="K560" s="61"/>
      <c r="L560" s="61"/>
      <c r="M560" s="61">
        <v>1</v>
      </c>
      <c r="N560" s="61"/>
      <c r="O560" s="61">
        <v>0</v>
      </c>
      <c r="P560" s="61">
        <f t="shared" si="82"/>
        <v>1</v>
      </c>
    </row>
    <row r="561" spans="2:16" x14ac:dyDescent="0.45">
      <c r="B561" s="44">
        <v>2016</v>
      </c>
      <c r="C561" s="43" t="s">
        <v>8377</v>
      </c>
      <c r="D561" s="61" t="s">
        <v>8357</v>
      </c>
      <c r="E561" s="21">
        <v>44.958333333335759</v>
      </c>
      <c r="F561" s="73">
        <v>31000</v>
      </c>
      <c r="G561" s="62" t="s">
        <v>8405</v>
      </c>
      <c r="H561" s="43" t="str">
        <f t="shared" si="83"/>
        <v/>
      </c>
      <c r="I561" s="43" t="str">
        <f t="shared" si="81"/>
        <v>F</v>
      </c>
      <c r="J561" s="62">
        <v>7570</v>
      </c>
      <c r="K561" s="61">
        <v>1</v>
      </c>
      <c r="L561" s="61"/>
      <c r="M561" s="61">
        <v>1</v>
      </c>
      <c r="N561" s="61"/>
      <c r="O561" s="61">
        <v>86</v>
      </c>
      <c r="P561" s="61">
        <f t="shared" si="82"/>
        <v>2</v>
      </c>
    </row>
    <row r="562" spans="2:16" x14ac:dyDescent="0.45">
      <c r="B562" s="44">
        <v>2016</v>
      </c>
      <c r="C562" s="43" t="s">
        <v>8376</v>
      </c>
      <c r="D562" s="61" t="s">
        <v>8357</v>
      </c>
      <c r="E562" s="21">
        <v>33.400007716049004</v>
      </c>
      <c r="F562" s="73">
        <v>31000</v>
      </c>
      <c r="G562" s="62" t="s">
        <v>8405</v>
      </c>
      <c r="H562" s="43" t="str">
        <f t="shared" si="83"/>
        <v/>
      </c>
      <c r="I562" s="43" t="str">
        <f t="shared" si="81"/>
        <v>F</v>
      </c>
      <c r="J562" s="62">
        <v>50196.69</v>
      </c>
      <c r="K562" s="61">
        <v>5</v>
      </c>
      <c r="L562" s="61">
        <v>1</v>
      </c>
      <c r="M562" s="61"/>
      <c r="N562" s="61"/>
      <c r="O562" s="61">
        <v>778</v>
      </c>
      <c r="P562" s="61">
        <f t="shared" si="82"/>
        <v>6</v>
      </c>
    </row>
    <row r="563" spans="2:16" x14ac:dyDescent="0.45">
      <c r="B563" s="44">
        <v>2016</v>
      </c>
      <c r="C563" s="43" t="s">
        <v>8376</v>
      </c>
      <c r="D563" s="61" t="s">
        <v>8351</v>
      </c>
      <c r="E563" s="21">
        <v>24.795050154321263</v>
      </c>
      <c r="F563" s="73">
        <v>30800</v>
      </c>
      <c r="G563" s="62" t="s">
        <v>8405</v>
      </c>
      <c r="H563" s="43" t="str">
        <f t="shared" si="83"/>
        <v>S</v>
      </c>
      <c r="I563" s="43" t="str">
        <f t="shared" si="81"/>
        <v/>
      </c>
      <c r="J563" s="62">
        <v>63036.31</v>
      </c>
      <c r="K563" s="61">
        <v>3</v>
      </c>
      <c r="L563" s="61"/>
      <c r="M563" s="61"/>
      <c r="N563" s="61"/>
      <c r="O563" s="61">
        <v>1267</v>
      </c>
      <c r="P563" s="61">
        <f t="shared" si="82"/>
        <v>3</v>
      </c>
    </row>
    <row r="564" spans="2:16" x14ac:dyDescent="0.45">
      <c r="B564" s="44">
        <v>2016</v>
      </c>
      <c r="C564" s="43" t="s">
        <v>8370</v>
      </c>
      <c r="D564" s="61" t="s">
        <v>8349</v>
      </c>
      <c r="E564" s="21">
        <v>30</v>
      </c>
      <c r="F564" s="73">
        <v>30000</v>
      </c>
      <c r="G564" s="62" t="s">
        <v>8405</v>
      </c>
      <c r="H564" s="43" t="str">
        <f t="shared" si="83"/>
        <v>S</v>
      </c>
      <c r="I564" s="43" t="str">
        <f t="shared" si="81"/>
        <v/>
      </c>
      <c r="J564" s="62">
        <v>96015.9</v>
      </c>
      <c r="K564" s="61">
        <v>1</v>
      </c>
      <c r="L564" s="61"/>
      <c r="M564" s="61"/>
      <c r="N564" s="61"/>
      <c r="O564" s="61">
        <v>1737</v>
      </c>
      <c r="P564" s="61">
        <f t="shared" si="82"/>
        <v>1</v>
      </c>
    </row>
    <row r="565" spans="2:16" x14ac:dyDescent="0.45">
      <c r="B565" s="44">
        <v>2016</v>
      </c>
      <c r="C565" s="43" t="s">
        <v>8380</v>
      </c>
      <c r="D565" s="61" t="s">
        <v>8344</v>
      </c>
      <c r="E565" s="21">
        <v>28.999953703707433</v>
      </c>
      <c r="F565" s="73">
        <v>30000</v>
      </c>
      <c r="G565" s="62" t="s">
        <v>8405</v>
      </c>
      <c r="H565" s="43" t="str">
        <f t="shared" si="83"/>
        <v/>
      </c>
      <c r="I565" s="43" t="str">
        <f t="shared" si="81"/>
        <v>F</v>
      </c>
      <c r="J565" s="62">
        <v>6375</v>
      </c>
      <c r="K565" s="61"/>
      <c r="L565" s="61"/>
      <c r="M565" s="61">
        <v>1</v>
      </c>
      <c r="N565" s="61"/>
      <c r="O565" s="61">
        <v>59</v>
      </c>
      <c r="P565" s="61">
        <f t="shared" si="82"/>
        <v>1</v>
      </c>
    </row>
    <row r="566" spans="2:16" x14ac:dyDescent="0.45">
      <c r="B566" s="44">
        <v>2016</v>
      </c>
      <c r="C566" s="43" t="s">
        <v>8378</v>
      </c>
      <c r="D566" s="61" t="s">
        <v>8334</v>
      </c>
      <c r="E566" s="21">
        <v>29.958333333335759</v>
      </c>
      <c r="F566" s="73">
        <v>30000</v>
      </c>
      <c r="G566" s="62" t="s">
        <v>8405</v>
      </c>
      <c r="H566" s="43" t="str">
        <f t="shared" si="83"/>
        <v/>
      </c>
      <c r="I566" s="43" t="str">
        <f t="shared" si="81"/>
        <v>F</v>
      </c>
      <c r="J566" s="62">
        <v>45</v>
      </c>
      <c r="K566" s="61"/>
      <c r="L566" s="61">
        <v>1</v>
      </c>
      <c r="M566" s="61"/>
      <c r="N566" s="61"/>
      <c r="O566" s="61">
        <v>4</v>
      </c>
      <c r="P566" s="61">
        <f t="shared" si="82"/>
        <v>1</v>
      </c>
    </row>
    <row r="567" spans="2:16" x14ac:dyDescent="0.45">
      <c r="B567" s="44">
        <v>2016</v>
      </c>
      <c r="C567" s="43" t="s">
        <v>8374</v>
      </c>
      <c r="D567" s="61" t="s">
        <v>8327</v>
      </c>
      <c r="E567" s="21">
        <v>23.537731481479568</v>
      </c>
      <c r="F567" s="73">
        <v>30800</v>
      </c>
      <c r="G567" s="62" t="s">
        <v>8405</v>
      </c>
      <c r="H567" s="43" t="str">
        <f t="shared" si="83"/>
        <v>S</v>
      </c>
      <c r="I567" s="43" t="str">
        <f t="shared" si="81"/>
        <v/>
      </c>
      <c r="J567" s="62">
        <v>40879.300000000003</v>
      </c>
      <c r="K567" s="61">
        <v>2</v>
      </c>
      <c r="L567" s="61"/>
      <c r="M567" s="61"/>
      <c r="N567" s="61"/>
      <c r="O567" s="61">
        <v>626</v>
      </c>
      <c r="P567" s="61">
        <f t="shared" si="82"/>
        <v>2</v>
      </c>
    </row>
    <row r="568" spans="2:16" x14ac:dyDescent="0.45">
      <c r="B568" s="44">
        <v>2016</v>
      </c>
      <c r="C568" s="43" t="s">
        <v>8374</v>
      </c>
      <c r="D568" s="61" t="s">
        <v>8352</v>
      </c>
      <c r="E568" s="21">
        <v>32.262060185184964</v>
      </c>
      <c r="F568" s="73">
        <v>33500</v>
      </c>
      <c r="G568" s="62" t="s">
        <v>8405</v>
      </c>
      <c r="H568" s="43" t="str">
        <f t="shared" si="83"/>
        <v>S</v>
      </c>
      <c r="I568" s="43" t="str">
        <f t="shared" si="81"/>
        <v/>
      </c>
      <c r="J568" s="62">
        <v>82119</v>
      </c>
      <c r="K568" s="61">
        <v>2</v>
      </c>
      <c r="L568" s="61"/>
      <c r="M568" s="61"/>
      <c r="N568" s="61"/>
      <c r="O568" s="61">
        <v>1172</v>
      </c>
      <c r="P568" s="61">
        <f t="shared" si="82"/>
        <v>2</v>
      </c>
    </row>
    <row r="569" spans="2:16" x14ac:dyDescent="0.45">
      <c r="B569" s="44">
        <v>2016</v>
      </c>
      <c r="C569" s="43" t="s">
        <v>8373</v>
      </c>
      <c r="D569" s="61" t="s">
        <v>8339</v>
      </c>
      <c r="E569" s="21">
        <v>29.974149305555329</v>
      </c>
      <c r="F569" s="73">
        <v>34800</v>
      </c>
      <c r="G569" s="62" t="s">
        <v>8405</v>
      </c>
      <c r="H569" s="43" t="str">
        <f t="shared" si="83"/>
        <v/>
      </c>
      <c r="I569" s="43" t="str">
        <f t="shared" si="81"/>
        <v>F</v>
      </c>
      <c r="J569" s="62">
        <v>44412</v>
      </c>
      <c r="K569" s="61">
        <v>2</v>
      </c>
      <c r="L569" s="61"/>
      <c r="M569" s="61"/>
      <c r="N569" s="61"/>
      <c r="O569" s="61">
        <v>298</v>
      </c>
      <c r="P569" s="61">
        <f t="shared" si="82"/>
        <v>2</v>
      </c>
    </row>
    <row r="570" spans="2:16" x14ac:dyDescent="0.45">
      <c r="B570" s="44">
        <v>2016</v>
      </c>
      <c r="C570" s="43" t="s">
        <v>8373</v>
      </c>
      <c r="D570" s="61" t="s">
        <v>8351</v>
      </c>
      <c r="E570" s="21">
        <v>23.653730709881831</v>
      </c>
      <c r="F570" s="73">
        <v>30000</v>
      </c>
      <c r="G570" s="62" t="s">
        <v>8405</v>
      </c>
      <c r="H570" s="43" t="str">
        <f t="shared" si="83"/>
        <v>S</v>
      </c>
      <c r="I570" s="43" t="str">
        <f t="shared" si="81"/>
        <v/>
      </c>
      <c r="J570" s="62">
        <v>111022</v>
      </c>
      <c r="K570" s="61">
        <v>3</v>
      </c>
      <c r="L570" s="61"/>
      <c r="M570" s="61"/>
      <c r="N570" s="61"/>
      <c r="O570" s="61">
        <v>1483</v>
      </c>
      <c r="P570" s="61">
        <f t="shared" si="82"/>
        <v>3</v>
      </c>
    </row>
    <row r="571" spans="2:16" x14ac:dyDescent="0.45">
      <c r="B571" s="44">
        <v>2016</v>
      </c>
      <c r="C571" s="43" t="s">
        <v>8372</v>
      </c>
      <c r="D571" s="61" t="s">
        <v>8349</v>
      </c>
      <c r="E571" s="21">
        <v>40.082361111111823</v>
      </c>
      <c r="F571" s="73">
        <v>30001</v>
      </c>
      <c r="G571" s="62" t="s">
        <v>8405</v>
      </c>
      <c r="H571" s="43" t="str">
        <f t="shared" si="83"/>
        <v>S</v>
      </c>
      <c r="I571" s="43" t="str">
        <f t="shared" si="81"/>
        <v/>
      </c>
      <c r="J571" s="62">
        <v>56305.97</v>
      </c>
      <c r="K571" s="61">
        <v>3</v>
      </c>
      <c r="L571" s="61"/>
      <c r="M571" s="61"/>
      <c r="N571" s="61"/>
      <c r="O571" s="61">
        <v>254</v>
      </c>
      <c r="P571" s="61">
        <f t="shared" si="82"/>
        <v>3</v>
      </c>
    </row>
    <row r="572" spans="2:16" x14ac:dyDescent="0.45">
      <c r="B572" s="44">
        <v>2017</v>
      </c>
      <c r="C572" s="43" t="s">
        <v>8377</v>
      </c>
      <c r="D572" s="61" t="s">
        <v>8351</v>
      </c>
      <c r="E572" s="21">
        <v>22.834633487652656</v>
      </c>
      <c r="F572" s="73">
        <v>32500</v>
      </c>
      <c r="G572" s="62" t="s">
        <v>8405</v>
      </c>
      <c r="H572" s="43" t="str">
        <f t="shared" si="83"/>
        <v>S</v>
      </c>
      <c r="I572" s="43" t="str">
        <f t="shared" si="81"/>
        <v/>
      </c>
      <c r="J572" s="62">
        <v>76831</v>
      </c>
      <c r="K572" s="61">
        <v>3</v>
      </c>
      <c r="L572" s="61"/>
      <c r="M572" s="61"/>
      <c r="N572" s="61"/>
      <c r="O572" s="61">
        <v>1149</v>
      </c>
      <c r="P572" s="61">
        <f t="shared" si="82"/>
        <v>3</v>
      </c>
    </row>
    <row r="573" spans="2:16" x14ac:dyDescent="0.45">
      <c r="B573" s="44">
        <v>2017</v>
      </c>
      <c r="C573" s="43" t="s">
        <v>8376</v>
      </c>
      <c r="D573" s="61" t="s">
        <v>8357</v>
      </c>
      <c r="E573" s="21">
        <v>25.307600308641366</v>
      </c>
      <c r="F573" s="73">
        <v>34000</v>
      </c>
      <c r="G573" s="62" t="s">
        <v>8405</v>
      </c>
      <c r="H573" s="43" t="str">
        <f t="shared" si="83"/>
        <v/>
      </c>
      <c r="I573" s="43" t="str">
        <f t="shared" si="81"/>
        <v>F</v>
      </c>
      <c r="J573" s="62">
        <v>9290</v>
      </c>
      <c r="K573" s="61">
        <v>2</v>
      </c>
      <c r="L573" s="61">
        <v>1</v>
      </c>
      <c r="M573" s="61"/>
      <c r="N573" s="61"/>
      <c r="O573" s="61">
        <v>102</v>
      </c>
      <c r="P573" s="61">
        <f t="shared" si="82"/>
        <v>3</v>
      </c>
    </row>
    <row r="574" spans="2:16" x14ac:dyDescent="0.45">
      <c r="B574" s="44">
        <v>2011</v>
      </c>
      <c r="C574" s="43" t="s">
        <v>8372</v>
      </c>
      <c r="D574" s="61" t="s">
        <v>8316</v>
      </c>
      <c r="E574" s="21">
        <v>60.041666666664241</v>
      </c>
      <c r="F574" s="73">
        <v>39000</v>
      </c>
      <c r="G574" s="62" t="s">
        <v>8406</v>
      </c>
      <c r="H574" s="43" t="str">
        <f t="shared" si="83"/>
        <v/>
      </c>
      <c r="I574" s="43" t="str">
        <f t="shared" si="81"/>
        <v>F</v>
      </c>
      <c r="J574" s="62">
        <v>25</v>
      </c>
      <c r="K574" s="61"/>
      <c r="L574" s="61">
        <v>1</v>
      </c>
      <c r="M574" s="61"/>
      <c r="N574" s="61"/>
      <c r="O574" s="61">
        <v>1</v>
      </c>
      <c r="P574" s="61">
        <f t="shared" si="82"/>
        <v>1</v>
      </c>
    </row>
    <row r="575" spans="2:16" x14ac:dyDescent="0.45">
      <c r="B575" s="44">
        <v>2012</v>
      </c>
      <c r="C575" s="43" t="s">
        <v>8370</v>
      </c>
      <c r="D575" s="61" t="s">
        <v>8315</v>
      </c>
      <c r="E575" s="21">
        <v>28.747115162037517</v>
      </c>
      <c r="F575" s="73">
        <v>35900</v>
      </c>
      <c r="G575" s="62" t="s">
        <v>8406</v>
      </c>
      <c r="H575" s="43" t="str">
        <f t="shared" si="83"/>
        <v>S</v>
      </c>
      <c r="I575" s="43" t="str">
        <f t="shared" si="81"/>
        <v/>
      </c>
      <c r="J575" s="62">
        <v>41545</v>
      </c>
      <c r="K575" s="61">
        <v>4</v>
      </c>
      <c r="L575" s="61"/>
      <c r="M575" s="61"/>
      <c r="N575" s="61"/>
      <c r="O575" s="61">
        <v>351</v>
      </c>
      <c r="P575" s="61">
        <f t="shared" si="82"/>
        <v>4</v>
      </c>
    </row>
    <row r="576" spans="2:16" x14ac:dyDescent="0.45">
      <c r="B576" s="44">
        <v>2012</v>
      </c>
      <c r="C576" s="43" t="s">
        <v>8380</v>
      </c>
      <c r="D576" s="61" t="s">
        <v>8355</v>
      </c>
      <c r="E576" s="21">
        <v>30</v>
      </c>
      <c r="F576" s="73">
        <v>35000</v>
      </c>
      <c r="G576" s="62" t="s">
        <v>8406</v>
      </c>
      <c r="H576" s="43" t="str">
        <f t="shared" si="83"/>
        <v>S</v>
      </c>
      <c r="I576" s="43" t="str">
        <f t="shared" si="81"/>
        <v/>
      </c>
      <c r="J576" s="62">
        <v>106330.39</v>
      </c>
      <c r="K576" s="61">
        <v>1</v>
      </c>
      <c r="L576" s="61"/>
      <c r="M576" s="61"/>
      <c r="N576" s="61"/>
      <c r="O576" s="61">
        <v>676</v>
      </c>
      <c r="P576" s="61">
        <f t="shared" si="82"/>
        <v>1</v>
      </c>
    </row>
    <row r="577" spans="2:16" x14ac:dyDescent="0.45">
      <c r="B577" s="44">
        <v>2012</v>
      </c>
      <c r="C577" s="43" t="s">
        <v>8373</v>
      </c>
      <c r="D577" s="61" t="s">
        <v>8315</v>
      </c>
      <c r="E577" s="21">
        <v>30.465173611108185</v>
      </c>
      <c r="F577" s="73">
        <v>35000</v>
      </c>
      <c r="G577" s="62" t="s">
        <v>8406</v>
      </c>
      <c r="H577" s="43" t="str">
        <f t="shared" si="83"/>
        <v>S</v>
      </c>
      <c r="I577" s="43" t="str">
        <f t="shared" si="81"/>
        <v/>
      </c>
      <c r="J577" s="62">
        <v>48124</v>
      </c>
      <c r="K577" s="61">
        <v>2</v>
      </c>
      <c r="L577" s="61"/>
      <c r="M577" s="61"/>
      <c r="N577" s="61"/>
      <c r="O577" s="61">
        <v>622</v>
      </c>
      <c r="P577" s="61">
        <f t="shared" si="82"/>
        <v>2</v>
      </c>
    </row>
    <row r="578" spans="2:16" x14ac:dyDescent="0.45">
      <c r="B578" s="44">
        <v>2013</v>
      </c>
      <c r="C578" s="43" t="s">
        <v>8379</v>
      </c>
      <c r="D578" s="61" t="s">
        <v>8358</v>
      </c>
      <c r="E578" s="21">
        <v>45</v>
      </c>
      <c r="F578" s="73">
        <v>39400</v>
      </c>
      <c r="G578" s="62" t="s">
        <v>8406</v>
      </c>
      <c r="H578" s="43" t="str">
        <f t="shared" si="83"/>
        <v/>
      </c>
      <c r="I578" s="43" t="str">
        <f t="shared" si="81"/>
        <v>F</v>
      </c>
      <c r="J578" s="62">
        <v>90</v>
      </c>
      <c r="K578" s="61"/>
      <c r="L578" s="61">
        <v>1</v>
      </c>
      <c r="M578" s="61"/>
      <c r="N578" s="61"/>
      <c r="O578" s="61">
        <v>3</v>
      </c>
      <c r="P578" s="61">
        <f t="shared" si="82"/>
        <v>1</v>
      </c>
    </row>
    <row r="579" spans="2:16" x14ac:dyDescent="0.45">
      <c r="B579" s="44">
        <v>2013</v>
      </c>
      <c r="C579" s="43" t="s">
        <v>8371</v>
      </c>
      <c r="D579" s="61" t="s">
        <v>8326</v>
      </c>
      <c r="E579" s="21">
        <v>29.934949074075849</v>
      </c>
      <c r="F579" s="73">
        <v>39700</v>
      </c>
      <c r="G579" s="62" t="s">
        <v>8406</v>
      </c>
      <c r="H579" s="43" t="str">
        <f t="shared" si="83"/>
        <v>S</v>
      </c>
      <c r="I579" s="43" t="str">
        <f t="shared" si="81"/>
        <v/>
      </c>
      <c r="J579" s="62">
        <v>56544.56</v>
      </c>
      <c r="K579" s="61">
        <v>5</v>
      </c>
      <c r="L579" s="61"/>
      <c r="M579" s="61"/>
      <c r="N579" s="61"/>
      <c r="O579" s="61">
        <v>1046</v>
      </c>
      <c r="P579" s="61">
        <f t="shared" si="82"/>
        <v>5</v>
      </c>
    </row>
    <row r="580" spans="2:16" x14ac:dyDescent="0.45">
      <c r="B580" s="44">
        <v>2013</v>
      </c>
      <c r="C580" s="43" t="s">
        <v>8373</v>
      </c>
      <c r="D580" s="61" t="s">
        <v>8328</v>
      </c>
      <c r="E580" s="21">
        <v>30.041666666667151</v>
      </c>
      <c r="F580" s="73">
        <v>35000</v>
      </c>
      <c r="G580" s="62" t="s">
        <v>8406</v>
      </c>
      <c r="H580" s="43" t="str">
        <f t="shared" si="83"/>
        <v/>
      </c>
      <c r="I580" s="43" t="str">
        <f t="shared" ref="I580:I643" si="84">IFERROR(VLOOKUP(D580,$W$143:$AC$169,7,0),"")</f>
        <v>F</v>
      </c>
      <c r="J580" s="62">
        <v>3065</v>
      </c>
      <c r="K580" s="61"/>
      <c r="L580" s="61">
        <v>5</v>
      </c>
      <c r="M580" s="61"/>
      <c r="N580" s="61"/>
      <c r="O580" s="61">
        <v>67</v>
      </c>
      <c r="P580" s="61">
        <f t="shared" ref="P580:P643" si="85">SUM(K580:N580)</f>
        <v>5</v>
      </c>
    </row>
    <row r="581" spans="2:16" x14ac:dyDescent="0.45">
      <c r="B581" s="44">
        <v>2013</v>
      </c>
      <c r="C581" s="43" t="s">
        <v>8373</v>
      </c>
      <c r="D581" s="61" t="s">
        <v>8351</v>
      </c>
      <c r="E581" s="21">
        <v>35.880167824074306</v>
      </c>
      <c r="F581" s="73">
        <v>35000</v>
      </c>
      <c r="G581" s="62" t="s">
        <v>8406</v>
      </c>
      <c r="H581" s="43" t="str">
        <f t="shared" ref="H581:H644" si="86">IFERROR(VLOOKUP(D581,$W$125:$AC$139,7,0),"")</f>
        <v>S</v>
      </c>
      <c r="I581" s="43" t="str">
        <f t="shared" si="84"/>
        <v/>
      </c>
      <c r="J581" s="62">
        <v>168016.43</v>
      </c>
      <c r="K581" s="61">
        <v>2</v>
      </c>
      <c r="L581" s="61"/>
      <c r="M581" s="61"/>
      <c r="N581" s="61"/>
      <c r="O581" s="61">
        <v>2951</v>
      </c>
      <c r="P581" s="61">
        <f t="shared" si="85"/>
        <v>2</v>
      </c>
    </row>
    <row r="582" spans="2:16" x14ac:dyDescent="0.45">
      <c r="B582" s="44">
        <v>2014</v>
      </c>
      <c r="C582" s="43" t="s">
        <v>8381</v>
      </c>
      <c r="D582" s="61" t="s">
        <v>8359</v>
      </c>
      <c r="E582" s="21">
        <v>37.245094521605402</v>
      </c>
      <c r="F582" s="73">
        <v>38900</v>
      </c>
      <c r="G582" s="62" t="s">
        <v>8406</v>
      </c>
      <c r="H582" s="43" t="str">
        <f t="shared" si="86"/>
        <v/>
      </c>
      <c r="I582" s="43" t="str">
        <f t="shared" si="84"/>
        <v>F</v>
      </c>
      <c r="J582" s="62">
        <v>11490</v>
      </c>
      <c r="K582" s="61">
        <v>3</v>
      </c>
      <c r="L582" s="61">
        <v>3</v>
      </c>
      <c r="M582" s="61"/>
      <c r="N582" s="61"/>
      <c r="O582" s="61">
        <v>140</v>
      </c>
      <c r="P582" s="61">
        <f t="shared" si="85"/>
        <v>6</v>
      </c>
    </row>
    <row r="583" spans="2:16" x14ac:dyDescent="0.45">
      <c r="B583" s="44">
        <v>2014</v>
      </c>
      <c r="C583" s="43" t="s">
        <v>8378</v>
      </c>
      <c r="D583" s="61" t="s">
        <v>8326</v>
      </c>
      <c r="E583" s="21">
        <v>30</v>
      </c>
      <c r="F583" s="73">
        <v>38360</v>
      </c>
      <c r="G583" s="62" t="s">
        <v>8406</v>
      </c>
      <c r="H583" s="43" t="str">
        <f t="shared" si="86"/>
        <v>S</v>
      </c>
      <c r="I583" s="43" t="str">
        <f t="shared" si="84"/>
        <v/>
      </c>
      <c r="J583" s="62">
        <v>40190.629999999997</v>
      </c>
      <c r="K583" s="61">
        <v>2</v>
      </c>
      <c r="L583" s="61"/>
      <c r="M583" s="61"/>
      <c r="N583" s="61"/>
      <c r="O583" s="61">
        <v>447</v>
      </c>
      <c r="P583" s="61">
        <f t="shared" si="85"/>
        <v>2</v>
      </c>
    </row>
    <row r="584" spans="2:16" x14ac:dyDescent="0.45">
      <c r="B584" s="44">
        <v>2014</v>
      </c>
      <c r="C584" s="43" t="s">
        <v>8374</v>
      </c>
      <c r="D584" s="61" t="s">
        <v>8315</v>
      </c>
      <c r="E584" s="21">
        <v>45</v>
      </c>
      <c r="F584" s="73">
        <v>36400</v>
      </c>
      <c r="G584" s="62" t="s">
        <v>8406</v>
      </c>
      <c r="H584" s="43" t="str">
        <f t="shared" si="86"/>
        <v>S</v>
      </c>
      <c r="I584" s="43" t="str">
        <f t="shared" si="84"/>
        <v/>
      </c>
      <c r="J584" s="62">
        <v>41000</v>
      </c>
      <c r="K584" s="61">
        <v>1</v>
      </c>
      <c r="L584" s="61"/>
      <c r="M584" s="61"/>
      <c r="N584" s="61"/>
      <c r="O584" s="61">
        <v>376</v>
      </c>
      <c r="P584" s="61">
        <f t="shared" si="85"/>
        <v>1</v>
      </c>
    </row>
    <row r="585" spans="2:16" x14ac:dyDescent="0.45">
      <c r="B585" s="44">
        <v>2014</v>
      </c>
      <c r="C585" s="43" t="s">
        <v>8372</v>
      </c>
      <c r="D585" s="61" t="s">
        <v>8348</v>
      </c>
      <c r="E585" s="21">
        <v>30</v>
      </c>
      <c r="F585" s="73">
        <v>35000</v>
      </c>
      <c r="G585" s="62" t="s">
        <v>8406</v>
      </c>
      <c r="H585" s="43" t="str">
        <f t="shared" si="86"/>
        <v/>
      </c>
      <c r="I585" s="43" t="str">
        <f t="shared" si="84"/>
        <v>F</v>
      </c>
      <c r="J585" s="62">
        <v>4939</v>
      </c>
      <c r="K585" s="61"/>
      <c r="L585" s="61">
        <v>1</v>
      </c>
      <c r="M585" s="61"/>
      <c r="N585" s="61"/>
      <c r="O585" s="61">
        <v>38</v>
      </c>
      <c r="P585" s="61">
        <f t="shared" si="85"/>
        <v>1</v>
      </c>
    </row>
    <row r="586" spans="2:16" x14ac:dyDescent="0.45">
      <c r="B586" s="44">
        <v>2015</v>
      </c>
      <c r="C586" s="43" t="s">
        <v>8381</v>
      </c>
      <c r="D586" s="61" t="s">
        <v>8324</v>
      </c>
      <c r="E586" s="21">
        <v>50</v>
      </c>
      <c r="F586" s="73">
        <v>38000</v>
      </c>
      <c r="G586" s="62" t="s">
        <v>8406</v>
      </c>
      <c r="H586" s="43" t="str">
        <f t="shared" si="86"/>
        <v/>
      </c>
      <c r="I586" s="43" t="str">
        <f t="shared" si="84"/>
        <v>F</v>
      </c>
      <c r="J586" s="62">
        <v>10</v>
      </c>
      <c r="K586" s="61"/>
      <c r="L586" s="61">
        <v>1</v>
      </c>
      <c r="M586" s="61"/>
      <c r="N586" s="61"/>
      <c r="O586" s="61">
        <v>1</v>
      </c>
      <c r="P586" s="61">
        <f t="shared" si="85"/>
        <v>1</v>
      </c>
    </row>
    <row r="587" spans="2:16" x14ac:dyDescent="0.45">
      <c r="B587" s="44">
        <v>2015</v>
      </c>
      <c r="C587" s="43" t="s">
        <v>8381</v>
      </c>
      <c r="D587" s="61" t="s">
        <v>8339</v>
      </c>
      <c r="E587" s="21">
        <v>54.5</v>
      </c>
      <c r="F587" s="73">
        <v>39000</v>
      </c>
      <c r="G587" s="62" t="s">
        <v>8406</v>
      </c>
      <c r="H587" s="43" t="str">
        <f t="shared" si="86"/>
        <v/>
      </c>
      <c r="I587" s="43" t="str">
        <f t="shared" si="84"/>
        <v>F</v>
      </c>
      <c r="J587" s="62">
        <v>29857</v>
      </c>
      <c r="K587" s="61">
        <v>1</v>
      </c>
      <c r="L587" s="61">
        <v>1</v>
      </c>
      <c r="M587" s="61"/>
      <c r="N587" s="61"/>
      <c r="O587" s="61">
        <v>317</v>
      </c>
      <c r="P587" s="61">
        <f t="shared" si="85"/>
        <v>2</v>
      </c>
    </row>
    <row r="588" spans="2:16" x14ac:dyDescent="0.45">
      <c r="B588" s="44">
        <v>2015</v>
      </c>
      <c r="C588" s="43" t="s">
        <v>8370</v>
      </c>
      <c r="D588" s="61" t="s">
        <v>8339</v>
      </c>
      <c r="E588" s="21">
        <v>33.629965277781594</v>
      </c>
      <c r="F588" s="73">
        <v>37000</v>
      </c>
      <c r="G588" s="62" t="s">
        <v>8406</v>
      </c>
      <c r="H588" s="43" t="str">
        <f t="shared" si="86"/>
        <v/>
      </c>
      <c r="I588" s="43" t="str">
        <f t="shared" si="84"/>
        <v>F</v>
      </c>
      <c r="J588" s="62">
        <v>45318.009999999995</v>
      </c>
      <c r="K588" s="61">
        <v>1</v>
      </c>
      <c r="L588" s="61">
        <v>1</v>
      </c>
      <c r="M588" s="61"/>
      <c r="N588" s="61"/>
      <c r="O588" s="61">
        <v>594</v>
      </c>
      <c r="P588" s="61">
        <f t="shared" si="85"/>
        <v>2</v>
      </c>
    </row>
    <row r="589" spans="2:16" x14ac:dyDescent="0.45">
      <c r="B589" s="44">
        <v>2015</v>
      </c>
      <c r="C589" s="43" t="s">
        <v>8378</v>
      </c>
      <c r="D589" s="61" t="s">
        <v>8326</v>
      </c>
      <c r="E589" s="21">
        <v>31.064538966047014</v>
      </c>
      <c r="F589" s="73">
        <v>39782</v>
      </c>
      <c r="G589" s="62" t="s">
        <v>8406</v>
      </c>
      <c r="H589" s="43" t="str">
        <f t="shared" si="86"/>
        <v>S</v>
      </c>
      <c r="I589" s="43" t="str">
        <f t="shared" si="84"/>
        <v/>
      </c>
      <c r="J589" s="62">
        <v>43718</v>
      </c>
      <c r="K589" s="61">
        <v>6</v>
      </c>
      <c r="L589" s="61"/>
      <c r="M589" s="61"/>
      <c r="N589" s="61"/>
      <c r="O589" s="61">
        <v>300</v>
      </c>
      <c r="P589" s="61">
        <f t="shared" si="85"/>
        <v>6</v>
      </c>
    </row>
    <row r="590" spans="2:16" x14ac:dyDescent="0.45">
      <c r="B590" s="44">
        <v>2015</v>
      </c>
      <c r="C590" s="43" t="s">
        <v>8374</v>
      </c>
      <c r="D590" s="61" t="s">
        <v>8352</v>
      </c>
      <c r="E590" s="21">
        <v>29.607390046294313</v>
      </c>
      <c r="F590" s="73">
        <v>35600</v>
      </c>
      <c r="G590" s="62" t="s">
        <v>8406</v>
      </c>
      <c r="H590" s="43" t="str">
        <f t="shared" si="86"/>
        <v>S</v>
      </c>
      <c r="I590" s="43" t="str">
        <f t="shared" si="84"/>
        <v/>
      </c>
      <c r="J590" s="62">
        <v>36649</v>
      </c>
      <c r="K590" s="61">
        <v>2</v>
      </c>
      <c r="L590" s="61"/>
      <c r="M590" s="61"/>
      <c r="N590" s="61"/>
      <c r="O590" s="61">
        <v>178</v>
      </c>
      <c r="P590" s="61">
        <f t="shared" si="85"/>
        <v>2</v>
      </c>
    </row>
    <row r="591" spans="2:16" x14ac:dyDescent="0.45">
      <c r="B591" s="44">
        <v>2015</v>
      </c>
      <c r="C591" s="43" t="s">
        <v>8372</v>
      </c>
      <c r="D591" s="61" t="s">
        <v>8339</v>
      </c>
      <c r="E591" s="21">
        <v>27.5</v>
      </c>
      <c r="F591" s="73">
        <v>35025</v>
      </c>
      <c r="G591" s="62" t="s">
        <v>8406</v>
      </c>
      <c r="H591" s="43" t="str">
        <f t="shared" si="86"/>
        <v/>
      </c>
      <c r="I591" s="43" t="str">
        <f t="shared" si="84"/>
        <v>F</v>
      </c>
      <c r="J591" s="62">
        <v>47219</v>
      </c>
      <c r="K591" s="61">
        <v>2</v>
      </c>
      <c r="L591" s="61"/>
      <c r="M591" s="61"/>
      <c r="N591" s="61"/>
      <c r="O591" s="61">
        <v>878</v>
      </c>
      <c r="P591" s="61">
        <f t="shared" si="85"/>
        <v>2</v>
      </c>
    </row>
    <row r="592" spans="2:16" x14ac:dyDescent="0.45">
      <c r="B592" s="44">
        <v>2016</v>
      </c>
      <c r="C592" s="43" t="s">
        <v>8381</v>
      </c>
      <c r="D592" s="61" t="s">
        <v>8321</v>
      </c>
      <c r="E592" s="21">
        <v>53.343252314812467</v>
      </c>
      <c r="F592" s="73">
        <v>35000</v>
      </c>
      <c r="G592" s="62" t="s">
        <v>8406</v>
      </c>
      <c r="H592" s="43" t="str">
        <f t="shared" si="86"/>
        <v/>
      </c>
      <c r="I592" s="43" t="str">
        <f t="shared" si="84"/>
        <v>F</v>
      </c>
      <c r="J592" s="62">
        <v>1079837.05</v>
      </c>
      <c r="K592" s="61"/>
      <c r="L592" s="61">
        <v>2</v>
      </c>
      <c r="M592" s="61">
        <v>1</v>
      </c>
      <c r="N592" s="61"/>
      <c r="O592" s="61">
        <v>810</v>
      </c>
      <c r="P592" s="61">
        <f t="shared" si="85"/>
        <v>3</v>
      </c>
    </row>
    <row r="593" spans="2:16" x14ac:dyDescent="0.45">
      <c r="B593" s="44">
        <v>2016</v>
      </c>
      <c r="C593" s="43" t="s">
        <v>8377</v>
      </c>
      <c r="D593" s="61" t="s">
        <v>8339</v>
      </c>
      <c r="E593" s="21">
        <v>33.975000000001458</v>
      </c>
      <c r="F593" s="73">
        <v>38800</v>
      </c>
      <c r="G593" s="62" t="s">
        <v>8406</v>
      </c>
      <c r="H593" s="43" t="str">
        <f t="shared" si="86"/>
        <v/>
      </c>
      <c r="I593" s="43" t="str">
        <f t="shared" si="84"/>
        <v>F</v>
      </c>
      <c r="J593" s="62">
        <v>49463</v>
      </c>
      <c r="K593" s="61">
        <v>5</v>
      </c>
      <c r="L593" s="61"/>
      <c r="M593" s="61"/>
      <c r="N593" s="61"/>
      <c r="O593" s="61">
        <v>508</v>
      </c>
      <c r="P593" s="61">
        <f t="shared" si="85"/>
        <v>5</v>
      </c>
    </row>
    <row r="594" spans="2:16" x14ac:dyDescent="0.45">
      <c r="B594" s="44">
        <v>2016</v>
      </c>
      <c r="C594" s="43" t="s">
        <v>8376</v>
      </c>
      <c r="D594" s="61" t="s">
        <v>8339</v>
      </c>
      <c r="E594" s="21">
        <v>33</v>
      </c>
      <c r="F594" s="73">
        <v>35000</v>
      </c>
      <c r="G594" s="62" t="s">
        <v>8406</v>
      </c>
      <c r="H594" s="43" t="str">
        <f t="shared" si="86"/>
        <v/>
      </c>
      <c r="I594" s="43" t="str">
        <f t="shared" si="84"/>
        <v>F</v>
      </c>
      <c r="J594" s="62">
        <v>5422</v>
      </c>
      <c r="K594" s="61"/>
      <c r="L594" s="61">
        <v>1</v>
      </c>
      <c r="M594" s="61"/>
      <c r="N594" s="61"/>
      <c r="O594" s="61">
        <v>76</v>
      </c>
      <c r="P594" s="61">
        <f t="shared" si="85"/>
        <v>1</v>
      </c>
    </row>
    <row r="595" spans="2:16" x14ac:dyDescent="0.45">
      <c r="B595" s="44">
        <v>2016</v>
      </c>
      <c r="C595" s="43" t="s">
        <v>8380</v>
      </c>
      <c r="D595" s="61" t="s">
        <v>8356</v>
      </c>
      <c r="E595" s="21">
        <v>26.574884259258397</v>
      </c>
      <c r="F595" s="73">
        <v>35000</v>
      </c>
      <c r="G595" s="62" t="s">
        <v>8406</v>
      </c>
      <c r="H595" s="43" t="str">
        <f t="shared" si="86"/>
        <v/>
      </c>
      <c r="I595" s="43" t="str">
        <f t="shared" si="84"/>
        <v>F</v>
      </c>
      <c r="J595" s="62">
        <v>21994</v>
      </c>
      <c r="K595" s="61"/>
      <c r="L595" s="61">
        <v>1</v>
      </c>
      <c r="M595" s="61"/>
      <c r="N595" s="61"/>
      <c r="O595" s="61">
        <v>171</v>
      </c>
      <c r="P595" s="61">
        <f t="shared" si="85"/>
        <v>1</v>
      </c>
    </row>
    <row r="596" spans="2:16" x14ac:dyDescent="0.45">
      <c r="B596" s="44">
        <v>2016</v>
      </c>
      <c r="C596" s="43" t="s">
        <v>8380</v>
      </c>
      <c r="D596" s="61" t="s">
        <v>8339</v>
      </c>
      <c r="E596" s="21">
        <v>25.5</v>
      </c>
      <c r="F596" s="73">
        <v>35500</v>
      </c>
      <c r="G596" s="62" t="s">
        <v>8406</v>
      </c>
      <c r="H596" s="43" t="str">
        <f t="shared" si="86"/>
        <v/>
      </c>
      <c r="I596" s="43" t="str">
        <f t="shared" si="84"/>
        <v>F</v>
      </c>
      <c r="J596" s="62">
        <v>36889</v>
      </c>
      <c r="K596" s="61">
        <v>2</v>
      </c>
      <c r="L596" s="61"/>
      <c r="M596" s="61"/>
      <c r="N596" s="61"/>
      <c r="O596" s="61">
        <v>269</v>
      </c>
      <c r="P596" s="61">
        <f t="shared" si="85"/>
        <v>2</v>
      </c>
    </row>
    <row r="597" spans="2:16" x14ac:dyDescent="0.45">
      <c r="B597" s="44">
        <v>2010</v>
      </c>
      <c r="C597" s="43" t="s">
        <v>8380</v>
      </c>
      <c r="D597" s="61" t="s">
        <v>8315</v>
      </c>
      <c r="E597" s="21">
        <v>51.37324363425796</v>
      </c>
      <c r="F597" s="73">
        <v>42000</v>
      </c>
      <c r="G597" s="62" t="s">
        <v>8407</v>
      </c>
      <c r="H597" s="43" t="str">
        <f t="shared" si="86"/>
        <v>S</v>
      </c>
      <c r="I597" s="43" t="str">
        <f t="shared" si="84"/>
        <v/>
      </c>
      <c r="J597" s="62">
        <v>44737</v>
      </c>
      <c r="K597" s="61">
        <v>4</v>
      </c>
      <c r="L597" s="61"/>
      <c r="M597" s="61"/>
      <c r="N597" s="61"/>
      <c r="O597" s="61">
        <v>595</v>
      </c>
      <c r="P597" s="61">
        <f t="shared" si="85"/>
        <v>4</v>
      </c>
    </row>
    <row r="598" spans="2:16" x14ac:dyDescent="0.45">
      <c r="B598" s="44">
        <v>2011</v>
      </c>
      <c r="C598" s="43" t="s">
        <v>8372</v>
      </c>
      <c r="D598" s="61" t="s">
        <v>8334</v>
      </c>
      <c r="E598" s="21">
        <v>35</v>
      </c>
      <c r="F598" s="73">
        <v>43750</v>
      </c>
      <c r="G598" s="62" t="s">
        <v>8407</v>
      </c>
      <c r="H598" s="43" t="str">
        <f t="shared" si="86"/>
        <v/>
      </c>
      <c r="I598" s="43" t="str">
        <f t="shared" si="84"/>
        <v>F</v>
      </c>
      <c r="J598" s="62">
        <v>3304.01</v>
      </c>
      <c r="K598" s="61"/>
      <c r="L598" s="61">
        <v>3</v>
      </c>
      <c r="M598" s="61"/>
      <c r="N598" s="61"/>
      <c r="O598" s="61">
        <v>28</v>
      </c>
      <c r="P598" s="61">
        <f t="shared" si="85"/>
        <v>3</v>
      </c>
    </row>
    <row r="599" spans="2:16" x14ac:dyDescent="0.45">
      <c r="B599" s="44">
        <v>2012</v>
      </c>
      <c r="C599" s="43" t="s">
        <v>8379</v>
      </c>
      <c r="D599" s="61" t="s">
        <v>8349</v>
      </c>
      <c r="E599" s="21">
        <v>32.51989583332761</v>
      </c>
      <c r="F599" s="73">
        <v>42000</v>
      </c>
      <c r="G599" s="62" t="s">
        <v>8407</v>
      </c>
      <c r="H599" s="43" t="str">
        <f t="shared" si="86"/>
        <v>S</v>
      </c>
      <c r="I599" s="43" t="str">
        <f t="shared" si="84"/>
        <v/>
      </c>
      <c r="J599" s="62">
        <v>167410.01999999999</v>
      </c>
      <c r="K599" s="61">
        <v>1</v>
      </c>
      <c r="L599" s="61"/>
      <c r="M599" s="61"/>
      <c r="N599" s="61"/>
      <c r="O599" s="61">
        <v>290</v>
      </c>
      <c r="P599" s="61">
        <f t="shared" si="85"/>
        <v>1</v>
      </c>
    </row>
    <row r="600" spans="2:16" x14ac:dyDescent="0.45">
      <c r="B600" s="44">
        <v>2012</v>
      </c>
      <c r="C600" s="43" t="s">
        <v>8377</v>
      </c>
      <c r="D600" s="61" t="s">
        <v>8316</v>
      </c>
      <c r="E600" s="21">
        <v>44.958333333335759</v>
      </c>
      <c r="F600" s="73">
        <v>44500</v>
      </c>
      <c r="G600" s="62" t="s">
        <v>8407</v>
      </c>
      <c r="H600" s="43" t="str">
        <f t="shared" si="86"/>
        <v/>
      </c>
      <c r="I600" s="43" t="str">
        <f t="shared" si="84"/>
        <v>F</v>
      </c>
      <c r="J600" s="62">
        <v>565</v>
      </c>
      <c r="K600" s="61"/>
      <c r="L600" s="61">
        <v>2</v>
      </c>
      <c r="M600" s="61"/>
      <c r="N600" s="61"/>
      <c r="O600" s="61">
        <v>9</v>
      </c>
      <c r="P600" s="61">
        <f t="shared" si="85"/>
        <v>2</v>
      </c>
    </row>
    <row r="601" spans="2:16" x14ac:dyDescent="0.45">
      <c r="B601" s="44">
        <v>2012</v>
      </c>
      <c r="C601" s="43" t="s">
        <v>8377</v>
      </c>
      <c r="D601" s="61" t="s">
        <v>8349</v>
      </c>
      <c r="E601" s="21">
        <v>30.017245370370802</v>
      </c>
      <c r="F601" s="73">
        <v>40000</v>
      </c>
      <c r="G601" s="62" t="s">
        <v>8407</v>
      </c>
      <c r="H601" s="43" t="str">
        <f t="shared" si="86"/>
        <v>S</v>
      </c>
      <c r="I601" s="43" t="str">
        <f t="shared" si="84"/>
        <v/>
      </c>
      <c r="J601" s="62">
        <v>65167.6</v>
      </c>
      <c r="K601" s="61">
        <v>2</v>
      </c>
      <c r="L601" s="61"/>
      <c r="M601" s="61"/>
      <c r="N601" s="61"/>
      <c r="O601" s="61">
        <v>573</v>
      </c>
      <c r="P601" s="61">
        <f t="shared" si="85"/>
        <v>2</v>
      </c>
    </row>
    <row r="602" spans="2:16" x14ac:dyDescent="0.45">
      <c r="B602" s="44">
        <v>2012</v>
      </c>
      <c r="C602" s="43" t="s">
        <v>8376</v>
      </c>
      <c r="D602" s="61" t="s">
        <v>8342</v>
      </c>
      <c r="E602" s="21">
        <v>44.979166666667879</v>
      </c>
      <c r="F602" s="73">
        <v>41500</v>
      </c>
      <c r="G602" s="62" t="s">
        <v>8407</v>
      </c>
      <c r="H602" s="43" t="str">
        <f t="shared" si="86"/>
        <v>S</v>
      </c>
      <c r="I602" s="43" t="str">
        <f t="shared" si="84"/>
        <v/>
      </c>
      <c r="J602" s="62">
        <v>47839.74</v>
      </c>
      <c r="K602" s="61">
        <v>2</v>
      </c>
      <c r="L602" s="61"/>
      <c r="M602" s="61"/>
      <c r="N602" s="61"/>
      <c r="O602" s="61">
        <v>647</v>
      </c>
      <c r="P602" s="61">
        <f t="shared" si="85"/>
        <v>2</v>
      </c>
    </row>
    <row r="603" spans="2:16" x14ac:dyDescent="0.45">
      <c r="B603" s="44">
        <v>2012</v>
      </c>
      <c r="C603" s="43" t="s">
        <v>8370</v>
      </c>
      <c r="D603" s="61" t="s">
        <v>8326</v>
      </c>
      <c r="E603" s="21">
        <v>26.956536458332266</v>
      </c>
      <c r="F603" s="73">
        <v>41050</v>
      </c>
      <c r="G603" s="62" t="s">
        <v>8407</v>
      </c>
      <c r="H603" s="43" t="str">
        <f t="shared" si="86"/>
        <v>S</v>
      </c>
      <c r="I603" s="43" t="str">
        <f t="shared" si="84"/>
        <v/>
      </c>
      <c r="J603" s="62">
        <v>55907.49</v>
      </c>
      <c r="K603" s="61">
        <v>4</v>
      </c>
      <c r="L603" s="61"/>
      <c r="M603" s="61"/>
      <c r="N603" s="61"/>
      <c r="O603" s="61">
        <v>913</v>
      </c>
      <c r="P603" s="61">
        <f t="shared" si="85"/>
        <v>4</v>
      </c>
    </row>
    <row r="604" spans="2:16" x14ac:dyDescent="0.45">
      <c r="B604" s="44">
        <v>2013</v>
      </c>
      <c r="C604" s="43" t="s">
        <v>8377</v>
      </c>
      <c r="D604" s="61" t="s">
        <v>8329</v>
      </c>
      <c r="E604" s="21">
        <v>32.468750000001819</v>
      </c>
      <c r="F604" s="73">
        <v>40500</v>
      </c>
      <c r="G604" s="62" t="s">
        <v>8407</v>
      </c>
      <c r="H604" s="43" t="str">
        <f t="shared" si="86"/>
        <v>S</v>
      </c>
      <c r="I604" s="43" t="str">
        <f t="shared" si="84"/>
        <v/>
      </c>
      <c r="J604" s="62">
        <v>102805.83</v>
      </c>
      <c r="K604" s="61">
        <v>4</v>
      </c>
      <c r="L604" s="61"/>
      <c r="M604" s="61"/>
      <c r="N604" s="61"/>
      <c r="O604" s="61">
        <v>1437</v>
      </c>
      <c r="P604" s="61">
        <f t="shared" si="85"/>
        <v>4</v>
      </c>
    </row>
    <row r="605" spans="2:16" x14ac:dyDescent="0.45">
      <c r="B605" s="44">
        <v>2013</v>
      </c>
      <c r="C605" s="43" t="s">
        <v>8378</v>
      </c>
      <c r="D605" s="61" t="s">
        <v>8315</v>
      </c>
      <c r="E605" s="21">
        <v>31.462332175926349</v>
      </c>
      <c r="F605" s="73">
        <v>43500</v>
      </c>
      <c r="G605" s="62" t="s">
        <v>8407</v>
      </c>
      <c r="H605" s="43" t="str">
        <f t="shared" si="86"/>
        <v>S</v>
      </c>
      <c r="I605" s="43" t="str">
        <f t="shared" si="84"/>
        <v/>
      </c>
      <c r="J605" s="62">
        <v>45956.130000000005</v>
      </c>
      <c r="K605" s="61">
        <v>4</v>
      </c>
      <c r="L605" s="61"/>
      <c r="M605" s="61"/>
      <c r="N605" s="61"/>
      <c r="O605" s="61">
        <v>454</v>
      </c>
      <c r="P605" s="61">
        <f t="shared" si="85"/>
        <v>4</v>
      </c>
    </row>
    <row r="606" spans="2:16" x14ac:dyDescent="0.45">
      <c r="B606" s="44">
        <v>2014</v>
      </c>
      <c r="C606" s="43" t="s">
        <v>8369</v>
      </c>
      <c r="D606" s="61" t="s">
        <v>8339</v>
      </c>
      <c r="E606" s="21">
        <v>29.72475694444438</v>
      </c>
      <c r="F606" s="73">
        <v>42500</v>
      </c>
      <c r="G606" s="62" t="s">
        <v>8407</v>
      </c>
      <c r="H606" s="43" t="str">
        <f t="shared" si="86"/>
        <v/>
      </c>
      <c r="I606" s="43" t="str">
        <f t="shared" si="84"/>
        <v>F</v>
      </c>
      <c r="J606" s="62">
        <v>60598.75</v>
      </c>
      <c r="K606" s="61">
        <v>3</v>
      </c>
      <c r="L606" s="61"/>
      <c r="M606" s="61"/>
      <c r="N606" s="61"/>
      <c r="O606" s="61">
        <v>592</v>
      </c>
      <c r="P606" s="61">
        <f t="shared" si="85"/>
        <v>3</v>
      </c>
    </row>
    <row r="607" spans="2:16" x14ac:dyDescent="0.45">
      <c r="B607" s="44">
        <v>2014</v>
      </c>
      <c r="C607" s="43" t="s">
        <v>8373</v>
      </c>
      <c r="D607" s="61" t="s">
        <v>8335</v>
      </c>
      <c r="E607" s="21">
        <v>35.541666666667879</v>
      </c>
      <c r="F607" s="73">
        <v>41500</v>
      </c>
      <c r="G607" s="62" t="s">
        <v>8407</v>
      </c>
      <c r="H607" s="43" t="str">
        <f t="shared" si="86"/>
        <v/>
      </c>
      <c r="I607" s="43" t="str">
        <f t="shared" si="84"/>
        <v>F</v>
      </c>
      <c r="J607" s="62">
        <v>5251</v>
      </c>
      <c r="K607" s="61"/>
      <c r="L607" s="61">
        <v>2</v>
      </c>
      <c r="M607" s="61"/>
      <c r="N607" s="61"/>
      <c r="O607" s="61">
        <v>118</v>
      </c>
      <c r="P607" s="61">
        <f t="shared" si="85"/>
        <v>2</v>
      </c>
    </row>
    <row r="608" spans="2:16" x14ac:dyDescent="0.45">
      <c r="B608" s="44">
        <v>2014</v>
      </c>
      <c r="C608" s="43" t="s">
        <v>8372</v>
      </c>
      <c r="D608" s="61" t="s">
        <v>8356</v>
      </c>
      <c r="E608" s="21">
        <v>29.406261574069504</v>
      </c>
      <c r="F608" s="73">
        <v>40000</v>
      </c>
      <c r="G608" s="62" t="s">
        <v>8407</v>
      </c>
      <c r="H608" s="43" t="str">
        <f t="shared" si="86"/>
        <v/>
      </c>
      <c r="I608" s="43" t="str">
        <f t="shared" si="84"/>
        <v>F</v>
      </c>
      <c r="J608" s="62">
        <v>11032</v>
      </c>
      <c r="K608" s="61"/>
      <c r="L608" s="61">
        <v>1</v>
      </c>
      <c r="M608" s="61"/>
      <c r="N608" s="61"/>
      <c r="O608" s="61">
        <v>66</v>
      </c>
      <c r="P608" s="61">
        <f t="shared" si="85"/>
        <v>1</v>
      </c>
    </row>
    <row r="609" spans="2:16" x14ac:dyDescent="0.45">
      <c r="B609" s="44">
        <v>2015</v>
      </c>
      <c r="C609" s="43" t="s">
        <v>8379</v>
      </c>
      <c r="D609" s="61" t="s">
        <v>8353</v>
      </c>
      <c r="E609" s="21">
        <v>30</v>
      </c>
      <c r="F609" s="73">
        <v>42850</v>
      </c>
      <c r="G609" s="62" t="s">
        <v>8407</v>
      </c>
      <c r="H609" s="43" t="str">
        <f t="shared" si="86"/>
        <v/>
      </c>
      <c r="I609" s="43" t="str">
        <f t="shared" si="84"/>
        <v>F</v>
      </c>
      <c r="J609" s="62">
        <v>0</v>
      </c>
      <c r="K609" s="61"/>
      <c r="L609" s="61">
        <v>1</v>
      </c>
      <c r="M609" s="61"/>
      <c r="N609" s="61"/>
      <c r="O609" s="61">
        <v>0</v>
      </c>
      <c r="P609" s="61">
        <f t="shared" si="85"/>
        <v>1</v>
      </c>
    </row>
    <row r="610" spans="2:16" x14ac:dyDescent="0.45">
      <c r="B610" s="44">
        <v>2015</v>
      </c>
      <c r="C610" s="43" t="s">
        <v>8381</v>
      </c>
      <c r="D610" s="61" t="s">
        <v>8318</v>
      </c>
      <c r="E610" s="21">
        <v>28.669210390946926</v>
      </c>
      <c r="F610" s="73">
        <v>43540</v>
      </c>
      <c r="G610" s="62" t="s">
        <v>8407</v>
      </c>
      <c r="H610" s="43" t="str">
        <f t="shared" si="86"/>
        <v/>
      </c>
      <c r="I610" s="43" t="str">
        <f t="shared" si="84"/>
        <v>F</v>
      </c>
      <c r="J610" s="62">
        <v>16811</v>
      </c>
      <c r="K610" s="61">
        <v>3</v>
      </c>
      <c r="L610" s="61">
        <v>6</v>
      </c>
      <c r="M610" s="61"/>
      <c r="N610" s="61"/>
      <c r="O610" s="61">
        <v>148</v>
      </c>
      <c r="P610" s="61">
        <f t="shared" si="85"/>
        <v>9</v>
      </c>
    </row>
    <row r="611" spans="2:16" x14ac:dyDescent="0.45">
      <c r="B611" s="44">
        <v>2015</v>
      </c>
      <c r="C611" s="43" t="s">
        <v>8376</v>
      </c>
      <c r="D611" s="61" t="s">
        <v>8356</v>
      </c>
      <c r="E611" s="21">
        <v>30</v>
      </c>
      <c r="F611" s="73">
        <v>40000</v>
      </c>
      <c r="G611" s="62" t="s">
        <v>8407</v>
      </c>
      <c r="H611" s="43" t="str">
        <f t="shared" si="86"/>
        <v/>
      </c>
      <c r="I611" s="43" t="str">
        <f t="shared" si="84"/>
        <v>F</v>
      </c>
      <c r="J611" s="62">
        <v>132</v>
      </c>
      <c r="K611" s="61"/>
      <c r="L611" s="61">
        <v>1</v>
      </c>
      <c r="M611" s="61"/>
      <c r="N611" s="61"/>
      <c r="O611" s="61">
        <v>3</v>
      </c>
      <c r="P611" s="61">
        <f t="shared" si="85"/>
        <v>1</v>
      </c>
    </row>
    <row r="612" spans="2:16" x14ac:dyDescent="0.45">
      <c r="B612" s="44">
        <v>2015</v>
      </c>
      <c r="C612" s="43" t="s">
        <v>8380</v>
      </c>
      <c r="D612" s="61" t="s">
        <v>8315</v>
      </c>
      <c r="E612" s="21">
        <v>35.744907407405357</v>
      </c>
      <c r="F612" s="73">
        <v>42900</v>
      </c>
      <c r="G612" s="62" t="s">
        <v>8407</v>
      </c>
      <c r="H612" s="43" t="str">
        <f t="shared" si="86"/>
        <v>S</v>
      </c>
      <c r="I612" s="43" t="str">
        <f t="shared" si="84"/>
        <v/>
      </c>
      <c r="J612" s="62">
        <v>43343</v>
      </c>
      <c r="K612" s="61">
        <v>3</v>
      </c>
      <c r="L612" s="61"/>
      <c r="M612" s="61"/>
      <c r="N612" s="61"/>
      <c r="O612" s="61">
        <v>273</v>
      </c>
      <c r="P612" s="61">
        <f t="shared" si="85"/>
        <v>3</v>
      </c>
    </row>
    <row r="613" spans="2:16" x14ac:dyDescent="0.45">
      <c r="B613" s="44">
        <v>2015</v>
      </c>
      <c r="C613" s="43" t="s">
        <v>8380</v>
      </c>
      <c r="D613" s="61" t="s">
        <v>8341</v>
      </c>
      <c r="E613" s="21">
        <v>30</v>
      </c>
      <c r="F613" s="73">
        <v>40000</v>
      </c>
      <c r="G613" s="62" t="s">
        <v>8407</v>
      </c>
      <c r="H613" s="43" t="str">
        <f t="shared" si="86"/>
        <v/>
      </c>
      <c r="I613" s="43" t="str">
        <f t="shared" si="84"/>
        <v>F</v>
      </c>
      <c r="J613" s="62">
        <v>0</v>
      </c>
      <c r="K613" s="61"/>
      <c r="L613" s="61">
        <v>1</v>
      </c>
      <c r="M613" s="61"/>
      <c r="N613" s="61"/>
      <c r="O613" s="61">
        <v>0</v>
      </c>
      <c r="P613" s="61">
        <f t="shared" si="85"/>
        <v>1</v>
      </c>
    </row>
    <row r="614" spans="2:16" x14ac:dyDescent="0.45">
      <c r="B614" s="44">
        <v>2016</v>
      </c>
      <c r="C614" s="43" t="s">
        <v>8373</v>
      </c>
      <c r="D614" s="61" t="s">
        <v>8334</v>
      </c>
      <c r="E614" s="21">
        <v>30.020833333328483</v>
      </c>
      <c r="F614" s="73">
        <v>40000</v>
      </c>
      <c r="G614" s="62" t="s">
        <v>8407</v>
      </c>
      <c r="H614" s="43" t="str">
        <f t="shared" si="86"/>
        <v/>
      </c>
      <c r="I614" s="43" t="str">
        <f t="shared" si="84"/>
        <v>F</v>
      </c>
      <c r="J614" s="62">
        <v>1671</v>
      </c>
      <c r="K614" s="61"/>
      <c r="L614" s="61">
        <v>2</v>
      </c>
      <c r="M614" s="61"/>
      <c r="N614" s="61"/>
      <c r="O614" s="61">
        <v>59</v>
      </c>
      <c r="P614" s="61">
        <f t="shared" si="85"/>
        <v>2</v>
      </c>
    </row>
    <row r="615" spans="2:16" x14ac:dyDescent="0.45">
      <c r="B615" s="44">
        <v>2016</v>
      </c>
      <c r="C615" s="43" t="s">
        <v>8372</v>
      </c>
      <c r="D615" s="61" t="s">
        <v>8352</v>
      </c>
      <c r="E615" s="21">
        <v>30</v>
      </c>
      <c r="F615" s="73">
        <v>40000</v>
      </c>
      <c r="G615" s="62" t="s">
        <v>8407</v>
      </c>
      <c r="H615" s="43" t="str">
        <f t="shared" si="86"/>
        <v>S</v>
      </c>
      <c r="I615" s="43" t="str">
        <f t="shared" si="84"/>
        <v/>
      </c>
      <c r="J615" s="62">
        <v>42311</v>
      </c>
      <c r="K615" s="61">
        <v>1</v>
      </c>
      <c r="L615" s="61"/>
      <c r="M615" s="61"/>
      <c r="N615" s="61"/>
      <c r="O615" s="61">
        <v>403</v>
      </c>
      <c r="P615" s="61">
        <f t="shared" si="85"/>
        <v>1</v>
      </c>
    </row>
    <row r="616" spans="2:16" x14ac:dyDescent="0.45">
      <c r="B616" s="44">
        <v>2017</v>
      </c>
      <c r="C616" s="43" t="s">
        <v>8376</v>
      </c>
      <c r="D616" s="61" t="s">
        <v>8339</v>
      </c>
      <c r="E616" s="21">
        <v>31.316776620369637</v>
      </c>
      <c r="F616" s="73">
        <v>40500</v>
      </c>
      <c r="G616" s="62" t="s">
        <v>8407</v>
      </c>
      <c r="H616" s="43" t="str">
        <f t="shared" si="86"/>
        <v/>
      </c>
      <c r="I616" s="43" t="str">
        <f t="shared" si="84"/>
        <v>F</v>
      </c>
      <c r="J616" s="62">
        <v>45958</v>
      </c>
      <c r="K616" s="61">
        <v>3</v>
      </c>
      <c r="L616" s="61">
        <v>1</v>
      </c>
      <c r="M616" s="61"/>
      <c r="N616" s="61"/>
      <c r="O616" s="61">
        <v>637</v>
      </c>
      <c r="P616" s="61">
        <f t="shared" si="85"/>
        <v>4</v>
      </c>
    </row>
    <row r="617" spans="2:16" x14ac:dyDescent="0.45">
      <c r="B617" s="44">
        <v>2010</v>
      </c>
      <c r="C617" s="43" t="s">
        <v>8376</v>
      </c>
      <c r="D617" s="61" t="s">
        <v>8315</v>
      </c>
      <c r="E617" s="21">
        <v>61.491093749995343</v>
      </c>
      <c r="F617" s="73">
        <v>46000</v>
      </c>
      <c r="G617" s="62" t="s">
        <v>8408</v>
      </c>
      <c r="H617" s="43" t="str">
        <f t="shared" si="86"/>
        <v>S</v>
      </c>
      <c r="I617" s="43" t="str">
        <f t="shared" si="84"/>
        <v/>
      </c>
      <c r="J617" s="62">
        <v>46990</v>
      </c>
      <c r="K617" s="61">
        <v>2</v>
      </c>
      <c r="L617" s="61"/>
      <c r="M617" s="61"/>
      <c r="N617" s="61"/>
      <c r="O617" s="61">
        <v>215</v>
      </c>
      <c r="P617" s="61">
        <f t="shared" si="85"/>
        <v>2</v>
      </c>
    </row>
    <row r="618" spans="2:16" x14ac:dyDescent="0.45">
      <c r="B618" s="44">
        <v>2011</v>
      </c>
      <c r="C618" s="43" t="s">
        <v>8381</v>
      </c>
      <c r="D618" s="61" t="s">
        <v>8315</v>
      </c>
      <c r="E618" s="21">
        <v>27.5</v>
      </c>
      <c r="F618" s="73">
        <v>46500</v>
      </c>
      <c r="G618" s="62" t="s">
        <v>8408</v>
      </c>
      <c r="H618" s="43" t="str">
        <f t="shared" si="86"/>
        <v>S</v>
      </c>
      <c r="I618" s="43" t="str">
        <f t="shared" si="84"/>
        <v/>
      </c>
      <c r="J618" s="62">
        <v>49010.58</v>
      </c>
      <c r="K618" s="61">
        <v>2</v>
      </c>
      <c r="L618" s="61"/>
      <c r="M618" s="61"/>
      <c r="N618" s="61"/>
      <c r="O618" s="61">
        <v>927</v>
      </c>
      <c r="P618" s="61">
        <f t="shared" si="85"/>
        <v>2</v>
      </c>
    </row>
    <row r="619" spans="2:16" x14ac:dyDescent="0.45">
      <c r="B619" s="44">
        <v>2011</v>
      </c>
      <c r="C619" s="43" t="s">
        <v>8378</v>
      </c>
      <c r="D619" s="61" t="s">
        <v>8349</v>
      </c>
      <c r="E619" s="21">
        <v>31</v>
      </c>
      <c r="F619" s="73">
        <v>48000</v>
      </c>
      <c r="G619" s="62" t="s">
        <v>8408</v>
      </c>
      <c r="H619" s="43" t="str">
        <f t="shared" si="86"/>
        <v>S</v>
      </c>
      <c r="I619" s="43" t="str">
        <f t="shared" si="84"/>
        <v/>
      </c>
      <c r="J619" s="62">
        <v>96248.960000000006</v>
      </c>
      <c r="K619" s="61">
        <v>1</v>
      </c>
      <c r="L619" s="61"/>
      <c r="M619" s="61"/>
      <c r="N619" s="61"/>
      <c r="O619" s="61">
        <v>1876</v>
      </c>
      <c r="P619" s="61">
        <f t="shared" si="85"/>
        <v>1</v>
      </c>
    </row>
    <row r="620" spans="2:16" x14ac:dyDescent="0.45">
      <c r="B620" s="44">
        <v>2011</v>
      </c>
      <c r="C620" s="43" t="s">
        <v>8369</v>
      </c>
      <c r="D620" s="61" t="s">
        <v>8315</v>
      </c>
      <c r="E620" s="21">
        <v>24.748819444444962</v>
      </c>
      <c r="F620" s="73">
        <v>48000</v>
      </c>
      <c r="G620" s="62" t="s">
        <v>8408</v>
      </c>
      <c r="H620" s="43" t="str">
        <f t="shared" si="86"/>
        <v>S</v>
      </c>
      <c r="I620" s="43" t="str">
        <f t="shared" si="84"/>
        <v/>
      </c>
      <c r="J620" s="62">
        <v>77911.05</v>
      </c>
      <c r="K620" s="61">
        <v>2</v>
      </c>
      <c r="L620" s="61"/>
      <c r="M620" s="61"/>
      <c r="N620" s="61"/>
      <c r="O620" s="61">
        <v>890</v>
      </c>
      <c r="P620" s="61">
        <f t="shared" si="85"/>
        <v>2</v>
      </c>
    </row>
    <row r="621" spans="2:16" x14ac:dyDescent="0.45">
      <c r="B621" s="44">
        <v>2013</v>
      </c>
      <c r="C621" s="43" t="s">
        <v>8379</v>
      </c>
      <c r="D621" s="61" t="s">
        <v>8315</v>
      </c>
      <c r="E621" s="21">
        <v>36.627280092594447</v>
      </c>
      <c r="F621" s="73">
        <v>48000</v>
      </c>
      <c r="G621" s="62" t="s">
        <v>8408</v>
      </c>
      <c r="H621" s="43" t="str">
        <f t="shared" si="86"/>
        <v>S</v>
      </c>
      <c r="I621" s="43" t="str">
        <f t="shared" si="84"/>
        <v/>
      </c>
      <c r="J621" s="62">
        <v>49676</v>
      </c>
      <c r="K621" s="61">
        <v>3</v>
      </c>
      <c r="L621" s="61"/>
      <c r="M621" s="61"/>
      <c r="N621" s="61"/>
      <c r="O621" s="61">
        <v>541</v>
      </c>
      <c r="P621" s="61">
        <f t="shared" si="85"/>
        <v>3</v>
      </c>
    </row>
    <row r="622" spans="2:16" x14ac:dyDescent="0.45">
      <c r="B622" s="44">
        <v>2013</v>
      </c>
      <c r="C622" s="43" t="s">
        <v>8381</v>
      </c>
      <c r="D622" s="61" t="s">
        <v>8328</v>
      </c>
      <c r="E622" s="21">
        <v>30</v>
      </c>
      <c r="F622" s="73">
        <v>45000</v>
      </c>
      <c r="G622" s="62" t="s">
        <v>8408</v>
      </c>
      <c r="H622" s="43" t="str">
        <f t="shared" si="86"/>
        <v/>
      </c>
      <c r="I622" s="43" t="str">
        <f t="shared" si="84"/>
        <v>F</v>
      </c>
      <c r="J622" s="62">
        <v>50</v>
      </c>
      <c r="K622" s="61"/>
      <c r="L622" s="61">
        <v>1</v>
      </c>
      <c r="M622" s="61"/>
      <c r="N622" s="61"/>
      <c r="O622" s="61">
        <v>1</v>
      </c>
      <c r="P622" s="61">
        <f t="shared" si="85"/>
        <v>1</v>
      </c>
    </row>
    <row r="623" spans="2:16" x14ac:dyDescent="0.45">
      <c r="B623" s="44">
        <v>2013</v>
      </c>
      <c r="C623" s="43" t="s">
        <v>8377</v>
      </c>
      <c r="D623" s="61" t="s">
        <v>8315</v>
      </c>
      <c r="E623" s="21">
        <v>32.966666666665695</v>
      </c>
      <c r="F623" s="73">
        <v>47000</v>
      </c>
      <c r="G623" s="62" t="s">
        <v>8408</v>
      </c>
      <c r="H623" s="43" t="str">
        <f t="shared" si="86"/>
        <v>S</v>
      </c>
      <c r="I623" s="43" t="str">
        <f t="shared" si="84"/>
        <v/>
      </c>
      <c r="J623" s="62">
        <v>66986.55</v>
      </c>
      <c r="K623" s="61">
        <v>5</v>
      </c>
      <c r="L623" s="61"/>
      <c r="M623" s="61"/>
      <c r="N623" s="61"/>
      <c r="O623" s="61">
        <v>1025</v>
      </c>
      <c r="P623" s="61">
        <f t="shared" si="85"/>
        <v>5</v>
      </c>
    </row>
    <row r="624" spans="2:16" x14ac:dyDescent="0.45">
      <c r="B624" s="44">
        <v>2013</v>
      </c>
      <c r="C624" s="43" t="s">
        <v>8376</v>
      </c>
      <c r="D624" s="61" t="s">
        <v>8342</v>
      </c>
      <c r="E624" s="21">
        <v>30</v>
      </c>
      <c r="F624" s="73">
        <v>49250</v>
      </c>
      <c r="G624" s="62" t="s">
        <v>8408</v>
      </c>
      <c r="H624" s="43" t="str">
        <f t="shared" si="86"/>
        <v>S</v>
      </c>
      <c r="I624" s="43" t="str">
        <f t="shared" si="84"/>
        <v/>
      </c>
      <c r="J624" s="62">
        <v>56138</v>
      </c>
      <c r="K624" s="61">
        <v>2</v>
      </c>
      <c r="L624" s="61"/>
      <c r="M624" s="61"/>
      <c r="N624" s="61"/>
      <c r="O624" s="61">
        <v>555</v>
      </c>
      <c r="P624" s="61">
        <f t="shared" si="85"/>
        <v>2</v>
      </c>
    </row>
    <row r="625" spans="2:16" x14ac:dyDescent="0.45">
      <c r="B625" s="44">
        <v>2014</v>
      </c>
      <c r="C625" s="43" t="s">
        <v>8371</v>
      </c>
      <c r="D625" s="61" t="s">
        <v>8349</v>
      </c>
      <c r="E625" s="21">
        <v>47.931782407407205</v>
      </c>
      <c r="F625" s="73">
        <v>45000</v>
      </c>
      <c r="G625" s="62" t="s">
        <v>8408</v>
      </c>
      <c r="H625" s="43" t="str">
        <f t="shared" si="86"/>
        <v>S</v>
      </c>
      <c r="I625" s="43" t="str">
        <f t="shared" si="84"/>
        <v/>
      </c>
      <c r="J625" s="62">
        <v>61019.44</v>
      </c>
      <c r="K625" s="61">
        <v>3</v>
      </c>
      <c r="L625" s="61"/>
      <c r="M625" s="61"/>
      <c r="N625" s="61"/>
      <c r="O625" s="61">
        <v>556</v>
      </c>
      <c r="P625" s="61">
        <f t="shared" si="85"/>
        <v>3</v>
      </c>
    </row>
    <row r="626" spans="2:16" x14ac:dyDescent="0.45">
      <c r="B626" s="44">
        <v>2014</v>
      </c>
      <c r="C626" s="43" t="s">
        <v>8377</v>
      </c>
      <c r="D626" s="61" t="s">
        <v>8326</v>
      </c>
      <c r="E626" s="21">
        <v>36.208130787037589</v>
      </c>
      <c r="F626" s="73">
        <v>45016</v>
      </c>
      <c r="G626" s="62" t="s">
        <v>8408</v>
      </c>
      <c r="H626" s="43" t="str">
        <f t="shared" si="86"/>
        <v>S</v>
      </c>
      <c r="I626" s="43" t="str">
        <f t="shared" si="84"/>
        <v/>
      </c>
      <c r="J626" s="62">
        <v>48196.17</v>
      </c>
      <c r="K626" s="61">
        <v>4</v>
      </c>
      <c r="L626" s="61"/>
      <c r="M626" s="61"/>
      <c r="N626" s="61"/>
      <c r="O626" s="61">
        <v>528</v>
      </c>
      <c r="P626" s="61">
        <f t="shared" si="85"/>
        <v>4</v>
      </c>
    </row>
    <row r="627" spans="2:16" x14ac:dyDescent="0.45">
      <c r="B627" s="44">
        <v>2015</v>
      </c>
      <c r="C627" s="43" t="s">
        <v>8371</v>
      </c>
      <c r="D627" s="61" t="s">
        <v>8337</v>
      </c>
      <c r="E627" s="21">
        <v>33.737085648147328</v>
      </c>
      <c r="F627" s="73">
        <v>45500</v>
      </c>
      <c r="G627" s="62" t="s">
        <v>8408</v>
      </c>
      <c r="H627" s="43" t="str">
        <f t="shared" si="86"/>
        <v/>
      </c>
      <c r="I627" s="43" t="str">
        <f t="shared" si="84"/>
        <v>F</v>
      </c>
      <c r="J627" s="62">
        <v>1640</v>
      </c>
      <c r="K627" s="61"/>
      <c r="L627" s="61">
        <v>3</v>
      </c>
      <c r="M627" s="61">
        <v>2</v>
      </c>
      <c r="N627" s="61"/>
      <c r="O627" s="61">
        <v>19</v>
      </c>
      <c r="P627" s="61">
        <f t="shared" si="85"/>
        <v>5</v>
      </c>
    </row>
    <row r="628" spans="2:16" x14ac:dyDescent="0.45">
      <c r="B628" s="44">
        <v>2015</v>
      </c>
      <c r="C628" s="43" t="s">
        <v>8371</v>
      </c>
      <c r="D628" s="61" t="s">
        <v>8339</v>
      </c>
      <c r="E628" s="21">
        <v>34.114672067900152</v>
      </c>
      <c r="F628" s="73">
        <v>46500</v>
      </c>
      <c r="G628" s="62" t="s">
        <v>8408</v>
      </c>
      <c r="H628" s="43" t="str">
        <f t="shared" si="86"/>
        <v/>
      </c>
      <c r="I628" s="43" t="str">
        <f t="shared" si="84"/>
        <v>F</v>
      </c>
      <c r="J628" s="62">
        <v>78347</v>
      </c>
      <c r="K628" s="61">
        <v>3</v>
      </c>
      <c r="L628" s="61"/>
      <c r="M628" s="61"/>
      <c r="N628" s="61"/>
      <c r="O628" s="61">
        <v>767</v>
      </c>
      <c r="P628" s="61">
        <f t="shared" si="85"/>
        <v>3</v>
      </c>
    </row>
    <row r="629" spans="2:16" x14ac:dyDescent="0.45">
      <c r="B629" s="44">
        <v>2015</v>
      </c>
      <c r="C629" s="43" t="s">
        <v>8376</v>
      </c>
      <c r="D629" s="61" t="s">
        <v>8321</v>
      </c>
      <c r="E629" s="21">
        <v>30</v>
      </c>
      <c r="F629" s="73">
        <v>45000</v>
      </c>
      <c r="G629" s="62" t="s">
        <v>8408</v>
      </c>
      <c r="H629" s="43" t="str">
        <f t="shared" si="86"/>
        <v/>
      </c>
      <c r="I629" s="43" t="str">
        <f t="shared" si="84"/>
        <v>F</v>
      </c>
      <c r="J629" s="62">
        <v>21300</v>
      </c>
      <c r="K629" s="61"/>
      <c r="L629" s="61"/>
      <c r="M629" s="61">
        <v>1</v>
      </c>
      <c r="N629" s="61"/>
      <c r="O629" s="61">
        <v>400</v>
      </c>
      <c r="P629" s="61">
        <f t="shared" si="85"/>
        <v>1</v>
      </c>
    </row>
    <row r="630" spans="2:16" x14ac:dyDescent="0.45">
      <c r="B630" s="44">
        <v>2015</v>
      </c>
      <c r="C630" s="43" t="s">
        <v>8370</v>
      </c>
      <c r="D630" s="61" t="s">
        <v>8315</v>
      </c>
      <c r="E630" s="21">
        <v>25.19113425925995</v>
      </c>
      <c r="F630" s="73">
        <v>48600</v>
      </c>
      <c r="G630" s="62" t="s">
        <v>8408</v>
      </c>
      <c r="H630" s="43" t="str">
        <f t="shared" si="86"/>
        <v>S</v>
      </c>
      <c r="I630" s="43" t="str">
        <f t="shared" si="84"/>
        <v/>
      </c>
      <c r="J630" s="62">
        <v>92217</v>
      </c>
      <c r="K630" s="61">
        <v>3</v>
      </c>
      <c r="L630" s="61"/>
      <c r="M630" s="61"/>
      <c r="N630" s="61"/>
      <c r="O630" s="61">
        <v>694</v>
      </c>
      <c r="P630" s="61">
        <f t="shared" si="85"/>
        <v>3</v>
      </c>
    </row>
    <row r="631" spans="2:16" x14ac:dyDescent="0.45">
      <c r="B631" s="44">
        <v>2015</v>
      </c>
      <c r="C631" s="43" t="s">
        <v>8378</v>
      </c>
      <c r="D631" s="61" t="s">
        <v>8355</v>
      </c>
      <c r="E631" s="21">
        <v>30</v>
      </c>
      <c r="F631" s="73">
        <v>49000</v>
      </c>
      <c r="G631" s="62" t="s">
        <v>8408</v>
      </c>
      <c r="H631" s="43" t="str">
        <f t="shared" si="86"/>
        <v>S</v>
      </c>
      <c r="I631" s="43" t="str">
        <f t="shared" si="84"/>
        <v/>
      </c>
      <c r="J631" s="62">
        <v>1333</v>
      </c>
      <c r="K631" s="61"/>
      <c r="L631" s="61"/>
      <c r="M631" s="61">
        <v>1</v>
      </c>
      <c r="N631" s="61"/>
      <c r="O631" s="61">
        <v>10</v>
      </c>
      <c r="P631" s="61">
        <f t="shared" si="85"/>
        <v>1</v>
      </c>
    </row>
    <row r="632" spans="2:16" x14ac:dyDescent="0.45">
      <c r="B632" s="44">
        <v>2015</v>
      </c>
      <c r="C632" s="43" t="s">
        <v>8373</v>
      </c>
      <c r="D632" s="61" t="s">
        <v>8351</v>
      </c>
      <c r="E632" s="21">
        <v>30.041666666664241</v>
      </c>
      <c r="F632" s="73">
        <v>48000</v>
      </c>
      <c r="G632" s="62" t="s">
        <v>8408</v>
      </c>
      <c r="H632" s="43" t="str">
        <f t="shared" si="86"/>
        <v>S</v>
      </c>
      <c r="I632" s="43" t="str">
        <f t="shared" si="84"/>
        <v/>
      </c>
      <c r="J632" s="62">
        <v>62172</v>
      </c>
      <c r="K632" s="61">
        <v>2</v>
      </c>
      <c r="L632" s="61"/>
      <c r="M632" s="61"/>
      <c r="N632" s="61"/>
      <c r="O632" s="61">
        <v>735</v>
      </c>
      <c r="P632" s="61">
        <f t="shared" si="85"/>
        <v>2</v>
      </c>
    </row>
    <row r="633" spans="2:16" x14ac:dyDescent="0.45">
      <c r="B633" s="44">
        <v>2016</v>
      </c>
      <c r="C633" s="43" t="s">
        <v>8381</v>
      </c>
      <c r="D633" s="61" t="s">
        <v>8339</v>
      </c>
      <c r="E633" s="21">
        <v>38.652835648148539</v>
      </c>
      <c r="F633" s="73">
        <v>45000</v>
      </c>
      <c r="G633" s="62" t="s">
        <v>8408</v>
      </c>
      <c r="H633" s="43" t="str">
        <f t="shared" si="86"/>
        <v/>
      </c>
      <c r="I633" s="43" t="str">
        <f t="shared" si="84"/>
        <v>F</v>
      </c>
      <c r="J633" s="62">
        <v>44591.22</v>
      </c>
      <c r="K633" s="61">
        <v>3</v>
      </c>
      <c r="L633" s="61">
        <v>1</v>
      </c>
      <c r="M633" s="61"/>
      <c r="N633" s="61"/>
      <c r="O633" s="61">
        <v>432</v>
      </c>
      <c r="P633" s="61">
        <f t="shared" si="85"/>
        <v>4</v>
      </c>
    </row>
    <row r="634" spans="2:16" x14ac:dyDescent="0.45">
      <c r="B634" s="44">
        <v>2016</v>
      </c>
      <c r="C634" s="43" t="s">
        <v>8377</v>
      </c>
      <c r="D634" s="61" t="s">
        <v>8359</v>
      </c>
      <c r="E634" s="21">
        <v>33.201278108467314</v>
      </c>
      <c r="F634" s="73">
        <v>45200</v>
      </c>
      <c r="G634" s="62" t="s">
        <v>8408</v>
      </c>
      <c r="H634" s="43" t="str">
        <f t="shared" si="86"/>
        <v/>
      </c>
      <c r="I634" s="43" t="str">
        <f t="shared" si="84"/>
        <v>F</v>
      </c>
      <c r="J634" s="62">
        <v>23051</v>
      </c>
      <c r="K634" s="61">
        <v>4</v>
      </c>
      <c r="L634" s="61">
        <v>3</v>
      </c>
      <c r="M634" s="61"/>
      <c r="N634" s="61"/>
      <c r="O634" s="61">
        <v>230</v>
      </c>
      <c r="P634" s="61">
        <f t="shared" si="85"/>
        <v>7</v>
      </c>
    </row>
    <row r="635" spans="2:16" x14ac:dyDescent="0.45">
      <c r="B635" s="44">
        <v>2016</v>
      </c>
      <c r="C635" s="43" t="s">
        <v>8370</v>
      </c>
      <c r="D635" s="61" t="s">
        <v>8357</v>
      </c>
      <c r="E635" s="21">
        <v>33</v>
      </c>
      <c r="F635" s="73">
        <v>48000</v>
      </c>
      <c r="G635" s="62" t="s">
        <v>8408</v>
      </c>
      <c r="H635" s="43" t="str">
        <f t="shared" si="86"/>
        <v/>
      </c>
      <c r="I635" s="43" t="str">
        <f t="shared" si="84"/>
        <v>F</v>
      </c>
      <c r="J635" s="62">
        <v>48769</v>
      </c>
      <c r="K635" s="61">
        <v>4</v>
      </c>
      <c r="L635" s="61">
        <v>1</v>
      </c>
      <c r="M635" s="61"/>
      <c r="N635" s="61"/>
      <c r="O635" s="61">
        <v>411</v>
      </c>
      <c r="P635" s="61">
        <f t="shared" si="85"/>
        <v>5</v>
      </c>
    </row>
    <row r="636" spans="2:16" x14ac:dyDescent="0.45">
      <c r="B636" s="44">
        <v>2016</v>
      </c>
      <c r="C636" s="43" t="s">
        <v>8378</v>
      </c>
      <c r="D636" s="61" t="s">
        <v>8347</v>
      </c>
      <c r="E636" s="21">
        <v>40.68504918981489</v>
      </c>
      <c r="F636" s="73">
        <v>46265</v>
      </c>
      <c r="G636" s="62" t="s">
        <v>8408</v>
      </c>
      <c r="H636" s="43" t="str">
        <f t="shared" si="86"/>
        <v/>
      </c>
      <c r="I636" s="43" t="str">
        <f t="shared" si="84"/>
        <v>F</v>
      </c>
      <c r="J636" s="62">
        <v>1471</v>
      </c>
      <c r="K636" s="61"/>
      <c r="L636" s="61">
        <v>4</v>
      </c>
      <c r="M636" s="61"/>
      <c r="N636" s="61"/>
      <c r="O636" s="61">
        <v>44</v>
      </c>
      <c r="P636" s="61">
        <f t="shared" si="85"/>
        <v>4</v>
      </c>
    </row>
    <row r="637" spans="2:16" x14ac:dyDescent="0.45">
      <c r="B637" s="44">
        <v>2016</v>
      </c>
      <c r="C637" s="43" t="s">
        <v>8369</v>
      </c>
      <c r="D637" s="61" t="s">
        <v>8334</v>
      </c>
      <c r="E637" s="21">
        <v>30</v>
      </c>
      <c r="F637" s="73">
        <v>45000</v>
      </c>
      <c r="G637" s="62" t="s">
        <v>8408</v>
      </c>
      <c r="H637" s="43" t="str">
        <f t="shared" si="86"/>
        <v/>
      </c>
      <c r="I637" s="43" t="str">
        <f t="shared" si="84"/>
        <v>F</v>
      </c>
      <c r="J637" s="62">
        <v>118</v>
      </c>
      <c r="K637" s="61"/>
      <c r="L637" s="61">
        <v>1</v>
      </c>
      <c r="M637" s="61"/>
      <c r="N637" s="61"/>
      <c r="O637" s="61">
        <v>6</v>
      </c>
      <c r="P637" s="61">
        <f t="shared" si="85"/>
        <v>1</v>
      </c>
    </row>
    <row r="638" spans="2:16" x14ac:dyDescent="0.45">
      <c r="B638" s="44">
        <v>2016</v>
      </c>
      <c r="C638" s="43" t="s">
        <v>8372</v>
      </c>
      <c r="D638" s="61" t="s">
        <v>8339</v>
      </c>
      <c r="E638" s="21">
        <v>30.038996913577041</v>
      </c>
      <c r="F638" s="73">
        <v>45350</v>
      </c>
      <c r="G638" s="62" t="s">
        <v>8408</v>
      </c>
      <c r="H638" s="43" t="str">
        <f t="shared" si="86"/>
        <v/>
      </c>
      <c r="I638" s="43" t="str">
        <f t="shared" si="84"/>
        <v>F</v>
      </c>
      <c r="J638" s="62">
        <v>56725</v>
      </c>
      <c r="K638" s="61">
        <v>3</v>
      </c>
      <c r="L638" s="61"/>
      <c r="M638" s="61"/>
      <c r="N638" s="61"/>
      <c r="O638" s="61">
        <v>487</v>
      </c>
      <c r="P638" s="61">
        <f t="shared" si="85"/>
        <v>3</v>
      </c>
    </row>
    <row r="639" spans="2:16" x14ac:dyDescent="0.45">
      <c r="B639" s="44">
        <v>2017</v>
      </c>
      <c r="C639" s="43" t="s">
        <v>8377</v>
      </c>
      <c r="D639" s="61" t="s">
        <v>8352</v>
      </c>
      <c r="E639" s="21">
        <v>28.319444444445253</v>
      </c>
      <c r="F639" s="73">
        <v>46000</v>
      </c>
      <c r="G639" s="62" t="s">
        <v>8408</v>
      </c>
      <c r="H639" s="43" t="str">
        <f t="shared" si="86"/>
        <v>S</v>
      </c>
      <c r="I639" s="43" t="str">
        <f t="shared" si="84"/>
        <v/>
      </c>
      <c r="J639" s="62">
        <v>46921</v>
      </c>
      <c r="K639" s="61">
        <v>2</v>
      </c>
      <c r="L639" s="61"/>
      <c r="M639" s="61"/>
      <c r="N639" s="61">
        <v>1</v>
      </c>
      <c r="O639" s="61">
        <v>323</v>
      </c>
      <c r="P639" s="61">
        <f t="shared" si="85"/>
        <v>3</v>
      </c>
    </row>
    <row r="640" spans="2:16" x14ac:dyDescent="0.45">
      <c r="B640" s="44">
        <v>2009</v>
      </c>
      <c r="C640" s="43" t="s">
        <v>8371</v>
      </c>
      <c r="D640" s="61" t="s">
        <v>8329</v>
      </c>
      <c r="E640" s="21">
        <v>31.522291666668025</v>
      </c>
      <c r="F640" s="73">
        <v>5000</v>
      </c>
      <c r="G640" s="62" t="s">
        <v>8400</v>
      </c>
      <c r="H640" s="43" t="str">
        <f t="shared" si="86"/>
        <v>S</v>
      </c>
      <c r="I640" s="43" t="str">
        <f t="shared" si="84"/>
        <v/>
      </c>
      <c r="J640" s="62">
        <v>6053</v>
      </c>
      <c r="K640" s="61">
        <v>1</v>
      </c>
      <c r="L640" s="61"/>
      <c r="M640" s="61"/>
      <c r="N640" s="61"/>
      <c r="O640" s="61">
        <v>163</v>
      </c>
      <c r="P640" s="61">
        <f t="shared" si="85"/>
        <v>1</v>
      </c>
    </row>
    <row r="641" spans="2:16" x14ac:dyDescent="0.45">
      <c r="B641" s="44">
        <v>2009</v>
      </c>
      <c r="C641" s="43" t="s">
        <v>8369</v>
      </c>
      <c r="D641" s="61" t="s">
        <v>8315</v>
      </c>
      <c r="E641" s="21">
        <v>85.646377314813435</v>
      </c>
      <c r="F641" s="73">
        <v>5500</v>
      </c>
      <c r="G641" s="62" t="s">
        <v>8400</v>
      </c>
      <c r="H641" s="43" t="str">
        <f t="shared" si="86"/>
        <v>S</v>
      </c>
      <c r="I641" s="43" t="str">
        <f t="shared" si="84"/>
        <v/>
      </c>
      <c r="J641" s="62">
        <v>6632.32</v>
      </c>
      <c r="K641" s="61">
        <v>1</v>
      </c>
      <c r="L641" s="61"/>
      <c r="M641" s="61"/>
      <c r="N641" s="61"/>
      <c r="O641" s="61">
        <v>79</v>
      </c>
      <c r="P641" s="61">
        <f t="shared" si="85"/>
        <v>1</v>
      </c>
    </row>
    <row r="642" spans="2:16" x14ac:dyDescent="0.45">
      <c r="B642" s="44">
        <v>2009</v>
      </c>
      <c r="C642" s="43" t="s">
        <v>8374</v>
      </c>
      <c r="D642" s="61" t="s">
        <v>8315</v>
      </c>
      <c r="E642" s="21">
        <v>87.494340277778974</v>
      </c>
      <c r="F642" s="73">
        <v>5000</v>
      </c>
      <c r="G642" s="62" t="s">
        <v>8400</v>
      </c>
      <c r="H642" s="43" t="str">
        <f t="shared" si="86"/>
        <v>S</v>
      </c>
      <c r="I642" s="43" t="str">
        <f t="shared" si="84"/>
        <v/>
      </c>
      <c r="J642" s="62">
        <v>5634</v>
      </c>
      <c r="K642" s="61">
        <v>1</v>
      </c>
      <c r="L642" s="61"/>
      <c r="M642" s="61"/>
      <c r="N642" s="61"/>
      <c r="O642" s="61">
        <v>51</v>
      </c>
      <c r="P642" s="61">
        <f t="shared" si="85"/>
        <v>1</v>
      </c>
    </row>
    <row r="643" spans="2:16" x14ac:dyDescent="0.45">
      <c r="B643" s="44">
        <v>2009</v>
      </c>
      <c r="C643" s="43" t="s">
        <v>8373</v>
      </c>
      <c r="D643" s="61" t="s">
        <v>8328</v>
      </c>
      <c r="E643" s="21">
        <v>60.102245370369928</v>
      </c>
      <c r="F643" s="73">
        <v>5000</v>
      </c>
      <c r="G643" s="62" t="s">
        <v>8400</v>
      </c>
      <c r="H643" s="43" t="str">
        <f t="shared" si="86"/>
        <v/>
      </c>
      <c r="I643" s="43" t="str">
        <f t="shared" si="84"/>
        <v>F</v>
      </c>
      <c r="J643" s="62">
        <v>1201</v>
      </c>
      <c r="K643" s="61"/>
      <c r="L643" s="61">
        <v>1</v>
      </c>
      <c r="M643" s="61"/>
      <c r="N643" s="61"/>
      <c r="O643" s="61">
        <v>11</v>
      </c>
      <c r="P643" s="61">
        <f t="shared" si="85"/>
        <v>1</v>
      </c>
    </row>
    <row r="644" spans="2:16" x14ac:dyDescent="0.45">
      <c r="B644" s="44">
        <v>2009</v>
      </c>
      <c r="C644" s="43" t="s">
        <v>8372</v>
      </c>
      <c r="D644" s="61" t="s">
        <v>8316</v>
      </c>
      <c r="E644" s="21">
        <v>73.306226851847896</v>
      </c>
      <c r="F644" s="73">
        <v>5000</v>
      </c>
      <c r="G644" s="62" t="s">
        <v>8400</v>
      </c>
      <c r="H644" s="43" t="str">
        <f t="shared" si="86"/>
        <v/>
      </c>
      <c r="I644" s="43" t="str">
        <f t="shared" ref="I644:I707" si="87">IFERROR(VLOOKUP(D644,$W$143:$AC$169,7,0),"")</f>
        <v>F</v>
      </c>
      <c r="J644" s="62">
        <v>0</v>
      </c>
      <c r="K644" s="61"/>
      <c r="L644" s="61">
        <v>1</v>
      </c>
      <c r="M644" s="61"/>
      <c r="N644" s="61"/>
      <c r="O644" s="61">
        <v>0</v>
      </c>
      <c r="P644" s="61">
        <f t="shared" ref="P644:P707" si="88">SUM(K644:N644)</f>
        <v>1</v>
      </c>
    </row>
    <row r="645" spans="2:16" x14ac:dyDescent="0.45">
      <c r="B645" s="44">
        <v>2010</v>
      </c>
      <c r="C645" s="43" t="s">
        <v>8379</v>
      </c>
      <c r="D645" s="61" t="s">
        <v>8328</v>
      </c>
      <c r="E645" s="21">
        <v>45.987800925926422</v>
      </c>
      <c r="F645" s="73">
        <v>6500</v>
      </c>
      <c r="G645" s="62" t="s">
        <v>8400</v>
      </c>
      <c r="H645" s="43" t="str">
        <f t="shared" ref="H645:H708" si="89">IFERROR(VLOOKUP(D645,$W$125:$AC$139,7,0),"")</f>
        <v/>
      </c>
      <c r="I645" s="43" t="str">
        <f t="shared" si="87"/>
        <v>F</v>
      </c>
      <c r="J645" s="62">
        <v>0</v>
      </c>
      <c r="K645" s="61"/>
      <c r="L645" s="61">
        <v>1</v>
      </c>
      <c r="M645" s="61"/>
      <c r="N645" s="61"/>
      <c r="O645" s="61">
        <v>0</v>
      </c>
      <c r="P645" s="61">
        <f t="shared" si="88"/>
        <v>1</v>
      </c>
    </row>
    <row r="646" spans="2:16" x14ac:dyDescent="0.45">
      <c r="B646" s="44">
        <v>2010</v>
      </c>
      <c r="C646" s="43" t="s">
        <v>8379</v>
      </c>
      <c r="D646" s="61" t="s">
        <v>8326</v>
      </c>
      <c r="E646" s="21">
        <v>69.42153935184615</v>
      </c>
      <c r="F646" s="73">
        <v>5000</v>
      </c>
      <c r="G646" s="62" t="s">
        <v>8400</v>
      </c>
      <c r="H646" s="43" t="str">
        <f t="shared" si="89"/>
        <v>S</v>
      </c>
      <c r="I646" s="43" t="str">
        <f t="shared" si="87"/>
        <v/>
      </c>
      <c r="J646" s="62">
        <v>5300</v>
      </c>
      <c r="K646" s="61">
        <v>1</v>
      </c>
      <c r="L646" s="61"/>
      <c r="M646" s="61"/>
      <c r="N646" s="61"/>
      <c r="O646" s="61">
        <v>28</v>
      </c>
      <c r="P646" s="61">
        <f t="shared" si="88"/>
        <v>1</v>
      </c>
    </row>
    <row r="647" spans="2:16" x14ac:dyDescent="0.45">
      <c r="B647" s="44">
        <v>2010</v>
      </c>
      <c r="C647" s="43" t="s">
        <v>8371</v>
      </c>
      <c r="D647" s="61" t="s">
        <v>8329</v>
      </c>
      <c r="E647" s="21">
        <v>40.725624999999127</v>
      </c>
      <c r="F647" s="73">
        <v>8000</v>
      </c>
      <c r="G647" s="62" t="s">
        <v>8400</v>
      </c>
      <c r="H647" s="43" t="str">
        <f t="shared" si="89"/>
        <v>S</v>
      </c>
      <c r="I647" s="43" t="str">
        <f t="shared" si="87"/>
        <v/>
      </c>
      <c r="J647" s="62">
        <v>8465.5</v>
      </c>
      <c r="K647" s="61">
        <v>2</v>
      </c>
      <c r="L647" s="61"/>
      <c r="M647" s="61"/>
      <c r="N647" s="61"/>
      <c r="O647" s="61">
        <v>113</v>
      </c>
      <c r="P647" s="61">
        <f t="shared" si="88"/>
        <v>2</v>
      </c>
    </row>
    <row r="648" spans="2:16" x14ac:dyDescent="0.45">
      <c r="B648" s="44">
        <v>2010</v>
      </c>
      <c r="C648" s="43" t="s">
        <v>8381</v>
      </c>
      <c r="D648" s="61" t="s">
        <v>8318</v>
      </c>
      <c r="E648" s="21">
        <v>60</v>
      </c>
      <c r="F648" s="73">
        <v>5000</v>
      </c>
      <c r="G648" s="62" t="s">
        <v>8400</v>
      </c>
      <c r="H648" s="43" t="str">
        <f t="shared" si="89"/>
        <v/>
      </c>
      <c r="I648" s="43" t="str">
        <f t="shared" si="87"/>
        <v>F</v>
      </c>
      <c r="J648" s="62">
        <v>5478</v>
      </c>
      <c r="K648" s="61">
        <v>1</v>
      </c>
      <c r="L648" s="61"/>
      <c r="M648" s="61"/>
      <c r="N648" s="61"/>
      <c r="O648" s="61">
        <v>60</v>
      </c>
      <c r="P648" s="61">
        <f t="shared" si="88"/>
        <v>1</v>
      </c>
    </row>
    <row r="649" spans="2:16" x14ac:dyDescent="0.45">
      <c r="B649" s="44">
        <v>2010</v>
      </c>
      <c r="C649" s="43" t="s">
        <v>8377</v>
      </c>
      <c r="D649" s="61" t="s">
        <v>8315</v>
      </c>
      <c r="E649" s="21">
        <v>50.427951388894144</v>
      </c>
      <c r="F649" s="73">
        <v>6500</v>
      </c>
      <c r="G649" s="62" t="s">
        <v>8400</v>
      </c>
      <c r="H649" s="43" t="str">
        <f t="shared" si="89"/>
        <v>S</v>
      </c>
      <c r="I649" s="43" t="str">
        <f t="shared" si="87"/>
        <v/>
      </c>
      <c r="J649" s="62">
        <v>9304.51</v>
      </c>
      <c r="K649" s="61">
        <v>2</v>
      </c>
      <c r="L649" s="61"/>
      <c r="M649" s="61"/>
      <c r="N649" s="61"/>
      <c r="O649" s="61">
        <v>149</v>
      </c>
      <c r="P649" s="61">
        <f t="shared" si="88"/>
        <v>2</v>
      </c>
    </row>
    <row r="650" spans="2:16" x14ac:dyDescent="0.45">
      <c r="B650" s="44">
        <v>2010</v>
      </c>
      <c r="C650" s="43" t="s">
        <v>8380</v>
      </c>
      <c r="D650" s="61" t="s">
        <v>8328</v>
      </c>
      <c r="E650" s="21">
        <v>37.665248842593428</v>
      </c>
      <c r="F650" s="73">
        <v>9500</v>
      </c>
      <c r="G650" s="62" t="s">
        <v>8400</v>
      </c>
      <c r="H650" s="43" t="str">
        <f t="shared" si="89"/>
        <v/>
      </c>
      <c r="I650" s="43" t="str">
        <f t="shared" si="87"/>
        <v>F</v>
      </c>
      <c r="J650" s="62">
        <v>0</v>
      </c>
      <c r="K650" s="61"/>
      <c r="L650" s="61">
        <v>2</v>
      </c>
      <c r="M650" s="61"/>
      <c r="N650" s="61"/>
      <c r="O650" s="61">
        <v>0</v>
      </c>
      <c r="P650" s="61">
        <f t="shared" si="88"/>
        <v>2</v>
      </c>
    </row>
    <row r="651" spans="2:16" x14ac:dyDescent="0.45">
      <c r="B651" s="44">
        <v>2010</v>
      </c>
      <c r="C651" s="43" t="s">
        <v>8378</v>
      </c>
      <c r="D651" s="61" t="s">
        <v>8316</v>
      </c>
      <c r="E651" s="21">
        <v>59.04177083333343</v>
      </c>
      <c r="F651" s="73">
        <v>6500</v>
      </c>
      <c r="G651" s="62" t="s">
        <v>8400</v>
      </c>
      <c r="H651" s="43" t="str">
        <f t="shared" si="89"/>
        <v/>
      </c>
      <c r="I651" s="43" t="str">
        <f t="shared" si="87"/>
        <v>F</v>
      </c>
      <c r="J651" s="62">
        <v>215</v>
      </c>
      <c r="K651" s="61"/>
      <c r="L651" s="61">
        <v>1</v>
      </c>
      <c r="M651" s="61"/>
      <c r="N651" s="61"/>
      <c r="O651" s="61">
        <v>4</v>
      </c>
      <c r="P651" s="61">
        <f t="shared" si="88"/>
        <v>1</v>
      </c>
    </row>
    <row r="652" spans="2:16" x14ac:dyDescent="0.45">
      <c r="B652" s="44">
        <v>2010</v>
      </c>
      <c r="C652" s="43" t="s">
        <v>8374</v>
      </c>
      <c r="D652" s="61" t="s">
        <v>8329</v>
      </c>
      <c r="E652" s="21">
        <v>41.391770833331975</v>
      </c>
      <c r="F652" s="73">
        <v>6000</v>
      </c>
      <c r="G652" s="62" t="s">
        <v>8400</v>
      </c>
      <c r="H652" s="43" t="str">
        <f t="shared" si="89"/>
        <v>S</v>
      </c>
      <c r="I652" s="43" t="str">
        <f t="shared" si="87"/>
        <v/>
      </c>
      <c r="J652" s="62">
        <v>6042.02</v>
      </c>
      <c r="K652" s="61">
        <v>1</v>
      </c>
      <c r="L652" s="61"/>
      <c r="M652" s="61"/>
      <c r="N652" s="61"/>
      <c r="O652" s="61">
        <v>113</v>
      </c>
      <c r="P652" s="61">
        <f t="shared" si="88"/>
        <v>1</v>
      </c>
    </row>
    <row r="653" spans="2:16" x14ac:dyDescent="0.45">
      <c r="B653" s="44">
        <v>2010</v>
      </c>
      <c r="C653" s="43" t="s">
        <v>8374</v>
      </c>
      <c r="D653" s="61" t="s">
        <v>8326</v>
      </c>
      <c r="E653" s="21">
        <v>56.586273148146574</v>
      </c>
      <c r="F653" s="73">
        <v>6700</v>
      </c>
      <c r="G653" s="62" t="s">
        <v>8400</v>
      </c>
      <c r="H653" s="43" t="str">
        <f t="shared" si="89"/>
        <v>S</v>
      </c>
      <c r="I653" s="43" t="str">
        <f t="shared" si="87"/>
        <v/>
      </c>
      <c r="J653" s="62">
        <v>13323</v>
      </c>
      <c r="K653" s="61">
        <v>1</v>
      </c>
      <c r="L653" s="61"/>
      <c r="M653" s="61"/>
      <c r="N653" s="61"/>
      <c r="O653" s="61">
        <v>141</v>
      </c>
      <c r="P653" s="61">
        <f t="shared" si="88"/>
        <v>1</v>
      </c>
    </row>
    <row r="654" spans="2:16" x14ac:dyDescent="0.45">
      <c r="B654" s="44">
        <v>2010</v>
      </c>
      <c r="C654" s="43" t="s">
        <v>8374</v>
      </c>
      <c r="D654" s="61" t="s">
        <v>8312</v>
      </c>
      <c r="E654" s="21">
        <v>30</v>
      </c>
      <c r="F654" s="73">
        <v>6000</v>
      </c>
      <c r="G654" s="62" t="s">
        <v>8400</v>
      </c>
      <c r="H654" s="43" t="str">
        <f t="shared" si="89"/>
        <v>S</v>
      </c>
      <c r="I654" s="43" t="str">
        <f t="shared" si="87"/>
        <v/>
      </c>
      <c r="J654" s="62">
        <v>7665</v>
      </c>
      <c r="K654" s="61">
        <v>1</v>
      </c>
      <c r="L654" s="61"/>
      <c r="M654" s="61"/>
      <c r="N654" s="61"/>
      <c r="O654" s="61">
        <v>65</v>
      </c>
      <c r="P654" s="61">
        <f t="shared" si="88"/>
        <v>1</v>
      </c>
    </row>
    <row r="655" spans="2:16" x14ac:dyDescent="0.45">
      <c r="B655" s="44">
        <v>2010</v>
      </c>
      <c r="C655" s="43" t="s">
        <v>8373</v>
      </c>
      <c r="D655" s="61" t="s">
        <v>8329</v>
      </c>
      <c r="E655" s="21">
        <v>44.727858796297369</v>
      </c>
      <c r="F655" s="73">
        <v>6500</v>
      </c>
      <c r="G655" s="62" t="s">
        <v>8400</v>
      </c>
      <c r="H655" s="43" t="str">
        <f t="shared" si="89"/>
        <v>S</v>
      </c>
      <c r="I655" s="43" t="str">
        <f t="shared" si="87"/>
        <v/>
      </c>
      <c r="J655" s="62">
        <v>8165.6900000000005</v>
      </c>
      <c r="K655" s="61">
        <v>2</v>
      </c>
      <c r="L655" s="61"/>
      <c r="M655" s="61"/>
      <c r="N655" s="61"/>
      <c r="O655" s="61">
        <v>254</v>
      </c>
      <c r="P655" s="61">
        <f t="shared" si="88"/>
        <v>2</v>
      </c>
    </row>
    <row r="656" spans="2:16" x14ac:dyDescent="0.45">
      <c r="B656" s="44">
        <v>2010</v>
      </c>
      <c r="C656" s="43" t="s">
        <v>8372</v>
      </c>
      <c r="D656" s="61" t="s">
        <v>8315</v>
      </c>
      <c r="E656" s="21">
        <v>36.547754629631527</v>
      </c>
      <c r="F656" s="73">
        <v>5000</v>
      </c>
      <c r="G656" s="62" t="s">
        <v>8400</v>
      </c>
      <c r="H656" s="43" t="str">
        <f t="shared" si="89"/>
        <v>S</v>
      </c>
      <c r="I656" s="43" t="str">
        <f t="shared" si="87"/>
        <v/>
      </c>
      <c r="J656" s="62">
        <v>6705</v>
      </c>
      <c r="K656" s="61">
        <v>1</v>
      </c>
      <c r="L656" s="61"/>
      <c r="M656" s="61"/>
      <c r="N656" s="61"/>
      <c r="O656" s="61">
        <v>62</v>
      </c>
      <c r="P656" s="61">
        <f t="shared" si="88"/>
        <v>1</v>
      </c>
    </row>
    <row r="657" spans="2:16" x14ac:dyDescent="0.45">
      <c r="B657" s="44">
        <v>2010</v>
      </c>
      <c r="C657" s="43" t="s">
        <v>8372</v>
      </c>
      <c r="D657" s="61" t="s">
        <v>8329</v>
      </c>
      <c r="E657" s="21">
        <v>45</v>
      </c>
      <c r="F657" s="73">
        <v>8000</v>
      </c>
      <c r="G657" s="62" t="s">
        <v>8400</v>
      </c>
      <c r="H657" s="43" t="str">
        <f t="shared" si="89"/>
        <v>S</v>
      </c>
      <c r="I657" s="43" t="str">
        <f t="shared" si="87"/>
        <v/>
      </c>
      <c r="J657" s="62">
        <v>195</v>
      </c>
      <c r="K657" s="61"/>
      <c r="L657" s="61">
        <v>1</v>
      </c>
      <c r="M657" s="61"/>
      <c r="N657" s="61"/>
      <c r="O657" s="61">
        <v>7</v>
      </c>
      <c r="P657" s="61">
        <f t="shared" si="88"/>
        <v>1</v>
      </c>
    </row>
    <row r="658" spans="2:16" x14ac:dyDescent="0.45">
      <c r="B658" s="44">
        <v>2011</v>
      </c>
      <c r="C658" s="43" t="s">
        <v>8379</v>
      </c>
      <c r="D658" s="61" t="s">
        <v>8315</v>
      </c>
      <c r="E658" s="21">
        <v>42.193478009256069</v>
      </c>
      <c r="F658" s="73">
        <v>5100</v>
      </c>
      <c r="G658" s="62" t="s">
        <v>8400</v>
      </c>
      <c r="H658" s="43" t="str">
        <f t="shared" si="89"/>
        <v>S</v>
      </c>
      <c r="I658" s="43" t="str">
        <f t="shared" si="87"/>
        <v/>
      </c>
      <c r="J658" s="62">
        <v>6525.73</v>
      </c>
      <c r="K658" s="61">
        <v>2</v>
      </c>
      <c r="L658" s="61"/>
      <c r="M658" s="61"/>
      <c r="N658" s="61"/>
      <c r="O658" s="61">
        <v>96</v>
      </c>
      <c r="P658" s="61">
        <f t="shared" si="88"/>
        <v>2</v>
      </c>
    </row>
    <row r="659" spans="2:16" x14ac:dyDescent="0.45">
      <c r="B659" s="44">
        <v>2011</v>
      </c>
      <c r="C659" s="43" t="s">
        <v>8379</v>
      </c>
      <c r="D659" s="61" t="s">
        <v>8349</v>
      </c>
      <c r="E659" s="21">
        <v>90</v>
      </c>
      <c r="F659" s="73">
        <v>6000</v>
      </c>
      <c r="G659" s="62" t="s">
        <v>8400</v>
      </c>
      <c r="H659" s="43" t="str">
        <f t="shared" si="89"/>
        <v>S</v>
      </c>
      <c r="I659" s="43" t="str">
        <f t="shared" si="87"/>
        <v/>
      </c>
      <c r="J659" s="62">
        <v>8306.42</v>
      </c>
      <c r="K659" s="61">
        <v>1</v>
      </c>
      <c r="L659" s="61"/>
      <c r="M659" s="61"/>
      <c r="N659" s="61"/>
      <c r="O659" s="61">
        <v>95</v>
      </c>
      <c r="P659" s="61">
        <f t="shared" si="88"/>
        <v>1</v>
      </c>
    </row>
    <row r="660" spans="2:16" x14ac:dyDescent="0.45">
      <c r="B660" s="44">
        <v>2011</v>
      </c>
      <c r="C660" s="43" t="s">
        <v>8379</v>
      </c>
      <c r="D660" s="61" t="s">
        <v>8342</v>
      </c>
      <c r="E660" s="21">
        <v>60</v>
      </c>
      <c r="F660" s="73">
        <v>9500</v>
      </c>
      <c r="G660" s="62" t="s">
        <v>8400</v>
      </c>
      <c r="H660" s="43" t="str">
        <f t="shared" si="89"/>
        <v>S</v>
      </c>
      <c r="I660" s="43" t="str">
        <f t="shared" si="87"/>
        <v/>
      </c>
      <c r="J660" s="62">
        <v>9725</v>
      </c>
      <c r="K660" s="61">
        <v>1</v>
      </c>
      <c r="L660" s="61"/>
      <c r="M660" s="61"/>
      <c r="N660" s="61"/>
      <c r="O660" s="61">
        <v>293</v>
      </c>
      <c r="P660" s="61">
        <f t="shared" si="88"/>
        <v>1</v>
      </c>
    </row>
    <row r="661" spans="2:16" x14ac:dyDescent="0.45">
      <c r="B661" s="44">
        <v>2011</v>
      </c>
      <c r="C661" s="43" t="s">
        <v>8379</v>
      </c>
      <c r="D661" s="61" t="s">
        <v>8312</v>
      </c>
      <c r="E661" s="21">
        <v>26</v>
      </c>
      <c r="F661" s="73">
        <v>8000</v>
      </c>
      <c r="G661" s="62" t="s">
        <v>8400</v>
      </c>
      <c r="H661" s="43" t="str">
        <f t="shared" si="89"/>
        <v>S</v>
      </c>
      <c r="I661" s="43" t="str">
        <f t="shared" si="87"/>
        <v/>
      </c>
      <c r="J661" s="62">
        <v>8185</v>
      </c>
      <c r="K661" s="61">
        <v>2</v>
      </c>
      <c r="L661" s="61"/>
      <c r="M661" s="61"/>
      <c r="N661" s="61"/>
      <c r="O661" s="61">
        <v>76</v>
      </c>
      <c r="P661" s="61">
        <f t="shared" si="88"/>
        <v>2</v>
      </c>
    </row>
    <row r="662" spans="2:16" x14ac:dyDescent="0.45">
      <c r="B662" s="44">
        <v>2011</v>
      </c>
      <c r="C662" s="43" t="s">
        <v>8371</v>
      </c>
      <c r="D662" s="61" t="s">
        <v>8349</v>
      </c>
      <c r="E662" s="21">
        <v>37</v>
      </c>
      <c r="F662" s="73">
        <v>8770.7900000000009</v>
      </c>
      <c r="G662" s="62" t="s">
        <v>8400</v>
      </c>
      <c r="H662" s="43" t="str">
        <f t="shared" si="89"/>
        <v>S</v>
      </c>
      <c r="I662" s="43" t="str">
        <f t="shared" si="87"/>
        <v/>
      </c>
      <c r="J662" s="62">
        <v>9975.01</v>
      </c>
      <c r="K662" s="61">
        <v>2</v>
      </c>
      <c r="L662" s="61"/>
      <c r="M662" s="61"/>
      <c r="N662" s="61"/>
      <c r="O662" s="61">
        <v>203</v>
      </c>
      <c r="P662" s="61">
        <f t="shared" si="88"/>
        <v>2</v>
      </c>
    </row>
    <row r="663" spans="2:16" x14ac:dyDescent="0.45">
      <c r="B663" s="44">
        <v>2011</v>
      </c>
      <c r="C663" s="43" t="s">
        <v>8371</v>
      </c>
      <c r="D663" s="61" t="s">
        <v>8342</v>
      </c>
      <c r="E663" s="21">
        <v>30</v>
      </c>
      <c r="F663" s="73">
        <v>6000</v>
      </c>
      <c r="G663" s="62" t="s">
        <v>8400</v>
      </c>
      <c r="H663" s="43" t="str">
        <f t="shared" si="89"/>
        <v>S</v>
      </c>
      <c r="I663" s="43" t="str">
        <f t="shared" si="87"/>
        <v/>
      </c>
      <c r="J663" s="62">
        <v>39693.279999999999</v>
      </c>
      <c r="K663" s="61">
        <v>1</v>
      </c>
      <c r="L663" s="61"/>
      <c r="M663" s="61"/>
      <c r="N663" s="61"/>
      <c r="O663" s="61">
        <v>916</v>
      </c>
      <c r="P663" s="61">
        <f t="shared" si="88"/>
        <v>1</v>
      </c>
    </row>
    <row r="664" spans="2:16" x14ac:dyDescent="0.45">
      <c r="B664" s="44">
        <v>2011</v>
      </c>
      <c r="C664" s="43" t="s">
        <v>8381</v>
      </c>
      <c r="D664" s="61" t="s">
        <v>8349</v>
      </c>
      <c r="E664" s="21">
        <v>21.952430555553292</v>
      </c>
      <c r="F664" s="73">
        <v>5000</v>
      </c>
      <c r="G664" s="62" t="s">
        <v>8400</v>
      </c>
      <c r="H664" s="43" t="str">
        <f t="shared" si="89"/>
        <v>S</v>
      </c>
      <c r="I664" s="43" t="str">
        <f t="shared" si="87"/>
        <v/>
      </c>
      <c r="J664" s="62">
        <v>13114</v>
      </c>
      <c r="K664" s="61">
        <v>1</v>
      </c>
      <c r="L664" s="61"/>
      <c r="M664" s="61"/>
      <c r="N664" s="61"/>
      <c r="O664" s="61">
        <v>103</v>
      </c>
      <c r="P664" s="61">
        <f t="shared" si="88"/>
        <v>1</v>
      </c>
    </row>
    <row r="665" spans="2:16" x14ac:dyDescent="0.45">
      <c r="B665" s="44">
        <v>2011</v>
      </c>
      <c r="C665" s="43" t="s">
        <v>8381</v>
      </c>
      <c r="D665" s="61" t="s">
        <v>8329</v>
      </c>
      <c r="E665" s="21">
        <v>48.333333333333336</v>
      </c>
      <c r="F665" s="73">
        <v>5000</v>
      </c>
      <c r="G665" s="62" t="s">
        <v>8400</v>
      </c>
      <c r="H665" s="43" t="str">
        <f t="shared" si="89"/>
        <v>S</v>
      </c>
      <c r="I665" s="43" t="str">
        <f t="shared" si="87"/>
        <v/>
      </c>
      <c r="J665" s="62">
        <v>2975</v>
      </c>
      <c r="K665" s="61">
        <v>2</v>
      </c>
      <c r="L665" s="61">
        <v>1</v>
      </c>
      <c r="M665" s="61"/>
      <c r="N665" s="61"/>
      <c r="O665" s="61">
        <v>63</v>
      </c>
      <c r="P665" s="61">
        <f t="shared" si="88"/>
        <v>3</v>
      </c>
    </row>
    <row r="666" spans="2:16" x14ac:dyDescent="0.45">
      <c r="B666" s="44">
        <v>2011</v>
      </c>
      <c r="C666" s="43" t="s">
        <v>8381</v>
      </c>
      <c r="D666" s="61" t="s">
        <v>8323</v>
      </c>
      <c r="E666" s="21">
        <v>50.454317129631818</v>
      </c>
      <c r="F666" s="73">
        <v>5000</v>
      </c>
      <c r="G666" s="62" t="s">
        <v>8400</v>
      </c>
      <c r="H666" s="43" t="str">
        <f t="shared" si="89"/>
        <v>S</v>
      </c>
      <c r="I666" s="43" t="str">
        <f t="shared" si="87"/>
        <v/>
      </c>
      <c r="J666" s="62">
        <v>6300</v>
      </c>
      <c r="K666" s="61">
        <v>1</v>
      </c>
      <c r="L666" s="61"/>
      <c r="M666" s="61"/>
      <c r="N666" s="61"/>
      <c r="O666" s="61">
        <v>71</v>
      </c>
      <c r="P666" s="61">
        <f t="shared" si="88"/>
        <v>1</v>
      </c>
    </row>
    <row r="667" spans="2:16" x14ac:dyDescent="0.45">
      <c r="B667" s="44">
        <v>2011</v>
      </c>
      <c r="C667" s="43" t="s">
        <v>8381</v>
      </c>
      <c r="D667" s="61" t="s">
        <v>8318</v>
      </c>
      <c r="E667" s="21">
        <v>49.32533564815094</v>
      </c>
      <c r="F667" s="73">
        <v>8500</v>
      </c>
      <c r="G667" s="62" t="s">
        <v>8400</v>
      </c>
      <c r="H667" s="43" t="str">
        <f t="shared" si="89"/>
        <v/>
      </c>
      <c r="I667" s="43" t="str">
        <f t="shared" si="87"/>
        <v>F</v>
      </c>
      <c r="J667" s="62">
        <v>9064.2199999999993</v>
      </c>
      <c r="K667" s="61">
        <v>2</v>
      </c>
      <c r="L667" s="61"/>
      <c r="M667" s="61"/>
      <c r="N667" s="61"/>
      <c r="O667" s="61">
        <v>203</v>
      </c>
      <c r="P667" s="61">
        <f t="shared" si="88"/>
        <v>2</v>
      </c>
    </row>
    <row r="668" spans="2:16" x14ac:dyDescent="0.45">
      <c r="B668" s="44">
        <v>2011</v>
      </c>
      <c r="C668" s="43" t="s">
        <v>8377</v>
      </c>
      <c r="D668" s="61" t="s">
        <v>8315</v>
      </c>
      <c r="E668" s="21">
        <v>29.958333333328483</v>
      </c>
      <c r="F668" s="73">
        <v>8000</v>
      </c>
      <c r="G668" s="62" t="s">
        <v>8400</v>
      </c>
      <c r="H668" s="43" t="str">
        <f t="shared" si="89"/>
        <v>S</v>
      </c>
      <c r="I668" s="43" t="str">
        <f t="shared" si="87"/>
        <v/>
      </c>
      <c r="J668" s="62">
        <v>8538.66</v>
      </c>
      <c r="K668" s="61">
        <v>1</v>
      </c>
      <c r="L668" s="61"/>
      <c r="M668" s="61"/>
      <c r="N668" s="61"/>
      <c r="O668" s="61">
        <v>188</v>
      </c>
      <c r="P668" s="61">
        <f t="shared" si="88"/>
        <v>1</v>
      </c>
    </row>
    <row r="669" spans="2:16" x14ac:dyDescent="0.45">
      <c r="B669" s="44">
        <v>2011</v>
      </c>
      <c r="C669" s="43" t="s">
        <v>8376</v>
      </c>
      <c r="D669" s="61" t="s">
        <v>8328</v>
      </c>
      <c r="E669" s="21">
        <v>45</v>
      </c>
      <c r="F669" s="73">
        <v>8000</v>
      </c>
      <c r="G669" s="62" t="s">
        <v>8400</v>
      </c>
      <c r="H669" s="43" t="str">
        <f t="shared" si="89"/>
        <v/>
      </c>
      <c r="I669" s="43" t="str">
        <f t="shared" si="87"/>
        <v>F</v>
      </c>
      <c r="J669" s="62">
        <v>65</v>
      </c>
      <c r="K669" s="61"/>
      <c r="L669" s="61">
        <v>1</v>
      </c>
      <c r="M669" s="61"/>
      <c r="N669" s="61"/>
      <c r="O669" s="61">
        <v>2</v>
      </c>
      <c r="P669" s="61">
        <f t="shared" si="88"/>
        <v>1</v>
      </c>
    </row>
    <row r="670" spans="2:16" x14ac:dyDescent="0.45">
      <c r="B670" s="44">
        <v>2011</v>
      </c>
      <c r="C670" s="43" t="s">
        <v>8370</v>
      </c>
      <c r="D670" s="61" t="s">
        <v>8358</v>
      </c>
      <c r="E670" s="21">
        <v>30</v>
      </c>
      <c r="F670" s="73">
        <v>5000</v>
      </c>
      <c r="G670" s="62" t="s">
        <v>8400</v>
      </c>
      <c r="H670" s="43" t="str">
        <f t="shared" si="89"/>
        <v/>
      </c>
      <c r="I670" s="43" t="str">
        <f t="shared" si="87"/>
        <v>F</v>
      </c>
      <c r="J670" s="62">
        <v>100</v>
      </c>
      <c r="K670" s="61"/>
      <c r="L670" s="61">
        <v>1</v>
      </c>
      <c r="M670" s="61"/>
      <c r="N670" s="61"/>
      <c r="O670" s="61">
        <v>4</v>
      </c>
      <c r="P670" s="61">
        <f t="shared" si="88"/>
        <v>1</v>
      </c>
    </row>
    <row r="671" spans="2:16" x14ac:dyDescent="0.45">
      <c r="B671" s="44">
        <v>2011</v>
      </c>
      <c r="C671" s="43" t="s">
        <v>8370</v>
      </c>
      <c r="D671" s="61" t="s">
        <v>8329</v>
      </c>
      <c r="E671" s="21">
        <v>32.748350694444525</v>
      </c>
      <c r="F671" s="73">
        <v>5000</v>
      </c>
      <c r="G671" s="62" t="s">
        <v>8400</v>
      </c>
      <c r="H671" s="43" t="str">
        <f t="shared" si="89"/>
        <v>S</v>
      </c>
      <c r="I671" s="43" t="str">
        <f t="shared" si="87"/>
        <v/>
      </c>
      <c r="J671" s="62">
        <v>4582.8599999999997</v>
      </c>
      <c r="K671" s="61">
        <v>1</v>
      </c>
      <c r="L671" s="61">
        <v>1</v>
      </c>
      <c r="M671" s="61"/>
      <c r="N671" s="61"/>
      <c r="O671" s="61">
        <v>60</v>
      </c>
      <c r="P671" s="61">
        <f t="shared" si="88"/>
        <v>2</v>
      </c>
    </row>
    <row r="672" spans="2:16" x14ac:dyDescent="0.45">
      <c r="B672" s="44">
        <v>2011</v>
      </c>
      <c r="C672" s="43" t="s">
        <v>8370</v>
      </c>
      <c r="D672" s="61" t="s">
        <v>8323</v>
      </c>
      <c r="E672" s="21">
        <v>45</v>
      </c>
      <c r="F672" s="73">
        <v>7500</v>
      </c>
      <c r="G672" s="62" t="s">
        <v>8400</v>
      </c>
      <c r="H672" s="43" t="str">
        <f t="shared" si="89"/>
        <v>S</v>
      </c>
      <c r="I672" s="43" t="str">
        <f t="shared" si="87"/>
        <v/>
      </c>
      <c r="J672" s="62">
        <v>7917.45</v>
      </c>
      <c r="K672" s="61">
        <v>1</v>
      </c>
      <c r="L672" s="61"/>
      <c r="M672" s="61"/>
      <c r="N672" s="61"/>
      <c r="O672" s="61">
        <v>130</v>
      </c>
      <c r="P672" s="61">
        <f t="shared" si="88"/>
        <v>1</v>
      </c>
    </row>
    <row r="673" spans="2:16" x14ac:dyDescent="0.45">
      <c r="B673" s="44">
        <v>2011</v>
      </c>
      <c r="C673" s="43" t="s">
        <v>8370</v>
      </c>
      <c r="D673" s="61" t="s">
        <v>8312</v>
      </c>
      <c r="E673" s="21">
        <v>32.585208333335082</v>
      </c>
      <c r="F673" s="73">
        <v>8750</v>
      </c>
      <c r="G673" s="62" t="s">
        <v>8400</v>
      </c>
      <c r="H673" s="43" t="str">
        <f t="shared" si="89"/>
        <v>S</v>
      </c>
      <c r="I673" s="43" t="str">
        <f t="shared" si="87"/>
        <v/>
      </c>
      <c r="J673" s="62">
        <v>11084.1</v>
      </c>
      <c r="K673" s="61">
        <v>3</v>
      </c>
      <c r="L673" s="61"/>
      <c r="M673" s="61"/>
      <c r="N673" s="61"/>
      <c r="O673" s="61">
        <v>132</v>
      </c>
      <c r="P673" s="61">
        <f t="shared" si="88"/>
        <v>3</v>
      </c>
    </row>
    <row r="674" spans="2:16" x14ac:dyDescent="0.45">
      <c r="B674" s="44">
        <v>2011</v>
      </c>
      <c r="C674" s="43" t="s">
        <v>8370</v>
      </c>
      <c r="D674" s="61" t="s">
        <v>8340</v>
      </c>
      <c r="E674" s="21">
        <v>45</v>
      </c>
      <c r="F674" s="73">
        <v>6000</v>
      </c>
      <c r="G674" s="62" t="s">
        <v>8400</v>
      </c>
      <c r="H674" s="43" t="str">
        <f t="shared" si="89"/>
        <v/>
      </c>
      <c r="I674" s="43" t="str">
        <f t="shared" si="87"/>
        <v>F</v>
      </c>
      <c r="J674" s="62">
        <v>1643</v>
      </c>
      <c r="K674" s="61"/>
      <c r="L674" s="61"/>
      <c r="M674" s="61">
        <v>2</v>
      </c>
      <c r="N674" s="61"/>
      <c r="O674" s="61">
        <v>27</v>
      </c>
      <c r="P674" s="61">
        <f t="shared" si="88"/>
        <v>2</v>
      </c>
    </row>
    <row r="675" spans="2:16" x14ac:dyDescent="0.45">
      <c r="B675" s="44">
        <v>2011</v>
      </c>
      <c r="C675" s="43" t="s">
        <v>8380</v>
      </c>
      <c r="D675" s="61" t="s">
        <v>8312</v>
      </c>
      <c r="E675" s="21">
        <v>30</v>
      </c>
      <c r="F675" s="73">
        <v>5900</v>
      </c>
      <c r="G675" s="62" t="s">
        <v>8400</v>
      </c>
      <c r="H675" s="43" t="str">
        <f t="shared" si="89"/>
        <v>S</v>
      </c>
      <c r="I675" s="43" t="str">
        <f t="shared" si="87"/>
        <v/>
      </c>
      <c r="J675" s="62">
        <v>6578.58</v>
      </c>
      <c r="K675" s="61">
        <v>3</v>
      </c>
      <c r="L675" s="61"/>
      <c r="M675" s="61"/>
      <c r="N675" s="61"/>
      <c r="O675" s="61">
        <v>63</v>
      </c>
      <c r="P675" s="61">
        <f t="shared" si="88"/>
        <v>3</v>
      </c>
    </row>
    <row r="676" spans="2:16" x14ac:dyDescent="0.45">
      <c r="B676" s="44">
        <v>2011</v>
      </c>
      <c r="C676" s="43" t="s">
        <v>8378</v>
      </c>
      <c r="D676" s="61" t="s">
        <v>8346</v>
      </c>
      <c r="E676" s="21">
        <v>32.195138888891961</v>
      </c>
      <c r="F676" s="73">
        <v>7000</v>
      </c>
      <c r="G676" s="62" t="s">
        <v>8400</v>
      </c>
      <c r="H676" s="43" t="str">
        <f t="shared" si="89"/>
        <v>S</v>
      </c>
      <c r="I676" s="43" t="str">
        <f t="shared" si="87"/>
        <v/>
      </c>
      <c r="J676" s="62">
        <v>10726.52</v>
      </c>
      <c r="K676" s="61">
        <v>2</v>
      </c>
      <c r="L676" s="61"/>
      <c r="M676" s="61"/>
      <c r="N676" s="61"/>
      <c r="O676" s="61">
        <v>188</v>
      </c>
      <c r="P676" s="61">
        <f t="shared" si="88"/>
        <v>2</v>
      </c>
    </row>
    <row r="677" spans="2:16" x14ac:dyDescent="0.45">
      <c r="B677" s="44">
        <v>2011</v>
      </c>
      <c r="C677" s="43" t="s">
        <v>8374</v>
      </c>
      <c r="D677" s="61" t="s">
        <v>8358</v>
      </c>
      <c r="E677" s="21">
        <v>35</v>
      </c>
      <c r="F677" s="73">
        <v>9800</v>
      </c>
      <c r="G677" s="62" t="s">
        <v>8400</v>
      </c>
      <c r="H677" s="43" t="str">
        <f t="shared" si="89"/>
        <v/>
      </c>
      <c r="I677" s="43" t="str">
        <f t="shared" si="87"/>
        <v>F</v>
      </c>
      <c r="J677" s="62">
        <v>700</v>
      </c>
      <c r="K677" s="61"/>
      <c r="L677" s="61">
        <v>2</v>
      </c>
      <c r="M677" s="61"/>
      <c r="N677" s="61"/>
      <c r="O677" s="61">
        <v>16</v>
      </c>
      <c r="P677" s="61">
        <f t="shared" si="88"/>
        <v>2</v>
      </c>
    </row>
    <row r="678" spans="2:16" x14ac:dyDescent="0.45">
      <c r="B678" s="44">
        <v>2011</v>
      </c>
      <c r="C678" s="43" t="s">
        <v>8373</v>
      </c>
      <c r="D678" s="61" t="s">
        <v>8329</v>
      </c>
      <c r="E678" s="21">
        <v>45.041666666664241</v>
      </c>
      <c r="F678" s="73">
        <v>6000</v>
      </c>
      <c r="G678" s="62" t="s">
        <v>8400</v>
      </c>
      <c r="H678" s="43" t="str">
        <f t="shared" si="89"/>
        <v>S</v>
      </c>
      <c r="I678" s="43" t="str">
        <f t="shared" si="87"/>
        <v/>
      </c>
      <c r="J678" s="62">
        <v>6201</v>
      </c>
      <c r="K678" s="61">
        <v>2</v>
      </c>
      <c r="L678" s="61"/>
      <c r="M678" s="61"/>
      <c r="N678" s="61"/>
      <c r="O678" s="61">
        <v>103</v>
      </c>
      <c r="P678" s="61">
        <f t="shared" si="88"/>
        <v>2</v>
      </c>
    </row>
    <row r="679" spans="2:16" x14ac:dyDescent="0.45">
      <c r="B679" s="44">
        <v>2012</v>
      </c>
      <c r="C679" s="43" t="s">
        <v>8379</v>
      </c>
      <c r="D679" s="61" t="s">
        <v>8318</v>
      </c>
      <c r="E679" s="21">
        <v>41.114704861112841</v>
      </c>
      <c r="F679" s="73">
        <v>8500</v>
      </c>
      <c r="G679" s="62" t="s">
        <v>8400</v>
      </c>
      <c r="H679" s="43" t="str">
        <f t="shared" si="89"/>
        <v/>
      </c>
      <c r="I679" s="43" t="str">
        <f t="shared" si="87"/>
        <v>F</v>
      </c>
      <c r="J679" s="62">
        <v>9373</v>
      </c>
      <c r="K679" s="61">
        <v>2</v>
      </c>
      <c r="L679" s="61"/>
      <c r="M679" s="61"/>
      <c r="N679" s="61"/>
      <c r="O679" s="61">
        <v>149</v>
      </c>
      <c r="P679" s="61">
        <f t="shared" si="88"/>
        <v>2</v>
      </c>
    </row>
    <row r="680" spans="2:16" x14ac:dyDescent="0.45">
      <c r="B680" s="44">
        <v>2012</v>
      </c>
      <c r="C680" s="43" t="s">
        <v>8379</v>
      </c>
      <c r="D680" s="61" t="s">
        <v>8326</v>
      </c>
      <c r="E680" s="21">
        <v>37.075489969138289</v>
      </c>
      <c r="F680" s="73">
        <v>8000</v>
      </c>
      <c r="G680" s="62" t="s">
        <v>8400</v>
      </c>
      <c r="H680" s="43" t="str">
        <f t="shared" si="89"/>
        <v>S</v>
      </c>
      <c r="I680" s="43" t="str">
        <f t="shared" si="87"/>
        <v/>
      </c>
      <c r="J680" s="62">
        <v>9435</v>
      </c>
      <c r="K680" s="61">
        <v>3</v>
      </c>
      <c r="L680" s="61"/>
      <c r="M680" s="61"/>
      <c r="N680" s="61"/>
      <c r="O680" s="61">
        <v>91</v>
      </c>
      <c r="P680" s="61">
        <f t="shared" si="88"/>
        <v>3</v>
      </c>
    </row>
    <row r="681" spans="2:16" x14ac:dyDescent="0.45">
      <c r="B681" s="44">
        <v>2012</v>
      </c>
      <c r="C681" s="43" t="s">
        <v>8371</v>
      </c>
      <c r="D681" s="61" t="s">
        <v>8324</v>
      </c>
      <c r="E681" s="21">
        <v>22.469027777784504</v>
      </c>
      <c r="F681" s="73">
        <v>5000</v>
      </c>
      <c r="G681" s="62" t="s">
        <v>8400</v>
      </c>
      <c r="H681" s="43" t="str">
        <f t="shared" si="89"/>
        <v/>
      </c>
      <c r="I681" s="43" t="str">
        <f t="shared" si="87"/>
        <v>F</v>
      </c>
      <c r="J681" s="62">
        <v>5</v>
      </c>
      <c r="K681" s="61"/>
      <c r="L681" s="61">
        <v>1</v>
      </c>
      <c r="M681" s="61"/>
      <c r="N681" s="61"/>
      <c r="O681" s="61">
        <v>1</v>
      </c>
      <c r="P681" s="61">
        <f t="shared" si="88"/>
        <v>1</v>
      </c>
    </row>
    <row r="682" spans="2:16" x14ac:dyDescent="0.45">
      <c r="B682" s="44">
        <v>2012</v>
      </c>
      <c r="C682" s="43" t="s">
        <v>8371</v>
      </c>
      <c r="D682" s="61" t="s">
        <v>8346</v>
      </c>
      <c r="E682" s="21">
        <v>30</v>
      </c>
      <c r="F682" s="73">
        <v>5000</v>
      </c>
      <c r="G682" s="62" t="s">
        <v>8400</v>
      </c>
      <c r="H682" s="43" t="str">
        <f t="shared" si="89"/>
        <v>S</v>
      </c>
      <c r="I682" s="43" t="str">
        <f t="shared" si="87"/>
        <v/>
      </c>
      <c r="J682" s="62">
        <v>6235</v>
      </c>
      <c r="K682" s="61">
        <v>1</v>
      </c>
      <c r="L682" s="61"/>
      <c r="M682" s="61"/>
      <c r="N682" s="61"/>
      <c r="O682" s="61">
        <v>37</v>
      </c>
      <c r="P682" s="61">
        <f t="shared" si="88"/>
        <v>1</v>
      </c>
    </row>
    <row r="683" spans="2:16" x14ac:dyDescent="0.45">
      <c r="B683" s="44">
        <v>2012</v>
      </c>
      <c r="C683" s="43" t="s">
        <v>8381</v>
      </c>
      <c r="D683" s="61" t="s">
        <v>8323</v>
      </c>
      <c r="E683" s="21">
        <v>35.934322916666133</v>
      </c>
      <c r="F683" s="73">
        <v>5500</v>
      </c>
      <c r="G683" s="62" t="s">
        <v>8400</v>
      </c>
      <c r="H683" s="43" t="str">
        <f t="shared" si="89"/>
        <v>S</v>
      </c>
      <c r="I683" s="43" t="str">
        <f t="shared" si="87"/>
        <v/>
      </c>
      <c r="J683" s="62">
        <v>7518</v>
      </c>
      <c r="K683" s="61">
        <v>2</v>
      </c>
      <c r="L683" s="61"/>
      <c r="M683" s="61"/>
      <c r="N683" s="61"/>
      <c r="O683" s="61">
        <v>198</v>
      </c>
      <c r="P683" s="61">
        <f t="shared" si="88"/>
        <v>2</v>
      </c>
    </row>
    <row r="684" spans="2:16" x14ac:dyDescent="0.45">
      <c r="B684" s="44">
        <v>2012</v>
      </c>
      <c r="C684" s="43" t="s">
        <v>8381</v>
      </c>
      <c r="D684" s="61" t="s">
        <v>8326</v>
      </c>
      <c r="E684" s="21">
        <v>30</v>
      </c>
      <c r="F684" s="73">
        <v>6700</v>
      </c>
      <c r="G684" s="62" t="s">
        <v>8400</v>
      </c>
      <c r="H684" s="43" t="str">
        <f t="shared" si="89"/>
        <v>S</v>
      </c>
      <c r="I684" s="43" t="str">
        <f t="shared" si="87"/>
        <v/>
      </c>
      <c r="J684" s="62">
        <v>9357.0400000000009</v>
      </c>
      <c r="K684" s="61">
        <v>3</v>
      </c>
      <c r="L684" s="61"/>
      <c r="M684" s="61"/>
      <c r="N684" s="61"/>
      <c r="O684" s="61">
        <v>157</v>
      </c>
      <c r="P684" s="61">
        <f t="shared" si="88"/>
        <v>3</v>
      </c>
    </row>
    <row r="685" spans="2:16" x14ac:dyDescent="0.45">
      <c r="B685" s="44">
        <v>2012</v>
      </c>
      <c r="C685" s="43" t="s">
        <v>8377</v>
      </c>
      <c r="D685" s="61" t="s">
        <v>8358</v>
      </c>
      <c r="E685" s="21">
        <v>29.958333333335759</v>
      </c>
      <c r="F685" s="73">
        <v>7000</v>
      </c>
      <c r="G685" s="62" t="s">
        <v>8400</v>
      </c>
      <c r="H685" s="43" t="str">
        <f t="shared" si="89"/>
        <v/>
      </c>
      <c r="I685" s="43" t="str">
        <f t="shared" si="87"/>
        <v>F</v>
      </c>
      <c r="J685" s="62">
        <v>1002</v>
      </c>
      <c r="K685" s="61"/>
      <c r="L685" s="61">
        <v>1</v>
      </c>
      <c r="M685" s="61"/>
      <c r="N685" s="61"/>
      <c r="O685" s="61">
        <v>34</v>
      </c>
      <c r="P685" s="61">
        <f t="shared" si="88"/>
        <v>1</v>
      </c>
    </row>
    <row r="686" spans="2:16" x14ac:dyDescent="0.45">
      <c r="B686" s="44">
        <v>2012</v>
      </c>
      <c r="C686" s="43" t="s">
        <v>8377</v>
      </c>
      <c r="D686" s="61" t="s">
        <v>8354</v>
      </c>
      <c r="E686" s="21">
        <v>36.786429398151085</v>
      </c>
      <c r="F686" s="73">
        <v>9675</v>
      </c>
      <c r="G686" s="62" t="s">
        <v>8400</v>
      </c>
      <c r="H686" s="43" t="str">
        <f t="shared" si="89"/>
        <v>S</v>
      </c>
      <c r="I686" s="43" t="str">
        <f t="shared" si="87"/>
        <v/>
      </c>
      <c r="J686" s="62">
        <v>10032.5</v>
      </c>
      <c r="K686" s="61">
        <v>2</v>
      </c>
      <c r="L686" s="61"/>
      <c r="M686" s="61"/>
      <c r="N686" s="61"/>
      <c r="O686" s="61">
        <v>132</v>
      </c>
      <c r="P686" s="61">
        <f t="shared" si="88"/>
        <v>2</v>
      </c>
    </row>
    <row r="687" spans="2:16" x14ac:dyDescent="0.45">
      <c r="B687" s="44">
        <v>2012</v>
      </c>
      <c r="C687" s="43" t="s">
        <v>8377</v>
      </c>
      <c r="D687" s="61" t="s">
        <v>8330</v>
      </c>
      <c r="E687" s="21">
        <v>46.508456790123695</v>
      </c>
      <c r="F687" s="73">
        <v>5550</v>
      </c>
      <c r="G687" s="62" t="s">
        <v>8400</v>
      </c>
      <c r="H687" s="43" t="str">
        <f t="shared" si="89"/>
        <v>S</v>
      </c>
      <c r="I687" s="43" t="str">
        <f t="shared" si="87"/>
        <v/>
      </c>
      <c r="J687" s="62">
        <v>6333</v>
      </c>
      <c r="K687" s="61">
        <v>3</v>
      </c>
      <c r="L687" s="61"/>
      <c r="M687" s="61"/>
      <c r="N687" s="61"/>
      <c r="O687" s="61">
        <v>129</v>
      </c>
      <c r="P687" s="61">
        <f t="shared" si="88"/>
        <v>3</v>
      </c>
    </row>
    <row r="688" spans="2:16" x14ac:dyDescent="0.45">
      <c r="B688" s="44">
        <v>2012</v>
      </c>
      <c r="C688" s="43" t="s">
        <v>8376</v>
      </c>
      <c r="D688" s="61" t="s">
        <v>8329</v>
      </c>
      <c r="E688" s="21">
        <v>28.701658950616547</v>
      </c>
      <c r="F688" s="73">
        <v>9750</v>
      </c>
      <c r="G688" s="62" t="s">
        <v>8400</v>
      </c>
      <c r="H688" s="43" t="str">
        <f t="shared" si="89"/>
        <v>S</v>
      </c>
      <c r="I688" s="43" t="str">
        <f t="shared" si="87"/>
        <v/>
      </c>
      <c r="J688" s="62">
        <v>10981</v>
      </c>
      <c r="K688" s="61">
        <v>3</v>
      </c>
      <c r="L688" s="61"/>
      <c r="M688" s="61"/>
      <c r="N688" s="61"/>
      <c r="O688" s="61">
        <v>172</v>
      </c>
      <c r="P688" s="61">
        <f t="shared" si="88"/>
        <v>3</v>
      </c>
    </row>
    <row r="689" spans="2:16" x14ac:dyDescent="0.45">
      <c r="B689" s="44">
        <v>2012</v>
      </c>
      <c r="C689" s="43" t="s">
        <v>8376</v>
      </c>
      <c r="D689" s="61" t="s">
        <v>8328</v>
      </c>
      <c r="E689" s="21">
        <v>30.764039351852261</v>
      </c>
      <c r="F689" s="73">
        <v>8500</v>
      </c>
      <c r="G689" s="62" t="s">
        <v>8400</v>
      </c>
      <c r="H689" s="43" t="str">
        <f t="shared" si="89"/>
        <v/>
      </c>
      <c r="I689" s="43" t="str">
        <f t="shared" si="87"/>
        <v>F</v>
      </c>
      <c r="J689" s="62">
        <v>465</v>
      </c>
      <c r="K689" s="61"/>
      <c r="L689" s="61">
        <v>2</v>
      </c>
      <c r="M689" s="61"/>
      <c r="N689" s="61"/>
      <c r="O689" s="61">
        <v>14</v>
      </c>
      <c r="P689" s="61">
        <f t="shared" si="88"/>
        <v>2</v>
      </c>
    </row>
    <row r="690" spans="2:16" x14ac:dyDescent="0.45">
      <c r="B690" s="44">
        <v>2012</v>
      </c>
      <c r="C690" s="43" t="s">
        <v>8376</v>
      </c>
      <c r="D690" s="61" t="s">
        <v>8351</v>
      </c>
      <c r="E690" s="21">
        <v>30</v>
      </c>
      <c r="F690" s="73">
        <v>8500</v>
      </c>
      <c r="G690" s="62" t="s">
        <v>8400</v>
      </c>
      <c r="H690" s="43" t="str">
        <f t="shared" si="89"/>
        <v>S</v>
      </c>
      <c r="I690" s="43" t="str">
        <f t="shared" si="87"/>
        <v/>
      </c>
      <c r="J690" s="62">
        <v>11992</v>
      </c>
      <c r="K690" s="61">
        <v>1</v>
      </c>
      <c r="L690" s="61"/>
      <c r="M690" s="61"/>
      <c r="N690" s="61"/>
      <c r="O690" s="61">
        <v>207</v>
      </c>
      <c r="P690" s="61">
        <f t="shared" si="88"/>
        <v>1</v>
      </c>
    </row>
    <row r="691" spans="2:16" x14ac:dyDescent="0.45">
      <c r="B691" s="44">
        <v>2012</v>
      </c>
      <c r="C691" s="43" t="s">
        <v>8370</v>
      </c>
      <c r="D691" s="61" t="s">
        <v>8354</v>
      </c>
      <c r="E691" s="21">
        <v>45</v>
      </c>
      <c r="F691" s="73">
        <v>5500</v>
      </c>
      <c r="G691" s="62" t="s">
        <v>8400</v>
      </c>
      <c r="H691" s="43" t="str">
        <f t="shared" si="89"/>
        <v>S</v>
      </c>
      <c r="I691" s="43" t="str">
        <f t="shared" si="87"/>
        <v/>
      </c>
      <c r="J691" s="62">
        <v>7378</v>
      </c>
      <c r="K691" s="61">
        <v>2</v>
      </c>
      <c r="L691" s="61"/>
      <c r="M691" s="61"/>
      <c r="N691" s="61"/>
      <c r="O691" s="61">
        <v>120</v>
      </c>
      <c r="P691" s="61">
        <f t="shared" si="88"/>
        <v>2</v>
      </c>
    </row>
    <row r="692" spans="2:16" x14ac:dyDescent="0.45">
      <c r="B692" s="44">
        <v>2012</v>
      </c>
      <c r="C692" s="43" t="s">
        <v>8370</v>
      </c>
      <c r="D692" s="61" t="s">
        <v>8329</v>
      </c>
      <c r="E692" s="21">
        <v>24.393117283951142</v>
      </c>
      <c r="F692" s="73">
        <v>6875</v>
      </c>
      <c r="G692" s="62" t="s">
        <v>8400</v>
      </c>
      <c r="H692" s="43" t="str">
        <f t="shared" si="89"/>
        <v>S</v>
      </c>
      <c r="I692" s="43" t="str">
        <f t="shared" si="87"/>
        <v/>
      </c>
      <c r="J692" s="62">
        <v>7737.33</v>
      </c>
      <c r="K692" s="61">
        <v>3</v>
      </c>
      <c r="L692" s="61"/>
      <c r="M692" s="61"/>
      <c r="N692" s="61"/>
      <c r="O692" s="61">
        <v>143</v>
      </c>
      <c r="P692" s="61">
        <f t="shared" si="88"/>
        <v>3</v>
      </c>
    </row>
    <row r="693" spans="2:16" x14ac:dyDescent="0.45">
      <c r="B693" s="44">
        <v>2012</v>
      </c>
      <c r="C693" s="43" t="s">
        <v>8370</v>
      </c>
      <c r="D693" s="61" t="s">
        <v>8323</v>
      </c>
      <c r="E693" s="21">
        <v>44</v>
      </c>
      <c r="F693" s="73">
        <v>5500</v>
      </c>
      <c r="G693" s="62" t="s">
        <v>8400</v>
      </c>
      <c r="H693" s="43" t="str">
        <f t="shared" si="89"/>
        <v>S</v>
      </c>
      <c r="I693" s="43" t="str">
        <f t="shared" si="87"/>
        <v/>
      </c>
      <c r="J693" s="62">
        <v>7824</v>
      </c>
      <c r="K693" s="61">
        <v>2</v>
      </c>
      <c r="L693" s="61"/>
      <c r="M693" s="61"/>
      <c r="N693" s="61"/>
      <c r="O693" s="61">
        <v>201</v>
      </c>
      <c r="P693" s="61">
        <f t="shared" si="88"/>
        <v>2</v>
      </c>
    </row>
    <row r="694" spans="2:16" x14ac:dyDescent="0.45">
      <c r="B694" s="44">
        <v>2012</v>
      </c>
      <c r="C694" s="43" t="s">
        <v>8380</v>
      </c>
      <c r="D694" s="61" t="s">
        <v>8354</v>
      </c>
      <c r="E694" s="21">
        <v>30</v>
      </c>
      <c r="F694" s="73">
        <v>5000</v>
      </c>
      <c r="G694" s="62" t="s">
        <v>8400</v>
      </c>
      <c r="H694" s="43" t="str">
        <f t="shared" si="89"/>
        <v>S</v>
      </c>
      <c r="I694" s="43" t="str">
        <f t="shared" si="87"/>
        <v/>
      </c>
      <c r="J694" s="62">
        <v>5041</v>
      </c>
      <c r="K694" s="61">
        <v>1</v>
      </c>
      <c r="L694" s="61"/>
      <c r="M694" s="61"/>
      <c r="N694" s="61"/>
      <c r="O694" s="61">
        <v>57</v>
      </c>
      <c r="P694" s="61">
        <f t="shared" si="88"/>
        <v>1</v>
      </c>
    </row>
    <row r="695" spans="2:16" x14ac:dyDescent="0.45">
      <c r="B695" s="44">
        <v>2012</v>
      </c>
      <c r="C695" s="43" t="s">
        <v>8378</v>
      </c>
      <c r="D695" s="61" t="s">
        <v>8354</v>
      </c>
      <c r="E695" s="21">
        <v>29.958333333335759</v>
      </c>
      <c r="F695" s="73">
        <v>5500</v>
      </c>
      <c r="G695" s="62" t="s">
        <v>8400</v>
      </c>
      <c r="H695" s="43" t="str">
        <f t="shared" si="89"/>
        <v>S</v>
      </c>
      <c r="I695" s="43" t="str">
        <f t="shared" si="87"/>
        <v/>
      </c>
      <c r="J695" s="62">
        <v>6592</v>
      </c>
      <c r="K695" s="61">
        <v>1</v>
      </c>
      <c r="L695" s="61"/>
      <c r="M695" s="61"/>
      <c r="N695" s="61"/>
      <c r="O695" s="61">
        <v>134</v>
      </c>
      <c r="P695" s="61">
        <f t="shared" si="88"/>
        <v>1</v>
      </c>
    </row>
    <row r="696" spans="2:16" x14ac:dyDescent="0.45">
      <c r="B696" s="44">
        <v>2012</v>
      </c>
      <c r="C696" s="43" t="s">
        <v>8378</v>
      </c>
      <c r="D696" s="61" t="s">
        <v>8329</v>
      </c>
      <c r="E696" s="21">
        <v>39.869818672838541</v>
      </c>
      <c r="F696" s="73">
        <v>8850</v>
      </c>
      <c r="G696" s="62" t="s">
        <v>8400</v>
      </c>
      <c r="H696" s="43" t="str">
        <f t="shared" si="89"/>
        <v>S</v>
      </c>
      <c r="I696" s="43" t="str">
        <f t="shared" si="87"/>
        <v/>
      </c>
      <c r="J696" s="62">
        <v>8190.44</v>
      </c>
      <c r="K696" s="61">
        <v>5</v>
      </c>
      <c r="L696" s="61">
        <v>1</v>
      </c>
      <c r="M696" s="61"/>
      <c r="N696" s="61"/>
      <c r="O696" s="61">
        <v>191</v>
      </c>
      <c r="P696" s="61">
        <f t="shared" si="88"/>
        <v>6</v>
      </c>
    </row>
    <row r="697" spans="2:16" x14ac:dyDescent="0.45">
      <c r="B697" s="44">
        <v>2012</v>
      </c>
      <c r="C697" s="43" t="s">
        <v>8378</v>
      </c>
      <c r="D697" s="61" t="s">
        <v>8318</v>
      </c>
      <c r="E697" s="21">
        <v>29.958333333335759</v>
      </c>
      <c r="F697" s="73">
        <v>7000</v>
      </c>
      <c r="G697" s="62" t="s">
        <v>8400</v>
      </c>
      <c r="H697" s="43" t="str">
        <f t="shared" si="89"/>
        <v/>
      </c>
      <c r="I697" s="43" t="str">
        <f t="shared" si="87"/>
        <v>F</v>
      </c>
      <c r="J697" s="62">
        <v>7905</v>
      </c>
      <c r="K697" s="61">
        <v>1</v>
      </c>
      <c r="L697" s="61"/>
      <c r="M697" s="61"/>
      <c r="N697" s="61"/>
      <c r="O697" s="61">
        <v>123</v>
      </c>
      <c r="P697" s="61">
        <f t="shared" si="88"/>
        <v>1</v>
      </c>
    </row>
    <row r="698" spans="2:16" x14ac:dyDescent="0.45">
      <c r="B698" s="44">
        <v>2012</v>
      </c>
      <c r="C698" s="43" t="s">
        <v>8378</v>
      </c>
      <c r="D698" s="61" t="s">
        <v>8346</v>
      </c>
      <c r="E698" s="21">
        <v>35.466022376543457</v>
      </c>
      <c r="F698" s="73">
        <v>5600</v>
      </c>
      <c r="G698" s="62" t="s">
        <v>8400</v>
      </c>
      <c r="H698" s="43" t="str">
        <f t="shared" si="89"/>
        <v>S</v>
      </c>
      <c r="I698" s="43" t="str">
        <f t="shared" si="87"/>
        <v/>
      </c>
      <c r="J698" s="62">
        <v>6922</v>
      </c>
      <c r="K698" s="61">
        <v>3</v>
      </c>
      <c r="L698" s="61"/>
      <c r="M698" s="61"/>
      <c r="N698" s="61"/>
      <c r="O698" s="61">
        <v>124</v>
      </c>
      <c r="P698" s="61">
        <f t="shared" si="88"/>
        <v>3</v>
      </c>
    </row>
    <row r="699" spans="2:16" x14ac:dyDescent="0.45">
      <c r="B699" s="44">
        <v>2012</v>
      </c>
      <c r="C699" s="43" t="s">
        <v>8378</v>
      </c>
      <c r="D699" s="61" t="s">
        <v>8312</v>
      </c>
      <c r="E699" s="21">
        <v>42.326477623457322</v>
      </c>
      <c r="F699" s="73">
        <v>7200</v>
      </c>
      <c r="G699" s="62" t="s">
        <v>8400</v>
      </c>
      <c r="H699" s="43" t="str">
        <f t="shared" si="89"/>
        <v>S</v>
      </c>
      <c r="I699" s="43" t="str">
        <f t="shared" si="87"/>
        <v/>
      </c>
      <c r="J699" s="62">
        <v>8826</v>
      </c>
      <c r="K699" s="61">
        <v>3</v>
      </c>
      <c r="L699" s="61"/>
      <c r="M699" s="61"/>
      <c r="N699" s="61"/>
      <c r="O699" s="61">
        <v>85</v>
      </c>
      <c r="P699" s="61">
        <f t="shared" si="88"/>
        <v>3</v>
      </c>
    </row>
    <row r="700" spans="2:16" x14ac:dyDescent="0.45">
      <c r="B700" s="44">
        <v>2012</v>
      </c>
      <c r="C700" s="43" t="s">
        <v>8369</v>
      </c>
      <c r="D700" s="61" t="s">
        <v>8316</v>
      </c>
      <c r="E700" s="21">
        <v>59.992847222216369</v>
      </c>
      <c r="F700" s="73">
        <v>7500</v>
      </c>
      <c r="G700" s="62" t="s">
        <v>8400</v>
      </c>
      <c r="H700" s="43" t="str">
        <f t="shared" si="89"/>
        <v/>
      </c>
      <c r="I700" s="43" t="str">
        <f t="shared" si="87"/>
        <v>F</v>
      </c>
      <c r="J700" s="62">
        <v>0</v>
      </c>
      <c r="K700" s="61"/>
      <c r="L700" s="61">
        <v>1</v>
      </c>
      <c r="M700" s="61"/>
      <c r="N700" s="61"/>
      <c r="O700" s="61">
        <v>0</v>
      </c>
      <c r="P700" s="61">
        <f t="shared" si="88"/>
        <v>1</v>
      </c>
    </row>
    <row r="701" spans="2:16" x14ac:dyDescent="0.45">
      <c r="B701" s="44">
        <v>2012</v>
      </c>
      <c r="C701" s="43" t="s">
        <v>8369</v>
      </c>
      <c r="D701" s="61" t="s">
        <v>8354</v>
      </c>
      <c r="E701" s="21">
        <v>30</v>
      </c>
      <c r="F701" s="73">
        <v>8000</v>
      </c>
      <c r="G701" s="62" t="s">
        <v>8400</v>
      </c>
      <c r="H701" s="43" t="str">
        <f t="shared" si="89"/>
        <v>S</v>
      </c>
      <c r="I701" s="43" t="str">
        <f t="shared" si="87"/>
        <v/>
      </c>
      <c r="J701" s="62">
        <v>8026</v>
      </c>
      <c r="K701" s="61">
        <v>1</v>
      </c>
      <c r="L701" s="61"/>
      <c r="M701" s="61"/>
      <c r="N701" s="61"/>
      <c r="O701" s="61">
        <v>80</v>
      </c>
      <c r="P701" s="61">
        <f t="shared" si="88"/>
        <v>1</v>
      </c>
    </row>
    <row r="702" spans="2:16" x14ac:dyDescent="0.45">
      <c r="B702" s="44">
        <v>2012</v>
      </c>
      <c r="C702" s="43" t="s">
        <v>8369</v>
      </c>
      <c r="D702" s="61" t="s">
        <v>8329</v>
      </c>
      <c r="E702" s="21">
        <v>24.883391203704377</v>
      </c>
      <c r="F702" s="73">
        <v>6650</v>
      </c>
      <c r="G702" s="62" t="s">
        <v>8400</v>
      </c>
      <c r="H702" s="43" t="str">
        <f t="shared" si="89"/>
        <v>S</v>
      </c>
      <c r="I702" s="43" t="str">
        <f t="shared" si="87"/>
        <v/>
      </c>
      <c r="J702" s="62">
        <v>8862.18</v>
      </c>
      <c r="K702" s="61">
        <v>6</v>
      </c>
      <c r="L702" s="61"/>
      <c r="M702" s="61"/>
      <c r="N702" s="61"/>
      <c r="O702" s="61">
        <v>225</v>
      </c>
      <c r="P702" s="61">
        <f t="shared" si="88"/>
        <v>6</v>
      </c>
    </row>
    <row r="703" spans="2:16" x14ac:dyDescent="0.45">
      <c r="B703" s="44">
        <v>2012</v>
      </c>
      <c r="C703" s="43" t="s">
        <v>8369</v>
      </c>
      <c r="D703" s="61" t="s">
        <v>8346</v>
      </c>
      <c r="E703" s="21">
        <v>30</v>
      </c>
      <c r="F703" s="73">
        <v>6700</v>
      </c>
      <c r="G703" s="62" t="s">
        <v>8400</v>
      </c>
      <c r="H703" s="43" t="str">
        <f t="shared" si="89"/>
        <v>S</v>
      </c>
      <c r="I703" s="43" t="str">
        <f t="shared" si="87"/>
        <v/>
      </c>
      <c r="J703" s="62">
        <v>7156</v>
      </c>
      <c r="K703" s="61">
        <v>2</v>
      </c>
      <c r="L703" s="61"/>
      <c r="M703" s="61"/>
      <c r="N703" s="61"/>
      <c r="O703" s="61">
        <v>95</v>
      </c>
      <c r="P703" s="61">
        <f t="shared" si="88"/>
        <v>2</v>
      </c>
    </row>
    <row r="704" spans="2:16" x14ac:dyDescent="0.45">
      <c r="B704" s="44">
        <v>2012</v>
      </c>
      <c r="C704" s="43" t="s">
        <v>8374</v>
      </c>
      <c r="D704" s="61" t="s">
        <v>8323</v>
      </c>
      <c r="E704" s="21">
        <v>22</v>
      </c>
      <c r="F704" s="73">
        <v>5250</v>
      </c>
      <c r="G704" s="62" t="s">
        <v>8400</v>
      </c>
      <c r="H704" s="43" t="str">
        <f t="shared" si="89"/>
        <v>S</v>
      </c>
      <c r="I704" s="43" t="str">
        <f t="shared" si="87"/>
        <v/>
      </c>
      <c r="J704" s="62">
        <v>5711</v>
      </c>
      <c r="K704" s="61">
        <v>2</v>
      </c>
      <c r="L704" s="61"/>
      <c r="M704" s="61"/>
      <c r="N704" s="61"/>
      <c r="O704" s="61">
        <v>80</v>
      </c>
      <c r="P704" s="61">
        <f t="shared" si="88"/>
        <v>2</v>
      </c>
    </row>
    <row r="705" spans="2:16" x14ac:dyDescent="0.45">
      <c r="B705" s="44">
        <v>2012</v>
      </c>
      <c r="C705" s="43" t="s">
        <v>8374</v>
      </c>
      <c r="D705" s="61" t="s">
        <v>8357</v>
      </c>
      <c r="E705" s="21">
        <v>30</v>
      </c>
      <c r="F705" s="73">
        <v>7000</v>
      </c>
      <c r="G705" s="62" t="s">
        <v>8400</v>
      </c>
      <c r="H705" s="43" t="str">
        <f t="shared" si="89"/>
        <v/>
      </c>
      <c r="I705" s="43" t="str">
        <f t="shared" si="87"/>
        <v>F</v>
      </c>
      <c r="J705" s="62">
        <v>7595.43</v>
      </c>
      <c r="K705" s="61">
        <v>1</v>
      </c>
      <c r="L705" s="61"/>
      <c r="M705" s="61"/>
      <c r="N705" s="61"/>
      <c r="O705" s="61">
        <v>104</v>
      </c>
      <c r="P705" s="61">
        <f t="shared" si="88"/>
        <v>1</v>
      </c>
    </row>
    <row r="706" spans="2:16" x14ac:dyDescent="0.45">
      <c r="B706" s="44">
        <v>2012</v>
      </c>
      <c r="C706" s="43" t="s">
        <v>8373</v>
      </c>
      <c r="D706" s="61" t="s">
        <v>8324</v>
      </c>
      <c r="E706" s="21">
        <v>30.041666666664241</v>
      </c>
      <c r="F706" s="73">
        <v>5000</v>
      </c>
      <c r="G706" s="62" t="s">
        <v>8400</v>
      </c>
      <c r="H706" s="43" t="str">
        <f t="shared" si="89"/>
        <v/>
      </c>
      <c r="I706" s="43" t="str">
        <f t="shared" si="87"/>
        <v>F</v>
      </c>
      <c r="J706" s="62">
        <v>0</v>
      </c>
      <c r="K706" s="61"/>
      <c r="L706" s="61">
        <v>1</v>
      </c>
      <c r="M706" s="61"/>
      <c r="N706" s="61"/>
      <c r="O706" s="61">
        <v>0</v>
      </c>
      <c r="P706" s="61">
        <f t="shared" si="88"/>
        <v>1</v>
      </c>
    </row>
    <row r="707" spans="2:16" x14ac:dyDescent="0.45">
      <c r="B707" s="44">
        <v>2012</v>
      </c>
      <c r="C707" s="43" t="s">
        <v>8373</v>
      </c>
      <c r="D707" s="61" t="s">
        <v>8328</v>
      </c>
      <c r="E707" s="21">
        <v>50.041666666671517</v>
      </c>
      <c r="F707" s="73">
        <v>7000</v>
      </c>
      <c r="G707" s="62" t="s">
        <v>8400</v>
      </c>
      <c r="H707" s="43" t="str">
        <f t="shared" si="89"/>
        <v/>
      </c>
      <c r="I707" s="43" t="str">
        <f t="shared" si="87"/>
        <v>F</v>
      </c>
      <c r="J707" s="62">
        <v>75</v>
      </c>
      <c r="K707" s="61"/>
      <c r="L707" s="61">
        <v>2</v>
      </c>
      <c r="M707" s="61"/>
      <c r="N707" s="61"/>
      <c r="O707" s="61">
        <v>7</v>
      </c>
      <c r="P707" s="61">
        <f t="shared" si="88"/>
        <v>2</v>
      </c>
    </row>
    <row r="708" spans="2:16" x14ac:dyDescent="0.45">
      <c r="B708" s="44">
        <v>2012</v>
      </c>
      <c r="C708" s="43" t="s">
        <v>8373</v>
      </c>
      <c r="D708" s="61" t="s">
        <v>8312</v>
      </c>
      <c r="E708" s="21">
        <v>20.015734953700303</v>
      </c>
      <c r="F708" s="73">
        <v>7200</v>
      </c>
      <c r="G708" s="62" t="s">
        <v>8400</v>
      </c>
      <c r="H708" s="43" t="str">
        <f t="shared" si="89"/>
        <v>S</v>
      </c>
      <c r="I708" s="43" t="str">
        <f t="shared" ref="I708:I771" si="90">IFERROR(VLOOKUP(D708,$W$143:$AC$169,7,0),"")</f>
        <v/>
      </c>
      <c r="J708" s="62">
        <v>7385</v>
      </c>
      <c r="K708" s="61">
        <v>2</v>
      </c>
      <c r="L708" s="61"/>
      <c r="M708" s="61"/>
      <c r="N708" s="61"/>
      <c r="O708" s="61">
        <v>67</v>
      </c>
      <c r="P708" s="61">
        <f t="shared" ref="P708:P771" si="91">SUM(K708:N708)</f>
        <v>2</v>
      </c>
    </row>
    <row r="709" spans="2:16" x14ac:dyDescent="0.45">
      <c r="B709" s="44">
        <v>2012</v>
      </c>
      <c r="C709" s="43" t="s">
        <v>8372</v>
      </c>
      <c r="D709" s="61" t="s">
        <v>8329</v>
      </c>
      <c r="E709" s="21">
        <v>32.199413580247587</v>
      </c>
      <c r="F709" s="73">
        <v>8280</v>
      </c>
      <c r="G709" s="62" t="s">
        <v>8400</v>
      </c>
      <c r="H709" s="43" t="str">
        <f t="shared" ref="H709:H772" si="92">IFERROR(VLOOKUP(D709,$W$125:$AC$139,7,0),"")</f>
        <v>S</v>
      </c>
      <c r="I709" s="43" t="str">
        <f t="shared" si="90"/>
        <v/>
      </c>
      <c r="J709" s="62">
        <v>4991.4500000000007</v>
      </c>
      <c r="K709" s="61">
        <v>2</v>
      </c>
      <c r="L709" s="61">
        <v>1</v>
      </c>
      <c r="M709" s="61"/>
      <c r="N709" s="61"/>
      <c r="O709" s="61">
        <v>120</v>
      </c>
      <c r="P709" s="61">
        <f t="shared" si="91"/>
        <v>3</v>
      </c>
    </row>
    <row r="710" spans="2:16" x14ac:dyDescent="0.45">
      <c r="B710" s="44">
        <v>2012</v>
      </c>
      <c r="C710" s="43" t="s">
        <v>8372</v>
      </c>
      <c r="D710" s="61" t="s">
        <v>8357</v>
      </c>
      <c r="E710" s="21">
        <v>30</v>
      </c>
      <c r="F710" s="73">
        <v>5000</v>
      </c>
      <c r="G710" s="62" t="s">
        <v>8400</v>
      </c>
      <c r="H710" s="43" t="str">
        <f t="shared" si="92"/>
        <v/>
      </c>
      <c r="I710" s="43" t="str">
        <f t="shared" si="90"/>
        <v>F</v>
      </c>
      <c r="J710" s="62">
        <v>12321</v>
      </c>
      <c r="K710" s="61">
        <v>1</v>
      </c>
      <c r="L710" s="61"/>
      <c r="M710" s="61"/>
      <c r="N710" s="61"/>
      <c r="O710" s="61">
        <v>182</v>
      </c>
      <c r="P710" s="61">
        <f t="shared" si="91"/>
        <v>1</v>
      </c>
    </row>
    <row r="711" spans="2:16" x14ac:dyDescent="0.45">
      <c r="B711" s="44">
        <v>2013</v>
      </c>
      <c r="C711" s="43" t="s">
        <v>8379</v>
      </c>
      <c r="D711" s="61" t="s">
        <v>8329</v>
      </c>
      <c r="E711" s="21">
        <v>26.985106481480763</v>
      </c>
      <c r="F711" s="73">
        <v>9650</v>
      </c>
      <c r="G711" s="62" t="s">
        <v>8400</v>
      </c>
      <c r="H711" s="43" t="str">
        <f t="shared" si="92"/>
        <v>S</v>
      </c>
      <c r="I711" s="43" t="str">
        <f t="shared" si="90"/>
        <v/>
      </c>
      <c r="J711" s="62">
        <v>11144.5</v>
      </c>
      <c r="K711" s="61">
        <v>5</v>
      </c>
      <c r="L711" s="61"/>
      <c r="M711" s="61"/>
      <c r="N711" s="61"/>
      <c r="O711" s="61">
        <v>209</v>
      </c>
      <c r="P711" s="61">
        <f t="shared" si="91"/>
        <v>5</v>
      </c>
    </row>
    <row r="712" spans="2:16" x14ac:dyDescent="0.45">
      <c r="B712" s="44">
        <v>2013</v>
      </c>
      <c r="C712" s="43" t="s">
        <v>8371</v>
      </c>
      <c r="D712" s="61" t="s">
        <v>8340</v>
      </c>
      <c r="E712" s="21">
        <v>53.5</v>
      </c>
      <c r="F712" s="73">
        <v>8000</v>
      </c>
      <c r="G712" s="62" t="s">
        <v>8400</v>
      </c>
      <c r="H712" s="43" t="str">
        <f t="shared" si="92"/>
        <v/>
      </c>
      <c r="I712" s="43" t="str">
        <f t="shared" si="90"/>
        <v>F</v>
      </c>
      <c r="J712" s="62">
        <v>172</v>
      </c>
      <c r="K712" s="61"/>
      <c r="L712" s="61"/>
      <c r="M712" s="61">
        <v>2</v>
      </c>
      <c r="N712" s="61"/>
      <c r="O712" s="61">
        <v>4</v>
      </c>
      <c r="P712" s="61">
        <f t="shared" si="91"/>
        <v>2</v>
      </c>
    </row>
    <row r="713" spans="2:16" x14ac:dyDescent="0.45">
      <c r="B713" s="44">
        <v>2013</v>
      </c>
      <c r="C713" s="43" t="s">
        <v>8377</v>
      </c>
      <c r="D713" s="61" t="s">
        <v>8328</v>
      </c>
      <c r="E713" s="21">
        <v>44.958333333335759</v>
      </c>
      <c r="F713" s="73">
        <v>9500</v>
      </c>
      <c r="G713" s="62" t="s">
        <v>8400</v>
      </c>
      <c r="H713" s="43" t="str">
        <f t="shared" si="92"/>
        <v/>
      </c>
      <c r="I713" s="43" t="str">
        <f t="shared" si="90"/>
        <v>F</v>
      </c>
      <c r="J713" s="62">
        <v>1381</v>
      </c>
      <c r="K713" s="61"/>
      <c r="L713" s="61">
        <v>1</v>
      </c>
      <c r="M713" s="61"/>
      <c r="N713" s="61"/>
      <c r="O713" s="61">
        <v>30</v>
      </c>
      <c r="P713" s="61">
        <f t="shared" si="91"/>
        <v>1</v>
      </c>
    </row>
    <row r="714" spans="2:16" x14ac:dyDescent="0.45">
      <c r="B714" s="44">
        <v>2013</v>
      </c>
      <c r="C714" s="43" t="s">
        <v>8376</v>
      </c>
      <c r="D714" s="61" t="s">
        <v>8323</v>
      </c>
      <c r="E714" s="21">
        <v>29.643535879629781</v>
      </c>
      <c r="F714" s="73">
        <v>6444</v>
      </c>
      <c r="G714" s="62" t="s">
        <v>8400</v>
      </c>
      <c r="H714" s="43" t="str">
        <f t="shared" si="92"/>
        <v>S</v>
      </c>
      <c r="I714" s="43" t="str">
        <f t="shared" si="90"/>
        <v/>
      </c>
      <c r="J714" s="62">
        <v>7065</v>
      </c>
      <c r="K714" s="61">
        <v>2</v>
      </c>
      <c r="L714" s="61"/>
      <c r="M714" s="61"/>
      <c r="N714" s="61"/>
      <c r="O714" s="61">
        <v>124</v>
      </c>
      <c r="P714" s="61">
        <f t="shared" si="91"/>
        <v>2</v>
      </c>
    </row>
    <row r="715" spans="2:16" x14ac:dyDescent="0.45">
      <c r="B715" s="44">
        <v>2013</v>
      </c>
      <c r="C715" s="43" t="s">
        <v>8370</v>
      </c>
      <c r="D715" s="61" t="s">
        <v>8351</v>
      </c>
      <c r="E715" s="21">
        <v>35.502418981479423</v>
      </c>
      <c r="F715" s="73">
        <v>8012</v>
      </c>
      <c r="G715" s="62" t="s">
        <v>8400</v>
      </c>
      <c r="H715" s="43" t="str">
        <f t="shared" si="92"/>
        <v>S</v>
      </c>
      <c r="I715" s="43" t="str">
        <f t="shared" si="90"/>
        <v/>
      </c>
      <c r="J715" s="62">
        <v>13704.33</v>
      </c>
      <c r="K715" s="61">
        <v>1</v>
      </c>
      <c r="L715" s="61"/>
      <c r="M715" s="61"/>
      <c r="N715" s="61"/>
      <c r="O715" s="61">
        <v>539</v>
      </c>
      <c r="P715" s="61">
        <f t="shared" si="91"/>
        <v>1</v>
      </c>
    </row>
    <row r="716" spans="2:16" x14ac:dyDescent="0.45">
      <c r="B716" s="44">
        <v>2013</v>
      </c>
      <c r="C716" s="43" t="s">
        <v>8380</v>
      </c>
      <c r="D716" s="61" t="s">
        <v>8318</v>
      </c>
      <c r="E716" s="21">
        <v>30</v>
      </c>
      <c r="F716" s="73">
        <v>5000</v>
      </c>
      <c r="G716" s="62" t="s">
        <v>8400</v>
      </c>
      <c r="H716" s="43" t="str">
        <f t="shared" si="92"/>
        <v/>
      </c>
      <c r="I716" s="43" t="str">
        <f t="shared" si="90"/>
        <v>F</v>
      </c>
      <c r="J716" s="62">
        <v>5700</v>
      </c>
      <c r="K716" s="61">
        <v>1</v>
      </c>
      <c r="L716" s="61"/>
      <c r="M716" s="61"/>
      <c r="N716" s="61"/>
      <c r="O716" s="61">
        <v>69</v>
      </c>
      <c r="P716" s="61">
        <f t="shared" si="91"/>
        <v>1</v>
      </c>
    </row>
    <row r="717" spans="2:16" x14ac:dyDescent="0.45">
      <c r="B717" s="44">
        <v>2013</v>
      </c>
      <c r="C717" s="43" t="s">
        <v>8380</v>
      </c>
      <c r="D717" s="61" t="s">
        <v>8357</v>
      </c>
      <c r="E717" s="21">
        <v>36.687962962962047</v>
      </c>
      <c r="F717" s="73">
        <v>5500</v>
      </c>
      <c r="G717" s="62" t="s">
        <v>8400</v>
      </c>
      <c r="H717" s="43" t="str">
        <f t="shared" si="92"/>
        <v/>
      </c>
      <c r="I717" s="43" t="str">
        <f t="shared" si="90"/>
        <v>F</v>
      </c>
      <c r="J717" s="62">
        <v>7226</v>
      </c>
      <c r="K717" s="61">
        <v>1</v>
      </c>
      <c r="L717" s="61"/>
      <c r="M717" s="61"/>
      <c r="N717" s="61"/>
      <c r="O717" s="61">
        <v>143</v>
      </c>
      <c r="P717" s="61">
        <f t="shared" si="91"/>
        <v>1</v>
      </c>
    </row>
    <row r="718" spans="2:16" x14ac:dyDescent="0.45">
      <c r="B718" s="44">
        <v>2013</v>
      </c>
      <c r="C718" s="43" t="s">
        <v>8378</v>
      </c>
      <c r="D718" s="61" t="s">
        <v>8316</v>
      </c>
      <c r="E718" s="21">
        <v>29.958333333335759</v>
      </c>
      <c r="F718" s="73">
        <v>5000</v>
      </c>
      <c r="G718" s="62" t="s">
        <v>8400</v>
      </c>
      <c r="H718" s="43" t="str">
        <f t="shared" si="92"/>
        <v/>
      </c>
      <c r="I718" s="43" t="str">
        <f t="shared" si="90"/>
        <v>F</v>
      </c>
      <c r="J718" s="62">
        <v>150</v>
      </c>
      <c r="K718" s="61"/>
      <c r="L718" s="61">
        <v>1</v>
      </c>
      <c r="M718" s="61"/>
      <c r="N718" s="61"/>
      <c r="O718" s="61">
        <v>5</v>
      </c>
      <c r="P718" s="61">
        <f t="shared" si="91"/>
        <v>1</v>
      </c>
    </row>
    <row r="719" spans="2:16" x14ac:dyDescent="0.45">
      <c r="B719" s="44">
        <v>2013</v>
      </c>
      <c r="C719" s="43" t="s">
        <v>8378</v>
      </c>
      <c r="D719" s="61" t="s">
        <v>8328</v>
      </c>
      <c r="E719" s="21">
        <v>29.958333333335759</v>
      </c>
      <c r="F719" s="73">
        <v>8800</v>
      </c>
      <c r="G719" s="62" t="s">
        <v>8400</v>
      </c>
      <c r="H719" s="43" t="str">
        <f t="shared" si="92"/>
        <v/>
      </c>
      <c r="I719" s="43" t="str">
        <f t="shared" si="90"/>
        <v>F</v>
      </c>
      <c r="J719" s="62">
        <v>1040</v>
      </c>
      <c r="K719" s="61"/>
      <c r="L719" s="61">
        <v>1</v>
      </c>
      <c r="M719" s="61"/>
      <c r="N719" s="61"/>
      <c r="O719" s="61">
        <v>3</v>
      </c>
      <c r="P719" s="61">
        <f t="shared" si="91"/>
        <v>1</v>
      </c>
    </row>
    <row r="720" spans="2:16" x14ac:dyDescent="0.45">
      <c r="B720" s="44">
        <v>2013</v>
      </c>
      <c r="C720" s="43" t="s">
        <v>8378</v>
      </c>
      <c r="D720" s="61" t="s">
        <v>8326</v>
      </c>
      <c r="E720" s="21">
        <v>31.224733796294458</v>
      </c>
      <c r="F720" s="73">
        <v>9000</v>
      </c>
      <c r="G720" s="62" t="s">
        <v>8400</v>
      </c>
      <c r="H720" s="43" t="str">
        <f t="shared" si="92"/>
        <v>S</v>
      </c>
      <c r="I720" s="43" t="str">
        <f t="shared" si="90"/>
        <v/>
      </c>
      <c r="J720" s="62">
        <v>10134.549999999999</v>
      </c>
      <c r="K720" s="61">
        <v>2</v>
      </c>
      <c r="L720" s="61"/>
      <c r="M720" s="61"/>
      <c r="N720" s="61"/>
      <c r="O720" s="61">
        <v>250</v>
      </c>
      <c r="P720" s="61">
        <f t="shared" si="91"/>
        <v>2</v>
      </c>
    </row>
    <row r="721" spans="2:16" x14ac:dyDescent="0.45">
      <c r="B721" s="44">
        <v>2013</v>
      </c>
      <c r="C721" s="43" t="s">
        <v>8378</v>
      </c>
      <c r="D721" s="61" t="s">
        <v>8334</v>
      </c>
      <c r="E721" s="21">
        <v>30</v>
      </c>
      <c r="F721" s="73">
        <v>6000</v>
      </c>
      <c r="G721" s="62" t="s">
        <v>8400</v>
      </c>
      <c r="H721" s="43" t="str">
        <f t="shared" si="92"/>
        <v/>
      </c>
      <c r="I721" s="43" t="str">
        <f t="shared" si="90"/>
        <v>F</v>
      </c>
      <c r="J721" s="62">
        <v>104</v>
      </c>
      <c r="K721" s="61"/>
      <c r="L721" s="61">
        <v>1</v>
      </c>
      <c r="M721" s="61"/>
      <c r="N721" s="61"/>
      <c r="O721" s="61">
        <v>3</v>
      </c>
      <c r="P721" s="61">
        <f t="shared" si="91"/>
        <v>1</v>
      </c>
    </row>
    <row r="722" spans="2:16" x14ac:dyDescent="0.45">
      <c r="B722" s="44">
        <v>2013</v>
      </c>
      <c r="C722" s="43" t="s">
        <v>8369</v>
      </c>
      <c r="D722" s="61" t="s">
        <v>8329</v>
      </c>
      <c r="E722" s="21">
        <v>45</v>
      </c>
      <c r="F722" s="73">
        <v>6000</v>
      </c>
      <c r="G722" s="62" t="s">
        <v>8400</v>
      </c>
      <c r="H722" s="43" t="str">
        <f t="shared" si="92"/>
        <v>S</v>
      </c>
      <c r="I722" s="43" t="str">
        <f t="shared" si="90"/>
        <v/>
      </c>
      <c r="J722" s="62">
        <v>7950.22</v>
      </c>
      <c r="K722" s="61">
        <v>2</v>
      </c>
      <c r="L722" s="61"/>
      <c r="M722" s="61"/>
      <c r="N722" s="61"/>
      <c r="O722" s="61">
        <v>237</v>
      </c>
      <c r="P722" s="61">
        <f t="shared" si="91"/>
        <v>2</v>
      </c>
    </row>
    <row r="723" spans="2:16" x14ac:dyDescent="0.45">
      <c r="B723" s="44">
        <v>2013</v>
      </c>
      <c r="C723" s="43" t="s">
        <v>8369</v>
      </c>
      <c r="D723" s="61" t="s">
        <v>8326</v>
      </c>
      <c r="E723" s="21">
        <v>26.335787037038244</v>
      </c>
      <c r="F723" s="73">
        <v>9600</v>
      </c>
      <c r="G723" s="62" t="s">
        <v>8400</v>
      </c>
      <c r="H723" s="43" t="str">
        <f t="shared" si="92"/>
        <v>S</v>
      </c>
      <c r="I723" s="43" t="str">
        <f t="shared" si="90"/>
        <v/>
      </c>
      <c r="J723" s="62">
        <v>21685.23</v>
      </c>
      <c r="K723" s="61">
        <v>4</v>
      </c>
      <c r="L723" s="61"/>
      <c r="M723" s="61"/>
      <c r="N723" s="61"/>
      <c r="O723" s="61">
        <v>367</v>
      </c>
      <c r="P723" s="61">
        <f t="shared" si="91"/>
        <v>4</v>
      </c>
    </row>
    <row r="724" spans="2:16" x14ac:dyDescent="0.45">
      <c r="B724" s="44">
        <v>2013</v>
      </c>
      <c r="C724" s="43" t="s">
        <v>8369</v>
      </c>
      <c r="D724" s="61" t="s">
        <v>8340</v>
      </c>
      <c r="E724" s="21">
        <v>58.870405092588044</v>
      </c>
      <c r="F724" s="73">
        <v>8000</v>
      </c>
      <c r="G724" s="62" t="s">
        <v>8400</v>
      </c>
      <c r="H724" s="43" t="str">
        <f t="shared" si="92"/>
        <v/>
      </c>
      <c r="I724" s="43" t="str">
        <f t="shared" si="90"/>
        <v>F</v>
      </c>
      <c r="J724" s="62">
        <v>241</v>
      </c>
      <c r="K724" s="61"/>
      <c r="L724" s="61"/>
      <c r="M724" s="61">
        <v>1</v>
      </c>
      <c r="N724" s="61"/>
      <c r="O724" s="61">
        <v>8</v>
      </c>
      <c r="P724" s="61">
        <f t="shared" si="91"/>
        <v>1</v>
      </c>
    </row>
    <row r="725" spans="2:16" x14ac:dyDescent="0.45">
      <c r="B725" s="44">
        <v>2013</v>
      </c>
      <c r="C725" s="43" t="s">
        <v>8374</v>
      </c>
      <c r="D725" s="61" t="s">
        <v>8316</v>
      </c>
      <c r="E725" s="21">
        <v>49.998969907406718</v>
      </c>
      <c r="F725" s="73">
        <v>5000</v>
      </c>
      <c r="G725" s="62" t="s">
        <v>8400</v>
      </c>
      <c r="H725" s="43" t="str">
        <f t="shared" si="92"/>
        <v/>
      </c>
      <c r="I725" s="43" t="str">
        <f t="shared" si="90"/>
        <v>F</v>
      </c>
      <c r="J725" s="62">
        <v>51</v>
      </c>
      <c r="K725" s="61"/>
      <c r="L725" s="61">
        <v>1</v>
      </c>
      <c r="M725" s="61"/>
      <c r="N725" s="61"/>
      <c r="O725" s="61">
        <v>2</v>
      </c>
      <c r="P725" s="61">
        <f t="shared" si="91"/>
        <v>1</v>
      </c>
    </row>
    <row r="726" spans="2:16" x14ac:dyDescent="0.45">
      <c r="B726" s="44">
        <v>2013</v>
      </c>
      <c r="C726" s="43" t="s">
        <v>8374</v>
      </c>
      <c r="D726" s="61" t="s">
        <v>8324</v>
      </c>
      <c r="E726" s="21">
        <v>30</v>
      </c>
      <c r="F726" s="73">
        <v>6500</v>
      </c>
      <c r="G726" s="62" t="s">
        <v>8400</v>
      </c>
      <c r="H726" s="43" t="str">
        <f t="shared" si="92"/>
        <v/>
      </c>
      <c r="I726" s="43" t="str">
        <f t="shared" si="90"/>
        <v>F</v>
      </c>
      <c r="J726" s="62">
        <v>1656</v>
      </c>
      <c r="K726" s="61"/>
      <c r="L726" s="61">
        <v>2</v>
      </c>
      <c r="M726" s="61"/>
      <c r="N726" s="61"/>
      <c r="O726" s="61">
        <v>52</v>
      </c>
      <c r="P726" s="61">
        <f t="shared" si="91"/>
        <v>2</v>
      </c>
    </row>
    <row r="727" spans="2:16" x14ac:dyDescent="0.45">
      <c r="B727" s="44">
        <v>2013</v>
      </c>
      <c r="C727" s="43" t="s">
        <v>8374</v>
      </c>
      <c r="D727" s="61" t="s">
        <v>8349</v>
      </c>
      <c r="E727" s="21">
        <v>30</v>
      </c>
      <c r="F727" s="73">
        <v>8000</v>
      </c>
      <c r="G727" s="62" t="s">
        <v>8400</v>
      </c>
      <c r="H727" s="43" t="str">
        <f t="shared" si="92"/>
        <v>S</v>
      </c>
      <c r="I727" s="43" t="str">
        <f t="shared" si="90"/>
        <v/>
      </c>
      <c r="J727" s="62">
        <v>10429</v>
      </c>
      <c r="K727" s="61">
        <v>1</v>
      </c>
      <c r="L727" s="61"/>
      <c r="M727" s="61"/>
      <c r="N727" s="61"/>
      <c r="O727" s="61">
        <v>242</v>
      </c>
      <c r="P727" s="61">
        <f t="shared" si="91"/>
        <v>1</v>
      </c>
    </row>
    <row r="728" spans="2:16" x14ac:dyDescent="0.45">
      <c r="B728" s="44">
        <v>2013</v>
      </c>
      <c r="C728" s="43" t="s">
        <v>8374</v>
      </c>
      <c r="D728" s="61" t="s">
        <v>8318</v>
      </c>
      <c r="E728" s="21">
        <v>29.46966435185459</v>
      </c>
      <c r="F728" s="73">
        <v>8000</v>
      </c>
      <c r="G728" s="62" t="s">
        <v>8400</v>
      </c>
      <c r="H728" s="43" t="str">
        <f t="shared" si="92"/>
        <v/>
      </c>
      <c r="I728" s="43" t="str">
        <f t="shared" si="90"/>
        <v>F</v>
      </c>
      <c r="J728" s="62">
        <v>8241</v>
      </c>
      <c r="K728" s="61">
        <v>1</v>
      </c>
      <c r="L728" s="61"/>
      <c r="M728" s="61"/>
      <c r="N728" s="61"/>
      <c r="O728" s="61">
        <v>82</v>
      </c>
      <c r="P728" s="61">
        <f t="shared" si="91"/>
        <v>1</v>
      </c>
    </row>
    <row r="729" spans="2:16" x14ac:dyDescent="0.45">
      <c r="B729" s="44">
        <v>2013</v>
      </c>
      <c r="C729" s="43" t="s">
        <v>8374</v>
      </c>
      <c r="D729" s="61" t="s">
        <v>8340</v>
      </c>
      <c r="E729" s="21">
        <v>40</v>
      </c>
      <c r="F729" s="73">
        <v>7534</v>
      </c>
      <c r="G729" s="62" t="s">
        <v>8400</v>
      </c>
      <c r="H729" s="43" t="str">
        <f t="shared" si="92"/>
        <v/>
      </c>
      <c r="I729" s="43" t="str">
        <f t="shared" si="90"/>
        <v>F</v>
      </c>
      <c r="J729" s="62">
        <v>210</v>
      </c>
      <c r="K729" s="61"/>
      <c r="L729" s="61"/>
      <c r="M729" s="61">
        <v>1</v>
      </c>
      <c r="N729" s="61"/>
      <c r="O729" s="61">
        <v>6</v>
      </c>
      <c r="P729" s="61">
        <f t="shared" si="91"/>
        <v>1</v>
      </c>
    </row>
    <row r="730" spans="2:16" x14ac:dyDescent="0.45">
      <c r="B730" s="44">
        <v>2013</v>
      </c>
      <c r="C730" s="43" t="s">
        <v>8373</v>
      </c>
      <c r="D730" s="61" t="s">
        <v>8330</v>
      </c>
      <c r="E730" s="21">
        <v>31.66795717592322</v>
      </c>
      <c r="F730" s="73">
        <v>8000</v>
      </c>
      <c r="G730" s="62" t="s">
        <v>8400</v>
      </c>
      <c r="H730" s="43" t="str">
        <f t="shared" si="92"/>
        <v>S</v>
      </c>
      <c r="I730" s="43" t="str">
        <f t="shared" si="90"/>
        <v/>
      </c>
      <c r="J730" s="62">
        <v>8863</v>
      </c>
      <c r="K730" s="61">
        <v>2</v>
      </c>
      <c r="L730" s="61"/>
      <c r="M730" s="61"/>
      <c r="N730" s="61"/>
      <c r="O730" s="61">
        <v>130</v>
      </c>
      <c r="P730" s="61">
        <f t="shared" si="91"/>
        <v>2</v>
      </c>
    </row>
    <row r="731" spans="2:16" x14ac:dyDescent="0.45">
      <c r="B731" s="44">
        <v>2013</v>
      </c>
      <c r="C731" s="43" t="s">
        <v>8372</v>
      </c>
      <c r="D731" s="61" t="s">
        <v>8316</v>
      </c>
      <c r="E731" s="21">
        <v>21.471516203702777</v>
      </c>
      <c r="F731" s="73">
        <v>8888</v>
      </c>
      <c r="G731" s="62" t="s">
        <v>8400</v>
      </c>
      <c r="H731" s="43" t="str">
        <f t="shared" si="92"/>
        <v/>
      </c>
      <c r="I731" s="43" t="str">
        <f t="shared" si="90"/>
        <v>F</v>
      </c>
      <c r="J731" s="62">
        <v>61</v>
      </c>
      <c r="K731" s="61"/>
      <c r="L731" s="61">
        <v>1</v>
      </c>
      <c r="M731" s="61"/>
      <c r="N731" s="61"/>
      <c r="O731" s="61">
        <v>3</v>
      </c>
      <c r="P731" s="61">
        <f t="shared" si="91"/>
        <v>1</v>
      </c>
    </row>
    <row r="732" spans="2:16" x14ac:dyDescent="0.45">
      <c r="B732" s="44">
        <v>2013</v>
      </c>
      <c r="C732" s="43" t="s">
        <v>8372</v>
      </c>
      <c r="D732" s="61" t="s">
        <v>8358</v>
      </c>
      <c r="E732" s="21">
        <v>15</v>
      </c>
      <c r="F732" s="73">
        <v>8000</v>
      </c>
      <c r="G732" s="62" t="s">
        <v>8400</v>
      </c>
      <c r="H732" s="43" t="str">
        <f t="shared" si="92"/>
        <v/>
      </c>
      <c r="I732" s="43" t="str">
        <f t="shared" si="90"/>
        <v>F</v>
      </c>
      <c r="J732" s="62">
        <v>0</v>
      </c>
      <c r="K732" s="61"/>
      <c r="L732" s="61">
        <v>1</v>
      </c>
      <c r="M732" s="61"/>
      <c r="N732" s="61"/>
      <c r="O732" s="61">
        <v>0</v>
      </c>
      <c r="P732" s="61">
        <f t="shared" si="91"/>
        <v>1</v>
      </c>
    </row>
    <row r="733" spans="2:16" x14ac:dyDescent="0.45">
      <c r="B733" s="44">
        <v>2013</v>
      </c>
      <c r="C733" s="43" t="s">
        <v>8372</v>
      </c>
      <c r="D733" s="61" t="s">
        <v>8354</v>
      </c>
      <c r="E733" s="21">
        <v>22.882349537037953</v>
      </c>
      <c r="F733" s="73">
        <v>7500</v>
      </c>
      <c r="G733" s="62" t="s">
        <v>8400</v>
      </c>
      <c r="H733" s="43" t="str">
        <f t="shared" si="92"/>
        <v>S</v>
      </c>
      <c r="I733" s="43" t="str">
        <f t="shared" si="90"/>
        <v/>
      </c>
      <c r="J733" s="62">
        <v>7995</v>
      </c>
      <c r="K733" s="61">
        <v>2</v>
      </c>
      <c r="L733" s="61"/>
      <c r="M733" s="61"/>
      <c r="N733" s="61"/>
      <c r="O733" s="61">
        <v>136</v>
      </c>
      <c r="P733" s="61">
        <f t="shared" si="91"/>
        <v>2</v>
      </c>
    </row>
    <row r="734" spans="2:16" x14ac:dyDescent="0.45">
      <c r="B734" s="44">
        <v>2013</v>
      </c>
      <c r="C734" s="43" t="s">
        <v>8372</v>
      </c>
      <c r="D734" s="61" t="s">
        <v>8328</v>
      </c>
      <c r="E734" s="21">
        <v>22.309050925927295</v>
      </c>
      <c r="F734" s="73">
        <v>6500</v>
      </c>
      <c r="G734" s="62" t="s">
        <v>8400</v>
      </c>
      <c r="H734" s="43" t="str">
        <f t="shared" si="92"/>
        <v/>
      </c>
      <c r="I734" s="43" t="str">
        <f t="shared" si="90"/>
        <v>F</v>
      </c>
      <c r="J734" s="62">
        <v>2700</v>
      </c>
      <c r="K734" s="61"/>
      <c r="L734" s="61">
        <v>1</v>
      </c>
      <c r="M734" s="61"/>
      <c r="N734" s="61"/>
      <c r="O734" s="61">
        <v>79</v>
      </c>
      <c r="P734" s="61">
        <f t="shared" si="91"/>
        <v>1</v>
      </c>
    </row>
    <row r="735" spans="2:16" x14ac:dyDescent="0.45">
      <c r="B735" s="44">
        <v>2013</v>
      </c>
      <c r="C735" s="43" t="s">
        <v>8372</v>
      </c>
      <c r="D735" s="61" t="s">
        <v>8356</v>
      </c>
      <c r="E735" s="21">
        <v>30</v>
      </c>
      <c r="F735" s="73">
        <v>5000</v>
      </c>
      <c r="G735" s="62" t="s">
        <v>8400</v>
      </c>
      <c r="H735" s="43" t="str">
        <f t="shared" si="92"/>
        <v/>
      </c>
      <c r="I735" s="43" t="str">
        <f t="shared" si="90"/>
        <v>F</v>
      </c>
      <c r="J735" s="62">
        <v>5145</v>
      </c>
      <c r="K735" s="61">
        <v>1</v>
      </c>
      <c r="L735" s="61"/>
      <c r="M735" s="61"/>
      <c r="N735" s="61"/>
      <c r="O735" s="61">
        <v>60</v>
      </c>
      <c r="P735" s="61">
        <f t="shared" si="91"/>
        <v>1</v>
      </c>
    </row>
    <row r="736" spans="2:16" x14ac:dyDescent="0.45">
      <c r="B736" s="44">
        <v>2013</v>
      </c>
      <c r="C736" s="43" t="s">
        <v>8372</v>
      </c>
      <c r="D736" s="61" t="s">
        <v>8346</v>
      </c>
      <c r="E736" s="21">
        <v>22</v>
      </c>
      <c r="F736" s="73">
        <v>7000</v>
      </c>
      <c r="G736" s="62" t="s">
        <v>8400</v>
      </c>
      <c r="H736" s="43" t="str">
        <f t="shared" si="92"/>
        <v>S</v>
      </c>
      <c r="I736" s="43" t="str">
        <f t="shared" si="90"/>
        <v/>
      </c>
      <c r="J736" s="62">
        <v>8371</v>
      </c>
      <c r="K736" s="61">
        <v>2</v>
      </c>
      <c r="L736" s="61"/>
      <c r="M736" s="61"/>
      <c r="N736" s="61"/>
      <c r="O736" s="61">
        <v>42</v>
      </c>
      <c r="P736" s="61">
        <f t="shared" si="91"/>
        <v>2</v>
      </c>
    </row>
    <row r="737" spans="2:16" x14ac:dyDescent="0.45">
      <c r="B737" s="44">
        <v>2014</v>
      </c>
      <c r="C737" s="43" t="s">
        <v>8379</v>
      </c>
      <c r="D737" s="61" t="s">
        <v>8335</v>
      </c>
      <c r="E737" s="21">
        <v>30</v>
      </c>
      <c r="F737" s="73">
        <v>6500</v>
      </c>
      <c r="G737" s="62" t="s">
        <v>8400</v>
      </c>
      <c r="H737" s="43" t="str">
        <f t="shared" si="92"/>
        <v/>
      </c>
      <c r="I737" s="43" t="str">
        <f t="shared" si="90"/>
        <v>F</v>
      </c>
      <c r="J737" s="62">
        <v>2788</v>
      </c>
      <c r="K737" s="61"/>
      <c r="L737" s="61">
        <v>1</v>
      </c>
      <c r="M737" s="61"/>
      <c r="N737" s="61"/>
      <c r="O737" s="61">
        <v>48</v>
      </c>
      <c r="P737" s="61">
        <f t="shared" si="91"/>
        <v>1</v>
      </c>
    </row>
    <row r="738" spans="2:16" x14ac:dyDescent="0.45">
      <c r="B738" s="44">
        <v>2014</v>
      </c>
      <c r="C738" s="43" t="s">
        <v>8379</v>
      </c>
      <c r="D738" s="61" t="s">
        <v>8339</v>
      </c>
      <c r="E738" s="21">
        <v>30</v>
      </c>
      <c r="F738" s="73">
        <v>5000</v>
      </c>
      <c r="G738" s="62" t="s">
        <v>8400</v>
      </c>
      <c r="H738" s="43" t="str">
        <f t="shared" si="92"/>
        <v/>
      </c>
      <c r="I738" s="43" t="str">
        <f t="shared" si="90"/>
        <v>F</v>
      </c>
      <c r="J738" s="62">
        <v>39304.01</v>
      </c>
      <c r="K738" s="61">
        <v>1</v>
      </c>
      <c r="L738" s="61"/>
      <c r="M738" s="61"/>
      <c r="N738" s="61"/>
      <c r="O738" s="61">
        <v>549</v>
      </c>
      <c r="P738" s="61">
        <f t="shared" si="91"/>
        <v>1</v>
      </c>
    </row>
    <row r="739" spans="2:16" x14ac:dyDescent="0.45">
      <c r="B739" s="44">
        <v>2014</v>
      </c>
      <c r="C739" s="43" t="s">
        <v>8371</v>
      </c>
      <c r="D739" s="61" t="s">
        <v>8314</v>
      </c>
      <c r="E739" s="21">
        <v>30</v>
      </c>
      <c r="F739" s="73">
        <v>7500</v>
      </c>
      <c r="G739" s="62" t="s">
        <v>8400</v>
      </c>
      <c r="H739" s="43" t="str">
        <f t="shared" si="92"/>
        <v/>
      </c>
      <c r="I739" s="43" t="str">
        <f t="shared" si="90"/>
        <v>F</v>
      </c>
      <c r="J739" s="62">
        <v>1571.55</v>
      </c>
      <c r="K739" s="61"/>
      <c r="L739" s="61">
        <v>2</v>
      </c>
      <c r="M739" s="61"/>
      <c r="N739" s="61"/>
      <c r="O739" s="61">
        <v>18</v>
      </c>
      <c r="P739" s="61">
        <f t="shared" si="91"/>
        <v>2</v>
      </c>
    </row>
    <row r="740" spans="2:16" x14ac:dyDescent="0.45">
      <c r="B740" s="44">
        <v>2014</v>
      </c>
      <c r="C740" s="43" t="s">
        <v>8371</v>
      </c>
      <c r="D740" s="61" t="s">
        <v>8326</v>
      </c>
      <c r="E740" s="21">
        <v>27.75</v>
      </c>
      <c r="F740" s="73">
        <v>8010</v>
      </c>
      <c r="G740" s="62" t="s">
        <v>8400</v>
      </c>
      <c r="H740" s="43" t="str">
        <f t="shared" si="92"/>
        <v>S</v>
      </c>
      <c r="I740" s="43" t="str">
        <f t="shared" si="90"/>
        <v/>
      </c>
      <c r="J740" s="62">
        <v>39404.32</v>
      </c>
      <c r="K740" s="61">
        <v>4</v>
      </c>
      <c r="L740" s="61"/>
      <c r="M740" s="61"/>
      <c r="N740" s="61"/>
      <c r="O740" s="61">
        <v>843</v>
      </c>
      <c r="P740" s="61">
        <f t="shared" si="91"/>
        <v>4</v>
      </c>
    </row>
    <row r="741" spans="2:16" x14ac:dyDescent="0.45">
      <c r="B741" s="44">
        <v>2014</v>
      </c>
      <c r="C741" s="43" t="s">
        <v>8381</v>
      </c>
      <c r="D741" s="61" t="s">
        <v>8347</v>
      </c>
      <c r="E741" s="21">
        <v>30</v>
      </c>
      <c r="F741" s="73">
        <v>5050</v>
      </c>
      <c r="G741" s="62" t="s">
        <v>8400</v>
      </c>
      <c r="H741" s="43" t="str">
        <f t="shared" si="92"/>
        <v/>
      </c>
      <c r="I741" s="43" t="str">
        <f t="shared" si="90"/>
        <v>F</v>
      </c>
      <c r="J741" s="62">
        <v>10</v>
      </c>
      <c r="K741" s="61"/>
      <c r="L741" s="61">
        <v>1</v>
      </c>
      <c r="M741" s="61"/>
      <c r="N741" s="61"/>
      <c r="O741" s="61">
        <v>2</v>
      </c>
      <c r="P741" s="61">
        <f t="shared" si="91"/>
        <v>1</v>
      </c>
    </row>
    <row r="742" spans="2:16" x14ac:dyDescent="0.45">
      <c r="B742" s="44">
        <v>2014</v>
      </c>
      <c r="C742" s="43" t="s">
        <v>8381</v>
      </c>
      <c r="D742" s="61" t="s">
        <v>8335</v>
      </c>
      <c r="E742" s="21">
        <v>30</v>
      </c>
      <c r="F742" s="73">
        <v>8000</v>
      </c>
      <c r="G742" s="62" t="s">
        <v>8400</v>
      </c>
      <c r="H742" s="43" t="str">
        <f t="shared" si="92"/>
        <v/>
      </c>
      <c r="I742" s="43" t="str">
        <f t="shared" si="90"/>
        <v>F</v>
      </c>
      <c r="J742" s="62">
        <v>5</v>
      </c>
      <c r="K742" s="61"/>
      <c r="L742" s="61">
        <v>1</v>
      </c>
      <c r="M742" s="61"/>
      <c r="N742" s="61"/>
      <c r="O742" s="61">
        <v>1</v>
      </c>
      <c r="P742" s="61">
        <f t="shared" si="91"/>
        <v>1</v>
      </c>
    </row>
    <row r="743" spans="2:16" x14ac:dyDescent="0.45">
      <c r="B743" s="44">
        <v>2014</v>
      </c>
      <c r="C743" s="43" t="s">
        <v>8377</v>
      </c>
      <c r="D743" s="61" t="s">
        <v>8344</v>
      </c>
      <c r="E743" s="21">
        <v>15.063136574070086</v>
      </c>
      <c r="F743" s="73">
        <v>8500</v>
      </c>
      <c r="G743" s="62" t="s">
        <v>8400</v>
      </c>
      <c r="H743" s="43" t="str">
        <f t="shared" si="92"/>
        <v/>
      </c>
      <c r="I743" s="43" t="str">
        <f t="shared" si="90"/>
        <v>F</v>
      </c>
      <c r="J743" s="62">
        <v>350</v>
      </c>
      <c r="K743" s="61"/>
      <c r="L743" s="61"/>
      <c r="M743" s="61">
        <v>1</v>
      </c>
      <c r="N743" s="61"/>
      <c r="O743" s="61">
        <v>13</v>
      </c>
      <c r="P743" s="61">
        <f t="shared" si="91"/>
        <v>1</v>
      </c>
    </row>
    <row r="744" spans="2:16" x14ac:dyDescent="0.45">
      <c r="B744" s="44">
        <v>2014</v>
      </c>
      <c r="C744" s="43" t="s">
        <v>8377</v>
      </c>
      <c r="D744" s="61" t="s">
        <v>8349</v>
      </c>
      <c r="E744" s="21">
        <v>59.958333333328483</v>
      </c>
      <c r="F744" s="73">
        <v>7500</v>
      </c>
      <c r="G744" s="62" t="s">
        <v>8400</v>
      </c>
      <c r="H744" s="43" t="str">
        <f t="shared" si="92"/>
        <v>S</v>
      </c>
      <c r="I744" s="43" t="str">
        <f t="shared" si="90"/>
        <v/>
      </c>
      <c r="J744" s="62">
        <v>11231</v>
      </c>
      <c r="K744" s="61">
        <v>1</v>
      </c>
      <c r="L744" s="61"/>
      <c r="M744" s="61"/>
      <c r="N744" s="61"/>
      <c r="O744" s="61">
        <v>70</v>
      </c>
      <c r="P744" s="61">
        <f t="shared" si="91"/>
        <v>1</v>
      </c>
    </row>
    <row r="745" spans="2:16" x14ac:dyDescent="0.45">
      <c r="B745" s="44">
        <v>2014</v>
      </c>
      <c r="C745" s="43" t="s">
        <v>8376</v>
      </c>
      <c r="D745" s="61" t="s">
        <v>8324</v>
      </c>
      <c r="E745" s="21">
        <v>30</v>
      </c>
      <c r="F745" s="73">
        <v>5500</v>
      </c>
      <c r="G745" s="62" t="s">
        <v>8400</v>
      </c>
      <c r="H745" s="43" t="str">
        <f t="shared" si="92"/>
        <v/>
      </c>
      <c r="I745" s="43" t="str">
        <f t="shared" si="90"/>
        <v>F</v>
      </c>
      <c r="J745" s="62">
        <v>586</v>
      </c>
      <c r="K745" s="61"/>
      <c r="L745" s="61">
        <v>2</v>
      </c>
      <c r="M745" s="61"/>
      <c r="N745" s="61"/>
      <c r="O745" s="61">
        <v>15</v>
      </c>
      <c r="P745" s="61">
        <f t="shared" si="91"/>
        <v>2</v>
      </c>
    </row>
    <row r="746" spans="2:16" x14ac:dyDescent="0.45">
      <c r="B746" s="44">
        <v>2014</v>
      </c>
      <c r="C746" s="43" t="s">
        <v>8376</v>
      </c>
      <c r="D746" s="61" t="s">
        <v>8323</v>
      </c>
      <c r="E746" s="21">
        <v>17.558020833334012</v>
      </c>
      <c r="F746" s="73">
        <v>5000</v>
      </c>
      <c r="G746" s="62" t="s">
        <v>8400</v>
      </c>
      <c r="H746" s="43" t="str">
        <f t="shared" si="92"/>
        <v>S</v>
      </c>
      <c r="I746" s="43" t="str">
        <f t="shared" si="90"/>
        <v/>
      </c>
      <c r="J746" s="62">
        <v>6120</v>
      </c>
      <c r="K746" s="61">
        <v>1</v>
      </c>
      <c r="L746" s="61"/>
      <c r="M746" s="61"/>
      <c r="N746" s="61"/>
      <c r="O746" s="61">
        <v>108</v>
      </c>
      <c r="P746" s="61">
        <f t="shared" si="91"/>
        <v>1</v>
      </c>
    </row>
    <row r="747" spans="2:16" x14ac:dyDescent="0.45">
      <c r="B747" s="44">
        <v>2014</v>
      </c>
      <c r="C747" s="43" t="s">
        <v>8376</v>
      </c>
      <c r="D747" s="61" t="s">
        <v>8355</v>
      </c>
      <c r="E747" s="21">
        <v>30.135046296294604</v>
      </c>
      <c r="F747" s="73">
        <v>5000</v>
      </c>
      <c r="G747" s="62" t="s">
        <v>8400</v>
      </c>
      <c r="H747" s="43" t="str">
        <f t="shared" si="92"/>
        <v>S</v>
      </c>
      <c r="I747" s="43" t="str">
        <f t="shared" si="90"/>
        <v/>
      </c>
      <c r="J747" s="62">
        <v>17731</v>
      </c>
      <c r="K747" s="61">
        <v>1</v>
      </c>
      <c r="L747" s="61"/>
      <c r="M747" s="61"/>
      <c r="N747" s="61"/>
      <c r="O747" s="61">
        <v>199</v>
      </c>
      <c r="P747" s="61">
        <f t="shared" si="91"/>
        <v>1</v>
      </c>
    </row>
    <row r="748" spans="2:16" x14ac:dyDescent="0.45">
      <c r="B748" s="44">
        <v>2014</v>
      </c>
      <c r="C748" s="43" t="s">
        <v>8376</v>
      </c>
      <c r="D748" s="61" t="s">
        <v>8351</v>
      </c>
      <c r="E748" s="21">
        <v>30.520734953704959</v>
      </c>
      <c r="F748" s="73">
        <v>6500</v>
      </c>
      <c r="G748" s="62" t="s">
        <v>8400</v>
      </c>
      <c r="H748" s="43" t="str">
        <f t="shared" si="92"/>
        <v>S</v>
      </c>
      <c r="I748" s="43" t="str">
        <f t="shared" si="90"/>
        <v/>
      </c>
      <c r="J748" s="62">
        <v>108871</v>
      </c>
      <c r="K748" s="61">
        <v>2</v>
      </c>
      <c r="L748" s="61"/>
      <c r="M748" s="61"/>
      <c r="N748" s="61"/>
      <c r="O748" s="61">
        <v>2079</v>
      </c>
      <c r="P748" s="61">
        <f t="shared" si="91"/>
        <v>2</v>
      </c>
    </row>
    <row r="749" spans="2:16" x14ac:dyDescent="0.45">
      <c r="B749" s="44">
        <v>2014</v>
      </c>
      <c r="C749" s="43" t="s">
        <v>8370</v>
      </c>
      <c r="D749" s="61" t="s">
        <v>8358</v>
      </c>
      <c r="E749" s="21">
        <v>30</v>
      </c>
      <c r="F749" s="73">
        <v>8500</v>
      </c>
      <c r="G749" s="62" t="s">
        <v>8400</v>
      </c>
      <c r="H749" s="43" t="str">
        <f t="shared" si="92"/>
        <v/>
      </c>
      <c r="I749" s="43" t="str">
        <f t="shared" si="90"/>
        <v>F</v>
      </c>
      <c r="J749" s="62">
        <v>2206</v>
      </c>
      <c r="K749" s="61"/>
      <c r="L749" s="61">
        <v>2</v>
      </c>
      <c r="M749" s="61"/>
      <c r="N749" s="61"/>
      <c r="O749" s="61">
        <v>34</v>
      </c>
      <c r="P749" s="61">
        <f t="shared" si="91"/>
        <v>2</v>
      </c>
    </row>
    <row r="750" spans="2:16" x14ac:dyDescent="0.45">
      <c r="B750" s="44">
        <v>2014</v>
      </c>
      <c r="C750" s="43" t="s">
        <v>8370</v>
      </c>
      <c r="D750" s="61" t="s">
        <v>8315</v>
      </c>
      <c r="E750" s="21">
        <v>21.789456018515921</v>
      </c>
      <c r="F750" s="73">
        <v>9665</v>
      </c>
      <c r="G750" s="62" t="s">
        <v>8400</v>
      </c>
      <c r="H750" s="43" t="str">
        <f t="shared" si="92"/>
        <v>S</v>
      </c>
      <c r="I750" s="43" t="str">
        <f t="shared" si="90"/>
        <v/>
      </c>
      <c r="J750" s="62">
        <v>12000</v>
      </c>
      <c r="K750" s="61">
        <v>1</v>
      </c>
      <c r="L750" s="61"/>
      <c r="M750" s="61"/>
      <c r="N750" s="61"/>
      <c r="O750" s="61">
        <v>86</v>
      </c>
      <c r="P750" s="61">
        <f t="shared" si="91"/>
        <v>1</v>
      </c>
    </row>
    <row r="751" spans="2:16" x14ac:dyDescent="0.45">
      <c r="B751" s="44">
        <v>2014</v>
      </c>
      <c r="C751" s="43" t="s">
        <v>8370</v>
      </c>
      <c r="D751" s="61" t="s">
        <v>8347</v>
      </c>
      <c r="E751" s="21">
        <v>35.627465277775627</v>
      </c>
      <c r="F751" s="73">
        <v>7250</v>
      </c>
      <c r="G751" s="62" t="s">
        <v>8400</v>
      </c>
      <c r="H751" s="43" t="str">
        <f t="shared" si="92"/>
        <v/>
      </c>
      <c r="I751" s="43" t="str">
        <f t="shared" si="90"/>
        <v>F</v>
      </c>
      <c r="J751" s="62">
        <v>645</v>
      </c>
      <c r="K751" s="61"/>
      <c r="L751" s="61">
        <v>2</v>
      </c>
      <c r="M751" s="61"/>
      <c r="N751" s="61"/>
      <c r="O751" s="61">
        <v>13</v>
      </c>
      <c r="P751" s="61">
        <f t="shared" si="91"/>
        <v>2</v>
      </c>
    </row>
    <row r="752" spans="2:16" x14ac:dyDescent="0.45">
      <c r="B752" s="44">
        <v>2014</v>
      </c>
      <c r="C752" s="43" t="s">
        <v>8370</v>
      </c>
      <c r="D752" s="61" t="s">
        <v>8323</v>
      </c>
      <c r="E752" s="21">
        <v>31.5</v>
      </c>
      <c r="F752" s="73">
        <v>8000</v>
      </c>
      <c r="G752" s="62" t="s">
        <v>8400</v>
      </c>
      <c r="H752" s="43" t="str">
        <f t="shared" si="92"/>
        <v>S</v>
      </c>
      <c r="I752" s="43" t="str">
        <f t="shared" si="90"/>
        <v/>
      </c>
      <c r="J752" s="62">
        <v>11505</v>
      </c>
      <c r="K752" s="61">
        <v>2</v>
      </c>
      <c r="L752" s="61"/>
      <c r="M752" s="61"/>
      <c r="N752" s="61"/>
      <c r="O752" s="61">
        <v>183</v>
      </c>
      <c r="P752" s="61">
        <f t="shared" si="91"/>
        <v>2</v>
      </c>
    </row>
    <row r="753" spans="2:16" x14ac:dyDescent="0.45">
      <c r="B753" s="44">
        <v>2014</v>
      </c>
      <c r="C753" s="43" t="s">
        <v>8370</v>
      </c>
      <c r="D753" s="61" t="s">
        <v>8350</v>
      </c>
      <c r="E753" s="21">
        <v>30</v>
      </c>
      <c r="F753" s="73">
        <v>6500</v>
      </c>
      <c r="G753" s="62" t="s">
        <v>8400</v>
      </c>
      <c r="H753" s="43" t="str">
        <f t="shared" si="92"/>
        <v/>
      </c>
      <c r="I753" s="43" t="str">
        <f t="shared" si="90"/>
        <v>F</v>
      </c>
      <c r="J753" s="62">
        <v>0</v>
      </c>
      <c r="K753" s="61"/>
      <c r="L753" s="61">
        <v>1</v>
      </c>
      <c r="M753" s="61"/>
      <c r="N753" s="61"/>
      <c r="O753" s="61">
        <v>0</v>
      </c>
      <c r="P753" s="61">
        <f t="shared" si="91"/>
        <v>1</v>
      </c>
    </row>
    <row r="754" spans="2:16" x14ac:dyDescent="0.45">
      <c r="B754" s="44">
        <v>2014</v>
      </c>
      <c r="C754" s="43" t="s">
        <v>8370</v>
      </c>
      <c r="D754" s="61" t="s">
        <v>8351</v>
      </c>
      <c r="E754" s="21">
        <v>21</v>
      </c>
      <c r="F754" s="73">
        <v>8500</v>
      </c>
      <c r="G754" s="62" t="s">
        <v>8400</v>
      </c>
      <c r="H754" s="43" t="str">
        <f t="shared" si="92"/>
        <v>S</v>
      </c>
      <c r="I754" s="43" t="str">
        <f t="shared" si="90"/>
        <v/>
      </c>
      <c r="J754" s="62">
        <v>11428.19</v>
      </c>
      <c r="K754" s="61">
        <v>1</v>
      </c>
      <c r="L754" s="61"/>
      <c r="M754" s="61"/>
      <c r="N754" s="61"/>
      <c r="O754" s="61">
        <v>480</v>
      </c>
      <c r="P754" s="61">
        <f t="shared" si="91"/>
        <v>1</v>
      </c>
    </row>
    <row r="755" spans="2:16" x14ac:dyDescent="0.45">
      <c r="B755" s="44">
        <v>2014</v>
      </c>
      <c r="C755" s="43" t="s">
        <v>8380</v>
      </c>
      <c r="D755" s="61" t="s">
        <v>8328</v>
      </c>
      <c r="E755" s="21">
        <v>31.160532407404389</v>
      </c>
      <c r="F755" s="73">
        <v>5000</v>
      </c>
      <c r="G755" s="62" t="s">
        <v>8400</v>
      </c>
      <c r="H755" s="43" t="str">
        <f t="shared" si="92"/>
        <v/>
      </c>
      <c r="I755" s="43" t="str">
        <f t="shared" si="90"/>
        <v>F</v>
      </c>
      <c r="J755" s="62">
        <v>30</v>
      </c>
      <c r="K755" s="61"/>
      <c r="L755" s="61">
        <v>1</v>
      </c>
      <c r="M755" s="61"/>
      <c r="N755" s="61"/>
      <c r="O755" s="61">
        <v>1</v>
      </c>
      <c r="P755" s="61">
        <f t="shared" si="91"/>
        <v>1</v>
      </c>
    </row>
    <row r="756" spans="2:16" x14ac:dyDescent="0.45">
      <c r="B756" s="44">
        <v>2014</v>
      </c>
      <c r="C756" s="43" t="s">
        <v>8380</v>
      </c>
      <c r="D756" s="61" t="s">
        <v>8323</v>
      </c>
      <c r="E756" s="21">
        <v>40</v>
      </c>
      <c r="F756" s="73">
        <v>8500</v>
      </c>
      <c r="G756" s="62" t="s">
        <v>8400</v>
      </c>
      <c r="H756" s="43" t="str">
        <f t="shared" si="92"/>
        <v>S</v>
      </c>
      <c r="I756" s="43" t="str">
        <f t="shared" si="90"/>
        <v/>
      </c>
      <c r="J756" s="62">
        <v>10388</v>
      </c>
      <c r="K756" s="61">
        <v>2</v>
      </c>
      <c r="L756" s="61"/>
      <c r="M756" s="61"/>
      <c r="N756" s="61"/>
      <c r="O756" s="61">
        <v>126</v>
      </c>
      <c r="P756" s="61">
        <f t="shared" si="91"/>
        <v>2</v>
      </c>
    </row>
    <row r="757" spans="2:16" x14ac:dyDescent="0.45">
      <c r="B757" s="44">
        <v>2014</v>
      </c>
      <c r="C757" s="43" t="s">
        <v>8380</v>
      </c>
      <c r="D757" s="61" t="s">
        <v>8351</v>
      </c>
      <c r="E757" s="21">
        <v>32.33092592592584</v>
      </c>
      <c r="F757" s="73">
        <v>5000</v>
      </c>
      <c r="G757" s="62" t="s">
        <v>8400</v>
      </c>
      <c r="H757" s="43" t="str">
        <f t="shared" si="92"/>
        <v>S</v>
      </c>
      <c r="I757" s="43" t="str">
        <f t="shared" si="90"/>
        <v/>
      </c>
      <c r="J757" s="62">
        <v>24790</v>
      </c>
      <c r="K757" s="61">
        <v>1</v>
      </c>
      <c r="L757" s="61"/>
      <c r="M757" s="61"/>
      <c r="N757" s="61"/>
      <c r="O757" s="61">
        <v>988</v>
      </c>
      <c r="P757" s="61">
        <f t="shared" si="91"/>
        <v>1</v>
      </c>
    </row>
    <row r="758" spans="2:16" x14ac:dyDescent="0.45">
      <c r="B758" s="44">
        <v>2014</v>
      </c>
      <c r="C758" s="43" t="s">
        <v>8380</v>
      </c>
      <c r="D758" s="61" t="s">
        <v>8320</v>
      </c>
      <c r="E758" s="21">
        <v>30</v>
      </c>
      <c r="F758" s="73">
        <v>5000</v>
      </c>
      <c r="G758" s="62" t="s">
        <v>8400</v>
      </c>
      <c r="H758" s="43" t="str">
        <f t="shared" si="92"/>
        <v/>
      </c>
      <c r="I758" s="43" t="str">
        <f t="shared" si="90"/>
        <v>F</v>
      </c>
      <c r="J758" s="62">
        <v>0</v>
      </c>
      <c r="K758" s="61"/>
      <c r="L758" s="61"/>
      <c r="M758" s="61">
        <v>1</v>
      </c>
      <c r="N758" s="61"/>
      <c r="O758" s="61">
        <v>0</v>
      </c>
      <c r="P758" s="61">
        <f t="shared" si="91"/>
        <v>1</v>
      </c>
    </row>
    <row r="759" spans="2:16" x14ac:dyDescent="0.45">
      <c r="B759" s="44">
        <v>2014</v>
      </c>
      <c r="C759" s="43" t="s">
        <v>8378</v>
      </c>
      <c r="D759" s="61" t="s">
        <v>8337</v>
      </c>
      <c r="E759" s="21">
        <v>38</v>
      </c>
      <c r="F759" s="73">
        <v>6000</v>
      </c>
      <c r="G759" s="62" t="s">
        <v>8400</v>
      </c>
      <c r="H759" s="43" t="str">
        <f t="shared" si="92"/>
        <v/>
      </c>
      <c r="I759" s="43" t="str">
        <f t="shared" si="90"/>
        <v>F</v>
      </c>
      <c r="J759" s="62">
        <v>530</v>
      </c>
      <c r="K759" s="61"/>
      <c r="L759" s="61">
        <v>1</v>
      </c>
      <c r="M759" s="61"/>
      <c r="N759" s="61"/>
      <c r="O759" s="61">
        <v>12</v>
      </c>
      <c r="P759" s="61">
        <f t="shared" si="91"/>
        <v>1</v>
      </c>
    </row>
    <row r="760" spans="2:16" x14ac:dyDescent="0.45">
      <c r="B760" s="44">
        <v>2014</v>
      </c>
      <c r="C760" s="43" t="s">
        <v>8378</v>
      </c>
      <c r="D760" s="61" t="s">
        <v>8312</v>
      </c>
      <c r="E760" s="21">
        <v>24.040300925924385</v>
      </c>
      <c r="F760" s="73">
        <v>5000</v>
      </c>
      <c r="G760" s="62" t="s">
        <v>8400</v>
      </c>
      <c r="H760" s="43" t="str">
        <f t="shared" si="92"/>
        <v>S</v>
      </c>
      <c r="I760" s="43" t="str">
        <f t="shared" si="90"/>
        <v/>
      </c>
      <c r="J760" s="62">
        <v>5200</v>
      </c>
      <c r="K760" s="61">
        <v>1</v>
      </c>
      <c r="L760" s="61"/>
      <c r="M760" s="61"/>
      <c r="N760" s="61"/>
      <c r="O760" s="61">
        <v>81</v>
      </c>
      <c r="P760" s="61">
        <f t="shared" si="91"/>
        <v>1</v>
      </c>
    </row>
    <row r="761" spans="2:16" x14ac:dyDescent="0.45">
      <c r="B761" s="44">
        <v>2014</v>
      </c>
      <c r="C761" s="43" t="s">
        <v>8378</v>
      </c>
      <c r="D761" s="61" t="s">
        <v>8351</v>
      </c>
      <c r="E761" s="21">
        <v>30</v>
      </c>
      <c r="F761" s="73">
        <v>8500</v>
      </c>
      <c r="G761" s="62" t="s">
        <v>8400</v>
      </c>
      <c r="H761" s="43" t="str">
        <f t="shared" si="92"/>
        <v>S</v>
      </c>
      <c r="I761" s="43" t="str">
        <f t="shared" si="90"/>
        <v/>
      </c>
      <c r="J761" s="62">
        <v>10706</v>
      </c>
      <c r="K761" s="61">
        <v>1</v>
      </c>
      <c r="L761" s="61"/>
      <c r="M761" s="61"/>
      <c r="N761" s="61"/>
      <c r="O761" s="61">
        <v>498</v>
      </c>
      <c r="P761" s="61">
        <f t="shared" si="91"/>
        <v>1</v>
      </c>
    </row>
    <row r="762" spans="2:16" x14ac:dyDescent="0.45">
      <c r="B762" s="44">
        <v>2014</v>
      </c>
      <c r="C762" s="43" t="s">
        <v>8369</v>
      </c>
      <c r="D762" s="61" t="s">
        <v>8315</v>
      </c>
      <c r="E762" s="21">
        <v>30.306342592593865</v>
      </c>
      <c r="F762" s="73">
        <v>7000</v>
      </c>
      <c r="G762" s="62" t="s">
        <v>8400</v>
      </c>
      <c r="H762" s="43" t="str">
        <f t="shared" si="92"/>
        <v>S</v>
      </c>
      <c r="I762" s="43" t="str">
        <f t="shared" si="90"/>
        <v/>
      </c>
      <c r="J762" s="62">
        <v>7711.3</v>
      </c>
      <c r="K762" s="61">
        <v>1</v>
      </c>
      <c r="L762" s="61"/>
      <c r="M762" s="61"/>
      <c r="N762" s="61"/>
      <c r="O762" s="61">
        <v>113</v>
      </c>
      <c r="P762" s="61">
        <f t="shared" si="91"/>
        <v>1</v>
      </c>
    </row>
    <row r="763" spans="2:16" x14ac:dyDescent="0.45">
      <c r="B763" s="44">
        <v>2014</v>
      </c>
      <c r="C763" s="43" t="s">
        <v>8369</v>
      </c>
      <c r="D763" s="61" t="s">
        <v>8347</v>
      </c>
      <c r="E763" s="21">
        <v>29</v>
      </c>
      <c r="F763" s="73">
        <v>6500</v>
      </c>
      <c r="G763" s="62" t="s">
        <v>8400</v>
      </c>
      <c r="H763" s="43" t="str">
        <f t="shared" si="92"/>
        <v/>
      </c>
      <c r="I763" s="43" t="str">
        <f t="shared" si="90"/>
        <v>F</v>
      </c>
      <c r="J763" s="62">
        <v>2196</v>
      </c>
      <c r="K763" s="61"/>
      <c r="L763" s="61">
        <v>1</v>
      </c>
      <c r="M763" s="61"/>
      <c r="N763" s="61"/>
      <c r="O763" s="61">
        <v>16</v>
      </c>
      <c r="P763" s="61">
        <f t="shared" si="91"/>
        <v>1</v>
      </c>
    </row>
    <row r="764" spans="2:16" x14ac:dyDescent="0.45">
      <c r="B764" s="44">
        <v>2014</v>
      </c>
      <c r="C764" s="43" t="s">
        <v>8374</v>
      </c>
      <c r="D764" s="61" t="s">
        <v>8345</v>
      </c>
      <c r="E764" s="21">
        <v>30</v>
      </c>
      <c r="F764" s="73">
        <v>7500</v>
      </c>
      <c r="G764" s="62" t="s">
        <v>8400</v>
      </c>
      <c r="H764" s="43" t="str">
        <f t="shared" si="92"/>
        <v/>
      </c>
      <c r="I764" s="43" t="str">
        <f t="shared" si="90"/>
        <v>F</v>
      </c>
      <c r="J764" s="62">
        <v>1</v>
      </c>
      <c r="K764" s="61"/>
      <c r="L764" s="61">
        <v>1</v>
      </c>
      <c r="M764" s="61"/>
      <c r="N764" s="61"/>
      <c r="O764" s="61">
        <v>1</v>
      </c>
      <c r="P764" s="61">
        <f t="shared" si="91"/>
        <v>1</v>
      </c>
    </row>
    <row r="765" spans="2:16" x14ac:dyDescent="0.45">
      <c r="B765" s="44">
        <v>2014</v>
      </c>
      <c r="C765" s="43" t="s">
        <v>8374</v>
      </c>
      <c r="D765" s="61" t="s">
        <v>8326</v>
      </c>
      <c r="E765" s="21">
        <v>40.037800925922056</v>
      </c>
      <c r="F765" s="73">
        <v>6900</v>
      </c>
      <c r="G765" s="62" t="s">
        <v>8400</v>
      </c>
      <c r="H765" s="43" t="str">
        <f t="shared" si="92"/>
        <v>S</v>
      </c>
      <c r="I765" s="43" t="str">
        <f t="shared" si="90"/>
        <v/>
      </c>
      <c r="J765" s="62">
        <v>7019</v>
      </c>
      <c r="K765" s="61">
        <v>1</v>
      </c>
      <c r="L765" s="61"/>
      <c r="M765" s="61"/>
      <c r="N765" s="61"/>
      <c r="O765" s="61">
        <v>65</v>
      </c>
      <c r="P765" s="61">
        <f t="shared" si="91"/>
        <v>1</v>
      </c>
    </row>
    <row r="766" spans="2:16" x14ac:dyDescent="0.45">
      <c r="B766" s="44">
        <v>2014</v>
      </c>
      <c r="C766" s="43" t="s">
        <v>8373</v>
      </c>
      <c r="D766" s="61" t="s">
        <v>8329</v>
      </c>
      <c r="E766" s="21">
        <v>28.041666666666668</v>
      </c>
      <c r="F766" s="73">
        <v>6400</v>
      </c>
      <c r="G766" s="62" t="s">
        <v>8400</v>
      </c>
      <c r="H766" s="43" t="str">
        <f t="shared" si="92"/>
        <v>S</v>
      </c>
      <c r="I766" s="43" t="str">
        <f t="shared" si="90"/>
        <v/>
      </c>
      <c r="J766" s="62">
        <v>6740.3799999999992</v>
      </c>
      <c r="K766" s="61">
        <v>3</v>
      </c>
      <c r="L766" s="61"/>
      <c r="M766" s="61"/>
      <c r="N766" s="61"/>
      <c r="O766" s="61">
        <v>142</v>
      </c>
      <c r="P766" s="61">
        <f t="shared" si="91"/>
        <v>3</v>
      </c>
    </row>
    <row r="767" spans="2:16" x14ac:dyDescent="0.45">
      <c r="B767" s="44">
        <v>2014</v>
      </c>
      <c r="C767" s="43" t="s">
        <v>8373</v>
      </c>
      <c r="D767" s="61" t="s">
        <v>8327</v>
      </c>
      <c r="E767" s="21">
        <v>30.041666666664241</v>
      </c>
      <c r="F767" s="73">
        <v>5000</v>
      </c>
      <c r="G767" s="62" t="s">
        <v>8400</v>
      </c>
      <c r="H767" s="43" t="str">
        <f t="shared" si="92"/>
        <v>S</v>
      </c>
      <c r="I767" s="43" t="str">
        <f t="shared" si="90"/>
        <v/>
      </c>
      <c r="J767" s="62">
        <v>5066</v>
      </c>
      <c r="K767" s="61">
        <v>1</v>
      </c>
      <c r="L767" s="61"/>
      <c r="M767" s="61"/>
      <c r="N767" s="61"/>
      <c r="O767" s="61">
        <v>94</v>
      </c>
      <c r="P767" s="61">
        <f t="shared" si="91"/>
        <v>1</v>
      </c>
    </row>
    <row r="768" spans="2:16" x14ac:dyDescent="0.45">
      <c r="B768" s="44">
        <v>2014</v>
      </c>
      <c r="C768" s="43" t="s">
        <v>8373</v>
      </c>
      <c r="D768" s="61" t="s">
        <v>8340</v>
      </c>
      <c r="E768" s="21">
        <v>22.411574074074451</v>
      </c>
      <c r="F768" s="73">
        <v>5000</v>
      </c>
      <c r="G768" s="62" t="s">
        <v>8400</v>
      </c>
      <c r="H768" s="43" t="str">
        <f t="shared" si="92"/>
        <v/>
      </c>
      <c r="I768" s="43" t="str">
        <f t="shared" si="90"/>
        <v>F</v>
      </c>
      <c r="J768" s="62">
        <v>2537</v>
      </c>
      <c r="K768" s="61"/>
      <c r="L768" s="61"/>
      <c r="M768" s="61">
        <v>1</v>
      </c>
      <c r="N768" s="61"/>
      <c r="O768" s="61">
        <v>34</v>
      </c>
      <c r="P768" s="61">
        <f t="shared" si="91"/>
        <v>1</v>
      </c>
    </row>
    <row r="769" spans="2:16" x14ac:dyDescent="0.45">
      <c r="B769" s="44">
        <v>2014</v>
      </c>
      <c r="C769" s="43" t="s">
        <v>8372</v>
      </c>
      <c r="D769" s="61" t="s">
        <v>8358</v>
      </c>
      <c r="E769" s="21">
        <v>20.430763888885849</v>
      </c>
      <c r="F769" s="73">
        <v>8000</v>
      </c>
      <c r="G769" s="62" t="s">
        <v>8400</v>
      </c>
      <c r="H769" s="43" t="str">
        <f t="shared" si="92"/>
        <v/>
      </c>
      <c r="I769" s="43" t="str">
        <f t="shared" si="90"/>
        <v>F</v>
      </c>
      <c r="J769" s="62">
        <v>35</v>
      </c>
      <c r="K769" s="61"/>
      <c r="L769" s="61">
        <v>1</v>
      </c>
      <c r="M769" s="61"/>
      <c r="N769" s="61"/>
      <c r="O769" s="61">
        <v>4</v>
      </c>
      <c r="P769" s="61">
        <f t="shared" si="91"/>
        <v>1</v>
      </c>
    </row>
    <row r="770" spans="2:16" x14ac:dyDescent="0.45">
      <c r="B770" s="44">
        <v>2014</v>
      </c>
      <c r="C770" s="43" t="s">
        <v>8372</v>
      </c>
      <c r="D770" s="61" t="s">
        <v>8330</v>
      </c>
      <c r="E770" s="21">
        <v>30</v>
      </c>
      <c r="F770" s="73">
        <v>7501</v>
      </c>
      <c r="G770" s="62" t="s">
        <v>8400</v>
      </c>
      <c r="H770" s="43" t="str">
        <f t="shared" si="92"/>
        <v>S</v>
      </c>
      <c r="I770" s="43" t="str">
        <f t="shared" si="90"/>
        <v/>
      </c>
      <c r="J770" s="62">
        <v>7733</v>
      </c>
      <c r="K770" s="61">
        <v>1</v>
      </c>
      <c r="L770" s="61"/>
      <c r="M770" s="61"/>
      <c r="N770" s="61"/>
      <c r="O770" s="61">
        <v>111</v>
      </c>
      <c r="P770" s="61">
        <f t="shared" si="91"/>
        <v>1</v>
      </c>
    </row>
    <row r="771" spans="2:16" x14ac:dyDescent="0.45">
      <c r="B771" s="44">
        <v>2014</v>
      </c>
      <c r="C771" s="43" t="s">
        <v>8372</v>
      </c>
      <c r="D771" s="61" t="s">
        <v>8324</v>
      </c>
      <c r="E771" s="21">
        <v>30</v>
      </c>
      <c r="F771" s="73">
        <v>7000</v>
      </c>
      <c r="G771" s="62" t="s">
        <v>8400</v>
      </c>
      <c r="H771" s="43" t="str">
        <f t="shared" si="92"/>
        <v/>
      </c>
      <c r="I771" s="43" t="str">
        <f t="shared" si="90"/>
        <v>F</v>
      </c>
      <c r="J771" s="62">
        <v>2521</v>
      </c>
      <c r="K771" s="61"/>
      <c r="L771" s="61">
        <v>1</v>
      </c>
      <c r="M771" s="61"/>
      <c r="N771" s="61"/>
      <c r="O771" s="61">
        <v>44</v>
      </c>
      <c r="P771" s="61">
        <f t="shared" si="91"/>
        <v>1</v>
      </c>
    </row>
    <row r="772" spans="2:16" x14ac:dyDescent="0.45">
      <c r="B772" s="44">
        <v>2014</v>
      </c>
      <c r="C772" s="43" t="s">
        <v>8372</v>
      </c>
      <c r="D772" s="61" t="s">
        <v>8335</v>
      </c>
      <c r="E772" s="21">
        <v>60.041666666664241</v>
      </c>
      <c r="F772" s="73">
        <v>5000</v>
      </c>
      <c r="G772" s="62" t="s">
        <v>8400</v>
      </c>
      <c r="H772" s="43" t="str">
        <f t="shared" si="92"/>
        <v/>
      </c>
      <c r="I772" s="43" t="str">
        <f t="shared" ref="I772:I835" si="93">IFERROR(VLOOKUP(D772,$W$143:$AC$169,7,0),"")</f>
        <v>F</v>
      </c>
      <c r="J772" s="62">
        <v>11</v>
      </c>
      <c r="K772" s="61"/>
      <c r="L772" s="61">
        <v>1</v>
      </c>
      <c r="M772" s="61"/>
      <c r="N772" s="61"/>
      <c r="O772" s="61">
        <v>3</v>
      </c>
      <c r="P772" s="61">
        <f t="shared" ref="P772:P835" si="94">SUM(K772:N772)</f>
        <v>1</v>
      </c>
    </row>
    <row r="773" spans="2:16" x14ac:dyDescent="0.45">
      <c r="B773" s="44">
        <v>2014</v>
      </c>
      <c r="C773" s="43" t="s">
        <v>8372</v>
      </c>
      <c r="D773" s="61" t="s">
        <v>8359</v>
      </c>
      <c r="E773" s="21">
        <v>17.397827932099364</v>
      </c>
      <c r="F773" s="73">
        <v>6000</v>
      </c>
      <c r="G773" s="62" t="s">
        <v>8400</v>
      </c>
      <c r="H773" s="43" t="str">
        <f t="shared" ref="H773:H836" si="95">IFERROR(VLOOKUP(D773,$W$125:$AC$139,7,0),"")</f>
        <v/>
      </c>
      <c r="I773" s="43" t="str">
        <f t="shared" si="93"/>
        <v>F</v>
      </c>
      <c r="J773" s="62">
        <v>4144</v>
      </c>
      <c r="K773" s="61">
        <v>2</v>
      </c>
      <c r="L773" s="61">
        <v>1</v>
      </c>
      <c r="M773" s="61"/>
      <c r="N773" s="61"/>
      <c r="O773" s="61">
        <v>93</v>
      </c>
      <c r="P773" s="61">
        <f t="shared" si="94"/>
        <v>3</v>
      </c>
    </row>
    <row r="774" spans="2:16" x14ac:dyDescent="0.45">
      <c r="B774" s="44">
        <v>2014</v>
      </c>
      <c r="C774" s="43" t="s">
        <v>8372</v>
      </c>
      <c r="D774" s="61" t="s">
        <v>8326</v>
      </c>
      <c r="E774" s="21">
        <v>30</v>
      </c>
      <c r="F774" s="73">
        <v>9000</v>
      </c>
      <c r="G774" s="62" t="s">
        <v>8400</v>
      </c>
      <c r="H774" s="43" t="str">
        <f t="shared" si="95"/>
        <v>S</v>
      </c>
      <c r="I774" s="43" t="str">
        <f t="shared" si="93"/>
        <v/>
      </c>
      <c r="J774" s="62">
        <v>11353</v>
      </c>
      <c r="K774" s="61">
        <v>1</v>
      </c>
      <c r="L774" s="61"/>
      <c r="M774" s="61"/>
      <c r="N774" s="61"/>
      <c r="O774" s="61">
        <v>184</v>
      </c>
      <c r="P774" s="61">
        <f t="shared" si="94"/>
        <v>1</v>
      </c>
    </row>
    <row r="775" spans="2:16" x14ac:dyDescent="0.45">
      <c r="B775" s="44">
        <v>2015</v>
      </c>
      <c r="C775" s="43" t="s">
        <v>8379</v>
      </c>
      <c r="D775" s="61" t="s">
        <v>8324</v>
      </c>
      <c r="E775" s="21">
        <v>30</v>
      </c>
      <c r="F775" s="73">
        <v>5000</v>
      </c>
      <c r="G775" s="62" t="s">
        <v>8400</v>
      </c>
      <c r="H775" s="43" t="str">
        <f t="shared" si="95"/>
        <v/>
      </c>
      <c r="I775" s="43" t="str">
        <f t="shared" si="93"/>
        <v>F</v>
      </c>
      <c r="J775" s="62">
        <v>177</v>
      </c>
      <c r="K775" s="61"/>
      <c r="L775" s="61">
        <v>1</v>
      </c>
      <c r="M775" s="61"/>
      <c r="N775" s="61"/>
      <c r="O775" s="61">
        <v>3</v>
      </c>
      <c r="P775" s="61">
        <f t="shared" si="94"/>
        <v>1</v>
      </c>
    </row>
    <row r="776" spans="2:16" x14ac:dyDescent="0.45">
      <c r="B776" s="44">
        <v>2015</v>
      </c>
      <c r="C776" s="43" t="s">
        <v>8379</v>
      </c>
      <c r="D776" s="61" t="s">
        <v>8320</v>
      </c>
      <c r="E776" s="21">
        <v>34</v>
      </c>
      <c r="F776" s="73">
        <v>8000</v>
      </c>
      <c r="G776" s="62" t="s">
        <v>8400</v>
      </c>
      <c r="H776" s="43" t="str">
        <f t="shared" si="95"/>
        <v/>
      </c>
      <c r="I776" s="43" t="str">
        <f t="shared" si="93"/>
        <v>F</v>
      </c>
      <c r="J776" s="62">
        <v>0</v>
      </c>
      <c r="K776" s="61"/>
      <c r="L776" s="61"/>
      <c r="M776" s="61">
        <v>3</v>
      </c>
      <c r="N776" s="61"/>
      <c r="O776" s="61">
        <v>0</v>
      </c>
      <c r="P776" s="61">
        <f t="shared" si="94"/>
        <v>3</v>
      </c>
    </row>
    <row r="777" spans="2:16" x14ac:dyDescent="0.45">
      <c r="B777" s="44">
        <v>2015</v>
      </c>
      <c r="C777" s="43" t="s">
        <v>8371</v>
      </c>
      <c r="D777" s="61" t="s">
        <v>8354</v>
      </c>
      <c r="E777" s="21">
        <v>56.531643518523197</v>
      </c>
      <c r="F777" s="73">
        <v>6500</v>
      </c>
      <c r="G777" s="62" t="s">
        <v>8400</v>
      </c>
      <c r="H777" s="43" t="str">
        <f t="shared" si="95"/>
        <v>S</v>
      </c>
      <c r="I777" s="43" t="str">
        <f t="shared" si="93"/>
        <v/>
      </c>
      <c r="J777" s="62">
        <v>6555</v>
      </c>
      <c r="K777" s="61">
        <v>1</v>
      </c>
      <c r="L777" s="61"/>
      <c r="M777" s="61"/>
      <c r="N777" s="61"/>
      <c r="O777" s="61">
        <v>150</v>
      </c>
      <c r="P777" s="61">
        <f t="shared" si="94"/>
        <v>1</v>
      </c>
    </row>
    <row r="778" spans="2:16" x14ac:dyDescent="0.45">
      <c r="B778" s="44">
        <v>2015</v>
      </c>
      <c r="C778" s="43" t="s">
        <v>8371</v>
      </c>
      <c r="D778" s="61" t="s">
        <v>8324</v>
      </c>
      <c r="E778" s="21">
        <v>30</v>
      </c>
      <c r="F778" s="73">
        <v>5000</v>
      </c>
      <c r="G778" s="62" t="s">
        <v>8400</v>
      </c>
      <c r="H778" s="43" t="str">
        <f t="shared" si="95"/>
        <v/>
      </c>
      <c r="I778" s="43" t="str">
        <f t="shared" si="93"/>
        <v>F</v>
      </c>
      <c r="J778" s="62">
        <v>0</v>
      </c>
      <c r="K778" s="61"/>
      <c r="L778" s="61">
        <v>1</v>
      </c>
      <c r="M778" s="61"/>
      <c r="N778" s="61"/>
      <c r="O778" s="61">
        <v>0</v>
      </c>
      <c r="P778" s="61">
        <f t="shared" si="94"/>
        <v>1</v>
      </c>
    </row>
    <row r="779" spans="2:16" x14ac:dyDescent="0.45">
      <c r="B779" s="44">
        <v>2015</v>
      </c>
      <c r="C779" s="43" t="s">
        <v>8371</v>
      </c>
      <c r="D779" s="61" t="s">
        <v>8343</v>
      </c>
      <c r="E779" s="21">
        <v>26.547268518515921</v>
      </c>
      <c r="F779" s="73">
        <v>6750</v>
      </c>
      <c r="G779" s="62" t="s">
        <v>8400</v>
      </c>
      <c r="H779" s="43" t="str">
        <f t="shared" si="95"/>
        <v/>
      </c>
      <c r="I779" s="43" t="str">
        <f t="shared" si="93"/>
        <v>F</v>
      </c>
      <c r="J779" s="62">
        <v>0</v>
      </c>
      <c r="K779" s="61"/>
      <c r="L779" s="61">
        <v>2</v>
      </c>
      <c r="M779" s="61"/>
      <c r="N779" s="61"/>
      <c r="O779" s="61">
        <v>0</v>
      </c>
      <c r="P779" s="61">
        <f t="shared" si="94"/>
        <v>2</v>
      </c>
    </row>
    <row r="780" spans="2:16" x14ac:dyDescent="0.45">
      <c r="B780" s="44">
        <v>2015</v>
      </c>
      <c r="C780" s="43" t="s">
        <v>8371</v>
      </c>
      <c r="D780" s="61" t="s">
        <v>8313</v>
      </c>
      <c r="E780" s="21">
        <v>29.798402777771116</v>
      </c>
      <c r="F780" s="73">
        <v>5000</v>
      </c>
      <c r="G780" s="62" t="s">
        <v>8400</v>
      </c>
      <c r="H780" s="43" t="str">
        <f t="shared" si="95"/>
        <v/>
      </c>
      <c r="I780" s="43" t="str">
        <f t="shared" si="93"/>
        <v>F</v>
      </c>
      <c r="J780" s="62">
        <v>0</v>
      </c>
      <c r="K780" s="61"/>
      <c r="L780" s="61"/>
      <c r="M780" s="61">
        <v>1</v>
      </c>
      <c r="N780" s="61"/>
      <c r="O780" s="61">
        <v>0</v>
      </c>
      <c r="P780" s="61">
        <f t="shared" si="94"/>
        <v>1</v>
      </c>
    </row>
    <row r="781" spans="2:16" x14ac:dyDescent="0.45">
      <c r="B781" s="44">
        <v>2015</v>
      </c>
      <c r="C781" s="43" t="s">
        <v>8371</v>
      </c>
      <c r="D781" s="61" t="s">
        <v>8352</v>
      </c>
      <c r="E781" s="21">
        <v>30</v>
      </c>
      <c r="F781" s="73">
        <v>5000</v>
      </c>
      <c r="G781" s="62" t="s">
        <v>8400</v>
      </c>
      <c r="H781" s="43" t="str">
        <f t="shared" si="95"/>
        <v>S</v>
      </c>
      <c r="I781" s="43" t="str">
        <f t="shared" si="93"/>
        <v/>
      </c>
      <c r="J781" s="62">
        <v>8640</v>
      </c>
      <c r="K781" s="61">
        <v>1</v>
      </c>
      <c r="L781" s="61"/>
      <c r="M781" s="61"/>
      <c r="N781" s="61"/>
      <c r="O781" s="61">
        <v>115</v>
      </c>
      <c r="P781" s="61">
        <f t="shared" si="94"/>
        <v>1</v>
      </c>
    </row>
    <row r="782" spans="2:16" x14ac:dyDescent="0.45">
      <c r="B782" s="44">
        <v>2015</v>
      </c>
      <c r="C782" s="43" t="s">
        <v>8371</v>
      </c>
      <c r="D782" s="61" t="s">
        <v>8351</v>
      </c>
      <c r="E782" s="21">
        <v>30</v>
      </c>
      <c r="F782" s="73">
        <v>9800</v>
      </c>
      <c r="G782" s="62" t="s">
        <v>8400</v>
      </c>
      <c r="H782" s="43" t="str">
        <f t="shared" si="95"/>
        <v>S</v>
      </c>
      <c r="I782" s="43" t="str">
        <f t="shared" si="93"/>
        <v/>
      </c>
      <c r="J782" s="62">
        <v>39550.5</v>
      </c>
      <c r="K782" s="61">
        <v>1</v>
      </c>
      <c r="L782" s="61"/>
      <c r="M782" s="61"/>
      <c r="N782" s="61"/>
      <c r="O782" s="61">
        <v>480</v>
      </c>
      <c r="P782" s="61">
        <f t="shared" si="94"/>
        <v>1</v>
      </c>
    </row>
    <row r="783" spans="2:16" x14ac:dyDescent="0.45">
      <c r="B783" s="44">
        <v>2015</v>
      </c>
      <c r="C783" s="43" t="s">
        <v>8377</v>
      </c>
      <c r="D783" s="61" t="s">
        <v>8353</v>
      </c>
      <c r="E783" s="21">
        <v>29.958333333335759</v>
      </c>
      <c r="F783" s="73">
        <v>7000</v>
      </c>
      <c r="G783" s="62" t="s">
        <v>8400</v>
      </c>
      <c r="H783" s="43" t="str">
        <f t="shared" si="95"/>
        <v/>
      </c>
      <c r="I783" s="43" t="str">
        <f t="shared" si="93"/>
        <v>F</v>
      </c>
      <c r="J783" s="62">
        <v>0</v>
      </c>
      <c r="K783" s="61"/>
      <c r="L783" s="61">
        <v>1</v>
      </c>
      <c r="M783" s="61"/>
      <c r="N783" s="61"/>
      <c r="O783" s="61">
        <v>0</v>
      </c>
      <c r="P783" s="61">
        <f t="shared" si="94"/>
        <v>1</v>
      </c>
    </row>
    <row r="784" spans="2:16" x14ac:dyDescent="0.45">
      <c r="B784" s="44">
        <v>2015</v>
      </c>
      <c r="C784" s="43" t="s">
        <v>8377</v>
      </c>
      <c r="D784" s="61" t="s">
        <v>8326</v>
      </c>
      <c r="E784" s="21">
        <v>29.958333333335759</v>
      </c>
      <c r="F784" s="73">
        <v>8300</v>
      </c>
      <c r="G784" s="62" t="s">
        <v>8400</v>
      </c>
      <c r="H784" s="43" t="str">
        <f t="shared" si="95"/>
        <v>S</v>
      </c>
      <c r="I784" s="43" t="str">
        <f t="shared" si="93"/>
        <v/>
      </c>
      <c r="J784" s="62">
        <v>8956</v>
      </c>
      <c r="K784" s="61">
        <v>2</v>
      </c>
      <c r="L784" s="61"/>
      <c r="M784" s="61"/>
      <c r="N784" s="61"/>
      <c r="O784" s="61">
        <v>125</v>
      </c>
      <c r="P784" s="61">
        <f t="shared" si="94"/>
        <v>2</v>
      </c>
    </row>
    <row r="785" spans="2:16" x14ac:dyDescent="0.45">
      <c r="B785" s="44">
        <v>2015</v>
      </c>
      <c r="C785" s="43" t="s">
        <v>8376</v>
      </c>
      <c r="D785" s="61" t="s">
        <v>8332</v>
      </c>
      <c r="E785" s="21">
        <v>56.926145833334886</v>
      </c>
      <c r="F785" s="73">
        <v>7000</v>
      </c>
      <c r="G785" s="62" t="s">
        <v>8400</v>
      </c>
      <c r="H785" s="43" t="str">
        <f t="shared" si="95"/>
        <v/>
      </c>
      <c r="I785" s="43" t="str">
        <f t="shared" si="93"/>
        <v>F</v>
      </c>
      <c r="J785" s="62">
        <v>6</v>
      </c>
      <c r="K785" s="61"/>
      <c r="L785" s="61"/>
      <c r="M785" s="61">
        <v>1</v>
      </c>
      <c r="N785" s="61"/>
      <c r="O785" s="61">
        <v>2</v>
      </c>
      <c r="P785" s="61">
        <f t="shared" si="94"/>
        <v>1</v>
      </c>
    </row>
    <row r="786" spans="2:16" x14ac:dyDescent="0.45">
      <c r="B786" s="44">
        <v>2015</v>
      </c>
      <c r="C786" s="43" t="s">
        <v>8376</v>
      </c>
      <c r="D786" s="61" t="s">
        <v>8349</v>
      </c>
      <c r="E786" s="21">
        <v>30</v>
      </c>
      <c r="F786" s="73">
        <v>5000</v>
      </c>
      <c r="G786" s="62" t="s">
        <v>8400</v>
      </c>
      <c r="H786" s="43" t="str">
        <f t="shared" si="95"/>
        <v>S</v>
      </c>
      <c r="I786" s="43" t="str">
        <f t="shared" si="93"/>
        <v/>
      </c>
      <c r="J786" s="62">
        <v>11745</v>
      </c>
      <c r="K786" s="61">
        <v>1</v>
      </c>
      <c r="L786" s="61"/>
      <c r="M786" s="61"/>
      <c r="N786" s="61"/>
      <c r="O786" s="61">
        <v>183</v>
      </c>
      <c r="P786" s="61">
        <f t="shared" si="94"/>
        <v>1</v>
      </c>
    </row>
    <row r="787" spans="2:16" x14ac:dyDescent="0.45">
      <c r="B787" s="44">
        <v>2015</v>
      </c>
      <c r="C787" s="43" t="s">
        <v>8376</v>
      </c>
      <c r="D787" s="61" t="s">
        <v>8359</v>
      </c>
      <c r="E787" s="21">
        <v>24.441176697531773</v>
      </c>
      <c r="F787" s="73">
        <v>9800</v>
      </c>
      <c r="G787" s="62" t="s">
        <v>8400</v>
      </c>
      <c r="H787" s="43" t="str">
        <f t="shared" si="95"/>
        <v/>
      </c>
      <c r="I787" s="43" t="str">
        <f t="shared" si="93"/>
        <v>F</v>
      </c>
      <c r="J787" s="62">
        <v>8397</v>
      </c>
      <c r="K787" s="61">
        <v>2</v>
      </c>
      <c r="L787" s="61">
        <v>1</v>
      </c>
      <c r="M787" s="61"/>
      <c r="N787" s="61"/>
      <c r="O787" s="61">
        <v>77</v>
      </c>
      <c r="P787" s="61">
        <f t="shared" si="94"/>
        <v>3</v>
      </c>
    </row>
    <row r="788" spans="2:16" x14ac:dyDescent="0.45">
      <c r="B788" s="44">
        <v>2015</v>
      </c>
      <c r="C788" s="43" t="s">
        <v>8376</v>
      </c>
      <c r="D788" s="61" t="s">
        <v>8353</v>
      </c>
      <c r="E788" s="21">
        <v>30</v>
      </c>
      <c r="F788" s="73">
        <v>5000</v>
      </c>
      <c r="G788" s="62" t="s">
        <v>8400</v>
      </c>
      <c r="H788" s="43" t="str">
        <f t="shared" si="95"/>
        <v/>
      </c>
      <c r="I788" s="43" t="str">
        <f t="shared" si="93"/>
        <v>F</v>
      </c>
      <c r="J788" s="62">
        <v>930</v>
      </c>
      <c r="K788" s="61"/>
      <c r="L788" s="61">
        <v>1</v>
      </c>
      <c r="M788" s="61"/>
      <c r="N788" s="61"/>
      <c r="O788" s="61">
        <v>12</v>
      </c>
      <c r="P788" s="61">
        <f t="shared" si="94"/>
        <v>1</v>
      </c>
    </row>
    <row r="789" spans="2:16" x14ac:dyDescent="0.45">
      <c r="B789" s="44">
        <v>2015</v>
      </c>
      <c r="C789" s="43" t="s">
        <v>8376</v>
      </c>
      <c r="D789" s="61" t="s">
        <v>8326</v>
      </c>
      <c r="E789" s="21">
        <v>31.80879050925796</v>
      </c>
      <c r="F789" s="73">
        <v>8000</v>
      </c>
      <c r="G789" s="62" t="s">
        <v>8400</v>
      </c>
      <c r="H789" s="43" t="str">
        <f t="shared" si="95"/>
        <v>S</v>
      </c>
      <c r="I789" s="43" t="str">
        <f t="shared" si="93"/>
        <v/>
      </c>
      <c r="J789" s="62">
        <v>8943</v>
      </c>
      <c r="K789" s="61">
        <v>2</v>
      </c>
      <c r="L789" s="61"/>
      <c r="M789" s="61"/>
      <c r="N789" s="61"/>
      <c r="O789" s="61">
        <v>94</v>
      </c>
      <c r="P789" s="61">
        <f t="shared" si="94"/>
        <v>2</v>
      </c>
    </row>
    <row r="790" spans="2:16" x14ac:dyDescent="0.45">
      <c r="B790" s="44">
        <v>2015</v>
      </c>
      <c r="C790" s="43" t="s">
        <v>8370</v>
      </c>
      <c r="D790" s="61" t="s">
        <v>8347</v>
      </c>
      <c r="E790" s="21">
        <v>60</v>
      </c>
      <c r="F790" s="73">
        <v>5000</v>
      </c>
      <c r="G790" s="62" t="s">
        <v>8400</v>
      </c>
      <c r="H790" s="43" t="str">
        <f t="shared" si="95"/>
        <v/>
      </c>
      <c r="I790" s="43" t="str">
        <f t="shared" si="93"/>
        <v>F</v>
      </c>
      <c r="J790" s="62">
        <v>51</v>
      </c>
      <c r="K790" s="61"/>
      <c r="L790" s="61">
        <v>1</v>
      </c>
      <c r="M790" s="61"/>
      <c r="N790" s="61"/>
      <c r="O790" s="61">
        <v>2</v>
      </c>
      <c r="P790" s="61">
        <f t="shared" si="94"/>
        <v>1</v>
      </c>
    </row>
    <row r="791" spans="2:16" x14ac:dyDescent="0.45">
      <c r="B791" s="44">
        <v>2015</v>
      </c>
      <c r="C791" s="43" t="s">
        <v>8370</v>
      </c>
      <c r="D791" s="61" t="s">
        <v>8350</v>
      </c>
      <c r="E791" s="21">
        <v>30</v>
      </c>
      <c r="F791" s="73">
        <v>6000</v>
      </c>
      <c r="G791" s="62" t="s">
        <v>8400</v>
      </c>
      <c r="H791" s="43" t="str">
        <f t="shared" si="95"/>
        <v/>
      </c>
      <c r="I791" s="43" t="str">
        <f t="shared" si="93"/>
        <v>F</v>
      </c>
      <c r="J791" s="62">
        <v>25</v>
      </c>
      <c r="K791" s="61"/>
      <c r="L791" s="61">
        <v>1</v>
      </c>
      <c r="M791" s="61"/>
      <c r="N791" s="61"/>
      <c r="O791" s="61">
        <v>1</v>
      </c>
      <c r="P791" s="61">
        <f t="shared" si="94"/>
        <v>1</v>
      </c>
    </row>
    <row r="792" spans="2:16" x14ac:dyDescent="0.45">
      <c r="B792" s="44">
        <v>2015</v>
      </c>
      <c r="C792" s="43" t="s">
        <v>8370</v>
      </c>
      <c r="D792" s="61" t="s">
        <v>8352</v>
      </c>
      <c r="E792" s="21">
        <v>21.082013888888469</v>
      </c>
      <c r="F792" s="73">
        <v>7500</v>
      </c>
      <c r="G792" s="62" t="s">
        <v>8400</v>
      </c>
      <c r="H792" s="43" t="str">
        <f t="shared" si="95"/>
        <v>S</v>
      </c>
      <c r="I792" s="43" t="str">
        <f t="shared" si="93"/>
        <v/>
      </c>
      <c r="J792" s="62">
        <v>8091</v>
      </c>
      <c r="K792" s="61">
        <v>1</v>
      </c>
      <c r="L792" s="61"/>
      <c r="M792" s="61"/>
      <c r="N792" s="61"/>
      <c r="O792" s="61">
        <v>109</v>
      </c>
      <c r="P792" s="61">
        <f t="shared" si="94"/>
        <v>1</v>
      </c>
    </row>
    <row r="793" spans="2:16" x14ac:dyDescent="0.45">
      <c r="B793" s="44">
        <v>2015</v>
      </c>
      <c r="C793" s="43" t="s">
        <v>8370</v>
      </c>
      <c r="D793" s="61" t="s">
        <v>8340</v>
      </c>
      <c r="E793" s="21">
        <v>50.099907407413411</v>
      </c>
      <c r="F793" s="73">
        <v>5000</v>
      </c>
      <c r="G793" s="62" t="s">
        <v>8400</v>
      </c>
      <c r="H793" s="43" t="str">
        <f t="shared" si="95"/>
        <v/>
      </c>
      <c r="I793" s="43" t="str">
        <f t="shared" si="93"/>
        <v>F</v>
      </c>
      <c r="J793" s="62">
        <v>0</v>
      </c>
      <c r="K793" s="61"/>
      <c r="L793" s="61"/>
      <c r="M793" s="61">
        <v>1</v>
      </c>
      <c r="N793" s="61"/>
      <c r="O793" s="61">
        <v>0</v>
      </c>
      <c r="P793" s="61">
        <f t="shared" si="94"/>
        <v>1</v>
      </c>
    </row>
    <row r="794" spans="2:16" x14ac:dyDescent="0.45">
      <c r="B794" s="44">
        <v>2015</v>
      </c>
      <c r="C794" s="43" t="s">
        <v>8380</v>
      </c>
      <c r="D794" s="61" t="s">
        <v>8347</v>
      </c>
      <c r="E794" s="21">
        <v>30</v>
      </c>
      <c r="F794" s="73">
        <v>7000</v>
      </c>
      <c r="G794" s="62" t="s">
        <v>8400</v>
      </c>
      <c r="H794" s="43" t="str">
        <f t="shared" si="95"/>
        <v/>
      </c>
      <c r="I794" s="43" t="str">
        <f t="shared" si="93"/>
        <v>F</v>
      </c>
      <c r="J794" s="62">
        <v>850</v>
      </c>
      <c r="K794" s="61"/>
      <c r="L794" s="61">
        <v>2</v>
      </c>
      <c r="M794" s="61"/>
      <c r="N794" s="61"/>
      <c r="O794" s="61">
        <v>15</v>
      </c>
      <c r="P794" s="61">
        <f t="shared" si="94"/>
        <v>2</v>
      </c>
    </row>
    <row r="795" spans="2:16" x14ac:dyDescent="0.45">
      <c r="B795" s="44">
        <v>2015</v>
      </c>
      <c r="C795" s="43" t="s">
        <v>8380</v>
      </c>
      <c r="D795" s="61" t="s">
        <v>8329</v>
      </c>
      <c r="E795" s="21">
        <v>21.703217592592409</v>
      </c>
      <c r="F795" s="73">
        <v>7000</v>
      </c>
      <c r="G795" s="62" t="s">
        <v>8400</v>
      </c>
      <c r="H795" s="43" t="str">
        <f t="shared" si="95"/>
        <v>S</v>
      </c>
      <c r="I795" s="43" t="str">
        <f t="shared" si="93"/>
        <v/>
      </c>
      <c r="J795" s="62">
        <v>8232</v>
      </c>
      <c r="K795" s="61">
        <v>2</v>
      </c>
      <c r="L795" s="61"/>
      <c r="M795" s="61"/>
      <c r="N795" s="61"/>
      <c r="O795" s="61">
        <v>103</v>
      </c>
      <c r="P795" s="61">
        <f t="shared" si="94"/>
        <v>2</v>
      </c>
    </row>
    <row r="796" spans="2:16" x14ac:dyDescent="0.45">
      <c r="B796" s="44">
        <v>2015</v>
      </c>
      <c r="C796" s="43" t="s">
        <v>8380</v>
      </c>
      <c r="D796" s="61" t="s">
        <v>8323</v>
      </c>
      <c r="E796" s="21">
        <v>22.174716435187293</v>
      </c>
      <c r="F796" s="73">
        <v>8000</v>
      </c>
      <c r="G796" s="62" t="s">
        <v>8400</v>
      </c>
      <c r="H796" s="43" t="str">
        <f t="shared" si="95"/>
        <v>S</v>
      </c>
      <c r="I796" s="43" t="str">
        <f t="shared" si="93"/>
        <v/>
      </c>
      <c r="J796" s="62">
        <v>8691</v>
      </c>
      <c r="K796" s="61">
        <v>2</v>
      </c>
      <c r="L796" s="61"/>
      <c r="M796" s="61"/>
      <c r="N796" s="61"/>
      <c r="O796" s="61">
        <v>119</v>
      </c>
      <c r="P796" s="61">
        <f t="shared" si="94"/>
        <v>2</v>
      </c>
    </row>
    <row r="797" spans="2:16" x14ac:dyDescent="0.45">
      <c r="B797" s="44">
        <v>2015</v>
      </c>
      <c r="C797" s="43" t="s">
        <v>8380</v>
      </c>
      <c r="D797" s="61" t="s">
        <v>8355</v>
      </c>
      <c r="E797" s="21">
        <v>43.208657407405553</v>
      </c>
      <c r="F797" s="73">
        <v>8000</v>
      </c>
      <c r="G797" s="62" t="s">
        <v>8400</v>
      </c>
      <c r="H797" s="43" t="str">
        <f t="shared" si="95"/>
        <v>S</v>
      </c>
      <c r="I797" s="43" t="str">
        <f t="shared" si="93"/>
        <v/>
      </c>
      <c r="J797" s="62">
        <v>32616</v>
      </c>
      <c r="K797" s="61">
        <v>1</v>
      </c>
      <c r="L797" s="61"/>
      <c r="M797" s="61"/>
      <c r="N797" s="61"/>
      <c r="O797" s="61">
        <v>398</v>
      </c>
      <c r="P797" s="61">
        <f t="shared" si="94"/>
        <v>1</v>
      </c>
    </row>
    <row r="798" spans="2:16" x14ac:dyDescent="0.45">
      <c r="B798" s="44">
        <v>2015</v>
      </c>
      <c r="C798" s="43" t="s">
        <v>8380</v>
      </c>
      <c r="D798" s="61" t="s">
        <v>8311</v>
      </c>
      <c r="E798" s="21">
        <v>30.558964120369652</v>
      </c>
      <c r="F798" s="73">
        <v>9350</v>
      </c>
      <c r="G798" s="62" t="s">
        <v>8400</v>
      </c>
      <c r="H798" s="43" t="str">
        <f t="shared" si="95"/>
        <v>S</v>
      </c>
      <c r="I798" s="43" t="str">
        <f t="shared" si="93"/>
        <v/>
      </c>
      <c r="J798" s="62">
        <v>12868</v>
      </c>
      <c r="K798" s="61">
        <v>2</v>
      </c>
      <c r="L798" s="61"/>
      <c r="M798" s="61"/>
      <c r="N798" s="61"/>
      <c r="O798" s="61">
        <v>204</v>
      </c>
      <c r="P798" s="61">
        <f t="shared" si="94"/>
        <v>2</v>
      </c>
    </row>
    <row r="799" spans="2:16" x14ac:dyDescent="0.45">
      <c r="B799" s="44">
        <v>2015</v>
      </c>
      <c r="C799" s="43" t="s">
        <v>8378</v>
      </c>
      <c r="D799" s="61" t="s">
        <v>8332</v>
      </c>
      <c r="E799" s="21">
        <v>30</v>
      </c>
      <c r="F799" s="73">
        <v>5000</v>
      </c>
      <c r="G799" s="62" t="s">
        <v>8400</v>
      </c>
      <c r="H799" s="43" t="str">
        <f t="shared" si="95"/>
        <v/>
      </c>
      <c r="I799" s="43" t="str">
        <f t="shared" si="93"/>
        <v>F</v>
      </c>
      <c r="J799" s="62">
        <v>50</v>
      </c>
      <c r="K799" s="61"/>
      <c r="L799" s="61"/>
      <c r="M799" s="61">
        <v>1</v>
      </c>
      <c r="N799" s="61"/>
      <c r="O799" s="61">
        <v>1</v>
      </c>
      <c r="P799" s="61">
        <f t="shared" si="94"/>
        <v>1</v>
      </c>
    </row>
    <row r="800" spans="2:16" x14ac:dyDescent="0.45">
      <c r="B800" s="44">
        <v>2015</v>
      </c>
      <c r="C800" s="43" t="s">
        <v>8378</v>
      </c>
      <c r="D800" s="61" t="s">
        <v>8354</v>
      </c>
      <c r="E800" s="21">
        <v>32.336747685185401</v>
      </c>
      <c r="F800" s="73">
        <v>6500</v>
      </c>
      <c r="G800" s="62" t="s">
        <v>8400</v>
      </c>
      <c r="H800" s="43" t="str">
        <f t="shared" si="95"/>
        <v>S</v>
      </c>
      <c r="I800" s="43" t="str">
        <f t="shared" si="93"/>
        <v/>
      </c>
      <c r="J800" s="62">
        <v>6500</v>
      </c>
      <c r="K800" s="61">
        <v>1</v>
      </c>
      <c r="L800" s="61"/>
      <c r="M800" s="61"/>
      <c r="N800" s="61"/>
      <c r="O800" s="61">
        <v>48</v>
      </c>
      <c r="P800" s="61">
        <f t="shared" si="94"/>
        <v>1</v>
      </c>
    </row>
    <row r="801" spans="2:16" x14ac:dyDescent="0.45">
      <c r="B801" s="44">
        <v>2015</v>
      </c>
      <c r="C801" s="43" t="s">
        <v>8378</v>
      </c>
      <c r="D801" s="61" t="s">
        <v>8347</v>
      </c>
      <c r="E801" s="21">
        <v>29.92285879629344</v>
      </c>
      <c r="F801" s="73">
        <v>5000</v>
      </c>
      <c r="G801" s="62" t="s">
        <v>8400</v>
      </c>
      <c r="H801" s="43" t="str">
        <f t="shared" si="95"/>
        <v/>
      </c>
      <c r="I801" s="43" t="str">
        <f t="shared" si="93"/>
        <v>F</v>
      </c>
      <c r="J801" s="62">
        <v>11</v>
      </c>
      <c r="K801" s="61"/>
      <c r="L801" s="61">
        <v>1</v>
      </c>
      <c r="M801" s="61"/>
      <c r="N801" s="61"/>
      <c r="O801" s="61">
        <v>2</v>
      </c>
      <c r="P801" s="61">
        <f t="shared" si="94"/>
        <v>1</v>
      </c>
    </row>
    <row r="802" spans="2:16" x14ac:dyDescent="0.45">
      <c r="B802" s="44">
        <v>2015</v>
      </c>
      <c r="C802" s="43" t="s">
        <v>8378</v>
      </c>
      <c r="D802" s="61" t="s">
        <v>8324</v>
      </c>
      <c r="E802" s="21">
        <v>29.929016203706851</v>
      </c>
      <c r="F802" s="73">
        <v>5000</v>
      </c>
      <c r="G802" s="62" t="s">
        <v>8400</v>
      </c>
      <c r="H802" s="43" t="str">
        <f t="shared" si="95"/>
        <v/>
      </c>
      <c r="I802" s="43" t="str">
        <f t="shared" si="93"/>
        <v>F</v>
      </c>
      <c r="J802" s="62">
        <v>445</v>
      </c>
      <c r="K802" s="61"/>
      <c r="L802" s="61">
        <v>1</v>
      </c>
      <c r="M802" s="61"/>
      <c r="N802" s="61"/>
      <c r="O802" s="61">
        <v>11</v>
      </c>
      <c r="P802" s="61">
        <f t="shared" si="94"/>
        <v>1</v>
      </c>
    </row>
    <row r="803" spans="2:16" x14ac:dyDescent="0.45">
      <c r="B803" s="44">
        <v>2015</v>
      </c>
      <c r="C803" s="43" t="s">
        <v>8369</v>
      </c>
      <c r="D803" s="61" t="s">
        <v>8344</v>
      </c>
      <c r="E803" s="21">
        <v>45</v>
      </c>
      <c r="F803" s="73">
        <v>5000</v>
      </c>
      <c r="G803" s="62" t="s">
        <v>8400</v>
      </c>
      <c r="H803" s="43" t="str">
        <f t="shared" si="95"/>
        <v/>
      </c>
      <c r="I803" s="43" t="str">
        <f t="shared" si="93"/>
        <v>F</v>
      </c>
      <c r="J803" s="62">
        <v>650</v>
      </c>
      <c r="K803" s="61"/>
      <c r="L803" s="61"/>
      <c r="M803" s="61">
        <v>1</v>
      </c>
      <c r="N803" s="61"/>
      <c r="O803" s="61">
        <v>10</v>
      </c>
      <c r="P803" s="61">
        <f t="shared" si="94"/>
        <v>1</v>
      </c>
    </row>
    <row r="804" spans="2:16" x14ac:dyDescent="0.45">
      <c r="B804" s="44">
        <v>2015</v>
      </c>
      <c r="C804" s="43" t="s">
        <v>8369</v>
      </c>
      <c r="D804" s="61" t="s">
        <v>8324</v>
      </c>
      <c r="E804" s="21">
        <v>45</v>
      </c>
      <c r="F804" s="73">
        <v>6700</v>
      </c>
      <c r="G804" s="62" t="s">
        <v>8400</v>
      </c>
      <c r="H804" s="43" t="str">
        <f t="shared" si="95"/>
        <v/>
      </c>
      <c r="I804" s="43" t="str">
        <f t="shared" si="93"/>
        <v>F</v>
      </c>
      <c r="J804" s="62">
        <v>150</v>
      </c>
      <c r="K804" s="61"/>
      <c r="L804" s="61">
        <v>1</v>
      </c>
      <c r="M804" s="61"/>
      <c r="N804" s="61"/>
      <c r="O804" s="61">
        <v>3</v>
      </c>
      <c r="P804" s="61">
        <f t="shared" si="94"/>
        <v>1</v>
      </c>
    </row>
    <row r="805" spans="2:16" x14ac:dyDescent="0.45">
      <c r="B805" s="44">
        <v>2015</v>
      </c>
      <c r="C805" s="43" t="s">
        <v>8369</v>
      </c>
      <c r="D805" s="61" t="s">
        <v>8348</v>
      </c>
      <c r="E805" s="21">
        <v>30</v>
      </c>
      <c r="F805" s="73">
        <v>5000</v>
      </c>
      <c r="G805" s="62" t="s">
        <v>8400</v>
      </c>
      <c r="H805" s="43" t="str">
        <f t="shared" si="95"/>
        <v/>
      </c>
      <c r="I805" s="43" t="str">
        <f t="shared" si="93"/>
        <v>F</v>
      </c>
      <c r="J805" s="62">
        <v>2965</v>
      </c>
      <c r="K805" s="61"/>
      <c r="L805" s="61">
        <v>1</v>
      </c>
      <c r="M805" s="61"/>
      <c r="N805" s="61"/>
      <c r="O805" s="61">
        <v>42</v>
      </c>
      <c r="P805" s="61">
        <f t="shared" si="94"/>
        <v>1</v>
      </c>
    </row>
    <row r="806" spans="2:16" x14ac:dyDescent="0.45">
      <c r="B806" s="44">
        <v>2015</v>
      </c>
      <c r="C806" s="43" t="s">
        <v>8374</v>
      </c>
      <c r="D806" s="61" t="s">
        <v>8347</v>
      </c>
      <c r="E806" s="21">
        <v>44.762262731477676</v>
      </c>
      <c r="F806" s="73">
        <v>9000</v>
      </c>
      <c r="G806" s="62" t="s">
        <v>8400</v>
      </c>
      <c r="H806" s="43" t="str">
        <f t="shared" si="95"/>
        <v/>
      </c>
      <c r="I806" s="43" t="str">
        <f t="shared" si="93"/>
        <v>F</v>
      </c>
      <c r="J806" s="62">
        <v>0</v>
      </c>
      <c r="K806" s="61"/>
      <c r="L806" s="61">
        <v>2</v>
      </c>
      <c r="M806" s="61"/>
      <c r="N806" s="61"/>
      <c r="O806" s="61">
        <v>0</v>
      </c>
      <c r="P806" s="61">
        <f t="shared" si="94"/>
        <v>2</v>
      </c>
    </row>
    <row r="807" spans="2:16" x14ac:dyDescent="0.45">
      <c r="B807" s="44">
        <v>2015</v>
      </c>
      <c r="C807" s="43" t="s">
        <v>8374</v>
      </c>
      <c r="D807" s="61" t="s">
        <v>8339</v>
      </c>
      <c r="E807" s="21">
        <v>25.798721064817073</v>
      </c>
      <c r="F807" s="73">
        <v>6000</v>
      </c>
      <c r="G807" s="62" t="s">
        <v>8400</v>
      </c>
      <c r="H807" s="43" t="str">
        <f t="shared" si="95"/>
        <v/>
      </c>
      <c r="I807" s="43" t="str">
        <f t="shared" si="93"/>
        <v>F</v>
      </c>
      <c r="J807" s="62">
        <v>12347</v>
      </c>
      <c r="K807" s="61">
        <v>2</v>
      </c>
      <c r="L807" s="61"/>
      <c r="M807" s="61"/>
      <c r="N807" s="61"/>
      <c r="O807" s="61">
        <v>250</v>
      </c>
      <c r="P807" s="61">
        <f t="shared" si="94"/>
        <v>2</v>
      </c>
    </row>
    <row r="808" spans="2:16" x14ac:dyDescent="0.45">
      <c r="B808" s="44">
        <v>2015</v>
      </c>
      <c r="C808" s="43" t="s">
        <v>8373</v>
      </c>
      <c r="D808" s="61" t="s">
        <v>8311</v>
      </c>
      <c r="E808" s="21">
        <v>30.041666666664241</v>
      </c>
      <c r="F808" s="73">
        <v>5250</v>
      </c>
      <c r="G808" s="62" t="s">
        <v>8400</v>
      </c>
      <c r="H808" s="43" t="str">
        <f t="shared" si="95"/>
        <v>S</v>
      </c>
      <c r="I808" s="43" t="str">
        <f t="shared" si="93"/>
        <v/>
      </c>
      <c r="J808" s="62">
        <v>5360</v>
      </c>
      <c r="K808" s="61">
        <v>1</v>
      </c>
      <c r="L808" s="61"/>
      <c r="M808" s="61"/>
      <c r="N808" s="61"/>
      <c r="O808" s="61">
        <v>64</v>
      </c>
      <c r="P808" s="61">
        <f t="shared" si="94"/>
        <v>1</v>
      </c>
    </row>
    <row r="809" spans="2:16" x14ac:dyDescent="0.45">
      <c r="B809" s="44">
        <v>2015</v>
      </c>
      <c r="C809" s="43" t="s">
        <v>8372</v>
      </c>
      <c r="D809" s="61" t="s">
        <v>8324</v>
      </c>
      <c r="E809" s="21">
        <v>37.522627314814599</v>
      </c>
      <c r="F809" s="73">
        <v>7000</v>
      </c>
      <c r="G809" s="62" t="s">
        <v>8400</v>
      </c>
      <c r="H809" s="43" t="str">
        <f t="shared" si="95"/>
        <v/>
      </c>
      <c r="I809" s="43" t="str">
        <f t="shared" si="93"/>
        <v>F</v>
      </c>
      <c r="J809" s="62">
        <v>3598</v>
      </c>
      <c r="K809" s="61"/>
      <c r="L809" s="61">
        <v>1</v>
      </c>
      <c r="M809" s="61"/>
      <c r="N809" s="61"/>
      <c r="O809" s="61">
        <v>57</v>
      </c>
      <c r="P809" s="61">
        <f t="shared" si="94"/>
        <v>1</v>
      </c>
    </row>
    <row r="810" spans="2:16" x14ac:dyDescent="0.45">
      <c r="B810" s="44">
        <v>2015</v>
      </c>
      <c r="C810" s="43" t="s">
        <v>8372</v>
      </c>
      <c r="D810" s="61" t="s">
        <v>8329</v>
      </c>
      <c r="E810" s="21">
        <v>30</v>
      </c>
      <c r="F810" s="73">
        <v>9072</v>
      </c>
      <c r="G810" s="62" t="s">
        <v>8400</v>
      </c>
      <c r="H810" s="43" t="str">
        <f t="shared" si="95"/>
        <v>S</v>
      </c>
      <c r="I810" s="43" t="str">
        <f t="shared" si="93"/>
        <v/>
      </c>
      <c r="J810" s="62">
        <v>9228</v>
      </c>
      <c r="K810" s="61">
        <v>1</v>
      </c>
      <c r="L810" s="61"/>
      <c r="M810" s="61"/>
      <c r="N810" s="61"/>
      <c r="O810" s="61">
        <v>47</v>
      </c>
      <c r="P810" s="61">
        <f t="shared" si="94"/>
        <v>1</v>
      </c>
    </row>
    <row r="811" spans="2:16" x14ac:dyDescent="0.45">
      <c r="B811" s="44">
        <v>2015</v>
      </c>
      <c r="C811" s="43" t="s">
        <v>8372</v>
      </c>
      <c r="D811" s="61" t="s">
        <v>8328</v>
      </c>
      <c r="E811" s="21">
        <v>20</v>
      </c>
      <c r="F811" s="73">
        <v>5000</v>
      </c>
      <c r="G811" s="62" t="s">
        <v>8400</v>
      </c>
      <c r="H811" s="43" t="str">
        <f t="shared" si="95"/>
        <v/>
      </c>
      <c r="I811" s="43" t="str">
        <f t="shared" si="93"/>
        <v>F</v>
      </c>
      <c r="J811" s="62">
        <v>0</v>
      </c>
      <c r="K811" s="61"/>
      <c r="L811" s="61">
        <v>1</v>
      </c>
      <c r="M811" s="61"/>
      <c r="N811" s="61"/>
      <c r="O811" s="61">
        <v>0</v>
      </c>
      <c r="P811" s="61">
        <f t="shared" si="94"/>
        <v>1</v>
      </c>
    </row>
    <row r="812" spans="2:16" x14ac:dyDescent="0.45">
      <c r="B812" s="44">
        <v>2015</v>
      </c>
      <c r="C812" s="43" t="s">
        <v>8372</v>
      </c>
      <c r="D812" s="61" t="s">
        <v>8359</v>
      </c>
      <c r="E812" s="21">
        <v>30</v>
      </c>
      <c r="F812" s="73">
        <v>8500</v>
      </c>
      <c r="G812" s="62" t="s">
        <v>8400</v>
      </c>
      <c r="H812" s="43" t="str">
        <f t="shared" si="95"/>
        <v/>
      </c>
      <c r="I812" s="43" t="str">
        <f t="shared" si="93"/>
        <v>F</v>
      </c>
      <c r="J812" s="62">
        <v>0</v>
      </c>
      <c r="K812" s="61"/>
      <c r="L812" s="61">
        <v>1</v>
      </c>
      <c r="M812" s="61">
        <v>1</v>
      </c>
      <c r="N812" s="61"/>
      <c r="O812" s="61">
        <v>0</v>
      </c>
      <c r="P812" s="61">
        <f t="shared" si="94"/>
        <v>2</v>
      </c>
    </row>
    <row r="813" spans="2:16" x14ac:dyDescent="0.45">
      <c r="B813" s="44">
        <v>2016</v>
      </c>
      <c r="C813" s="43" t="s">
        <v>8379</v>
      </c>
      <c r="D813" s="61" t="s">
        <v>8351</v>
      </c>
      <c r="E813" s="21">
        <v>23.604212962960446</v>
      </c>
      <c r="F813" s="73">
        <v>5450</v>
      </c>
      <c r="G813" s="62" t="s">
        <v>8400</v>
      </c>
      <c r="H813" s="43" t="str">
        <f t="shared" si="95"/>
        <v>S</v>
      </c>
      <c r="I813" s="43" t="str">
        <f t="shared" si="93"/>
        <v/>
      </c>
      <c r="J813" s="62">
        <v>16127</v>
      </c>
      <c r="K813" s="61">
        <v>2</v>
      </c>
      <c r="L813" s="61"/>
      <c r="M813" s="61"/>
      <c r="N813" s="61"/>
      <c r="O813" s="61">
        <v>465</v>
      </c>
      <c r="P813" s="61">
        <f t="shared" si="94"/>
        <v>2</v>
      </c>
    </row>
    <row r="814" spans="2:16" x14ac:dyDescent="0.45">
      <c r="B814" s="44">
        <v>2016</v>
      </c>
      <c r="C814" s="43" t="s">
        <v>8371</v>
      </c>
      <c r="D814" s="61" t="s">
        <v>8358</v>
      </c>
      <c r="E814" s="21">
        <v>30</v>
      </c>
      <c r="F814" s="73">
        <v>5000</v>
      </c>
      <c r="G814" s="62" t="s">
        <v>8400</v>
      </c>
      <c r="H814" s="43" t="str">
        <f t="shared" si="95"/>
        <v/>
      </c>
      <c r="I814" s="43" t="str">
        <f t="shared" si="93"/>
        <v>F</v>
      </c>
      <c r="J814" s="62">
        <v>53</v>
      </c>
      <c r="K814" s="61"/>
      <c r="L814" s="61">
        <v>1</v>
      </c>
      <c r="M814" s="61"/>
      <c r="N814" s="61"/>
      <c r="O814" s="61">
        <v>4</v>
      </c>
      <c r="P814" s="61">
        <f t="shared" si="94"/>
        <v>1</v>
      </c>
    </row>
    <row r="815" spans="2:16" x14ac:dyDescent="0.45">
      <c r="B815" s="44">
        <v>2016</v>
      </c>
      <c r="C815" s="43" t="s">
        <v>8377</v>
      </c>
      <c r="D815" s="61" t="s">
        <v>8316</v>
      </c>
      <c r="E815" s="21">
        <v>29.958333333343035</v>
      </c>
      <c r="F815" s="73">
        <v>5000</v>
      </c>
      <c r="G815" s="62" t="s">
        <v>8400</v>
      </c>
      <c r="H815" s="43" t="str">
        <f t="shared" si="95"/>
        <v/>
      </c>
      <c r="I815" s="43" t="str">
        <f t="shared" si="93"/>
        <v>F</v>
      </c>
      <c r="J815" s="62">
        <v>5</v>
      </c>
      <c r="K815" s="61"/>
      <c r="L815" s="61">
        <v>1</v>
      </c>
      <c r="M815" s="61"/>
      <c r="N815" s="61"/>
      <c r="O815" s="61">
        <v>1</v>
      </c>
      <c r="P815" s="61">
        <f t="shared" si="94"/>
        <v>1</v>
      </c>
    </row>
    <row r="816" spans="2:16" x14ac:dyDescent="0.45">
      <c r="B816" s="44">
        <v>2016</v>
      </c>
      <c r="C816" s="43" t="s">
        <v>8377</v>
      </c>
      <c r="D816" s="61" t="s">
        <v>8315</v>
      </c>
      <c r="E816" s="21">
        <v>29.958333333335759</v>
      </c>
      <c r="F816" s="73">
        <v>7500</v>
      </c>
      <c r="G816" s="62" t="s">
        <v>8400</v>
      </c>
      <c r="H816" s="43" t="str">
        <f t="shared" si="95"/>
        <v>S</v>
      </c>
      <c r="I816" s="43" t="str">
        <f t="shared" si="93"/>
        <v/>
      </c>
      <c r="J816" s="62">
        <v>7701.93</v>
      </c>
      <c r="K816" s="61">
        <v>1</v>
      </c>
      <c r="L816" s="61"/>
      <c r="M816" s="61"/>
      <c r="N816" s="61"/>
      <c r="O816" s="61">
        <v>97</v>
      </c>
      <c r="P816" s="61">
        <f t="shared" si="94"/>
        <v>1</v>
      </c>
    </row>
    <row r="817" spans="2:16" x14ac:dyDescent="0.45">
      <c r="B817" s="44">
        <v>2016</v>
      </c>
      <c r="C817" s="43" t="s">
        <v>8377</v>
      </c>
      <c r="D817" s="61" t="s">
        <v>8347</v>
      </c>
      <c r="E817" s="21">
        <v>33.502146990744222</v>
      </c>
      <c r="F817" s="73">
        <v>7880</v>
      </c>
      <c r="G817" s="62" t="s">
        <v>8400</v>
      </c>
      <c r="H817" s="43" t="str">
        <f t="shared" si="95"/>
        <v/>
      </c>
      <c r="I817" s="43" t="str">
        <f t="shared" si="93"/>
        <v>F</v>
      </c>
      <c r="J817" s="62">
        <v>488</v>
      </c>
      <c r="K817" s="61"/>
      <c r="L817" s="61">
        <v>2</v>
      </c>
      <c r="M817" s="61"/>
      <c r="N817" s="61"/>
      <c r="O817" s="61">
        <v>10</v>
      </c>
      <c r="P817" s="61">
        <f t="shared" si="94"/>
        <v>2</v>
      </c>
    </row>
    <row r="818" spans="2:16" x14ac:dyDescent="0.45">
      <c r="B818" s="44">
        <v>2016</v>
      </c>
      <c r="C818" s="43" t="s">
        <v>8377</v>
      </c>
      <c r="D818" s="61" t="s">
        <v>8328</v>
      </c>
      <c r="E818" s="21">
        <v>29.958333333328483</v>
      </c>
      <c r="F818" s="73">
        <v>5000</v>
      </c>
      <c r="G818" s="62" t="s">
        <v>8400</v>
      </c>
      <c r="H818" s="43" t="str">
        <f t="shared" si="95"/>
        <v/>
      </c>
      <c r="I818" s="43" t="str">
        <f t="shared" si="93"/>
        <v>F</v>
      </c>
      <c r="J818" s="62">
        <v>21</v>
      </c>
      <c r="K818" s="61"/>
      <c r="L818" s="61">
        <v>1</v>
      </c>
      <c r="M818" s="61"/>
      <c r="N818" s="61"/>
      <c r="O818" s="61">
        <v>2</v>
      </c>
      <c r="P818" s="61">
        <f t="shared" si="94"/>
        <v>1</v>
      </c>
    </row>
    <row r="819" spans="2:16" x14ac:dyDescent="0.45">
      <c r="B819" s="44">
        <v>2016</v>
      </c>
      <c r="C819" s="43" t="s">
        <v>8376</v>
      </c>
      <c r="D819" s="61" t="s">
        <v>8329</v>
      </c>
      <c r="E819" s="21">
        <v>60</v>
      </c>
      <c r="F819" s="73">
        <v>5000</v>
      </c>
      <c r="G819" s="62" t="s">
        <v>8400</v>
      </c>
      <c r="H819" s="43" t="str">
        <f t="shared" si="95"/>
        <v>S</v>
      </c>
      <c r="I819" s="43" t="str">
        <f t="shared" si="93"/>
        <v/>
      </c>
      <c r="J819" s="62">
        <v>2001</v>
      </c>
      <c r="K819" s="61"/>
      <c r="L819" s="61">
        <v>1</v>
      </c>
      <c r="M819" s="61"/>
      <c r="N819" s="61"/>
      <c r="O819" s="61">
        <v>24</v>
      </c>
      <c r="P819" s="61">
        <f t="shared" si="94"/>
        <v>1</v>
      </c>
    </row>
    <row r="820" spans="2:16" x14ac:dyDescent="0.45">
      <c r="B820" s="44">
        <v>2016</v>
      </c>
      <c r="C820" s="43" t="s">
        <v>8376</v>
      </c>
      <c r="D820" s="61" t="s">
        <v>8359</v>
      </c>
      <c r="E820" s="21">
        <v>20.542870370365563</v>
      </c>
      <c r="F820" s="73">
        <v>5000</v>
      </c>
      <c r="G820" s="62" t="s">
        <v>8400</v>
      </c>
      <c r="H820" s="43" t="str">
        <f t="shared" si="95"/>
        <v/>
      </c>
      <c r="I820" s="43" t="str">
        <f t="shared" si="93"/>
        <v>F</v>
      </c>
      <c r="J820" s="62">
        <v>5176</v>
      </c>
      <c r="K820" s="61">
        <v>1</v>
      </c>
      <c r="L820" s="61"/>
      <c r="M820" s="61"/>
      <c r="N820" s="61"/>
      <c r="O820" s="61">
        <v>52</v>
      </c>
      <c r="P820" s="61">
        <f t="shared" si="94"/>
        <v>1</v>
      </c>
    </row>
    <row r="821" spans="2:16" x14ac:dyDescent="0.45">
      <c r="B821" s="44">
        <v>2016</v>
      </c>
      <c r="C821" s="43" t="s">
        <v>8376</v>
      </c>
      <c r="D821" s="61" t="s">
        <v>8334</v>
      </c>
      <c r="E821" s="21">
        <v>14</v>
      </c>
      <c r="F821" s="73">
        <v>5000</v>
      </c>
      <c r="G821" s="62" t="s">
        <v>8400</v>
      </c>
      <c r="H821" s="43" t="str">
        <f t="shared" si="95"/>
        <v/>
      </c>
      <c r="I821" s="43" t="str">
        <f t="shared" si="93"/>
        <v>F</v>
      </c>
      <c r="J821" s="62">
        <v>1</v>
      </c>
      <c r="K821" s="61"/>
      <c r="L821" s="61">
        <v>1</v>
      </c>
      <c r="M821" s="61"/>
      <c r="N821" s="61"/>
      <c r="O821" s="61">
        <v>1</v>
      </c>
      <c r="P821" s="61">
        <f t="shared" si="94"/>
        <v>1</v>
      </c>
    </row>
    <row r="822" spans="2:16" x14ac:dyDescent="0.45">
      <c r="B822" s="44">
        <v>2016</v>
      </c>
      <c r="C822" s="43" t="s">
        <v>8370</v>
      </c>
      <c r="D822" s="61" t="s">
        <v>8330</v>
      </c>
      <c r="E822" s="21">
        <v>31.999259259260725</v>
      </c>
      <c r="F822" s="73">
        <v>5000</v>
      </c>
      <c r="G822" s="62" t="s">
        <v>8400</v>
      </c>
      <c r="H822" s="43" t="str">
        <f t="shared" si="95"/>
        <v>S</v>
      </c>
      <c r="I822" s="43" t="str">
        <f t="shared" si="93"/>
        <v/>
      </c>
      <c r="J822" s="62">
        <v>6500.09</v>
      </c>
      <c r="K822" s="61">
        <v>1</v>
      </c>
      <c r="L822" s="61"/>
      <c r="M822" s="61"/>
      <c r="N822" s="61"/>
      <c r="O822" s="61">
        <v>166</v>
      </c>
      <c r="P822" s="61">
        <f t="shared" si="94"/>
        <v>1</v>
      </c>
    </row>
    <row r="823" spans="2:16" x14ac:dyDescent="0.45">
      <c r="B823" s="44">
        <v>2016</v>
      </c>
      <c r="C823" s="43" t="s">
        <v>8370</v>
      </c>
      <c r="D823" s="61" t="s">
        <v>8327</v>
      </c>
      <c r="E823" s="21">
        <v>39.960000000006403</v>
      </c>
      <c r="F823" s="73">
        <v>5000</v>
      </c>
      <c r="G823" s="62" t="s">
        <v>8400</v>
      </c>
      <c r="H823" s="43" t="str">
        <f t="shared" si="95"/>
        <v>S</v>
      </c>
      <c r="I823" s="43" t="str">
        <f t="shared" si="93"/>
        <v/>
      </c>
      <c r="J823" s="62">
        <v>6019.01</v>
      </c>
      <c r="K823" s="61">
        <v>1</v>
      </c>
      <c r="L823" s="61"/>
      <c r="M823" s="61"/>
      <c r="N823" s="61"/>
      <c r="O823" s="61">
        <v>177</v>
      </c>
      <c r="P823" s="61">
        <f t="shared" si="94"/>
        <v>1</v>
      </c>
    </row>
    <row r="824" spans="2:16" x14ac:dyDescent="0.45">
      <c r="B824" s="44">
        <v>2016</v>
      </c>
      <c r="C824" s="43" t="s">
        <v>8370</v>
      </c>
      <c r="D824" s="61" t="s">
        <v>8339</v>
      </c>
      <c r="E824" s="21">
        <v>35</v>
      </c>
      <c r="F824" s="73">
        <v>8100</v>
      </c>
      <c r="G824" s="62" t="s">
        <v>8400</v>
      </c>
      <c r="H824" s="43" t="str">
        <f t="shared" si="95"/>
        <v/>
      </c>
      <c r="I824" s="43" t="str">
        <f t="shared" si="93"/>
        <v>F</v>
      </c>
      <c r="J824" s="62">
        <v>10179.75</v>
      </c>
      <c r="K824" s="61">
        <v>2</v>
      </c>
      <c r="L824" s="61"/>
      <c r="M824" s="61"/>
      <c r="N824" s="61"/>
      <c r="O824" s="61">
        <v>260</v>
      </c>
      <c r="P824" s="61">
        <f t="shared" si="94"/>
        <v>2</v>
      </c>
    </row>
    <row r="825" spans="2:16" x14ac:dyDescent="0.45">
      <c r="B825" s="44">
        <v>2016</v>
      </c>
      <c r="C825" s="43" t="s">
        <v>8370</v>
      </c>
      <c r="D825" s="61" t="s">
        <v>8346</v>
      </c>
      <c r="E825" s="21">
        <v>30.342789351852844</v>
      </c>
      <c r="F825" s="73">
        <v>7000</v>
      </c>
      <c r="G825" s="62" t="s">
        <v>8400</v>
      </c>
      <c r="H825" s="43" t="str">
        <f t="shared" si="95"/>
        <v>S</v>
      </c>
      <c r="I825" s="43" t="str">
        <f t="shared" si="93"/>
        <v/>
      </c>
      <c r="J825" s="62">
        <v>12098.47</v>
      </c>
      <c r="K825" s="61">
        <v>2</v>
      </c>
      <c r="L825" s="61"/>
      <c r="M825" s="61"/>
      <c r="N825" s="61"/>
      <c r="O825" s="61">
        <v>190</v>
      </c>
      <c r="P825" s="61">
        <f t="shared" si="94"/>
        <v>2</v>
      </c>
    </row>
    <row r="826" spans="2:16" x14ac:dyDescent="0.45">
      <c r="B826" s="44">
        <v>2016</v>
      </c>
      <c r="C826" s="43" t="s">
        <v>8370</v>
      </c>
      <c r="D826" s="61" t="s">
        <v>8311</v>
      </c>
      <c r="E826" s="21">
        <v>23.823096064817946</v>
      </c>
      <c r="F826" s="73">
        <v>8999</v>
      </c>
      <c r="G826" s="62" t="s">
        <v>8400</v>
      </c>
      <c r="H826" s="43" t="str">
        <f t="shared" si="95"/>
        <v>S</v>
      </c>
      <c r="I826" s="43" t="str">
        <f t="shared" si="93"/>
        <v/>
      </c>
      <c r="J826" s="62">
        <v>10415</v>
      </c>
      <c r="K826" s="61">
        <v>2</v>
      </c>
      <c r="L826" s="61"/>
      <c r="M826" s="61"/>
      <c r="N826" s="61"/>
      <c r="O826" s="61">
        <v>122</v>
      </c>
      <c r="P826" s="61">
        <f t="shared" si="94"/>
        <v>2</v>
      </c>
    </row>
    <row r="827" spans="2:16" x14ac:dyDescent="0.45">
      <c r="B827" s="44">
        <v>2016</v>
      </c>
      <c r="C827" s="43" t="s">
        <v>8380</v>
      </c>
      <c r="D827" s="61" t="s">
        <v>8315</v>
      </c>
      <c r="E827" s="21">
        <v>30</v>
      </c>
      <c r="F827" s="73">
        <v>5000</v>
      </c>
      <c r="G827" s="62" t="s">
        <v>8400</v>
      </c>
      <c r="H827" s="43" t="str">
        <f t="shared" si="95"/>
        <v>S</v>
      </c>
      <c r="I827" s="43" t="str">
        <f t="shared" si="93"/>
        <v/>
      </c>
      <c r="J827" s="62">
        <v>6308</v>
      </c>
      <c r="K827" s="61">
        <v>1</v>
      </c>
      <c r="L827" s="61"/>
      <c r="M827" s="61"/>
      <c r="N827" s="61"/>
      <c r="O827" s="61">
        <v>71</v>
      </c>
      <c r="P827" s="61">
        <f t="shared" si="94"/>
        <v>1</v>
      </c>
    </row>
    <row r="828" spans="2:16" x14ac:dyDescent="0.45">
      <c r="B828" s="44">
        <v>2016</v>
      </c>
      <c r="C828" s="43" t="s">
        <v>8380</v>
      </c>
      <c r="D828" s="61" t="s">
        <v>8324</v>
      </c>
      <c r="E828" s="21">
        <v>42.5</v>
      </c>
      <c r="F828" s="73">
        <v>9000</v>
      </c>
      <c r="G828" s="62" t="s">
        <v>8400</v>
      </c>
      <c r="H828" s="43" t="str">
        <f t="shared" si="95"/>
        <v/>
      </c>
      <c r="I828" s="43" t="str">
        <f t="shared" si="93"/>
        <v>F</v>
      </c>
      <c r="J828" s="62">
        <v>55</v>
      </c>
      <c r="K828" s="61"/>
      <c r="L828" s="61">
        <v>2</v>
      </c>
      <c r="M828" s="61"/>
      <c r="N828" s="61"/>
      <c r="O828" s="61">
        <v>3</v>
      </c>
      <c r="P828" s="61">
        <f t="shared" si="94"/>
        <v>2</v>
      </c>
    </row>
    <row r="829" spans="2:16" x14ac:dyDescent="0.45">
      <c r="B829" s="44">
        <v>2016</v>
      </c>
      <c r="C829" s="43" t="s">
        <v>8380</v>
      </c>
      <c r="D829" s="61" t="s">
        <v>8326</v>
      </c>
      <c r="E829" s="21">
        <v>22.435775462960009</v>
      </c>
      <c r="F829" s="73">
        <v>5400</v>
      </c>
      <c r="G829" s="62" t="s">
        <v>8400</v>
      </c>
      <c r="H829" s="43" t="str">
        <f t="shared" si="95"/>
        <v>S</v>
      </c>
      <c r="I829" s="43" t="str">
        <f t="shared" si="93"/>
        <v/>
      </c>
      <c r="J829" s="62">
        <v>5826</v>
      </c>
      <c r="K829" s="61">
        <v>2</v>
      </c>
      <c r="L829" s="61"/>
      <c r="M829" s="61"/>
      <c r="N829" s="61"/>
      <c r="O829" s="61">
        <v>84</v>
      </c>
      <c r="P829" s="61">
        <f t="shared" si="94"/>
        <v>2</v>
      </c>
    </row>
    <row r="830" spans="2:16" x14ac:dyDescent="0.45">
      <c r="B830" s="44">
        <v>2016</v>
      </c>
      <c r="C830" s="43" t="s">
        <v>8378</v>
      </c>
      <c r="D830" s="61" t="s">
        <v>8344</v>
      </c>
      <c r="E830" s="21">
        <v>29.958333333328483</v>
      </c>
      <c r="F830" s="73">
        <v>6000</v>
      </c>
      <c r="G830" s="62" t="s">
        <v>8400</v>
      </c>
      <c r="H830" s="43" t="str">
        <f t="shared" si="95"/>
        <v/>
      </c>
      <c r="I830" s="43" t="str">
        <f t="shared" si="93"/>
        <v>F</v>
      </c>
      <c r="J830" s="62">
        <v>2484</v>
      </c>
      <c r="K830" s="61"/>
      <c r="L830" s="61"/>
      <c r="M830" s="61">
        <v>1</v>
      </c>
      <c r="N830" s="61"/>
      <c r="O830" s="61">
        <v>52</v>
      </c>
      <c r="P830" s="61">
        <f t="shared" si="94"/>
        <v>1</v>
      </c>
    </row>
    <row r="831" spans="2:16" x14ac:dyDescent="0.45">
      <c r="B831" s="44">
        <v>2016</v>
      </c>
      <c r="C831" s="43" t="s">
        <v>8378</v>
      </c>
      <c r="D831" s="61" t="s">
        <v>8354</v>
      </c>
      <c r="E831" s="21">
        <v>22.045833333329938</v>
      </c>
      <c r="F831" s="73">
        <v>5000</v>
      </c>
      <c r="G831" s="62" t="s">
        <v>8400</v>
      </c>
      <c r="H831" s="43" t="str">
        <f t="shared" si="95"/>
        <v>S</v>
      </c>
      <c r="I831" s="43" t="str">
        <f t="shared" si="93"/>
        <v/>
      </c>
      <c r="J831" s="62">
        <v>5000</v>
      </c>
      <c r="K831" s="61">
        <v>1</v>
      </c>
      <c r="L831" s="61"/>
      <c r="M831" s="61"/>
      <c r="N831" s="61"/>
      <c r="O831" s="61">
        <v>27</v>
      </c>
      <c r="P831" s="61">
        <f t="shared" si="94"/>
        <v>1</v>
      </c>
    </row>
    <row r="832" spans="2:16" x14ac:dyDescent="0.45">
      <c r="B832" s="44">
        <v>2016</v>
      </c>
      <c r="C832" s="43" t="s">
        <v>8378</v>
      </c>
      <c r="D832" s="61" t="s">
        <v>8311</v>
      </c>
      <c r="E832" s="21">
        <v>30</v>
      </c>
      <c r="F832" s="73">
        <v>5500</v>
      </c>
      <c r="G832" s="62" t="s">
        <v>8400</v>
      </c>
      <c r="H832" s="43" t="str">
        <f t="shared" si="95"/>
        <v>S</v>
      </c>
      <c r="I832" s="43" t="str">
        <f t="shared" si="93"/>
        <v/>
      </c>
      <c r="J832" s="62">
        <v>6629.99</v>
      </c>
      <c r="K832" s="61">
        <v>2</v>
      </c>
      <c r="L832" s="61"/>
      <c r="M832" s="61"/>
      <c r="N832" s="61"/>
      <c r="O832" s="61">
        <v>81</v>
      </c>
      <c r="P832" s="61">
        <f t="shared" si="94"/>
        <v>2</v>
      </c>
    </row>
    <row r="833" spans="2:16" x14ac:dyDescent="0.45">
      <c r="B833" s="44">
        <v>2016</v>
      </c>
      <c r="C833" s="43" t="s">
        <v>8369</v>
      </c>
      <c r="D833" s="61" t="s">
        <v>8330</v>
      </c>
      <c r="E833" s="21">
        <v>30</v>
      </c>
      <c r="F833" s="73">
        <v>5400</v>
      </c>
      <c r="G833" s="62" t="s">
        <v>8400</v>
      </c>
      <c r="H833" s="43" t="str">
        <f t="shared" si="95"/>
        <v>S</v>
      </c>
      <c r="I833" s="43" t="str">
        <f t="shared" si="93"/>
        <v/>
      </c>
      <c r="J833" s="62">
        <v>5858.84</v>
      </c>
      <c r="K833" s="61">
        <v>1</v>
      </c>
      <c r="L833" s="61"/>
      <c r="M833" s="61"/>
      <c r="N833" s="61"/>
      <c r="O833" s="61">
        <v>96</v>
      </c>
      <c r="P833" s="61">
        <f t="shared" si="94"/>
        <v>1</v>
      </c>
    </row>
    <row r="834" spans="2:16" x14ac:dyDescent="0.45">
      <c r="B834" s="44">
        <v>2016</v>
      </c>
      <c r="C834" s="43" t="s">
        <v>8369</v>
      </c>
      <c r="D834" s="61" t="s">
        <v>8359</v>
      </c>
      <c r="E834" s="21">
        <v>21.108317901232414</v>
      </c>
      <c r="F834" s="73">
        <v>5000</v>
      </c>
      <c r="G834" s="62" t="s">
        <v>8400</v>
      </c>
      <c r="H834" s="43" t="str">
        <f t="shared" si="95"/>
        <v/>
      </c>
      <c r="I834" s="43" t="str">
        <f t="shared" si="93"/>
        <v>F</v>
      </c>
      <c r="J834" s="62">
        <v>5529</v>
      </c>
      <c r="K834" s="61">
        <v>3</v>
      </c>
      <c r="L834" s="61"/>
      <c r="M834" s="61"/>
      <c r="N834" s="61"/>
      <c r="O834" s="61">
        <v>119</v>
      </c>
      <c r="P834" s="61">
        <f t="shared" si="94"/>
        <v>3</v>
      </c>
    </row>
    <row r="835" spans="2:16" x14ac:dyDescent="0.45">
      <c r="B835" s="44">
        <v>2016</v>
      </c>
      <c r="C835" s="43" t="s">
        <v>8369</v>
      </c>
      <c r="D835" s="61" t="s">
        <v>8352</v>
      </c>
      <c r="E835" s="21">
        <v>34.919930555559404</v>
      </c>
      <c r="F835" s="73">
        <v>5000</v>
      </c>
      <c r="G835" s="62" t="s">
        <v>8400</v>
      </c>
      <c r="H835" s="43" t="str">
        <f t="shared" si="95"/>
        <v>S</v>
      </c>
      <c r="I835" s="43" t="str">
        <f t="shared" si="93"/>
        <v/>
      </c>
      <c r="J835" s="62">
        <v>5509</v>
      </c>
      <c r="K835" s="61">
        <v>1</v>
      </c>
      <c r="L835" s="61"/>
      <c r="M835" s="61"/>
      <c r="N835" s="61"/>
      <c r="O835" s="61">
        <v>80</v>
      </c>
      <c r="P835" s="61">
        <f t="shared" si="94"/>
        <v>1</v>
      </c>
    </row>
    <row r="836" spans="2:16" x14ac:dyDescent="0.45">
      <c r="B836" s="44">
        <v>2016</v>
      </c>
      <c r="C836" s="43" t="s">
        <v>8369</v>
      </c>
      <c r="D836" s="61" t="s">
        <v>8351</v>
      </c>
      <c r="E836" s="21">
        <v>16.542662037041737</v>
      </c>
      <c r="F836" s="73">
        <v>6000</v>
      </c>
      <c r="G836" s="62" t="s">
        <v>8400</v>
      </c>
      <c r="H836" s="43" t="str">
        <f t="shared" si="95"/>
        <v>S</v>
      </c>
      <c r="I836" s="43" t="str">
        <f t="shared" ref="I836:I899" si="96">IFERROR(VLOOKUP(D836,$W$143:$AC$169,7,0),"")</f>
        <v/>
      </c>
      <c r="J836" s="62">
        <v>10802</v>
      </c>
      <c r="K836" s="61">
        <v>1</v>
      </c>
      <c r="L836" s="61"/>
      <c r="M836" s="61"/>
      <c r="N836" s="61"/>
      <c r="O836" s="61">
        <v>445</v>
      </c>
      <c r="P836" s="61">
        <f t="shared" ref="P836:P899" si="97">SUM(K836:N836)</f>
        <v>1</v>
      </c>
    </row>
    <row r="837" spans="2:16" x14ac:dyDescent="0.45">
      <c r="B837" s="44">
        <v>2016</v>
      </c>
      <c r="C837" s="43" t="s">
        <v>8374</v>
      </c>
      <c r="D837" s="61" t="s">
        <v>8350</v>
      </c>
      <c r="E837" s="21">
        <v>30</v>
      </c>
      <c r="F837" s="73">
        <v>5000</v>
      </c>
      <c r="G837" s="62" t="s">
        <v>8400</v>
      </c>
      <c r="H837" s="43" t="str">
        <f t="shared" ref="H837:H900" si="98">IFERROR(VLOOKUP(D837,$W$125:$AC$139,7,0),"")</f>
        <v/>
      </c>
      <c r="I837" s="43" t="str">
        <f t="shared" si="96"/>
        <v>F</v>
      </c>
      <c r="J837" s="62">
        <v>50</v>
      </c>
      <c r="K837" s="61"/>
      <c r="L837" s="61">
        <v>1</v>
      </c>
      <c r="M837" s="61"/>
      <c r="N837" s="61"/>
      <c r="O837" s="61">
        <v>1</v>
      </c>
      <c r="P837" s="61">
        <f t="shared" si="97"/>
        <v>1</v>
      </c>
    </row>
    <row r="838" spans="2:16" x14ac:dyDescent="0.45">
      <c r="B838" s="44">
        <v>2016</v>
      </c>
      <c r="C838" s="43" t="s">
        <v>8374</v>
      </c>
      <c r="D838" s="61" t="s">
        <v>8341</v>
      </c>
      <c r="E838" s="21">
        <v>13.041666666671517</v>
      </c>
      <c r="F838" s="73">
        <v>7500</v>
      </c>
      <c r="G838" s="62" t="s">
        <v>8400</v>
      </c>
      <c r="H838" s="43" t="str">
        <f t="shared" si="98"/>
        <v/>
      </c>
      <c r="I838" s="43" t="str">
        <f t="shared" si="96"/>
        <v>F</v>
      </c>
      <c r="J838" s="62">
        <v>1527</v>
      </c>
      <c r="K838" s="61"/>
      <c r="L838" s="61">
        <v>1</v>
      </c>
      <c r="M838" s="61"/>
      <c r="N838" s="61"/>
      <c r="O838" s="61">
        <v>14</v>
      </c>
      <c r="P838" s="61">
        <f t="shared" si="97"/>
        <v>1</v>
      </c>
    </row>
    <row r="839" spans="2:16" x14ac:dyDescent="0.45">
      <c r="B839" s="44">
        <v>2016</v>
      </c>
      <c r="C839" s="43" t="s">
        <v>8373</v>
      </c>
      <c r="D839" s="61" t="s">
        <v>8316</v>
      </c>
      <c r="E839" s="21">
        <v>45.041666666656965</v>
      </c>
      <c r="F839" s="73">
        <v>8000</v>
      </c>
      <c r="G839" s="62" t="s">
        <v>8400</v>
      </c>
      <c r="H839" s="43" t="str">
        <f t="shared" si="98"/>
        <v/>
      </c>
      <c r="I839" s="43" t="str">
        <f t="shared" si="96"/>
        <v>F</v>
      </c>
      <c r="J839" s="62">
        <v>11</v>
      </c>
      <c r="K839" s="61"/>
      <c r="L839" s="61">
        <v>1</v>
      </c>
      <c r="M839" s="61"/>
      <c r="N839" s="61"/>
      <c r="O839" s="61">
        <v>2</v>
      </c>
      <c r="P839" s="61">
        <f t="shared" si="97"/>
        <v>1</v>
      </c>
    </row>
    <row r="840" spans="2:16" x14ac:dyDescent="0.45">
      <c r="B840" s="44">
        <v>2016</v>
      </c>
      <c r="C840" s="43" t="s">
        <v>8373</v>
      </c>
      <c r="D840" s="61" t="s">
        <v>8352</v>
      </c>
      <c r="E840" s="21">
        <v>30.869253472228593</v>
      </c>
      <c r="F840" s="73">
        <v>7500</v>
      </c>
      <c r="G840" s="62" t="s">
        <v>8400</v>
      </c>
      <c r="H840" s="43" t="str">
        <f t="shared" si="98"/>
        <v>S</v>
      </c>
      <c r="I840" s="43" t="str">
        <f t="shared" si="96"/>
        <v/>
      </c>
      <c r="J840" s="62">
        <v>19079</v>
      </c>
      <c r="K840" s="61">
        <v>2</v>
      </c>
      <c r="L840" s="61"/>
      <c r="M840" s="61"/>
      <c r="N840" s="61"/>
      <c r="O840" s="61">
        <v>448</v>
      </c>
      <c r="P840" s="61">
        <f t="shared" si="97"/>
        <v>2</v>
      </c>
    </row>
    <row r="841" spans="2:16" x14ac:dyDescent="0.45">
      <c r="B841" s="44">
        <v>2016</v>
      </c>
      <c r="C841" s="43" t="s">
        <v>8372</v>
      </c>
      <c r="D841" s="61" t="s">
        <v>8358</v>
      </c>
      <c r="E841" s="21">
        <v>30</v>
      </c>
      <c r="F841" s="73">
        <v>5999</v>
      </c>
      <c r="G841" s="62" t="s">
        <v>8400</v>
      </c>
      <c r="H841" s="43" t="str">
        <f t="shared" si="98"/>
        <v/>
      </c>
      <c r="I841" s="43" t="str">
        <f t="shared" si="96"/>
        <v>F</v>
      </c>
      <c r="J841" s="62">
        <v>0</v>
      </c>
      <c r="K841" s="61"/>
      <c r="L841" s="61">
        <v>1</v>
      </c>
      <c r="M841" s="61"/>
      <c r="N841" s="61"/>
      <c r="O841" s="61">
        <v>0</v>
      </c>
      <c r="P841" s="61">
        <f t="shared" si="97"/>
        <v>1</v>
      </c>
    </row>
    <row r="842" spans="2:16" x14ac:dyDescent="0.45">
      <c r="B842" s="44">
        <v>2016</v>
      </c>
      <c r="C842" s="43" t="s">
        <v>8372</v>
      </c>
      <c r="D842" s="61" t="s">
        <v>8341</v>
      </c>
      <c r="E842" s="21">
        <v>30</v>
      </c>
      <c r="F842" s="73">
        <v>6300</v>
      </c>
      <c r="G842" s="62" t="s">
        <v>8400</v>
      </c>
      <c r="H842" s="43" t="str">
        <f t="shared" si="98"/>
        <v/>
      </c>
      <c r="I842" s="43" t="str">
        <f t="shared" si="96"/>
        <v>F</v>
      </c>
      <c r="J842" s="62">
        <v>445</v>
      </c>
      <c r="K842" s="61"/>
      <c r="L842" s="61">
        <v>1</v>
      </c>
      <c r="M842" s="61"/>
      <c r="N842" s="61"/>
      <c r="O842" s="61">
        <v>10</v>
      </c>
      <c r="P842" s="61">
        <f t="shared" si="97"/>
        <v>1</v>
      </c>
    </row>
    <row r="843" spans="2:16" x14ac:dyDescent="0.45">
      <c r="B843" s="44">
        <v>2017</v>
      </c>
      <c r="C843" s="43" t="s">
        <v>8377</v>
      </c>
      <c r="D843" s="61" t="s">
        <v>8314</v>
      </c>
      <c r="E843" s="21">
        <v>30.020439814805286</v>
      </c>
      <c r="F843" s="73">
        <v>5000</v>
      </c>
      <c r="G843" s="62" t="s">
        <v>8400</v>
      </c>
      <c r="H843" s="43" t="str">
        <f t="shared" si="98"/>
        <v/>
      </c>
      <c r="I843" s="43" t="str">
        <f t="shared" si="96"/>
        <v>F</v>
      </c>
      <c r="J843" s="62">
        <v>0</v>
      </c>
      <c r="K843" s="61"/>
      <c r="L843" s="61">
        <v>1</v>
      </c>
      <c r="M843" s="61"/>
      <c r="N843" s="61"/>
      <c r="O843" s="61">
        <v>0</v>
      </c>
      <c r="P843" s="61">
        <f t="shared" si="97"/>
        <v>1</v>
      </c>
    </row>
    <row r="844" spans="2:16" x14ac:dyDescent="0.45">
      <c r="B844" s="44">
        <v>2011</v>
      </c>
      <c r="C844" s="43" t="s">
        <v>8381</v>
      </c>
      <c r="D844" s="61" t="s">
        <v>8316</v>
      </c>
      <c r="E844" s="21">
        <v>45.49979166666526</v>
      </c>
      <c r="F844" s="73">
        <v>75997</v>
      </c>
      <c r="G844" s="62" t="s">
        <v>8409</v>
      </c>
      <c r="H844" s="43" t="str">
        <f t="shared" si="98"/>
        <v/>
      </c>
      <c r="I844" s="43" t="str">
        <f t="shared" si="96"/>
        <v>F</v>
      </c>
      <c r="J844" s="62">
        <v>265</v>
      </c>
      <c r="K844" s="61"/>
      <c r="L844" s="61">
        <v>2</v>
      </c>
      <c r="M844" s="61"/>
      <c r="N844" s="61"/>
      <c r="O844" s="61">
        <v>4</v>
      </c>
      <c r="P844" s="61">
        <f t="shared" si="97"/>
        <v>2</v>
      </c>
    </row>
    <row r="845" spans="2:16" x14ac:dyDescent="0.45">
      <c r="B845" s="44">
        <v>2011</v>
      </c>
      <c r="C845" s="43" t="s">
        <v>8376</v>
      </c>
      <c r="D845" s="61" t="s">
        <v>8340</v>
      </c>
      <c r="E845" s="21">
        <v>30</v>
      </c>
      <c r="F845" s="73">
        <v>500000</v>
      </c>
      <c r="G845" s="62" t="s">
        <v>8409</v>
      </c>
      <c r="H845" s="43" t="str">
        <f t="shared" si="98"/>
        <v/>
      </c>
      <c r="I845" s="43" t="str">
        <f t="shared" si="96"/>
        <v>F</v>
      </c>
      <c r="J845" s="62">
        <v>0</v>
      </c>
      <c r="K845" s="61"/>
      <c r="L845" s="61"/>
      <c r="M845" s="61">
        <v>1</v>
      </c>
      <c r="N845" s="61"/>
      <c r="O845" s="61">
        <v>0</v>
      </c>
      <c r="P845" s="61">
        <f t="shared" si="97"/>
        <v>1</v>
      </c>
    </row>
    <row r="846" spans="2:16" x14ac:dyDescent="0.45">
      <c r="B846" s="44">
        <v>2011</v>
      </c>
      <c r="C846" s="43" t="s">
        <v>8370</v>
      </c>
      <c r="D846" s="61" t="s">
        <v>8316</v>
      </c>
      <c r="E846" s="21">
        <v>60</v>
      </c>
      <c r="F846" s="73">
        <v>55000</v>
      </c>
      <c r="G846" s="62" t="s">
        <v>8409</v>
      </c>
      <c r="H846" s="43" t="str">
        <f t="shared" si="98"/>
        <v/>
      </c>
      <c r="I846" s="43" t="str">
        <f t="shared" si="96"/>
        <v>F</v>
      </c>
      <c r="J846" s="62">
        <v>1250</v>
      </c>
      <c r="K846" s="61"/>
      <c r="L846" s="61">
        <v>1</v>
      </c>
      <c r="M846" s="61"/>
      <c r="N846" s="61"/>
      <c r="O846" s="61">
        <v>11</v>
      </c>
      <c r="P846" s="61">
        <f t="shared" si="97"/>
        <v>1</v>
      </c>
    </row>
    <row r="847" spans="2:16" x14ac:dyDescent="0.45">
      <c r="B847" s="44">
        <v>2011</v>
      </c>
      <c r="C847" s="43" t="s">
        <v>8370</v>
      </c>
      <c r="D847" s="61" t="s">
        <v>8315</v>
      </c>
      <c r="E847" s="21">
        <v>30</v>
      </c>
      <c r="F847" s="73">
        <v>50000</v>
      </c>
      <c r="G847" s="62" t="s">
        <v>8409</v>
      </c>
      <c r="H847" s="43" t="str">
        <f t="shared" si="98"/>
        <v>S</v>
      </c>
      <c r="I847" s="43" t="str">
        <f t="shared" si="96"/>
        <v/>
      </c>
      <c r="J847" s="62">
        <v>51906</v>
      </c>
      <c r="K847" s="61">
        <v>1</v>
      </c>
      <c r="L847" s="61"/>
      <c r="M847" s="61"/>
      <c r="N847" s="61"/>
      <c r="O847" s="61">
        <v>73</v>
      </c>
      <c r="P847" s="61">
        <f t="shared" si="97"/>
        <v>1</v>
      </c>
    </row>
    <row r="848" spans="2:16" x14ac:dyDescent="0.45">
      <c r="B848" s="44">
        <v>2011</v>
      </c>
      <c r="C848" s="43" t="s">
        <v>8380</v>
      </c>
      <c r="D848" s="61" t="s">
        <v>8316</v>
      </c>
      <c r="E848" s="21">
        <v>45</v>
      </c>
      <c r="F848" s="73">
        <v>110000</v>
      </c>
      <c r="G848" s="62" t="s">
        <v>8409</v>
      </c>
      <c r="H848" s="43" t="str">
        <f t="shared" si="98"/>
        <v/>
      </c>
      <c r="I848" s="43" t="str">
        <f t="shared" si="96"/>
        <v>F</v>
      </c>
      <c r="J848" s="62">
        <v>0</v>
      </c>
      <c r="K848" s="61"/>
      <c r="L848" s="61">
        <v>2</v>
      </c>
      <c r="M848" s="61"/>
      <c r="N848" s="61"/>
      <c r="O848" s="61">
        <v>0</v>
      </c>
      <c r="P848" s="61">
        <f t="shared" si="97"/>
        <v>2</v>
      </c>
    </row>
    <row r="849" spans="2:16" x14ac:dyDescent="0.45">
      <c r="B849" s="44">
        <v>2011</v>
      </c>
      <c r="C849" s="43" t="s">
        <v>8374</v>
      </c>
      <c r="D849" s="61" t="s">
        <v>8316</v>
      </c>
      <c r="E849" s="21">
        <v>42</v>
      </c>
      <c r="F849" s="73">
        <v>65108</v>
      </c>
      <c r="G849" s="62" t="s">
        <v>8409</v>
      </c>
      <c r="H849" s="43" t="str">
        <f t="shared" si="98"/>
        <v/>
      </c>
      <c r="I849" s="43" t="str">
        <f t="shared" si="96"/>
        <v>F</v>
      </c>
      <c r="J849" s="62">
        <v>2994</v>
      </c>
      <c r="K849" s="61"/>
      <c r="L849" s="61">
        <v>1</v>
      </c>
      <c r="M849" s="61"/>
      <c r="N849" s="61"/>
      <c r="O849" s="61">
        <v>22</v>
      </c>
      <c r="P849" s="61">
        <f t="shared" si="97"/>
        <v>1</v>
      </c>
    </row>
    <row r="850" spans="2:16" x14ac:dyDescent="0.45">
      <c r="B850" s="44">
        <v>2011</v>
      </c>
      <c r="C850" s="43" t="s">
        <v>8374</v>
      </c>
      <c r="D850" s="61" t="s">
        <v>8315</v>
      </c>
      <c r="E850" s="21">
        <v>37.777884837963938</v>
      </c>
      <c r="F850" s="73">
        <v>138000</v>
      </c>
      <c r="G850" s="62" t="s">
        <v>8409</v>
      </c>
      <c r="H850" s="43" t="str">
        <f t="shared" si="98"/>
        <v>S</v>
      </c>
      <c r="I850" s="43" t="str">
        <f t="shared" si="96"/>
        <v/>
      </c>
      <c r="J850" s="62">
        <v>141825.33000000002</v>
      </c>
      <c r="K850" s="61">
        <v>4</v>
      </c>
      <c r="L850" s="61"/>
      <c r="M850" s="61"/>
      <c r="N850" s="61"/>
      <c r="O850" s="61">
        <v>691</v>
      </c>
      <c r="P850" s="61">
        <f t="shared" si="97"/>
        <v>4</v>
      </c>
    </row>
    <row r="851" spans="2:16" x14ac:dyDescent="0.45">
      <c r="B851" s="44">
        <v>2011</v>
      </c>
      <c r="C851" s="43" t="s">
        <v>8372</v>
      </c>
      <c r="D851" s="61" t="s">
        <v>8315</v>
      </c>
      <c r="E851" s="21">
        <v>45.815358796297609</v>
      </c>
      <c r="F851" s="73">
        <v>82000</v>
      </c>
      <c r="G851" s="62" t="s">
        <v>8409</v>
      </c>
      <c r="H851" s="43" t="str">
        <f t="shared" si="98"/>
        <v>S</v>
      </c>
      <c r="I851" s="43" t="str">
        <f t="shared" si="96"/>
        <v/>
      </c>
      <c r="J851" s="62">
        <v>83731.199999999997</v>
      </c>
      <c r="K851" s="61">
        <v>3</v>
      </c>
      <c r="L851" s="61"/>
      <c r="M851" s="61"/>
      <c r="N851" s="61"/>
      <c r="O851" s="61">
        <v>626</v>
      </c>
      <c r="P851" s="61">
        <f t="shared" si="97"/>
        <v>3</v>
      </c>
    </row>
    <row r="852" spans="2:16" x14ac:dyDescent="0.45">
      <c r="B852" s="44">
        <v>2012</v>
      </c>
      <c r="C852" s="43" t="s">
        <v>8379</v>
      </c>
      <c r="D852" s="61" t="s">
        <v>8315</v>
      </c>
      <c r="E852" s="21">
        <v>35.435040509259125</v>
      </c>
      <c r="F852" s="73">
        <v>66500</v>
      </c>
      <c r="G852" s="62" t="s">
        <v>8409</v>
      </c>
      <c r="H852" s="43" t="str">
        <f t="shared" si="98"/>
        <v>S</v>
      </c>
      <c r="I852" s="43" t="str">
        <f t="shared" si="96"/>
        <v/>
      </c>
      <c r="J852" s="62">
        <v>70285</v>
      </c>
      <c r="K852" s="61">
        <v>4</v>
      </c>
      <c r="L852" s="61"/>
      <c r="M852" s="61"/>
      <c r="N852" s="61"/>
      <c r="O852" s="61">
        <v>522</v>
      </c>
      <c r="P852" s="61">
        <f t="shared" si="97"/>
        <v>4</v>
      </c>
    </row>
    <row r="853" spans="2:16" x14ac:dyDescent="0.45">
      <c r="B853" s="44">
        <v>2012</v>
      </c>
      <c r="C853" s="43" t="s">
        <v>8379</v>
      </c>
      <c r="D853" s="61" t="s">
        <v>8328</v>
      </c>
      <c r="E853" s="21">
        <v>30</v>
      </c>
      <c r="F853" s="73">
        <v>50000</v>
      </c>
      <c r="G853" s="62" t="s">
        <v>8409</v>
      </c>
      <c r="H853" s="43" t="str">
        <f t="shared" si="98"/>
        <v/>
      </c>
      <c r="I853" s="43" t="str">
        <f t="shared" si="96"/>
        <v>F</v>
      </c>
      <c r="J853" s="62">
        <v>1982</v>
      </c>
      <c r="K853" s="61"/>
      <c r="L853" s="61">
        <v>2</v>
      </c>
      <c r="M853" s="61"/>
      <c r="N853" s="61"/>
      <c r="O853" s="61">
        <v>24</v>
      </c>
      <c r="P853" s="61">
        <f t="shared" si="97"/>
        <v>2</v>
      </c>
    </row>
    <row r="854" spans="2:16" x14ac:dyDescent="0.45">
      <c r="B854" s="44">
        <v>2012</v>
      </c>
      <c r="C854" s="43" t="s">
        <v>8379</v>
      </c>
      <c r="D854" s="61" t="s">
        <v>8334</v>
      </c>
      <c r="E854" s="21">
        <v>40</v>
      </c>
      <c r="F854" s="73">
        <v>511000</v>
      </c>
      <c r="G854" s="62" t="s">
        <v>8409</v>
      </c>
      <c r="H854" s="43" t="str">
        <f t="shared" si="98"/>
        <v/>
      </c>
      <c r="I854" s="43" t="str">
        <f t="shared" si="96"/>
        <v>F</v>
      </c>
      <c r="J854" s="62">
        <v>308.52</v>
      </c>
      <c r="K854" s="61"/>
      <c r="L854" s="61">
        <v>3</v>
      </c>
      <c r="M854" s="61"/>
      <c r="N854" s="61"/>
      <c r="O854" s="61">
        <v>29</v>
      </c>
      <c r="P854" s="61">
        <f t="shared" si="97"/>
        <v>3</v>
      </c>
    </row>
    <row r="855" spans="2:16" x14ac:dyDescent="0.45">
      <c r="B855" s="44">
        <v>2012</v>
      </c>
      <c r="C855" s="43" t="s">
        <v>8371</v>
      </c>
      <c r="D855" s="61" t="s">
        <v>8315</v>
      </c>
      <c r="E855" s="21">
        <v>22.5</v>
      </c>
      <c r="F855" s="73">
        <v>68600</v>
      </c>
      <c r="G855" s="62" t="s">
        <v>8409</v>
      </c>
      <c r="H855" s="43" t="str">
        <f t="shared" si="98"/>
        <v>S</v>
      </c>
      <c r="I855" s="43" t="str">
        <f t="shared" si="96"/>
        <v/>
      </c>
      <c r="J855" s="62">
        <v>82146.820000000007</v>
      </c>
      <c r="K855" s="61">
        <v>4</v>
      </c>
      <c r="L855" s="61"/>
      <c r="M855" s="61"/>
      <c r="N855" s="61"/>
      <c r="O855" s="61">
        <v>1352</v>
      </c>
      <c r="P855" s="61">
        <f t="shared" si="97"/>
        <v>4</v>
      </c>
    </row>
    <row r="856" spans="2:16" x14ac:dyDescent="0.45">
      <c r="B856" s="44">
        <v>2012</v>
      </c>
      <c r="C856" s="43" t="s">
        <v>8371</v>
      </c>
      <c r="D856" s="61" t="s">
        <v>8329</v>
      </c>
      <c r="E856" s="21">
        <v>34.995833333334303</v>
      </c>
      <c r="F856" s="73">
        <v>64700</v>
      </c>
      <c r="G856" s="62" t="s">
        <v>8409</v>
      </c>
      <c r="H856" s="43" t="str">
        <f t="shared" si="98"/>
        <v>S</v>
      </c>
      <c r="I856" s="43" t="str">
        <f t="shared" si="96"/>
        <v/>
      </c>
      <c r="J856" s="62">
        <v>66865</v>
      </c>
      <c r="K856" s="61">
        <v>3</v>
      </c>
      <c r="L856" s="61"/>
      <c r="M856" s="61"/>
      <c r="N856" s="61"/>
      <c r="O856" s="61">
        <v>331</v>
      </c>
      <c r="P856" s="61">
        <f t="shared" si="97"/>
        <v>3</v>
      </c>
    </row>
    <row r="857" spans="2:16" x14ac:dyDescent="0.45">
      <c r="B857" s="44">
        <v>2012</v>
      </c>
      <c r="C857" s="43" t="s">
        <v>8381</v>
      </c>
      <c r="D857" s="61" t="s">
        <v>8315</v>
      </c>
      <c r="E857" s="21">
        <v>45</v>
      </c>
      <c r="F857" s="73">
        <v>150000</v>
      </c>
      <c r="G857" s="62" t="s">
        <v>8409</v>
      </c>
      <c r="H857" s="43" t="str">
        <f t="shared" si="98"/>
        <v>S</v>
      </c>
      <c r="I857" s="43" t="str">
        <f t="shared" si="96"/>
        <v/>
      </c>
      <c r="J857" s="62">
        <v>171253</v>
      </c>
      <c r="K857" s="61">
        <v>1</v>
      </c>
      <c r="L857" s="61"/>
      <c r="M857" s="61"/>
      <c r="N857" s="61"/>
      <c r="O857" s="61">
        <v>1062</v>
      </c>
      <c r="P857" s="61">
        <f t="shared" si="97"/>
        <v>1</v>
      </c>
    </row>
    <row r="858" spans="2:16" x14ac:dyDescent="0.45">
      <c r="B858" s="44">
        <v>2012</v>
      </c>
      <c r="C858" s="43" t="s">
        <v>8381</v>
      </c>
      <c r="D858" s="61" t="s">
        <v>8334</v>
      </c>
      <c r="E858" s="21">
        <v>35</v>
      </c>
      <c r="F858" s="73">
        <v>802000</v>
      </c>
      <c r="G858" s="62" t="s">
        <v>8409</v>
      </c>
      <c r="H858" s="43" t="str">
        <f t="shared" si="98"/>
        <v/>
      </c>
      <c r="I858" s="43" t="str">
        <f t="shared" si="96"/>
        <v>F</v>
      </c>
      <c r="J858" s="62">
        <v>20351.11</v>
      </c>
      <c r="K858" s="61"/>
      <c r="L858" s="61">
        <v>3</v>
      </c>
      <c r="M858" s="61"/>
      <c r="N858" s="61"/>
      <c r="O858" s="61">
        <v>329</v>
      </c>
      <c r="P858" s="61">
        <f t="shared" si="97"/>
        <v>3</v>
      </c>
    </row>
    <row r="859" spans="2:16" x14ac:dyDescent="0.45">
      <c r="B859" s="44">
        <v>2012</v>
      </c>
      <c r="C859" s="43" t="s">
        <v>8376</v>
      </c>
      <c r="D859" s="61" t="s">
        <v>8326</v>
      </c>
      <c r="E859" s="21">
        <v>42.541271701388723</v>
      </c>
      <c r="F859" s="73">
        <v>55900</v>
      </c>
      <c r="G859" s="62" t="s">
        <v>8409</v>
      </c>
      <c r="H859" s="43" t="str">
        <f t="shared" si="98"/>
        <v>S</v>
      </c>
      <c r="I859" s="43" t="str">
        <f t="shared" si="96"/>
        <v/>
      </c>
      <c r="J859" s="62">
        <v>75486.039999999994</v>
      </c>
      <c r="K859" s="61">
        <v>8</v>
      </c>
      <c r="L859" s="61"/>
      <c r="M859" s="61"/>
      <c r="N859" s="61"/>
      <c r="O859" s="61">
        <v>922</v>
      </c>
      <c r="P859" s="61">
        <f t="shared" si="97"/>
        <v>8</v>
      </c>
    </row>
    <row r="860" spans="2:16" x14ac:dyDescent="0.45">
      <c r="B860" s="44">
        <v>2012</v>
      </c>
      <c r="C860" s="43" t="s">
        <v>8380</v>
      </c>
      <c r="D860" s="61" t="s">
        <v>8315</v>
      </c>
      <c r="E860" s="21">
        <v>27.37755497685248</v>
      </c>
      <c r="F860" s="73">
        <v>60300</v>
      </c>
      <c r="G860" s="62" t="s">
        <v>8409</v>
      </c>
      <c r="H860" s="43" t="str">
        <f t="shared" si="98"/>
        <v>S</v>
      </c>
      <c r="I860" s="43" t="str">
        <f t="shared" si="96"/>
        <v/>
      </c>
      <c r="J860" s="62">
        <v>63633.5</v>
      </c>
      <c r="K860" s="61">
        <v>4</v>
      </c>
      <c r="L860" s="61"/>
      <c r="M860" s="61"/>
      <c r="N860" s="61"/>
      <c r="O860" s="61">
        <v>707</v>
      </c>
      <c r="P860" s="61">
        <f t="shared" si="97"/>
        <v>4</v>
      </c>
    </row>
    <row r="861" spans="2:16" x14ac:dyDescent="0.45">
      <c r="B861" s="44">
        <v>2012</v>
      </c>
      <c r="C861" s="43" t="s">
        <v>8378</v>
      </c>
      <c r="D861" s="61" t="s">
        <v>8316</v>
      </c>
      <c r="E861" s="21">
        <v>54.862565586416167</v>
      </c>
      <c r="F861" s="73">
        <v>116500</v>
      </c>
      <c r="G861" s="62" t="s">
        <v>8409</v>
      </c>
      <c r="H861" s="43" t="str">
        <f t="shared" si="98"/>
        <v/>
      </c>
      <c r="I861" s="43" t="str">
        <f t="shared" si="96"/>
        <v>F</v>
      </c>
      <c r="J861" s="62">
        <v>445</v>
      </c>
      <c r="K861" s="61"/>
      <c r="L861" s="61">
        <v>3</v>
      </c>
      <c r="M861" s="61"/>
      <c r="N861" s="61"/>
      <c r="O861" s="61">
        <v>5</v>
      </c>
      <c r="P861" s="61">
        <f t="shared" si="97"/>
        <v>3</v>
      </c>
    </row>
    <row r="862" spans="2:16" x14ac:dyDescent="0.45">
      <c r="B862" s="44">
        <v>2012</v>
      </c>
      <c r="C862" s="43" t="s">
        <v>8369</v>
      </c>
      <c r="D862" s="61" t="s">
        <v>8315</v>
      </c>
      <c r="E862" s="21">
        <v>32.5</v>
      </c>
      <c r="F862" s="73">
        <v>53000</v>
      </c>
      <c r="G862" s="62" t="s">
        <v>8409</v>
      </c>
      <c r="H862" s="43" t="str">
        <f t="shared" si="98"/>
        <v>S</v>
      </c>
      <c r="I862" s="43" t="str">
        <f t="shared" si="96"/>
        <v/>
      </c>
      <c r="J862" s="62">
        <v>55729.31</v>
      </c>
      <c r="K862" s="61">
        <v>2</v>
      </c>
      <c r="L862" s="61"/>
      <c r="M862" s="61"/>
      <c r="N862" s="61"/>
      <c r="O862" s="61">
        <v>529</v>
      </c>
      <c r="P862" s="61">
        <f t="shared" si="97"/>
        <v>2</v>
      </c>
    </row>
    <row r="863" spans="2:16" x14ac:dyDescent="0.45">
      <c r="B863" s="44">
        <v>2012</v>
      </c>
      <c r="C863" s="43" t="s">
        <v>8369</v>
      </c>
      <c r="D863" s="61" t="s">
        <v>8349</v>
      </c>
      <c r="E863" s="21">
        <v>33.066064814811398</v>
      </c>
      <c r="F863" s="73">
        <v>50000</v>
      </c>
      <c r="G863" s="62" t="s">
        <v>8409</v>
      </c>
      <c r="H863" s="43" t="str">
        <f t="shared" si="98"/>
        <v>S</v>
      </c>
      <c r="I863" s="43" t="str">
        <f t="shared" si="96"/>
        <v/>
      </c>
      <c r="J863" s="62">
        <v>513422.57</v>
      </c>
      <c r="K863" s="61">
        <v>1</v>
      </c>
      <c r="L863" s="61"/>
      <c r="M863" s="61"/>
      <c r="N863" s="61"/>
      <c r="O863" s="61">
        <v>388</v>
      </c>
      <c r="P863" s="61">
        <f t="shared" si="97"/>
        <v>1</v>
      </c>
    </row>
    <row r="864" spans="2:16" x14ac:dyDescent="0.45">
      <c r="B864" s="44">
        <v>2012</v>
      </c>
      <c r="C864" s="43" t="s">
        <v>8374</v>
      </c>
      <c r="D864" s="61" t="s">
        <v>8334</v>
      </c>
      <c r="E864" s="21">
        <v>30</v>
      </c>
      <c r="F864" s="73">
        <v>50000</v>
      </c>
      <c r="G864" s="62" t="s">
        <v>8409</v>
      </c>
      <c r="H864" s="43" t="str">
        <f t="shared" si="98"/>
        <v/>
      </c>
      <c r="I864" s="43" t="str">
        <f t="shared" si="96"/>
        <v>F</v>
      </c>
      <c r="J864" s="62">
        <v>255</v>
      </c>
      <c r="K864" s="61"/>
      <c r="L864" s="61">
        <v>1</v>
      </c>
      <c r="M864" s="61"/>
      <c r="N864" s="61"/>
      <c r="O864" s="61">
        <v>11</v>
      </c>
      <c r="P864" s="61">
        <f t="shared" si="97"/>
        <v>1</v>
      </c>
    </row>
    <row r="865" spans="2:16" x14ac:dyDescent="0.45">
      <c r="B865" s="44">
        <v>2012</v>
      </c>
      <c r="C865" s="43" t="s">
        <v>8372</v>
      </c>
      <c r="D865" s="61" t="s">
        <v>8316</v>
      </c>
      <c r="E865" s="21">
        <v>37.5</v>
      </c>
      <c r="F865" s="73">
        <v>50000</v>
      </c>
      <c r="G865" s="62" t="s">
        <v>8409</v>
      </c>
      <c r="H865" s="43" t="str">
        <f t="shared" si="98"/>
        <v/>
      </c>
      <c r="I865" s="43" t="str">
        <f t="shared" si="96"/>
        <v>F</v>
      </c>
      <c r="J865" s="62">
        <v>2470</v>
      </c>
      <c r="K865" s="61"/>
      <c r="L865" s="61">
        <v>2</v>
      </c>
      <c r="M865" s="61"/>
      <c r="N865" s="61"/>
      <c r="O865" s="61">
        <v>31</v>
      </c>
      <c r="P865" s="61">
        <f t="shared" si="97"/>
        <v>2</v>
      </c>
    </row>
    <row r="866" spans="2:16" x14ac:dyDescent="0.45">
      <c r="B866" s="44">
        <v>2013</v>
      </c>
      <c r="C866" s="43" t="s">
        <v>8379</v>
      </c>
      <c r="D866" s="61" t="s">
        <v>8349</v>
      </c>
      <c r="E866" s="21">
        <v>32.081739004630435</v>
      </c>
      <c r="F866" s="73">
        <v>368962</v>
      </c>
      <c r="G866" s="62" t="s">
        <v>8409</v>
      </c>
      <c r="H866" s="43" t="str">
        <f t="shared" si="98"/>
        <v>S</v>
      </c>
      <c r="I866" s="43" t="str">
        <f t="shared" si="96"/>
        <v/>
      </c>
      <c r="J866" s="62">
        <v>653166.72</v>
      </c>
      <c r="K866" s="61">
        <v>4</v>
      </c>
      <c r="L866" s="61"/>
      <c r="M866" s="61"/>
      <c r="N866" s="61"/>
      <c r="O866" s="61">
        <v>7548</v>
      </c>
      <c r="P866" s="61">
        <f t="shared" si="97"/>
        <v>4</v>
      </c>
    </row>
    <row r="867" spans="2:16" x14ac:dyDescent="0.45">
      <c r="B867" s="44">
        <v>2013</v>
      </c>
      <c r="C867" s="43" t="s">
        <v>8379</v>
      </c>
      <c r="D867" s="61" t="s">
        <v>8342</v>
      </c>
      <c r="E867" s="21">
        <v>14</v>
      </c>
      <c r="F867" s="73">
        <v>50000</v>
      </c>
      <c r="G867" s="62" t="s">
        <v>8409</v>
      </c>
      <c r="H867" s="43" t="str">
        <f t="shared" si="98"/>
        <v>S</v>
      </c>
      <c r="I867" s="43" t="str">
        <f t="shared" si="96"/>
        <v/>
      </c>
      <c r="J867" s="62">
        <v>590807.11</v>
      </c>
      <c r="K867" s="61">
        <v>1</v>
      </c>
      <c r="L867" s="61"/>
      <c r="M867" s="61"/>
      <c r="N867" s="61"/>
      <c r="O867" s="61">
        <v>20242</v>
      </c>
      <c r="P867" s="61">
        <f t="shared" si="97"/>
        <v>1</v>
      </c>
    </row>
    <row r="868" spans="2:16" x14ac:dyDescent="0.45">
      <c r="B868" s="44">
        <v>2013</v>
      </c>
      <c r="C868" s="43" t="s">
        <v>8371</v>
      </c>
      <c r="D868" s="61" t="s">
        <v>8316</v>
      </c>
      <c r="E868" s="21">
        <v>22.5</v>
      </c>
      <c r="F868" s="73">
        <v>111000</v>
      </c>
      <c r="G868" s="62" t="s">
        <v>8409</v>
      </c>
      <c r="H868" s="43" t="str">
        <f t="shared" si="98"/>
        <v/>
      </c>
      <c r="I868" s="43" t="str">
        <f t="shared" si="96"/>
        <v>F</v>
      </c>
      <c r="J868" s="62">
        <v>27</v>
      </c>
      <c r="K868" s="61"/>
      <c r="L868" s="61">
        <v>2</v>
      </c>
      <c r="M868" s="61"/>
      <c r="N868" s="61"/>
      <c r="O868" s="61">
        <v>8</v>
      </c>
      <c r="P868" s="61">
        <f t="shared" si="97"/>
        <v>2</v>
      </c>
    </row>
    <row r="869" spans="2:16" x14ac:dyDescent="0.45">
      <c r="B869" s="44">
        <v>2013</v>
      </c>
      <c r="C869" s="43" t="s">
        <v>8371</v>
      </c>
      <c r="D869" s="61" t="s">
        <v>8334</v>
      </c>
      <c r="E869" s="21">
        <v>38.5</v>
      </c>
      <c r="F869" s="73">
        <v>91500</v>
      </c>
      <c r="G869" s="62" t="s">
        <v>8409</v>
      </c>
      <c r="H869" s="43" t="str">
        <f t="shared" si="98"/>
        <v/>
      </c>
      <c r="I869" s="43" t="str">
        <f t="shared" si="96"/>
        <v>F</v>
      </c>
      <c r="J869" s="62">
        <v>2100</v>
      </c>
      <c r="K869" s="61"/>
      <c r="L869" s="61">
        <v>2</v>
      </c>
      <c r="M869" s="61"/>
      <c r="N869" s="61"/>
      <c r="O869" s="61">
        <v>107</v>
      </c>
      <c r="P869" s="61">
        <f t="shared" si="97"/>
        <v>2</v>
      </c>
    </row>
    <row r="870" spans="2:16" x14ac:dyDescent="0.45">
      <c r="B870" s="44">
        <v>2013</v>
      </c>
      <c r="C870" s="43" t="s">
        <v>8381</v>
      </c>
      <c r="D870" s="61" t="s">
        <v>8316</v>
      </c>
      <c r="E870" s="21">
        <v>45</v>
      </c>
      <c r="F870" s="73">
        <v>80000</v>
      </c>
      <c r="G870" s="62" t="s">
        <v>8409</v>
      </c>
      <c r="H870" s="43" t="str">
        <f t="shared" si="98"/>
        <v/>
      </c>
      <c r="I870" s="43" t="str">
        <f t="shared" si="96"/>
        <v>F</v>
      </c>
      <c r="J870" s="62">
        <v>1</v>
      </c>
      <c r="K870" s="61"/>
      <c r="L870" s="61">
        <v>2</v>
      </c>
      <c r="M870" s="61"/>
      <c r="N870" s="61"/>
      <c r="O870" s="61">
        <v>1</v>
      </c>
      <c r="P870" s="61">
        <f t="shared" si="97"/>
        <v>2</v>
      </c>
    </row>
    <row r="871" spans="2:16" x14ac:dyDescent="0.45">
      <c r="B871" s="44">
        <v>2013</v>
      </c>
      <c r="C871" s="43" t="s">
        <v>8381</v>
      </c>
      <c r="D871" s="61" t="s">
        <v>8334</v>
      </c>
      <c r="E871" s="21">
        <v>30</v>
      </c>
      <c r="F871" s="73">
        <v>54000</v>
      </c>
      <c r="G871" s="62" t="s">
        <v>8409</v>
      </c>
      <c r="H871" s="43" t="str">
        <f t="shared" si="98"/>
        <v/>
      </c>
      <c r="I871" s="43" t="str">
        <f t="shared" si="96"/>
        <v>F</v>
      </c>
      <c r="J871" s="62">
        <v>3407</v>
      </c>
      <c r="K871" s="61"/>
      <c r="L871" s="61">
        <v>1</v>
      </c>
      <c r="M871" s="61"/>
      <c r="N871" s="61"/>
      <c r="O871" s="61">
        <v>30</v>
      </c>
      <c r="P871" s="61">
        <f t="shared" si="97"/>
        <v>1</v>
      </c>
    </row>
    <row r="872" spans="2:16" x14ac:dyDescent="0.45">
      <c r="B872" s="44">
        <v>2013</v>
      </c>
      <c r="C872" s="43" t="s">
        <v>8377</v>
      </c>
      <c r="D872" s="61" t="s">
        <v>8349</v>
      </c>
      <c r="E872" s="21">
        <v>36.774999999999999</v>
      </c>
      <c r="F872" s="73">
        <v>68000</v>
      </c>
      <c r="G872" s="62" t="s">
        <v>8409</v>
      </c>
      <c r="H872" s="43" t="str">
        <f t="shared" si="98"/>
        <v>S</v>
      </c>
      <c r="I872" s="43" t="str">
        <f t="shared" si="96"/>
        <v/>
      </c>
      <c r="J872" s="62">
        <v>2626762.25</v>
      </c>
      <c r="K872" s="61">
        <v>5</v>
      </c>
      <c r="L872" s="61"/>
      <c r="M872" s="61"/>
      <c r="N872" s="61"/>
      <c r="O872" s="61">
        <v>29246</v>
      </c>
      <c r="P872" s="61">
        <f t="shared" si="97"/>
        <v>5</v>
      </c>
    </row>
    <row r="873" spans="2:16" x14ac:dyDescent="0.45">
      <c r="B873" s="44">
        <v>2013</v>
      </c>
      <c r="C873" s="43" t="s">
        <v>8370</v>
      </c>
      <c r="D873" s="61" t="s">
        <v>8316</v>
      </c>
      <c r="E873" s="21">
        <v>30</v>
      </c>
      <c r="F873" s="73">
        <v>241000</v>
      </c>
      <c r="G873" s="62" t="s">
        <v>8409</v>
      </c>
      <c r="H873" s="43" t="str">
        <f t="shared" si="98"/>
        <v/>
      </c>
      <c r="I873" s="43" t="str">
        <f t="shared" si="96"/>
        <v>F</v>
      </c>
      <c r="J873" s="62">
        <v>8014</v>
      </c>
      <c r="K873" s="61"/>
      <c r="L873" s="61">
        <v>3</v>
      </c>
      <c r="M873" s="61"/>
      <c r="N873" s="61"/>
      <c r="O873" s="61">
        <v>141</v>
      </c>
      <c r="P873" s="61">
        <f t="shared" si="97"/>
        <v>3</v>
      </c>
    </row>
    <row r="874" spans="2:16" x14ac:dyDescent="0.45">
      <c r="B874" s="44">
        <v>2013</v>
      </c>
      <c r="C874" s="43" t="s">
        <v>8370</v>
      </c>
      <c r="D874" s="61" t="s">
        <v>8342</v>
      </c>
      <c r="E874" s="21">
        <v>16.774317129631527</v>
      </c>
      <c r="F874" s="73">
        <v>50000</v>
      </c>
      <c r="G874" s="62" t="s">
        <v>8409</v>
      </c>
      <c r="H874" s="43" t="str">
        <f t="shared" si="98"/>
        <v>S</v>
      </c>
      <c r="I874" s="43" t="str">
        <f t="shared" si="96"/>
        <v/>
      </c>
      <c r="J874" s="62">
        <v>58520.2</v>
      </c>
      <c r="K874" s="61">
        <v>1</v>
      </c>
      <c r="L874" s="61"/>
      <c r="M874" s="61"/>
      <c r="N874" s="61"/>
      <c r="O874" s="61">
        <v>635</v>
      </c>
      <c r="P874" s="61">
        <f t="shared" si="97"/>
        <v>1</v>
      </c>
    </row>
    <row r="875" spans="2:16" x14ac:dyDescent="0.45">
      <c r="B875" s="44">
        <v>2013</v>
      </c>
      <c r="C875" s="43" t="s">
        <v>8370</v>
      </c>
      <c r="D875" s="61" t="s">
        <v>8334</v>
      </c>
      <c r="E875" s="21">
        <v>30</v>
      </c>
      <c r="F875" s="73">
        <v>500000</v>
      </c>
      <c r="G875" s="62" t="s">
        <v>8409</v>
      </c>
      <c r="H875" s="43" t="str">
        <f t="shared" si="98"/>
        <v/>
      </c>
      <c r="I875" s="43" t="str">
        <f t="shared" si="96"/>
        <v>F</v>
      </c>
      <c r="J875" s="62">
        <v>25174</v>
      </c>
      <c r="K875" s="61"/>
      <c r="L875" s="61">
        <v>1</v>
      </c>
      <c r="M875" s="61"/>
      <c r="N875" s="61"/>
      <c r="O875" s="61">
        <v>94</v>
      </c>
      <c r="P875" s="61">
        <f t="shared" si="97"/>
        <v>1</v>
      </c>
    </row>
    <row r="876" spans="2:16" x14ac:dyDescent="0.45">
      <c r="B876" s="44">
        <v>2013</v>
      </c>
      <c r="C876" s="43" t="s">
        <v>8380</v>
      </c>
      <c r="D876" s="61" t="s">
        <v>8334</v>
      </c>
      <c r="E876" s="21">
        <v>45</v>
      </c>
      <c r="F876" s="73">
        <v>150000</v>
      </c>
      <c r="G876" s="62" t="s">
        <v>8409</v>
      </c>
      <c r="H876" s="43" t="str">
        <f t="shared" si="98"/>
        <v/>
      </c>
      <c r="I876" s="43" t="str">
        <f t="shared" si="96"/>
        <v>F</v>
      </c>
      <c r="J876" s="62">
        <v>5051</v>
      </c>
      <c r="K876" s="61"/>
      <c r="L876" s="61">
        <v>1</v>
      </c>
      <c r="M876" s="61"/>
      <c r="N876" s="61"/>
      <c r="O876" s="61">
        <v>148</v>
      </c>
      <c r="P876" s="61">
        <f t="shared" si="97"/>
        <v>1</v>
      </c>
    </row>
    <row r="877" spans="2:16" x14ac:dyDescent="0.45">
      <c r="B877" s="44">
        <v>2013</v>
      </c>
      <c r="C877" s="43" t="s">
        <v>8378</v>
      </c>
      <c r="D877" s="61" t="s">
        <v>8349</v>
      </c>
      <c r="E877" s="21">
        <v>32.5</v>
      </c>
      <c r="F877" s="73">
        <v>77000</v>
      </c>
      <c r="G877" s="62" t="s">
        <v>8409</v>
      </c>
      <c r="H877" s="43" t="str">
        <f t="shared" si="98"/>
        <v>S</v>
      </c>
      <c r="I877" s="43" t="str">
        <f t="shared" si="96"/>
        <v/>
      </c>
      <c r="J877" s="62">
        <v>122705.01000000001</v>
      </c>
      <c r="K877" s="61">
        <v>2</v>
      </c>
      <c r="L877" s="61"/>
      <c r="M877" s="61"/>
      <c r="N877" s="61"/>
      <c r="O877" s="61">
        <v>1236</v>
      </c>
      <c r="P877" s="61">
        <f t="shared" si="97"/>
        <v>2</v>
      </c>
    </row>
    <row r="878" spans="2:16" x14ac:dyDescent="0.45">
      <c r="B878" s="44">
        <v>2013</v>
      </c>
      <c r="C878" s="43" t="s">
        <v>8369</v>
      </c>
      <c r="D878" s="61" t="s">
        <v>8334</v>
      </c>
      <c r="E878" s="21">
        <v>45</v>
      </c>
      <c r="F878" s="73">
        <v>90000</v>
      </c>
      <c r="G878" s="62" t="s">
        <v>8409</v>
      </c>
      <c r="H878" s="43" t="str">
        <f t="shared" si="98"/>
        <v/>
      </c>
      <c r="I878" s="43" t="str">
        <f t="shared" si="96"/>
        <v>F</v>
      </c>
      <c r="J878" s="62">
        <v>8077</v>
      </c>
      <c r="K878" s="61"/>
      <c r="L878" s="61">
        <v>1</v>
      </c>
      <c r="M878" s="61"/>
      <c r="N878" s="61"/>
      <c r="O878" s="61">
        <v>123</v>
      </c>
      <c r="P878" s="61">
        <f t="shared" si="97"/>
        <v>1</v>
      </c>
    </row>
    <row r="879" spans="2:16" x14ac:dyDescent="0.45">
      <c r="B879" s="44">
        <v>2013</v>
      </c>
      <c r="C879" s="43" t="s">
        <v>8374</v>
      </c>
      <c r="D879" s="61" t="s">
        <v>8315</v>
      </c>
      <c r="E879" s="21">
        <v>31.016180555558094</v>
      </c>
      <c r="F879" s="73">
        <v>60000</v>
      </c>
      <c r="G879" s="62" t="s">
        <v>8409</v>
      </c>
      <c r="H879" s="43" t="str">
        <f t="shared" si="98"/>
        <v>S</v>
      </c>
      <c r="I879" s="43" t="str">
        <f t="shared" si="96"/>
        <v/>
      </c>
      <c r="J879" s="62">
        <v>60556</v>
      </c>
      <c r="K879" s="61">
        <v>2</v>
      </c>
      <c r="L879" s="61"/>
      <c r="M879" s="61"/>
      <c r="N879" s="61"/>
      <c r="O879" s="61">
        <v>557</v>
      </c>
      <c r="P879" s="61">
        <f t="shared" si="97"/>
        <v>2</v>
      </c>
    </row>
    <row r="880" spans="2:16" x14ac:dyDescent="0.45">
      <c r="B880" s="44">
        <v>2013</v>
      </c>
      <c r="C880" s="43" t="s">
        <v>8373</v>
      </c>
      <c r="D880" s="61" t="s">
        <v>8349</v>
      </c>
      <c r="E880" s="21">
        <v>35.583097993827927</v>
      </c>
      <c r="F880" s="73">
        <v>413000</v>
      </c>
      <c r="G880" s="62" t="s">
        <v>8409</v>
      </c>
      <c r="H880" s="43" t="str">
        <f t="shared" si="98"/>
        <v>S</v>
      </c>
      <c r="I880" s="43" t="str">
        <f t="shared" si="96"/>
        <v/>
      </c>
      <c r="J880" s="62">
        <v>1089603.6499999999</v>
      </c>
      <c r="K880" s="61">
        <v>3</v>
      </c>
      <c r="L880" s="61"/>
      <c r="M880" s="61"/>
      <c r="N880" s="61"/>
      <c r="O880" s="61">
        <v>4563</v>
      </c>
      <c r="P880" s="61">
        <f t="shared" si="97"/>
        <v>3</v>
      </c>
    </row>
    <row r="881" spans="2:16" x14ac:dyDescent="0.45">
      <c r="B881" s="44">
        <v>2013</v>
      </c>
      <c r="C881" s="43" t="s">
        <v>8373</v>
      </c>
      <c r="D881" s="61" t="s">
        <v>8321</v>
      </c>
      <c r="E881" s="21">
        <v>37.18115740740177</v>
      </c>
      <c r="F881" s="73">
        <v>130000</v>
      </c>
      <c r="G881" s="62" t="s">
        <v>8409</v>
      </c>
      <c r="H881" s="43" t="str">
        <f t="shared" si="98"/>
        <v/>
      </c>
      <c r="I881" s="43" t="str">
        <f t="shared" si="96"/>
        <v>F</v>
      </c>
      <c r="J881" s="62">
        <v>107148.74</v>
      </c>
      <c r="K881" s="61"/>
      <c r="L881" s="61">
        <v>1</v>
      </c>
      <c r="M881" s="61"/>
      <c r="N881" s="61"/>
      <c r="O881" s="61">
        <v>890</v>
      </c>
      <c r="P881" s="61">
        <f t="shared" si="97"/>
        <v>1</v>
      </c>
    </row>
    <row r="882" spans="2:16" x14ac:dyDescent="0.45">
      <c r="B882" s="44">
        <v>2013</v>
      </c>
      <c r="C882" s="43" t="s">
        <v>8372</v>
      </c>
      <c r="D882" s="61" t="s">
        <v>8315</v>
      </c>
      <c r="E882" s="21">
        <v>40.259233217591827</v>
      </c>
      <c r="F882" s="73">
        <v>124500</v>
      </c>
      <c r="G882" s="62" t="s">
        <v>8409</v>
      </c>
      <c r="H882" s="43" t="str">
        <f t="shared" si="98"/>
        <v>S</v>
      </c>
      <c r="I882" s="43" t="str">
        <f t="shared" si="96"/>
        <v/>
      </c>
      <c r="J882" s="62">
        <v>146891.82</v>
      </c>
      <c r="K882" s="61">
        <v>4</v>
      </c>
      <c r="L882" s="61"/>
      <c r="M882" s="61"/>
      <c r="N882" s="61"/>
      <c r="O882" s="61">
        <v>1262</v>
      </c>
      <c r="P882" s="61">
        <f t="shared" si="97"/>
        <v>4</v>
      </c>
    </row>
    <row r="883" spans="2:16" x14ac:dyDescent="0.45">
      <c r="B883" s="44">
        <v>2013</v>
      </c>
      <c r="C883" s="43" t="s">
        <v>8372</v>
      </c>
      <c r="D883" s="61" t="s">
        <v>8334</v>
      </c>
      <c r="E883" s="21">
        <v>30</v>
      </c>
      <c r="F883" s="73">
        <v>80000</v>
      </c>
      <c r="G883" s="62" t="s">
        <v>8409</v>
      </c>
      <c r="H883" s="43" t="str">
        <f t="shared" si="98"/>
        <v/>
      </c>
      <c r="I883" s="43" t="str">
        <f t="shared" si="96"/>
        <v>F</v>
      </c>
      <c r="J883" s="62">
        <v>47.69</v>
      </c>
      <c r="K883" s="61"/>
      <c r="L883" s="61">
        <v>1</v>
      </c>
      <c r="M883" s="61"/>
      <c r="N883" s="61"/>
      <c r="O883" s="61">
        <v>4</v>
      </c>
      <c r="P883" s="61">
        <f t="shared" si="97"/>
        <v>1</v>
      </c>
    </row>
    <row r="884" spans="2:16" x14ac:dyDescent="0.45">
      <c r="B884" s="44">
        <v>2014</v>
      </c>
      <c r="C884" s="43" t="s">
        <v>8379</v>
      </c>
      <c r="D884" s="61" t="s">
        <v>8316</v>
      </c>
      <c r="E884" s="21">
        <v>28.93836419753158</v>
      </c>
      <c r="F884" s="73">
        <v>231000</v>
      </c>
      <c r="G884" s="62" t="s">
        <v>8409</v>
      </c>
      <c r="H884" s="43" t="str">
        <f t="shared" si="98"/>
        <v/>
      </c>
      <c r="I884" s="43" t="str">
        <f t="shared" si="96"/>
        <v>F</v>
      </c>
      <c r="J884" s="62">
        <v>5013.6000000000004</v>
      </c>
      <c r="K884" s="61"/>
      <c r="L884" s="61">
        <v>3</v>
      </c>
      <c r="M884" s="61"/>
      <c r="N884" s="61"/>
      <c r="O884" s="61">
        <v>130</v>
      </c>
      <c r="P884" s="61">
        <f t="shared" si="97"/>
        <v>3</v>
      </c>
    </row>
    <row r="885" spans="2:16" x14ac:dyDescent="0.45">
      <c r="B885" s="44">
        <v>2014</v>
      </c>
      <c r="C885" s="43" t="s">
        <v>8379</v>
      </c>
      <c r="D885" s="61" t="s">
        <v>8315</v>
      </c>
      <c r="E885" s="21">
        <v>32.836624228395522</v>
      </c>
      <c r="F885" s="73">
        <v>85999</v>
      </c>
      <c r="G885" s="62" t="s">
        <v>8409</v>
      </c>
      <c r="H885" s="43" t="str">
        <f t="shared" si="98"/>
        <v>S</v>
      </c>
      <c r="I885" s="43" t="str">
        <f t="shared" si="96"/>
        <v/>
      </c>
      <c r="J885" s="62">
        <v>130403.25</v>
      </c>
      <c r="K885" s="61">
        <v>3</v>
      </c>
      <c r="L885" s="61"/>
      <c r="M885" s="61"/>
      <c r="N885" s="61"/>
      <c r="O885" s="61">
        <v>2249</v>
      </c>
      <c r="P885" s="61">
        <f t="shared" si="97"/>
        <v>3</v>
      </c>
    </row>
    <row r="886" spans="2:16" x14ac:dyDescent="0.45">
      <c r="B886" s="44">
        <v>2014</v>
      </c>
      <c r="C886" s="43" t="s">
        <v>8379</v>
      </c>
      <c r="D886" s="61" t="s">
        <v>8349</v>
      </c>
      <c r="E886" s="21">
        <v>31.143935185185303</v>
      </c>
      <c r="F886" s="73">
        <v>351500</v>
      </c>
      <c r="G886" s="62" t="s">
        <v>8409</v>
      </c>
      <c r="H886" s="43" t="str">
        <f t="shared" si="98"/>
        <v>S</v>
      </c>
      <c r="I886" s="43" t="str">
        <f t="shared" si="96"/>
        <v/>
      </c>
      <c r="J886" s="62">
        <v>766222.09000000008</v>
      </c>
      <c r="K886" s="61">
        <v>6</v>
      </c>
      <c r="L886" s="61"/>
      <c r="M886" s="61"/>
      <c r="N886" s="61"/>
      <c r="O886" s="61">
        <v>8353</v>
      </c>
      <c r="P886" s="61">
        <f t="shared" si="97"/>
        <v>6</v>
      </c>
    </row>
    <row r="887" spans="2:16" x14ac:dyDescent="0.45">
      <c r="B887" s="44">
        <v>2014</v>
      </c>
      <c r="C887" s="43" t="s">
        <v>8379</v>
      </c>
      <c r="D887" s="61" t="s">
        <v>8318</v>
      </c>
      <c r="E887" s="21">
        <v>27.932643229168207</v>
      </c>
      <c r="F887" s="73">
        <v>132140</v>
      </c>
      <c r="G887" s="62" t="s">
        <v>8409</v>
      </c>
      <c r="H887" s="43" t="str">
        <f t="shared" si="98"/>
        <v/>
      </c>
      <c r="I887" s="43" t="str">
        <f t="shared" si="96"/>
        <v>F</v>
      </c>
      <c r="J887" s="62">
        <v>121215.5</v>
      </c>
      <c r="K887" s="61">
        <v>6</v>
      </c>
      <c r="L887" s="61">
        <v>2</v>
      </c>
      <c r="M887" s="61"/>
      <c r="N887" s="61"/>
      <c r="O887" s="61">
        <v>888</v>
      </c>
      <c r="P887" s="61">
        <f t="shared" si="97"/>
        <v>8</v>
      </c>
    </row>
    <row r="888" spans="2:16" x14ac:dyDescent="0.45">
      <c r="B888" s="44">
        <v>2014</v>
      </c>
      <c r="C888" s="43" t="s">
        <v>8371</v>
      </c>
      <c r="D888" s="61" t="s">
        <v>8316</v>
      </c>
      <c r="E888" s="21">
        <v>30</v>
      </c>
      <c r="F888" s="73">
        <v>70000</v>
      </c>
      <c r="G888" s="62" t="s">
        <v>8409</v>
      </c>
      <c r="H888" s="43" t="str">
        <f t="shared" si="98"/>
        <v/>
      </c>
      <c r="I888" s="43" t="str">
        <f t="shared" si="96"/>
        <v>F</v>
      </c>
      <c r="J888" s="62">
        <v>1291</v>
      </c>
      <c r="K888" s="61"/>
      <c r="L888" s="61">
        <v>2</v>
      </c>
      <c r="M888" s="61"/>
      <c r="N888" s="61"/>
      <c r="O888" s="61">
        <v>26</v>
      </c>
      <c r="P888" s="61">
        <f t="shared" si="97"/>
        <v>2</v>
      </c>
    </row>
    <row r="889" spans="2:16" x14ac:dyDescent="0.45">
      <c r="B889" s="44">
        <v>2014</v>
      </c>
      <c r="C889" s="43" t="s">
        <v>8371</v>
      </c>
      <c r="D889" s="61" t="s">
        <v>8337</v>
      </c>
      <c r="E889" s="21">
        <v>36.4</v>
      </c>
      <c r="F889" s="73">
        <v>239999</v>
      </c>
      <c r="G889" s="62" t="s">
        <v>8409</v>
      </c>
      <c r="H889" s="43" t="str">
        <f t="shared" si="98"/>
        <v/>
      </c>
      <c r="I889" s="43" t="str">
        <f t="shared" si="96"/>
        <v>F</v>
      </c>
      <c r="J889" s="62">
        <v>1185</v>
      </c>
      <c r="K889" s="61"/>
      <c r="L889" s="61">
        <v>5</v>
      </c>
      <c r="M889" s="61"/>
      <c r="N889" s="61"/>
      <c r="O889" s="61">
        <v>24</v>
      </c>
      <c r="P889" s="61">
        <f t="shared" si="97"/>
        <v>5</v>
      </c>
    </row>
    <row r="890" spans="2:16" x14ac:dyDescent="0.45">
      <c r="B890" s="44">
        <v>2014</v>
      </c>
      <c r="C890" s="43" t="s">
        <v>8371</v>
      </c>
      <c r="D890" s="61" t="s">
        <v>8359</v>
      </c>
      <c r="E890" s="21">
        <v>27.905150462963501</v>
      </c>
      <c r="F890" s="73">
        <v>71700</v>
      </c>
      <c r="G890" s="62" t="s">
        <v>8409</v>
      </c>
      <c r="H890" s="43" t="str">
        <f t="shared" si="98"/>
        <v/>
      </c>
      <c r="I890" s="43" t="str">
        <f t="shared" si="96"/>
        <v>F</v>
      </c>
      <c r="J890" s="62">
        <v>62497.69</v>
      </c>
      <c r="K890" s="61">
        <v>3</v>
      </c>
      <c r="L890" s="61">
        <v>2</v>
      </c>
      <c r="M890" s="61"/>
      <c r="N890" s="61"/>
      <c r="O890" s="61">
        <v>366</v>
      </c>
      <c r="P890" s="61">
        <f t="shared" si="97"/>
        <v>5</v>
      </c>
    </row>
    <row r="891" spans="2:16" x14ac:dyDescent="0.45">
      <c r="B891" s="44">
        <v>2014</v>
      </c>
      <c r="C891" s="43" t="s">
        <v>8371</v>
      </c>
      <c r="D891" s="61" t="s">
        <v>8339</v>
      </c>
      <c r="E891" s="21">
        <v>32.933246527776646</v>
      </c>
      <c r="F891" s="73">
        <v>59950</v>
      </c>
      <c r="G891" s="62" t="s">
        <v>8409</v>
      </c>
      <c r="H891" s="43" t="str">
        <f t="shared" si="98"/>
        <v/>
      </c>
      <c r="I891" s="43" t="str">
        <f t="shared" si="96"/>
        <v>F</v>
      </c>
      <c r="J891" s="62">
        <v>1283</v>
      </c>
      <c r="K891" s="61">
        <v>1</v>
      </c>
      <c r="L891" s="61">
        <v>3</v>
      </c>
      <c r="M891" s="61"/>
      <c r="N891" s="61"/>
      <c r="O891" s="61">
        <v>49</v>
      </c>
      <c r="P891" s="61">
        <f t="shared" si="97"/>
        <v>4</v>
      </c>
    </row>
    <row r="892" spans="2:16" x14ac:dyDescent="0.45">
      <c r="B892" s="44">
        <v>2014</v>
      </c>
      <c r="C892" s="43" t="s">
        <v>8371</v>
      </c>
      <c r="D892" s="61" t="s">
        <v>8318</v>
      </c>
      <c r="E892" s="21">
        <v>29.387086320191532</v>
      </c>
      <c r="F892" s="73">
        <v>179300</v>
      </c>
      <c r="G892" s="62" t="s">
        <v>8409</v>
      </c>
      <c r="H892" s="43" t="str">
        <f t="shared" si="98"/>
        <v/>
      </c>
      <c r="I892" s="43" t="str">
        <f t="shared" si="96"/>
        <v>F</v>
      </c>
      <c r="J892" s="62">
        <v>73321.41</v>
      </c>
      <c r="K892" s="61">
        <v>19</v>
      </c>
      <c r="L892" s="61">
        <v>12</v>
      </c>
      <c r="M892" s="61"/>
      <c r="N892" s="61"/>
      <c r="O892" s="61">
        <v>904</v>
      </c>
      <c r="P892" s="61">
        <f t="shared" si="97"/>
        <v>31</v>
      </c>
    </row>
    <row r="893" spans="2:16" x14ac:dyDescent="0.45">
      <c r="B893" s="44">
        <v>2014</v>
      </c>
      <c r="C893" s="43" t="s">
        <v>8371</v>
      </c>
      <c r="D893" s="61" t="s">
        <v>8353</v>
      </c>
      <c r="E893" s="21">
        <v>31</v>
      </c>
      <c r="F893" s="73">
        <v>122000</v>
      </c>
      <c r="G893" s="62" t="s">
        <v>8409</v>
      </c>
      <c r="H893" s="43" t="str">
        <f t="shared" si="98"/>
        <v/>
      </c>
      <c r="I893" s="43" t="str">
        <f t="shared" si="96"/>
        <v>F</v>
      </c>
      <c r="J893" s="62">
        <v>296</v>
      </c>
      <c r="K893" s="61"/>
      <c r="L893" s="61">
        <v>2</v>
      </c>
      <c r="M893" s="61"/>
      <c r="N893" s="61"/>
      <c r="O893" s="61">
        <v>9</v>
      </c>
      <c r="P893" s="61">
        <f t="shared" si="97"/>
        <v>2</v>
      </c>
    </row>
    <row r="894" spans="2:16" x14ac:dyDescent="0.45">
      <c r="B894" s="44">
        <v>2014</v>
      </c>
      <c r="C894" s="43" t="s">
        <v>8371</v>
      </c>
      <c r="D894" s="61" t="s">
        <v>8313</v>
      </c>
      <c r="E894" s="21">
        <v>45</v>
      </c>
      <c r="F894" s="73">
        <v>400000</v>
      </c>
      <c r="G894" s="62" t="s">
        <v>8409</v>
      </c>
      <c r="H894" s="43" t="str">
        <f t="shared" si="98"/>
        <v/>
      </c>
      <c r="I894" s="43" t="str">
        <f t="shared" si="96"/>
        <v>F</v>
      </c>
      <c r="J894" s="62">
        <v>30</v>
      </c>
      <c r="K894" s="61"/>
      <c r="L894" s="61"/>
      <c r="M894" s="61">
        <v>2</v>
      </c>
      <c r="N894" s="61"/>
      <c r="O894" s="61">
        <v>2</v>
      </c>
      <c r="P894" s="61">
        <f t="shared" si="97"/>
        <v>2</v>
      </c>
    </row>
    <row r="895" spans="2:16" x14ac:dyDescent="0.45">
      <c r="B895" s="44">
        <v>2014</v>
      </c>
      <c r="C895" s="43" t="s">
        <v>8371</v>
      </c>
      <c r="D895" s="61" t="s">
        <v>8357</v>
      </c>
      <c r="E895" s="21">
        <v>39.989712577161605</v>
      </c>
      <c r="F895" s="73">
        <v>30093745</v>
      </c>
      <c r="G895" s="62" t="s">
        <v>8409</v>
      </c>
      <c r="H895" s="43" t="str">
        <f t="shared" si="98"/>
        <v/>
      </c>
      <c r="I895" s="43" t="str">
        <f t="shared" si="96"/>
        <v>F</v>
      </c>
      <c r="J895" s="62">
        <v>18745</v>
      </c>
      <c r="K895" s="61">
        <v>1</v>
      </c>
      <c r="L895" s="61">
        <v>3</v>
      </c>
      <c r="M895" s="61">
        <v>2</v>
      </c>
      <c r="N895" s="61"/>
      <c r="O895" s="61">
        <v>153</v>
      </c>
      <c r="P895" s="61">
        <f t="shared" si="97"/>
        <v>6</v>
      </c>
    </row>
    <row r="896" spans="2:16" x14ac:dyDescent="0.45">
      <c r="B896" s="44">
        <v>2014</v>
      </c>
      <c r="C896" s="43" t="s">
        <v>8371</v>
      </c>
      <c r="D896" s="61" t="s">
        <v>8311</v>
      </c>
      <c r="E896" s="21">
        <v>35</v>
      </c>
      <c r="F896" s="73">
        <v>50500</v>
      </c>
      <c r="G896" s="62" t="s">
        <v>8409</v>
      </c>
      <c r="H896" s="43" t="str">
        <f t="shared" si="98"/>
        <v>S</v>
      </c>
      <c r="I896" s="43" t="str">
        <f t="shared" si="96"/>
        <v/>
      </c>
      <c r="J896" s="62">
        <v>54086.33</v>
      </c>
      <c r="K896" s="61">
        <v>3</v>
      </c>
      <c r="L896" s="61"/>
      <c r="M896" s="61"/>
      <c r="N896" s="61"/>
      <c r="O896" s="61">
        <v>458</v>
      </c>
      <c r="P896" s="61">
        <f t="shared" si="97"/>
        <v>3</v>
      </c>
    </row>
    <row r="897" spans="2:16" x14ac:dyDescent="0.45">
      <c r="B897" s="44">
        <v>2014</v>
      </c>
      <c r="C897" s="43" t="s">
        <v>8371</v>
      </c>
      <c r="D897" s="61" t="s">
        <v>8321</v>
      </c>
      <c r="E897" s="21">
        <v>29.762918595679366</v>
      </c>
      <c r="F897" s="73">
        <v>322500</v>
      </c>
      <c r="G897" s="62" t="s">
        <v>8409</v>
      </c>
      <c r="H897" s="43" t="str">
        <f t="shared" si="98"/>
        <v/>
      </c>
      <c r="I897" s="43" t="str">
        <f t="shared" si="96"/>
        <v>F</v>
      </c>
      <c r="J897" s="62">
        <v>45579</v>
      </c>
      <c r="K897" s="61">
        <v>1</v>
      </c>
      <c r="L897" s="61">
        <v>5</v>
      </c>
      <c r="M897" s="61"/>
      <c r="N897" s="61"/>
      <c r="O897" s="61">
        <v>291</v>
      </c>
      <c r="P897" s="61">
        <f t="shared" si="97"/>
        <v>6</v>
      </c>
    </row>
    <row r="898" spans="2:16" x14ac:dyDescent="0.45">
      <c r="B898" s="44">
        <v>2014</v>
      </c>
      <c r="C898" s="43" t="s">
        <v>8371</v>
      </c>
      <c r="D898" s="61" t="s">
        <v>8320</v>
      </c>
      <c r="E898" s="21">
        <v>60</v>
      </c>
      <c r="F898" s="73">
        <v>1000000</v>
      </c>
      <c r="G898" s="62" t="s">
        <v>8409</v>
      </c>
      <c r="H898" s="43" t="str">
        <f t="shared" si="98"/>
        <v/>
      </c>
      <c r="I898" s="43" t="str">
        <f t="shared" si="96"/>
        <v>F</v>
      </c>
      <c r="J898" s="62">
        <v>1</v>
      </c>
      <c r="K898" s="61"/>
      <c r="L898" s="61"/>
      <c r="M898" s="61">
        <v>1</v>
      </c>
      <c r="N898" s="61"/>
      <c r="O898" s="61">
        <v>1</v>
      </c>
      <c r="P898" s="61">
        <f t="shared" si="97"/>
        <v>1</v>
      </c>
    </row>
    <row r="899" spans="2:16" x14ac:dyDescent="0.45">
      <c r="B899" s="44">
        <v>2014</v>
      </c>
      <c r="C899" s="43" t="s">
        <v>8381</v>
      </c>
      <c r="D899" s="61" t="s">
        <v>8337</v>
      </c>
      <c r="E899" s="21">
        <v>40</v>
      </c>
      <c r="F899" s="73">
        <v>151250</v>
      </c>
      <c r="G899" s="62" t="s">
        <v>8409</v>
      </c>
      <c r="H899" s="43" t="str">
        <f t="shared" si="98"/>
        <v/>
      </c>
      <c r="I899" s="43" t="str">
        <f t="shared" si="96"/>
        <v>F</v>
      </c>
      <c r="J899" s="62">
        <v>1353</v>
      </c>
      <c r="K899" s="61"/>
      <c r="L899" s="61">
        <v>3</v>
      </c>
      <c r="M899" s="61">
        <v>1</v>
      </c>
      <c r="N899" s="61"/>
      <c r="O899" s="61">
        <v>17</v>
      </c>
      <c r="P899" s="61">
        <f t="shared" si="97"/>
        <v>4</v>
      </c>
    </row>
    <row r="900" spans="2:16" x14ac:dyDescent="0.45">
      <c r="B900" s="44">
        <v>2014</v>
      </c>
      <c r="C900" s="43" t="s">
        <v>8381</v>
      </c>
      <c r="D900" s="61" t="s">
        <v>8339</v>
      </c>
      <c r="E900" s="21">
        <v>37.871701388889051</v>
      </c>
      <c r="F900" s="73">
        <v>82000</v>
      </c>
      <c r="G900" s="62" t="s">
        <v>8409</v>
      </c>
      <c r="H900" s="43" t="str">
        <f t="shared" si="98"/>
        <v/>
      </c>
      <c r="I900" s="43" t="str">
        <f t="shared" ref="I900:I963" si="99">IFERROR(VLOOKUP(D900,$W$143:$AC$169,7,0),"")</f>
        <v>F</v>
      </c>
      <c r="J900" s="62">
        <v>12130</v>
      </c>
      <c r="K900" s="61">
        <v>1</v>
      </c>
      <c r="L900" s="61">
        <v>3</v>
      </c>
      <c r="M900" s="61"/>
      <c r="N900" s="61"/>
      <c r="O900" s="61">
        <v>120</v>
      </c>
      <c r="P900" s="61">
        <f t="shared" ref="P900:P963" si="100">SUM(K900:N900)</f>
        <v>4</v>
      </c>
    </row>
    <row r="901" spans="2:16" x14ac:dyDescent="0.45">
      <c r="B901" s="44">
        <v>2014</v>
      </c>
      <c r="C901" s="43" t="s">
        <v>8381</v>
      </c>
      <c r="D901" s="61" t="s">
        <v>8318</v>
      </c>
      <c r="E901" s="21">
        <v>34.209508627946803</v>
      </c>
      <c r="F901" s="73">
        <v>97950</v>
      </c>
      <c r="G901" s="62" t="s">
        <v>8409</v>
      </c>
      <c r="H901" s="43" t="str">
        <f t="shared" ref="H901:H964" si="101">IFERROR(VLOOKUP(D901,$W$125:$AC$139,7,0),"")</f>
        <v/>
      </c>
      <c r="I901" s="43" t="str">
        <f t="shared" si="99"/>
        <v>F</v>
      </c>
      <c r="J901" s="62">
        <v>47503</v>
      </c>
      <c r="K901" s="61">
        <v>9</v>
      </c>
      <c r="L901" s="61">
        <v>13</v>
      </c>
      <c r="M901" s="61"/>
      <c r="N901" s="61"/>
      <c r="O901" s="61">
        <v>606</v>
      </c>
      <c r="P901" s="61">
        <f t="shared" si="100"/>
        <v>22</v>
      </c>
    </row>
    <row r="902" spans="2:16" x14ac:dyDescent="0.45">
      <c r="B902" s="44">
        <v>2014</v>
      </c>
      <c r="C902" s="43" t="s">
        <v>8381</v>
      </c>
      <c r="D902" s="61" t="s">
        <v>8357</v>
      </c>
      <c r="E902" s="21">
        <v>44.9967332175911</v>
      </c>
      <c r="F902" s="73">
        <v>871500</v>
      </c>
      <c r="G902" s="62" t="s">
        <v>8409</v>
      </c>
      <c r="H902" s="43" t="str">
        <f t="shared" si="101"/>
        <v/>
      </c>
      <c r="I902" s="43" t="str">
        <f t="shared" si="99"/>
        <v>F</v>
      </c>
      <c r="J902" s="62">
        <v>10842</v>
      </c>
      <c r="K902" s="61">
        <v>2</v>
      </c>
      <c r="L902" s="61">
        <v>1</v>
      </c>
      <c r="M902" s="61">
        <v>1</v>
      </c>
      <c r="N902" s="61"/>
      <c r="O902" s="61">
        <v>69</v>
      </c>
      <c r="P902" s="61">
        <f t="shared" si="100"/>
        <v>4</v>
      </c>
    </row>
    <row r="903" spans="2:16" x14ac:dyDescent="0.45">
      <c r="B903" s="44">
        <v>2014</v>
      </c>
      <c r="C903" s="43" t="s">
        <v>8381</v>
      </c>
      <c r="D903" s="61" t="s">
        <v>8334</v>
      </c>
      <c r="E903" s="21">
        <v>34.710775462965103</v>
      </c>
      <c r="F903" s="73">
        <v>440625</v>
      </c>
      <c r="G903" s="62" t="s">
        <v>8409</v>
      </c>
      <c r="H903" s="43" t="str">
        <f t="shared" si="101"/>
        <v/>
      </c>
      <c r="I903" s="43" t="str">
        <f t="shared" si="99"/>
        <v>F</v>
      </c>
      <c r="J903" s="62">
        <v>46</v>
      </c>
      <c r="K903" s="61"/>
      <c r="L903" s="61">
        <v>2</v>
      </c>
      <c r="M903" s="61"/>
      <c r="N903" s="61"/>
      <c r="O903" s="61">
        <v>8</v>
      </c>
      <c r="P903" s="61">
        <f t="shared" si="100"/>
        <v>2</v>
      </c>
    </row>
    <row r="904" spans="2:16" x14ac:dyDescent="0.45">
      <c r="B904" s="44">
        <v>2014</v>
      </c>
      <c r="C904" s="43" t="s">
        <v>8381</v>
      </c>
      <c r="D904" s="61" t="s">
        <v>8321</v>
      </c>
      <c r="E904" s="21">
        <v>29.675730452675552</v>
      </c>
      <c r="F904" s="73">
        <v>334000</v>
      </c>
      <c r="G904" s="62" t="s">
        <v>8409</v>
      </c>
      <c r="H904" s="43" t="str">
        <f t="shared" si="101"/>
        <v/>
      </c>
      <c r="I904" s="43" t="str">
        <f t="shared" si="99"/>
        <v>F</v>
      </c>
      <c r="J904" s="62">
        <v>50739</v>
      </c>
      <c r="K904" s="61"/>
      <c r="L904" s="61">
        <v>6</v>
      </c>
      <c r="M904" s="61">
        <v>3</v>
      </c>
      <c r="N904" s="61"/>
      <c r="O904" s="61">
        <v>590</v>
      </c>
      <c r="P904" s="61">
        <f t="shared" si="100"/>
        <v>9</v>
      </c>
    </row>
    <row r="905" spans="2:16" x14ac:dyDescent="0.45">
      <c r="B905" s="44">
        <v>2014</v>
      </c>
      <c r="C905" s="43" t="s">
        <v>8381</v>
      </c>
      <c r="D905" s="61" t="s">
        <v>8320</v>
      </c>
      <c r="E905" s="21">
        <v>29.986037808640202</v>
      </c>
      <c r="F905" s="73">
        <v>171000</v>
      </c>
      <c r="G905" s="62" t="s">
        <v>8409</v>
      </c>
      <c r="H905" s="43" t="str">
        <f t="shared" si="101"/>
        <v/>
      </c>
      <c r="I905" s="43" t="str">
        <f t="shared" si="99"/>
        <v>F</v>
      </c>
      <c r="J905" s="62">
        <v>463</v>
      </c>
      <c r="K905" s="61"/>
      <c r="L905" s="61">
        <v>1</v>
      </c>
      <c r="M905" s="61">
        <v>2</v>
      </c>
      <c r="N905" s="61"/>
      <c r="O905" s="61">
        <v>8</v>
      </c>
      <c r="P905" s="61">
        <f t="shared" si="100"/>
        <v>3</v>
      </c>
    </row>
    <row r="906" spans="2:16" x14ac:dyDescent="0.45">
      <c r="B906" s="44">
        <v>2014</v>
      </c>
      <c r="C906" s="43" t="s">
        <v>8377</v>
      </c>
      <c r="D906" s="61" t="s">
        <v>8315</v>
      </c>
      <c r="E906" s="21">
        <v>30.947280092590518</v>
      </c>
      <c r="F906" s="73">
        <v>70820</v>
      </c>
      <c r="G906" s="62" t="s">
        <v>8409</v>
      </c>
      <c r="H906" s="43" t="str">
        <f t="shared" si="101"/>
        <v>S</v>
      </c>
      <c r="I906" s="43" t="str">
        <f t="shared" si="99"/>
        <v/>
      </c>
      <c r="J906" s="62">
        <v>126480.12</v>
      </c>
      <c r="K906" s="61">
        <v>2</v>
      </c>
      <c r="L906" s="61"/>
      <c r="M906" s="61"/>
      <c r="N906" s="61"/>
      <c r="O906" s="61">
        <v>1565</v>
      </c>
      <c r="P906" s="61">
        <f t="shared" si="100"/>
        <v>2</v>
      </c>
    </row>
    <row r="907" spans="2:16" x14ac:dyDescent="0.45">
      <c r="B907" s="44">
        <v>2014</v>
      </c>
      <c r="C907" s="43" t="s">
        <v>8377</v>
      </c>
      <c r="D907" s="61" t="s">
        <v>8334</v>
      </c>
      <c r="E907" s="21">
        <v>29.958333333332121</v>
      </c>
      <c r="F907" s="73">
        <v>930000</v>
      </c>
      <c r="G907" s="62" t="s">
        <v>8409</v>
      </c>
      <c r="H907" s="43" t="str">
        <f t="shared" si="101"/>
        <v/>
      </c>
      <c r="I907" s="43" t="str">
        <f t="shared" si="99"/>
        <v>F</v>
      </c>
      <c r="J907" s="62">
        <v>1481</v>
      </c>
      <c r="K907" s="61"/>
      <c r="L907" s="61">
        <v>2</v>
      </c>
      <c r="M907" s="61"/>
      <c r="N907" s="61"/>
      <c r="O907" s="61">
        <v>24</v>
      </c>
      <c r="P907" s="61">
        <f t="shared" si="100"/>
        <v>2</v>
      </c>
    </row>
    <row r="908" spans="2:16" x14ac:dyDescent="0.45">
      <c r="B908" s="44">
        <v>2014</v>
      </c>
      <c r="C908" s="43" t="s">
        <v>8376</v>
      </c>
      <c r="D908" s="61" t="s">
        <v>8316</v>
      </c>
      <c r="E908" s="21">
        <v>30</v>
      </c>
      <c r="F908" s="73">
        <v>50000</v>
      </c>
      <c r="G908" s="62" t="s">
        <v>8409</v>
      </c>
      <c r="H908" s="43" t="str">
        <f t="shared" si="101"/>
        <v/>
      </c>
      <c r="I908" s="43" t="str">
        <f t="shared" si="99"/>
        <v>F</v>
      </c>
      <c r="J908" s="62">
        <v>396</v>
      </c>
      <c r="K908" s="61"/>
      <c r="L908" s="61">
        <v>1</v>
      </c>
      <c r="M908" s="61"/>
      <c r="N908" s="61"/>
      <c r="O908" s="61">
        <v>7</v>
      </c>
      <c r="P908" s="61">
        <f t="shared" si="100"/>
        <v>1</v>
      </c>
    </row>
    <row r="909" spans="2:16" x14ac:dyDescent="0.45">
      <c r="B909" s="44">
        <v>2014</v>
      </c>
      <c r="C909" s="43" t="s">
        <v>8376</v>
      </c>
      <c r="D909" s="61" t="s">
        <v>8315</v>
      </c>
      <c r="E909" s="21">
        <v>32.767207754632182</v>
      </c>
      <c r="F909" s="73">
        <v>61500</v>
      </c>
      <c r="G909" s="62" t="s">
        <v>8409</v>
      </c>
      <c r="H909" s="43" t="str">
        <f t="shared" si="101"/>
        <v>S</v>
      </c>
      <c r="I909" s="43" t="str">
        <f t="shared" si="99"/>
        <v/>
      </c>
      <c r="J909" s="62">
        <v>63532.17</v>
      </c>
      <c r="K909" s="61">
        <v>4</v>
      </c>
      <c r="L909" s="61"/>
      <c r="M909" s="61"/>
      <c r="N909" s="61"/>
      <c r="O909" s="61">
        <v>638</v>
      </c>
      <c r="P909" s="61">
        <f t="shared" si="100"/>
        <v>4</v>
      </c>
    </row>
    <row r="910" spans="2:16" x14ac:dyDescent="0.45">
      <c r="B910" s="44">
        <v>2014</v>
      </c>
      <c r="C910" s="43" t="s">
        <v>8376</v>
      </c>
      <c r="D910" s="61" t="s">
        <v>8328</v>
      </c>
      <c r="E910" s="21">
        <v>21</v>
      </c>
      <c r="F910" s="73">
        <v>100000</v>
      </c>
      <c r="G910" s="62" t="s">
        <v>8409</v>
      </c>
      <c r="H910" s="43" t="str">
        <f t="shared" si="101"/>
        <v/>
      </c>
      <c r="I910" s="43" t="str">
        <f t="shared" si="99"/>
        <v>F</v>
      </c>
      <c r="J910" s="62">
        <v>0</v>
      </c>
      <c r="K910" s="61"/>
      <c r="L910" s="61">
        <v>1</v>
      </c>
      <c r="M910" s="61"/>
      <c r="N910" s="61"/>
      <c r="O910" s="61">
        <v>0</v>
      </c>
      <c r="P910" s="61">
        <f t="shared" si="100"/>
        <v>1</v>
      </c>
    </row>
    <row r="911" spans="2:16" x14ac:dyDescent="0.45">
      <c r="B911" s="44">
        <v>2014</v>
      </c>
      <c r="C911" s="43" t="s">
        <v>8376</v>
      </c>
      <c r="D911" s="61" t="s">
        <v>8334</v>
      </c>
      <c r="E911" s="21">
        <v>30</v>
      </c>
      <c r="F911" s="73">
        <v>275250</v>
      </c>
      <c r="G911" s="62" t="s">
        <v>8409</v>
      </c>
      <c r="H911" s="43" t="str">
        <f t="shared" si="101"/>
        <v/>
      </c>
      <c r="I911" s="43" t="str">
        <f t="shared" si="99"/>
        <v>F</v>
      </c>
      <c r="J911" s="62">
        <v>2212.9899999999998</v>
      </c>
      <c r="K911" s="61"/>
      <c r="L911" s="61">
        <v>4</v>
      </c>
      <c r="M911" s="61"/>
      <c r="N911" s="61"/>
      <c r="O911" s="61">
        <v>112</v>
      </c>
      <c r="P911" s="61">
        <f t="shared" si="100"/>
        <v>4</v>
      </c>
    </row>
    <row r="912" spans="2:16" x14ac:dyDescent="0.45">
      <c r="B912" s="44">
        <v>2014</v>
      </c>
      <c r="C912" s="43" t="s">
        <v>8370</v>
      </c>
      <c r="D912" s="61" t="s">
        <v>8314</v>
      </c>
      <c r="E912" s="21">
        <v>46.430347222223645</v>
      </c>
      <c r="F912" s="73">
        <v>122800</v>
      </c>
      <c r="G912" s="62" t="s">
        <v>8409</v>
      </c>
      <c r="H912" s="43" t="str">
        <f t="shared" si="101"/>
        <v/>
      </c>
      <c r="I912" s="43" t="str">
        <f t="shared" si="99"/>
        <v>F</v>
      </c>
      <c r="J912" s="62">
        <v>1075</v>
      </c>
      <c r="K912" s="61"/>
      <c r="L912" s="61">
        <v>2</v>
      </c>
      <c r="M912" s="61"/>
      <c r="N912" s="61"/>
      <c r="O912" s="61">
        <v>17</v>
      </c>
      <c r="P912" s="61">
        <f t="shared" si="100"/>
        <v>2</v>
      </c>
    </row>
    <row r="913" spans="2:16" x14ac:dyDescent="0.45">
      <c r="B913" s="44">
        <v>2014</v>
      </c>
      <c r="C913" s="43" t="s">
        <v>8370</v>
      </c>
      <c r="D913" s="61" t="s">
        <v>8337</v>
      </c>
      <c r="E913" s="21">
        <v>33.636363636363633</v>
      </c>
      <c r="F913" s="73">
        <v>458200</v>
      </c>
      <c r="G913" s="62" t="s">
        <v>8409</v>
      </c>
      <c r="H913" s="43" t="str">
        <f t="shared" si="101"/>
        <v/>
      </c>
      <c r="I913" s="43" t="str">
        <f t="shared" si="99"/>
        <v>F</v>
      </c>
      <c r="J913" s="62">
        <v>511</v>
      </c>
      <c r="K913" s="61"/>
      <c r="L913" s="61">
        <v>7</v>
      </c>
      <c r="M913" s="61">
        <v>4</v>
      </c>
      <c r="N913" s="61"/>
      <c r="O913" s="61">
        <v>25</v>
      </c>
      <c r="P913" s="61">
        <f t="shared" si="100"/>
        <v>11</v>
      </c>
    </row>
    <row r="914" spans="2:16" x14ac:dyDescent="0.45">
      <c r="B914" s="44">
        <v>2014</v>
      </c>
      <c r="C914" s="43" t="s">
        <v>8370</v>
      </c>
      <c r="D914" s="61" t="s">
        <v>8349</v>
      </c>
      <c r="E914" s="21">
        <v>30</v>
      </c>
      <c r="F914" s="73">
        <v>104500</v>
      </c>
      <c r="G914" s="62" t="s">
        <v>8409</v>
      </c>
      <c r="H914" s="43" t="str">
        <f t="shared" si="101"/>
        <v>S</v>
      </c>
      <c r="I914" s="43" t="str">
        <f t="shared" si="99"/>
        <v/>
      </c>
      <c r="J914" s="62">
        <v>220145.09</v>
      </c>
      <c r="K914" s="61">
        <v>3</v>
      </c>
      <c r="L914" s="61"/>
      <c r="M914" s="61"/>
      <c r="N914" s="61"/>
      <c r="O914" s="61">
        <v>1672</v>
      </c>
      <c r="P914" s="61">
        <f t="shared" si="100"/>
        <v>3</v>
      </c>
    </row>
    <row r="915" spans="2:16" x14ac:dyDescent="0.45">
      <c r="B915" s="44">
        <v>2014</v>
      </c>
      <c r="C915" s="43" t="s">
        <v>8370</v>
      </c>
      <c r="D915" s="61" t="s">
        <v>8329</v>
      </c>
      <c r="E915" s="21">
        <v>27.711157407405455</v>
      </c>
      <c r="F915" s="73">
        <v>76000</v>
      </c>
      <c r="G915" s="62" t="s">
        <v>8409</v>
      </c>
      <c r="H915" s="43" t="str">
        <f t="shared" si="101"/>
        <v>S</v>
      </c>
      <c r="I915" s="43" t="str">
        <f t="shared" si="99"/>
        <v/>
      </c>
      <c r="J915" s="62">
        <v>69134.11</v>
      </c>
      <c r="K915" s="61">
        <v>2</v>
      </c>
      <c r="L915" s="61">
        <v>1</v>
      </c>
      <c r="M915" s="61"/>
      <c r="N915" s="61"/>
      <c r="O915" s="61">
        <v>790</v>
      </c>
      <c r="P915" s="61">
        <f t="shared" si="100"/>
        <v>3</v>
      </c>
    </row>
    <row r="916" spans="2:16" x14ac:dyDescent="0.45">
      <c r="B916" s="44">
        <v>2014</v>
      </c>
      <c r="C916" s="43" t="s">
        <v>8370</v>
      </c>
      <c r="D916" s="61" t="s">
        <v>8359</v>
      </c>
      <c r="E916" s="21">
        <v>41.077499999999418</v>
      </c>
      <c r="F916" s="73">
        <v>228000</v>
      </c>
      <c r="G916" s="62" t="s">
        <v>8409</v>
      </c>
      <c r="H916" s="43" t="str">
        <f t="shared" si="101"/>
        <v/>
      </c>
      <c r="I916" s="43" t="str">
        <f t="shared" si="99"/>
        <v>F</v>
      </c>
      <c r="J916" s="62">
        <v>9258</v>
      </c>
      <c r="K916" s="61">
        <v>1</v>
      </c>
      <c r="L916" s="61">
        <v>2</v>
      </c>
      <c r="M916" s="61"/>
      <c r="N916" s="61"/>
      <c r="O916" s="61">
        <v>32</v>
      </c>
      <c r="P916" s="61">
        <f t="shared" si="100"/>
        <v>3</v>
      </c>
    </row>
    <row r="917" spans="2:16" x14ac:dyDescent="0.45">
      <c r="B917" s="44">
        <v>2014</v>
      </c>
      <c r="C917" s="43" t="s">
        <v>8370</v>
      </c>
      <c r="D917" s="61" t="s">
        <v>8318</v>
      </c>
      <c r="E917" s="21">
        <v>29.116296578590507</v>
      </c>
      <c r="F917" s="73">
        <v>344237</v>
      </c>
      <c r="G917" s="62" t="s">
        <v>8409</v>
      </c>
      <c r="H917" s="43" t="str">
        <f t="shared" si="101"/>
        <v/>
      </c>
      <c r="I917" s="43" t="str">
        <f t="shared" si="99"/>
        <v>F</v>
      </c>
      <c r="J917" s="62">
        <v>155243.87</v>
      </c>
      <c r="K917" s="61">
        <v>24</v>
      </c>
      <c r="L917" s="61">
        <v>17</v>
      </c>
      <c r="M917" s="61"/>
      <c r="N917" s="61"/>
      <c r="O917" s="61">
        <v>1844</v>
      </c>
      <c r="P917" s="61">
        <f t="shared" si="100"/>
        <v>41</v>
      </c>
    </row>
    <row r="918" spans="2:16" x14ac:dyDescent="0.45">
      <c r="B918" s="44">
        <v>2014</v>
      </c>
      <c r="C918" s="43" t="s">
        <v>8370</v>
      </c>
      <c r="D918" s="61" t="s">
        <v>8352</v>
      </c>
      <c r="E918" s="21">
        <v>31.666666666666668</v>
      </c>
      <c r="F918" s="73">
        <v>63000</v>
      </c>
      <c r="G918" s="62" t="s">
        <v>8409</v>
      </c>
      <c r="H918" s="43" t="str">
        <f t="shared" si="101"/>
        <v>S</v>
      </c>
      <c r="I918" s="43" t="str">
        <f t="shared" si="99"/>
        <v/>
      </c>
      <c r="J918" s="62">
        <v>236181.1</v>
      </c>
      <c r="K918" s="61">
        <v>3</v>
      </c>
      <c r="L918" s="61"/>
      <c r="M918" s="61"/>
      <c r="N918" s="61"/>
      <c r="O918" s="61">
        <v>3949</v>
      </c>
      <c r="P918" s="61">
        <f t="shared" si="100"/>
        <v>3</v>
      </c>
    </row>
    <row r="919" spans="2:16" x14ac:dyDescent="0.45">
      <c r="B919" s="44">
        <v>2014</v>
      </c>
      <c r="C919" s="43" t="s">
        <v>8370</v>
      </c>
      <c r="D919" s="61" t="s">
        <v>8357</v>
      </c>
      <c r="E919" s="21">
        <v>36.872649176954937</v>
      </c>
      <c r="F919" s="73">
        <v>1252500</v>
      </c>
      <c r="G919" s="62" t="s">
        <v>8409</v>
      </c>
      <c r="H919" s="43" t="str">
        <f t="shared" si="101"/>
        <v/>
      </c>
      <c r="I919" s="43" t="str">
        <f t="shared" si="99"/>
        <v>F</v>
      </c>
      <c r="J919" s="62">
        <v>128027.47</v>
      </c>
      <c r="K919" s="61">
        <v>3</v>
      </c>
      <c r="L919" s="61">
        <v>6</v>
      </c>
      <c r="M919" s="61"/>
      <c r="N919" s="61"/>
      <c r="O919" s="61">
        <v>1438</v>
      </c>
      <c r="P919" s="61">
        <f t="shared" si="100"/>
        <v>9</v>
      </c>
    </row>
    <row r="920" spans="2:16" x14ac:dyDescent="0.45">
      <c r="B920" s="44">
        <v>2014</v>
      </c>
      <c r="C920" s="43" t="s">
        <v>8370</v>
      </c>
      <c r="D920" s="61" t="s">
        <v>8334</v>
      </c>
      <c r="E920" s="21">
        <v>37.5</v>
      </c>
      <c r="F920" s="73">
        <v>135550</v>
      </c>
      <c r="G920" s="62" t="s">
        <v>8409</v>
      </c>
      <c r="H920" s="43" t="str">
        <f t="shared" si="101"/>
        <v/>
      </c>
      <c r="I920" s="43" t="str">
        <f t="shared" si="99"/>
        <v>F</v>
      </c>
      <c r="J920" s="62">
        <v>47174</v>
      </c>
      <c r="K920" s="61"/>
      <c r="L920" s="61">
        <v>4</v>
      </c>
      <c r="M920" s="61"/>
      <c r="N920" s="61"/>
      <c r="O920" s="61">
        <v>981</v>
      </c>
      <c r="P920" s="61">
        <f t="shared" si="100"/>
        <v>4</v>
      </c>
    </row>
    <row r="921" spans="2:16" x14ac:dyDescent="0.45">
      <c r="B921" s="44">
        <v>2014</v>
      </c>
      <c r="C921" s="43" t="s">
        <v>8370</v>
      </c>
      <c r="D921" s="61" t="s">
        <v>8321</v>
      </c>
      <c r="E921" s="21">
        <v>32.5</v>
      </c>
      <c r="F921" s="73">
        <v>399368</v>
      </c>
      <c r="G921" s="62" t="s">
        <v>8409</v>
      </c>
      <c r="H921" s="43" t="str">
        <f t="shared" si="101"/>
        <v/>
      </c>
      <c r="I921" s="43" t="str">
        <f t="shared" si="99"/>
        <v>F</v>
      </c>
      <c r="J921" s="62">
        <v>1385.01</v>
      </c>
      <c r="K921" s="61">
        <v>1</v>
      </c>
      <c r="L921" s="61">
        <v>4</v>
      </c>
      <c r="M921" s="61">
        <v>1</v>
      </c>
      <c r="N921" s="61"/>
      <c r="O921" s="61">
        <v>42</v>
      </c>
      <c r="P921" s="61">
        <f t="shared" si="100"/>
        <v>6</v>
      </c>
    </row>
    <row r="922" spans="2:16" x14ac:dyDescent="0.45">
      <c r="B922" s="44">
        <v>2014</v>
      </c>
      <c r="C922" s="43" t="s">
        <v>8380</v>
      </c>
      <c r="D922" s="61" t="s">
        <v>8314</v>
      </c>
      <c r="E922" s="21">
        <v>30</v>
      </c>
      <c r="F922" s="73">
        <v>50000</v>
      </c>
      <c r="G922" s="62" t="s">
        <v>8409</v>
      </c>
      <c r="H922" s="43" t="str">
        <f t="shared" si="101"/>
        <v/>
      </c>
      <c r="I922" s="43" t="str">
        <f t="shared" si="99"/>
        <v>F</v>
      </c>
      <c r="J922" s="62">
        <v>5</v>
      </c>
      <c r="K922" s="61"/>
      <c r="L922" s="61">
        <v>1</v>
      </c>
      <c r="M922" s="61"/>
      <c r="N922" s="61"/>
      <c r="O922" s="61">
        <v>1</v>
      </c>
      <c r="P922" s="61">
        <f t="shared" si="100"/>
        <v>1</v>
      </c>
    </row>
    <row r="923" spans="2:16" x14ac:dyDescent="0.45">
      <c r="B923" s="44">
        <v>2014</v>
      </c>
      <c r="C923" s="43" t="s">
        <v>8380</v>
      </c>
      <c r="D923" s="61" t="s">
        <v>8337</v>
      </c>
      <c r="E923" s="21">
        <v>34.799999999999997</v>
      </c>
      <c r="F923" s="73">
        <v>127041</v>
      </c>
      <c r="G923" s="62" t="s">
        <v>8409</v>
      </c>
      <c r="H923" s="43" t="str">
        <f t="shared" si="101"/>
        <v/>
      </c>
      <c r="I923" s="43" t="str">
        <f t="shared" si="99"/>
        <v>F</v>
      </c>
      <c r="J923" s="62">
        <v>3065.5</v>
      </c>
      <c r="K923" s="61"/>
      <c r="L923" s="61">
        <v>5</v>
      </c>
      <c r="M923" s="61"/>
      <c r="N923" s="61"/>
      <c r="O923" s="61">
        <v>37</v>
      </c>
      <c r="P923" s="61">
        <f t="shared" si="100"/>
        <v>5</v>
      </c>
    </row>
    <row r="924" spans="2:16" x14ac:dyDescent="0.45">
      <c r="B924" s="44">
        <v>2014</v>
      </c>
      <c r="C924" s="43" t="s">
        <v>8380</v>
      </c>
      <c r="D924" s="61" t="s">
        <v>8349</v>
      </c>
      <c r="E924" s="21">
        <v>30</v>
      </c>
      <c r="F924" s="73">
        <v>50000</v>
      </c>
      <c r="G924" s="62" t="s">
        <v>8409</v>
      </c>
      <c r="H924" s="43" t="str">
        <f t="shared" si="101"/>
        <v>S</v>
      </c>
      <c r="I924" s="43" t="str">
        <f t="shared" si="99"/>
        <v/>
      </c>
      <c r="J924" s="62">
        <v>117210.24000000001</v>
      </c>
      <c r="K924" s="61">
        <v>1</v>
      </c>
      <c r="L924" s="61"/>
      <c r="M924" s="61"/>
      <c r="N924" s="61"/>
      <c r="O924" s="61">
        <v>354</v>
      </c>
      <c r="P924" s="61">
        <f t="shared" si="100"/>
        <v>1</v>
      </c>
    </row>
    <row r="925" spans="2:16" x14ac:dyDescent="0.45">
      <c r="B925" s="44">
        <v>2014</v>
      </c>
      <c r="C925" s="43" t="s">
        <v>8380</v>
      </c>
      <c r="D925" s="61" t="s">
        <v>8350</v>
      </c>
      <c r="E925" s="21">
        <v>37.5</v>
      </c>
      <c r="F925" s="73">
        <v>136300</v>
      </c>
      <c r="G925" s="62" t="s">
        <v>8409</v>
      </c>
      <c r="H925" s="43" t="str">
        <f t="shared" si="101"/>
        <v/>
      </c>
      <c r="I925" s="43" t="str">
        <f t="shared" si="99"/>
        <v>F</v>
      </c>
      <c r="J925" s="62">
        <v>655</v>
      </c>
      <c r="K925" s="61"/>
      <c r="L925" s="61">
        <v>2</v>
      </c>
      <c r="M925" s="61"/>
      <c r="N925" s="61"/>
      <c r="O925" s="61">
        <v>3</v>
      </c>
      <c r="P925" s="61">
        <f t="shared" si="100"/>
        <v>2</v>
      </c>
    </row>
    <row r="926" spans="2:16" x14ac:dyDescent="0.45">
      <c r="B926" s="44">
        <v>2014</v>
      </c>
      <c r="C926" s="43" t="s">
        <v>8380</v>
      </c>
      <c r="D926" s="61" t="s">
        <v>8318</v>
      </c>
      <c r="E926" s="21">
        <v>26.420586419753576</v>
      </c>
      <c r="F926" s="73">
        <v>116727</v>
      </c>
      <c r="G926" s="62" t="s">
        <v>8409</v>
      </c>
      <c r="H926" s="43" t="str">
        <f t="shared" si="101"/>
        <v/>
      </c>
      <c r="I926" s="43" t="str">
        <f t="shared" si="99"/>
        <v>F</v>
      </c>
      <c r="J926" s="62">
        <v>92224.989999999991</v>
      </c>
      <c r="K926" s="61">
        <v>19</v>
      </c>
      <c r="L926" s="61">
        <v>11</v>
      </c>
      <c r="M926" s="61"/>
      <c r="N926" s="61"/>
      <c r="O926" s="61">
        <v>1313</v>
      </c>
      <c r="P926" s="61">
        <f t="shared" si="100"/>
        <v>30</v>
      </c>
    </row>
    <row r="927" spans="2:16" x14ac:dyDescent="0.45">
      <c r="B927" s="44">
        <v>2014</v>
      </c>
      <c r="C927" s="43" t="s">
        <v>8380</v>
      </c>
      <c r="D927" s="61" t="s">
        <v>8353</v>
      </c>
      <c r="E927" s="21">
        <v>30</v>
      </c>
      <c r="F927" s="73">
        <v>150000</v>
      </c>
      <c r="G927" s="62" t="s">
        <v>8409</v>
      </c>
      <c r="H927" s="43" t="str">
        <f t="shared" si="101"/>
        <v/>
      </c>
      <c r="I927" s="43" t="str">
        <f t="shared" si="99"/>
        <v>F</v>
      </c>
      <c r="J927" s="62">
        <v>65</v>
      </c>
      <c r="K927" s="61"/>
      <c r="L927" s="61">
        <v>1</v>
      </c>
      <c r="M927" s="61"/>
      <c r="N927" s="61"/>
      <c r="O927" s="61">
        <v>4</v>
      </c>
      <c r="P927" s="61">
        <f t="shared" si="100"/>
        <v>1</v>
      </c>
    </row>
    <row r="928" spans="2:16" x14ac:dyDescent="0.45">
      <c r="B928" s="44">
        <v>2014</v>
      </c>
      <c r="C928" s="43" t="s">
        <v>8380</v>
      </c>
      <c r="D928" s="61" t="s">
        <v>8311</v>
      </c>
      <c r="E928" s="21">
        <v>28.655350115739566</v>
      </c>
      <c r="F928" s="73">
        <v>58000</v>
      </c>
      <c r="G928" s="62" t="s">
        <v>8409</v>
      </c>
      <c r="H928" s="43" t="str">
        <f t="shared" si="101"/>
        <v>S</v>
      </c>
      <c r="I928" s="43" t="str">
        <f t="shared" si="99"/>
        <v/>
      </c>
      <c r="J928" s="62">
        <v>100594</v>
      </c>
      <c r="K928" s="61">
        <v>4</v>
      </c>
      <c r="L928" s="61"/>
      <c r="M928" s="61"/>
      <c r="N928" s="61"/>
      <c r="O928" s="61">
        <v>1200</v>
      </c>
      <c r="P928" s="61">
        <f t="shared" si="100"/>
        <v>4</v>
      </c>
    </row>
    <row r="929" spans="2:16" x14ac:dyDescent="0.45">
      <c r="B929" s="44">
        <v>2014</v>
      </c>
      <c r="C929" s="43" t="s">
        <v>8380</v>
      </c>
      <c r="D929" s="61" t="s">
        <v>8321</v>
      </c>
      <c r="E929" s="21">
        <v>41.809679783951047</v>
      </c>
      <c r="F929" s="73">
        <v>374000</v>
      </c>
      <c r="G929" s="62" t="s">
        <v>8409</v>
      </c>
      <c r="H929" s="43" t="str">
        <f t="shared" si="101"/>
        <v/>
      </c>
      <c r="I929" s="43" t="str">
        <f t="shared" si="99"/>
        <v>F</v>
      </c>
      <c r="J929" s="62">
        <v>24028</v>
      </c>
      <c r="K929" s="61"/>
      <c r="L929" s="61">
        <v>3</v>
      </c>
      <c r="M929" s="61"/>
      <c r="N929" s="61"/>
      <c r="O929" s="61">
        <v>142</v>
      </c>
      <c r="P929" s="61">
        <f t="shared" si="100"/>
        <v>3</v>
      </c>
    </row>
    <row r="930" spans="2:16" x14ac:dyDescent="0.45">
      <c r="B930" s="44">
        <v>2014</v>
      </c>
      <c r="C930" s="43" t="s">
        <v>8378</v>
      </c>
      <c r="D930" s="61" t="s">
        <v>8316</v>
      </c>
      <c r="E930" s="21">
        <v>44.958333333335759</v>
      </c>
      <c r="F930" s="73">
        <v>55000</v>
      </c>
      <c r="G930" s="62" t="s">
        <v>8409</v>
      </c>
      <c r="H930" s="43" t="str">
        <f t="shared" si="101"/>
        <v/>
      </c>
      <c r="I930" s="43" t="str">
        <f t="shared" si="99"/>
        <v>F</v>
      </c>
      <c r="J930" s="62">
        <v>6541</v>
      </c>
      <c r="K930" s="61"/>
      <c r="L930" s="61">
        <v>1</v>
      </c>
      <c r="M930" s="61"/>
      <c r="N930" s="61"/>
      <c r="O930" s="61">
        <v>170</v>
      </c>
      <c r="P930" s="61">
        <f t="shared" si="100"/>
        <v>1</v>
      </c>
    </row>
    <row r="931" spans="2:16" x14ac:dyDescent="0.45">
      <c r="B931" s="44">
        <v>2014</v>
      </c>
      <c r="C931" s="43" t="s">
        <v>8378</v>
      </c>
      <c r="D931" s="61" t="s">
        <v>8315</v>
      </c>
      <c r="E931" s="21">
        <v>44.705740740741021</v>
      </c>
      <c r="F931" s="73">
        <v>152000</v>
      </c>
      <c r="G931" s="62" t="s">
        <v>8409</v>
      </c>
      <c r="H931" s="43" t="str">
        <f t="shared" si="101"/>
        <v>S</v>
      </c>
      <c r="I931" s="43" t="str">
        <f t="shared" si="99"/>
        <v/>
      </c>
      <c r="J931" s="62">
        <v>163614.84</v>
      </c>
      <c r="K931" s="61">
        <v>2</v>
      </c>
      <c r="L931" s="61"/>
      <c r="M931" s="61"/>
      <c r="N931" s="61"/>
      <c r="O931" s="61">
        <v>2567</v>
      </c>
      <c r="P931" s="61">
        <f t="shared" si="100"/>
        <v>2</v>
      </c>
    </row>
    <row r="932" spans="2:16" x14ac:dyDescent="0.45">
      <c r="B932" s="44">
        <v>2014</v>
      </c>
      <c r="C932" s="43" t="s">
        <v>8378</v>
      </c>
      <c r="D932" s="61" t="s">
        <v>8349</v>
      </c>
      <c r="E932" s="21">
        <v>37.715017361111677</v>
      </c>
      <c r="F932" s="73">
        <v>50000</v>
      </c>
      <c r="G932" s="62" t="s">
        <v>8409</v>
      </c>
      <c r="H932" s="43" t="str">
        <f t="shared" si="101"/>
        <v>S</v>
      </c>
      <c r="I932" s="43" t="str">
        <f t="shared" si="99"/>
        <v/>
      </c>
      <c r="J932" s="62">
        <v>78039.76999999999</v>
      </c>
      <c r="K932" s="61">
        <v>2</v>
      </c>
      <c r="L932" s="61"/>
      <c r="M932" s="61"/>
      <c r="N932" s="61"/>
      <c r="O932" s="61">
        <v>612</v>
      </c>
      <c r="P932" s="61">
        <f t="shared" si="100"/>
        <v>2</v>
      </c>
    </row>
    <row r="933" spans="2:16" x14ac:dyDescent="0.45">
      <c r="B933" s="44">
        <v>2014</v>
      </c>
      <c r="C933" s="43" t="s">
        <v>8378</v>
      </c>
      <c r="D933" s="61" t="s">
        <v>8334</v>
      </c>
      <c r="E933" s="21">
        <v>25.75</v>
      </c>
      <c r="F933" s="73">
        <v>77100</v>
      </c>
      <c r="G933" s="62" t="s">
        <v>8409</v>
      </c>
      <c r="H933" s="43" t="str">
        <f t="shared" si="101"/>
        <v/>
      </c>
      <c r="I933" s="43" t="str">
        <f t="shared" si="99"/>
        <v>F</v>
      </c>
      <c r="J933" s="62">
        <v>8201.34</v>
      </c>
      <c r="K933" s="61"/>
      <c r="L933" s="61">
        <v>4</v>
      </c>
      <c r="M933" s="61"/>
      <c r="N933" s="61"/>
      <c r="O933" s="61">
        <v>173</v>
      </c>
      <c r="P933" s="61">
        <f t="shared" si="100"/>
        <v>4</v>
      </c>
    </row>
    <row r="934" spans="2:16" x14ac:dyDescent="0.45">
      <c r="B934" s="44">
        <v>2014</v>
      </c>
      <c r="C934" s="43" t="s">
        <v>8378</v>
      </c>
      <c r="D934" s="61" t="s">
        <v>8340</v>
      </c>
      <c r="E934" s="21">
        <v>34.166886574072123</v>
      </c>
      <c r="F934" s="73">
        <v>50000</v>
      </c>
      <c r="G934" s="62" t="s">
        <v>8409</v>
      </c>
      <c r="H934" s="43" t="str">
        <f t="shared" si="101"/>
        <v/>
      </c>
      <c r="I934" s="43" t="str">
        <f t="shared" si="99"/>
        <v>F</v>
      </c>
      <c r="J934" s="62">
        <v>1937</v>
      </c>
      <c r="K934" s="61"/>
      <c r="L934" s="61"/>
      <c r="M934" s="61">
        <v>1</v>
      </c>
      <c r="N934" s="61"/>
      <c r="O934" s="61">
        <v>40</v>
      </c>
      <c r="P934" s="61">
        <f t="shared" si="100"/>
        <v>1</v>
      </c>
    </row>
    <row r="935" spans="2:16" x14ac:dyDescent="0.45">
      <c r="B935" s="44">
        <v>2014</v>
      </c>
      <c r="C935" s="43" t="s">
        <v>8369</v>
      </c>
      <c r="D935" s="61" t="s">
        <v>8337</v>
      </c>
      <c r="E935" s="21">
        <v>33.5</v>
      </c>
      <c r="F935" s="73">
        <v>58000</v>
      </c>
      <c r="G935" s="62" t="s">
        <v>8409</v>
      </c>
      <c r="H935" s="43" t="str">
        <f t="shared" si="101"/>
        <v/>
      </c>
      <c r="I935" s="43" t="str">
        <f t="shared" si="99"/>
        <v>F</v>
      </c>
      <c r="J935" s="62">
        <v>5901.01</v>
      </c>
      <c r="K935" s="61"/>
      <c r="L935" s="61">
        <v>2</v>
      </c>
      <c r="M935" s="61"/>
      <c r="N935" s="61"/>
      <c r="O935" s="61">
        <v>87</v>
      </c>
      <c r="P935" s="61">
        <f t="shared" si="100"/>
        <v>2</v>
      </c>
    </row>
    <row r="936" spans="2:16" x14ac:dyDescent="0.45">
      <c r="B936" s="44">
        <v>2014</v>
      </c>
      <c r="C936" s="43" t="s">
        <v>8369</v>
      </c>
      <c r="D936" s="61" t="s">
        <v>8345</v>
      </c>
      <c r="E936" s="21">
        <v>27.650308641973727</v>
      </c>
      <c r="F936" s="73">
        <v>106200</v>
      </c>
      <c r="G936" s="62" t="s">
        <v>8409</v>
      </c>
      <c r="H936" s="43" t="str">
        <f t="shared" si="101"/>
        <v/>
      </c>
      <c r="I936" s="43" t="str">
        <f t="shared" si="99"/>
        <v>F</v>
      </c>
      <c r="J936" s="62">
        <v>647</v>
      </c>
      <c r="K936" s="61"/>
      <c r="L936" s="61">
        <v>3</v>
      </c>
      <c r="M936" s="61"/>
      <c r="N936" s="61"/>
      <c r="O936" s="61">
        <v>16</v>
      </c>
      <c r="P936" s="61">
        <f t="shared" si="100"/>
        <v>3</v>
      </c>
    </row>
    <row r="937" spans="2:16" x14ac:dyDescent="0.45">
      <c r="B937" s="44">
        <v>2014</v>
      </c>
      <c r="C937" s="43" t="s">
        <v>8369</v>
      </c>
      <c r="D937" s="61" t="s">
        <v>8318</v>
      </c>
      <c r="E937" s="21">
        <v>29.43702546296306</v>
      </c>
      <c r="F937" s="73">
        <v>174750</v>
      </c>
      <c r="G937" s="62" t="s">
        <v>8409</v>
      </c>
      <c r="H937" s="43" t="str">
        <f t="shared" si="101"/>
        <v/>
      </c>
      <c r="I937" s="43" t="str">
        <f t="shared" si="99"/>
        <v>F</v>
      </c>
      <c r="J937" s="62">
        <v>88968.95</v>
      </c>
      <c r="K937" s="61">
        <v>17</v>
      </c>
      <c r="L937" s="61">
        <v>10</v>
      </c>
      <c r="M937" s="61"/>
      <c r="N937" s="61"/>
      <c r="O937" s="61">
        <v>1185</v>
      </c>
      <c r="P937" s="61">
        <f t="shared" si="100"/>
        <v>27</v>
      </c>
    </row>
    <row r="938" spans="2:16" x14ac:dyDescent="0.45">
      <c r="B938" s="44">
        <v>2014</v>
      </c>
      <c r="C938" s="43" t="s">
        <v>8369</v>
      </c>
      <c r="D938" s="61" t="s">
        <v>8352</v>
      </c>
      <c r="E938" s="21">
        <v>27.773177083332484</v>
      </c>
      <c r="F938" s="73">
        <v>52600</v>
      </c>
      <c r="G938" s="62" t="s">
        <v>8409</v>
      </c>
      <c r="H938" s="43" t="str">
        <f t="shared" si="101"/>
        <v>S</v>
      </c>
      <c r="I938" s="43" t="str">
        <f t="shared" si="99"/>
        <v/>
      </c>
      <c r="J938" s="62">
        <v>55291.5</v>
      </c>
      <c r="K938" s="61">
        <v>4</v>
      </c>
      <c r="L938" s="61"/>
      <c r="M938" s="61"/>
      <c r="N938" s="61"/>
      <c r="O938" s="61">
        <v>617</v>
      </c>
      <c r="P938" s="61">
        <f t="shared" si="100"/>
        <v>4</v>
      </c>
    </row>
    <row r="939" spans="2:16" x14ac:dyDescent="0.45">
      <c r="B939" s="44">
        <v>2014</v>
      </c>
      <c r="C939" s="43" t="s">
        <v>8369</v>
      </c>
      <c r="D939" s="61" t="s">
        <v>8355</v>
      </c>
      <c r="E939" s="21">
        <v>31.514733796291694</v>
      </c>
      <c r="F939" s="73">
        <v>51000</v>
      </c>
      <c r="G939" s="62" t="s">
        <v>8409</v>
      </c>
      <c r="H939" s="43" t="str">
        <f t="shared" si="101"/>
        <v>S</v>
      </c>
      <c r="I939" s="43" t="str">
        <f t="shared" si="99"/>
        <v/>
      </c>
      <c r="J939" s="62">
        <v>5876</v>
      </c>
      <c r="K939" s="61"/>
      <c r="L939" s="61"/>
      <c r="M939" s="61">
        <v>1</v>
      </c>
      <c r="N939" s="61"/>
      <c r="O939" s="61">
        <v>70</v>
      </c>
      <c r="P939" s="61">
        <f t="shared" si="100"/>
        <v>1</v>
      </c>
    </row>
    <row r="940" spans="2:16" x14ac:dyDescent="0.45">
      <c r="B940" s="44">
        <v>2014</v>
      </c>
      <c r="C940" s="43" t="s">
        <v>8369</v>
      </c>
      <c r="D940" s="61" t="s">
        <v>8357</v>
      </c>
      <c r="E940" s="21">
        <v>34.47659336419747</v>
      </c>
      <c r="F940" s="73">
        <v>61900</v>
      </c>
      <c r="G940" s="62" t="s">
        <v>8409</v>
      </c>
      <c r="H940" s="43" t="str">
        <f t="shared" si="101"/>
        <v/>
      </c>
      <c r="I940" s="43" t="str">
        <f t="shared" si="99"/>
        <v>F</v>
      </c>
      <c r="J940" s="62">
        <v>63744.5</v>
      </c>
      <c r="K940" s="61">
        <v>3</v>
      </c>
      <c r="L940" s="61"/>
      <c r="M940" s="61"/>
      <c r="N940" s="61"/>
      <c r="O940" s="61">
        <v>509</v>
      </c>
      <c r="P940" s="61">
        <f t="shared" si="100"/>
        <v>3</v>
      </c>
    </row>
    <row r="941" spans="2:16" x14ac:dyDescent="0.45">
      <c r="B941" s="44">
        <v>2014</v>
      </c>
      <c r="C941" s="43" t="s">
        <v>8374</v>
      </c>
      <c r="D941" s="61" t="s">
        <v>8337</v>
      </c>
      <c r="E941" s="21">
        <v>32</v>
      </c>
      <c r="F941" s="73">
        <v>67500</v>
      </c>
      <c r="G941" s="62" t="s">
        <v>8409</v>
      </c>
      <c r="H941" s="43" t="str">
        <f t="shared" si="101"/>
        <v/>
      </c>
      <c r="I941" s="43" t="str">
        <f t="shared" si="99"/>
        <v>F</v>
      </c>
      <c r="J941" s="62">
        <v>3425</v>
      </c>
      <c r="K941" s="61"/>
      <c r="L941" s="61">
        <v>2</v>
      </c>
      <c r="M941" s="61"/>
      <c r="N941" s="61"/>
      <c r="O941" s="61">
        <v>41</v>
      </c>
      <c r="P941" s="61">
        <f t="shared" si="100"/>
        <v>2</v>
      </c>
    </row>
    <row r="942" spans="2:16" x14ac:dyDescent="0.45">
      <c r="B942" s="44">
        <v>2014</v>
      </c>
      <c r="C942" s="43" t="s">
        <v>8374</v>
      </c>
      <c r="D942" s="61" t="s">
        <v>8323</v>
      </c>
      <c r="E942" s="21">
        <v>29.49880787037182</v>
      </c>
      <c r="F942" s="73">
        <v>52875</v>
      </c>
      <c r="G942" s="62" t="s">
        <v>8409</v>
      </c>
      <c r="H942" s="43" t="str">
        <f t="shared" si="101"/>
        <v>S</v>
      </c>
      <c r="I942" s="43" t="str">
        <f t="shared" si="99"/>
        <v/>
      </c>
      <c r="J942" s="62">
        <v>59756</v>
      </c>
      <c r="K942" s="61">
        <v>2</v>
      </c>
      <c r="L942" s="61"/>
      <c r="M942" s="61"/>
      <c r="N942" s="61"/>
      <c r="O942" s="61">
        <v>255</v>
      </c>
      <c r="P942" s="61">
        <f t="shared" si="100"/>
        <v>2</v>
      </c>
    </row>
    <row r="943" spans="2:16" x14ac:dyDescent="0.45">
      <c r="B943" s="44">
        <v>2014</v>
      </c>
      <c r="C943" s="43" t="s">
        <v>8374</v>
      </c>
      <c r="D943" s="61" t="s">
        <v>8339</v>
      </c>
      <c r="E943" s="21">
        <v>39.560237268518904</v>
      </c>
      <c r="F943" s="73">
        <v>59500</v>
      </c>
      <c r="G943" s="62" t="s">
        <v>8409</v>
      </c>
      <c r="H943" s="43" t="str">
        <f t="shared" si="101"/>
        <v/>
      </c>
      <c r="I943" s="43" t="str">
        <f t="shared" si="99"/>
        <v>F</v>
      </c>
      <c r="J943" s="62">
        <v>66058</v>
      </c>
      <c r="K943" s="61">
        <v>3</v>
      </c>
      <c r="L943" s="61">
        <v>1</v>
      </c>
      <c r="M943" s="61"/>
      <c r="N943" s="61"/>
      <c r="O943" s="61">
        <v>1027</v>
      </c>
      <c r="P943" s="61">
        <f t="shared" si="100"/>
        <v>4</v>
      </c>
    </row>
    <row r="944" spans="2:16" x14ac:dyDescent="0.45">
      <c r="B944" s="44">
        <v>2014</v>
      </c>
      <c r="C944" s="43" t="s">
        <v>8374</v>
      </c>
      <c r="D944" s="61" t="s">
        <v>8318</v>
      </c>
      <c r="E944" s="21">
        <v>36.282815806877416</v>
      </c>
      <c r="F944" s="73">
        <v>94588</v>
      </c>
      <c r="G944" s="62" t="s">
        <v>8409</v>
      </c>
      <c r="H944" s="43" t="str">
        <f t="shared" si="101"/>
        <v/>
      </c>
      <c r="I944" s="43" t="str">
        <f t="shared" si="99"/>
        <v>F</v>
      </c>
      <c r="J944" s="62">
        <v>36486</v>
      </c>
      <c r="K944" s="61">
        <v>9</v>
      </c>
      <c r="L944" s="61">
        <v>5</v>
      </c>
      <c r="M944" s="61"/>
      <c r="N944" s="61"/>
      <c r="O944" s="61">
        <v>402</v>
      </c>
      <c r="P944" s="61">
        <f t="shared" si="100"/>
        <v>14</v>
      </c>
    </row>
    <row r="945" spans="2:16" x14ac:dyDescent="0.45">
      <c r="B945" s="44">
        <v>2014</v>
      </c>
      <c r="C945" s="43" t="s">
        <v>8374</v>
      </c>
      <c r="D945" s="61" t="s">
        <v>8334</v>
      </c>
      <c r="E945" s="21">
        <v>44.797390046296641</v>
      </c>
      <c r="F945" s="73">
        <v>108000</v>
      </c>
      <c r="G945" s="62" t="s">
        <v>8409</v>
      </c>
      <c r="H945" s="43" t="str">
        <f t="shared" si="101"/>
        <v/>
      </c>
      <c r="I945" s="43" t="str">
        <f t="shared" si="99"/>
        <v>F</v>
      </c>
      <c r="J945" s="62">
        <v>31282.92</v>
      </c>
      <c r="K945" s="61"/>
      <c r="L945" s="61">
        <v>2</v>
      </c>
      <c r="M945" s="61"/>
      <c r="N945" s="61"/>
      <c r="O945" s="61">
        <v>314</v>
      </c>
      <c r="P945" s="61">
        <f t="shared" si="100"/>
        <v>2</v>
      </c>
    </row>
    <row r="946" spans="2:16" x14ac:dyDescent="0.45">
      <c r="B946" s="44">
        <v>2014</v>
      </c>
      <c r="C946" s="43" t="s">
        <v>8374</v>
      </c>
      <c r="D946" s="61" t="s">
        <v>8321</v>
      </c>
      <c r="E946" s="21">
        <v>36.215740740741239</v>
      </c>
      <c r="F946" s="73">
        <v>292000</v>
      </c>
      <c r="G946" s="62" t="s">
        <v>8409</v>
      </c>
      <c r="H946" s="43" t="str">
        <f t="shared" si="101"/>
        <v/>
      </c>
      <c r="I946" s="43" t="str">
        <f t="shared" si="99"/>
        <v>F</v>
      </c>
      <c r="J946" s="62">
        <v>186325</v>
      </c>
      <c r="K946" s="61">
        <v>1</v>
      </c>
      <c r="L946" s="61">
        <v>3</v>
      </c>
      <c r="M946" s="61">
        <v>4</v>
      </c>
      <c r="N946" s="61"/>
      <c r="O946" s="61">
        <v>723</v>
      </c>
      <c r="P946" s="61">
        <f t="shared" si="100"/>
        <v>8</v>
      </c>
    </row>
    <row r="947" spans="2:16" x14ac:dyDescent="0.45">
      <c r="B947" s="44">
        <v>2014</v>
      </c>
      <c r="C947" s="43" t="s">
        <v>8374</v>
      </c>
      <c r="D947" s="61" t="s">
        <v>8320</v>
      </c>
      <c r="E947" s="21">
        <v>38.428553240740648</v>
      </c>
      <c r="F947" s="73">
        <v>171308</v>
      </c>
      <c r="G947" s="62" t="s">
        <v>8409</v>
      </c>
      <c r="H947" s="43" t="str">
        <f t="shared" si="101"/>
        <v/>
      </c>
      <c r="I947" s="43" t="str">
        <f t="shared" si="99"/>
        <v>F</v>
      </c>
      <c r="J947" s="62">
        <v>1848</v>
      </c>
      <c r="K947" s="61"/>
      <c r="L947" s="61">
        <v>4</v>
      </c>
      <c r="M947" s="61">
        <v>3</v>
      </c>
      <c r="N947" s="61"/>
      <c r="O947" s="61">
        <v>29</v>
      </c>
      <c r="P947" s="61">
        <f t="shared" si="100"/>
        <v>7</v>
      </c>
    </row>
    <row r="948" spans="2:16" x14ac:dyDescent="0.45">
      <c r="B948" s="44">
        <v>2014</v>
      </c>
      <c r="C948" s="43" t="s">
        <v>8373</v>
      </c>
      <c r="D948" s="61" t="s">
        <v>8315</v>
      </c>
      <c r="E948" s="21">
        <v>28.731678240741893</v>
      </c>
      <c r="F948" s="73">
        <v>149200</v>
      </c>
      <c r="G948" s="62" t="s">
        <v>8409</v>
      </c>
      <c r="H948" s="43" t="str">
        <f t="shared" si="101"/>
        <v>S</v>
      </c>
      <c r="I948" s="43" t="str">
        <f t="shared" si="99"/>
        <v/>
      </c>
      <c r="J948" s="62">
        <v>162046.03999999998</v>
      </c>
      <c r="K948" s="61">
        <v>5</v>
      </c>
      <c r="L948" s="61"/>
      <c r="M948" s="61"/>
      <c r="N948" s="61"/>
      <c r="O948" s="61">
        <v>1582</v>
      </c>
      <c r="P948" s="61">
        <f t="shared" si="100"/>
        <v>5</v>
      </c>
    </row>
    <row r="949" spans="2:16" x14ac:dyDescent="0.45">
      <c r="B949" s="44">
        <v>2014</v>
      </c>
      <c r="C949" s="43" t="s">
        <v>8373</v>
      </c>
      <c r="D949" s="61" t="s">
        <v>8337</v>
      </c>
      <c r="E949" s="21">
        <v>35.125578703702558</v>
      </c>
      <c r="F949" s="73">
        <v>56000</v>
      </c>
      <c r="G949" s="62" t="s">
        <v>8409</v>
      </c>
      <c r="H949" s="43" t="str">
        <f t="shared" si="101"/>
        <v/>
      </c>
      <c r="I949" s="43" t="str">
        <f t="shared" si="99"/>
        <v>F</v>
      </c>
      <c r="J949" s="62">
        <v>1904</v>
      </c>
      <c r="K949" s="61"/>
      <c r="L949" s="61">
        <v>4</v>
      </c>
      <c r="M949" s="61"/>
      <c r="N949" s="61"/>
      <c r="O949" s="61">
        <v>26</v>
      </c>
      <c r="P949" s="61">
        <f t="shared" si="100"/>
        <v>4</v>
      </c>
    </row>
    <row r="950" spans="2:16" x14ac:dyDescent="0.45">
      <c r="B950" s="44">
        <v>2014</v>
      </c>
      <c r="C950" s="43" t="s">
        <v>8373</v>
      </c>
      <c r="D950" s="61" t="s">
        <v>8349</v>
      </c>
      <c r="E950" s="21">
        <v>35.041666666671517</v>
      </c>
      <c r="F950" s="73">
        <v>50000</v>
      </c>
      <c r="G950" s="62" t="s">
        <v>8409</v>
      </c>
      <c r="H950" s="43" t="str">
        <f t="shared" si="101"/>
        <v>S</v>
      </c>
      <c r="I950" s="43" t="str">
        <f t="shared" si="99"/>
        <v/>
      </c>
      <c r="J950" s="62">
        <v>123920</v>
      </c>
      <c r="K950" s="61">
        <v>1</v>
      </c>
      <c r="L950" s="61"/>
      <c r="M950" s="61"/>
      <c r="N950" s="61"/>
      <c r="O950" s="61">
        <v>303</v>
      </c>
      <c r="P950" s="61">
        <f t="shared" si="100"/>
        <v>1</v>
      </c>
    </row>
    <row r="951" spans="2:16" x14ac:dyDescent="0.45">
      <c r="B951" s="44">
        <v>2014</v>
      </c>
      <c r="C951" s="43" t="s">
        <v>8373</v>
      </c>
      <c r="D951" s="61" t="s">
        <v>8318</v>
      </c>
      <c r="E951" s="21">
        <v>26.892586805555485</v>
      </c>
      <c r="F951" s="73">
        <v>372320</v>
      </c>
      <c r="G951" s="62" t="s">
        <v>8409</v>
      </c>
      <c r="H951" s="43" t="str">
        <f t="shared" si="101"/>
        <v/>
      </c>
      <c r="I951" s="43" t="str">
        <f t="shared" si="99"/>
        <v>F</v>
      </c>
      <c r="J951" s="62">
        <v>159943.94</v>
      </c>
      <c r="K951" s="61">
        <v>17</v>
      </c>
      <c r="L951" s="61">
        <v>9</v>
      </c>
      <c r="M951" s="61"/>
      <c r="N951" s="61"/>
      <c r="O951" s="61">
        <v>2132</v>
      </c>
      <c r="P951" s="61">
        <f t="shared" si="100"/>
        <v>26</v>
      </c>
    </row>
    <row r="952" spans="2:16" x14ac:dyDescent="0.45">
      <c r="B952" s="44">
        <v>2014</v>
      </c>
      <c r="C952" s="43" t="s">
        <v>8373</v>
      </c>
      <c r="D952" s="61" t="s">
        <v>8353</v>
      </c>
      <c r="E952" s="21">
        <v>30.041666666669091</v>
      </c>
      <c r="F952" s="73">
        <v>62000</v>
      </c>
      <c r="G952" s="62" t="s">
        <v>8409</v>
      </c>
      <c r="H952" s="43" t="str">
        <f t="shared" si="101"/>
        <v/>
      </c>
      <c r="I952" s="43" t="str">
        <f t="shared" si="99"/>
        <v>F</v>
      </c>
      <c r="J952" s="62">
        <v>0</v>
      </c>
      <c r="K952" s="61"/>
      <c r="L952" s="61">
        <v>3</v>
      </c>
      <c r="M952" s="61"/>
      <c r="N952" s="61"/>
      <c r="O952" s="61">
        <v>0</v>
      </c>
      <c r="P952" s="61">
        <f t="shared" si="100"/>
        <v>3</v>
      </c>
    </row>
    <row r="953" spans="2:16" x14ac:dyDescent="0.45">
      <c r="B953" s="44">
        <v>2014</v>
      </c>
      <c r="C953" s="43" t="s">
        <v>8373</v>
      </c>
      <c r="D953" s="61" t="s">
        <v>8313</v>
      </c>
      <c r="E953" s="21">
        <v>31.541666666667879</v>
      </c>
      <c r="F953" s="73">
        <v>53000</v>
      </c>
      <c r="G953" s="62" t="s">
        <v>8409</v>
      </c>
      <c r="H953" s="43" t="str">
        <f t="shared" si="101"/>
        <v/>
      </c>
      <c r="I953" s="43" t="str">
        <f t="shared" si="99"/>
        <v>F</v>
      </c>
      <c r="J953" s="62">
        <v>369</v>
      </c>
      <c r="K953" s="61"/>
      <c r="L953" s="61"/>
      <c r="M953" s="61">
        <v>2</v>
      </c>
      <c r="N953" s="61"/>
      <c r="O953" s="61">
        <v>11</v>
      </c>
      <c r="P953" s="61">
        <f t="shared" si="100"/>
        <v>2</v>
      </c>
    </row>
    <row r="954" spans="2:16" x14ac:dyDescent="0.45">
      <c r="B954" s="44">
        <v>2014</v>
      </c>
      <c r="C954" s="43" t="s">
        <v>8373</v>
      </c>
      <c r="D954" s="61" t="s">
        <v>8357</v>
      </c>
      <c r="E954" s="21">
        <v>36.955580632717705</v>
      </c>
      <c r="F954" s="73">
        <v>2145000</v>
      </c>
      <c r="G954" s="62" t="s">
        <v>8409</v>
      </c>
      <c r="H954" s="43" t="str">
        <f t="shared" si="101"/>
        <v/>
      </c>
      <c r="I954" s="43" t="str">
        <f t="shared" si="99"/>
        <v>F</v>
      </c>
      <c r="J954" s="62">
        <v>166646</v>
      </c>
      <c r="K954" s="61">
        <v>5</v>
      </c>
      <c r="L954" s="61">
        <v>1</v>
      </c>
      <c r="M954" s="61"/>
      <c r="N954" s="61"/>
      <c r="O954" s="61">
        <v>1642</v>
      </c>
      <c r="P954" s="61">
        <f t="shared" si="100"/>
        <v>6</v>
      </c>
    </row>
    <row r="955" spans="2:16" x14ac:dyDescent="0.45">
      <c r="B955" s="44">
        <v>2014</v>
      </c>
      <c r="C955" s="43" t="s">
        <v>8373</v>
      </c>
      <c r="D955" s="61" t="s">
        <v>8341</v>
      </c>
      <c r="E955" s="21">
        <v>39.39198302468867</v>
      </c>
      <c r="F955" s="73">
        <v>25043950</v>
      </c>
      <c r="G955" s="62" t="s">
        <v>8409</v>
      </c>
      <c r="H955" s="43" t="str">
        <f t="shared" si="101"/>
        <v/>
      </c>
      <c r="I955" s="43" t="str">
        <f t="shared" si="99"/>
        <v>F</v>
      </c>
      <c r="J955" s="62">
        <v>107</v>
      </c>
      <c r="K955" s="61"/>
      <c r="L955" s="61">
        <v>1</v>
      </c>
      <c r="M955" s="61">
        <v>2</v>
      </c>
      <c r="N955" s="61"/>
      <c r="O955" s="61">
        <v>19</v>
      </c>
      <c r="P955" s="61">
        <f t="shared" si="100"/>
        <v>3</v>
      </c>
    </row>
    <row r="956" spans="2:16" x14ac:dyDescent="0.45">
      <c r="B956" s="44">
        <v>2014</v>
      </c>
      <c r="C956" s="43" t="s">
        <v>8373</v>
      </c>
      <c r="D956" s="61" t="s">
        <v>8334</v>
      </c>
      <c r="E956" s="21">
        <v>31.041666666671517</v>
      </c>
      <c r="F956" s="73">
        <v>405000</v>
      </c>
      <c r="G956" s="62" t="s">
        <v>8409</v>
      </c>
      <c r="H956" s="43" t="str">
        <f t="shared" si="101"/>
        <v/>
      </c>
      <c r="I956" s="43" t="str">
        <f t="shared" si="99"/>
        <v>F</v>
      </c>
      <c r="J956" s="62">
        <v>2716</v>
      </c>
      <c r="K956" s="61"/>
      <c r="L956" s="61">
        <v>2</v>
      </c>
      <c r="M956" s="61"/>
      <c r="N956" s="61"/>
      <c r="O956" s="61">
        <v>55</v>
      </c>
      <c r="P956" s="61">
        <f t="shared" si="100"/>
        <v>2</v>
      </c>
    </row>
    <row r="957" spans="2:16" x14ac:dyDescent="0.45">
      <c r="B957" s="44">
        <v>2014</v>
      </c>
      <c r="C957" s="43" t="s">
        <v>8373</v>
      </c>
      <c r="D957" s="61" t="s">
        <v>8321</v>
      </c>
      <c r="E957" s="21">
        <v>40.698434927983421</v>
      </c>
      <c r="F957" s="73">
        <v>433500</v>
      </c>
      <c r="G957" s="62" t="s">
        <v>8409</v>
      </c>
      <c r="H957" s="43" t="str">
        <f t="shared" si="101"/>
        <v/>
      </c>
      <c r="I957" s="43" t="str">
        <f t="shared" si="99"/>
        <v>F</v>
      </c>
      <c r="J957" s="62">
        <v>14511</v>
      </c>
      <c r="K957" s="61">
        <v>1</v>
      </c>
      <c r="L957" s="61">
        <v>6</v>
      </c>
      <c r="M957" s="61">
        <v>2</v>
      </c>
      <c r="N957" s="61"/>
      <c r="O957" s="61">
        <v>185</v>
      </c>
      <c r="P957" s="61">
        <f t="shared" si="100"/>
        <v>9</v>
      </c>
    </row>
    <row r="958" spans="2:16" x14ac:dyDescent="0.45">
      <c r="B958" s="44">
        <v>2014</v>
      </c>
      <c r="C958" s="43" t="s">
        <v>8372</v>
      </c>
      <c r="D958" s="61" t="s">
        <v>8314</v>
      </c>
      <c r="E958" s="21">
        <v>30</v>
      </c>
      <c r="F958" s="73">
        <v>1025000</v>
      </c>
      <c r="G958" s="62" t="s">
        <v>8409</v>
      </c>
      <c r="H958" s="43" t="str">
        <f t="shared" si="101"/>
        <v/>
      </c>
      <c r="I958" s="43" t="str">
        <f t="shared" si="99"/>
        <v>F</v>
      </c>
      <c r="J958" s="62">
        <v>296</v>
      </c>
      <c r="K958" s="61"/>
      <c r="L958" s="61">
        <v>2</v>
      </c>
      <c r="M958" s="61"/>
      <c r="N958" s="61"/>
      <c r="O958" s="61">
        <v>9</v>
      </c>
      <c r="P958" s="61">
        <f t="shared" si="100"/>
        <v>2</v>
      </c>
    </row>
    <row r="959" spans="2:16" x14ac:dyDescent="0.45">
      <c r="B959" s="44">
        <v>2014</v>
      </c>
      <c r="C959" s="43" t="s">
        <v>8372</v>
      </c>
      <c r="D959" s="61" t="s">
        <v>8337</v>
      </c>
      <c r="E959" s="21">
        <v>35.01041666666606</v>
      </c>
      <c r="F959" s="73">
        <v>101870</v>
      </c>
      <c r="G959" s="62" t="s">
        <v>8409</v>
      </c>
      <c r="H959" s="43" t="str">
        <f t="shared" si="101"/>
        <v/>
      </c>
      <c r="I959" s="43" t="str">
        <f t="shared" si="99"/>
        <v>F</v>
      </c>
      <c r="J959" s="62">
        <v>2861</v>
      </c>
      <c r="K959" s="61"/>
      <c r="L959" s="61">
        <v>4</v>
      </c>
      <c r="M959" s="61"/>
      <c r="N959" s="61"/>
      <c r="O959" s="61">
        <v>46</v>
      </c>
      <c r="P959" s="61">
        <f t="shared" si="100"/>
        <v>4</v>
      </c>
    </row>
    <row r="960" spans="2:16" x14ac:dyDescent="0.45">
      <c r="B960" s="44">
        <v>2014</v>
      </c>
      <c r="C960" s="43" t="s">
        <v>8372</v>
      </c>
      <c r="D960" s="61" t="s">
        <v>8339</v>
      </c>
      <c r="E960" s="21">
        <v>35.216276041666788</v>
      </c>
      <c r="F960" s="73">
        <v>124500</v>
      </c>
      <c r="G960" s="62" t="s">
        <v>8409</v>
      </c>
      <c r="H960" s="43" t="str">
        <f t="shared" si="101"/>
        <v/>
      </c>
      <c r="I960" s="43" t="str">
        <f t="shared" si="99"/>
        <v>F</v>
      </c>
      <c r="J960" s="62">
        <v>100307.1</v>
      </c>
      <c r="K960" s="61">
        <v>1</v>
      </c>
      <c r="L960" s="61">
        <v>3</v>
      </c>
      <c r="M960" s="61"/>
      <c r="N960" s="61"/>
      <c r="O960" s="61">
        <v>776</v>
      </c>
      <c r="P960" s="61">
        <f t="shared" si="100"/>
        <v>4</v>
      </c>
    </row>
    <row r="961" spans="2:16" x14ac:dyDescent="0.45">
      <c r="B961" s="44">
        <v>2014</v>
      </c>
      <c r="C961" s="43" t="s">
        <v>8372</v>
      </c>
      <c r="D961" s="61" t="s">
        <v>8318</v>
      </c>
      <c r="E961" s="21">
        <v>27.966957120812452</v>
      </c>
      <c r="F961" s="73">
        <v>144610</v>
      </c>
      <c r="G961" s="62" t="s">
        <v>8409</v>
      </c>
      <c r="H961" s="43" t="str">
        <f t="shared" si="101"/>
        <v/>
      </c>
      <c r="I961" s="43" t="str">
        <f t="shared" si="99"/>
        <v>F</v>
      </c>
      <c r="J961" s="62">
        <v>127155.8</v>
      </c>
      <c r="K961" s="61">
        <v>12</v>
      </c>
      <c r="L961" s="61">
        <v>9</v>
      </c>
      <c r="M961" s="61"/>
      <c r="N961" s="61"/>
      <c r="O961" s="61">
        <v>963</v>
      </c>
      <c r="P961" s="61">
        <f t="shared" si="100"/>
        <v>21</v>
      </c>
    </row>
    <row r="962" spans="2:16" x14ac:dyDescent="0.45">
      <c r="B962" s="44">
        <v>2014</v>
      </c>
      <c r="C962" s="43" t="s">
        <v>8372</v>
      </c>
      <c r="D962" s="61" t="s">
        <v>8313</v>
      </c>
      <c r="E962" s="21">
        <v>37.05878086419883</v>
      </c>
      <c r="F962" s="73">
        <v>140000</v>
      </c>
      <c r="G962" s="62" t="s">
        <v>8409</v>
      </c>
      <c r="H962" s="43" t="str">
        <f t="shared" si="101"/>
        <v/>
      </c>
      <c r="I962" s="43" t="str">
        <f t="shared" si="99"/>
        <v>F</v>
      </c>
      <c r="J962" s="62">
        <v>7806</v>
      </c>
      <c r="K962" s="61"/>
      <c r="L962" s="61"/>
      <c r="M962" s="61">
        <v>3</v>
      </c>
      <c r="N962" s="61"/>
      <c r="O962" s="61">
        <v>87</v>
      </c>
      <c r="P962" s="61">
        <f t="shared" si="100"/>
        <v>3</v>
      </c>
    </row>
    <row r="963" spans="2:16" x14ac:dyDescent="0.45">
      <c r="B963" s="44">
        <v>2014</v>
      </c>
      <c r="C963" s="43" t="s">
        <v>8372</v>
      </c>
      <c r="D963" s="61" t="s">
        <v>8357</v>
      </c>
      <c r="E963" s="21">
        <v>36.007539351852031</v>
      </c>
      <c r="F963" s="73">
        <v>193600</v>
      </c>
      <c r="G963" s="62" t="s">
        <v>8409</v>
      </c>
      <c r="H963" s="43" t="str">
        <f t="shared" si="101"/>
        <v/>
      </c>
      <c r="I963" s="43" t="str">
        <f t="shared" si="99"/>
        <v>F</v>
      </c>
      <c r="J963" s="62">
        <v>229217.51</v>
      </c>
      <c r="K963" s="61">
        <v>3</v>
      </c>
      <c r="L963" s="61">
        <v>2</v>
      </c>
      <c r="M963" s="61"/>
      <c r="N963" s="61"/>
      <c r="O963" s="61">
        <v>1565</v>
      </c>
      <c r="P963" s="61">
        <f t="shared" si="100"/>
        <v>5</v>
      </c>
    </row>
    <row r="964" spans="2:16" x14ac:dyDescent="0.45">
      <c r="B964" s="44">
        <v>2014</v>
      </c>
      <c r="C964" s="43" t="s">
        <v>8372</v>
      </c>
      <c r="D964" s="61" t="s">
        <v>8321</v>
      </c>
      <c r="E964" s="21">
        <v>38.687853009258106</v>
      </c>
      <c r="F964" s="73">
        <v>60000</v>
      </c>
      <c r="G964" s="62" t="s">
        <v>8409</v>
      </c>
      <c r="H964" s="43" t="str">
        <f t="shared" si="101"/>
        <v/>
      </c>
      <c r="I964" s="43" t="str">
        <f t="shared" ref="I964:I1027" si="102">IFERROR(VLOOKUP(D964,$W$143:$AC$169,7,0),"")</f>
        <v>F</v>
      </c>
      <c r="J964" s="62">
        <v>119417.48</v>
      </c>
      <c r="K964" s="61">
        <v>2</v>
      </c>
      <c r="L964" s="61"/>
      <c r="M964" s="61"/>
      <c r="N964" s="61"/>
      <c r="O964" s="61">
        <v>1048</v>
      </c>
      <c r="P964" s="61">
        <f t="shared" ref="P964:P1027" si="103">SUM(K964:N964)</f>
        <v>2</v>
      </c>
    </row>
    <row r="965" spans="2:16" x14ac:dyDescent="0.45">
      <c r="B965" s="44">
        <v>2014</v>
      </c>
      <c r="C965" s="43" t="s">
        <v>8372</v>
      </c>
      <c r="D965" s="61" t="s">
        <v>8320</v>
      </c>
      <c r="E965" s="21">
        <v>36.849266975308034</v>
      </c>
      <c r="F965" s="73">
        <v>2509370</v>
      </c>
      <c r="G965" s="62" t="s">
        <v>8409</v>
      </c>
      <c r="H965" s="43" t="str">
        <f t="shared" ref="H965:H1028" si="104">IFERROR(VLOOKUP(D965,$W$125:$AC$139,7,0),"")</f>
        <v/>
      </c>
      <c r="I965" s="43" t="str">
        <f t="shared" si="102"/>
        <v>F</v>
      </c>
      <c r="J965" s="62">
        <v>1417</v>
      </c>
      <c r="K965" s="61"/>
      <c r="L965" s="61">
        <v>1</v>
      </c>
      <c r="M965" s="61">
        <v>2</v>
      </c>
      <c r="N965" s="61"/>
      <c r="O965" s="61">
        <v>23</v>
      </c>
      <c r="P965" s="61">
        <f t="shared" si="103"/>
        <v>3</v>
      </c>
    </row>
    <row r="966" spans="2:16" x14ac:dyDescent="0.45">
      <c r="B966" s="44">
        <v>2015</v>
      </c>
      <c r="C966" s="43" t="s">
        <v>8379</v>
      </c>
      <c r="D966" s="61" t="s">
        <v>8332</v>
      </c>
      <c r="E966" s="21">
        <v>30</v>
      </c>
      <c r="F966" s="73">
        <v>100000</v>
      </c>
      <c r="G966" s="62" t="s">
        <v>8409</v>
      </c>
      <c r="H966" s="43" t="str">
        <f t="shared" si="104"/>
        <v/>
      </c>
      <c r="I966" s="43" t="str">
        <f t="shared" si="102"/>
        <v>F</v>
      </c>
      <c r="J966" s="62">
        <v>8537</v>
      </c>
      <c r="K966" s="61"/>
      <c r="L966" s="61"/>
      <c r="M966" s="61">
        <v>1</v>
      </c>
      <c r="N966" s="61"/>
      <c r="O966" s="61">
        <v>292</v>
      </c>
      <c r="P966" s="61">
        <f t="shared" si="103"/>
        <v>1</v>
      </c>
    </row>
    <row r="967" spans="2:16" x14ac:dyDescent="0.45">
      <c r="B967" s="44">
        <v>2015</v>
      </c>
      <c r="C967" s="43" t="s">
        <v>8379</v>
      </c>
      <c r="D967" s="61" t="s">
        <v>8315</v>
      </c>
      <c r="E967" s="21">
        <v>32.23579089506287</v>
      </c>
      <c r="F967" s="73">
        <v>132500</v>
      </c>
      <c r="G967" s="62" t="s">
        <v>8409</v>
      </c>
      <c r="H967" s="43" t="str">
        <f t="shared" si="104"/>
        <v>S</v>
      </c>
      <c r="I967" s="43" t="str">
        <f t="shared" si="102"/>
        <v/>
      </c>
      <c r="J967" s="62">
        <v>143675</v>
      </c>
      <c r="K967" s="61">
        <v>6</v>
      </c>
      <c r="L967" s="61"/>
      <c r="M967" s="61"/>
      <c r="N967" s="61"/>
      <c r="O967" s="61">
        <v>1578</v>
      </c>
      <c r="P967" s="61">
        <f t="shared" si="103"/>
        <v>6</v>
      </c>
    </row>
    <row r="968" spans="2:16" x14ac:dyDescent="0.45">
      <c r="B968" s="44">
        <v>2015</v>
      </c>
      <c r="C968" s="43" t="s">
        <v>8379</v>
      </c>
      <c r="D968" s="61" t="s">
        <v>8337</v>
      </c>
      <c r="E968" s="21">
        <v>31.159715277777288</v>
      </c>
      <c r="F968" s="73">
        <v>134500</v>
      </c>
      <c r="G968" s="62" t="s">
        <v>8409</v>
      </c>
      <c r="H968" s="43" t="str">
        <f t="shared" si="104"/>
        <v/>
      </c>
      <c r="I968" s="43" t="str">
        <f t="shared" si="102"/>
        <v>F</v>
      </c>
      <c r="J968" s="62">
        <v>9600</v>
      </c>
      <c r="K968" s="61"/>
      <c r="L968" s="61">
        <v>4</v>
      </c>
      <c r="M968" s="61">
        <v>1</v>
      </c>
      <c r="N968" s="61"/>
      <c r="O968" s="61">
        <v>136</v>
      </c>
      <c r="P968" s="61">
        <f t="shared" si="103"/>
        <v>5</v>
      </c>
    </row>
    <row r="969" spans="2:16" x14ac:dyDescent="0.45">
      <c r="B969" s="44">
        <v>2015</v>
      </c>
      <c r="C969" s="43" t="s">
        <v>8379</v>
      </c>
      <c r="D969" s="61" t="s">
        <v>8349</v>
      </c>
      <c r="E969" s="21">
        <v>42.610817901234746</v>
      </c>
      <c r="F969" s="73">
        <v>67500</v>
      </c>
      <c r="G969" s="62" t="s">
        <v>8409</v>
      </c>
      <c r="H969" s="43" t="str">
        <f t="shared" si="104"/>
        <v>S</v>
      </c>
      <c r="I969" s="43" t="str">
        <f t="shared" si="102"/>
        <v/>
      </c>
      <c r="J969" s="62">
        <v>112914</v>
      </c>
      <c r="K969" s="61">
        <v>3</v>
      </c>
      <c r="L969" s="61"/>
      <c r="M969" s="61"/>
      <c r="N969" s="61"/>
      <c r="O969" s="61">
        <v>381</v>
      </c>
      <c r="P969" s="61">
        <f t="shared" si="103"/>
        <v>3</v>
      </c>
    </row>
    <row r="970" spans="2:16" x14ac:dyDescent="0.45">
      <c r="B970" s="44">
        <v>2015</v>
      </c>
      <c r="C970" s="43" t="s">
        <v>8379</v>
      </c>
      <c r="D970" s="61" t="s">
        <v>8339</v>
      </c>
      <c r="E970" s="21">
        <v>40.618352623457518</v>
      </c>
      <c r="F970" s="73">
        <v>50750</v>
      </c>
      <c r="G970" s="62" t="s">
        <v>8409</v>
      </c>
      <c r="H970" s="43" t="str">
        <f t="shared" si="104"/>
        <v/>
      </c>
      <c r="I970" s="43" t="str">
        <f t="shared" si="102"/>
        <v>F</v>
      </c>
      <c r="J970" s="62">
        <v>21224</v>
      </c>
      <c r="K970" s="61">
        <v>2</v>
      </c>
      <c r="L970" s="61">
        <v>1</v>
      </c>
      <c r="M970" s="61"/>
      <c r="N970" s="61"/>
      <c r="O970" s="61">
        <v>280</v>
      </c>
      <c r="P970" s="61">
        <f t="shared" si="103"/>
        <v>3</v>
      </c>
    </row>
    <row r="971" spans="2:16" x14ac:dyDescent="0.45">
      <c r="B971" s="44">
        <v>2015</v>
      </c>
      <c r="C971" s="43" t="s">
        <v>8379</v>
      </c>
      <c r="D971" s="61" t="s">
        <v>8318</v>
      </c>
      <c r="E971" s="21">
        <v>33.52683755446624</v>
      </c>
      <c r="F971" s="73">
        <v>150450</v>
      </c>
      <c r="G971" s="62" t="s">
        <v>8409</v>
      </c>
      <c r="H971" s="43" t="str">
        <f t="shared" si="104"/>
        <v/>
      </c>
      <c r="I971" s="43" t="str">
        <f t="shared" si="102"/>
        <v>F</v>
      </c>
      <c r="J971" s="62">
        <v>23001</v>
      </c>
      <c r="K971" s="61">
        <v>6</v>
      </c>
      <c r="L971" s="61">
        <v>11</v>
      </c>
      <c r="M971" s="61"/>
      <c r="N971" s="61"/>
      <c r="O971" s="61">
        <v>325</v>
      </c>
      <c r="P971" s="61">
        <f t="shared" si="103"/>
        <v>17</v>
      </c>
    </row>
    <row r="972" spans="2:16" x14ac:dyDescent="0.45">
      <c r="B972" s="44">
        <v>2015</v>
      </c>
      <c r="C972" s="43" t="s">
        <v>8379</v>
      </c>
      <c r="D972" s="61" t="s">
        <v>8357</v>
      </c>
      <c r="E972" s="21">
        <v>37.29924639917752</v>
      </c>
      <c r="F972" s="73">
        <v>3440759</v>
      </c>
      <c r="G972" s="62" t="s">
        <v>8409</v>
      </c>
      <c r="H972" s="43" t="str">
        <f t="shared" si="104"/>
        <v/>
      </c>
      <c r="I972" s="43" t="str">
        <f t="shared" si="102"/>
        <v>F</v>
      </c>
      <c r="J972" s="62">
        <v>10273</v>
      </c>
      <c r="K972" s="61">
        <v>1</v>
      </c>
      <c r="L972" s="61">
        <v>8</v>
      </c>
      <c r="M972" s="61"/>
      <c r="N972" s="61"/>
      <c r="O972" s="61">
        <v>177</v>
      </c>
      <c r="P972" s="61">
        <f t="shared" si="103"/>
        <v>9</v>
      </c>
    </row>
    <row r="973" spans="2:16" x14ac:dyDescent="0.45">
      <c r="B973" s="44">
        <v>2015</v>
      </c>
      <c r="C973" s="43" t="s">
        <v>8379</v>
      </c>
      <c r="D973" s="61" t="s">
        <v>8321</v>
      </c>
      <c r="E973" s="21">
        <v>43.333333333333336</v>
      </c>
      <c r="F973" s="73">
        <v>173000</v>
      </c>
      <c r="G973" s="62" t="s">
        <v>8409</v>
      </c>
      <c r="H973" s="43" t="str">
        <f t="shared" si="104"/>
        <v/>
      </c>
      <c r="I973" s="43" t="str">
        <f t="shared" si="102"/>
        <v>F</v>
      </c>
      <c r="J973" s="62">
        <v>28383</v>
      </c>
      <c r="K973" s="61">
        <v>1</v>
      </c>
      <c r="L973" s="61">
        <v>1</v>
      </c>
      <c r="M973" s="61">
        <v>1</v>
      </c>
      <c r="N973" s="61"/>
      <c r="O973" s="61">
        <v>198</v>
      </c>
      <c r="P973" s="61">
        <f t="shared" si="103"/>
        <v>3</v>
      </c>
    </row>
    <row r="974" spans="2:16" x14ac:dyDescent="0.45">
      <c r="B974" s="44">
        <v>2015</v>
      </c>
      <c r="C974" s="43" t="s">
        <v>8371</v>
      </c>
      <c r="D974" s="61" t="s">
        <v>8314</v>
      </c>
      <c r="E974" s="21">
        <v>32.019363425926713</v>
      </c>
      <c r="F974" s="73">
        <v>2005000</v>
      </c>
      <c r="G974" s="62" t="s">
        <v>8409</v>
      </c>
      <c r="H974" s="43" t="str">
        <f t="shared" si="104"/>
        <v/>
      </c>
      <c r="I974" s="43" t="str">
        <f t="shared" si="102"/>
        <v>F</v>
      </c>
      <c r="J974" s="62">
        <v>2230</v>
      </c>
      <c r="K974" s="61"/>
      <c r="L974" s="61">
        <v>2</v>
      </c>
      <c r="M974" s="61"/>
      <c r="N974" s="61"/>
      <c r="O974" s="61">
        <v>12</v>
      </c>
      <c r="P974" s="61">
        <f t="shared" si="103"/>
        <v>2</v>
      </c>
    </row>
    <row r="975" spans="2:16" x14ac:dyDescent="0.45">
      <c r="B975" s="44">
        <v>2015</v>
      </c>
      <c r="C975" s="43" t="s">
        <v>8371</v>
      </c>
      <c r="D975" s="61" t="s">
        <v>8359</v>
      </c>
      <c r="E975" s="21">
        <v>31.666666666666668</v>
      </c>
      <c r="F975" s="73">
        <v>156000</v>
      </c>
      <c r="G975" s="62" t="s">
        <v>8409</v>
      </c>
      <c r="H975" s="43" t="str">
        <f t="shared" si="104"/>
        <v/>
      </c>
      <c r="I975" s="43" t="str">
        <f t="shared" si="102"/>
        <v>F</v>
      </c>
      <c r="J975" s="62">
        <v>250</v>
      </c>
      <c r="K975" s="61"/>
      <c r="L975" s="61">
        <v>3</v>
      </c>
      <c r="M975" s="61"/>
      <c r="N975" s="61"/>
      <c r="O975" s="61">
        <v>6</v>
      </c>
      <c r="P975" s="61">
        <f t="shared" si="103"/>
        <v>3</v>
      </c>
    </row>
    <row r="976" spans="2:16" x14ac:dyDescent="0.45">
      <c r="B976" s="44">
        <v>2015</v>
      </c>
      <c r="C976" s="43" t="s">
        <v>8371</v>
      </c>
      <c r="D976" s="61" t="s">
        <v>8318</v>
      </c>
      <c r="E976" s="21">
        <v>29.77228877314883</v>
      </c>
      <c r="F976" s="73">
        <v>139400</v>
      </c>
      <c r="G976" s="62" t="s">
        <v>8409</v>
      </c>
      <c r="H976" s="43" t="str">
        <f t="shared" si="104"/>
        <v/>
      </c>
      <c r="I976" s="43" t="str">
        <f t="shared" si="102"/>
        <v>F</v>
      </c>
      <c r="J976" s="62">
        <v>98238</v>
      </c>
      <c r="K976" s="61">
        <v>12</v>
      </c>
      <c r="L976" s="61">
        <v>8</v>
      </c>
      <c r="M976" s="61"/>
      <c r="N976" s="61"/>
      <c r="O976" s="61">
        <v>993</v>
      </c>
      <c r="P976" s="61">
        <f t="shared" si="103"/>
        <v>20</v>
      </c>
    </row>
    <row r="977" spans="2:16" x14ac:dyDescent="0.45">
      <c r="B977" s="44">
        <v>2015</v>
      </c>
      <c r="C977" s="43" t="s">
        <v>8371</v>
      </c>
      <c r="D977" s="61" t="s">
        <v>8355</v>
      </c>
      <c r="E977" s="21">
        <v>29</v>
      </c>
      <c r="F977" s="73">
        <v>520000</v>
      </c>
      <c r="G977" s="62" t="s">
        <v>8409</v>
      </c>
      <c r="H977" s="43" t="str">
        <f t="shared" si="104"/>
        <v>S</v>
      </c>
      <c r="I977" s="43" t="str">
        <f t="shared" si="102"/>
        <v/>
      </c>
      <c r="J977" s="62">
        <v>65019.47</v>
      </c>
      <c r="K977" s="61">
        <v>1</v>
      </c>
      <c r="L977" s="61"/>
      <c r="M977" s="61">
        <v>1</v>
      </c>
      <c r="N977" s="61"/>
      <c r="O977" s="61">
        <v>821</v>
      </c>
      <c r="P977" s="61">
        <f t="shared" si="103"/>
        <v>2</v>
      </c>
    </row>
    <row r="978" spans="2:16" x14ac:dyDescent="0.45">
      <c r="B978" s="44">
        <v>2015</v>
      </c>
      <c r="C978" s="43" t="s">
        <v>8371</v>
      </c>
      <c r="D978" s="61" t="s">
        <v>8357</v>
      </c>
      <c r="E978" s="21">
        <v>35</v>
      </c>
      <c r="F978" s="73">
        <v>1257750</v>
      </c>
      <c r="G978" s="62" t="s">
        <v>8409</v>
      </c>
      <c r="H978" s="43" t="str">
        <f t="shared" si="104"/>
        <v/>
      </c>
      <c r="I978" s="43" t="str">
        <f t="shared" si="102"/>
        <v>F</v>
      </c>
      <c r="J978" s="62">
        <v>7693</v>
      </c>
      <c r="K978" s="61">
        <v>2</v>
      </c>
      <c r="L978" s="61">
        <v>4</v>
      </c>
      <c r="M978" s="61"/>
      <c r="N978" s="61"/>
      <c r="O978" s="61">
        <v>136</v>
      </c>
      <c r="P978" s="61">
        <f t="shared" si="103"/>
        <v>6</v>
      </c>
    </row>
    <row r="979" spans="2:16" x14ac:dyDescent="0.45">
      <c r="B979" s="44">
        <v>2015</v>
      </c>
      <c r="C979" s="43" t="s">
        <v>8371</v>
      </c>
      <c r="D979" s="61" t="s">
        <v>8311</v>
      </c>
      <c r="E979" s="21">
        <v>32.318871527779265</v>
      </c>
      <c r="F979" s="73">
        <v>55000</v>
      </c>
      <c r="G979" s="62" t="s">
        <v>8409</v>
      </c>
      <c r="H979" s="43" t="str">
        <f t="shared" si="104"/>
        <v>S</v>
      </c>
      <c r="I979" s="43" t="str">
        <f t="shared" si="102"/>
        <v/>
      </c>
      <c r="J979" s="62">
        <v>58107.83</v>
      </c>
      <c r="K979" s="61">
        <v>2</v>
      </c>
      <c r="L979" s="61"/>
      <c r="M979" s="61"/>
      <c r="N979" s="61"/>
      <c r="O979" s="61">
        <v>607</v>
      </c>
      <c r="P979" s="61">
        <f t="shared" si="103"/>
        <v>2</v>
      </c>
    </row>
    <row r="980" spans="2:16" x14ac:dyDescent="0.45">
      <c r="B980" s="44">
        <v>2015</v>
      </c>
      <c r="C980" s="43" t="s">
        <v>8371</v>
      </c>
      <c r="D980" s="61" t="s">
        <v>8320</v>
      </c>
      <c r="E980" s="21">
        <v>35.102233796298002</v>
      </c>
      <c r="F980" s="73">
        <v>101999</v>
      </c>
      <c r="G980" s="62" t="s">
        <v>8409</v>
      </c>
      <c r="H980" s="43" t="str">
        <f t="shared" si="104"/>
        <v/>
      </c>
      <c r="I980" s="43" t="str">
        <f t="shared" si="102"/>
        <v>F</v>
      </c>
      <c r="J980" s="62">
        <v>12828</v>
      </c>
      <c r="K980" s="61"/>
      <c r="L980" s="61"/>
      <c r="M980" s="61">
        <v>3</v>
      </c>
      <c r="N980" s="61"/>
      <c r="O980" s="61">
        <v>122</v>
      </c>
      <c r="P980" s="61">
        <f t="shared" si="103"/>
        <v>3</v>
      </c>
    </row>
    <row r="981" spans="2:16" x14ac:dyDescent="0.45">
      <c r="B981" s="44">
        <v>2015</v>
      </c>
      <c r="C981" s="43" t="s">
        <v>8381</v>
      </c>
      <c r="D981" s="61" t="s">
        <v>8314</v>
      </c>
      <c r="E981" s="21">
        <v>30</v>
      </c>
      <c r="F981" s="73">
        <v>1500000</v>
      </c>
      <c r="G981" s="62" t="s">
        <v>8409</v>
      </c>
      <c r="H981" s="43" t="str">
        <f t="shared" si="104"/>
        <v/>
      </c>
      <c r="I981" s="43" t="str">
        <f t="shared" si="102"/>
        <v>F</v>
      </c>
      <c r="J981" s="62">
        <v>0</v>
      </c>
      <c r="K981" s="61"/>
      <c r="L981" s="61">
        <v>1</v>
      </c>
      <c r="M981" s="61"/>
      <c r="N981" s="61"/>
      <c r="O981" s="61">
        <v>0</v>
      </c>
      <c r="P981" s="61">
        <f t="shared" si="103"/>
        <v>1</v>
      </c>
    </row>
    <row r="982" spans="2:16" x14ac:dyDescent="0.45">
      <c r="B982" s="44">
        <v>2015</v>
      </c>
      <c r="C982" s="43" t="s">
        <v>8381</v>
      </c>
      <c r="D982" s="61" t="s">
        <v>8349</v>
      </c>
      <c r="E982" s="21">
        <v>35.15674768518511</v>
      </c>
      <c r="F982" s="73">
        <v>80000</v>
      </c>
      <c r="G982" s="62" t="s">
        <v>8409</v>
      </c>
      <c r="H982" s="43" t="str">
        <f t="shared" si="104"/>
        <v>S</v>
      </c>
      <c r="I982" s="43" t="str">
        <f t="shared" si="102"/>
        <v/>
      </c>
      <c r="J982" s="62">
        <v>107240.33</v>
      </c>
      <c r="K982" s="61">
        <v>2</v>
      </c>
      <c r="L982" s="61"/>
      <c r="M982" s="61"/>
      <c r="N982" s="61"/>
      <c r="O982" s="61">
        <v>638</v>
      </c>
      <c r="P982" s="61">
        <f t="shared" si="103"/>
        <v>2</v>
      </c>
    </row>
    <row r="983" spans="2:16" x14ac:dyDescent="0.45">
      <c r="B983" s="44">
        <v>2015</v>
      </c>
      <c r="C983" s="43" t="s">
        <v>8381</v>
      </c>
      <c r="D983" s="61" t="s">
        <v>8328</v>
      </c>
      <c r="E983" s="21">
        <v>30</v>
      </c>
      <c r="F983" s="73">
        <v>53500</v>
      </c>
      <c r="G983" s="62" t="s">
        <v>8409</v>
      </c>
      <c r="H983" s="43" t="str">
        <f t="shared" si="104"/>
        <v/>
      </c>
      <c r="I983" s="43" t="str">
        <f t="shared" si="102"/>
        <v>F</v>
      </c>
      <c r="J983" s="62">
        <v>201</v>
      </c>
      <c r="K983" s="61"/>
      <c r="L983" s="61">
        <v>2</v>
      </c>
      <c r="M983" s="61"/>
      <c r="N983" s="61"/>
      <c r="O983" s="61">
        <v>5</v>
      </c>
      <c r="P983" s="61">
        <f t="shared" si="103"/>
        <v>2</v>
      </c>
    </row>
    <row r="984" spans="2:16" x14ac:dyDescent="0.45">
      <c r="B984" s="44">
        <v>2015</v>
      </c>
      <c r="C984" s="43" t="s">
        <v>8381</v>
      </c>
      <c r="D984" s="61" t="s">
        <v>8355</v>
      </c>
      <c r="E984" s="21">
        <v>60</v>
      </c>
      <c r="F984" s="73">
        <v>125000</v>
      </c>
      <c r="G984" s="62" t="s">
        <v>8409</v>
      </c>
      <c r="H984" s="43" t="str">
        <f t="shared" si="104"/>
        <v>S</v>
      </c>
      <c r="I984" s="43" t="str">
        <f t="shared" si="102"/>
        <v/>
      </c>
      <c r="J984" s="62">
        <v>124</v>
      </c>
      <c r="K984" s="61"/>
      <c r="L984" s="61"/>
      <c r="M984" s="61">
        <v>1</v>
      </c>
      <c r="N984" s="61"/>
      <c r="O984" s="61">
        <v>3</v>
      </c>
      <c r="P984" s="61">
        <f t="shared" si="103"/>
        <v>1</v>
      </c>
    </row>
    <row r="985" spans="2:16" x14ac:dyDescent="0.45">
      <c r="B985" s="44">
        <v>2015</v>
      </c>
      <c r="C985" s="43" t="s">
        <v>8381</v>
      </c>
      <c r="D985" s="61" t="s">
        <v>8357</v>
      </c>
      <c r="E985" s="21">
        <v>33.869928626542482</v>
      </c>
      <c r="F985" s="73">
        <v>6570025</v>
      </c>
      <c r="G985" s="62" t="s">
        <v>8409</v>
      </c>
      <c r="H985" s="43" t="str">
        <f t="shared" si="104"/>
        <v/>
      </c>
      <c r="I985" s="43" t="str">
        <f t="shared" si="102"/>
        <v>F</v>
      </c>
      <c r="J985" s="62">
        <v>23963</v>
      </c>
      <c r="K985" s="61">
        <v>3</v>
      </c>
      <c r="L985" s="61">
        <v>2</v>
      </c>
      <c r="M985" s="61">
        <v>1</v>
      </c>
      <c r="N985" s="61"/>
      <c r="O985" s="61">
        <v>175</v>
      </c>
      <c r="P985" s="61">
        <f t="shared" si="103"/>
        <v>6</v>
      </c>
    </row>
    <row r="986" spans="2:16" x14ac:dyDescent="0.45">
      <c r="B986" s="44">
        <v>2015</v>
      </c>
      <c r="C986" s="43" t="s">
        <v>8381</v>
      </c>
      <c r="D986" s="61" t="s">
        <v>8320</v>
      </c>
      <c r="E986" s="21">
        <v>45</v>
      </c>
      <c r="F986" s="73">
        <v>78000</v>
      </c>
      <c r="G986" s="62" t="s">
        <v>8409</v>
      </c>
      <c r="H986" s="43" t="str">
        <f t="shared" si="104"/>
        <v/>
      </c>
      <c r="I986" s="43" t="str">
        <f t="shared" si="102"/>
        <v>F</v>
      </c>
      <c r="J986" s="62">
        <v>470</v>
      </c>
      <c r="K986" s="61"/>
      <c r="L986" s="61">
        <v>1</v>
      </c>
      <c r="M986" s="61">
        <v>1</v>
      </c>
      <c r="N986" s="61"/>
      <c r="O986" s="61">
        <v>6</v>
      </c>
      <c r="P986" s="61">
        <f t="shared" si="103"/>
        <v>2</v>
      </c>
    </row>
    <row r="987" spans="2:16" x14ac:dyDescent="0.45">
      <c r="B987" s="44">
        <v>2015</v>
      </c>
      <c r="C987" s="43" t="s">
        <v>8377</v>
      </c>
      <c r="D987" s="61" t="s">
        <v>8316</v>
      </c>
      <c r="E987" s="21">
        <v>23</v>
      </c>
      <c r="F987" s="73">
        <v>105375</v>
      </c>
      <c r="G987" s="62" t="s">
        <v>8409</v>
      </c>
      <c r="H987" s="43" t="str">
        <f t="shared" si="104"/>
        <v/>
      </c>
      <c r="I987" s="43" t="str">
        <f t="shared" si="102"/>
        <v>F</v>
      </c>
      <c r="J987" s="62">
        <v>792</v>
      </c>
      <c r="K987" s="61"/>
      <c r="L987" s="61">
        <v>2</v>
      </c>
      <c r="M987" s="61"/>
      <c r="N987" s="61"/>
      <c r="O987" s="61">
        <v>18</v>
      </c>
      <c r="P987" s="61">
        <f t="shared" si="103"/>
        <v>2</v>
      </c>
    </row>
    <row r="988" spans="2:16" x14ac:dyDescent="0.45">
      <c r="B988" s="44">
        <v>2015</v>
      </c>
      <c r="C988" s="43" t="s">
        <v>8377</v>
      </c>
      <c r="D988" s="61" t="s">
        <v>8332</v>
      </c>
      <c r="E988" s="21">
        <v>43.6719020061743</v>
      </c>
      <c r="F988" s="73">
        <v>51100</v>
      </c>
      <c r="G988" s="62" t="s">
        <v>8409</v>
      </c>
      <c r="H988" s="43" t="str">
        <f t="shared" si="104"/>
        <v/>
      </c>
      <c r="I988" s="43" t="str">
        <f t="shared" si="102"/>
        <v>F</v>
      </c>
      <c r="J988" s="62">
        <v>0</v>
      </c>
      <c r="K988" s="61"/>
      <c r="L988" s="61"/>
      <c r="M988" s="61">
        <v>3</v>
      </c>
      <c r="N988" s="61"/>
      <c r="O988" s="61">
        <v>0</v>
      </c>
      <c r="P988" s="61">
        <f t="shared" si="103"/>
        <v>3</v>
      </c>
    </row>
    <row r="989" spans="2:16" x14ac:dyDescent="0.45">
      <c r="B989" s="44">
        <v>2015</v>
      </c>
      <c r="C989" s="43" t="s">
        <v>8377</v>
      </c>
      <c r="D989" s="61" t="s">
        <v>8314</v>
      </c>
      <c r="E989" s="21">
        <v>32.458333333332121</v>
      </c>
      <c r="F989" s="73">
        <v>103000</v>
      </c>
      <c r="G989" s="62" t="s">
        <v>8409</v>
      </c>
      <c r="H989" s="43" t="str">
        <f t="shared" si="104"/>
        <v/>
      </c>
      <c r="I989" s="43" t="str">
        <f t="shared" si="102"/>
        <v>F</v>
      </c>
      <c r="J989" s="62">
        <v>325</v>
      </c>
      <c r="K989" s="61"/>
      <c r="L989" s="61">
        <v>2</v>
      </c>
      <c r="M989" s="61"/>
      <c r="N989" s="61"/>
      <c r="O989" s="61">
        <v>3</v>
      </c>
      <c r="P989" s="61">
        <f t="shared" si="103"/>
        <v>2</v>
      </c>
    </row>
    <row r="990" spans="2:16" x14ac:dyDescent="0.45">
      <c r="B990" s="44">
        <v>2015</v>
      </c>
      <c r="C990" s="43" t="s">
        <v>8377</v>
      </c>
      <c r="D990" s="61" t="s">
        <v>8330</v>
      </c>
      <c r="E990" s="21">
        <v>29.958333333328483</v>
      </c>
      <c r="F990" s="73">
        <v>70000</v>
      </c>
      <c r="G990" s="62" t="s">
        <v>8409</v>
      </c>
      <c r="H990" s="43" t="str">
        <f t="shared" si="104"/>
        <v>S</v>
      </c>
      <c r="I990" s="43" t="str">
        <f t="shared" si="102"/>
        <v/>
      </c>
      <c r="J990" s="62">
        <v>76949.820000000007</v>
      </c>
      <c r="K990" s="61">
        <v>1</v>
      </c>
      <c r="L990" s="61"/>
      <c r="M990" s="61"/>
      <c r="N990" s="61"/>
      <c r="O990" s="61">
        <v>1071</v>
      </c>
      <c r="P990" s="61">
        <f t="shared" si="103"/>
        <v>1</v>
      </c>
    </row>
    <row r="991" spans="2:16" x14ac:dyDescent="0.45">
      <c r="B991" s="44">
        <v>2015</v>
      </c>
      <c r="C991" s="43" t="s">
        <v>8377</v>
      </c>
      <c r="D991" s="61" t="s">
        <v>8337</v>
      </c>
      <c r="E991" s="21">
        <v>40.731499485597951</v>
      </c>
      <c r="F991" s="73">
        <v>164000</v>
      </c>
      <c r="G991" s="62" t="s">
        <v>8409</v>
      </c>
      <c r="H991" s="43" t="str">
        <f t="shared" si="104"/>
        <v/>
      </c>
      <c r="I991" s="43" t="str">
        <f t="shared" si="102"/>
        <v>F</v>
      </c>
      <c r="J991" s="62">
        <v>1498</v>
      </c>
      <c r="K991" s="61"/>
      <c r="L991" s="61">
        <v>8</v>
      </c>
      <c r="M991" s="61">
        <v>1</v>
      </c>
      <c r="N991" s="61"/>
      <c r="O991" s="61">
        <v>36</v>
      </c>
      <c r="P991" s="61">
        <f t="shared" si="103"/>
        <v>9</v>
      </c>
    </row>
    <row r="992" spans="2:16" x14ac:dyDescent="0.45">
      <c r="B992" s="44">
        <v>2015</v>
      </c>
      <c r="C992" s="43" t="s">
        <v>8377</v>
      </c>
      <c r="D992" s="61" t="s">
        <v>8349</v>
      </c>
      <c r="E992" s="21">
        <v>44.958333333338182</v>
      </c>
      <c r="F992" s="73">
        <v>150300</v>
      </c>
      <c r="G992" s="62" t="s">
        <v>8409</v>
      </c>
      <c r="H992" s="43" t="str">
        <f t="shared" si="104"/>
        <v>S</v>
      </c>
      <c r="I992" s="43" t="str">
        <f t="shared" si="102"/>
        <v/>
      </c>
      <c r="J992" s="62">
        <v>174328</v>
      </c>
      <c r="K992" s="61">
        <v>3</v>
      </c>
      <c r="L992" s="61"/>
      <c r="M992" s="61"/>
      <c r="N992" s="61"/>
      <c r="O992" s="61">
        <v>675</v>
      </c>
      <c r="P992" s="61">
        <f t="shared" si="103"/>
        <v>3</v>
      </c>
    </row>
    <row r="993" spans="2:16" x14ac:dyDescent="0.45">
      <c r="B993" s="44">
        <v>2015</v>
      </c>
      <c r="C993" s="43" t="s">
        <v>8377</v>
      </c>
      <c r="D993" s="61" t="s">
        <v>8339</v>
      </c>
      <c r="E993" s="21">
        <v>34.958333333338182</v>
      </c>
      <c r="F993" s="73">
        <v>79000</v>
      </c>
      <c r="G993" s="62" t="s">
        <v>8409</v>
      </c>
      <c r="H993" s="43" t="str">
        <f t="shared" si="104"/>
        <v/>
      </c>
      <c r="I993" s="43" t="str">
        <f t="shared" si="102"/>
        <v>F</v>
      </c>
      <c r="J993" s="62">
        <v>30414</v>
      </c>
      <c r="K993" s="61">
        <v>2</v>
      </c>
      <c r="L993" s="61">
        <v>1</v>
      </c>
      <c r="M993" s="61"/>
      <c r="N993" s="61"/>
      <c r="O993" s="61">
        <v>217</v>
      </c>
      <c r="P993" s="61">
        <f t="shared" si="103"/>
        <v>3</v>
      </c>
    </row>
    <row r="994" spans="2:16" x14ac:dyDescent="0.45">
      <c r="B994" s="44">
        <v>2015</v>
      </c>
      <c r="C994" s="43" t="s">
        <v>8377</v>
      </c>
      <c r="D994" s="61" t="s">
        <v>8318</v>
      </c>
      <c r="E994" s="21">
        <v>33.25930237268549</v>
      </c>
      <c r="F994" s="73">
        <v>314324</v>
      </c>
      <c r="G994" s="62" t="s">
        <v>8409</v>
      </c>
      <c r="H994" s="43" t="str">
        <f t="shared" si="104"/>
        <v/>
      </c>
      <c r="I994" s="43" t="str">
        <f t="shared" si="102"/>
        <v>F</v>
      </c>
      <c r="J994" s="62">
        <v>123996</v>
      </c>
      <c r="K994" s="61">
        <v>26</v>
      </c>
      <c r="L994" s="61">
        <v>14</v>
      </c>
      <c r="M994" s="61"/>
      <c r="N994" s="61"/>
      <c r="O994" s="61">
        <v>1424</v>
      </c>
      <c r="P994" s="61">
        <f t="shared" si="103"/>
        <v>40</v>
      </c>
    </row>
    <row r="995" spans="2:16" x14ac:dyDescent="0.45">
      <c r="B995" s="44">
        <v>2015</v>
      </c>
      <c r="C995" s="43" t="s">
        <v>8377</v>
      </c>
      <c r="D995" s="61" t="s">
        <v>8313</v>
      </c>
      <c r="E995" s="21">
        <v>29.958333333328483</v>
      </c>
      <c r="F995" s="73">
        <v>200000</v>
      </c>
      <c r="G995" s="62" t="s">
        <v>8409</v>
      </c>
      <c r="H995" s="43" t="str">
        <f t="shared" si="104"/>
        <v/>
      </c>
      <c r="I995" s="43" t="str">
        <f t="shared" si="102"/>
        <v>F</v>
      </c>
      <c r="J995" s="62">
        <v>0</v>
      </c>
      <c r="K995" s="61"/>
      <c r="L995" s="61"/>
      <c r="M995" s="61">
        <v>1</v>
      </c>
      <c r="N995" s="61"/>
      <c r="O995" s="61">
        <v>0</v>
      </c>
      <c r="P995" s="61">
        <f t="shared" si="103"/>
        <v>1</v>
      </c>
    </row>
    <row r="996" spans="2:16" x14ac:dyDescent="0.45">
      <c r="B996" s="44">
        <v>2015</v>
      </c>
      <c r="C996" s="43" t="s">
        <v>8377</v>
      </c>
      <c r="D996" s="61" t="s">
        <v>8355</v>
      </c>
      <c r="E996" s="21">
        <v>59.958333333335759</v>
      </c>
      <c r="F996" s="73">
        <v>100000</v>
      </c>
      <c r="G996" s="62" t="s">
        <v>8409</v>
      </c>
      <c r="H996" s="43" t="str">
        <f t="shared" si="104"/>
        <v>S</v>
      </c>
      <c r="I996" s="43" t="str">
        <f t="shared" si="102"/>
        <v/>
      </c>
      <c r="J996" s="62">
        <v>51</v>
      </c>
      <c r="K996" s="61"/>
      <c r="L996" s="61"/>
      <c r="M996" s="61">
        <v>1</v>
      </c>
      <c r="N996" s="61"/>
      <c r="O996" s="61">
        <v>6</v>
      </c>
      <c r="P996" s="61">
        <f t="shared" si="103"/>
        <v>1</v>
      </c>
    </row>
    <row r="997" spans="2:16" x14ac:dyDescent="0.45">
      <c r="B997" s="44">
        <v>2015</v>
      </c>
      <c r="C997" s="43" t="s">
        <v>8377</v>
      </c>
      <c r="D997" s="61" t="s">
        <v>8357</v>
      </c>
      <c r="E997" s="21">
        <v>37.458333333328483</v>
      </c>
      <c r="F997" s="73">
        <v>1433666</v>
      </c>
      <c r="G997" s="62" t="s">
        <v>8409</v>
      </c>
      <c r="H997" s="43" t="str">
        <f t="shared" si="104"/>
        <v/>
      </c>
      <c r="I997" s="43" t="str">
        <f t="shared" si="102"/>
        <v>F</v>
      </c>
      <c r="J997" s="62">
        <v>63833</v>
      </c>
      <c r="K997" s="61">
        <v>1</v>
      </c>
      <c r="L997" s="61">
        <v>3</v>
      </c>
      <c r="M997" s="61"/>
      <c r="N997" s="61"/>
      <c r="O997" s="61">
        <v>350</v>
      </c>
      <c r="P997" s="61">
        <f t="shared" si="103"/>
        <v>4</v>
      </c>
    </row>
    <row r="998" spans="2:16" x14ac:dyDescent="0.45">
      <c r="B998" s="44">
        <v>2015</v>
      </c>
      <c r="C998" s="43" t="s">
        <v>8377</v>
      </c>
      <c r="D998" s="61" t="s">
        <v>8321</v>
      </c>
      <c r="E998" s="21">
        <v>39.958333333330906</v>
      </c>
      <c r="F998" s="73">
        <v>68000</v>
      </c>
      <c r="G998" s="62" t="s">
        <v>8409</v>
      </c>
      <c r="H998" s="43" t="str">
        <f t="shared" si="104"/>
        <v/>
      </c>
      <c r="I998" s="43" t="str">
        <f t="shared" si="102"/>
        <v>F</v>
      </c>
      <c r="J998" s="62">
        <v>12718</v>
      </c>
      <c r="K998" s="61">
        <v>1</v>
      </c>
      <c r="L998" s="61">
        <v>2</v>
      </c>
      <c r="M998" s="61"/>
      <c r="N998" s="61"/>
      <c r="O998" s="61">
        <v>294</v>
      </c>
      <c r="P998" s="61">
        <f t="shared" si="103"/>
        <v>3</v>
      </c>
    </row>
    <row r="999" spans="2:16" x14ac:dyDescent="0.45">
      <c r="B999" s="44">
        <v>2015</v>
      </c>
      <c r="C999" s="43" t="s">
        <v>8377</v>
      </c>
      <c r="D999" s="61" t="s">
        <v>8320</v>
      </c>
      <c r="E999" s="21">
        <v>30.950104166668357</v>
      </c>
      <c r="F999" s="73">
        <v>203750</v>
      </c>
      <c r="G999" s="62" t="s">
        <v>8409</v>
      </c>
      <c r="H999" s="43" t="str">
        <f t="shared" si="104"/>
        <v/>
      </c>
      <c r="I999" s="43" t="str">
        <f t="shared" si="102"/>
        <v>F</v>
      </c>
      <c r="J999" s="62">
        <v>142</v>
      </c>
      <c r="K999" s="61"/>
      <c r="L999" s="61">
        <v>5</v>
      </c>
      <c r="M999" s="61">
        <v>2</v>
      </c>
      <c r="N999" s="61"/>
      <c r="O999" s="61">
        <v>7</v>
      </c>
      <c r="P999" s="61">
        <f t="shared" si="103"/>
        <v>7</v>
      </c>
    </row>
    <row r="1000" spans="2:16" x14ac:dyDescent="0.45">
      <c r="B1000" s="44">
        <v>2015</v>
      </c>
      <c r="C1000" s="43" t="s">
        <v>8376</v>
      </c>
      <c r="D1000" s="61" t="s">
        <v>8314</v>
      </c>
      <c r="E1000" s="21">
        <v>49.574716435183291</v>
      </c>
      <c r="F1000" s="73">
        <v>64150</v>
      </c>
      <c r="G1000" s="62" t="s">
        <v>8409</v>
      </c>
      <c r="H1000" s="43" t="str">
        <f t="shared" si="104"/>
        <v/>
      </c>
      <c r="I1000" s="43" t="str">
        <f t="shared" si="102"/>
        <v>F</v>
      </c>
      <c r="J1000" s="62">
        <v>511</v>
      </c>
      <c r="K1000" s="61"/>
      <c r="L1000" s="61">
        <v>4</v>
      </c>
      <c r="M1000" s="61"/>
      <c r="N1000" s="61"/>
      <c r="O1000" s="61">
        <v>10</v>
      </c>
      <c r="P1000" s="61">
        <f t="shared" si="103"/>
        <v>4</v>
      </c>
    </row>
    <row r="1001" spans="2:16" x14ac:dyDescent="0.45">
      <c r="B1001" s="44">
        <v>2015</v>
      </c>
      <c r="C1001" s="43" t="s">
        <v>8376</v>
      </c>
      <c r="D1001" s="61" t="s">
        <v>8337</v>
      </c>
      <c r="E1001" s="21">
        <v>40.759489583333924</v>
      </c>
      <c r="F1001" s="73">
        <v>191500</v>
      </c>
      <c r="G1001" s="62" t="s">
        <v>8409</v>
      </c>
      <c r="H1001" s="43" t="str">
        <f t="shared" si="104"/>
        <v/>
      </c>
      <c r="I1001" s="43" t="str">
        <f t="shared" si="102"/>
        <v>F</v>
      </c>
      <c r="J1001" s="62">
        <v>147</v>
      </c>
      <c r="K1001" s="61"/>
      <c r="L1001" s="61">
        <v>10</v>
      </c>
      <c r="M1001" s="61"/>
      <c r="N1001" s="61"/>
      <c r="O1001" s="61">
        <v>35</v>
      </c>
      <c r="P1001" s="61">
        <f t="shared" si="103"/>
        <v>10</v>
      </c>
    </row>
    <row r="1002" spans="2:16" x14ac:dyDescent="0.45">
      <c r="B1002" s="44">
        <v>2015</v>
      </c>
      <c r="C1002" s="43" t="s">
        <v>8376</v>
      </c>
      <c r="D1002" s="61" t="s">
        <v>8339</v>
      </c>
      <c r="E1002" s="21">
        <v>32</v>
      </c>
      <c r="F1002" s="73">
        <v>59500</v>
      </c>
      <c r="G1002" s="62" t="s">
        <v>8409</v>
      </c>
      <c r="H1002" s="43" t="str">
        <f t="shared" si="104"/>
        <v/>
      </c>
      <c r="I1002" s="43" t="str">
        <f t="shared" si="102"/>
        <v>F</v>
      </c>
      <c r="J1002" s="62">
        <v>8023</v>
      </c>
      <c r="K1002" s="61"/>
      <c r="L1002" s="61">
        <v>3</v>
      </c>
      <c r="M1002" s="61"/>
      <c r="N1002" s="61"/>
      <c r="O1002" s="61">
        <v>108</v>
      </c>
      <c r="P1002" s="61">
        <f t="shared" si="103"/>
        <v>3</v>
      </c>
    </row>
    <row r="1003" spans="2:16" x14ac:dyDescent="0.45">
      <c r="B1003" s="44">
        <v>2015</v>
      </c>
      <c r="C1003" s="43" t="s">
        <v>8376</v>
      </c>
      <c r="D1003" s="61" t="s">
        <v>8318</v>
      </c>
      <c r="E1003" s="21">
        <v>31.205629050925928</v>
      </c>
      <c r="F1003" s="73">
        <v>83678</v>
      </c>
      <c r="G1003" s="62" t="s">
        <v>8409</v>
      </c>
      <c r="H1003" s="43" t="str">
        <f t="shared" si="104"/>
        <v/>
      </c>
      <c r="I1003" s="43" t="str">
        <f t="shared" si="102"/>
        <v>F</v>
      </c>
      <c r="J1003" s="62">
        <v>82920.11</v>
      </c>
      <c r="K1003" s="61">
        <v>13</v>
      </c>
      <c r="L1003" s="61">
        <v>7</v>
      </c>
      <c r="M1003" s="61"/>
      <c r="N1003" s="61"/>
      <c r="O1003" s="61">
        <v>753</v>
      </c>
      <c r="P1003" s="61">
        <f t="shared" si="103"/>
        <v>20</v>
      </c>
    </row>
    <row r="1004" spans="2:16" x14ac:dyDescent="0.45">
      <c r="B1004" s="44">
        <v>2015</v>
      </c>
      <c r="C1004" s="43" t="s">
        <v>8376</v>
      </c>
      <c r="D1004" s="61" t="s">
        <v>8357</v>
      </c>
      <c r="E1004" s="21">
        <v>34.694996141975331</v>
      </c>
      <c r="F1004" s="73">
        <v>204300</v>
      </c>
      <c r="G1004" s="62" t="s">
        <v>8409</v>
      </c>
      <c r="H1004" s="43" t="str">
        <f t="shared" si="104"/>
        <v/>
      </c>
      <c r="I1004" s="43" t="str">
        <f t="shared" si="102"/>
        <v>F</v>
      </c>
      <c r="J1004" s="62">
        <v>5037</v>
      </c>
      <c r="K1004" s="61">
        <v>1</v>
      </c>
      <c r="L1004" s="61">
        <v>3</v>
      </c>
      <c r="M1004" s="61">
        <v>2</v>
      </c>
      <c r="N1004" s="61"/>
      <c r="O1004" s="61">
        <v>62</v>
      </c>
      <c r="P1004" s="61">
        <f t="shared" si="103"/>
        <v>6</v>
      </c>
    </row>
    <row r="1005" spans="2:16" x14ac:dyDescent="0.45">
      <c r="B1005" s="44">
        <v>2015</v>
      </c>
      <c r="C1005" s="43" t="s">
        <v>8376</v>
      </c>
      <c r="D1005" s="61" t="s">
        <v>8320</v>
      </c>
      <c r="E1005" s="21">
        <v>35.99166666666715</v>
      </c>
      <c r="F1005" s="73">
        <v>132000</v>
      </c>
      <c r="G1005" s="62" t="s">
        <v>8409</v>
      </c>
      <c r="H1005" s="43" t="str">
        <f t="shared" si="104"/>
        <v/>
      </c>
      <c r="I1005" s="43" t="str">
        <f t="shared" si="102"/>
        <v>F</v>
      </c>
      <c r="J1005" s="62">
        <v>69</v>
      </c>
      <c r="K1005" s="61"/>
      <c r="L1005" s="61">
        <v>3</v>
      </c>
      <c r="M1005" s="61">
        <v>2</v>
      </c>
      <c r="N1005" s="61"/>
      <c r="O1005" s="61">
        <v>8</v>
      </c>
      <c r="P1005" s="61">
        <f t="shared" si="103"/>
        <v>5</v>
      </c>
    </row>
    <row r="1006" spans="2:16" x14ac:dyDescent="0.45">
      <c r="B1006" s="44">
        <v>2015</v>
      </c>
      <c r="C1006" s="43" t="s">
        <v>8370</v>
      </c>
      <c r="D1006" s="61" t="s">
        <v>8314</v>
      </c>
      <c r="E1006" s="21">
        <v>32.609320023146211</v>
      </c>
      <c r="F1006" s="73">
        <v>111500</v>
      </c>
      <c r="G1006" s="62" t="s">
        <v>8409</v>
      </c>
      <c r="H1006" s="43" t="str">
        <f t="shared" si="104"/>
        <v/>
      </c>
      <c r="I1006" s="43" t="str">
        <f t="shared" si="102"/>
        <v>F</v>
      </c>
      <c r="J1006" s="62">
        <v>705</v>
      </c>
      <c r="K1006" s="61"/>
      <c r="L1006" s="61">
        <v>4</v>
      </c>
      <c r="M1006" s="61"/>
      <c r="N1006" s="61"/>
      <c r="O1006" s="61">
        <v>14</v>
      </c>
      <c r="P1006" s="61">
        <f t="shared" si="103"/>
        <v>4</v>
      </c>
    </row>
    <row r="1007" spans="2:16" x14ac:dyDescent="0.45">
      <c r="B1007" s="44">
        <v>2015</v>
      </c>
      <c r="C1007" s="43" t="s">
        <v>8370</v>
      </c>
      <c r="D1007" s="61" t="s">
        <v>8337</v>
      </c>
      <c r="E1007" s="21">
        <v>32.611854745373421</v>
      </c>
      <c r="F1007" s="73">
        <v>88000</v>
      </c>
      <c r="G1007" s="62" t="s">
        <v>8409</v>
      </c>
      <c r="H1007" s="43" t="str">
        <f t="shared" si="104"/>
        <v/>
      </c>
      <c r="I1007" s="43" t="str">
        <f t="shared" si="102"/>
        <v>F</v>
      </c>
      <c r="J1007" s="62">
        <v>7132</v>
      </c>
      <c r="K1007" s="61"/>
      <c r="L1007" s="61">
        <v>4</v>
      </c>
      <c r="M1007" s="61"/>
      <c r="N1007" s="61"/>
      <c r="O1007" s="61">
        <v>74</v>
      </c>
      <c r="P1007" s="61">
        <f t="shared" si="103"/>
        <v>4</v>
      </c>
    </row>
    <row r="1008" spans="2:16" x14ac:dyDescent="0.45">
      <c r="B1008" s="44">
        <v>2015</v>
      </c>
      <c r="C1008" s="43" t="s">
        <v>8370</v>
      </c>
      <c r="D1008" s="61" t="s">
        <v>8318</v>
      </c>
      <c r="E1008" s="21">
        <v>29.441324210239518</v>
      </c>
      <c r="F1008" s="73">
        <v>226100</v>
      </c>
      <c r="G1008" s="62" t="s">
        <v>8409</v>
      </c>
      <c r="H1008" s="43" t="str">
        <f t="shared" si="104"/>
        <v/>
      </c>
      <c r="I1008" s="43" t="str">
        <f t="shared" si="102"/>
        <v>F</v>
      </c>
      <c r="J1008" s="62">
        <v>31530</v>
      </c>
      <c r="K1008" s="61">
        <v>8</v>
      </c>
      <c r="L1008" s="61">
        <v>9</v>
      </c>
      <c r="M1008" s="61"/>
      <c r="N1008" s="61"/>
      <c r="O1008" s="61">
        <v>475</v>
      </c>
      <c r="P1008" s="61">
        <f t="shared" si="103"/>
        <v>17</v>
      </c>
    </row>
    <row r="1009" spans="2:16" x14ac:dyDescent="0.45">
      <c r="B1009" s="44">
        <v>2015</v>
      </c>
      <c r="C1009" s="43" t="s">
        <v>8370</v>
      </c>
      <c r="D1009" s="61" t="s">
        <v>8313</v>
      </c>
      <c r="E1009" s="21">
        <v>22.650073302470748</v>
      </c>
      <c r="F1009" s="73">
        <v>155000</v>
      </c>
      <c r="G1009" s="62" t="s">
        <v>8409</v>
      </c>
      <c r="H1009" s="43" t="str">
        <f t="shared" si="104"/>
        <v/>
      </c>
      <c r="I1009" s="43" t="str">
        <f t="shared" si="102"/>
        <v>F</v>
      </c>
      <c r="J1009" s="62">
        <v>5550</v>
      </c>
      <c r="K1009" s="61"/>
      <c r="L1009" s="61"/>
      <c r="M1009" s="61">
        <v>3</v>
      </c>
      <c r="N1009" s="61"/>
      <c r="O1009" s="61">
        <v>68</v>
      </c>
      <c r="P1009" s="61">
        <f t="shared" si="103"/>
        <v>3</v>
      </c>
    </row>
    <row r="1010" spans="2:16" x14ac:dyDescent="0.45">
      <c r="B1010" s="44">
        <v>2015</v>
      </c>
      <c r="C1010" s="43" t="s">
        <v>8370</v>
      </c>
      <c r="D1010" s="61" t="s">
        <v>8357</v>
      </c>
      <c r="E1010" s="21">
        <v>60</v>
      </c>
      <c r="F1010" s="73">
        <v>100000</v>
      </c>
      <c r="G1010" s="62" t="s">
        <v>8409</v>
      </c>
      <c r="H1010" s="43" t="str">
        <f t="shared" si="104"/>
        <v/>
      </c>
      <c r="I1010" s="43" t="str">
        <f t="shared" si="102"/>
        <v>F</v>
      </c>
      <c r="J1010" s="62">
        <v>25</v>
      </c>
      <c r="K1010" s="61"/>
      <c r="L1010" s="61">
        <v>1</v>
      </c>
      <c r="M1010" s="61"/>
      <c r="N1010" s="61"/>
      <c r="O1010" s="61">
        <v>1</v>
      </c>
      <c r="P1010" s="61">
        <f t="shared" si="103"/>
        <v>1</v>
      </c>
    </row>
    <row r="1011" spans="2:16" x14ac:dyDescent="0.45">
      <c r="B1011" s="44">
        <v>2015</v>
      </c>
      <c r="C1011" s="43" t="s">
        <v>8370</v>
      </c>
      <c r="D1011" s="61" t="s">
        <v>8334</v>
      </c>
      <c r="E1011" s="21">
        <v>30</v>
      </c>
      <c r="F1011" s="73">
        <v>60000</v>
      </c>
      <c r="G1011" s="62" t="s">
        <v>8409</v>
      </c>
      <c r="H1011" s="43" t="str">
        <f t="shared" si="104"/>
        <v/>
      </c>
      <c r="I1011" s="43" t="str">
        <f t="shared" si="102"/>
        <v>F</v>
      </c>
      <c r="J1011" s="62">
        <v>852</v>
      </c>
      <c r="K1011" s="61"/>
      <c r="L1011" s="61">
        <v>1</v>
      </c>
      <c r="M1011" s="61"/>
      <c r="N1011" s="61"/>
      <c r="O1011" s="61">
        <v>27</v>
      </c>
      <c r="P1011" s="61">
        <f t="shared" si="103"/>
        <v>1</v>
      </c>
    </row>
    <row r="1012" spans="2:16" x14ac:dyDescent="0.45">
      <c r="B1012" s="44">
        <v>2015</v>
      </c>
      <c r="C1012" s="43" t="s">
        <v>8370</v>
      </c>
      <c r="D1012" s="61" t="s">
        <v>8321</v>
      </c>
      <c r="E1012" s="21">
        <v>33.799999999999997</v>
      </c>
      <c r="F1012" s="73">
        <v>163000</v>
      </c>
      <c r="G1012" s="62" t="s">
        <v>8409</v>
      </c>
      <c r="H1012" s="43" t="str">
        <f t="shared" si="104"/>
        <v/>
      </c>
      <c r="I1012" s="43" t="str">
        <f t="shared" si="102"/>
        <v>F</v>
      </c>
      <c r="J1012" s="62">
        <v>164268.5</v>
      </c>
      <c r="K1012" s="61">
        <v>3</v>
      </c>
      <c r="L1012" s="61">
        <v>1</v>
      </c>
      <c r="M1012" s="61">
        <v>1</v>
      </c>
      <c r="N1012" s="61"/>
      <c r="O1012" s="61">
        <v>1531</v>
      </c>
      <c r="P1012" s="61">
        <f t="shared" si="103"/>
        <v>5</v>
      </c>
    </row>
    <row r="1013" spans="2:16" x14ac:dyDescent="0.45">
      <c r="B1013" s="44">
        <v>2015</v>
      </c>
      <c r="C1013" s="43" t="s">
        <v>8370</v>
      </c>
      <c r="D1013" s="61" t="s">
        <v>8320</v>
      </c>
      <c r="E1013" s="21">
        <v>30.168399884259088</v>
      </c>
      <c r="F1013" s="73">
        <v>333400</v>
      </c>
      <c r="G1013" s="62" t="s">
        <v>8409</v>
      </c>
      <c r="H1013" s="43" t="str">
        <f t="shared" si="104"/>
        <v/>
      </c>
      <c r="I1013" s="43" t="str">
        <f t="shared" si="102"/>
        <v>F</v>
      </c>
      <c r="J1013" s="62">
        <v>5495</v>
      </c>
      <c r="K1013" s="61"/>
      <c r="L1013" s="61">
        <v>2</v>
      </c>
      <c r="M1013" s="61">
        <v>6</v>
      </c>
      <c r="N1013" s="61"/>
      <c r="O1013" s="61">
        <v>59</v>
      </c>
      <c r="P1013" s="61">
        <f t="shared" si="103"/>
        <v>8</v>
      </c>
    </row>
    <row r="1014" spans="2:16" x14ac:dyDescent="0.45">
      <c r="B1014" s="44">
        <v>2015</v>
      </c>
      <c r="C1014" s="43" t="s">
        <v>8380</v>
      </c>
      <c r="D1014" s="61" t="s">
        <v>8314</v>
      </c>
      <c r="E1014" s="21">
        <v>39.009419367284863</v>
      </c>
      <c r="F1014" s="73">
        <v>183000</v>
      </c>
      <c r="G1014" s="62" t="s">
        <v>8409</v>
      </c>
      <c r="H1014" s="43" t="str">
        <f t="shared" si="104"/>
        <v/>
      </c>
      <c r="I1014" s="43" t="str">
        <f t="shared" si="102"/>
        <v>F</v>
      </c>
      <c r="J1014" s="62">
        <v>811</v>
      </c>
      <c r="K1014" s="61"/>
      <c r="L1014" s="61">
        <v>6</v>
      </c>
      <c r="M1014" s="61"/>
      <c r="N1014" s="61"/>
      <c r="O1014" s="61">
        <v>7</v>
      </c>
      <c r="P1014" s="61">
        <f t="shared" si="103"/>
        <v>6</v>
      </c>
    </row>
    <row r="1015" spans="2:16" x14ac:dyDescent="0.45">
      <c r="B1015" s="44">
        <v>2015</v>
      </c>
      <c r="C1015" s="43" t="s">
        <v>8380</v>
      </c>
      <c r="D1015" s="61" t="s">
        <v>8337</v>
      </c>
      <c r="E1015" s="21">
        <v>41.25</v>
      </c>
      <c r="F1015" s="73">
        <v>185000</v>
      </c>
      <c r="G1015" s="62" t="s">
        <v>8409</v>
      </c>
      <c r="H1015" s="43" t="str">
        <f t="shared" si="104"/>
        <v/>
      </c>
      <c r="I1015" s="43" t="str">
        <f t="shared" si="102"/>
        <v>F</v>
      </c>
      <c r="J1015" s="62">
        <v>641</v>
      </c>
      <c r="K1015" s="61"/>
      <c r="L1015" s="61">
        <v>4</v>
      </c>
      <c r="M1015" s="61"/>
      <c r="N1015" s="61"/>
      <c r="O1015" s="61">
        <v>12</v>
      </c>
      <c r="P1015" s="61">
        <f t="shared" si="103"/>
        <v>4</v>
      </c>
    </row>
    <row r="1016" spans="2:16" x14ac:dyDescent="0.45">
      <c r="B1016" s="44">
        <v>2015</v>
      </c>
      <c r="C1016" s="43" t="s">
        <v>8380</v>
      </c>
      <c r="D1016" s="61" t="s">
        <v>8359</v>
      </c>
      <c r="E1016" s="21">
        <v>40.153059895832484</v>
      </c>
      <c r="F1016" s="73">
        <v>3045850</v>
      </c>
      <c r="G1016" s="62" t="s">
        <v>8409</v>
      </c>
      <c r="H1016" s="43" t="str">
        <f t="shared" si="104"/>
        <v/>
      </c>
      <c r="I1016" s="43" t="str">
        <f t="shared" si="102"/>
        <v>F</v>
      </c>
      <c r="J1016" s="62">
        <v>9595.77</v>
      </c>
      <c r="K1016" s="61">
        <v>3</v>
      </c>
      <c r="L1016" s="61">
        <v>4</v>
      </c>
      <c r="M1016" s="61">
        <v>1</v>
      </c>
      <c r="N1016" s="61"/>
      <c r="O1016" s="61">
        <v>136</v>
      </c>
      <c r="P1016" s="61">
        <f t="shared" si="103"/>
        <v>8</v>
      </c>
    </row>
    <row r="1017" spans="2:16" x14ac:dyDescent="0.45">
      <c r="B1017" s="44">
        <v>2015</v>
      </c>
      <c r="C1017" s="43" t="s">
        <v>8380</v>
      </c>
      <c r="D1017" s="61" t="s">
        <v>8318</v>
      </c>
      <c r="E1017" s="21">
        <v>31.88185699588535</v>
      </c>
      <c r="F1017" s="73">
        <v>285626</v>
      </c>
      <c r="G1017" s="62" t="s">
        <v>8409</v>
      </c>
      <c r="H1017" s="43" t="str">
        <f t="shared" si="104"/>
        <v/>
      </c>
      <c r="I1017" s="43" t="str">
        <f t="shared" si="102"/>
        <v>F</v>
      </c>
      <c r="J1017" s="62">
        <v>93463</v>
      </c>
      <c r="K1017" s="61">
        <v>20</v>
      </c>
      <c r="L1017" s="61">
        <v>7</v>
      </c>
      <c r="M1017" s="61"/>
      <c r="N1017" s="61"/>
      <c r="O1017" s="61">
        <v>1190</v>
      </c>
      <c r="P1017" s="61">
        <f t="shared" si="103"/>
        <v>27</v>
      </c>
    </row>
    <row r="1018" spans="2:16" x14ac:dyDescent="0.45">
      <c r="B1018" s="44">
        <v>2015</v>
      </c>
      <c r="C1018" s="43" t="s">
        <v>8380</v>
      </c>
      <c r="D1018" s="61" t="s">
        <v>8313</v>
      </c>
      <c r="E1018" s="21">
        <v>40</v>
      </c>
      <c r="F1018" s="73">
        <v>1350000</v>
      </c>
      <c r="G1018" s="62" t="s">
        <v>8409</v>
      </c>
      <c r="H1018" s="43" t="str">
        <f t="shared" si="104"/>
        <v/>
      </c>
      <c r="I1018" s="43" t="str">
        <f t="shared" si="102"/>
        <v>F</v>
      </c>
      <c r="J1018" s="62">
        <v>81</v>
      </c>
      <c r="K1018" s="61"/>
      <c r="L1018" s="61"/>
      <c r="M1018" s="61">
        <v>1</v>
      </c>
      <c r="N1018" s="61"/>
      <c r="O1018" s="61">
        <v>4</v>
      </c>
      <c r="P1018" s="61">
        <f t="shared" si="103"/>
        <v>1</v>
      </c>
    </row>
    <row r="1019" spans="2:16" x14ac:dyDescent="0.45">
      <c r="B1019" s="44">
        <v>2015</v>
      </c>
      <c r="C1019" s="43" t="s">
        <v>8380</v>
      </c>
      <c r="D1019" s="61" t="s">
        <v>8321</v>
      </c>
      <c r="E1019" s="21">
        <v>33.117849537037543</v>
      </c>
      <c r="F1019" s="73">
        <v>149888</v>
      </c>
      <c r="G1019" s="62" t="s">
        <v>8409</v>
      </c>
      <c r="H1019" s="43" t="str">
        <f t="shared" si="104"/>
        <v/>
      </c>
      <c r="I1019" s="43" t="str">
        <f t="shared" si="102"/>
        <v>F</v>
      </c>
      <c r="J1019" s="62">
        <v>64156</v>
      </c>
      <c r="K1019" s="61">
        <v>2</v>
      </c>
      <c r="L1019" s="61">
        <v>2</v>
      </c>
      <c r="M1019" s="61">
        <v>1</v>
      </c>
      <c r="N1019" s="61"/>
      <c r="O1019" s="61">
        <v>1314</v>
      </c>
      <c r="P1019" s="61">
        <f t="shared" si="103"/>
        <v>5</v>
      </c>
    </row>
    <row r="1020" spans="2:16" x14ac:dyDescent="0.45">
      <c r="B1020" s="44">
        <v>2015</v>
      </c>
      <c r="C1020" s="43" t="s">
        <v>8380</v>
      </c>
      <c r="D1020" s="61" t="s">
        <v>8320</v>
      </c>
      <c r="E1020" s="21">
        <v>34.91156635802448</v>
      </c>
      <c r="F1020" s="73">
        <v>199000</v>
      </c>
      <c r="G1020" s="62" t="s">
        <v>8409</v>
      </c>
      <c r="H1020" s="43" t="str">
        <f t="shared" si="104"/>
        <v/>
      </c>
      <c r="I1020" s="43" t="str">
        <f t="shared" si="102"/>
        <v>F</v>
      </c>
      <c r="J1020" s="62">
        <v>4944</v>
      </c>
      <c r="K1020" s="61"/>
      <c r="L1020" s="61">
        <v>3</v>
      </c>
      <c r="M1020" s="61">
        <v>3</v>
      </c>
      <c r="N1020" s="61"/>
      <c r="O1020" s="61">
        <v>34</v>
      </c>
      <c r="P1020" s="61">
        <f t="shared" si="103"/>
        <v>6</v>
      </c>
    </row>
    <row r="1021" spans="2:16" x14ac:dyDescent="0.45">
      <c r="B1021" s="44">
        <v>2015</v>
      </c>
      <c r="C1021" s="43" t="s">
        <v>8378</v>
      </c>
      <c r="D1021" s="61" t="s">
        <v>8315</v>
      </c>
      <c r="E1021" s="21">
        <v>36.08759027777851</v>
      </c>
      <c r="F1021" s="73">
        <v>123500</v>
      </c>
      <c r="G1021" s="62" t="s">
        <v>8409</v>
      </c>
      <c r="H1021" s="43" t="str">
        <f t="shared" si="104"/>
        <v>S</v>
      </c>
      <c r="I1021" s="43" t="str">
        <f t="shared" si="102"/>
        <v/>
      </c>
      <c r="J1021" s="62">
        <v>161053.41999999998</v>
      </c>
      <c r="K1021" s="61">
        <v>5</v>
      </c>
      <c r="L1021" s="61"/>
      <c r="M1021" s="61"/>
      <c r="N1021" s="61"/>
      <c r="O1021" s="61">
        <v>1543</v>
      </c>
      <c r="P1021" s="61">
        <f t="shared" si="103"/>
        <v>5</v>
      </c>
    </row>
    <row r="1022" spans="2:16" x14ac:dyDescent="0.45">
      <c r="B1022" s="44">
        <v>2015</v>
      </c>
      <c r="C1022" s="43" t="s">
        <v>8378</v>
      </c>
      <c r="D1022" s="61" t="s">
        <v>8314</v>
      </c>
      <c r="E1022" s="21">
        <v>42.305555555552324</v>
      </c>
      <c r="F1022" s="73">
        <v>55450</v>
      </c>
      <c r="G1022" s="62" t="s">
        <v>8409</v>
      </c>
      <c r="H1022" s="43" t="str">
        <f t="shared" si="104"/>
        <v/>
      </c>
      <c r="I1022" s="43" t="str">
        <f t="shared" si="102"/>
        <v>F</v>
      </c>
      <c r="J1022" s="62">
        <v>28129.22</v>
      </c>
      <c r="K1022" s="61"/>
      <c r="L1022" s="61">
        <v>3</v>
      </c>
      <c r="M1022" s="61"/>
      <c r="N1022" s="61"/>
      <c r="O1022" s="61">
        <v>92</v>
      </c>
      <c r="P1022" s="61">
        <f t="shared" si="103"/>
        <v>3</v>
      </c>
    </row>
    <row r="1023" spans="2:16" x14ac:dyDescent="0.45">
      <c r="B1023" s="44">
        <v>2015</v>
      </c>
      <c r="C1023" s="43" t="s">
        <v>8378</v>
      </c>
      <c r="D1023" s="61" t="s">
        <v>8337</v>
      </c>
      <c r="E1023" s="21">
        <v>28.534888888889689</v>
      </c>
      <c r="F1023" s="73">
        <v>116300</v>
      </c>
      <c r="G1023" s="62" t="s">
        <v>8409</v>
      </c>
      <c r="H1023" s="43" t="str">
        <f t="shared" si="104"/>
        <v/>
      </c>
      <c r="I1023" s="43" t="str">
        <f t="shared" si="102"/>
        <v>F</v>
      </c>
      <c r="J1023" s="62">
        <v>5677</v>
      </c>
      <c r="K1023" s="61"/>
      <c r="L1023" s="61">
        <v>3</v>
      </c>
      <c r="M1023" s="61">
        <v>2</v>
      </c>
      <c r="N1023" s="61"/>
      <c r="O1023" s="61">
        <v>35</v>
      </c>
      <c r="P1023" s="61">
        <f t="shared" si="103"/>
        <v>5</v>
      </c>
    </row>
    <row r="1024" spans="2:16" x14ac:dyDescent="0.45">
      <c r="B1024" s="44">
        <v>2015</v>
      </c>
      <c r="C1024" s="43" t="s">
        <v>8378</v>
      </c>
      <c r="D1024" s="61" t="s">
        <v>8349</v>
      </c>
      <c r="E1024" s="21">
        <v>48.372866512344139</v>
      </c>
      <c r="F1024" s="73">
        <v>238000</v>
      </c>
      <c r="G1024" s="62" t="s">
        <v>8409</v>
      </c>
      <c r="H1024" s="43" t="str">
        <f t="shared" si="104"/>
        <v>S</v>
      </c>
      <c r="I1024" s="43" t="str">
        <f t="shared" si="102"/>
        <v/>
      </c>
      <c r="J1024" s="62">
        <v>630743.89</v>
      </c>
      <c r="K1024" s="61">
        <v>3</v>
      </c>
      <c r="L1024" s="61"/>
      <c r="M1024" s="61"/>
      <c r="N1024" s="61"/>
      <c r="O1024" s="61">
        <v>1343</v>
      </c>
      <c r="P1024" s="61">
        <f t="shared" si="103"/>
        <v>3</v>
      </c>
    </row>
    <row r="1025" spans="2:16" x14ac:dyDescent="0.45">
      <c r="B1025" s="44">
        <v>2015</v>
      </c>
      <c r="C1025" s="43" t="s">
        <v>8378</v>
      </c>
      <c r="D1025" s="61" t="s">
        <v>8335</v>
      </c>
      <c r="E1025" s="21">
        <v>30</v>
      </c>
      <c r="F1025" s="73">
        <v>90000</v>
      </c>
      <c r="G1025" s="62" t="s">
        <v>8409</v>
      </c>
      <c r="H1025" s="43" t="str">
        <f t="shared" si="104"/>
        <v/>
      </c>
      <c r="I1025" s="43" t="str">
        <f t="shared" si="102"/>
        <v>F</v>
      </c>
      <c r="J1025" s="62">
        <v>425</v>
      </c>
      <c r="K1025" s="61"/>
      <c r="L1025" s="61">
        <v>1</v>
      </c>
      <c r="M1025" s="61"/>
      <c r="N1025" s="61"/>
      <c r="O1025" s="61">
        <v>7</v>
      </c>
      <c r="P1025" s="61">
        <f t="shared" si="103"/>
        <v>1</v>
      </c>
    </row>
    <row r="1026" spans="2:16" x14ac:dyDescent="0.45">
      <c r="B1026" s="44">
        <v>2015</v>
      </c>
      <c r="C1026" s="43" t="s">
        <v>8378</v>
      </c>
      <c r="D1026" s="61" t="s">
        <v>8339</v>
      </c>
      <c r="E1026" s="21">
        <v>26.166666666665698</v>
      </c>
      <c r="F1026" s="73">
        <v>60800</v>
      </c>
      <c r="G1026" s="62" t="s">
        <v>8409</v>
      </c>
      <c r="H1026" s="43" t="str">
        <f t="shared" si="104"/>
        <v/>
      </c>
      <c r="I1026" s="43" t="str">
        <f t="shared" si="102"/>
        <v>F</v>
      </c>
      <c r="J1026" s="62">
        <v>14599</v>
      </c>
      <c r="K1026" s="61">
        <v>2</v>
      </c>
      <c r="L1026" s="61">
        <v>3</v>
      </c>
      <c r="M1026" s="61"/>
      <c r="N1026" s="61"/>
      <c r="O1026" s="61">
        <v>184</v>
      </c>
      <c r="P1026" s="61">
        <f t="shared" si="103"/>
        <v>5</v>
      </c>
    </row>
    <row r="1027" spans="2:16" x14ac:dyDescent="0.45">
      <c r="B1027" s="44">
        <v>2015</v>
      </c>
      <c r="C1027" s="43" t="s">
        <v>8378</v>
      </c>
      <c r="D1027" s="61" t="s">
        <v>8318</v>
      </c>
      <c r="E1027" s="21">
        <v>32.059107253086886</v>
      </c>
      <c r="F1027" s="73">
        <v>54750</v>
      </c>
      <c r="G1027" s="62" t="s">
        <v>8409</v>
      </c>
      <c r="H1027" s="43" t="str">
        <f t="shared" si="104"/>
        <v/>
      </c>
      <c r="I1027" s="43" t="str">
        <f t="shared" si="102"/>
        <v>F</v>
      </c>
      <c r="J1027" s="62">
        <v>29810</v>
      </c>
      <c r="K1027" s="61">
        <v>10</v>
      </c>
      <c r="L1027" s="61">
        <v>5</v>
      </c>
      <c r="M1027" s="61"/>
      <c r="N1027" s="61"/>
      <c r="O1027" s="61">
        <v>481</v>
      </c>
      <c r="P1027" s="61">
        <f t="shared" si="103"/>
        <v>15</v>
      </c>
    </row>
    <row r="1028" spans="2:16" x14ac:dyDescent="0.45">
      <c r="B1028" s="44">
        <v>2015</v>
      </c>
      <c r="C1028" s="43" t="s">
        <v>8378</v>
      </c>
      <c r="D1028" s="61" t="s">
        <v>8353</v>
      </c>
      <c r="E1028" s="21">
        <v>60</v>
      </c>
      <c r="F1028" s="73">
        <v>50000</v>
      </c>
      <c r="G1028" s="62" t="s">
        <v>8409</v>
      </c>
      <c r="H1028" s="43" t="str">
        <f t="shared" si="104"/>
        <v/>
      </c>
      <c r="I1028" s="43" t="str">
        <f t="shared" ref="I1028:I1091" si="105">IFERROR(VLOOKUP(D1028,$W$143:$AC$169,7,0),"")</f>
        <v>F</v>
      </c>
      <c r="J1028" s="62">
        <v>75</v>
      </c>
      <c r="K1028" s="61"/>
      <c r="L1028" s="61">
        <v>1</v>
      </c>
      <c r="M1028" s="61"/>
      <c r="N1028" s="61"/>
      <c r="O1028" s="61">
        <v>2</v>
      </c>
      <c r="P1028" s="61">
        <f t="shared" ref="P1028:P1091" si="106">SUM(K1028:N1028)</f>
        <v>1</v>
      </c>
    </row>
    <row r="1029" spans="2:16" x14ac:dyDescent="0.45">
      <c r="B1029" s="44">
        <v>2015</v>
      </c>
      <c r="C1029" s="43" t="s">
        <v>8378</v>
      </c>
      <c r="D1029" s="61" t="s">
        <v>8313</v>
      </c>
      <c r="E1029" s="21">
        <v>44.979166666667879</v>
      </c>
      <c r="F1029" s="73">
        <v>138000</v>
      </c>
      <c r="G1029" s="62" t="s">
        <v>8409</v>
      </c>
      <c r="H1029" s="43" t="str">
        <f t="shared" ref="H1029:H1092" si="107">IFERROR(VLOOKUP(D1029,$W$125:$AC$139,7,0),"")</f>
        <v/>
      </c>
      <c r="I1029" s="43" t="str">
        <f t="shared" si="105"/>
        <v>F</v>
      </c>
      <c r="J1029" s="62">
        <v>30302</v>
      </c>
      <c r="K1029" s="61"/>
      <c r="L1029" s="61"/>
      <c r="M1029" s="61">
        <v>2</v>
      </c>
      <c r="N1029" s="61"/>
      <c r="O1029" s="61">
        <v>71</v>
      </c>
      <c r="P1029" s="61">
        <f t="shared" si="106"/>
        <v>2</v>
      </c>
    </row>
    <row r="1030" spans="2:16" x14ac:dyDescent="0.45">
      <c r="B1030" s="44">
        <v>2015</v>
      </c>
      <c r="C1030" s="43" t="s">
        <v>8378</v>
      </c>
      <c r="D1030" s="61" t="s">
        <v>8357</v>
      </c>
      <c r="E1030" s="21">
        <v>38.791666666667155</v>
      </c>
      <c r="F1030" s="73">
        <v>372975</v>
      </c>
      <c r="G1030" s="62" t="s">
        <v>8409</v>
      </c>
      <c r="H1030" s="43" t="str">
        <f t="shared" si="107"/>
        <v/>
      </c>
      <c r="I1030" s="43" t="str">
        <f t="shared" si="105"/>
        <v>F</v>
      </c>
      <c r="J1030" s="62">
        <v>76677</v>
      </c>
      <c r="K1030" s="61">
        <v>1</v>
      </c>
      <c r="L1030" s="61">
        <v>4</v>
      </c>
      <c r="M1030" s="61"/>
      <c r="N1030" s="61"/>
      <c r="O1030" s="61">
        <v>448</v>
      </c>
      <c r="P1030" s="61">
        <f t="shared" si="106"/>
        <v>5</v>
      </c>
    </row>
    <row r="1031" spans="2:16" x14ac:dyDescent="0.45">
      <c r="B1031" s="44">
        <v>2015</v>
      </c>
      <c r="C1031" s="43" t="s">
        <v>8378</v>
      </c>
      <c r="D1031" s="61" t="s">
        <v>8321</v>
      </c>
      <c r="E1031" s="21">
        <v>31.280965277778158</v>
      </c>
      <c r="F1031" s="73">
        <v>139377</v>
      </c>
      <c r="G1031" s="62" t="s">
        <v>8409</v>
      </c>
      <c r="H1031" s="43" t="str">
        <f t="shared" si="107"/>
        <v/>
      </c>
      <c r="I1031" s="43" t="str">
        <f t="shared" si="105"/>
        <v>F</v>
      </c>
      <c r="J1031" s="62">
        <v>37835</v>
      </c>
      <c r="K1031" s="61"/>
      <c r="L1031" s="61">
        <v>4</v>
      </c>
      <c r="M1031" s="61">
        <v>1</v>
      </c>
      <c r="N1031" s="61"/>
      <c r="O1031" s="61">
        <v>368</v>
      </c>
      <c r="P1031" s="61">
        <f t="shared" si="106"/>
        <v>5</v>
      </c>
    </row>
    <row r="1032" spans="2:16" x14ac:dyDescent="0.45">
      <c r="B1032" s="44">
        <v>2015</v>
      </c>
      <c r="C1032" s="43" t="s">
        <v>8378</v>
      </c>
      <c r="D1032" s="61" t="s">
        <v>8320</v>
      </c>
      <c r="E1032" s="21">
        <v>37.49305555555717</v>
      </c>
      <c r="F1032" s="73">
        <v>250153</v>
      </c>
      <c r="G1032" s="62" t="s">
        <v>8409</v>
      </c>
      <c r="H1032" s="43" t="str">
        <f t="shared" si="107"/>
        <v/>
      </c>
      <c r="I1032" s="43" t="str">
        <f t="shared" si="105"/>
        <v>F</v>
      </c>
      <c r="J1032" s="62">
        <v>2124</v>
      </c>
      <c r="K1032" s="61"/>
      <c r="L1032" s="61">
        <v>1</v>
      </c>
      <c r="M1032" s="61">
        <v>5</v>
      </c>
      <c r="N1032" s="61"/>
      <c r="O1032" s="61">
        <v>18</v>
      </c>
      <c r="P1032" s="61">
        <f t="shared" si="106"/>
        <v>6</v>
      </c>
    </row>
    <row r="1033" spans="2:16" x14ac:dyDescent="0.45">
      <c r="B1033" s="44">
        <v>2015</v>
      </c>
      <c r="C1033" s="43" t="s">
        <v>8369</v>
      </c>
      <c r="D1033" s="61" t="s">
        <v>8316</v>
      </c>
      <c r="E1033" s="21">
        <v>15</v>
      </c>
      <c r="F1033" s="73">
        <v>60000</v>
      </c>
      <c r="G1033" s="62" t="s">
        <v>8409</v>
      </c>
      <c r="H1033" s="43" t="str">
        <f t="shared" si="107"/>
        <v/>
      </c>
      <c r="I1033" s="43" t="str">
        <f t="shared" si="105"/>
        <v>F</v>
      </c>
      <c r="J1033" s="62">
        <v>2</v>
      </c>
      <c r="K1033" s="61"/>
      <c r="L1033" s="61">
        <v>1</v>
      </c>
      <c r="M1033" s="61"/>
      <c r="N1033" s="61"/>
      <c r="O1033" s="61">
        <v>2</v>
      </c>
      <c r="P1033" s="61">
        <f t="shared" si="106"/>
        <v>1</v>
      </c>
    </row>
    <row r="1034" spans="2:16" x14ac:dyDescent="0.45">
      <c r="B1034" s="44">
        <v>2015</v>
      </c>
      <c r="C1034" s="43" t="s">
        <v>8369</v>
      </c>
      <c r="D1034" s="61" t="s">
        <v>8314</v>
      </c>
      <c r="E1034" s="21">
        <v>43.333333333333336</v>
      </c>
      <c r="F1034" s="73">
        <v>2016000</v>
      </c>
      <c r="G1034" s="62" t="s">
        <v>8409</v>
      </c>
      <c r="H1034" s="43" t="str">
        <f t="shared" si="107"/>
        <v/>
      </c>
      <c r="I1034" s="43" t="str">
        <f t="shared" si="105"/>
        <v>F</v>
      </c>
      <c r="J1034" s="62">
        <v>461</v>
      </c>
      <c r="K1034" s="61"/>
      <c r="L1034" s="61">
        <v>3</v>
      </c>
      <c r="M1034" s="61"/>
      <c r="N1034" s="61"/>
      <c r="O1034" s="61">
        <v>7</v>
      </c>
      <c r="P1034" s="61">
        <f t="shared" si="106"/>
        <v>3</v>
      </c>
    </row>
    <row r="1035" spans="2:16" x14ac:dyDescent="0.45">
      <c r="B1035" s="44">
        <v>2015</v>
      </c>
      <c r="C1035" s="43" t="s">
        <v>8369</v>
      </c>
      <c r="D1035" s="61" t="s">
        <v>8337</v>
      </c>
      <c r="E1035" s="21">
        <v>35.268505015432311</v>
      </c>
      <c r="F1035" s="73">
        <v>74750</v>
      </c>
      <c r="G1035" s="62" t="s">
        <v>8409</v>
      </c>
      <c r="H1035" s="43" t="str">
        <f t="shared" si="107"/>
        <v/>
      </c>
      <c r="I1035" s="43" t="str">
        <f t="shared" si="105"/>
        <v>F</v>
      </c>
      <c r="J1035" s="62">
        <v>2921</v>
      </c>
      <c r="K1035" s="61"/>
      <c r="L1035" s="61">
        <v>5</v>
      </c>
      <c r="M1035" s="61">
        <v>1</v>
      </c>
      <c r="N1035" s="61"/>
      <c r="O1035" s="61">
        <v>9</v>
      </c>
      <c r="P1035" s="61">
        <f t="shared" si="106"/>
        <v>6</v>
      </c>
    </row>
    <row r="1036" spans="2:16" x14ac:dyDescent="0.45">
      <c r="B1036" s="44">
        <v>2015</v>
      </c>
      <c r="C1036" s="43" t="s">
        <v>8369</v>
      </c>
      <c r="D1036" s="61" t="s">
        <v>8349</v>
      </c>
      <c r="E1036" s="21">
        <v>30</v>
      </c>
      <c r="F1036" s="73">
        <v>115000</v>
      </c>
      <c r="G1036" s="62" t="s">
        <v>8409</v>
      </c>
      <c r="H1036" s="43" t="str">
        <f t="shared" si="107"/>
        <v>S</v>
      </c>
      <c r="I1036" s="43" t="str">
        <f t="shared" si="105"/>
        <v/>
      </c>
      <c r="J1036" s="62">
        <v>177691</v>
      </c>
      <c r="K1036" s="61">
        <v>2</v>
      </c>
      <c r="L1036" s="61"/>
      <c r="M1036" s="61"/>
      <c r="N1036" s="61"/>
      <c r="O1036" s="61">
        <v>533</v>
      </c>
      <c r="P1036" s="61">
        <f t="shared" si="106"/>
        <v>2</v>
      </c>
    </row>
    <row r="1037" spans="2:16" x14ac:dyDescent="0.45">
      <c r="B1037" s="44">
        <v>2015</v>
      </c>
      <c r="C1037" s="43" t="s">
        <v>8369</v>
      </c>
      <c r="D1037" s="61" t="s">
        <v>8318</v>
      </c>
      <c r="E1037" s="21">
        <v>30.934491203704674</v>
      </c>
      <c r="F1037" s="73">
        <v>104655</v>
      </c>
      <c r="G1037" s="62" t="s">
        <v>8409</v>
      </c>
      <c r="H1037" s="43" t="str">
        <f t="shared" si="107"/>
        <v/>
      </c>
      <c r="I1037" s="43" t="str">
        <f t="shared" si="105"/>
        <v>F</v>
      </c>
      <c r="J1037" s="62">
        <v>108386</v>
      </c>
      <c r="K1037" s="61">
        <v>20</v>
      </c>
      <c r="L1037" s="61">
        <v>5</v>
      </c>
      <c r="M1037" s="61"/>
      <c r="N1037" s="61"/>
      <c r="O1037" s="61">
        <v>1552</v>
      </c>
      <c r="P1037" s="61">
        <f t="shared" si="106"/>
        <v>25</v>
      </c>
    </row>
    <row r="1038" spans="2:16" x14ac:dyDescent="0.45">
      <c r="B1038" s="44">
        <v>2015</v>
      </c>
      <c r="C1038" s="43" t="s">
        <v>8369</v>
      </c>
      <c r="D1038" s="61" t="s">
        <v>8357</v>
      </c>
      <c r="E1038" s="21">
        <v>25.4</v>
      </c>
      <c r="F1038" s="73">
        <v>64950</v>
      </c>
      <c r="G1038" s="62" t="s">
        <v>8409</v>
      </c>
      <c r="H1038" s="43" t="str">
        <f t="shared" si="107"/>
        <v/>
      </c>
      <c r="I1038" s="43" t="str">
        <f t="shared" si="105"/>
        <v>F</v>
      </c>
      <c r="J1038" s="62">
        <v>28416</v>
      </c>
      <c r="K1038" s="61">
        <v>2</v>
      </c>
      <c r="L1038" s="61">
        <v>2</v>
      </c>
      <c r="M1038" s="61">
        <v>1</v>
      </c>
      <c r="N1038" s="61"/>
      <c r="O1038" s="61">
        <v>202</v>
      </c>
      <c r="P1038" s="61">
        <f t="shared" si="106"/>
        <v>5</v>
      </c>
    </row>
    <row r="1039" spans="2:16" x14ac:dyDescent="0.45">
      <c r="B1039" s="44">
        <v>2015</v>
      </c>
      <c r="C1039" s="43" t="s">
        <v>8369</v>
      </c>
      <c r="D1039" s="61" t="s">
        <v>8320</v>
      </c>
      <c r="E1039" s="21">
        <v>30</v>
      </c>
      <c r="F1039" s="73">
        <v>222000</v>
      </c>
      <c r="G1039" s="62" t="s">
        <v>8409</v>
      </c>
      <c r="H1039" s="43" t="str">
        <f t="shared" si="107"/>
        <v/>
      </c>
      <c r="I1039" s="43" t="str">
        <f t="shared" si="105"/>
        <v>F</v>
      </c>
      <c r="J1039" s="62">
        <v>1461</v>
      </c>
      <c r="K1039" s="61"/>
      <c r="L1039" s="61"/>
      <c r="M1039" s="61">
        <v>3</v>
      </c>
      <c r="N1039" s="61"/>
      <c r="O1039" s="61">
        <v>5</v>
      </c>
      <c r="P1039" s="61">
        <f t="shared" si="106"/>
        <v>3</v>
      </c>
    </row>
    <row r="1040" spans="2:16" x14ac:dyDescent="0.45">
      <c r="B1040" s="44">
        <v>2015</v>
      </c>
      <c r="C1040" s="43" t="s">
        <v>8374</v>
      </c>
      <c r="D1040" s="61" t="s">
        <v>8316</v>
      </c>
      <c r="E1040" s="21">
        <v>42.5</v>
      </c>
      <c r="F1040" s="73">
        <v>109000</v>
      </c>
      <c r="G1040" s="62" t="s">
        <v>8409</v>
      </c>
      <c r="H1040" s="43" t="str">
        <f t="shared" si="107"/>
        <v/>
      </c>
      <c r="I1040" s="43" t="str">
        <f t="shared" si="105"/>
        <v>F</v>
      </c>
      <c r="J1040" s="62">
        <v>24703</v>
      </c>
      <c r="K1040" s="61"/>
      <c r="L1040" s="61">
        <v>2</v>
      </c>
      <c r="M1040" s="61"/>
      <c r="N1040" s="61"/>
      <c r="O1040" s="61">
        <v>48</v>
      </c>
      <c r="P1040" s="61">
        <f t="shared" si="106"/>
        <v>2</v>
      </c>
    </row>
    <row r="1041" spans="2:16" x14ac:dyDescent="0.45">
      <c r="B1041" s="44">
        <v>2015</v>
      </c>
      <c r="C1041" s="43" t="s">
        <v>8374</v>
      </c>
      <c r="D1041" s="61" t="s">
        <v>8314</v>
      </c>
      <c r="E1041" s="21">
        <v>52.915520833332266</v>
      </c>
      <c r="F1041" s="73">
        <v>150000</v>
      </c>
      <c r="G1041" s="62" t="s">
        <v>8409</v>
      </c>
      <c r="H1041" s="43" t="str">
        <f t="shared" si="107"/>
        <v/>
      </c>
      <c r="I1041" s="43" t="str">
        <f t="shared" si="105"/>
        <v>F</v>
      </c>
      <c r="J1041" s="62">
        <v>0</v>
      </c>
      <c r="K1041" s="61"/>
      <c r="L1041" s="61">
        <v>1</v>
      </c>
      <c r="M1041" s="61"/>
      <c r="N1041" s="61"/>
      <c r="O1041" s="61">
        <v>0</v>
      </c>
      <c r="P1041" s="61">
        <f t="shared" si="106"/>
        <v>1</v>
      </c>
    </row>
    <row r="1042" spans="2:16" x14ac:dyDescent="0.45">
      <c r="B1042" s="44">
        <v>2015</v>
      </c>
      <c r="C1042" s="43" t="s">
        <v>8374</v>
      </c>
      <c r="D1042" s="61" t="s">
        <v>8337</v>
      </c>
      <c r="E1042" s="21">
        <v>45</v>
      </c>
      <c r="F1042" s="73">
        <v>52500</v>
      </c>
      <c r="G1042" s="62" t="s">
        <v>8409</v>
      </c>
      <c r="H1042" s="43" t="str">
        <f t="shared" si="107"/>
        <v/>
      </c>
      <c r="I1042" s="43" t="str">
        <f t="shared" si="105"/>
        <v>F</v>
      </c>
      <c r="J1042" s="62">
        <v>1469</v>
      </c>
      <c r="K1042" s="61"/>
      <c r="L1042" s="61">
        <v>2</v>
      </c>
      <c r="M1042" s="61"/>
      <c r="N1042" s="61"/>
      <c r="O1042" s="61">
        <v>12</v>
      </c>
      <c r="P1042" s="61">
        <f t="shared" si="106"/>
        <v>2</v>
      </c>
    </row>
    <row r="1043" spans="2:16" x14ac:dyDescent="0.45">
      <c r="B1043" s="44">
        <v>2015</v>
      </c>
      <c r="C1043" s="43" t="s">
        <v>8374</v>
      </c>
      <c r="D1043" s="61" t="s">
        <v>8348</v>
      </c>
      <c r="E1043" s="21">
        <v>45</v>
      </c>
      <c r="F1043" s="73">
        <v>50000</v>
      </c>
      <c r="G1043" s="62" t="s">
        <v>8409</v>
      </c>
      <c r="H1043" s="43" t="str">
        <f t="shared" si="107"/>
        <v/>
      </c>
      <c r="I1043" s="43" t="str">
        <f t="shared" si="105"/>
        <v>F</v>
      </c>
      <c r="J1043" s="62">
        <v>50</v>
      </c>
      <c r="K1043" s="61"/>
      <c r="L1043" s="61">
        <v>1</v>
      </c>
      <c r="M1043" s="61"/>
      <c r="N1043" s="61"/>
      <c r="O1043" s="61">
        <v>2</v>
      </c>
      <c r="P1043" s="61">
        <f t="shared" si="106"/>
        <v>1</v>
      </c>
    </row>
    <row r="1044" spans="2:16" x14ac:dyDescent="0.45">
      <c r="B1044" s="44">
        <v>2015</v>
      </c>
      <c r="C1044" s="43" t="s">
        <v>8374</v>
      </c>
      <c r="D1044" s="61" t="s">
        <v>8349</v>
      </c>
      <c r="E1044" s="21">
        <v>46.633081597223281</v>
      </c>
      <c r="F1044" s="73">
        <v>155000</v>
      </c>
      <c r="G1044" s="62" t="s">
        <v>8409</v>
      </c>
      <c r="H1044" s="43" t="str">
        <f t="shared" si="107"/>
        <v>S</v>
      </c>
      <c r="I1044" s="43" t="str">
        <f t="shared" si="105"/>
        <v/>
      </c>
      <c r="J1044" s="62">
        <v>412621.14</v>
      </c>
      <c r="K1044" s="61">
        <v>4</v>
      </c>
      <c r="L1044" s="61"/>
      <c r="M1044" s="61"/>
      <c r="N1044" s="61"/>
      <c r="O1044" s="61">
        <v>1997</v>
      </c>
      <c r="P1044" s="61">
        <f t="shared" si="106"/>
        <v>4</v>
      </c>
    </row>
    <row r="1045" spans="2:16" x14ac:dyDescent="0.45">
      <c r="B1045" s="44">
        <v>2015</v>
      </c>
      <c r="C1045" s="43" t="s">
        <v>8374</v>
      </c>
      <c r="D1045" s="61" t="s">
        <v>8335</v>
      </c>
      <c r="E1045" s="21">
        <v>27.276707175926276</v>
      </c>
      <c r="F1045" s="73">
        <v>70000</v>
      </c>
      <c r="G1045" s="62" t="s">
        <v>8409</v>
      </c>
      <c r="H1045" s="43" t="str">
        <f t="shared" si="107"/>
        <v/>
      </c>
      <c r="I1045" s="43" t="str">
        <f t="shared" si="105"/>
        <v>F</v>
      </c>
      <c r="J1045" s="62">
        <v>1403</v>
      </c>
      <c r="K1045" s="61"/>
      <c r="L1045" s="61">
        <v>2</v>
      </c>
      <c r="M1045" s="61"/>
      <c r="N1045" s="61"/>
      <c r="O1045" s="61">
        <v>25</v>
      </c>
      <c r="P1045" s="61">
        <f t="shared" si="106"/>
        <v>2</v>
      </c>
    </row>
    <row r="1046" spans="2:16" x14ac:dyDescent="0.45">
      <c r="B1046" s="44">
        <v>2015</v>
      </c>
      <c r="C1046" s="43" t="s">
        <v>8374</v>
      </c>
      <c r="D1046" s="61" t="s">
        <v>8359</v>
      </c>
      <c r="E1046" s="21">
        <v>27.983344907406718</v>
      </c>
      <c r="F1046" s="73">
        <v>75000</v>
      </c>
      <c r="G1046" s="62" t="s">
        <v>8409</v>
      </c>
      <c r="H1046" s="43" t="str">
        <f t="shared" si="107"/>
        <v/>
      </c>
      <c r="I1046" s="43" t="str">
        <f t="shared" si="105"/>
        <v>F</v>
      </c>
      <c r="J1046" s="62">
        <v>500</v>
      </c>
      <c r="K1046" s="61"/>
      <c r="L1046" s="61">
        <v>1</v>
      </c>
      <c r="M1046" s="61"/>
      <c r="N1046" s="61"/>
      <c r="O1046" s="61">
        <v>1</v>
      </c>
      <c r="P1046" s="61">
        <f t="shared" si="106"/>
        <v>1</v>
      </c>
    </row>
    <row r="1047" spans="2:16" x14ac:dyDescent="0.45">
      <c r="B1047" s="44">
        <v>2015</v>
      </c>
      <c r="C1047" s="43" t="s">
        <v>8374</v>
      </c>
      <c r="D1047" s="61" t="s">
        <v>8318</v>
      </c>
      <c r="E1047" s="21">
        <v>31.583055555554893</v>
      </c>
      <c r="F1047" s="73">
        <v>52700</v>
      </c>
      <c r="G1047" s="62" t="s">
        <v>8409</v>
      </c>
      <c r="H1047" s="43" t="str">
        <f t="shared" si="107"/>
        <v/>
      </c>
      <c r="I1047" s="43" t="str">
        <f t="shared" si="105"/>
        <v>F</v>
      </c>
      <c r="J1047" s="62">
        <v>10066</v>
      </c>
      <c r="K1047" s="61">
        <v>3</v>
      </c>
      <c r="L1047" s="61">
        <v>3</v>
      </c>
      <c r="M1047" s="61"/>
      <c r="N1047" s="61"/>
      <c r="O1047" s="61">
        <v>50</v>
      </c>
      <c r="P1047" s="61">
        <f t="shared" si="106"/>
        <v>6</v>
      </c>
    </row>
    <row r="1048" spans="2:16" x14ac:dyDescent="0.45">
      <c r="B1048" s="44">
        <v>2015</v>
      </c>
      <c r="C1048" s="43" t="s">
        <v>8374</v>
      </c>
      <c r="D1048" s="61" t="s">
        <v>8355</v>
      </c>
      <c r="E1048" s="21">
        <v>28</v>
      </c>
      <c r="F1048" s="73">
        <v>280000</v>
      </c>
      <c r="G1048" s="62" t="s">
        <v>8409</v>
      </c>
      <c r="H1048" s="43" t="str">
        <f t="shared" si="107"/>
        <v>S</v>
      </c>
      <c r="I1048" s="43" t="str">
        <f t="shared" si="105"/>
        <v/>
      </c>
      <c r="J1048" s="62">
        <v>5233</v>
      </c>
      <c r="K1048" s="61"/>
      <c r="L1048" s="61"/>
      <c r="M1048" s="61">
        <v>1</v>
      </c>
      <c r="N1048" s="61"/>
      <c r="O1048" s="61">
        <v>17</v>
      </c>
      <c r="P1048" s="61">
        <f t="shared" si="106"/>
        <v>1</v>
      </c>
    </row>
    <row r="1049" spans="2:16" x14ac:dyDescent="0.45">
      <c r="B1049" s="44">
        <v>2015</v>
      </c>
      <c r="C1049" s="43" t="s">
        <v>8374</v>
      </c>
      <c r="D1049" s="61" t="s">
        <v>8357</v>
      </c>
      <c r="E1049" s="21">
        <v>31.093622685184528</v>
      </c>
      <c r="F1049" s="73">
        <v>170000</v>
      </c>
      <c r="G1049" s="62" t="s">
        <v>8409</v>
      </c>
      <c r="H1049" s="43" t="str">
        <f t="shared" si="107"/>
        <v/>
      </c>
      <c r="I1049" s="43" t="str">
        <f t="shared" si="105"/>
        <v>F</v>
      </c>
      <c r="J1049" s="62">
        <v>188669</v>
      </c>
      <c r="K1049" s="61">
        <v>2</v>
      </c>
      <c r="L1049" s="61"/>
      <c r="M1049" s="61"/>
      <c r="N1049" s="61"/>
      <c r="O1049" s="61">
        <v>1784</v>
      </c>
      <c r="P1049" s="61">
        <f t="shared" si="106"/>
        <v>2</v>
      </c>
    </row>
    <row r="1050" spans="2:16" x14ac:dyDescent="0.45">
      <c r="B1050" s="44">
        <v>2015</v>
      </c>
      <c r="C1050" s="43" t="s">
        <v>8374</v>
      </c>
      <c r="D1050" s="61" t="s">
        <v>8311</v>
      </c>
      <c r="E1050" s="21">
        <v>37.5</v>
      </c>
      <c r="F1050" s="73">
        <v>66600</v>
      </c>
      <c r="G1050" s="62" t="s">
        <v>8409</v>
      </c>
      <c r="H1050" s="43" t="str">
        <f t="shared" si="107"/>
        <v>S</v>
      </c>
      <c r="I1050" s="43" t="str">
        <f t="shared" si="105"/>
        <v/>
      </c>
      <c r="J1050" s="62">
        <v>77058.28</v>
      </c>
      <c r="K1050" s="61">
        <v>4</v>
      </c>
      <c r="L1050" s="61"/>
      <c r="M1050" s="61"/>
      <c r="N1050" s="61"/>
      <c r="O1050" s="61">
        <v>421</v>
      </c>
      <c r="P1050" s="61">
        <f t="shared" si="106"/>
        <v>4</v>
      </c>
    </row>
    <row r="1051" spans="2:16" x14ac:dyDescent="0.45">
      <c r="B1051" s="44">
        <v>2015</v>
      </c>
      <c r="C1051" s="43" t="s">
        <v>8374</v>
      </c>
      <c r="D1051" s="61" t="s">
        <v>8320</v>
      </c>
      <c r="E1051" s="21">
        <v>36.999803240739858</v>
      </c>
      <c r="F1051" s="73">
        <v>428400</v>
      </c>
      <c r="G1051" s="62" t="s">
        <v>8409</v>
      </c>
      <c r="H1051" s="43" t="str">
        <f t="shared" si="107"/>
        <v/>
      </c>
      <c r="I1051" s="43" t="str">
        <f t="shared" si="105"/>
        <v>F</v>
      </c>
      <c r="J1051" s="62">
        <v>676.32999999999993</v>
      </c>
      <c r="K1051" s="61"/>
      <c r="L1051" s="61">
        <v>1</v>
      </c>
      <c r="M1051" s="61">
        <v>4</v>
      </c>
      <c r="N1051" s="61"/>
      <c r="O1051" s="61">
        <v>6</v>
      </c>
      <c r="P1051" s="61">
        <f t="shared" si="106"/>
        <v>5</v>
      </c>
    </row>
    <row r="1052" spans="2:16" x14ac:dyDescent="0.45">
      <c r="B1052" s="44">
        <v>2015</v>
      </c>
      <c r="C1052" s="43" t="s">
        <v>8373</v>
      </c>
      <c r="D1052" s="61" t="s">
        <v>8315</v>
      </c>
      <c r="E1052" s="21">
        <v>27.875458002646546</v>
      </c>
      <c r="F1052" s="73">
        <v>222425</v>
      </c>
      <c r="G1052" s="62" t="s">
        <v>8409</v>
      </c>
      <c r="H1052" s="43" t="str">
        <f t="shared" si="107"/>
        <v>S</v>
      </c>
      <c r="I1052" s="43" t="str">
        <f t="shared" si="105"/>
        <v/>
      </c>
      <c r="J1052" s="62">
        <v>242127.96</v>
      </c>
      <c r="K1052" s="61">
        <v>7</v>
      </c>
      <c r="L1052" s="61"/>
      <c r="M1052" s="61"/>
      <c r="N1052" s="61"/>
      <c r="O1052" s="61">
        <v>2326</v>
      </c>
      <c r="P1052" s="61">
        <f t="shared" si="106"/>
        <v>7</v>
      </c>
    </row>
    <row r="1053" spans="2:16" x14ac:dyDescent="0.45">
      <c r="B1053" s="44">
        <v>2015</v>
      </c>
      <c r="C1053" s="43" t="s">
        <v>8373</v>
      </c>
      <c r="D1053" s="61" t="s">
        <v>8349</v>
      </c>
      <c r="E1053" s="21">
        <v>32.276983024693131</v>
      </c>
      <c r="F1053" s="73">
        <v>206000</v>
      </c>
      <c r="G1053" s="62" t="s">
        <v>8409</v>
      </c>
      <c r="H1053" s="43" t="str">
        <f t="shared" si="107"/>
        <v>S</v>
      </c>
      <c r="I1053" s="43" t="str">
        <f t="shared" si="105"/>
        <v/>
      </c>
      <c r="J1053" s="62">
        <v>239931.31</v>
      </c>
      <c r="K1053" s="61">
        <v>3</v>
      </c>
      <c r="L1053" s="61"/>
      <c r="M1053" s="61"/>
      <c r="N1053" s="61"/>
      <c r="O1053" s="61">
        <v>984</v>
      </c>
      <c r="P1053" s="61">
        <f t="shared" si="106"/>
        <v>3</v>
      </c>
    </row>
    <row r="1054" spans="2:16" x14ac:dyDescent="0.45">
      <c r="B1054" s="44">
        <v>2015</v>
      </c>
      <c r="C1054" s="43" t="s">
        <v>8373</v>
      </c>
      <c r="D1054" s="61" t="s">
        <v>8359</v>
      </c>
      <c r="E1054" s="21">
        <v>52.826365740739369</v>
      </c>
      <c r="F1054" s="73">
        <v>130000</v>
      </c>
      <c r="G1054" s="62" t="s">
        <v>8409</v>
      </c>
      <c r="H1054" s="43" t="str">
        <f t="shared" si="107"/>
        <v/>
      </c>
      <c r="I1054" s="43" t="str">
        <f t="shared" si="105"/>
        <v>F</v>
      </c>
      <c r="J1054" s="62">
        <v>2726</v>
      </c>
      <c r="K1054" s="61"/>
      <c r="L1054" s="61">
        <v>3</v>
      </c>
      <c r="M1054" s="61"/>
      <c r="N1054" s="61"/>
      <c r="O1054" s="61">
        <v>25</v>
      </c>
      <c r="P1054" s="61">
        <f t="shared" si="106"/>
        <v>3</v>
      </c>
    </row>
    <row r="1055" spans="2:16" x14ac:dyDescent="0.45">
      <c r="B1055" s="44">
        <v>2015</v>
      </c>
      <c r="C1055" s="43" t="s">
        <v>8373</v>
      </c>
      <c r="D1055" s="61" t="s">
        <v>8339</v>
      </c>
      <c r="E1055" s="21">
        <v>36.251640624999709</v>
      </c>
      <c r="F1055" s="73">
        <v>51500</v>
      </c>
      <c r="G1055" s="62" t="s">
        <v>8409</v>
      </c>
      <c r="H1055" s="43" t="str">
        <f t="shared" si="107"/>
        <v/>
      </c>
      <c r="I1055" s="43" t="str">
        <f t="shared" si="105"/>
        <v>F</v>
      </c>
      <c r="J1055" s="62">
        <v>49991</v>
      </c>
      <c r="K1055" s="61">
        <v>3</v>
      </c>
      <c r="L1055" s="61">
        <v>1</v>
      </c>
      <c r="M1055" s="61"/>
      <c r="N1055" s="61"/>
      <c r="O1055" s="61">
        <v>404</v>
      </c>
      <c r="P1055" s="61">
        <f t="shared" si="106"/>
        <v>4</v>
      </c>
    </row>
    <row r="1056" spans="2:16" x14ac:dyDescent="0.45">
      <c r="B1056" s="44">
        <v>2015</v>
      </c>
      <c r="C1056" s="43" t="s">
        <v>8373</v>
      </c>
      <c r="D1056" s="61" t="s">
        <v>8318</v>
      </c>
      <c r="E1056" s="21">
        <v>32.094094551281721</v>
      </c>
      <c r="F1056" s="73">
        <v>122648</v>
      </c>
      <c r="G1056" s="62" t="s">
        <v>8409</v>
      </c>
      <c r="H1056" s="43" t="str">
        <f t="shared" si="107"/>
        <v/>
      </c>
      <c r="I1056" s="43" t="str">
        <f t="shared" si="105"/>
        <v>F</v>
      </c>
      <c r="J1056" s="62">
        <v>79219.820000000007</v>
      </c>
      <c r="K1056" s="61">
        <v>12</v>
      </c>
      <c r="L1056" s="61">
        <v>14</v>
      </c>
      <c r="M1056" s="61"/>
      <c r="N1056" s="61"/>
      <c r="O1056" s="61">
        <v>925</v>
      </c>
      <c r="P1056" s="61">
        <f t="shared" si="106"/>
        <v>26</v>
      </c>
    </row>
    <row r="1057" spans="2:16" x14ac:dyDescent="0.45">
      <c r="B1057" s="44">
        <v>2015</v>
      </c>
      <c r="C1057" s="43" t="s">
        <v>8373</v>
      </c>
      <c r="D1057" s="61" t="s">
        <v>8357</v>
      </c>
      <c r="E1057" s="21">
        <v>30.414714506177308</v>
      </c>
      <c r="F1057" s="73">
        <v>85000</v>
      </c>
      <c r="G1057" s="62" t="s">
        <v>8409</v>
      </c>
      <c r="H1057" s="43" t="str">
        <f t="shared" si="107"/>
        <v/>
      </c>
      <c r="I1057" s="43" t="str">
        <f t="shared" si="105"/>
        <v>F</v>
      </c>
      <c r="J1057" s="62">
        <v>8496</v>
      </c>
      <c r="K1057" s="61"/>
      <c r="L1057" s="61">
        <v>3</v>
      </c>
      <c r="M1057" s="61"/>
      <c r="N1057" s="61"/>
      <c r="O1057" s="61">
        <v>74</v>
      </c>
      <c r="P1057" s="61">
        <f t="shared" si="106"/>
        <v>3</v>
      </c>
    </row>
    <row r="1058" spans="2:16" x14ac:dyDescent="0.45">
      <c r="B1058" s="44">
        <v>2015</v>
      </c>
      <c r="C1058" s="43" t="s">
        <v>8373</v>
      </c>
      <c r="D1058" s="61" t="s">
        <v>8341</v>
      </c>
      <c r="E1058" s="21">
        <v>30.041666666669091</v>
      </c>
      <c r="F1058" s="73">
        <v>73000</v>
      </c>
      <c r="G1058" s="62" t="s">
        <v>8409</v>
      </c>
      <c r="H1058" s="43" t="str">
        <f t="shared" si="107"/>
        <v/>
      </c>
      <c r="I1058" s="43" t="str">
        <f t="shared" si="105"/>
        <v>F</v>
      </c>
      <c r="J1058" s="62">
        <v>5431</v>
      </c>
      <c r="K1058" s="61"/>
      <c r="L1058" s="61">
        <v>2</v>
      </c>
      <c r="M1058" s="61">
        <v>1</v>
      </c>
      <c r="N1058" s="61"/>
      <c r="O1058" s="61">
        <v>47</v>
      </c>
      <c r="P1058" s="61">
        <f t="shared" si="106"/>
        <v>3</v>
      </c>
    </row>
    <row r="1059" spans="2:16" x14ac:dyDescent="0.45">
      <c r="B1059" s="44">
        <v>2015</v>
      </c>
      <c r="C1059" s="43" t="s">
        <v>8373</v>
      </c>
      <c r="D1059" s="61" t="s">
        <v>8321</v>
      </c>
      <c r="E1059" s="21">
        <v>37.792546296299406</v>
      </c>
      <c r="F1059" s="73">
        <v>350000</v>
      </c>
      <c r="G1059" s="62" t="s">
        <v>8409</v>
      </c>
      <c r="H1059" s="43" t="str">
        <f t="shared" si="107"/>
        <v/>
      </c>
      <c r="I1059" s="43" t="str">
        <f t="shared" si="105"/>
        <v>F</v>
      </c>
      <c r="J1059" s="62">
        <v>97601</v>
      </c>
      <c r="K1059" s="61"/>
      <c r="L1059" s="61"/>
      <c r="M1059" s="61">
        <v>2</v>
      </c>
      <c r="N1059" s="61"/>
      <c r="O1059" s="61">
        <v>603</v>
      </c>
      <c r="P1059" s="61">
        <f t="shared" si="106"/>
        <v>2</v>
      </c>
    </row>
    <row r="1060" spans="2:16" x14ac:dyDescent="0.45">
      <c r="B1060" s="44">
        <v>2015</v>
      </c>
      <c r="C1060" s="43" t="s">
        <v>8372</v>
      </c>
      <c r="D1060" s="61" t="s">
        <v>8316</v>
      </c>
      <c r="E1060" s="21">
        <v>60.041666666671517</v>
      </c>
      <c r="F1060" s="73">
        <v>50000</v>
      </c>
      <c r="G1060" s="62" t="s">
        <v>8409</v>
      </c>
      <c r="H1060" s="43" t="str">
        <f t="shared" si="107"/>
        <v/>
      </c>
      <c r="I1060" s="43" t="str">
        <f t="shared" si="105"/>
        <v>F</v>
      </c>
      <c r="J1060" s="62">
        <v>6</v>
      </c>
      <c r="K1060" s="61"/>
      <c r="L1060" s="61">
        <v>1</v>
      </c>
      <c r="M1060" s="61"/>
      <c r="N1060" s="61"/>
      <c r="O1060" s="61">
        <v>2</v>
      </c>
      <c r="P1060" s="61">
        <f t="shared" si="106"/>
        <v>1</v>
      </c>
    </row>
    <row r="1061" spans="2:16" x14ac:dyDescent="0.45">
      <c r="B1061" s="44">
        <v>2015</v>
      </c>
      <c r="C1061" s="43" t="s">
        <v>8372</v>
      </c>
      <c r="D1061" s="61" t="s">
        <v>8315</v>
      </c>
      <c r="E1061" s="21">
        <v>33.927905092590663</v>
      </c>
      <c r="F1061" s="73">
        <v>134000</v>
      </c>
      <c r="G1061" s="62" t="s">
        <v>8409</v>
      </c>
      <c r="H1061" s="43" t="str">
        <f t="shared" si="107"/>
        <v>S</v>
      </c>
      <c r="I1061" s="43" t="str">
        <f t="shared" si="105"/>
        <v/>
      </c>
      <c r="J1061" s="62">
        <v>158111.22</v>
      </c>
      <c r="K1061" s="61">
        <v>3</v>
      </c>
      <c r="L1061" s="61"/>
      <c r="M1061" s="61"/>
      <c r="N1061" s="61"/>
      <c r="O1061" s="61">
        <v>1057</v>
      </c>
      <c r="P1061" s="61">
        <f t="shared" si="106"/>
        <v>3</v>
      </c>
    </row>
    <row r="1062" spans="2:16" x14ac:dyDescent="0.45">
      <c r="B1062" s="44">
        <v>2015</v>
      </c>
      <c r="C1062" s="43" t="s">
        <v>8372</v>
      </c>
      <c r="D1062" s="61" t="s">
        <v>8318</v>
      </c>
      <c r="E1062" s="21">
        <v>28.688987911522418</v>
      </c>
      <c r="F1062" s="73">
        <v>173200</v>
      </c>
      <c r="G1062" s="62" t="s">
        <v>8409</v>
      </c>
      <c r="H1062" s="43" t="str">
        <f t="shared" si="107"/>
        <v/>
      </c>
      <c r="I1062" s="43" t="str">
        <f t="shared" si="105"/>
        <v>F</v>
      </c>
      <c r="J1062" s="62">
        <v>104886.86</v>
      </c>
      <c r="K1062" s="61">
        <v>12</v>
      </c>
      <c r="L1062" s="61">
        <v>6</v>
      </c>
      <c r="M1062" s="61"/>
      <c r="N1062" s="61"/>
      <c r="O1062" s="61">
        <v>999</v>
      </c>
      <c r="P1062" s="61">
        <f t="shared" si="106"/>
        <v>18</v>
      </c>
    </row>
    <row r="1063" spans="2:16" x14ac:dyDescent="0.45">
      <c r="B1063" s="44">
        <v>2015</v>
      </c>
      <c r="C1063" s="43" t="s">
        <v>8372</v>
      </c>
      <c r="D1063" s="61" t="s">
        <v>8357</v>
      </c>
      <c r="E1063" s="21">
        <v>31.627881944445107</v>
      </c>
      <c r="F1063" s="73">
        <v>760000</v>
      </c>
      <c r="G1063" s="62" t="s">
        <v>8409</v>
      </c>
      <c r="H1063" s="43" t="str">
        <f t="shared" si="107"/>
        <v/>
      </c>
      <c r="I1063" s="43" t="str">
        <f t="shared" si="105"/>
        <v>F</v>
      </c>
      <c r="J1063" s="62">
        <v>8647.19</v>
      </c>
      <c r="K1063" s="61"/>
      <c r="L1063" s="61">
        <v>3</v>
      </c>
      <c r="M1063" s="61">
        <v>1</v>
      </c>
      <c r="N1063" s="61"/>
      <c r="O1063" s="61">
        <v>93</v>
      </c>
      <c r="P1063" s="61">
        <f t="shared" si="106"/>
        <v>4</v>
      </c>
    </row>
    <row r="1064" spans="2:16" x14ac:dyDescent="0.45">
      <c r="B1064" s="44">
        <v>2015</v>
      </c>
      <c r="C1064" s="43" t="s">
        <v>8372</v>
      </c>
      <c r="D1064" s="61" t="s">
        <v>8321</v>
      </c>
      <c r="E1064" s="21">
        <v>39.216666666668608</v>
      </c>
      <c r="F1064" s="73">
        <v>279000</v>
      </c>
      <c r="G1064" s="62" t="s">
        <v>8409</v>
      </c>
      <c r="H1064" s="43" t="str">
        <f t="shared" si="107"/>
        <v/>
      </c>
      <c r="I1064" s="43" t="str">
        <f t="shared" si="105"/>
        <v>F</v>
      </c>
      <c r="J1064" s="62">
        <v>179379</v>
      </c>
      <c r="K1064" s="61"/>
      <c r="L1064" s="61">
        <v>3</v>
      </c>
      <c r="M1064" s="61">
        <v>2</v>
      </c>
      <c r="N1064" s="61"/>
      <c r="O1064" s="61">
        <v>252</v>
      </c>
      <c r="P1064" s="61">
        <f t="shared" si="106"/>
        <v>5</v>
      </c>
    </row>
    <row r="1065" spans="2:16" x14ac:dyDescent="0.45">
      <c r="B1065" s="44">
        <v>2015</v>
      </c>
      <c r="C1065" s="43" t="s">
        <v>8372</v>
      </c>
      <c r="D1065" s="61" t="s">
        <v>8320</v>
      </c>
      <c r="E1065" s="21">
        <v>37.5</v>
      </c>
      <c r="F1065" s="73">
        <v>98828</v>
      </c>
      <c r="G1065" s="62" t="s">
        <v>8409</v>
      </c>
      <c r="H1065" s="43" t="str">
        <f t="shared" si="107"/>
        <v/>
      </c>
      <c r="I1065" s="43" t="str">
        <f t="shared" si="105"/>
        <v>F</v>
      </c>
      <c r="J1065" s="62">
        <v>187</v>
      </c>
      <c r="K1065" s="61"/>
      <c r="L1065" s="61">
        <v>3</v>
      </c>
      <c r="M1065" s="61">
        <v>3</v>
      </c>
      <c r="N1065" s="61"/>
      <c r="O1065" s="61">
        <v>8</v>
      </c>
      <c r="P1065" s="61">
        <f t="shared" si="106"/>
        <v>6</v>
      </c>
    </row>
    <row r="1066" spans="2:16" x14ac:dyDescent="0.45">
      <c r="B1066" s="44">
        <v>2016</v>
      </c>
      <c r="C1066" s="43" t="s">
        <v>8379</v>
      </c>
      <c r="D1066" s="61" t="s">
        <v>8315</v>
      </c>
      <c r="E1066" s="21">
        <v>30</v>
      </c>
      <c r="F1066" s="73">
        <v>60000</v>
      </c>
      <c r="G1066" s="62" t="s">
        <v>8409</v>
      </c>
      <c r="H1066" s="43" t="str">
        <f t="shared" si="107"/>
        <v>S</v>
      </c>
      <c r="I1066" s="43" t="str">
        <f t="shared" si="105"/>
        <v/>
      </c>
      <c r="J1066" s="62">
        <v>64332.27</v>
      </c>
      <c r="K1066" s="61">
        <v>2</v>
      </c>
      <c r="L1066" s="61"/>
      <c r="M1066" s="61"/>
      <c r="N1066" s="61"/>
      <c r="O1066" s="61">
        <v>746</v>
      </c>
      <c r="P1066" s="61">
        <f t="shared" si="106"/>
        <v>2</v>
      </c>
    </row>
    <row r="1067" spans="2:16" x14ac:dyDescent="0.45">
      <c r="B1067" s="44">
        <v>2016</v>
      </c>
      <c r="C1067" s="43" t="s">
        <v>8379</v>
      </c>
      <c r="D1067" s="61" t="s">
        <v>8314</v>
      </c>
      <c r="E1067" s="21">
        <v>29.997106481481751</v>
      </c>
      <c r="F1067" s="73">
        <v>1500000</v>
      </c>
      <c r="G1067" s="62" t="s">
        <v>8409</v>
      </c>
      <c r="H1067" s="43" t="str">
        <f t="shared" si="107"/>
        <v/>
      </c>
      <c r="I1067" s="43" t="str">
        <f t="shared" si="105"/>
        <v>F</v>
      </c>
      <c r="J1067" s="62">
        <v>0</v>
      </c>
      <c r="K1067" s="61"/>
      <c r="L1067" s="61">
        <v>1</v>
      </c>
      <c r="M1067" s="61"/>
      <c r="N1067" s="61"/>
      <c r="O1067" s="61">
        <v>0</v>
      </c>
      <c r="P1067" s="61">
        <f t="shared" si="106"/>
        <v>1</v>
      </c>
    </row>
    <row r="1068" spans="2:16" x14ac:dyDescent="0.45">
      <c r="B1068" s="44">
        <v>2016</v>
      </c>
      <c r="C1068" s="43" t="s">
        <v>8379</v>
      </c>
      <c r="D1068" s="61" t="s">
        <v>8337</v>
      </c>
      <c r="E1068" s="21">
        <v>37</v>
      </c>
      <c r="F1068" s="73">
        <v>125000</v>
      </c>
      <c r="G1068" s="62" t="s">
        <v>8409</v>
      </c>
      <c r="H1068" s="43" t="str">
        <f t="shared" si="107"/>
        <v/>
      </c>
      <c r="I1068" s="43" t="str">
        <f t="shared" si="105"/>
        <v>F</v>
      </c>
      <c r="J1068" s="62">
        <v>888</v>
      </c>
      <c r="K1068" s="61"/>
      <c r="L1068" s="61">
        <v>2</v>
      </c>
      <c r="M1068" s="61">
        <v>1</v>
      </c>
      <c r="N1068" s="61"/>
      <c r="O1068" s="61">
        <v>21</v>
      </c>
      <c r="P1068" s="61">
        <f t="shared" si="106"/>
        <v>3</v>
      </c>
    </row>
    <row r="1069" spans="2:16" x14ac:dyDescent="0.45">
      <c r="B1069" s="44">
        <v>2016</v>
      </c>
      <c r="C1069" s="43" t="s">
        <v>8379</v>
      </c>
      <c r="D1069" s="61" t="s">
        <v>8349</v>
      </c>
      <c r="E1069" s="21">
        <v>38.035150462962825</v>
      </c>
      <c r="F1069" s="73">
        <v>172100</v>
      </c>
      <c r="G1069" s="62" t="s">
        <v>8409</v>
      </c>
      <c r="H1069" s="43" t="str">
        <f t="shared" si="107"/>
        <v>S</v>
      </c>
      <c r="I1069" s="43" t="str">
        <f t="shared" si="105"/>
        <v/>
      </c>
      <c r="J1069" s="62">
        <v>879999</v>
      </c>
      <c r="K1069" s="61">
        <v>3</v>
      </c>
      <c r="L1069" s="61"/>
      <c r="M1069" s="61"/>
      <c r="N1069" s="61"/>
      <c r="O1069" s="61">
        <v>4598</v>
      </c>
      <c r="P1069" s="61">
        <f t="shared" si="106"/>
        <v>3</v>
      </c>
    </row>
    <row r="1070" spans="2:16" x14ac:dyDescent="0.45">
      <c r="B1070" s="44">
        <v>2016</v>
      </c>
      <c r="C1070" s="43" t="s">
        <v>8379</v>
      </c>
      <c r="D1070" s="61" t="s">
        <v>8359</v>
      </c>
      <c r="E1070" s="21">
        <v>30</v>
      </c>
      <c r="F1070" s="73">
        <v>381000</v>
      </c>
      <c r="G1070" s="62" t="s">
        <v>8409</v>
      </c>
      <c r="H1070" s="43" t="str">
        <f t="shared" si="107"/>
        <v/>
      </c>
      <c r="I1070" s="43" t="str">
        <f t="shared" si="105"/>
        <v>F</v>
      </c>
      <c r="J1070" s="62">
        <v>6658</v>
      </c>
      <c r="K1070" s="61">
        <v>1</v>
      </c>
      <c r="L1070" s="61"/>
      <c r="M1070" s="61">
        <v>1</v>
      </c>
      <c r="N1070" s="61"/>
      <c r="O1070" s="61">
        <v>71</v>
      </c>
      <c r="P1070" s="61">
        <f t="shared" si="106"/>
        <v>2</v>
      </c>
    </row>
    <row r="1071" spans="2:16" x14ac:dyDescent="0.45">
      <c r="B1071" s="44">
        <v>2016</v>
      </c>
      <c r="C1071" s="43" t="s">
        <v>8379</v>
      </c>
      <c r="D1071" s="61" t="s">
        <v>8318</v>
      </c>
      <c r="E1071" s="21">
        <v>29.357628600823471</v>
      </c>
      <c r="F1071" s="73">
        <v>133300</v>
      </c>
      <c r="G1071" s="62" t="s">
        <v>8409</v>
      </c>
      <c r="H1071" s="43" t="str">
        <f t="shared" si="107"/>
        <v/>
      </c>
      <c r="I1071" s="43" t="str">
        <f t="shared" si="105"/>
        <v>F</v>
      </c>
      <c r="J1071" s="62">
        <v>116155.05</v>
      </c>
      <c r="K1071" s="61">
        <v>12</v>
      </c>
      <c r="L1071" s="61">
        <v>6</v>
      </c>
      <c r="M1071" s="61"/>
      <c r="N1071" s="61"/>
      <c r="O1071" s="61">
        <v>1200</v>
      </c>
      <c r="P1071" s="61">
        <f t="shared" si="106"/>
        <v>18</v>
      </c>
    </row>
    <row r="1072" spans="2:16" x14ac:dyDescent="0.45">
      <c r="B1072" s="44">
        <v>2016</v>
      </c>
      <c r="C1072" s="43" t="s">
        <v>8379</v>
      </c>
      <c r="D1072" s="61" t="s">
        <v>8321</v>
      </c>
      <c r="E1072" s="21">
        <v>45</v>
      </c>
      <c r="F1072" s="73">
        <v>179000</v>
      </c>
      <c r="G1072" s="62" t="s">
        <v>8409</v>
      </c>
      <c r="H1072" s="43" t="str">
        <f t="shared" si="107"/>
        <v/>
      </c>
      <c r="I1072" s="43" t="str">
        <f t="shared" si="105"/>
        <v>F</v>
      </c>
      <c r="J1072" s="62">
        <v>22910</v>
      </c>
      <c r="K1072" s="61"/>
      <c r="L1072" s="61">
        <v>3</v>
      </c>
      <c r="M1072" s="61"/>
      <c r="N1072" s="61"/>
      <c r="O1072" s="61">
        <v>162</v>
      </c>
      <c r="P1072" s="61">
        <f t="shared" si="106"/>
        <v>3</v>
      </c>
    </row>
    <row r="1073" spans="2:16" x14ac:dyDescent="0.45">
      <c r="B1073" s="44">
        <v>2016</v>
      </c>
      <c r="C1073" s="43" t="s">
        <v>8371</v>
      </c>
      <c r="D1073" s="61" t="s">
        <v>8314</v>
      </c>
      <c r="E1073" s="21">
        <v>30</v>
      </c>
      <c r="F1073" s="73">
        <v>360000</v>
      </c>
      <c r="G1073" s="62" t="s">
        <v>8409</v>
      </c>
      <c r="H1073" s="43" t="str">
        <f t="shared" si="107"/>
        <v/>
      </c>
      <c r="I1073" s="43" t="str">
        <f t="shared" si="105"/>
        <v>F</v>
      </c>
      <c r="J1073" s="62">
        <v>0</v>
      </c>
      <c r="K1073" s="61"/>
      <c r="L1073" s="61">
        <v>2</v>
      </c>
      <c r="M1073" s="61"/>
      <c r="N1073" s="61"/>
      <c r="O1073" s="61">
        <v>0</v>
      </c>
      <c r="P1073" s="61">
        <f t="shared" si="106"/>
        <v>2</v>
      </c>
    </row>
    <row r="1074" spans="2:16" x14ac:dyDescent="0.45">
      <c r="B1074" s="44">
        <v>2016</v>
      </c>
      <c r="C1074" s="43" t="s">
        <v>8371</v>
      </c>
      <c r="D1074" s="61" t="s">
        <v>8349</v>
      </c>
      <c r="E1074" s="21">
        <v>37.5</v>
      </c>
      <c r="F1074" s="73">
        <v>60000</v>
      </c>
      <c r="G1074" s="62" t="s">
        <v>8409</v>
      </c>
      <c r="H1074" s="43" t="str">
        <f t="shared" si="107"/>
        <v>S</v>
      </c>
      <c r="I1074" s="43" t="str">
        <f t="shared" si="105"/>
        <v/>
      </c>
      <c r="J1074" s="62">
        <v>250109.9</v>
      </c>
      <c r="K1074" s="61">
        <v>2</v>
      </c>
      <c r="L1074" s="61"/>
      <c r="M1074" s="61"/>
      <c r="N1074" s="61"/>
      <c r="O1074" s="61">
        <v>2058</v>
      </c>
      <c r="P1074" s="61">
        <f t="shared" si="106"/>
        <v>2</v>
      </c>
    </row>
    <row r="1075" spans="2:16" x14ac:dyDescent="0.45">
      <c r="B1075" s="44">
        <v>2016</v>
      </c>
      <c r="C1075" s="43" t="s">
        <v>8371</v>
      </c>
      <c r="D1075" s="61" t="s">
        <v>8318</v>
      </c>
      <c r="E1075" s="21">
        <v>21.79457947530997</v>
      </c>
      <c r="F1075" s="73">
        <v>89905</v>
      </c>
      <c r="G1075" s="62" t="s">
        <v>8409</v>
      </c>
      <c r="H1075" s="43" t="str">
        <f t="shared" si="107"/>
        <v/>
      </c>
      <c r="I1075" s="43" t="str">
        <f t="shared" si="105"/>
        <v>F</v>
      </c>
      <c r="J1075" s="62">
        <v>53412</v>
      </c>
      <c r="K1075" s="61">
        <v>10</v>
      </c>
      <c r="L1075" s="61">
        <v>5</v>
      </c>
      <c r="M1075" s="61"/>
      <c r="N1075" s="61"/>
      <c r="O1075" s="61">
        <v>443</v>
      </c>
      <c r="P1075" s="61">
        <f t="shared" si="106"/>
        <v>15</v>
      </c>
    </row>
    <row r="1076" spans="2:16" x14ac:dyDescent="0.45">
      <c r="B1076" s="44">
        <v>2016</v>
      </c>
      <c r="C1076" s="43" t="s">
        <v>8371</v>
      </c>
      <c r="D1076" s="61" t="s">
        <v>8353</v>
      </c>
      <c r="E1076" s="21">
        <v>46.205729166664241</v>
      </c>
      <c r="F1076" s="73">
        <v>100000</v>
      </c>
      <c r="G1076" s="62" t="s">
        <v>8409</v>
      </c>
      <c r="H1076" s="43" t="str">
        <f t="shared" si="107"/>
        <v/>
      </c>
      <c r="I1076" s="43" t="str">
        <f t="shared" si="105"/>
        <v>F</v>
      </c>
      <c r="J1076" s="62">
        <v>0</v>
      </c>
      <c r="K1076" s="61"/>
      <c r="L1076" s="61">
        <v>1</v>
      </c>
      <c r="M1076" s="61"/>
      <c r="N1076" s="61"/>
      <c r="O1076" s="61">
        <v>0</v>
      </c>
      <c r="P1076" s="61">
        <f t="shared" si="106"/>
        <v>1</v>
      </c>
    </row>
    <row r="1077" spans="2:16" x14ac:dyDescent="0.45">
      <c r="B1077" s="44">
        <v>2016</v>
      </c>
      <c r="C1077" s="43" t="s">
        <v>8371</v>
      </c>
      <c r="D1077" s="61" t="s">
        <v>8313</v>
      </c>
      <c r="E1077" s="21">
        <v>60</v>
      </c>
      <c r="F1077" s="73">
        <v>100000000</v>
      </c>
      <c r="G1077" s="62" t="s">
        <v>8409</v>
      </c>
      <c r="H1077" s="43" t="str">
        <f t="shared" si="107"/>
        <v/>
      </c>
      <c r="I1077" s="43" t="str">
        <f t="shared" si="105"/>
        <v>F</v>
      </c>
      <c r="J1077" s="62">
        <v>0</v>
      </c>
      <c r="K1077" s="61"/>
      <c r="L1077" s="61"/>
      <c r="M1077" s="61">
        <v>1</v>
      </c>
      <c r="N1077" s="61"/>
      <c r="O1077" s="61">
        <v>0</v>
      </c>
      <c r="P1077" s="61">
        <f t="shared" si="106"/>
        <v>1</v>
      </c>
    </row>
    <row r="1078" spans="2:16" x14ac:dyDescent="0.45">
      <c r="B1078" s="44">
        <v>2016</v>
      </c>
      <c r="C1078" s="43" t="s">
        <v>8371</v>
      </c>
      <c r="D1078" s="61" t="s">
        <v>8357</v>
      </c>
      <c r="E1078" s="21">
        <v>47.508096064815618</v>
      </c>
      <c r="F1078" s="73">
        <v>51500</v>
      </c>
      <c r="G1078" s="62" t="s">
        <v>8409</v>
      </c>
      <c r="H1078" s="43" t="str">
        <f t="shared" si="107"/>
        <v/>
      </c>
      <c r="I1078" s="43" t="str">
        <f t="shared" si="105"/>
        <v>F</v>
      </c>
      <c r="J1078" s="62">
        <v>52303</v>
      </c>
      <c r="K1078" s="61">
        <v>2</v>
      </c>
      <c r="L1078" s="61"/>
      <c r="M1078" s="61"/>
      <c r="N1078" s="61"/>
      <c r="O1078" s="61">
        <v>337</v>
      </c>
      <c r="P1078" s="61">
        <f t="shared" si="106"/>
        <v>2</v>
      </c>
    </row>
    <row r="1079" spans="2:16" x14ac:dyDescent="0.45">
      <c r="B1079" s="44">
        <v>2016</v>
      </c>
      <c r="C1079" s="43" t="s">
        <v>8371</v>
      </c>
      <c r="D1079" s="61" t="s">
        <v>8321</v>
      </c>
      <c r="E1079" s="21">
        <v>40.833333333333336</v>
      </c>
      <c r="F1079" s="73">
        <v>590000</v>
      </c>
      <c r="G1079" s="62" t="s">
        <v>8409</v>
      </c>
      <c r="H1079" s="43" t="str">
        <f t="shared" si="107"/>
        <v/>
      </c>
      <c r="I1079" s="43" t="str">
        <f t="shared" si="105"/>
        <v>F</v>
      </c>
      <c r="J1079" s="62">
        <v>23859</v>
      </c>
      <c r="K1079" s="61"/>
      <c r="L1079" s="61">
        <v>3</v>
      </c>
      <c r="M1079" s="61">
        <v>3</v>
      </c>
      <c r="N1079" s="61"/>
      <c r="O1079" s="61">
        <v>194</v>
      </c>
      <c r="P1079" s="61">
        <f t="shared" si="106"/>
        <v>6</v>
      </c>
    </row>
    <row r="1080" spans="2:16" x14ac:dyDescent="0.45">
      <c r="B1080" s="44">
        <v>2016</v>
      </c>
      <c r="C1080" s="43" t="s">
        <v>8381</v>
      </c>
      <c r="D1080" s="61" t="s">
        <v>8349</v>
      </c>
      <c r="E1080" s="21">
        <v>30</v>
      </c>
      <c r="F1080" s="73">
        <v>55000</v>
      </c>
      <c r="G1080" s="62" t="s">
        <v>8409</v>
      </c>
      <c r="H1080" s="43" t="str">
        <f t="shared" si="107"/>
        <v>S</v>
      </c>
      <c r="I1080" s="43" t="str">
        <f t="shared" si="105"/>
        <v/>
      </c>
      <c r="J1080" s="62">
        <v>113793.11</v>
      </c>
      <c r="K1080" s="61">
        <v>2</v>
      </c>
      <c r="L1080" s="61"/>
      <c r="M1080" s="61"/>
      <c r="N1080" s="61"/>
      <c r="O1080" s="61">
        <v>1410</v>
      </c>
      <c r="P1080" s="61">
        <f t="shared" si="106"/>
        <v>2</v>
      </c>
    </row>
    <row r="1081" spans="2:16" x14ac:dyDescent="0.45">
      <c r="B1081" s="44">
        <v>2016</v>
      </c>
      <c r="C1081" s="43" t="s">
        <v>8377</v>
      </c>
      <c r="D1081" s="61" t="s">
        <v>8314</v>
      </c>
      <c r="E1081" s="21">
        <v>40.640875771607774</v>
      </c>
      <c r="F1081" s="73">
        <v>57300</v>
      </c>
      <c r="G1081" s="62" t="s">
        <v>8409</v>
      </c>
      <c r="H1081" s="43" t="str">
        <f t="shared" si="107"/>
        <v/>
      </c>
      <c r="I1081" s="43" t="str">
        <f t="shared" si="105"/>
        <v>F</v>
      </c>
      <c r="J1081" s="62">
        <v>9016</v>
      </c>
      <c r="K1081" s="61"/>
      <c r="L1081" s="61">
        <v>3</v>
      </c>
      <c r="M1081" s="61"/>
      <c r="N1081" s="61"/>
      <c r="O1081" s="61">
        <v>79</v>
      </c>
      <c r="P1081" s="61">
        <f t="shared" si="106"/>
        <v>3</v>
      </c>
    </row>
    <row r="1082" spans="2:16" x14ac:dyDescent="0.45">
      <c r="B1082" s="44">
        <v>2016</v>
      </c>
      <c r="C1082" s="43" t="s">
        <v>8377</v>
      </c>
      <c r="D1082" s="61" t="s">
        <v>8337</v>
      </c>
      <c r="E1082" s="21">
        <v>39.958333333335759</v>
      </c>
      <c r="F1082" s="73">
        <v>50000</v>
      </c>
      <c r="G1082" s="62" t="s">
        <v>8409</v>
      </c>
      <c r="H1082" s="43" t="str">
        <f t="shared" si="107"/>
        <v/>
      </c>
      <c r="I1082" s="43" t="str">
        <f t="shared" si="105"/>
        <v>F</v>
      </c>
      <c r="J1082" s="62">
        <v>1</v>
      </c>
      <c r="K1082" s="61"/>
      <c r="L1082" s="61">
        <v>1</v>
      </c>
      <c r="M1082" s="61"/>
      <c r="N1082" s="61"/>
      <c r="O1082" s="61">
        <v>1</v>
      </c>
      <c r="P1082" s="61">
        <f t="shared" si="106"/>
        <v>1</v>
      </c>
    </row>
    <row r="1083" spans="2:16" x14ac:dyDescent="0.45">
      <c r="B1083" s="44">
        <v>2016</v>
      </c>
      <c r="C1083" s="43" t="s">
        <v>8377</v>
      </c>
      <c r="D1083" s="61" t="s">
        <v>8318</v>
      </c>
      <c r="E1083" s="21">
        <v>40.305295862267485</v>
      </c>
      <c r="F1083" s="73">
        <v>67125</v>
      </c>
      <c r="G1083" s="62" t="s">
        <v>8409</v>
      </c>
      <c r="H1083" s="43" t="str">
        <f t="shared" si="107"/>
        <v/>
      </c>
      <c r="I1083" s="43" t="str">
        <f t="shared" si="105"/>
        <v>F</v>
      </c>
      <c r="J1083" s="62">
        <v>24116</v>
      </c>
      <c r="K1083" s="61">
        <v>8</v>
      </c>
      <c r="L1083" s="61">
        <v>8</v>
      </c>
      <c r="M1083" s="61"/>
      <c r="N1083" s="61"/>
      <c r="O1083" s="61">
        <v>375</v>
      </c>
      <c r="P1083" s="61">
        <f t="shared" si="106"/>
        <v>16</v>
      </c>
    </row>
    <row r="1084" spans="2:16" x14ac:dyDescent="0.45">
      <c r="B1084" s="44">
        <v>2016</v>
      </c>
      <c r="C1084" s="43" t="s">
        <v>8377</v>
      </c>
      <c r="D1084" s="61" t="s">
        <v>8352</v>
      </c>
      <c r="E1084" s="21">
        <v>37.458333333332121</v>
      </c>
      <c r="F1084" s="73">
        <v>53000</v>
      </c>
      <c r="G1084" s="62" t="s">
        <v>8409</v>
      </c>
      <c r="H1084" s="43" t="str">
        <f t="shared" si="107"/>
        <v>S</v>
      </c>
      <c r="I1084" s="43" t="str">
        <f t="shared" si="105"/>
        <v/>
      </c>
      <c r="J1084" s="62">
        <v>54205</v>
      </c>
      <c r="K1084" s="61">
        <v>2</v>
      </c>
      <c r="L1084" s="61"/>
      <c r="M1084" s="61"/>
      <c r="N1084" s="61"/>
      <c r="O1084" s="61">
        <v>406</v>
      </c>
      <c r="P1084" s="61">
        <f t="shared" si="106"/>
        <v>2</v>
      </c>
    </row>
    <row r="1085" spans="2:16" x14ac:dyDescent="0.45">
      <c r="B1085" s="44">
        <v>2016</v>
      </c>
      <c r="C1085" s="43" t="s">
        <v>8377</v>
      </c>
      <c r="D1085" s="61" t="s">
        <v>8334</v>
      </c>
      <c r="E1085" s="21">
        <v>29.972222222221415</v>
      </c>
      <c r="F1085" s="73">
        <v>292000</v>
      </c>
      <c r="G1085" s="62" t="s">
        <v>8409</v>
      </c>
      <c r="H1085" s="43" t="str">
        <f t="shared" si="107"/>
        <v/>
      </c>
      <c r="I1085" s="43" t="str">
        <f t="shared" si="105"/>
        <v>F</v>
      </c>
      <c r="J1085" s="62">
        <v>318</v>
      </c>
      <c r="K1085" s="61"/>
      <c r="L1085" s="61">
        <v>3</v>
      </c>
      <c r="M1085" s="61"/>
      <c r="N1085" s="61"/>
      <c r="O1085" s="61">
        <v>21</v>
      </c>
      <c r="P1085" s="61">
        <f t="shared" si="106"/>
        <v>3</v>
      </c>
    </row>
    <row r="1086" spans="2:16" x14ac:dyDescent="0.45">
      <c r="B1086" s="44">
        <v>2016</v>
      </c>
      <c r="C1086" s="43" t="s">
        <v>8377</v>
      </c>
      <c r="D1086" s="61" t="s">
        <v>8321</v>
      </c>
      <c r="E1086" s="21">
        <v>38.404761904763291</v>
      </c>
      <c r="F1086" s="73">
        <v>363000</v>
      </c>
      <c r="G1086" s="62" t="s">
        <v>8409</v>
      </c>
      <c r="H1086" s="43" t="str">
        <f t="shared" si="107"/>
        <v/>
      </c>
      <c r="I1086" s="43" t="str">
        <f t="shared" si="105"/>
        <v>F</v>
      </c>
      <c r="J1086" s="62">
        <v>44305</v>
      </c>
      <c r="K1086" s="61">
        <v>1</v>
      </c>
      <c r="L1086" s="61">
        <v>3</v>
      </c>
      <c r="M1086" s="61">
        <v>3</v>
      </c>
      <c r="N1086" s="61"/>
      <c r="O1086" s="61">
        <v>617</v>
      </c>
      <c r="P1086" s="61">
        <f t="shared" si="106"/>
        <v>7</v>
      </c>
    </row>
    <row r="1087" spans="2:16" x14ac:dyDescent="0.45">
      <c r="B1087" s="44">
        <v>2016</v>
      </c>
      <c r="C1087" s="43" t="s">
        <v>8377</v>
      </c>
      <c r="D1087" s="61" t="s">
        <v>8320</v>
      </c>
      <c r="E1087" s="21">
        <v>59.958333333335759</v>
      </c>
      <c r="F1087" s="73">
        <v>50000</v>
      </c>
      <c r="G1087" s="62" t="s">
        <v>8409</v>
      </c>
      <c r="H1087" s="43" t="str">
        <f t="shared" si="107"/>
        <v/>
      </c>
      <c r="I1087" s="43" t="str">
        <f t="shared" si="105"/>
        <v>F</v>
      </c>
      <c r="J1087" s="62">
        <v>670</v>
      </c>
      <c r="K1087" s="61"/>
      <c r="L1087" s="61"/>
      <c r="M1087" s="61">
        <v>1</v>
      </c>
      <c r="N1087" s="61"/>
      <c r="O1087" s="61">
        <v>14</v>
      </c>
      <c r="P1087" s="61">
        <f t="shared" si="106"/>
        <v>1</v>
      </c>
    </row>
    <row r="1088" spans="2:16" x14ac:dyDescent="0.45">
      <c r="B1088" s="44">
        <v>2016</v>
      </c>
      <c r="C1088" s="43" t="s">
        <v>8376</v>
      </c>
      <c r="D1088" s="61" t="s">
        <v>8337</v>
      </c>
      <c r="E1088" s="21">
        <v>47.983333333332851</v>
      </c>
      <c r="F1088" s="73">
        <v>92500</v>
      </c>
      <c r="G1088" s="62" t="s">
        <v>8409</v>
      </c>
      <c r="H1088" s="43" t="str">
        <f t="shared" si="107"/>
        <v/>
      </c>
      <c r="I1088" s="43" t="str">
        <f t="shared" si="105"/>
        <v>F</v>
      </c>
      <c r="J1088" s="62">
        <v>3714</v>
      </c>
      <c r="K1088" s="61"/>
      <c r="L1088" s="61">
        <v>5</v>
      </c>
      <c r="M1088" s="61"/>
      <c r="N1088" s="61"/>
      <c r="O1088" s="61">
        <v>43</v>
      </c>
      <c r="P1088" s="61">
        <f t="shared" si="106"/>
        <v>5</v>
      </c>
    </row>
    <row r="1089" spans="2:16" x14ac:dyDescent="0.45">
      <c r="B1089" s="44">
        <v>2016</v>
      </c>
      <c r="C1089" s="43" t="s">
        <v>8376</v>
      </c>
      <c r="D1089" s="61" t="s">
        <v>8349</v>
      </c>
      <c r="E1089" s="21">
        <v>45.813796296293731</v>
      </c>
      <c r="F1089" s="73">
        <v>100000</v>
      </c>
      <c r="G1089" s="62" t="s">
        <v>8409</v>
      </c>
      <c r="H1089" s="43" t="str">
        <f t="shared" si="107"/>
        <v>S</v>
      </c>
      <c r="I1089" s="43" t="str">
        <f t="shared" si="105"/>
        <v/>
      </c>
      <c r="J1089" s="62">
        <v>525998</v>
      </c>
      <c r="K1089" s="61">
        <v>2</v>
      </c>
      <c r="L1089" s="61"/>
      <c r="M1089" s="61"/>
      <c r="N1089" s="61"/>
      <c r="O1089" s="61">
        <v>956</v>
      </c>
      <c r="P1089" s="61">
        <f t="shared" si="106"/>
        <v>2</v>
      </c>
    </row>
    <row r="1090" spans="2:16" x14ac:dyDescent="0.45">
      <c r="B1090" s="44">
        <v>2016</v>
      </c>
      <c r="C1090" s="43" t="s">
        <v>8376</v>
      </c>
      <c r="D1090" s="61" t="s">
        <v>8318</v>
      </c>
      <c r="E1090" s="21">
        <v>25.797374614199118</v>
      </c>
      <c r="F1090" s="73">
        <v>72050</v>
      </c>
      <c r="G1090" s="62" t="s">
        <v>8409</v>
      </c>
      <c r="H1090" s="43" t="str">
        <f t="shared" si="107"/>
        <v/>
      </c>
      <c r="I1090" s="43" t="str">
        <f t="shared" si="105"/>
        <v>F</v>
      </c>
      <c r="J1090" s="62">
        <v>31869.14</v>
      </c>
      <c r="K1090" s="61">
        <v>8</v>
      </c>
      <c r="L1090" s="61">
        <v>4</v>
      </c>
      <c r="M1090" s="61"/>
      <c r="N1090" s="61"/>
      <c r="O1090" s="61">
        <v>478</v>
      </c>
      <c r="P1090" s="61">
        <f t="shared" si="106"/>
        <v>12</v>
      </c>
    </row>
    <row r="1091" spans="2:16" x14ac:dyDescent="0.45">
      <c r="B1091" s="44">
        <v>2016</v>
      </c>
      <c r="C1091" s="43" t="s">
        <v>8376</v>
      </c>
      <c r="D1091" s="61" t="s">
        <v>8313</v>
      </c>
      <c r="E1091" s="21">
        <v>30</v>
      </c>
      <c r="F1091" s="73">
        <v>52995</v>
      </c>
      <c r="G1091" s="62" t="s">
        <v>8409</v>
      </c>
      <c r="H1091" s="43" t="str">
        <f t="shared" si="107"/>
        <v/>
      </c>
      <c r="I1091" s="43" t="str">
        <f t="shared" si="105"/>
        <v>F</v>
      </c>
      <c r="J1091" s="62">
        <v>48</v>
      </c>
      <c r="K1091" s="61"/>
      <c r="L1091" s="61"/>
      <c r="M1091" s="61">
        <v>2</v>
      </c>
      <c r="N1091" s="61"/>
      <c r="O1091" s="61">
        <v>4</v>
      </c>
      <c r="P1091" s="61">
        <f t="shared" si="106"/>
        <v>2</v>
      </c>
    </row>
    <row r="1092" spans="2:16" x14ac:dyDescent="0.45">
      <c r="B1092" s="44">
        <v>2016</v>
      </c>
      <c r="C1092" s="43" t="s">
        <v>8376</v>
      </c>
      <c r="D1092" s="61" t="s">
        <v>8341</v>
      </c>
      <c r="E1092" s="21">
        <v>30</v>
      </c>
      <c r="F1092" s="73">
        <v>100000</v>
      </c>
      <c r="G1092" s="62" t="s">
        <v>8409</v>
      </c>
      <c r="H1092" s="43" t="str">
        <f t="shared" si="107"/>
        <v/>
      </c>
      <c r="I1092" s="43" t="str">
        <f t="shared" ref="I1092:I1155" si="108">IFERROR(VLOOKUP(D1092,$W$143:$AC$169,7,0),"")</f>
        <v>F</v>
      </c>
      <c r="J1092" s="62">
        <v>1</v>
      </c>
      <c r="K1092" s="61"/>
      <c r="L1092" s="61">
        <v>1</v>
      </c>
      <c r="M1092" s="61"/>
      <c r="N1092" s="61"/>
      <c r="O1092" s="61">
        <v>1</v>
      </c>
      <c r="P1092" s="61">
        <f t="shared" ref="P1092:P1155" si="109">SUM(K1092:N1092)</f>
        <v>1</v>
      </c>
    </row>
    <row r="1093" spans="2:16" x14ac:dyDescent="0.45">
      <c r="B1093" s="44">
        <v>2016</v>
      </c>
      <c r="C1093" s="43" t="s">
        <v>8376</v>
      </c>
      <c r="D1093" s="61" t="s">
        <v>8321</v>
      </c>
      <c r="E1093" s="21">
        <v>33.166666666666664</v>
      </c>
      <c r="F1093" s="73">
        <v>208500</v>
      </c>
      <c r="G1093" s="62" t="s">
        <v>8409</v>
      </c>
      <c r="H1093" s="43" t="str">
        <f t="shared" ref="H1093:H1156" si="110">IFERROR(VLOOKUP(D1093,$W$125:$AC$139,7,0),"")</f>
        <v/>
      </c>
      <c r="I1093" s="43" t="str">
        <f t="shared" si="108"/>
        <v>F</v>
      </c>
      <c r="J1093" s="62">
        <v>27795</v>
      </c>
      <c r="K1093" s="61"/>
      <c r="L1093" s="61">
        <v>3</v>
      </c>
      <c r="M1093" s="61">
        <v>3</v>
      </c>
      <c r="N1093" s="61"/>
      <c r="O1093" s="61">
        <v>198</v>
      </c>
      <c r="P1093" s="61">
        <f t="shared" si="109"/>
        <v>6</v>
      </c>
    </row>
    <row r="1094" spans="2:16" x14ac:dyDescent="0.45">
      <c r="B1094" s="44">
        <v>2016</v>
      </c>
      <c r="C1094" s="43" t="s">
        <v>8376</v>
      </c>
      <c r="D1094" s="61" t="s">
        <v>8320</v>
      </c>
      <c r="E1094" s="21">
        <v>30</v>
      </c>
      <c r="F1094" s="73">
        <v>110000</v>
      </c>
      <c r="G1094" s="62" t="s">
        <v>8409</v>
      </c>
      <c r="H1094" s="43" t="str">
        <f t="shared" si="110"/>
        <v/>
      </c>
      <c r="I1094" s="43" t="str">
        <f t="shared" si="108"/>
        <v>F</v>
      </c>
      <c r="J1094" s="62">
        <v>142</v>
      </c>
      <c r="K1094" s="61"/>
      <c r="L1094" s="61">
        <v>1</v>
      </c>
      <c r="M1094" s="61">
        <v>1</v>
      </c>
      <c r="N1094" s="61"/>
      <c r="O1094" s="61">
        <v>1</v>
      </c>
      <c r="P1094" s="61">
        <f t="shared" si="109"/>
        <v>2</v>
      </c>
    </row>
    <row r="1095" spans="2:16" x14ac:dyDescent="0.45">
      <c r="B1095" s="44">
        <v>2016</v>
      </c>
      <c r="C1095" s="43" t="s">
        <v>8370</v>
      </c>
      <c r="D1095" s="61" t="s">
        <v>8316</v>
      </c>
      <c r="E1095" s="21">
        <v>44.637673611112405</v>
      </c>
      <c r="F1095" s="73">
        <v>50000</v>
      </c>
      <c r="G1095" s="62" t="s">
        <v>8409</v>
      </c>
      <c r="H1095" s="43" t="str">
        <f t="shared" si="110"/>
        <v/>
      </c>
      <c r="I1095" s="43" t="str">
        <f t="shared" si="108"/>
        <v>F</v>
      </c>
      <c r="J1095" s="62">
        <v>6962</v>
      </c>
      <c r="K1095" s="61"/>
      <c r="L1095" s="61">
        <v>1</v>
      </c>
      <c r="M1095" s="61"/>
      <c r="N1095" s="61"/>
      <c r="O1095" s="61">
        <v>68</v>
      </c>
      <c r="P1095" s="61">
        <f t="shared" si="109"/>
        <v>1</v>
      </c>
    </row>
    <row r="1096" spans="2:16" x14ac:dyDescent="0.45">
      <c r="B1096" s="44">
        <v>2016</v>
      </c>
      <c r="C1096" s="43" t="s">
        <v>8370</v>
      </c>
      <c r="D1096" s="61" t="s">
        <v>8332</v>
      </c>
      <c r="E1096" s="21">
        <v>22.333333333333332</v>
      </c>
      <c r="F1096" s="73">
        <v>86199</v>
      </c>
      <c r="G1096" s="62" t="s">
        <v>8409</v>
      </c>
      <c r="H1096" s="43" t="str">
        <f t="shared" si="110"/>
        <v/>
      </c>
      <c r="I1096" s="43" t="str">
        <f t="shared" si="108"/>
        <v>F</v>
      </c>
      <c r="J1096" s="62">
        <v>440</v>
      </c>
      <c r="K1096" s="61"/>
      <c r="L1096" s="61"/>
      <c r="M1096" s="61">
        <v>3</v>
      </c>
      <c r="N1096" s="61"/>
      <c r="O1096" s="61">
        <v>5</v>
      </c>
      <c r="P1096" s="61">
        <f t="shared" si="109"/>
        <v>3</v>
      </c>
    </row>
    <row r="1097" spans="2:16" x14ac:dyDescent="0.45">
      <c r="B1097" s="44">
        <v>2016</v>
      </c>
      <c r="C1097" s="43" t="s">
        <v>8370</v>
      </c>
      <c r="D1097" s="61" t="s">
        <v>8314</v>
      </c>
      <c r="E1097" s="21">
        <v>40.5</v>
      </c>
      <c r="F1097" s="73">
        <v>512700</v>
      </c>
      <c r="G1097" s="62" t="s">
        <v>8409</v>
      </c>
      <c r="H1097" s="43" t="str">
        <f t="shared" si="110"/>
        <v/>
      </c>
      <c r="I1097" s="43" t="str">
        <f t="shared" si="108"/>
        <v>F</v>
      </c>
      <c r="J1097" s="62">
        <v>345</v>
      </c>
      <c r="K1097" s="61"/>
      <c r="L1097" s="61">
        <v>2</v>
      </c>
      <c r="M1097" s="61"/>
      <c r="N1097" s="61"/>
      <c r="O1097" s="61">
        <v>5</v>
      </c>
      <c r="P1097" s="61">
        <f t="shared" si="109"/>
        <v>2</v>
      </c>
    </row>
    <row r="1098" spans="2:16" x14ac:dyDescent="0.45">
      <c r="B1098" s="44">
        <v>2016</v>
      </c>
      <c r="C1098" s="43" t="s">
        <v>8370</v>
      </c>
      <c r="D1098" s="61" t="s">
        <v>8318</v>
      </c>
      <c r="E1098" s="21">
        <v>34.362071759260289</v>
      </c>
      <c r="F1098" s="73">
        <v>53850</v>
      </c>
      <c r="G1098" s="62" t="s">
        <v>8409</v>
      </c>
      <c r="H1098" s="43" t="str">
        <f t="shared" si="110"/>
        <v/>
      </c>
      <c r="I1098" s="43" t="str">
        <f t="shared" si="108"/>
        <v>F</v>
      </c>
      <c r="J1098" s="62">
        <v>51339.18</v>
      </c>
      <c r="K1098" s="61">
        <v>9</v>
      </c>
      <c r="L1098" s="61">
        <v>1</v>
      </c>
      <c r="M1098" s="61"/>
      <c r="N1098" s="61"/>
      <c r="O1098" s="61">
        <v>638</v>
      </c>
      <c r="P1098" s="61">
        <f t="shared" si="109"/>
        <v>10</v>
      </c>
    </row>
    <row r="1099" spans="2:16" x14ac:dyDescent="0.45">
      <c r="B1099" s="44">
        <v>2016</v>
      </c>
      <c r="C1099" s="43" t="s">
        <v>8370</v>
      </c>
      <c r="D1099" s="61" t="s">
        <v>8321</v>
      </c>
      <c r="E1099" s="21">
        <v>43.985025077160877</v>
      </c>
      <c r="F1099" s="73">
        <v>464250</v>
      </c>
      <c r="G1099" s="62" t="s">
        <v>8409</v>
      </c>
      <c r="H1099" s="43" t="str">
        <f t="shared" si="110"/>
        <v/>
      </c>
      <c r="I1099" s="43" t="str">
        <f t="shared" si="108"/>
        <v>F</v>
      </c>
      <c r="J1099" s="62">
        <v>23606</v>
      </c>
      <c r="K1099" s="61">
        <v>1</v>
      </c>
      <c r="L1099" s="61">
        <v>2</v>
      </c>
      <c r="M1099" s="61">
        <v>3</v>
      </c>
      <c r="N1099" s="61"/>
      <c r="O1099" s="61">
        <v>427</v>
      </c>
      <c r="P1099" s="61">
        <f t="shared" si="109"/>
        <v>6</v>
      </c>
    </row>
    <row r="1100" spans="2:16" x14ac:dyDescent="0.45">
      <c r="B1100" s="44">
        <v>2016</v>
      </c>
      <c r="C1100" s="43" t="s">
        <v>8380</v>
      </c>
      <c r="D1100" s="61" t="s">
        <v>8314</v>
      </c>
      <c r="E1100" s="21">
        <v>35</v>
      </c>
      <c r="F1100" s="73">
        <v>62000</v>
      </c>
      <c r="G1100" s="62" t="s">
        <v>8409</v>
      </c>
      <c r="H1100" s="43" t="str">
        <f t="shared" si="110"/>
        <v/>
      </c>
      <c r="I1100" s="43" t="str">
        <f t="shared" si="108"/>
        <v>F</v>
      </c>
      <c r="J1100" s="62">
        <v>51</v>
      </c>
      <c r="K1100" s="61"/>
      <c r="L1100" s="61">
        <v>2</v>
      </c>
      <c r="M1100" s="61"/>
      <c r="N1100" s="61"/>
      <c r="O1100" s="61">
        <v>2</v>
      </c>
      <c r="P1100" s="61">
        <f t="shared" si="109"/>
        <v>2</v>
      </c>
    </row>
    <row r="1101" spans="2:16" x14ac:dyDescent="0.45">
      <c r="B1101" s="44">
        <v>2016</v>
      </c>
      <c r="C1101" s="43" t="s">
        <v>8380</v>
      </c>
      <c r="D1101" s="61" t="s">
        <v>8337</v>
      </c>
      <c r="E1101" s="21">
        <v>30</v>
      </c>
      <c r="F1101" s="73">
        <v>95000</v>
      </c>
      <c r="G1101" s="62" t="s">
        <v>8409</v>
      </c>
      <c r="H1101" s="43" t="str">
        <f t="shared" si="110"/>
        <v/>
      </c>
      <c r="I1101" s="43" t="str">
        <f t="shared" si="108"/>
        <v>F</v>
      </c>
      <c r="J1101" s="62">
        <v>336</v>
      </c>
      <c r="K1101" s="61"/>
      <c r="L1101" s="61">
        <v>2</v>
      </c>
      <c r="M1101" s="61"/>
      <c r="N1101" s="61"/>
      <c r="O1101" s="61">
        <v>7</v>
      </c>
      <c r="P1101" s="61">
        <f t="shared" si="109"/>
        <v>2</v>
      </c>
    </row>
    <row r="1102" spans="2:16" x14ac:dyDescent="0.45">
      <c r="B1102" s="44">
        <v>2016</v>
      </c>
      <c r="C1102" s="43" t="s">
        <v>8380</v>
      </c>
      <c r="D1102" s="61" t="s">
        <v>8349</v>
      </c>
      <c r="E1102" s="21">
        <v>41.784351851856627</v>
      </c>
      <c r="F1102" s="73">
        <v>208000</v>
      </c>
      <c r="G1102" s="62" t="s">
        <v>8409</v>
      </c>
      <c r="H1102" s="43" t="str">
        <f t="shared" si="110"/>
        <v>S</v>
      </c>
      <c r="I1102" s="43" t="str">
        <f t="shared" si="108"/>
        <v/>
      </c>
      <c r="J1102" s="62">
        <v>679050.01</v>
      </c>
      <c r="K1102" s="61">
        <v>2</v>
      </c>
      <c r="L1102" s="61"/>
      <c r="M1102" s="61"/>
      <c r="N1102" s="61"/>
      <c r="O1102" s="61">
        <v>4529</v>
      </c>
      <c r="P1102" s="61">
        <f t="shared" si="109"/>
        <v>2</v>
      </c>
    </row>
    <row r="1103" spans="2:16" x14ac:dyDescent="0.45">
      <c r="B1103" s="44">
        <v>2016</v>
      </c>
      <c r="C1103" s="43" t="s">
        <v>8380</v>
      </c>
      <c r="D1103" s="61" t="s">
        <v>8335</v>
      </c>
      <c r="E1103" s="21">
        <v>36.666666666666664</v>
      </c>
      <c r="F1103" s="73">
        <v>172000</v>
      </c>
      <c r="G1103" s="62" t="s">
        <v>8409</v>
      </c>
      <c r="H1103" s="43" t="str">
        <f t="shared" si="110"/>
        <v/>
      </c>
      <c r="I1103" s="43" t="str">
        <f t="shared" si="108"/>
        <v>F</v>
      </c>
      <c r="J1103" s="62">
        <v>87</v>
      </c>
      <c r="K1103" s="61"/>
      <c r="L1103" s="61">
        <v>3</v>
      </c>
      <c r="M1103" s="61"/>
      <c r="N1103" s="61"/>
      <c r="O1103" s="61">
        <v>7</v>
      </c>
      <c r="P1103" s="61">
        <f t="shared" si="109"/>
        <v>3</v>
      </c>
    </row>
    <row r="1104" spans="2:16" x14ac:dyDescent="0.45">
      <c r="B1104" s="44">
        <v>2016</v>
      </c>
      <c r="C1104" s="43" t="s">
        <v>8380</v>
      </c>
      <c r="D1104" s="61" t="s">
        <v>8318</v>
      </c>
      <c r="E1104" s="21">
        <v>29.879448495371253</v>
      </c>
      <c r="F1104" s="73">
        <v>207363</v>
      </c>
      <c r="G1104" s="62" t="s">
        <v>8409</v>
      </c>
      <c r="H1104" s="43" t="str">
        <f t="shared" si="110"/>
        <v/>
      </c>
      <c r="I1104" s="43" t="str">
        <f t="shared" si="108"/>
        <v>F</v>
      </c>
      <c r="J1104" s="62">
        <v>46319</v>
      </c>
      <c r="K1104" s="61">
        <v>10</v>
      </c>
      <c r="L1104" s="61">
        <v>10</v>
      </c>
      <c r="M1104" s="61"/>
      <c r="N1104" s="61"/>
      <c r="O1104" s="61">
        <v>513</v>
      </c>
      <c r="P1104" s="61">
        <f t="shared" si="109"/>
        <v>20</v>
      </c>
    </row>
    <row r="1105" spans="2:16" x14ac:dyDescent="0.45">
      <c r="B1105" s="44">
        <v>2016</v>
      </c>
      <c r="C1105" s="43" t="s">
        <v>8380</v>
      </c>
      <c r="D1105" s="61" t="s">
        <v>8355</v>
      </c>
      <c r="E1105" s="21">
        <v>31.566822916665842</v>
      </c>
      <c r="F1105" s="73">
        <v>128000</v>
      </c>
      <c r="G1105" s="62" t="s">
        <v>8409</v>
      </c>
      <c r="H1105" s="43" t="str">
        <f t="shared" si="110"/>
        <v>S</v>
      </c>
      <c r="I1105" s="43" t="str">
        <f t="shared" si="108"/>
        <v/>
      </c>
      <c r="J1105" s="62">
        <v>5712.38</v>
      </c>
      <c r="K1105" s="61"/>
      <c r="L1105" s="61"/>
      <c r="M1105" s="61">
        <v>2</v>
      </c>
      <c r="N1105" s="61"/>
      <c r="O1105" s="61">
        <v>63</v>
      </c>
      <c r="P1105" s="61">
        <f t="shared" si="109"/>
        <v>2</v>
      </c>
    </row>
    <row r="1106" spans="2:16" x14ac:dyDescent="0.45">
      <c r="B1106" s="44">
        <v>2016</v>
      </c>
      <c r="C1106" s="43" t="s">
        <v>8380</v>
      </c>
      <c r="D1106" s="61" t="s">
        <v>8357</v>
      </c>
      <c r="E1106" s="21">
        <v>40.308002314814075</v>
      </c>
      <c r="F1106" s="73">
        <v>187134</v>
      </c>
      <c r="G1106" s="62" t="s">
        <v>8409</v>
      </c>
      <c r="H1106" s="43" t="str">
        <f t="shared" si="110"/>
        <v/>
      </c>
      <c r="I1106" s="43" t="str">
        <f t="shared" si="108"/>
        <v>F</v>
      </c>
      <c r="J1106" s="62">
        <v>115383.01</v>
      </c>
      <c r="K1106" s="61">
        <v>1</v>
      </c>
      <c r="L1106" s="61">
        <v>3</v>
      </c>
      <c r="M1106" s="61">
        <v>1</v>
      </c>
      <c r="N1106" s="61"/>
      <c r="O1106" s="61">
        <v>589</v>
      </c>
      <c r="P1106" s="61">
        <f t="shared" si="109"/>
        <v>5</v>
      </c>
    </row>
    <row r="1107" spans="2:16" x14ac:dyDescent="0.45">
      <c r="B1107" s="44">
        <v>2016</v>
      </c>
      <c r="C1107" s="43" t="s">
        <v>8380</v>
      </c>
      <c r="D1107" s="61" t="s">
        <v>8341</v>
      </c>
      <c r="E1107" s="21">
        <v>27.5</v>
      </c>
      <c r="F1107" s="73">
        <v>500110</v>
      </c>
      <c r="G1107" s="62" t="s">
        <v>8409</v>
      </c>
      <c r="H1107" s="43" t="str">
        <f t="shared" si="110"/>
        <v/>
      </c>
      <c r="I1107" s="43" t="str">
        <f t="shared" si="108"/>
        <v>F</v>
      </c>
      <c r="J1107" s="62">
        <v>78</v>
      </c>
      <c r="K1107" s="61"/>
      <c r="L1107" s="61">
        <v>2</v>
      </c>
      <c r="M1107" s="61"/>
      <c r="N1107" s="61"/>
      <c r="O1107" s="61">
        <v>6</v>
      </c>
      <c r="P1107" s="61">
        <f t="shared" si="109"/>
        <v>2</v>
      </c>
    </row>
    <row r="1108" spans="2:16" x14ac:dyDescent="0.45">
      <c r="B1108" s="44">
        <v>2016</v>
      </c>
      <c r="C1108" s="43" t="s">
        <v>8380</v>
      </c>
      <c r="D1108" s="61" t="s">
        <v>8334</v>
      </c>
      <c r="E1108" s="21">
        <v>26.985902777771116</v>
      </c>
      <c r="F1108" s="73">
        <v>100000</v>
      </c>
      <c r="G1108" s="62" t="s">
        <v>8409</v>
      </c>
      <c r="H1108" s="43" t="str">
        <f t="shared" si="110"/>
        <v/>
      </c>
      <c r="I1108" s="43" t="str">
        <f t="shared" si="108"/>
        <v>F</v>
      </c>
      <c r="J1108" s="62">
        <v>41</v>
      </c>
      <c r="K1108" s="61"/>
      <c r="L1108" s="61">
        <v>1</v>
      </c>
      <c r="M1108" s="61"/>
      <c r="N1108" s="61"/>
      <c r="O1108" s="61">
        <v>6</v>
      </c>
      <c r="P1108" s="61">
        <f t="shared" si="109"/>
        <v>1</v>
      </c>
    </row>
    <row r="1109" spans="2:16" x14ac:dyDescent="0.45">
      <c r="B1109" s="44">
        <v>2016</v>
      </c>
      <c r="C1109" s="43" t="s">
        <v>8380</v>
      </c>
      <c r="D1109" s="61" t="s">
        <v>8321</v>
      </c>
      <c r="E1109" s="21">
        <v>37.148263888891961</v>
      </c>
      <c r="F1109" s="73">
        <v>135000</v>
      </c>
      <c r="G1109" s="62" t="s">
        <v>8409</v>
      </c>
      <c r="H1109" s="43" t="str">
        <f t="shared" si="110"/>
        <v/>
      </c>
      <c r="I1109" s="43" t="str">
        <f t="shared" si="108"/>
        <v>F</v>
      </c>
      <c r="J1109" s="62">
        <v>67436</v>
      </c>
      <c r="K1109" s="61"/>
      <c r="L1109" s="61"/>
      <c r="M1109" s="61">
        <v>4</v>
      </c>
      <c r="N1109" s="61"/>
      <c r="O1109" s="61">
        <v>466</v>
      </c>
      <c r="P1109" s="61">
        <f t="shared" si="109"/>
        <v>4</v>
      </c>
    </row>
    <row r="1110" spans="2:16" x14ac:dyDescent="0.45">
      <c r="B1110" s="44">
        <v>2016</v>
      </c>
      <c r="C1110" s="43" t="s">
        <v>8380</v>
      </c>
      <c r="D1110" s="61" t="s">
        <v>8320</v>
      </c>
      <c r="E1110" s="21">
        <v>31.993566743828222</v>
      </c>
      <c r="F1110" s="73">
        <v>194000</v>
      </c>
      <c r="G1110" s="62" t="s">
        <v>8409</v>
      </c>
      <c r="H1110" s="43" t="str">
        <f t="shared" si="110"/>
        <v/>
      </c>
      <c r="I1110" s="43" t="str">
        <f t="shared" si="108"/>
        <v>F</v>
      </c>
      <c r="J1110" s="62">
        <v>1655</v>
      </c>
      <c r="K1110" s="61"/>
      <c r="L1110" s="61">
        <v>3</v>
      </c>
      <c r="M1110" s="61">
        <v>3</v>
      </c>
      <c r="N1110" s="61"/>
      <c r="O1110" s="61">
        <v>20</v>
      </c>
      <c r="P1110" s="61">
        <f t="shared" si="109"/>
        <v>6</v>
      </c>
    </row>
    <row r="1111" spans="2:16" x14ac:dyDescent="0.45">
      <c r="B1111" s="44">
        <v>2016</v>
      </c>
      <c r="C1111" s="43" t="s">
        <v>8378</v>
      </c>
      <c r="D1111" s="61" t="s">
        <v>8315</v>
      </c>
      <c r="E1111" s="21">
        <v>29.972222222221415</v>
      </c>
      <c r="F1111" s="73">
        <v>98500</v>
      </c>
      <c r="G1111" s="62" t="s">
        <v>8409</v>
      </c>
      <c r="H1111" s="43" t="str">
        <f t="shared" si="110"/>
        <v>S</v>
      </c>
      <c r="I1111" s="43" t="str">
        <f t="shared" si="108"/>
        <v/>
      </c>
      <c r="J1111" s="62">
        <v>108930.51999999999</v>
      </c>
      <c r="K1111" s="61">
        <v>3</v>
      </c>
      <c r="L1111" s="61"/>
      <c r="M1111" s="61"/>
      <c r="N1111" s="61"/>
      <c r="O1111" s="61">
        <v>620</v>
      </c>
      <c r="P1111" s="61">
        <f t="shared" si="109"/>
        <v>3</v>
      </c>
    </row>
    <row r="1112" spans="2:16" x14ac:dyDescent="0.45">
      <c r="B1112" s="44">
        <v>2016</v>
      </c>
      <c r="C1112" s="43" t="s">
        <v>8378</v>
      </c>
      <c r="D1112" s="61" t="s">
        <v>8349</v>
      </c>
      <c r="E1112" s="21">
        <v>30</v>
      </c>
      <c r="F1112" s="73">
        <v>100000</v>
      </c>
      <c r="G1112" s="62" t="s">
        <v>8409</v>
      </c>
      <c r="H1112" s="43" t="str">
        <f t="shared" si="110"/>
        <v>S</v>
      </c>
      <c r="I1112" s="43" t="str">
        <f t="shared" si="108"/>
        <v/>
      </c>
      <c r="J1112" s="62">
        <v>105745</v>
      </c>
      <c r="K1112" s="61">
        <v>1</v>
      </c>
      <c r="L1112" s="61"/>
      <c r="M1112" s="61"/>
      <c r="N1112" s="61"/>
      <c r="O1112" s="61">
        <v>404</v>
      </c>
      <c r="P1112" s="61">
        <f t="shared" si="109"/>
        <v>1</v>
      </c>
    </row>
    <row r="1113" spans="2:16" x14ac:dyDescent="0.45">
      <c r="B1113" s="44">
        <v>2016</v>
      </c>
      <c r="C1113" s="43" t="s">
        <v>8378</v>
      </c>
      <c r="D1113" s="61" t="s">
        <v>8359</v>
      </c>
      <c r="E1113" s="21">
        <v>35.912793981481812</v>
      </c>
      <c r="F1113" s="73">
        <v>1055100</v>
      </c>
      <c r="G1113" s="62" t="s">
        <v>8409</v>
      </c>
      <c r="H1113" s="43" t="str">
        <f t="shared" si="110"/>
        <v/>
      </c>
      <c r="I1113" s="43" t="str">
        <f t="shared" si="108"/>
        <v>F</v>
      </c>
      <c r="J1113" s="62">
        <v>2904</v>
      </c>
      <c r="K1113" s="61">
        <v>2</v>
      </c>
      <c r="L1113" s="61">
        <v>3</v>
      </c>
      <c r="M1113" s="61"/>
      <c r="N1113" s="61"/>
      <c r="O1113" s="61">
        <v>35</v>
      </c>
      <c r="P1113" s="61">
        <f t="shared" si="109"/>
        <v>5</v>
      </c>
    </row>
    <row r="1114" spans="2:16" x14ac:dyDescent="0.45">
      <c r="B1114" s="44">
        <v>2016</v>
      </c>
      <c r="C1114" s="43" t="s">
        <v>8378</v>
      </c>
      <c r="D1114" s="61" t="s">
        <v>8339</v>
      </c>
      <c r="E1114" s="21">
        <v>37.081961805557512</v>
      </c>
      <c r="F1114" s="73">
        <v>50000</v>
      </c>
      <c r="G1114" s="62" t="s">
        <v>8409</v>
      </c>
      <c r="H1114" s="43" t="str">
        <f t="shared" si="110"/>
        <v/>
      </c>
      <c r="I1114" s="43" t="str">
        <f t="shared" si="108"/>
        <v>F</v>
      </c>
      <c r="J1114" s="62">
        <v>75394</v>
      </c>
      <c r="K1114" s="61">
        <v>2</v>
      </c>
      <c r="L1114" s="61"/>
      <c r="M1114" s="61"/>
      <c r="N1114" s="61"/>
      <c r="O1114" s="61">
        <v>865</v>
      </c>
      <c r="P1114" s="61">
        <f t="shared" si="109"/>
        <v>2</v>
      </c>
    </row>
    <row r="1115" spans="2:16" x14ac:dyDescent="0.45">
      <c r="B1115" s="44">
        <v>2016</v>
      </c>
      <c r="C1115" s="43" t="s">
        <v>8378</v>
      </c>
      <c r="D1115" s="61" t="s">
        <v>8318</v>
      </c>
      <c r="E1115" s="21">
        <v>34.439247134039064</v>
      </c>
      <c r="F1115" s="73">
        <v>110650</v>
      </c>
      <c r="G1115" s="62" t="s">
        <v>8409</v>
      </c>
      <c r="H1115" s="43" t="str">
        <f t="shared" si="110"/>
        <v/>
      </c>
      <c r="I1115" s="43" t="str">
        <f t="shared" si="108"/>
        <v>F</v>
      </c>
      <c r="J1115" s="62">
        <v>71802.5</v>
      </c>
      <c r="K1115" s="61">
        <v>13</v>
      </c>
      <c r="L1115" s="61">
        <v>8</v>
      </c>
      <c r="M1115" s="61"/>
      <c r="N1115" s="61"/>
      <c r="O1115" s="61">
        <v>745</v>
      </c>
      <c r="P1115" s="61">
        <f t="shared" si="109"/>
        <v>21</v>
      </c>
    </row>
    <row r="1116" spans="2:16" x14ac:dyDescent="0.45">
      <c r="B1116" s="44">
        <v>2016</v>
      </c>
      <c r="C1116" s="43" t="s">
        <v>8378</v>
      </c>
      <c r="D1116" s="61" t="s">
        <v>8357</v>
      </c>
      <c r="E1116" s="21">
        <v>51.761030092591682</v>
      </c>
      <c r="F1116" s="73">
        <v>80500</v>
      </c>
      <c r="G1116" s="62" t="s">
        <v>8409</v>
      </c>
      <c r="H1116" s="43" t="str">
        <f t="shared" si="110"/>
        <v/>
      </c>
      <c r="I1116" s="43" t="str">
        <f t="shared" si="108"/>
        <v>F</v>
      </c>
      <c r="J1116" s="62">
        <v>745</v>
      </c>
      <c r="K1116" s="61">
        <v>1</v>
      </c>
      <c r="L1116" s="61"/>
      <c r="M1116" s="61">
        <v>1</v>
      </c>
      <c r="N1116" s="61"/>
      <c r="O1116" s="61">
        <v>20</v>
      </c>
      <c r="P1116" s="61">
        <f t="shared" si="109"/>
        <v>2</v>
      </c>
    </row>
    <row r="1117" spans="2:16" x14ac:dyDescent="0.45">
      <c r="B1117" s="44">
        <v>2016</v>
      </c>
      <c r="C1117" s="43" t="s">
        <v>8378</v>
      </c>
      <c r="D1117" s="61" t="s">
        <v>8321</v>
      </c>
      <c r="E1117" s="21">
        <v>42.849166666666861</v>
      </c>
      <c r="F1117" s="73">
        <v>165000</v>
      </c>
      <c r="G1117" s="62" t="s">
        <v>8409</v>
      </c>
      <c r="H1117" s="43" t="str">
        <f t="shared" si="110"/>
        <v/>
      </c>
      <c r="I1117" s="43" t="str">
        <f t="shared" si="108"/>
        <v>F</v>
      </c>
      <c r="J1117" s="62">
        <v>8462</v>
      </c>
      <c r="K1117" s="61"/>
      <c r="L1117" s="61">
        <v>2</v>
      </c>
      <c r="M1117" s="61">
        <v>1</v>
      </c>
      <c r="N1117" s="61"/>
      <c r="O1117" s="61">
        <v>144</v>
      </c>
      <c r="P1117" s="61">
        <f t="shared" si="109"/>
        <v>3</v>
      </c>
    </row>
    <row r="1118" spans="2:16" x14ac:dyDescent="0.45">
      <c r="B1118" s="44">
        <v>2016</v>
      </c>
      <c r="C1118" s="43" t="s">
        <v>8378</v>
      </c>
      <c r="D1118" s="61" t="s">
        <v>8320</v>
      </c>
      <c r="E1118" s="21">
        <v>49.986111111111917</v>
      </c>
      <c r="F1118" s="73">
        <v>280000</v>
      </c>
      <c r="G1118" s="62" t="s">
        <v>8409</v>
      </c>
      <c r="H1118" s="43" t="str">
        <f t="shared" si="110"/>
        <v/>
      </c>
      <c r="I1118" s="43" t="str">
        <f t="shared" si="108"/>
        <v>F</v>
      </c>
      <c r="J1118" s="62">
        <v>37</v>
      </c>
      <c r="K1118" s="61"/>
      <c r="L1118" s="61">
        <v>3</v>
      </c>
      <c r="M1118" s="61"/>
      <c r="N1118" s="61"/>
      <c r="O1118" s="61">
        <v>4</v>
      </c>
      <c r="P1118" s="61">
        <f t="shared" si="109"/>
        <v>3</v>
      </c>
    </row>
    <row r="1119" spans="2:16" x14ac:dyDescent="0.45">
      <c r="B1119" s="44">
        <v>2016</v>
      </c>
      <c r="C1119" s="43" t="s">
        <v>8369</v>
      </c>
      <c r="D1119" s="61" t="s">
        <v>8315</v>
      </c>
      <c r="E1119" s="21">
        <v>29.882401620372548</v>
      </c>
      <c r="F1119" s="73">
        <v>90000</v>
      </c>
      <c r="G1119" s="62" t="s">
        <v>8409</v>
      </c>
      <c r="H1119" s="43" t="str">
        <f t="shared" si="110"/>
        <v>S</v>
      </c>
      <c r="I1119" s="43" t="str">
        <f t="shared" si="108"/>
        <v/>
      </c>
      <c r="J1119" s="62">
        <v>94186</v>
      </c>
      <c r="K1119" s="61">
        <v>2</v>
      </c>
      <c r="L1119" s="61"/>
      <c r="M1119" s="61"/>
      <c r="N1119" s="61"/>
      <c r="O1119" s="61">
        <v>705</v>
      </c>
      <c r="P1119" s="61">
        <f t="shared" si="109"/>
        <v>2</v>
      </c>
    </row>
    <row r="1120" spans="2:16" x14ac:dyDescent="0.45">
      <c r="B1120" s="44">
        <v>2016</v>
      </c>
      <c r="C1120" s="43" t="s">
        <v>8369</v>
      </c>
      <c r="D1120" s="61" t="s">
        <v>8337</v>
      </c>
      <c r="E1120" s="21">
        <v>25.001894290122436</v>
      </c>
      <c r="F1120" s="73">
        <v>63500</v>
      </c>
      <c r="G1120" s="62" t="s">
        <v>8409</v>
      </c>
      <c r="H1120" s="43" t="str">
        <f t="shared" si="110"/>
        <v/>
      </c>
      <c r="I1120" s="43" t="str">
        <f t="shared" si="108"/>
        <v>F</v>
      </c>
      <c r="J1120" s="62">
        <v>76</v>
      </c>
      <c r="K1120" s="61"/>
      <c r="L1120" s="61">
        <v>3</v>
      </c>
      <c r="M1120" s="61"/>
      <c r="N1120" s="61"/>
      <c r="O1120" s="61">
        <v>3</v>
      </c>
      <c r="P1120" s="61">
        <f t="shared" si="109"/>
        <v>3</v>
      </c>
    </row>
    <row r="1121" spans="2:16" x14ac:dyDescent="0.45">
      <c r="B1121" s="44">
        <v>2016</v>
      </c>
      <c r="C1121" s="43" t="s">
        <v>8369</v>
      </c>
      <c r="D1121" s="61" t="s">
        <v>8348</v>
      </c>
      <c r="E1121" s="21">
        <v>30</v>
      </c>
      <c r="F1121" s="73">
        <v>50000</v>
      </c>
      <c r="G1121" s="62" t="s">
        <v>8409</v>
      </c>
      <c r="H1121" s="43" t="str">
        <f t="shared" si="110"/>
        <v/>
      </c>
      <c r="I1121" s="43" t="str">
        <f t="shared" si="108"/>
        <v>F</v>
      </c>
      <c r="J1121" s="62">
        <v>21380</v>
      </c>
      <c r="K1121" s="61"/>
      <c r="L1121" s="61">
        <v>1</v>
      </c>
      <c r="M1121" s="61"/>
      <c r="N1121" s="61"/>
      <c r="O1121" s="61">
        <v>99</v>
      </c>
      <c r="P1121" s="61">
        <f t="shared" si="109"/>
        <v>1</v>
      </c>
    </row>
    <row r="1122" spans="2:16" x14ac:dyDescent="0.45">
      <c r="B1122" s="44">
        <v>2016</v>
      </c>
      <c r="C1122" s="43" t="s">
        <v>8369</v>
      </c>
      <c r="D1122" s="61" t="s">
        <v>8349</v>
      </c>
      <c r="E1122" s="21">
        <v>45</v>
      </c>
      <c r="F1122" s="73">
        <v>260000</v>
      </c>
      <c r="G1122" s="62" t="s">
        <v>8409</v>
      </c>
      <c r="H1122" s="43" t="str">
        <f t="shared" si="110"/>
        <v>S</v>
      </c>
      <c r="I1122" s="43" t="str">
        <f t="shared" si="108"/>
        <v/>
      </c>
      <c r="J1122" s="62">
        <v>916999</v>
      </c>
      <c r="K1122" s="61">
        <v>2</v>
      </c>
      <c r="L1122" s="61"/>
      <c r="M1122" s="61"/>
      <c r="N1122" s="61"/>
      <c r="O1122" s="61">
        <v>4887</v>
      </c>
      <c r="P1122" s="61">
        <f t="shared" si="109"/>
        <v>2</v>
      </c>
    </row>
    <row r="1123" spans="2:16" x14ac:dyDescent="0.45">
      <c r="B1123" s="44">
        <v>2016</v>
      </c>
      <c r="C1123" s="43" t="s">
        <v>8369</v>
      </c>
      <c r="D1123" s="61" t="s">
        <v>8339</v>
      </c>
      <c r="E1123" s="21">
        <v>46.396140046295841</v>
      </c>
      <c r="F1123" s="73">
        <v>83500</v>
      </c>
      <c r="G1123" s="62" t="s">
        <v>8409</v>
      </c>
      <c r="H1123" s="43" t="str">
        <f t="shared" si="110"/>
        <v/>
      </c>
      <c r="I1123" s="43" t="str">
        <f t="shared" si="108"/>
        <v>F</v>
      </c>
      <c r="J1123" s="62">
        <v>91119</v>
      </c>
      <c r="K1123" s="61">
        <v>3</v>
      </c>
      <c r="L1123" s="61">
        <v>1</v>
      </c>
      <c r="M1123" s="61"/>
      <c r="N1123" s="61"/>
      <c r="O1123" s="61">
        <v>728</v>
      </c>
      <c r="P1123" s="61">
        <f t="shared" si="109"/>
        <v>4</v>
      </c>
    </row>
    <row r="1124" spans="2:16" x14ac:dyDescent="0.45">
      <c r="B1124" s="44">
        <v>2016</v>
      </c>
      <c r="C1124" s="43" t="s">
        <v>8369</v>
      </c>
      <c r="D1124" s="61" t="s">
        <v>8318</v>
      </c>
      <c r="E1124" s="21">
        <v>30.541448539886353</v>
      </c>
      <c r="F1124" s="73">
        <v>208101</v>
      </c>
      <c r="G1124" s="62" t="s">
        <v>8409</v>
      </c>
      <c r="H1124" s="43" t="str">
        <f t="shared" si="110"/>
        <v/>
      </c>
      <c r="I1124" s="43" t="str">
        <f t="shared" si="108"/>
        <v>F</v>
      </c>
      <c r="J1124" s="62">
        <v>52779.99</v>
      </c>
      <c r="K1124" s="61">
        <v>16</v>
      </c>
      <c r="L1124" s="61">
        <v>10</v>
      </c>
      <c r="M1124" s="61"/>
      <c r="N1124" s="61"/>
      <c r="O1124" s="61">
        <v>572</v>
      </c>
      <c r="P1124" s="61">
        <f t="shared" si="109"/>
        <v>26</v>
      </c>
    </row>
    <row r="1125" spans="2:16" x14ac:dyDescent="0.45">
      <c r="B1125" s="44">
        <v>2016</v>
      </c>
      <c r="C1125" s="43" t="s">
        <v>8369</v>
      </c>
      <c r="D1125" s="61" t="s">
        <v>8313</v>
      </c>
      <c r="E1125" s="21">
        <v>34.961087962965394</v>
      </c>
      <c r="F1125" s="73">
        <v>571764</v>
      </c>
      <c r="G1125" s="62" t="s">
        <v>8409</v>
      </c>
      <c r="H1125" s="43" t="str">
        <f t="shared" si="110"/>
        <v/>
      </c>
      <c r="I1125" s="43" t="str">
        <f t="shared" si="108"/>
        <v>F</v>
      </c>
      <c r="J1125" s="62">
        <v>10</v>
      </c>
      <c r="K1125" s="61"/>
      <c r="L1125" s="61"/>
      <c r="M1125" s="61">
        <v>2</v>
      </c>
      <c r="N1125" s="61"/>
      <c r="O1125" s="61">
        <v>1</v>
      </c>
      <c r="P1125" s="61">
        <f t="shared" si="109"/>
        <v>2</v>
      </c>
    </row>
    <row r="1126" spans="2:16" x14ac:dyDescent="0.45">
      <c r="B1126" s="44">
        <v>2016</v>
      </c>
      <c r="C1126" s="43" t="s">
        <v>8369</v>
      </c>
      <c r="D1126" s="61" t="s">
        <v>8355</v>
      </c>
      <c r="E1126" s="21">
        <v>27.5</v>
      </c>
      <c r="F1126" s="73">
        <v>101070</v>
      </c>
      <c r="G1126" s="62" t="s">
        <v>8409</v>
      </c>
      <c r="H1126" s="43" t="str">
        <f t="shared" si="110"/>
        <v>S</v>
      </c>
      <c r="I1126" s="43" t="str">
        <f t="shared" si="108"/>
        <v/>
      </c>
      <c r="J1126" s="62">
        <v>108887.57</v>
      </c>
      <c r="K1126" s="61">
        <v>2</v>
      </c>
      <c r="L1126" s="61"/>
      <c r="M1126" s="61"/>
      <c r="N1126" s="61"/>
      <c r="O1126" s="61">
        <v>1804</v>
      </c>
      <c r="P1126" s="61">
        <f t="shared" si="109"/>
        <v>2</v>
      </c>
    </row>
    <row r="1127" spans="2:16" x14ac:dyDescent="0.45">
      <c r="B1127" s="44">
        <v>2016</v>
      </c>
      <c r="C1127" s="43" t="s">
        <v>8369</v>
      </c>
      <c r="D1127" s="61" t="s">
        <v>8321</v>
      </c>
      <c r="E1127" s="21">
        <v>41.791327160494497</v>
      </c>
      <c r="F1127" s="73">
        <v>85850</v>
      </c>
      <c r="G1127" s="62" t="s">
        <v>8409</v>
      </c>
      <c r="H1127" s="43" t="str">
        <f t="shared" si="110"/>
        <v/>
      </c>
      <c r="I1127" s="43" t="str">
        <f t="shared" si="108"/>
        <v>F</v>
      </c>
      <c r="J1127" s="62">
        <v>35551.160000000003</v>
      </c>
      <c r="K1127" s="61"/>
      <c r="L1127" s="61">
        <v>2</v>
      </c>
      <c r="M1127" s="61">
        <v>1</v>
      </c>
      <c r="N1127" s="61"/>
      <c r="O1127" s="61">
        <v>197</v>
      </c>
      <c r="P1127" s="61">
        <f t="shared" si="109"/>
        <v>3</v>
      </c>
    </row>
    <row r="1128" spans="2:16" x14ac:dyDescent="0.45">
      <c r="B1128" s="44">
        <v>2016</v>
      </c>
      <c r="C1128" s="43" t="s">
        <v>8374</v>
      </c>
      <c r="D1128" s="61" t="s">
        <v>8315</v>
      </c>
      <c r="E1128" s="21">
        <v>31.505636574074742</v>
      </c>
      <c r="F1128" s="73">
        <v>55400</v>
      </c>
      <c r="G1128" s="62" t="s">
        <v>8409</v>
      </c>
      <c r="H1128" s="43" t="str">
        <f t="shared" si="110"/>
        <v>S</v>
      </c>
      <c r="I1128" s="43" t="str">
        <f t="shared" si="108"/>
        <v/>
      </c>
      <c r="J1128" s="62">
        <v>58844</v>
      </c>
      <c r="K1128" s="61">
        <v>2</v>
      </c>
      <c r="L1128" s="61"/>
      <c r="M1128" s="61"/>
      <c r="N1128" s="61"/>
      <c r="O1128" s="61">
        <v>794</v>
      </c>
      <c r="P1128" s="61">
        <f t="shared" si="109"/>
        <v>2</v>
      </c>
    </row>
    <row r="1129" spans="2:16" x14ac:dyDescent="0.45">
      <c r="B1129" s="44">
        <v>2016</v>
      </c>
      <c r="C1129" s="43" t="s">
        <v>8374</v>
      </c>
      <c r="D1129" s="61" t="s">
        <v>8349</v>
      </c>
      <c r="E1129" s="21">
        <v>37.613255208334522</v>
      </c>
      <c r="F1129" s="73">
        <v>205000</v>
      </c>
      <c r="G1129" s="62" t="s">
        <v>8409</v>
      </c>
      <c r="H1129" s="43" t="str">
        <f t="shared" si="110"/>
        <v>S</v>
      </c>
      <c r="I1129" s="43" t="str">
        <f t="shared" si="108"/>
        <v/>
      </c>
      <c r="J1129" s="62">
        <v>401428</v>
      </c>
      <c r="K1129" s="61">
        <v>4</v>
      </c>
      <c r="L1129" s="61"/>
      <c r="M1129" s="61"/>
      <c r="N1129" s="61"/>
      <c r="O1129" s="61">
        <v>1605</v>
      </c>
      <c r="P1129" s="61">
        <f t="shared" si="109"/>
        <v>4</v>
      </c>
    </row>
    <row r="1130" spans="2:16" x14ac:dyDescent="0.45">
      <c r="B1130" s="44">
        <v>2016</v>
      </c>
      <c r="C1130" s="43" t="s">
        <v>8374</v>
      </c>
      <c r="D1130" s="61" t="s">
        <v>8359</v>
      </c>
      <c r="E1130" s="21">
        <v>36.877677469135961</v>
      </c>
      <c r="F1130" s="73">
        <v>52500</v>
      </c>
      <c r="G1130" s="62" t="s">
        <v>8409</v>
      </c>
      <c r="H1130" s="43" t="str">
        <f t="shared" si="110"/>
        <v/>
      </c>
      <c r="I1130" s="43" t="str">
        <f t="shared" si="108"/>
        <v>F</v>
      </c>
      <c r="J1130" s="62">
        <v>6752</v>
      </c>
      <c r="K1130" s="61">
        <v>1</v>
      </c>
      <c r="L1130" s="61">
        <v>1</v>
      </c>
      <c r="M1130" s="61">
        <v>1</v>
      </c>
      <c r="N1130" s="61"/>
      <c r="O1130" s="61">
        <v>48</v>
      </c>
      <c r="P1130" s="61">
        <f t="shared" si="109"/>
        <v>3</v>
      </c>
    </row>
    <row r="1131" spans="2:16" x14ac:dyDescent="0.45">
      <c r="B1131" s="44">
        <v>2016</v>
      </c>
      <c r="C1131" s="43" t="s">
        <v>8374</v>
      </c>
      <c r="D1131" s="61" t="s">
        <v>8318</v>
      </c>
      <c r="E1131" s="21">
        <v>28.120072751322109</v>
      </c>
      <c r="F1131" s="73">
        <v>134700</v>
      </c>
      <c r="G1131" s="62" t="s">
        <v>8409</v>
      </c>
      <c r="H1131" s="43" t="str">
        <f t="shared" si="110"/>
        <v/>
      </c>
      <c r="I1131" s="43" t="str">
        <f t="shared" si="108"/>
        <v>F</v>
      </c>
      <c r="J1131" s="62">
        <v>87982.62</v>
      </c>
      <c r="K1131" s="61">
        <v>10</v>
      </c>
      <c r="L1131" s="61">
        <v>4</v>
      </c>
      <c r="M1131" s="61"/>
      <c r="N1131" s="61"/>
      <c r="O1131" s="61">
        <v>795</v>
      </c>
      <c r="P1131" s="61">
        <f t="shared" si="109"/>
        <v>14</v>
      </c>
    </row>
    <row r="1132" spans="2:16" x14ac:dyDescent="0.45">
      <c r="B1132" s="44">
        <v>2016</v>
      </c>
      <c r="C1132" s="43" t="s">
        <v>8374</v>
      </c>
      <c r="D1132" s="61" t="s">
        <v>8355</v>
      </c>
      <c r="E1132" s="21">
        <v>26.583429783948912</v>
      </c>
      <c r="F1132" s="73">
        <v>1062000</v>
      </c>
      <c r="G1132" s="62" t="s">
        <v>8409</v>
      </c>
      <c r="H1132" s="43" t="str">
        <f t="shared" si="110"/>
        <v>S</v>
      </c>
      <c r="I1132" s="43" t="str">
        <f t="shared" si="108"/>
        <v/>
      </c>
      <c r="J1132" s="62">
        <v>338235.31</v>
      </c>
      <c r="K1132" s="61">
        <v>1</v>
      </c>
      <c r="L1132" s="61"/>
      <c r="M1132" s="61">
        <v>2</v>
      </c>
      <c r="N1132" s="61"/>
      <c r="O1132" s="61">
        <v>1568</v>
      </c>
      <c r="P1132" s="61">
        <f t="shared" si="109"/>
        <v>3</v>
      </c>
    </row>
    <row r="1133" spans="2:16" x14ac:dyDescent="0.45">
      <c r="B1133" s="44">
        <v>2016</v>
      </c>
      <c r="C1133" s="43" t="s">
        <v>8374</v>
      </c>
      <c r="D1133" s="61" t="s">
        <v>8351</v>
      </c>
      <c r="E1133" s="21">
        <v>30.282013888890408</v>
      </c>
      <c r="F1133" s="73">
        <v>59000</v>
      </c>
      <c r="G1133" s="62" t="s">
        <v>8409</v>
      </c>
      <c r="H1133" s="43" t="str">
        <f t="shared" si="110"/>
        <v>S</v>
      </c>
      <c r="I1133" s="43" t="str">
        <f t="shared" si="108"/>
        <v/>
      </c>
      <c r="J1133" s="62">
        <v>316333</v>
      </c>
      <c r="K1133" s="61">
        <v>3</v>
      </c>
      <c r="L1133" s="61"/>
      <c r="M1133" s="61"/>
      <c r="N1133" s="61"/>
      <c r="O1133" s="61">
        <v>2133</v>
      </c>
      <c r="P1133" s="61">
        <f t="shared" si="109"/>
        <v>3</v>
      </c>
    </row>
    <row r="1134" spans="2:16" x14ac:dyDescent="0.45">
      <c r="B1134" s="44">
        <v>2016</v>
      </c>
      <c r="C1134" s="43" t="s">
        <v>8374</v>
      </c>
      <c r="D1134" s="61" t="s">
        <v>8334</v>
      </c>
      <c r="E1134" s="21">
        <v>32.351354166668898</v>
      </c>
      <c r="F1134" s="73">
        <v>75000</v>
      </c>
      <c r="G1134" s="62" t="s">
        <v>8409</v>
      </c>
      <c r="H1134" s="43" t="str">
        <f t="shared" si="110"/>
        <v/>
      </c>
      <c r="I1134" s="43" t="str">
        <f t="shared" si="108"/>
        <v>F</v>
      </c>
      <c r="J1134" s="62">
        <v>21144</v>
      </c>
      <c r="K1134" s="61"/>
      <c r="L1134" s="61">
        <v>1</v>
      </c>
      <c r="M1134" s="61"/>
      <c r="N1134" s="61"/>
      <c r="O1134" s="61">
        <v>57</v>
      </c>
      <c r="P1134" s="61">
        <f t="shared" si="109"/>
        <v>1</v>
      </c>
    </row>
    <row r="1135" spans="2:16" x14ac:dyDescent="0.45">
      <c r="B1135" s="44">
        <v>2016</v>
      </c>
      <c r="C1135" s="43" t="s">
        <v>8374</v>
      </c>
      <c r="D1135" s="61" t="s">
        <v>8321</v>
      </c>
      <c r="E1135" s="21">
        <v>39.724636574073521</v>
      </c>
      <c r="F1135" s="73">
        <v>263000</v>
      </c>
      <c r="G1135" s="62" t="s">
        <v>8409</v>
      </c>
      <c r="H1135" s="43" t="str">
        <f t="shared" si="110"/>
        <v/>
      </c>
      <c r="I1135" s="43" t="str">
        <f t="shared" si="108"/>
        <v>F</v>
      </c>
      <c r="J1135" s="62">
        <v>133957.5</v>
      </c>
      <c r="K1135" s="61">
        <v>1</v>
      </c>
      <c r="L1135" s="61">
        <v>2</v>
      </c>
      <c r="M1135" s="61">
        <v>2</v>
      </c>
      <c r="N1135" s="61"/>
      <c r="O1135" s="61">
        <v>460</v>
      </c>
      <c r="P1135" s="61">
        <f t="shared" si="109"/>
        <v>5</v>
      </c>
    </row>
    <row r="1136" spans="2:16" x14ac:dyDescent="0.45">
      <c r="B1136" s="44">
        <v>2016</v>
      </c>
      <c r="C1136" s="43" t="s">
        <v>8373</v>
      </c>
      <c r="D1136" s="61" t="s">
        <v>8349</v>
      </c>
      <c r="E1136" s="21">
        <v>38.038051697529831</v>
      </c>
      <c r="F1136" s="73">
        <v>60885</v>
      </c>
      <c r="G1136" s="62" t="s">
        <v>8409</v>
      </c>
      <c r="H1136" s="43" t="str">
        <f t="shared" si="110"/>
        <v>S</v>
      </c>
      <c r="I1136" s="43" t="str">
        <f t="shared" si="108"/>
        <v/>
      </c>
      <c r="J1136" s="62">
        <v>130510</v>
      </c>
      <c r="K1136" s="61">
        <v>3</v>
      </c>
      <c r="L1136" s="61"/>
      <c r="M1136" s="61"/>
      <c r="N1136" s="61"/>
      <c r="O1136" s="61">
        <v>1147</v>
      </c>
      <c r="P1136" s="61">
        <f t="shared" si="109"/>
        <v>3</v>
      </c>
    </row>
    <row r="1137" spans="2:16" x14ac:dyDescent="0.45">
      <c r="B1137" s="44">
        <v>2016</v>
      </c>
      <c r="C1137" s="43" t="s">
        <v>8373</v>
      </c>
      <c r="D1137" s="61" t="s">
        <v>8357</v>
      </c>
      <c r="E1137" s="21">
        <v>36.646888503085698</v>
      </c>
      <c r="F1137" s="73">
        <v>186500</v>
      </c>
      <c r="G1137" s="62" t="s">
        <v>8409</v>
      </c>
      <c r="H1137" s="43" t="str">
        <f t="shared" si="110"/>
        <v/>
      </c>
      <c r="I1137" s="43" t="str">
        <f t="shared" si="108"/>
        <v>F</v>
      </c>
      <c r="J1137" s="62">
        <v>148487</v>
      </c>
      <c r="K1137" s="61">
        <v>3</v>
      </c>
      <c r="L1137" s="61">
        <v>3</v>
      </c>
      <c r="M1137" s="61"/>
      <c r="N1137" s="61"/>
      <c r="O1137" s="61">
        <v>1553</v>
      </c>
      <c r="P1137" s="61">
        <f t="shared" si="109"/>
        <v>6</v>
      </c>
    </row>
    <row r="1138" spans="2:16" x14ac:dyDescent="0.45">
      <c r="B1138" s="44">
        <v>2016</v>
      </c>
      <c r="C1138" s="43" t="s">
        <v>8373</v>
      </c>
      <c r="D1138" s="61" t="s">
        <v>8321</v>
      </c>
      <c r="E1138" s="21">
        <v>31.575293209870626</v>
      </c>
      <c r="F1138" s="73">
        <v>399000</v>
      </c>
      <c r="G1138" s="62" t="s">
        <v>8409</v>
      </c>
      <c r="H1138" s="43" t="str">
        <f t="shared" si="110"/>
        <v/>
      </c>
      <c r="I1138" s="43" t="str">
        <f t="shared" si="108"/>
        <v>F</v>
      </c>
      <c r="J1138" s="62">
        <v>122347.01000000001</v>
      </c>
      <c r="K1138" s="61"/>
      <c r="L1138" s="61">
        <v>5</v>
      </c>
      <c r="M1138" s="61">
        <v>1</v>
      </c>
      <c r="N1138" s="61"/>
      <c r="O1138" s="61">
        <v>548</v>
      </c>
      <c r="P1138" s="61">
        <f t="shared" si="109"/>
        <v>6</v>
      </c>
    </row>
    <row r="1139" spans="2:16" x14ac:dyDescent="0.45">
      <c r="B1139" s="44">
        <v>2016</v>
      </c>
      <c r="C1139" s="43" t="s">
        <v>8372</v>
      </c>
      <c r="D1139" s="61" t="s">
        <v>8337</v>
      </c>
      <c r="E1139" s="21">
        <v>30</v>
      </c>
      <c r="F1139" s="73">
        <v>90000</v>
      </c>
      <c r="G1139" s="62" t="s">
        <v>8409</v>
      </c>
      <c r="H1139" s="43" t="str">
        <f t="shared" si="110"/>
        <v/>
      </c>
      <c r="I1139" s="43" t="str">
        <f t="shared" si="108"/>
        <v>F</v>
      </c>
      <c r="J1139" s="62">
        <v>1</v>
      </c>
      <c r="K1139" s="61"/>
      <c r="L1139" s="61">
        <v>1</v>
      </c>
      <c r="M1139" s="61"/>
      <c r="N1139" s="61"/>
      <c r="O1139" s="61">
        <v>1</v>
      </c>
      <c r="P1139" s="61">
        <f t="shared" si="109"/>
        <v>1</v>
      </c>
    </row>
    <row r="1140" spans="2:16" x14ac:dyDescent="0.45">
      <c r="B1140" s="44">
        <v>2016</v>
      </c>
      <c r="C1140" s="43" t="s">
        <v>8372</v>
      </c>
      <c r="D1140" s="61" t="s">
        <v>8318</v>
      </c>
      <c r="E1140" s="21">
        <v>28.471216242283845</v>
      </c>
      <c r="F1140" s="73">
        <v>76510</v>
      </c>
      <c r="G1140" s="62" t="s">
        <v>8409</v>
      </c>
      <c r="H1140" s="43" t="str">
        <f t="shared" si="110"/>
        <v/>
      </c>
      <c r="I1140" s="43" t="str">
        <f t="shared" si="108"/>
        <v>F</v>
      </c>
      <c r="J1140" s="62">
        <v>54411.360000000001</v>
      </c>
      <c r="K1140" s="61">
        <v>8</v>
      </c>
      <c r="L1140" s="61">
        <v>4</v>
      </c>
      <c r="M1140" s="61"/>
      <c r="N1140" s="61"/>
      <c r="O1140" s="61">
        <v>450</v>
      </c>
      <c r="P1140" s="61">
        <f t="shared" si="109"/>
        <v>12</v>
      </c>
    </row>
    <row r="1141" spans="2:16" x14ac:dyDescent="0.45">
      <c r="B1141" s="44">
        <v>2016</v>
      </c>
      <c r="C1141" s="43" t="s">
        <v>8372</v>
      </c>
      <c r="D1141" s="61" t="s">
        <v>8313</v>
      </c>
      <c r="E1141" s="21">
        <v>35</v>
      </c>
      <c r="F1141" s="73">
        <v>100000</v>
      </c>
      <c r="G1141" s="62" t="s">
        <v>8409</v>
      </c>
      <c r="H1141" s="43" t="str">
        <f t="shared" si="110"/>
        <v/>
      </c>
      <c r="I1141" s="43" t="str">
        <f t="shared" si="108"/>
        <v>F</v>
      </c>
      <c r="J1141" s="62">
        <v>1867</v>
      </c>
      <c r="K1141" s="61"/>
      <c r="L1141" s="61"/>
      <c r="M1141" s="61">
        <v>1</v>
      </c>
      <c r="N1141" s="61"/>
      <c r="O1141" s="61">
        <v>6</v>
      </c>
      <c r="P1141" s="61">
        <f t="shared" si="109"/>
        <v>1</v>
      </c>
    </row>
    <row r="1142" spans="2:16" x14ac:dyDescent="0.45">
      <c r="B1142" s="44">
        <v>2016</v>
      </c>
      <c r="C1142" s="43" t="s">
        <v>8372</v>
      </c>
      <c r="D1142" s="61" t="s">
        <v>8357</v>
      </c>
      <c r="E1142" s="21">
        <v>35.578730709877469</v>
      </c>
      <c r="F1142" s="73">
        <v>87000</v>
      </c>
      <c r="G1142" s="62" t="s">
        <v>8409</v>
      </c>
      <c r="H1142" s="43" t="str">
        <f t="shared" si="110"/>
        <v/>
      </c>
      <c r="I1142" s="43" t="str">
        <f t="shared" si="108"/>
        <v>F</v>
      </c>
      <c r="J1142" s="62">
        <v>62537.2</v>
      </c>
      <c r="K1142" s="61">
        <v>3</v>
      </c>
      <c r="L1142" s="61">
        <v>2</v>
      </c>
      <c r="M1142" s="61">
        <v>1</v>
      </c>
      <c r="N1142" s="61"/>
      <c r="O1142" s="61">
        <v>674</v>
      </c>
      <c r="P1142" s="61">
        <f t="shared" si="109"/>
        <v>6</v>
      </c>
    </row>
    <row r="1143" spans="2:16" x14ac:dyDescent="0.45">
      <c r="B1143" s="44">
        <v>2016</v>
      </c>
      <c r="C1143" s="43" t="s">
        <v>8372</v>
      </c>
      <c r="D1143" s="61" t="s">
        <v>8321</v>
      </c>
      <c r="E1143" s="21">
        <v>32.143654513889487</v>
      </c>
      <c r="F1143" s="73">
        <v>187000</v>
      </c>
      <c r="G1143" s="62" t="s">
        <v>8409</v>
      </c>
      <c r="H1143" s="43" t="str">
        <f t="shared" si="110"/>
        <v/>
      </c>
      <c r="I1143" s="43" t="str">
        <f t="shared" si="108"/>
        <v>F</v>
      </c>
      <c r="J1143" s="62">
        <v>7768</v>
      </c>
      <c r="K1143" s="61"/>
      <c r="L1143" s="61">
        <v>7</v>
      </c>
      <c r="M1143" s="61">
        <v>1</v>
      </c>
      <c r="N1143" s="61"/>
      <c r="O1143" s="61">
        <v>151</v>
      </c>
      <c r="P1143" s="61">
        <f t="shared" si="109"/>
        <v>8</v>
      </c>
    </row>
    <row r="1144" spans="2:16" x14ac:dyDescent="0.45">
      <c r="B1144" s="44">
        <v>2016</v>
      </c>
      <c r="C1144" s="43" t="s">
        <v>8372</v>
      </c>
      <c r="D1144" s="61" t="s">
        <v>8320</v>
      </c>
      <c r="E1144" s="21">
        <v>45</v>
      </c>
      <c r="F1144" s="73">
        <v>60000</v>
      </c>
      <c r="G1144" s="62" t="s">
        <v>8409</v>
      </c>
      <c r="H1144" s="43" t="str">
        <f t="shared" si="110"/>
        <v/>
      </c>
      <c r="I1144" s="43" t="str">
        <f t="shared" si="108"/>
        <v>F</v>
      </c>
      <c r="J1144" s="62">
        <v>39</v>
      </c>
      <c r="K1144" s="61"/>
      <c r="L1144" s="61"/>
      <c r="M1144" s="61">
        <v>1</v>
      </c>
      <c r="N1144" s="61"/>
      <c r="O1144" s="61">
        <v>3</v>
      </c>
      <c r="P1144" s="61">
        <f t="shared" si="109"/>
        <v>1</v>
      </c>
    </row>
    <row r="1145" spans="2:16" x14ac:dyDescent="0.45">
      <c r="B1145" s="44">
        <v>2017</v>
      </c>
      <c r="C1145" s="43" t="s">
        <v>8377</v>
      </c>
      <c r="D1145" s="61" t="s">
        <v>8315</v>
      </c>
      <c r="E1145" s="21">
        <v>31.923651620367309</v>
      </c>
      <c r="F1145" s="73">
        <v>185000</v>
      </c>
      <c r="G1145" s="62" t="s">
        <v>8409</v>
      </c>
      <c r="H1145" s="43" t="str">
        <f t="shared" si="110"/>
        <v>S</v>
      </c>
      <c r="I1145" s="43" t="str">
        <f t="shared" si="108"/>
        <v/>
      </c>
      <c r="J1145" s="62">
        <v>213152.6</v>
      </c>
      <c r="K1145" s="61">
        <v>2</v>
      </c>
      <c r="L1145" s="61"/>
      <c r="M1145" s="61"/>
      <c r="N1145" s="61"/>
      <c r="O1145" s="61">
        <v>1450</v>
      </c>
      <c r="P1145" s="61">
        <f t="shared" si="109"/>
        <v>2</v>
      </c>
    </row>
    <row r="1146" spans="2:16" x14ac:dyDescent="0.45">
      <c r="B1146" s="44">
        <v>2017</v>
      </c>
      <c r="C1146" s="43" t="s">
        <v>8377</v>
      </c>
      <c r="D1146" s="61" t="s">
        <v>8347</v>
      </c>
      <c r="E1146" s="21">
        <v>37.023602843912421</v>
      </c>
      <c r="F1146" s="73">
        <v>96750</v>
      </c>
      <c r="G1146" s="62" t="s">
        <v>8409</v>
      </c>
      <c r="H1146" s="43" t="str">
        <f t="shared" si="110"/>
        <v/>
      </c>
      <c r="I1146" s="43" t="str">
        <f t="shared" si="108"/>
        <v>F</v>
      </c>
      <c r="J1146" s="62">
        <v>79809.38</v>
      </c>
      <c r="K1146" s="61"/>
      <c r="L1146" s="61"/>
      <c r="M1146" s="61"/>
      <c r="N1146" s="61">
        <v>7</v>
      </c>
      <c r="O1146" s="61">
        <v>1030</v>
      </c>
      <c r="P1146" s="61">
        <f t="shared" si="109"/>
        <v>7</v>
      </c>
    </row>
    <row r="1147" spans="2:16" x14ac:dyDescent="0.45">
      <c r="B1147" s="44">
        <v>2017</v>
      </c>
      <c r="C1147" s="43" t="s">
        <v>8377</v>
      </c>
      <c r="D1147" s="61" t="s">
        <v>8318</v>
      </c>
      <c r="E1147" s="21">
        <v>32.504851466050845</v>
      </c>
      <c r="F1147" s="73">
        <v>79700</v>
      </c>
      <c r="G1147" s="62" t="s">
        <v>8409</v>
      </c>
      <c r="H1147" s="43" t="str">
        <f t="shared" si="110"/>
        <v/>
      </c>
      <c r="I1147" s="43" t="str">
        <f t="shared" si="108"/>
        <v>F</v>
      </c>
      <c r="J1147" s="62">
        <v>47379</v>
      </c>
      <c r="K1147" s="61">
        <v>2</v>
      </c>
      <c r="L1147" s="61">
        <v>2</v>
      </c>
      <c r="M1147" s="61"/>
      <c r="N1147" s="61">
        <v>2</v>
      </c>
      <c r="O1147" s="61">
        <v>306</v>
      </c>
      <c r="P1147" s="61">
        <f t="shared" si="109"/>
        <v>6</v>
      </c>
    </row>
    <row r="1148" spans="2:16" x14ac:dyDescent="0.45">
      <c r="B1148" s="44">
        <v>2017</v>
      </c>
      <c r="C1148" s="43" t="s">
        <v>8377</v>
      </c>
      <c r="D1148" s="61" t="s">
        <v>8355</v>
      </c>
      <c r="E1148" s="21">
        <v>36.767145061729629</v>
      </c>
      <c r="F1148" s="73">
        <v>258000</v>
      </c>
      <c r="G1148" s="62" t="s">
        <v>8409</v>
      </c>
      <c r="H1148" s="43" t="str">
        <f t="shared" si="110"/>
        <v>S</v>
      </c>
      <c r="I1148" s="43" t="str">
        <f t="shared" si="108"/>
        <v/>
      </c>
      <c r="J1148" s="62">
        <v>37122</v>
      </c>
      <c r="K1148" s="61">
        <v>1</v>
      </c>
      <c r="L1148" s="61"/>
      <c r="M1148" s="61">
        <v>2</v>
      </c>
      <c r="N1148" s="61"/>
      <c r="O1148" s="61">
        <v>508</v>
      </c>
      <c r="P1148" s="61">
        <f t="shared" si="109"/>
        <v>3</v>
      </c>
    </row>
    <row r="1149" spans="2:16" x14ac:dyDescent="0.45">
      <c r="B1149" s="44">
        <v>2017</v>
      </c>
      <c r="C1149" s="43" t="s">
        <v>8377</v>
      </c>
      <c r="D1149" s="61" t="s">
        <v>8357</v>
      </c>
      <c r="E1149" s="21">
        <v>27.938395833333196</v>
      </c>
      <c r="F1149" s="73">
        <v>61850</v>
      </c>
      <c r="G1149" s="62" t="s">
        <v>8409</v>
      </c>
      <c r="H1149" s="43" t="str">
        <f t="shared" si="110"/>
        <v/>
      </c>
      <c r="I1149" s="43" t="str">
        <f t="shared" si="108"/>
        <v>F</v>
      </c>
      <c r="J1149" s="62">
        <v>14862</v>
      </c>
      <c r="K1149" s="61">
        <v>2</v>
      </c>
      <c r="L1149" s="61"/>
      <c r="M1149" s="61">
        <v>1</v>
      </c>
      <c r="N1149" s="61">
        <v>2</v>
      </c>
      <c r="O1149" s="61">
        <v>150</v>
      </c>
      <c r="P1149" s="61">
        <f t="shared" si="109"/>
        <v>5</v>
      </c>
    </row>
    <row r="1150" spans="2:16" x14ac:dyDescent="0.45">
      <c r="B1150" s="44">
        <v>2017</v>
      </c>
      <c r="C1150" s="43" t="s">
        <v>8377</v>
      </c>
      <c r="D1150" s="61" t="s">
        <v>8321</v>
      </c>
      <c r="E1150" s="21">
        <v>29.979166666667879</v>
      </c>
      <c r="F1150" s="73">
        <v>100000</v>
      </c>
      <c r="G1150" s="62" t="s">
        <v>8409</v>
      </c>
      <c r="H1150" s="43" t="str">
        <f t="shared" si="110"/>
        <v/>
      </c>
      <c r="I1150" s="43" t="str">
        <f t="shared" si="108"/>
        <v>F</v>
      </c>
      <c r="J1150" s="62">
        <v>24744</v>
      </c>
      <c r="K1150" s="61"/>
      <c r="L1150" s="61">
        <v>1</v>
      </c>
      <c r="M1150" s="61">
        <v>1</v>
      </c>
      <c r="N1150" s="61"/>
      <c r="O1150" s="61">
        <v>144</v>
      </c>
      <c r="P1150" s="61">
        <f t="shared" si="109"/>
        <v>2</v>
      </c>
    </row>
    <row r="1151" spans="2:16" x14ac:dyDescent="0.45">
      <c r="B1151" s="44">
        <v>2017</v>
      </c>
      <c r="C1151" s="43" t="s">
        <v>8376</v>
      </c>
      <c r="D1151" s="61" t="s">
        <v>8335</v>
      </c>
      <c r="E1151" s="21">
        <v>39.913306327160775</v>
      </c>
      <c r="F1151" s="73">
        <v>78000</v>
      </c>
      <c r="G1151" s="62" t="s">
        <v>8409</v>
      </c>
      <c r="H1151" s="43" t="str">
        <f t="shared" si="110"/>
        <v/>
      </c>
      <c r="I1151" s="43" t="str">
        <f t="shared" si="108"/>
        <v>F</v>
      </c>
      <c r="J1151" s="62">
        <v>1705</v>
      </c>
      <c r="K1151" s="61"/>
      <c r="L1151" s="61">
        <v>3</v>
      </c>
      <c r="M1151" s="61"/>
      <c r="N1151" s="61"/>
      <c r="O1151" s="61">
        <v>22</v>
      </c>
      <c r="P1151" s="61">
        <f t="shared" si="109"/>
        <v>3</v>
      </c>
    </row>
    <row r="1152" spans="2:16" x14ac:dyDescent="0.45">
      <c r="B1152" s="44">
        <v>2017</v>
      </c>
      <c r="C1152" s="43" t="s">
        <v>8376</v>
      </c>
      <c r="D1152" s="61" t="s">
        <v>8318</v>
      </c>
      <c r="E1152" s="21">
        <v>37.830180224864826</v>
      </c>
      <c r="F1152" s="73">
        <v>52449</v>
      </c>
      <c r="G1152" s="62" t="s">
        <v>8409</v>
      </c>
      <c r="H1152" s="43" t="str">
        <f t="shared" si="110"/>
        <v/>
      </c>
      <c r="I1152" s="43" t="str">
        <f t="shared" si="108"/>
        <v>F</v>
      </c>
      <c r="J1152" s="62">
        <v>26423</v>
      </c>
      <c r="K1152" s="61">
        <v>5</v>
      </c>
      <c r="L1152" s="61">
        <v>1</v>
      </c>
      <c r="M1152" s="61"/>
      <c r="N1152" s="61">
        <v>1</v>
      </c>
      <c r="O1152" s="61">
        <v>335</v>
      </c>
      <c r="P1152" s="61">
        <f t="shared" si="109"/>
        <v>7</v>
      </c>
    </row>
    <row r="1153" spans="2:16" x14ac:dyDescent="0.45">
      <c r="B1153" s="44">
        <v>2017</v>
      </c>
      <c r="C1153" s="43" t="s">
        <v>8376</v>
      </c>
      <c r="D1153" s="61" t="s">
        <v>8321</v>
      </c>
      <c r="E1153" s="21">
        <v>39.903082561728901</v>
      </c>
      <c r="F1153" s="73">
        <v>1257350</v>
      </c>
      <c r="G1153" s="62" t="s">
        <v>8409</v>
      </c>
      <c r="H1153" s="43" t="str">
        <f t="shared" si="110"/>
        <v/>
      </c>
      <c r="I1153" s="43" t="str">
        <f t="shared" si="108"/>
        <v>F</v>
      </c>
      <c r="J1153" s="62">
        <v>87399</v>
      </c>
      <c r="K1153" s="61"/>
      <c r="L1153" s="61">
        <v>5</v>
      </c>
      <c r="M1153" s="61">
        <v>1</v>
      </c>
      <c r="N1153" s="61"/>
      <c r="O1153" s="61">
        <v>346</v>
      </c>
      <c r="P1153" s="61">
        <f t="shared" si="109"/>
        <v>6</v>
      </c>
    </row>
    <row r="1154" spans="2:16" x14ac:dyDescent="0.45">
      <c r="B1154" s="44">
        <v>2017</v>
      </c>
      <c r="C1154" s="43" t="s">
        <v>8378</v>
      </c>
      <c r="D1154" s="61" t="s">
        <v>8347</v>
      </c>
      <c r="E1154" s="21">
        <v>30.401577546297631</v>
      </c>
      <c r="F1154" s="73">
        <v>521105</v>
      </c>
      <c r="G1154" s="62" t="s">
        <v>8409</v>
      </c>
      <c r="H1154" s="43" t="str">
        <f t="shared" si="110"/>
        <v/>
      </c>
      <c r="I1154" s="43" t="str">
        <f t="shared" si="108"/>
        <v>F</v>
      </c>
      <c r="J1154" s="62">
        <v>24933</v>
      </c>
      <c r="K1154" s="61"/>
      <c r="L1154" s="61"/>
      <c r="M1154" s="61"/>
      <c r="N1154" s="61">
        <v>10</v>
      </c>
      <c r="O1154" s="61">
        <v>223</v>
      </c>
      <c r="P1154" s="61">
        <f t="shared" si="109"/>
        <v>10</v>
      </c>
    </row>
    <row r="1155" spans="2:16" x14ac:dyDescent="0.45">
      <c r="B1155" s="44">
        <v>2009</v>
      </c>
      <c r="C1155" s="43" t="s">
        <v>8374</v>
      </c>
      <c r="D1155" s="61" t="s">
        <v>8326</v>
      </c>
      <c r="E1155" s="21">
        <v>56.233796296291985</v>
      </c>
      <c r="F1155" s="73">
        <v>500</v>
      </c>
      <c r="G1155" s="62" t="s">
        <v>8398</v>
      </c>
      <c r="H1155" s="43" t="str">
        <f t="shared" si="110"/>
        <v>S</v>
      </c>
      <c r="I1155" s="43" t="str">
        <f t="shared" si="108"/>
        <v/>
      </c>
      <c r="J1155" s="62">
        <v>519</v>
      </c>
      <c r="K1155" s="61">
        <v>1</v>
      </c>
      <c r="L1155" s="61"/>
      <c r="M1155" s="61"/>
      <c r="N1155" s="61"/>
      <c r="O1155" s="61">
        <v>15</v>
      </c>
      <c r="P1155" s="61">
        <f t="shared" si="109"/>
        <v>1</v>
      </c>
    </row>
    <row r="1156" spans="2:16" x14ac:dyDescent="0.45">
      <c r="B1156" s="44">
        <v>2009</v>
      </c>
      <c r="C1156" s="43" t="s">
        <v>8373</v>
      </c>
      <c r="D1156" s="61" t="s">
        <v>8349</v>
      </c>
      <c r="E1156" s="21">
        <v>37.331249999995634</v>
      </c>
      <c r="F1156" s="73">
        <v>800</v>
      </c>
      <c r="G1156" s="62" t="s">
        <v>8398</v>
      </c>
      <c r="H1156" s="43" t="str">
        <f t="shared" si="110"/>
        <v>S</v>
      </c>
      <c r="I1156" s="43" t="str">
        <f t="shared" ref="I1156:I1209" si="111">IFERROR(VLOOKUP(D1156,$W$143:$AC$169,7,0),"")</f>
        <v/>
      </c>
      <c r="J1156" s="62">
        <v>805.07</v>
      </c>
      <c r="K1156" s="61">
        <v>1</v>
      </c>
      <c r="L1156" s="61"/>
      <c r="M1156" s="61"/>
      <c r="N1156" s="61"/>
      <c r="O1156" s="61">
        <v>23</v>
      </c>
      <c r="P1156" s="61">
        <f t="shared" ref="P1156:P1209" si="112">SUM(K1156:N1156)</f>
        <v>1</v>
      </c>
    </row>
    <row r="1157" spans="2:16" x14ac:dyDescent="0.45">
      <c r="B1157" s="44">
        <v>2010</v>
      </c>
      <c r="C1157" s="43" t="s">
        <v>8381</v>
      </c>
      <c r="D1157" s="61" t="s">
        <v>8354</v>
      </c>
      <c r="E1157" s="21">
        <v>31.017384259263054</v>
      </c>
      <c r="F1157" s="73">
        <v>250</v>
      </c>
      <c r="G1157" s="62" t="s">
        <v>8398</v>
      </c>
      <c r="H1157" s="43" t="str">
        <f t="shared" ref="H1157:H1209" si="113">IFERROR(VLOOKUP(D1157,$W$125:$AC$139,7,0),"")</f>
        <v>S</v>
      </c>
      <c r="I1157" s="43" t="str">
        <f t="shared" si="111"/>
        <v/>
      </c>
      <c r="J1157" s="62">
        <v>391</v>
      </c>
      <c r="K1157" s="61">
        <v>1</v>
      </c>
      <c r="L1157" s="61"/>
      <c r="M1157" s="61"/>
      <c r="N1157" s="61"/>
      <c r="O1157" s="61">
        <v>13</v>
      </c>
      <c r="P1157" s="61">
        <f t="shared" si="112"/>
        <v>1</v>
      </c>
    </row>
    <row r="1158" spans="2:16" x14ac:dyDescent="0.45">
      <c r="B1158" s="44">
        <v>2010</v>
      </c>
      <c r="C1158" s="43" t="s">
        <v>8381</v>
      </c>
      <c r="D1158" s="61" t="s">
        <v>8329</v>
      </c>
      <c r="E1158" s="21">
        <v>16.237800925926422</v>
      </c>
      <c r="F1158" s="73">
        <v>500</v>
      </c>
      <c r="G1158" s="62" t="s">
        <v>8398</v>
      </c>
      <c r="H1158" s="43" t="str">
        <f t="shared" si="113"/>
        <v>S</v>
      </c>
      <c r="I1158" s="43" t="str">
        <f t="shared" si="111"/>
        <v/>
      </c>
      <c r="J1158" s="62">
        <v>516</v>
      </c>
      <c r="K1158" s="61">
        <v>1</v>
      </c>
      <c r="L1158" s="61"/>
      <c r="M1158" s="61"/>
      <c r="N1158" s="61"/>
      <c r="O1158" s="61">
        <v>10</v>
      </c>
      <c r="P1158" s="61">
        <f t="shared" si="112"/>
        <v>1</v>
      </c>
    </row>
    <row r="1159" spans="2:16" x14ac:dyDescent="0.45">
      <c r="B1159" s="44">
        <v>2010</v>
      </c>
      <c r="C1159" s="43" t="s">
        <v>8376</v>
      </c>
      <c r="D1159" s="61" t="s">
        <v>8329</v>
      </c>
      <c r="E1159" s="21">
        <v>31.666099537040282</v>
      </c>
      <c r="F1159" s="73">
        <v>400</v>
      </c>
      <c r="G1159" s="62" t="s">
        <v>8398</v>
      </c>
      <c r="H1159" s="43" t="str">
        <f t="shared" si="113"/>
        <v>S</v>
      </c>
      <c r="I1159" s="43" t="str">
        <f t="shared" si="111"/>
        <v/>
      </c>
      <c r="J1159" s="62">
        <v>416</v>
      </c>
      <c r="K1159" s="61">
        <v>1</v>
      </c>
      <c r="L1159" s="61"/>
      <c r="M1159" s="61"/>
      <c r="N1159" s="61"/>
      <c r="O1159" s="61">
        <v>22</v>
      </c>
      <c r="P1159" s="61">
        <f t="shared" si="112"/>
        <v>1</v>
      </c>
    </row>
    <row r="1160" spans="2:16" x14ac:dyDescent="0.45">
      <c r="B1160" s="44">
        <v>2010</v>
      </c>
      <c r="C1160" s="43" t="s">
        <v>8376</v>
      </c>
      <c r="D1160" s="61" t="s">
        <v>8334</v>
      </c>
      <c r="E1160" s="21">
        <v>53.866122685183655</v>
      </c>
      <c r="F1160" s="73">
        <v>500</v>
      </c>
      <c r="G1160" s="62" t="s">
        <v>8398</v>
      </c>
      <c r="H1160" s="43" t="str">
        <f t="shared" si="113"/>
        <v/>
      </c>
      <c r="I1160" s="43" t="str">
        <f t="shared" si="111"/>
        <v>F</v>
      </c>
      <c r="J1160" s="62">
        <v>50</v>
      </c>
      <c r="K1160" s="61"/>
      <c r="L1160" s="61">
        <v>1</v>
      </c>
      <c r="M1160" s="61"/>
      <c r="N1160" s="61"/>
      <c r="O1160" s="61">
        <v>5</v>
      </c>
      <c r="P1160" s="61">
        <f t="shared" si="112"/>
        <v>1</v>
      </c>
    </row>
    <row r="1161" spans="2:16" x14ac:dyDescent="0.45">
      <c r="B1161" s="44">
        <v>2010</v>
      </c>
      <c r="C1161" s="43" t="s">
        <v>8370</v>
      </c>
      <c r="D1161" s="61" t="s">
        <v>8326</v>
      </c>
      <c r="E1161" s="21">
        <v>13.851678240738693</v>
      </c>
      <c r="F1161" s="73">
        <v>400</v>
      </c>
      <c r="G1161" s="62" t="s">
        <v>8398</v>
      </c>
      <c r="H1161" s="43" t="str">
        <f t="shared" si="113"/>
        <v>S</v>
      </c>
      <c r="I1161" s="43" t="str">
        <f t="shared" si="111"/>
        <v/>
      </c>
      <c r="J1161" s="62">
        <v>679.44</v>
      </c>
      <c r="K1161" s="61">
        <v>1</v>
      </c>
      <c r="L1161" s="61"/>
      <c r="M1161" s="61"/>
      <c r="N1161" s="61"/>
      <c r="O1161" s="61">
        <v>17</v>
      </c>
      <c r="P1161" s="61">
        <f t="shared" si="112"/>
        <v>1</v>
      </c>
    </row>
    <row r="1162" spans="2:16" x14ac:dyDescent="0.45">
      <c r="B1162" s="44">
        <v>2010</v>
      </c>
      <c r="C1162" s="43" t="s">
        <v>8370</v>
      </c>
      <c r="D1162" s="61" t="s">
        <v>8357</v>
      </c>
      <c r="E1162" s="21">
        <v>74.314432870371093</v>
      </c>
      <c r="F1162" s="73">
        <v>500</v>
      </c>
      <c r="G1162" s="62" t="s">
        <v>8398</v>
      </c>
      <c r="H1162" s="43" t="str">
        <f t="shared" si="113"/>
        <v/>
      </c>
      <c r="I1162" s="43" t="str">
        <f t="shared" si="111"/>
        <v>F</v>
      </c>
      <c r="J1162" s="62">
        <v>1066</v>
      </c>
      <c r="K1162" s="61">
        <v>1</v>
      </c>
      <c r="L1162" s="61"/>
      <c r="M1162" s="61"/>
      <c r="N1162" s="61"/>
      <c r="O1162" s="61">
        <v>32</v>
      </c>
      <c r="P1162" s="61">
        <f t="shared" si="112"/>
        <v>1</v>
      </c>
    </row>
    <row r="1163" spans="2:16" x14ac:dyDescent="0.45">
      <c r="B1163" s="44">
        <v>2010</v>
      </c>
      <c r="C1163" s="43" t="s">
        <v>8369</v>
      </c>
      <c r="D1163" s="61" t="s">
        <v>8328</v>
      </c>
      <c r="E1163" s="21">
        <v>41.981643518520286</v>
      </c>
      <c r="F1163" s="73">
        <v>900</v>
      </c>
      <c r="G1163" s="62" t="s">
        <v>8398</v>
      </c>
      <c r="H1163" s="43" t="str">
        <f t="shared" si="113"/>
        <v/>
      </c>
      <c r="I1163" s="43" t="str">
        <f t="shared" si="111"/>
        <v>F</v>
      </c>
      <c r="J1163" s="62">
        <v>345</v>
      </c>
      <c r="K1163" s="61"/>
      <c r="L1163" s="61">
        <v>1</v>
      </c>
      <c r="M1163" s="61"/>
      <c r="N1163" s="61"/>
      <c r="O1163" s="61">
        <v>5</v>
      </c>
      <c r="P1163" s="61">
        <f t="shared" si="112"/>
        <v>1</v>
      </c>
    </row>
    <row r="1164" spans="2:16" x14ac:dyDescent="0.45">
      <c r="B1164" s="44">
        <v>2011</v>
      </c>
      <c r="C1164" s="43" t="s">
        <v>8379</v>
      </c>
      <c r="D1164" s="61" t="s">
        <v>8318</v>
      </c>
      <c r="E1164" s="21">
        <v>22.006712962967867</v>
      </c>
      <c r="F1164" s="73">
        <v>750</v>
      </c>
      <c r="G1164" s="62" t="s">
        <v>8398</v>
      </c>
      <c r="H1164" s="43" t="str">
        <f t="shared" si="113"/>
        <v/>
      </c>
      <c r="I1164" s="43" t="str">
        <f t="shared" si="111"/>
        <v>F</v>
      </c>
      <c r="J1164" s="62">
        <v>1220</v>
      </c>
      <c r="K1164" s="61">
        <v>1</v>
      </c>
      <c r="L1164" s="61"/>
      <c r="M1164" s="61"/>
      <c r="N1164" s="61"/>
      <c r="O1164" s="61">
        <v>21</v>
      </c>
      <c r="P1164" s="61">
        <f t="shared" si="112"/>
        <v>1</v>
      </c>
    </row>
    <row r="1165" spans="2:16" x14ac:dyDescent="0.45">
      <c r="B1165" s="44">
        <v>2011</v>
      </c>
      <c r="C1165" s="43" t="s">
        <v>8371</v>
      </c>
      <c r="D1165" s="61" t="s">
        <v>8340</v>
      </c>
      <c r="E1165" s="21">
        <v>15.388634259259561</v>
      </c>
      <c r="F1165" s="73">
        <v>911</v>
      </c>
      <c r="G1165" s="62" t="s">
        <v>8398</v>
      </c>
      <c r="H1165" s="43" t="str">
        <f t="shared" si="113"/>
        <v/>
      </c>
      <c r="I1165" s="43" t="str">
        <f t="shared" si="111"/>
        <v>F</v>
      </c>
      <c r="J1165" s="62">
        <v>5</v>
      </c>
      <c r="K1165" s="61"/>
      <c r="L1165" s="61"/>
      <c r="M1165" s="61">
        <v>1</v>
      </c>
      <c r="N1165" s="61"/>
      <c r="O1165" s="61">
        <v>1</v>
      </c>
      <c r="P1165" s="61">
        <f t="shared" si="112"/>
        <v>1</v>
      </c>
    </row>
    <row r="1166" spans="2:16" x14ac:dyDescent="0.45">
      <c r="B1166" s="44">
        <v>2011</v>
      </c>
      <c r="C1166" s="43" t="s">
        <v>8381</v>
      </c>
      <c r="D1166" s="61" t="s">
        <v>8351</v>
      </c>
      <c r="E1166" s="21">
        <v>30</v>
      </c>
      <c r="F1166" s="73">
        <v>500</v>
      </c>
      <c r="G1166" s="62" t="s">
        <v>8398</v>
      </c>
      <c r="H1166" s="43" t="str">
        <f t="shared" si="113"/>
        <v>S</v>
      </c>
      <c r="I1166" s="43" t="str">
        <f t="shared" si="111"/>
        <v/>
      </c>
      <c r="J1166" s="62">
        <v>813</v>
      </c>
      <c r="K1166" s="61">
        <v>1</v>
      </c>
      <c r="L1166" s="61"/>
      <c r="M1166" s="61"/>
      <c r="N1166" s="61"/>
      <c r="O1166" s="61">
        <v>30</v>
      </c>
      <c r="P1166" s="61">
        <f t="shared" si="112"/>
        <v>1</v>
      </c>
    </row>
    <row r="1167" spans="2:16" x14ac:dyDescent="0.45">
      <c r="B1167" s="44">
        <v>2011</v>
      </c>
      <c r="C1167" s="43" t="s">
        <v>8377</v>
      </c>
      <c r="D1167" s="61" t="s">
        <v>8323</v>
      </c>
      <c r="E1167" s="21">
        <v>60.958333333335759</v>
      </c>
      <c r="F1167" s="73">
        <v>700</v>
      </c>
      <c r="G1167" s="62" t="s">
        <v>8398</v>
      </c>
      <c r="H1167" s="43" t="str">
        <f t="shared" si="113"/>
        <v>S</v>
      </c>
      <c r="I1167" s="43" t="str">
        <f t="shared" si="111"/>
        <v/>
      </c>
      <c r="J1167" s="62">
        <v>824</v>
      </c>
      <c r="K1167" s="61">
        <v>1</v>
      </c>
      <c r="L1167" s="61"/>
      <c r="M1167" s="61"/>
      <c r="N1167" s="61"/>
      <c r="O1167" s="61">
        <v>22</v>
      </c>
      <c r="P1167" s="61">
        <f t="shared" si="112"/>
        <v>1</v>
      </c>
    </row>
    <row r="1168" spans="2:16" x14ac:dyDescent="0.45">
      <c r="B1168" s="44">
        <v>2011</v>
      </c>
      <c r="C1168" s="43" t="s">
        <v>8373</v>
      </c>
      <c r="D1168" s="61" t="s">
        <v>8354</v>
      </c>
      <c r="E1168" s="21">
        <v>32.943703703705978</v>
      </c>
      <c r="F1168" s="73">
        <v>800</v>
      </c>
      <c r="G1168" s="62" t="s">
        <v>8398</v>
      </c>
      <c r="H1168" s="43" t="str">
        <f t="shared" si="113"/>
        <v>S</v>
      </c>
      <c r="I1168" s="43" t="str">
        <f t="shared" si="111"/>
        <v/>
      </c>
      <c r="J1168" s="62">
        <v>890</v>
      </c>
      <c r="K1168" s="61">
        <v>1</v>
      </c>
      <c r="L1168" s="61"/>
      <c r="M1168" s="61"/>
      <c r="N1168" s="61"/>
      <c r="O1168" s="61">
        <v>25</v>
      </c>
      <c r="P1168" s="61">
        <f t="shared" si="112"/>
        <v>1</v>
      </c>
    </row>
    <row r="1169" spans="2:16" x14ac:dyDescent="0.45">
      <c r="B1169" s="44">
        <v>2011</v>
      </c>
      <c r="C1169" s="43" t="s">
        <v>8373</v>
      </c>
      <c r="D1169" s="61" t="s">
        <v>8312</v>
      </c>
      <c r="E1169" s="21">
        <v>60.041666666664241</v>
      </c>
      <c r="F1169" s="73">
        <v>300</v>
      </c>
      <c r="G1169" s="62" t="s">
        <v>8398</v>
      </c>
      <c r="H1169" s="43" t="str">
        <f t="shared" si="113"/>
        <v>S</v>
      </c>
      <c r="I1169" s="43" t="str">
        <f t="shared" si="111"/>
        <v/>
      </c>
      <c r="J1169" s="62">
        <v>460</v>
      </c>
      <c r="K1169" s="61">
        <v>1</v>
      </c>
      <c r="L1169" s="61"/>
      <c r="M1169" s="61"/>
      <c r="N1169" s="61"/>
      <c r="O1169" s="61">
        <v>15</v>
      </c>
      <c r="P1169" s="61">
        <f t="shared" si="112"/>
        <v>1</v>
      </c>
    </row>
    <row r="1170" spans="2:16" x14ac:dyDescent="0.45">
      <c r="B1170" s="44">
        <v>2012</v>
      </c>
      <c r="C1170" s="43" t="s">
        <v>8376</v>
      </c>
      <c r="D1170" s="61" t="s">
        <v>8312</v>
      </c>
      <c r="E1170" s="21">
        <v>27.5</v>
      </c>
      <c r="F1170" s="73">
        <v>800</v>
      </c>
      <c r="G1170" s="62" t="s">
        <v>8398</v>
      </c>
      <c r="H1170" s="43" t="str">
        <f t="shared" si="113"/>
        <v>S</v>
      </c>
      <c r="I1170" s="43" t="str">
        <f t="shared" si="111"/>
        <v/>
      </c>
      <c r="J1170" s="62">
        <v>1092</v>
      </c>
      <c r="K1170" s="61">
        <v>2</v>
      </c>
      <c r="L1170" s="61"/>
      <c r="M1170" s="61"/>
      <c r="N1170" s="61"/>
      <c r="O1170" s="61">
        <v>43</v>
      </c>
      <c r="P1170" s="61">
        <f t="shared" si="112"/>
        <v>2</v>
      </c>
    </row>
    <row r="1171" spans="2:16" x14ac:dyDescent="0.45">
      <c r="B1171" s="44">
        <v>2012</v>
      </c>
      <c r="C1171" s="43" t="s">
        <v>8370</v>
      </c>
      <c r="D1171" s="61" t="s">
        <v>8312</v>
      </c>
      <c r="E1171" s="21">
        <v>3.9675115740828915</v>
      </c>
      <c r="F1171" s="73">
        <v>750</v>
      </c>
      <c r="G1171" s="62" t="s">
        <v>8398</v>
      </c>
      <c r="H1171" s="43" t="str">
        <f t="shared" si="113"/>
        <v>S</v>
      </c>
      <c r="I1171" s="43" t="str">
        <f t="shared" si="111"/>
        <v/>
      </c>
      <c r="J1171" s="62">
        <v>1485</v>
      </c>
      <c r="K1171" s="61">
        <v>1</v>
      </c>
      <c r="L1171" s="61"/>
      <c r="M1171" s="61"/>
      <c r="N1171" s="61"/>
      <c r="O1171" s="61">
        <v>28</v>
      </c>
      <c r="P1171" s="61">
        <f t="shared" si="112"/>
        <v>1</v>
      </c>
    </row>
    <row r="1172" spans="2:16" x14ac:dyDescent="0.45">
      <c r="B1172" s="44">
        <v>2012</v>
      </c>
      <c r="C1172" s="43" t="s">
        <v>8378</v>
      </c>
      <c r="D1172" s="61" t="s">
        <v>8328</v>
      </c>
      <c r="E1172" s="21">
        <v>29.958333333335759</v>
      </c>
      <c r="F1172" s="73">
        <v>500</v>
      </c>
      <c r="G1172" s="62" t="s">
        <v>8398</v>
      </c>
      <c r="H1172" s="43" t="str">
        <f t="shared" si="113"/>
        <v/>
      </c>
      <c r="I1172" s="43" t="str">
        <f t="shared" si="111"/>
        <v>F</v>
      </c>
      <c r="J1172" s="62">
        <v>0</v>
      </c>
      <c r="K1172" s="61"/>
      <c r="L1172" s="61">
        <v>1</v>
      </c>
      <c r="M1172" s="61"/>
      <c r="N1172" s="61"/>
      <c r="O1172" s="61">
        <v>0</v>
      </c>
      <c r="P1172" s="61">
        <f t="shared" si="112"/>
        <v>1</v>
      </c>
    </row>
    <row r="1173" spans="2:16" x14ac:dyDescent="0.45">
      <c r="B1173" s="44">
        <v>2012</v>
      </c>
      <c r="C1173" s="43" t="s">
        <v>8378</v>
      </c>
      <c r="D1173" s="61" t="s">
        <v>8334</v>
      </c>
      <c r="E1173" s="21">
        <v>29.958333333328483</v>
      </c>
      <c r="F1173" s="73">
        <v>400</v>
      </c>
      <c r="G1173" s="62" t="s">
        <v>8398</v>
      </c>
      <c r="H1173" s="43" t="str">
        <f t="shared" si="113"/>
        <v/>
      </c>
      <c r="I1173" s="43" t="str">
        <f t="shared" si="111"/>
        <v>F</v>
      </c>
      <c r="J1173" s="62">
        <v>165</v>
      </c>
      <c r="K1173" s="61"/>
      <c r="L1173" s="61">
        <v>1</v>
      </c>
      <c r="M1173" s="61"/>
      <c r="N1173" s="61"/>
      <c r="O1173" s="61">
        <v>7</v>
      </c>
      <c r="P1173" s="61">
        <f t="shared" si="112"/>
        <v>1</v>
      </c>
    </row>
    <row r="1174" spans="2:16" x14ac:dyDescent="0.45">
      <c r="B1174" s="44">
        <v>2012</v>
      </c>
      <c r="C1174" s="43" t="s">
        <v>8369</v>
      </c>
      <c r="D1174" s="61" t="s">
        <v>8330</v>
      </c>
      <c r="E1174" s="21">
        <v>30</v>
      </c>
      <c r="F1174" s="73">
        <v>750</v>
      </c>
      <c r="G1174" s="62" t="s">
        <v>8398</v>
      </c>
      <c r="H1174" s="43" t="str">
        <f t="shared" si="113"/>
        <v>S</v>
      </c>
      <c r="I1174" s="43" t="str">
        <f t="shared" si="111"/>
        <v/>
      </c>
      <c r="J1174" s="62">
        <v>1140</v>
      </c>
      <c r="K1174" s="61">
        <v>1</v>
      </c>
      <c r="L1174" s="61"/>
      <c r="M1174" s="61"/>
      <c r="N1174" s="61"/>
      <c r="O1174" s="61">
        <v>27</v>
      </c>
      <c r="P1174" s="61">
        <f t="shared" si="112"/>
        <v>1</v>
      </c>
    </row>
    <row r="1175" spans="2:16" x14ac:dyDescent="0.45">
      <c r="B1175" s="44">
        <v>2012</v>
      </c>
      <c r="C1175" s="43" t="s">
        <v>8374</v>
      </c>
      <c r="D1175" s="61" t="s">
        <v>8354</v>
      </c>
      <c r="E1175" s="21">
        <v>45</v>
      </c>
      <c r="F1175" s="73">
        <v>745</v>
      </c>
      <c r="G1175" s="62" t="s">
        <v>8398</v>
      </c>
      <c r="H1175" s="43" t="str">
        <f t="shared" si="113"/>
        <v>S</v>
      </c>
      <c r="I1175" s="43" t="str">
        <f t="shared" si="111"/>
        <v/>
      </c>
      <c r="J1175" s="62">
        <v>786</v>
      </c>
      <c r="K1175" s="61">
        <v>1</v>
      </c>
      <c r="L1175" s="61"/>
      <c r="M1175" s="61"/>
      <c r="N1175" s="61"/>
      <c r="O1175" s="61">
        <v>34</v>
      </c>
      <c r="P1175" s="61">
        <f t="shared" si="112"/>
        <v>1</v>
      </c>
    </row>
    <row r="1176" spans="2:16" x14ac:dyDescent="0.45">
      <c r="B1176" s="44">
        <v>2013</v>
      </c>
      <c r="C1176" s="43" t="s">
        <v>8371</v>
      </c>
      <c r="D1176" s="61" t="s">
        <v>8354</v>
      </c>
      <c r="E1176" s="21">
        <v>38.73938657407416</v>
      </c>
      <c r="F1176" s="73">
        <v>700</v>
      </c>
      <c r="G1176" s="62" t="s">
        <v>8398</v>
      </c>
      <c r="H1176" s="43" t="str">
        <f t="shared" si="113"/>
        <v>S</v>
      </c>
      <c r="I1176" s="43" t="str">
        <f t="shared" si="111"/>
        <v/>
      </c>
      <c r="J1176" s="62">
        <v>725</v>
      </c>
      <c r="K1176" s="61">
        <v>1</v>
      </c>
      <c r="L1176" s="61"/>
      <c r="M1176" s="61"/>
      <c r="N1176" s="61"/>
      <c r="O1176" s="61">
        <v>13</v>
      </c>
      <c r="P1176" s="61">
        <f t="shared" si="112"/>
        <v>1</v>
      </c>
    </row>
    <row r="1177" spans="2:16" x14ac:dyDescent="0.45">
      <c r="B1177" s="44">
        <v>2013</v>
      </c>
      <c r="C1177" s="43" t="s">
        <v>8377</v>
      </c>
      <c r="D1177" s="61" t="s">
        <v>8342</v>
      </c>
      <c r="E1177" s="21">
        <v>44.958333333335759</v>
      </c>
      <c r="F1177" s="73">
        <v>600</v>
      </c>
      <c r="G1177" s="62" t="s">
        <v>8398</v>
      </c>
      <c r="H1177" s="43" t="str">
        <f t="shared" si="113"/>
        <v>S</v>
      </c>
      <c r="I1177" s="43" t="str">
        <f t="shared" si="111"/>
        <v/>
      </c>
      <c r="J1177" s="62">
        <v>886</v>
      </c>
      <c r="K1177" s="61">
        <v>1</v>
      </c>
      <c r="L1177" s="61"/>
      <c r="M1177" s="61"/>
      <c r="N1177" s="61"/>
      <c r="O1177" s="61">
        <v>25</v>
      </c>
      <c r="P1177" s="61">
        <f t="shared" si="112"/>
        <v>1</v>
      </c>
    </row>
    <row r="1178" spans="2:16" x14ac:dyDescent="0.45">
      <c r="B1178" s="44">
        <v>2013</v>
      </c>
      <c r="C1178" s="43" t="s">
        <v>8370</v>
      </c>
      <c r="D1178" s="61" t="s">
        <v>8354</v>
      </c>
      <c r="E1178" s="21">
        <v>21</v>
      </c>
      <c r="F1178" s="73">
        <v>25</v>
      </c>
      <c r="G1178" s="62" t="s">
        <v>8398</v>
      </c>
      <c r="H1178" s="43" t="str">
        <f t="shared" si="113"/>
        <v>S</v>
      </c>
      <c r="I1178" s="43" t="str">
        <f t="shared" si="111"/>
        <v/>
      </c>
      <c r="J1178" s="62">
        <v>29</v>
      </c>
      <c r="K1178" s="61">
        <v>1</v>
      </c>
      <c r="L1178" s="61"/>
      <c r="M1178" s="61"/>
      <c r="N1178" s="61"/>
      <c r="O1178" s="61">
        <v>4</v>
      </c>
      <c r="P1178" s="61">
        <f t="shared" si="112"/>
        <v>1</v>
      </c>
    </row>
    <row r="1179" spans="2:16" x14ac:dyDescent="0.45">
      <c r="B1179" s="44">
        <v>2013</v>
      </c>
      <c r="C1179" s="43" t="s">
        <v>8374</v>
      </c>
      <c r="D1179" s="61" t="s">
        <v>8334</v>
      </c>
      <c r="E1179" s="21">
        <v>30</v>
      </c>
      <c r="F1179" s="73">
        <v>500</v>
      </c>
      <c r="G1179" s="62" t="s">
        <v>8398</v>
      </c>
      <c r="H1179" s="43" t="str">
        <f t="shared" si="113"/>
        <v/>
      </c>
      <c r="I1179" s="43" t="str">
        <f t="shared" si="111"/>
        <v>F</v>
      </c>
      <c r="J1179" s="62">
        <v>130</v>
      </c>
      <c r="K1179" s="61"/>
      <c r="L1179" s="61">
        <v>1</v>
      </c>
      <c r="M1179" s="61"/>
      <c r="N1179" s="61"/>
      <c r="O1179" s="61">
        <v>10</v>
      </c>
      <c r="P1179" s="61">
        <f t="shared" si="112"/>
        <v>1</v>
      </c>
    </row>
    <row r="1180" spans="2:16" x14ac:dyDescent="0.45">
      <c r="B1180" s="44">
        <v>2014</v>
      </c>
      <c r="C1180" s="43" t="s">
        <v>8381</v>
      </c>
      <c r="D1180" s="61" t="s">
        <v>8311</v>
      </c>
      <c r="E1180" s="21">
        <v>15.421296296299261</v>
      </c>
      <c r="F1180" s="73">
        <v>350</v>
      </c>
      <c r="G1180" s="62" t="s">
        <v>8398</v>
      </c>
      <c r="H1180" s="43" t="str">
        <f t="shared" si="113"/>
        <v>S</v>
      </c>
      <c r="I1180" s="43" t="str">
        <f t="shared" si="111"/>
        <v/>
      </c>
      <c r="J1180" s="62">
        <v>410</v>
      </c>
      <c r="K1180" s="61">
        <v>1</v>
      </c>
      <c r="L1180" s="61"/>
      <c r="M1180" s="61"/>
      <c r="N1180" s="61"/>
      <c r="O1180" s="61">
        <v>8</v>
      </c>
      <c r="P1180" s="61">
        <f t="shared" si="112"/>
        <v>1</v>
      </c>
    </row>
    <row r="1181" spans="2:16" x14ac:dyDescent="0.45">
      <c r="B1181" s="44">
        <v>2014</v>
      </c>
      <c r="C1181" s="43" t="s">
        <v>8376</v>
      </c>
      <c r="D1181" s="61" t="s">
        <v>8330</v>
      </c>
      <c r="E1181" s="21">
        <v>30</v>
      </c>
      <c r="F1181" s="73">
        <v>600</v>
      </c>
      <c r="G1181" s="62" t="s">
        <v>8398</v>
      </c>
      <c r="H1181" s="43" t="str">
        <f t="shared" si="113"/>
        <v>S</v>
      </c>
      <c r="I1181" s="43" t="str">
        <f t="shared" si="111"/>
        <v/>
      </c>
      <c r="J1181" s="62">
        <v>1755.01</v>
      </c>
      <c r="K1181" s="61">
        <v>1</v>
      </c>
      <c r="L1181" s="61"/>
      <c r="M1181" s="61"/>
      <c r="N1181" s="61"/>
      <c r="O1181" s="61">
        <v>24</v>
      </c>
      <c r="P1181" s="61">
        <f t="shared" si="112"/>
        <v>1</v>
      </c>
    </row>
    <row r="1182" spans="2:16" x14ac:dyDescent="0.45">
      <c r="B1182" s="44">
        <v>2014</v>
      </c>
      <c r="C1182" s="43" t="s">
        <v>8370</v>
      </c>
      <c r="D1182" s="61" t="s">
        <v>8316</v>
      </c>
      <c r="E1182" s="21">
        <v>30</v>
      </c>
      <c r="F1182" s="73">
        <v>800</v>
      </c>
      <c r="G1182" s="62" t="s">
        <v>8398</v>
      </c>
      <c r="H1182" s="43" t="str">
        <f t="shared" si="113"/>
        <v/>
      </c>
      <c r="I1182" s="43" t="str">
        <f t="shared" si="111"/>
        <v>F</v>
      </c>
      <c r="J1182" s="62">
        <v>141</v>
      </c>
      <c r="K1182" s="61"/>
      <c r="L1182" s="61">
        <v>1</v>
      </c>
      <c r="M1182" s="61"/>
      <c r="N1182" s="61"/>
      <c r="O1182" s="61">
        <v>5</v>
      </c>
      <c r="P1182" s="61">
        <f t="shared" si="112"/>
        <v>1</v>
      </c>
    </row>
    <row r="1183" spans="2:16" x14ac:dyDescent="0.45">
      <c r="B1183" s="44">
        <v>2014</v>
      </c>
      <c r="C1183" s="43" t="s">
        <v>8378</v>
      </c>
      <c r="D1183" s="61" t="s">
        <v>8324</v>
      </c>
      <c r="E1183" s="21">
        <v>30</v>
      </c>
      <c r="F1183" s="73">
        <v>500</v>
      </c>
      <c r="G1183" s="62" t="s">
        <v>8398</v>
      </c>
      <c r="H1183" s="43" t="str">
        <f t="shared" si="113"/>
        <v/>
      </c>
      <c r="I1183" s="43" t="str">
        <f t="shared" si="111"/>
        <v>F</v>
      </c>
      <c r="J1183" s="62">
        <v>2</v>
      </c>
      <c r="K1183" s="61"/>
      <c r="L1183" s="61">
        <v>1</v>
      </c>
      <c r="M1183" s="61"/>
      <c r="N1183" s="61"/>
      <c r="O1183" s="61">
        <v>1</v>
      </c>
      <c r="P1183" s="61">
        <f t="shared" si="112"/>
        <v>1</v>
      </c>
    </row>
    <row r="1184" spans="2:16" x14ac:dyDescent="0.45">
      <c r="B1184" s="44">
        <v>2014</v>
      </c>
      <c r="C1184" s="43" t="s">
        <v>8374</v>
      </c>
      <c r="D1184" s="61" t="s">
        <v>8355</v>
      </c>
      <c r="E1184" s="21">
        <v>20</v>
      </c>
      <c r="F1184" s="73">
        <v>839</v>
      </c>
      <c r="G1184" s="62" t="s">
        <v>8398</v>
      </c>
      <c r="H1184" s="43" t="str">
        <f t="shared" si="113"/>
        <v>S</v>
      </c>
      <c r="I1184" s="43" t="str">
        <f t="shared" si="111"/>
        <v/>
      </c>
      <c r="J1184" s="62">
        <v>926</v>
      </c>
      <c r="K1184" s="61">
        <v>1</v>
      </c>
      <c r="L1184" s="61"/>
      <c r="M1184" s="61"/>
      <c r="N1184" s="61"/>
      <c r="O1184" s="61">
        <v>21</v>
      </c>
      <c r="P1184" s="61">
        <f t="shared" si="112"/>
        <v>1</v>
      </c>
    </row>
    <row r="1185" spans="2:16" x14ac:dyDescent="0.45">
      <c r="B1185" s="44">
        <v>2014</v>
      </c>
      <c r="C1185" s="43" t="s">
        <v>8373</v>
      </c>
      <c r="D1185" s="61" t="s">
        <v>8348</v>
      </c>
      <c r="E1185" s="21">
        <v>14.991516203706851</v>
      </c>
      <c r="F1185" s="73">
        <v>666</v>
      </c>
      <c r="G1185" s="62" t="s">
        <v>8398</v>
      </c>
      <c r="H1185" s="43" t="str">
        <f t="shared" si="113"/>
        <v/>
      </c>
      <c r="I1185" s="43" t="str">
        <f t="shared" si="111"/>
        <v>F</v>
      </c>
      <c r="J1185" s="62">
        <v>60</v>
      </c>
      <c r="K1185" s="61"/>
      <c r="L1185" s="61">
        <v>1</v>
      </c>
      <c r="M1185" s="61"/>
      <c r="N1185" s="61"/>
      <c r="O1185" s="61">
        <v>2</v>
      </c>
      <c r="P1185" s="61">
        <f t="shared" si="112"/>
        <v>1</v>
      </c>
    </row>
    <row r="1186" spans="2:16" x14ac:dyDescent="0.45">
      <c r="B1186" s="44">
        <v>2014</v>
      </c>
      <c r="C1186" s="43" t="s">
        <v>8372</v>
      </c>
      <c r="D1186" s="61" t="s">
        <v>8355</v>
      </c>
      <c r="E1186" s="21">
        <v>30</v>
      </c>
      <c r="F1186" s="73">
        <v>500</v>
      </c>
      <c r="G1186" s="62" t="s">
        <v>8398</v>
      </c>
      <c r="H1186" s="43" t="str">
        <f t="shared" si="113"/>
        <v>S</v>
      </c>
      <c r="I1186" s="43" t="str">
        <f t="shared" si="111"/>
        <v/>
      </c>
      <c r="J1186" s="62">
        <v>4388</v>
      </c>
      <c r="K1186" s="61">
        <v>1</v>
      </c>
      <c r="L1186" s="61"/>
      <c r="M1186" s="61"/>
      <c r="N1186" s="61"/>
      <c r="O1186" s="61">
        <v>159</v>
      </c>
      <c r="P1186" s="61">
        <f t="shared" si="112"/>
        <v>1</v>
      </c>
    </row>
    <row r="1187" spans="2:16" x14ac:dyDescent="0.45">
      <c r="B1187" s="44">
        <v>2015</v>
      </c>
      <c r="C1187" s="43" t="s">
        <v>8379</v>
      </c>
      <c r="D1187" s="61" t="s">
        <v>8348</v>
      </c>
      <c r="E1187" s="21">
        <v>30</v>
      </c>
      <c r="F1187" s="73">
        <v>500</v>
      </c>
      <c r="G1187" s="62" t="s">
        <v>8398</v>
      </c>
      <c r="H1187" s="43" t="str">
        <f t="shared" si="113"/>
        <v/>
      </c>
      <c r="I1187" s="43" t="str">
        <f t="shared" si="111"/>
        <v>F</v>
      </c>
      <c r="J1187" s="62">
        <v>237</v>
      </c>
      <c r="K1187" s="61"/>
      <c r="L1187" s="61">
        <v>1</v>
      </c>
      <c r="M1187" s="61"/>
      <c r="N1187" s="61"/>
      <c r="O1187" s="61">
        <v>8</v>
      </c>
      <c r="P1187" s="61">
        <f t="shared" si="112"/>
        <v>1</v>
      </c>
    </row>
    <row r="1188" spans="2:16" x14ac:dyDescent="0.45">
      <c r="B1188" s="44">
        <v>2015</v>
      </c>
      <c r="C1188" s="43" t="s">
        <v>8371</v>
      </c>
      <c r="D1188" s="61" t="s">
        <v>8326</v>
      </c>
      <c r="E1188" s="21">
        <v>30</v>
      </c>
      <c r="F1188" s="73">
        <v>400</v>
      </c>
      <c r="G1188" s="62" t="s">
        <v>8398</v>
      </c>
      <c r="H1188" s="43" t="str">
        <f t="shared" si="113"/>
        <v>S</v>
      </c>
      <c r="I1188" s="43" t="str">
        <f t="shared" si="111"/>
        <v/>
      </c>
      <c r="J1188" s="62">
        <v>463</v>
      </c>
      <c r="K1188" s="61">
        <v>1</v>
      </c>
      <c r="L1188" s="61"/>
      <c r="M1188" s="61"/>
      <c r="N1188" s="61"/>
      <c r="O1188" s="61">
        <v>13</v>
      </c>
      <c r="P1188" s="61">
        <f t="shared" si="112"/>
        <v>1</v>
      </c>
    </row>
    <row r="1189" spans="2:16" x14ac:dyDescent="0.45">
      <c r="B1189" s="44">
        <v>2015</v>
      </c>
      <c r="C1189" s="43" t="s">
        <v>8377</v>
      </c>
      <c r="D1189" s="61" t="s">
        <v>8345</v>
      </c>
      <c r="E1189" s="21">
        <v>44.958333333328483</v>
      </c>
      <c r="F1189" s="73">
        <v>25</v>
      </c>
      <c r="G1189" s="62" t="s">
        <v>8398</v>
      </c>
      <c r="H1189" s="43" t="str">
        <f t="shared" si="113"/>
        <v/>
      </c>
      <c r="I1189" s="43" t="str">
        <f t="shared" si="111"/>
        <v>F</v>
      </c>
      <c r="J1189" s="62">
        <v>0</v>
      </c>
      <c r="K1189" s="61"/>
      <c r="L1189" s="61">
        <v>1</v>
      </c>
      <c r="M1189" s="61"/>
      <c r="N1189" s="61"/>
      <c r="O1189" s="61">
        <v>0</v>
      </c>
      <c r="P1189" s="61">
        <f t="shared" si="112"/>
        <v>1</v>
      </c>
    </row>
    <row r="1190" spans="2:16" x14ac:dyDescent="0.45">
      <c r="B1190" s="44">
        <v>2015</v>
      </c>
      <c r="C1190" s="43" t="s">
        <v>8376</v>
      </c>
      <c r="D1190" s="61" t="s">
        <v>8327</v>
      </c>
      <c r="E1190" s="21">
        <v>30</v>
      </c>
      <c r="F1190" s="73">
        <v>300</v>
      </c>
      <c r="G1190" s="62" t="s">
        <v>8398</v>
      </c>
      <c r="H1190" s="43" t="str">
        <f t="shared" si="113"/>
        <v>S</v>
      </c>
      <c r="I1190" s="43" t="str">
        <f t="shared" si="111"/>
        <v/>
      </c>
      <c r="J1190" s="62">
        <v>300</v>
      </c>
      <c r="K1190" s="61">
        <v>1</v>
      </c>
      <c r="L1190" s="61"/>
      <c r="M1190" s="61"/>
      <c r="N1190" s="61"/>
      <c r="O1190" s="61">
        <v>10</v>
      </c>
      <c r="P1190" s="61">
        <f t="shared" si="112"/>
        <v>1</v>
      </c>
    </row>
    <row r="1191" spans="2:16" x14ac:dyDescent="0.45">
      <c r="B1191" s="44">
        <v>2015</v>
      </c>
      <c r="C1191" s="43" t="s">
        <v>8370</v>
      </c>
      <c r="D1191" s="61" t="s">
        <v>8326</v>
      </c>
      <c r="E1191" s="21">
        <v>42.278483796297223</v>
      </c>
      <c r="F1191" s="73">
        <v>850</v>
      </c>
      <c r="G1191" s="62" t="s">
        <v>8398</v>
      </c>
      <c r="H1191" s="43" t="str">
        <f t="shared" si="113"/>
        <v>S</v>
      </c>
      <c r="I1191" s="43" t="str">
        <f t="shared" si="111"/>
        <v/>
      </c>
      <c r="J1191" s="62">
        <v>1184</v>
      </c>
      <c r="K1191" s="61">
        <v>2</v>
      </c>
      <c r="L1191" s="61"/>
      <c r="M1191" s="61"/>
      <c r="N1191" s="61"/>
      <c r="O1191" s="61">
        <v>32</v>
      </c>
      <c r="P1191" s="61">
        <f t="shared" si="112"/>
        <v>2</v>
      </c>
    </row>
    <row r="1192" spans="2:16" x14ac:dyDescent="0.45">
      <c r="B1192" s="44">
        <v>2015</v>
      </c>
      <c r="C1192" s="43" t="s">
        <v>8380</v>
      </c>
      <c r="D1192" s="61" t="s">
        <v>8327</v>
      </c>
      <c r="E1192" s="21">
        <v>30</v>
      </c>
      <c r="F1192" s="73">
        <v>10</v>
      </c>
      <c r="G1192" s="62" t="s">
        <v>8398</v>
      </c>
      <c r="H1192" s="43" t="str">
        <f t="shared" si="113"/>
        <v>S</v>
      </c>
      <c r="I1192" s="43" t="str">
        <f t="shared" si="111"/>
        <v/>
      </c>
      <c r="J1192" s="62">
        <v>10</v>
      </c>
      <c r="K1192" s="61">
        <v>1</v>
      </c>
      <c r="L1192" s="61"/>
      <c r="M1192" s="61"/>
      <c r="N1192" s="61"/>
      <c r="O1192" s="61">
        <v>1</v>
      </c>
      <c r="P1192" s="61">
        <f t="shared" si="112"/>
        <v>1</v>
      </c>
    </row>
    <row r="1193" spans="2:16" x14ac:dyDescent="0.45">
      <c r="B1193" s="44">
        <v>2015</v>
      </c>
      <c r="C1193" s="43" t="s">
        <v>8380</v>
      </c>
      <c r="D1193" s="61" t="s">
        <v>8334</v>
      </c>
      <c r="E1193" s="21">
        <v>30</v>
      </c>
      <c r="F1193" s="73">
        <v>500</v>
      </c>
      <c r="G1193" s="62" t="s">
        <v>8398</v>
      </c>
      <c r="H1193" s="43" t="str">
        <f t="shared" si="113"/>
        <v/>
      </c>
      <c r="I1193" s="43" t="str">
        <f t="shared" si="111"/>
        <v>F</v>
      </c>
      <c r="J1193" s="62">
        <v>25</v>
      </c>
      <c r="K1193" s="61"/>
      <c r="L1193" s="61">
        <v>1</v>
      </c>
      <c r="M1193" s="61"/>
      <c r="N1193" s="61"/>
      <c r="O1193" s="61">
        <v>3</v>
      </c>
      <c r="P1193" s="61">
        <f t="shared" si="112"/>
        <v>1</v>
      </c>
    </row>
    <row r="1194" spans="2:16" x14ac:dyDescent="0.45">
      <c r="B1194" s="44">
        <v>2015</v>
      </c>
      <c r="C1194" s="43" t="s">
        <v>8378</v>
      </c>
      <c r="D1194" s="61" t="s">
        <v>8327</v>
      </c>
      <c r="E1194" s="21">
        <v>30</v>
      </c>
      <c r="F1194" s="73">
        <v>300</v>
      </c>
      <c r="G1194" s="62" t="s">
        <v>8398</v>
      </c>
      <c r="H1194" s="43" t="str">
        <f t="shared" si="113"/>
        <v>S</v>
      </c>
      <c r="I1194" s="43" t="str">
        <f t="shared" si="111"/>
        <v/>
      </c>
      <c r="J1194" s="62">
        <v>300</v>
      </c>
      <c r="K1194" s="61">
        <v>1</v>
      </c>
      <c r="L1194" s="61"/>
      <c r="M1194" s="61"/>
      <c r="N1194" s="61"/>
      <c r="O1194" s="61">
        <v>16</v>
      </c>
      <c r="P1194" s="61">
        <f t="shared" si="112"/>
        <v>1</v>
      </c>
    </row>
    <row r="1195" spans="2:16" x14ac:dyDescent="0.45">
      <c r="B1195" s="44">
        <v>2015</v>
      </c>
      <c r="C1195" s="43" t="s">
        <v>8369</v>
      </c>
      <c r="D1195" s="61" t="s">
        <v>8345</v>
      </c>
      <c r="E1195" s="21">
        <v>60</v>
      </c>
      <c r="F1195" s="73">
        <v>800</v>
      </c>
      <c r="G1195" s="62" t="s">
        <v>8398</v>
      </c>
      <c r="H1195" s="43" t="str">
        <f t="shared" si="113"/>
        <v/>
      </c>
      <c r="I1195" s="43" t="str">
        <f t="shared" si="111"/>
        <v>F</v>
      </c>
      <c r="J1195" s="62">
        <v>1</v>
      </c>
      <c r="K1195" s="61"/>
      <c r="L1195" s="61">
        <v>1</v>
      </c>
      <c r="M1195" s="61"/>
      <c r="N1195" s="61"/>
      <c r="O1195" s="61">
        <v>1</v>
      </c>
      <c r="P1195" s="61">
        <f t="shared" si="112"/>
        <v>1</v>
      </c>
    </row>
    <row r="1196" spans="2:16" x14ac:dyDescent="0.45">
      <c r="B1196" s="44">
        <v>2015</v>
      </c>
      <c r="C1196" s="43" t="s">
        <v>8374</v>
      </c>
      <c r="D1196" s="61" t="s">
        <v>8326</v>
      </c>
      <c r="E1196" s="21">
        <v>60</v>
      </c>
      <c r="F1196" s="73">
        <v>750</v>
      </c>
      <c r="G1196" s="62" t="s">
        <v>8398</v>
      </c>
      <c r="H1196" s="43" t="str">
        <f t="shared" si="113"/>
        <v>S</v>
      </c>
      <c r="I1196" s="43" t="str">
        <f t="shared" si="111"/>
        <v/>
      </c>
      <c r="J1196" s="62">
        <v>1390</v>
      </c>
      <c r="K1196" s="61">
        <v>1</v>
      </c>
      <c r="L1196" s="61"/>
      <c r="M1196" s="61"/>
      <c r="N1196" s="61"/>
      <c r="O1196" s="61">
        <v>12</v>
      </c>
      <c r="P1196" s="61">
        <f t="shared" si="112"/>
        <v>1</v>
      </c>
    </row>
    <row r="1197" spans="2:16" x14ac:dyDescent="0.45">
      <c r="B1197" s="44">
        <v>2015</v>
      </c>
      <c r="C1197" s="43" t="s">
        <v>8373</v>
      </c>
      <c r="D1197" s="61" t="s">
        <v>8330</v>
      </c>
      <c r="E1197" s="21">
        <v>10.55656249999447</v>
      </c>
      <c r="F1197" s="73">
        <v>420</v>
      </c>
      <c r="G1197" s="62" t="s">
        <v>8398</v>
      </c>
      <c r="H1197" s="43" t="str">
        <f t="shared" si="113"/>
        <v>S</v>
      </c>
      <c r="I1197" s="43" t="str">
        <f t="shared" si="111"/>
        <v/>
      </c>
      <c r="J1197" s="62">
        <v>425</v>
      </c>
      <c r="K1197" s="61">
        <v>1</v>
      </c>
      <c r="L1197" s="61"/>
      <c r="M1197" s="61"/>
      <c r="N1197" s="61"/>
      <c r="O1197" s="61">
        <v>9</v>
      </c>
      <c r="P1197" s="61">
        <f t="shared" si="112"/>
        <v>1</v>
      </c>
    </row>
    <row r="1198" spans="2:16" x14ac:dyDescent="0.45">
      <c r="B1198" s="44">
        <v>2016</v>
      </c>
      <c r="C1198" s="43" t="s">
        <v>8371</v>
      </c>
      <c r="D1198" s="61" t="s">
        <v>8329</v>
      </c>
      <c r="E1198" s="21">
        <v>25</v>
      </c>
      <c r="F1198" s="73">
        <v>500</v>
      </c>
      <c r="G1198" s="62" t="s">
        <v>8398</v>
      </c>
      <c r="H1198" s="43" t="str">
        <f t="shared" si="113"/>
        <v>S</v>
      </c>
      <c r="I1198" s="43" t="str">
        <f t="shared" si="111"/>
        <v/>
      </c>
      <c r="J1198" s="62">
        <v>205</v>
      </c>
      <c r="K1198" s="61"/>
      <c r="L1198" s="61">
        <v>1</v>
      </c>
      <c r="M1198" s="61"/>
      <c r="N1198" s="61"/>
      <c r="O1198" s="61">
        <v>7</v>
      </c>
      <c r="P1198" s="61">
        <f t="shared" si="112"/>
        <v>1</v>
      </c>
    </row>
    <row r="1199" spans="2:16" x14ac:dyDescent="0.45">
      <c r="B1199" s="44">
        <v>2016</v>
      </c>
      <c r="C1199" s="43" t="s">
        <v>8371</v>
      </c>
      <c r="D1199" s="61" t="s">
        <v>8352</v>
      </c>
      <c r="E1199" s="21">
        <v>5.9172106481564697</v>
      </c>
      <c r="F1199" s="73">
        <v>400</v>
      </c>
      <c r="G1199" s="62" t="s">
        <v>8398</v>
      </c>
      <c r="H1199" s="43" t="str">
        <f t="shared" si="113"/>
        <v>S</v>
      </c>
      <c r="I1199" s="43" t="str">
        <f t="shared" si="111"/>
        <v/>
      </c>
      <c r="J1199" s="62">
        <v>430</v>
      </c>
      <c r="K1199" s="61">
        <v>1</v>
      </c>
      <c r="L1199" s="61"/>
      <c r="M1199" s="61"/>
      <c r="N1199" s="61"/>
      <c r="O1199" s="61">
        <v>9</v>
      </c>
      <c r="P1199" s="61">
        <f t="shared" si="112"/>
        <v>1</v>
      </c>
    </row>
    <row r="1200" spans="2:16" x14ac:dyDescent="0.45">
      <c r="B1200" s="44">
        <v>2016</v>
      </c>
      <c r="C1200" s="43" t="s">
        <v>8371</v>
      </c>
      <c r="D1200" s="61" t="s">
        <v>8355</v>
      </c>
      <c r="E1200" s="21">
        <v>30</v>
      </c>
      <c r="F1200" s="73">
        <v>930</v>
      </c>
      <c r="G1200" s="62" t="s">
        <v>8398</v>
      </c>
      <c r="H1200" s="43" t="str">
        <f t="shared" si="113"/>
        <v>S</v>
      </c>
      <c r="I1200" s="43" t="str">
        <f t="shared" si="111"/>
        <v/>
      </c>
      <c r="J1200" s="62">
        <v>986</v>
      </c>
      <c r="K1200" s="61">
        <v>1</v>
      </c>
      <c r="L1200" s="61"/>
      <c r="M1200" s="61"/>
      <c r="N1200" s="61"/>
      <c r="O1200" s="61">
        <v>25</v>
      </c>
      <c r="P1200" s="61">
        <f t="shared" si="112"/>
        <v>1</v>
      </c>
    </row>
    <row r="1201" spans="2:16" x14ac:dyDescent="0.45">
      <c r="B1201" s="44">
        <v>2016</v>
      </c>
      <c r="C1201" s="43" t="s">
        <v>8381</v>
      </c>
      <c r="D1201" s="61" t="s">
        <v>8341</v>
      </c>
      <c r="E1201" s="21">
        <v>30</v>
      </c>
      <c r="F1201" s="73">
        <v>500</v>
      </c>
      <c r="G1201" s="62" t="s">
        <v>8398</v>
      </c>
      <c r="H1201" s="43" t="str">
        <f t="shared" si="113"/>
        <v/>
      </c>
      <c r="I1201" s="43" t="str">
        <f t="shared" si="111"/>
        <v>F</v>
      </c>
      <c r="J1201" s="62">
        <v>1</v>
      </c>
      <c r="K1201" s="61"/>
      <c r="L1201" s="61">
        <v>1</v>
      </c>
      <c r="M1201" s="61"/>
      <c r="N1201" s="61"/>
      <c r="O1201" s="61">
        <v>1</v>
      </c>
      <c r="P1201" s="61">
        <f t="shared" si="112"/>
        <v>1</v>
      </c>
    </row>
    <row r="1202" spans="2:16" x14ac:dyDescent="0.45">
      <c r="B1202" s="44">
        <v>2016</v>
      </c>
      <c r="C1202" s="43" t="s">
        <v>8376</v>
      </c>
      <c r="D1202" s="61" t="s">
        <v>8311</v>
      </c>
      <c r="E1202" s="21">
        <v>18</v>
      </c>
      <c r="F1202" s="73">
        <v>13</v>
      </c>
      <c r="G1202" s="62" t="s">
        <v>8398</v>
      </c>
      <c r="H1202" s="43" t="str">
        <f t="shared" si="113"/>
        <v>S</v>
      </c>
      <c r="I1202" s="43" t="str">
        <f t="shared" si="111"/>
        <v/>
      </c>
      <c r="J1202" s="62">
        <v>13</v>
      </c>
      <c r="K1202" s="61">
        <v>1</v>
      </c>
      <c r="L1202" s="61"/>
      <c r="M1202" s="61"/>
      <c r="N1202" s="61"/>
      <c r="O1202" s="61">
        <v>1</v>
      </c>
      <c r="P1202" s="61">
        <f t="shared" si="112"/>
        <v>1</v>
      </c>
    </row>
    <row r="1203" spans="2:16" x14ac:dyDescent="0.45">
      <c r="B1203" s="44">
        <v>2016</v>
      </c>
      <c r="C1203" s="43" t="s">
        <v>8378</v>
      </c>
      <c r="D1203" s="61" t="s">
        <v>8314</v>
      </c>
      <c r="E1203" s="21">
        <v>29.958333333335759</v>
      </c>
      <c r="F1203" s="73">
        <v>200</v>
      </c>
      <c r="G1203" s="62" t="s">
        <v>8398</v>
      </c>
      <c r="H1203" s="43" t="str">
        <f t="shared" si="113"/>
        <v/>
      </c>
      <c r="I1203" s="43" t="str">
        <f t="shared" si="111"/>
        <v>F</v>
      </c>
      <c r="J1203" s="62">
        <v>0</v>
      </c>
      <c r="K1203" s="61"/>
      <c r="L1203" s="61">
        <v>1</v>
      </c>
      <c r="M1203" s="61"/>
      <c r="N1203" s="61"/>
      <c r="O1203" s="61">
        <v>0</v>
      </c>
      <c r="P1203" s="61">
        <f t="shared" si="112"/>
        <v>1</v>
      </c>
    </row>
    <row r="1204" spans="2:16" x14ac:dyDescent="0.45">
      <c r="B1204" s="44">
        <v>2016</v>
      </c>
      <c r="C1204" s="43" t="s">
        <v>8378</v>
      </c>
      <c r="D1204" s="61" t="s">
        <v>8352</v>
      </c>
      <c r="E1204" s="21">
        <v>28</v>
      </c>
      <c r="F1204" s="73">
        <v>300</v>
      </c>
      <c r="G1204" s="62" t="s">
        <v>8398</v>
      </c>
      <c r="H1204" s="43" t="str">
        <f t="shared" si="113"/>
        <v>S</v>
      </c>
      <c r="I1204" s="43" t="str">
        <f t="shared" si="111"/>
        <v/>
      </c>
      <c r="J1204" s="62">
        <v>546</v>
      </c>
      <c r="K1204" s="61">
        <v>1</v>
      </c>
      <c r="L1204" s="61"/>
      <c r="M1204" s="61"/>
      <c r="N1204" s="61"/>
      <c r="O1204" s="61">
        <v>16</v>
      </c>
      <c r="P1204" s="61">
        <f t="shared" si="112"/>
        <v>1</v>
      </c>
    </row>
    <row r="1205" spans="2:16" x14ac:dyDescent="0.45">
      <c r="B1205" s="44">
        <v>2016</v>
      </c>
      <c r="C1205" s="43" t="s">
        <v>8374</v>
      </c>
      <c r="D1205" s="61" t="s">
        <v>8330</v>
      </c>
      <c r="E1205" s="21">
        <v>25.223310185181617</v>
      </c>
      <c r="F1205" s="73">
        <v>500</v>
      </c>
      <c r="G1205" s="62" t="s">
        <v>8398</v>
      </c>
      <c r="H1205" s="43" t="str">
        <f t="shared" si="113"/>
        <v>S</v>
      </c>
      <c r="I1205" s="43" t="str">
        <f t="shared" si="111"/>
        <v/>
      </c>
      <c r="J1205" s="62">
        <v>641</v>
      </c>
      <c r="K1205" s="61">
        <v>1</v>
      </c>
      <c r="L1205" s="61"/>
      <c r="M1205" s="61"/>
      <c r="N1205" s="61"/>
      <c r="O1205" s="61">
        <v>30</v>
      </c>
      <c r="P1205" s="61">
        <f t="shared" si="112"/>
        <v>1</v>
      </c>
    </row>
    <row r="1206" spans="2:16" x14ac:dyDescent="0.45">
      <c r="B1206" s="44">
        <v>2016</v>
      </c>
      <c r="C1206" s="43" t="s">
        <v>8374</v>
      </c>
      <c r="D1206" s="61" t="s">
        <v>8357</v>
      </c>
      <c r="E1206" s="21">
        <v>5.0416666666715173</v>
      </c>
      <c r="F1206" s="73">
        <v>199</v>
      </c>
      <c r="G1206" s="62" t="s">
        <v>8398</v>
      </c>
      <c r="H1206" s="43" t="str">
        <f t="shared" si="113"/>
        <v/>
      </c>
      <c r="I1206" s="43" t="str">
        <f t="shared" si="111"/>
        <v>F</v>
      </c>
      <c r="J1206" s="62">
        <v>116</v>
      </c>
      <c r="K1206" s="61"/>
      <c r="L1206" s="61"/>
      <c r="M1206" s="61">
        <v>1</v>
      </c>
      <c r="N1206" s="61"/>
      <c r="O1206" s="61">
        <v>2</v>
      </c>
      <c r="P1206" s="61">
        <f t="shared" si="112"/>
        <v>1</v>
      </c>
    </row>
    <row r="1207" spans="2:16" x14ac:dyDescent="0.45">
      <c r="B1207" s="44">
        <v>2017</v>
      </c>
      <c r="C1207" s="43" t="s">
        <v>8377</v>
      </c>
      <c r="D1207" s="61" t="s">
        <v>8343</v>
      </c>
      <c r="E1207" s="21">
        <v>7</v>
      </c>
      <c r="F1207" s="73">
        <v>20</v>
      </c>
      <c r="G1207" s="62" t="s">
        <v>8398</v>
      </c>
      <c r="H1207" s="43" t="str">
        <f t="shared" si="113"/>
        <v/>
      </c>
      <c r="I1207" s="43" t="str">
        <f t="shared" si="111"/>
        <v>F</v>
      </c>
      <c r="J1207" s="62">
        <v>0</v>
      </c>
      <c r="K1207" s="61"/>
      <c r="L1207" s="61">
        <v>1</v>
      </c>
      <c r="M1207" s="61"/>
      <c r="N1207" s="61"/>
      <c r="O1207" s="61">
        <v>0</v>
      </c>
      <c r="P1207" s="61">
        <f t="shared" si="112"/>
        <v>1</v>
      </c>
    </row>
    <row r="1208" spans="2:16" x14ac:dyDescent="0.45">
      <c r="B1208" s="44">
        <v>2017</v>
      </c>
      <c r="C1208" s="43" t="s">
        <v>8377</v>
      </c>
      <c r="D1208" s="61" t="s">
        <v>8326</v>
      </c>
      <c r="E1208" s="21">
        <v>3</v>
      </c>
      <c r="F1208" s="73">
        <v>153</v>
      </c>
      <c r="G1208" s="62" t="s">
        <v>8398</v>
      </c>
      <c r="H1208" s="43" t="str">
        <f t="shared" si="113"/>
        <v>S</v>
      </c>
      <c r="I1208" s="43" t="str">
        <f t="shared" si="111"/>
        <v/>
      </c>
      <c r="J1208" s="62">
        <v>153</v>
      </c>
      <c r="K1208" s="61">
        <v>1</v>
      </c>
      <c r="L1208" s="61"/>
      <c r="M1208" s="61"/>
      <c r="N1208" s="61"/>
      <c r="O1208" s="61">
        <v>7</v>
      </c>
      <c r="P1208" s="61">
        <f t="shared" si="112"/>
        <v>1</v>
      </c>
    </row>
    <row r="1209" spans="2:16" x14ac:dyDescent="0.45">
      <c r="B1209" s="44">
        <v>2017</v>
      </c>
      <c r="C1209" s="43" t="s">
        <v>8378</v>
      </c>
      <c r="D1209" s="61" t="s">
        <v>8351</v>
      </c>
      <c r="E1209" s="21">
        <v>6.3739583333372138</v>
      </c>
      <c r="F1209" s="73">
        <v>1</v>
      </c>
      <c r="G1209" s="62" t="s">
        <v>8398</v>
      </c>
      <c r="H1209" s="43" t="str">
        <f t="shared" si="113"/>
        <v>S</v>
      </c>
      <c r="I1209" s="43" t="str">
        <f t="shared" si="111"/>
        <v/>
      </c>
      <c r="J1209" s="62">
        <v>9302.5</v>
      </c>
      <c r="K1209" s="61">
        <v>1</v>
      </c>
      <c r="L1209" s="61"/>
      <c r="M1209" s="61"/>
      <c r="N1209" s="61"/>
      <c r="O1209" s="61">
        <v>2035</v>
      </c>
      <c r="P1209" s="61">
        <f t="shared" si="112"/>
        <v>1</v>
      </c>
    </row>
    <row r="1210" spans="2:16" x14ac:dyDescent="0.45">
      <c r="E1210" s="28">
        <f>COUNTA(E4:E1209)</f>
        <v>1206</v>
      </c>
      <c r="H1210" s="102">
        <f>COUNTIF(H$4:H$1209,"S")</f>
        <v>553</v>
      </c>
      <c r="I1210" s="102">
        <f>COUNTIF(I$4:I$1209,"F")</f>
        <v>653</v>
      </c>
    </row>
    <row r="1303" spans="2:16" x14ac:dyDescent="0.45">
      <c r="B1303" s="56"/>
      <c r="C1303" s="57"/>
      <c r="D1303" s="58"/>
      <c r="E1303" s="59"/>
      <c r="F1303" s="74"/>
      <c r="G1303" s="60"/>
      <c r="H1303" s="78"/>
      <c r="I1303" s="78"/>
      <c r="J1303" s="60"/>
      <c r="K1303" s="58"/>
      <c r="L1303" s="58"/>
      <c r="M1303" s="58"/>
      <c r="N1303" s="58"/>
      <c r="O1303" s="58"/>
      <c r="P1303" s="58"/>
    </row>
    <row r="1304" spans="2:16" x14ac:dyDescent="0.45">
      <c r="B1304" s="56"/>
      <c r="C1304" s="57"/>
      <c r="D1304" s="58"/>
      <c r="E1304" s="59"/>
      <c r="F1304" s="74"/>
      <c r="G1304" s="60"/>
      <c r="H1304" s="78"/>
      <c r="I1304" s="78"/>
      <c r="J1304" s="60"/>
      <c r="K1304" s="58"/>
      <c r="L1304" s="58"/>
      <c r="M1304" s="58"/>
      <c r="N1304" s="58"/>
      <c r="O1304" s="58"/>
      <c r="P1304" s="58"/>
    </row>
    <row r="1305" spans="2:16" x14ac:dyDescent="0.45">
      <c r="B1305" s="56"/>
      <c r="C1305" s="57"/>
      <c r="D1305" s="58"/>
      <c r="E1305" s="59"/>
      <c r="F1305" s="74"/>
      <c r="G1305" s="60"/>
      <c r="H1305" s="78"/>
      <c r="I1305" s="78"/>
      <c r="J1305" s="60"/>
      <c r="K1305" s="58"/>
      <c r="L1305" s="58"/>
      <c r="M1305" s="58"/>
      <c r="N1305" s="58"/>
      <c r="O1305" s="58"/>
      <c r="P1305" s="58"/>
    </row>
    <row r="1306" spans="2:16" x14ac:dyDescent="0.45">
      <c r="B1306" s="56"/>
      <c r="C1306" s="57"/>
      <c r="D1306" s="58"/>
      <c r="E1306" s="59"/>
      <c r="F1306" s="74"/>
      <c r="G1306" s="60"/>
      <c r="H1306" s="78"/>
      <c r="I1306" s="78"/>
      <c r="J1306" s="60"/>
      <c r="K1306" s="58"/>
      <c r="L1306" s="58"/>
      <c r="M1306" s="58"/>
      <c r="N1306" s="58"/>
      <c r="O1306" s="58"/>
      <c r="P1306" s="58"/>
    </row>
    <row r="1307" spans="2:16" x14ac:dyDescent="0.45">
      <c r="B1307" s="56"/>
      <c r="C1307" s="57"/>
      <c r="D1307" s="58"/>
      <c r="E1307" s="59"/>
      <c r="F1307" s="74"/>
      <c r="G1307" s="60"/>
      <c r="H1307" s="78"/>
      <c r="I1307" s="78"/>
      <c r="J1307" s="60"/>
      <c r="K1307" s="58"/>
      <c r="L1307" s="58"/>
      <c r="M1307" s="58"/>
      <c r="N1307" s="58"/>
      <c r="O1307" s="58"/>
      <c r="P1307" s="58"/>
    </row>
    <row r="1308" spans="2:16" x14ac:dyDescent="0.45">
      <c r="B1308" s="56"/>
      <c r="C1308" s="57"/>
      <c r="D1308" s="58"/>
      <c r="E1308" s="59"/>
      <c r="F1308" s="74"/>
      <c r="G1308" s="60"/>
      <c r="H1308" s="78"/>
      <c r="I1308" s="78"/>
      <c r="J1308" s="60"/>
      <c r="K1308" s="58"/>
      <c r="L1308" s="58"/>
      <c r="M1308" s="58"/>
      <c r="N1308" s="58"/>
      <c r="O1308" s="58"/>
      <c r="P1308" s="58"/>
    </row>
    <row r="1309" spans="2:16" x14ac:dyDescent="0.45">
      <c r="B1309" s="56"/>
      <c r="C1309" s="57"/>
      <c r="D1309" s="58"/>
      <c r="E1309" s="59"/>
      <c r="F1309" s="74"/>
      <c r="G1309" s="60"/>
      <c r="H1309" s="78"/>
      <c r="I1309" s="78"/>
      <c r="J1309" s="60"/>
      <c r="K1309" s="58"/>
      <c r="L1309" s="58"/>
      <c r="M1309" s="58"/>
      <c r="N1309" s="58"/>
      <c r="O1309" s="58"/>
      <c r="P1309" s="58"/>
    </row>
    <row r="1310" spans="2:16" x14ac:dyDescent="0.45">
      <c r="B1310" s="56"/>
      <c r="C1310" s="57"/>
      <c r="D1310" s="58"/>
      <c r="E1310" s="59"/>
      <c r="F1310" s="74"/>
      <c r="G1310" s="60"/>
      <c r="H1310" s="78"/>
      <c r="I1310" s="78"/>
      <c r="J1310" s="60"/>
      <c r="K1310" s="58"/>
      <c r="L1310" s="58"/>
      <c r="M1310" s="58"/>
      <c r="N1310" s="58"/>
      <c r="O1310" s="58"/>
      <c r="P1310" s="58"/>
    </row>
    <row r="1311" spans="2:16" x14ac:dyDescent="0.45">
      <c r="B1311" s="56"/>
      <c r="C1311" s="57"/>
      <c r="D1311" s="58"/>
      <c r="E1311" s="59"/>
      <c r="F1311" s="74"/>
      <c r="G1311" s="60"/>
      <c r="H1311" s="78"/>
      <c r="I1311" s="78"/>
      <c r="J1311" s="60"/>
      <c r="K1311" s="58"/>
      <c r="L1311" s="58"/>
      <c r="M1311" s="58"/>
      <c r="N1311" s="58"/>
      <c r="O1311" s="58"/>
      <c r="P1311" s="58"/>
    </row>
    <row r="1312" spans="2:16" x14ac:dyDescent="0.45">
      <c r="B1312" s="56"/>
      <c r="C1312" s="57"/>
      <c r="D1312" s="58"/>
      <c r="E1312" s="59"/>
      <c r="F1312" s="74"/>
      <c r="G1312" s="60"/>
      <c r="H1312" s="78"/>
      <c r="I1312" s="78"/>
      <c r="J1312" s="60"/>
      <c r="K1312" s="58"/>
      <c r="L1312" s="58"/>
      <c r="M1312" s="58"/>
      <c r="N1312" s="58"/>
      <c r="O1312" s="58"/>
      <c r="P1312" s="58"/>
    </row>
    <row r="1313" spans="2:2" x14ac:dyDescent="0.45">
      <c r="B1313" s="7"/>
    </row>
    <row r="1314" spans="2:2" x14ac:dyDescent="0.45">
      <c r="B1314" s="7"/>
    </row>
    <row r="1315" spans="2:2" x14ac:dyDescent="0.45">
      <c r="B1315" s="7"/>
    </row>
    <row r="1316" spans="2:2" x14ac:dyDescent="0.45">
      <c r="B1316" s="7"/>
    </row>
    <row r="1317" spans="2:2" x14ac:dyDescent="0.45">
      <c r="B1317" s="7"/>
    </row>
    <row r="1318" spans="2:2" x14ac:dyDescent="0.45">
      <c r="B1318" s="7"/>
    </row>
    <row r="1319" spans="2:2" x14ac:dyDescent="0.45">
      <c r="B1319" s="7"/>
    </row>
    <row r="1320" spans="2:2" x14ac:dyDescent="0.45">
      <c r="B1320" s="7"/>
    </row>
    <row r="1321" spans="2:2" x14ac:dyDescent="0.45">
      <c r="B1321" s="7"/>
    </row>
    <row r="1322" spans="2:2" x14ac:dyDescent="0.45">
      <c r="B1322" s="7"/>
    </row>
    <row r="1323" spans="2:2" x14ac:dyDescent="0.45">
      <c r="B1323" s="7"/>
    </row>
    <row r="1324" spans="2:2" x14ac:dyDescent="0.45">
      <c r="B1324" s="7"/>
    </row>
    <row r="1325" spans="2:2" x14ac:dyDescent="0.45">
      <c r="B1325" s="7"/>
    </row>
    <row r="1326" spans="2:2" x14ac:dyDescent="0.45">
      <c r="B1326" s="7"/>
    </row>
    <row r="1327" spans="2:2" x14ac:dyDescent="0.45">
      <c r="B1327" s="7"/>
    </row>
    <row r="1328" spans="2:2" x14ac:dyDescent="0.45">
      <c r="B1328" s="7"/>
    </row>
    <row r="1329" spans="2:2" x14ac:dyDescent="0.45">
      <c r="B1329" s="7"/>
    </row>
    <row r="1330" spans="2:2" x14ac:dyDescent="0.45">
      <c r="B1330" s="7"/>
    </row>
    <row r="1331" spans="2:2" x14ac:dyDescent="0.45">
      <c r="B1331" s="7"/>
    </row>
    <row r="1332" spans="2:2" x14ac:dyDescent="0.45">
      <c r="B1332" s="7"/>
    </row>
    <row r="1333" spans="2:2" x14ac:dyDescent="0.45">
      <c r="B1333" s="7"/>
    </row>
    <row r="1334" spans="2:2" x14ac:dyDescent="0.45">
      <c r="B1334" s="7"/>
    </row>
    <row r="1335" spans="2:2" x14ac:dyDescent="0.45">
      <c r="B1335" s="7"/>
    </row>
    <row r="1336" spans="2:2" x14ac:dyDescent="0.45">
      <c r="B1336" s="7"/>
    </row>
    <row r="1337" spans="2:2" x14ac:dyDescent="0.45">
      <c r="B1337" s="7"/>
    </row>
    <row r="1338" spans="2:2" x14ac:dyDescent="0.45">
      <c r="B1338" s="7"/>
    </row>
    <row r="1339" spans="2:2" x14ac:dyDescent="0.45">
      <c r="B1339" s="7"/>
    </row>
    <row r="1340" spans="2:2" x14ac:dyDescent="0.45">
      <c r="B1340" s="7"/>
    </row>
    <row r="1341" spans="2:2" x14ac:dyDescent="0.45">
      <c r="B1341" s="7"/>
    </row>
    <row r="1342" spans="2:2" x14ac:dyDescent="0.45">
      <c r="B1342" s="7"/>
    </row>
    <row r="1343" spans="2:2" x14ac:dyDescent="0.45">
      <c r="B1343" s="7"/>
    </row>
    <row r="1344" spans="2:2" x14ac:dyDescent="0.45">
      <c r="B1344" s="7"/>
    </row>
    <row r="1345" spans="2:2" x14ac:dyDescent="0.45">
      <c r="B1345" s="7"/>
    </row>
    <row r="1346" spans="2:2" x14ac:dyDescent="0.45">
      <c r="B1346" s="7"/>
    </row>
    <row r="1347" spans="2:2" x14ac:dyDescent="0.45">
      <c r="B1347" s="7"/>
    </row>
    <row r="1348" spans="2:2" x14ac:dyDescent="0.45">
      <c r="B1348" s="7"/>
    </row>
    <row r="1349" spans="2:2" x14ac:dyDescent="0.45">
      <c r="B1349" s="7"/>
    </row>
    <row r="1350" spans="2:2" x14ac:dyDescent="0.45">
      <c r="B1350" s="7"/>
    </row>
    <row r="1351" spans="2:2" x14ac:dyDescent="0.45">
      <c r="B1351" s="7"/>
    </row>
    <row r="1352" spans="2:2" x14ac:dyDescent="0.45">
      <c r="B1352" s="7"/>
    </row>
    <row r="1353" spans="2:2" x14ac:dyDescent="0.45">
      <c r="B1353" s="7"/>
    </row>
    <row r="1354" spans="2:2" x14ac:dyDescent="0.45">
      <c r="B1354" s="7"/>
    </row>
    <row r="1355" spans="2:2" x14ac:dyDescent="0.45">
      <c r="B1355" s="7"/>
    </row>
    <row r="1356" spans="2:2" x14ac:dyDescent="0.45">
      <c r="B1356" s="7"/>
    </row>
    <row r="1357" spans="2:2" x14ac:dyDescent="0.45">
      <c r="B1357" s="7"/>
    </row>
    <row r="1358" spans="2:2" x14ac:dyDescent="0.45">
      <c r="B1358" s="7"/>
    </row>
    <row r="1359" spans="2:2" x14ac:dyDescent="0.45">
      <c r="B1359" s="7"/>
    </row>
  </sheetData>
  <autoFilter ref="V214:AI214" xr:uid="{6EFAE24E-F71D-41CF-9B07-4F1DFF50C14E}">
    <sortState xmlns:xlrd2="http://schemas.microsoft.com/office/spreadsheetml/2017/richdata2" ref="V215:AI229">
      <sortCondition ref="V214"/>
    </sortState>
  </autoFilter>
  <mergeCells count="8">
    <mergeCell ref="W141:AC141"/>
    <mergeCell ref="B2:O2"/>
    <mergeCell ref="W5:AF5"/>
    <mergeCell ref="W22:AF22"/>
    <mergeCell ref="W77:AC77"/>
    <mergeCell ref="W123:AC123"/>
    <mergeCell ref="W60:AF60"/>
    <mergeCell ref="W42:AF42"/>
  </mergeCells>
  <conditionalFormatting sqref="AB79:AB100">
    <cfRule type="colorScale" priority="107">
      <colorScale>
        <cfvo type="percent" val="0"/>
        <cfvo type="max"/>
        <color theme="9" tint="0.59999389629810485"/>
        <color rgb="FFC00000"/>
      </colorScale>
    </cfRule>
  </conditionalFormatting>
  <conditionalFormatting sqref="AB125:AB139">
    <cfRule type="colorScale" priority="106">
      <colorScale>
        <cfvo type="percent" val="0"/>
        <cfvo type="max"/>
        <color theme="9" tint="0.59999389629810485"/>
        <color rgb="FFC00000"/>
      </colorScale>
    </cfRule>
  </conditionalFormatting>
  <conditionalFormatting sqref="AB143:AB147">
    <cfRule type="colorScale" priority="105">
      <colorScale>
        <cfvo type="percent" val="0"/>
        <cfvo type="max"/>
        <color theme="9" tint="0.59999389629810485"/>
        <color rgb="FFC00000"/>
      </colorScale>
    </cfRule>
  </conditionalFormatting>
  <conditionalFormatting sqref="AB148:AB149">
    <cfRule type="colorScale" priority="104">
      <colorScale>
        <cfvo type="percent" val="0"/>
        <cfvo type="max"/>
        <color theme="9" tint="0.59999389629810485"/>
        <color rgb="FFC00000"/>
      </colorScale>
    </cfRule>
  </conditionalFormatting>
  <conditionalFormatting sqref="Y251:Y265">
    <cfRule type="cellIs" dxfId="33" priority="88" operator="equal">
      <formula>0</formula>
    </cfRule>
  </conditionalFormatting>
  <conditionalFormatting sqref="AA251:AA265 AC251:AC265 AE251:AE265 AG251:AG265 AI251:AI265">
    <cfRule type="cellIs" dxfId="32" priority="49" operator="equal">
      <formula>0</formula>
    </cfRule>
  </conditionalFormatting>
  <conditionalFormatting sqref="X251:X265">
    <cfRule type="cellIs" dxfId="31" priority="63" operator="equal">
      <formula>0</formula>
    </cfRule>
  </conditionalFormatting>
  <conditionalFormatting sqref="X251:X265">
    <cfRule type="colorScale" priority="62">
      <colorScale>
        <cfvo type="min"/>
        <cfvo type="max"/>
        <color theme="0"/>
        <color theme="7" tint="0.39997558519241921"/>
      </colorScale>
    </cfRule>
  </conditionalFormatting>
  <conditionalFormatting sqref="X274:X299">
    <cfRule type="colorScale" priority="61">
      <colorScale>
        <cfvo type="min"/>
        <cfvo type="max"/>
        <color theme="0"/>
        <color theme="7" tint="0.39997558519241921"/>
      </colorScale>
    </cfRule>
  </conditionalFormatting>
  <conditionalFormatting sqref="Z274:Z299">
    <cfRule type="colorScale" priority="60">
      <colorScale>
        <cfvo type="min"/>
        <cfvo type="max"/>
        <color theme="0"/>
        <color theme="7" tint="0.39997558519241921"/>
      </colorScale>
    </cfRule>
  </conditionalFormatting>
  <conditionalFormatting sqref="AB274:AB299">
    <cfRule type="colorScale" priority="59">
      <colorScale>
        <cfvo type="min"/>
        <cfvo type="max"/>
        <color theme="0"/>
        <color theme="7" tint="0.39997558519241921"/>
      </colorScale>
    </cfRule>
  </conditionalFormatting>
  <conditionalFormatting sqref="AD274:AD299">
    <cfRule type="colorScale" priority="58">
      <colorScale>
        <cfvo type="min"/>
        <cfvo type="max"/>
        <color theme="0"/>
        <color theme="7" tint="0.39997558519241921"/>
      </colorScale>
    </cfRule>
  </conditionalFormatting>
  <conditionalFormatting sqref="AF274:AF299">
    <cfRule type="colorScale" priority="57">
      <colorScale>
        <cfvo type="min"/>
        <cfvo type="max"/>
        <color theme="0"/>
        <color theme="7" tint="0.39997558519241921"/>
      </colorScale>
    </cfRule>
  </conditionalFormatting>
  <conditionalFormatting sqref="AH274:AH299">
    <cfRule type="colorScale" priority="56">
      <colorScale>
        <cfvo type="min"/>
        <cfvo type="max"/>
        <color theme="0"/>
        <color theme="7" tint="0.39997558519241921"/>
      </colorScale>
    </cfRule>
  </conditionalFormatting>
  <conditionalFormatting sqref="AJ274:AJ299">
    <cfRule type="colorScale" priority="55">
      <colorScale>
        <cfvo type="min"/>
        <cfvo type="max"/>
        <color theme="0"/>
        <color theme="7" tint="0.39997558519241921"/>
      </colorScale>
    </cfRule>
  </conditionalFormatting>
  <conditionalFormatting sqref="AL274:AL299">
    <cfRule type="colorScale" priority="54">
      <colorScale>
        <cfvo type="min"/>
        <cfvo type="max"/>
        <color theme="0"/>
        <color theme="7" tint="0.39997558519241921"/>
      </colorScale>
    </cfRule>
  </conditionalFormatting>
  <conditionalFormatting sqref="AN274:AN299">
    <cfRule type="colorScale" priority="53">
      <colorScale>
        <cfvo type="min"/>
        <cfvo type="max"/>
        <color theme="0"/>
        <color theme="7" tint="0.39997558519241921"/>
      </colorScale>
    </cfRule>
  </conditionalFormatting>
  <conditionalFormatting sqref="AP274:AP299">
    <cfRule type="colorScale" priority="52">
      <colorScale>
        <cfvo type="min"/>
        <cfvo type="max"/>
        <color theme="0"/>
        <color theme="7" tint="0.39997558519241921"/>
      </colorScale>
    </cfRule>
  </conditionalFormatting>
  <conditionalFormatting sqref="AR274:AR299">
    <cfRule type="colorScale" priority="51">
      <colorScale>
        <cfvo type="min"/>
        <cfvo type="max"/>
        <color theme="0"/>
        <color theme="7" tint="0.39997558519241921"/>
      </colorScale>
    </cfRule>
  </conditionalFormatting>
  <conditionalFormatting sqref="AT274:AT299">
    <cfRule type="colorScale" priority="50">
      <colorScale>
        <cfvo type="min"/>
        <cfvo type="max"/>
        <color theme="0"/>
        <color theme="7" tint="0.39997558519241921"/>
      </colorScale>
    </cfRule>
  </conditionalFormatting>
  <conditionalFormatting sqref="Z251:Z265 AB251:AB265 AD251:AD265 AF251:AF265">
    <cfRule type="cellIs" dxfId="30" priority="48" operator="equal">
      <formula>0</formula>
    </cfRule>
  </conditionalFormatting>
  <conditionalFormatting sqref="Z251:Z265 AB251:AB265 AD251:AD265 AF251:AF265">
    <cfRule type="colorScale" priority="47">
      <colorScale>
        <cfvo type="min"/>
        <cfvo type="max"/>
        <color theme="0"/>
        <color theme="7" tint="0.39997558519241921"/>
      </colorScale>
    </cfRule>
  </conditionalFormatting>
  <conditionalFormatting sqref="AK251:AK265 AM251:AM265 AO251:AO265 AQ251:AQ265 AS251:AS265 AU251:AU265">
    <cfRule type="cellIs" dxfId="29" priority="46" operator="equal">
      <formula>0</formula>
    </cfRule>
  </conditionalFormatting>
  <conditionalFormatting sqref="AL251:AL265">
    <cfRule type="cellIs" dxfId="28" priority="41" operator="equal">
      <formula>0</formula>
    </cfRule>
  </conditionalFormatting>
  <conditionalFormatting sqref="AJ251:AJ265">
    <cfRule type="cellIs" dxfId="27" priority="43" operator="equal">
      <formula>0</formula>
    </cfRule>
  </conditionalFormatting>
  <conditionalFormatting sqref="AJ251:AJ265">
    <cfRule type="colorScale" priority="42">
      <colorScale>
        <cfvo type="min"/>
        <cfvo type="max"/>
        <color theme="0"/>
        <color theme="7" tint="0.39997558519241921"/>
      </colorScale>
    </cfRule>
  </conditionalFormatting>
  <conditionalFormatting sqref="AL251:AL265">
    <cfRule type="colorScale" priority="40">
      <colorScale>
        <cfvo type="min"/>
        <cfvo type="max"/>
        <color theme="0"/>
        <color theme="7" tint="0.39997558519241921"/>
      </colorScale>
    </cfRule>
  </conditionalFormatting>
  <conditionalFormatting sqref="AN251:AN265">
    <cfRule type="cellIs" dxfId="26" priority="39" operator="equal">
      <formula>0</formula>
    </cfRule>
  </conditionalFormatting>
  <conditionalFormatting sqref="AN251:AN265">
    <cfRule type="colorScale" priority="38">
      <colorScale>
        <cfvo type="min"/>
        <cfvo type="max"/>
        <color theme="0"/>
        <color theme="7" tint="0.39997558519241921"/>
      </colorScale>
    </cfRule>
  </conditionalFormatting>
  <conditionalFormatting sqref="AP251:AP265">
    <cfRule type="cellIs" dxfId="25" priority="37" operator="equal">
      <formula>0</formula>
    </cfRule>
  </conditionalFormatting>
  <conditionalFormatting sqref="AP251:AP265">
    <cfRule type="colorScale" priority="36">
      <colorScale>
        <cfvo type="min"/>
        <cfvo type="max"/>
        <color theme="0"/>
        <color theme="7" tint="0.39997558519241921"/>
      </colorScale>
    </cfRule>
  </conditionalFormatting>
  <conditionalFormatting sqref="AR251:AR265">
    <cfRule type="cellIs" dxfId="24" priority="35" operator="equal">
      <formula>0</formula>
    </cfRule>
  </conditionalFormatting>
  <conditionalFormatting sqref="AR251:AR265">
    <cfRule type="colorScale" priority="34">
      <colorScale>
        <cfvo type="min"/>
        <cfvo type="max"/>
        <color theme="0"/>
        <color theme="7" tint="0.39997558519241921"/>
      </colorScale>
    </cfRule>
  </conditionalFormatting>
  <conditionalFormatting sqref="AT251:AT265">
    <cfRule type="cellIs" dxfId="23" priority="33" operator="equal">
      <formula>0</formula>
    </cfRule>
  </conditionalFormatting>
  <conditionalFormatting sqref="AT251:AT265">
    <cfRule type="colorScale" priority="32">
      <colorScale>
        <cfvo type="min"/>
        <cfvo type="max"/>
        <color theme="0"/>
        <color theme="7" tint="0.39997558519241921"/>
      </colorScale>
    </cfRule>
  </conditionalFormatting>
  <conditionalFormatting sqref="AH251:AH265">
    <cfRule type="cellIs" dxfId="22" priority="31" operator="equal">
      <formula>0</formula>
    </cfRule>
  </conditionalFormatting>
  <conditionalFormatting sqref="AH251:AH265">
    <cfRule type="colorScale" priority="30">
      <colorScale>
        <cfvo type="min"/>
        <cfvo type="max"/>
        <color theme="0"/>
        <color theme="7" tint="0.39997558519241921"/>
      </colorScale>
    </cfRule>
  </conditionalFormatting>
  <conditionalFormatting sqref="X215:AI215">
    <cfRule type="colorScale" priority="123">
      <colorScale>
        <cfvo type="min"/>
        <cfvo type="max"/>
        <color theme="7" tint="0.79998168889431442"/>
        <color theme="7" tint="-0.249977111117893"/>
      </colorScale>
    </cfRule>
  </conditionalFormatting>
  <conditionalFormatting sqref="X216:AI216">
    <cfRule type="colorScale" priority="29">
      <colorScale>
        <cfvo type="min"/>
        <cfvo type="max"/>
        <color theme="7" tint="0.79998168889431442"/>
        <color theme="7" tint="-0.249977111117893"/>
      </colorScale>
    </cfRule>
  </conditionalFormatting>
  <conditionalFormatting sqref="X217:AI217">
    <cfRule type="colorScale" priority="28">
      <colorScale>
        <cfvo type="min"/>
        <cfvo type="max"/>
        <color theme="7" tint="0.79998168889431442"/>
        <color theme="7" tint="-0.249977111117893"/>
      </colorScale>
    </cfRule>
  </conditionalFormatting>
  <conditionalFormatting sqref="X218:AI218">
    <cfRule type="colorScale" priority="27">
      <colorScale>
        <cfvo type="min"/>
        <cfvo type="max"/>
        <color theme="7" tint="0.79998168889431442"/>
        <color theme="7" tint="-0.249977111117893"/>
      </colorScale>
    </cfRule>
  </conditionalFormatting>
  <conditionalFormatting sqref="X219:AI219">
    <cfRule type="colorScale" priority="26">
      <colorScale>
        <cfvo type="min"/>
        <cfvo type="max"/>
        <color theme="7" tint="0.79998168889431442"/>
        <color theme="7" tint="-0.249977111117893"/>
      </colorScale>
    </cfRule>
  </conditionalFormatting>
  <conditionalFormatting sqref="X220:AI220">
    <cfRule type="colorScale" priority="25">
      <colorScale>
        <cfvo type="min"/>
        <cfvo type="max"/>
        <color theme="7" tint="0.79998168889431442"/>
        <color theme="7" tint="-0.249977111117893"/>
      </colorScale>
    </cfRule>
  </conditionalFormatting>
  <conditionalFormatting sqref="X221:AI221">
    <cfRule type="colorScale" priority="24">
      <colorScale>
        <cfvo type="min"/>
        <cfvo type="max"/>
        <color theme="7" tint="0.79998168889431442"/>
        <color theme="7" tint="-0.249977111117893"/>
      </colorScale>
    </cfRule>
  </conditionalFormatting>
  <conditionalFormatting sqref="X222:AI222">
    <cfRule type="colorScale" priority="23">
      <colorScale>
        <cfvo type="min"/>
        <cfvo type="max"/>
        <color theme="7" tint="0.79998168889431442"/>
        <color theme="7" tint="-0.249977111117893"/>
      </colorScale>
    </cfRule>
  </conditionalFormatting>
  <conditionalFormatting sqref="X223:AI223">
    <cfRule type="colorScale" priority="22">
      <colorScale>
        <cfvo type="min"/>
        <cfvo type="max"/>
        <color theme="7" tint="0.79998168889431442"/>
        <color theme="7" tint="-0.249977111117893"/>
      </colorScale>
    </cfRule>
  </conditionalFormatting>
  <conditionalFormatting sqref="X224:AI224">
    <cfRule type="colorScale" priority="21">
      <colorScale>
        <cfvo type="min"/>
        <cfvo type="max"/>
        <color theme="7" tint="0.79998168889431442"/>
        <color theme="7" tint="-0.249977111117893"/>
      </colorScale>
    </cfRule>
  </conditionalFormatting>
  <conditionalFormatting sqref="X225:AI225">
    <cfRule type="colorScale" priority="20">
      <colorScale>
        <cfvo type="min"/>
        <cfvo type="max"/>
        <color theme="7" tint="0.79998168889431442"/>
        <color theme="7" tint="-0.249977111117893"/>
      </colorScale>
    </cfRule>
  </conditionalFormatting>
  <conditionalFormatting sqref="X226:AI226">
    <cfRule type="colorScale" priority="19">
      <colorScale>
        <cfvo type="min"/>
        <cfvo type="max"/>
        <color theme="7" tint="0.79998168889431442"/>
        <color theme="7" tint="-0.249977111117893"/>
      </colorScale>
    </cfRule>
  </conditionalFormatting>
  <conditionalFormatting sqref="X227:AI227">
    <cfRule type="colorScale" priority="18">
      <colorScale>
        <cfvo type="min"/>
        <cfvo type="max"/>
        <color theme="7" tint="0.79998168889431442"/>
        <color theme="7" tint="-0.249977111117893"/>
      </colorScale>
    </cfRule>
  </conditionalFormatting>
  <conditionalFormatting sqref="X228:AI228">
    <cfRule type="colorScale" priority="17">
      <colorScale>
        <cfvo type="min"/>
        <cfvo type="max"/>
        <color theme="7" tint="0.79998168889431442"/>
        <color theme="7" tint="-0.249977111117893"/>
      </colorScale>
    </cfRule>
  </conditionalFormatting>
  <conditionalFormatting sqref="X229:AI229">
    <cfRule type="colorScale" priority="16">
      <colorScale>
        <cfvo type="min"/>
        <cfvo type="max"/>
        <color theme="7" tint="0.79998168889431442"/>
        <color theme="7" tint="-0.249977111117893"/>
      </colorScale>
    </cfRule>
  </conditionalFormatting>
  <conditionalFormatting sqref="X233:AI233">
    <cfRule type="colorScale" priority="15">
      <colorScale>
        <cfvo type="min"/>
        <cfvo type="max"/>
        <color theme="7" tint="0.79998168889431442"/>
        <color theme="7" tint="-0.249977111117893"/>
      </colorScale>
    </cfRule>
  </conditionalFormatting>
  <conditionalFormatting sqref="X234:AI234">
    <cfRule type="colorScale" priority="14">
      <colorScale>
        <cfvo type="min"/>
        <cfvo type="max"/>
        <color theme="7" tint="0.79998168889431442"/>
        <color theme="7" tint="-0.249977111117893"/>
      </colorScale>
    </cfRule>
  </conditionalFormatting>
  <conditionalFormatting sqref="X235:AI235">
    <cfRule type="colorScale" priority="13">
      <colorScale>
        <cfvo type="min"/>
        <cfvo type="max"/>
        <color theme="7" tint="0.79998168889431442"/>
        <color theme="7" tint="-0.249977111117893"/>
      </colorScale>
    </cfRule>
  </conditionalFormatting>
  <conditionalFormatting sqref="X236:AI236">
    <cfRule type="colorScale" priority="12">
      <colorScale>
        <cfvo type="min"/>
        <cfvo type="max"/>
        <color theme="7" tint="0.79998168889431442"/>
        <color theme="7" tint="-0.249977111117893"/>
      </colorScale>
    </cfRule>
  </conditionalFormatting>
  <conditionalFormatting sqref="X237:AI237">
    <cfRule type="colorScale" priority="11">
      <colorScale>
        <cfvo type="min"/>
        <cfvo type="max"/>
        <color theme="7" tint="0.79998168889431442"/>
        <color theme="7" tint="-0.249977111117893"/>
      </colorScale>
    </cfRule>
  </conditionalFormatting>
  <conditionalFormatting sqref="X238:AI238">
    <cfRule type="colorScale" priority="10">
      <colorScale>
        <cfvo type="min"/>
        <cfvo type="max"/>
        <color theme="7" tint="0.79998168889431442"/>
        <color theme="7" tint="-0.249977111117893"/>
      </colorScale>
    </cfRule>
  </conditionalFormatting>
  <conditionalFormatting sqref="X239:AI239">
    <cfRule type="colorScale" priority="9">
      <colorScale>
        <cfvo type="min"/>
        <cfvo type="max"/>
        <color theme="7" tint="0.79998168889431442"/>
        <color theme="7" tint="-0.249977111117893"/>
      </colorScale>
    </cfRule>
  </conditionalFormatting>
  <conditionalFormatting sqref="X240:AI240">
    <cfRule type="colorScale" priority="8">
      <colorScale>
        <cfvo type="min"/>
        <cfvo type="max"/>
        <color theme="7" tint="0.79998168889431442"/>
        <color theme="7" tint="-0.249977111117893"/>
      </colorScale>
    </cfRule>
  </conditionalFormatting>
  <conditionalFormatting sqref="X241:AI241">
    <cfRule type="colorScale" priority="7">
      <colorScale>
        <cfvo type="min"/>
        <cfvo type="max"/>
        <color theme="7" tint="0.79998168889431442"/>
        <color theme="7" tint="-0.249977111117893"/>
      </colorScale>
    </cfRule>
  </conditionalFormatting>
  <conditionalFormatting sqref="X242:AI242">
    <cfRule type="colorScale" priority="6">
      <colorScale>
        <cfvo type="min"/>
        <cfvo type="max"/>
        <color theme="7" tint="0.79998168889431442"/>
        <color theme="7" tint="-0.249977111117893"/>
      </colorScale>
    </cfRule>
  </conditionalFormatting>
  <conditionalFormatting sqref="X243:AI243">
    <cfRule type="colorScale" priority="5">
      <colorScale>
        <cfvo type="min"/>
        <cfvo type="max"/>
        <color theme="7" tint="0.79998168889431442"/>
        <color theme="7" tint="-0.249977111117893"/>
      </colorScale>
    </cfRule>
  </conditionalFormatting>
  <conditionalFormatting sqref="X244:AI244">
    <cfRule type="colorScale" priority="4">
      <colorScale>
        <cfvo type="min"/>
        <cfvo type="max"/>
        <color theme="7" tint="0.79998168889431442"/>
        <color theme="7" tint="-0.249977111117893"/>
      </colorScale>
    </cfRule>
  </conditionalFormatting>
  <conditionalFormatting sqref="X245:AI245">
    <cfRule type="colorScale" priority="3">
      <colorScale>
        <cfvo type="min"/>
        <cfvo type="max"/>
        <color theme="7" tint="0.79998168889431442"/>
        <color theme="7" tint="-0.249977111117893"/>
      </colorScale>
    </cfRule>
  </conditionalFormatting>
  <conditionalFormatting sqref="X246:AI246">
    <cfRule type="colorScale" priority="2">
      <colorScale>
        <cfvo type="min"/>
        <cfvo type="max"/>
        <color theme="7" tint="0.79998168889431442"/>
        <color theme="7" tint="-0.249977111117893"/>
      </colorScale>
    </cfRule>
  </conditionalFormatting>
  <conditionalFormatting sqref="X247:AI247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  <pageSetup orientation="portrait" r:id="rId2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E61AD-44BB-4298-8459-D2DD19C3B222}">
  <dimension ref="A1:AP4127"/>
  <sheetViews>
    <sheetView topLeftCell="S16" zoomScale="95" zoomScaleNormal="95" workbookViewId="0">
      <selection activeCell="AF16" sqref="AF16"/>
    </sheetView>
  </sheetViews>
  <sheetFormatPr defaultRowHeight="14.25" x14ac:dyDescent="0.45"/>
  <cols>
    <col min="1" max="1" width="17.796875" style="6" customWidth="1"/>
    <col min="2" max="4" width="11.53125" style="6" customWidth="1"/>
    <col min="5" max="5" width="9.6640625" style="6" bestFit="1" customWidth="1"/>
    <col min="6" max="6" width="26.19921875" style="6" bestFit="1" customWidth="1"/>
    <col min="7" max="7" width="6.86328125" style="6" bestFit="1" customWidth="1"/>
    <col min="8" max="8" width="15.3984375" style="29" bestFit="1" customWidth="1"/>
    <col min="9" max="9" width="18.3984375" style="29" bestFit="1" customWidth="1"/>
    <col min="10" max="10" width="43.6640625" style="28" bestFit="1" customWidth="1"/>
    <col min="11" max="11" width="23.53125" style="6" bestFit="1" customWidth="1"/>
    <col min="12" max="12" width="18.33203125" style="6" bestFit="1" customWidth="1"/>
    <col min="13" max="13" width="12.06640625" bestFit="1" customWidth="1"/>
    <col min="14" max="14" width="16.86328125" bestFit="1" customWidth="1"/>
    <col min="15" max="15" width="12.46484375" bestFit="1" customWidth="1"/>
    <col min="17" max="17" width="2.1328125" style="38" customWidth="1"/>
    <col min="19" max="19" width="25.796875" bestFit="1" customWidth="1"/>
    <col min="20" max="20" width="11.19921875" customWidth="1"/>
    <col min="21" max="21" width="9.33203125" customWidth="1"/>
    <col min="22" max="22" width="10.59765625" customWidth="1"/>
    <col min="23" max="23" width="7.53125" customWidth="1"/>
    <col min="24" max="24" width="9.86328125" customWidth="1"/>
    <col min="25" max="25" width="11.59765625" customWidth="1"/>
    <col min="26" max="26" width="10.46484375" customWidth="1"/>
    <col min="27" max="27" width="9.06640625" customWidth="1"/>
    <col min="28" max="28" width="8.46484375" customWidth="1"/>
    <col min="29" max="29" width="5.6640625" customWidth="1"/>
    <col min="30" max="30" width="31" bestFit="1" customWidth="1"/>
    <col min="32" max="32" width="14.33203125" bestFit="1" customWidth="1"/>
    <col min="33" max="41" width="4.73046875" bestFit="1" customWidth="1"/>
    <col min="42" max="42" width="14.3984375" bestFit="1" customWidth="1"/>
    <col min="43" max="45" width="4.73046875" bestFit="1" customWidth="1"/>
    <col min="46" max="46" width="10.46484375" bestFit="1" customWidth="1"/>
  </cols>
  <sheetData>
    <row r="1" spans="1:42" x14ac:dyDescent="0.45">
      <c r="A1" s="27" t="s">
        <v>8424</v>
      </c>
      <c r="B1" s="3" t="s">
        <v>8423</v>
      </c>
      <c r="C1" s="3"/>
      <c r="D1" s="3"/>
    </row>
    <row r="2" spans="1:42" ht="14.65" thickBot="1" x14ac:dyDescent="0.5">
      <c r="A2" s="27" t="s">
        <v>8425</v>
      </c>
      <c r="B2" s="3" t="s">
        <v>8422</v>
      </c>
      <c r="C2" s="3"/>
      <c r="D2" s="3"/>
      <c r="S2" s="122" t="s">
        <v>9431</v>
      </c>
      <c r="T2" s="122"/>
      <c r="U2" s="122"/>
      <c r="V2" s="122"/>
      <c r="W2" s="122"/>
      <c r="X2" s="122"/>
      <c r="Y2" s="122"/>
      <c r="Z2" s="122"/>
      <c r="AA2" s="122"/>
      <c r="AB2" s="122"/>
      <c r="AC2" s="122"/>
      <c r="AD2" s="122"/>
      <c r="AF2" s="122" t="s">
        <v>9429</v>
      </c>
      <c r="AG2" s="122"/>
      <c r="AH2" s="122"/>
      <c r="AI2" s="122"/>
      <c r="AJ2" s="122"/>
      <c r="AK2" s="122"/>
      <c r="AL2" s="122"/>
      <c r="AM2" s="122"/>
      <c r="AN2" s="122"/>
      <c r="AO2" s="122"/>
      <c r="AP2" s="122"/>
    </row>
    <row r="3" spans="1:42" ht="28.5" x14ac:dyDescent="0.45">
      <c r="A3" s="27"/>
      <c r="B3" s="3"/>
      <c r="C3" s="3"/>
      <c r="D3" s="3"/>
      <c r="S3" s="49" t="s">
        <v>9407</v>
      </c>
      <c r="T3" s="48" t="s">
        <v>9432</v>
      </c>
      <c r="U3" s="48" t="s">
        <v>9433</v>
      </c>
      <c r="V3" s="48" t="s">
        <v>8418</v>
      </c>
      <c r="W3" s="48" t="s">
        <v>8419</v>
      </c>
      <c r="X3" s="48" t="s">
        <v>9416</v>
      </c>
      <c r="Y3" s="48" t="s">
        <v>8394</v>
      </c>
      <c r="Z3" s="48" t="s">
        <v>9410</v>
      </c>
      <c r="AA3" s="48" t="s">
        <v>9411</v>
      </c>
      <c r="AB3" s="48" t="s">
        <v>9412</v>
      </c>
      <c r="AC3" s="48" t="s">
        <v>9413</v>
      </c>
      <c r="AD3" s="48" t="s">
        <v>9414</v>
      </c>
      <c r="AF3" s="46" t="s">
        <v>8437</v>
      </c>
      <c r="AG3" s="47">
        <v>2009</v>
      </c>
      <c r="AH3" s="47">
        <v>2010</v>
      </c>
      <c r="AI3" s="47">
        <v>2011</v>
      </c>
      <c r="AJ3" s="47">
        <v>2012</v>
      </c>
      <c r="AK3" s="47">
        <v>2013</v>
      </c>
      <c r="AL3" s="47">
        <v>2014</v>
      </c>
      <c r="AM3" s="47">
        <v>2015</v>
      </c>
      <c r="AN3" s="47">
        <v>2016</v>
      </c>
      <c r="AO3" s="47">
        <v>2017</v>
      </c>
      <c r="AP3" s="46" t="s">
        <v>9430</v>
      </c>
    </row>
    <row r="4" spans="1:42" x14ac:dyDescent="0.45">
      <c r="A4" s="27" t="s">
        <v>8426</v>
      </c>
      <c r="B4" s="3" t="s">
        <v>8427</v>
      </c>
      <c r="C4" s="3"/>
      <c r="D4" s="3"/>
      <c r="K4" s="6" t="s">
        <v>8436</v>
      </c>
      <c r="S4" s="16" t="s">
        <v>9420</v>
      </c>
      <c r="T4" s="39">
        <v>1651</v>
      </c>
      <c r="U4" s="39">
        <v>1097</v>
      </c>
      <c r="V4" s="39">
        <v>257</v>
      </c>
      <c r="W4" s="39">
        <v>33</v>
      </c>
      <c r="X4" s="39">
        <v>9</v>
      </c>
      <c r="Y4" s="39">
        <f>SUM(T4:X4)</f>
        <v>3047</v>
      </c>
      <c r="Z4" s="40">
        <f t="shared" ref="Z4:AC8" si="0">T4/$Y4</f>
        <v>0.54184443715129638</v>
      </c>
      <c r="AA4" s="40">
        <f t="shared" si="0"/>
        <v>0.36002625533311455</v>
      </c>
      <c r="AB4" s="40">
        <f t="shared" si="0"/>
        <v>8.434525763045618E-2</v>
      </c>
      <c r="AC4" s="40">
        <f t="shared" si="0"/>
        <v>1.0830324909747292E-2</v>
      </c>
      <c r="AD4" s="16"/>
      <c r="AF4" s="107" t="s">
        <v>8499</v>
      </c>
      <c r="AG4" s="11"/>
      <c r="AH4" s="11"/>
      <c r="AI4" s="11"/>
      <c r="AJ4" s="11"/>
      <c r="AK4" s="11">
        <v>1</v>
      </c>
      <c r="AL4" s="11">
        <v>24</v>
      </c>
      <c r="AM4" s="11">
        <v>29</v>
      </c>
      <c r="AN4" s="11">
        <v>17</v>
      </c>
      <c r="AO4" s="11">
        <v>3</v>
      </c>
      <c r="AP4" s="45">
        <f>COUNTA(AG4:AO4)</f>
        <v>5</v>
      </c>
    </row>
    <row r="5" spans="1:42" x14ac:dyDescent="0.45">
      <c r="A5" s="27" t="s">
        <v>8428</v>
      </c>
      <c r="B5" s="3" t="s">
        <v>8429</v>
      </c>
      <c r="C5" s="3"/>
      <c r="D5" s="3"/>
      <c r="S5" s="16" t="s">
        <v>9419</v>
      </c>
      <c r="T5" s="39">
        <v>366</v>
      </c>
      <c r="U5" s="39">
        <v>205</v>
      </c>
      <c r="V5" s="39">
        <v>25</v>
      </c>
      <c r="W5" s="39">
        <v>8</v>
      </c>
      <c r="X5" s="39">
        <v>6</v>
      </c>
      <c r="Y5" s="39">
        <f t="shared" ref="Y5:Y8" si="1">SUM(T5:W5)</f>
        <v>604</v>
      </c>
      <c r="Z5" s="40">
        <f t="shared" si="0"/>
        <v>0.60596026490066224</v>
      </c>
      <c r="AA5" s="40">
        <f t="shared" si="0"/>
        <v>0.33940397350993379</v>
      </c>
      <c r="AB5" s="40">
        <f t="shared" si="0"/>
        <v>4.1390728476821195E-2</v>
      </c>
      <c r="AC5" s="40">
        <f t="shared" si="0"/>
        <v>1.3245033112582781E-2</v>
      </c>
      <c r="AD5" s="16"/>
      <c r="AF5" s="107" t="s">
        <v>8589</v>
      </c>
      <c r="AG5" s="11"/>
      <c r="AH5" s="11"/>
      <c r="AI5" s="11"/>
      <c r="AJ5" s="11"/>
      <c r="AK5" s="11">
        <v>5</v>
      </c>
      <c r="AL5" s="11">
        <v>46</v>
      </c>
      <c r="AM5" s="11">
        <v>51</v>
      </c>
      <c r="AN5" s="11">
        <v>37</v>
      </c>
      <c r="AO5" s="11">
        <v>7</v>
      </c>
      <c r="AP5" s="45">
        <f t="shared" ref="AP5:AP12" si="2">COUNTA(AG5:AO5)</f>
        <v>5</v>
      </c>
    </row>
    <row r="6" spans="1:42" x14ac:dyDescent="0.45">
      <c r="A6" s="27"/>
      <c r="B6" s="3"/>
      <c r="C6" s="3"/>
      <c r="D6" s="3"/>
      <c r="S6" s="16" t="s">
        <v>9418</v>
      </c>
      <c r="T6" s="39">
        <v>81</v>
      </c>
      <c r="U6" s="39">
        <v>108</v>
      </c>
      <c r="V6" s="39">
        <v>30</v>
      </c>
      <c r="W6" s="39">
        <v>5</v>
      </c>
      <c r="X6" s="39">
        <v>4</v>
      </c>
      <c r="Y6" s="39">
        <f t="shared" si="1"/>
        <v>224</v>
      </c>
      <c r="Z6" s="40">
        <f t="shared" si="0"/>
        <v>0.36160714285714285</v>
      </c>
      <c r="AA6" s="40">
        <f t="shared" si="0"/>
        <v>0.48214285714285715</v>
      </c>
      <c r="AB6" s="40">
        <f t="shared" si="0"/>
        <v>0.13392857142857142</v>
      </c>
      <c r="AC6" s="40">
        <f t="shared" si="0"/>
        <v>2.2321428571428572E-2</v>
      </c>
      <c r="AD6" s="16"/>
      <c r="AF6" s="107" t="s">
        <v>8707</v>
      </c>
      <c r="AG6" s="11"/>
      <c r="AH6" s="11"/>
      <c r="AI6" s="11"/>
      <c r="AJ6" s="11"/>
      <c r="AK6" s="11"/>
      <c r="AL6" s="11">
        <v>11</v>
      </c>
      <c r="AM6" s="11">
        <v>88</v>
      </c>
      <c r="AN6" s="11">
        <v>109</v>
      </c>
      <c r="AO6" s="11">
        <v>16</v>
      </c>
      <c r="AP6" s="45">
        <f t="shared" si="2"/>
        <v>4</v>
      </c>
    </row>
    <row r="7" spans="1:42" x14ac:dyDescent="0.45">
      <c r="A7" s="27" t="s">
        <v>8433</v>
      </c>
      <c r="B7" s="3" t="s">
        <v>8434</v>
      </c>
      <c r="C7" s="3"/>
      <c r="D7" s="3"/>
      <c r="S7" s="16" t="s">
        <v>9417</v>
      </c>
      <c r="T7" s="39">
        <v>64</v>
      </c>
      <c r="U7" s="39">
        <v>64</v>
      </c>
      <c r="V7" s="39">
        <v>17</v>
      </c>
      <c r="W7" s="39">
        <v>1</v>
      </c>
      <c r="X7" s="39">
        <v>5</v>
      </c>
      <c r="Y7" s="39">
        <f t="shared" si="1"/>
        <v>146</v>
      </c>
      <c r="Z7" s="40">
        <f t="shared" si="0"/>
        <v>0.43835616438356162</v>
      </c>
      <c r="AA7" s="40">
        <f t="shared" si="0"/>
        <v>0.43835616438356162</v>
      </c>
      <c r="AB7" s="40">
        <f t="shared" si="0"/>
        <v>0.11643835616438356</v>
      </c>
      <c r="AC7" s="40">
        <f t="shared" si="0"/>
        <v>6.8493150684931503E-3</v>
      </c>
      <c r="AD7" s="16"/>
      <c r="AF7" s="107" t="s">
        <v>8808</v>
      </c>
      <c r="AG7" s="11"/>
      <c r="AH7" s="11"/>
      <c r="AI7" s="11"/>
      <c r="AJ7" s="11"/>
      <c r="AK7" s="11"/>
      <c r="AL7" s="11"/>
      <c r="AM7" s="11"/>
      <c r="AN7" s="11">
        <v>2</v>
      </c>
      <c r="AO7" s="11">
        <v>1</v>
      </c>
      <c r="AP7" s="45">
        <f t="shared" si="2"/>
        <v>2</v>
      </c>
    </row>
    <row r="8" spans="1:42" x14ac:dyDescent="0.45">
      <c r="A8" s="27" t="s">
        <v>8421</v>
      </c>
      <c r="B8" s="3" t="s">
        <v>8435</v>
      </c>
      <c r="C8" s="3"/>
      <c r="D8" s="3"/>
      <c r="S8" s="16" t="s">
        <v>9421</v>
      </c>
      <c r="T8" s="39">
        <v>19</v>
      </c>
      <c r="U8" s="39">
        <v>41</v>
      </c>
      <c r="V8" s="39">
        <v>14</v>
      </c>
      <c r="W8" s="39"/>
      <c r="X8" s="39">
        <v>5</v>
      </c>
      <c r="Y8" s="39">
        <f t="shared" si="1"/>
        <v>74</v>
      </c>
      <c r="Z8" s="40">
        <f t="shared" si="0"/>
        <v>0.25675675675675674</v>
      </c>
      <c r="AA8" s="40">
        <f t="shared" si="0"/>
        <v>0.55405405405405406</v>
      </c>
      <c r="AB8" s="40">
        <f t="shared" si="0"/>
        <v>0.1891891891891892</v>
      </c>
      <c r="AC8" s="40">
        <f t="shared" si="0"/>
        <v>0</v>
      </c>
      <c r="AD8" s="16"/>
      <c r="AF8" s="107" t="s">
        <v>9042</v>
      </c>
      <c r="AG8" s="11"/>
      <c r="AH8" s="11"/>
      <c r="AI8" s="11"/>
      <c r="AJ8" s="11"/>
      <c r="AK8" s="11"/>
      <c r="AL8" s="11"/>
      <c r="AM8" s="11"/>
      <c r="AN8" s="11">
        <v>8</v>
      </c>
      <c r="AO8" s="11">
        <v>4</v>
      </c>
      <c r="AP8" s="45">
        <f t="shared" si="2"/>
        <v>2</v>
      </c>
    </row>
    <row r="9" spans="1:42" ht="11.65" customHeight="1" x14ac:dyDescent="0.45">
      <c r="A9" s="27"/>
      <c r="B9" s="3"/>
      <c r="C9" s="3"/>
      <c r="D9" s="3"/>
      <c r="S9" s="41"/>
      <c r="T9" s="50"/>
      <c r="U9" s="50"/>
      <c r="V9" s="50"/>
      <c r="W9" s="50"/>
      <c r="X9" s="50"/>
      <c r="Y9" s="50"/>
      <c r="Z9" s="41"/>
      <c r="AA9" s="41"/>
      <c r="AB9" s="41"/>
      <c r="AC9" s="41"/>
      <c r="AD9" s="41"/>
      <c r="AF9" s="107" t="s">
        <v>9095</v>
      </c>
      <c r="AG9" s="11"/>
      <c r="AH9" s="11"/>
      <c r="AI9" s="11"/>
      <c r="AJ9" s="11"/>
      <c r="AK9" s="11"/>
      <c r="AL9" s="11">
        <v>3</v>
      </c>
      <c r="AM9" s="11">
        <v>6</v>
      </c>
      <c r="AN9" s="11">
        <v>2</v>
      </c>
      <c r="AO9" s="11">
        <v>1</v>
      </c>
      <c r="AP9" s="45">
        <f t="shared" si="2"/>
        <v>4</v>
      </c>
    </row>
    <row r="10" spans="1:42" x14ac:dyDescent="0.45">
      <c r="A10" s="27" t="s">
        <v>8430</v>
      </c>
      <c r="B10" s="3" t="s">
        <v>8431</v>
      </c>
      <c r="C10" s="3"/>
      <c r="D10" s="3"/>
      <c r="S10" s="16" t="s">
        <v>8808</v>
      </c>
      <c r="T10" s="39"/>
      <c r="U10" s="39">
        <v>2</v>
      </c>
      <c r="V10" s="39">
        <v>1</v>
      </c>
      <c r="W10" s="39"/>
      <c r="X10" s="39"/>
      <c r="Y10" s="51">
        <f>SUM(T10:W10)</f>
        <v>3</v>
      </c>
      <c r="Z10" s="40">
        <f t="shared" ref="Z10:AC13" si="3">T10/$Y10</f>
        <v>0</v>
      </c>
      <c r="AA10" s="40">
        <f t="shared" si="3"/>
        <v>0.66666666666666663</v>
      </c>
      <c r="AB10" s="40">
        <f t="shared" si="3"/>
        <v>0.33333333333333331</v>
      </c>
      <c r="AC10" s="40">
        <f t="shared" si="3"/>
        <v>0</v>
      </c>
      <c r="AD10" s="16" t="s">
        <v>9415</v>
      </c>
      <c r="AF10" s="107" t="s">
        <v>9206</v>
      </c>
      <c r="AG10" s="11"/>
      <c r="AH10" s="11"/>
      <c r="AI10" s="11"/>
      <c r="AJ10" s="11"/>
      <c r="AK10" s="11"/>
      <c r="AL10" s="11"/>
      <c r="AM10" s="11"/>
      <c r="AN10" s="11">
        <v>1</v>
      </c>
      <c r="AO10" s="11"/>
      <c r="AP10" s="45">
        <f t="shared" si="2"/>
        <v>1</v>
      </c>
    </row>
    <row r="11" spans="1:42" x14ac:dyDescent="0.45">
      <c r="A11" s="3"/>
      <c r="B11" s="3" t="s">
        <v>8432</v>
      </c>
      <c r="C11" s="3"/>
      <c r="D11" s="3"/>
      <c r="S11" s="16" t="s">
        <v>9042</v>
      </c>
      <c r="T11" s="39"/>
      <c r="U11" s="39">
        <v>8</v>
      </c>
      <c r="V11" s="39">
        <v>1</v>
      </c>
      <c r="W11" s="39">
        <v>3</v>
      </c>
      <c r="X11" s="39"/>
      <c r="Y11" s="51">
        <f>SUM(T11:W11)</f>
        <v>12</v>
      </c>
      <c r="Z11" s="40">
        <f t="shared" si="3"/>
        <v>0</v>
      </c>
      <c r="AA11" s="40">
        <f t="shared" si="3"/>
        <v>0.66666666666666663</v>
      </c>
      <c r="AB11" s="40">
        <f t="shared" si="3"/>
        <v>8.3333333333333329E-2</v>
      </c>
      <c r="AC11" s="40">
        <f t="shared" si="3"/>
        <v>0.25</v>
      </c>
      <c r="AD11" s="16" t="s">
        <v>9415</v>
      </c>
      <c r="AF11" s="107" t="s">
        <v>9338</v>
      </c>
      <c r="AG11" s="11"/>
      <c r="AH11" s="11"/>
      <c r="AI11" s="11"/>
      <c r="AJ11" s="11">
        <v>4</v>
      </c>
      <c r="AK11" s="11">
        <v>32</v>
      </c>
      <c r="AL11" s="11">
        <v>154</v>
      </c>
      <c r="AM11" s="11">
        <v>223</v>
      </c>
      <c r="AN11" s="11">
        <v>164</v>
      </c>
      <c r="AO11" s="11">
        <v>27</v>
      </c>
      <c r="AP11" s="45">
        <f t="shared" si="2"/>
        <v>6</v>
      </c>
    </row>
    <row r="12" spans="1:42" x14ac:dyDescent="0.45">
      <c r="L12" s="124" t="s">
        <v>8416</v>
      </c>
      <c r="M12" s="124"/>
      <c r="N12" s="124"/>
      <c r="O12" s="124"/>
      <c r="S12" s="16" t="s">
        <v>9095</v>
      </c>
      <c r="T12" s="39">
        <v>3</v>
      </c>
      <c r="U12" s="39">
        <v>5</v>
      </c>
      <c r="V12" s="39">
        <v>4</v>
      </c>
      <c r="W12" s="39"/>
      <c r="X12" s="39"/>
      <c r="Y12" s="51">
        <f>SUM(T12:W12)</f>
        <v>12</v>
      </c>
      <c r="Z12" s="40">
        <f t="shared" si="3"/>
        <v>0.25</v>
      </c>
      <c r="AA12" s="40">
        <f t="shared" si="3"/>
        <v>0.41666666666666669</v>
      </c>
      <c r="AB12" s="40">
        <f t="shared" si="3"/>
        <v>0.33333333333333331</v>
      </c>
      <c r="AC12" s="40">
        <f t="shared" si="3"/>
        <v>0</v>
      </c>
      <c r="AD12" s="16" t="s">
        <v>9415</v>
      </c>
      <c r="AF12" s="107" t="s">
        <v>9345</v>
      </c>
      <c r="AG12" s="11">
        <v>14</v>
      </c>
      <c r="AH12" s="11">
        <v>65</v>
      </c>
      <c r="AI12" s="11">
        <v>171</v>
      </c>
      <c r="AJ12" s="11">
        <v>278</v>
      </c>
      <c r="AK12" s="11">
        <v>236</v>
      </c>
      <c r="AL12" s="11">
        <v>738</v>
      </c>
      <c r="AM12" s="11">
        <v>829</v>
      </c>
      <c r="AN12" s="11">
        <v>609</v>
      </c>
      <c r="AO12" s="11">
        <v>98</v>
      </c>
      <c r="AP12" s="45">
        <f t="shared" si="2"/>
        <v>9</v>
      </c>
    </row>
    <row r="13" spans="1:42" x14ac:dyDescent="0.45">
      <c r="A13" s="6" t="s">
        <v>8309</v>
      </c>
      <c r="B13" s="6" t="s">
        <v>9409</v>
      </c>
      <c r="C13" s="6" t="s">
        <v>8442</v>
      </c>
      <c r="D13" s="6" t="s">
        <v>9407</v>
      </c>
      <c r="E13" s="6" t="s">
        <v>8389</v>
      </c>
      <c r="F13" s="6" t="s">
        <v>8366</v>
      </c>
      <c r="G13" s="6" t="s">
        <v>0</v>
      </c>
      <c r="H13" s="29" t="s">
        <v>8411</v>
      </c>
      <c r="I13" s="29" t="s">
        <v>8412</v>
      </c>
      <c r="J13" s="28" t="s">
        <v>8414</v>
      </c>
      <c r="K13" s="6" t="s">
        <v>8413</v>
      </c>
      <c r="L13" s="6" t="s">
        <v>8420</v>
      </c>
      <c r="M13" s="6" t="s">
        <v>8417</v>
      </c>
      <c r="N13" s="6" t="s">
        <v>8418</v>
      </c>
      <c r="O13" s="6" t="s">
        <v>8419</v>
      </c>
      <c r="S13" s="16" t="s">
        <v>9206</v>
      </c>
      <c r="T13" s="39">
        <v>1</v>
      </c>
      <c r="U13" s="39"/>
      <c r="V13" s="39"/>
      <c r="W13" s="39"/>
      <c r="X13" s="39"/>
      <c r="Y13" s="51">
        <f>SUM(T13:W13)</f>
        <v>1</v>
      </c>
      <c r="Z13" s="40">
        <f t="shared" si="3"/>
        <v>1</v>
      </c>
      <c r="AA13" s="40">
        <f t="shared" si="3"/>
        <v>0</v>
      </c>
      <c r="AB13" s="40">
        <f t="shared" si="3"/>
        <v>0</v>
      </c>
      <c r="AC13" s="40">
        <f t="shared" si="3"/>
        <v>0</v>
      </c>
      <c r="AD13" s="16" t="s">
        <v>9415</v>
      </c>
    </row>
    <row r="14" spans="1:42" x14ac:dyDescent="0.45">
      <c r="A14" s="6" t="s">
        <v>8311</v>
      </c>
      <c r="B14" s="6" t="s">
        <v>8224</v>
      </c>
      <c r="C14" s="6" t="str">
        <f>VLOOKUP($B14,'Supplimental Sources'!$I$7:$K$27,2,0)</f>
        <v>United States</v>
      </c>
      <c r="D14" s="6" t="str">
        <f>VLOOKUP($B14,'Supplimental Sources'!$I$7:$K$27,3,0)</f>
        <v>United States</v>
      </c>
      <c r="E14" s="6" t="s">
        <v>8386</v>
      </c>
      <c r="F14" s="6" t="s">
        <v>8380</v>
      </c>
      <c r="G14" s="6">
        <v>0</v>
      </c>
      <c r="H14" s="29">
        <v>8500</v>
      </c>
      <c r="I14" s="29">
        <v>11633</v>
      </c>
      <c r="J14" s="28">
        <v>31.1179282407393</v>
      </c>
      <c r="K14" s="6">
        <v>182</v>
      </c>
      <c r="L14" s="6" t="str">
        <f>VLOOKUP($G14,Data!$A:$F,6,0)</f>
        <v>successful</v>
      </c>
      <c r="M14" s="6"/>
      <c r="N14" s="6"/>
      <c r="O14" s="6"/>
    </row>
    <row r="15" spans="1:42" x14ac:dyDescent="0.45">
      <c r="A15" s="6" t="s">
        <v>8311</v>
      </c>
      <c r="B15" s="6" t="s">
        <v>8224</v>
      </c>
      <c r="C15" s="6" t="str">
        <f>VLOOKUP($B15,'Supplimental Sources'!$I$7:$K$27,2,0)</f>
        <v>United States</v>
      </c>
      <c r="D15" s="6" t="str">
        <f>VLOOKUP($B15,'Supplimental Sources'!$I$7:$K$27,3,0)</f>
        <v>United States</v>
      </c>
      <c r="E15" s="6" t="s">
        <v>8388</v>
      </c>
      <c r="F15" s="6" t="s">
        <v>8376</v>
      </c>
      <c r="G15" s="6">
        <v>1</v>
      </c>
      <c r="H15" s="29">
        <v>10275</v>
      </c>
      <c r="I15" s="29">
        <v>14653</v>
      </c>
      <c r="J15" s="28">
        <v>30</v>
      </c>
      <c r="K15" s="6">
        <v>79</v>
      </c>
      <c r="L15" s="6" t="str">
        <f>VLOOKUP($G15,Data!$A:$F,6,0)</f>
        <v>successful</v>
      </c>
      <c r="M15" s="6"/>
      <c r="N15" s="6"/>
      <c r="O15" s="6"/>
    </row>
    <row r="16" spans="1:42" x14ac:dyDescent="0.45">
      <c r="A16" s="6" t="s">
        <v>8311</v>
      </c>
      <c r="B16" s="6" t="s">
        <v>8225</v>
      </c>
      <c r="C16" s="6" t="str">
        <f>VLOOKUP($B16,'Supplimental Sources'!$I$7:$K$27,2,0)</f>
        <v>United Kingdom</v>
      </c>
      <c r="D16" s="6" t="str">
        <f>VLOOKUP($B16,'Supplimental Sources'!$I$7:$K$27,3,0)</f>
        <v>United Kingdom</v>
      </c>
      <c r="E16" s="6" t="s">
        <v>8387</v>
      </c>
      <c r="F16" s="6" t="s">
        <v>8377</v>
      </c>
      <c r="G16" s="6">
        <v>2</v>
      </c>
      <c r="H16" s="29">
        <v>500</v>
      </c>
      <c r="I16" s="29">
        <v>525</v>
      </c>
      <c r="J16" s="28">
        <v>10</v>
      </c>
      <c r="K16" s="6">
        <v>35</v>
      </c>
      <c r="L16" s="6" t="str">
        <f>VLOOKUP($G16,Data!$A:$F,6,0)</f>
        <v>successful</v>
      </c>
      <c r="M16" s="6"/>
      <c r="N16" s="6"/>
      <c r="O16" s="6"/>
    </row>
    <row r="17" spans="1:15" x14ac:dyDescent="0.45">
      <c r="A17" s="6" t="s">
        <v>8311</v>
      </c>
      <c r="B17" s="6" t="s">
        <v>8224</v>
      </c>
      <c r="C17" s="6" t="str">
        <f>VLOOKUP($B17,'Supplimental Sources'!$I$7:$K$27,2,0)</f>
        <v>United States</v>
      </c>
      <c r="D17" s="6" t="str">
        <f>VLOOKUP($B17,'Supplimental Sources'!$I$7:$K$27,3,0)</f>
        <v>United States</v>
      </c>
      <c r="E17" s="6" t="s">
        <v>8385</v>
      </c>
      <c r="F17" s="6" t="s">
        <v>8370</v>
      </c>
      <c r="G17" s="6">
        <v>3</v>
      </c>
      <c r="H17" s="29">
        <v>10000</v>
      </c>
      <c r="I17" s="29">
        <v>10390</v>
      </c>
      <c r="J17" s="28">
        <v>30</v>
      </c>
      <c r="K17" s="6">
        <v>150</v>
      </c>
      <c r="L17" s="6" t="str">
        <f>VLOOKUP($G17,Data!$A:$F,6,0)</f>
        <v>successful</v>
      </c>
      <c r="M17" s="6"/>
      <c r="N17" s="6"/>
      <c r="O17" s="6"/>
    </row>
    <row r="18" spans="1:15" x14ac:dyDescent="0.45">
      <c r="A18" s="6" t="s">
        <v>8311</v>
      </c>
      <c r="B18" s="6" t="s">
        <v>8224</v>
      </c>
      <c r="C18" s="6" t="str">
        <f>VLOOKUP($B18,'Supplimental Sources'!$I$7:$K$27,2,0)</f>
        <v>United States</v>
      </c>
      <c r="D18" s="6" t="str">
        <f>VLOOKUP($B18,'Supplimental Sources'!$I$7:$K$27,3,0)</f>
        <v>United States</v>
      </c>
      <c r="E18" s="6" t="s">
        <v>8386</v>
      </c>
      <c r="F18" s="6" t="s">
        <v>8374</v>
      </c>
      <c r="G18" s="6">
        <v>4</v>
      </c>
      <c r="H18" s="29">
        <v>44000</v>
      </c>
      <c r="I18" s="29">
        <v>54116.28</v>
      </c>
      <c r="J18" s="28">
        <v>30</v>
      </c>
      <c r="K18" s="6">
        <v>284</v>
      </c>
      <c r="L18" s="6" t="str">
        <f>VLOOKUP($G18,Data!$A:$F,6,0)</f>
        <v>successful</v>
      </c>
      <c r="M18" s="6"/>
      <c r="N18" s="6"/>
      <c r="O18" s="6"/>
    </row>
    <row r="19" spans="1:15" x14ac:dyDescent="0.45">
      <c r="A19" s="6" t="s">
        <v>8311</v>
      </c>
      <c r="B19" s="6" t="s">
        <v>8224</v>
      </c>
      <c r="C19" s="6" t="str">
        <f>VLOOKUP($B19,'Supplimental Sources'!$I$7:$K$27,2,0)</f>
        <v>United States</v>
      </c>
      <c r="D19" s="6" t="str">
        <f>VLOOKUP($B19,'Supplimental Sources'!$I$7:$K$27,3,0)</f>
        <v>United States</v>
      </c>
      <c r="E19" s="6" t="s">
        <v>8387</v>
      </c>
      <c r="F19" s="6" t="s">
        <v>8370</v>
      </c>
      <c r="G19" s="6">
        <v>5</v>
      </c>
      <c r="H19" s="29">
        <v>3999</v>
      </c>
      <c r="I19" s="29">
        <v>4390</v>
      </c>
      <c r="J19" s="28">
        <v>16.299687500002619</v>
      </c>
      <c r="K19" s="6">
        <v>47</v>
      </c>
      <c r="L19" s="6" t="str">
        <f>VLOOKUP($G19,Data!$A:$F,6,0)</f>
        <v>successful</v>
      </c>
      <c r="M19" s="6"/>
      <c r="N19" s="6"/>
      <c r="O19" s="6"/>
    </row>
    <row r="20" spans="1:15" x14ac:dyDescent="0.45">
      <c r="A20" s="6" t="s">
        <v>8311</v>
      </c>
      <c r="B20" s="6" t="s">
        <v>8224</v>
      </c>
      <c r="C20" s="6" t="str">
        <f>VLOOKUP($B20,'Supplimental Sources'!$I$7:$K$27,2,0)</f>
        <v>United States</v>
      </c>
      <c r="D20" s="6" t="str">
        <f>VLOOKUP($B20,'Supplimental Sources'!$I$7:$K$27,3,0)</f>
        <v>United States</v>
      </c>
      <c r="E20" s="6" t="s">
        <v>8385</v>
      </c>
      <c r="F20" s="6" t="s">
        <v>8380</v>
      </c>
      <c r="G20" s="6">
        <v>6</v>
      </c>
      <c r="H20" s="29">
        <v>8000</v>
      </c>
      <c r="I20" s="29">
        <v>8519</v>
      </c>
      <c r="J20" s="28">
        <v>10</v>
      </c>
      <c r="K20" s="6">
        <v>58</v>
      </c>
      <c r="L20" s="6" t="str">
        <f>VLOOKUP($G20,Data!$A:$F,6,0)</f>
        <v>successful</v>
      </c>
      <c r="M20" s="6"/>
      <c r="N20" s="6"/>
      <c r="O20" s="6"/>
    </row>
    <row r="21" spans="1:15" x14ac:dyDescent="0.45">
      <c r="A21" s="6" t="s">
        <v>8311</v>
      </c>
      <c r="B21" s="6" t="s">
        <v>8224</v>
      </c>
      <c r="C21" s="6" t="str">
        <f>VLOOKUP($B21,'Supplimental Sources'!$I$7:$K$27,2,0)</f>
        <v>United States</v>
      </c>
      <c r="D21" s="6" t="str">
        <f>VLOOKUP($B21,'Supplimental Sources'!$I$7:$K$27,3,0)</f>
        <v>United States</v>
      </c>
      <c r="E21" s="6" t="s">
        <v>8387</v>
      </c>
      <c r="F21" s="6" t="s">
        <v>8369</v>
      </c>
      <c r="G21" s="6">
        <v>7</v>
      </c>
      <c r="H21" s="29">
        <v>9000</v>
      </c>
      <c r="I21" s="29">
        <v>9110</v>
      </c>
      <c r="J21" s="28">
        <v>40</v>
      </c>
      <c r="K21" s="6">
        <v>57</v>
      </c>
      <c r="L21" s="6" t="str">
        <f>VLOOKUP($G21,Data!$A:$F,6,0)</f>
        <v>successful</v>
      </c>
      <c r="M21" s="6"/>
      <c r="N21" s="6"/>
      <c r="O21" s="6"/>
    </row>
    <row r="22" spans="1:15" x14ac:dyDescent="0.45">
      <c r="A22" s="6" t="s">
        <v>8311</v>
      </c>
      <c r="B22" s="6" t="s">
        <v>8224</v>
      </c>
      <c r="C22" s="6" t="str">
        <f>VLOOKUP($B22,'Supplimental Sources'!$I$7:$K$27,2,0)</f>
        <v>United States</v>
      </c>
      <c r="D22" s="6" t="str">
        <f>VLOOKUP($B22,'Supplimental Sources'!$I$7:$K$27,3,0)</f>
        <v>United States</v>
      </c>
      <c r="E22" s="6" t="s">
        <v>8387</v>
      </c>
      <c r="F22" s="6" t="s">
        <v>8379</v>
      </c>
      <c r="G22" s="6">
        <v>8</v>
      </c>
      <c r="H22" s="29">
        <v>3500</v>
      </c>
      <c r="I22" s="29">
        <v>3501.52</v>
      </c>
      <c r="J22" s="28">
        <v>6.9304166666697711</v>
      </c>
      <c r="K22" s="6">
        <v>12</v>
      </c>
      <c r="L22" s="6" t="str">
        <f>VLOOKUP($G22,Data!$A:$F,6,0)</f>
        <v>successful</v>
      </c>
      <c r="M22" s="6"/>
      <c r="N22" s="6"/>
      <c r="O22" s="6"/>
    </row>
    <row r="23" spans="1:15" x14ac:dyDescent="0.45">
      <c r="A23" s="6" t="s">
        <v>8311</v>
      </c>
      <c r="B23" s="6" t="s">
        <v>8224</v>
      </c>
      <c r="C23" s="6" t="str">
        <f>VLOOKUP($B23,'Supplimental Sources'!$I$7:$K$27,2,0)</f>
        <v>United States</v>
      </c>
      <c r="D23" s="6" t="str">
        <f>VLOOKUP($B23,'Supplimental Sources'!$I$7:$K$27,3,0)</f>
        <v>United States</v>
      </c>
      <c r="E23" s="6" t="s">
        <v>8387</v>
      </c>
      <c r="F23" s="6" t="s">
        <v>8378</v>
      </c>
      <c r="G23" s="6">
        <v>9</v>
      </c>
      <c r="H23" s="29">
        <v>500</v>
      </c>
      <c r="I23" s="29">
        <v>629.99</v>
      </c>
      <c r="J23" s="28">
        <v>30</v>
      </c>
      <c r="K23" s="6">
        <v>20</v>
      </c>
      <c r="L23" s="6" t="str">
        <f>VLOOKUP($G23,Data!$A:$F,6,0)</f>
        <v>successful</v>
      </c>
      <c r="M23" s="6"/>
      <c r="N23" s="6"/>
      <c r="O23" s="6"/>
    </row>
    <row r="24" spans="1:15" x14ac:dyDescent="0.45">
      <c r="A24" s="6" t="s">
        <v>8311</v>
      </c>
      <c r="B24" s="6" t="s">
        <v>8224</v>
      </c>
      <c r="C24" s="6" t="str">
        <f>VLOOKUP($B24,'Supplimental Sources'!$I$7:$K$27,2,0)</f>
        <v>United States</v>
      </c>
      <c r="D24" s="6" t="str">
        <f>VLOOKUP($B24,'Supplimental Sources'!$I$7:$K$27,3,0)</f>
        <v>United States</v>
      </c>
      <c r="E24" s="6" t="s">
        <v>8385</v>
      </c>
      <c r="F24" s="6" t="s">
        <v>8369</v>
      </c>
      <c r="G24" s="6">
        <v>10</v>
      </c>
      <c r="H24" s="29">
        <v>3000</v>
      </c>
      <c r="I24" s="29">
        <v>3015</v>
      </c>
      <c r="J24" s="28">
        <v>35</v>
      </c>
      <c r="K24" s="6">
        <v>19</v>
      </c>
      <c r="L24" s="6" t="str">
        <f>VLOOKUP($G24,Data!$A:$F,6,0)</f>
        <v>successful</v>
      </c>
      <c r="M24" s="6"/>
      <c r="N24" s="6"/>
      <c r="O24" s="6"/>
    </row>
    <row r="25" spans="1:15" x14ac:dyDescent="0.45">
      <c r="A25" s="6" t="s">
        <v>8311</v>
      </c>
      <c r="B25" s="6" t="s">
        <v>8224</v>
      </c>
      <c r="C25" s="6" t="str">
        <f>VLOOKUP($B25,'Supplimental Sources'!$I$7:$K$27,2,0)</f>
        <v>United States</v>
      </c>
      <c r="D25" s="6" t="str">
        <f>VLOOKUP($B25,'Supplimental Sources'!$I$7:$K$27,3,0)</f>
        <v>United States</v>
      </c>
      <c r="E25" s="6" t="s">
        <v>8387</v>
      </c>
      <c r="F25" s="6" t="s">
        <v>8370</v>
      </c>
      <c r="G25" s="6">
        <v>11</v>
      </c>
      <c r="H25" s="29">
        <v>5000</v>
      </c>
      <c r="I25" s="29">
        <v>6025</v>
      </c>
      <c r="J25" s="28">
        <v>31.346504629633273</v>
      </c>
      <c r="K25" s="6">
        <v>75</v>
      </c>
      <c r="L25" s="6" t="str">
        <f>VLOOKUP($G25,Data!$A:$F,6,0)</f>
        <v>successful</v>
      </c>
      <c r="M25" s="6"/>
      <c r="N25" s="6"/>
      <c r="O25" s="6"/>
    </row>
    <row r="26" spans="1:15" x14ac:dyDescent="0.45">
      <c r="A26" s="6" t="s">
        <v>8311</v>
      </c>
      <c r="B26" s="6" t="s">
        <v>8224</v>
      </c>
      <c r="C26" s="6" t="str">
        <f>VLOOKUP($B26,'Supplimental Sources'!$I$7:$K$27,2,0)</f>
        <v>United States</v>
      </c>
      <c r="D26" s="6" t="str">
        <f>VLOOKUP($B26,'Supplimental Sources'!$I$7:$K$27,3,0)</f>
        <v>United States</v>
      </c>
      <c r="E26" s="6" t="s">
        <v>8385</v>
      </c>
      <c r="F26" s="6" t="s">
        <v>8380</v>
      </c>
      <c r="G26" s="6">
        <v>12</v>
      </c>
      <c r="H26" s="29">
        <v>30000</v>
      </c>
      <c r="I26" s="29">
        <v>49588</v>
      </c>
      <c r="J26" s="28">
        <v>44.41174768518249</v>
      </c>
      <c r="K26" s="6">
        <v>827</v>
      </c>
      <c r="L26" s="6" t="str">
        <f>VLOOKUP($G26,Data!$A:$F,6,0)</f>
        <v>successful</v>
      </c>
      <c r="M26" s="6"/>
      <c r="N26" s="6"/>
      <c r="O26" s="6"/>
    </row>
    <row r="27" spans="1:15" x14ac:dyDescent="0.45">
      <c r="A27" s="6" t="s">
        <v>8311</v>
      </c>
      <c r="B27" s="6" t="s">
        <v>8224</v>
      </c>
      <c r="C27" s="6" t="str">
        <f>VLOOKUP($B27,'Supplimental Sources'!$I$7:$K$27,2,0)</f>
        <v>United States</v>
      </c>
      <c r="D27" s="6" t="str">
        <f>VLOOKUP($B27,'Supplimental Sources'!$I$7:$K$27,3,0)</f>
        <v>United States</v>
      </c>
      <c r="E27" s="6" t="s">
        <v>8387</v>
      </c>
      <c r="F27" s="6" t="s">
        <v>8369</v>
      </c>
      <c r="G27" s="6">
        <v>13</v>
      </c>
      <c r="H27" s="29">
        <v>3500</v>
      </c>
      <c r="I27" s="29">
        <v>5599</v>
      </c>
      <c r="J27" s="28">
        <v>36.174895833333721</v>
      </c>
      <c r="K27" s="6">
        <v>51</v>
      </c>
      <c r="L27" s="6" t="str">
        <f>VLOOKUP($G27,Data!$A:$F,6,0)</f>
        <v>successful</v>
      </c>
      <c r="M27" s="6"/>
      <c r="N27" s="6"/>
      <c r="O27" s="6"/>
    </row>
    <row r="28" spans="1:15" x14ac:dyDescent="0.45">
      <c r="A28" s="6" t="s">
        <v>8311</v>
      </c>
      <c r="B28" s="6" t="s">
        <v>8226</v>
      </c>
      <c r="C28" s="6" t="str">
        <f>VLOOKUP($B28,'Supplimental Sources'!$I$7:$K$27,2,0)</f>
        <v>Australia</v>
      </c>
      <c r="D28" s="6" t="str">
        <f>VLOOKUP($B28,'Supplimental Sources'!$I$7:$K$27,3,0)</f>
        <v>Australia</v>
      </c>
      <c r="E28" s="6" t="s">
        <v>8385</v>
      </c>
      <c r="F28" s="6" t="s">
        <v>8380</v>
      </c>
      <c r="G28" s="6">
        <v>14</v>
      </c>
      <c r="H28" s="29">
        <v>6000</v>
      </c>
      <c r="I28" s="29">
        <v>6056</v>
      </c>
      <c r="J28" s="28">
        <v>25.556157407409046</v>
      </c>
      <c r="K28" s="6">
        <v>41</v>
      </c>
      <c r="L28" s="6" t="str">
        <f>VLOOKUP($G28,Data!$A:$F,6,0)</f>
        <v>successful</v>
      </c>
      <c r="M28" s="6"/>
      <c r="N28" s="6"/>
      <c r="O28" s="6"/>
    </row>
    <row r="29" spans="1:15" x14ac:dyDescent="0.45">
      <c r="A29" s="6" t="s">
        <v>8311</v>
      </c>
      <c r="B29" s="6" t="s">
        <v>8227</v>
      </c>
      <c r="C29" s="6" t="str">
        <f>VLOOKUP($B29,'Supplimental Sources'!$I$7:$K$27,2,0)</f>
        <v>Spain</v>
      </c>
      <c r="D29" s="6" t="str">
        <f>VLOOKUP($B29,'Supplimental Sources'!$I$7:$K$27,3,0)</f>
        <v>European Union</v>
      </c>
      <c r="E29" s="6" t="s">
        <v>8386</v>
      </c>
      <c r="F29" s="6" t="s">
        <v>8372</v>
      </c>
      <c r="G29" s="6">
        <v>15</v>
      </c>
      <c r="H29" s="29">
        <v>2000</v>
      </c>
      <c r="I29" s="29">
        <v>2132</v>
      </c>
      <c r="J29" s="28">
        <v>18.451180555552128</v>
      </c>
      <c r="K29" s="6">
        <v>98</v>
      </c>
      <c r="L29" s="6" t="str">
        <f>VLOOKUP($G29,Data!$A:$F,6,0)</f>
        <v>successful</v>
      </c>
      <c r="M29" s="6"/>
      <c r="N29" s="6"/>
      <c r="O29" s="6"/>
    </row>
    <row r="30" spans="1:15" x14ac:dyDescent="0.45">
      <c r="A30" s="6" t="s">
        <v>8311</v>
      </c>
      <c r="B30" s="6" t="s">
        <v>8224</v>
      </c>
      <c r="C30" s="6" t="str">
        <f>VLOOKUP($B30,'Supplimental Sources'!$I$7:$K$27,2,0)</f>
        <v>United States</v>
      </c>
      <c r="D30" s="6" t="str">
        <f>VLOOKUP($B30,'Supplimental Sources'!$I$7:$K$27,3,0)</f>
        <v>United States</v>
      </c>
      <c r="E30" s="6" t="s">
        <v>8385</v>
      </c>
      <c r="F30" s="6" t="s">
        <v>8369</v>
      </c>
      <c r="G30" s="6">
        <v>16</v>
      </c>
      <c r="H30" s="29">
        <v>12000</v>
      </c>
      <c r="I30" s="29">
        <v>12029</v>
      </c>
      <c r="J30" s="28">
        <v>45.432743055549508</v>
      </c>
      <c r="K30" s="6">
        <v>70</v>
      </c>
      <c r="L30" s="6" t="str">
        <f>VLOOKUP($G30,Data!$A:$F,6,0)</f>
        <v>successful</v>
      </c>
      <c r="M30" s="6"/>
      <c r="N30" s="6"/>
      <c r="O30" s="6"/>
    </row>
    <row r="31" spans="1:15" x14ac:dyDescent="0.45">
      <c r="A31" s="6" t="s">
        <v>8311</v>
      </c>
      <c r="B31" s="6" t="s">
        <v>8225</v>
      </c>
      <c r="C31" s="6" t="str">
        <f>VLOOKUP($B31,'Supplimental Sources'!$I$7:$K$27,2,0)</f>
        <v>United Kingdom</v>
      </c>
      <c r="D31" s="6" t="str">
        <f>VLOOKUP($B31,'Supplimental Sources'!$I$7:$K$27,3,0)</f>
        <v>United Kingdom</v>
      </c>
      <c r="E31" s="6" t="s">
        <v>8385</v>
      </c>
      <c r="F31" s="6" t="s">
        <v>8373</v>
      </c>
      <c r="G31" s="6">
        <v>17</v>
      </c>
      <c r="H31" s="29">
        <v>1500</v>
      </c>
      <c r="I31" s="29">
        <v>1510</v>
      </c>
      <c r="J31" s="28">
        <v>30.041666666664241</v>
      </c>
      <c r="K31" s="6">
        <v>36</v>
      </c>
      <c r="L31" s="6" t="str">
        <f>VLOOKUP($G31,Data!$A:$F,6,0)</f>
        <v>successful</v>
      </c>
      <c r="M31" s="6"/>
      <c r="N31" s="6"/>
      <c r="O31" s="6"/>
    </row>
    <row r="32" spans="1:15" x14ac:dyDescent="0.45">
      <c r="A32" s="6" t="s">
        <v>8311</v>
      </c>
      <c r="B32" s="6" t="s">
        <v>8224</v>
      </c>
      <c r="C32" s="6" t="str">
        <f>VLOOKUP($B32,'Supplimental Sources'!$I$7:$K$27,2,0)</f>
        <v>United States</v>
      </c>
      <c r="D32" s="6" t="str">
        <f>VLOOKUP($B32,'Supplimental Sources'!$I$7:$K$27,3,0)</f>
        <v>United States</v>
      </c>
      <c r="E32" s="6" t="s">
        <v>8385</v>
      </c>
      <c r="F32" s="6" t="s">
        <v>8371</v>
      </c>
      <c r="G32" s="6">
        <v>18</v>
      </c>
      <c r="H32" s="29">
        <v>30000</v>
      </c>
      <c r="I32" s="29">
        <v>31896.33</v>
      </c>
      <c r="J32" s="28">
        <v>30</v>
      </c>
      <c r="K32" s="6">
        <v>342</v>
      </c>
      <c r="L32" s="6" t="str">
        <f>VLOOKUP($G32,Data!$A:$F,6,0)</f>
        <v>successful</v>
      </c>
      <c r="M32" s="6"/>
      <c r="N32" s="6"/>
      <c r="O32" s="6"/>
    </row>
    <row r="33" spans="1:19" x14ac:dyDescent="0.45">
      <c r="A33" s="6" t="s">
        <v>8311</v>
      </c>
      <c r="B33" s="6" t="s">
        <v>8224</v>
      </c>
      <c r="C33" s="6" t="str">
        <f>VLOOKUP($B33,'Supplimental Sources'!$I$7:$K$27,2,0)</f>
        <v>United States</v>
      </c>
      <c r="D33" s="6" t="str">
        <f>VLOOKUP($B33,'Supplimental Sources'!$I$7:$K$27,3,0)</f>
        <v>United States</v>
      </c>
      <c r="E33" s="6" t="s">
        <v>8386</v>
      </c>
      <c r="F33" s="6" t="s">
        <v>8380</v>
      </c>
      <c r="G33" s="6">
        <v>19</v>
      </c>
      <c r="H33" s="29">
        <v>850</v>
      </c>
      <c r="I33" s="29">
        <v>1235</v>
      </c>
      <c r="J33" s="28">
        <v>30</v>
      </c>
      <c r="K33" s="6">
        <v>22</v>
      </c>
      <c r="L33" s="6" t="str">
        <f>VLOOKUP($G33,Data!$A:$F,6,0)</f>
        <v>successful</v>
      </c>
      <c r="M33" s="6"/>
      <c r="N33" s="6"/>
      <c r="O33" s="6"/>
    </row>
    <row r="34" spans="1:19" x14ac:dyDescent="0.45">
      <c r="A34" s="6" t="s">
        <v>8311</v>
      </c>
      <c r="B34" s="6" t="s">
        <v>8224</v>
      </c>
      <c r="C34" s="6" t="str">
        <f>VLOOKUP($B34,'Supplimental Sources'!$I$7:$K$27,2,0)</f>
        <v>United States</v>
      </c>
      <c r="D34" s="6" t="str">
        <f>VLOOKUP($B34,'Supplimental Sources'!$I$7:$K$27,3,0)</f>
        <v>United States</v>
      </c>
      <c r="E34" s="6" t="s">
        <v>8386</v>
      </c>
      <c r="F34" s="6" t="s">
        <v>8370</v>
      </c>
      <c r="G34" s="6">
        <v>20</v>
      </c>
      <c r="H34" s="29">
        <v>2000</v>
      </c>
      <c r="I34" s="29">
        <v>2004</v>
      </c>
      <c r="J34" s="28">
        <v>60</v>
      </c>
      <c r="K34" s="6">
        <v>25</v>
      </c>
      <c r="L34" s="6" t="str">
        <f>VLOOKUP($G34,Data!$A:$F,6,0)</f>
        <v>successful</v>
      </c>
      <c r="M34" s="6"/>
      <c r="N34" s="6"/>
      <c r="O34" s="6"/>
    </row>
    <row r="35" spans="1:19" x14ac:dyDescent="0.45">
      <c r="A35" s="6" t="s">
        <v>8311</v>
      </c>
      <c r="B35" s="6" t="s">
        <v>8224</v>
      </c>
      <c r="C35" s="6" t="str">
        <f>VLOOKUP($B35,'Supplimental Sources'!$I$7:$K$27,2,0)</f>
        <v>United States</v>
      </c>
      <c r="D35" s="6" t="str">
        <f>VLOOKUP($B35,'Supplimental Sources'!$I$7:$K$27,3,0)</f>
        <v>United States</v>
      </c>
      <c r="E35" s="6" t="s">
        <v>8385</v>
      </c>
      <c r="F35" s="6" t="s">
        <v>8371</v>
      </c>
      <c r="G35" s="6">
        <v>21</v>
      </c>
      <c r="H35" s="29">
        <v>18500</v>
      </c>
      <c r="I35" s="29">
        <v>20190</v>
      </c>
      <c r="J35" s="28">
        <v>30</v>
      </c>
      <c r="K35" s="6">
        <v>101</v>
      </c>
      <c r="L35" s="6" t="str">
        <f>VLOOKUP($G35,Data!$A:$F,6,0)</f>
        <v>successful</v>
      </c>
      <c r="M35" s="6"/>
      <c r="N35" s="6"/>
      <c r="O35" s="6"/>
    </row>
    <row r="36" spans="1:19" x14ac:dyDescent="0.45">
      <c r="A36" s="6" t="s">
        <v>8311</v>
      </c>
      <c r="B36" s="6" t="s">
        <v>8224</v>
      </c>
      <c r="C36" s="6" t="str">
        <f>VLOOKUP($B36,'Supplimental Sources'!$I$7:$K$27,2,0)</f>
        <v>United States</v>
      </c>
      <c r="D36" s="6" t="str">
        <f>VLOOKUP($B36,'Supplimental Sources'!$I$7:$K$27,3,0)</f>
        <v>United States</v>
      </c>
      <c r="E36" s="6" t="s">
        <v>8385</v>
      </c>
      <c r="F36" s="6" t="s">
        <v>8381</v>
      </c>
      <c r="G36" s="6">
        <v>22</v>
      </c>
      <c r="H36" s="29">
        <v>350</v>
      </c>
      <c r="I36" s="29">
        <v>410</v>
      </c>
      <c r="J36" s="28">
        <v>15.421296296299261</v>
      </c>
      <c r="K36" s="6">
        <v>8</v>
      </c>
      <c r="L36" s="6" t="str">
        <f>VLOOKUP($G36,Data!$A:$F,6,0)</f>
        <v>successful</v>
      </c>
      <c r="M36" s="6"/>
      <c r="N36" s="6"/>
      <c r="O36" s="6"/>
    </row>
    <row r="37" spans="1:19" x14ac:dyDescent="0.45">
      <c r="A37" s="6" t="s">
        <v>8311</v>
      </c>
      <c r="B37" s="6" t="s">
        <v>8224</v>
      </c>
      <c r="C37" s="6" t="str">
        <f>VLOOKUP($B37,'Supplimental Sources'!$I$7:$K$27,2,0)</f>
        <v>United States</v>
      </c>
      <c r="D37" s="6" t="str">
        <f>VLOOKUP($B37,'Supplimental Sources'!$I$7:$K$27,3,0)</f>
        <v>United States</v>
      </c>
      <c r="E37" s="6" t="s">
        <v>8386</v>
      </c>
      <c r="F37" s="6" t="s">
        <v>8379</v>
      </c>
      <c r="G37" s="6">
        <v>23</v>
      </c>
      <c r="H37" s="29">
        <v>2000</v>
      </c>
      <c r="I37" s="29">
        <v>2370</v>
      </c>
      <c r="J37" s="28">
        <v>26.859942129631236</v>
      </c>
      <c r="K37" s="6">
        <v>23</v>
      </c>
      <c r="L37" s="6" t="str">
        <f>VLOOKUP($G37,Data!$A:$F,6,0)</f>
        <v>successful</v>
      </c>
      <c r="M37" s="6"/>
      <c r="N37" s="6"/>
      <c r="O37" s="6"/>
      <c r="S37" t="s">
        <v>9422</v>
      </c>
    </row>
    <row r="38" spans="1:19" x14ac:dyDescent="0.45">
      <c r="A38" s="6" t="s">
        <v>8311</v>
      </c>
      <c r="B38" s="6" t="s">
        <v>8224</v>
      </c>
      <c r="C38" s="6" t="str">
        <f>VLOOKUP($B38,'Supplimental Sources'!$I$7:$K$27,2,0)</f>
        <v>United States</v>
      </c>
      <c r="D38" s="6" t="str">
        <f>VLOOKUP($B38,'Supplimental Sources'!$I$7:$K$27,3,0)</f>
        <v>United States</v>
      </c>
      <c r="E38" s="6" t="s">
        <v>8386</v>
      </c>
      <c r="F38" s="6" t="s">
        <v>8371</v>
      </c>
      <c r="G38" s="6">
        <v>24</v>
      </c>
      <c r="H38" s="29">
        <v>35000</v>
      </c>
      <c r="I38" s="29">
        <v>38082.69</v>
      </c>
      <c r="J38" s="28">
        <v>32.998576388890797</v>
      </c>
      <c r="K38" s="6">
        <v>574</v>
      </c>
      <c r="L38" s="6" t="str">
        <f>VLOOKUP($G38,Data!$A:$F,6,0)</f>
        <v>successful</v>
      </c>
      <c r="M38" s="6"/>
      <c r="N38" s="6"/>
      <c r="O38" s="6"/>
      <c r="S38" t="s">
        <v>9423</v>
      </c>
    </row>
    <row r="39" spans="1:19" x14ac:dyDescent="0.45">
      <c r="A39" s="6" t="s">
        <v>8311</v>
      </c>
      <c r="B39" s="6" t="s">
        <v>8224</v>
      </c>
      <c r="C39" s="6" t="str">
        <f>VLOOKUP($B39,'Supplimental Sources'!$I$7:$K$27,2,0)</f>
        <v>United States</v>
      </c>
      <c r="D39" s="6" t="str">
        <f>VLOOKUP($B39,'Supplimental Sources'!$I$7:$K$27,3,0)</f>
        <v>United States</v>
      </c>
      <c r="E39" s="6" t="s">
        <v>8386</v>
      </c>
      <c r="F39" s="6" t="s">
        <v>8374</v>
      </c>
      <c r="G39" s="6">
        <v>25</v>
      </c>
      <c r="H39" s="29">
        <v>600</v>
      </c>
      <c r="I39" s="29">
        <v>800</v>
      </c>
      <c r="J39" s="28">
        <v>60</v>
      </c>
      <c r="K39" s="6">
        <v>14</v>
      </c>
      <c r="L39" s="6" t="str">
        <f>VLOOKUP($G39,Data!$A:$F,6,0)</f>
        <v>successful</v>
      </c>
      <c r="M39" s="6"/>
      <c r="N39" s="6"/>
      <c r="O39" s="6"/>
      <c r="S39" t="s">
        <v>9424</v>
      </c>
    </row>
    <row r="40" spans="1:19" x14ac:dyDescent="0.45">
      <c r="A40" s="6" t="s">
        <v>8311</v>
      </c>
      <c r="B40" s="6" t="s">
        <v>8224</v>
      </c>
      <c r="C40" s="6" t="str">
        <f>VLOOKUP($B40,'Supplimental Sources'!$I$7:$K$27,2,0)</f>
        <v>United States</v>
      </c>
      <c r="D40" s="6" t="str">
        <f>VLOOKUP($B40,'Supplimental Sources'!$I$7:$K$27,3,0)</f>
        <v>United States</v>
      </c>
      <c r="E40" s="6" t="s">
        <v>8385</v>
      </c>
      <c r="F40" s="6" t="s">
        <v>8370</v>
      </c>
      <c r="G40" s="6">
        <v>26</v>
      </c>
      <c r="H40" s="29">
        <v>1250</v>
      </c>
      <c r="I40" s="29">
        <v>1940</v>
      </c>
      <c r="J40" s="28">
        <v>40</v>
      </c>
      <c r="K40" s="6">
        <v>19</v>
      </c>
      <c r="L40" s="6" t="str">
        <f>VLOOKUP($G40,Data!$A:$F,6,0)</f>
        <v>successful</v>
      </c>
      <c r="M40" s="6"/>
      <c r="N40" s="6"/>
      <c r="O40" s="6"/>
      <c r="S40" t="s">
        <v>9425</v>
      </c>
    </row>
    <row r="41" spans="1:19" x14ac:dyDescent="0.45">
      <c r="A41" s="6" t="s">
        <v>8311</v>
      </c>
      <c r="B41" s="6" t="s">
        <v>8228</v>
      </c>
      <c r="C41" s="6" t="str">
        <f>VLOOKUP($B41,'Supplimental Sources'!$I$7:$K$27,2,0)</f>
        <v>New Zealand</v>
      </c>
      <c r="D41" s="6" t="str">
        <f>VLOOKUP($B41,'Supplimental Sources'!$I$7:$K$27,3,0)</f>
        <v>New Zealand</v>
      </c>
      <c r="E41" s="6" t="s">
        <v>8385</v>
      </c>
      <c r="F41" s="6" t="s">
        <v>8373</v>
      </c>
      <c r="G41" s="6">
        <v>27</v>
      </c>
      <c r="H41" s="29">
        <v>20000</v>
      </c>
      <c r="I41" s="29">
        <v>22345</v>
      </c>
      <c r="J41" s="28">
        <v>30.041666666671517</v>
      </c>
      <c r="K41" s="6">
        <v>150</v>
      </c>
      <c r="L41" s="6" t="str">
        <f>VLOOKUP($G41,Data!$A:$F,6,0)</f>
        <v>successful</v>
      </c>
      <c r="M41" s="6"/>
      <c r="N41" s="6"/>
      <c r="O41" s="6"/>
      <c r="S41" t="s">
        <v>9426</v>
      </c>
    </row>
    <row r="42" spans="1:19" x14ac:dyDescent="0.45">
      <c r="A42" s="6" t="s">
        <v>8311</v>
      </c>
      <c r="B42" s="6" t="s">
        <v>8224</v>
      </c>
      <c r="C42" s="6" t="str">
        <f>VLOOKUP($B42,'Supplimental Sources'!$I$7:$K$27,2,0)</f>
        <v>United States</v>
      </c>
      <c r="D42" s="6" t="str">
        <f>VLOOKUP($B42,'Supplimental Sources'!$I$7:$K$27,3,0)</f>
        <v>United States</v>
      </c>
      <c r="E42" s="6" t="s">
        <v>8386</v>
      </c>
      <c r="F42" s="6" t="s">
        <v>8374</v>
      </c>
      <c r="G42" s="6">
        <v>28</v>
      </c>
      <c r="H42" s="29">
        <v>12000</v>
      </c>
      <c r="I42" s="29">
        <v>12042</v>
      </c>
      <c r="J42" s="28">
        <v>30</v>
      </c>
      <c r="K42" s="6">
        <v>71</v>
      </c>
      <c r="L42" s="6" t="str">
        <f>VLOOKUP($G42,Data!$A:$F,6,0)</f>
        <v>successful</v>
      </c>
      <c r="M42" s="6"/>
      <c r="N42" s="6"/>
      <c r="O42" s="6"/>
    </row>
    <row r="43" spans="1:19" x14ac:dyDescent="0.45">
      <c r="A43" s="6" t="s">
        <v>8311</v>
      </c>
      <c r="B43" s="6" t="s">
        <v>8225</v>
      </c>
      <c r="C43" s="6" t="str">
        <f>VLOOKUP($B43,'Supplimental Sources'!$I$7:$K$27,2,0)</f>
        <v>United Kingdom</v>
      </c>
      <c r="D43" s="6" t="str">
        <f>VLOOKUP($B43,'Supplimental Sources'!$I$7:$K$27,3,0)</f>
        <v>United Kingdom</v>
      </c>
      <c r="E43" s="6" t="s">
        <v>8385</v>
      </c>
      <c r="F43" s="6" t="s">
        <v>8380</v>
      </c>
      <c r="G43" s="6">
        <v>29</v>
      </c>
      <c r="H43" s="29">
        <v>3000</v>
      </c>
      <c r="I43" s="29">
        <v>3700</v>
      </c>
      <c r="J43" s="28">
        <v>30</v>
      </c>
      <c r="K43" s="6">
        <v>117</v>
      </c>
      <c r="L43" s="6" t="str">
        <f>VLOOKUP($G43,Data!$A:$F,6,0)</f>
        <v>successful</v>
      </c>
      <c r="M43" s="6"/>
      <c r="N43" s="6"/>
      <c r="O43" s="6"/>
      <c r="S43" t="s">
        <v>9427</v>
      </c>
    </row>
    <row r="44" spans="1:19" x14ac:dyDescent="0.45">
      <c r="A44" s="6" t="s">
        <v>8311</v>
      </c>
      <c r="B44" s="6" t="s">
        <v>8224</v>
      </c>
      <c r="C44" s="6" t="str">
        <f>VLOOKUP($B44,'Supplimental Sources'!$I$7:$K$27,2,0)</f>
        <v>United States</v>
      </c>
      <c r="D44" s="6" t="str">
        <f>VLOOKUP($B44,'Supplimental Sources'!$I$7:$K$27,3,0)</f>
        <v>United States</v>
      </c>
      <c r="E44" s="6" t="s">
        <v>8385</v>
      </c>
      <c r="F44" s="6" t="s">
        <v>8370</v>
      </c>
      <c r="G44" s="6">
        <v>30</v>
      </c>
      <c r="H44" s="29">
        <v>4000</v>
      </c>
      <c r="I44" s="29">
        <v>4051.99</v>
      </c>
      <c r="J44" s="28">
        <v>30</v>
      </c>
      <c r="K44" s="6">
        <v>53</v>
      </c>
      <c r="L44" s="6" t="str">
        <f>VLOOKUP($G44,Data!$A:$F,6,0)</f>
        <v>successful</v>
      </c>
      <c r="M44" s="6"/>
      <c r="N44" s="6"/>
      <c r="O44" s="6"/>
    </row>
    <row r="45" spans="1:19" x14ac:dyDescent="0.45">
      <c r="A45" s="6" t="s">
        <v>8311</v>
      </c>
      <c r="B45" s="6" t="s">
        <v>8224</v>
      </c>
      <c r="C45" s="6" t="str">
        <f>VLOOKUP($B45,'Supplimental Sources'!$I$7:$K$27,2,0)</f>
        <v>United States</v>
      </c>
      <c r="D45" s="6" t="str">
        <f>VLOOKUP($B45,'Supplimental Sources'!$I$7:$K$27,3,0)</f>
        <v>United States</v>
      </c>
      <c r="E45" s="6" t="s">
        <v>8387</v>
      </c>
      <c r="F45" s="6" t="s">
        <v>8376</v>
      </c>
      <c r="G45" s="6">
        <v>31</v>
      </c>
      <c r="H45" s="29">
        <v>13</v>
      </c>
      <c r="I45" s="29">
        <v>13</v>
      </c>
      <c r="J45" s="28">
        <v>18</v>
      </c>
      <c r="K45" s="6">
        <v>1</v>
      </c>
      <c r="L45" s="6" t="str">
        <f>VLOOKUP($G45,Data!$A:$F,6,0)</f>
        <v>successful</v>
      </c>
      <c r="M45" s="6"/>
      <c r="N45" s="6"/>
      <c r="O45" s="6"/>
      <c r="S45" t="s">
        <v>9428</v>
      </c>
    </row>
    <row r="46" spans="1:19" x14ac:dyDescent="0.45">
      <c r="A46" s="6" t="s">
        <v>8311</v>
      </c>
      <c r="B46" s="6" t="s">
        <v>8224</v>
      </c>
      <c r="C46" s="6" t="str">
        <f>VLOOKUP($B46,'Supplimental Sources'!$I$7:$K$27,2,0)</f>
        <v>United States</v>
      </c>
      <c r="D46" s="6" t="str">
        <f>VLOOKUP($B46,'Supplimental Sources'!$I$7:$K$27,3,0)</f>
        <v>United States</v>
      </c>
      <c r="E46" s="6" t="s">
        <v>8387</v>
      </c>
      <c r="F46" s="6" t="s">
        <v>8379</v>
      </c>
      <c r="G46" s="6">
        <v>32</v>
      </c>
      <c r="H46" s="29">
        <v>28450</v>
      </c>
      <c r="I46" s="29">
        <v>28520</v>
      </c>
      <c r="J46" s="28">
        <v>41.538460648152977</v>
      </c>
      <c r="K46" s="6">
        <v>89</v>
      </c>
      <c r="L46" s="6" t="str">
        <f>VLOOKUP($G46,Data!$A:$F,6,0)</f>
        <v>successful</v>
      </c>
      <c r="M46" s="6"/>
      <c r="N46" s="6"/>
      <c r="O46" s="6"/>
    </row>
    <row r="47" spans="1:19" x14ac:dyDescent="0.45">
      <c r="A47" s="6" t="s">
        <v>8311</v>
      </c>
      <c r="B47" s="6" t="s">
        <v>8224</v>
      </c>
      <c r="C47" s="6" t="str">
        <f>VLOOKUP($B47,'Supplimental Sources'!$I$7:$K$27,2,0)</f>
        <v>United States</v>
      </c>
      <c r="D47" s="6" t="str">
        <f>VLOOKUP($B47,'Supplimental Sources'!$I$7:$K$27,3,0)</f>
        <v>United States</v>
      </c>
      <c r="E47" s="6" t="s">
        <v>8386</v>
      </c>
      <c r="F47" s="6" t="s">
        <v>8373</v>
      </c>
      <c r="G47" s="6">
        <v>33</v>
      </c>
      <c r="H47" s="29">
        <v>5250</v>
      </c>
      <c r="I47" s="29">
        <v>5360</v>
      </c>
      <c r="J47" s="28">
        <v>30.041666666664241</v>
      </c>
      <c r="K47" s="6">
        <v>64</v>
      </c>
      <c r="L47" s="6" t="str">
        <f>VLOOKUP($G47,Data!$A:$F,6,0)</f>
        <v>successful</v>
      </c>
      <c r="M47" s="6"/>
      <c r="N47" s="6"/>
      <c r="O47" s="6"/>
    </row>
    <row r="48" spans="1:19" x14ac:dyDescent="0.45">
      <c r="A48" s="6" t="s">
        <v>8311</v>
      </c>
      <c r="B48" s="6" t="s">
        <v>8224</v>
      </c>
      <c r="C48" s="6" t="str">
        <f>VLOOKUP($B48,'Supplimental Sources'!$I$7:$K$27,2,0)</f>
        <v>United States</v>
      </c>
      <c r="D48" s="6" t="str">
        <f>VLOOKUP($B48,'Supplimental Sources'!$I$7:$K$27,3,0)</f>
        <v>United States</v>
      </c>
      <c r="E48" s="6" t="s">
        <v>8385</v>
      </c>
      <c r="F48" s="6" t="s">
        <v>8370</v>
      </c>
      <c r="G48" s="6">
        <v>34</v>
      </c>
      <c r="H48" s="29">
        <v>2600</v>
      </c>
      <c r="I48" s="29">
        <v>3392</v>
      </c>
      <c r="J48" s="28">
        <v>15</v>
      </c>
      <c r="K48" s="6">
        <v>68</v>
      </c>
      <c r="L48" s="6" t="str">
        <f>VLOOKUP($G48,Data!$A:$F,6,0)</f>
        <v>successful</v>
      </c>
      <c r="M48" s="6"/>
      <c r="N48" s="6"/>
      <c r="O48" s="6"/>
    </row>
    <row r="49" spans="1:15" x14ac:dyDescent="0.45">
      <c r="A49" s="6" t="s">
        <v>8311</v>
      </c>
      <c r="B49" s="6" t="s">
        <v>8224</v>
      </c>
      <c r="C49" s="6" t="str">
        <f>VLOOKUP($B49,'Supplimental Sources'!$I$7:$K$27,2,0)</f>
        <v>United States</v>
      </c>
      <c r="D49" s="6" t="str">
        <f>VLOOKUP($B49,'Supplimental Sources'!$I$7:$K$27,3,0)</f>
        <v>United States</v>
      </c>
      <c r="E49" s="6" t="s">
        <v>8386</v>
      </c>
      <c r="F49" s="6" t="s">
        <v>8379</v>
      </c>
      <c r="G49" s="6">
        <v>35</v>
      </c>
      <c r="H49" s="29">
        <v>1000</v>
      </c>
      <c r="I49" s="29">
        <v>1665</v>
      </c>
      <c r="J49" s="28">
        <v>23.708171296297223</v>
      </c>
      <c r="K49" s="6">
        <v>28</v>
      </c>
      <c r="L49" s="6" t="str">
        <f>VLOOKUP($G49,Data!$A:$F,6,0)</f>
        <v>successful</v>
      </c>
      <c r="M49" s="6"/>
      <c r="N49" s="6"/>
      <c r="O49" s="6"/>
    </row>
    <row r="50" spans="1:15" x14ac:dyDescent="0.45">
      <c r="A50" s="6" t="s">
        <v>8311</v>
      </c>
      <c r="B50" s="6" t="s">
        <v>8224</v>
      </c>
      <c r="C50" s="6" t="str">
        <f>VLOOKUP($B50,'Supplimental Sources'!$I$7:$K$27,2,0)</f>
        <v>United States</v>
      </c>
      <c r="D50" s="6" t="str">
        <f>VLOOKUP($B50,'Supplimental Sources'!$I$7:$K$27,3,0)</f>
        <v>United States</v>
      </c>
      <c r="E50" s="6" t="s">
        <v>8386</v>
      </c>
      <c r="F50" s="6" t="s">
        <v>8378</v>
      </c>
      <c r="G50" s="6">
        <v>36</v>
      </c>
      <c r="H50" s="29">
        <v>6000</v>
      </c>
      <c r="I50" s="29">
        <v>8529</v>
      </c>
      <c r="J50" s="28">
        <v>29.958333333328483</v>
      </c>
      <c r="K50" s="6">
        <v>44</v>
      </c>
      <c r="L50" s="6" t="str">
        <f>VLOOKUP($G50,Data!$A:$F,6,0)</f>
        <v>successful</v>
      </c>
      <c r="M50" s="6"/>
      <c r="N50" s="6"/>
      <c r="O50" s="6"/>
    </row>
    <row r="51" spans="1:15" x14ac:dyDescent="0.45">
      <c r="A51" s="6" t="s">
        <v>8311</v>
      </c>
      <c r="B51" s="6" t="s">
        <v>8224</v>
      </c>
      <c r="C51" s="6" t="str">
        <f>VLOOKUP($B51,'Supplimental Sources'!$I$7:$K$27,2,0)</f>
        <v>United States</v>
      </c>
      <c r="D51" s="6" t="str">
        <f>VLOOKUP($B51,'Supplimental Sources'!$I$7:$K$27,3,0)</f>
        <v>United States</v>
      </c>
      <c r="E51" s="6" t="s">
        <v>8386</v>
      </c>
      <c r="F51" s="6" t="s">
        <v>8376</v>
      </c>
      <c r="G51" s="6">
        <v>37</v>
      </c>
      <c r="H51" s="29">
        <v>22000</v>
      </c>
      <c r="I51" s="29">
        <v>40357</v>
      </c>
      <c r="J51" s="28">
        <v>30</v>
      </c>
      <c r="K51" s="6">
        <v>253</v>
      </c>
      <c r="L51" s="6" t="str">
        <f>VLOOKUP($G51,Data!$A:$F,6,0)</f>
        <v>successful</v>
      </c>
      <c r="M51" s="6"/>
      <c r="N51" s="6"/>
      <c r="O51" s="6"/>
    </row>
    <row r="52" spans="1:15" x14ac:dyDescent="0.45">
      <c r="A52" s="6" t="s">
        <v>8311</v>
      </c>
      <c r="B52" s="6" t="s">
        <v>8224</v>
      </c>
      <c r="C52" s="6" t="str">
        <f>VLOOKUP($B52,'Supplimental Sources'!$I$7:$K$27,2,0)</f>
        <v>United States</v>
      </c>
      <c r="D52" s="6" t="str">
        <f>VLOOKUP($B52,'Supplimental Sources'!$I$7:$K$27,3,0)</f>
        <v>United States</v>
      </c>
      <c r="E52" s="6" t="s">
        <v>8384</v>
      </c>
      <c r="F52" s="6" t="s">
        <v>8379</v>
      </c>
      <c r="G52" s="6">
        <v>38</v>
      </c>
      <c r="H52" s="29">
        <v>2500</v>
      </c>
      <c r="I52" s="29">
        <v>2751</v>
      </c>
      <c r="J52" s="28">
        <v>30</v>
      </c>
      <c r="K52" s="6">
        <v>66</v>
      </c>
      <c r="L52" s="6" t="str">
        <f>VLOOKUP($G52,Data!$A:$F,6,0)</f>
        <v>successful</v>
      </c>
      <c r="M52" s="6"/>
      <c r="N52" s="6"/>
      <c r="O52" s="6"/>
    </row>
    <row r="53" spans="1:15" x14ac:dyDescent="0.45">
      <c r="A53" s="6" t="s">
        <v>8311</v>
      </c>
      <c r="B53" s="6" t="s">
        <v>8225</v>
      </c>
      <c r="C53" s="6" t="str">
        <f>VLOOKUP($B53,'Supplimental Sources'!$I$7:$K$27,2,0)</f>
        <v>United Kingdom</v>
      </c>
      <c r="D53" s="6" t="str">
        <f>VLOOKUP($B53,'Supplimental Sources'!$I$7:$K$27,3,0)</f>
        <v>United Kingdom</v>
      </c>
      <c r="E53" s="6" t="s">
        <v>8385</v>
      </c>
      <c r="F53" s="6" t="s">
        <v>8379</v>
      </c>
      <c r="G53" s="6">
        <v>39</v>
      </c>
      <c r="H53" s="29">
        <v>25000</v>
      </c>
      <c r="I53" s="29">
        <v>32745</v>
      </c>
      <c r="J53" s="28">
        <v>30.910555555557949</v>
      </c>
      <c r="K53" s="6">
        <v>217</v>
      </c>
      <c r="L53" s="6" t="str">
        <f>VLOOKUP($G53,Data!$A:$F,6,0)</f>
        <v>successful</v>
      </c>
      <c r="M53" s="6"/>
      <c r="N53" s="6"/>
      <c r="O53" s="6"/>
    </row>
    <row r="54" spans="1:15" x14ac:dyDescent="0.45">
      <c r="A54" s="6" t="s">
        <v>8311</v>
      </c>
      <c r="B54" s="6" t="s">
        <v>8224</v>
      </c>
      <c r="C54" s="6" t="str">
        <f>VLOOKUP($B54,'Supplimental Sources'!$I$7:$K$27,2,0)</f>
        <v>United States</v>
      </c>
      <c r="D54" s="6" t="str">
        <f>VLOOKUP($B54,'Supplimental Sources'!$I$7:$K$27,3,0)</f>
        <v>United States</v>
      </c>
      <c r="E54" s="6" t="s">
        <v>8385</v>
      </c>
      <c r="F54" s="6" t="s">
        <v>8369</v>
      </c>
      <c r="G54" s="6">
        <v>40</v>
      </c>
      <c r="H54" s="29">
        <v>2000</v>
      </c>
      <c r="I54" s="29">
        <v>2027</v>
      </c>
      <c r="J54" s="28">
        <v>19.952685185184237</v>
      </c>
      <c r="K54" s="6">
        <v>16</v>
      </c>
      <c r="L54" s="6" t="str">
        <f>VLOOKUP($G54,Data!$A:$F,6,0)</f>
        <v>successful</v>
      </c>
      <c r="M54" s="6"/>
      <c r="N54" s="6"/>
      <c r="O54" s="6"/>
    </row>
    <row r="55" spans="1:15" x14ac:dyDescent="0.45">
      <c r="A55" s="6" t="s">
        <v>8311</v>
      </c>
      <c r="B55" s="6" t="s">
        <v>8224</v>
      </c>
      <c r="C55" s="6" t="str">
        <f>VLOOKUP($B55,'Supplimental Sources'!$I$7:$K$27,2,0)</f>
        <v>United States</v>
      </c>
      <c r="D55" s="6" t="str">
        <f>VLOOKUP($B55,'Supplimental Sources'!$I$7:$K$27,3,0)</f>
        <v>United States</v>
      </c>
      <c r="E55" s="6" t="s">
        <v>8385</v>
      </c>
      <c r="F55" s="6" t="s">
        <v>8372</v>
      </c>
      <c r="G55" s="6">
        <v>41</v>
      </c>
      <c r="H55" s="29">
        <v>2000</v>
      </c>
      <c r="I55" s="29">
        <v>2000</v>
      </c>
      <c r="J55" s="28">
        <v>30</v>
      </c>
      <c r="K55" s="6">
        <v>19</v>
      </c>
      <c r="L55" s="6" t="str">
        <f>VLOOKUP($G55,Data!$A:$F,6,0)</f>
        <v>successful</v>
      </c>
      <c r="M55" s="6"/>
      <c r="N55" s="6"/>
      <c r="O55" s="6"/>
    </row>
    <row r="56" spans="1:15" x14ac:dyDescent="0.45">
      <c r="A56" s="6" t="s">
        <v>8311</v>
      </c>
      <c r="B56" s="6" t="s">
        <v>8224</v>
      </c>
      <c r="C56" s="6" t="str">
        <f>VLOOKUP($B56,'Supplimental Sources'!$I$7:$K$27,2,0)</f>
        <v>United States</v>
      </c>
      <c r="D56" s="6" t="str">
        <f>VLOOKUP($B56,'Supplimental Sources'!$I$7:$K$27,3,0)</f>
        <v>United States</v>
      </c>
      <c r="E56" s="6" t="s">
        <v>8385</v>
      </c>
      <c r="F56" s="6" t="s">
        <v>8374</v>
      </c>
      <c r="G56" s="6">
        <v>42</v>
      </c>
      <c r="H56" s="29">
        <v>14000</v>
      </c>
      <c r="I56" s="29">
        <v>19860</v>
      </c>
      <c r="J56" s="28">
        <v>30</v>
      </c>
      <c r="K56" s="6">
        <v>169</v>
      </c>
      <c r="L56" s="6" t="str">
        <f>VLOOKUP($G56,Data!$A:$F,6,0)</f>
        <v>successful</v>
      </c>
      <c r="M56" s="6"/>
      <c r="N56" s="6"/>
      <c r="O56" s="6"/>
    </row>
    <row r="57" spans="1:15" x14ac:dyDescent="0.45">
      <c r="A57" s="6" t="s">
        <v>8311</v>
      </c>
      <c r="B57" s="6" t="s">
        <v>8224</v>
      </c>
      <c r="C57" s="6" t="str">
        <f>VLOOKUP($B57,'Supplimental Sources'!$I$7:$K$27,2,0)</f>
        <v>United States</v>
      </c>
      <c r="D57" s="6" t="str">
        <f>VLOOKUP($B57,'Supplimental Sources'!$I$7:$K$27,3,0)</f>
        <v>United States</v>
      </c>
      <c r="E57" s="6" t="s">
        <v>8385</v>
      </c>
      <c r="F57" s="6" t="s">
        <v>8380</v>
      </c>
      <c r="G57" s="6">
        <v>43</v>
      </c>
      <c r="H57" s="29">
        <v>10000</v>
      </c>
      <c r="I57" s="29">
        <v>30866</v>
      </c>
      <c r="J57" s="28">
        <v>30.209652777775773</v>
      </c>
      <c r="K57" s="6">
        <v>263</v>
      </c>
      <c r="L57" s="6" t="str">
        <f>VLOOKUP($G57,Data!$A:$F,6,0)</f>
        <v>successful</v>
      </c>
      <c r="M57" s="6"/>
      <c r="N57" s="6"/>
      <c r="O57" s="6"/>
    </row>
    <row r="58" spans="1:15" x14ac:dyDescent="0.45">
      <c r="A58" s="6" t="s">
        <v>8311</v>
      </c>
      <c r="B58" s="6" t="s">
        <v>8224</v>
      </c>
      <c r="C58" s="6" t="str">
        <f>VLOOKUP($B58,'Supplimental Sources'!$I$7:$K$27,2,0)</f>
        <v>United States</v>
      </c>
      <c r="D58" s="6" t="str">
        <f>VLOOKUP($B58,'Supplimental Sources'!$I$7:$K$27,3,0)</f>
        <v>United States</v>
      </c>
      <c r="E58" s="6" t="s">
        <v>8385</v>
      </c>
      <c r="F58" s="6" t="s">
        <v>8371</v>
      </c>
      <c r="G58" s="6">
        <v>44</v>
      </c>
      <c r="H58" s="29">
        <v>2000</v>
      </c>
      <c r="I58" s="29">
        <v>2000</v>
      </c>
      <c r="J58" s="28">
        <v>45</v>
      </c>
      <c r="K58" s="6">
        <v>15</v>
      </c>
      <c r="L58" s="6" t="str">
        <f>VLOOKUP($G58,Data!$A:$F,6,0)</f>
        <v>successful</v>
      </c>
      <c r="M58" s="6"/>
      <c r="N58" s="6"/>
      <c r="O58" s="6"/>
    </row>
    <row r="59" spans="1:15" x14ac:dyDescent="0.45">
      <c r="A59" s="6" t="s">
        <v>8311</v>
      </c>
      <c r="B59" s="6" t="s">
        <v>8224</v>
      </c>
      <c r="C59" s="6" t="str">
        <f>VLOOKUP($B59,'Supplimental Sources'!$I$7:$K$27,2,0)</f>
        <v>United States</v>
      </c>
      <c r="D59" s="6" t="str">
        <f>VLOOKUP($B59,'Supplimental Sources'!$I$7:$K$27,3,0)</f>
        <v>United States</v>
      </c>
      <c r="E59" s="6" t="s">
        <v>8387</v>
      </c>
      <c r="F59" s="6" t="s">
        <v>8378</v>
      </c>
      <c r="G59" s="6">
        <v>45</v>
      </c>
      <c r="H59" s="29">
        <v>5000</v>
      </c>
      <c r="I59" s="29">
        <v>6000</v>
      </c>
      <c r="J59" s="28">
        <v>30</v>
      </c>
      <c r="K59" s="6">
        <v>61</v>
      </c>
      <c r="L59" s="6" t="str">
        <f>VLOOKUP($G59,Data!$A:$F,6,0)</f>
        <v>successful</v>
      </c>
      <c r="M59" s="6"/>
      <c r="N59" s="6"/>
      <c r="O59" s="6"/>
    </row>
    <row r="60" spans="1:15" x14ac:dyDescent="0.45">
      <c r="A60" s="6" t="s">
        <v>8311</v>
      </c>
      <c r="B60" s="6" t="s">
        <v>8226</v>
      </c>
      <c r="C60" s="6" t="str">
        <f>VLOOKUP($B60,'Supplimental Sources'!$I$7:$K$27,2,0)</f>
        <v>Australia</v>
      </c>
      <c r="D60" s="6" t="str">
        <f>VLOOKUP($B60,'Supplimental Sources'!$I$7:$K$27,3,0)</f>
        <v>Australia</v>
      </c>
      <c r="E60" s="6" t="s">
        <v>8386</v>
      </c>
      <c r="F60" s="6" t="s">
        <v>8374</v>
      </c>
      <c r="G60" s="6">
        <v>46</v>
      </c>
      <c r="H60" s="29">
        <v>8400</v>
      </c>
      <c r="I60" s="29">
        <v>8750</v>
      </c>
      <c r="J60" s="28">
        <v>30</v>
      </c>
      <c r="K60" s="6">
        <v>45</v>
      </c>
      <c r="L60" s="6" t="str">
        <f>VLOOKUP($G60,Data!$A:$F,6,0)</f>
        <v>successful</v>
      </c>
      <c r="M60" s="6"/>
      <c r="N60" s="6"/>
      <c r="O60" s="6"/>
    </row>
    <row r="61" spans="1:15" x14ac:dyDescent="0.45">
      <c r="A61" s="6" t="s">
        <v>8311</v>
      </c>
      <c r="B61" s="6" t="s">
        <v>8224</v>
      </c>
      <c r="C61" s="6" t="str">
        <f>VLOOKUP($B61,'Supplimental Sources'!$I$7:$K$27,2,0)</f>
        <v>United States</v>
      </c>
      <c r="D61" s="6" t="str">
        <f>VLOOKUP($B61,'Supplimental Sources'!$I$7:$K$27,3,0)</f>
        <v>United States</v>
      </c>
      <c r="E61" s="6" t="s">
        <v>8385</v>
      </c>
      <c r="F61" s="6" t="s">
        <v>8373</v>
      </c>
      <c r="G61" s="6">
        <v>47</v>
      </c>
      <c r="H61" s="29">
        <v>5000</v>
      </c>
      <c r="I61" s="29">
        <v>5380.55</v>
      </c>
      <c r="J61" s="28">
        <v>60.041666666664241</v>
      </c>
      <c r="K61" s="6">
        <v>70</v>
      </c>
      <c r="L61" s="6" t="str">
        <f>VLOOKUP($G61,Data!$A:$F,6,0)</f>
        <v>successful</v>
      </c>
      <c r="M61" s="6"/>
      <c r="N61" s="6"/>
      <c r="O61" s="6"/>
    </row>
    <row r="62" spans="1:15" x14ac:dyDescent="0.45">
      <c r="A62" s="6" t="s">
        <v>8311</v>
      </c>
      <c r="B62" s="6" t="s">
        <v>8225</v>
      </c>
      <c r="C62" s="6" t="str">
        <f>VLOOKUP($B62,'Supplimental Sources'!$I$7:$K$27,2,0)</f>
        <v>United Kingdom</v>
      </c>
      <c r="D62" s="6" t="str">
        <f>VLOOKUP($B62,'Supplimental Sources'!$I$7:$K$27,3,0)</f>
        <v>United Kingdom</v>
      </c>
      <c r="E62" s="6" t="s">
        <v>8386</v>
      </c>
      <c r="F62" s="6" t="s">
        <v>8376</v>
      </c>
      <c r="G62" s="6">
        <v>48</v>
      </c>
      <c r="H62" s="29">
        <v>2000</v>
      </c>
      <c r="I62" s="29">
        <v>2159</v>
      </c>
      <c r="J62" s="28">
        <v>30.983101851852552</v>
      </c>
      <c r="K62" s="6">
        <v>38</v>
      </c>
      <c r="L62" s="6" t="str">
        <f>VLOOKUP($G62,Data!$A:$F,6,0)</f>
        <v>successful</v>
      </c>
      <c r="M62" s="6"/>
      <c r="N62" s="6"/>
      <c r="O62" s="6"/>
    </row>
    <row r="63" spans="1:15" x14ac:dyDescent="0.45">
      <c r="A63" s="6" t="s">
        <v>8311</v>
      </c>
      <c r="B63" s="6" t="s">
        <v>8224</v>
      </c>
      <c r="C63" s="6" t="str">
        <f>VLOOKUP($B63,'Supplimental Sources'!$I$7:$K$27,2,0)</f>
        <v>United States</v>
      </c>
      <c r="D63" s="6" t="str">
        <f>VLOOKUP($B63,'Supplimental Sources'!$I$7:$K$27,3,0)</f>
        <v>United States</v>
      </c>
      <c r="E63" s="6" t="s">
        <v>8386</v>
      </c>
      <c r="F63" s="6" t="s">
        <v>8372</v>
      </c>
      <c r="G63" s="6">
        <v>49</v>
      </c>
      <c r="H63" s="29">
        <v>12000</v>
      </c>
      <c r="I63" s="29">
        <v>12000</v>
      </c>
      <c r="J63" s="28">
        <v>30</v>
      </c>
      <c r="K63" s="6">
        <v>87</v>
      </c>
      <c r="L63" s="6" t="str">
        <f>VLOOKUP($G63,Data!$A:$F,6,0)</f>
        <v>successful</v>
      </c>
      <c r="M63" s="6"/>
      <c r="N63" s="6"/>
      <c r="O63" s="6"/>
    </row>
    <row r="64" spans="1:15" x14ac:dyDescent="0.45">
      <c r="A64" s="6" t="s">
        <v>8311</v>
      </c>
      <c r="B64" s="6" t="s">
        <v>8225</v>
      </c>
      <c r="C64" s="6" t="str">
        <f>VLOOKUP($B64,'Supplimental Sources'!$I$7:$K$27,2,0)</f>
        <v>United Kingdom</v>
      </c>
      <c r="D64" s="6" t="str">
        <f>VLOOKUP($B64,'Supplimental Sources'!$I$7:$K$27,3,0)</f>
        <v>United Kingdom</v>
      </c>
      <c r="E64" s="6" t="s">
        <v>8385</v>
      </c>
      <c r="F64" s="6" t="s">
        <v>8381</v>
      </c>
      <c r="G64" s="6">
        <v>50</v>
      </c>
      <c r="H64" s="29">
        <v>600</v>
      </c>
      <c r="I64" s="29">
        <v>600</v>
      </c>
      <c r="J64" s="28">
        <v>38.955347222217824</v>
      </c>
      <c r="K64" s="6">
        <v>22</v>
      </c>
      <c r="L64" s="6" t="str">
        <f>VLOOKUP($G64,Data!$A:$F,6,0)</f>
        <v>successful</v>
      </c>
      <c r="M64" s="6"/>
      <c r="N64" s="6"/>
      <c r="O64" s="6"/>
    </row>
    <row r="65" spans="1:15" x14ac:dyDescent="0.45">
      <c r="A65" s="6" t="s">
        <v>8311</v>
      </c>
      <c r="B65" s="6" t="s">
        <v>8224</v>
      </c>
      <c r="C65" s="6" t="str">
        <f>VLOOKUP($B65,'Supplimental Sources'!$I$7:$K$27,2,0)</f>
        <v>United States</v>
      </c>
      <c r="D65" s="6" t="str">
        <f>VLOOKUP($B65,'Supplimental Sources'!$I$7:$K$27,3,0)</f>
        <v>United States</v>
      </c>
      <c r="E65" s="6" t="s">
        <v>8386</v>
      </c>
      <c r="F65" s="6" t="s">
        <v>8370</v>
      </c>
      <c r="G65" s="6">
        <v>51</v>
      </c>
      <c r="H65" s="29">
        <v>11000</v>
      </c>
      <c r="I65" s="29">
        <v>14082</v>
      </c>
      <c r="J65" s="28">
        <v>30</v>
      </c>
      <c r="K65" s="6">
        <v>119</v>
      </c>
      <c r="L65" s="6" t="str">
        <f>VLOOKUP($G65,Data!$A:$F,6,0)</f>
        <v>successful</v>
      </c>
      <c r="M65" s="6"/>
      <c r="N65" s="6"/>
      <c r="O65" s="6"/>
    </row>
    <row r="66" spans="1:15" x14ac:dyDescent="0.45">
      <c r="A66" s="6" t="s">
        <v>8311</v>
      </c>
      <c r="B66" s="6" t="s">
        <v>8224</v>
      </c>
      <c r="C66" s="6" t="str">
        <f>VLOOKUP($B66,'Supplimental Sources'!$I$7:$K$27,2,0)</f>
        <v>United States</v>
      </c>
      <c r="D66" s="6" t="str">
        <f>VLOOKUP($B66,'Supplimental Sources'!$I$7:$K$27,3,0)</f>
        <v>United States</v>
      </c>
      <c r="E66" s="6" t="s">
        <v>8385</v>
      </c>
      <c r="F66" s="6" t="s">
        <v>8380</v>
      </c>
      <c r="G66" s="6">
        <v>52</v>
      </c>
      <c r="H66" s="29">
        <v>10000</v>
      </c>
      <c r="I66" s="29">
        <v>11621</v>
      </c>
      <c r="J66" s="28">
        <v>30</v>
      </c>
      <c r="K66" s="6">
        <v>52</v>
      </c>
      <c r="L66" s="6" t="str">
        <f>VLOOKUP($G66,Data!$A:$F,6,0)</f>
        <v>successful</v>
      </c>
      <c r="M66" s="6"/>
      <c r="N66" s="6"/>
      <c r="O66" s="6"/>
    </row>
    <row r="67" spans="1:15" x14ac:dyDescent="0.45">
      <c r="A67" s="6" t="s">
        <v>8311</v>
      </c>
      <c r="B67" s="6" t="s">
        <v>8224</v>
      </c>
      <c r="C67" s="6" t="str">
        <f>VLOOKUP($B67,'Supplimental Sources'!$I$7:$K$27,2,0)</f>
        <v>United States</v>
      </c>
      <c r="D67" s="6" t="str">
        <f>VLOOKUP($B67,'Supplimental Sources'!$I$7:$K$27,3,0)</f>
        <v>United States</v>
      </c>
      <c r="E67" s="6" t="s">
        <v>8385</v>
      </c>
      <c r="F67" s="6" t="s">
        <v>8378</v>
      </c>
      <c r="G67" s="6">
        <v>53</v>
      </c>
      <c r="H67" s="29">
        <v>3000</v>
      </c>
      <c r="I67" s="29">
        <v>3289</v>
      </c>
      <c r="J67" s="28">
        <v>14.367534722223354</v>
      </c>
      <c r="K67" s="6">
        <v>117</v>
      </c>
      <c r="L67" s="6" t="str">
        <f>VLOOKUP($G67,Data!$A:$F,6,0)</f>
        <v>successful</v>
      </c>
      <c r="M67" s="6"/>
      <c r="N67" s="6"/>
      <c r="O67" s="6"/>
    </row>
    <row r="68" spans="1:15" x14ac:dyDescent="0.45">
      <c r="A68" s="6" t="s">
        <v>8311</v>
      </c>
      <c r="B68" s="6" t="s">
        <v>8224</v>
      </c>
      <c r="C68" s="6" t="str">
        <f>VLOOKUP($B68,'Supplimental Sources'!$I$7:$K$27,2,0)</f>
        <v>United States</v>
      </c>
      <c r="D68" s="6" t="str">
        <f>VLOOKUP($B68,'Supplimental Sources'!$I$7:$K$27,3,0)</f>
        <v>United States</v>
      </c>
      <c r="E68" s="6" t="s">
        <v>8386</v>
      </c>
      <c r="F68" s="6" t="s">
        <v>8374</v>
      </c>
      <c r="G68" s="6">
        <v>54</v>
      </c>
      <c r="H68" s="29">
        <v>10000</v>
      </c>
      <c r="I68" s="29">
        <v>10100</v>
      </c>
      <c r="J68" s="28">
        <v>30</v>
      </c>
      <c r="K68" s="6">
        <v>52</v>
      </c>
      <c r="L68" s="6" t="str">
        <f>VLOOKUP($G68,Data!$A:$F,6,0)</f>
        <v>successful</v>
      </c>
      <c r="M68" s="6"/>
      <c r="N68" s="6"/>
      <c r="O68" s="6"/>
    </row>
    <row r="69" spans="1:15" x14ac:dyDescent="0.45">
      <c r="A69" s="6" t="s">
        <v>8311</v>
      </c>
      <c r="B69" s="6" t="s">
        <v>8224</v>
      </c>
      <c r="C69" s="6" t="str">
        <f>VLOOKUP($B69,'Supplimental Sources'!$I$7:$K$27,2,0)</f>
        <v>United States</v>
      </c>
      <c r="D69" s="6" t="str">
        <f>VLOOKUP($B69,'Supplimental Sources'!$I$7:$K$27,3,0)</f>
        <v>United States</v>
      </c>
      <c r="E69" s="6" t="s">
        <v>8387</v>
      </c>
      <c r="F69" s="6" t="s">
        <v>8369</v>
      </c>
      <c r="G69" s="6">
        <v>55</v>
      </c>
      <c r="H69" s="29">
        <v>8600</v>
      </c>
      <c r="I69" s="29">
        <v>11090</v>
      </c>
      <c r="J69" s="28">
        <v>21</v>
      </c>
      <c r="K69" s="6">
        <v>86</v>
      </c>
      <c r="L69" s="6" t="str">
        <f>VLOOKUP($G69,Data!$A:$F,6,0)</f>
        <v>successful</v>
      </c>
      <c r="M69" s="6"/>
      <c r="N69" s="6"/>
      <c r="O69" s="6"/>
    </row>
    <row r="70" spans="1:15" x14ac:dyDescent="0.45">
      <c r="A70" s="6" t="s">
        <v>8311</v>
      </c>
      <c r="B70" s="6" t="s">
        <v>8225</v>
      </c>
      <c r="C70" s="6" t="str">
        <f>VLOOKUP($B70,'Supplimental Sources'!$I$7:$K$27,2,0)</f>
        <v>United Kingdom</v>
      </c>
      <c r="D70" s="6" t="str">
        <f>VLOOKUP($B70,'Supplimental Sources'!$I$7:$K$27,3,0)</f>
        <v>United Kingdom</v>
      </c>
      <c r="E70" s="6" t="s">
        <v>8386</v>
      </c>
      <c r="F70" s="6" t="s">
        <v>8369</v>
      </c>
      <c r="G70" s="6">
        <v>56</v>
      </c>
      <c r="H70" s="29">
        <v>8000</v>
      </c>
      <c r="I70" s="29">
        <v>8581</v>
      </c>
      <c r="J70" s="28">
        <v>14.117777777777519</v>
      </c>
      <c r="K70" s="6">
        <v>174</v>
      </c>
      <c r="L70" s="6" t="str">
        <f>VLOOKUP($G70,Data!$A:$F,6,0)</f>
        <v>successful</v>
      </c>
      <c r="M70" s="6"/>
      <c r="N70" s="6"/>
      <c r="O70" s="6"/>
    </row>
    <row r="71" spans="1:15" x14ac:dyDescent="0.45">
      <c r="A71" s="6" t="s">
        <v>8311</v>
      </c>
      <c r="B71" s="6" t="s">
        <v>8224</v>
      </c>
      <c r="C71" s="6" t="str">
        <f>VLOOKUP($B71,'Supplimental Sources'!$I$7:$K$27,2,0)</f>
        <v>United States</v>
      </c>
      <c r="D71" s="6" t="str">
        <f>VLOOKUP($B71,'Supplimental Sources'!$I$7:$K$27,3,0)</f>
        <v>United States</v>
      </c>
      <c r="E71" s="6" t="s">
        <v>8386</v>
      </c>
      <c r="F71" s="6" t="s">
        <v>8378</v>
      </c>
      <c r="G71" s="6">
        <v>57</v>
      </c>
      <c r="H71" s="29">
        <v>15000</v>
      </c>
      <c r="I71" s="29">
        <v>15285</v>
      </c>
      <c r="J71" s="28">
        <v>30</v>
      </c>
      <c r="K71" s="6">
        <v>69</v>
      </c>
      <c r="L71" s="6" t="str">
        <f>VLOOKUP($G71,Data!$A:$F,6,0)</f>
        <v>successful</v>
      </c>
      <c r="M71" s="6"/>
      <c r="N71" s="6"/>
      <c r="O71" s="6"/>
    </row>
    <row r="72" spans="1:15" x14ac:dyDescent="0.45">
      <c r="A72" s="6" t="s">
        <v>8311</v>
      </c>
      <c r="B72" s="6" t="s">
        <v>8224</v>
      </c>
      <c r="C72" s="6" t="str">
        <f>VLOOKUP($B72,'Supplimental Sources'!$I$7:$K$27,2,0)</f>
        <v>United States</v>
      </c>
      <c r="D72" s="6" t="str">
        <f>VLOOKUP($B72,'Supplimental Sources'!$I$7:$K$27,3,0)</f>
        <v>United States</v>
      </c>
      <c r="E72" s="6" t="s">
        <v>8385</v>
      </c>
      <c r="F72" s="6" t="s">
        <v>8373</v>
      </c>
      <c r="G72" s="6">
        <v>58</v>
      </c>
      <c r="H72" s="29">
        <v>10000</v>
      </c>
      <c r="I72" s="29">
        <v>10291</v>
      </c>
      <c r="J72" s="28">
        <v>30.041666666664241</v>
      </c>
      <c r="K72" s="6">
        <v>75</v>
      </c>
      <c r="L72" s="6" t="str">
        <f>VLOOKUP($G72,Data!$A:$F,6,0)</f>
        <v>successful</v>
      </c>
      <c r="M72" s="6"/>
      <c r="N72" s="6"/>
      <c r="O72" s="6"/>
    </row>
    <row r="73" spans="1:15" x14ac:dyDescent="0.45">
      <c r="A73" s="6" t="s">
        <v>8311</v>
      </c>
      <c r="B73" s="6" t="s">
        <v>8224</v>
      </c>
      <c r="C73" s="6" t="str">
        <f>VLOOKUP($B73,'Supplimental Sources'!$I$7:$K$27,2,0)</f>
        <v>United States</v>
      </c>
      <c r="D73" s="6" t="str">
        <f>VLOOKUP($B73,'Supplimental Sources'!$I$7:$K$27,3,0)</f>
        <v>United States</v>
      </c>
      <c r="E73" s="6" t="s">
        <v>8386</v>
      </c>
      <c r="F73" s="6" t="s">
        <v>8371</v>
      </c>
      <c r="G73" s="6">
        <v>59</v>
      </c>
      <c r="H73" s="29">
        <v>20000</v>
      </c>
      <c r="I73" s="29">
        <v>20025.14</v>
      </c>
      <c r="J73" s="28">
        <v>31.639166666667734</v>
      </c>
      <c r="K73" s="6">
        <v>33</v>
      </c>
      <c r="L73" s="6" t="str">
        <f>VLOOKUP($G73,Data!$A:$F,6,0)</f>
        <v>successful</v>
      </c>
      <c r="M73" s="6"/>
      <c r="N73" s="6"/>
      <c r="O73" s="6"/>
    </row>
    <row r="74" spans="1:15" x14ac:dyDescent="0.45">
      <c r="A74" s="6" t="s">
        <v>8312</v>
      </c>
      <c r="B74" s="6" t="s">
        <v>8225</v>
      </c>
      <c r="C74" s="6" t="str">
        <f>VLOOKUP($B74,'Supplimental Sources'!$I$7:$K$27,2,0)</f>
        <v>United Kingdom</v>
      </c>
      <c r="D74" s="6" t="str">
        <f>VLOOKUP($B74,'Supplimental Sources'!$I$7:$K$27,3,0)</f>
        <v>United Kingdom</v>
      </c>
      <c r="E74" s="6" t="s">
        <v>8385</v>
      </c>
      <c r="F74" s="6" t="s">
        <v>8378</v>
      </c>
      <c r="G74" s="6">
        <v>60</v>
      </c>
      <c r="H74" s="29">
        <v>4500</v>
      </c>
      <c r="I74" s="29">
        <v>4648.33</v>
      </c>
      <c r="J74" s="28">
        <v>19.098182870366145</v>
      </c>
      <c r="K74" s="6">
        <v>108</v>
      </c>
      <c r="L74" s="6" t="str">
        <f>VLOOKUP($G74,Data!$A:$F,6,0)</f>
        <v>successful</v>
      </c>
      <c r="M74" s="6"/>
      <c r="N74" s="6"/>
      <c r="O74" s="6"/>
    </row>
    <row r="75" spans="1:15" x14ac:dyDescent="0.45">
      <c r="A75" s="6" t="s">
        <v>8312</v>
      </c>
      <c r="B75" s="6" t="s">
        <v>8224</v>
      </c>
      <c r="C75" s="6" t="str">
        <f>VLOOKUP($B75,'Supplimental Sources'!$I$7:$K$27,2,0)</f>
        <v>United States</v>
      </c>
      <c r="D75" s="6" t="str">
        <f>VLOOKUP($B75,'Supplimental Sources'!$I$7:$K$27,3,0)</f>
        <v>United States</v>
      </c>
      <c r="E75" s="6" t="s">
        <v>8384</v>
      </c>
      <c r="F75" s="6" t="s">
        <v>8369</v>
      </c>
      <c r="G75" s="6">
        <v>61</v>
      </c>
      <c r="H75" s="29">
        <v>5000</v>
      </c>
      <c r="I75" s="29">
        <v>7415</v>
      </c>
      <c r="J75" s="28">
        <v>22</v>
      </c>
      <c r="K75" s="6">
        <v>23</v>
      </c>
      <c r="L75" s="6" t="str">
        <f>VLOOKUP($G75,Data!$A:$F,6,0)</f>
        <v>successful</v>
      </c>
      <c r="M75" s="6"/>
      <c r="N75" s="6"/>
      <c r="O75" s="6"/>
    </row>
    <row r="76" spans="1:15" x14ac:dyDescent="0.45">
      <c r="A76" s="6" t="s">
        <v>8312</v>
      </c>
      <c r="B76" s="6" t="s">
        <v>8224</v>
      </c>
      <c r="C76" s="6" t="str">
        <f>VLOOKUP($B76,'Supplimental Sources'!$I$7:$K$27,2,0)</f>
        <v>United States</v>
      </c>
      <c r="D76" s="6" t="str">
        <f>VLOOKUP($B76,'Supplimental Sources'!$I$7:$K$27,3,0)</f>
        <v>United States</v>
      </c>
      <c r="E76" s="6" t="s">
        <v>8384</v>
      </c>
      <c r="F76" s="6" t="s">
        <v>8377</v>
      </c>
      <c r="G76" s="6">
        <v>62</v>
      </c>
      <c r="H76" s="29">
        <v>3000</v>
      </c>
      <c r="I76" s="29">
        <v>4642</v>
      </c>
      <c r="J76" s="28">
        <v>25</v>
      </c>
      <c r="K76" s="6">
        <v>48</v>
      </c>
      <c r="L76" s="6" t="str">
        <f>VLOOKUP($G76,Data!$A:$F,6,0)</f>
        <v>successful</v>
      </c>
      <c r="M76" s="6"/>
      <c r="N76" s="6"/>
      <c r="O76" s="6"/>
    </row>
    <row r="77" spans="1:15" x14ac:dyDescent="0.45">
      <c r="A77" s="6" t="s">
        <v>8312</v>
      </c>
      <c r="B77" s="6" t="s">
        <v>8224</v>
      </c>
      <c r="C77" s="6" t="str">
        <f>VLOOKUP($B77,'Supplimental Sources'!$I$7:$K$27,2,0)</f>
        <v>United States</v>
      </c>
      <c r="D77" s="6" t="str">
        <f>VLOOKUP($B77,'Supplimental Sources'!$I$7:$K$27,3,0)</f>
        <v>United States</v>
      </c>
      <c r="E77" s="6" t="s">
        <v>8384</v>
      </c>
      <c r="F77" s="6" t="s">
        <v>8381</v>
      </c>
      <c r="G77" s="6">
        <v>63</v>
      </c>
      <c r="H77" s="29">
        <v>2000</v>
      </c>
      <c r="I77" s="29">
        <v>2270.37</v>
      </c>
      <c r="J77" s="28">
        <v>23.295451388890797</v>
      </c>
      <c r="K77" s="6">
        <v>64</v>
      </c>
      <c r="L77" s="6" t="str">
        <f>VLOOKUP($G77,Data!$A:$F,6,0)</f>
        <v>successful</v>
      </c>
      <c r="M77" s="6"/>
      <c r="N77" s="6"/>
      <c r="O77" s="6"/>
    </row>
    <row r="78" spans="1:15" x14ac:dyDescent="0.45">
      <c r="A78" s="6" t="s">
        <v>8312</v>
      </c>
      <c r="B78" s="6" t="s">
        <v>8224</v>
      </c>
      <c r="C78" s="6" t="str">
        <f>VLOOKUP($B78,'Supplimental Sources'!$I$7:$K$27,2,0)</f>
        <v>United States</v>
      </c>
      <c r="D78" s="6" t="str">
        <f>VLOOKUP($B78,'Supplimental Sources'!$I$7:$K$27,3,0)</f>
        <v>United States</v>
      </c>
      <c r="E78" s="6" t="s">
        <v>8384</v>
      </c>
      <c r="F78" s="6" t="s">
        <v>8380</v>
      </c>
      <c r="G78" s="6">
        <v>64</v>
      </c>
      <c r="H78" s="29">
        <v>1200</v>
      </c>
      <c r="I78" s="29">
        <v>2080</v>
      </c>
      <c r="J78" s="28">
        <v>30</v>
      </c>
      <c r="K78" s="6">
        <v>24</v>
      </c>
      <c r="L78" s="6" t="str">
        <f>VLOOKUP($G78,Data!$A:$F,6,0)</f>
        <v>successful</v>
      </c>
      <c r="M78" s="6"/>
      <c r="N78" s="6"/>
      <c r="O78" s="6"/>
    </row>
    <row r="79" spans="1:15" x14ac:dyDescent="0.45">
      <c r="A79" s="6" t="s">
        <v>8312</v>
      </c>
      <c r="B79" s="6" t="s">
        <v>8229</v>
      </c>
      <c r="C79" s="6" t="str">
        <f>VLOOKUP($B79,'Supplimental Sources'!$I$7:$K$27,2,0)</f>
        <v>Canada</v>
      </c>
      <c r="D79" s="6" t="str">
        <f>VLOOKUP($B79,'Supplimental Sources'!$I$7:$K$27,3,0)</f>
        <v>Canada</v>
      </c>
      <c r="E79" s="6" t="s">
        <v>8385</v>
      </c>
      <c r="F79" s="6" t="s">
        <v>8370</v>
      </c>
      <c r="G79" s="6">
        <v>65</v>
      </c>
      <c r="H79" s="29">
        <v>7000</v>
      </c>
      <c r="I79" s="29">
        <v>7527</v>
      </c>
      <c r="J79" s="28">
        <v>26.428078703698702</v>
      </c>
      <c r="K79" s="6">
        <v>57</v>
      </c>
      <c r="L79" s="6" t="str">
        <f>VLOOKUP($G79,Data!$A:$F,6,0)</f>
        <v>successful</v>
      </c>
      <c r="M79" s="6"/>
      <c r="N79" s="6"/>
      <c r="O79" s="6"/>
    </row>
    <row r="80" spans="1:15" x14ac:dyDescent="0.45">
      <c r="A80" s="6" t="s">
        <v>8312</v>
      </c>
      <c r="B80" s="6" t="s">
        <v>8224</v>
      </c>
      <c r="C80" s="6" t="str">
        <f>VLOOKUP($B80,'Supplimental Sources'!$I$7:$K$27,2,0)</f>
        <v>United States</v>
      </c>
      <c r="D80" s="6" t="str">
        <f>VLOOKUP($B80,'Supplimental Sources'!$I$7:$K$27,3,0)</f>
        <v>United States</v>
      </c>
      <c r="E80" s="6" t="s">
        <v>8387</v>
      </c>
      <c r="F80" s="6" t="s">
        <v>8380</v>
      </c>
      <c r="G80" s="6">
        <v>66</v>
      </c>
      <c r="H80" s="29">
        <v>2000</v>
      </c>
      <c r="I80" s="29">
        <v>2372</v>
      </c>
      <c r="J80" s="28">
        <v>30</v>
      </c>
      <c r="K80" s="6">
        <v>26</v>
      </c>
      <c r="L80" s="6" t="str">
        <f>VLOOKUP($G80,Data!$A:$F,6,0)</f>
        <v>successful</v>
      </c>
      <c r="M80" s="6"/>
      <c r="N80" s="6"/>
      <c r="O80" s="6"/>
    </row>
    <row r="81" spans="1:15" x14ac:dyDescent="0.45">
      <c r="A81" s="6" t="s">
        <v>8312</v>
      </c>
      <c r="B81" s="6" t="s">
        <v>8224</v>
      </c>
      <c r="C81" s="6" t="str">
        <f>VLOOKUP($B81,'Supplimental Sources'!$I$7:$K$27,2,0)</f>
        <v>United States</v>
      </c>
      <c r="D81" s="6" t="str">
        <f>VLOOKUP($B81,'Supplimental Sources'!$I$7:$K$27,3,0)</f>
        <v>United States</v>
      </c>
      <c r="E81" s="6" t="s">
        <v>8383</v>
      </c>
      <c r="F81" s="6" t="s">
        <v>8380</v>
      </c>
      <c r="G81" s="6">
        <v>67</v>
      </c>
      <c r="H81" s="29">
        <v>2000</v>
      </c>
      <c r="I81" s="29">
        <v>2325</v>
      </c>
      <c r="J81" s="28">
        <v>30</v>
      </c>
      <c r="K81" s="6">
        <v>20</v>
      </c>
      <c r="L81" s="6" t="str">
        <f>VLOOKUP($G81,Data!$A:$F,6,0)</f>
        <v>successful</v>
      </c>
      <c r="M81" s="6"/>
      <c r="N81" s="6"/>
      <c r="O81" s="6"/>
    </row>
    <row r="82" spans="1:15" x14ac:dyDescent="0.45">
      <c r="A82" s="6" t="s">
        <v>8312</v>
      </c>
      <c r="B82" s="6" t="s">
        <v>8225</v>
      </c>
      <c r="C82" s="6" t="str">
        <f>VLOOKUP($B82,'Supplimental Sources'!$I$7:$K$27,2,0)</f>
        <v>United Kingdom</v>
      </c>
      <c r="D82" s="6" t="str">
        <f>VLOOKUP($B82,'Supplimental Sources'!$I$7:$K$27,3,0)</f>
        <v>United Kingdom</v>
      </c>
      <c r="E82" s="6" t="s">
        <v>8385</v>
      </c>
      <c r="F82" s="6" t="s">
        <v>8376</v>
      </c>
      <c r="G82" s="6">
        <v>68</v>
      </c>
      <c r="H82" s="29">
        <v>600</v>
      </c>
      <c r="I82" s="29">
        <v>763</v>
      </c>
      <c r="J82" s="28">
        <v>30</v>
      </c>
      <c r="K82" s="6">
        <v>36</v>
      </c>
      <c r="L82" s="6" t="str">
        <f>VLOOKUP($G82,Data!$A:$F,6,0)</f>
        <v>successful</v>
      </c>
      <c r="M82" s="6"/>
      <c r="N82" s="6"/>
      <c r="O82" s="6"/>
    </row>
    <row r="83" spans="1:15" x14ac:dyDescent="0.45">
      <c r="A83" s="6" t="s">
        <v>8312</v>
      </c>
      <c r="B83" s="6" t="s">
        <v>8224</v>
      </c>
      <c r="C83" s="6" t="str">
        <f>VLOOKUP($B83,'Supplimental Sources'!$I$7:$K$27,2,0)</f>
        <v>United States</v>
      </c>
      <c r="D83" s="6" t="str">
        <f>VLOOKUP($B83,'Supplimental Sources'!$I$7:$K$27,3,0)</f>
        <v>United States</v>
      </c>
      <c r="E83" s="6" t="s">
        <v>8382</v>
      </c>
      <c r="F83" s="6" t="s">
        <v>8371</v>
      </c>
      <c r="G83" s="6">
        <v>69</v>
      </c>
      <c r="H83" s="29">
        <v>10000</v>
      </c>
      <c r="I83" s="29">
        <v>11094.23</v>
      </c>
      <c r="J83" s="28">
        <v>32.103182870370802</v>
      </c>
      <c r="K83" s="6">
        <v>178</v>
      </c>
      <c r="L83" s="6" t="str">
        <f>VLOOKUP($G83,Data!$A:$F,6,0)</f>
        <v>successful</v>
      </c>
      <c r="M83" s="6"/>
      <c r="N83" s="6"/>
      <c r="O83" s="6"/>
    </row>
    <row r="84" spans="1:15" x14ac:dyDescent="0.45">
      <c r="A84" s="6" t="s">
        <v>8312</v>
      </c>
      <c r="B84" s="6" t="s">
        <v>8224</v>
      </c>
      <c r="C84" s="6" t="str">
        <f>VLOOKUP($B84,'Supplimental Sources'!$I$7:$K$27,2,0)</f>
        <v>United States</v>
      </c>
      <c r="D84" s="6" t="str">
        <f>VLOOKUP($B84,'Supplimental Sources'!$I$7:$K$27,3,0)</f>
        <v>United States</v>
      </c>
      <c r="E84" s="6" t="s">
        <v>8382</v>
      </c>
      <c r="F84" s="6" t="s">
        <v>8370</v>
      </c>
      <c r="G84" s="6">
        <v>70</v>
      </c>
      <c r="H84" s="29">
        <v>500</v>
      </c>
      <c r="I84" s="29">
        <v>636</v>
      </c>
      <c r="J84" s="28">
        <v>60</v>
      </c>
      <c r="K84" s="6">
        <v>17</v>
      </c>
      <c r="L84" s="6" t="str">
        <f>VLOOKUP($G84,Data!$A:$F,6,0)</f>
        <v>successful</v>
      </c>
      <c r="M84" s="6"/>
      <c r="N84" s="6"/>
      <c r="O84" s="6"/>
    </row>
    <row r="85" spans="1:15" x14ac:dyDescent="0.45">
      <c r="A85" s="6" t="s">
        <v>8312</v>
      </c>
      <c r="B85" s="6" t="s">
        <v>8224</v>
      </c>
      <c r="C85" s="6" t="str">
        <f>VLOOKUP($B85,'Supplimental Sources'!$I$7:$K$27,2,0)</f>
        <v>United States</v>
      </c>
      <c r="D85" s="6" t="str">
        <f>VLOOKUP($B85,'Supplimental Sources'!$I$7:$K$27,3,0)</f>
        <v>United States</v>
      </c>
      <c r="E85" s="6" t="s">
        <v>8383</v>
      </c>
      <c r="F85" s="6" t="s">
        <v>8378</v>
      </c>
      <c r="G85" s="6">
        <v>71</v>
      </c>
      <c r="H85" s="29">
        <v>1800</v>
      </c>
      <c r="I85" s="29">
        <v>2231</v>
      </c>
      <c r="J85" s="28">
        <v>60</v>
      </c>
      <c r="K85" s="6">
        <v>32</v>
      </c>
      <c r="L85" s="6" t="str">
        <f>VLOOKUP($G85,Data!$A:$F,6,0)</f>
        <v>successful</v>
      </c>
      <c r="M85" s="6"/>
      <c r="N85" s="6"/>
      <c r="O85" s="6"/>
    </row>
    <row r="86" spans="1:15" x14ac:dyDescent="0.45">
      <c r="A86" s="6" t="s">
        <v>8312</v>
      </c>
      <c r="B86" s="6" t="s">
        <v>8224</v>
      </c>
      <c r="C86" s="6" t="str">
        <f>VLOOKUP($B86,'Supplimental Sources'!$I$7:$K$27,2,0)</f>
        <v>United States</v>
      </c>
      <c r="D86" s="6" t="str">
        <f>VLOOKUP($B86,'Supplimental Sources'!$I$7:$K$27,3,0)</f>
        <v>United States</v>
      </c>
      <c r="E86" s="6" t="s">
        <v>8383</v>
      </c>
      <c r="F86" s="6" t="s">
        <v>8373</v>
      </c>
      <c r="G86" s="6">
        <v>72</v>
      </c>
      <c r="H86" s="29">
        <v>2200</v>
      </c>
      <c r="I86" s="29">
        <v>2385</v>
      </c>
      <c r="J86" s="28">
        <v>19.989803240736364</v>
      </c>
      <c r="K86" s="6">
        <v>41</v>
      </c>
      <c r="L86" s="6" t="str">
        <f>VLOOKUP($G86,Data!$A:$F,6,0)</f>
        <v>successful</v>
      </c>
      <c r="M86" s="6"/>
      <c r="N86" s="6"/>
      <c r="O86" s="6"/>
    </row>
    <row r="87" spans="1:15" x14ac:dyDescent="0.45">
      <c r="A87" s="6" t="s">
        <v>8312</v>
      </c>
      <c r="B87" s="6" t="s">
        <v>8224</v>
      </c>
      <c r="C87" s="6" t="str">
        <f>VLOOKUP($B87,'Supplimental Sources'!$I$7:$K$27,2,0)</f>
        <v>United States</v>
      </c>
      <c r="D87" s="6" t="str">
        <f>VLOOKUP($B87,'Supplimental Sources'!$I$7:$K$27,3,0)</f>
        <v>United States</v>
      </c>
      <c r="E87" s="6" t="s">
        <v>8382</v>
      </c>
      <c r="F87" s="6" t="s">
        <v>8377</v>
      </c>
      <c r="G87" s="6">
        <v>73</v>
      </c>
      <c r="H87" s="29">
        <v>900</v>
      </c>
      <c r="I87" s="29">
        <v>900</v>
      </c>
      <c r="J87" s="28">
        <v>78.409212962964375</v>
      </c>
      <c r="K87" s="6">
        <v>18</v>
      </c>
      <c r="L87" s="6" t="str">
        <f>VLOOKUP($G87,Data!$A:$F,6,0)</f>
        <v>successful</v>
      </c>
      <c r="M87" s="6"/>
      <c r="N87" s="6"/>
      <c r="O87" s="6"/>
    </row>
    <row r="88" spans="1:15" x14ac:dyDescent="0.45">
      <c r="A88" s="6" t="s">
        <v>8312</v>
      </c>
      <c r="B88" s="6" t="s">
        <v>8230</v>
      </c>
      <c r="C88" s="6" t="str">
        <f>VLOOKUP($B88,'Supplimental Sources'!$I$7:$K$27,2,0)</f>
        <v>France</v>
      </c>
      <c r="D88" s="6" t="str">
        <f>VLOOKUP($B88,'Supplimental Sources'!$I$7:$K$27,3,0)</f>
        <v>European Union</v>
      </c>
      <c r="E88" s="6" t="s">
        <v>8386</v>
      </c>
      <c r="F88" s="6" t="s">
        <v>8381</v>
      </c>
      <c r="G88" s="6">
        <v>74</v>
      </c>
      <c r="H88" s="29">
        <v>500</v>
      </c>
      <c r="I88" s="29">
        <v>564.66</v>
      </c>
      <c r="J88" s="28">
        <v>30</v>
      </c>
      <c r="K88" s="6">
        <v>29</v>
      </c>
      <c r="L88" s="6" t="str">
        <f>VLOOKUP($G88,Data!$A:$F,6,0)</f>
        <v>successful</v>
      </c>
      <c r="M88" s="6"/>
      <c r="N88" s="6"/>
      <c r="O88" s="6"/>
    </row>
    <row r="89" spans="1:15" x14ac:dyDescent="0.45">
      <c r="A89" s="6" t="s">
        <v>8312</v>
      </c>
      <c r="B89" s="6" t="s">
        <v>8224</v>
      </c>
      <c r="C89" s="6" t="str">
        <f>VLOOKUP($B89,'Supplimental Sources'!$I$7:$K$27,2,0)</f>
        <v>United States</v>
      </c>
      <c r="D89" s="6" t="str">
        <f>VLOOKUP($B89,'Supplimental Sources'!$I$7:$K$27,3,0)</f>
        <v>United States</v>
      </c>
      <c r="E89" s="6" t="s">
        <v>8384</v>
      </c>
      <c r="F89" s="6" t="s">
        <v>8378</v>
      </c>
      <c r="G89" s="6">
        <v>75</v>
      </c>
      <c r="H89" s="29">
        <v>3500</v>
      </c>
      <c r="I89" s="29">
        <v>4040</v>
      </c>
      <c r="J89" s="28">
        <v>30</v>
      </c>
      <c r="K89" s="6">
        <v>47</v>
      </c>
      <c r="L89" s="6" t="str">
        <f>VLOOKUP($G89,Data!$A:$F,6,0)</f>
        <v>successful</v>
      </c>
      <c r="M89" s="6"/>
      <c r="N89" s="6"/>
      <c r="O89" s="6"/>
    </row>
    <row r="90" spans="1:15" x14ac:dyDescent="0.45">
      <c r="A90" s="6" t="s">
        <v>8312</v>
      </c>
      <c r="B90" s="6" t="s">
        <v>8224</v>
      </c>
      <c r="C90" s="6" t="str">
        <f>VLOOKUP($B90,'Supplimental Sources'!$I$7:$K$27,2,0)</f>
        <v>United States</v>
      </c>
      <c r="D90" s="6" t="str">
        <f>VLOOKUP($B90,'Supplimental Sources'!$I$7:$K$27,3,0)</f>
        <v>United States</v>
      </c>
      <c r="E90" s="6" t="s">
        <v>8382</v>
      </c>
      <c r="F90" s="6" t="s">
        <v>8373</v>
      </c>
      <c r="G90" s="6">
        <v>76</v>
      </c>
      <c r="H90" s="29">
        <v>300</v>
      </c>
      <c r="I90" s="29">
        <v>460</v>
      </c>
      <c r="J90" s="28">
        <v>60.041666666664241</v>
      </c>
      <c r="K90" s="6">
        <v>15</v>
      </c>
      <c r="L90" s="6" t="str">
        <f>VLOOKUP($G90,Data!$A:$F,6,0)</f>
        <v>successful</v>
      </c>
      <c r="M90" s="6"/>
      <c r="N90" s="6"/>
      <c r="O90" s="6"/>
    </row>
    <row r="91" spans="1:15" x14ac:dyDescent="0.45">
      <c r="A91" s="6" t="s">
        <v>8312</v>
      </c>
      <c r="B91" s="6" t="s">
        <v>8224</v>
      </c>
      <c r="C91" s="6" t="str">
        <f>VLOOKUP($B91,'Supplimental Sources'!$I$7:$K$27,2,0)</f>
        <v>United States</v>
      </c>
      <c r="D91" s="6" t="str">
        <f>VLOOKUP($B91,'Supplimental Sources'!$I$7:$K$27,3,0)</f>
        <v>United States</v>
      </c>
      <c r="E91" s="6" t="s">
        <v>8383</v>
      </c>
      <c r="F91" s="6" t="s">
        <v>8378</v>
      </c>
      <c r="G91" s="6">
        <v>77</v>
      </c>
      <c r="H91" s="29">
        <v>400</v>
      </c>
      <c r="I91" s="29">
        <v>1570</v>
      </c>
      <c r="J91" s="28">
        <v>52.979432870371966</v>
      </c>
      <c r="K91" s="6">
        <v>26</v>
      </c>
      <c r="L91" s="6" t="str">
        <f>VLOOKUP($G91,Data!$A:$F,6,0)</f>
        <v>successful</v>
      </c>
      <c r="M91" s="6"/>
      <c r="N91" s="6"/>
      <c r="O91" s="6"/>
    </row>
    <row r="92" spans="1:15" x14ac:dyDescent="0.45">
      <c r="A92" s="6" t="s">
        <v>8312</v>
      </c>
      <c r="B92" s="6" t="s">
        <v>8230</v>
      </c>
      <c r="C92" s="6" t="str">
        <f>VLOOKUP($B92,'Supplimental Sources'!$I$7:$K$27,2,0)</f>
        <v>France</v>
      </c>
      <c r="D92" s="6" t="str">
        <f>VLOOKUP($B92,'Supplimental Sources'!$I$7:$K$27,3,0)</f>
        <v>European Union</v>
      </c>
      <c r="E92" s="6" t="s">
        <v>8387</v>
      </c>
      <c r="F92" s="6" t="s">
        <v>8371</v>
      </c>
      <c r="G92" s="6">
        <v>78</v>
      </c>
      <c r="H92" s="29">
        <v>50</v>
      </c>
      <c r="I92" s="29">
        <v>1351</v>
      </c>
      <c r="J92" s="28">
        <v>10</v>
      </c>
      <c r="K92" s="6">
        <v>35</v>
      </c>
      <c r="L92" s="6" t="str">
        <f>VLOOKUP($G92,Data!$A:$F,6,0)</f>
        <v>successful</v>
      </c>
      <c r="M92" s="6"/>
      <c r="N92" s="6"/>
      <c r="O92" s="6"/>
    </row>
    <row r="93" spans="1:15" x14ac:dyDescent="0.45">
      <c r="A93" s="6" t="s">
        <v>8312</v>
      </c>
      <c r="B93" s="6" t="s">
        <v>8225</v>
      </c>
      <c r="C93" s="6" t="str">
        <f>VLOOKUP($B93,'Supplimental Sources'!$I$7:$K$27,2,0)</f>
        <v>United Kingdom</v>
      </c>
      <c r="D93" s="6" t="str">
        <f>VLOOKUP($B93,'Supplimental Sources'!$I$7:$K$27,3,0)</f>
        <v>United Kingdom</v>
      </c>
      <c r="E93" s="6" t="s">
        <v>8385</v>
      </c>
      <c r="F93" s="6" t="s">
        <v>8378</v>
      </c>
      <c r="G93" s="6">
        <v>79</v>
      </c>
      <c r="H93" s="29">
        <v>1300</v>
      </c>
      <c r="I93" s="29">
        <v>1651</v>
      </c>
      <c r="J93" s="28">
        <v>30</v>
      </c>
      <c r="K93" s="6">
        <v>41</v>
      </c>
      <c r="L93" s="6" t="str">
        <f>VLOOKUP($G93,Data!$A:$F,6,0)</f>
        <v>successful</v>
      </c>
      <c r="M93" s="6"/>
      <c r="N93" s="6"/>
      <c r="O93" s="6"/>
    </row>
    <row r="94" spans="1:15" x14ac:dyDescent="0.45">
      <c r="A94" s="6" t="s">
        <v>8312</v>
      </c>
      <c r="B94" s="6" t="s">
        <v>8224</v>
      </c>
      <c r="C94" s="6" t="str">
        <f>VLOOKUP($B94,'Supplimental Sources'!$I$7:$K$27,2,0)</f>
        <v>United States</v>
      </c>
      <c r="D94" s="6" t="str">
        <f>VLOOKUP($B94,'Supplimental Sources'!$I$7:$K$27,3,0)</f>
        <v>United States</v>
      </c>
      <c r="E94" s="6" t="s">
        <v>8384</v>
      </c>
      <c r="F94" s="6" t="s">
        <v>8374</v>
      </c>
      <c r="G94" s="6">
        <v>80</v>
      </c>
      <c r="H94" s="29">
        <v>12000</v>
      </c>
      <c r="I94" s="29">
        <v>12870</v>
      </c>
      <c r="J94" s="28">
        <v>35</v>
      </c>
      <c r="K94" s="6">
        <v>47</v>
      </c>
      <c r="L94" s="6" t="str">
        <f>VLOOKUP($G94,Data!$A:$F,6,0)</f>
        <v>successful</v>
      </c>
      <c r="M94" s="6"/>
      <c r="N94" s="6"/>
      <c r="O94" s="6"/>
    </row>
    <row r="95" spans="1:15" x14ac:dyDescent="0.45">
      <c r="A95" s="6" t="s">
        <v>8312</v>
      </c>
      <c r="B95" s="6" t="s">
        <v>8224</v>
      </c>
      <c r="C95" s="6" t="str">
        <f>VLOOKUP($B95,'Supplimental Sources'!$I$7:$K$27,2,0)</f>
        <v>United States</v>
      </c>
      <c r="D95" s="6" t="str">
        <f>VLOOKUP($B95,'Supplimental Sources'!$I$7:$K$27,3,0)</f>
        <v>United States</v>
      </c>
      <c r="E95" s="6" t="s">
        <v>8383</v>
      </c>
      <c r="F95" s="6" t="s">
        <v>8370</v>
      </c>
      <c r="G95" s="6">
        <v>81</v>
      </c>
      <c r="H95" s="29">
        <v>750</v>
      </c>
      <c r="I95" s="29">
        <v>1485</v>
      </c>
      <c r="J95" s="28">
        <v>3.9675115740828915</v>
      </c>
      <c r="K95" s="6">
        <v>28</v>
      </c>
      <c r="L95" s="6" t="str">
        <f>VLOOKUP($G95,Data!$A:$F,6,0)</f>
        <v>successful</v>
      </c>
      <c r="M95" s="6"/>
      <c r="N95" s="6"/>
      <c r="O95" s="6"/>
    </row>
    <row r="96" spans="1:15" x14ac:dyDescent="0.45">
      <c r="A96" s="6" t="s">
        <v>8312</v>
      </c>
      <c r="B96" s="6" t="s">
        <v>8224</v>
      </c>
      <c r="C96" s="6" t="str">
        <f>VLOOKUP($B96,'Supplimental Sources'!$I$7:$K$27,2,0)</f>
        <v>United States</v>
      </c>
      <c r="D96" s="6" t="str">
        <f>VLOOKUP($B96,'Supplimental Sources'!$I$7:$K$27,3,0)</f>
        <v>United States</v>
      </c>
      <c r="E96" s="6" t="s">
        <v>8382</v>
      </c>
      <c r="F96" s="6" t="s">
        <v>8372</v>
      </c>
      <c r="G96" s="6">
        <v>82</v>
      </c>
      <c r="H96" s="29">
        <v>4000</v>
      </c>
      <c r="I96" s="29">
        <v>4000.5</v>
      </c>
      <c r="J96" s="28">
        <v>30</v>
      </c>
      <c r="K96" s="6">
        <v>100</v>
      </c>
      <c r="L96" s="6" t="str">
        <f>VLOOKUP($G96,Data!$A:$F,6,0)</f>
        <v>successful</v>
      </c>
      <c r="M96" s="6"/>
      <c r="N96" s="6"/>
      <c r="O96" s="6"/>
    </row>
    <row r="97" spans="1:15" x14ac:dyDescent="0.45">
      <c r="A97" s="6" t="s">
        <v>8312</v>
      </c>
      <c r="B97" s="6" t="s">
        <v>8225</v>
      </c>
      <c r="C97" s="6" t="str">
        <f>VLOOKUP($B97,'Supplimental Sources'!$I$7:$K$27,2,0)</f>
        <v>United Kingdom</v>
      </c>
      <c r="D97" s="6" t="str">
        <f>VLOOKUP($B97,'Supplimental Sources'!$I$7:$K$27,3,0)</f>
        <v>United Kingdom</v>
      </c>
      <c r="E97" s="6" t="s">
        <v>8386</v>
      </c>
      <c r="F97" s="6" t="s">
        <v>8377</v>
      </c>
      <c r="G97" s="6">
        <v>83</v>
      </c>
      <c r="H97" s="29">
        <v>200</v>
      </c>
      <c r="I97" s="29">
        <v>205</v>
      </c>
      <c r="J97" s="28">
        <v>14.863553240749752</v>
      </c>
      <c r="K97" s="6">
        <v>13</v>
      </c>
      <c r="L97" s="6" t="str">
        <f>VLOOKUP($G97,Data!$A:$F,6,0)</f>
        <v>successful</v>
      </c>
      <c r="M97" s="6"/>
      <c r="N97" s="6"/>
      <c r="O97" s="6"/>
    </row>
    <row r="98" spans="1:15" x14ac:dyDescent="0.45">
      <c r="A98" s="6" t="s">
        <v>8312</v>
      </c>
      <c r="B98" s="6" t="s">
        <v>8224</v>
      </c>
      <c r="C98" s="6" t="str">
        <f>VLOOKUP($B98,'Supplimental Sources'!$I$7:$K$27,2,0)</f>
        <v>United States</v>
      </c>
      <c r="D98" s="6" t="str">
        <f>VLOOKUP($B98,'Supplimental Sources'!$I$7:$K$27,3,0)</f>
        <v>United States</v>
      </c>
      <c r="E98" s="6" t="s">
        <v>8382</v>
      </c>
      <c r="F98" s="6" t="s">
        <v>8379</v>
      </c>
      <c r="G98" s="6">
        <v>84</v>
      </c>
      <c r="H98" s="29">
        <v>500</v>
      </c>
      <c r="I98" s="29">
        <v>500</v>
      </c>
      <c r="J98" s="28">
        <v>30</v>
      </c>
      <c r="K98" s="6">
        <v>7</v>
      </c>
      <c r="L98" s="6" t="str">
        <f>VLOOKUP($G98,Data!$A:$F,6,0)</f>
        <v>successful</v>
      </c>
      <c r="M98" s="6"/>
      <c r="N98" s="6"/>
      <c r="O98" s="6"/>
    </row>
    <row r="99" spans="1:15" x14ac:dyDescent="0.45">
      <c r="A99" s="6" t="s">
        <v>8312</v>
      </c>
      <c r="B99" s="6" t="s">
        <v>8224</v>
      </c>
      <c r="C99" s="6" t="str">
        <f>VLOOKUP($B99,'Supplimental Sources'!$I$7:$K$27,2,0)</f>
        <v>United States</v>
      </c>
      <c r="D99" s="6" t="str">
        <f>VLOOKUP($B99,'Supplimental Sources'!$I$7:$K$27,3,0)</f>
        <v>United States</v>
      </c>
      <c r="E99" s="6" t="s">
        <v>8382</v>
      </c>
      <c r="F99" s="6" t="s">
        <v>8371</v>
      </c>
      <c r="G99" s="6">
        <v>85</v>
      </c>
      <c r="H99" s="29">
        <v>1200</v>
      </c>
      <c r="I99" s="29">
        <v>1506</v>
      </c>
      <c r="J99" s="28">
        <v>30</v>
      </c>
      <c r="K99" s="6">
        <v>21</v>
      </c>
      <c r="L99" s="6" t="str">
        <f>VLOOKUP($G99,Data!$A:$F,6,0)</f>
        <v>successful</v>
      </c>
      <c r="M99" s="6"/>
      <c r="N99" s="6"/>
      <c r="O99" s="6"/>
    </row>
    <row r="100" spans="1:15" x14ac:dyDescent="0.45">
      <c r="A100" s="6" t="s">
        <v>8312</v>
      </c>
      <c r="B100" s="6" t="s">
        <v>8230</v>
      </c>
      <c r="C100" s="6" t="str">
        <f>VLOOKUP($B100,'Supplimental Sources'!$I$7:$K$27,2,0)</f>
        <v>France</v>
      </c>
      <c r="D100" s="6" t="str">
        <f>VLOOKUP($B100,'Supplimental Sources'!$I$7:$K$27,3,0)</f>
        <v>European Union</v>
      </c>
      <c r="E100" s="6" t="s">
        <v>8386</v>
      </c>
      <c r="F100" s="6" t="s">
        <v>8373</v>
      </c>
      <c r="G100" s="6">
        <v>86</v>
      </c>
      <c r="H100" s="29">
        <v>6000</v>
      </c>
      <c r="I100" s="29">
        <v>6388</v>
      </c>
      <c r="J100" s="28">
        <v>74.041666666656965</v>
      </c>
      <c r="K100" s="6">
        <v>17</v>
      </c>
      <c r="L100" s="6" t="str">
        <f>VLOOKUP($G100,Data!$A:$F,6,0)</f>
        <v>successful</v>
      </c>
      <c r="M100" s="6"/>
      <c r="N100" s="6"/>
      <c r="O100" s="6"/>
    </row>
    <row r="101" spans="1:15" x14ac:dyDescent="0.45">
      <c r="A101" s="6" t="s">
        <v>8312</v>
      </c>
      <c r="B101" s="6" t="s">
        <v>8224</v>
      </c>
      <c r="C101" s="6" t="str">
        <f>VLOOKUP($B101,'Supplimental Sources'!$I$7:$K$27,2,0)</f>
        <v>United States</v>
      </c>
      <c r="D101" s="6" t="str">
        <f>VLOOKUP($B101,'Supplimental Sources'!$I$7:$K$27,3,0)</f>
        <v>United States</v>
      </c>
      <c r="E101" s="6" t="s">
        <v>8375</v>
      </c>
      <c r="F101" s="6" t="s">
        <v>8369</v>
      </c>
      <c r="G101" s="6">
        <v>87</v>
      </c>
      <c r="H101" s="29">
        <v>2500</v>
      </c>
      <c r="I101" s="29">
        <v>2615</v>
      </c>
      <c r="J101" s="28">
        <v>9.5307523148076143</v>
      </c>
      <c r="K101" s="6">
        <v>25</v>
      </c>
      <c r="L101" s="6" t="str">
        <f>VLOOKUP($G101,Data!$A:$F,6,0)</f>
        <v>successful</v>
      </c>
      <c r="M101" s="6"/>
      <c r="N101" s="6"/>
      <c r="O101" s="6"/>
    </row>
    <row r="102" spans="1:15" x14ac:dyDescent="0.45">
      <c r="A102" s="6" t="s">
        <v>8312</v>
      </c>
      <c r="B102" s="6" t="s">
        <v>8224</v>
      </c>
      <c r="C102" s="6" t="str">
        <f>VLOOKUP($B102,'Supplimental Sources'!$I$7:$K$27,2,0)</f>
        <v>United States</v>
      </c>
      <c r="D102" s="6" t="str">
        <f>VLOOKUP($B102,'Supplimental Sources'!$I$7:$K$27,3,0)</f>
        <v>United States</v>
      </c>
      <c r="E102" s="6" t="s">
        <v>8385</v>
      </c>
      <c r="F102" s="6" t="s">
        <v>8369</v>
      </c>
      <c r="G102" s="6">
        <v>88</v>
      </c>
      <c r="H102" s="29">
        <v>3500</v>
      </c>
      <c r="I102" s="29">
        <v>3600</v>
      </c>
      <c r="J102" s="28">
        <v>26</v>
      </c>
      <c r="K102" s="6">
        <v>60</v>
      </c>
      <c r="L102" s="6" t="str">
        <f>VLOOKUP($G102,Data!$A:$F,6,0)</f>
        <v>successful</v>
      </c>
      <c r="M102" s="6"/>
      <c r="N102" s="6"/>
      <c r="O102" s="6"/>
    </row>
    <row r="103" spans="1:15" x14ac:dyDescent="0.45">
      <c r="A103" s="6" t="s">
        <v>8312</v>
      </c>
      <c r="B103" s="6" t="s">
        <v>8224</v>
      </c>
      <c r="C103" s="6" t="str">
        <f>VLOOKUP($B103,'Supplimental Sources'!$I$7:$K$27,2,0)</f>
        <v>United States</v>
      </c>
      <c r="D103" s="6" t="str">
        <f>VLOOKUP($B103,'Supplimental Sources'!$I$7:$K$27,3,0)</f>
        <v>United States</v>
      </c>
      <c r="E103" s="6" t="s">
        <v>8384</v>
      </c>
      <c r="F103" s="6" t="s">
        <v>8369</v>
      </c>
      <c r="G103" s="6">
        <v>89</v>
      </c>
      <c r="H103" s="29">
        <v>6000</v>
      </c>
      <c r="I103" s="29">
        <v>6904</v>
      </c>
      <c r="J103" s="28">
        <v>25</v>
      </c>
      <c r="K103" s="6">
        <v>56</v>
      </c>
      <c r="L103" s="6" t="str">
        <f>VLOOKUP($G103,Data!$A:$F,6,0)</f>
        <v>successful</v>
      </c>
      <c r="M103" s="6"/>
      <c r="N103" s="6"/>
      <c r="O103" s="6"/>
    </row>
    <row r="104" spans="1:15" x14ac:dyDescent="0.45">
      <c r="A104" s="6" t="s">
        <v>8312</v>
      </c>
      <c r="B104" s="6" t="s">
        <v>8224</v>
      </c>
      <c r="C104" s="6" t="str">
        <f>VLOOKUP($B104,'Supplimental Sources'!$I$7:$K$27,2,0)</f>
        <v>United States</v>
      </c>
      <c r="D104" s="6" t="str">
        <f>VLOOKUP($B104,'Supplimental Sources'!$I$7:$K$27,3,0)</f>
        <v>United States</v>
      </c>
      <c r="E104" s="6" t="s">
        <v>8382</v>
      </c>
      <c r="F104" s="6" t="s">
        <v>8380</v>
      </c>
      <c r="G104" s="6">
        <v>90</v>
      </c>
      <c r="H104" s="29">
        <v>500</v>
      </c>
      <c r="I104" s="29">
        <v>502</v>
      </c>
      <c r="J104" s="28">
        <v>30</v>
      </c>
      <c r="K104" s="6">
        <v>16</v>
      </c>
      <c r="L104" s="6" t="str">
        <f>VLOOKUP($G104,Data!$A:$F,6,0)</f>
        <v>successful</v>
      </c>
      <c r="M104" s="6"/>
      <c r="N104" s="6"/>
      <c r="O104" s="6"/>
    </row>
    <row r="105" spans="1:15" x14ac:dyDescent="0.45">
      <c r="A105" s="6" t="s">
        <v>8312</v>
      </c>
      <c r="B105" s="6" t="s">
        <v>8224</v>
      </c>
      <c r="C105" s="6" t="str">
        <f>VLOOKUP($B105,'Supplimental Sources'!$I$7:$K$27,2,0)</f>
        <v>United States</v>
      </c>
      <c r="D105" s="6" t="str">
        <f>VLOOKUP($B105,'Supplimental Sources'!$I$7:$K$27,3,0)</f>
        <v>United States</v>
      </c>
      <c r="E105" s="6" t="s">
        <v>8382</v>
      </c>
      <c r="F105" s="6" t="s">
        <v>8378</v>
      </c>
      <c r="G105" s="6">
        <v>91</v>
      </c>
      <c r="H105" s="29">
        <v>3000</v>
      </c>
      <c r="I105" s="29">
        <v>3600</v>
      </c>
      <c r="J105" s="28">
        <v>61</v>
      </c>
      <c r="K105" s="6">
        <v>46</v>
      </c>
      <c r="L105" s="6" t="str">
        <f>VLOOKUP($G105,Data!$A:$F,6,0)</f>
        <v>successful</v>
      </c>
      <c r="M105" s="6"/>
      <c r="N105" s="6"/>
      <c r="O105" s="6"/>
    </row>
    <row r="106" spans="1:15" x14ac:dyDescent="0.45">
      <c r="A106" s="6" t="s">
        <v>8312</v>
      </c>
      <c r="B106" s="6" t="s">
        <v>8229</v>
      </c>
      <c r="C106" s="6" t="str">
        <f>VLOOKUP($B106,'Supplimental Sources'!$I$7:$K$27,2,0)</f>
        <v>Canada</v>
      </c>
      <c r="D106" s="6" t="str">
        <f>VLOOKUP($B106,'Supplimental Sources'!$I$7:$K$27,3,0)</f>
        <v>Canada</v>
      </c>
      <c r="E106" s="6" t="s">
        <v>8387</v>
      </c>
      <c r="F106" s="6" t="s">
        <v>8381</v>
      </c>
      <c r="G106" s="6">
        <v>92</v>
      </c>
      <c r="H106" s="29">
        <v>5000</v>
      </c>
      <c r="I106" s="29">
        <v>5260</v>
      </c>
      <c r="J106" s="28">
        <v>46.134456018509809</v>
      </c>
      <c r="K106" s="6">
        <v>43</v>
      </c>
      <c r="L106" s="6" t="str">
        <f>VLOOKUP($G106,Data!$A:$F,6,0)</f>
        <v>successful</v>
      </c>
      <c r="M106" s="6"/>
      <c r="N106" s="6"/>
      <c r="O106" s="6"/>
    </row>
    <row r="107" spans="1:15" x14ac:dyDescent="0.45">
      <c r="A107" s="6" t="s">
        <v>8312</v>
      </c>
      <c r="B107" s="6" t="s">
        <v>8224</v>
      </c>
      <c r="C107" s="6" t="str">
        <f>VLOOKUP($B107,'Supplimental Sources'!$I$7:$K$27,2,0)</f>
        <v>United States</v>
      </c>
      <c r="D107" s="6" t="str">
        <f>VLOOKUP($B107,'Supplimental Sources'!$I$7:$K$27,3,0)</f>
        <v>United States</v>
      </c>
      <c r="E107" s="6" t="s">
        <v>8383</v>
      </c>
      <c r="F107" s="6" t="s">
        <v>8380</v>
      </c>
      <c r="G107" s="6">
        <v>93</v>
      </c>
      <c r="H107" s="29">
        <v>1000</v>
      </c>
      <c r="I107" s="29">
        <v>1106</v>
      </c>
      <c r="J107" s="28">
        <v>28.01693287037051</v>
      </c>
      <c r="K107" s="6">
        <v>15</v>
      </c>
      <c r="L107" s="6" t="str">
        <f>VLOOKUP($G107,Data!$A:$F,6,0)</f>
        <v>successful</v>
      </c>
      <c r="M107" s="6"/>
      <c r="N107" s="6"/>
      <c r="O107" s="6"/>
    </row>
    <row r="108" spans="1:15" x14ac:dyDescent="0.45">
      <c r="A108" s="6" t="s">
        <v>8312</v>
      </c>
      <c r="B108" s="6" t="s">
        <v>8225</v>
      </c>
      <c r="C108" s="6" t="str">
        <f>VLOOKUP($B108,'Supplimental Sources'!$I$7:$K$27,2,0)</f>
        <v>United Kingdom</v>
      </c>
      <c r="D108" s="6" t="str">
        <f>VLOOKUP($B108,'Supplimental Sources'!$I$7:$K$27,3,0)</f>
        <v>United Kingdom</v>
      </c>
      <c r="E108" s="6" t="s">
        <v>8385</v>
      </c>
      <c r="F108" s="6" t="s">
        <v>8378</v>
      </c>
      <c r="G108" s="6">
        <v>94</v>
      </c>
      <c r="H108" s="29">
        <v>250</v>
      </c>
      <c r="I108" s="29">
        <v>260</v>
      </c>
      <c r="J108" s="28">
        <v>20</v>
      </c>
      <c r="K108" s="6">
        <v>12</v>
      </c>
      <c r="L108" s="6" t="str">
        <f>VLOOKUP($G108,Data!$A:$F,6,0)</f>
        <v>successful</v>
      </c>
      <c r="M108" s="6"/>
      <c r="N108" s="6"/>
      <c r="O108" s="6"/>
    </row>
    <row r="109" spans="1:15" x14ac:dyDescent="0.45">
      <c r="A109" s="6" t="s">
        <v>8312</v>
      </c>
      <c r="B109" s="6" t="s">
        <v>8224</v>
      </c>
      <c r="C109" s="6" t="str">
        <f>VLOOKUP($B109,'Supplimental Sources'!$I$7:$K$27,2,0)</f>
        <v>United States</v>
      </c>
      <c r="D109" s="6" t="str">
        <f>VLOOKUP($B109,'Supplimental Sources'!$I$7:$K$27,3,0)</f>
        <v>United States</v>
      </c>
      <c r="E109" s="6" t="s">
        <v>8383</v>
      </c>
      <c r="F109" s="6" t="s">
        <v>8376</v>
      </c>
      <c r="G109" s="6">
        <v>95</v>
      </c>
      <c r="H109" s="29">
        <v>350</v>
      </c>
      <c r="I109" s="29">
        <v>460</v>
      </c>
      <c r="J109" s="28">
        <v>30</v>
      </c>
      <c r="K109" s="6">
        <v>21</v>
      </c>
      <c r="L109" s="6" t="str">
        <f>VLOOKUP($G109,Data!$A:$F,6,0)</f>
        <v>successful</v>
      </c>
      <c r="M109" s="6"/>
      <c r="N109" s="6"/>
      <c r="O109" s="6"/>
    </row>
    <row r="110" spans="1:15" x14ac:dyDescent="0.45">
      <c r="A110" s="6" t="s">
        <v>8312</v>
      </c>
      <c r="B110" s="6" t="s">
        <v>8224</v>
      </c>
      <c r="C110" s="6" t="str">
        <f>VLOOKUP($B110,'Supplimental Sources'!$I$7:$K$27,2,0)</f>
        <v>United States</v>
      </c>
      <c r="D110" s="6" t="str">
        <f>VLOOKUP($B110,'Supplimental Sources'!$I$7:$K$27,3,0)</f>
        <v>United States</v>
      </c>
      <c r="E110" s="6" t="s">
        <v>8375</v>
      </c>
      <c r="F110" s="6" t="s">
        <v>8369</v>
      </c>
      <c r="G110" s="6">
        <v>96</v>
      </c>
      <c r="H110" s="29">
        <v>1500</v>
      </c>
      <c r="I110" s="29">
        <v>1720</v>
      </c>
      <c r="J110" s="28">
        <v>66.462488425924676</v>
      </c>
      <c r="K110" s="6">
        <v>34</v>
      </c>
      <c r="L110" s="6" t="str">
        <f>VLOOKUP($G110,Data!$A:$F,6,0)</f>
        <v>successful</v>
      </c>
      <c r="M110" s="6"/>
      <c r="N110" s="6"/>
      <c r="O110" s="6"/>
    </row>
    <row r="111" spans="1:15" x14ac:dyDescent="0.45">
      <c r="A111" s="6" t="s">
        <v>8312</v>
      </c>
      <c r="B111" s="6" t="s">
        <v>8224</v>
      </c>
      <c r="C111" s="6" t="str">
        <f>VLOOKUP($B111,'Supplimental Sources'!$I$7:$K$27,2,0)</f>
        <v>United States</v>
      </c>
      <c r="D111" s="6" t="str">
        <f>VLOOKUP($B111,'Supplimental Sources'!$I$7:$K$27,3,0)</f>
        <v>United States</v>
      </c>
      <c r="E111" s="6" t="s">
        <v>8382</v>
      </c>
      <c r="F111" s="6" t="s">
        <v>8380</v>
      </c>
      <c r="G111" s="6">
        <v>97</v>
      </c>
      <c r="H111" s="29">
        <v>400</v>
      </c>
      <c r="I111" s="29">
        <v>425</v>
      </c>
      <c r="J111" s="28">
        <v>30</v>
      </c>
      <c r="K111" s="6">
        <v>8</v>
      </c>
      <c r="L111" s="6" t="str">
        <f>VLOOKUP($G111,Data!$A:$F,6,0)</f>
        <v>successful</v>
      </c>
      <c r="M111" s="6"/>
      <c r="N111" s="6"/>
      <c r="O111" s="6"/>
    </row>
    <row r="112" spans="1:15" x14ac:dyDescent="0.45">
      <c r="A112" s="6" t="s">
        <v>8312</v>
      </c>
      <c r="B112" s="6" t="s">
        <v>8224</v>
      </c>
      <c r="C112" s="6" t="str">
        <f>VLOOKUP($B112,'Supplimental Sources'!$I$7:$K$27,2,0)</f>
        <v>United States</v>
      </c>
      <c r="D112" s="6" t="str">
        <f>VLOOKUP($B112,'Supplimental Sources'!$I$7:$K$27,3,0)</f>
        <v>United States</v>
      </c>
      <c r="E112" s="6" t="s">
        <v>8383</v>
      </c>
      <c r="F112" s="6" t="s">
        <v>8374</v>
      </c>
      <c r="G112" s="6">
        <v>98</v>
      </c>
      <c r="H112" s="29">
        <v>3200</v>
      </c>
      <c r="I112" s="29">
        <v>3400</v>
      </c>
      <c r="J112" s="28">
        <v>36.184328703697247</v>
      </c>
      <c r="K112" s="6">
        <v>60</v>
      </c>
      <c r="L112" s="6" t="str">
        <f>VLOOKUP($G112,Data!$A:$F,6,0)</f>
        <v>successful</v>
      </c>
      <c r="M112" s="6"/>
      <c r="N112" s="6"/>
      <c r="O112" s="6"/>
    </row>
    <row r="113" spans="1:15" x14ac:dyDescent="0.45">
      <c r="A113" s="6" t="s">
        <v>8312</v>
      </c>
      <c r="B113" s="6" t="s">
        <v>8224</v>
      </c>
      <c r="C113" s="6" t="str">
        <f>VLOOKUP($B113,'Supplimental Sources'!$I$7:$K$27,2,0)</f>
        <v>United States</v>
      </c>
      <c r="D113" s="6" t="str">
        <f>VLOOKUP($B113,'Supplimental Sources'!$I$7:$K$27,3,0)</f>
        <v>United States</v>
      </c>
      <c r="E113" s="6" t="s">
        <v>8384</v>
      </c>
      <c r="F113" s="6" t="s">
        <v>8381</v>
      </c>
      <c r="G113" s="6">
        <v>99</v>
      </c>
      <c r="H113" s="29">
        <v>1500</v>
      </c>
      <c r="I113" s="29">
        <v>1590.29</v>
      </c>
      <c r="J113" s="28">
        <v>30</v>
      </c>
      <c r="K113" s="6">
        <v>39</v>
      </c>
      <c r="L113" s="6" t="str">
        <f>VLOOKUP($G113,Data!$A:$F,6,0)</f>
        <v>successful</v>
      </c>
      <c r="M113" s="6"/>
      <c r="N113" s="6"/>
      <c r="O113" s="6"/>
    </row>
    <row r="114" spans="1:15" x14ac:dyDescent="0.45">
      <c r="A114" s="6" t="s">
        <v>8312</v>
      </c>
      <c r="B114" s="6" t="s">
        <v>8224</v>
      </c>
      <c r="C114" s="6" t="str">
        <f>VLOOKUP($B114,'Supplimental Sources'!$I$7:$K$27,2,0)</f>
        <v>United States</v>
      </c>
      <c r="D114" s="6" t="str">
        <f>VLOOKUP($B114,'Supplimental Sources'!$I$7:$K$27,3,0)</f>
        <v>United States</v>
      </c>
      <c r="E114" s="6" t="s">
        <v>8383</v>
      </c>
      <c r="F114" s="6" t="s">
        <v>8373</v>
      </c>
      <c r="G114" s="6">
        <v>100</v>
      </c>
      <c r="H114" s="29">
        <v>5000</v>
      </c>
      <c r="I114" s="29">
        <v>5000</v>
      </c>
      <c r="J114" s="28">
        <v>20.041666666664241</v>
      </c>
      <c r="K114" s="6">
        <v>26</v>
      </c>
      <c r="L114" s="6" t="str">
        <f>VLOOKUP($G114,Data!$A:$F,6,0)</f>
        <v>successful</v>
      </c>
      <c r="M114" s="6"/>
      <c r="N114" s="6"/>
      <c r="O114" s="6"/>
    </row>
    <row r="115" spans="1:15" x14ac:dyDescent="0.45">
      <c r="A115" s="6" t="s">
        <v>8312</v>
      </c>
      <c r="B115" s="6" t="s">
        <v>8224</v>
      </c>
      <c r="C115" s="6" t="str">
        <f>VLOOKUP($B115,'Supplimental Sources'!$I$7:$K$27,2,0)</f>
        <v>United States</v>
      </c>
      <c r="D115" s="6" t="str">
        <f>VLOOKUP($B115,'Supplimental Sources'!$I$7:$K$27,3,0)</f>
        <v>United States</v>
      </c>
      <c r="E115" s="6" t="s">
        <v>8383</v>
      </c>
      <c r="F115" s="6" t="s">
        <v>8381</v>
      </c>
      <c r="G115" s="6">
        <v>101</v>
      </c>
      <c r="H115" s="29">
        <v>3500</v>
      </c>
      <c r="I115" s="29">
        <v>3500</v>
      </c>
      <c r="J115" s="28">
        <v>24</v>
      </c>
      <c r="K115" s="6">
        <v>35</v>
      </c>
      <c r="L115" s="6" t="str">
        <f>VLOOKUP($G115,Data!$A:$F,6,0)</f>
        <v>successful</v>
      </c>
      <c r="M115" s="6"/>
      <c r="N115" s="6"/>
      <c r="O115" s="6"/>
    </row>
    <row r="116" spans="1:15" x14ac:dyDescent="0.45">
      <c r="A116" s="6" t="s">
        <v>8312</v>
      </c>
      <c r="B116" s="6" t="s">
        <v>8224</v>
      </c>
      <c r="C116" s="6" t="str">
        <f>VLOOKUP($B116,'Supplimental Sources'!$I$7:$K$27,2,0)</f>
        <v>United States</v>
      </c>
      <c r="D116" s="6" t="str">
        <f>VLOOKUP($B116,'Supplimental Sources'!$I$7:$K$27,3,0)</f>
        <v>United States</v>
      </c>
      <c r="E116" s="6" t="s">
        <v>8375</v>
      </c>
      <c r="F116" s="6" t="s">
        <v>8374</v>
      </c>
      <c r="G116" s="6">
        <v>102</v>
      </c>
      <c r="H116" s="29">
        <v>6000</v>
      </c>
      <c r="I116" s="29">
        <v>7665</v>
      </c>
      <c r="J116" s="28">
        <v>30</v>
      </c>
      <c r="K116" s="6">
        <v>65</v>
      </c>
      <c r="L116" s="6" t="str">
        <f>VLOOKUP($G116,Data!$A:$F,6,0)</f>
        <v>successful</v>
      </c>
      <c r="M116" s="6"/>
      <c r="N116" s="6"/>
      <c r="O116" s="6"/>
    </row>
    <row r="117" spans="1:15" x14ac:dyDescent="0.45">
      <c r="A117" s="6" t="s">
        <v>8312</v>
      </c>
      <c r="B117" s="6" t="s">
        <v>8225</v>
      </c>
      <c r="C117" s="6" t="str">
        <f>VLOOKUP($B117,'Supplimental Sources'!$I$7:$K$27,2,0)</f>
        <v>United Kingdom</v>
      </c>
      <c r="D117" s="6" t="str">
        <f>VLOOKUP($B117,'Supplimental Sources'!$I$7:$K$27,3,0)</f>
        <v>United Kingdom</v>
      </c>
      <c r="E117" s="6" t="s">
        <v>8385</v>
      </c>
      <c r="F117" s="6" t="s">
        <v>8377</v>
      </c>
      <c r="G117" s="6">
        <v>103</v>
      </c>
      <c r="H117" s="29">
        <v>1300</v>
      </c>
      <c r="I117" s="29">
        <v>1367</v>
      </c>
      <c r="J117" s="28">
        <v>23</v>
      </c>
      <c r="K117" s="6">
        <v>49</v>
      </c>
      <c r="L117" s="6" t="str">
        <f>VLOOKUP($G117,Data!$A:$F,6,0)</f>
        <v>successful</v>
      </c>
      <c r="M117" s="6"/>
      <c r="N117" s="6"/>
      <c r="O117" s="6"/>
    </row>
    <row r="118" spans="1:15" x14ac:dyDescent="0.45">
      <c r="A118" s="6" t="s">
        <v>8312</v>
      </c>
      <c r="B118" s="6" t="s">
        <v>8224</v>
      </c>
      <c r="C118" s="6" t="str">
        <f>VLOOKUP($B118,'Supplimental Sources'!$I$7:$K$27,2,0)</f>
        <v>United States</v>
      </c>
      <c r="D118" s="6" t="str">
        <f>VLOOKUP($B118,'Supplimental Sources'!$I$7:$K$27,3,0)</f>
        <v>United States</v>
      </c>
      <c r="E118" s="6" t="s">
        <v>8382</v>
      </c>
      <c r="F118" s="6" t="s">
        <v>8378</v>
      </c>
      <c r="G118" s="6">
        <v>104</v>
      </c>
      <c r="H118" s="29">
        <v>500</v>
      </c>
      <c r="I118" s="29">
        <v>600</v>
      </c>
      <c r="J118" s="28">
        <v>23.34645833333343</v>
      </c>
      <c r="K118" s="6">
        <v>10</v>
      </c>
      <c r="L118" s="6" t="str">
        <f>VLOOKUP($G118,Data!$A:$F,6,0)</f>
        <v>successful</v>
      </c>
      <c r="M118" s="6"/>
      <c r="N118" s="6"/>
      <c r="O118" s="6"/>
    </row>
    <row r="119" spans="1:15" x14ac:dyDescent="0.45">
      <c r="A119" s="6" t="s">
        <v>8312</v>
      </c>
      <c r="B119" s="6" t="s">
        <v>8224</v>
      </c>
      <c r="C119" s="6" t="str">
        <f>VLOOKUP($B119,'Supplimental Sources'!$I$7:$K$27,2,0)</f>
        <v>United States</v>
      </c>
      <c r="D119" s="6" t="str">
        <f>VLOOKUP($B119,'Supplimental Sources'!$I$7:$K$27,3,0)</f>
        <v>United States</v>
      </c>
      <c r="E119" s="6" t="s">
        <v>8387</v>
      </c>
      <c r="F119" s="6" t="s">
        <v>8379</v>
      </c>
      <c r="G119" s="6">
        <v>105</v>
      </c>
      <c r="H119" s="29">
        <v>2200</v>
      </c>
      <c r="I119" s="29">
        <v>2363</v>
      </c>
      <c r="J119" s="28">
        <v>18.275231481486117</v>
      </c>
      <c r="K119" s="6">
        <v>60</v>
      </c>
      <c r="L119" s="6" t="str">
        <f>VLOOKUP($G119,Data!$A:$F,6,0)</f>
        <v>successful</v>
      </c>
      <c r="M119" s="6"/>
      <c r="N119" s="6"/>
      <c r="O119" s="6"/>
    </row>
    <row r="120" spans="1:15" x14ac:dyDescent="0.45">
      <c r="A120" s="6" t="s">
        <v>8312</v>
      </c>
      <c r="B120" s="6" t="s">
        <v>8224</v>
      </c>
      <c r="C120" s="6" t="str">
        <f>VLOOKUP($B120,'Supplimental Sources'!$I$7:$K$27,2,0)</f>
        <v>United States</v>
      </c>
      <c r="D120" s="6" t="str">
        <f>VLOOKUP($B120,'Supplimental Sources'!$I$7:$K$27,3,0)</f>
        <v>United States</v>
      </c>
      <c r="E120" s="6" t="s">
        <v>8383</v>
      </c>
      <c r="F120" s="6" t="s">
        <v>8378</v>
      </c>
      <c r="G120" s="6">
        <v>106</v>
      </c>
      <c r="H120" s="29">
        <v>5000</v>
      </c>
      <c r="I120" s="29">
        <v>5025</v>
      </c>
      <c r="J120" s="28">
        <v>14</v>
      </c>
      <c r="K120" s="6">
        <v>27</v>
      </c>
      <c r="L120" s="6" t="str">
        <f>VLOOKUP($G120,Data!$A:$F,6,0)</f>
        <v>successful</v>
      </c>
      <c r="M120" s="6"/>
      <c r="N120" s="6"/>
      <c r="O120" s="6"/>
    </row>
    <row r="121" spans="1:15" x14ac:dyDescent="0.45">
      <c r="A121" s="6" t="s">
        <v>8312</v>
      </c>
      <c r="B121" s="6" t="s">
        <v>8224</v>
      </c>
      <c r="C121" s="6" t="str">
        <f>VLOOKUP($B121,'Supplimental Sources'!$I$7:$K$27,2,0)</f>
        <v>United States</v>
      </c>
      <c r="D121" s="6" t="str">
        <f>VLOOKUP($B121,'Supplimental Sources'!$I$7:$K$27,3,0)</f>
        <v>United States</v>
      </c>
      <c r="E121" s="6" t="s">
        <v>8382</v>
      </c>
      <c r="F121" s="6" t="s">
        <v>8379</v>
      </c>
      <c r="G121" s="6">
        <v>107</v>
      </c>
      <c r="H121" s="29">
        <v>7500</v>
      </c>
      <c r="I121" s="29">
        <v>7685</v>
      </c>
      <c r="J121" s="28">
        <v>22</v>
      </c>
      <c r="K121" s="6">
        <v>69</v>
      </c>
      <c r="L121" s="6" t="str">
        <f>VLOOKUP($G121,Data!$A:$F,6,0)</f>
        <v>successful</v>
      </c>
      <c r="M121" s="6"/>
      <c r="N121" s="6"/>
      <c r="O121" s="6"/>
    </row>
    <row r="122" spans="1:15" x14ac:dyDescent="0.45">
      <c r="A122" s="6" t="s">
        <v>8312</v>
      </c>
      <c r="B122" s="6" t="s">
        <v>8224</v>
      </c>
      <c r="C122" s="6" t="str">
        <f>VLOOKUP($B122,'Supplimental Sources'!$I$7:$K$27,2,0)</f>
        <v>United States</v>
      </c>
      <c r="D122" s="6" t="str">
        <f>VLOOKUP($B122,'Supplimental Sources'!$I$7:$K$27,3,0)</f>
        <v>United States</v>
      </c>
      <c r="E122" s="6" t="s">
        <v>8384</v>
      </c>
      <c r="F122" s="6" t="s">
        <v>8379</v>
      </c>
      <c r="G122" s="6">
        <v>108</v>
      </c>
      <c r="H122" s="29">
        <v>1500</v>
      </c>
      <c r="I122" s="29">
        <v>3700</v>
      </c>
      <c r="J122" s="28">
        <v>60</v>
      </c>
      <c r="K122" s="6">
        <v>47</v>
      </c>
      <c r="L122" s="6" t="str">
        <f>VLOOKUP($G122,Data!$A:$F,6,0)</f>
        <v>successful</v>
      </c>
      <c r="M122" s="6"/>
      <c r="N122" s="6"/>
      <c r="O122" s="6"/>
    </row>
    <row r="123" spans="1:15" x14ac:dyDescent="0.45">
      <c r="A123" s="6" t="s">
        <v>8312</v>
      </c>
      <c r="B123" s="6" t="s">
        <v>8224</v>
      </c>
      <c r="C123" s="6" t="str">
        <f>VLOOKUP($B123,'Supplimental Sources'!$I$7:$K$27,2,0)</f>
        <v>United States</v>
      </c>
      <c r="D123" s="6" t="str">
        <f>VLOOKUP($B123,'Supplimental Sources'!$I$7:$K$27,3,0)</f>
        <v>United States</v>
      </c>
      <c r="E123" s="6" t="s">
        <v>8382</v>
      </c>
      <c r="F123" s="6" t="s">
        <v>8376</v>
      </c>
      <c r="G123" s="6">
        <v>109</v>
      </c>
      <c r="H123" s="29">
        <v>1000</v>
      </c>
      <c r="I123" s="29">
        <v>2195</v>
      </c>
      <c r="J123" s="28">
        <v>30</v>
      </c>
      <c r="K123" s="6">
        <v>47</v>
      </c>
      <c r="L123" s="6" t="str">
        <f>VLOOKUP($G123,Data!$A:$F,6,0)</f>
        <v>successful</v>
      </c>
      <c r="M123" s="6"/>
      <c r="N123" s="6"/>
      <c r="O123" s="6"/>
    </row>
    <row r="124" spans="1:15" x14ac:dyDescent="0.45">
      <c r="A124" s="6" t="s">
        <v>8312</v>
      </c>
      <c r="B124" s="6" t="s">
        <v>8224</v>
      </c>
      <c r="C124" s="6" t="str">
        <f>VLOOKUP($B124,'Supplimental Sources'!$I$7:$K$27,2,0)</f>
        <v>United States</v>
      </c>
      <c r="D124" s="6" t="str">
        <f>VLOOKUP($B124,'Supplimental Sources'!$I$7:$K$27,3,0)</f>
        <v>United States</v>
      </c>
      <c r="E124" s="6" t="s">
        <v>8384</v>
      </c>
      <c r="F124" s="6" t="s">
        <v>8373</v>
      </c>
      <c r="G124" s="6">
        <v>110</v>
      </c>
      <c r="H124" s="29">
        <v>1300</v>
      </c>
      <c r="I124" s="29">
        <v>1700</v>
      </c>
      <c r="J124" s="28">
        <v>34.299618055549217</v>
      </c>
      <c r="K124" s="6">
        <v>26</v>
      </c>
      <c r="L124" s="6" t="str">
        <f>VLOOKUP($G124,Data!$A:$F,6,0)</f>
        <v>successful</v>
      </c>
      <c r="M124" s="6"/>
      <c r="N124" s="6"/>
      <c r="O124" s="6"/>
    </row>
    <row r="125" spans="1:15" x14ac:dyDescent="0.45">
      <c r="A125" s="6" t="s">
        <v>8312</v>
      </c>
      <c r="B125" s="6" t="s">
        <v>8226</v>
      </c>
      <c r="C125" s="6" t="str">
        <f>VLOOKUP($B125,'Supplimental Sources'!$I$7:$K$27,2,0)</f>
        <v>Australia</v>
      </c>
      <c r="D125" s="6" t="str">
        <f>VLOOKUP($B125,'Supplimental Sources'!$I$7:$K$27,3,0)</f>
        <v>Australia</v>
      </c>
      <c r="E125" s="6" t="s">
        <v>8386</v>
      </c>
      <c r="F125" s="6" t="s">
        <v>8369</v>
      </c>
      <c r="G125" s="6">
        <v>111</v>
      </c>
      <c r="H125" s="29">
        <v>3500</v>
      </c>
      <c r="I125" s="29">
        <v>5410</v>
      </c>
      <c r="J125" s="28">
        <v>30</v>
      </c>
      <c r="K125" s="6">
        <v>53</v>
      </c>
      <c r="L125" s="6" t="str">
        <f>VLOOKUP($G125,Data!$A:$F,6,0)</f>
        <v>successful</v>
      </c>
      <c r="M125" s="6"/>
      <c r="N125" s="6"/>
      <c r="O125" s="6"/>
    </row>
    <row r="126" spans="1:15" x14ac:dyDescent="0.45">
      <c r="A126" s="6" t="s">
        <v>8312</v>
      </c>
      <c r="B126" s="6" t="s">
        <v>8224</v>
      </c>
      <c r="C126" s="6" t="str">
        <f>VLOOKUP($B126,'Supplimental Sources'!$I$7:$K$27,2,0)</f>
        <v>United States</v>
      </c>
      <c r="D126" s="6" t="str">
        <f>VLOOKUP($B126,'Supplimental Sources'!$I$7:$K$27,3,0)</f>
        <v>United States</v>
      </c>
      <c r="E126" s="6" t="s">
        <v>8385</v>
      </c>
      <c r="F126" s="6" t="s">
        <v>8378</v>
      </c>
      <c r="G126" s="6">
        <v>112</v>
      </c>
      <c r="H126" s="29">
        <v>5000</v>
      </c>
      <c r="I126" s="29">
        <v>5200</v>
      </c>
      <c r="J126" s="28">
        <v>24.040300925924385</v>
      </c>
      <c r="K126" s="6">
        <v>81</v>
      </c>
      <c r="L126" s="6" t="str">
        <f>VLOOKUP($G126,Data!$A:$F,6,0)</f>
        <v>successful</v>
      </c>
      <c r="M126" s="6"/>
      <c r="N126" s="6"/>
      <c r="O126" s="6"/>
    </row>
    <row r="127" spans="1:15" x14ac:dyDescent="0.45">
      <c r="A127" s="6" t="s">
        <v>8312</v>
      </c>
      <c r="B127" s="6" t="s">
        <v>8224</v>
      </c>
      <c r="C127" s="6" t="str">
        <f>VLOOKUP($B127,'Supplimental Sources'!$I$7:$K$27,2,0)</f>
        <v>United States</v>
      </c>
      <c r="D127" s="6" t="str">
        <f>VLOOKUP($B127,'Supplimental Sources'!$I$7:$K$27,3,0)</f>
        <v>United States</v>
      </c>
      <c r="E127" s="6" t="s">
        <v>8382</v>
      </c>
      <c r="F127" s="6" t="s">
        <v>8370</v>
      </c>
      <c r="G127" s="6">
        <v>113</v>
      </c>
      <c r="H127" s="29">
        <v>5000</v>
      </c>
      <c r="I127" s="29">
        <v>7050</v>
      </c>
      <c r="J127" s="28">
        <v>7.8665740740761976</v>
      </c>
      <c r="K127" s="6">
        <v>78</v>
      </c>
      <c r="L127" s="6" t="str">
        <f>VLOOKUP($G127,Data!$A:$F,6,0)</f>
        <v>successful</v>
      </c>
      <c r="M127" s="6"/>
      <c r="N127" s="6"/>
      <c r="O127" s="6"/>
    </row>
    <row r="128" spans="1:15" x14ac:dyDescent="0.45">
      <c r="A128" s="6" t="s">
        <v>8312</v>
      </c>
      <c r="B128" s="6" t="s">
        <v>8224</v>
      </c>
      <c r="C128" s="6" t="str">
        <f>VLOOKUP($B128,'Supplimental Sources'!$I$7:$K$27,2,0)</f>
        <v>United States</v>
      </c>
      <c r="D128" s="6" t="str">
        <f>VLOOKUP($B128,'Supplimental Sources'!$I$7:$K$27,3,0)</f>
        <v>United States</v>
      </c>
      <c r="E128" s="6" t="s">
        <v>8382</v>
      </c>
      <c r="F128" s="6" t="s">
        <v>8374</v>
      </c>
      <c r="G128" s="6">
        <v>114</v>
      </c>
      <c r="H128" s="29">
        <v>3000</v>
      </c>
      <c r="I128" s="29">
        <v>3100</v>
      </c>
      <c r="J128" s="28">
        <v>60</v>
      </c>
      <c r="K128" s="6">
        <v>35</v>
      </c>
      <c r="L128" s="6" t="str">
        <f>VLOOKUP($G128,Data!$A:$F,6,0)</f>
        <v>successful</v>
      </c>
      <c r="M128" s="6"/>
      <c r="N128" s="6"/>
      <c r="O128" s="6"/>
    </row>
    <row r="129" spans="1:15" x14ac:dyDescent="0.45">
      <c r="A129" s="6" t="s">
        <v>8312</v>
      </c>
      <c r="B129" s="6" t="s">
        <v>8224</v>
      </c>
      <c r="C129" s="6" t="str">
        <f>VLOOKUP($B129,'Supplimental Sources'!$I$7:$K$27,2,0)</f>
        <v>United States</v>
      </c>
      <c r="D129" s="6" t="str">
        <f>VLOOKUP($B129,'Supplimental Sources'!$I$7:$K$27,3,0)</f>
        <v>United States</v>
      </c>
      <c r="E129" s="6" t="s">
        <v>8383</v>
      </c>
      <c r="F129" s="6" t="s">
        <v>8376</v>
      </c>
      <c r="G129" s="6">
        <v>115</v>
      </c>
      <c r="H129" s="29">
        <v>450</v>
      </c>
      <c r="I129" s="29">
        <v>632</v>
      </c>
      <c r="J129" s="28">
        <v>25</v>
      </c>
      <c r="K129" s="6">
        <v>22</v>
      </c>
      <c r="L129" s="6" t="str">
        <f>VLOOKUP($G129,Data!$A:$F,6,0)</f>
        <v>successful</v>
      </c>
      <c r="M129" s="6"/>
      <c r="N129" s="6"/>
      <c r="O129" s="6"/>
    </row>
    <row r="130" spans="1:15" x14ac:dyDescent="0.45">
      <c r="A130" s="6" t="s">
        <v>8312</v>
      </c>
      <c r="B130" s="6" t="s">
        <v>8224</v>
      </c>
      <c r="C130" s="6" t="str">
        <f>VLOOKUP($B130,'Supplimental Sources'!$I$7:$K$27,2,0)</f>
        <v>United States</v>
      </c>
      <c r="D130" s="6" t="str">
        <f>VLOOKUP($B130,'Supplimental Sources'!$I$7:$K$27,3,0)</f>
        <v>United States</v>
      </c>
      <c r="E130" s="6" t="s">
        <v>8382</v>
      </c>
      <c r="F130" s="6" t="s">
        <v>8377</v>
      </c>
      <c r="G130" s="6">
        <v>116</v>
      </c>
      <c r="H130" s="29">
        <v>3500</v>
      </c>
      <c r="I130" s="29">
        <v>3978</v>
      </c>
      <c r="J130" s="28">
        <v>45.958333333335759</v>
      </c>
      <c r="K130" s="6">
        <v>57</v>
      </c>
      <c r="L130" s="6" t="str">
        <f>VLOOKUP($G130,Data!$A:$F,6,0)</f>
        <v>successful</v>
      </c>
      <c r="M130" s="6"/>
      <c r="N130" s="6"/>
      <c r="O130" s="6"/>
    </row>
    <row r="131" spans="1:15" x14ac:dyDescent="0.45">
      <c r="A131" s="6" t="s">
        <v>8312</v>
      </c>
      <c r="B131" s="6" t="s">
        <v>8224</v>
      </c>
      <c r="C131" s="6" t="str">
        <f>VLOOKUP($B131,'Supplimental Sources'!$I$7:$K$27,2,0)</f>
        <v>United States</v>
      </c>
      <c r="D131" s="6" t="str">
        <f>VLOOKUP($B131,'Supplimental Sources'!$I$7:$K$27,3,0)</f>
        <v>United States</v>
      </c>
      <c r="E131" s="6" t="s">
        <v>8375</v>
      </c>
      <c r="F131" s="6" t="s">
        <v>8378</v>
      </c>
      <c r="G131" s="6">
        <v>117</v>
      </c>
      <c r="H131" s="29">
        <v>4500</v>
      </c>
      <c r="I131" s="29">
        <v>4522.22</v>
      </c>
      <c r="J131" s="28">
        <v>89.956666666665114</v>
      </c>
      <c r="K131" s="6">
        <v>27</v>
      </c>
      <c r="L131" s="6" t="str">
        <f>VLOOKUP($G131,Data!$A:$F,6,0)</f>
        <v>successful</v>
      </c>
      <c r="M131" s="6"/>
      <c r="N131" s="6"/>
      <c r="O131" s="6"/>
    </row>
    <row r="132" spans="1:15" x14ac:dyDescent="0.45">
      <c r="A132" s="6" t="s">
        <v>8312</v>
      </c>
      <c r="B132" s="6" t="s">
        <v>8224</v>
      </c>
      <c r="C132" s="6" t="str">
        <f>VLOOKUP($B132,'Supplimental Sources'!$I$7:$K$27,2,0)</f>
        <v>United States</v>
      </c>
      <c r="D132" s="6" t="str">
        <f>VLOOKUP($B132,'Supplimental Sources'!$I$7:$K$27,3,0)</f>
        <v>United States</v>
      </c>
      <c r="E132" s="6" t="s">
        <v>8382</v>
      </c>
      <c r="F132" s="6" t="s">
        <v>8380</v>
      </c>
      <c r="G132" s="6">
        <v>118</v>
      </c>
      <c r="H132" s="29">
        <v>5000</v>
      </c>
      <c r="I132" s="29">
        <v>5651.58</v>
      </c>
      <c r="J132" s="28">
        <v>30</v>
      </c>
      <c r="K132" s="6">
        <v>39</v>
      </c>
      <c r="L132" s="6" t="str">
        <f>VLOOKUP($G132,Data!$A:$F,6,0)</f>
        <v>successful</v>
      </c>
      <c r="M132" s="6"/>
      <c r="N132" s="6"/>
      <c r="O132" s="6"/>
    </row>
    <row r="133" spans="1:15" x14ac:dyDescent="0.45">
      <c r="A133" s="6" t="s">
        <v>8312</v>
      </c>
      <c r="B133" s="6" t="s">
        <v>8224</v>
      </c>
      <c r="C133" s="6" t="str">
        <f>VLOOKUP($B133,'Supplimental Sources'!$I$7:$K$27,2,0)</f>
        <v>United States</v>
      </c>
      <c r="D133" s="6" t="str">
        <f>VLOOKUP($B133,'Supplimental Sources'!$I$7:$K$27,3,0)</f>
        <v>United States</v>
      </c>
      <c r="E133" s="6" t="s">
        <v>8382</v>
      </c>
      <c r="F133" s="6" t="s">
        <v>8370</v>
      </c>
      <c r="G133" s="6">
        <v>119</v>
      </c>
      <c r="H133" s="29">
        <v>3250</v>
      </c>
      <c r="I133" s="29">
        <v>3398.1</v>
      </c>
      <c r="J133" s="28">
        <v>29.889050925929041</v>
      </c>
      <c r="K133" s="6">
        <v>37</v>
      </c>
      <c r="L133" s="6" t="str">
        <f>VLOOKUP($G133,Data!$A:$F,6,0)</f>
        <v>successful</v>
      </c>
      <c r="M133" s="6"/>
      <c r="N133" s="6"/>
      <c r="O133" s="6"/>
    </row>
    <row r="134" spans="1:15" x14ac:dyDescent="0.45">
      <c r="A134" s="6" t="s">
        <v>8313</v>
      </c>
      <c r="B134" s="6" t="s">
        <v>8231</v>
      </c>
      <c r="C134" s="6" t="str">
        <f>VLOOKUP($B134,'Supplimental Sources'!$I$7:$K$27,2,0)</f>
        <v>Hong Kong</v>
      </c>
      <c r="D134" s="6" t="str">
        <f>VLOOKUP($B134,'Supplimental Sources'!$I$7:$K$27,3,0)</f>
        <v>Hong Kong</v>
      </c>
      <c r="E134" s="6" t="s">
        <v>8387</v>
      </c>
      <c r="F134" s="6" t="s">
        <v>8372</v>
      </c>
      <c r="G134" s="6">
        <v>120</v>
      </c>
      <c r="H134" s="29">
        <v>70000</v>
      </c>
      <c r="I134" s="29">
        <v>10</v>
      </c>
      <c r="J134" s="28">
        <v>30</v>
      </c>
      <c r="K134" s="6">
        <v>1</v>
      </c>
      <c r="M134" s="6"/>
      <c r="N134" s="6" t="str">
        <f>VLOOKUP($G134,Data!$A:$F,6,0)</f>
        <v>canceled</v>
      </c>
      <c r="O134" s="6"/>
    </row>
    <row r="135" spans="1:15" x14ac:dyDescent="0.45">
      <c r="A135" s="6" t="s">
        <v>8313</v>
      </c>
      <c r="B135" s="6" t="s">
        <v>8224</v>
      </c>
      <c r="C135" s="6" t="str">
        <f>VLOOKUP($B135,'Supplimental Sources'!$I$7:$K$27,2,0)</f>
        <v>United States</v>
      </c>
      <c r="D135" s="6" t="str">
        <f>VLOOKUP($B135,'Supplimental Sources'!$I$7:$K$27,3,0)</f>
        <v>United States</v>
      </c>
      <c r="E135" s="6" t="s">
        <v>8386</v>
      </c>
      <c r="F135" s="6" t="s">
        <v>8379</v>
      </c>
      <c r="G135" s="6">
        <v>121</v>
      </c>
      <c r="H135" s="29">
        <v>3000</v>
      </c>
      <c r="I135" s="29">
        <v>1</v>
      </c>
      <c r="J135" s="28">
        <v>15.722800925927004</v>
      </c>
      <c r="K135" s="6">
        <v>1</v>
      </c>
      <c r="M135" s="6"/>
      <c r="N135" s="6" t="str">
        <f>VLOOKUP($G135,Data!$A:$F,6,0)</f>
        <v>canceled</v>
      </c>
      <c r="O135" s="6"/>
    </row>
    <row r="136" spans="1:15" x14ac:dyDescent="0.45">
      <c r="A136" s="6" t="s">
        <v>8313</v>
      </c>
      <c r="B136" s="6" t="s">
        <v>8224</v>
      </c>
      <c r="C136" s="6" t="str">
        <f>VLOOKUP($B136,'Supplimental Sources'!$I$7:$K$27,2,0)</f>
        <v>United States</v>
      </c>
      <c r="D136" s="6" t="str">
        <f>VLOOKUP($B136,'Supplimental Sources'!$I$7:$K$27,3,0)</f>
        <v>United States</v>
      </c>
      <c r="E136" s="6" t="s">
        <v>8387</v>
      </c>
      <c r="F136" s="6" t="s">
        <v>8371</v>
      </c>
      <c r="G136" s="6">
        <v>122</v>
      </c>
      <c r="H136" s="29">
        <v>100000000</v>
      </c>
      <c r="I136" s="29">
        <v>0</v>
      </c>
      <c r="J136" s="28">
        <v>60</v>
      </c>
      <c r="K136" s="6">
        <v>0</v>
      </c>
      <c r="M136" s="6"/>
      <c r="N136" s="6" t="str">
        <f>VLOOKUP($G136,Data!$A:$F,6,0)</f>
        <v>canceled</v>
      </c>
      <c r="O136" s="6"/>
    </row>
    <row r="137" spans="1:15" x14ac:dyDescent="0.45">
      <c r="A137" s="6" t="s">
        <v>8313</v>
      </c>
      <c r="B137" s="6" t="s">
        <v>8224</v>
      </c>
      <c r="C137" s="6" t="str">
        <f>VLOOKUP($B137,'Supplimental Sources'!$I$7:$K$27,2,0)</f>
        <v>United States</v>
      </c>
      <c r="D137" s="6" t="str">
        <f>VLOOKUP($B137,'Supplimental Sources'!$I$7:$K$27,3,0)</f>
        <v>United States</v>
      </c>
      <c r="E137" s="6" t="s">
        <v>8385</v>
      </c>
      <c r="F137" s="6" t="s">
        <v>8372</v>
      </c>
      <c r="G137" s="6">
        <v>123</v>
      </c>
      <c r="H137" s="29">
        <v>55000</v>
      </c>
      <c r="I137" s="29">
        <v>151</v>
      </c>
      <c r="J137" s="28">
        <v>36.134675925924967</v>
      </c>
      <c r="K137" s="6">
        <v>6</v>
      </c>
      <c r="M137" s="6"/>
      <c r="N137" s="6" t="str">
        <f>VLOOKUP($G137,Data!$A:$F,6,0)</f>
        <v>canceled</v>
      </c>
      <c r="O137" s="6"/>
    </row>
    <row r="138" spans="1:15" x14ac:dyDescent="0.45">
      <c r="A138" s="6" t="s">
        <v>8313</v>
      </c>
      <c r="B138" s="6" t="s">
        <v>8224</v>
      </c>
      <c r="C138" s="6" t="str">
        <f>VLOOKUP($B138,'Supplimental Sources'!$I$7:$K$27,2,0)</f>
        <v>United States</v>
      </c>
      <c r="D138" s="6" t="str">
        <f>VLOOKUP($B138,'Supplimental Sources'!$I$7:$K$27,3,0)</f>
        <v>United States</v>
      </c>
      <c r="E138" s="6" t="s">
        <v>8386</v>
      </c>
      <c r="F138" s="6" t="s">
        <v>8379</v>
      </c>
      <c r="G138" s="6">
        <v>124</v>
      </c>
      <c r="H138" s="29">
        <v>4000</v>
      </c>
      <c r="I138" s="29">
        <v>0</v>
      </c>
      <c r="J138" s="28">
        <v>25</v>
      </c>
      <c r="K138" s="6">
        <v>0</v>
      </c>
      <c r="M138" s="6"/>
      <c r="N138" s="6" t="str">
        <f>VLOOKUP($G138,Data!$A:$F,6,0)</f>
        <v>canceled</v>
      </c>
      <c r="O138" s="6"/>
    </row>
    <row r="139" spans="1:15" x14ac:dyDescent="0.45">
      <c r="A139" s="6" t="s">
        <v>8313</v>
      </c>
      <c r="B139" s="6" t="s">
        <v>8229</v>
      </c>
      <c r="C139" s="6" t="str">
        <f>VLOOKUP($B139,'Supplimental Sources'!$I$7:$K$27,2,0)</f>
        <v>Canada</v>
      </c>
      <c r="D139" s="6" t="str">
        <f>VLOOKUP($B139,'Supplimental Sources'!$I$7:$K$27,3,0)</f>
        <v>Canada</v>
      </c>
      <c r="E139" s="6" t="s">
        <v>8387</v>
      </c>
      <c r="F139" s="6" t="s">
        <v>8381</v>
      </c>
      <c r="G139" s="6">
        <v>125</v>
      </c>
      <c r="H139" s="29">
        <v>500</v>
      </c>
      <c r="I139" s="29">
        <v>70</v>
      </c>
      <c r="J139" s="28">
        <v>60</v>
      </c>
      <c r="K139" s="6">
        <v>6</v>
      </c>
      <c r="M139" s="6"/>
      <c r="N139" s="6" t="str">
        <f>VLOOKUP($G139,Data!$A:$F,6,0)</f>
        <v>canceled</v>
      </c>
      <c r="O139" s="6"/>
    </row>
    <row r="140" spans="1:15" x14ac:dyDescent="0.45">
      <c r="A140" s="6" t="s">
        <v>8313</v>
      </c>
      <c r="B140" s="6" t="s">
        <v>8224</v>
      </c>
      <c r="C140" s="6" t="str">
        <f>VLOOKUP($B140,'Supplimental Sources'!$I$7:$K$27,2,0)</f>
        <v>United States</v>
      </c>
      <c r="D140" s="6" t="str">
        <f>VLOOKUP($B140,'Supplimental Sources'!$I$7:$K$27,3,0)</f>
        <v>United States</v>
      </c>
      <c r="E140" s="6" t="s">
        <v>8386</v>
      </c>
      <c r="F140" s="6" t="s">
        <v>8369</v>
      </c>
      <c r="G140" s="6">
        <v>126</v>
      </c>
      <c r="H140" s="29">
        <v>25000</v>
      </c>
      <c r="I140" s="29">
        <v>1387</v>
      </c>
      <c r="J140" s="28">
        <v>30.493784722217242</v>
      </c>
      <c r="K140" s="6">
        <v>13</v>
      </c>
      <c r="M140" s="6"/>
      <c r="N140" s="6" t="str">
        <f>VLOOKUP($G140,Data!$A:$F,6,0)</f>
        <v>canceled</v>
      </c>
      <c r="O140" s="6"/>
    </row>
    <row r="141" spans="1:15" x14ac:dyDescent="0.45">
      <c r="A141" s="6" t="s">
        <v>8313</v>
      </c>
      <c r="B141" s="6" t="s">
        <v>8224</v>
      </c>
      <c r="C141" s="6" t="str">
        <f>VLOOKUP($B141,'Supplimental Sources'!$I$7:$K$27,2,0)</f>
        <v>United States</v>
      </c>
      <c r="D141" s="6" t="str">
        <f>VLOOKUP($B141,'Supplimental Sources'!$I$7:$K$27,3,0)</f>
        <v>United States</v>
      </c>
      <c r="E141" s="6" t="s">
        <v>8386</v>
      </c>
      <c r="F141" s="6" t="s">
        <v>8378</v>
      </c>
      <c r="G141" s="6">
        <v>127</v>
      </c>
      <c r="H141" s="29">
        <v>8000</v>
      </c>
      <c r="I141" s="29">
        <v>190</v>
      </c>
      <c r="J141" s="28">
        <v>29.958333333335759</v>
      </c>
      <c r="K141" s="6">
        <v>4</v>
      </c>
      <c r="M141" s="6"/>
      <c r="N141" s="6" t="str">
        <f>VLOOKUP($G141,Data!$A:$F,6,0)</f>
        <v>canceled</v>
      </c>
      <c r="O141" s="6"/>
    </row>
    <row r="142" spans="1:15" x14ac:dyDescent="0.45">
      <c r="A142" s="6" t="s">
        <v>8313</v>
      </c>
      <c r="B142" s="6" t="s">
        <v>8224</v>
      </c>
      <c r="C142" s="6" t="str">
        <f>VLOOKUP($B142,'Supplimental Sources'!$I$7:$K$27,2,0)</f>
        <v>United States</v>
      </c>
      <c r="D142" s="6" t="str">
        <f>VLOOKUP($B142,'Supplimental Sources'!$I$7:$K$27,3,0)</f>
        <v>United States</v>
      </c>
      <c r="E142" s="6" t="s">
        <v>8387</v>
      </c>
      <c r="F142" s="6" t="s">
        <v>8372</v>
      </c>
      <c r="G142" s="6">
        <v>128</v>
      </c>
      <c r="H142" s="29">
        <v>100000</v>
      </c>
      <c r="I142" s="29">
        <v>1867</v>
      </c>
      <c r="J142" s="28">
        <v>35</v>
      </c>
      <c r="K142" s="6">
        <v>6</v>
      </c>
      <c r="M142" s="6"/>
      <c r="N142" s="6" t="str">
        <f>VLOOKUP($G142,Data!$A:$F,6,0)</f>
        <v>canceled</v>
      </c>
      <c r="O142" s="6"/>
    </row>
    <row r="143" spans="1:15" x14ac:dyDescent="0.45">
      <c r="A143" s="6" t="s">
        <v>8313</v>
      </c>
      <c r="B143" s="6" t="s">
        <v>8224</v>
      </c>
      <c r="C143" s="6" t="str">
        <f>VLOOKUP($B143,'Supplimental Sources'!$I$7:$K$27,2,0)</f>
        <v>United States</v>
      </c>
      <c r="D143" s="6" t="str">
        <f>VLOOKUP($B143,'Supplimental Sources'!$I$7:$K$27,3,0)</f>
        <v>United States</v>
      </c>
      <c r="E143" s="6" t="s">
        <v>8385</v>
      </c>
      <c r="F143" s="6" t="s">
        <v>8371</v>
      </c>
      <c r="G143" s="6">
        <v>129</v>
      </c>
      <c r="H143" s="29">
        <v>20000</v>
      </c>
      <c r="I143" s="29">
        <v>0</v>
      </c>
      <c r="J143" s="28">
        <v>60</v>
      </c>
      <c r="K143" s="6">
        <v>0</v>
      </c>
      <c r="M143" s="6"/>
      <c r="N143" s="6" t="str">
        <f>VLOOKUP($G143,Data!$A:$F,6,0)</f>
        <v>canceled</v>
      </c>
      <c r="O143" s="6"/>
    </row>
    <row r="144" spans="1:15" x14ac:dyDescent="0.45">
      <c r="A144" s="6" t="s">
        <v>8313</v>
      </c>
      <c r="B144" s="6" t="s">
        <v>8225</v>
      </c>
      <c r="C144" s="6" t="str">
        <f>VLOOKUP($B144,'Supplimental Sources'!$I$7:$K$27,2,0)</f>
        <v>United Kingdom</v>
      </c>
      <c r="D144" s="6" t="str">
        <f>VLOOKUP($B144,'Supplimental Sources'!$I$7:$K$27,3,0)</f>
        <v>United Kingdom</v>
      </c>
      <c r="E144" s="6" t="s">
        <v>8385</v>
      </c>
      <c r="F144" s="6" t="s">
        <v>8369</v>
      </c>
      <c r="G144" s="6">
        <v>130</v>
      </c>
      <c r="H144" s="29">
        <v>600</v>
      </c>
      <c r="I144" s="29">
        <v>0</v>
      </c>
      <c r="J144" s="28">
        <v>27.929027777776355</v>
      </c>
      <c r="K144" s="6">
        <v>0</v>
      </c>
      <c r="M144" s="6"/>
      <c r="N144" s="6" t="str">
        <f>VLOOKUP($G144,Data!$A:$F,6,0)</f>
        <v>canceled</v>
      </c>
      <c r="O144" s="6"/>
    </row>
    <row r="145" spans="1:15" x14ac:dyDescent="0.45">
      <c r="A145" s="6" t="s">
        <v>8313</v>
      </c>
      <c r="B145" s="6" t="s">
        <v>8224</v>
      </c>
      <c r="C145" s="6" t="str">
        <f>VLOOKUP($B145,'Supplimental Sources'!$I$7:$K$27,2,0)</f>
        <v>United States</v>
      </c>
      <c r="D145" s="6" t="str">
        <f>VLOOKUP($B145,'Supplimental Sources'!$I$7:$K$27,3,0)</f>
        <v>United States</v>
      </c>
      <c r="E145" s="6" t="s">
        <v>8387</v>
      </c>
      <c r="F145" s="6" t="s">
        <v>8380</v>
      </c>
      <c r="G145" s="6">
        <v>131</v>
      </c>
      <c r="H145" s="29">
        <v>1200</v>
      </c>
      <c r="I145" s="29">
        <v>0</v>
      </c>
      <c r="J145" s="28">
        <v>15.162488425921765</v>
      </c>
      <c r="K145" s="6">
        <v>0</v>
      </c>
      <c r="M145" s="6"/>
      <c r="N145" s="6" t="str">
        <f>VLOOKUP($G145,Data!$A:$F,6,0)</f>
        <v>canceled</v>
      </c>
      <c r="O145" s="6"/>
    </row>
    <row r="146" spans="1:15" x14ac:dyDescent="0.45">
      <c r="A146" s="6" t="s">
        <v>8313</v>
      </c>
      <c r="B146" s="6" t="s">
        <v>8224</v>
      </c>
      <c r="C146" s="6" t="str">
        <f>VLOOKUP($B146,'Supplimental Sources'!$I$7:$K$27,2,0)</f>
        <v>United States</v>
      </c>
      <c r="D146" s="6" t="str">
        <f>VLOOKUP($B146,'Supplimental Sources'!$I$7:$K$27,3,0)</f>
        <v>United States</v>
      </c>
      <c r="E146" s="6" t="s">
        <v>8385</v>
      </c>
      <c r="F146" s="6" t="s">
        <v>8372</v>
      </c>
      <c r="G146" s="6">
        <v>132</v>
      </c>
      <c r="H146" s="29">
        <v>80000</v>
      </c>
      <c r="I146" s="29">
        <v>7655</v>
      </c>
      <c r="J146" s="28">
        <v>45.041666666671517</v>
      </c>
      <c r="K146" s="6">
        <v>81</v>
      </c>
      <c r="M146" s="6"/>
      <c r="N146" s="6" t="str">
        <f>VLOOKUP($G146,Data!$A:$F,6,0)</f>
        <v>canceled</v>
      </c>
      <c r="O146" s="6"/>
    </row>
    <row r="147" spans="1:15" x14ac:dyDescent="0.45">
      <c r="A147" s="6" t="s">
        <v>8313</v>
      </c>
      <c r="B147" s="6" t="s">
        <v>8224</v>
      </c>
      <c r="C147" s="6" t="str">
        <f>VLOOKUP($B147,'Supplimental Sources'!$I$7:$K$27,2,0)</f>
        <v>United States</v>
      </c>
      <c r="D147" s="6" t="str">
        <f>VLOOKUP($B147,'Supplimental Sources'!$I$7:$K$27,3,0)</f>
        <v>United States</v>
      </c>
      <c r="E147" s="6" t="s">
        <v>8387</v>
      </c>
      <c r="F147" s="6" t="s">
        <v>8369</v>
      </c>
      <c r="G147" s="6">
        <v>133</v>
      </c>
      <c r="H147" s="29">
        <v>71764</v>
      </c>
      <c r="I147" s="29">
        <v>0</v>
      </c>
      <c r="J147" s="28">
        <v>29.922175925930787</v>
      </c>
      <c r="K147" s="6">
        <v>0</v>
      </c>
      <c r="M147" s="6"/>
      <c r="N147" s="6" t="str">
        <f>VLOOKUP($G147,Data!$A:$F,6,0)</f>
        <v>canceled</v>
      </c>
      <c r="O147" s="6"/>
    </row>
    <row r="148" spans="1:15" x14ac:dyDescent="0.45">
      <c r="A148" s="6" t="s">
        <v>8313</v>
      </c>
      <c r="B148" s="6" t="s">
        <v>8224</v>
      </c>
      <c r="C148" s="6" t="str">
        <f>VLOOKUP($B148,'Supplimental Sources'!$I$7:$K$27,2,0)</f>
        <v>United States</v>
      </c>
      <c r="D148" s="6" t="str">
        <f>VLOOKUP($B148,'Supplimental Sources'!$I$7:$K$27,3,0)</f>
        <v>United States</v>
      </c>
      <c r="E148" s="6" t="s">
        <v>8386</v>
      </c>
      <c r="F148" s="6" t="s">
        <v>8371</v>
      </c>
      <c r="G148" s="6">
        <v>134</v>
      </c>
      <c r="H148" s="29">
        <v>5000</v>
      </c>
      <c r="I148" s="29">
        <v>0</v>
      </c>
      <c r="J148" s="28">
        <v>29.798402777771116</v>
      </c>
      <c r="K148" s="6">
        <v>0</v>
      </c>
      <c r="M148" s="6"/>
      <c r="N148" s="6" t="str">
        <f>VLOOKUP($G148,Data!$A:$F,6,0)</f>
        <v>canceled</v>
      </c>
      <c r="O148" s="6"/>
    </row>
    <row r="149" spans="1:15" x14ac:dyDescent="0.45">
      <c r="A149" s="6" t="s">
        <v>8313</v>
      </c>
      <c r="B149" s="6" t="s">
        <v>8224</v>
      </c>
      <c r="C149" s="6" t="str">
        <f>VLOOKUP($B149,'Supplimental Sources'!$I$7:$K$27,2,0)</f>
        <v>United States</v>
      </c>
      <c r="D149" s="6" t="str">
        <f>VLOOKUP($B149,'Supplimental Sources'!$I$7:$K$27,3,0)</f>
        <v>United States</v>
      </c>
      <c r="E149" s="6" t="s">
        <v>8385</v>
      </c>
      <c r="F149" s="6" t="s">
        <v>8369</v>
      </c>
      <c r="G149" s="6">
        <v>135</v>
      </c>
      <c r="H149" s="29">
        <v>3000</v>
      </c>
      <c r="I149" s="29">
        <v>403</v>
      </c>
      <c r="J149" s="28">
        <v>33.409756944442051</v>
      </c>
      <c r="K149" s="6">
        <v>5</v>
      </c>
      <c r="M149" s="6"/>
      <c r="N149" s="6" t="str">
        <f>VLOOKUP($G149,Data!$A:$F,6,0)</f>
        <v>canceled</v>
      </c>
      <c r="O149" s="6"/>
    </row>
    <row r="150" spans="1:15" x14ac:dyDescent="0.45">
      <c r="A150" s="6" t="s">
        <v>8313</v>
      </c>
      <c r="B150" s="6" t="s">
        <v>8224</v>
      </c>
      <c r="C150" s="6" t="str">
        <f>VLOOKUP($B150,'Supplimental Sources'!$I$7:$K$27,2,0)</f>
        <v>United States</v>
      </c>
      <c r="D150" s="6" t="str">
        <f>VLOOKUP($B150,'Supplimental Sources'!$I$7:$K$27,3,0)</f>
        <v>United States</v>
      </c>
      <c r="E150" s="6" t="s">
        <v>8386</v>
      </c>
      <c r="F150" s="6" t="s">
        <v>8379</v>
      </c>
      <c r="G150" s="6">
        <v>136</v>
      </c>
      <c r="H150" s="29">
        <v>3000</v>
      </c>
      <c r="I150" s="29">
        <v>0</v>
      </c>
      <c r="J150" s="28">
        <v>44.017662037033006</v>
      </c>
      <c r="K150" s="6">
        <v>0</v>
      </c>
      <c r="M150" s="6"/>
      <c r="N150" s="6" t="str">
        <f>VLOOKUP($G150,Data!$A:$F,6,0)</f>
        <v>canceled</v>
      </c>
      <c r="O150" s="6"/>
    </row>
    <row r="151" spans="1:15" x14ac:dyDescent="0.45">
      <c r="A151" s="6" t="s">
        <v>8313</v>
      </c>
      <c r="B151" s="6" t="s">
        <v>8232</v>
      </c>
      <c r="C151" s="6" t="str">
        <f>VLOOKUP($B151,'Supplimental Sources'!$I$7:$K$27,2,0)</f>
        <v>Denmark</v>
      </c>
      <c r="D151" s="6" t="str">
        <f>VLOOKUP($B151,'Supplimental Sources'!$I$7:$K$27,3,0)</f>
        <v>European Union</v>
      </c>
      <c r="E151" s="6" t="s">
        <v>8386</v>
      </c>
      <c r="F151" s="6" t="s">
        <v>8371</v>
      </c>
      <c r="G151" s="6">
        <v>137</v>
      </c>
      <c r="H151" s="29">
        <v>55000</v>
      </c>
      <c r="I151" s="29">
        <v>0</v>
      </c>
      <c r="J151" s="28">
        <v>50</v>
      </c>
      <c r="K151" s="6">
        <v>0</v>
      </c>
      <c r="M151" s="6"/>
      <c r="N151" s="6" t="str">
        <f>VLOOKUP($G151,Data!$A:$F,6,0)</f>
        <v>canceled</v>
      </c>
      <c r="O151" s="6"/>
    </row>
    <row r="152" spans="1:15" x14ac:dyDescent="0.45">
      <c r="A152" s="6" t="s">
        <v>8313</v>
      </c>
      <c r="B152" s="6" t="s">
        <v>8224</v>
      </c>
      <c r="C152" s="6" t="str">
        <f>VLOOKUP($B152,'Supplimental Sources'!$I$7:$K$27,2,0)</f>
        <v>United States</v>
      </c>
      <c r="D152" s="6" t="str">
        <f>VLOOKUP($B152,'Supplimental Sources'!$I$7:$K$27,3,0)</f>
        <v>United States</v>
      </c>
      <c r="E152" s="6" t="s">
        <v>8386</v>
      </c>
      <c r="F152" s="6" t="s">
        <v>8370</v>
      </c>
      <c r="G152" s="6">
        <v>138</v>
      </c>
      <c r="H152" s="29">
        <v>150000</v>
      </c>
      <c r="I152" s="29">
        <v>4712</v>
      </c>
      <c r="J152" s="28">
        <v>30.950219907412247</v>
      </c>
      <c r="K152" s="6">
        <v>58</v>
      </c>
      <c r="M152" s="6"/>
      <c r="N152" s="6" t="str">
        <f>VLOOKUP($G152,Data!$A:$F,6,0)</f>
        <v>canceled</v>
      </c>
      <c r="O152" s="6"/>
    </row>
    <row r="153" spans="1:15" x14ac:dyDescent="0.45">
      <c r="A153" s="6" t="s">
        <v>8313</v>
      </c>
      <c r="B153" s="6" t="s">
        <v>8224</v>
      </c>
      <c r="C153" s="6" t="str">
        <f>VLOOKUP($B153,'Supplimental Sources'!$I$7:$K$27,2,0)</f>
        <v>United States</v>
      </c>
      <c r="D153" s="6" t="str">
        <f>VLOOKUP($B153,'Supplimental Sources'!$I$7:$K$27,3,0)</f>
        <v>United States</v>
      </c>
      <c r="E153" s="6" t="s">
        <v>8386</v>
      </c>
      <c r="F153" s="6" t="s">
        <v>8370</v>
      </c>
      <c r="G153" s="6">
        <v>139</v>
      </c>
      <c r="H153" s="29">
        <v>500</v>
      </c>
      <c r="I153" s="29">
        <v>500</v>
      </c>
      <c r="J153" s="28">
        <v>10</v>
      </c>
      <c r="K153" s="6">
        <v>1</v>
      </c>
      <c r="M153" s="6"/>
      <c r="N153" s="6" t="str">
        <f>VLOOKUP($G153,Data!$A:$F,6,0)</f>
        <v>canceled</v>
      </c>
      <c r="O153" s="6"/>
    </row>
    <row r="154" spans="1:15" x14ac:dyDescent="0.45">
      <c r="A154" s="6" t="s">
        <v>8313</v>
      </c>
      <c r="B154" s="6" t="s">
        <v>8224</v>
      </c>
      <c r="C154" s="6" t="str">
        <f>VLOOKUP($B154,'Supplimental Sources'!$I$7:$K$27,2,0)</f>
        <v>United States</v>
      </c>
      <c r="D154" s="6" t="str">
        <f>VLOOKUP($B154,'Supplimental Sources'!$I$7:$K$27,3,0)</f>
        <v>United States</v>
      </c>
      <c r="E154" s="6" t="s">
        <v>8386</v>
      </c>
      <c r="F154" s="6" t="s">
        <v>8377</v>
      </c>
      <c r="G154" s="6">
        <v>140</v>
      </c>
      <c r="H154" s="29">
        <v>200000</v>
      </c>
      <c r="I154" s="29">
        <v>0</v>
      </c>
      <c r="J154" s="28">
        <v>29.958333333328483</v>
      </c>
      <c r="K154" s="6">
        <v>0</v>
      </c>
      <c r="M154" s="6"/>
      <c r="N154" s="6" t="str">
        <f>VLOOKUP($G154,Data!$A:$F,6,0)</f>
        <v>canceled</v>
      </c>
      <c r="O154" s="6"/>
    </row>
    <row r="155" spans="1:15" x14ac:dyDescent="0.45">
      <c r="A155" s="6" t="s">
        <v>8313</v>
      </c>
      <c r="B155" s="6" t="s">
        <v>8224</v>
      </c>
      <c r="C155" s="6" t="str">
        <f>VLOOKUP($B155,'Supplimental Sources'!$I$7:$K$27,2,0)</f>
        <v>United States</v>
      </c>
      <c r="D155" s="6" t="str">
        <f>VLOOKUP($B155,'Supplimental Sources'!$I$7:$K$27,3,0)</f>
        <v>United States</v>
      </c>
      <c r="E155" s="6" t="s">
        <v>8386</v>
      </c>
      <c r="F155" s="6" t="s">
        <v>8379</v>
      </c>
      <c r="G155" s="6">
        <v>141</v>
      </c>
      <c r="H155" s="29">
        <v>12000</v>
      </c>
      <c r="I155" s="29">
        <v>1293</v>
      </c>
      <c r="J155" s="28">
        <v>45</v>
      </c>
      <c r="K155" s="6">
        <v>28</v>
      </c>
      <c r="M155" s="6"/>
      <c r="N155" s="6" t="str">
        <f>VLOOKUP($G155,Data!$A:$F,6,0)</f>
        <v>canceled</v>
      </c>
      <c r="O155" s="6"/>
    </row>
    <row r="156" spans="1:15" x14ac:dyDescent="0.45">
      <c r="A156" s="6" t="s">
        <v>8313</v>
      </c>
      <c r="B156" s="6" t="s">
        <v>8224</v>
      </c>
      <c r="C156" s="6" t="str">
        <f>VLOOKUP($B156,'Supplimental Sources'!$I$7:$K$27,2,0)</f>
        <v>United States</v>
      </c>
      <c r="D156" s="6" t="str">
        <f>VLOOKUP($B156,'Supplimental Sources'!$I$7:$K$27,3,0)</f>
        <v>United States</v>
      </c>
      <c r="E156" s="6" t="s">
        <v>8385</v>
      </c>
      <c r="F156" s="6" t="s">
        <v>8373</v>
      </c>
      <c r="G156" s="6">
        <v>142</v>
      </c>
      <c r="H156" s="29">
        <v>3000</v>
      </c>
      <c r="I156" s="29">
        <v>10</v>
      </c>
      <c r="J156" s="28">
        <v>21.041666666664241</v>
      </c>
      <c r="K156" s="6">
        <v>1</v>
      </c>
      <c r="M156" s="6"/>
      <c r="N156" s="6" t="str">
        <f>VLOOKUP($G156,Data!$A:$F,6,0)</f>
        <v>canceled</v>
      </c>
      <c r="O156" s="6"/>
    </row>
    <row r="157" spans="1:15" x14ac:dyDescent="0.45">
      <c r="A157" s="6" t="s">
        <v>8313</v>
      </c>
      <c r="B157" s="6" t="s">
        <v>8226</v>
      </c>
      <c r="C157" s="6" t="str">
        <f>VLOOKUP($B157,'Supplimental Sources'!$I$7:$K$27,2,0)</f>
        <v>Australia</v>
      </c>
      <c r="D157" s="6" t="str">
        <f>VLOOKUP($B157,'Supplimental Sources'!$I$7:$K$27,3,0)</f>
        <v>Australia</v>
      </c>
      <c r="E157" s="6" t="s">
        <v>8387</v>
      </c>
      <c r="F157" s="6" t="s">
        <v>8370</v>
      </c>
      <c r="G157" s="6">
        <v>143</v>
      </c>
      <c r="H157" s="29">
        <v>5500</v>
      </c>
      <c r="I157" s="29">
        <v>0</v>
      </c>
      <c r="J157" s="28">
        <v>57.182384259263927</v>
      </c>
      <c r="K157" s="6">
        <v>0</v>
      </c>
      <c r="M157" s="6"/>
      <c r="N157" s="6" t="str">
        <f>VLOOKUP($G157,Data!$A:$F,6,0)</f>
        <v>canceled</v>
      </c>
      <c r="O157" s="6"/>
    </row>
    <row r="158" spans="1:15" x14ac:dyDescent="0.45">
      <c r="A158" s="6" t="s">
        <v>8313</v>
      </c>
      <c r="B158" s="6" t="s">
        <v>8229</v>
      </c>
      <c r="C158" s="6" t="str">
        <f>VLOOKUP($B158,'Supplimental Sources'!$I$7:$K$27,2,0)</f>
        <v>Canada</v>
      </c>
      <c r="D158" s="6" t="str">
        <f>VLOOKUP($B158,'Supplimental Sources'!$I$7:$K$27,3,0)</f>
        <v>Canada</v>
      </c>
      <c r="E158" s="6" t="s">
        <v>8386</v>
      </c>
      <c r="F158" s="6" t="s">
        <v>8377</v>
      </c>
      <c r="G158" s="6">
        <v>144</v>
      </c>
      <c r="H158" s="29">
        <v>7500</v>
      </c>
      <c r="I158" s="29">
        <v>2070</v>
      </c>
      <c r="J158" s="28">
        <v>59.958333333328483</v>
      </c>
      <c r="K158" s="6">
        <v>37</v>
      </c>
      <c r="M158" s="6"/>
      <c r="N158" s="6" t="str">
        <f>VLOOKUP($G158,Data!$A:$F,6,0)</f>
        <v>canceled</v>
      </c>
      <c r="O158" s="6"/>
    </row>
    <row r="159" spans="1:15" x14ac:dyDescent="0.45">
      <c r="A159" s="6" t="s">
        <v>8313</v>
      </c>
      <c r="B159" s="6" t="s">
        <v>8224</v>
      </c>
      <c r="C159" s="6" t="str">
        <f>VLOOKUP($B159,'Supplimental Sources'!$I$7:$K$27,2,0)</f>
        <v>United States</v>
      </c>
      <c r="D159" s="6" t="str">
        <f>VLOOKUP($B159,'Supplimental Sources'!$I$7:$K$27,3,0)</f>
        <v>United States</v>
      </c>
      <c r="E159" s="6" t="s">
        <v>8386</v>
      </c>
      <c r="F159" s="6" t="s">
        <v>8370</v>
      </c>
      <c r="G159" s="6">
        <v>145</v>
      </c>
      <c r="H159" s="29">
        <v>4500</v>
      </c>
      <c r="I159" s="29">
        <v>338</v>
      </c>
      <c r="J159" s="28">
        <v>27</v>
      </c>
      <c r="K159" s="6">
        <v>9</v>
      </c>
      <c r="M159" s="6"/>
      <c r="N159" s="6" t="str">
        <f>VLOOKUP($G159,Data!$A:$F,6,0)</f>
        <v>canceled</v>
      </c>
      <c r="O159" s="6"/>
    </row>
    <row r="160" spans="1:15" x14ac:dyDescent="0.45">
      <c r="A160" s="6" t="s">
        <v>8313</v>
      </c>
      <c r="B160" s="6" t="s">
        <v>8224</v>
      </c>
      <c r="C160" s="6" t="str">
        <f>VLOOKUP($B160,'Supplimental Sources'!$I$7:$K$27,2,0)</f>
        <v>United States</v>
      </c>
      <c r="D160" s="6" t="str">
        <f>VLOOKUP($B160,'Supplimental Sources'!$I$7:$K$27,3,0)</f>
        <v>United States</v>
      </c>
      <c r="E160" s="6" t="s">
        <v>8387</v>
      </c>
      <c r="F160" s="6" t="s">
        <v>8374</v>
      </c>
      <c r="G160" s="6">
        <v>146</v>
      </c>
      <c r="H160" s="29">
        <v>20000</v>
      </c>
      <c r="I160" s="29">
        <v>115</v>
      </c>
      <c r="J160" s="28">
        <v>60</v>
      </c>
      <c r="K160" s="6">
        <v>3</v>
      </c>
      <c r="M160" s="6"/>
      <c r="N160" s="6" t="str">
        <f>VLOOKUP($G160,Data!$A:$F,6,0)</f>
        <v>canceled</v>
      </c>
      <c r="O160" s="6"/>
    </row>
    <row r="161" spans="1:15" x14ac:dyDescent="0.45">
      <c r="A161" s="6" t="s">
        <v>8313</v>
      </c>
      <c r="B161" s="6" t="s">
        <v>8225</v>
      </c>
      <c r="C161" s="6" t="str">
        <f>VLOOKUP($B161,'Supplimental Sources'!$I$7:$K$27,2,0)</f>
        <v>United Kingdom</v>
      </c>
      <c r="D161" s="6" t="str">
        <f>VLOOKUP($B161,'Supplimental Sources'!$I$7:$K$27,3,0)</f>
        <v>United Kingdom</v>
      </c>
      <c r="E161" s="6" t="s">
        <v>8385</v>
      </c>
      <c r="F161" s="6" t="s">
        <v>8374</v>
      </c>
      <c r="G161" s="6">
        <v>147</v>
      </c>
      <c r="H161" s="29">
        <v>7000</v>
      </c>
      <c r="I161" s="29">
        <v>0</v>
      </c>
      <c r="J161" s="28">
        <v>42.994675925918273</v>
      </c>
      <c r="K161" s="6">
        <v>0</v>
      </c>
      <c r="M161" s="6"/>
      <c r="N161" s="6" t="str">
        <f>VLOOKUP($G161,Data!$A:$F,6,0)</f>
        <v>canceled</v>
      </c>
      <c r="O161" s="6"/>
    </row>
    <row r="162" spans="1:15" x14ac:dyDescent="0.45">
      <c r="A162" s="6" t="s">
        <v>8313</v>
      </c>
      <c r="B162" s="6" t="s">
        <v>8224</v>
      </c>
      <c r="C162" s="6" t="str">
        <f>VLOOKUP($B162,'Supplimental Sources'!$I$7:$K$27,2,0)</f>
        <v>United States</v>
      </c>
      <c r="D162" s="6" t="str">
        <f>VLOOKUP($B162,'Supplimental Sources'!$I$7:$K$27,3,0)</f>
        <v>United States</v>
      </c>
      <c r="E162" s="6" t="s">
        <v>8387</v>
      </c>
      <c r="F162" s="6" t="s">
        <v>8376</v>
      </c>
      <c r="G162" s="6">
        <v>148</v>
      </c>
      <c r="H162" s="29">
        <v>50000</v>
      </c>
      <c r="I162" s="29">
        <v>40</v>
      </c>
      <c r="J162" s="28">
        <v>30</v>
      </c>
      <c r="K162" s="6">
        <v>2</v>
      </c>
      <c r="M162" s="6"/>
      <c r="N162" s="6" t="str">
        <f>VLOOKUP($G162,Data!$A:$F,6,0)</f>
        <v>canceled</v>
      </c>
      <c r="O162" s="6"/>
    </row>
    <row r="163" spans="1:15" x14ac:dyDescent="0.45">
      <c r="A163" s="6" t="s">
        <v>8313</v>
      </c>
      <c r="B163" s="6" t="s">
        <v>8224</v>
      </c>
      <c r="C163" s="6" t="str">
        <f>VLOOKUP($B163,'Supplimental Sources'!$I$7:$K$27,2,0)</f>
        <v>United States</v>
      </c>
      <c r="D163" s="6" t="str">
        <f>VLOOKUP($B163,'Supplimental Sources'!$I$7:$K$27,3,0)</f>
        <v>United States</v>
      </c>
      <c r="E163" s="6" t="s">
        <v>8385</v>
      </c>
      <c r="F163" s="6" t="s">
        <v>8374</v>
      </c>
      <c r="G163" s="6">
        <v>149</v>
      </c>
      <c r="H163" s="29">
        <v>10000</v>
      </c>
      <c r="I163" s="29">
        <v>92</v>
      </c>
      <c r="J163" s="28">
        <v>30.161226851851097</v>
      </c>
      <c r="K163" s="6">
        <v>6</v>
      </c>
      <c r="M163" s="6"/>
      <c r="N163" s="6" t="str">
        <f>VLOOKUP($G163,Data!$A:$F,6,0)</f>
        <v>canceled</v>
      </c>
      <c r="O163" s="6"/>
    </row>
    <row r="164" spans="1:15" x14ac:dyDescent="0.45">
      <c r="A164" s="6" t="s">
        <v>8313</v>
      </c>
      <c r="B164" s="6" t="s">
        <v>8224</v>
      </c>
      <c r="C164" s="6" t="str">
        <f>VLOOKUP($B164,'Supplimental Sources'!$I$7:$K$27,2,0)</f>
        <v>United States</v>
      </c>
      <c r="D164" s="6" t="str">
        <f>VLOOKUP($B164,'Supplimental Sources'!$I$7:$K$27,3,0)</f>
        <v>United States</v>
      </c>
      <c r="E164" s="6" t="s">
        <v>8386</v>
      </c>
      <c r="F164" s="6" t="s">
        <v>8378</v>
      </c>
      <c r="G164" s="6">
        <v>150</v>
      </c>
      <c r="H164" s="29">
        <v>130000</v>
      </c>
      <c r="I164" s="29">
        <v>30112</v>
      </c>
      <c r="J164" s="28">
        <v>60</v>
      </c>
      <c r="K164" s="6">
        <v>67</v>
      </c>
      <c r="M164" s="6"/>
      <c r="N164" s="6" t="str">
        <f>VLOOKUP($G164,Data!$A:$F,6,0)</f>
        <v>canceled</v>
      </c>
      <c r="O164" s="6"/>
    </row>
    <row r="165" spans="1:15" x14ac:dyDescent="0.45">
      <c r="A165" s="6" t="s">
        <v>8313</v>
      </c>
      <c r="B165" s="6" t="s">
        <v>8226</v>
      </c>
      <c r="C165" s="6" t="str">
        <f>VLOOKUP($B165,'Supplimental Sources'!$I$7:$K$27,2,0)</f>
        <v>Australia</v>
      </c>
      <c r="D165" s="6" t="str">
        <f>VLOOKUP($B165,'Supplimental Sources'!$I$7:$K$27,3,0)</f>
        <v>Australia</v>
      </c>
      <c r="E165" s="6" t="s">
        <v>8386</v>
      </c>
      <c r="F165" s="6" t="s">
        <v>8379</v>
      </c>
      <c r="G165" s="6">
        <v>151</v>
      </c>
      <c r="H165" s="29">
        <v>250000</v>
      </c>
      <c r="I165" s="29">
        <v>140</v>
      </c>
      <c r="J165" s="28">
        <v>60</v>
      </c>
      <c r="K165" s="6">
        <v>5</v>
      </c>
      <c r="M165" s="6"/>
      <c r="N165" s="6" t="str">
        <f>VLOOKUP($G165,Data!$A:$F,6,0)</f>
        <v>canceled</v>
      </c>
      <c r="O165" s="6"/>
    </row>
    <row r="166" spans="1:15" x14ac:dyDescent="0.45">
      <c r="A166" s="6" t="s">
        <v>8313</v>
      </c>
      <c r="B166" s="6" t="s">
        <v>8224</v>
      </c>
      <c r="C166" s="6" t="str">
        <f>VLOOKUP($B166,'Supplimental Sources'!$I$7:$K$27,2,0)</f>
        <v>United States</v>
      </c>
      <c r="D166" s="6" t="str">
        <f>VLOOKUP($B166,'Supplimental Sources'!$I$7:$K$27,3,0)</f>
        <v>United States</v>
      </c>
      <c r="E166" s="6" t="s">
        <v>8385</v>
      </c>
      <c r="F166" s="6" t="s">
        <v>8371</v>
      </c>
      <c r="G166" s="6">
        <v>152</v>
      </c>
      <c r="H166" s="29">
        <v>380000</v>
      </c>
      <c r="I166" s="29">
        <v>30</v>
      </c>
      <c r="J166" s="28">
        <v>30</v>
      </c>
      <c r="K166" s="6">
        <v>2</v>
      </c>
      <c r="M166" s="6"/>
      <c r="N166" s="6" t="str">
        <f>VLOOKUP($G166,Data!$A:$F,6,0)</f>
        <v>canceled</v>
      </c>
      <c r="O166" s="6"/>
    </row>
    <row r="167" spans="1:15" x14ac:dyDescent="0.45">
      <c r="A167" s="6" t="s">
        <v>8313</v>
      </c>
      <c r="B167" s="6" t="s">
        <v>8224</v>
      </c>
      <c r="C167" s="6" t="str">
        <f>VLOOKUP($B167,'Supplimental Sources'!$I$7:$K$27,2,0)</f>
        <v>United States</v>
      </c>
      <c r="D167" s="6" t="str">
        <f>VLOOKUP($B167,'Supplimental Sources'!$I$7:$K$27,3,0)</f>
        <v>United States</v>
      </c>
      <c r="E167" s="6" t="s">
        <v>8385</v>
      </c>
      <c r="F167" s="6" t="s">
        <v>8373</v>
      </c>
      <c r="G167" s="6">
        <v>153</v>
      </c>
      <c r="H167" s="29">
        <v>50000</v>
      </c>
      <c r="I167" s="29">
        <v>359</v>
      </c>
      <c r="J167" s="28">
        <v>42.041666666671517</v>
      </c>
      <c r="K167" s="6">
        <v>10</v>
      </c>
      <c r="M167" s="6"/>
      <c r="N167" s="6" t="str">
        <f>VLOOKUP($G167,Data!$A:$F,6,0)</f>
        <v>canceled</v>
      </c>
      <c r="O167" s="6"/>
    </row>
    <row r="168" spans="1:15" x14ac:dyDescent="0.45">
      <c r="A168" s="6" t="s">
        <v>8313</v>
      </c>
      <c r="B168" s="6" t="s">
        <v>8224</v>
      </c>
      <c r="C168" s="6" t="str">
        <f>VLOOKUP($B168,'Supplimental Sources'!$I$7:$K$27,2,0)</f>
        <v>United States</v>
      </c>
      <c r="D168" s="6" t="str">
        <f>VLOOKUP($B168,'Supplimental Sources'!$I$7:$K$27,3,0)</f>
        <v>United States</v>
      </c>
      <c r="E168" s="6" t="s">
        <v>8386</v>
      </c>
      <c r="F168" s="6" t="s">
        <v>8379</v>
      </c>
      <c r="G168" s="6">
        <v>154</v>
      </c>
      <c r="H168" s="29">
        <v>1500</v>
      </c>
      <c r="I168" s="29">
        <v>40</v>
      </c>
      <c r="J168" s="28">
        <v>43</v>
      </c>
      <c r="K168" s="6">
        <v>3</v>
      </c>
      <c r="M168" s="6"/>
      <c r="N168" s="6" t="str">
        <f>VLOOKUP($G168,Data!$A:$F,6,0)</f>
        <v>canceled</v>
      </c>
      <c r="O168" s="6"/>
    </row>
    <row r="169" spans="1:15" x14ac:dyDescent="0.45">
      <c r="A169" s="6" t="s">
        <v>8313</v>
      </c>
      <c r="B169" s="6" t="s">
        <v>8224</v>
      </c>
      <c r="C169" s="6" t="str">
        <f>VLOOKUP($B169,'Supplimental Sources'!$I$7:$K$27,2,0)</f>
        <v>United States</v>
      </c>
      <c r="D169" s="6" t="str">
        <f>VLOOKUP($B169,'Supplimental Sources'!$I$7:$K$27,3,0)</f>
        <v>United States</v>
      </c>
      <c r="E169" s="6" t="s">
        <v>8386</v>
      </c>
      <c r="F169" s="6" t="s">
        <v>8380</v>
      </c>
      <c r="G169" s="6">
        <v>155</v>
      </c>
      <c r="H169" s="29">
        <v>1350000</v>
      </c>
      <c r="I169" s="29">
        <v>81</v>
      </c>
      <c r="J169" s="28">
        <v>40</v>
      </c>
      <c r="K169" s="6">
        <v>4</v>
      </c>
      <c r="M169" s="6"/>
      <c r="N169" s="6" t="str">
        <f>VLOOKUP($G169,Data!$A:$F,6,0)</f>
        <v>canceled</v>
      </c>
      <c r="O169" s="6"/>
    </row>
    <row r="170" spans="1:15" x14ac:dyDescent="0.45">
      <c r="A170" s="6" t="s">
        <v>8313</v>
      </c>
      <c r="B170" s="6" t="s">
        <v>8229</v>
      </c>
      <c r="C170" s="6" t="str">
        <f>VLOOKUP($B170,'Supplimental Sources'!$I$7:$K$27,2,0)</f>
        <v>Canada</v>
      </c>
      <c r="D170" s="6" t="str">
        <f>VLOOKUP($B170,'Supplimental Sources'!$I$7:$K$27,3,0)</f>
        <v>Canada</v>
      </c>
      <c r="E170" s="6" t="s">
        <v>8385</v>
      </c>
      <c r="F170" s="6" t="s">
        <v>8380</v>
      </c>
      <c r="G170" s="6">
        <v>156</v>
      </c>
      <c r="H170" s="29">
        <v>35000</v>
      </c>
      <c r="I170" s="29">
        <v>1785</v>
      </c>
      <c r="J170" s="28">
        <v>60</v>
      </c>
      <c r="K170" s="6">
        <v>15</v>
      </c>
      <c r="M170" s="6"/>
      <c r="N170" s="6" t="str">
        <f>VLOOKUP($G170,Data!$A:$F,6,0)</f>
        <v>canceled</v>
      </c>
      <c r="O170" s="6"/>
    </row>
    <row r="171" spans="1:15" x14ac:dyDescent="0.45">
      <c r="A171" s="6" t="s">
        <v>8313</v>
      </c>
      <c r="B171" s="6" t="s">
        <v>8224</v>
      </c>
      <c r="C171" s="6" t="str">
        <f>VLOOKUP($B171,'Supplimental Sources'!$I$7:$K$27,2,0)</f>
        <v>United States</v>
      </c>
      <c r="D171" s="6" t="str">
        <f>VLOOKUP($B171,'Supplimental Sources'!$I$7:$K$27,3,0)</f>
        <v>United States</v>
      </c>
      <c r="E171" s="6" t="s">
        <v>8387</v>
      </c>
      <c r="F171" s="6" t="s">
        <v>8376</v>
      </c>
      <c r="G171" s="6">
        <v>157</v>
      </c>
      <c r="H171" s="29">
        <v>2995</v>
      </c>
      <c r="I171" s="29">
        <v>8</v>
      </c>
      <c r="J171" s="28">
        <v>30</v>
      </c>
      <c r="K171" s="6">
        <v>2</v>
      </c>
      <c r="M171" s="6"/>
      <c r="N171" s="6" t="str">
        <f>VLOOKUP($G171,Data!$A:$F,6,0)</f>
        <v>canceled</v>
      </c>
      <c r="O171" s="6"/>
    </row>
    <row r="172" spans="1:15" x14ac:dyDescent="0.45">
      <c r="A172" s="6" t="s">
        <v>8313</v>
      </c>
      <c r="B172" s="6" t="s">
        <v>8224</v>
      </c>
      <c r="C172" s="6" t="str">
        <f>VLOOKUP($B172,'Supplimental Sources'!$I$7:$K$27,2,0)</f>
        <v>United States</v>
      </c>
      <c r="D172" s="6" t="str">
        <f>VLOOKUP($B172,'Supplimental Sources'!$I$7:$K$27,3,0)</f>
        <v>United States</v>
      </c>
      <c r="E172" s="6" t="s">
        <v>8385</v>
      </c>
      <c r="F172" s="6" t="s">
        <v>8372</v>
      </c>
      <c r="G172" s="6">
        <v>158</v>
      </c>
      <c r="H172" s="29">
        <v>5000</v>
      </c>
      <c r="I172" s="29">
        <v>0</v>
      </c>
      <c r="J172" s="28">
        <v>30</v>
      </c>
      <c r="K172" s="6">
        <v>0</v>
      </c>
      <c r="M172" s="6"/>
      <c r="N172" s="6" t="str">
        <f>VLOOKUP($G172,Data!$A:$F,6,0)</f>
        <v>canceled</v>
      </c>
      <c r="O172" s="6"/>
    </row>
    <row r="173" spans="1:15" x14ac:dyDescent="0.45">
      <c r="A173" s="6" t="s">
        <v>8313</v>
      </c>
      <c r="B173" s="6" t="s">
        <v>8224</v>
      </c>
      <c r="C173" s="6" t="str">
        <f>VLOOKUP($B173,'Supplimental Sources'!$I$7:$K$27,2,0)</f>
        <v>United States</v>
      </c>
      <c r="D173" s="6" t="str">
        <f>VLOOKUP($B173,'Supplimental Sources'!$I$7:$K$27,3,0)</f>
        <v>United States</v>
      </c>
      <c r="E173" s="6" t="s">
        <v>8387</v>
      </c>
      <c r="F173" s="6" t="s">
        <v>8369</v>
      </c>
      <c r="G173" s="6">
        <v>159</v>
      </c>
      <c r="H173" s="29">
        <v>500000</v>
      </c>
      <c r="I173" s="29">
        <v>10</v>
      </c>
      <c r="J173" s="28">
        <v>40</v>
      </c>
      <c r="K173" s="6">
        <v>1</v>
      </c>
      <c r="M173" s="6"/>
      <c r="N173" s="6" t="str">
        <f>VLOOKUP($G173,Data!$A:$F,6,0)</f>
        <v>canceled</v>
      </c>
      <c r="O173" s="6"/>
    </row>
    <row r="174" spans="1:15" x14ac:dyDescent="0.45">
      <c r="A174" s="6" t="s">
        <v>8314</v>
      </c>
      <c r="B174" s="6" t="s">
        <v>8224</v>
      </c>
      <c r="C174" s="6" t="str">
        <f>VLOOKUP($B174,'Supplimental Sources'!$I$7:$K$27,2,0)</f>
        <v>United States</v>
      </c>
      <c r="D174" s="6" t="str">
        <f>VLOOKUP($B174,'Supplimental Sources'!$I$7:$K$27,3,0)</f>
        <v>United States</v>
      </c>
      <c r="E174" s="6" t="s">
        <v>8386</v>
      </c>
      <c r="F174" s="6" t="s">
        <v>8380</v>
      </c>
      <c r="G174" s="6">
        <v>160</v>
      </c>
      <c r="H174" s="29">
        <v>5000</v>
      </c>
      <c r="I174" s="29">
        <v>0</v>
      </c>
      <c r="J174" s="28">
        <v>60</v>
      </c>
      <c r="K174" s="6">
        <v>0</v>
      </c>
      <c r="M174" s="6" t="str">
        <f>VLOOKUP($G174,Data!$A:$F,6,0)</f>
        <v>failed</v>
      </c>
      <c r="N174" s="6"/>
      <c r="O174" s="6"/>
    </row>
    <row r="175" spans="1:15" x14ac:dyDescent="0.45">
      <c r="A175" s="6" t="s">
        <v>8314</v>
      </c>
      <c r="B175" s="6" t="s">
        <v>8224</v>
      </c>
      <c r="C175" s="6" t="str">
        <f>VLOOKUP($B175,'Supplimental Sources'!$I$7:$K$27,2,0)</f>
        <v>United States</v>
      </c>
      <c r="D175" s="6" t="str">
        <f>VLOOKUP($B175,'Supplimental Sources'!$I$7:$K$27,3,0)</f>
        <v>United States</v>
      </c>
      <c r="E175" s="6" t="s">
        <v>8385</v>
      </c>
      <c r="F175" s="6" t="s">
        <v>8380</v>
      </c>
      <c r="G175" s="6">
        <v>161</v>
      </c>
      <c r="H175" s="29">
        <v>50000</v>
      </c>
      <c r="I175" s="29">
        <v>5</v>
      </c>
      <c r="J175" s="28">
        <v>30</v>
      </c>
      <c r="K175" s="6">
        <v>1</v>
      </c>
      <c r="M175" s="6" t="str">
        <f>VLOOKUP($G175,Data!$A:$F,6,0)</f>
        <v>failed</v>
      </c>
      <c r="N175" s="6"/>
      <c r="O175" s="6"/>
    </row>
    <row r="176" spans="1:15" x14ac:dyDescent="0.45">
      <c r="A176" s="6" t="s">
        <v>8314</v>
      </c>
      <c r="B176" s="6" t="s">
        <v>8224</v>
      </c>
      <c r="C176" s="6" t="str">
        <f>VLOOKUP($B176,'Supplimental Sources'!$I$7:$K$27,2,0)</f>
        <v>United States</v>
      </c>
      <c r="D176" s="6" t="str">
        <f>VLOOKUP($B176,'Supplimental Sources'!$I$7:$K$27,3,0)</f>
        <v>United States</v>
      </c>
      <c r="E176" s="6" t="s">
        <v>8385</v>
      </c>
      <c r="F176" s="6" t="s">
        <v>8370</v>
      </c>
      <c r="G176" s="6">
        <v>162</v>
      </c>
      <c r="H176" s="29">
        <v>2800</v>
      </c>
      <c r="I176" s="29">
        <v>435</v>
      </c>
      <c r="J176" s="28">
        <v>32.86069444444729</v>
      </c>
      <c r="K176" s="6">
        <v>10</v>
      </c>
      <c r="M176" s="6" t="str">
        <f>VLOOKUP($G176,Data!$A:$F,6,0)</f>
        <v>failed</v>
      </c>
      <c r="N176" s="6"/>
      <c r="O176" s="6"/>
    </row>
    <row r="177" spans="1:15" x14ac:dyDescent="0.45">
      <c r="A177" s="6" t="s">
        <v>8314</v>
      </c>
      <c r="B177" s="6" t="s">
        <v>8224</v>
      </c>
      <c r="C177" s="6" t="str">
        <f>VLOOKUP($B177,'Supplimental Sources'!$I$7:$K$27,2,0)</f>
        <v>United States</v>
      </c>
      <c r="D177" s="6" t="str">
        <f>VLOOKUP($B177,'Supplimental Sources'!$I$7:$K$27,3,0)</f>
        <v>United States</v>
      </c>
      <c r="E177" s="6" t="s">
        <v>8386</v>
      </c>
      <c r="F177" s="6" t="s">
        <v>8371</v>
      </c>
      <c r="G177" s="6">
        <v>163</v>
      </c>
      <c r="H177" s="29">
        <v>2000000</v>
      </c>
      <c r="I177" s="29">
        <v>0</v>
      </c>
      <c r="J177" s="28">
        <v>34.038726851853426</v>
      </c>
      <c r="K177" s="6">
        <v>0</v>
      </c>
      <c r="M177" s="6" t="str">
        <f>VLOOKUP($G177,Data!$A:$F,6,0)</f>
        <v>failed</v>
      </c>
      <c r="N177" s="6"/>
      <c r="O177" s="6"/>
    </row>
    <row r="178" spans="1:15" x14ac:dyDescent="0.45">
      <c r="A178" s="6" t="s">
        <v>8314</v>
      </c>
      <c r="B178" s="6" t="s">
        <v>8224</v>
      </c>
      <c r="C178" s="6" t="str">
        <f>VLOOKUP($B178,'Supplimental Sources'!$I$7:$K$27,2,0)</f>
        <v>United States</v>
      </c>
      <c r="D178" s="6" t="str">
        <f>VLOOKUP($B178,'Supplimental Sources'!$I$7:$K$27,3,0)</f>
        <v>United States</v>
      </c>
      <c r="E178" s="6" t="s">
        <v>8385</v>
      </c>
      <c r="F178" s="6" t="s">
        <v>8370</v>
      </c>
      <c r="G178" s="6">
        <v>164</v>
      </c>
      <c r="H178" s="29">
        <v>120000</v>
      </c>
      <c r="I178" s="29">
        <v>640</v>
      </c>
      <c r="J178" s="28">
        <v>60</v>
      </c>
      <c r="K178" s="6">
        <v>7</v>
      </c>
      <c r="M178" s="6" t="str">
        <f>VLOOKUP($G178,Data!$A:$F,6,0)</f>
        <v>failed</v>
      </c>
      <c r="N178" s="6"/>
      <c r="O178" s="6"/>
    </row>
    <row r="179" spans="1:15" x14ac:dyDescent="0.45">
      <c r="A179" s="6" t="s">
        <v>8314</v>
      </c>
      <c r="B179" s="6" t="s">
        <v>8225</v>
      </c>
      <c r="C179" s="6" t="str">
        <f>VLOOKUP($B179,'Supplimental Sources'!$I$7:$K$27,2,0)</f>
        <v>United Kingdom</v>
      </c>
      <c r="D179" s="6" t="str">
        <f>VLOOKUP($B179,'Supplimental Sources'!$I$7:$K$27,3,0)</f>
        <v>United Kingdom</v>
      </c>
      <c r="E179" s="6" t="s">
        <v>8386</v>
      </c>
      <c r="F179" s="6" t="s">
        <v>8381</v>
      </c>
      <c r="G179" s="6">
        <v>165</v>
      </c>
      <c r="H179" s="29">
        <v>17000</v>
      </c>
      <c r="I179" s="29">
        <v>0</v>
      </c>
      <c r="J179" s="28">
        <v>30</v>
      </c>
      <c r="K179" s="6">
        <v>0</v>
      </c>
      <c r="M179" s="6" t="str">
        <f>VLOOKUP($G179,Data!$A:$F,6,0)</f>
        <v>failed</v>
      </c>
      <c r="N179" s="6"/>
      <c r="O179" s="6"/>
    </row>
    <row r="180" spans="1:15" x14ac:dyDescent="0.45">
      <c r="A180" s="6" t="s">
        <v>8314</v>
      </c>
      <c r="B180" s="6" t="s">
        <v>8224</v>
      </c>
      <c r="C180" s="6" t="str">
        <f>VLOOKUP($B180,'Supplimental Sources'!$I$7:$K$27,2,0)</f>
        <v>United States</v>
      </c>
      <c r="D180" s="6" t="str">
        <f>VLOOKUP($B180,'Supplimental Sources'!$I$7:$K$27,3,0)</f>
        <v>United States</v>
      </c>
      <c r="E180" s="6" t="s">
        <v>8387</v>
      </c>
      <c r="F180" s="6" t="s">
        <v>8381</v>
      </c>
      <c r="G180" s="6">
        <v>166</v>
      </c>
      <c r="H180" s="29">
        <v>5000</v>
      </c>
      <c r="I180" s="29">
        <v>3000</v>
      </c>
      <c r="J180" s="28">
        <v>30</v>
      </c>
      <c r="K180" s="6">
        <v>1</v>
      </c>
      <c r="M180" s="6" t="str">
        <f>VLOOKUP($G180,Data!$A:$F,6,0)</f>
        <v>failed</v>
      </c>
      <c r="N180" s="6"/>
      <c r="O180" s="6"/>
    </row>
    <row r="181" spans="1:15" x14ac:dyDescent="0.45">
      <c r="A181" s="6" t="s">
        <v>8314</v>
      </c>
      <c r="B181" s="6" t="s">
        <v>8224</v>
      </c>
      <c r="C181" s="6" t="str">
        <f>VLOOKUP($B181,'Supplimental Sources'!$I$7:$K$27,2,0)</f>
        <v>United States</v>
      </c>
      <c r="D181" s="6" t="str">
        <f>VLOOKUP($B181,'Supplimental Sources'!$I$7:$K$27,3,0)</f>
        <v>United States</v>
      </c>
      <c r="E181" s="6" t="s">
        <v>8386</v>
      </c>
      <c r="F181" s="6" t="s">
        <v>8380</v>
      </c>
      <c r="G181" s="6">
        <v>167</v>
      </c>
      <c r="H181" s="29">
        <v>110000</v>
      </c>
      <c r="I181" s="29">
        <v>11</v>
      </c>
      <c r="J181" s="28">
        <v>60</v>
      </c>
      <c r="K181" s="6">
        <v>2</v>
      </c>
      <c r="M181" s="6" t="str">
        <f>VLOOKUP($G181,Data!$A:$F,6,0)</f>
        <v>failed</v>
      </c>
      <c r="N181" s="6"/>
      <c r="O181" s="6"/>
    </row>
    <row r="182" spans="1:15" x14ac:dyDescent="0.45">
      <c r="A182" s="6" t="s">
        <v>8314</v>
      </c>
      <c r="B182" s="6" t="s">
        <v>8224</v>
      </c>
      <c r="C182" s="6" t="str">
        <f>VLOOKUP($B182,'Supplimental Sources'!$I$7:$K$27,2,0)</f>
        <v>United States</v>
      </c>
      <c r="D182" s="6" t="str">
        <f>VLOOKUP($B182,'Supplimental Sources'!$I$7:$K$27,3,0)</f>
        <v>United States</v>
      </c>
      <c r="E182" s="6" t="s">
        <v>8386</v>
      </c>
      <c r="F182" s="6" t="s">
        <v>8377</v>
      </c>
      <c r="G182" s="6">
        <v>168</v>
      </c>
      <c r="H182" s="29">
        <v>8000</v>
      </c>
      <c r="I182" s="29">
        <v>325</v>
      </c>
      <c r="J182" s="28">
        <v>29.958333333328483</v>
      </c>
      <c r="K182" s="6">
        <v>3</v>
      </c>
      <c r="M182" s="6" t="str">
        <f>VLOOKUP($G182,Data!$A:$F,6,0)</f>
        <v>failed</v>
      </c>
      <c r="N182" s="6"/>
      <c r="O182" s="6"/>
    </row>
    <row r="183" spans="1:15" x14ac:dyDescent="0.45">
      <c r="A183" s="6" t="s">
        <v>8314</v>
      </c>
      <c r="B183" s="6" t="s">
        <v>8225</v>
      </c>
      <c r="C183" s="6" t="str">
        <f>VLOOKUP($B183,'Supplimental Sources'!$I$7:$K$27,2,0)</f>
        <v>United Kingdom</v>
      </c>
      <c r="D183" s="6" t="str">
        <f>VLOOKUP($B183,'Supplimental Sources'!$I$7:$K$27,3,0)</f>
        <v>United Kingdom</v>
      </c>
      <c r="E183" s="6" t="s">
        <v>8385</v>
      </c>
      <c r="F183" s="6" t="s">
        <v>8372</v>
      </c>
      <c r="G183" s="6">
        <v>169</v>
      </c>
      <c r="H183" s="29">
        <v>2500</v>
      </c>
      <c r="I183" s="29">
        <v>560</v>
      </c>
      <c r="J183" s="28">
        <v>30</v>
      </c>
      <c r="K183" s="6">
        <v>10</v>
      </c>
      <c r="M183" s="6" t="str">
        <f>VLOOKUP($G183,Data!$A:$F,6,0)</f>
        <v>failed</v>
      </c>
      <c r="N183" s="6"/>
      <c r="O183" s="6"/>
    </row>
    <row r="184" spans="1:15" x14ac:dyDescent="0.45">
      <c r="A184" s="6" t="s">
        <v>8314</v>
      </c>
      <c r="B184" s="6" t="s">
        <v>8224</v>
      </c>
      <c r="C184" s="6" t="str">
        <f>VLOOKUP($B184,'Supplimental Sources'!$I$7:$K$27,2,0)</f>
        <v>United States</v>
      </c>
      <c r="D184" s="6" t="str">
        <f>VLOOKUP($B184,'Supplimental Sources'!$I$7:$K$27,3,0)</f>
        <v>United States</v>
      </c>
      <c r="E184" s="6" t="s">
        <v>8386</v>
      </c>
      <c r="F184" s="6" t="s">
        <v>8370</v>
      </c>
      <c r="G184" s="6">
        <v>170</v>
      </c>
      <c r="H184" s="29">
        <v>10000</v>
      </c>
      <c r="I184" s="29">
        <v>325</v>
      </c>
      <c r="J184" s="28">
        <v>29.249965277776937</v>
      </c>
      <c r="K184" s="6">
        <v>10</v>
      </c>
      <c r="M184" s="6" t="str">
        <f>VLOOKUP($G184,Data!$A:$F,6,0)</f>
        <v>failed</v>
      </c>
      <c r="N184" s="6"/>
      <c r="O184" s="6"/>
    </row>
    <row r="185" spans="1:15" x14ac:dyDescent="0.45">
      <c r="A185" s="6" t="s">
        <v>8314</v>
      </c>
      <c r="B185" s="6" t="s">
        <v>8224</v>
      </c>
      <c r="C185" s="6" t="str">
        <f>VLOOKUP($B185,'Supplimental Sources'!$I$7:$K$27,2,0)</f>
        <v>United States</v>
      </c>
      <c r="D185" s="6" t="str">
        <f>VLOOKUP($B185,'Supplimental Sources'!$I$7:$K$27,3,0)</f>
        <v>United States</v>
      </c>
      <c r="E185" s="6" t="s">
        <v>8387</v>
      </c>
      <c r="F185" s="6" t="s">
        <v>8380</v>
      </c>
      <c r="G185" s="6">
        <v>171</v>
      </c>
      <c r="H185" s="29">
        <v>50000</v>
      </c>
      <c r="I185" s="29">
        <v>1</v>
      </c>
      <c r="J185" s="28">
        <v>60</v>
      </c>
      <c r="K185" s="6">
        <v>1</v>
      </c>
      <c r="M185" s="6" t="str">
        <f>VLOOKUP($G185,Data!$A:$F,6,0)</f>
        <v>failed</v>
      </c>
      <c r="N185" s="6"/>
      <c r="O185" s="6"/>
    </row>
    <row r="186" spans="1:15" x14ac:dyDescent="0.45">
      <c r="A186" s="6" t="s">
        <v>8314</v>
      </c>
      <c r="B186" s="6" t="s">
        <v>8224</v>
      </c>
      <c r="C186" s="6" t="str">
        <f>VLOOKUP($B186,'Supplimental Sources'!$I$7:$K$27,2,0)</f>
        <v>United States</v>
      </c>
      <c r="D186" s="6" t="str">
        <f>VLOOKUP($B186,'Supplimental Sources'!$I$7:$K$27,3,0)</f>
        <v>United States</v>
      </c>
      <c r="E186" s="6" t="s">
        <v>8386</v>
      </c>
      <c r="F186" s="6" t="s">
        <v>8377</v>
      </c>
      <c r="G186" s="6">
        <v>172</v>
      </c>
      <c r="H186" s="29">
        <v>95000</v>
      </c>
      <c r="I186" s="29">
        <v>0</v>
      </c>
      <c r="J186" s="28">
        <v>34.958333333335759</v>
      </c>
      <c r="K186" s="6">
        <v>0</v>
      </c>
      <c r="M186" s="6" t="str">
        <f>VLOOKUP($G186,Data!$A:$F,6,0)</f>
        <v>failed</v>
      </c>
      <c r="N186" s="6"/>
      <c r="O186" s="6"/>
    </row>
    <row r="187" spans="1:15" x14ac:dyDescent="0.45">
      <c r="A187" s="6" t="s">
        <v>8314</v>
      </c>
      <c r="B187" s="6" t="s">
        <v>8225</v>
      </c>
      <c r="C187" s="6" t="str">
        <f>VLOOKUP($B187,'Supplimental Sources'!$I$7:$K$27,2,0)</f>
        <v>United Kingdom</v>
      </c>
      <c r="D187" s="6" t="str">
        <f>VLOOKUP($B187,'Supplimental Sources'!$I$7:$K$27,3,0)</f>
        <v>United Kingdom</v>
      </c>
      <c r="E187" s="6" t="s">
        <v>8386</v>
      </c>
      <c r="F187" s="6" t="s">
        <v>8376</v>
      </c>
      <c r="G187" s="6">
        <v>173</v>
      </c>
      <c r="H187" s="29">
        <v>1110</v>
      </c>
      <c r="I187" s="29">
        <v>0</v>
      </c>
      <c r="J187" s="28">
        <v>30</v>
      </c>
      <c r="K187" s="6">
        <v>0</v>
      </c>
      <c r="M187" s="6" t="str">
        <f>VLOOKUP($G187,Data!$A:$F,6,0)</f>
        <v>failed</v>
      </c>
      <c r="N187" s="6"/>
      <c r="O187" s="6"/>
    </row>
    <row r="188" spans="1:15" x14ac:dyDescent="0.45">
      <c r="A188" s="6" t="s">
        <v>8314</v>
      </c>
      <c r="B188" s="6" t="s">
        <v>8233</v>
      </c>
      <c r="C188" s="6" t="str">
        <f>VLOOKUP($B188,'Supplimental Sources'!$I$7:$K$27,2,0)</f>
        <v>Netherlands</v>
      </c>
      <c r="D188" s="6" t="str">
        <f>VLOOKUP($B188,'Supplimental Sources'!$I$7:$K$27,3,0)</f>
        <v>European Union</v>
      </c>
      <c r="E188" s="6" t="s">
        <v>8386</v>
      </c>
      <c r="F188" s="6" t="s">
        <v>8378</v>
      </c>
      <c r="G188" s="6">
        <v>174</v>
      </c>
      <c r="H188" s="29">
        <v>6000</v>
      </c>
      <c r="I188" s="29">
        <v>0</v>
      </c>
      <c r="J188" s="28">
        <v>60</v>
      </c>
      <c r="K188" s="6">
        <v>0</v>
      </c>
      <c r="M188" s="6" t="str">
        <f>VLOOKUP($G188,Data!$A:$F,6,0)</f>
        <v>failed</v>
      </c>
      <c r="N188" s="6"/>
      <c r="O188" s="6"/>
    </row>
    <row r="189" spans="1:15" x14ac:dyDescent="0.45">
      <c r="A189" s="6" t="s">
        <v>8314</v>
      </c>
      <c r="B189" s="6" t="s">
        <v>8225</v>
      </c>
      <c r="C189" s="6" t="str">
        <f>VLOOKUP($B189,'Supplimental Sources'!$I$7:$K$27,2,0)</f>
        <v>United Kingdom</v>
      </c>
      <c r="D189" s="6" t="str">
        <f>VLOOKUP($B189,'Supplimental Sources'!$I$7:$K$27,3,0)</f>
        <v>United Kingdom</v>
      </c>
      <c r="E189" s="6" t="s">
        <v>8385</v>
      </c>
      <c r="F189" s="6" t="s">
        <v>8371</v>
      </c>
      <c r="G189" s="6">
        <v>175</v>
      </c>
      <c r="H189" s="29">
        <v>20000</v>
      </c>
      <c r="I189" s="29">
        <v>1297</v>
      </c>
      <c r="J189" s="28">
        <v>25</v>
      </c>
      <c r="K189" s="6">
        <v>26</v>
      </c>
      <c r="M189" s="6" t="str">
        <f>VLOOKUP($G189,Data!$A:$F,6,0)</f>
        <v>failed</v>
      </c>
      <c r="N189" s="6"/>
      <c r="O189" s="6"/>
    </row>
    <row r="190" spans="1:15" x14ac:dyDescent="0.45">
      <c r="A190" s="6" t="s">
        <v>8314</v>
      </c>
      <c r="B190" s="6" t="s">
        <v>8224</v>
      </c>
      <c r="C190" s="6" t="str">
        <f>VLOOKUP($B190,'Supplimental Sources'!$I$7:$K$27,2,0)</f>
        <v>United States</v>
      </c>
      <c r="D190" s="6" t="str">
        <f>VLOOKUP($B190,'Supplimental Sources'!$I$7:$K$27,3,0)</f>
        <v>United States</v>
      </c>
      <c r="E190" s="6" t="s">
        <v>8386</v>
      </c>
      <c r="F190" s="6" t="s">
        <v>8370</v>
      </c>
      <c r="G190" s="6">
        <v>176</v>
      </c>
      <c r="H190" s="29">
        <v>1500</v>
      </c>
      <c r="I190" s="29">
        <v>0</v>
      </c>
      <c r="J190" s="28">
        <v>30</v>
      </c>
      <c r="K190" s="6">
        <v>0</v>
      </c>
      <c r="M190" s="6" t="str">
        <f>VLOOKUP($G190,Data!$A:$F,6,0)</f>
        <v>failed</v>
      </c>
      <c r="N190" s="6"/>
      <c r="O190" s="6"/>
    </row>
    <row r="191" spans="1:15" x14ac:dyDescent="0.45">
      <c r="A191" s="6" t="s">
        <v>8314</v>
      </c>
      <c r="B191" s="6" t="s">
        <v>8224</v>
      </c>
      <c r="C191" s="6" t="str">
        <f>VLOOKUP($B191,'Supplimental Sources'!$I$7:$K$27,2,0)</f>
        <v>United States</v>
      </c>
      <c r="D191" s="6" t="str">
        <f>VLOOKUP($B191,'Supplimental Sources'!$I$7:$K$27,3,0)</f>
        <v>United States</v>
      </c>
      <c r="E191" s="6" t="s">
        <v>8386</v>
      </c>
      <c r="F191" s="6" t="s">
        <v>8378</v>
      </c>
      <c r="G191" s="6">
        <v>177</v>
      </c>
      <c r="H191" s="29">
        <v>450</v>
      </c>
      <c r="I191" s="29">
        <v>180</v>
      </c>
      <c r="J191" s="28">
        <v>16.958333333328483</v>
      </c>
      <c r="K191" s="6">
        <v>7</v>
      </c>
      <c r="M191" s="6" t="str">
        <f>VLOOKUP($G191,Data!$A:$F,6,0)</f>
        <v>failed</v>
      </c>
      <c r="N191" s="6"/>
      <c r="O191" s="6"/>
    </row>
    <row r="192" spans="1:15" x14ac:dyDescent="0.45">
      <c r="A192" s="6" t="s">
        <v>8314</v>
      </c>
      <c r="B192" s="6" t="s">
        <v>8227</v>
      </c>
      <c r="C192" s="6" t="str">
        <f>VLOOKUP($B192,'Supplimental Sources'!$I$7:$K$27,2,0)</f>
        <v>Spain</v>
      </c>
      <c r="D192" s="6" t="str">
        <f>VLOOKUP($B192,'Supplimental Sources'!$I$7:$K$27,3,0)</f>
        <v>European Union</v>
      </c>
      <c r="E192" s="6" t="s">
        <v>8386</v>
      </c>
      <c r="F192" s="6" t="s">
        <v>8373</v>
      </c>
      <c r="G192" s="6">
        <v>178</v>
      </c>
      <c r="H192" s="29">
        <v>500000</v>
      </c>
      <c r="I192" s="29">
        <v>0</v>
      </c>
      <c r="J192" s="28">
        <v>30.041666666671517</v>
      </c>
      <c r="K192" s="6">
        <v>0</v>
      </c>
      <c r="M192" s="6" t="str">
        <f>VLOOKUP($G192,Data!$A:$F,6,0)</f>
        <v>failed</v>
      </c>
      <c r="N192" s="6"/>
      <c r="O192" s="6"/>
    </row>
    <row r="193" spans="1:15" x14ac:dyDescent="0.45">
      <c r="A193" s="6" t="s">
        <v>8314</v>
      </c>
      <c r="B193" s="6" t="s">
        <v>8224</v>
      </c>
      <c r="C193" s="6" t="str">
        <f>VLOOKUP($B193,'Supplimental Sources'!$I$7:$K$27,2,0)</f>
        <v>United States</v>
      </c>
      <c r="D193" s="6" t="str">
        <f>VLOOKUP($B193,'Supplimental Sources'!$I$7:$K$27,3,0)</f>
        <v>United States</v>
      </c>
      <c r="E193" s="6" t="s">
        <v>8387</v>
      </c>
      <c r="F193" s="6" t="s">
        <v>8377</v>
      </c>
      <c r="G193" s="6">
        <v>179</v>
      </c>
      <c r="H193" s="29">
        <v>1000</v>
      </c>
      <c r="I193" s="29">
        <v>200</v>
      </c>
      <c r="J193" s="28">
        <v>30</v>
      </c>
      <c r="K193" s="6">
        <v>2</v>
      </c>
      <c r="M193" s="6" t="str">
        <f>VLOOKUP($G193,Data!$A:$F,6,0)</f>
        <v>failed</v>
      </c>
      <c r="N193" s="6"/>
      <c r="O193" s="6"/>
    </row>
    <row r="194" spans="1:15" x14ac:dyDescent="0.45">
      <c r="A194" s="6" t="s">
        <v>8314</v>
      </c>
      <c r="B194" s="6" t="s">
        <v>8225</v>
      </c>
      <c r="C194" s="6" t="str">
        <f>VLOOKUP($B194,'Supplimental Sources'!$I$7:$K$27,2,0)</f>
        <v>United Kingdom</v>
      </c>
      <c r="D194" s="6" t="str">
        <f>VLOOKUP($B194,'Supplimental Sources'!$I$7:$K$27,3,0)</f>
        <v>United Kingdom</v>
      </c>
      <c r="E194" s="6" t="s">
        <v>8386</v>
      </c>
      <c r="F194" s="6" t="s">
        <v>8378</v>
      </c>
      <c r="G194" s="6">
        <v>180</v>
      </c>
      <c r="H194" s="29">
        <v>1200</v>
      </c>
      <c r="I194" s="29">
        <v>401</v>
      </c>
      <c r="J194" s="28">
        <v>39.80042824074917</v>
      </c>
      <c r="K194" s="6">
        <v>13</v>
      </c>
      <c r="M194" s="6" t="str">
        <f>VLOOKUP($G194,Data!$A:$F,6,0)</f>
        <v>failed</v>
      </c>
      <c r="N194" s="6"/>
      <c r="O194" s="6"/>
    </row>
    <row r="195" spans="1:15" x14ac:dyDescent="0.45">
      <c r="A195" s="6" t="s">
        <v>8314</v>
      </c>
      <c r="B195" s="6" t="s">
        <v>8225</v>
      </c>
      <c r="C195" s="6" t="str">
        <f>VLOOKUP($B195,'Supplimental Sources'!$I$7:$K$27,2,0)</f>
        <v>United Kingdom</v>
      </c>
      <c r="D195" s="6" t="str">
        <f>VLOOKUP($B195,'Supplimental Sources'!$I$7:$K$27,3,0)</f>
        <v>United Kingdom</v>
      </c>
      <c r="E195" s="6" t="s">
        <v>8386</v>
      </c>
      <c r="F195" s="6" t="s">
        <v>8369</v>
      </c>
      <c r="G195" s="6">
        <v>181</v>
      </c>
      <c r="H195" s="29">
        <v>3423</v>
      </c>
      <c r="I195" s="29">
        <v>722</v>
      </c>
      <c r="J195" s="28">
        <v>30</v>
      </c>
      <c r="K195" s="6">
        <v>4</v>
      </c>
      <c r="M195" s="6" t="str">
        <f>VLOOKUP($G195,Data!$A:$F,6,0)</f>
        <v>failed</v>
      </c>
      <c r="N195" s="6"/>
      <c r="O195" s="6"/>
    </row>
    <row r="196" spans="1:15" x14ac:dyDescent="0.45">
      <c r="A196" s="6" t="s">
        <v>8314</v>
      </c>
      <c r="B196" s="6" t="s">
        <v>8224</v>
      </c>
      <c r="C196" s="6" t="str">
        <f>VLOOKUP($B196,'Supplimental Sources'!$I$7:$K$27,2,0)</f>
        <v>United States</v>
      </c>
      <c r="D196" s="6" t="str">
        <f>VLOOKUP($B196,'Supplimental Sources'!$I$7:$K$27,3,0)</f>
        <v>United States</v>
      </c>
      <c r="E196" s="6" t="s">
        <v>8387</v>
      </c>
      <c r="F196" s="6" t="s">
        <v>8381</v>
      </c>
      <c r="G196" s="6">
        <v>182</v>
      </c>
      <c r="H196" s="29">
        <v>1000</v>
      </c>
      <c r="I196" s="29">
        <v>0</v>
      </c>
      <c r="J196" s="28">
        <v>30</v>
      </c>
      <c r="K196" s="6">
        <v>0</v>
      </c>
      <c r="M196" s="6" t="str">
        <f>VLOOKUP($G196,Data!$A:$F,6,0)</f>
        <v>failed</v>
      </c>
      <c r="N196" s="6"/>
      <c r="O196" s="6"/>
    </row>
    <row r="197" spans="1:15" x14ac:dyDescent="0.45">
      <c r="A197" s="6" t="s">
        <v>8314</v>
      </c>
      <c r="B197" s="6" t="s">
        <v>8225</v>
      </c>
      <c r="C197" s="6" t="str">
        <f>VLOOKUP($B197,'Supplimental Sources'!$I$7:$K$27,2,0)</f>
        <v>United Kingdom</v>
      </c>
      <c r="D197" s="6" t="str">
        <f>VLOOKUP($B197,'Supplimental Sources'!$I$7:$K$27,3,0)</f>
        <v>United Kingdom</v>
      </c>
      <c r="E197" s="6" t="s">
        <v>8385</v>
      </c>
      <c r="F197" s="6" t="s">
        <v>8373</v>
      </c>
      <c r="G197" s="6">
        <v>183</v>
      </c>
      <c r="H197" s="29">
        <v>12500</v>
      </c>
      <c r="I197" s="29">
        <v>4482</v>
      </c>
      <c r="J197" s="28">
        <v>30.041666666664241</v>
      </c>
      <c r="K197" s="6">
        <v>12</v>
      </c>
      <c r="M197" s="6" t="str">
        <f>VLOOKUP($G197,Data!$A:$F,6,0)</f>
        <v>failed</v>
      </c>
      <c r="N197" s="6"/>
      <c r="O197" s="6"/>
    </row>
    <row r="198" spans="1:15" x14ac:dyDescent="0.45">
      <c r="A198" s="6" t="s">
        <v>8314</v>
      </c>
      <c r="B198" s="6" t="s">
        <v>8229</v>
      </c>
      <c r="C198" s="6" t="str">
        <f>VLOOKUP($B198,'Supplimental Sources'!$I$7:$K$27,2,0)</f>
        <v>Canada</v>
      </c>
      <c r="D198" s="6" t="str">
        <f>VLOOKUP($B198,'Supplimental Sources'!$I$7:$K$27,3,0)</f>
        <v>Canada</v>
      </c>
      <c r="E198" s="6" t="s">
        <v>8385</v>
      </c>
      <c r="F198" s="6" t="s">
        <v>8370</v>
      </c>
      <c r="G198" s="6">
        <v>184</v>
      </c>
      <c r="H198" s="29">
        <v>1500</v>
      </c>
      <c r="I198" s="29">
        <v>51</v>
      </c>
      <c r="J198" s="28">
        <v>57.374745370369055</v>
      </c>
      <c r="K198" s="6">
        <v>2</v>
      </c>
      <c r="M198" s="6" t="str">
        <f>VLOOKUP($G198,Data!$A:$F,6,0)</f>
        <v>failed</v>
      </c>
      <c r="N198" s="6"/>
      <c r="O198" s="6"/>
    </row>
    <row r="199" spans="1:15" x14ac:dyDescent="0.45">
      <c r="A199" s="6" t="s">
        <v>8314</v>
      </c>
      <c r="B199" s="6" t="s">
        <v>8234</v>
      </c>
      <c r="C199" s="6" t="str">
        <f>VLOOKUP($B199,'Supplimental Sources'!$I$7:$K$27,2,0)</f>
        <v>Norway</v>
      </c>
      <c r="D199" s="6" t="str">
        <f>VLOOKUP($B199,'Supplimental Sources'!$I$7:$K$27,3,0)</f>
        <v>European Union</v>
      </c>
      <c r="E199" s="6" t="s">
        <v>8387</v>
      </c>
      <c r="F199" s="6" t="s">
        <v>8370</v>
      </c>
      <c r="G199" s="6">
        <v>185</v>
      </c>
      <c r="H199" s="29">
        <v>40000</v>
      </c>
      <c r="I199" s="29">
        <v>2200</v>
      </c>
      <c r="J199" s="28">
        <v>30</v>
      </c>
      <c r="K199" s="6">
        <v>10</v>
      </c>
      <c r="M199" s="6" t="str">
        <f>VLOOKUP($G199,Data!$A:$F,6,0)</f>
        <v>failed</v>
      </c>
      <c r="N199" s="6"/>
      <c r="O199" s="6"/>
    </row>
    <row r="200" spans="1:15" x14ac:dyDescent="0.45">
      <c r="A200" s="6" t="s">
        <v>8314</v>
      </c>
      <c r="B200" s="6" t="s">
        <v>8224</v>
      </c>
      <c r="C200" s="6" t="str">
        <f>VLOOKUP($B200,'Supplimental Sources'!$I$7:$K$27,2,0)</f>
        <v>United States</v>
      </c>
      <c r="D200" s="6" t="str">
        <f>VLOOKUP($B200,'Supplimental Sources'!$I$7:$K$27,3,0)</f>
        <v>United States</v>
      </c>
      <c r="E200" s="6" t="s">
        <v>8388</v>
      </c>
      <c r="F200" s="6" t="s">
        <v>8377</v>
      </c>
      <c r="G200" s="6">
        <v>186</v>
      </c>
      <c r="H200" s="29">
        <v>5000</v>
      </c>
      <c r="I200" s="29">
        <v>0</v>
      </c>
      <c r="J200" s="28">
        <v>30.020439814805286</v>
      </c>
      <c r="K200" s="6">
        <v>0</v>
      </c>
      <c r="M200" s="6" t="str">
        <f>VLOOKUP($G200,Data!$A:$F,6,0)</f>
        <v>failed</v>
      </c>
      <c r="N200" s="6"/>
      <c r="O200" s="6"/>
    </row>
    <row r="201" spans="1:15" x14ac:dyDescent="0.45">
      <c r="A201" s="6" t="s">
        <v>8314</v>
      </c>
      <c r="B201" s="6" t="s">
        <v>8224</v>
      </c>
      <c r="C201" s="6" t="str">
        <f>VLOOKUP($B201,'Supplimental Sources'!$I$7:$K$27,2,0)</f>
        <v>United States</v>
      </c>
      <c r="D201" s="6" t="str">
        <f>VLOOKUP($B201,'Supplimental Sources'!$I$7:$K$27,3,0)</f>
        <v>United States</v>
      </c>
      <c r="E201" s="6" t="s">
        <v>8386</v>
      </c>
      <c r="F201" s="6" t="s">
        <v>8380</v>
      </c>
      <c r="G201" s="6">
        <v>187</v>
      </c>
      <c r="H201" s="29">
        <v>5000</v>
      </c>
      <c r="I201" s="29">
        <v>800</v>
      </c>
      <c r="J201" s="28">
        <v>24.05651620370918</v>
      </c>
      <c r="K201" s="6">
        <v>5</v>
      </c>
      <c r="M201" s="6" t="str">
        <f>VLOOKUP($G201,Data!$A:$F,6,0)</f>
        <v>failed</v>
      </c>
      <c r="N201" s="6"/>
      <c r="O201" s="6"/>
    </row>
    <row r="202" spans="1:15" x14ac:dyDescent="0.45">
      <c r="A202" s="6" t="s">
        <v>8314</v>
      </c>
      <c r="B202" s="6" t="s">
        <v>8224</v>
      </c>
      <c r="C202" s="6" t="str">
        <f>VLOOKUP($B202,'Supplimental Sources'!$I$7:$K$27,2,0)</f>
        <v>United States</v>
      </c>
      <c r="D202" s="6" t="str">
        <f>VLOOKUP($B202,'Supplimental Sources'!$I$7:$K$27,3,0)</f>
        <v>United States</v>
      </c>
      <c r="E202" s="6" t="s">
        <v>8385</v>
      </c>
      <c r="F202" s="6" t="s">
        <v>8371</v>
      </c>
      <c r="G202" s="6">
        <v>188</v>
      </c>
      <c r="H202" s="29">
        <v>1500</v>
      </c>
      <c r="I202" s="29">
        <v>0</v>
      </c>
      <c r="J202" s="28">
        <v>30</v>
      </c>
      <c r="K202" s="6">
        <v>0</v>
      </c>
      <c r="M202" s="6" t="str">
        <f>VLOOKUP($G202,Data!$A:$F,6,0)</f>
        <v>failed</v>
      </c>
      <c r="N202" s="6"/>
      <c r="O202" s="6"/>
    </row>
    <row r="203" spans="1:15" x14ac:dyDescent="0.45">
      <c r="A203" s="6" t="s">
        <v>8314</v>
      </c>
      <c r="B203" s="6" t="s">
        <v>8224</v>
      </c>
      <c r="C203" s="6" t="str">
        <f>VLOOKUP($B203,'Supplimental Sources'!$I$7:$K$27,2,0)</f>
        <v>United States</v>
      </c>
      <c r="D203" s="6" t="str">
        <f>VLOOKUP($B203,'Supplimental Sources'!$I$7:$K$27,3,0)</f>
        <v>United States</v>
      </c>
      <c r="E203" s="6" t="s">
        <v>8387</v>
      </c>
      <c r="F203" s="6" t="s">
        <v>8370</v>
      </c>
      <c r="G203" s="6">
        <v>189</v>
      </c>
      <c r="H203" s="29">
        <v>500000</v>
      </c>
      <c r="I203" s="29">
        <v>345</v>
      </c>
      <c r="J203" s="28">
        <v>60</v>
      </c>
      <c r="K203" s="6">
        <v>5</v>
      </c>
      <c r="M203" s="6" t="str">
        <f>VLOOKUP($G203,Data!$A:$F,6,0)</f>
        <v>failed</v>
      </c>
      <c r="N203" s="6"/>
      <c r="O203" s="6"/>
    </row>
    <row r="204" spans="1:15" x14ac:dyDescent="0.45">
      <c r="A204" s="6" t="s">
        <v>8314</v>
      </c>
      <c r="B204" s="6" t="s">
        <v>8224</v>
      </c>
      <c r="C204" s="6" t="str">
        <f>VLOOKUP($B204,'Supplimental Sources'!$I$7:$K$27,2,0)</f>
        <v>United States</v>
      </c>
      <c r="D204" s="6" t="str">
        <f>VLOOKUP($B204,'Supplimental Sources'!$I$7:$K$27,3,0)</f>
        <v>United States</v>
      </c>
      <c r="E204" s="6" t="s">
        <v>8387</v>
      </c>
      <c r="F204" s="6" t="s">
        <v>8380</v>
      </c>
      <c r="G204" s="6">
        <v>190</v>
      </c>
      <c r="H204" s="29">
        <v>12000</v>
      </c>
      <c r="I204" s="29">
        <v>50</v>
      </c>
      <c r="J204" s="28">
        <v>10</v>
      </c>
      <c r="K204" s="6">
        <v>1</v>
      </c>
      <c r="M204" s="6" t="str">
        <f>VLOOKUP($G204,Data!$A:$F,6,0)</f>
        <v>failed</v>
      </c>
      <c r="N204" s="6"/>
      <c r="O204" s="6"/>
    </row>
    <row r="205" spans="1:15" x14ac:dyDescent="0.45">
      <c r="A205" s="6" t="s">
        <v>8314</v>
      </c>
      <c r="B205" s="6" t="s">
        <v>8226</v>
      </c>
      <c r="C205" s="6" t="str">
        <f>VLOOKUP($B205,'Supplimental Sources'!$I$7:$K$27,2,0)</f>
        <v>Australia</v>
      </c>
      <c r="D205" s="6" t="str">
        <f>VLOOKUP($B205,'Supplimental Sources'!$I$7:$K$27,3,0)</f>
        <v>Australia</v>
      </c>
      <c r="E205" s="6" t="s">
        <v>8386</v>
      </c>
      <c r="F205" s="6" t="s">
        <v>8371</v>
      </c>
      <c r="G205" s="6">
        <v>191</v>
      </c>
      <c r="H205" s="29">
        <v>5000</v>
      </c>
      <c r="I205" s="29">
        <v>250</v>
      </c>
      <c r="J205" s="28">
        <v>40</v>
      </c>
      <c r="K205" s="6">
        <v>3</v>
      </c>
      <c r="M205" s="6" t="str">
        <f>VLOOKUP($G205,Data!$A:$F,6,0)</f>
        <v>failed</v>
      </c>
      <c r="N205" s="6"/>
      <c r="O205" s="6"/>
    </row>
    <row r="206" spans="1:15" x14ac:dyDescent="0.45">
      <c r="A206" s="6" t="s">
        <v>8314</v>
      </c>
      <c r="B206" s="6" t="s">
        <v>8224</v>
      </c>
      <c r="C206" s="6" t="str">
        <f>VLOOKUP($B206,'Supplimental Sources'!$I$7:$K$27,2,0)</f>
        <v>United States</v>
      </c>
      <c r="D206" s="6" t="str">
        <f>VLOOKUP($B206,'Supplimental Sources'!$I$7:$K$27,3,0)</f>
        <v>United States</v>
      </c>
      <c r="E206" s="6" t="s">
        <v>8385</v>
      </c>
      <c r="F206" s="6" t="s">
        <v>8372</v>
      </c>
      <c r="G206" s="6">
        <v>192</v>
      </c>
      <c r="H206" s="29">
        <v>1000000</v>
      </c>
      <c r="I206" s="29">
        <v>17</v>
      </c>
      <c r="J206" s="28">
        <v>30</v>
      </c>
      <c r="K206" s="6">
        <v>3</v>
      </c>
      <c r="M206" s="6" t="str">
        <f>VLOOKUP($G206,Data!$A:$F,6,0)</f>
        <v>failed</v>
      </c>
      <c r="N206" s="6"/>
      <c r="O206" s="6"/>
    </row>
    <row r="207" spans="1:15" x14ac:dyDescent="0.45">
      <c r="A207" s="6" t="s">
        <v>8314</v>
      </c>
      <c r="B207" s="6" t="s">
        <v>8225</v>
      </c>
      <c r="C207" s="6" t="str">
        <f>VLOOKUP($B207,'Supplimental Sources'!$I$7:$K$27,2,0)</f>
        <v>United Kingdom</v>
      </c>
      <c r="D207" s="6" t="str">
        <f>VLOOKUP($B207,'Supplimental Sources'!$I$7:$K$27,3,0)</f>
        <v>United Kingdom</v>
      </c>
      <c r="E207" s="6" t="s">
        <v>8385</v>
      </c>
      <c r="F207" s="6" t="s">
        <v>8372</v>
      </c>
      <c r="G207" s="6">
        <v>193</v>
      </c>
      <c r="H207" s="29">
        <v>1000</v>
      </c>
      <c r="I207" s="29">
        <v>0</v>
      </c>
      <c r="J207" s="28">
        <v>60.041666666664241</v>
      </c>
      <c r="K207" s="6">
        <v>0</v>
      </c>
      <c r="M207" s="6" t="str">
        <f>VLOOKUP($G207,Data!$A:$F,6,0)</f>
        <v>failed</v>
      </c>
      <c r="N207" s="6"/>
      <c r="O207" s="6"/>
    </row>
    <row r="208" spans="1:15" x14ac:dyDescent="0.45">
      <c r="A208" s="6" t="s">
        <v>8314</v>
      </c>
      <c r="B208" s="6" t="s">
        <v>8225</v>
      </c>
      <c r="C208" s="6" t="str">
        <f>VLOOKUP($B208,'Supplimental Sources'!$I$7:$K$27,2,0)</f>
        <v>United Kingdom</v>
      </c>
      <c r="D208" s="6" t="str">
        <f>VLOOKUP($B208,'Supplimental Sources'!$I$7:$K$27,3,0)</f>
        <v>United Kingdom</v>
      </c>
      <c r="E208" s="6" t="s">
        <v>8387</v>
      </c>
      <c r="F208" s="6" t="s">
        <v>8376</v>
      </c>
      <c r="G208" s="6">
        <v>194</v>
      </c>
      <c r="H208" s="29">
        <v>2500</v>
      </c>
      <c r="I208" s="29">
        <v>3</v>
      </c>
      <c r="J208" s="28">
        <v>60</v>
      </c>
      <c r="K208" s="6">
        <v>3</v>
      </c>
      <c r="M208" s="6" t="str">
        <f>VLOOKUP($G208,Data!$A:$F,6,0)</f>
        <v>failed</v>
      </c>
      <c r="N208" s="6"/>
      <c r="O208" s="6"/>
    </row>
    <row r="209" spans="1:15" x14ac:dyDescent="0.45">
      <c r="A209" s="6" t="s">
        <v>8314</v>
      </c>
      <c r="B209" s="6" t="s">
        <v>8224</v>
      </c>
      <c r="C209" s="6" t="str">
        <f>VLOOKUP($B209,'Supplimental Sources'!$I$7:$K$27,2,0)</f>
        <v>United States</v>
      </c>
      <c r="D209" s="6" t="str">
        <f>VLOOKUP($B209,'Supplimental Sources'!$I$7:$K$27,3,0)</f>
        <v>United States</v>
      </c>
      <c r="E209" s="6" t="s">
        <v>8386</v>
      </c>
      <c r="F209" s="6" t="s">
        <v>8369</v>
      </c>
      <c r="G209" s="6">
        <v>195</v>
      </c>
      <c r="H209" s="29">
        <v>2000000</v>
      </c>
      <c r="I209" s="29">
        <v>0</v>
      </c>
      <c r="J209" s="28">
        <v>60</v>
      </c>
      <c r="K209" s="6">
        <v>0</v>
      </c>
      <c r="M209" s="6" t="str">
        <f>VLOOKUP($G209,Data!$A:$F,6,0)</f>
        <v>failed</v>
      </c>
      <c r="N209" s="6"/>
      <c r="O209" s="6"/>
    </row>
    <row r="210" spans="1:15" x14ac:dyDescent="0.45">
      <c r="A210" s="6" t="s">
        <v>8314</v>
      </c>
      <c r="B210" s="6" t="s">
        <v>8225</v>
      </c>
      <c r="C210" s="6" t="str">
        <f>VLOOKUP($B210,'Supplimental Sources'!$I$7:$K$27,2,0)</f>
        <v>United Kingdom</v>
      </c>
      <c r="D210" s="6" t="str">
        <f>VLOOKUP($B210,'Supplimental Sources'!$I$7:$K$27,3,0)</f>
        <v>United Kingdom</v>
      </c>
      <c r="E210" s="6" t="s">
        <v>8386</v>
      </c>
      <c r="F210" s="6" t="s">
        <v>8372</v>
      </c>
      <c r="G210" s="6">
        <v>196</v>
      </c>
      <c r="H210" s="29">
        <v>3500</v>
      </c>
      <c r="I210" s="29">
        <v>1465</v>
      </c>
      <c r="J210" s="28">
        <v>28.332199074073287</v>
      </c>
      <c r="K210" s="6">
        <v>19</v>
      </c>
      <c r="M210" s="6" t="str">
        <f>VLOOKUP($G210,Data!$A:$F,6,0)</f>
        <v>failed</v>
      </c>
      <c r="N210" s="6"/>
      <c r="O210" s="6"/>
    </row>
    <row r="211" spans="1:15" x14ac:dyDescent="0.45">
      <c r="A211" s="6" t="s">
        <v>8314</v>
      </c>
      <c r="B211" s="6" t="s">
        <v>8225</v>
      </c>
      <c r="C211" s="6" t="str">
        <f>VLOOKUP($B211,'Supplimental Sources'!$I$7:$K$27,2,0)</f>
        <v>United Kingdom</v>
      </c>
      <c r="D211" s="6" t="str">
        <f>VLOOKUP($B211,'Supplimental Sources'!$I$7:$K$27,3,0)</f>
        <v>United Kingdom</v>
      </c>
      <c r="E211" s="6" t="s">
        <v>8388</v>
      </c>
      <c r="F211" s="6" t="s">
        <v>8376</v>
      </c>
      <c r="G211" s="6">
        <v>197</v>
      </c>
      <c r="H211" s="29">
        <v>2500</v>
      </c>
      <c r="I211" s="29">
        <v>262</v>
      </c>
      <c r="J211" s="28">
        <v>42.026620370364981</v>
      </c>
      <c r="K211" s="6">
        <v>8</v>
      </c>
      <c r="M211" s="6" t="str">
        <f>VLOOKUP($G211,Data!$A:$F,6,0)</f>
        <v>failed</v>
      </c>
      <c r="N211" s="6"/>
      <c r="O211" s="6"/>
    </row>
    <row r="212" spans="1:15" x14ac:dyDescent="0.45">
      <c r="A212" s="6" t="s">
        <v>8314</v>
      </c>
      <c r="B212" s="6" t="s">
        <v>8224</v>
      </c>
      <c r="C212" s="6" t="str">
        <f>VLOOKUP($B212,'Supplimental Sources'!$I$7:$K$27,2,0)</f>
        <v>United States</v>
      </c>
      <c r="D212" s="6" t="str">
        <f>VLOOKUP($B212,'Supplimental Sources'!$I$7:$K$27,3,0)</f>
        <v>United States</v>
      </c>
      <c r="E212" s="6" t="s">
        <v>8385</v>
      </c>
      <c r="F212" s="6" t="s">
        <v>8372</v>
      </c>
      <c r="G212" s="6">
        <v>198</v>
      </c>
      <c r="H212" s="29">
        <v>25000</v>
      </c>
      <c r="I212" s="29">
        <v>279</v>
      </c>
      <c r="J212" s="28">
        <v>30</v>
      </c>
      <c r="K212" s="6">
        <v>6</v>
      </c>
      <c r="M212" s="6" t="str">
        <f>VLOOKUP($G212,Data!$A:$F,6,0)</f>
        <v>failed</v>
      </c>
      <c r="N212" s="6"/>
      <c r="O212" s="6"/>
    </row>
    <row r="213" spans="1:15" x14ac:dyDescent="0.45">
      <c r="A213" s="6" t="s">
        <v>8314</v>
      </c>
      <c r="B213" s="6" t="s">
        <v>8224</v>
      </c>
      <c r="C213" s="6" t="str">
        <f>VLOOKUP($B213,'Supplimental Sources'!$I$7:$K$27,2,0)</f>
        <v>United States</v>
      </c>
      <c r="D213" s="6" t="str">
        <f>VLOOKUP($B213,'Supplimental Sources'!$I$7:$K$27,3,0)</f>
        <v>United States</v>
      </c>
      <c r="E213" s="6" t="s">
        <v>8387</v>
      </c>
      <c r="F213" s="6" t="s">
        <v>8371</v>
      </c>
      <c r="G213" s="6">
        <v>199</v>
      </c>
      <c r="H213" s="29">
        <v>10000</v>
      </c>
      <c r="I213" s="29">
        <v>0</v>
      </c>
      <c r="J213" s="28">
        <v>30</v>
      </c>
      <c r="K213" s="6">
        <v>0</v>
      </c>
      <c r="M213" s="6" t="str">
        <f>VLOOKUP($G213,Data!$A:$F,6,0)</f>
        <v>failed</v>
      </c>
      <c r="N213" s="6"/>
      <c r="O213" s="6"/>
    </row>
    <row r="214" spans="1:15" x14ac:dyDescent="0.45">
      <c r="A214" s="6" t="s">
        <v>8314</v>
      </c>
      <c r="B214" s="6" t="s">
        <v>8224</v>
      </c>
      <c r="C214" s="6" t="str">
        <f>VLOOKUP($B214,'Supplimental Sources'!$I$7:$K$27,2,0)</f>
        <v>United States</v>
      </c>
      <c r="D214" s="6" t="str">
        <f>VLOOKUP($B214,'Supplimental Sources'!$I$7:$K$27,3,0)</f>
        <v>United States</v>
      </c>
      <c r="E214" s="6" t="s">
        <v>8385</v>
      </c>
      <c r="F214" s="6" t="s">
        <v>8371</v>
      </c>
      <c r="G214" s="6">
        <v>200</v>
      </c>
      <c r="H214" s="29">
        <v>6000</v>
      </c>
      <c r="I214" s="29">
        <v>1571.55</v>
      </c>
      <c r="J214" s="28">
        <v>30</v>
      </c>
      <c r="K214" s="6">
        <v>18</v>
      </c>
      <c r="M214" s="6" t="str">
        <f>VLOOKUP($G214,Data!$A:$F,6,0)</f>
        <v>failed</v>
      </c>
      <c r="N214" s="6"/>
      <c r="O214" s="6"/>
    </row>
    <row r="215" spans="1:15" x14ac:dyDescent="0.45">
      <c r="A215" s="6" t="s">
        <v>8314</v>
      </c>
      <c r="B215" s="6" t="s">
        <v>8224</v>
      </c>
      <c r="C215" s="6" t="str">
        <f>VLOOKUP($B215,'Supplimental Sources'!$I$7:$K$27,2,0)</f>
        <v>United States</v>
      </c>
      <c r="D215" s="6" t="str">
        <f>VLOOKUP($B215,'Supplimental Sources'!$I$7:$K$27,3,0)</f>
        <v>United States</v>
      </c>
      <c r="E215" s="6" t="s">
        <v>8386</v>
      </c>
      <c r="F215" s="6" t="s">
        <v>8376</v>
      </c>
      <c r="G215" s="6">
        <v>201</v>
      </c>
      <c r="H215" s="29">
        <v>650</v>
      </c>
      <c r="I215" s="29">
        <v>380</v>
      </c>
      <c r="J215" s="28">
        <v>20</v>
      </c>
      <c r="K215" s="6">
        <v>7</v>
      </c>
      <c r="M215" s="6" t="str">
        <f>VLOOKUP($G215,Data!$A:$F,6,0)</f>
        <v>failed</v>
      </c>
      <c r="N215" s="6"/>
      <c r="O215" s="6"/>
    </row>
    <row r="216" spans="1:15" x14ac:dyDescent="0.45">
      <c r="A216" s="6" t="s">
        <v>8314</v>
      </c>
      <c r="B216" s="6" t="s">
        <v>8224</v>
      </c>
      <c r="C216" s="6" t="str">
        <f>VLOOKUP($B216,'Supplimental Sources'!$I$7:$K$27,2,0)</f>
        <v>United States</v>
      </c>
      <c r="D216" s="6" t="str">
        <f>VLOOKUP($B216,'Supplimental Sources'!$I$7:$K$27,3,0)</f>
        <v>United States</v>
      </c>
      <c r="E216" s="6" t="s">
        <v>8386</v>
      </c>
      <c r="F216" s="6" t="s">
        <v>8372</v>
      </c>
      <c r="G216" s="6">
        <v>202</v>
      </c>
      <c r="H216" s="29">
        <v>6000</v>
      </c>
      <c r="I216" s="29">
        <v>0</v>
      </c>
      <c r="J216" s="28">
        <v>29.946481481478259</v>
      </c>
      <c r="K216" s="6">
        <v>0</v>
      </c>
      <c r="M216" s="6" t="str">
        <f>VLOOKUP($G216,Data!$A:$F,6,0)</f>
        <v>failed</v>
      </c>
      <c r="N216" s="6"/>
      <c r="O216" s="6"/>
    </row>
    <row r="217" spans="1:15" x14ac:dyDescent="0.45">
      <c r="A217" s="6" t="s">
        <v>8314</v>
      </c>
      <c r="B217" s="6" t="s">
        <v>8225</v>
      </c>
      <c r="C217" s="6" t="str">
        <f>VLOOKUP($B217,'Supplimental Sources'!$I$7:$K$27,2,0)</f>
        <v>United Kingdom</v>
      </c>
      <c r="D217" s="6" t="str">
        <f>VLOOKUP($B217,'Supplimental Sources'!$I$7:$K$27,3,0)</f>
        <v>United Kingdom</v>
      </c>
      <c r="E217" s="6" t="s">
        <v>8385</v>
      </c>
      <c r="F217" s="6" t="s">
        <v>8374</v>
      </c>
      <c r="G217" s="6">
        <v>203</v>
      </c>
      <c r="H217" s="29">
        <v>2500</v>
      </c>
      <c r="I217" s="29">
        <v>746</v>
      </c>
      <c r="J217" s="28">
        <v>60</v>
      </c>
      <c r="K217" s="6">
        <v>8</v>
      </c>
      <c r="M217" s="6" t="str">
        <f>VLOOKUP($G217,Data!$A:$F,6,0)</f>
        <v>failed</v>
      </c>
      <c r="N217" s="6"/>
      <c r="O217" s="6"/>
    </row>
    <row r="218" spans="1:15" x14ac:dyDescent="0.45">
      <c r="A218" s="6" t="s">
        <v>8314</v>
      </c>
      <c r="B218" s="6" t="s">
        <v>8226</v>
      </c>
      <c r="C218" s="6" t="str">
        <f>VLOOKUP($B218,'Supplimental Sources'!$I$7:$K$27,2,0)</f>
        <v>Australia</v>
      </c>
      <c r="D218" s="6" t="str">
        <f>VLOOKUP($B218,'Supplimental Sources'!$I$7:$K$27,3,0)</f>
        <v>Australia</v>
      </c>
      <c r="E218" s="6" t="s">
        <v>8387</v>
      </c>
      <c r="F218" s="6" t="s">
        <v>8370</v>
      </c>
      <c r="G218" s="6">
        <v>204</v>
      </c>
      <c r="H218" s="29">
        <v>300000</v>
      </c>
      <c r="I218" s="29">
        <v>152165</v>
      </c>
      <c r="J218" s="28">
        <v>30</v>
      </c>
      <c r="K218" s="6">
        <v>1293</v>
      </c>
      <c r="M218" s="6" t="str">
        <f>VLOOKUP($G218,Data!$A:$F,6,0)</f>
        <v>failed</v>
      </c>
      <c r="N218" s="6"/>
      <c r="O218" s="6"/>
    </row>
    <row r="219" spans="1:15" x14ac:dyDescent="0.45">
      <c r="A219" s="6" t="s">
        <v>8314</v>
      </c>
      <c r="B219" s="6" t="s">
        <v>8224</v>
      </c>
      <c r="C219" s="6" t="str">
        <f>VLOOKUP($B219,'Supplimental Sources'!$I$7:$K$27,2,0)</f>
        <v>United States</v>
      </c>
      <c r="D219" s="6" t="str">
        <f>VLOOKUP($B219,'Supplimental Sources'!$I$7:$K$27,3,0)</f>
        <v>United States</v>
      </c>
      <c r="E219" s="6" t="s">
        <v>8386</v>
      </c>
      <c r="F219" s="6" t="s">
        <v>8372</v>
      </c>
      <c r="G219" s="6">
        <v>205</v>
      </c>
      <c r="H219" s="29">
        <v>8000</v>
      </c>
      <c r="I219" s="29">
        <v>1300</v>
      </c>
      <c r="J219" s="28">
        <v>35</v>
      </c>
      <c r="K219" s="6">
        <v>17</v>
      </c>
      <c r="M219" s="6" t="str">
        <f>VLOOKUP($G219,Data!$A:$F,6,0)</f>
        <v>failed</v>
      </c>
      <c r="N219" s="6"/>
      <c r="O219" s="6"/>
    </row>
    <row r="220" spans="1:15" x14ac:dyDescent="0.45">
      <c r="A220" s="6" t="s">
        <v>8314</v>
      </c>
      <c r="B220" s="6" t="s">
        <v>8224</v>
      </c>
      <c r="C220" s="6" t="str">
        <f>VLOOKUP($B220,'Supplimental Sources'!$I$7:$K$27,2,0)</f>
        <v>United States</v>
      </c>
      <c r="D220" s="6" t="str">
        <f>VLOOKUP($B220,'Supplimental Sources'!$I$7:$K$27,3,0)</f>
        <v>United States</v>
      </c>
      <c r="E220" s="6" t="s">
        <v>8387</v>
      </c>
      <c r="F220" s="6" t="s">
        <v>8370</v>
      </c>
      <c r="G220" s="6">
        <v>206</v>
      </c>
      <c r="H220" s="29">
        <v>12700</v>
      </c>
      <c r="I220" s="29">
        <v>0</v>
      </c>
      <c r="J220" s="28">
        <v>21</v>
      </c>
      <c r="K220" s="6">
        <v>0</v>
      </c>
      <c r="M220" s="6" t="str">
        <f>VLOOKUP($G220,Data!$A:$F,6,0)</f>
        <v>failed</v>
      </c>
      <c r="N220" s="6"/>
      <c r="O220" s="6"/>
    </row>
    <row r="221" spans="1:15" x14ac:dyDescent="0.45">
      <c r="A221" s="6" t="s">
        <v>8314</v>
      </c>
      <c r="B221" s="6" t="s">
        <v>8229</v>
      </c>
      <c r="C221" s="6" t="str">
        <f>VLOOKUP($B221,'Supplimental Sources'!$I$7:$K$27,2,0)</f>
        <v>Canada</v>
      </c>
      <c r="D221" s="6" t="str">
        <f>VLOOKUP($B221,'Supplimental Sources'!$I$7:$K$27,3,0)</f>
        <v>Canada</v>
      </c>
      <c r="E221" s="6" t="s">
        <v>8385</v>
      </c>
      <c r="F221" s="6" t="s">
        <v>8381</v>
      </c>
      <c r="G221" s="6">
        <v>207</v>
      </c>
      <c r="H221" s="29">
        <v>14000</v>
      </c>
      <c r="I221" s="29">
        <v>2130</v>
      </c>
      <c r="J221" s="28">
        <v>30</v>
      </c>
      <c r="K221" s="6">
        <v>13</v>
      </c>
      <c r="M221" s="6" t="str">
        <f>VLOOKUP($G221,Data!$A:$F,6,0)</f>
        <v>failed</v>
      </c>
      <c r="N221" s="6"/>
      <c r="O221" s="6"/>
    </row>
    <row r="222" spans="1:15" x14ac:dyDescent="0.45">
      <c r="A222" s="6" t="s">
        <v>8314</v>
      </c>
      <c r="B222" s="6" t="s">
        <v>8226</v>
      </c>
      <c r="C222" s="6" t="str">
        <f>VLOOKUP($B222,'Supplimental Sources'!$I$7:$K$27,2,0)</f>
        <v>Australia</v>
      </c>
      <c r="D222" s="6" t="str">
        <f>VLOOKUP($B222,'Supplimental Sources'!$I$7:$K$27,3,0)</f>
        <v>Australia</v>
      </c>
      <c r="E222" s="6" t="s">
        <v>8385</v>
      </c>
      <c r="F222" s="6" t="s">
        <v>8374</v>
      </c>
      <c r="G222" s="6">
        <v>208</v>
      </c>
      <c r="H222" s="29">
        <v>50000</v>
      </c>
      <c r="I222" s="29">
        <v>0</v>
      </c>
      <c r="J222" s="28">
        <v>30</v>
      </c>
      <c r="K222" s="6">
        <v>0</v>
      </c>
      <c r="M222" s="6" t="str">
        <f>VLOOKUP($G222,Data!$A:$F,6,0)</f>
        <v>failed</v>
      </c>
      <c r="N222" s="6"/>
      <c r="O222" s="6"/>
    </row>
    <row r="223" spans="1:15" x14ac:dyDescent="0.45">
      <c r="A223" s="6" t="s">
        <v>8314</v>
      </c>
      <c r="B223" s="6" t="s">
        <v>8224</v>
      </c>
      <c r="C223" s="6" t="str">
        <f>VLOOKUP($B223,'Supplimental Sources'!$I$7:$K$27,2,0)</f>
        <v>United States</v>
      </c>
      <c r="D223" s="6" t="str">
        <f>VLOOKUP($B223,'Supplimental Sources'!$I$7:$K$27,3,0)</f>
        <v>United States</v>
      </c>
      <c r="E223" s="6" t="s">
        <v>8386</v>
      </c>
      <c r="F223" s="6" t="s">
        <v>8380</v>
      </c>
      <c r="G223" s="6">
        <v>209</v>
      </c>
      <c r="H223" s="29">
        <v>25000</v>
      </c>
      <c r="I223" s="29">
        <v>0</v>
      </c>
      <c r="J223" s="28">
        <v>30</v>
      </c>
      <c r="K223" s="6">
        <v>0</v>
      </c>
      <c r="M223" s="6" t="str">
        <f>VLOOKUP($G223,Data!$A:$F,6,0)</f>
        <v>failed</v>
      </c>
      <c r="N223" s="6"/>
      <c r="O223" s="6"/>
    </row>
    <row r="224" spans="1:15" x14ac:dyDescent="0.45">
      <c r="A224" s="6" t="s">
        <v>8314</v>
      </c>
      <c r="B224" s="6" t="s">
        <v>8224</v>
      </c>
      <c r="C224" s="6" t="str">
        <f>VLOOKUP($B224,'Supplimental Sources'!$I$7:$K$27,2,0)</f>
        <v>United States</v>
      </c>
      <c r="D224" s="6" t="str">
        <f>VLOOKUP($B224,'Supplimental Sources'!$I$7:$K$27,3,0)</f>
        <v>United States</v>
      </c>
      <c r="E224" s="6" t="s">
        <v>8386</v>
      </c>
      <c r="F224" s="6" t="s">
        <v>8372</v>
      </c>
      <c r="G224" s="6">
        <v>210</v>
      </c>
      <c r="H224" s="29">
        <v>12000</v>
      </c>
      <c r="I224" s="29">
        <v>3030</v>
      </c>
      <c r="J224" s="28">
        <v>29.143611111110658</v>
      </c>
      <c r="K224" s="6">
        <v>33</v>
      </c>
      <c r="M224" s="6" t="str">
        <f>VLOOKUP($G224,Data!$A:$F,6,0)</f>
        <v>failed</v>
      </c>
      <c r="N224" s="6"/>
      <c r="O224" s="6"/>
    </row>
    <row r="225" spans="1:15" x14ac:dyDescent="0.45">
      <c r="A225" s="6" t="s">
        <v>8314</v>
      </c>
      <c r="B225" s="6" t="s">
        <v>8224</v>
      </c>
      <c r="C225" s="6" t="str">
        <f>VLOOKUP($B225,'Supplimental Sources'!$I$7:$K$27,2,0)</f>
        <v>United States</v>
      </c>
      <c r="D225" s="6" t="str">
        <f>VLOOKUP($B225,'Supplimental Sources'!$I$7:$K$27,3,0)</f>
        <v>United States</v>
      </c>
      <c r="E225" s="6" t="s">
        <v>8386</v>
      </c>
      <c r="F225" s="6" t="s">
        <v>8371</v>
      </c>
      <c r="G225" s="6">
        <v>211</v>
      </c>
      <c r="H225" s="29">
        <v>5000</v>
      </c>
      <c r="I225" s="29">
        <v>2230</v>
      </c>
      <c r="J225" s="28">
        <v>30</v>
      </c>
      <c r="K225" s="6">
        <v>12</v>
      </c>
      <c r="M225" s="6" t="str">
        <f>VLOOKUP($G225,Data!$A:$F,6,0)</f>
        <v>failed</v>
      </c>
      <c r="N225" s="6"/>
      <c r="O225" s="6"/>
    </row>
    <row r="226" spans="1:15" x14ac:dyDescent="0.45">
      <c r="A226" s="6" t="s">
        <v>8314</v>
      </c>
      <c r="B226" s="6" t="s">
        <v>8224</v>
      </c>
      <c r="C226" s="6" t="str">
        <f>VLOOKUP($B226,'Supplimental Sources'!$I$7:$K$27,2,0)</f>
        <v>United States</v>
      </c>
      <c r="D226" s="6" t="str">
        <f>VLOOKUP($B226,'Supplimental Sources'!$I$7:$K$27,3,0)</f>
        <v>United States</v>
      </c>
      <c r="E226" s="6" t="s">
        <v>8387</v>
      </c>
      <c r="F226" s="6" t="s">
        <v>8377</v>
      </c>
      <c r="G226" s="6">
        <v>212</v>
      </c>
      <c r="H226" s="29">
        <v>6300</v>
      </c>
      <c r="I226" s="29">
        <v>1</v>
      </c>
      <c r="J226" s="28">
        <v>59.958333333343035</v>
      </c>
      <c r="K226" s="6">
        <v>1</v>
      </c>
      <c r="M226" s="6" t="str">
        <f>VLOOKUP($G226,Data!$A:$F,6,0)</f>
        <v>failed</v>
      </c>
      <c r="N226" s="6"/>
      <c r="O226" s="6"/>
    </row>
    <row r="227" spans="1:15" x14ac:dyDescent="0.45">
      <c r="A227" s="6" t="s">
        <v>8314</v>
      </c>
      <c r="B227" s="6" t="s">
        <v>8224</v>
      </c>
      <c r="C227" s="6" t="str">
        <f>VLOOKUP($B227,'Supplimental Sources'!$I$7:$K$27,2,0)</f>
        <v>United States</v>
      </c>
      <c r="D227" s="6" t="str">
        <f>VLOOKUP($B227,'Supplimental Sources'!$I$7:$K$27,3,0)</f>
        <v>United States</v>
      </c>
      <c r="E227" s="6" t="s">
        <v>8386</v>
      </c>
      <c r="F227" s="6" t="s">
        <v>8370</v>
      </c>
      <c r="G227" s="6">
        <v>213</v>
      </c>
      <c r="H227" s="29">
        <v>50000</v>
      </c>
      <c r="I227" s="29">
        <v>20</v>
      </c>
      <c r="J227" s="28">
        <v>29.993680555548053</v>
      </c>
      <c r="K227" s="6">
        <v>1</v>
      </c>
      <c r="M227" s="6" t="str">
        <f>VLOOKUP($G227,Data!$A:$F,6,0)</f>
        <v>failed</v>
      </c>
      <c r="N227" s="6"/>
      <c r="O227" s="6"/>
    </row>
    <row r="228" spans="1:15" x14ac:dyDescent="0.45">
      <c r="A228" s="6" t="s">
        <v>8314</v>
      </c>
      <c r="B228" s="6" t="s">
        <v>8224</v>
      </c>
      <c r="C228" s="6" t="str">
        <f>VLOOKUP($B228,'Supplimental Sources'!$I$7:$K$27,2,0)</f>
        <v>United States</v>
      </c>
      <c r="D228" s="6" t="str">
        <f>VLOOKUP($B228,'Supplimental Sources'!$I$7:$K$27,3,0)</f>
        <v>United States</v>
      </c>
      <c r="E228" s="6" t="s">
        <v>8386</v>
      </c>
      <c r="F228" s="6" t="s">
        <v>8376</v>
      </c>
      <c r="G228" s="6">
        <v>214</v>
      </c>
      <c r="H228" s="29">
        <v>12500</v>
      </c>
      <c r="I228" s="29">
        <v>1</v>
      </c>
      <c r="J228" s="28">
        <v>60</v>
      </c>
      <c r="K228" s="6">
        <v>1</v>
      </c>
      <c r="M228" s="6" t="str">
        <f>VLOOKUP($G228,Data!$A:$F,6,0)</f>
        <v>failed</v>
      </c>
      <c r="N228" s="6"/>
      <c r="O228" s="6"/>
    </row>
    <row r="229" spans="1:15" x14ac:dyDescent="0.45">
      <c r="A229" s="6" t="s">
        <v>8314</v>
      </c>
      <c r="B229" s="6" t="s">
        <v>8225</v>
      </c>
      <c r="C229" s="6" t="str">
        <f>VLOOKUP($B229,'Supplimental Sources'!$I$7:$K$27,2,0)</f>
        <v>United Kingdom</v>
      </c>
      <c r="D229" s="6" t="str">
        <f>VLOOKUP($B229,'Supplimental Sources'!$I$7:$K$27,3,0)</f>
        <v>United Kingdom</v>
      </c>
      <c r="E229" s="6" t="s">
        <v>8387</v>
      </c>
      <c r="F229" s="6" t="s">
        <v>8376</v>
      </c>
      <c r="G229" s="6">
        <v>215</v>
      </c>
      <c r="H229" s="29">
        <v>4400</v>
      </c>
      <c r="I229" s="29">
        <v>10</v>
      </c>
      <c r="J229" s="28">
        <v>42.769189814811398</v>
      </c>
      <c r="K229" s="6">
        <v>1</v>
      </c>
      <c r="M229" s="6" t="str">
        <f>VLOOKUP($G229,Data!$A:$F,6,0)</f>
        <v>failed</v>
      </c>
      <c r="N229" s="6"/>
      <c r="O229" s="6"/>
    </row>
    <row r="230" spans="1:15" x14ac:dyDescent="0.45">
      <c r="A230" s="6" t="s">
        <v>8314</v>
      </c>
      <c r="B230" s="6" t="s">
        <v>8224</v>
      </c>
      <c r="C230" s="6" t="str">
        <f>VLOOKUP($B230,'Supplimental Sources'!$I$7:$K$27,2,0)</f>
        <v>United States</v>
      </c>
      <c r="D230" s="6" t="str">
        <f>VLOOKUP($B230,'Supplimental Sources'!$I$7:$K$27,3,0)</f>
        <v>United States</v>
      </c>
      <c r="E230" s="6" t="s">
        <v>8386</v>
      </c>
      <c r="F230" s="6" t="s">
        <v>8378</v>
      </c>
      <c r="G230" s="6">
        <v>216</v>
      </c>
      <c r="H230" s="29">
        <v>50000</v>
      </c>
      <c r="I230" s="29">
        <v>27849.22</v>
      </c>
      <c r="J230" s="28">
        <v>49.958333333328483</v>
      </c>
      <c r="K230" s="6">
        <v>84</v>
      </c>
      <c r="M230" s="6" t="str">
        <f>VLOOKUP($G230,Data!$A:$F,6,0)</f>
        <v>failed</v>
      </c>
      <c r="N230" s="6"/>
      <c r="O230" s="6"/>
    </row>
    <row r="231" spans="1:15" x14ac:dyDescent="0.45">
      <c r="A231" s="6" t="s">
        <v>8314</v>
      </c>
      <c r="B231" s="6" t="s">
        <v>8235</v>
      </c>
      <c r="C231" s="6" t="str">
        <f>VLOOKUP($B231,'Supplimental Sources'!$I$7:$K$27,2,0)</f>
        <v>Sweden</v>
      </c>
      <c r="D231" s="6" t="str">
        <f>VLOOKUP($B231,'Supplimental Sources'!$I$7:$K$27,3,0)</f>
        <v>European Union</v>
      </c>
      <c r="E231" s="6" t="s">
        <v>8385</v>
      </c>
      <c r="F231" s="6" t="s">
        <v>8374</v>
      </c>
      <c r="G231" s="6">
        <v>217</v>
      </c>
      <c r="H231" s="29">
        <v>100000</v>
      </c>
      <c r="I231" s="29">
        <v>11943</v>
      </c>
      <c r="J231" s="28">
        <v>31</v>
      </c>
      <c r="K231" s="6">
        <v>38</v>
      </c>
      <c r="M231" s="6" t="str">
        <f>VLOOKUP($G231,Data!$A:$F,6,0)</f>
        <v>failed</v>
      </c>
      <c r="N231" s="6"/>
      <c r="O231" s="6"/>
    </row>
    <row r="232" spans="1:15" x14ac:dyDescent="0.45">
      <c r="A232" s="6" t="s">
        <v>8314</v>
      </c>
      <c r="B232" s="6" t="s">
        <v>8224</v>
      </c>
      <c r="C232" s="6" t="str">
        <f>VLOOKUP($B232,'Supplimental Sources'!$I$7:$K$27,2,0)</f>
        <v>United States</v>
      </c>
      <c r="D232" s="6" t="str">
        <f>VLOOKUP($B232,'Supplimental Sources'!$I$7:$K$27,3,0)</f>
        <v>United States</v>
      </c>
      <c r="E232" s="6" t="s">
        <v>8386</v>
      </c>
      <c r="F232" s="6" t="s">
        <v>8378</v>
      </c>
      <c r="G232" s="6">
        <v>218</v>
      </c>
      <c r="H232" s="29">
        <v>5000</v>
      </c>
      <c r="I232" s="29">
        <v>100</v>
      </c>
      <c r="J232" s="28">
        <v>60</v>
      </c>
      <c r="K232" s="6">
        <v>1</v>
      </c>
      <c r="M232" s="6" t="str">
        <f>VLOOKUP($G232,Data!$A:$F,6,0)</f>
        <v>failed</v>
      </c>
      <c r="N232" s="6"/>
      <c r="O232" s="6"/>
    </row>
    <row r="233" spans="1:15" x14ac:dyDescent="0.45">
      <c r="A233" s="6" t="s">
        <v>8314</v>
      </c>
      <c r="B233" s="6" t="s">
        <v>8224</v>
      </c>
      <c r="C233" s="6" t="str">
        <f>VLOOKUP($B233,'Supplimental Sources'!$I$7:$K$27,2,0)</f>
        <v>United States</v>
      </c>
      <c r="D233" s="6" t="str">
        <f>VLOOKUP($B233,'Supplimental Sources'!$I$7:$K$27,3,0)</f>
        <v>United States</v>
      </c>
      <c r="E233" s="6" t="s">
        <v>8387</v>
      </c>
      <c r="F233" s="6" t="s">
        <v>8377</v>
      </c>
      <c r="G233" s="6">
        <v>219</v>
      </c>
      <c r="H233" s="29">
        <v>50000</v>
      </c>
      <c r="I233" s="29">
        <v>8815</v>
      </c>
      <c r="J233" s="28">
        <v>31.964293981480296</v>
      </c>
      <c r="K233" s="6">
        <v>76</v>
      </c>
      <c r="M233" s="6" t="str">
        <f>VLOOKUP($G233,Data!$A:$F,6,0)</f>
        <v>failed</v>
      </c>
      <c r="N233" s="6"/>
      <c r="O233" s="6"/>
    </row>
    <row r="234" spans="1:15" x14ac:dyDescent="0.45">
      <c r="A234" s="6" t="s">
        <v>8314</v>
      </c>
      <c r="B234" s="6" t="s">
        <v>8224</v>
      </c>
      <c r="C234" s="6" t="str">
        <f>VLOOKUP($B234,'Supplimental Sources'!$I$7:$K$27,2,0)</f>
        <v>United States</v>
      </c>
      <c r="D234" s="6" t="str">
        <f>VLOOKUP($B234,'Supplimental Sources'!$I$7:$K$27,3,0)</f>
        <v>United States</v>
      </c>
      <c r="E234" s="6" t="s">
        <v>8386</v>
      </c>
      <c r="F234" s="6" t="s">
        <v>8370</v>
      </c>
      <c r="G234" s="6">
        <v>220</v>
      </c>
      <c r="H234" s="29">
        <v>50000</v>
      </c>
      <c r="I234" s="29">
        <v>360</v>
      </c>
      <c r="J234" s="28">
        <v>41.193634259259852</v>
      </c>
      <c r="K234" s="6">
        <v>3</v>
      </c>
      <c r="M234" s="6" t="str">
        <f>VLOOKUP($G234,Data!$A:$F,6,0)</f>
        <v>failed</v>
      </c>
      <c r="N234" s="6"/>
      <c r="O234" s="6"/>
    </row>
    <row r="235" spans="1:15" x14ac:dyDescent="0.45">
      <c r="A235" s="6" t="s">
        <v>8314</v>
      </c>
      <c r="B235" s="6" t="s">
        <v>8224</v>
      </c>
      <c r="C235" s="6" t="str">
        <f>VLOOKUP($B235,'Supplimental Sources'!$I$7:$K$27,2,0)</f>
        <v>United States</v>
      </c>
      <c r="D235" s="6" t="str">
        <f>VLOOKUP($B235,'Supplimental Sources'!$I$7:$K$27,3,0)</f>
        <v>United States</v>
      </c>
      <c r="E235" s="6" t="s">
        <v>8386</v>
      </c>
      <c r="F235" s="6" t="s">
        <v>8376</v>
      </c>
      <c r="G235" s="6">
        <v>221</v>
      </c>
      <c r="H235" s="29">
        <v>50000</v>
      </c>
      <c r="I235" s="29">
        <v>0</v>
      </c>
      <c r="J235" s="28">
        <v>59.958333333328483</v>
      </c>
      <c r="K235" s="6">
        <v>0</v>
      </c>
      <c r="M235" s="6" t="str">
        <f>VLOOKUP($G235,Data!$A:$F,6,0)</f>
        <v>failed</v>
      </c>
      <c r="N235" s="6"/>
      <c r="O235" s="6"/>
    </row>
    <row r="236" spans="1:15" x14ac:dyDescent="0.45">
      <c r="A236" s="6" t="s">
        <v>8314</v>
      </c>
      <c r="B236" s="6" t="s">
        <v>8224</v>
      </c>
      <c r="C236" s="6" t="str">
        <f>VLOOKUP($B236,'Supplimental Sources'!$I$7:$K$27,2,0)</f>
        <v>United States</v>
      </c>
      <c r="D236" s="6" t="str">
        <f>VLOOKUP($B236,'Supplimental Sources'!$I$7:$K$27,3,0)</f>
        <v>United States</v>
      </c>
      <c r="E236" s="6" t="s">
        <v>8386</v>
      </c>
      <c r="F236" s="6" t="s">
        <v>8376</v>
      </c>
      <c r="G236" s="6">
        <v>222</v>
      </c>
      <c r="H236" s="29">
        <v>1000</v>
      </c>
      <c r="I236" s="29">
        <v>130</v>
      </c>
      <c r="J236" s="28">
        <v>58.34053240740468</v>
      </c>
      <c r="K236" s="6">
        <v>2</v>
      </c>
      <c r="M236" s="6" t="str">
        <f>VLOOKUP($G236,Data!$A:$F,6,0)</f>
        <v>failed</v>
      </c>
      <c r="N236" s="6"/>
      <c r="O236" s="6"/>
    </row>
    <row r="237" spans="1:15" x14ac:dyDescent="0.45">
      <c r="A237" s="6" t="s">
        <v>8314</v>
      </c>
      <c r="B237" s="6" t="s">
        <v>8224</v>
      </c>
      <c r="C237" s="6" t="str">
        <f>VLOOKUP($B237,'Supplimental Sources'!$I$7:$K$27,2,0)</f>
        <v>United States</v>
      </c>
      <c r="D237" s="6" t="str">
        <f>VLOOKUP($B237,'Supplimental Sources'!$I$7:$K$27,3,0)</f>
        <v>United States</v>
      </c>
      <c r="E237" s="6" t="s">
        <v>8387</v>
      </c>
      <c r="F237" s="6" t="s">
        <v>8379</v>
      </c>
      <c r="G237" s="6">
        <v>223</v>
      </c>
      <c r="H237" s="29">
        <v>1500000</v>
      </c>
      <c r="I237" s="29">
        <v>0</v>
      </c>
      <c r="J237" s="28">
        <v>29.997106481481751</v>
      </c>
      <c r="K237" s="6">
        <v>0</v>
      </c>
      <c r="M237" s="6" t="str">
        <f>VLOOKUP($G237,Data!$A:$F,6,0)</f>
        <v>failed</v>
      </c>
      <c r="N237" s="6"/>
      <c r="O237" s="6"/>
    </row>
    <row r="238" spans="1:15" x14ac:dyDescent="0.45">
      <c r="A238" s="6" t="s">
        <v>8314</v>
      </c>
      <c r="B238" s="6" t="s">
        <v>8226</v>
      </c>
      <c r="C238" s="6" t="str">
        <f>VLOOKUP($B238,'Supplimental Sources'!$I$7:$K$27,2,0)</f>
        <v>Australia</v>
      </c>
      <c r="D238" s="6" t="str">
        <f>VLOOKUP($B238,'Supplimental Sources'!$I$7:$K$27,3,0)</f>
        <v>Australia</v>
      </c>
      <c r="E238" s="6" t="s">
        <v>8386</v>
      </c>
      <c r="F238" s="6" t="s">
        <v>8369</v>
      </c>
      <c r="G238" s="6">
        <v>224</v>
      </c>
      <c r="H238" s="29">
        <v>6000000</v>
      </c>
      <c r="I238" s="29">
        <v>0</v>
      </c>
      <c r="J238" s="28">
        <v>60</v>
      </c>
      <c r="K238" s="6">
        <v>0</v>
      </c>
      <c r="M238" s="6" t="str">
        <f>VLOOKUP($G238,Data!$A:$F,6,0)</f>
        <v>failed</v>
      </c>
      <c r="N238" s="6"/>
      <c r="O238" s="6"/>
    </row>
    <row r="239" spans="1:15" x14ac:dyDescent="0.45">
      <c r="A239" s="6" t="s">
        <v>8314</v>
      </c>
      <c r="B239" s="6" t="s">
        <v>8224</v>
      </c>
      <c r="C239" s="6" t="str">
        <f>VLOOKUP($B239,'Supplimental Sources'!$I$7:$K$27,2,0)</f>
        <v>United States</v>
      </c>
      <c r="D239" s="6" t="str">
        <f>VLOOKUP($B239,'Supplimental Sources'!$I$7:$K$27,3,0)</f>
        <v>United States</v>
      </c>
      <c r="E239" s="6" t="s">
        <v>8387</v>
      </c>
      <c r="F239" s="6" t="s">
        <v>8378</v>
      </c>
      <c r="G239" s="6">
        <v>225</v>
      </c>
      <c r="H239" s="29">
        <v>200</v>
      </c>
      <c r="I239" s="29">
        <v>0</v>
      </c>
      <c r="J239" s="28">
        <v>29.958333333335759</v>
      </c>
      <c r="K239" s="6">
        <v>0</v>
      </c>
      <c r="M239" s="6" t="str">
        <f>VLOOKUP($G239,Data!$A:$F,6,0)</f>
        <v>failed</v>
      </c>
      <c r="N239" s="6"/>
      <c r="O239" s="6"/>
    </row>
    <row r="240" spans="1:15" x14ac:dyDescent="0.45">
      <c r="A240" s="6" t="s">
        <v>8314</v>
      </c>
      <c r="B240" s="6" t="s">
        <v>8225</v>
      </c>
      <c r="C240" s="6" t="str">
        <f>VLOOKUP($B240,'Supplimental Sources'!$I$7:$K$27,2,0)</f>
        <v>United Kingdom</v>
      </c>
      <c r="D240" s="6" t="str">
        <f>VLOOKUP($B240,'Supplimental Sources'!$I$7:$K$27,3,0)</f>
        <v>United Kingdom</v>
      </c>
      <c r="E240" s="6" t="s">
        <v>8386</v>
      </c>
      <c r="F240" s="6" t="s">
        <v>8379</v>
      </c>
      <c r="G240" s="6">
        <v>226</v>
      </c>
      <c r="H240" s="29">
        <v>29000</v>
      </c>
      <c r="I240" s="29">
        <v>250</v>
      </c>
      <c r="J240" s="28">
        <v>48.729120370371675</v>
      </c>
      <c r="K240" s="6">
        <v>2</v>
      </c>
      <c r="M240" s="6" t="str">
        <f>VLOOKUP($G240,Data!$A:$F,6,0)</f>
        <v>failed</v>
      </c>
      <c r="N240" s="6"/>
      <c r="O240" s="6"/>
    </row>
    <row r="241" spans="1:15" x14ac:dyDescent="0.45">
      <c r="A241" s="6" t="s">
        <v>8314</v>
      </c>
      <c r="B241" s="6" t="s">
        <v>8224</v>
      </c>
      <c r="C241" s="6" t="str">
        <f>VLOOKUP($B241,'Supplimental Sources'!$I$7:$K$27,2,0)</f>
        <v>United States</v>
      </c>
      <c r="D241" s="6" t="str">
        <f>VLOOKUP($B241,'Supplimental Sources'!$I$7:$K$27,3,0)</f>
        <v>United States</v>
      </c>
      <c r="E241" s="6" t="s">
        <v>8386</v>
      </c>
      <c r="F241" s="6" t="s">
        <v>8380</v>
      </c>
      <c r="G241" s="6">
        <v>227</v>
      </c>
      <c r="H241" s="29">
        <v>28000</v>
      </c>
      <c r="I241" s="29">
        <v>0</v>
      </c>
      <c r="J241" s="28">
        <v>30</v>
      </c>
      <c r="K241" s="6">
        <v>0</v>
      </c>
      <c r="M241" s="6" t="str">
        <f>VLOOKUP($G241,Data!$A:$F,6,0)</f>
        <v>failed</v>
      </c>
      <c r="N241" s="6"/>
      <c r="O241" s="6"/>
    </row>
    <row r="242" spans="1:15" x14ac:dyDescent="0.45">
      <c r="A242" s="6" t="s">
        <v>8314</v>
      </c>
      <c r="B242" s="6" t="s">
        <v>8225</v>
      </c>
      <c r="C242" s="6" t="str">
        <f>VLOOKUP($B242,'Supplimental Sources'!$I$7:$K$27,2,0)</f>
        <v>United Kingdom</v>
      </c>
      <c r="D242" s="6" t="str">
        <f>VLOOKUP($B242,'Supplimental Sources'!$I$7:$K$27,3,0)</f>
        <v>United Kingdom</v>
      </c>
      <c r="E242" s="6" t="s">
        <v>8386</v>
      </c>
      <c r="F242" s="6" t="s">
        <v>8379</v>
      </c>
      <c r="G242" s="6">
        <v>228</v>
      </c>
      <c r="H242" s="29">
        <v>8000</v>
      </c>
      <c r="I242" s="29">
        <v>0</v>
      </c>
      <c r="J242" s="28">
        <v>60</v>
      </c>
      <c r="K242" s="6">
        <v>0</v>
      </c>
      <c r="M242" s="6" t="str">
        <f>VLOOKUP($G242,Data!$A:$F,6,0)</f>
        <v>failed</v>
      </c>
      <c r="N242" s="6"/>
      <c r="O242" s="6"/>
    </row>
    <row r="243" spans="1:15" x14ac:dyDescent="0.45">
      <c r="A243" s="6" t="s">
        <v>8314</v>
      </c>
      <c r="B243" s="6" t="s">
        <v>8236</v>
      </c>
      <c r="C243" s="6" t="str">
        <f>VLOOKUP($B243,'Supplimental Sources'!$I$7:$K$27,2,0)</f>
        <v>Germany</v>
      </c>
      <c r="D243" s="6" t="str">
        <f>VLOOKUP($B243,'Supplimental Sources'!$I$7:$K$27,3,0)</f>
        <v>European Union</v>
      </c>
      <c r="E243" s="6" t="s">
        <v>8387</v>
      </c>
      <c r="F243" s="6" t="s">
        <v>8376</v>
      </c>
      <c r="G243" s="6">
        <v>229</v>
      </c>
      <c r="H243" s="29">
        <v>3000</v>
      </c>
      <c r="I243" s="29">
        <v>0</v>
      </c>
      <c r="J243" s="28">
        <v>30</v>
      </c>
      <c r="K243" s="6">
        <v>0</v>
      </c>
      <c r="M243" s="6" t="str">
        <f>VLOOKUP($G243,Data!$A:$F,6,0)</f>
        <v>failed</v>
      </c>
      <c r="N243" s="6"/>
      <c r="O243" s="6"/>
    </row>
    <row r="244" spans="1:15" x14ac:dyDescent="0.45">
      <c r="A244" s="6" t="s">
        <v>8314</v>
      </c>
      <c r="B244" s="6" t="s">
        <v>8224</v>
      </c>
      <c r="C244" s="6" t="str">
        <f>VLOOKUP($B244,'Supplimental Sources'!$I$7:$K$27,2,0)</f>
        <v>United States</v>
      </c>
      <c r="D244" s="6" t="str">
        <f>VLOOKUP($B244,'Supplimental Sources'!$I$7:$K$27,3,0)</f>
        <v>United States</v>
      </c>
      <c r="E244" s="6" t="s">
        <v>8386</v>
      </c>
      <c r="F244" s="6" t="s">
        <v>8369</v>
      </c>
      <c r="G244" s="6">
        <v>230</v>
      </c>
      <c r="H244" s="29">
        <v>15000</v>
      </c>
      <c r="I244" s="29">
        <v>60</v>
      </c>
      <c r="J244" s="28">
        <v>30</v>
      </c>
      <c r="K244" s="6">
        <v>2</v>
      </c>
      <c r="M244" s="6" t="str">
        <f>VLOOKUP($G244,Data!$A:$F,6,0)</f>
        <v>failed</v>
      </c>
      <c r="N244" s="6"/>
      <c r="O244" s="6"/>
    </row>
    <row r="245" spans="1:15" x14ac:dyDescent="0.45">
      <c r="A245" s="6" t="s">
        <v>8314</v>
      </c>
      <c r="B245" s="6" t="s">
        <v>8224</v>
      </c>
      <c r="C245" s="6" t="str">
        <f>VLOOKUP($B245,'Supplimental Sources'!$I$7:$K$27,2,0)</f>
        <v>United States</v>
      </c>
      <c r="D245" s="6" t="str">
        <f>VLOOKUP($B245,'Supplimental Sources'!$I$7:$K$27,3,0)</f>
        <v>United States</v>
      </c>
      <c r="E245" s="6" t="s">
        <v>8386</v>
      </c>
      <c r="F245" s="6" t="s">
        <v>8381</v>
      </c>
      <c r="G245" s="6">
        <v>231</v>
      </c>
      <c r="H245" s="29">
        <v>1500000</v>
      </c>
      <c r="I245" s="29">
        <v>0</v>
      </c>
      <c r="J245" s="28">
        <v>30</v>
      </c>
      <c r="K245" s="6">
        <v>0</v>
      </c>
      <c r="M245" s="6" t="str">
        <f>VLOOKUP($G245,Data!$A:$F,6,0)</f>
        <v>failed</v>
      </c>
      <c r="N245" s="6"/>
      <c r="O245" s="6"/>
    </row>
    <row r="246" spans="1:15" x14ac:dyDescent="0.45">
      <c r="A246" s="6" t="s">
        <v>8314</v>
      </c>
      <c r="B246" s="6" t="s">
        <v>8225</v>
      </c>
      <c r="C246" s="6" t="str">
        <f>VLOOKUP($B246,'Supplimental Sources'!$I$7:$K$27,2,0)</f>
        <v>United Kingdom</v>
      </c>
      <c r="D246" s="6" t="str">
        <f>VLOOKUP($B246,'Supplimental Sources'!$I$7:$K$27,3,0)</f>
        <v>United Kingdom</v>
      </c>
      <c r="E246" s="6" t="s">
        <v>8386</v>
      </c>
      <c r="F246" s="6" t="s">
        <v>8376</v>
      </c>
      <c r="G246" s="6">
        <v>232</v>
      </c>
      <c r="H246" s="29">
        <v>4000</v>
      </c>
      <c r="I246" s="29">
        <v>110</v>
      </c>
      <c r="J246" s="28">
        <v>30</v>
      </c>
      <c r="K246" s="6">
        <v>7</v>
      </c>
      <c r="M246" s="6" t="str">
        <f>VLOOKUP($G246,Data!$A:$F,6,0)</f>
        <v>failed</v>
      </c>
      <c r="N246" s="6"/>
      <c r="O246" s="6"/>
    </row>
    <row r="247" spans="1:15" x14ac:dyDescent="0.45">
      <c r="A247" s="6" t="s">
        <v>8314</v>
      </c>
      <c r="B247" s="6" t="s">
        <v>8224</v>
      </c>
      <c r="C247" s="6" t="str">
        <f>VLOOKUP($B247,'Supplimental Sources'!$I$7:$K$27,2,0)</f>
        <v>United States</v>
      </c>
      <c r="D247" s="6" t="str">
        <f>VLOOKUP($B247,'Supplimental Sources'!$I$7:$K$27,3,0)</f>
        <v>United States</v>
      </c>
      <c r="E247" s="6" t="s">
        <v>8387</v>
      </c>
      <c r="F247" s="6" t="s">
        <v>8371</v>
      </c>
      <c r="G247" s="6">
        <v>233</v>
      </c>
      <c r="H247" s="29">
        <v>350000</v>
      </c>
      <c r="I247" s="29">
        <v>0</v>
      </c>
      <c r="J247" s="28">
        <v>30</v>
      </c>
      <c r="K247" s="6">
        <v>0</v>
      </c>
      <c r="M247" s="6" t="str">
        <f>VLOOKUP($G247,Data!$A:$F,6,0)</f>
        <v>failed</v>
      </c>
      <c r="N247" s="6"/>
      <c r="O247" s="6"/>
    </row>
    <row r="248" spans="1:15" x14ac:dyDescent="0.45">
      <c r="A248" s="6" t="s">
        <v>8314</v>
      </c>
      <c r="B248" s="6" t="s">
        <v>8224</v>
      </c>
      <c r="C248" s="6" t="str">
        <f>VLOOKUP($B248,'Supplimental Sources'!$I$7:$K$27,2,0)</f>
        <v>United States</v>
      </c>
      <c r="D248" s="6" t="str">
        <f>VLOOKUP($B248,'Supplimental Sources'!$I$7:$K$27,3,0)</f>
        <v>United States</v>
      </c>
      <c r="E248" s="6" t="s">
        <v>8386</v>
      </c>
      <c r="F248" s="6" t="s">
        <v>8369</v>
      </c>
      <c r="G248" s="6">
        <v>234</v>
      </c>
      <c r="H248" s="29">
        <v>1000</v>
      </c>
      <c r="I248" s="29">
        <v>401</v>
      </c>
      <c r="J248" s="28">
        <v>40</v>
      </c>
      <c r="K248" s="6">
        <v>5</v>
      </c>
      <c r="M248" s="6" t="str">
        <f>VLOOKUP($G248,Data!$A:$F,6,0)</f>
        <v>failed</v>
      </c>
      <c r="N248" s="6"/>
      <c r="O248" s="6"/>
    </row>
    <row r="249" spans="1:15" x14ac:dyDescent="0.45">
      <c r="A249" s="6" t="s">
        <v>8314</v>
      </c>
      <c r="B249" s="6" t="s">
        <v>8224</v>
      </c>
      <c r="C249" s="6" t="str">
        <f>VLOOKUP($B249,'Supplimental Sources'!$I$7:$K$27,2,0)</f>
        <v>United States</v>
      </c>
      <c r="D249" s="6" t="str">
        <f>VLOOKUP($B249,'Supplimental Sources'!$I$7:$K$27,3,0)</f>
        <v>United States</v>
      </c>
      <c r="E249" s="6" t="s">
        <v>8386</v>
      </c>
      <c r="F249" s="6" t="s">
        <v>8380</v>
      </c>
      <c r="G249" s="6">
        <v>235</v>
      </c>
      <c r="H249" s="29">
        <v>10000</v>
      </c>
      <c r="I249" s="29">
        <v>0</v>
      </c>
      <c r="J249" s="28">
        <v>30</v>
      </c>
      <c r="K249" s="6">
        <v>0</v>
      </c>
      <c r="M249" s="6" t="str">
        <f>VLOOKUP($G249,Data!$A:$F,6,0)</f>
        <v>failed</v>
      </c>
      <c r="N249" s="6"/>
      <c r="O249" s="6"/>
    </row>
    <row r="250" spans="1:15" x14ac:dyDescent="0.45">
      <c r="A250" s="6" t="s">
        <v>8314</v>
      </c>
      <c r="B250" s="6" t="s">
        <v>8224</v>
      </c>
      <c r="C250" s="6" t="str">
        <f>VLOOKUP($B250,'Supplimental Sources'!$I$7:$K$27,2,0)</f>
        <v>United States</v>
      </c>
      <c r="D250" s="6" t="str">
        <f>VLOOKUP($B250,'Supplimental Sources'!$I$7:$K$27,3,0)</f>
        <v>United States</v>
      </c>
      <c r="E250" s="6" t="s">
        <v>8386</v>
      </c>
      <c r="F250" s="6" t="s">
        <v>8374</v>
      </c>
      <c r="G250" s="6">
        <v>236</v>
      </c>
      <c r="H250" s="29">
        <v>150000</v>
      </c>
      <c r="I250" s="29">
        <v>0</v>
      </c>
      <c r="J250" s="28">
        <v>52.915520833332266</v>
      </c>
      <c r="K250" s="6">
        <v>0</v>
      </c>
      <c r="M250" s="6" t="str">
        <f>VLOOKUP($G250,Data!$A:$F,6,0)</f>
        <v>failed</v>
      </c>
      <c r="N250" s="6"/>
      <c r="O250" s="6"/>
    </row>
    <row r="251" spans="1:15" x14ac:dyDescent="0.45">
      <c r="A251" s="6" t="s">
        <v>8314</v>
      </c>
      <c r="B251" s="6" t="s">
        <v>8224</v>
      </c>
      <c r="C251" s="6" t="str">
        <f>VLOOKUP($B251,'Supplimental Sources'!$I$7:$K$27,2,0)</f>
        <v>United States</v>
      </c>
      <c r="D251" s="6" t="str">
        <f>VLOOKUP($B251,'Supplimental Sources'!$I$7:$K$27,3,0)</f>
        <v>United States</v>
      </c>
      <c r="E251" s="6" t="s">
        <v>8387</v>
      </c>
      <c r="F251" s="6" t="s">
        <v>8376</v>
      </c>
      <c r="G251" s="6">
        <v>237</v>
      </c>
      <c r="H251" s="29">
        <v>15000</v>
      </c>
      <c r="I251" s="29">
        <v>50</v>
      </c>
      <c r="J251" s="28">
        <v>60</v>
      </c>
      <c r="K251" s="6">
        <v>1</v>
      </c>
      <c r="M251" s="6" t="str">
        <f>VLOOKUP($G251,Data!$A:$F,6,0)</f>
        <v>failed</v>
      </c>
      <c r="N251" s="6"/>
      <c r="O251" s="6"/>
    </row>
    <row r="252" spans="1:15" x14ac:dyDescent="0.45">
      <c r="A252" s="6" t="s">
        <v>8314</v>
      </c>
      <c r="B252" s="6" t="s">
        <v>8224</v>
      </c>
      <c r="C252" s="6" t="str">
        <f>VLOOKUP($B252,'Supplimental Sources'!$I$7:$K$27,2,0)</f>
        <v>United States</v>
      </c>
      <c r="D252" s="6" t="str">
        <f>VLOOKUP($B252,'Supplimental Sources'!$I$7:$K$27,3,0)</f>
        <v>United States</v>
      </c>
      <c r="E252" s="6" t="s">
        <v>8387</v>
      </c>
      <c r="F252" s="6" t="s">
        <v>8381</v>
      </c>
      <c r="G252" s="6">
        <v>238</v>
      </c>
      <c r="H252" s="29">
        <v>26000</v>
      </c>
      <c r="I252" s="29">
        <v>0</v>
      </c>
      <c r="J252" s="28">
        <v>20.412499999998545</v>
      </c>
      <c r="K252" s="6">
        <v>0</v>
      </c>
      <c r="M252" s="6" t="str">
        <f>VLOOKUP($G252,Data!$A:$F,6,0)</f>
        <v>failed</v>
      </c>
      <c r="N252" s="6"/>
      <c r="O252" s="6"/>
    </row>
    <row r="253" spans="1:15" x14ac:dyDescent="0.45">
      <c r="A253" s="6" t="s">
        <v>8314</v>
      </c>
      <c r="B253" s="6" t="s">
        <v>8226</v>
      </c>
      <c r="C253" s="6" t="str">
        <f>VLOOKUP($B253,'Supplimental Sources'!$I$7:$K$27,2,0)</f>
        <v>Australia</v>
      </c>
      <c r="D253" s="6" t="str">
        <f>VLOOKUP($B253,'Supplimental Sources'!$I$7:$K$27,3,0)</f>
        <v>Australia</v>
      </c>
      <c r="E253" s="6" t="s">
        <v>8386</v>
      </c>
      <c r="F253" s="6" t="s">
        <v>8373</v>
      </c>
      <c r="G253" s="6">
        <v>239</v>
      </c>
      <c r="H253" s="29">
        <v>1000</v>
      </c>
      <c r="I253" s="29">
        <v>250</v>
      </c>
      <c r="J253" s="28">
        <v>19.389699074075907</v>
      </c>
      <c r="K253" s="6">
        <v>5</v>
      </c>
      <c r="M253" s="6" t="str">
        <f>VLOOKUP($G253,Data!$A:$F,6,0)</f>
        <v>failed</v>
      </c>
      <c r="N253" s="6"/>
      <c r="O253" s="6"/>
    </row>
    <row r="254" spans="1:15" x14ac:dyDescent="0.45">
      <c r="A254" s="6" t="s">
        <v>8315</v>
      </c>
      <c r="B254" s="6" t="s">
        <v>8224</v>
      </c>
      <c r="C254" s="6" t="str">
        <f>VLOOKUP($B254,'Supplimental Sources'!$I$7:$K$27,2,0)</f>
        <v>United States</v>
      </c>
      <c r="D254" s="6" t="str">
        <f>VLOOKUP($B254,'Supplimental Sources'!$I$7:$K$27,3,0)</f>
        <v>United States</v>
      </c>
      <c r="E254" s="6" t="s">
        <v>8384</v>
      </c>
      <c r="F254" s="6" t="s">
        <v>8378</v>
      </c>
      <c r="G254" s="6">
        <v>240</v>
      </c>
      <c r="H254" s="29">
        <v>15000</v>
      </c>
      <c r="I254" s="29">
        <v>16145.12</v>
      </c>
      <c r="J254" s="28">
        <v>45</v>
      </c>
      <c r="K254" s="6">
        <v>137</v>
      </c>
      <c r="L254" s="6" t="str">
        <f>VLOOKUP($G254,Data!$A:$F,6,0)</f>
        <v>successful</v>
      </c>
      <c r="M254" s="6"/>
      <c r="N254" s="6"/>
      <c r="O254" s="6"/>
    </row>
    <row r="255" spans="1:15" x14ac:dyDescent="0.45">
      <c r="A255" s="6" t="s">
        <v>8315</v>
      </c>
      <c r="B255" s="6" t="s">
        <v>8224</v>
      </c>
      <c r="C255" s="6" t="str">
        <f>VLOOKUP($B255,'Supplimental Sources'!$I$7:$K$27,2,0)</f>
        <v>United States</v>
      </c>
      <c r="D255" s="6" t="str">
        <f>VLOOKUP($B255,'Supplimental Sources'!$I$7:$K$27,3,0)</f>
        <v>United States</v>
      </c>
      <c r="E255" s="6" t="s">
        <v>8385</v>
      </c>
      <c r="F255" s="6" t="s">
        <v>8374</v>
      </c>
      <c r="G255" s="6">
        <v>241</v>
      </c>
      <c r="H255" s="29">
        <v>36400</v>
      </c>
      <c r="I255" s="29">
        <v>41000</v>
      </c>
      <c r="J255" s="28">
        <v>45</v>
      </c>
      <c r="K255" s="6">
        <v>376</v>
      </c>
      <c r="L255" s="6" t="str">
        <f>VLOOKUP($G255,Data!$A:$F,6,0)</f>
        <v>successful</v>
      </c>
      <c r="M255" s="6"/>
      <c r="N255" s="6"/>
      <c r="O255" s="6"/>
    </row>
    <row r="256" spans="1:15" x14ac:dyDescent="0.45">
      <c r="A256" s="6" t="s">
        <v>8315</v>
      </c>
      <c r="B256" s="6" t="s">
        <v>8224</v>
      </c>
      <c r="C256" s="6" t="str">
        <f>VLOOKUP($B256,'Supplimental Sources'!$I$7:$K$27,2,0)</f>
        <v>United States</v>
      </c>
      <c r="D256" s="6" t="str">
        <f>VLOOKUP($B256,'Supplimental Sources'!$I$7:$K$27,3,0)</f>
        <v>United States</v>
      </c>
      <c r="E256" s="6" t="s">
        <v>8382</v>
      </c>
      <c r="F256" s="6" t="s">
        <v>8374</v>
      </c>
      <c r="G256" s="6">
        <v>242</v>
      </c>
      <c r="H256" s="29">
        <v>13000</v>
      </c>
      <c r="I256" s="29">
        <v>14750</v>
      </c>
      <c r="J256" s="28">
        <v>35</v>
      </c>
      <c r="K256" s="6">
        <v>202</v>
      </c>
      <c r="L256" s="6" t="str">
        <f>VLOOKUP($G256,Data!$A:$F,6,0)</f>
        <v>successful</v>
      </c>
      <c r="M256" s="6"/>
      <c r="N256" s="6"/>
      <c r="O256" s="6"/>
    </row>
    <row r="257" spans="1:15" x14ac:dyDescent="0.45">
      <c r="A257" s="6" t="s">
        <v>8315</v>
      </c>
      <c r="B257" s="6" t="s">
        <v>8224</v>
      </c>
      <c r="C257" s="6" t="str">
        <f>VLOOKUP($B257,'Supplimental Sources'!$I$7:$K$27,2,0)</f>
        <v>United States</v>
      </c>
      <c r="D257" s="6" t="str">
        <f>VLOOKUP($B257,'Supplimental Sources'!$I$7:$K$27,3,0)</f>
        <v>United States</v>
      </c>
      <c r="E257" s="6" t="s">
        <v>8385</v>
      </c>
      <c r="F257" s="6" t="s">
        <v>8376</v>
      </c>
      <c r="G257" s="6">
        <v>243</v>
      </c>
      <c r="H257" s="29">
        <v>25000</v>
      </c>
      <c r="I257" s="29">
        <v>25648</v>
      </c>
      <c r="J257" s="28">
        <v>30</v>
      </c>
      <c r="K257" s="6">
        <v>328</v>
      </c>
      <c r="L257" s="6" t="str">
        <f>VLOOKUP($G257,Data!$A:$F,6,0)</f>
        <v>successful</v>
      </c>
      <c r="M257" s="6"/>
      <c r="N257" s="6"/>
      <c r="O257" s="6"/>
    </row>
    <row r="258" spans="1:15" x14ac:dyDescent="0.45">
      <c r="A258" s="6" t="s">
        <v>8315</v>
      </c>
      <c r="B258" s="6" t="s">
        <v>8224</v>
      </c>
      <c r="C258" s="6" t="str">
        <f>VLOOKUP($B258,'Supplimental Sources'!$I$7:$K$27,2,0)</f>
        <v>United States</v>
      </c>
      <c r="D258" s="6" t="str">
        <f>VLOOKUP($B258,'Supplimental Sources'!$I$7:$K$27,3,0)</f>
        <v>United States</v>
      </c>
      <c r="E258" s="6" t="s">
        <v>8375</v>
      </c>
      <c r="F258" s="6" t="s">
        <v>8377</v>
      </c>
      <c r="G258" s="6">
        <v>244</v>
      </c>
      <c r="H258" s="29">
        <v>3500</v>
      </c>
      <c r="I258" s="29">
        <v>3981.5</v>
      </c>
      <c r="J258" s="28">
        <v>39.972233796303044</v>
      </c>
      <c r="K258" s="6">
        <v>84</v>
      </c>
      <c r="L258" s="6" t="str">
        <f>VLOOKUP($G258,Data!$A:$F,6,0)</f>
        <v>successful</v>
      </c>
      <c r="M258" s="6"/>
      <c r="N258" s="6"/>
      <c r="O258" s="6"/>
    </row>
    <row r="259" spans="1:15" x14ac:dyDescent="0.45">
      <c r="A259" s="6" t="s">
        <v>8315</v>
      </c>
      <c r="B259" s="6" t="s">
        <v>8224</v>
      </c>
      <c r="C259" s="6" t="str">
        <f>VLOOKUP($B259,'Supplimental Sources'!$I$7:$K$27,2,0)</f>
        <v>United States</v>
      </c>
      <c r="D259" s="6" t="str">
        <f>VLOOKUP($B259,'Supplimental Sources'!$I$7:$K$27,3,0)</f>
        <v>United States</v>
      </c>
      <c r="E259" s="6" t="s">
        <v>8383</v>
      </c>
      <c r="F259" s="6" t="s">
        <v>8370</v>
      </c>
      <c r="G259" s="6">
        <v>245</v>
      </c>
      <c r="H259" s="29">
        <v>5000</v>
      </c>
      <c r="I259" s="29">
        <v>5186</v>
      </c>
      <c r="J259" s="28">
        <v>30</v>
      </c>
      <c r="K259" s="6">
        <v>96</v>
      </c>
      <c r="L259" s="6" t="str">
        <f>VLOOKUP($G259,Data!$A:$F,6,0)</f>
        <v>successful</v>
      </c>
      <c r="M259" s="6"/>
      <c r="N259" s="6"/>
      <c r="O259" s="6"/>
    </row>
    <row r="260" spans="1:15" x14ac:dyDescent="0.45">
      <c r="A260" s="6" t="s">
        <v>8315</v>
      </c>
      <c r="B260" s="6" t="s">
        <v>8224</v>
      </c>
      <c r="C260" s="6" t="str">
        <f>VLOOKUP($B260,'Supplimental Sources'!$I$7:$K$27,2,0)</f>
        <v>United States</v>
      </c>
      <c r="D260" s="6" t="str">
        <f>VLOOKUP($B260,'Supplimental Sources'!$I$7:$K$27,3,0)</f>
        <v>United States</v>
      </c>
      <c r="E260" s="6" t="s">
        <v>8375</v>
      </c>
      <c r="F260" s="6" t="s">
        <v>8373</v>
      </c>
      <c r="G260" s="6">
        <v>246</v>
      </c>
      <c r="H260" s="29">
        <v>5000</v>
      </c>
      <c r="I260" s="29">
        <v>15273</v>
      </c>
      <c r="J260" s="28">
        <v>50.041666666664241</v>
      </c>
      <c r="K260" s="6">
        <v>223</v>
      </c>
      <c r="L260" s="6" t="str">
        <f>VLOOKUP($G260,Data!$A:$F,6,0)</f>
        <v>successful</v>
      </c>
      <c r="M260" s="6"/>
      <c r="N260" s="6"/>
      <c r="O260" s="6"/>
    </row>
    <row r="261" spans="1:15" x14ac:dyDescent="0.45">
      <c r="A261" s="6" t="s">
        <v>8315</v>
      </c>
      <c r="B261" s="6" t="s">
        <v>8224</v>
      </c>
      <c r="C261" s="6" t="str">
        <f>VLOOKUP($B261,'Supplimental Sources'!$I$7:$K$27,2,0)</f>
        <v>United States</v>
      </c>
      <c r="D261" s="6" t="str">
        <f>VLOOKUP($B261,'Supplimental Sources'!$I$7:$K$27,3,0)</f>
        <v>United States</v>
      </c>
      <c r="E261" s="6" t="s">
        <v>8375</v>
      </c>
      <c r="F261" s="6" t="s">
        <v>8372</v>
      </c>
      <c r="G261" s="6">
        <v>247</v>
      </c>
      <c r="H261" s="29">
        <v>5000</v>
      </c>
      <c r="I261" s="29">
        <v>6705</v>
      </c>
      <c r="J261" s="28">
        <v>36.547754629631527</v>
      </c>
      <c r="K261" s="6">
        <v>62</v>
      </c>
      <c r="L261" s="6" t="str">
        <f>VLOOKUP($G261,Data!$A:$F,6,0)</f>
        <v>successful</v>
      </c>
      <c r="M261" s="6"/>
      <c r="N261" s="6"/>
      <c r="O261" s="6"/>
    </row>
    <row r="262" spans="1:15" x14ac:dyDescent="0.45">
      <c r="A262" s="6" t="s">
        <v>8315</v>
      </c>
      <c r="B262" s="6" t="s">
        <v>8224</v>
      </c>
      <c r="C262" s="6" t="str">
        <f>VLOOKUP($B262,'Supplimental Sources'!$I$7:$K$27,2,0)</f>
        <v>United States</v>
      </c>
      <c r="D262" s="6" t="str">
        <f>VLOOKUP($B262,'Supplimental Sources'!$I$7:$K$27,3,0)</f>
        <v>United States</v>
      </c>
      <c r="E262" s="6" t="s">
        <v>8382</v>
      </c>
      <c r="F262" s="6" t="s">
        <v>8374</v>
      </c>
      <c r="G262" s="6">
        <v>248</v>
      </c>
      <c r="H262" s="29">
        <v>85000</v>
      </c>
      <c r="I262" s="29">
        <v>86133</v>
      </c>
      <c r="J262" s="28">
        <v>45</v>
      </c>
      <c r="K262" s="6">
        <v>146</v>
      </c>
      <c r="L262" s="6" t="str">
        <f>VLOOKUP($G262,Data!$A:$F,6,0)</f>
        <v>successful</v>
      </c>
      <c r="M262" s="6"/>
      <c r="N262" s="6"/>
      <c r="O262" s="6"/>
    </row>
    <row r="263" spans="1:15" x14ac:dyDescent="0.45">
      <c r="A263" s="6" t="s">
        <v>8315</v>
      </c>
      <c r="B263" s="6" t="s">
        <v>8224</v>
      </c>
      <c r="C263" s="6" t="str">
        <f>VLOOKUP($B263,'Supplimental Sources'!$I$7:$K$27,2,0)</f>
        <v>United States</v>
      </c>
      <c r="D263" s="6" t="str">
        <f>VLOOKUP($B263,'Supplimental Sources'!$I$7:$K$27,3,0)</f>
        <v>United States</v>
      </c>
      <c r="E263" s="6" t="s">
        <v>8375</v>
      </c>
      <c r="F263" s="6" t="s">
        <v>8380</v>
      </c>
      <c r="G263" s="6">
        <v>249</v>
      </c>
      <c r="H263" s="29">
        <v>10000</v>
      </c>
      <c r="I263" s="29">
        <v>11292</v>
      </c>
      <c r="J263" s="28">
        <v>79.812268518515339</v>
      </c>
      <c r="K263" s="6">
        <v>235</v>
      </c>
      <c r="L263" s="6" t="str">
        <f>VLOOKUP($G263,Data!$A:$F,6,0)</f>
        <v>successful</v>
      </c>
      <c r="M263" s="6"/>
      <c r="N263" s="6"/>
      <c r="O263" s="6"/>
    </row>
    <row r="264" spans="1:15" x14ac:dyDescent="0.45">
      <c r="A264" s="6" t="s">
        <v>8315</v>
      </c>
      <c r="B264" s="6" t="s">
        <v>8224</v>
      </c>
      <c r="C264" s="6" t="str">
        <f>VLOOKUP($B264,'Supplimental Sources'!$I$7:$K$27,2,0)</f>
        <v>United States</v>
      </c>
      <c r="D264" s="6" t="str">
        <f>VLOOKUP($B264,'Supplimental Sources'!$I$7:$K$27,3,0)</f>
        <v>United States</v>
      </c>
      <c r="E264" s="6" t="s">
        <v>8384</v>
      </c>
      <c r="F264" s="6" t="s">
        <v>8369</v>
      </c>
      <c r="G264" s="6">
        <v>250</v>
      </c>
      <c r="H264" s="29">
        <v>30000</v>
      </c>
      <c r="I264" s="29">
        <v>31675</v>
      </c>
      <c r="J264" s="28">
        <v>30</v>
      </c>
      <c r="K264" s="6">
        <v>437</v>
      </c>
      <c r="L264" s="6" t="str">
        <f>VLOOKUP($G264,Data!$A:$F,6,0)</f>
        <v>successful</v>
      </c>
      <c r="M264" s="6"/>
      <c r="N264" s="6"/>
      <c r="O264" s="6"/>
    </row>
    <row r="265" spans="1:15" x14ac:dyDescent="0.45">
      <c r="A265" s="6" t="s">
        <v>8315</v>
      </c>
      <c r="B265" s="6" t="s">
        <v>8224</v>
      </c>
      <c r="C265" s="6" t="str">
        <f>VLOOKUP($B265,'Supplimental Sources'!$I$7:$K$27,2,0)</f>
        <v>United States</v>
      </c>
      <c r="D265" s="6" t="str">
        <f>VLOOKUP($B265,'Supplimental Sources'!$I$7:$K$27,3,0)</f>
        <v>United States</v>
      </c>
      <c r="E265" s="6" t="s">
        <v>8383</v>
      </c>
      <c r="F265" s="6" t="s">
        <v>8379</v>
      </c>
      <c r="G265" s="6">
        <v>251</v>
      </c>
      <c r="H265" s="29">
        <v>3500</v>
      </c>
      <c r="I265" s="29">
        <v>4395</v>
      </c>
      <c r="J265" s="28">
        <v>32.004097222219571</v>
      </c>
      <c r="K265" s="6">
        <v>77</v>
      </c>
      <c r="L265" s="6" t="str">
        <f>VLOOKUP($G265,Data!$A:$F,6,0)</f>
        <v>successful</v>
      </c>
      <c r="M265" s="6"/>
      <c r="N265" s="6"/>
      <c r="O265" s="6"/>
    </row>
    <row r="266" spans="1:15" x14ac:dyDescent="0.45">
      <c r="A266" s="6" t="s">
        <v>8315</v>
      </c>
      <c r="B266" s="6" t="s">
        <v>8224</v>
      </c>
      <c r="C266" s="6" t="str">
        <f>VLOOKUP($B266,'Supplimental Sources'!$I$7:$K$27,2,0)</f>
        <v>United States</v>
      </c>
      <c r="D266" s="6" t="str">
        <f>VLOOKUP($B266,'Supplimental Sources'!$I$7:$K$27,3,0)</f>
        <v>United States</v>
      </c>
      <c r="E266" s="6" t="s">
        <v>8375</v>
      </c>
      <c r="F266" s="6" t="s">
        <v>8378</v>
      </c>
      <c r="G266" s="6">
        <v>252</v>
      </c>
      <c r="H266" s="29">
        <v>5000</v>
      </c>
      <c r="I266" s="29">
        <v>9228</v>
      </c>
      <c r="J266" s="28">
        <v>63.503263888895162</v>
      </c>
      <c r="K266" s="6">
        <v>108</v>
      </c>
      <c r="L266" s="6" t="str">
        <f>VLOOKUP($G266,Data!$A:$F,6,0)</f>
        <v>successful</v>
      </c>
      <c r="M266" s="6"/>
      <c r="N266" s="6"/>
      <c r="O266" s="6"/>
    </row>
    <row r="267" spans="1:15" x14ac:dyDescent="0.45">
      <c r="A267" s="6" t="s">
        <v>8315</v>
      </c>
      <c r="B267" s="6" t="s">
        <v>8224</v>
      </c>
      <c r="C267" s="6" t="str">
        <f>VLOOKUP($B267,'Supplimental Sources'!$I$7:$K$27,2,0)</f>
        <v>United States</v>
      </c>
      <c r="D267" s="6" t="str">
        <f>VLOOKUP($B267,'Supplimental Sources'!$I$7:$K$27,3,0)</f>
        <v>United States</v>
      </c>
      <c r="E267" s="6" t="s">
        <v>8383</v>
      </c>
      <c r="F267" s="6" t="s">
        <v>8376</v>
      </c>
      <c r="G267" s="6">
        <v>253</v>
      </c>
      <c r="H267" s="29">
        <v>1500</v>
      </c>
      <c r="I267" s="29">
        <v>1511</v>
      </c>
      <c r="J267" s="28">
        <v>30</v>
      </c>
      <c r="K267" s="6">
        <v>7</v>
      </c>
      <c r="L267" s="6" t="str">
        <f>VLOOKUP($G267,Data!$A:$F,6,0)</f>
        <v>successful</v>
      </c>
      <c r="M267" s="6"/>
      <c r="N267" s="6"/>
      <c r="O267" s="6"/>
    </row>
    <row r="268" spans="1:15" x14ac:dyDescent="0.45">
      <c r="A268" s="6" t="s">
        <v>8315</v>
      </c>
      <c r="B268" s="6" t="s">
        <v>8224</v>
      </c>
      <c r="C268" s="6" t="str">
        <f>VLOOKUP($B268,'Supplimental Sources'!$I$7:$K$27,2,0)</f>
        <v>United States</v>
      </c>
      <c r="D268" s="6" t="str">
        <f>VLOOKUP($B268,'Supplimental Sources'!$I$7:$K$27,3,0)</f>
        <v>United States</v>
      </c>
      <c r="E268" s="6" t="s">
        <v>8386</v>
      </c>
      <c r="F268" s="6" t="s">
        <v>8372</v>
      </c>
      <c r="G268" s="6">
        <v>254</v>
      </c>
      <c r="H268" s="29">
        <v>24000</v>
      </c>
      <c r="I268" s="29">
        <v>28067.34</v>
      </c>
      <c r="J268" s="28">
        <v>30.130671296290529</v>
      </c>
      <c r="K268" s="6">
        <v>314</v>
      </c>
      <c r="L268" s="6" t="str">
        <f>VLOOKUP($G268,Data!$A:$F,6,0)</f>
        <v>successful</v>
      </c>
      <c r="M268" s="6"/>
      <c r="N268" s="6"/>
      <c r="O268" s="6"/>
    </row>
    <row r="269" spans="1:15" x14ac:dyDescent="0.45">
      <c r="A269" s="6" t="s">
        <v>8315</v>
      </c>
      <c r="B269" s="6" t="s">
        <v>8224</v>
      </c>
      <c r="C269" s="6" t="str">
        <f>VLOOKUP($B269,'Supplimental Sources'!$I$7:$K$27,2,0)</f>
        <v>United States</v>
      </c>
      <c r="D269" s="6" t="str">
        <f>VLOOKUP($B269,'Supplimental Sources'!$I$7:$K$27,3,0)</f>
        <v>United States</v>
      </c>
      <c r="E269" s="6" t="s">
        <v>8382</v>
      </c>
      <c r="F269" s="6" t="s">
        <v>8377</v>
      </c>
      <c r="G269" s="6">
        <v>255</v>
      </c>
      <c r="H269" s="29">
        <v>8000</v>
      </c>
      <c r="I269" s="29">
        <v>8538.66</v>
      </c>
      <c r="J269" s="28">
        <v>29.958333333328483</v>
      </c>
      <c r="K269" s="6">
        <v>188</v>
      </c>
      <c r="L269" s="6" t="str">
        <f>VLOOKUP($G269,Data!$A:$F,6,0)</f>
        <v>successful</v>
      </c>
      <c r="M269" s="6"/>
      <c r="N269" s="6"/>
      <c r="O269" s="6"/>
    </row>
    <row r="270" spans="1:15" x14ac:dyDescent="0.45">
      <c r="A270" s="6" t="s">
        <v>8315</v>
      </c>
      <c r="B270" s="6" t="s">
        <v>8224</v>
      </c>
      <c r="C270" s="6" t="str">
        <f>VLOOKUP($B270,'Supplimental Sources'!$I$7:$K$27,2,0)</f>
        <v>United States</v>
      </c>
      <c r="D270" s="6" t="str">
        <f>VLOOKUP($B270,'Supplimental Sources'!$I$7:$K$27,3,0)</f>
        <v>United States</v>
      </c>
      <c r="E270" s="6" t="s">
        <v>8384</v>
      </c>
      <c r="F270" s="6" t="s">
        <v>8377</v>
      </c>
      <c r="G270" s="6">
        <v>256</v>
      </c>
      <c r="H270" s="29">
        <v>13000</v>
      </c>
      <c r="I270" s="29">
        <v>18083</v>
      </c>
      <c r="J270" s="28">
        <v>30</v>
      </c>
      <c r="K270" s="6">
        <v>275</v>
      </c>
      <c r="L270" s="6" t="str">
        <f>VLOOKUP($G270,Data!$A:$F,6,0)</f>
        <v>successful</v>
      </c>
      <c r="M270" s="6"/>
      <c r="N270" s="6"/>
      <c r="O270" s="6"/>
    </row>
    <row r="271" spans="1:15" x14ac:dyDescent="0.45">
      <c r="A271" s="6" t="s">
        <v>8315</v>
      </c>
      <c r="B271" s="6" t="s">
        <v>8224</v>
      </c>
      <c r="C271" s="6" t="str">
        <f>VLOOKUP($B271,'Supplimental Sources'!$I$7:$K$27,2,0)</f>
        <v>United States</v>
      </c>
      <c r="D271" s="6" t="str">
        <f>VLOOKUP($B271,'Supplimental Sources'!$I$7:$K$27,3,0)</f>
        <v>United States</v>
      </c>
      <c r="E271" s="6" t="s">
        <v>8387</v>
      </c>
      <c r="F271" s="6" t="s">
        <v>8379</v>
      </c>
      <c r="G271" s="6">
        <v>257</v>
      </c>
      <c r="H271" s="29">
        <v>35000</v>
      </c>
      <c r="I271" s="29">
        <v>37354.269999999997</v>
      </c>
      <c r="J271" s="28">
        <v>30</v>
      </c>
      <c r="K271" s="6">
        <v>560</v>
      </c>
      <c r="L271" s="6" t="str">
        <f>VLOOKUP($G271,Data!$A:$F,6,0)</f>
        <v>successful</v>
      </c>
      <c r="M271" s="6"/>
      <c r="N271" s="6"/>
      <c r="O271" s="6"/>
    </row>
    <row r="272" spans="1:15" x14ac:dyDescent="0.45">
      <c r="A272" s="6" t="s">
        <v>8315</v>
      </c>
      <c r="B272" s="6" t="s">
        <v>8224</v>
      </c>
      <c r="C272" s="6" t="str">
        <f>VLOOKUP($B272,'Supplimental Sources'!$I$7:$K$27,2,0)</f>
        <v>United States</v>
      </c>
      <c r="D272" s="6" t="str">
        <f>VLOOKUP($B272,'Supplimental Sources'!$I$7:$K$27,3,0)</f>
        <v>United States</v>
      </c>
      <c r="E272" s="6" t="s">
        <v>8382</v>
      </c>
      <c r="F272" s="6" t="s">
        <v>8369</v>
      </c>
      <c r="G272" s="6">
        <v>258</v>
      </c>
      <c r="H272" s="29">
        <v>30000</v>
      </c>
      <c r="I272" s="29">
        <v>57342</v>
      </c>
      <c r="J272" s="28">
        <v>30</v>
      </c>
      <c r="K272" s="6">
        <v>688</v>
      </c>
      <c r="L272" s="6" t="str">
        <f>VLOOKUP($G272,Data!$A:$F,6,0)</f>
        <v>successful</v>
      </c>
      <c r="M272" s="6"/>
      <c r="N272" s="6"/>
      <c r="O272" s="6"/>
    </row>
    <row r="273" spans="1:15" x14ac:dyDescent="0.45">
      <c r="A273" s="6" t="s">
        <v>8315</v>
      </c>
      <c r="B273" s="6" t="s">
        <v>8224</v>
      </c>
      <c r="C273" s="6" t="str">
        <f>VLOOKUP($B273,'Supplimental Sources'!$I$7:$K$27,2,0)</f>
        <v>United States</v>
      </c>
      <c r="D273" s="6" t="str">
        <f>VLOOKUP($B273,'Supplimental Sources'!$I$7:$K$27,3,0)</f>
        <v>United States</v>
      </c>
      <c r="E273" s="6" t="s">
        <v>8386</v>
      </c>
      <c r="F273" s="6" t="s">
        <v>8378</v>
      </c>
      <c r="G273" s="6">
        <v>259</v>
      </c>
      <c r="H273" s="29">
        <v>75000</v>
      </c>
      <c r="I273" s="29">
        <v>98953.42</v>
      </c>
      <c r="J273" s="28">
        <v>30</v>
      </c>
      <c r="K273" s="6">
        <v>942</v>
      </c>
      <c r="L273" s="6" t="str">
        <f>VLOOKUP($G273,Data!$A:$F,6,0)</f>
        <v>successful</v>
      </c>
      <c r="M273" s="6"/>
      <c r="N273" s="6"/>
      <c r="O273" s="6"/>
    </row>
    <row r="274" spans="1:15" x14ac:dyDescent="0.45">
      <c r="A274" s="6" t="s">
        <v>8315</v>
      </c>
      <c r="B274" s="6" t="s">
        <v>8224</v>
      </c>
      <c r="C274" s="6" t="str">
        <f>VLOOKUP($B274,'Supplimental Sources'!$I$7:$K$27,2,0)</f>
        <v>United States</v>
      </c>
      <c r="D274" s="6" t="str">
        <f>VLOOKUP($B274,'Supplimental Sources'!$I$7:$K$27,3,0)</f>
        <v>United States</v>
      </c>
      <c r="E274" s="6" t="s">
        <v>8375</v>
      </c>
      <c r="F274" s="6" t="s">
        <v>8380</v>
      </c>
      <c r="G274" s="6">
        <v>260</v>
      </c>
      <c r="H274" s="29">
        <v>10000</v>
      </c>
      <c r="I274" s="29">
        <v>10640</v>
      </c>
      <c r="J274" s="28">
        <v>45.660428240742476</v>
      </c>
      <c r="K274" s="6">
        <v>88</v>
      </c>
      <c r="L274" s="6" t="str">
        <f>VLOOKUP($G274,Data!$A:$F,6,0)</f>
        <v>successful</v>
      </c>
      <c r="M274" s="6"/>
      <c r="N274" s="6"/>
      <c r="O274" s="6"/>
    </row>
    <row r="275" spans="1:15" x14ac:dyDescent="0.45">
      <c r="A275" s="6" t="s">
        <v>8315</v>
      </c>
      <c r="B275" s="6" t="s">
        <v>8224</v>
      </c>
      <c r="C275" s="6" t="str">
        <f>VLOOKUP($B275,'Supplimental Sources'!$I$7:$K$27,2,0)</f>
        <v>United States</v>
      </c>
      <c r="D275" s="6" t="str">
        <f>VLOOKUP($B275,'Supplimental Sources'!$I$7:$K$27,3,0)</f>
        <v>United States</v>
      </c>
      <c r="E275" s="6" t="s">
        <v>8383</v>
      </c>
      <c r="F275" s="6" t="s">
        <v>8379</v>
      </c>
      <c r="G275" s="6">
        <v>261</v>
      </c>
      <c r="H275" s="29">
        <v>20000</v>
      </c>
      <c r="I275" s="29">
        <v>21480</v>
      </c>
      <c r="J275" s="28">
        <v>49.736064814816928</v>
      </c>
      <c r="K275" s="6">
        <v>220</v>
      </c>
      <c r="L275" s="6" t="str">
        <f>VLOOKUP($G275,Data!$A:$F,6,0)</f>
        <v>successful</v>
      </c>
      <c r="M275" s="6"/>
      <c r="N275" s="6"/>
      <c r="O275" s="6"/>
    </row>
    <row r="276" spans="1:15" x14ac:dyDescent="0.45">
      <c r="A276" s="6" t="s">
        <v>8315</v>
      </c>
      <c r="B276" s="6" t="s">
        <v>8224</v>
      </c>
      <c r="C276" s="6" t="str">
        <f>VLOOKUP($B276,'Supplimental Sources'!$I$7:$K$27,2,0)</f>
        <v>United States</v>
      </c>
      <c r="D276" s="6" t="str">
        <f>VLOOKUP($B276,'Supplimental Sources'!$I$7:$K$27,3,0)</f>
        <v>United States</v>
      </c>
      <c r="E276" s="6" t="s">
        <v>8382</v>
      </c>
      <c r="F276" s="6" t="s">
        <v>8376</v>
      </c>
      <c r="G276" s="6">
        <v>262</v>
      </c>
      <c r="H276" s="29">
        <v>2500</v>
      </c>
      <c r="I276" s="29">
        <v>6000</v>
      </c>
      <c r="J276" s="28">
        <v>45</v>
      </c>
      <c r="K276" s="6">
        <v>145</v>
      </c>
      <c r="L276" s="6" t="str">
        <f>VLOOKUP($G276,Data!$A:$F,6,0)</f>
        <v>successful</v>
      </c>
      <c r="M276" s="6"/>
      <c r="N276" s="6"/>
      <c r="O276" s="6"/>
    </row>
    <row r="277" spans="1:15" x14ac:dyDescent="0.45">
      <c r="A277" s="6" t="s">
        <v>8315</v>
      </c>
      <c r="B277" s="6" t="s">
        <v>8224</v>
      </c>
      <c r="C277" s="6" t="str">
        <f>VLOOKUP($B277,'Supplimental Sources'!$I$7:$K$27,2,0)</f>
        <v>United States</v>
      </c>
      <c r="D277" s="6" t="str">
        <f>VLOOKUP($B277,'Supplimental Sources'!$I$7:$K$27,3,0)</f>
        <v>United States</v>
      </c>
      <c r="E277" s="6" t="s">
        <v>8383</v>
      </c>
      <c r="F277" s="6" t="s">
        <v>8371</v>
      </c>
      <c r="G277" s="6">
        <v>263</v>
      </c>
      <c r="H277" s="29">
        <v>25000</v>
      </c>
      <c r="I277" s="29">
        <v>29520.27</v>
      </c>
      <c r="J277" s="28">
        <v>30</v>
      </c>
      <c r="K277" s="6">
        <v>963</v>
      </c>
      <c r="L277" s="6" t="str">
        <f>VLOOKUP($G277,Data!$A:$F,6,0)</f>
        <v>successful</v>
      </c>
      <c r="M277" s="6"/>
      <c r="N277" s="6"/>
      <c r="O277" s="6"/>
    </row>
    <row r="278" spans="1:15" x14ac:dyDescent="0.45">
      <c r="A278" s="6" t="s">
        <v>8315</v>
      </c>
      <c r="B278" s="6" t="s">
        <v>8224</v>
      </c>
      <c r="C278" s="6" t="str">
        <f>VLOOKUP($B278,'Supplimental Sources'!$I$7:$K$27,2,0)</f>
        <v>United States</v>
      </c>
      <c r="D278" s="6" t="str">
        <f>VLOOKUP($B278,'Supplimental Sources'!$I$7:$K$27,3,0)</f>
        <v>United States</v>
      </c>
      <c r="E278" s="6" t="s">
        <v>8383</v>
      </c>
      <c r="F278" s="6" t="s">
        <v>8379</v>
      </c>
      <c r="G278" s="6">
        <v>264</v>
      </c>
      <c r="H278" s="29">
        <v>5000</v>
      </c>
      <c r="I278" s="29">
        <v>5910</v>
      </c>
      <c r="J278" s="28">
        <v>30</v>
      </c>
      <c r="K278" s="6">
        <v>91</v>
      </c>
      <c r="L278" s="6" t="str">
        <f>VLOOKUP($G278,Data!$A:$F,6,0)</f>
        <v>successful</v>
      </c>
      <c r="M278" s="6"/>
      <c r="N278" s="6"/>
      <c r="O278" s="6"/>
    </row>
    <row r="279" spans="1:15" x14ac:dyDescent="0.45">
      <c r="A279" s="6" t="s">
        <v>8315</v>
      </c>
      <c r="B279" s="6" t="s">
        <v>8224</v>
      </c>
      <c r="C279" s="6" t="str">
        <f>VLOOKUP($B279,'Supplimental Sources'!$I$7:$K$27,2,0)</f>
        <v>United States</v>
      </c>
      <c r="D279" s="6" t="str">
        <f>VLOOKUP($B279,'Supplimental Sources'!$I$7:$K$27,3,0)</f>
        <v>United States</v>
      </c>
      <c r="E279" s="6" t="s">
        <v>8375</v>
      </c>
      <c r="F279" s="6" t="s">
        <v>8378</v>
      </c>
      <c r="G279" s="6">
        <v>265</v>
      </c>
      <c r="H279" s="29">
        <v>5000</v>
      </c>
      <c r="I279" s="29">
        <v>5555</v>
      </c>
      <c r="J279" s="28">
        <v>41.598726851851097</v>
      </c>
      <c r="K279" s="6">
        <v>58</v>
      </c>
      <c r="L279" s="6" t="str">
        <f>VLOOKUP($G279,Data!$A:$F,6,0)</f>
        <v>successful</v>
      </c>
      <c r="M279" s="6"/>
      <c r="N279" s="6"/>
      <c r="O279" s="6"/>
    </row>
    <row r="280" spans="1:15" x14ac:dyDescent="0.45">
      <c r="A280" s="6" t="s">
        <v>8315</v>
      </c>
      <c r="B280" s="6" t="s">
        <v>8224</v>
      </c>
      <c r="C280" s="6" t="str">
        <f>VLOOKUP($B280,'Supplimental Sources'!$I$7:$K$27,2,0)</f>
        <v>United States</v>
      </c>
      <c r="D280" s="6" t="str">
        <f>VLOOKUP($B280,'Supplimental Sources'!$I$7:$K$27,3,0)</f>
        <v>United States</v>
      </c>
      <c r="E280" s="6" t="s">
        <v>8375</v>
      </c>
      <c r="F280" s="6" t="s">
        <v>8376</v>
      </c>
      <c r="G280" s="6">
        <v>266</v>
      </c>
      <c r="H280" s="29">
        <v>1000</v>
      </c>
      <c r="I280" s="29">
        <v>1455</v>
      </c>
      <c r="J280" s="28">
        <v>85.985567129624542</v>
      </c>
      <c r="K280" s="6">
        <v>36</v>
      </c>
      <c r="L280" s="6" t="str">
        <f>VLOOKUP($G280,Data!$A:$F,6,0)</f>
        <v>successful</v>
      </c>
      <c r="M280" s="6"/>
      <c r="N280" s="6"/>
      <c r="O280" s="6"/>
    </row>
    <row r="281" spans="1:15" x14ac:dyDescent="0.45">
      <c r="A281" s="6" t="s">
        <v>8315</v>
      </c>
      <c r="B281" s="6" t="s">
        <v>8225</v>
      </c>
      <c r="C281" s="6" t="str">
        <f>VLOOKUP($B281,'Supplimental Sources'!$I$7:$K$27,2,0)</f>
        <v>United Kingdom</v>
      </c>
      <c r="D281" s="6" t="str">
        <f>VLOOKUP($B281,'Supplimental Sources'!$I$7:$K$27,3,0)</f>
        <v>United Kingdom</v>
      </c>
      <c r="E281" s="6" t="s">
        <v>8385</v>
      </c>
      <c r="F281" s="6" t="s">
        <v>8369</v>
      </c>
      <c r="G281" s="6">
        <v>267</v>
      </c>
      <c r="H281" s="29">
        <v>9850</v>
      </c>
      <c r="I281" s="29">
        <v>12965.44</v>
      </c>
      <c r="J281" s="28">
        <v>30</v>
      </c>
      <c r="K281" s="6">
        <v>165</v>
      </c>
      <c r="L281" s="6" t="str">
        <f>VLOOKUP($G281,Data!$A:$F,6,0)</f>
        <v>successful</v>
      </c>
      <c r="M281" s="6"/>
      <c r="N281" s="6"/>
      <c r="O281" s="6"/>
    </row>
    <row r="282" spans="1:15" x14ac:dyDescent="0.45">
      <c r="A282" s="6" t="s">
        <v>8315</v>
      </c>
      <c r="B282" s="6" t="s">
        <v>8224</v>
      </c>
      <c r="C282" s="6" t="str">
        <f>VLOOKUP($B282,'Supplimental Sources'!$I$7:$K$27,2,0)</f>
        <v>United States</v>
      </c>
      <c r="D282" s="6" t="str">
        <f>VLOOKUP($B282,'Supplimental Sources'!$I$7:$K$27,3,0)</f>
        <v>United States</v>
      </c>
      <c r="E282" s="6" t="s">
        <v>8382</v>
      </c>
      <c r="F282" s="6" t="s">
        <v>8372</v>
      </c>
      <c r="G282" s="6">
        <v>268</v>
      </c>
      <c r="H282" s="29">
        <v>5000</v>
      </c>
      <c r="I282" s="29">
        <v>5570</v>
      </c>
      <c r="J282" s="28">
        <v>45.041666666664241</v>
      </c>
      <c r="K282" s="6">
        <v>111</v>
      </c>
      <c r="L282" s="6" t="str">
        <f>VLOOKUP($G282,Data!$A:$F,6,0)</f>
        <v>successful</v>
      </c>
      <c r="M282" s="6"/>
      <c r="N282" s="6"/>
      <c r="O282" s="6"/>
    </row>
    <row r="283" spans="1:15" x14ac:dyDescent="0.45">
      <c r="A283" s="6" t="s">
        <v>8315</v>
      </c>
      <c r="B283" s="6" t="s">
        <v>8226</v>
      </c>
      <c r="C283" s="6" t="str">
        <f>VLOOKUP($B283,'Supplimental Sources'!$I$7:$K$27,2,0)</f>
        <v>Australia</v>
      </c>
      <c r="D283" s="6" t="str">
        <f>VLOOKUP($B283,'Supplimental Sources'!$I$7:$K$27,3,0)</f>
        <v>Australia</v>
      </c>
      <c r="E283" s="6" t="s">
        <v>8388</v>
      </c>
      <c r="F283" s="6" t="s">
        <v>8376</v>
      </c>
      <c r="G283" s="6">
        <v>269</v>
      </c>
      <c r="H283" s="29">
        <v>100000</v>
      </c>
      <c r="I283" s="29">
        <v>147233.76999999999</v>
      </c>
      <c r="J283" s="28">
        <v>30</v>
      </c>
      <c r="K283" s="6">
        <v>1596</v>
      </c>
      <c r="L283" s="6" t="str">
        <f>VLOOKUP($G283,Data!$A:$F,6,0)</f>
        <v>successful</v>
      </c>
      <c r="M283" s="6"/>
      <c r="N283" s="6"/>
      <c r="O283" s="6"/>
    </row>
    <row r="284" spans="1:15" x14ac:dyDescent="0.45">
      <c r="A284" s="6" t="s">
        <v>8315</v>
      </c>
      <c r="B284" s="6" t="s">
        <v>8224</v>
      </c>
      <c r="C284" s="6" t="str">
        <f>VLOOKUP($B284,'Supplimental Sources'!$I$7:$K$27,2,0)</f>
        <v>United States</v>
      </c>
      <c r="D284" s="6" t="str">
        <f>VLOOKUP($B284,'Supplimental Sources'!$I$7:$K$27,3,0)</f>
        <v>United States</v>
      </c>
      <c r="E284" s="6" t="s">
        <v>8382</v>
      </c>
      <c r="F284" s="6" t="s">
        <v>8379</v>
      </c>
      <c r="G284" s="6">
        <v>270</v>
      </c>
      <c r="H284" s="29">
        <v>2300</v>
      </c>
      <c r="I284" s="29">
        <v>3510</v>
      </c>
      <c r="J284" s="28">
        <v>50.300115740734327</v>
      </c>
      <c r="K284" s="6">
        <v>61</v>
      </c>
      <c r="L284" s="6" t="str">
        <f>VLOOKUP($G284,Data!$A:$F,6,0)</f>
        <v>successful</v>
      </c>
      <c r="M284" s="6"/>
      <c r="N284" s="6"/>
      <c r="O284" s="6"/>
    </row>
    <row r="285" spans="1:15" x14ac:dyDescent="0.45">
      <c r="A285" s="6" t="s">
        <v>8315</v>
      </c>
      <c r="B285" s="6" t="s">
        <v>8224</v>
      </c>
      <c r="C285" s="6" t="str">
        <f>VLOOKUP($B285,'Supplimental Sources'!$I$7:$K$27,2,0)</f>
        <v>United States</v>
      </c>
      <c r="D285" s="6" t="str">
        <f>VLOOKUP($B285,'Supplimental Sources'!$I$7:$K$27,3,0)</f>
        <v>United States</v>
      </c>
      <c r="E285" s="6" t="s">
        <v>8384</v>
      </c>
      <c r="F285" s="6" t="s">
        <v>8381</v>
      </c>
      <c r="G285" s="6">
        <v>271</v>
      </c>
      <c r="H285" s="29">
        <v>30000</v>
      </c>
      <c r="I285" s="29">
        <v>31404</v>
      </c>
      <c r="J285" s="28">
        <v>29.233090277783049</v>
      </c>
      <c r="K285" s="6">
        <v>287</v>
      </c>
      <c r="L285" s="6" t="str">
        <f>VLOOKUP($G285,Data!$A:$F,6,0)</f>
        <v>successful</v>
      </c>
      <c r="M285" s="6"/>
      <c r="N285" s="6"/>
      <c r="O285" s="6"/>
    </row>
    <row r="286" spans="1:15" x14ac:dyDescent="0.45">
      <c r="A286" s="6" t="s">
        <v>8315</v>
      </c>
      <c r="B286" s="6" t="s">
        <v>8224</v>
      </c>
      <c r="C286" s="6" t="str">
        <f>VLOOKUP($B286,'Supplimental Sources'!$I$7:$K$27,2,0)</f>
        <v>United States</v>
      </c>
      <c r="D286" s="6" t="str">
        <f>VLOOKUP($B286,'Supplimental Sources'!$I$7:$K$27,3,0)</f>
        <v>United States</v>
      </c>
      <c r="E286" s="6" t="s">
        <v>8375</v>
      </c>
      <c r="F286" s="6" t="s">
        <v>8377</v>
      </c>
      <c r="G286" s="6">
        <v>272</v>
      </c>
      <c r="H286" s="29">
        <v>3000</v>
      </c>
      <c r="I286" s="29">
        <v>5323.01</v>
      </c>
      <c r="J286" s="28">
        <v>60.883668981485243</v>
      </c>
      <c r="K286" s="6">
        <v>65</v>
      </c>
      <c r="L286" s="6" t="str">
        <f>VLOOKUP($G286,Data!$A:$F,6,0)</f>
        <v>successful</v>
      </c>
      <c r="M286" s="6"/>
      <c r="N286" s="6"/>
      <c r="O286" s="6"/>
    </row>
    <row r="287" spans="1:15" x14ac:dyDescent="0.45">
      <c r="A287" s="6" t="s">
        <v>8315</v>
      </c>
      <c r="B287" s="6" t="s">
        <v>8224</v>
      </c>
      <c r="C287" s="6" t="str">
        <f>VLOOKUP($B287,'Supplimental Sources'!$I$7:$K$27,2,0)</f>
        <v>United States</v>
      </c>
      <c r="D287" s="6" t="str">
        <f>VLOOKUP($B287,'Supplimental Sources'!$I$7:$K$27,3,0)</f>
        <v>United States</v>
      </c>
      <c r="E287" s="6" t="s">
        <v>8382</v>
      </c>
      <c r="F287" s="6" t="s">
        <v>8380</v>
      </c>
      <c r="G287" s="6">
        <v>273</v>
      </c>
      <c r="H287" s="29">
        <v>5000</v>
      </c>
      <c r="I287" s="29">
        <v>5388.79</v>
      </c>
      <c r="J287" s="28">
        <v>30</v>
      </c>
      <c r="K287" s="6">
        <v>118</v>
      </c>
      <c r="L287" s="6" t="str">
        <f>VLOOKUP($G287,Data!$A:$F,6,0)</f>
        <v>successful</v>
      </c>
      <c r="M287" s="6"/>
      <c r="N287" s="6"/>
      <c r="O287" s="6"/>
    </row>
    <row r="288" spans="1:15" x14ac:dyDescent="0.45">
      <c r="A288" s="6" t="s">
        <v>8315</v>
      </c>
      <c r="B288" s="6" t="s">
        <v>8224</v>
      </c>
      <c r="C288" s="6" t="str">
        <f>VLOOKUP($B288,'Supplimental Sources'!$I$7:$K$27,2,0)</f>
        <v>United States</v>
      </c>
      <c r="D288" s="6" t="str">
        <f>VLOOKUP($B288,'Supplimental Sources'!$I$7:$K$27,3,0)</f>
        <v>United States</v>
      </c>
      <c r="E288" s="6" t="s">
        <v>8383</v>
      </c>
      <c r="F288" s="6" t="s">
        <v>8378</v>
      </c>
      <c r="G288" s="6">
        <v>274</v>
      </c>
      <c r="H288" s="29">
        <v>4000</v>
      </c>
      <c r="I288" s="29">
        <v>6240</v>
      </c>
      <c r="J288" s="28">
        <v>34.378599537041737</v>
      </c>
      <c r="K288" s="6">
        <v>113</v>
      </c>
      <c r="L288" s="6" t="str">
        <f>VLOOKUP($G288,Data!$A:$F,6,0)</f>
        <v>successful</v>
      </c>
      <c r="M288" s="6"/>
      <c r="N288" s="6"/>
      <c r="O288" s="6"/>
    </row>
    <row r="289" spans="1:15" x14ac:dyDescent="0.45">
      <c r="A289" s="6" t="s">
        <v>8315</v>
      </c>
      <c r="B289" s="6" t="s">
        <v>8224</v>
      </c>
      <c r="C289" s="6" t="str">
        <f>VLOOKUP($B289,'Supplimental Sources'!$I$7:$K$27,2,0)</f>
        <v>United States</v>
      </c>
      <c r="D289" s="6" t="str">
        <f>VLOOKUP($B289,'Supplimental Sources'!$I$7:$K$27,3,0)</f>
        <v>United States</v>
      </c>
      <c r="E289" s="6" t="s">
        <v>8383</v>
      </c>
      <c r="F289" s="6" t="s">
        <v>8373</v>
      </c>
      <c r="G289" s="6">
        <v>275</v>
      </c>
      <c r="H289" s="29">
        <v>20000</v>
      </c>
      <c r="I289" s="29">
        <v>21679</v>
      </c>
      <c r="J289" s="28">
        <v>30.041666666664241</v>
      </c>
      <c r="K289" s="6">
        <v>332</v>
      </c>
      <c r="L289" s="6" t="str">
        <f>VLOOKUP($G289,Data!$A:$F,6,0)</f>
        <v>successful</v>
      </c>
      <c r="M289" s="6"/>
      <c r="N289" s="6"/>
      <c r="O289" s="6"/>
    </row>
    <row r="290" spans="1:15" x14ac:dyDescent="0.45">
      <c r="A290" s="6" t="s">
        <v>8315</v>
      </c>
      <c r="B290" s="6" t="s">
        <v>8224</v>
      </c>
      <c r="C290" s="6" t="str">
        <f>VLOOKUP($B290,'Supplimental Sources'!$I$7:$K$27,2,0)</f>
        <v>United States</v>
      </c>
      <c r="D290" s="6" t="str">
        <f>VLOOKUP($B290,'Supplimental Sources'!$I$7:$K$27,3,0)</f>
        <v>United States</v>
      </c>
      <c r="E290" s="6" t="s">
        <v>8383</v>
      </c>
      <c r="F290" s="6" t="s">
        <v>8377</v>
      </c>
      <c r="G290" s="6">
        <v>276</v>
      </c>
      <c r="H290" s="29">
        <v>4000</v>
      </c>
      <c r="I290" s="29">
        <v>5904</v>
      </c>
      <c r="J290" s="28">
        <v>59.958333333328483</v>
      </c>
      <c r="K290" s="6">
        <v>62</v>
      </c>
      <c r="L290" s="6" t="str">
        <f>VLOOKUP($G290,Data!$A:$F,6,0)</f>
        <v>successful</v>
      </c>
      <c r="M290" s="6"/>
      <c r="N290" s="6"/>
      <c r="O290" s="6"/>
    </row>
    <row r="291" spans="1:15" x14ac:dyDescent="0.45">
      <c r="A291" s="6" t="s">
        <v>8315</v>
      </c>
      <c r="B291" s="6" t="s">
        <v>8224</v>
      </c>
      <c r="C291" s="6" t="str">
        <f>VLOOKUP($B291,'Supplimental Sources'!$I$7:$K$27,2,0)</f>
        <v>United States</v>
      </c>
      <c r="D291" s="6" t="str">
        <f>VLOOKUP($B291,'Supplimental Sources'!$I$7:$K$27,3,0)</f>
        <v>United States</v>
      </c>
      <c r="E291" s="6" t="s">
        <v>8386</v>
      </c>
      <c r="F291" s="6" t="s">
        <v>8379</v>
      </c>
      <c r="G291" s="6">
        <v>277</v>
      </c>
      <c r="H291" s="29">
        <v>65000</v>
      </c>
      <c r="I291" s="29">
        <v>71748</v>
      </c>
      <c r="J291" s="28">
        <v>30</v>
      </c>
      <c r="K291" s="6">
        <v>951</v>
      </c>
      <c r="L291" s="6" t="str">
        <f>VLOOKUP($G291,Data!$A:$F,6,0)</f>
        <v>successful</v>
      </c>
      <c r="M291" s="6"/>
      <c r="N291" s="6"/>
      <c r="O291" s="6"/>
    </row>
    <row r="292" spans="1:15" x14ac:dyDescent="0.45">
      <c r="A292" s="6" t="s">
        <v>8315</v>
      </c>
      <c r="B292" s="6" t="s">
        <v>8224</v>
      </c>
      <c r="C292" s="6" t="str">
        <f>VLOOKUP($B292,'Supplimental Sources'!$I$7:$K$27,2,0)</f>
        <v>United States</v>
      </c>
      <c r="D292" s="6" t="str">
        <f>VLOOKUP($B292,'Supplimental Sources'!$I$7:$K$27,3,0)</f>
        <v>United States</v>
      </c>
      <c r="E292" s="6" t="s">
        <v>8383</v>
      </c>
      <c r="F292" s="6" t="s">
        <v>8372</v>
      </c>
      <c r="G292" s="6">
        <v>278</v>
      </c>
      <c r="H292" s="29">
        <v>27000</v>
      </c>
      <c r="I292" s="29">
        <v>40594</v>
      </c>
      <c r="J292" s="28">
        <v>30</v>
      </c>
      <c r="K292" s="6">
        <v>415</v>
      </c>
      <c r="L292" s="6" t="str">
        <f>VLOOKUP($G292,Data!$A:$F,6,0)</f>
        <v>successful</v>
      </c>
      <c r="M292" s="6"/>
      <c r="N292" s="6"/>
      <c r="O292" s="6"/>
    </row>
    <row r="293" spans="1:15" x14ac:dyDescent="0.45">
      <c r="A293" s="6" t="s">
        <v>8315</v>
      </c>
      <c r="B293" s="6" t="s">
        <v>8224</v>
      </c>
      <c r="C293" s="6" t="str">
        <f>VLOOKUP($B293,'Supplimental Sources'!$I$7:$K$27,2,0)</f>
        <v>United States</v>
      </c>
      <c r="D293" s="6" t="str">
        <f>VLOOKUP($B293,'Supplimental Sources'!$I$7:$K$27,3,0)</f>
        <v>United States</v>
      </c>
      <c r="E293" s="6" t="s">
        <v>8388</v>
      </c>
      <c r="F293" s="6" t="s">
        <v>8376</v>
      </c>
      <c r="G293" s="6">
        <v>279</v>
      </c>
      <c r="H293" s="29">
        <v>17000</v>
      </c>
      <c r="I293" s="29">
        <v>26744.11</v>
      </c>
      <c r="J293" s="28">
        <v>33.839861111104256</v>
      </c>
      <c r="K293" s="6">
        <v>305</v>
      </c>
      <c r="L293" s="6" t="str">
        <f>VLOOKUP($G293,Data!$A:$F,6,0)</f>
        <v>successful</v>
      </c>
      <c r="M293" s="6"/>
      <c r="N293" s="6"/>
      <c r="O293" s="6"/>
    </row>
    <row r="294" spans="1:15" x14ac:dyDescent="0.45">
      <c r="A294" s="6" t="s">
        <v>8315</v>
      </c>
      <c r="B294" s="6" t="s">
        <v>8224</v>
      </c>
      <c r="C294" s="6" t="str">
        <f>VLOOKUP($B294,'Supplimental Sources'!$I$7:$K$27,2,0)</f>
        <v>United States</v>
      </c>
      <c r="D294" s="6" t="str">
        <f>VLOOKUP($B294,'Supplimental Sources'!$I$7:$K$27,3,0)</f>
        <v>United States</v>
      </c>
      <c r="E294" s="6" t="s">
        <v>8385</v>
      </c>
      <c r="F294" s="6" t="s">
        <v>8379</v>
      </c>
      <c r="G294" s="6">
        <v>280</v>
      </c>
      <c r="H294" s="29">
        <v>75000</v>
      </c>
      <c r="I294" s="29">
        <v>117108</v>
      </c>
      <c r="J294" s="28">
        <v>45</v>
      </c>
      <c r="K294" s="6">
        <v>2139</v>
      </c>
      <c r="L294" s="6" t="str">
        <f>VLOOKUP($G294,Data!$A:$F,6,0)</f>
        <v>successful</v>
      </c>
      <c r="M294" s="6"/>
      <c r="N294" s="6"/>
      <c r="O294" s="6"/>
    </row>
    <row r="295" spans="1:15" x14ac:dyDescent="0.45">
      <c r="A295" s="6" t="s">
        <v>8315</v>
      </c>
      <c r="B295" s="6" t="s">
        <v>8224</v>
      </c>
      <c r="C295" s="6" t="str">
        <f>VLOOKUP($B295,'Supplimental Sources'!$I$7:$K$27,2,0)</f>
        <v>United States</v>
      </c>
      <c r="D295" s="6" t="str">
        <f>VLOOKUP($B295,'Supplimental Sources'!$I$7:$K$27,3,0)</f>
        <v>United States</v>
      </c>
      <c r="E295" s="6" t="s">
        <v>8368</v>
      </c>
      <c r="F295" s="6" t="s">
        <v>8369</v>
      </c>
      <c r="G295" s="6">
        <v>281</v>
      </c>
      <c r="H295" s="29">
        <v>5500</v>
      </c>
      <c r="I295" s="29">
        <v>6632.32</v>
      </c>
      <c r="J295" s="28">
        <v>85.646377314813435</v>
      </c>
      <c r="K295" s="6">
        <v>79</v>
      </c>
      <c r="L295" s="6" t="str">
        <f>VLOOKUP($G295,Data!$A:$F,6,0)</f>
        <v>successful</v>
      </c>
      <c r="M295" s="6"/>
      <c r="N295" s="6"/>
      <c r="O295" s="6"/>
    </row>
    <row r="296" spans="1:15" x14ac:dyDescent="0.45">
      <c r="A296" s="6" t="s">
        <v>8315</v>
      </c>
      <c r="B296" s="6" t="s">
        <v>8224</v>
      </c>
      <c r="C296" s="6" t="str">
        <f>VLOOKUP($B296,'Supplimental Sources'!$I$7:$K$27,2,0)</f>
        <v>United States</v>
      </c>
      <c r="D296" s="6" t="str">
        <f>VLOOKUP($B296,'Supplimental Sources'!$I$7:$K$27,3,0)</f>
        <v>United States</v>
      </c>
      <c r="E296" s="6" t="s">
        <v>8375</v>
      </c>
      <c r="F296" s="6" t="s">
        <v>8376</v>
      </c>
      <c r="G296" s="6">
        <v>282</v>
      </c>
      <c r="H296" s="29">
        <v>45000</v>
      </c>
      <c r="I296" s="29">
        <v>45535</v>
      </c>
      <c r="J296" s="28">
        <v>36.996620370366145</v>
      </c>
      <c r="K296" s="6">
        <v>179</v>
      </c>
      <c r="L296" s="6" t="str">
        <f>VLOOKUP($G296,Data!$A:$F,6,0)</f>
        <v>successful</v>
      </c>
      <c r="M296" s="6"/>
      <c r="N296" s="6"/>
      <c r="O296" s="6"/>
    </row>
    <row r="297" spans="1:15" x14ac:dyDescent="0.45">
      <c r="A297" s="6" t="s">
        <v>8315</v>
      </c>
      <c r="B297" s="6" t="s">
        <v>8224</v>
      </c>
      <c r="C297" s="6" t="str">
        <f>VLOOKUP($B297,'Supplimental Sources'!$I$7:$K$27,2,0)</f>
        <v>United States</v>
      </c>
      <c r="D297" s="6" t="str">
        <f>VLOOKUP($B297,'Supplimental Sources'!$I$7:$K$27,3,0)</f>
        <v>United States</v>
      </c>
      <c r="E297" s="6" t="s">
        <v>8382</v>
      </c>
      <c r="F297" s="6" t="s">
        <v>8369</v>
      </c>
      <c r="G297" s="6">
        <v>283</v>
      </c>
      <c r="H297" s="29">
        <v>18000</v>
      </c>
      <c r="I297" s="29">
        <v>20569.05</v>
      </c>
      <c r="J297" s="28">
        <v>19.497638888889924</v>
      </c>
      <c r="K297" s="6">
        <v>202</v>
      </c>
      <c r="L297" s="6" t="str">
        <f>VLOOKUP($G297,Data!$A:$F,6,0)</f>
        <v>successful</v>
      </c>
      <c r="M297" s="6"/>
      <c r="N297" s="6"/>
      <c r="O297" s="6"/>
    </row>
    <row r="298" spans="1:15" x14ac:dyDescent="0.45">
      <c r="A298" s="6" t="s">
        <v>8315</v>
      </c>
      <c r="B298" s="6" t="s">
        <v>8224</v>
      </c>
      <c r="C298" s="6" t="str">
        <f>VLOOKUP($B298,'Supplimental Sources'!$I$7:$K$27,2,0)</f>
        <v>United States</v>
      </c>
      <c r="D298" s="6" t="str">
        <f>VLOOKUP($B298,'Supplimental Sources'!$I$7:$K$27,3,0)</f>
        <v>United States</v>
      </c>
      <c r="E298" s="6" t="s">
        <v>8382</v>
      </c>
      <c r="F298" s="6" t="s">
        <v>8381</v>
      </c>
      <c r="G298" s="6">
        <v>284</v>
      </c>
      <c r="H298" s="29">
        <v>40000</v>
      </c>
      <c r="I298" s="29">
        <v>41850.46</v>
      </c>
      <c r="J298" s="28">
        <v>25</v>
      </c>
      <c r="K298" s="6">
        <v>760</v>
      </c>
      <c r="L298" s="6" t="str">
        <f>VLOOKUP($G298,Data!$A:$F,6,0)</f>
        <v>successful</v>
      </c>
      <c r="M298" s="6"/>
      <c r="N298" s="6"/>
      <c r="O298" s="6"/>
    </row>
    <row r="299" spans="1:15" x14ac:dyDescent="0.45">
      <c r="A299" s="6" t="s">
        <v>8315</v>
      </c>
      <c r="B299" s="6" t="s">
        <v>8224</v>
      </c>
      <c r="C299" s="6" t="str">
        <f>VLOOKUP($B299,'Supplimental Sources'!$I$7:$K$27,2,0)</f>
        <v>United States</v>
      </c>
      <c r="D299" s="6" t="str">
        <f>VLOOKUP($B299,'Supplimental Sources'!$I$7:$K$27,3,0)</f>
        <v>United States</v>
      </c>
      <c r="E299" s="6" t="s">
        <v>8384</v>
      </c>
      <c r="F299" s="6" t="s">
        <v>8371</v>
      </c>
      <c r="G299" s="6">
        <v>285</v>
      </c>
      <c r="H299" s="29">
        <v>14000</v>
      </c>
      <c r="I299" s="29">
        <v>32035.51</v>
      </c>
      <c r="J299" s="28">
        <v>30</v>
      </c>
      <c r="K299" s="6">
        <v>563</v>
      </c>
      <c r="L299" s="6" t="str">
        <f>VLOOKUP($G299,Data!$A:$F,6,0)</f>
        <v>successful</v>
      </c>
      <c r="M299" s="6"/>
      <c r="N299" s="6"/>
      <c r="O299" s="6"/>
    </row>
    <row r="300" spans="1:15" x14ac:dyDescent="0.45">
      <c r="A300" s="6" t="s">
        <v>8315</v>
      </c>
      <c r="B300" s="6" t="s">
        <v>8224</v>
      </c>
      <c r="C300" s="6" t="str">
        <f>VLOOKUP($B300,'Supplimental Sources'!$I$7:$K$27,2,0)</f>
        <v>United States</v>
      </c>
      <c r="D300" s="6" t="str">
        <f>VLOOKUP($B300,'Supplimental Sources'!$I$7:$K$27,3,0)</f>
        <v>United States</v>
      </c>
      <c r="E300" s="6" t="s">
        <v>8384</v>
      </c>
      <c r="F300" s="6" t="s">
        <v>8377</v>
      </c>
      <c r="G300" s="6">
        <v>286</v>
      </c>
      <c r="H300" s="29">
        <v>15000</v>
      </c>
      <c r="I300" s="29">
        <v>16373</v>
      </c>
      <c r="J300" s="28">
        <v>44.958333333328483</v>
      </c>
      <c r="K300" s="6">
        <v>135</v>
      </c>
      <c r="L300" s="6" t="str">
        <f>VLOOKUP($G300,Data!$A:$F,6,0)</f>
        <v>successful</v>
      </c>
      <c r="M300" s="6"/>
      <c r="N300" s="6"/>
      <c r="O300" s="6"/>
    </row>
    <row r="301" spans="1:15" x14ac:dyDescent="0.45">
      <c r="A301" s="6" t="s">
        <v>8315</v>
      </c>
      <c r="B301" s="6" t="s">
        <v>8224</v>
      </c>
      <c r="C301" s="6" t="str">
        <f>VLOOKUP($B301,'Supplimental Sources'!$I$7:$K$27,2,0)</f>
        <v>United States</v>
      </c>
      <c r="D301" s="6" t="str">
        <f>VLOOKUP($B301,'Supplimental Sources'!$I$7:$K$27,3,0)</f>
        <v>United States</v>
      </c>
      <c r="E301" s="6" t="s">
        <v>8383</v>
      </c>
      <c r="F301" s="6" t="s">
        <v>8373</v>
      </c>
      <c r="G301" s="6">
        <v>287</v>
      </c>
      <c r="H301" s="29">
        <v>15000</v>
      </c>
      <c r="I301" s="29">
        <v>26445</v>
      </c>
      <c r="J301" s="28">
        <v>30.888680555552128</v>
      </c>
      <c r="K301" s="6">
        <v>290</v>
      </c>
      <c r="L301" s="6" t="str">
        <f>VLOOKUP($G301,Data!$A:$F,6,0)</f>
        <v>successful</v>
      </c>
      <c r="M301" s="6"/>
      <c r="N301" s="6"/>
      <c r="O301" s="6"/>
    </row>
    <row r="302" spans="1:15" x14ac:dyDescent="0.45">
      <c r="A302" s="6" t="s">
        <v>8315</v>
      </c>
      <c r="B302" s="6" t="s">
        <v>8224</v>
      </c>
      <c r="C302" s="6" t="str">
        <f>VLOOKUP($B302,'Supplimental Sources'!$I$7:$K$27,2,0)</f>
        <v>United States</v>
      </c>
      <c r="D302" s="6" t="str">
        <f>VLOOKUP($B302,'Supplimental Sources'!$I$7:$K$27,3,0)</f>
        <v>United States</v>
      </c>
      <c r="E302" s="6" t="s">
        <v>8383</v>
      </c>
      <c r="F302" s="6" t="s">
        <v>8369</v>
      </c>
      <c r="G302" s="6">
        <v>288</v>
      </c>
      <c r="H302" s="29">
        <v>50000</v>
      </c>
      <c r="I302" s="29">
        <v>51605.31</v>
      </c>
      <c r="J302" s="28">
        <v>35</v>
      </c>
      <c r="K302" s="6">
        <v>447</v>
      </c>
      <c r="L302" s="6" t="str">
        <f>VLOOKUP($G302,Data!$A:$F,6,0)</f>
        <v>successful</v>
      </c>
      <c r="M302" s="6"/>
      <c r="N302" s="6"/>
      <c r="O302" s="6"/>
    </row>
    <row r="303" spans="1:15" x14ac:dyDescent="0.45">
      <c r="A303" s="6" t="s">
        <v>8315</v>
      </c>
      <c r="B303" s="6" t="s">
        <v>8225</v>
      </c>
      <c r="C303" s="6" t="str">
        <f>VLOOKUP($B303,'Supplimental Sources'!$I$7:$K$27,2,0)</f>
        <v>United Kingdom</v>
      </c>
      <c r="D303" s="6" t="str">
        <f>VLOOKUP($B303,'Supplimental Sources'!$I$7:$K$27,3,0)</f>
        <v>United Kingdom</v>
      </c>
      <c r="E303" s="6" t="s">
        <v>8384</v>
      </c>
      <c r="F303" s="6" t="s">
        <v>8373</v>
      </c>
      <c r="G303" s="6">
        <v>289</v>
      </c>
      <c r="H303" s="29">
        <v>15000</v>
      </c>
      <c r="I303" s="29">
        <v>15723</v>
      </c>
      <c r="J303" s="28">
        <v>30</v>
      </c>
      <c r="K303" s="6">
        <v>232</v>
      </c>
      <c r="L303" s="6" t="str">
        <f>VLOOKUP($G303,Data!$A:$F,6,0)</f>
        <v>successful</v>
      </c>
      <c r="M303" s="6"/>
      <c r="N303" s="6"/>
      <c r="O303" s="6"/>
    </row>
    <row r="304" spans="1:15" x14ac:dyDescent="0.45">
      <c r="A304" s="6" t="s">
        <v>8315</v>
      </c>
      <c r="B304" s="6" t="s">
        <v>8224</v>
      </c>
      <c r="C304" s="6" t="str">
        <f>VLOOKUP($B304,'Supplimental Sources'!$I$7:$K$27,2,0)</f>
        <v>United States</v>
      </c>
      <c r="D304" s="6" t="str">
        <f>VLOOKUP($B304,'Supplimental Sources'!$I$7:$K$27,3,0)</f>
        <v>United States</v>
      </c>
      <c r="E304" s="6" t="s">
        <v>8375</v>
      </c>
      <c r="F304" s="6" t="s">
        <v>8381</v>
      </c>
      <c r="G304" s="6">
        <v>290</v>
      </c>
      <c r="H304" s="29">
        <v>4500</v>
      </c>
      <c r="I304" s="29">
        <v>4800.8</v>
      </c>
      <c r="J304" s="28">
        <v>49.963460648148612</v>
      </c>
      <c r="K304" s="6">
        <v>168</v>
      </c>
      <c r="L304" s="6" t="str">
        <f>VLOOKUP($G304,Data!$A:$F,6,0)</f>
        <v>successful</v>
      </c>
      <c r="M304" s="6"/>
      <c r="N304" s="6"/>
      <c r="O304" s="6"/>
    </row>
    <row r="305" spans="1:15" x14ac:dyDescent="0.45">
      <c r="A305" s="6" t="s">
        <v>8315</v>
      </c>
      <c r="B305" s="6" t="s">
        <v>8224</v>
      </c>
      <c r="C305" s="6" t="str">
        <f>VLOOKUP($B305,'Supplimental Sources'!$I$7:$K$27,2,0)</f>
        <v>United States</v>
      </c>
      <c r="D305" s="6" t="str">
        <f>VLOOKUP($B305,'Supplimental Sources'!$I$7:$K$27,3,0)</f>
        <v>United States</v>
      </c>
      <c r="E305" s="6" t="s">
        <v>8384</v>
      </c>
      <c r="F305" s="6" t="s">
        <v>8379</v>
      </c>
      <c r="G305" s="6">
        <v>291</v>
      </c>
      <c r="H305" s="29">
        <v>5000</v>
      </c>
      <c r="I305" s="29">
        <v>6001</v>
      </c>
      <c r="J305" s="28">
        <v>18.231643518520286</v>
      </c>
      <c r="K305" s="6">
        <v>128</v>
      </c>
      <c r="L305" s="6" t="str">
        <f>VLOOKUP($G305,Data!$A:$F,6,0)</f>
        <v>successful</v>
      </c>
      <c r="M305" s="6"/>
      <c r="N305" s="6"/>
      <c r="O305" s="6"/>
    </row>
    <row r="306" spans="1:15" x14ac:dyDescent="0.45">
      <c r="A306" s="6" t="s">
        <v>8315</v>
      </c>
      <c r="B306" s="6" t="s">
        <v>8224</v>
      </c>
      <c r="C306" s="6" t="str">
        <f>VLOOKUP($B306,'Supplimental Sources'!$I$7:$K$27,2,0)</f>
        <v>United States</v>
      </c>
      <c r="D306" s="6" t="str">
        <f>VLOOKUP($B306,'Supplimental Sources'!$I$7:$K$27,3,0)</f>
        <v>United States</v>
      </c>
      <c r="E306" s="6" t="s">
        <v>8382</v>
      </c>
      <c r="F306" s="6" t="s">
        <v>8372</v>
      </c>
      <c r="G306" s="6">
        <v>292</v>
      </c>
      <c r="H306" s="29">
        <v>75000</v>
      </c>
      <c r="I306" s="29">
        <v>76130.2</v>
      </c>
      <c r="J306" s="28">
        <v>32.362743055557075</v>
      </c>
      <c r="K306" s="6">
        <v>493</v>
      </c>
      <c r="L306" s="6" t="str">
        <f>VLOOKUP($G306,Data!$A:$F,6,0)</f>
        <v>successful</v>
      </c>
      <c r="M306" s="6"/>
      <c r="N306" s="6"/>
      <c r="O306" s="6"/>
    </row>
    <row r="307" spans="1:15" x14ac:dyDescent="0.45">
      <c r="A307" s="6" t="s">
        <v>8315</v>
      </c>
      <c r="B307" s="6" t="s">
        <v>8224</v>
      </c>
      <c r="C307" s="6" t="str">
        <f>VLOOKUP($B307,'Supplimental Sources'!$I$7:$K$27,2,0)</f>
        <v>United States</v>
      </c>
      <c r="D307" s="6" t="str">
        <f>VLOOKUP($B307,'Supplimental Sources'!$I$7:$K$27,3,0)</f>
        <v>United States</v>
      </c>
      <c r="E307" s="6" t="s">
        <v>8385</v>
      </c>
      <c r="F307" s="6" t="s">
        <v>8378</v>
      </c>
      <c r="G307" s="6">
        <v>293</v>
      </c>
      <c r="H307" s="29">
        <v>26000</v>
      </c>
      <c r="I307" s="29">
        <v>26360</v>
      </c>
      <c r="J307" s="28">
        <v>30</v>
      </c>
      <c r="K307" s="6">
        <v>131</v>
      </c>
      <c r="L307" s="6" t="str">
        <f>VLOOKUP($G307,Data!$A:$F,6,0)</f>
        <v>successful</v>
      </c>
      <c r="M307" s="6"/>
      <c r="N307" s="6"/>
      <c r="O307" s="6"/>
    </row>
    <row r="308" spans="1:15" x14ac:dyDescent="0.45">
      <c r="A308" s="6" t="s">
        <v>8315</v>
      </c>
      <c r="B308" s="6" t="s">
        <v>8224</v>
      </c>
      <c r="C308" s="6" t="str">
        <f>VLOOKUP($B308,'Supplimental Sources'!$I$7:$K$27,2,0)</f>
        <v>United States</v>
      </c>
      <c r="D308" s="6" t="str">
        <f>VLOOKUP($B308,'Supplimental Sources'!$I$7:$K$27,3,0)</f>
        <v>United States</v>
      </c>
      <c r="E308" s="6" t="s">
        <v>8375</v>
      </c>
      <c r="F308" s="6" t="s">
        <v>8380</v>
      </c>
      <c r="G308" s="6">
        <v>294</v>
      </c>
      <c r="H308" s="29">
        <v>5000</v>
      </c>
      <c r="I308" s="29">
        <v>5000</v>
      </c>
      <c r="J308" s="28">
        <v>35.582245370365854</v>
      </c>
      <c r="K308" s="6">
        <v>50</v>
      </c>
      <c r="L308" s="6" t="str">
        <f>VLOOKUP($G308,Data!$A:$F,6,0)</f>
        <v>successful</v>
      </c>
      <c r="M308" s="6"/>
      <c r="N308" s="6"/>
      <c r="O308" s="6"/>
    </row>
    <row r="309" spans="1:15" x14ac:dyDescent="0.45">
      <c r="A309" s="6" t="s">
        <v>8315</v>
      </c>
      <c r="B309" s="6" t="s">
        <v>8224</v>
      </c>
      <c r="C309" s="6" t="str">
        <f>VLOOKUP($B309,'Supplimental Sources'!$I$7:$K$27,2,0)</f>
        <v>United States</v>
      </c>
      <c r="D309" s="6" t="str">
        <f>VLOOKUP($B309,'Supplimental Sources'!$I$7:$K$27,3,0)</f>
        <v>United States</v>
      </c>
      <c r="E309" s="6" t="s">
        <v>8384</v>
      </c>
      <c r="F309" s="6" t="s">
        <v>8372</v>
      </c>
      <c r="G309" s="6">
        <v>295</v>
      </c>
      <c r="H309" s="29">
        <v>50000</v>
      </c>
      <c r="I309" s="29">
        <v>66554.559999999998</v>
      </c>
      <c r="J309" s="28">
        <v>59.995266203703068</v>
      </c>
      <c r="K309" s="6">
        <v>665</v>
      </c>
      <c r="L309" s="6" t="str">
        <f>VLOOKUP($G309,Data!$A:$F,6,0)</f>
        <v>successful</v>
      </c>
      <c r="M309" s="6"/>
      <c r="N309" s="6"/>
      <c r="O309" s="6"/>
    </row>
    <row r="310" spans="1:15" x14ac:dyDescent="0.45">
      <c r="A310" s="6" t="s">
        <v>8315</v>
      </c>
      <c r="B310" s="6" t="s">
        <v>8224</v>
      </c>
      <c r="C310" s="6" t="str">
        <f>VLOOKUP($B310,'Supplimental Sources'!$I$7:$K$27,2,0)</f>
        <v>United States</v>
      </c>
      <c r="D310" s="6" t="str">
        <f>VLOOKUP($B310,'Supplimental Sources'!$I$7:$K$27,3,0)</f>
        <v>United States</v>
      </c>
      <c r="E310" s="6" t="s">
        <v>8383</v>
      </c>
      <c r="F310" s="6" t="s">
        <v>8371</v>
      </c>
      <c r="G310" s="6">
        <v>296</v>
      </c>
      <c r="H310" s="29">
        <v>25000</v>
      </c>
      <c r="I310" s="29">
        <v>29681.55</v>
      </c>
      <c r="J310" s="28">
        <v>25</v>
      </c>
      <c r="K310" s="6">
        <v>129</v>
      </c>
      <c r="L310" s="6" t="str">
        <f>VLOOKUP($G310,Data!$A:$F,6,0)</f>
        <v>successful</v>
      </c>
      <c r="M310" s="6"/>
      <c r="N310" s="6"/>
      <c r="O310" s="6"/>
    </row>
    <row r="311" spans="1:15" x14ac:dyDescent="0.45">
      <c r="A311" s="6" t="s">
        <v>8315</v>
      </c>
      <c r="B311" s="6" t="s">
        <v>8224</v>
      </c>
      <c r="C311" s="6" t="str">
        <f>VLOOKUP($B311,'Supplimental Sources'!$I$7:$K$27,2,0)</f>
        <v>United States</v>
      </c>
      <c r="D311" s="6" t="str">
        <f>VLOOKUP($B311,'Supplimental Sources'!$I$7:$K$27,3,0)</f>
        <v>United States</v>
      </c>
      <c r="E311" s="6" t="s">
        <v>8386</v>
      </c>
      <c r="F311" s="6" t="s">
        <v>8378</v>
      </c>
      <c r="G311" s="6">
        <v>297</v>
      </c>
      <c r="H311" s="29">
        <v>20000</v>
      </c>
      <c r="I311" s="29">
        <v>20128</v>
      </c>
      <c r="J311" s="28">
        <v>35.437951388892543</v>
      </c>
      <c r="K311" s="6">
        <v>142</v>
      </c>
      <c r="L311" s="6" t="str">
        <f>VLOOKUP($G311,Data!$A:$F,6,0)</f>
        <v>successful</v>
      </c>
      <c r="M311" s="6"/>
      <c r="N311" s="6"/>
      <c r="O311" s="6"/>
    </row>
    <row r="312" spans="1:15" x14ac:dyDescent="0.45">
      <c r="A312" s="6" t="s">
        <v>8315</v>
      </c>
      <c r="B312" s="6" t="s">
        <v>8224</v>
      </c>
      <c r="C312" s="6" t="str">
        <f>VLOOKUP($B312,'Supplimental Sources'!$I$7:$K$27,2,0)</f>
        <v>United States</v>
      </c>
      <c r="D312" s="6" t="str">
        <f>VLOOKUP($B312,'Supplimental Sources'!$I$7:$K$27,3,0)</f>
        <v>United States</v>
      </c>
      <c r="E312" s="6" t="s">
        <v>8385</v>
      </c>
      <c r="F312" s="6" t="s">
        <v>8378</v>
      </c>
      <c r="G312" s="6">
        <v>298</v>
      </c>
      <c r="H312" s="29">
        <v>126000</v>
      </c>
      <c r="I312" s="29">
        <v>137254.84</v>
      </c>
      <c r="J312" s="28">
        <v>59.411481481482042</v>
      </c>
      <c r="K312" s="6">
        <v>2436</v>
      </c>
      <c r="L312" s="6" t="str">
        <f>VLOOKUP($G312,Data!$A:$F,6,0)</f>
        <v>successful</v>
      </c>
      <c r="M312" s="6"/>
      <c r="N312" s="6"/>
      <c r="O312" s="6"/>
    </row>
    <row r="313" spans="1:15" x14ac:dyDescent="0.45">
      <c r="A313" s="6" t="s">
        <v>8315</v>
      </c>
      <c r="B313" s="6" t="s">
        <v>8224</v>
      </c>
      <c r="C313" s="6" t="str">
        <f>VLOOKUP($B313,'Supplimental Sources'!$I$7:$K$27,2,0)</f>
        <v>United States</v>
      </c>
      <c r="D313" s="6" t="str">
        <f>VLOOKUP($B313,'Supplimental Sources'!$I$7:$K$27,3,0)</f>
        <v>United States</v>
      </c>
      <c r="E313" s="6" t="s">
        <v>8375</v>
      </c>
      <c r="F313" s="6" t="s">
        <v>8373</v>
      </c>
      <c r="G313" s="6">
        <v>299</v>
      </c>
      <c r="H313" s="29">
        <v>10000</v>
      </c>
      <c r="I313" s="29">
        <v>17895.25</v>
      </c>
      <c r="J313" s="28">
        <v>30.041666666664241</v>
      </c>
      <c r="K313" s="6">
        <v>244</v>
      </c>
      <c r="L313" s="6" t="str">
        <f>VLOOKUP($G313,Data!$A:$F,6,0)</f>
        <v>successful</v>
      </c>
      <c r="M313" s="6"/>
      <c r="N313" s="6"/>
      <c r="O313" s="6"/>
    </row>
    <row r="314" spans="1:15" x14ac:dyDescent="0.45">
      <c r="A314" s="6" t="s">
        <v>8315</v>
      </c>
      <c r="B314" s="6" t="s">
        <v>8224</v>
      </c>
      <c r="C314" s="6" t="str">
        <f>VLOOKUP($B314,'Supplimental Sources'!$I$7:$K$27,2,0)</f>
        <v>United States</v>
      </c>
      <c r="D314" s="6" t="str">
        <f>VLOOKUP($B314,'Supplimental Sources'!$I$7:$K$27,3,0)</f>
        <v>United States</v>
      </c>
      <c r="E314" s="6" t="s">
        <v>8382</v>
      </c>
      <c r="F314" s="6" t="s">
        <v>8378</v>
      </c>
      <c r="G314" s="6">
        <v>300</v>
      </c>
      <c r="H314" s="29">
        <v>25000</v>
      </c>
      <c r="I314" s="29">
        <v>25430.66</v>
      </c>
      <c r="J314" s="28">
        <v>31</v>
      </c>
      <c r="K314" s="6">
        <v>298</v>
      </c>
      <c r="L314" s="6" t="str">
        <f>VLOOKUP($G314,Data!$A:$F,6,0)</f>
        <v>successful</v>
      </c>
      <c r="M314" s="6"/>
      <c r="N314" s="6"/>
      <c r="O314" s="6"/>
    </row>
    <row r="315" spans="1:15" x14ac:dyDescent="0.45">
      <c r="A315" s="6" t="s">
        <v>8315</v>
      </c>
      <c r="B315" s="6" t="s">
        <v>8224</v>
      </c>
      <c r="C315" s="6" t="str">
        <f>VLOOKUP($B315,'Supplimental Sources'!$I$7:$K$27,2,0)</f>
        <v>United States</v>
      </c>
      <c r="D315" s="6" t="str">
        <f>VLOOKUP($B315,'Supplimental Sources'!$I$7:$K$27,3,0)</f>
        <v>United States</v>
      </c>
      <c r="E315" s="6" t="s">
        <v>8384</v>
      </c>
      <c r="F315" s="6" t="s">
        <v>8377</v>
      </c>
      <c r="G315" s="6">
        <v>301</v>
      </c>
      <c r="H315" s="29">
        <v>13000</v>
      </c>
      <c r="I315" s="29">
        <v>15435.55</v>
      </c>
      <c r="J315" s="28">
        <v>39.958333333335759</v>
      </c>
      <c r="K315" s="6">
        <v>251</v>
      </c>
      <c r="L315" s="6" t="str">
        <f>VLOOKUP($G315,Data!$A:$F,6,0)</f>
        <v>successful</v>
      </c>
      <c r="M315" s="6"/>
      <c r="N315" s="6"/>
      <c r="O315" s="6"/>
    </row>
    <row r="316" spans="1:15" x14ac:dyDescent="0.45">
      <c r="A316" s="6" t="s">
        <v>8315</v>
      </c>
      <c r="B316" s="6" t="s">
        <v>8224</v>
      </c>
      <c r="C316" s="6" t="str">
        <f>VLOOKUP($B316,'Supplimental Sources'!$I$7:$K$27,2,0)</f>
        <v>United States</v>
      </c>
      <c r="D316" s="6" t="str">
        <f>VLOOKUP($B316,'Supplimental Sources'!$I$7:$K$27,3,0)</f>
        <v>United States</v>
      </c>
      <c r="E316" s="6" t="s">
        <v>8383</v>
      </c>
      <c r="F316" s="6" t="s">
        <v>8376</v>
      </c>
      <c r="G316" s="6">
        <v>302</v>
      </c>
      <c r="H316" s="29">
        <v>10000</v>
      </c>
      <c r="I316" s="29">
        <v>10046</v>
      </c>
      <c r="J316" s="28">
        <v>30</v>
      </c>
      <c r="K316" s="6">
        <v>108</v>
      </c>
      <c r="L316" s="6" t="str">
        <f>VLOOKUP($G316,Data!$A:$F,6,0)</f>
        <v>successful</v>
      </c>
      <c r="M316" s="6"/>
      <c r="N316" s="6"/>
      <c r="O316" s="6"/>
    </row>
    <row r="317" spans="1:15" x14ac:dyDescent="0.45">
      <c r="A317" s="6" t="s">
        <v>8315</v>
      </c>
      <c r="B317" s="6" t="s">
        <v>8224</v>
      </c>
      <c r="C317" s="6" t="str">
        <f>VLOOKUP($B317,'Supplimental Sources'!$I$7:$K$27,2,0)</f>
        <v>United States</v>
      </c>
      <c r="D317" s="6" t="str">
        <f>VLOOKUP($B317,'Supplimental Sources'!$I$7:$K$27,3,0)</f>
        <v>United States</v>
      </c>
      <c r="E317" s="6" t="s">
        <v>8383</v>
      </c>
      <c r="F317" s="6" t="s">
        <v>8369</v>
      </c>
      <c r="G317" s="6">
        <v>303</v>
      </c>
      <c r="H317" s="29">
        <v>3000</v>
      </c>
      <c r="I317" s="29">
        <v>4124</v>
      </c>
      <c r="J317" s="28">
        <v>30</v>
      </c>
      <c r="K317" s="6">
        <v>82</v>
      </c>
      <c r="L317" s="6" t="str">
        <f>VLOOKUP($G317,Data!$A:$F,6,0)</f>
        <v>successful</v>
      </c>
      <c r="M317" s="6"/>
      <c r="N317" s="6"/>
      <c r="O317" s="6"/>
    </row>
    <row r="318" spans="1:15" x14ac:dyDescent="0.45">
      <c r="A318" s="6" t="s">
        <v>8315</v>
      </c>
      <c r="B318" s="6" t="s">
        <v>8224</v>
      </c>
      <c r="C318" s="6" t="str">
        <f>VLOOKUP($B318,'Supplimental Sources'!$I$7:$K$27,2,0)</f>
        <v>United States</v>
      </c>
      <c r="D318" s="6" t="str">
        <f>VLOOKUP($B318,'Supplimental Sources'!$I$7:$K$27,3,0)</f>
        <v>United States</v>
      </c>
      <c r="E318" s="6" t="s">
        <v>8383</v>
      </c>
      <c r="F318" s="6" t="s">
        <v>8370</v>
      </c>
      <c r="G318" s="6">
        <v>304</v>
      </c>
      <c r="H318" s="29">
        <v>3400</v>
      </c>
      <c r="I318" s="29">
        <v>7876</v>
      </c>
      <c r="J318" s="28">
        <v>38.988460648150067</v>
      </c>
      <c r="K318" s="6">
        <v>74</v>
      </c>
      <c r="L318" s="6" t="str">
        <f>VLOOKUP($G318,Data!$A:$F,6,0)</f>
        <v>successful</v>
      </c>
      <c r="M318" s="6"/>
      <c r="N318" s="6"/>
      <c r="O318" s="6"/>
    </row>
    <row r="319" spans="1:15" x14ac:dyDescent="0.45">
      <c r="A319" s="6" t="s">
        <v>8315</v>
      </c>
      <c r="B319" s="6" t="s">
        <v>8224</v>
      </c>
      <c r="C319" s="6" t="str">
        <f>VLOOKUP($B319,'Supplimental Sources'!$I$7:$K$27,2,0)</f>
        <v>United States</v>
      </c>
      <c r="D319" s="6" t="str">
        <f>VLOOKUP($B319,'Supplimental Sources'!$I$7:$K$27,3,0)</f>
        <v>United States</v>
      </c>
      <c r="E319" s="6" t="s">
        <v>8383</v>
      </c>
      <c r="F319" s="6" t="s">
        <v>8377</v>
      </c>
      <c r="G319" s="6">
        <v>305</v>
      </c>
      <c r="H319" s="29">
        <v>7500</v>
      </c>
      <c r="I319" s="29">
        <v>9775</v>
      </c>
      <c r="J319" s="28">
        <v>30</v>
      </c>
      <c r="K319" s="6">
        <v>189</v>
      </c>
      <c r="L319" s="6" t="str">
        <f>VLOOKUP($G319,Data!$A:$F,6,0)</f>
        <v>successful</v>
      </c>
      <c r="M319" s="6"/>
      <c r="N319" s="6"/>
      <c r="O319" s="6"/>
    </row>
    <row r="320" spans="1:15" x14ac:dyDescent="0.45">
      <c r="A320" s="6" t="s">
        <v>8315</v>
      </c>
      <c r="B320" s="6" t="s">
        <v>8224</v>
      </c>
      <c r="C320" s="6" t="str">
        <f>VLOOKUP($B320,'Supplimental Sources'!$I$7:$K$27,2,0)</f>
        <v>United States</v>
      </c>
      <c r="D320" s="6" t="str">
        <f>VLOOKUP($B320,'Supplimental Sources'!$I$7:$K$27,3,0)</f>
        <v>United States</v>
      </c>
      <c r="E320" s="6" t="s">
        <v>8384</v>
      </c>
      <c r="F320" s="6" t="s">
        <v>8377</v>
      </c>
      <c r="G320" s="6">
        <v>306</v>
      </c>
      <c r="H320" s="29">
        <v>1000</v>
      </c>
      <c r="I320" s="29">
        <v>2929</v>
      </c>
      <c r="J320" s="28">
        <v>19.958333333328483</v>
      </c>
      <c r="K320" s="6">
        <v>80</v>
      </c>
      <c r="L320" s="6" t="str">
        <f>VLOOKUP($G320,Data!$A:$F,6,0)</f>
        <v>successful</v>
      </c>
      <c r="M320" s="6"/>
      <c r="N320" s="6"/>
      <c r="O320" s="6"/>
    </row>
    <row r="321" spans="1:15" x14ac:dyDescent="0.45">
      <c r="A321" s="6" t="s">
        <v>8315</v>
      </c>
      <c r="B321" s="6" t="s">
        <v>8224</v>
      </c>
      <c r="C321" s="6" t="str">
        <f>VLOOKUP($B321,'Supplimental Sources'!$I$7:$K$27,2,0)</f>
        <v>United States</v>
      </c>
      <c r="D321" s="6" t="str">
        <f>VLOOKUP($B321,'Supplimental Sources'!$I$7:$K$27,3,0)</f>
        <v>United States</v>
      </c>
      <c r="E321" s="6" t="s">
        <v>8384</v>
      </c>
      <c r="F321" s="6" t="s">
        <v>8376</v>
      </c>
      <c r="G321" s="6">
        <v>307</v>
      </c>
      <c r="H321" s="29">
        <v>22000</v>
      </c>
      <c r="I321" s="29">
        <v>24490</v>
      </c>
      <c r="J321" s="28">
        <v>30</v>
      </c>
      <c r="K321" s="6">
        <v>576</v>
      </c>
      <c r="L321" s="6" t="str">
        <f>VLOOKUP($G321,Data!$A:$F,6,0)</f>
        <v>successful</v>
      </c>
      <c r="M321" s="6"/>
      <c r="N321" s="6"/>
      <c r="O321" s="6"/>
    </row>
    <row r="322" spans="1:15" x14ac:dyDescent="0.45">
      <c r="A322" s="6" t="s">
        <v>8315</v>
      </c>
      <c r="B322" s="6" t="s">
        <v>8224</v>
      </c>
      <c r="C322" s="6" t="str">
        <f>VLOOKUP($B322,'Supplimental Sources'!$I$7:$K$27,2,0)</f>
        <v>United States</v>
      </c>
      <c r="D322" s="6" t="str">
        <f>VLOOKUP($B322,'Supplimental Sources'!$I$7:$K$27,3,0)</f>
        <v>United States</v>
      </c>
      <c r="E322" s="6" t="s">
        <v>8382</v>
      </c>
      <c r="F322" s="6" t="s">
        <v>8376</v>
      </c>
      <c r="G322" s="6">
        <v>308</v>
      </c>
      <c r="H322" s="29">
        <v>12000</v>
      </c>
      <c r="I322" s="29">
        <v>12668</v>
      </c>
      <c r="J322" s="28">
        <v>45</v>
      </c>
      <c r="K322" s="6">
        <v>202</v>
      </c>
      <c r="L322" s="6" t="str">
        <f>VLOOKUP($G322,Data!$A:$F,6,0)</f>
        <v>successful</v>
      </c>
      <c r="M322" s="6"/>
      <c r="N322" s="6"/>
      <c r="O322" s="6"/>
    </row>
    <row r="323" spans="1:15" x14ac:dyDescent="0.45">
      <c r="A323" s="6" t="s">
        <v>8315</v>
      </c>
      <c r="B323" s="6" t="s">
        <v>8224</v>
      </c>
      <c r="C323" s="6" t="str">
        <f>VLOOKUP($B323,'Supplimental Sources'!$I$7:$K$27,2,0)</f>
        <v>United States</v>
      </c>
      <c r="D323" s="6" t="str">
        <f>VLOOKUP($B323,'Supplimental Sources'!$I$7:$K$27,3,0)</f>
        <v>United States</v>
      </c>
      <c r="E323" s="6" t="s">
        <v>8383</v>
      </c>
      <c r="F323" s="6" t="s">
        <v>8371</v>
      </c>
      <c r="G323" s="6">
        <v>309</v>
      </c>
      <c r="H323" s="29">
        <v>18000</v>
      </c>
      <c r="I323" s="29">
        <v>21410</v>
      </c>
      <c r="J323" s="28">
        <v>21</v>
      </c>
      <c r="K323" s="6">
        <v>238</v>
      </c>
      <c r="L323" s="6" t="str">
        <f>VLOOKUP($G323,Data!$A:$F,6,0)</f>
        <v>successful</v>
      </c>
      <c r="M323" s="6"/>
      <c r="N323" s="6"/>
      <c r="O323" s="6"/>
    </row>
    <row r="324" spans="1:15" x14ac:dyDescent="0.45">
      <c r="A324" s="6" t="s">
        <v>8315</v>
      </c>
      <c r="B324" s="6" t="s">
        <v>8224</v>
      </c>
      <c r="C324" s="6" t="str">
        <f>VLOOKUP($B324,'Supplimental Sources'!$I$7:$K$27,2,0)</f>
        <v>United States</v>
      </c>
      <c r="D324" s="6" t="str">
        <f>VLOOKUP($B324,'Supplimental Sources'!$I$7:$K$27,3,0)</f>
        <v>United States</v>
      </c>
      <c r="E324" s="6" t="s">
        <v>8382</v>
      </c>
      <c r="F324" s="6" t="s">
        <v>8373</v>
      </c>
      <c r="G324" s="6">
        <v>310</v>
      </c>
      <c r="H324" s="29">
        <v>1000</v>
      </c>
      <c r="I324" s="29">
        <v>1041.29</v>
      </c>
      <c r="J324" s="28">
        <v>14.900196759263054</v>
      </c>
      <c r="K324" s="6">
        <v>36</v>
      </c>
      <c r="L324" s="6" t="str">
        <f>VLOOKUP($G324,Data!$A:$F,6,0)</f>
        <v>successful</v>
      </c>
      <c r="M324" s="6"/>
      <c r="N324" s="6"/>
      <c r="O324" s="6"/>
    </row>
    <row r="325" spans="1:15" x14ac:dyDescent="0.45">
      <c r="A325" s="6" t="s">
        <v>8315</v>
      </c>
      <c r="B325" s="6" t="s">
        <v>8224</v>
      </c>
      <c r="C325" s="6" t="str">
        <f>VLOOKUP($B325,'Supplimental Sources'!$I$7:$K$27,2,0)</f>
        <v>United States</v>
      </c>
      <c r="D325" s="6" t="str">
        <f>VLOOKUP($B325,'Supplimental Sources'!$I$7:$K$27,3,0)</f>
        <v>United States</v>
      </c>
      <c r="E325" s="6" t="s">
        <v>8382</v>
      </c>
      <c r="F325" s="6" t="s">
        <v>8374</v>
      </c>
      <c r="G325" s="6">
        <v>311</v>
      </c>
      <c r="H325" s="29">
        <v>20000</v>
      </c>
      <c r="I325" s="29">
        <v>20820.330000000002</v>
      </c>
      <c r="J325" s="28">
        <v>41.112824074072705</v>
      </c>
      <c r="K325" s="6">
        <v>150</v>
      </c>
      <c r="L325" s="6" t="str">
        <f>VLOOKUP($G325,Data!$A:$F,6,0)</f>
        <v>successful</v>
      </c>
      <c r="M325" s="6"/>
      <c r="N325" s="6"/>
      <c r="O325" s="6"/>
    </row>
    <row r="326" spans="1:15" x14ac:dyDescent="0.45">
      <c r="A326" s="6" t="s">
        <v>8315</v>
      </c>
      <c r="B326" s="6" t="s">
        <v>8224</v>
      </c>
      <c r="C326" s="6" t="str">
        <f>VLOOKUP($B326,'Supplimental Sources'!$I$7:$K$27,2,0)</f>
        <v>United States</v>
      </c>
      <c r="D326" s="6" t="str">
        <f>VLOOKUP($B326,'Supplimental Sources'!$I$7:$K$27,3,0)</f>
        <v>United States</v>
      </c>
      <c r="E326" s="6" t="s">
        <v>8384</v>
      </c>
      <c r="F326" s="6" t="s">
        <v>8378</v>
      </c>
      <c r="G326" s="6">
        <v>312</v>
      </c>
      <c r="H326" s="29">
        <v>8000</v>
      </c>
      <c r="I326" s="29">
        <v>8950</v>
      </c>
      <c r="J326" s="28">
        <v>30</v>
      </c>
      <c r="K326" s="6">
        <v>146</v>
      </c>
      <c r="L326" s="6" t="str">
        <f>VLOOKUP($G326,Data!$A:$F,6,0)</f>
        <v>successful</v>
      </c>
      <c r="M326" s="6"/>
      <c r="N326" s="6"/>
      <c r="O326" s="6"/>
    </row>
    <row r="327" spans="1:15" x14ac:dyDescent="0.45">
      <c r="A327" s="6" t="s">
        <v>8315</v>
      </c>
      <c r="B327" s="6" t="s">
        <v>8224</v>
      </c>
      <c r="C327" s="6" t="str">
        <f>VLOOKUP($B327,'Supplimental Sources'!$I$7:$K$27,2,0)</f>
        <v>United States</v>
      </c>
      <c r="D327" s="6" t="str">
        <f>VLOOKUP($B327,'Supplimental Sources'!$I$7:$K$27,3,0)</f>
        <v>United States</v>
      </c>
      <c r="E327" s="6" t="s">
        <v>8375</v>
      </c>
      <c r="F327" s="6" t="s">
        <v>8380</v>
      </c>
      <c r="G327" s="6">
        <v>313</v>
      </c>
      <c r="H327" s="29">
        <v>17000</v>
      </c>
      <c r="I327" s="29">
        <v>17805</v>
      </c>
      <c r="J327" s="28">
        <v>44.438032407408173</v>
      </c>
      <c r="K327" s="6">
        <v>222</v>
      </c>
      <c r="L327" s="6" t="str">
        <f>VLOOKUP($G327,Data!$A:$F,6,0)</f>
        <v>successful</v>
      </c>
      <c r="M327" s="6"/>
      <c r="N327" s="6"/>
      <c r="O327" s="6"/>
    </row>
    <row r="328" spans="1:15" x14ac:dyDescent="0.45">
      <c r="A328" s="6" t="s">
        <v>8315</v>
      </c>
      <c r="B328" s="6" t="s">
        <v>8224</v>
      </c>
      <c r="C328" s="6" t="str">
        <f>VLOOKUP($B328,'Supplimental Sources'!$I$7:$K$27,2,0)</f>
        <v>United States</v>
      </c>
      <c r="D328" s="6" t="str">
        <f>VLOOKUP($B328,'Supplimental Sources'!$I$7:$K$27,3,0)</f>
        <v>United States</v>
      </c>
      <c r="E328" s="6" t="s">
        <v>8384</v>
      </c>
      <c r="F328" s="6" t="s">
        <v>8376</v>
      </c>
      <c r="G328" s="6">
        <v>314</v>
      </c>
      <c r="H328" s="29">
        <v>1000</v>
      </c>
      <c r="I328" s="29">
        <v>3851.5</v>
      </c>
      <c r="J328" s="28">
        <v>30</v>
      </c>
      <c r="K328" s="6">
        <v>120</v>
      </c>
      <c r="L328" s="6" t="str">
        <f>VLOOKUP($G328,Data!$A:$F,6,0)</f>
        <v>successful</v>
      </c>
      <c r="M328" s="6"/>
      <c r="N328" s="6"/>
      <c r="O328" s="6"/>
    </row>
    <row r="329" spans="1:15" x14ac:dyDescent="0.45">
      <c r="A329" s="6" t="s">
        <v>8315</v>
      </c>
      <c r="B329" s="6" t="s">
        <v>8224</v>
      </c>
      <c r="C329" s="6" t="str">
        <f>VLOOKUP($B329,'Supplimental Sources'!$I$7:$K$27,2,0)</f>
        <v>United States</v>
      </c>
      <c r="D329" s="6" t="str">
        <f>VLOOKUP($B329,'Supplimental Sources'!$I$7:$K$27,3,0)</f>
        <v>United States</v>
      </c>
      <c r="E329" s="6" t="s">
        <v>8383</v>
      </c>
      <c r="F329" s="6" t="s">
        <v>8370</v>
      </c>
      <c r="G329" s="6">
        <v>315</v>
      </c>
      <c r="H329" s="29">
        <v>25000</v>
      </c>
      <c r="I329" s="29">
        <v>25312</v>
      </c>
      <c r="J329" s="28">
        <v>30</v>
      </c>
      <c r="K329" s="6">
        <v>126</v>
      </c>
      <c r="L329" s="6" t="str">
        <f>VLOOKUP($G329,Data!$A:$F,6,0)</f>
        <v>successful</v>
      </c>
      <c r="M329" s="6"/>
      <c r="N329" s="6"/>
      <c r="O329" s="6"/>
    </row>
    <row r="330" spans="1:15" x14ac:dyDescent="0.45">
      <c r="A330" s="6" t="s">
        <v>8315</v>
      </c>
      <c r="B330" s="6" t="s">
        <v>8229</v>
      </c>
      <c r="C330" s="6" t="str">
        <f>VLOOKUP($B330,'Supplimental Sources'!$I$7:$K$27,2,0)</f>
        <v>Canada</v>
      </c>
      <c r="D330" s="6" t="str">
        <f>VLOOKUP($B330,'Supplimental Sources'!$I$7:$K$27,3,0)</f>
        <v>Canada</v>
      </c>
      <c r="E330" s="6" t="s">
        <v>8385</v>
      </c>
      <c r="F330" s="6" t="s">
        <v>8374</v>
      </c>
      <c r="G330" s="6">
        <v>316</v>
      </c>
      <c r="H330" s="29">
        <v>15000</v>
      </c>
      <c r="I330" s="29">
        <v>17066</v>
      </c>
      <c r="J330" s="28">
        <v>33.284062500002619</v>
      </c>
      <c r="K330" s="6">
        <v>158</v>
      </c>
      <c r="L330" s="6" t="str">
        <f>VLOOKUP($G330,Data!$A:$F,6,0)</f>
        <v>successful</v>
      </c>
      <c r="M330" s="6"/>
      <c r="N330" s="6"/>
      <c r="O330" s="6"/>
    </row>
    <row r="331" spans="1:15" x14ac:dyDescent="0.45">
      <c r="A331" s="6" t="s">
        <v>8315</v>
      </c>
      <c r="B331" s="6" t="s">
        <v>8224</v>
      </c>
      <c r="C331" s="6" t="str">
        <f>VLOOKUP($B331,'Supplimental Sources'!$I$7:$K$27,2,0)</f>
        <v>United States</v>
      </c>
      <c r="D331" s="6" t="str">
        <f>VLOOKUP($B331,'Supplimental Sources'!$I$7:$K$27,3,0)</f>
        <v>United States</v>
      </c>
      <c r="E331" s="6" t="s">
        <v>8384</v>
      </c>
      <c r="F331" s="6" t="s">
        <v>8374</v>
      </c>
      <c r="G331" s="6">
        <v>317</v>
      </c>
      <c r="H331" s="29">
        <v>30000</v>
      </c>
      <c r="I331" s="29">
        <v>30241</v>
      </c>
      <c r="J331" s="28">
        <v>30</v>
      </c>
      <c r="K331" s="6">
        <v>316</v>
      </c>
      <c r="L331" s="6" t="str">
        <f>VLOOKUP($G331,Data!$A:$F,6,0)</f>
        <v>successful</v>
      </c>
      <c r="M331" s="6"/>
      <c r="N331" s="6"/>
      <c r="O331" s="6"/>
    </row>
    <row r="332" spans="1:15" x14ac:dyDescent="0.45">
      <c r="A332" s="6" t="s">
        <v>8315</v>
      </c>
      <c r="B332" s="6" t="s">
        <v>8224</v>
      </c>
      <c r="C332" s="6" t="str">
        <f>VLOOKUP($B332,'Supplimental Sources'!$I$7:$K$27,2,0)</f>
        <v>United States</v>
      </c>
      <c r="D332" s="6" t="str">
        <f>VLOOKUP($B332,'Supplimental Sources'!$I$7:$K$27,3,0)</f>
        <v>United States</v>
      </c>
      <c r="E332" s="6" t="s">
        <v>8384</v>
      </c>
      <c r="F332" s="6" t="s">
        <v>8377</v>
      </c>
      <c r="G332" s="6">
        <v>318</v>
      </c>
      <c r="H332" s="29">
        <v>5000</v>
      </c>
      <c r="I332" s="29">
        <v>14166</v>
      </c>
      <c r="J332" s="28">
        <v>29.958333333335759</v>
      </c>
      <c r="K332" s="6">
        <v>284</v>
      </c>
      <c r="L332" s="6" t="str">
        <f>VLOOKUP($G332,Data!$A:$F,6,0)</f>
        <v>successful</v>
      </c>
      <c r="M332" s="6"/>
      <c r="N332" s="6"/>
      <c r="O332" s="6"/>
    </row>
    <row r="333" spans="1:15" x14ac:dyDescent="0.45">
      <c r="A333" s="6" t="s">
        <v>8315</v>
      </c>
      <c r="B333" s="6" t="s">
        <v>8224</v>
      </c>
      <c r="C333" s="6" t="str">
        <f>VLOOKUP($B333,'Supplimental Sources'!$I$7:$K$27,2,0)</f>
        <v>United States</v>
      </c>
      <c r="D333" s="6" t="str">
        <f>VLOOKUP($B333,'Supplimental Sources'!$I$7:$K$27,3,0)</f>
        <v>United States</v>
      </c>
      <c r="E333" s="6" t="s">
        <v>8368</v>
      </c>
      <c r="F333" s="6" t="s">
        <v>8374</v>
      </c>
      <c r="G333" s="6">
        <v>319</v>
      </c>
      <c r="H333" s="29">
        <v>5000</v>
      </c>
      <c r="I333" s="29">
        <v>5634</v>
      </c>
      <c r="J333" s="28">
        <v>87.494340277778974</v>
      </c>
      <c r="K333" s="6">
        <v>51</v>
      </c>
      <c r="L333" s="6" t="str">
        <f>VLOOKUP($G333,Data!$A:$F,6,0)</f>
        <v>successful</v>
      </c>
      <c r="M333" s="6"/>
      <c r="N333" s="6"/>
      <c r="O333" s="6"/>
    </row>
    <row r="334" spans="1:15" x14ac:dyDescent="0.45">
      <c r="A334" s="6" t="s">
        <v>8315</v>
      </c>
      <c r="B334" s="6" t="s">
        <v>8225</v>
      </c>
      <c r="C334" s="6" t="str">
        <f>VLOOKUP($B334,'Supplimental Sources'!$I$7:$K$27,2,0)</f>
        <v>United Kingdom</v>
      </c>
      <c r="D334" s="6" t="str">
        <f>VLOOKUP($B334,'Supplimental Sources'!$I$7:$K$27,3,0)</f>
        <v>United Kingdom</v>
      </c>
      <c r="E334" s="6" t="s">
        <v>8386</v>
      </c>
      <c r="F334" s="6" t="s">
        <v>8374</v>
      </c>
      <c r="G334" s="6">
        <v>320</v>
      </c>
      <c r="H334" s="29">
        <v>20000</v>
      </c>
      <c r="I334" s="29">
        <v>21316</v>
      </c>
      <c r="J334" s="28">
        <v>29.407025462962338</v>
      </c>
      <c r="K334" s="6">
        <v>158</v>
      </c>
      <c r="L334" s="6" t="str">
        <f>VLOOKUP($G334,Data!$A:$F,6,0)</f>
        <v>successful</v>
      </c>
      <c r="M334" s="6"/>
      <c r="N334" s="6"/>
      <c r="O334" s="6"/>
    </row>
    <row r="335" spans="1:15" x14ac:dyDescent="0.45">
      <c r="A335" s="6" t="s">
        <v>8315</v>
      </c>
      <c r="B335" s="6" t="s">
        <v>8236</v>
      </c>
      <c r="C335" s="6" t="str">
        <f>VLOOKUP($B335,'Supplimental Sources'!$I$7:$K$27,2,0)</f>
        <v>Germany</v>
      </c>
      <c r="D335" s="6" t="str">
        <f>VLOOKUP($B335,'Supplimental Sources'!$I$7:$K$27,3,0)</f>
        <v>European Union</v>
      </c>
      <c r="E335" s="6" t="s">
        <v>8387</v>
      </c>
      <c r="F335" s="6" t="s">
        <v>8373</v>
      </c>
      <c r="G335" s="6">
        <v>321</v>
      </c>
      <c r="H335" s="29">
        <v>35000</v>
      </c>
      <c r="I335" s="29">
        <v>35932</v>
      </c>
      <c r="J335" s="28">
        <v>35.041666666664241</v>
      </c>
      <c r="K335" s="6">
        <v>337</v>
      </c>
      <c r="L335" s="6" t="str">
        <f>VLOOKUP($G335,Data!$A:$F,6,0)</f>
        <v>successful</v>
      </c>
      <c r="M335" s="6"/>
      <c r="N335" s="6"/>
      <c r="O335" s="6"/>
    </row>
    <row r="336" spans="1:15" x14ac:dyDescent="0.45">
      <c r="A336" s="6" t="s">
        <v>8315</v>
      </c>
      <c r="B336" s="6" t="s">
        <v>8224</v>
      </c>
      <c r="C336" s="6" t="str">
        <f>VLOOKUP($B336,'Supplimental Sources'!$I$7:$K$27,2,0)</f>
        <v>United States</v>
      </c>
      <c r="D336" s="6" t="str">
        <f>VLOOKUP($B336,'Supplimental Sources'!$I$7:$K$27,3,0)</f>
        <v>United States</v>
      </c>
      <c r="E336" s="6" t="s">
        <v>8387</v>
      </c>
      <c r="F336" s="6" t="s">
        <v>8379</v>
      </c>
      <c r="G336" s="6">
        <v>322</v>
      </c>
      <c r="H336" s="29">
        <v>25000</v>
      </c>
      <c r="I336" s="29">
        <v>26978</v>
      </c>
      <c r="J336" s="28">
        <v>30</v>
      </c>
      <c r="K336" s="6">
        <v>186</v>
      </c>
      <c r="L336" s="6" t="str">
        <f>VLOOKUP($G336,Data!$A:$F,6,0)</f>
        <v>successful</v>
      </c>
      <c r="M336" s="6"/>
      <c r="N336" s="6"/>
      <c r="O336" s="6"/>
    </row>
    <row r="337" spans="1:15" x14ac:dyDescent="0.45">
      <c r="A337" s="6" t="s">
        <v>8315</v>
      </c>
      <c r="B337" s="6" t="s">
        <v>8224</v>
      </c>
      <c r="C337" s="6" t="str">
        <f>VLOOKUP($B337,'Supplimental Sources'!$I$7:$K$27,2,0)</f>
        <v>United States</v>
      </c>
      <c r="D337" s="6" t="str">
        <f>VLOOKUP($B337,'Supplimental Sources'!$I$7:$K$27,3,0)</f>
        <v>United States</v>
      </c>
      <c r="E337" s="6" t="s">
        <v>8387</v>
      </c>
      <c r="F337" s="6" t="s">
        <v>8374</v>
      </c>
      <c r="G337" s="6">
        <v>323</v>
      </c>
      <c r="H337" s="29">
        <v>5400</v>
      </c>
      <c r="I337" s="29">
        <v>6646</v>
      </c>
      <c r="J337" s="28">
        <v>28.011273148149485</v>
      </c>
      <c r="K337" s="6">
        <v>58</v>
      </c>
      <c r="L337" s="6" t="str">
        <f>VLOOKUP($G337,Data!$A:$F,6,0)</f>
        <v>successful</v>
      </c>
      <c r="M337" s="6"/>
      <c r="N337" s="6"/>
      <c r="O337" s="6"/>
    </row>
    <row r="338" spans="1:15" x14ac:dyDescent="0.45">
      <c r="A338" s="6" t="s">
        <v>8315</v>
      </c>
      <c r="B338" s="6" t="s">
        <v>8224</v>
      </c>
      <c r="C338" s="6" t="str">
        <f>VLOOKUP($B338,'Supplimental Sources'!$I$7:$K$27,2,0)</f>
        <v>United States</v>
      </c>
      <c r="D338" s="6" t="str">
        <f>VLOOKUP($B338,'Supplimental Sources'!$I$7:$K$27,3,0)</f>
        <v>United States</v>
      </c>
      <c r="E338" s="6" t="s">
        <v>8386</v>
      </c>
      <c r="F338" s="6" t="s">
        <v>8380</v>
      </c>
      <c r="G338" s="6">
        <v>324</v>
      </c>
      <c r="H338" s="29">
        <v>8500</v>
      </c>
      <c r="I338" s="29">
        <v>8636</v>
      </c>
      <c r="J338" s="28">
        <v>33</v>
      </c>
      <c r="K338" s="6">
        <v>82</v>
      </c>
      <c r="L338" s="6" t="str">
        <f>VLOOKUP($G338,Data!$A:$F,6,0)</f>
        <v>successful</v>
      </c>
      <c r="M338" s="6"/>
      <c r="N338" s="6"/>
      <c r="O338" s="6"/>
    </row>
    <row r="339" spans="1:15" x14ac:dyDescent="0.45">
      <c r="A339" s="6" t="s">
        <v>8315</v>
      </c>
      <c r="B339" s="6" t="s">
        <v>8224</v>
      </c>
      <c r="C339" s="6" t="str">
        <f>VLOOKUP($B339,'Supplimental Sources'!$I$7:$K$27,2,0)</f>
        <v>United States</v>
      </c>
      <c r="D339" s="6" t="str">
        <f>VLOOKUP($B339,'Supplimental Sources'!$I$7:$K$27,3,0)</f>
        <v>United States</v>
      </c>
      <c r="E339" s="6" t="s">
        <v>8387</v>
      </c>
      <c r="F339" s="6" t="s">
        <v>8374</v>
      </c>
      <c r="G339" s="6">
        <v>325</v>
      </c>
      <c r="H339" s="29">
        <v>50000</v>
      </c>
      <c r="I339" s="29">
        <v>52198</v>
      </c>
      <c r="J339" s="28">
        <v>35</v>
      </c>
      <c r="K339" s="6">
        <v>736</v>
      </c>
      <c r="L339" s="6" t="str">
        <f>VLOOKUP($G339,Data!$A:$F,6,0)</f>
        <v>successful</v>
      </c>
      <c r="M339" s="6"/>
      <c r="N339" s="6"/>
      <c r="O339" s="6"/>
    </row>
    <row r="340" spans="1:15" x14ac:dyDescent="0.45">
      <c r="A340" s="6" t="s">
        <v>8315</v>
      </c>
      <c r="B340" s="6" t="s">
        <v>8224</v>
      </c>
      <c r="C340" s="6" t="str">
        <f>VLOOKUP($B340,'Supplimental Sources'!$I$7:$K$27,2,0)</f>
        <v>United States</v>
      </c>
      <c r="D340" s="6" t="str">
        <f>VLOOKUP($B340,'Supplimental Sources'!$I$7:$K$27,3,0)</f>
        <v>United States</v>
      </c>
      <c r="E340" s="6" t="s">
        <v>8388</v>
      </c>
      <c r="F340" s="6" t="s">
        <v>8377</v>
      </c>
      <c r="G340" s="6">
        <v>326</v>
      </c>
      <c r="H340" s="29">
        <v>150000</v>
      </c>
      <c r="I340" s="29">
        <v>169394.6</v>
      </c>
      <c r="J340" s="28">
        <v>33.641365740739275</v>
      </c>
      <c r="K340" s="6">
        <v>1151</v>
      </c>
      <c r="L340" s="6" t="str">
        <f>VLOOKUP($G340,Data!$A:$F,6,0)</f>
        <v>successful</v>
      </c>
      <c r="M340" s="6"/>
      <c r="N340" s="6"/>
      <c r="O340" s="6"/>
    </row>
    <row r="341" spans="1:15" x14ac:dyDescent="0.45">
      <c r="A341" s="6" t="s">
        <v>8315</v>
      </c>
      <c r="B341" s="6" t="s">
        <v>8224</v>
      </c>
      <c r="C341" s="6" t="str">
        <f>VLOOKUP($B341,'Supplimental Sources'!$I$7:$K$27,2,0)</f>
        <v>United States</v>
      </c>
      <c r="D341" s="6" t="str">
        <f>VLOOKUP($B341,'Supplimental Sources'!$I$7:$K$27,3,0)</f>
        <v>United States</v>
      </c>
      <c r="E341" s="6" t="s">
        <v>8386</v>
      </c>
      <c r="F341" s="6" t="s">
        <v>8377</v>
      </c>
      <c r="G341" s="6">
        <v>327</v>
      </c>
      <c r="H341" s="29">
        <v>4000</v>
      </c>
      <c r="I341" s="29">
        <v>5456</v>
      </c>
      <c r="J341" s="28">
        <v>27.098043981473893</v>
      </c>
      <c r="K341" s="6">
        <v>34</v>
      </c>
      <c r="L341" s="6" t="str">
        <f>VLOOKUP($G341,Data!$A:$F,6,0)</f>
        <v>successful</v>
      </c>
      <c r="M341" s="6"/>
      <c r="N341" s="6"/>
      <c r="O341" s="6"/>
    </row>
    <row r="342" spans="1:15" x14ac:dyDescent="0.45">
      <c r="A342" s="6" t="s">
        <v>8315</v>
      </c>
      <c r="B342" s="6" t="s">
        <v>8224</v>
      </c>
      <c r="C342" s="6" t="str">
        <f>VLOOKUP($B342,'Supplimental Sources'!$I$7:$K$27,2,0)</f>
        <v>United States</v>
      </c>
      <c r="D342" s="6" t="str">
        <f>VLOOKUP($B342,'Supplimental Sources'!$I$7:$K$27,3,0)</f>
        <v>United States</v>
      </c>
      <c r="E342" s="6" t="s">
        <v>8386</v>
      </c>
      <c r="F342" s="6" t="s">
        <v>8373</v>
      </c>
      <c r="G342" s="6">
        <v>328</v>
      </c>
      <c r="H342" s="29">
        <v>75000</v>
      </c>
      <c r="I342" s="29">
        <v>77710.8</v>
      </c>
      <c r="J342" s="28">
        <v>30.220046296301007</v>
      </c>
      <c r="K342" s="6">
        <v>498</v>
      </c>
      <c r="L342" s="6" t="str">
        <f>VLOOKUP($G342,Data!$A:$F,6,0)</f>
        <v>successful</v>
      </c>
      <c r="M342" s="6"/>
      <c r="N342" s="6"/>
      <c r="O342" s="6"/>
    </row>
    <row r="343" spans="1:15" x14ac:dyDescent="0.45">
      <c r="A343" s="6" t="s">
        <v>8315</v>
      </c>
      <c r="B343" s="6" t="s">
        <v>8224</v>
      </c>
      <c r="C343" s="6" t="str">
        <f>VLOOKUP($B343,'Supplimental Sources'!$I$7:$K$27,2,0)</f>
        <v>United States</v>
      </c>
      <c r="D343" s="6" t="str">
        <f>VLOOKUP($B343,'Supplimental Sources'!$I$7:$K$27,3,0)</f>
        <v>United States</v>
      </c>
      <c r="E343" s="6" t="s">
        <v>8386</v>
      </c>
      <c r="F343" s="6" t="s">
        <v>8373</v>
      </c>
      <c r="G343" s="6">
        <v>329</v>
      </c>
      <c r="H343" s="29">
        <v>10000</v>
      </c>
      <c r="I343" s="29">
        <v>10550</v>
      </c>
      <c r="J343" s="28">
        <v>23.69991898148146</v>
      </c>
      <c r="K343" s="6">
        <v>167</v>
      </c>
      <c r="L343" s="6" t="str">
        <f>VLOOKUP($G343,Data!$A:$F,6,0)</f>
        <v>successful</v>
      </c>
      <c r="M343" s="6"/>
      <c r="N343" s="6"/>
      <c r="O343" s="6"/>
    </row>
    <row r="344" spans="1:15" x14ac:dyDescent="0.45">
      <c r="A344" s="6" t="s">
        <v>8315</v>
      </c>
      <c r="B344" s="6" t="s">
        <v>8224</v>
      </c>
      <c r="C344" s="6" t="str">
        <f>VLOOKUP($B344,'Supplimental Sources'!$I$7:$K$27,2,0)</f>
        <v>United States</v>
      </c>
      <c r="D344" s="6" t="str">
        <f>VLOOKUP($B344,'Supplimental Sources'!$I$7:$K$27,3,0)</f>
        <v>United States</v>
      </c>
      <c r="E344" s="6" t="s">
        <v>8384</v>
      </c>
      <c r="F344" s="6" t="s">
        <v>8379</v>
      </c>
      <c r="G344" s="6">
        <v>330</v>
      </c>
      <c r="H344" s="29">
        <v>35000</v>
      </c>
      <c r="I344" s="29">
        <v>35640</v>
      </c>
      <c r="J344" s="28">
        <v>31.650196759263054</v>
      </c>
      <c r="K344" s="6">
        <v>340</v>
      </c>
      <c r="L344" s="6" t="str">
        <f>VLOOKUP($G344,Data!$A:$F,6,0)</f>
        <v>successful</v>
      </c>
      <c r="M344" s="6"/>
      <c r="N344" s="6"/>
      <c r="O344" s="6"/>
    </row>
    <row r="345" spans="1:15" x14ac:dyDescent="0.45">
      <c r="A345" s="6" t="s">
        <v>8315</v>
      </c>
      <c r="B345" s="6" t="s">
        <v>8224</v>
      </c>
      <c r="C345" s="6" t="str">
        <f>VLOOKUP($B345,'Supplimental Sources'!$I$7:$K$27,2,0)</f>
        <v>United States</v>
      </c>
      <c r="D345" s="6" t="str">
        <f>VLOOKUP($B345,'Supplimental Sources'!$I$7:$K$27,3,0)</f>
        <v>United States</v>
      </c>
      <c r="E345" s="6" t="s">
        <v>8387</v>
      </c>
      <c r="F345" s="6" t="s">
        <v>8369</v>
      </c>
      <c r="G345" s="6">
        <v>331</v>
      </c>
      <c r="H345" s="29">
        <v>40000</v>
      </c>
      <c r="I345" s="29">
        <v>42642</v>
      </c>
      <c r="J345" s="28">
        <v>31</v>
      </c>
      <c r="K345" s="6">
        <v>438</v>
      </c>
      <c r="L345" s="6" t="str">
        <f>VLOOKUP($G345,Data!$A:$F,6,0)</f>
        <v>successful</v>
      </c>
      <c r="M345" s="6"/>
      <c r="N345" s="6"/>
      <c r="O345" s="6"/>
    </row>
    <row r="346" spans="1:15" x14ac:dyDescent="0.45">
      <c r="A346" s="6" t="s">
        <v>8315</v>
      </c>
      <c r="B346" s="6" t="s">
        <v>8224</v>
      </c>
      <c r="C346" s="6" t="str">
        <f>VLOOKUP($B346,'Supplimental Sources'!$I$7:$K$27,2,0)</f>
        <v>United States</v>
      </c>
      <c r="D346" s="6" t="str">
        <f>VLOOKUP($B346,'Supplimental Sources'!$I$7:$K$27,3,0)</f>
        <v>United States</v>
      </c>
      <c r="E346" s="6" t="s">
        <v>8386</v>
      </c>
      <c r="F346" s="6" t="s">
        <v>8372</v>
      </c>
      <c r="G346" s="6">
        <v>332</v>
      </c>
      <c r="H346" s="29">
        <v>100000</v>
      </c>
      <c r="I346" s="29">
        <v>113015</v>
      </c>
      <c r="J346" s="28">
        <v>41.65304398148146</v>
      </c>
      <c r="K346" s="6">
        <v>555</v>
      </c>
      <c r="L346" s="6" t="str">
        <f>VLOOKUP($G346,Data!$A:$F,6,0)</f>
        <v>successful</v>
      </c>
      <c r="M346" s="6"/>
      <c r="N346" s="6"/>
      <c r="O346" s="6"/>
    </row>
    <row r="347" spans="1:15" x14ac:dyDescent="0.45">
      <c r="A347" s="6" t="s">
        <v>8315</v>
      </c>
      <c r="B347" s="6" t="s">
        <v>8224</v>
      </c>
      <c r="C347" s="6" t="str">
        <f>VLOOKUP($B347,'Supplimental Sources'!$I$7:$K$27,2,0)</f>
        <v>United States</v>
      </c>
      <c r="D347" s="6" t="str">
        <f>VLOOKUP($B347,'Supplimental Sources'!$I$7:$K$27,3,0)</f>
        <v>United States</v>
      </c>
      <c r="E347" s="6" t="s">
        <v>8387</v>
      </c>
      <c r="F347" s="6" t="s">
        <v>8378</v>
      </c>
      <c r="G347" s="6">
        <v>333</v>
      </c>
      <c r="H347" s="29">
        <v>40000</v>
      </c>
      <c r="I347" s="29">
        <v>50091</v>
      </c>
      <c r="J347" s="28">
        <v>29.958333333335759</v>
      </c>
      <c r="K347" s="6">
        <v>266</v>
      </c>
      <c r="L347" s="6" t="str">
        <f>VLOOKUP($G347,Data!$A:$F,6,0)</f>
        <v>successful</v>
      </c>
      <c r="M347" s="6"/>
      <c r="N347" s="6"/>
      <c r="O347" s="6"/>
    </row>
    <row r="348" spans="1:15" x14ac:dyDescent="0.45">
      <c r="A348" s="6" t="s">
        <v>8315</v>
      </c>
      <c r="B348" s="6" t="s">
        <v>8224</v>
      </c>
      <c r="C348" s="6" t="str">
        <f>VLOOKUP($B348,'Supplimental Sources'!$I$7:$K$27,2,0)</f>
        <v>United States</v>
      </c>
      <c r="D348" s="6" t="str">
        <f>VLOOKUP($B348,'Supplimental Sources'!$I$7:$K$27,3,0)</f>
        <v>United States</v>
      </c>
      <c r="E348" s="6" t="s">
        <v>8386</v>
      </c>
      <c r="F348" s="6" t="s">
        <v>8379</v>
      </c>
      <c r="G348" s="6">
        <v>334</v>
      </c>
      <c r="H348" s="29">
        <v>10000</v>
      </c>
      <c r="I348" s="29">
        <v>10119</v>
      </c>
      <c r="J348" s="28">
        <v>38.10929398148437</v>
      </c>
      <c r="K348" s="6">
        <v>69</v>
      </c>
      <c r="L348" s="6" t="str">
        <f>VLOOKUP($G348,Data!$A:$F,6,0)</f>
        <v>successful</v>
      </c>
      <c r="M348" s="6"/>
      <c r="N348" s="6"/>
      <c r="O348" s="6"/>
    </row>
    <row r="349" spans="1:15" x14ac:dyDescent="0.45">
      <c r="A349" s="6" t="s">
        <v>8315</v>
      </c>
      <c r="B349" s="6" t="s">
        <v>8224</v>
      </c>
      <c r="C349" s="6" t="str">
        <f>VLOOKUP($B349,'Supplimental Sources'!$I$7:$K$27,2,0)</f>
        <v>United States</v>
      </c>
      <c r="D349" s="6" t="str">
        <f>VLOOKUP($B349,'Supplimental Sources'!$I$7:$K$27,3,0)</f>
        <v>United States</v>
      </c>
      <c r="E349" s="6" t="s">
        <v>8386</v>
      </c>
      <c r="F349" s="6" t="s">
        <v>8379</v>
      </c>
      <c r="G349" s="6">
        <v>335</v>
      </c>
      <c r="H349" s="29">
        <v>8500</v>
      </c>
      <c r="I349" s="29">
        <v>8735</v>
      </c>
      <c r="J349" s="28">
        <v>31.179224537045229</v>
      </c>
      <c r="K349" s="6">
        <v>80</v>
      </c>
      <c r="L349" s="6" t="str">
        <f>VLOOKUP($G349,Data!$A:$F,6,0)</f>
        <v>successful</v>
      </c>
      <c r="M349" s="6"/>
      <c r="N349" s="6"/>
      <c r="O349" s="6"/>
    </row>
    <row r="350" spans="1:15" x14ac:dyDescent="0.45">
      <c r="A350" s="6" t="s">
        <v>8315</v>
      </c>
      <c r="B350" s="6" t="s">
        <v>8224</v>
      </c>
      <c r="C350" s="6" t="str">
        <f>VLOOKUP($B350,'Supplimental Sources'!$I$7:$K$27,2,0)</f>
        <v>United States</v>
      </c>
      <c r="D350" s="6" t="str">
        <f>VLOOKUP($B350,'Supplimental Sources'!$I$7:$K$27,3,0)</f>
        <v>United States</v>
      </c>
      <c r="E350" s="6" t="s">
        <v>8386</v>
      </c>
      <c r="F350" s="6" t="s">
        <v>8373</v>
      </c>
      <c r="G350" s="6">
        <v>336</v>
      </c>
      <c r="H350" s="29">
        <v>25000</v>
      </c>
      <c r="I350" s="29">
        <v>29209.78</v>
      </c>
      <c r="J350" s="28">
        <v>30.041666666664241</v>
      </c>
      <c r="K350" s="6">
        <v>493</v>
      </c>
      <c r="L350" s="6" t="str">
        <f>VLOOKUP($G350,Data!$A:$F,6,0)</f>
        <v>successful</v>
      </c>
      <c r="M350" s="6"/>
      <c r="N350" s="6"/>
      <c r="O350" s="6"/>
    </row>
    <row r="351" spans="1:15" x14ac:dyDescent="0.45">
      <c r="A351" s="6" t="s">
        <v>8315</v>
      </c>
      <c r="B351" s="6" t="s">
        <v>8224</v>
      </c>
      <c r="C351" s="6" t="str">
        <f>VLOOKUP($B351,'Supplimental Sources'!$I$7:$K$27,2,0)</f>
        <v>United States</v>
      </c>
      <c r="D351" s="6" t="str">
        <f>VLOOKUP($B351,'Supplimental Sources'!$I$7:$K$27,3,0)</f>
        <v>United States</v>
      </c>
      <c r="E351" s="6" t="s">
        <v>8386</v>
      </c>
      <c r="F351" s="6" t="s">
        <v>8377</v>
      </c>
      <c r="G351" s="6">
        <v>337</v>
      </c>
      <c r="H351" s="29">
        <v>3000</v>
      </c>
      <c r="I351" s="29">
        <v>3035.05</v>
      </c>
      <c r="J351" s="28">
        <v>29.958333333328483</v>
      </c>
      <c r="K351" s="6">
        <v>31</v>
      </c>
      <c r="L351" s="6" t="str">
        <f>VLOOKUP($G351,Data!$A:$F,6,0)</f>
        <v>successful</v>
      </c>
      <c r="M351" s="6"/>
      <c r="N351" s="6"/>
      <c r="O351" s="6"/>
    </row>
    <row r="352" spans="1:15" x14ac:dyDescent="0.45">
      <c r="A352" s="6" t="s">
        <v>8315</v>
      </c>
      <c r="B352" s="6" t="s">
        <v>8224</v>
      </c>
      <c r="C352" s="6" t="str">
        <f>VLOOKUP($B352,'Supplimental Sources'!$I$7:$K$27,2,0)</f>
        <v>United States</v>
      </c>
      <c r="D352" s="6" t="str">
        <f>VLOOKUP($B352,'Supplimental Sources'!$I$7:$K$27,3,0)</f>
        <v>United States</v>
      </c>
      <c r="E352" s="6" t="s">
        <v>8387</v>
      </c>
      <c r="F352" s="6" t="s">
        <v>8370</v>
      </c>
      <c r="G352" s="6">
        <v>338</v>
      </c>
      <c r="H352" s="29">
        <v>15000</v>
      </c>
      <c r="I352" s="29">
        <v>16520.04</v>
      </c>
      <c r="J352" s="28">
        <v>56.285995370373712</v>
      </c>
      <c r="K352" s="6">
        <v>236</v>
      </c>
      <c r="L352" s="6" t="str">
        <f>VLOOKUP($G352,Data!$A:$F,6,0)</f>
        <v>successful</v>
      </c>
      <c r="M352" s="6"/>
      <c r="N352" s="6"/>
      <c r="O352" s="6"/>
    </row>
    <row r="353" spans="1:15" x14ac:dyDescent="0.45">
      <c r="A353" s="6" t="s">
        <v>8315</v>
      </c>
      <c r="B353" s="6" t="s">
        <v>8224</v>
      </c>
      <c r="C353" s="6" t="str">
        <f>VLOOKUP($B353,'Supplimental Sources'!$I$7:$K$27,2,0)</f>
        <v>United States</v>
      </c>
      <c r="D353" s="6" t="str">
        <f>VLOOKUP($B353,'Supplimental Sources'!$I$7:$K$27,3,0)</f>
        <v>United States</v>
      </c>
      <c r="E353" s="6" t="s">
        <v>8386</v>
      </c>
      <c r="F353" s="6" t="s">
        <v>8378</v>
      </c>
      <c r="G353" s="6">
        <v>339</v>
      </c>
      <c r="H353" s="29">
        <v>6000</v>
      </c>
      <c r="I353" s="29">
        <v>6485</v>
      </c>
      <c r="J353" s="28">
        <v>30</v>
      </c>
      <c r="K353" s="6">
        <v>89</v>
      </c>
      <c r="L353" s="6" t="str">
        <f>VLOOKUP($G353,Data!$A:$F,6,0)</f>
        <v>successful</v>
      </c>
      <c r="M353" s="6"/>
      <c r="N353" s="6"/>
      <c r="O353" s="6"/>
    </row>
    <row r="354" spans="1:15" x14ac:dyDescent="0.45">
      <c r="A354" s="6" t="s">
        <v>8315</v>
      </c>
      <c r="B354" s="6" t="s">
        <v>8224</v>
      </c>
      <c r="C354" s="6" t="str">
        <f>VLOOKUP($B354,'Supplimental Sources'!$I$7:$K$27,2,0)</f>
        <v>United States</v>
      </c>
      <c r="D354" s="6" t="str">
        <f>VLOOKUP($B354,'Supplimental Sources'!$I$7:$K$27,3,0)</f>
        <v>United States</v>
      </c>
      <c r="E354" s="6" t="s">
        <v>8388</v>
      </c>
      <c r="F354" s="6" t="s">
        <v>8377</v>
      </c>
      <c r="G354" s="6">
        <v>340</v>
      </c>
      <c r="H354" s="29">
        <v>35000</v>
      </c>
      <c r="I354" s="29">
        <v>43758</v>
      </c>
      <c r="J354" s="28">
        <v>30.205937499995343</v>
      </c>
      <c r="K354" s="6">
        <v>299</v>
      </c>
      <c r="L354" s="6" t="str">
        <f>VLOOKUP($G354,Data!$A:$F,6,0)</f>
        <v>successful</v>
      </c>
      <c r="M354" s="6"/>
      <c r="N354" s="6"/>
      <c r="O354" s="6"/>
    </row>
    <row r="355" spans="1:15" x14ac:dyDescent="0.45">
      <c r="A355" s="6" t="s">
        <v>8315</v>
      </c>
      <c r="B355" s="6" t="s">
        <v>8224</v>
      </c>
      <c r="C355" s="6" t="str">
        <f>VLOOKUP($B355,'Supplimental Sources'!$I$7:$K$27,2,0)</f>
        <v>United States</v>
      </c>
      <c r="D355" s="6" t="str">
        <f>VLOOKUP($B355,'Supplimental Sources'!$I$7:$K$27,3,0)</f>
        <v>United States</v>
      </c>
      <c r="E355" s="6" t="s">
        <v>8385</v>
      </c>
      <c r="F355" s="6" t="s">
        <v>8372</v>
      </c>
      <c r="G355" s="6">
        <v>341</v>
      </c>
      <c r="H355" s="29">
        <v>3500</v>
      </c>
      <c r="I355" s="29">
        <v>3735</v>
      </c>
      <c r="J355" s="28">
        <v>18.286365740743349</v>
      </c>
      <c r="K355" s="6">
        <v>55</v>
      </c>
      <c r="L355" s="6" t="str">
        <f>VLOOKUP($G355,Data!$A:$F,6,0)</f>
        <v>successful</v>
      </c>
      <c r="M355" s="6"/>
      <c r="N355" s="6"/>
      <c r="O355" s="6"/>
    </row>
    <row r="356" spans="1:15" x14ac:dyDescent="0.45">
      <c r="A356" s="6" t="s">
        <v>8315</v>
      </c>
      <c r="B356" s="6" t="s">
        <v>8224</v>
      </c>
      <c r="C356" s="6" t="str">
        <f>VLOOKUP($B356,'Supplimental Sources'!$I$7:$K$27,2,0)</f>
        <v>United States</v>
      </c>
      <c r="D356" s="6" t="str">
        <f>VLOOKUP($B356,'Supplimental Sources'!$I$7:$K$27,3,0)</f>
        <v>United States</v>
      </c>
      <c r="E356" s="6" t="s">
        <v>8387</v>
      </c>
      <c r="F356" s="6" t="s">
        <v>8378</v>
      </c>
      <c r="G356" s="6">
        <v>342</v>
      </c>
      <c r="H356" s="29">
        <v>55000</v>
      </c>
      <c r="I356" s="29">
        <v>55201.52</v>
      </c>
      <c r="J356" s="28">
        <v>30</v>
      </c>
      <c r="K356" s="6">
        <v>325</v>
      </c>
      <c r="L356" s="6" t="str">
        <f>VLOOKUP($G356,Data!$A:$F,6,0)</f>
        <v>successful</v>
      </c>
      <c r="M356" s="6"/>
      <c r="N356" s="6"/>
      <c r="O356" s="6"/>
    </row>
    <row r="357" spans="1:15" x14ac:dyDescent="0.45">
      <c r="A357" s="6" t="s">
        <v>8315</v>
      </c>
      <c r="B357" s="6" t="s">
        <v>8224</v>
      </c>
      <c r="C357" s="6" t="str">
        <f>VLOOKUP($B357,'Supplimental Sources'!$I$7:$K$27,2,0)</f>
        <v>United States</v>
      </c>
      <c r="D357" s="6" t="str">
        <f>VLOOKUP($B357,'Supplimental Sources'!$I$7:$K$27,3,0)</f>
        <v>United States</v>
      </c>
      <c r="E357" s="6" t="s">
        <v>8385</v>
      </c>
      <c r="F357" s="6" t="s">
        <v>8373</v>
      </c>
      <c r="G357" s="6">
        <v>343</v>
      </c>
      <c r="H357" s="29">
        <v>30000</v>
      </c>
      <c r="I357" s="29">
        <v>30608.59</v>
      </c>
      <c r="J357" s="28">
        <v>30.387210648150358</v>
      </c>
      <c r="K357" s="6">
        <v>524</v>
      </c>
      <c r="L357" s="6" t="str">
        <f>VLOOKUP($G357,Data!$A:$F,6,0)</f>
        <v>successful</v>
      </c>
      <c r="M357" s="6"/>
      <c r="N357" s="6"/>
      <c r="O357" s="6"/>
    </row>
    <row r="358" spans="1:15" x14ac:dyDescent="0.45">
      <c r="A358" s="6" t="s">
        <v>8315</v>
      </c>
      <c r="B358" s="6" t="s">
        <v>8224</v>
      </c>
      <c r="C358" s="6" t="str">
        <f>VLOOKUP($B358,'Supplimental Sources'!$I$7:$K$27,2,0)</f>
        <v>United States</v>
      </c>
      <c r="D358" s="6" t="str">
        <f>VLOOKUP($B358,'Supplimental Sources'!$I$7:$K$27,3,0)</f>
        <v>United States</v>
      </c>
      <c r="E358" s="6" t="s">
        <v>8386</v>
      </c>
      <c r="F358" s="6" t="s">
        <v>8379</v>
      </c>
      <c r="G358" s="6">
        <v>344</v>
      </c>
      <c r="H358" s="29">
        <v>33500</v>
      </c>
      <c r="I358" s="29">
        <v>34198</v>
      </c>
      <c r="J358" s="28">
        <v>44.126226851847605</v>
      </c>
      <c r="K358" s="6">
        <v>285</v>
      </c>
      <c r="L358" s="6" t="str">
        <f>VLOOKUP($G358,Data!$A:$F,6,0)</f>
        <v>successful</v>
      </c>
      <c r="M358" s="6"/>
      <c r="N358" s="6"/>
      <c r="O358" s="6"/>
    </row>
    <row r="359" spans="1:15" x14ac:dyDescent="0.45">
      <c r="A359" s="6" t="s">
        <v>8315</v>
      </c>
      <c r="B359" s="6" t="s">
        <v>8224</v>
      </c>
      <c r="C359" s="6" t="str">
        <f>VLOOKUP($B359,'Supplimental Sources'!$I$7:$K$27,2,0)</f>
        <v>United States</v>
      </c>
      <c r="D359" s="6" t="str">
        <f>VLOOKUP($B359,'Supplimental Sources'!$I$7:$K$27,3,0)</f>
        <v>United States</v>
      </c>
      <c r="E359" s="6" t="s">
        <v>8386</v>
      </c>
      <c r="F359" s="6" t="s">
        <v>8379</v>
      </c>
      <c r="G359" s="6">
        <v>345</v>
      </c>
      <c r="H359" s="29">
        <v>14500</v>
      </c>
      <c r="I359" s="29">
        <v>17875</v>
      </c>
      <c r="J359" s="28">
        <v>30</v>
      </c>
      <c r="K359" s="6">
        <v>179</v>
      </c>
      <c r="L359" s="6" t="str">
        <f>VLOOKUP($G359,Data!$A:$F,6,0)</f>
        <v>successful</v>
      </c>
      <c r="M359" s="6"/>
      <c r="N359" s="6"/>
      <c r="O359" s="6"/>
    </row>
    <row r="360" spans="1:15" x14ac:dyDescent="0.45">
      <c r="A360" s="6" t="s">
        <v>8315</v>
      </c>
      <c r="B360" s="6" t="s">
        <v>8224</v>
      </c>
      <c r="C360" s="6" t="str">
        <f>VLOOKUP($B360,'Supplimental Sources'!$I$7:$K$27,2,0)</f>
        <v>United States</v>
      </c>
      <c r="D360" s="6" t="str">
        <f>VLOOKUP($B360,'Supplimental Sources'!$I$7:$K$27,3,0)</f>
        <v>United States</v>
      </c>
      <c r="E360" s="6" t="s">
        <v>8386</v>
      </c>
      <c r="F360" s="6" t="s">
        <v>8372</v>
      </c>
      <c r="G360" s="6">
        <v>346</v>
      </c>
      <c r="H360" s="29">
        <v>10000</v>
      </c>
      <c r="I360" s="29">
        <v>17028.88</v>
      </c>
      <c r="J360" s="28">
        <v>30</v>
      </c>
      <c r="K360" s="6">
        <v>188</v>
      </c>
      <c r="L360" s="6" t="str">
        <f>VLOOKUP($G360,Data!$A:$F,6,0)</f>
        <v>successful</v>
      </c>
      <c r="M360" s="6"/>
      <c r="N360" s="6"/>
      <c r="O360" s="6"/>
    </row>
    <row r="361" spans="1:15" x14ac:dyDescent="0.45">
      <c r="A361" s="6" t="s">
        <v>8315</v>
      </c>
      <c r="B361" s="6" t="s">
        <v>8224</v>
      </c>
      <c r="C361" s="6" t="str">
        <f>VLOOKUP($B361,'Supplimental Sources'!$I$7:$K$27,2,0)</f>
        <v>United States</v>
      </c>
      <c r="D361" s="6" t="str">
        <f>VLOOKUP($B361,'Supplimental Sources'!$I$7:$K$27,3,0)</f>
        <v>United States</v>
      </c>
      <c r="E361" s="6" t="s">
        <v>8386</v>
      </c>
      <c r="F361" s="6" t="s">
        <v>8373</v>
      </c>
      <c r="G361" s="6">
        <v>347</v>
      </c>
      <c r="H361" s="29">
        <v>40000</v>
      </c>
      <c r="I361" s="29">
        <v>44636.2</v>
      </c>
      <c r="J361" s="28">
        <v>30.041666666671517</v>
      </c>
      <c r="K361" s="6">
        <v>379</v>
      </c>
      <c r="L361" s="6" t="str">
        <f>VLOOKUP($G361,Data!$A:$F,6,0)</f>
        <v>successful</v>
      </c>
      <c r="M361" s="6"/>
      <c r="N361" s="6"/>
      <c r="O361" s="6"/>
    </row>
    <row r="362" spans="1:15" x14ac:dyDescent="0.45">
      <c r="A362" s="6" t="s">
        <v>8315</v>
      </c>
      <c r="B362" s="6" t="s">
        <v>8224</v>
      </c>
      <c r="C362" s="6" t="str">
        <f>VLOOKUP($B362,'Supplimental Sources'!$I$7:$K$27,2,0)</f>
        <v>United States</v>
      </c>
      <c r="D362" s="6" t="str">
        <f>VLOOKUP($B362,'Supplimental Sources'!$I$7:$K$27,3,0)</f>
        <v>United States</v>
      </c>
      <c r="E362" s="6" t="s">
        <v>8386</v>
      </c>
      <c r="F362" s="6" t="s">
        <v>8370</v>
      </c>
      <c r="G362" s="6">
        <v>348</v>
      </c>
      <c r="H362" s="29">
        <v>10000</v>
      </c>
      <c r="I362" s="29">
        <v>10300</v>
      </c>
      <c r="J362" s="28">
        <v>30</v>
      </c>
      <c r="K362" s="6">
        <v>119</v>
      </c>
      <c r="L362" s="6" t="str">
        <f>VLOOKUP($G362,Data!$A:$F,6,0)</f>
        <v>successful</v>
      </c>
      <c r="M362" s="6"/>
      <c r="N362" s="6"/>
      <c r="O362" s="6"/>
    </row>
    <row r="363" spans="1:15" x14ac:dyDescent="0.45">
      <c r="A363" s="6" t="s">
        <v>8315</v>
      </c>
      <c r="B363" s="6" t="s">
        <v>8224</v>
      </c>
      <c r="C363" s="6" t="str">
        <f>VLOOKUP($B363,'Supplimental Sources'!$I$7:$K$27,2,0)</f>
        <v>United States</v>
      </c>
      <c r="D363" s="6" t="str">
        <f>VLOOKUP($B363,'Supplimental Sources'!$I$7:$K$27,3,0)</f>
        <v>United States</v>
      </c>
      <c r="E363" s="6" t="s">
        <v>8388</v>
      </c>
      <c r="F363" s="6" t="s">
        <v>8376</v>
      </c>
      <c r="G363" s="6">
        <v>349</v>
      </c>
      <c r="H363" s="29">
        <v>11260</v>
      </c>
      <c r="I363" s="29">
        <v>12007.18</v>
      </c>
      <c r="J363" s="28">
        <v>30</v>
      </c>
      <c r="K363" s="6">
        <v>167</v>
      </c>
      <c r="L363" s="6" t="str">
        <f>VLOOKUP($G363,Data!$A:$F,6,0)</f>
        <v>successful</v>
      </c>
      <c r="M363" s="6"/>
      <c r="N363" s="6"/>
      <c r="O363" s="6"/>
    </row>
    <row r="364" spans="1:15" x14ac:dyDescent="0.45">
      <c r="A364" s="6" t="s">
        <v>8315</v>
      </c>
      <c r="B364" s="6" t="s">
        <v>8224</v>
      </c>
      <c r="C364" s="6" t="str">
        <f>VLOOKUP($B364,'Supplimental Sources'!$I$7:$K$27,2,0)</f>
        <v>United States</v>
      </c>
      <c r="D364" s="6" t="str">
        <f>VLOOKUP($B364,'Supplimental Sources'!$I$7:$K$27,3,0)</f>
        <v>United States</v>
      </c>
      <c r="E364" s="6" t="s">
        <v>8387</v>
      </c>
      <c r="F364" s="6" t="s">
        <v>8371</v>
      </c>
      <c r="G364" s="6">
        <v>350</v>
      </c>
      <c r="H364" s="29">
        <v>25000</v>
      </c>
      <c r="I364" s="29">
        <v>28690</v>
      </c>
      <c r="J364" s="28">
        <v>38.099895833336632</v>
      </c>
      <c r="K364" s="6">
        <v>221</v>
      </c>
      <c r="L364" s="6" t="str">
        <f>VLOOKUP($G364,Data!$A:$F,6,0)</f>
        <v>successful</v>
      </c>
      <c r="M364" s="6"/>
      <c r="N364" s="6"/>
      <c r="O364" s="6"/>
    </row>
    <row r="365" spans="1:15" x14ac:dyDescent="0.45">
      <c r="A365" s="6" t="s">
        <v>8315</v>
      </c>
      <c r="B365" s="6" t="s">
        <v>8227</v>
      </c>
      <c r="C365" s="6" t="str">
        <f>VLOOKUP($B365,'Supplimental Sources'!$I$7:$K$27,2,0)</f>
        <v>Spain</v>
      </c>
      <c r="D365" s="6" t="str">
        <f>VLOOKUP($B365,'Supplimental Sources'!$I$7:$K$27,3,0)</f>
        <v>European Union</v>
      </c>
      <c r="E365" s="6" t="s">
        <v>8387</v>
      </c>
      <c r="F365" s="6" t="s">
        <v>8377</v>
      </c>
      <c r="G365" s="6">
        <v>351</v>
      </c>
      <c r="H365" s="29">
        <v>34000</v>
      </c>
      <c r="I365" s="29">
        <v>43296</v>
      </c>
      <c r="J365" s="28">
        <v>39.958333333343035</v>
      </c>
      <c r="K365" s="6">
        <v>964</v>
      </c>
      <c r="L365" s="6" t="str">
        <f>VLOOKUP($G365,Data!$A:$F,6,0)</f>
        <v>successful</v>
      </c>
      <c r="M365" s="6"/>
      <c r="N365" s="6"/>
      <c r="O365" s="6"/>
    </row>
    <row r="366" spans="1:15" x14ac:dyDescent="0.45">
      <c r="A366" s="6" t="s">
        <v>8315</v>
      </c>
      <c r="B366" s="6" t="s">
        <v>8224</v>
      </c>
      <c r="C366" s="6" t="str">
        <f>VLOOKUP($B366,'Supplimental Sources'!$I$7:$K$27,2,0)</f>
        <v>United States</v>
      </c>
      <c r="D366" s="6" t="str">
        <f>VLOOKUP($B366,'Supplimental Sources'!$I$7:$K$27,3,0)</f>
        <v>United States</v>
      </c>
      <c r="E366" s="6" t="s">
        <v>8385</v>
      </c>
      <c r="F366" s="6" t="s">
        <v>8372</v>
      </c>
      <c r="G366" s="6">
        <v>352</v>
      </c>
      <c r="H366" s="29">
        <v>10000</v>
      </c>
      <c r="I366" s="29">
        <v>11656</v>
      </c>
      <c r="J366" s="28">
        <v>30</v>
      </c>
      <c r="K366" s="6">
        <v>286</v>
      </c>
      <c r="L366" s="6" t="str">
        <f>VLOOKUP($G366,Data!$A:$F,6,0)</f>
        <v>successful</v>
      </c>
      <c r="M366" s="6"/>
      <c r="N366" s="6"/>
      <c r="O366" s="6"/>
    </row>
    <row r="367" spans="1:15" x14ac:dyDescent="0.45">
      <c r="A367" s="6" t="s">
        <v>8315</v>
      </c>
      <c r="B367" s="6" t="s">
        <v>8224</v>
      </c>
      <c r="C367" s="6" t="str">
        <f>VLOOKUP($B367,'Supplimental Sources'!$I$7:$K$27,2,0)</f>
        <v>United States</v>
      </c>
      <c r="D367" s="6" t="str">
        <f>VLOOKUP($B367,'Supplimental Sources'!$I$7:$K$27,3,0)</f>
        <v>United States</v>
      </c>
      <c r="E367" s="6" t="s">
        <v>8386</v>
      </c>
      <c r="F367" s="6" t="s">
        <v>8373</v>
      </c>
      <c r="G367" s="6">
        <v>353</v>
      </c>
      <c r="H367" s="29">
        <v>58425</v>
      </c>
      <c r="I367" s="29">
        <v>63460.18</v>
      </c>
      <c r="J367" s="28">
        <v>30.041666666656965</v>
      </c>
      <c r="K367" s="6">
        <v>613</v>
      </c>
      <c r="L367" s="6" t="str">
        <f>VLOOKUP($G367,Data!$A:$F,6,0)</f>
        <v>successful</v>
      </c>
      <c r="M367" s="6"/>
      <c r="N367" s="6"/>
      <c r="O367" s="6"/>
    </row>
    <row r="368" spans="1:15" x14ac:dyDescent="0.45">
      <c r="A368" s="6" t="s">
        <v>8315</v>
      </c>
      <c r="B368" s="6" t="s">
        <v>8224</v>
      </c>
      <c r="C368" s="6" t="str">
        <f>VLOOKUP($B368,'Supplimental Sources'!$I$7:$K$27,2,0)</f>
        <v>United States</v>
      </c>
      <c r="D368" s="6" t="str">
        <f>VLOOKUP($B368,'Supplimental Sources'!$I$7:$K$27,3,0)</f>
        <v>United States</v>
      </c>
      <c r="E368" s="6" t="s">
        <v>8387</v>
      </c>
      <c r="F368" s="6" t="s">
        <v>8378</v>
      </c>
      <c r="G368" s="6">
        <v>354</v>
      </c>
      <c r="H368" s="29">
        <v>3500</v>
      </c>
      <c r="I368" s="29">
        <v>3638</v>
      </c>
      <c r="J368" s="28">
        <v>29.958333333328483</v>
      </c>
      <c r="K368" s="6">
        <v>29</v>
      </c>
      <c r="L368" s="6" t="str">
        <f>VLOOKUP($G368,Data!$A:$F,6,0)</f>
        <v>successful</v>
      </c>
      <c r="M368" s="6"/>
      <c r="N368" s="6"/>
      <c r="O368" s="6"/>
    </row>
    <row r="369" spans="1:15" x14ac:dyDescent="0.45">
      <c r="A369" s="6" t="s">
        <v>8315</v>
      </c>
      <c r="B369" s="6" t="s">
        <v>8224</v>
      </c>
      <c r="C369" s="6" t="str">
        <f>VLOOKUP($B369,'Supplimental Sources'!$I$7:$K$27,2,0)</f>
        <v>United States</v>
      </c>
      <c r="D369" s="6" t="str">
        <f>VLOOKUP($B369,'Supplimental Sources'!$I$7:$K$27,3,0)</f>
        <v>United States</v>
      </c>
      <c r="E369" s="6" t="s">
        <v>8385</v>
      </c>
      <c r="F369" s="6" t="s">
        <v>8373</v>
      </c>
      <c r="G369" s="6">
        <v>355</v>
      </c>
      <c r="H369" s="29">
        <v>35000</v>
      </c>
      <c r="I369" s="29">
        <v>40690</v>
      </c>
      <c r="J369" s="28">
        <v>31.041666666664241</v>
      </c>
      <c r="K369" s="6">
        <v>165</v>
      </c>
      <c r="L369" s="6" t="str">
        <f>VLOOKUP($G369,Data!$A:$F,6,0)</f>
        <v>successful</v>
      </c>
      <c r="M369" s="6"/>
      <c r="N369" s="6"/>
      <c r="O369" s="6"/>
    </row>
    <row r="370" spans="1:15" x14ac:dyDescent="0.45">
      <c r="A370" s="6" t="s">
        <v>8315</v>
      </c>
      <c r="B370" s="6" t="s">
        <v>8224</v>
      </c>
      <c r="C370" s="6" t="str">
        <f>VLOOKUP($B370,'Supplimental Sources'!$I$7:$K$27,2,0)</f>
        <v>United States</v>
      </c>
      <c r="D370" s="6" t="str">
        <f>VLOOKUP($B370,'Supplimental Sources'!$I$7:$K$27,3,0)</f>
        <v>United States</v>
      </c>
      <c r="E370" s="6" t="s">
        <v>8387</v>
      </c>
      <c r="F370" s="6" t="s">
        <v>8377</v>
      </c>
      <c r="G370" s="6">
        <v>356</v>
      </c>
      <c r="H370" s="29">
        <v>7500</v>
      </c>
      <c r="I370" s="29">
        <v>7701.93</v>
      </c>
      <c r="J370" s="28">
        <v>29.958333333335759</v>
      </c>
      <c r="K370" s="6">
        <v>97</v>
      </c>
      <c r="L370" s="6" t="str">
        <f>VLOOKUP($G370,Data!$A:$F,6,0)</f>
        <v>successful</v>
      </c>
      <c r="M370" s="6"/>
      <c r="N370" s="6"/>
      <c r="O370" s="6"/>
    </row>
    <row r="371" spans="1:15" x14ac:dyDescent="0.45">
      <c r="A371" s="6" t="s">
        <v>8315</v>
      </c>
      <c r="B371" s="6" t="s">
        <v>8224</v>
      </c>
      <c r="C371" s="6" t="str">
        <f>VLOOKUP($B371,'Supplimental Sources'!$I$7:$K$27,2,0)</f>
        <v>United States</v>
      </c>
      <c r="D371" s="6" t="str">
        <f>VLOOKUP($B371,'Supplimental Sources'!$I$7:$K$27,3,0)</f>
        <v>United States</v>
      </c>
      <c r="E371" s="6" t="s">
        <v>8386</v>
      </c>
      <c r="F371" s="6" t="s">
        <v>8378</v>
      </c>
      <c r="G371" s="6">
        <v>357</v>
      </c>
      <c r="H371" s="29">
        <v>15000</v>
      </c>
      <c r="I371" s="29">
        <v>26100</v>
      </c>
      <c r="J371" s="28">
        <v>40</v>
      </c>
      <c r="K371" s="6">
        <v>303</v>
      </c>
      <c r="L371" s="6" t="str">
        <f>VLOOKUP($G371,Data!$A:$F,6,0)</f>
        <v>successful</v>
      </c>
      <c r="M371" s="6"/>
      <c r="N371" s="6"/>
      <c r="O371" s="6"/>
    </row>
    <row r="372" spans="1:15" x14ac:dyDescent="0.45">
      <c r="A372" s="6" t="s">
        <v>8315</v>
      </c>
      <c r="B372" s="6" t="s">
        <v>8224</v>
      </c>
      <c r="C372" s="6" t="str">
        <f>VLOOKUP($B372,'Supplimental Sources'!$I$7:$K$27,2,0)</f>
        <v>United States</v>
      </c>
      <c r="D372" s="6" t="str">
        <f>VLOOKUP($B372,'Supplimental Sources'!$I$7:$K$27,3,0)</f>
        <v>United States</v>
      </c>
      <c r="E372" s="6" t="s">
        <v>8387</v>
      </c>
      <c r="F372" s="6" t="s">
        <v>8369</v>
      </c>
      <c r="G372" s="6">
        <v>358</v>
      </c>
      <c r="H372" s="29">
        <v>50000</v>
      </c>
      <c r="I372" s="29">
        <v>51544</v>
      </c>
      <c r="J372" s="28">
        <v>28.764803240745096</v>
      </c>
      <c r="K372" s="6">
        <v>267</v>
      </c>
      <c r="L372" s="6" t="str">
        <f>VLOOKUP($G372,Data!$A:$F,6,0)</f>
        <v>successful</v>
      </c>
      <c r="M372" s="6"/>
      <c r="N372" s="6"/>
      <c r="O372" s="6"/>
    </row>
    <row r="373" spans="1:15" x14ac:dyDescent="0.45">
      <c r="A373" s="6" t="s">
        <v>8315</v>
      </c>
      <c r="B373" s="6" t="s">
        <v>8224</v>
      </c>
      <c r="C373" s="6" t="str">
        <f>VLOOKUP($B373,'Supplimental Sources'!$I$7:$K$27,2,0)</f>
        <v>United States</v>
      </c>
      <c r="D373" s="6" t="str">
        <f>VLOOKUP($B373,'Supplimental Sources'!$I$7:$K$27,3,0)</f>
        <v>United States</v>
      </c>
      <c r="E373" s="6" t="s">
        <v>8385</v>
      </c>
      <c r="F373" s="6" t="s">
        <v>8373</v>
      </c>
      <c r="G373" s="6">
        <v>359</v>
      </c>
      <c r="H373" s="29">
        <v>24200</v>
      </c>
      <c r="I373" s="29">
        <v>25375</v>
      </c>
      <c r="J373" s="28">
        <v>22.146180555551837</v>
      </c>
      <c r="K373" s="6">
        <v>302</v>
      </c>
      <c r="L373" s="6" t="str">
        <f>VLOOKUP($G373,Data!$A:$F,6,0)</f>
        <v>successful</v>
      </c>
      <c r="M373" s="6"/>
      <c r="N373" s="6"/>
      <c r="O373" s="6"/>
    </row>
    <row r="374" spans="1:15" x14ac:dyDescent="0.45">
      <c r="A374" s="6" t="s">
        <v>8315</v>
      </c>
      <c r="B374" s="6" t="s">
        <v>8224</v>
      </c>
      <c r="C374" s="6" t="str">
        <f>VLOOKUP($B374,'Supplimental Sources'!$I$7:$K$27,2,0)</f>
        <v>United States</v>
      </c>
      <c r="D374" s="6" t="str">
        <f>VLOOKUP($B374,'Supplimental Sources'!$I$7:$K$27,3,0)</f>
        <v>United States</v>
      </c>
      <c r="E374" s="6" t="s">
        <v>8386</v>
      </c>
      <c r="F374" s="6" t="s">
        <v>8380</v>
      </c>
      <c r="G374" s="6">
        <v>360</v>
      </c>
      <c r="H374" s="29">
        <v>12000</v>
      </c>
      <c r="I374" s="29">
        <v>12165</v>
      </c>
      <c r="J374" s="28">
        <v>44.234722222216078</v>
      </c>
      <c r="K374" s="6">
        <v>87</v>
      </c>
      <c r="L374" s="6" t="str">
        <f>VLOOKUP($G374,Data!$A:$F,6,0)</f>
        <v>successful</v>
      </c>
      <c r="M374" s="6"/>
      <c r="N374" s="6"/>
      <c r="O374" s="6"/>
    </row>
    <row r="375" spans="1:15" x14ac:dyDescent="0.45">
      <c r="A375" s="6" t="s">
        <v>8315</v>
      </c>
      <c r="B375" s="6" t="s">
        <v>8224</v>
      </c>
      <c r="C375" s="6" t="str">
        <f>VLOOKUP($B375,'Supplimental Sources'!$I$7:$K$27,2,0)</f>
        <v>United States</v>
      </c>
      <c r="D375" s="6" t="str">
        <f>VLOOKUP($B375,'Supplimental Sources'!$I$7:$K$27,3,0)</f>
        <v>United States</v>
      </c>
      <c r="E375" s="6" t="s">
        <v>8385</v>
      </c>
      <c r="F375" s="6" t="s">
        <v>8373</v>
      </c>
      <c r="G375" s="6">
        <v>361</v>
      </c>
      <c r="H375" s="29">
        <v>35000</v>
      </c>
      <c r="I375" s="29">
        <v>38876.949999999997</v>
      </c>
      <c r="J375" s="28">
        <v>30.041666666671517</v>
      </c>
      <c r="K375" s="6">
        <v>354</v>
      </c>
      <c r="L375" s="6" t="str">
        <f>VLOOKUP($G375,Data!$A:$F,6,0)</f>
        <v>successful</v>
      </c>
      <c r="M375" s="6"/>
      <c r="N375" s="6"/>
      <c r="O375" s="6"/>
    </row>
    <row r="376" spans="1:15" x14ac:dyDescent="0.45">
      <c r="A376" s="6" t="s">
        <v>8315</v>
      </c>
      <c r="B376" s="6" t="s">
        <v>8224</v>
      </c>
      <c r="C376" s="6" t="str">
        <f>VLOOKUP($B376,'Supplimental Sources'!$I$7:$K$27,2,0)</f>
        <v>United States</v>
      </c>
      <c r="D376" s="6" t="str">
        <f>VLOOKUP($B376,'Supplimental Sources'!$I$7:$K$27,3,0)</f>
        <v>United States</v>
      </c>
      <c r="E376" s="6" t="s">
        <v>8385</v>
      </c>
      <c r="F376" s="6" t="s">
        <v>8370</v>
      </c>
      <c r="G376" s="6">
        <v>362</v>
      </c>
      <c r="H376" s="29">
        <v>9665</v>
      </c>
      <c r="I376" s="29">
        <v>12000</v>
      </c>
      <c r="J376" s="28">
        <v>21.789456018515921</v>
      </c>
      <c r="K376" s="6">
        <v>86</v>
      </c>
      <c r="L376" s="6" t="str">
        <f>VLOOKUP($G376,Data!$A:$F,6,0)</f>
        <v>successful</v>
      </c>
      <c r="M376" s="6"/>
      <c r="N376" s="6"/>
      <c r="O376" s="6"/>
    </row>
    <row r="377" spans="1:15" x14ac:dyDescent="0.45">
      <c r="A377" s="6" t="s">
        <v>8315</v>
      </c>
      <c r="B377" s="6" t="s">
        <v>8224</v>
      </c>
      <c r="C377" s="6" t="str">
        <f>VLOOKUP($B377,'Supplimental Sources'!$I$7:$K$27,2,0)</f>
        <v>United States</v>
      </c>
      <c r="D377" s="6" t="str">
        <f>VLOOKUP($B377,'Supplimental Sources'!$I$7:$K$27,3,0)</f>
        <v>United States</v>
      </c>
      <c r="E377" s="6" t="s">
        <v>8375</v>
      </c>
      <c r="F377" s="6" t="s">
        <v>8378</v>
      </c>
      <c r="G377" s="6">
        <v>363</v>
      </c>
      <c r="H377" s="29">
        <v>8925</v>
      </c>
      <c r="I377" s="29">
        <v>9044</v>
      </c>
      <c r="J377" s="28">
        <v>45.062314814815181</v>
      </c>
      <c r="K377" s="6">
        <v>26</v>
      </c>
      <c r="L377" s="6" t="str">
        <f>VLOOKUP($G377,Data!$A:$F,6,0)</f>
        <v>successful</v>
      </c>
      <c r="M377" s="6"/>
      <c r="N377" s="6"/>
      <c r="O377" s="6"/>
    </row>
    <row r="378" spans="1:15" x14ac:dyDescent="0.45">
      <c r="A378" s="6" t="s">
        <v>8315</v>
      </c>
      <c r="B378" s="6" t="s">
        <v>8224</v>
      </c>
      <c r="C378" s="6" t="str">
        <f>VLOOKUP($B378,'Supplimental Sources'!$I$7:$K$27,2,0)</f>
        <v>United States</v>
      </c>
      <c r="D378" s="6" t="str">
        <f>VLOOKUP($B378,'Supplimental Sources'!$I$7:$K$27,3,0)</f>
        <v>United States</v>
      </c>
      <c r="E378" s="6" t="s">
        <v>8385</v>
      </c>
      <c r="F378" s="6" t="s">
        <v>8369</v>
      </c>
      <c r="G378" s="6">
        <v>364</v>
      </c>
      <c r="H378" s="29">
        <v>7000</v>
      </c>
      <c r="I378" s="29">
        <v>7711.3</v>
      </c>
      <c r="J378" s="28">
        <v>30.306342592593865</v>
      </c>
      <c r="K378" s="6">
        <v>113</v>
      </c>
      <c r="L378" s="6" t="str">
        <f>VLOOKUP($G378,Data!$A:$F,6,0)</f>
        <v>successful</v>
      </c>
      <c r="M378" s="6"/>
      <c r="N378" s="6"/>
      <c r="O378" s="6"/>
    </row>
    <row r="379" spans="1:15" x14ac:dyDescent="0.45">
      <c r="A379" s="6" t="s">
        <v>8315</v>
      </c>
      <c r="B379" s="6" t="s">
        <v>8225</v>
      </c>
      <c r="C379" s="6" t="str">
        <f>VLOOKUP($B379,'Supplimental Sources'!$I$7:$K$27,2,0)</f>
        <v>United Kingdom</v>
      </c>
      <c r="D379" s="6" t="str">
        <f>VLOOKUP($B379,'Supplimental Sources'!$I$7:$K$27,3,0)</f>
        <v>United Kingdom</v>
      </c>
      <c r="E379" s="6" t="s">
        <v>8385</v>
      </c>
      <c r="F379" s="6" t="s">
        <v>8376</v>
      </c>
      <c r="G379" s="6">
        <v>365</v>
      </c>
      <c r="H379" s="29">
        <v>15000</v>
      </c>
      <c r="I379" s="29">
        <v>15596</v>
      </c>
      <c r="J379" s="28">
        <v>30</v>
      </c>
      <c r="K379" s="6">
        <v>65</v>
      </c>
      <c r="L379" s="6" t="str">
        <f>VLOOKUP($G379,Data!$A:$F,6,0)</f>
        <v>successful</v>
      </c>
      <c r="M379" s="6"/>
      <c r="N379" s="6"/>
      <c r="O379" s="6"/>
    </row>
    <row r="380" spans="1:15" x14ac:dyDescent="0.45">
      <c r="A380" s="6" t="s">
        <v>8315</v>
      </c>
      <c r="B380" s="6" t="s">
        <v>8224</v>
      </c>
      <c r="C380" s="6" t="str">
        <f>VLOOKUP($B380,'Supplimental Sources'!$I$7:$K$27,2,0)</f>
        <v>United States</v>
      </c>
      <c r="D380" s="6" t="str">
        <f>VLOOKUP($B380,'Supplimental Sources'!$I$7:$K$27,3,0)</f>
        <v>United States</v>
      </c>
      <c r="E380" s="6" t="s">
        <v>8383</v>
      </c>
      <c r="F380" s="6" t="s">
        <v>8379</v>
      </c>
      <c r="G380" s="6">
        <v>366</v>
      </c>
      <c r="H380" s="29">
        <v>38000</v>
      </c>
      <c r="I380" s="29">
        <v>38500</v>
      </c>
      <c r="J380" s="28">
        <v>30</v>
      </c>
      <c r="K380" s="6">
        <v>134</v>
      </c>
      <c r="L380" s="6" t="str">
        <f>VLOOKUP($G380,Data!$A:$F,6,0)</f>
        <v>successful</v>
      </c>
      <c r="M380" s="6"/>
      <c r="N380" s="6"/>
      <c r="O380" s="6"/>
    </row>
    <row r="381" spans="1:15" x14ac:dyDescent="0.45">
      <c r="A381" s="6" t="s">
        <v>8315</v>
      </c>
      <c r="B381" s="6" t="s">
        <v>8224</v>
      </c>
      <c r="C381" s="6" t="str">
        <f>VLOOKUP($B381,'Supplimental Sources'!$I$7:$K$27,2,0)</f>
        <v>United States</v>
      </c>
      <c r="D381" s="6" t="str">
        <f>VLOOKUP($B381,'Supplimental Sources'!$I$7:$K$27,3,0)</f>
        <v>United States</v>
      </c>
      <c r="E381" s="6" t="s">
        <v>8384</v>
      </c>
      <c r="F381" s="6" t="s">
        <v>8378</v>
      </c>
      <c r="G381" s="6">
        <v>367</v>
      </c>
      <c r="H381" s="29">
        <v>10000</v>
      </c>
      <c r="I381" s="29">
        <v>10335.01</v>
      </c>
      <c r="J381" s="28">
        <v>39.630347222220735</v>
      </c>
      <c r="K381" s="6">
        <v>119</v>
      </c>
      <c r="L381" s="6" t="str">
        <f>VLOOKUP($G381,Data!$A:$F,6,0)</f>
        <v>successful</v>
      </c>
      <c r="M381" s="6"/>
      <c r="N381" s="6"/>
      <c r="O381" s="6"/>
    </row>
    <row r="382" spans="1:15" x14ac:dyDescent="0.45">
      <c r="A382" s="6" t="s">
        <v>8315</v>
      </c>
      <c r="B382" s="6" t="s">
        <v>8224</v>
      </c>
      <c r="C382" s="6" t="str">
        <f>VLOOKUP($B382,'Supplimental Sources'!$I$7:$K$27,2,0)</f>
        <v>United States</v>
      </c>
      <c r="D382" s="6" t="str">
        <f>VLOOKUP($B382,'Supplimental Sources'!$I$7:$K$27,3,0)</f>
        <v>United States</v>
      </c>
      <c r="E382" s="6" t="s">
        <v>8386</v>
      </c>
      <c r="F382" s="6" t="s">
        <v>8377</v>
      </c>
      <c r="G382" s="6">
        <v>368</v>
      </c>
      <c r="H382" s="29">
        <v>12500</v>
      </c>
      <c r="I382" s="29">
        <v>13014</v>
      </c>
      <c r="J382" s="28">
        <v>34.958333333328483</v>
      </c>
      <c r="K382" s="6">
        <v>159</v>
      </c>
      <c r="L382" s="6" t="str">
        <f>VLOOKUP($G382,Data!$A:$F,6,0)</f>
        <v>successful</v>
      </c>
      <c r="M382" s="6"/>
      <c r="N382" s="6"/>
      <c r="O382" s="6"/>
    </row>
    <row r="383" spans="1:15" x14ac:dyDescent="0.45">
      <c r="A383" s="6" t="s">
        <v>8315</v>
      </c>
      <c r="B383" s="6" t="s">
        <v>8224</v>
      </c>
      <c r="C383" s="6" t="str">
        <f>VLOOKUP($B383,'Supplimental Sources'!$I$7:$K$27,2,0)</f>
        <v>United States</v>
      </c>
      <c r="D383" s="6" t="str">
        <f>VLOOKUP($B383,'Supplimental Sources'!$I$7:$K$27,3,0)</f>
        <v>United States</v>
      </c>
      <c r="E383" s="6" t="s">
        <v>8382</v>
      </c>
      <c r="F383" s="6" t="s">
        <v>8381</v>
      </c>
      <c r="G383" s="6">
        <v>369</v>
      </c>
      <c r="H383" s="29">
        <v>6500</v>
      </c>
      <c r="I383" s="29">
        <v>7160.12</v>
      </c>
      <c r="J383" s="28">
        <v>30</v>
      </c>
      <c r="K383" s="6">
        <v>167</v>
      </c>
      <c r="L383" s="6" t="str">
        <f>VLOOKUP($G383,Data!$A:$F,6,0)</f>
        <v>successful</v>
      </c>
      <c r="M383" s="6"/>
      <c r="N383" s="6"/>
      <c r="O383" s="6"/>
    </row>
    <row r="384" spans="1:15" x14ac:dyDescent="0.45">
      <c r="A384" s="6" t="s">
        <v>8315</v>
      </c>
      <c r="B384" s="6" t="s">
        <v>8224</v>
      </c>
      <c r="C384" s="6" t="str">
        <f>VLOOKUP($B384,'Supplimental Sources'!$I$7:$K$27,2,0)</f>
        <v>United States</v>
      </c>
      <c r="D384" s="6" t="str">
        <f>VLOOKUP($B384,'Supplimental Sources'!$I$7:$K$27,3,0)</f>
        <v>United States</v>
      </c>
      <c r="E384" s="6" t="s">
        <v>8387</v>
      </c>
      <c r="F384" s="6" t="s">
        <v>8381</v>
      </c>
      <c r="G384" s="6">
        <v>370</v>
      </c>
      <c r="H384" s="29">
        <v>25000</v>
      </c>
      <c r="I384" s="29">
        <v>30505</v>
      </c>
      <c r="J384" s="28">
        <v>30</v>
      </c>
      <c r="K384" s="6">
        <v>43</v>
      </c>
      <c r="L384" s="6" t="str">
        <f>VLOOKUP($G384,Data!$A:$F,6,0)</f>
        <v>successful</v>
      </c>
      <c r="M384" s="6"/>
      <c r="N384" s="6"/>
      <c r="O384" s="6"/>
    </row>
    <row r="385" spans="1:15" x14ac:dyDescent="0.45">
      <c r="A385" s="6" t="s">
        <v>8315</v>
      </c>
      <c r="B385" s="6" t="s">
        <v>8224</v>
      </c>
      <c r="C385" s="6" t="str">
        <f>VLOOKUP($B385,'Supplimental Sources'!$I$7:$K$27,2,0)</f>
        <v>United States</v>
      </c>
      <c r="D385" s="6" t="str">
        <f>VLOOKUP($B385,'Supplimental Sources'!$I$7:$K$27,3,0)</f>
        <v>United States</v>
      </c>
      <c r="E385" s="6" t="s">
        <v>8383</v>
      </c>
      <c r="F385" s="6" t="s">
        <v>8381</v>
      </c>
      <c r="G385" s="6">
        <v>371</v>
      </c>
      <c r="H385" s="29">
        <v>150000</v>
      </c>
      <c r="I385" s="29">
        <v>171253</v>
      </c>
      <c r="J385" s="28">
        <v>45</v>
      </c>
      <c r="K385" s="6">
        <v>1062</v>
      </c>
      <c r="L385" s="6" t="str">
        <f>VLOOKUP($G385,Data!$A:$F,6,0)</f>
        <v>successful</v>
      </c>
      <c r="M385" s="6"/>
      <c r="N385" s="6"/>
      <c r="O385" s="6"/>
    </row>
    <row r="386" spans="1:15" x14ac:dyDescent="0.45">
      <c r="A386" s="6" t="s">
        <v>8315</v>
      </c>
      <c r="B386" s="6" t="s">
        <v>8225</v>
      </c>
      <c r="C386" s="6" t="str">
        <f>VLOOKUP($B386,'Supplimental Sources'!$I$7:$K$27,2,0)</f>
        <v>United Kingdom</v>
      </c>
      <c r="D386" s="6" t="str">
        <f>VLOOKUP($B386,'Supplimental Sources'!$I$7:$K$27,3,0)</f>
        <v>United Kingdom</v>
      </c>
      <c r="E386" s="6" t="s">
        <v>8387</v>
      </c>
      <c r="F386" s="6" t="s">
        <v>8377</v>
      </c>
      <c r="G386" s="6">
        <v>372</v>
      </c>
      <c r="H386" s="29">
        <v>300</v>
      </c>
      <c r="I386" s="29">
        <v>376</v>
      </c>
      <c r="J386" s="28">
        <v>40.089768518519122</v>
      </c>
      <c r="K386" s="6">
        <v>9</v>
      </c>
      <c r="L386" s="6" t="str">
        <f>VLOOKUP($G386,Data!$A:$F,6,0)</f>
        <v>successful</v>
      </c>
      <c r="M386" s="6"/>
      <c r="N386" s="6"/>
      <c r="O386" s="6"/>
    </row>
    <row r="387" spans="1:15" x14ac:dyDescent="0.45">
      <c r="A387" s="6" t="s">
        <v>8315</v>
      </c>
      <c r="B387" s="6" t="s">
        <v>8224</v>
      </c>
      <c r="C387" s="6" t="str">
        <f>VLOOKUP($B387,'Supplimental Sources'!$I$7:$K$27,2,0)</f>
        <v>United States</v>
      </c>
      <c r="D387" s="6" t="str">
        <f>VLOOKUP($B387,'Supplimental Sources'!$I$7:$K$27,3,0)</f>
        <v>United States</v>
      </c>
      <c r="E387" s="6" t="s">
        <v>8383</v>
      </c>
      <c r="F387" s="6" t="s">
        <v>8380</v>
      </c>
      <c r="G387" s="6">
        <v>373</v>
      </c>
      <c r="H387" s="29">
        <v>7500</v>
      </c>
      <c r="I387" s="29">
        <v>8000</v>
      </c>
      <c r="J387" s="28">
        <v>30</v>
      </c>
      <c r="K387" s="6">
        <v>89</v>
      </c>
      <c r="L387" s="6" t="str">
        <f>VLOOKUP($G387,Data!$A:$F,6,0)</f>
        <v>successful</v>
      </c>
      <c r="M387" s="6"/>
      <c r="N387" s="6"/>
      <c r="O387" s="6"/>
    </row>
    <row r="388" spans="1:15" x14ac:dyDescent="0.45">
      <c r="A388" s="6" t="s">
        <v>8315</v>
      </c>
      <c r="B388" s="6" t="s">
        <v>8224</v>
      </c>
      <c r="C388" s="6" t="str">
        <f>VLOOKUP($B388,'Supplimental Sources'!$I$7:$K$27,2,0)</f>
        <v>United States</v>
      </c>
      <c r="D388" s="6" t="str">
        <f>VLOOKUP($B388,'Supplimental Sources'!$I$7:$K$27,3,0)</f>
        <v>United States</v>
      </c>
      <c r="E388" s="6" t="s">
        <v>8382</v>
      </c>
      <c r="F388" s="6" t="s">
        <v>8371</v>
      </c>
      <c r="G388" s="6">
        <v>374</v>
      </c>
      <c r="H388" s="29">
        <v>6000</v>
      </c>
      <c r="I388" s="29">
        <v>7839</v>
      </c>
      <c r="J388" s="28">
        <v>45</v>
      </c>
      <c r="K388" s="6">
        <v>174</v>
      </c>
      <c r="L388" s="6" t="str">
        <f>VLOOKUP($G388,Data!$A:$F,6,0)</f>
        <v>successful</v>
      </c>
      <c r="M388" s="6"/>
      <c r="N388" s="6"/>
      <c r="O388" s="6"/>
    </row>
    <row r="389" spans="1:15" x14ac:dyDescent="0.45">
      <c r="A389" s="6" t="s">
        <v>8315</v>
      </c>
      <c r="B389" s="6" t="s">
        <v>8224</v>
      </c>
      <c r="C389" s="6" t="str">
        <f>VLOOKUP($B389,'Supplimental Sources'!$I$7:$K$27,2,0)</f>
        <v>United States</v>
      </c>
      <c r="D389" s="6" t="str">
        <f>VLOOKUP($B389,'Supplimental Sources'!$I$7:$K$27,3,0)</f>
        <v>United States</v>
      </c>
      <c r="E389" s="6" t="s">
        <v>8385</v>
      </c>
      <c r="F389" s="6" t="s">
        <v>8376</v>
      </c>
      <c r="G389" s="6">
        <v>375</v>
      </c>
      <c r="H389" s="29">
        <v>500</v>
      </c>
      <c r="I389" s="29">
        <v>600</v>
      </c>
      <c r="J389" s="28">
        <v>41.735752314816636</v>
      </c>
      <c r="K389" s="6">
        <v>14</v>
      </c>
      <c r="L389" s="6" t="str">
        <f>VLOOKUP($G389,Data!$A:$F,6,0)</f>
        <v>successful</v>
      </c>
      <c r="M389" s="6"/>
      <c r="N389" s="6"/>
      <c r="O389" s="6"/>
    </row>
    <row r="390" spans="1:15" x14ac:dyDescent="0.45">
      <c r="A390" s="6" t="s">
        <v>8315</v>
      </c>
      <c r="B390" s="6" t="s">
        <v>8225</v>
      </c>
      <c r="C390" s="6" t="str">
        <f>VLOOKUP($B390,'Supplimental Sources'!$I$7:$K$27,2,0)</f>
        <v>United Kingdom</v>
      </c>
      <c r="D390" s="6" t="str">
        <f>VLOOKUP($B390,'Supplimental Sources'!$I$7:$K$27,3,0)</f>
        <v>United Kingdom</v>
      </c>
      <c r="E390" s="6" t="s">
        <v>8387</v>
      </c>
      <c r="F390" s="6" t="s">
        <v>8370</v>
      </c>
      <c r="G390" s="6">
        <v>376</v>
      </c>
      <c r="H390" s="29">
        <v>2450</v>
      </c>
      <c r="I390" s="29">
        <v>2596</v>
      </c>
      <c r="J390" s="28">
        <v>31</v>
      </c>
      <c r="K390" s="6">
        <v>48</v>
      </c>
      <c r="L390" s="6" t="str">
        <f>VLOOKUP($G390,Data!$A:$F,6,0)</f>
        <v>successful</v>
      </c>
      <c r="M390" s="6"/>
      <c r="N390" s="6"/>
      <c r="O390" s="6"/>
    </row>
    <row r="391" spans="1:15" x14ac:dyDescent="0.45">
      <c r="A391" s="6" t="s">
        <v>8315</v>
      </c>
      <c r="B391" s="6" t="s">
        <v>8224</v>
      </c>
      <c r="C391" s="6" t="str">
        <f>VLOOKUP($B391,'Supplimental Sources'!$I$7:$K$27,2,0)</f>
        <v>United States</v>
      </c>
      <c r="D391" s="6" t="str">
        <f>VLOOKUP($B391,'Supplimental Sources'!$I$7:$K$27,3,0)</f>
        <v>United States</v>
      </c>
      <c r="E391" s="6" t="s">
        <v>8386</v>
      </c>
      <c r="F391" s="6" t="s">
        <v>8373</v>
      </c>
      <c r="G391" s="6">
        <v>377</v>
      </c>
      <c r="H391" s="29">
        <v>12000</v>
      </c>
      <c r="I391" s="29">
        <v>13728</v>
      </c>
      <c r="J391" s="28">
        <v>30.041574074079108</v>
      </c>
      <c r="K391" s="6">
        <v>133</v>
      </c>
      <c r="L391" s="6" t="str">
        <f>VLOOKUP($G391,Data!$A:$F,6,0)</f>
        <v>successful</v>
      </c>
      <c r="M391" s="6"/>
      <c r="N391" s="6"/>
      <c r="O391" s="6"/>
    </row>
    <row r="392" spans="1:15" x14ac:dyDescent="0.45">
      <c r="A392" s="6" t="s">
        <v>8315</v>
      </c>
      <c r="B392" s="6" t="s">
        <v>8229</v>
      </c>
      <c r="C392" s="6" t="str">
        <f>VLOOKUP($B392,'Supplimental Sources'!$I$7:$K$27,2,0)</f>
        <v>Canada</v>
      </c>
      <c r="D392" s="6" t="str">
        <f>VLOOKUP($B392,'Supplimental Sources'!$I$7:$K$27,3,0)</f>
        <v>Canada</v>
      </c>
      <c r="E392" s="6" t="s">
        <v>8387</v>
      </c>
      <c r="F392" s="6" t="s">
        <v>8376</v>
      </c>
      <c r="G392" s="6">
        <v>378</v>
      </c>
      <c r="H392" s="29">
        <v>3000</v>
      </c>
      <c r="I392" s="29">
        <v>3353</v>
      </c>
      <c r="J392" s="28">
        <v>24.422592592585715</v>
      </c>
      <c r="K392" s="6">
        <v>83</v>
      </c>
      <c r="L392" s="6" t="str">
        <f>VLOOKUP($G392,Data!$A:$F,6,0)</f>
        <v>successful</v>
      </c>
      <c r="M392" s="6"/>
      <c r="N392" s="6"/>
      <c r="O392" s="6"/>
    </row>
    <row r="393" spans="1:15" x14ac:dyDescent="0.45">
      <c r="A393" s="6" t="s">
        <v>8315</v>
      </c>
      <c r="B393" s="6" t="s">
        <v>8224</v>
      </c>
      <c r="C393" s="6" t="str">
        <f>VLOOKUP($B393,'Supplimental Sources'!$I$7:$K$27,2,0)</f>
        <v>United States</v>
      </c>
      <c r="D393" s="6" t="str">
        <f>VLOOKUP($B393,'Supplimental Sources'!$I$7:$K$27,3,0)</f>
        <v>United States</v>
      </c>
      <c r="E393" s="6" t="s">
        <v>8383</v>
      </c>
      <c r="F393" s="6" t="s">
        <v>8378</v>
      </c>
      <c r="G393" s="6">
        <v>379</v>
      </c>
      <c r="H393" s="29">
        <v>15000</v>
      </c>
      <c r="I393" s="29">
        <v>17412</v>
      </c>
      <c r="J393" s="28">
        <v>45</v>
      </c>
      <c r="K393" s="6">
        <v>149</v>
      </c>
      <c r="L393" s="6" t="str">
        <f>VLOOKUP($G393,Data!$A:$F,6,0)</f>
        <v>successful</v>
      </c>
      <c r="M393" s="6"/>
      <c r="N393" s="6"/>
      <c r="O393" s="6"/>
    </row>
    <row r="394" spans="1:15" x14ac:dyDescent="0.45">
      <c r="A394" s="6" t="s">
        <v>8315</v>
      </c>
      <c r="B394" s="6" t="s">
        <v>8224</v>
      </c>
      <c r="C394" s="6" t="str">
        <f>VLOOKUP($B394,'Supplimental Sources'!$I$7:$K$27,2,0)</f>
        <v>United States</v>
      </c>
      <c r="D394" s="6" t="str">
        <f>VLOOKUP($B394,'Supplimental Sources'!$I$7:$K$27,3,0)</f>
        <v>United States</v>
      </c>
      <c r="E394" s="6" t="s">
        <v>8386</v>
      </c>
      <c r="F394" s="6" t="s">
        <v>8381</v>
      </c>
      <c r="G394" s="6">
        <v>380</v>
      </c>
      <c r="H394" s="29">
        <v>4000</v>
      </c>
      <c r="I394" s="29">
        <v>5660</v>
      </c>
      <c r="J394" s="28">
        <v>25</v>
      </c>
      <c r="K394" s="6">
        <v>49</v>
      </c>
      <c r="L394" s="6" t="str">
        <f>VLOOKUP($G394,Data!$A:$F,6,0)</f>
        <v>successful</v>
      </c>
      <c r="M394" s="6"/>
      <c r="N394" s="6"/>
      <c r="O394" s="6"/>
    </row>
    <row r="395" spans="1:15" x14ac:dyDescent="0.45">
      <c r="A395" s="6" t="s">
        <v>8315</v>
      </c>
      <c r="B395" s="6" t="s">
        <v>8224</v>
      </c>
      <c r="C395" s="6" t="str">
        <f>VLOOKUP($B395,'Supplimental Sources'!$I$7:$K$27,2,0)</f>
        <v>United States</v>
      </c>
      <c r="D395" s="6" t="str">
        <f>VLOOKUP($B395,'Supplimental Sources'!$I$7:$K$27,3,0)</f>
        <v>United States</v>
      </c>
      <c r="E395" s="6" t="s">
        <v>8383</v>
      </c>
      <c r="F395" s="6" t="s">
        <v>8380</v>
      </c>
      <c r="G395" s="6">
        <v>381</v>
      </c>
      <c r="H395" s="29">
        <v>25000</v>
      </c>
      <c r="I395" s="29">
        <v>26182.5</v>
      </c>
      <c r="J395" s="28">
        <v>34.510219907409919</v>
      </c>
      <c r="K395" s="6">
        <v>251</v>
      </c>
      <c r="L395" s="6" t="str">
        <f>VLOOKUP($G395,Data!$A:$F,6,0)</f>
        <v>successful</v>
      </c>
      <c r="M395" s="6"/>
      <c r="N395" s="6"/>
      <c r="O395" s="6"/>
    </row>
    <row r="396" spans="1:15" x14ac:dyDescent="0.45">
      <c r="A396" s="6" t="s">
        <v>8315</v>
      </c>
      <c r="B396" s="6" t="s">
        <v>8224</v>
      </c>
      <c r="C396" s="6" t="str">
        <f>VLOOKUP($B396,'Supplimental Sources'!$I$7:$K$27,2,0)</f>
        <v>United States</v>
      </c>
      <c r="D396" s="6" t="str">
        <f>VLOOKUP($B396,'Supplimental Sources'!$I$7:$K$27,3,0)</f>
        <v>United States</v>
      </c>
      <c r="E396" s="6" t="s">
        <v>8383</v>
      </c>
      <c r="F396" s="6" t="s">
        <v>8371</v>
      </c>
      <c r="G396" s="6">
        <v>382</v>
      </c>
      <c r="H396" s="29">
        <v>600</v>
      </c>
      <c r="I396" s="29">
        <v>1535</v>
      </c>
      <c r="J396" s="28">
        <v>14</v>
      </c>
      <c r="K396" s="6">
        <v>22</v>
      </c>
      <c r="L396" s="6" t="str">
        <f>VLOOKUP($G396,Data!$A:$F,6,0)</f>
        <v>successful</v>
      </c>
      <c r="M396" s="6"/>
      <c r="N396" s="6"/>
      <c r="O396" s="6"/>
    </row>
    <row r="397" spans="1:15" x14ac:dyDescent="0.45">
      <c r="A397" s="6" t="s">
        <v>8315</v>
      </c>
      <c r="B397" s="6" t="s">
        <v>8224</v>
      </c>
      <c r="C397" s="6" t="str">
        <f>VLOOKUP($B397,'Supplimental Sources'!$I$7:$K$27,2,0)</f>
        <v>United States</v>
      </c>
      <c r="D397" s="6" t="str">
        <f>VLOOKUP($B397,'Supplimental Sources'!$I$7:$K$27,3,0)</f>
        <v>United States</v>
      </c>
      <c r="E397" s="6" t="s">
        <v>8385</v>
      </c>
      <c r="F397" s="6" t="s">
        <v>8379</v>
      </c>
      <c r="G397" s="6">
        <v>383</v>
      </c>
      <c r="H397" s="29">
        <v>999</v>
      </c>
      <c r="I397" s="29">
        <v>2065</v>
      </c>
      <c r="J397" s="28">
        <v>23</v>
      </c>
      <c r="K397" s="6">
        <v>48</v>
      </c>
      <c r="L397" s="6" t="str">
        <f>VLOOKUP($G397,Data!$A:$F,6,0)</f>
        <v>successful</v>
      </c>
      <c r="M397" s="6"/>
      <c r="N397" s="6"/>
      <c r="O397" s="6"/>
    </row>
    <row r="398" spans="1:15" x14ac:dyDescent="0.45">
      <c r="A398" s="6" t="s">
        <v>8315</v>
      </c>
      <c r="B398" s="6" t="s">
        <v>8224</v>
      </c>
      <c r="C398" s="6" t="str">
        <f>VLOOKUP($B398,'Supplimental Sources'!$I$7:$K$27,2,0)</f>
        <v>United States</v>
      </c>
      <c r="D398" s="6" t="str">
        <f>VLOOKUP($B398,'Supplimental Sources'!$I$7:$K$27,3,0)</f>
        <v>United States</v>
      </c>
      <c r="E398" s="6" t="s">
        <v>8385</v>
      </c>
      <c r="F398" s="6" t="s">
        <v>8381</v>
      </c>
      <c r="G398" s="6">
        <v>384</v>
      </c>
      <c r="H398" s="29">
        <v>20000</v>
      </c>
      <c r="I398" s="29">
        <v>22421</v>
      </c>
      <c r="J398" s="28">
        <v>30</v>
      </c>
      <c r="K398" s="6">
        <v>383</v>
      </c>
      <c r="L398" s="6" t="str">
        <f>VLOOKUP($G398,Data!$A:$F,6,0)</f>
        <v>successful</v>
      </c>
      <c r="M398" s="6"/>
      <c r="N398" s="6"/>
      <c r="O398" s="6"/>
    </row>
    <row r="399" spans="1:15" x14ac:dyDescent="0.45">
      <c r="A399" s="6" t="s">
        <v>8315</v>
      </c>
      <c r="B399" s="6" t="s">
        <v>8224</v>
      </c>
      <c r="C399" s="6" t="str">
        <f>VLOOKUP($B399,'Supplimental Sources'!$I$7:$K$27,2,0)</f>
        <v>United States</v>
      </c>
      <c r="D399" s="6" t="str">
        <f>VLOOKUP($B399,'Supplimental Sources'!$I$7:$K$27,3,0)</f>
        <v>United States</v>
      </c>
      <c r="E399" s="6" t="s">
        <v>8385</v>
      </c>
      <c r="F399" s="6" t="s">
        <v>8373</v>
      </c>
      <c r="G399" s="6">
        <v>385</v>
      </c>
      <c r="H399" s="29">
        <v>25000</v>
      </c>
      <c r="I399" s="29">
        <v>26495.5</v>
      </c>
      <c r="J399" s="28">
        <v>30.041666666671517</v>
      </c>
      <c r="K399" s="6">
        <v>237</v>
      </c>
      <c r="L399" s="6" t="str">
        <f>VLOOKUP($G399,Data!$A:$F,6,0)</f>
        <v>successful</v>
      </c>
      <c r="M399" s="6"/>
      <c r="N399" s="6"/>
      <c r="O399" s="6"/>
    </row>
    <row r="400" spans="1:15" x14ac:dyDescent="0.45">
      <c r="A400" s="6" t="s">
        <v>8315</v>
      </c>
      <c r="B400" s="6" t="s">
        <v>8224</v>
      </c>
      <c r="C400" s="6" t="str">
        <f>VLOOKUP($B400,'Supplimental Sources'!$I$7:$K$27,2,0)</f>
        <v>United States</v>
      </c>
      <c r="D400" s="6" t="str">
        <f>VLOOKUP($B400,'Supplimental Sources'!$I$7:$K$27,3,0)</f>
        <v>United States</v>
      </c>
      <c r="E400" s="6" t="s">
        <v>8386</v>
      </c>
      <c r="F400" s="6" t="s">
        <v>8370</v>
      </c>
      <c r="G400" s="6">
        <v>386</v>
      </c>
      <c r="H400" s="29">
        <v>600</v>
      </c>
      <c r="I400" s="29">
        <v>601</v>
      </c>
      <c r="J400" s="28">
        <v>15</v>
      </c>
      <c r="K400" s="6">
        <v>13</v>
      </c>
      <c r="L400" s="6" t="str">
        <f>VLOOKUP($G400,Data!$A:$F,6,0)</f>
        <v>successful</v>
      </c>
      <c r="M400" s="6"/>
      <c r="N400" s="6"/>
      <c r="O400" s="6"/>
    </row>
    <row r="401" spans="1:15" x14ac:dyDescent="0.45">
      <c r="A401" s="6" t="s">
        <v>8315</v>
      </c>
      <c r="B401" s="6" t="s">
        <v>8224</v>
      </c>
      <c r="C401" s="6" t="str">
        <f>VLOOKUP($B401,'Supplimental Sources'!$I$7:$K$27,2,0)</f>
        <v>United States</v>
      </c>
      <c r="D401" s="6" t="str">
        <f>VLOOKUP($B401,'Supplimental Sources'!$I$7:$K$27,3,0)</f>
        <v>United States</v>
      </c>
      <c r="E401" s="6" t="s">
        <v>8386</v>
      </c>
      <c r="F401" s="6" t="s">
        <v>8370</v>
      </c>
      <c r="G401" s="6">
        <v>387</v>
      </c>
      <c r="H401" s="29">
        <v>38000</v>
      </c>
      <c r="I401" s="29">
        <v>81316</v>
      </c>
      <c r="J401" s="28">
        <v>30.573402777779847</v>
      </c>
      <c r="K401" s="6">
        <v>562</v>
      </c>
      <c r="L401" s="6" t="str">
        <f>VLOOKUP($G401,Data!$A:$F,6,0)</f>
        <v>successful</v>
      </c>
      <c r="M401" s="6"/>
      <c r="N401" s="6"/>
      <c r="O401" s="6"/>
    </row>
    <row r="402" spans="1:15" x14ac:dyDescent="0.45">
      <c r="A402" s="6" t="s">
        <v>8315</v>
      </c>
      <c r="B402" s="6" t="s">
        <v>8224</v>
      </c>
      <c r="C402" s="6" t="str">
        <f>VLOOKUP($B402,'Supplimental Sources'!$I$7:$K$27,2,0)</f>
        <v>United States</v>
      </c>
      <c r="D402" s="6" t="str">
        <f>VLOOKUP($B402,'Supplimental Sources'!$I$7:$K$27,3,0)</f>
        <v>United States</v>
      </c>
      <c r="E402" s="6" t="s">
        <v>8387</v>
      </c>
      <c r="F402" s="6" t="s">
        <v>8380</v>
      </c>
      <c r="G402" s="6">
        <v>388</v>
      </c>
      <c r="H402" s="29">
        <v>5000</v>
      </c>
      <c r="I402" s="29">
        <v>6308</v>
      </c>
      <c r="J402" s="28">
        <v>30</v>
      </c>
      <c r="K402" s="6">
        <v>71</v>
      </c>
      <c r="L402" s="6" t="str">
        <f>VLOOKUP($G402,Data!$A:$F,6,0)</f>
        <v>successful</v>
      </c>
      <c r="M402" s="6"/>
      <c r="N402" s="6"/>
      <c r="O402" s="6"/>
    </row>
    <row r="403" spans="1:15" x14ac:dyDescent="0.45">
      <c r="A403" s="6" t="s">
        <v>8315</v>
      </c>
      <c r="B403" s="6" t="s">
        <v>8224</v>
      </c>
      <c r="C403" s="6" t="str">
        <f>VLOOKUP($B403,'Supplimental Sources'!$I$7:$K$27,2,0)</f>
        <v>United States</v>
      </c>
      <c r="D403" s="6" t="str">
        <f>VLOOKUP($B403,'Supplimental Sources'!$I$7:$K$27,3,0)</f>
        <v>United States</v>
      </c>
      <c r="E403" s="6" t="s">
        <v>8385</v>
      </c>
      <c r="F403" s="6" t="s">
        <v>8377</v>
      </c>
      <c r="G403" s="6">
        <v>389</v>
      </c>
      <c r="H403" s="29">
        <v>68000</v>
      </c>
      <c r="I403" s="29">
        <v>123444.12</v>
      </c>
      <c r="J403" s="28">
        <v>31.894560185181035</v>
      </c>
      <c r="K403" s="6">
        <v>1510</v>
      </c>
      <c r="L403" s="6" t="str">
        <f>VLOOKUP($G403,Data!$A:$F,6,0)</f>
        <v>successful</v>
      </c>
      <c r="M403" s="6"/>
      <c r="N403" s="6"/>
      <c r="O403" s="6"/>
    </row>
    <row r="404" spans="1:15" x14ac:dyDescent="0.45">
      <c r="A404" s="6" t="s">
        <v>8315</v>
      </c>
      <c r="B404" s="6" t="s">
        <v>8224</v>
      </c>
      <c r="C404" s="6" t="str">
        <f>VLOOKUP($B404,'Supplimental Sources'!$I$7:$K$27,2,0)</f>
        <v>United States</v>
      </c>
      <c r="D404" s="6" t="str">
        <f>VLOOKUP($B404,'Supplimental Sources'!$I$7:$K$27,3,0)</f>
        <v>United States</v>
      </c>
      <c r="E404" s="6" t="s">
        <v>8386</v>
      </c>
      <c r="F404" s="6" t="s">
        <v>8379</v>
      </c>
      <c r="G404" s="6">
        <v>390</v>
      </c>
      <c r="H404" s="29">
        <v>1000</v>
      </c>
      <c r="I404" s="29">
        <v>1000</v>
      </c>
      <c r="J404" s="28">
        <v>20</v>
      </c>
      <c r="K404" s="6">
        <v>14</v>
      </c>
      <c r="L404" s="6" t="str">
        <f>VLOOKUP($G404,Data!$A:$F,6,0)</f>
        <v>successful</v>
      </c>
      <c r="M404" s="6"/>
      <c r="N404" s="6"/>
      <c r="O404" s="6"/>
    </row>
    <row r="405" spans="1:15" x14ac:dyDescent="0.45">
      <c r="A405" s="6" t="s">
        <v>8315</v>
      </c>
      <c r="B405" s="6" t="s">
        <v>8224</v>
      </c>
      <c r="C405" s="6" t="str">
        <f>VLOOKUP($B405,'Supplimental Sources'!$I$7:$K$27,2,0)</f>
        <v>United States</v>
      </c>
      <c r="D405" s="6" t="str">
        <f>VLOOKUP($B405,'Supplimental Sources'!$I$7:$K$27,3,0)</f>
        <v>United States</v>
      </c>
      <c r="E405" s="6" t="s">
        <v>8382</v>
      </c>
      <c r="F405" s="6" t="s">
        <v>8374</v>
      </c>
      <c r="G405" s="6">
        <v>391</v>
      </c>
      <c r="H405" s="29">
        <v>20000</v>
      </c>
      <c r="I405" s="29">
        <v>20122</v>
      </c>
      <c r="J405" s="28">
        <v>29.998715277783049</v>
      </c>
      <c r="K405" s="6">
        <v>193</v>
      </c>
      <c r="L405" s="6" t="str">
        <f>VLOOKUP($G405,Data!$A:$F,6,0)</f>
        <v>successful</v>
      </c>
      <c r="M405" s="6"/>
      <c r="N405" s="6"/>
      <c r="O405" s="6"/>
    </row>
    <row r="406" spans="1:15" x14ac:dyDescent="0.45">
      <c r="A406" s="6" t="s">
        <v>8315</v>
      </c>
      <c r="B406" s="6" t="s">
        <v>8224</v>
      </c>
      <c r="C406" s="6" t="str">
        <f>VLOOKUP($B406,'Supplimental Sources'!$I$7:$K$27,2,0)</f>
        <v>United States</v>
      </c>
      <c r="D406" s="6" t="str">
        <f>VLOOKUP($B406,'Supplimental Sources'!$I$7:$K$27,3,0)</f>
        <v>United States</v>
      </c>
      <c r="E406" s="6" t="s">
        <v>8382</v>
      </c>
      <c r="F406" s="6" t="s">
        <v>8371</v>
      </c>
      <c r="G406" s="6">
        <v>392</v>
      </c>
      <c r="H406" s="29">
        <v>18500</v>
      </c>
      <c r="I406" s="29">
        <v>18667</v>
      </c>
      <c r="J406" s="28">
        <v>30.407743055555329</v>
      </c>
      <c r="K406" s="6">
        <v>206</v>
      </c>
      <c r="L406" s="6" t="str">
        <f>VLOOKUP($G406,Data!$A:$F,6,0)</f>
        <v>successful</v>
      </c>
      <c r="M406" s="6"/>
      <c r="N406" s="6"/>
      <c r="O406" s="6"/>
    </row>
    <row r="407" spans="1:15" x14ac:dyDescent="0.45">
      <c r="A407" s="6" t="s">
        <v>8315</v>
      </c>
      <c r="B407" s="6" t="s">
        <v>8224</v>
      </c>
      <c r="C407" s="6" t="str">
        <f>VLOOKUP($B407,'Supplimental Sources'!$I$7:$K$27,2,0)</f>
        <v>United States</v>
      </c>
      <c r="D407" s="6" t="str">
        <f>VLOOKUP($B407,'Supplimental Sources'!$I$7:$K$27,3,0)</f>
        <v>United States</v>
      </c>
      <c r="E407" s="6" t="s">
        <v>8384</v>
      </c>
      <c r="F407" s="6" t="s">
        <v>8372</v>
      </c>
      <c r="G407" s="6">
        <v>393</v>
      </c>
      <c r="H407" s="29">
        <v>50000</v>
      </c>
      <c r="I407" s="29">
        <v>55223</v>
      </c>
      <c r="J407" s="28">
        <v>31</v>
      </c>
      <c r="K407" s="6">
        <v>351</v>
      </c>
      <c r="L407" s="6" t="str">
        <f>VLOOKUP($G407,Data!$A:$F,6,0)</f>
        <v>successful</v>
      </c>
      <c r="M407" s="6"/>
      <c r="N407" s="6"/>
      <c r="O407" s="6"/>
    </row>
    <row r="408" spans="1:15" x14ac:dyDescent="0.45">
      <c r="A408" s="6" t="s">
        <v>8315</v>
      </c>
      <c r="B408" s="6" t="s">
        <v>8227</v>
      </c>
      <c r="C408" s="6" t="str">
        <f>VLOOKUP($B408,'Supplimental Sources'!$I$7:$K$27,2,0)</f>
        <v>Spain</v>
      </c>
      <c r="D408" s="6" t="str">
        <f>VLOOKUP($B408,'Supplimental Sources'!$I$7:$K$27,3,0)</f>
        <v>European Union</v>
      </c>
      <c r="E408" s="6" t="s">
        <v>8387</v>
      </c>
      <c r="F408" s="6" t="s">
        <v>8377</v>
      </c>
      <c r="G408" s="6">
        <v>394</v>
      </c>
      <c r="H408" s="29">
        <v>4700</v>
      </c>
      <c r="I408" s="29">
        <v>5259</v>
      </c>
      <c r="J408" s="28">
        <v>59.958333333335759</v>
      </c>
      <c r="K408" s="6">
        <v>50</v>
      </c>
      <c r="L408" s="6" t="str">
        <f>VLOOKUP($G408,Data!$A:$F,6,0)</f>
        <v>successful</v>
      </c>
      <c r="M408" s="6"/>
      <c r="N408" s="6"/>
      <c r="O408" s="6"/>
    </row>
    <row r="409" spans="1:15" x14ac:dyDescent="0.45">
      <c r="A409" s="6" t="s">
        <v>8315</v>
      </c>
      <c r="B409" s="6" t="s">
        <v>8224</v>
      </c>
      <c r="C409" s="6" t="str">
        <f>VLOOKUP($B409,'Supplimental Sources'!$I$7:$K$27,2,0)</f>
        <v>United States</v>
      </c>
      <c r="D409" s="6" t="str">
        <f>VLOOKUP($B409,'Supplimental Sources'!$I$7:$K$27,3,0)</f>
        <v>United States</v>
      </c>
      <c r="E409" s="6" t="s">
        <v>8383</v>
      </c>
      <c r="F409" s="6" t="s">
        <v>8378</v>
      </c>
      <c r="G409" s="6">
        <v>395</v>
      </c>
      <c r="H409" s="29">
        <v>10000</v>
      </c>
      <c r="I409" s="29">
        <v>10804.45</v>
      </c>
      <c r="J409" s="28">
        <v>35.987962962964957</v>
      </c>
      <c r="K409" s="6">
        <v>184</v>
      </c>
      <c r="L409" s="6" t="str">
        <f>VLOOKUP($G409,Data!$A:$F,6,0)</f>
        <v>successful</v>
      </c>
      <c r="M409" s="6"/>
      <c r="N409" s="6"/>
      <c r="O409" s="6"/>
    </row>
    <row r="410" spans="1:15" x14ac:dyDescent="0.45">
      <c r="A410" s="6" t="s">
        <v>8315</v>
      </c>
      <c r="B410" s="6" t="s">
        <v>8224</v>
      </c>
      <c r="C410" s="6" t="str">
        <f>VLOOKUP($B410,'Supplimental Sources'!$I$7:$K$27,2,0)</f>
        <v>United States</v>
      </c>
      <c r="D410" s="6" t="str">
        <f>VLOOKUP($B410,'Supplimental Sources'!$I$7:$K$27,3,0)</f>
        <v>United States</v>
      </c>
      <c r="E410" s="6" t="s">
        <v>8383</v>
      </c>
      <c r="F410" s="6" t="s">
        <v>8380</v>
      </c>
      <c r="G410" s="6">
        <v>396</v>
      </c>
      <c r="H410" s="29">
        <v>15000</v>
      </c>
      <c r="I410" s="29">
        <v>16000</v>
      </c>
      <c r="J410" s="28">
        <v>15</v>
      </c>
      <c r="K410" s="6">
        <v>196</v>
      </c>
      <c r="L410" s="6" t="str">
        <f>VLOOKUP($G410,Data!$A:$F,6,0)</f>
        <v>successful</v>
      </c>
      <c r="M410" s="6"/>
      <c r="N410" s="6"/>
      <c r="O410" s="6"/>
    </row>
    <row r="411" spans="1:15" x14ac:dyDescent="0.45">
      <c r="A411" s="6" t="s">
        <v>8315</v>
      </c>
      <c r="B411" s="6" t="s">
        <v>8224</v>
      </c>
      <c r="C411" s="6" t="str">
        <f>VLOOKUP($B411,'Supplimental Sources'!$I$7:$K$27,2,0)</f>
        <v>United States</v>
      </c>
      <c r="D411" s="6" t="str">
        <f>VLOOKUP($B411,'Supplimental Sources'!$I$7:$K$27,3,0)</f>
        <v>United States</v>
      </c>
      <c r="E411" s="6" t="s">
        <v>8375</v>
      </c>
      <c r="F411" s="6" t="s">
        <v>8370</v>
      </c>
      <c r="G411" s="6">
        <v>397</v>
      </c>
      <c r="H411" s="29">
        <v>12444</v>
      </c>
      <c r="I411" s="29">
        <v>12929.35</v>
      </c>
      <c r="J411" s="28">
        <v>42.379120370365854</v>
      </c>
      <c r="K411" s="6">
        <v>229</v>
      </c>
      <c r="L411" s="6" t="str">
        <f>VLOOKUP($G411,Data!$A:$F,6,0)</f>
        <v>successful</v>
      </c>
      <c r="M411" s="6"/>
      <c r="N411" s="6"/>
      <c r="O411" s="6"/>
    </row>
    <row r="412" spans="1:15" x14ac:dyDescent="0.45">
      <c r="A412" s="6" t="s">
        <v>8315</v>
      </c>
      <c r="B412" s="6" t="s">
        <v>8224</v>
      </c>
      <c r="C412" s="6" t="str">
        <f>VLOOKUP($B412,'Supplimental Sources'!$I$7:$K$27,2,0)</f>
        <v>United States</v>
      </c>
      <c r="D412" s="6" t="str">
        <f>VLOOKUP($B412,'Supplimental Sources'!$I$7:$K$27,3,0)</f>
        <v>United States</v>
      </c>
      <c r="E412" s="6" t="s">
        <v>8386</v>
      </c>
      <c r="F412" s="6" t="s">
        <v>8378</v>
      </c>
      <c r="G412" s="6">
        <v>398</v>
      </c>
      <c r="H412" s="29">
        <v>7500</v>
      </c>
      <c r="I412" s="29">
        <v>9387</v>
      </c>
      <c r="J412" s="28">
        <v>45</v>
      </c>
      <c r="K412" s="6">
        <v>67</v>
      </c>
      <c r="L412" s="6" t="str">
        <f>VLOOKUP($G412,Data!$A:$F,6,0)</f>
        <v>successful</v>
      </c>
      <c r="M412" s="6"/>
      <c r="N412" s="6"/>
      <c r="O412" s="6"/>
    </row>
    <row r="413" spans="1:15" x14ac:dyDescent="0.45">
      <c r="A413" s="6" t="s">
        <v>8315</v>
      </c>
      <c r="B413" s="6" t="s">
        <v>8225</v>
      </c>
      <c r="C413" s="6" t="str">
        <f>VLOOKUP($B413,'Supplimental Sources'!$I$7:$K$27,2,0)</f>
        <v>United Kingdom</v>
      </c>
      <c r="D413" s="6" t="str">
        <f>VLOOKUP($B413,'Supplimental Sources'!$I$7:$K$27,3,0)</f>
        <v>United Kingdom</v>
      </c>
      <c r="E413" s="6" t="s">
        <v>8387</v>
      </c>
      <c r="F413" s="6" t="s">
        <v>8374</v>
      </c>
      <c r="G413" s="6">
        <v>399</v>
      </c>
      <c r="H413" s="29">
        <v>20000</v>
      </c>
      <c r="I413" s="29">
        <v>21361</v>
      </c>
      <c r="J413" s="28">
        <v>30.624224537037662</v>
      </c>
      <c r="K413" s="6">
        <v>95</v>
      </c>
      <c r="L413" s="6" t="str">
        <f>VLOOKUP($G413,Data!$A:$F,6,0)</f>
        <v>successful</v>
      </c>
      <c r="M413" s="6"/>
      <c r="N413" s="6"/>
      <c r="O413" s="6"/>
    </row>
    <row r="414" spans="1:15" x14ac:dyDescent="0.45">
      <c r="A414" s="6" t="s">
        <v>8315</v>
      </c>
      <c r="B414" s="6" t="s">
        <v>8224</v>
      </c>
      <c r="C414" s="6" t="str">
        <f>VLOOKUP($B414,'Supplimental Sources'!$I$7:$K$27,2,0)</f>
        <v>United States</v>
      </c>
      <c r="D414" s="6" t="str">
        <f>VLOOKUP($B414,'Supplimental Sources'!$I$7:$K$27,3,0)</f>
        <v>United States</v>
      </c>
      <c r="E414" s="6" t="s">
        <v>8385</v>
      </c>
      <c r="F414" s="6" t="s">
        <v>8379</v>
      </c>
      <c r="G414" s="6">
        <v>400</v>
      </c>
      <c r="H414" s="29">
        <v>10000</v>
      </c>
      <c r="I414" s="29">
        <v>11230.25</v>
      </c>
      <c r="J414" s="28">
        <v>30.509872685186565</v>
      </c>
      <c r="K414" s="6">
        <v>62</v>
      </c>
      <c r="L414" s="6" t="str">
        <f>VLOOKUP($G414,Data!$A:$F,6,0)</f>
        <v>successful</v>
      </c>
      <c r="M414" s="6"/>
      <c r="N414" s="6"/>
      <c r="O414" s="6"/>
    </row>
    <row r="415" spans="1:15" x14ac:dyDescent="0.45">
      <c r="A415" s="6" t="s">
        <v>8315</v>
      </c>
      <c r="B415" s="6" t="s">
        <v>8224</v>
      </c>
      <c r="C415" s="6" t="str">
        <f>VLOOKUP($B415,'Supplimental Sources'!$I$7:$K$27,2,0)</f>
        <v>United States</v>
      </c>
      <c r="D415" s="6" t="str">
        <f>VLOOKUP($B415,'Supplimental Sources'!$I$7:$K$27,3,0)</f>
        <v>United States</v>
      </c>
      <c r="E415" s="6" t="s">
        <v>8382</v>
      </c>
      <c r="F415" s="6" t="s">
        <v>8370</v>
      </c>
      <c r="G415" s="6">
        <v>401</v>
      </c>
      <c r="H415" s="29">
        <v>50000</v>
      </c>
      <c r="I415" s="29">
        <v>51906</v>
      </c>
      <c r="J415" s="28">
        <v>30</v>
      </c>
      <c r="K415" s="6">
        <v>73</v>
      </c>
      <c r="L415" s="6" t="str">
        <f>VLOOKUP($G415,Data!$A:$F,6,0)</f>
        <v>successful</v>
      </c>
      <c r="M415" s="6"/>
      <c r="N415" s="6"/>
      <c r="O415" s="6"/>
    </row>
    <row r="416" spans="1:15" x14ac:dyDescent="0.45">
      <c r="A416" s="6" t="s">
        <v>8315</v>
      </c>
      <c r="B416" s="6" t="s">
        <v>8224</v>
      </c>
      <c r="C416" s="6" t="str">
        <f>VLOOKUP($B416,'Supplimental Sources'!$I$7:$K$27,2,0)</f>
        <v>United States</v>
      </c>
      <c r="D416" s="6" t="str">
        <f>VLOOKUP($B416,'Supplimental Sources'!$I$7:$K$27,3,0)</f>
        <v>United States</v>
      </c>
      <c r="E416" s="6" t="s">
        <v>8386</v>
      </c>
      <c r="F416" s="6" t="s">
        <v>8373</v>
      </c>
      <c r="G416" s="6">
        <v>402</v>
      </c>
      <c r="H416" s="29">
        <v>2000</v>
      </c>
      <c r="I416" s="29">
        <v>2833</v>
      </c>
      <c r="J416" s="28">
        <v>21.041666666671517</v>
      </c>
      <c r="K416" s="6">
        <v>43</v>
      </c>
      <c r="L416" s="6" t="str">
        <f>VLOOKUP($G416,Data!$A:$F,6,0)</f>
        <v>successful</v>
      </c>
      <c r="M416" s="6"/>
      <c r="N416" s="6"/>
      <c r="O416" s="6"/>
    </row>
    <row r="417" spans="1:15" x14ac:dyDescent="0.45">
      <c r="A417" s="6" t="s">
        <v>8315</v>
      </c>
      <c r="B417" s="6" t="s">
        <v>8224</v>
      </c>
      <c r="C417" s="6" t="str">
        <f>VLOOKUP($B417,'Supplimental Sources'!$I$7:$K$27,2,0)</f>
        <v>United States</v>
      </c>
      <c r="D417" s="6" t="str">
        <f>VLOOKUP($B417,'Supplimental Sources'!$I$7:$K$27,3,0)</f>
        <v>United States</v>
      </c>
      <c r="E417" s="6" t="s">
        <v>8382</v>
      </c>
      <c r="F417" s="6" t="s">
        <v>8380</v>
      </c>
      <c r="G417" s="6">
        <v>403</v>
      </c>
      <c r="H417" s="29">
        <v>5000</v>
      </c>
      <c r="I417" s="29">
        <v>5263</v>
      </c>
      <c r="J417" s="28">
        <v>46.986562500002037</v>
      </c>
      <c r="K417" s="6">
        <v>70</v>
      </c>
      <c r="L417" s="6" t="str">
        <f>VLOOKUP($G417,Data!$A:$F,6,0)</f>
        <v>successful</v>
      </c>
      <c r="M417" s="6"/>
      <c r="N417" s="6"/>
      <c r="O417" s="6"/>
    </row>
    <row r="418" spans="1:15" x14ac:dyDescent="0.45">
      <c r="A418" s="6" t="s">
        <v>8315</v>
      </c>
      <c r="B418" s="6" t="s">
        <v>8224</v>
      </c>
      <c r="C418" s="6" t="str">
        <f>VLOOKUP($B418,'Supplimental Sources'!$I$7:$K$27,2,0)</f>
        <v>United States</v>
      </c>
      <c r="D418" s="6" t="str">
        <f>VLOOKUP($B418,'Supplimental Sources'!$I$7:$K$27,3,0)</f>
        <v>United States</v>
      </c>
      <c r="E418" s="6" t="s">
        <v>8385</v>
      </c>
      <c r="F418" s="6" t="s">
        <v>8376</v>
      </c>
      <c r="G418" s="6">
        <v>404</v>
      </c>
      <c r="H418" s="29">
        <v>35000</v>
      </c>
      <c r="I418" s="29">
        <v>36082</v>
      </c>
      <c r="J418" s="28">
        <v>29.33307870371209</v>
      </c>
      <c r="K418" s="6">
        <v>271</v>
      </c>
      <c r="L418" s="6" t="str">
        <f>VLOOKUP($G418,Data!$A:$F,6,0)</f>
        <v>successful</v>
      </c>
      <c r="M418" s="6"/>
      <c r="N418" s="6"/>
      <c r="O418" s="6"/>
    </row>
    <row r="419" spans="1:15" x14ac:dyDescent="0.45">
      <c r="A419" s="6" t="s">
        <v>8315</v>
      </c>
      <c r="B419" s="6" t="s">
        <v>8224</v>
      </c>
      <c r="C419" s="6" t="str">
        <f>VLOOKUP($B419,'Supplimental Sources'!$I$7:$K$27,2,0)</f>
        <v>United States</v>
      </c>
      <c r="D419" s="6" t="str">
        <f>VLOOKUP($B419,'Supplimental Sources'!$I$7:$K$27,3,0)</f>
        <v>United States</v>
      </c>
      <c r="E419" s="6" t="s">
        <v>8385</v>
      </c>
      <c r="F419" s="6" t="s">
        <v>8377</v>
      </c>
      <c r="G419" s="6">
        <v>405</v>
      </c>
      <c r="H419" s="29">
        <v>2820</v>
      </c>
      <c r="I419" s="29">
        <v>3036</v>
      </c>
      <c r="J419" s="28">
        <v>30</v>
      </c>
      <c r="K419" s="6">
        <v>55</v>
      </c>
      <c r="L419" s="6" t="str">
        <f>VLOOKUP($G419,Data!$A:$F,6,0)</f>
        <v>successful</v>
      </c>
      <c r="M419" s="6"/>
      <c r="N419" s="6"/>
      <c r="O419" s="6"/>
    </row>
    <row r="420" spans="1:15" x14ac:dyDescent="0.45">
      <c r="A420" s="6" t="s">
        <v>8315</v>
      </c>
      <c r="B420" s="6" t="s">
        <v>8224</v>
      </c>
      <c r="C420" s="6" t="str">
        <f>VLOOKUP($B420,'Supplimental Sources'!$I$7:$K$27,2,0)</f>
        <v>United States</v>
      </c>
      <c r="D420" s="6" t="str">
        <f>VLOOKUP($B420,'Supplimental Sources'!$I$7:$K$27,3,0)</f>
        <v>United States</v>
      </c>
      <c r="E420" s="6" t="s">
        <v>8382</v>
      </c>
      <c r="F420" s="6" t="s">
        <v>8379</v>
      </c>
      <c r="G420" s="6">
        <v>406</v>
      </c>
      <c r="H420" s="29">
        <v>2800</v>
      </c>
      <c r="I420" s="29">
        <v>3015.73</v>
      </c>
      <c r="J420" s="28">
        <v>34.08684027777781</v>
      </c>
      <c r="K420" s="6">
        <v>35</v>
      </c>
      <c r="L420" s="6" t="str">
        <f>VLOOKUP($G420,Data!$A:$F,6,0)</f>
        <v>successful</v>
      </c>
      <c r="M420" s="6"/>
      <c r="N420" s="6"/>
      <c r="O420" s="6"/>
    </row>
    <row r="421" spans="1:15" x14ac:dyDescent="0.45">
      <c r="A421" s="6" t="s">
        <v>8315</v>
      </c>
      <c r="B421" s="6" t="s">
        <v>8224</v>
      </c>
      <c r="C421" s="6" t="str">
        <f>VLOOKUP($B421,'Supplimental Sources'!$I$7:$K$27,2,0)</f>
        <v>United States</v>
      </c>
      <c r="D421" s="6" t="str">
        <f>VLOOKUP($B421,'Supplimental Sources'!$I$7:$K$27,3,0)</f>
        <v>United States</v>
      </c>
      <c r="E421" s="6" t="s">
        <v>8382</v>
      </c>
      <c r="F421" s="6" t="s">
        <v>8372</v>
      </c>
      <c r="G421" s="6">
        <v>407</v>
      </c>
      <c r="H421" s="29">
        <v>2000</v>
      </c>
      <c r="I421" s="29">
        <v>2031</v>
      </c>
      <c r="J421" s="28">
        <v>60.041666666671517</v>
      </c>
      <c r="K421" s="6">
        <v>22</v>
      </c>
      <c r="L421" s="6" t="str">
        <f>VLOOKUP($G421,Data!$A:$F,6,0)</f>
        <v>successful</v>
      </c>
      <c r="M421" s="6"/>
      <c r="N421" s="6"/>
      <c r="O421" s="6"/>
    </row>
    <row r="422" spans="1:15" x14ac:dyDescent="0.45">
      <c r="A422" s="6" t="s">
        <v>8315</v>
      </c>
      <c r="B422" s="6" t="s">
        <v>8224</v>
      </c>
      <c r="C422" s="6" t="str">
        <f>VLOOKUP($B422,'Supplimental Sources'!$I$7:$K$27,2,0)</f>
        <v>United States</v>
      </c>
      <c r="D422" s="6" t="str">
        <f>VLOOKUP($B422,'Supplimental Sources'!$I$7:$K$27,3,0)</f>
        <v>United States</v>
      </c>
      <c r="E422" s="6" t="s">
        <v>8384</v>
      </c>
      <c r="F422" s="6" t="s">
        <v>8372</v>
      </c>
      <c r="G422" s="6">
        <v>408</v>
      </c>
      <c r="H422" s="29">
        <v>6000</v>
      </c>
      <c r="I422" s="29">
        <v>6086.26</v>
      </c>
      <c r="J422" s="28">
        <v>40.041666666664241</v>
      </c>
      <c r="K422" s="6">
        <v>38</v>
      </c>
      <c r="L422" s="6" t="str">
        <f>VLOOKUP($G422,Data!$A:$F,6,0)</f>
        <v>successful</v>
      </c>
      <c r="M422" s="6"/>
      <c r="N422" s="6"/>
      <c r="O422" s="6"/>
    </row>
    <row r="423" spans="1:15" x14ac:dyDescent="0.45">
      <c r="A423" s="6" t="s">
        <v>8315</v>
      </c>
      <c r="B423" s="6" t="s">
        <v>8225</v>
      </c>
      <c r="C423" s="6" t="str">
        <f>VLOOKUP($B423,'Supplimental Sources'!$I$7:$K$27,2,0)</f>
        <v>United Kingdom</v>
      </c>
      <c r="D423" s="6" t="str">
        <f>VLOOKUP($B423,'Supplimental Sources'!$I$7:$K$27,3,0)</f>
        <v>United Kingdom</v>
      </c>
      <c r="E423" s="6" t="s">
        <v>8387</v>
      </c>
      <c r="F423" s="6" t="s">
        <v>8380</v>
      </c>
      <c r="G423" s="6">
        <v>409</v>
      </c>
      <c r="H423" s="29">
        <v>500</v>
      </c>
      <c r="I423" s="29">
        <v>684</v>
      </c>
      <c r="J423" s="28">
        <v>30</v>
      </c>
      <c r="K423" s="6">
        <v>15</v>
      </c>
      <c r="L423" s="6" t="str">
        <f>VLOOKUP($G423,Data!$A:$F,6,0)</f>
        <v>successful</v>
      </c>
      <c r="M423" s="6"/>
      <c r="N423" s="6"/>
      <c r="O423" s="6"/>
    </row>
    <row r="424" spans="1:15" x14ac:dyDescent="0.45">
      <c r="A424" s="6" t="s">
        <v>8315</v>
      </c>
      <c r="B424" s="6" t="s">
        <v>8229</v>
      </c>
      <c r="C424" s="6" t="str">
        <f>VLOOKUP($B424,'Supplimental Sources'!$I$7:$K$27,2,0)</f>
        <v>Canada</v>
      </c>
      <c r="D424" s="6" t="str">
        <f>VLOOKUP($B424,'Supplimental Sources'!$I$7:$K$27,3,0)</f>
        <v>Canada</v>
      </c>
      <c r="E424" s="6" t="s">
        <v>8386</v>
      </c>
      <c r="F424" s="6" t="s">
        <v>8379</v>
      </c>
      <c r="G424" s="6">
        <v>410</v>
      </c>
      <c r="H424" s="29">
        <v>1000</v>
      </c>
      <c r="I424" s="29">
        <v>1283</v>
      </c>
      <c r="J424" s="28">
        <v>60</v>
      </c>
      <c r="K424" s="6">
        <v>7</v>
      </c>
      <c r="L424" s="6" t="str">
        <f>VLOOKUP($G424,Data!$A:$F,6,0)</f>
        <v>successful</v>
      </c>
      <c r="M424" s="6"/>
      <c r="N424" s="6"/>
      <c r="O424" s="6"/>
    </row>
    <row r="425" spans="1:15" x14ac:dyDescent="0.45">
      <c r="A425" s="6" t="s">
        <v>8315</v>
      </c>
      <c r="B425" s="6" t="s">
        <v>8224</v>
      </c>
      <c r="C425" s="6" t="str">
        <f>VLOOKUP($B425,'Supplimental Sources'!$I$7:$K$27,2,0)</f>
        <v>United States</v>
      </c>
      <c r="D425" s="6" t="str">
        <f>VLOOKUP($B425,'Supplimental Sources'!$I$7:$K$27,3,0)</f>
        <v>United States</v>
      </c>
      <c r="E425" s="6" t="s">
        <v>8384</v>
      </c>
      <c r="F425" s="6" t="s">
        <v>8374</v>
      </c>
      <c r="G425" s="6">
        <v>411</v>
      </c>
      <c r="H425" s="29">
        <v>30000</v>
      </c>
      <c r="I425" s="29">
        <v>30315</v>
      </c>
      <c r="J425" s="28">
        <v>32.032361111116188</v>
      </c>
      <c r="K425" s="6">
        <v>241</v>
      </c>
      <c r="L425" s="6" t="str">
        <f>VLOOKUP($G425,Data!$A:$F,6,0)</f>
        <v>successful</v>
      </c>
      <c r="M425" s="6"/>
      <c r="N425" s="6"/>
      <c r="O425" s="6"/>
    </row>
    <row r="426" spans="1:15" x14ac:dyDescent="0.45">
      <c r="A426" s="6" t="s">
        <v>8315</v>
      </c>
      <c r="B426" s="6" t="s">
        <v>8224</v>
      </c>
      <c r="C426" s="6" t="str">
        <f>VLOOKUP($B426,'Supplimental Sources'!$I$7:$K$27,2,0)</f>
        <v>United States</v>
      </c>
      <c r="D426" s="6" t="str">
        <f>VLOOKUP($B426,'Supplimental Sources'!$I$7:$K$27,3,0)</f>
        <v>United States</v>
      </c>
      <c r="E426" s="6" t="s">
        <v>8383</v>
      </c>
      <c r="F426" s="6" t="s">
        <v>8370</v>
      </c>
      <c r="G426" s="6">
        <v>412</v>
      </c>
      <c r="H426" s="29">
        <v>2500</v>
      </c>
      <c r="I426" s="29">
        <v>3171</v>
      </c>
      <c r="J426" s="28">
        <v>16</v>
      </c>
      <c r="K426" s="6">
        <v>55</v>
      </c>
      <c r="L426" s="6" t="str">
        <f>VLOOKUP($G426,Data!$A:$F,6,0)</f>
        <v>successful</v>
      </c>
      <c r="M426" s="6"/>
      <c r="N426" s="6"/>
      <c r="O426" s="6"/>
    </row>
    <row r="427" spans="1:15" x14ac:dyDescent="0.45">
      <c r="A427" s="6" t="s">
        <v>8315</v>
      </c>
      <c r="B427" s="6" t="s">
        <v>8224</v>
      </c>
      <c r="C427" s="6" t="str">
        <f>VLOOKUP($B427,'Supplimental Sources'!$I$7:$K$27,2,0)</f>
        <v>United States</v>
      </c>
      <c r="D427" s="6" t="str">
        <f>VLOOKUP($B427,'Supplimental Sources'!$I$7:$K$27,3,0)</f>
        <v>United States</v>
      </c>
      <c r="E427" s="6" t="s">
        <v>8383</v>
      </c>
      <c r="F427" s="6" t="s">
        <v>8380</v>
      </c>
      <c r="G427" s="6">
        <v>413</v>
      </c>
      <c r="H427" s="29">
        <v>12800</v>
      </c>
      <c r="I427" s="29">
        <v>13451</v>
      </c>
      <c r="J427" s="28">
        <v>30</v>
      </c>
      <c r="K427" s="6">
        <v>171</v>
      </c>
      <c r="L427" s="6" t="str">
        <f>VLOOKUP($G427,Data!$A:$F,6,0)</f>
        <v>successful</v>
      </c>
      <c r="M427" s="6"/>
      <c r="N427" s="6"/>
      <c r="O427" s="6"/>
    </row>
    <row r="428" spans="1:15" x14ac:dyDescent="0.45">
      <c r="A428" s="6" t="s">
        <v>8315</v>
      </c>
      <c r="B428" s="6" t="s">
        <v>8224</v>
      </c>
      <c r="C428" s="6" t="str">
        <f>VLOOKUP($B428,'Supplimental Sources'!$I$7:$K$27,2,0)</f>
        <v>United States</v>
      </c>
      <c r="D428" s="6" t="str">
        <f>VLOOKUP($B428,'Supplimental Sources'!$I$7:$K$27,3,0)</f>
        <v>United States</v>
      </c>
      <c r="E428" s="6" t="s">
        <v>8384</v>
      </c>
      <c r="F428" s="6" t="s">
        <v>8372</v>
      </c>
      <c r="G428" s="6">
        <v>414</v>
      </c>
      <c r="H428" s="29">
        <v>18500</v>
      </c>
      <c r="I428" s="29">
        <v>19028</v>
      </c>
      <c r="J428" s="28">
        <v>30</v>
      </c>
      <c r="K428" s="6">
        <v>208</v>
      </c>
      <c r="L428" s="6" t="str">
        <f>VLOOKUP($G428,Data!$A:$F,6,0)</f>
        <v>successful</v>
      </c>
      <c r="M428" s="6"/>
      <c r="N428" s="6"/>
      <c r="O428" s="6"/>
    </row>
    <row r="429" spans="1:15" x14ac:dyDescent="0.45">
      <c r="A429" s="6" t="s">
        <v>8315</v>
      </c>
      <c r="B429" s="6" t="s">
        <v>8229</v>
      </c>
      <c r="C429" s="6" t="str">
        <f>VLOOKUP($B429,'Supplimental Sources'!$I$7:$K$27,2,0)</f>
        <v>Canada</v>
      </c>
      <c r="D429" s="6" t="str">
        <f>VLOOKUP($B429,'Supplimental Sources'!$I$7:$K$27,3,0)</f>
        <v>Canada</v>
      </c>
      <c r="E429" s="6" t="s">
        <v>8385</v>
      </c>
      <c r="F429" s="6" t="s">
        <v>8372</v>
      </c>
      <c r="G429" s="6">
        <v>415</v>
      </c>
      <c r="H429" s="29">
        <v>1400</v>
      </c>
      <c r="I429" s="29">
        <v>1430.06</v>
      </c>
      <c r="J429" s="28">
        <v>24.648124999999709</v>
      </c>
      <c r="K429" s="6">
        <v>21</v>
      </c>
      <c r="L429" s="6" t="str">
        <f>VLOOKUP($G429,Data!$A:$F,6,0)</f>
        <v>successful</v>
      </c>
      <c r="M429" s="6"/>
      <c r="N429" s="6"/>
      <c r="O429" s="6"/>
    </row>
    <row r="430" spans="1:15" x14ac:dyDescent="0.45">
      <c r="A430" s="6" t="s">
        <v>8315</v>
      </c>
      <c r="B430" s="6" t="s">
        <v>8224</v>
      </c>
      <c r="C430" s="6" t="str">
        <f>VLOOKUP($B430,'Supplimental Sources'!$I$7:$K$27,2,0)</f>
        <v>United States</v>
      </c>
      <c r="D430" s="6" t="str">
        <f>VLOOKUP($B430,'Supplimental Sources'!$I$7:$K$27,3,0)</f>
        <v>United States</v>
      </c>
      <c r="E430" s="6" t="s">
        <v>8385</v>
      </c>
      <c r="F430" s="6" t="s">
        <v>8376</v>
      </c>
      <c r="G430" s="6">
        <v>416</v>
      </c>
      <c r="H430" s="29">
        <v>1000</v>
      </c>
      <c r="I430" s="29">
        <v>1202.17</v>
      </c>
      <c r="J430" s="28">
        <v>30</v>
      </c>
      <c r="K430" s="6">
        <v>25</v>
      </c>
      <c r="L430" s="6" t="str">
        <f>VLOOKUP($G430,Data!$A:$F,6,0)</f>
        <v>successful</v>
      </c>
      <c r="M430" s="6"/>
      <c r="N430" s="6"/>
      <c r="O430" s="6"/>
    </row>
    <row r="431" spans="1:15" x14ac:dyDescent="0.45">
      <c r="A431" s="6" t="s">
        <v>8315</v>
      </c>
      <c r="B431" s="6" t="s">
        <v>8224</v>
      </c>
      <c r="C431" s="6" t="str">
        <f>VLOOKUP($B431,'Supplimental Sources'!$I$7:$K$27,2,0)</f>
        <v>United States</v>
      </c>
      <c r="D431" s="6" t="str">
        <f>VLOOKUP($B431,'Supplimental Sources'!$I$7:$K$27,3,0)</f>
        <v>United States</v>
      </c>
      <c r="E431" s="6" t="s">
        <v>8384</v>
      </c>
      <c r="F431" s="6" t="s">
        <v>8378</v>
      </c>
      <c r="G431" s="6">
        <v>417</v>
      </c>
      <c r="H431" s="29">
        <v>10500</v>
      </c>
      <c r="I431" s="29">
        <v>10526</v>
      </c>
      <c r="J431" s="28">
        <v>11.218981481484661</v>
      </c>
      <c r="K431" s="6">
        <v>52</v>
      </c>
      <c r="L431" s="6" t="str">
        <f>VLOOKUP($G431,Data!$A:$F,6,0)</f>
        <v>successful</v>
      </c>
      <c r="M431" s="6"/>
      <c r="N431" s="6"/>
      <c r="O431" s="6"/>
    </row>
    <row r="432" spans="1:15" x14ac:dyDescent="0.45">
      <c r="A432" s="6" t="s">
        <v>8315</v>
      </c>
      <c r="B432" s="6" t="s">
        <v>8224</v>
      </c>
      <c r="C432" s="6" t="str">
        <f>VLOOKUP($B432,'Supplimental Sources'!$I$7:$K$27,2,0)</f>
        <v>United States</v>
      </c>
      <c r="D432" s="6" t="str">
        <f>VLOOKUP($B432,'Supplimental Sources'!$I$7:$K$27,3,0)</f>
        <v>United States</v>
      </c>
      <c r="E432" s="6" t="s">
        <v>8386</v>
      </c>
      <c r="F432" s="6" t="s">
        <v>8380</v>
      </c>
      <c r="G432" s="6">
        <v>418</v>
      </c>
      <c r="H432" s="29">
        <v>22400</v>
      </c>
      <c r="I432" s="29">
        <v>22542</v>
      </c>
      <c r="J432" s="28">
        <v>30</v>
      </c>
      <c r="K432" s="6">
        <v>104</v>
      </c>
      <c r="L432" s="6" t="str">
        <f>VLOOKUP($G432,Data!$A:$F,6,0)</f>
        <v>successful</v>
      </c>
      <c r="M432" s="6"/>
      <c r="N432" s="6"/>
      <c r="O432" s="6"/>
    </row>
    <row r="433" spans="1:15" x14ac:dyDescent="0.45">
      <c r="A433" s="6" t="s">
        <v>8315</v>
      </c>
      <c r="B433" s="6" t="s">
        <v>8224</v>
      </c>
      <c r="C433" s="6" t="str">
        <f>VLOOKUP($B433,'Supplimental Sources'!$I$7:$K$27,2,0)</f>
        <v>United States</v>
      </c>
      <c r="D433" s="6" t="str">
        <f>VLOOKUP($B433,'Supplimental Sources'!$I$7:$K$27,3,0)</f>
        <v>United States</v>
      </c>
      <c r="E433" s="6" t="s">
        <v>8384</v>
      </c>
      <c r="F433" s="6" t="s">
        <v>8379</v>
      </c>
      <c r="G433" s="6">
        <v>419</v>
      </c>
      <c r="H433" s="29">
        <v>8000</v>
      </c>
      <c r="I433" s="29">
        <v>8035</v>
      </c>
      <c r="J433" s="28">
        <v>60</v>
      </c>
      <c r="K433" s="6">
        <v>73</v>
      </c>
      <c r="L433" s="6" t="str">
        <f>VLOOKUP($G433,Data!$A:$F,6,0)</f>
        <v>successful</v>
      </c>
      <c r="M433" s="6"/>
      <c r="N433" s="6"/>
      <c r="O433" s="6"/>
    </row>
    <row r="434" spans="1:15" x14ac:dyDescent="0.45">
      <c r="A434" s="6" t="s">
        <v>8316</v>
      </c>
      <c r="B434" s="6" t="s">
        <v>8224</v>
      </c>
      <c r="C434" s="6" t="str">
        <f>VLOOKUP($B434,'Supplimental Sources'!$I$7:$K$27,2,0)</f>
        <v>United States</v>
      </c>
      <c r="D434" s="6" t="str">
        <f>VLOOKUP($B434,'Supplimental Sources'!$I$7:$K$27,3,0)</f>
        <v>United States</v>
      </c>
      <c r="E434" s="6" t="s">
        <v>8385</v>
      </c>
      <c r="F434" s="6" t="s">
        <v>8377</v>
      </c>
      <c r="G434" s="6">
        <v>420</v>
      </c>
      <c r="H434" s="29">
        <v>3300</v>
      </c>
      <c r="I434" s="29">
        <v>14.5</v>
      </c>
      <c r="J434" s="28">
        <v>29.958333333328483</v>
      </c>
      <c r="K434" s="6">
        <v>3</v>
      </c>
      <c r="M434" s="6" t="str">
        <f>VLOOKUP($G434,Data!$A:$F,6,0)</f>
        <v>failed</v>
      </c>
      <c r="N434" s="6"/>
      <c r="O434" s="6"/>
    </row>
    <row r="435" spans="1:15" x14ac:dyDescent="0.45">
      <c r="A435" s="6" t="s">
        <v>8316</v>
      </c>
      <c r="B435" s="6" t="s">
        <v>8224</v>
      </c>
      <c r="C435" s="6" t="str">
        <f>VLOOKUP($B435,'Supplimental Sources'!$I$7:$K$27,2,0)</f>
        <v>United States</v>
      </c>
      <c r="D435" s="6" t="str">
        <f>VLOOKUP($B435,'Supplimental Sources'!$I$7:$K$27,3,0)</f>
        <v>United States</v>
      </c>
      <c r="E435" s="6" t="s">
        <v>8386</v>
      </c>
      <c r="F435" s="6" t="s">
        <v>8380</v>
      </c>
      <c r="G435" s="6">
        <v>421</v>
      </c>
      <c r="H435" s="29">
        <v>15000</v>
      </c>
      <c r="I435" s="29">
        <v>301</v>
      </c>
      <c r="J435" s="28">
        <v>60</v>
      </c>
      <c r="K435" s="6">
        <v>6</v>
      </c>
      <c r="M435" s="6" t="str">
        <f>VLOOKUP($G435,Data!$A:$F,6,0)</f>
        <v>failed</v>
      </c>
      <c r="N435" s="6"/>
      <c r="O435" s="6"/>
    </row>
    <row r="436" spans="1:15" x14ac:dyDescent="0.45">
      <c r="A436" s="6" t="s">
        <v>8316</v>
      </c>
      <c r="B436" s="6" t="s">
        <v>8224</v>
      </c>
      <c r="C436" s="6" t="str">
        <f>VLOOKUP($B436,'Supplimental Sources'!$I$7:$K$27,2,0)</f>
        <v>United States</v>
      </c>
      <c r="D436" s="6" t="str">
        <f>VLOOKUP($B436,'Supplimental Sources'!$I$7:$K$27,3,0)</f>
        <v>United States</v>
      </c>
      <c r="E436" s="6" t="s">
        <v>8385</v>
      </c>
      <c r="F436" s="6" t="s">
        <v>8371</v>
      </c>
      <c r="G436" s="6">
        <v>422</v>
      </c>
      <c r="H436" s="29">
        <v>40000</v>
      </c>
      <c r="I436" s="29">
        <v>430</v>
      </c>
      <c r="J436" s="28">
        <v>30</v>
      </c>
      <c r="K436" s="6">
        <v>12</v>
      </c>
      <c r="M436" s="6" t="str">
        <f>VLOOKUP($G436,Data!$A:$F,6,0)</f>
        <v>failed</v>
      </c>
      <c r="N436" s="6"/>
      <c r="O436" s="6"/>
    </row>
    <row r="437" spans="1:15" x14ac:dyDescent="0.45">
      <c r="A437" s="6" t="s">
        <v>8316</v>
      </c>
      <c r="B437" s="6" t="s">
        <v>8224</v>
      </c>
      <c r="C437" s="6" t="str">
        <f>VLOOKUP($B437,'Supplimental Sources'!$I$7:$K$27,2,0)</f>
        <v>United States</v>
      </c>
      <c r="D437" s="6" t="str">
        <f>VLOOKUP($B437,'Supplimental Sources'!$I$7:$K$27,3,0)</f>
        <v>United States</v>
      </c>
      <c r="E437" s="6" t="s">
        <v>8384</v>
      </c>
      <c r="F437" s="6" t="s">
        <v>8369</v>
      </c>
      <c r="G437" s="6">
        <v>423</v>
      </c>
      <c r="H437" s="29">
        <v>20000</v>
      </c>
      <c r="I437" s="29">
        <v>153</v>
      </c>
      <c r="J437" s="28">
        <v>30</v>
      </c>
      <c r="K437" s="6">
        <v>13</v>
      </c>
      <c r="M437" s="6" t="str">
        <f>VLOOKUP($G437,Data!$A:$F,6,0)</f>
        <v>failed</v>
      </c>
      <c r="N437" s="6"/>
      <c r="O437" s="6"/>
    </row>
    <row r="438" spans="1:15" x14ac:dyDescent="0.45">
      <c r="A438" s="6" t="s">
        <v>8316</v>
      </c>
      <c r="B438" s="6" t="s">
        <v>8224</v>
      </c>
      <c r="C438" s="6" t="str">
        <f>VLOOKUP($B438,'Supplimental Sources'!$I$7:$K$27,2,0)</f>
        <v>United States</v>
      </c>
      <c r="D438" s="6" t="str">
        <f>VLOOKUP($B438,'Supplimental Sources'!$I$7:$K$27,3,0)</f>
        <v>United States</v>
      </c>
      <c r="E438" s="6" t="s">
        <v>8383</v>
      </c>
      <c r="F438" s="6" t="s">
        <v>8376</v>
      </c>
      <c r="G438" s="6">
        <v>424</v>
      </c>
      <c r="H438" s="29">
        <v>3000</v>
      </c>
      <c r="I438" s="29">
        <v>203.9</v>
      </c>
      <c r="J438" s="28">
        <v>59.958333333335759</v>
      </c>
      <c r="K438" s="6">
        <v>5</v>
      </c>
      <c r="M438" s="6" t="str">
        <f>VLOOKUP($G438,Data!$A:$F,6,0)</f>
        <v>failed</v>
      </c>
      <c r="N438" s="6"/>
      <c r="O438" s="6"/>
    </row>
    <row r="439" spans="1:15" x14ac:dyDescent="0.45">
      <c r="A439" s="6" t="s">
        <v>8316</v>
      </c>
      <c r="B439" s="6" t="s">
        <v>8224</v>
      </c>
      <c r="C439" s="6" t="str">
        <f>VLOOKUP($B439,'Supplimental Sources'!$I$7:$K$27,2,0)</f>
        <v>United States</v>
      </c>
      <c r="D439" s="6" t="str">
        <f>VLOOKUP($B439,'Supplimental Sources'!$I$7:$K$27,3,0)</f>
        <v>United States</v>
      </c>
      <c r="E439" s="6" t="s">
        <v>8386</v>
      </c>
      <c r="F439" s="6" t="s">
        <v>8372</v>
      </c>
      <c r="G439" s="6">
        <v>425</v>
      </c>
      <c r="H439" s="29">
        <v>50000</v>
      </c>
      <c r="I439" s="29">
        <v>6</v>
      </c>
      <c r="J439" s="28">
        <v>60.041666666671517</v>
      </c>
      <c r="K439" s="6">
        <v>2</v>
      </c>
      <c r="M439" s="6" t="str">
        <f>VLOOKUP($G439,Data!$A:$F,6,0)</f>
        <v>failed</v>
      </c>
      <c r="N439" s="6"/>
      <c r="O439" s="6"/>
    </row>
    <row r="440" spans="1:15" x14ac:dyDescent="0.45">
      <c r="A440" s="6" t="s">
        <v>8316</v>
      </c>
      <c r="B440" s="6" t="s">
        <v>8224</v>
      </c>
      <c r="C440" s="6" t="str">
        <f>VLOOKUP($B440,'Supplimental Sources'!$I$7:$K$27,2,0)</f>
        <v>United States</v>
      </c>
      <c r="D440" s="6" t="str">
        <f>VLOOKUP($B440,'Supplimental Sources'!$I$7:$K$27,3,0)</f>
        <v>United States</v>
      </c>
      <c r="E440" s="6" t="s">
        <v>8387</v>
      </c>
      <c r="F440" s="6" t="s">
        <v>8376</v>
      </c>
      <c r="G440" s="6">
        <v>426</v>
      </c>
      <c r="H440" s="29">
        <v>10000</v>
      </c>
      <c r="I440" s="29">
        <v>133</v>
      </c>
      <c r="J440" s="28">
        <v>30</v>
      </c>
      <c r="K440" s="6">
        <v>8</v>
      </c>
      <c r="M440" s="6" t="str">
        <f>VLOOKUP($G440,Data!$A:$F,6,0)</f>
        <v>failed</v>
      </c>
      <c r="N440" s="6"/>
      <c r="O440" s="6"/>
    </row>
    <row r="441" spans="1:15" x14ac:dyDescent="0.45">
      <c r="A441" s="6" t="s">
        <v>8316</v>
      </c>
      <c r="B441" s="6" t="s">
        <v>8224</v>
      </c>
      <c r="C441" s="6" t="str">
        <f>VLOOKUP($B441,'Supplimental Sources'!$I$7:$K$27,2,0)</f>
        <v>United States</v>
      </c>
      <c r="D441" s="6" t="str">
        <f>VLOOKUP($B441,'Supplimental Sources'!$I$7:$K$27,3,0)</f>
        <v>United States</v>
      </c>
      <c r="E441" s="6" t="s">
        <v>8386</v>
      </c>
      <c r="F441" s="6" t="s">
        <v>8373</v>
      </c>
      <c r="G441" s="6">
        <v>427</v>
      </c>
      <c r="H441" s="29">
        <v>6500</v>
      </c>
      <c r="I441" s="29">
        <v>0</v>
      </c>
      <c r="J441" s="28">
        <v>13.881944444445253</v>
      </c>
      <c r="K441" s="6">
        <v>0</v>
      </c>
      <c r="M441" s="6" t="str">
        <f>VLOOKUP($G441,Data!$A:$F,6,0)</f>
        <v>failed</v>
      </c>
      <c r="N441" s="6"/>
      <c r="O441" s="6"/>
    </row>
    <row r="442" spans="1:15" x14ac:dyDescent="0.45">
      <c r="A442" s="6" t="s">
        <v>8316</v>
      </c>
      <c r="B442" s="6" t="s">
        <v>8224</v>
      </c>
      <c r="C442" s="6" t="str">
        <f>VLOOKUP($B442,'Supplimental Sources'!$I$7:$K$27,2,0)</f>
        <v>United States</v>
      </c>
      <c r="D442" s="6" t="str">
        <f>VLOOKUP($B442,'Supplimental Sources'!$I$7:$K$27,3,0)</f>
        <v>United States</v>
      </c>
      <c r="E442" s="6" t="s">
        <v>8385</v>
      </c>
      <c r="F442" s="6" t="s">
        <v>8369</v>
      </c>
      <c r="G442" s="6">
        <v>428</v>
      </c>
      <c r="H442" s="29">
        <v>12000</v>
      </c>
      <c r="I442" s="29">
        <v>676</v>
      </c>
      <c r="J442" s="28">
        <v>28.149942129624833</v>
      </c>
      <c r="K442" s="6">
        <v>13</v>
      </c>
      <c r="M442" s="6" t="str">
        <f>VLOOKUP($G442,Data!$A:$F,6,0)</f>
        <v>failed</v>
      </c>
      <c r="N442" s="6"/>
      <c r="O442" s="6"/>
    </row>
    <row r="443" spans="1:15" x14ac:dyDescent="0.45">
      <c r="A443" s="6" t="s">
        <v>8316</v>
      </c>
      <c r="B443" s="6" t="s">
        <v>8224</v>
      </c>
      <c r="C443" s="6" t="str">
        <f>VLOOKUP($B443,'Supplimental Sources'!$I$7:$K$27,2,0)</f>
        <v>United States</v>
      </c>
      <c r="D443" s="6" t="str">
        <f>VLOOKUP($B443,'Supplimental Sources'!$I$7:$K$27,3,0)</f>
        <v>United States</v>
      </c>
      <c r="E443" s="6" t="s">
        <v>8368</v>
      </c>
      <c r="F443" s="6" t="s">
        <v>8372</v>
      </c>
      <c r="G443" s="6">
        <v>429</v>
      </c>
      <c r="H443" s="29">
        <v>5000</v>
      </c>
      <c r="I443" s="29">
        <v>0</v>
      </c>
      <c r="J443" s="28">
        <v>73.306226851847896</v>
      </c>
      <c r="K443" s="6">
        <v>0</v>
      </c>
      <c r="M443" s="6" t="str">
        <f>VLOOKUP($G443,Data!$A:$F,6,0)</f>
        <v>failed</v>
      </c>
      <c r="N443" s="6"/>
      <c r="O443" s="6"/>
    </row>
    <row r="444" spans="1:15" x14ac:dyDescent="0.45">
      <c r="A444" s="6" t="s">
        <v>8316</v>
      </c>
      <c r="B444" s="6" t="s">
        <v>8224</v>
      </c>
      <c r="C444" s="6" t="str">
        <f>VLOOKUP($B444,'Supplimental Sources'!$I$7:$K$27,2,0)</f>
        <v>United States</v>
      </c>
      <c r="D444" s="6" t="str">
        <f>VLOOKUP($B444,'Supplimental Sources'!$I$7:$K$27,3,0)</f>
        <v>United States</v>
      </c>
      <c r="E444" s="6" t="s">
        <v>8384</v>
      </c>
      <c r="F444" s="6" t="s">
        <v>8371</v>
      </c>
      <c r="G444" s="6">
        <v>430</v>
      </c>
      <c r="H444" s="29">
        <v>1000</v>
      </c>
      <c r="I444" s="29">
        <v>24</v>
      </c>
      <c r="J444" s="28">
        <v>15</v>
      </c>
      <c r="K444" s="6">
        <v>5</v>
      </c>
      <c r="M444" s="6" t="str">
        <f>VLOOKUP($G444,Data!$A:$F,6,0)</f>
        <v>failed</v>
      </c>
      <c r="N444" s="6"/>
      <c r="O444" s="6"/>
    </row>
    <row r="445" spans="1:15" x14ac:dyDescent="0.45">
      <c r="A445" s="6" t="s">
        <v>8316</v>
      </c>
      <c r="B445" s="6" t="s">
        <v>8225</v>
      </c>
      <c r="C445" s="6" t="str">
        <f>VLOOKUP($B445,'Supplimental Sources'!$I$7:$K$27,2,0)</f>
        <v>United Kingdom</v>
      </c>
      <c r="D445" s="6" t="str">
        <f>VLOOKUP($B445,'Supplimental Sources'!$I$7:$K$27,3,0)</f>
        <v>United Kingdom</v>
      </c>
      <c r="E445" s="6" t="s">
        <v>8387</v>
      </c>
      <c r="F445" s="6" t="s">
        <v>8380</v>
      </c>
      <c r="G445" s="6">
        <v>431</v>
      </c>
      <c r="H445" s="29">
        <v>3000</v>
      </c>
      <c r="I445" s="29">
        <v>415</v>
      </c>
      <c r="J445" s="28">
        <v>30</v>
      </c>
      <c r="K445" s="6">
        <v>8</v>
      </c>
      <c r="M445" s="6" t="str">
        <f>VLOOKUP($G445,Data!$A:$F,6,0)</f>
        <v>failed</v>
      </c>
      <c r="N445" s="6"/>
      <c r="O445" s="6"/>
    </row>
    <row r="446" spans="1:15" x14ac:dyDescent="0.45">
      <c r="A446" s="6" t="s">
        <v>8316</v>
      </c>
      <c r="B446" s="6" t="s">
        <v>8224</v>
      </c>
      <c r="C446" s="6" t="str">
        <f>VLOOKUP($B446,'Supplimental Sources'!$I$7:$K$27,2,0)</f>
        <v>United States</v>
      </c>
      <c r="D446" s="6" t="str">
        <f>VLOOKUP($B446,'Supplimental Sources'!$I$7:$K$27,3,0)</f>
        <v>United States</v>
      </c>
      <c r="E446" s="6" t="s">
        <v>8386</v>
      </c>
      <c r="F446" s="6" t="s">
        <v>8371</v>
      </c>
      <c r="G446" s="6">
        <v>432</v>
      </c>
      <c r="H446" s="29">
        <v>6000</v>
      </c>
      <c r="I446" s="29">
        <v>570</v>
      </c>
      <c r="J446" s="28">
        <v>60</v>
      </c>
      <c r="K446" s="6">
        <v>8</v>
      </c>
      <c r="M446" s="6" t="str">
        <f>VLOOKUP($G446,Data!$A:$F,6,0)</f>
        <v>failed</v>
      </c>
      <c r="N446" s="6"/>
      <c r="O446" s="6"/>
    </row>
    <row r="447" spans="1:15" x14ac:dyDescent="0.45">
      <c r="A447" s="6" t="s">
        <v>8316</v>
      </c>
      <c r="B447" s="6" t="s">
        <v>8224</v>
      </c>
      <c r="C447" s="6" t="str">
        <f>VLOOKUP($B447,'Supplimental Sources'!$I$7:$K$27,2,0)</f>
        <v>United States</v>
      </c>
      <c r="D447" s="6" t="str">
        <f>VLOOKUP($B447,'Supplimental Sources'!$I$7:$K$27,3,0)</f>
        <v>United States</v>
      </c>
      <c r="E447" s="6" t="s">
        <v>8386</v>
      </c>
      <c r="F447" s="6" t="s">
        <v>8371</v>
      </c>
      <c r="G447" s="6">
        <v>433</v>
      </c>
      <c r="H447" s="29">
        <v>3000</v>
      </c>
      <c r="I447" s="29">
        <v>0</v>
      </c>
      <c r="J447" s="28">
        <v>60</v>
      </c>
      <c r="K447" s="6">
        <v>0</v>
      </c>
      <c r="M447" s="6" t="str">
        <f>VLOOKUP($G447,Data!$A:$F,6,0)</f>
        <v>failed</v>
      </c>
      <c r="N447" s="6"/>
      <c r="O447" s="6"/>
    </row>
    <row r="448" spans="1:15" x14ac:dyDescent="0.45">
      <c r="A448" s="6" t="s">
        <v>8316</v>
      </c>
      <c r="B448" s="6" t="s">
        <v>8224</v>
      </c>
      <c r="C448" s="6" t="str">
        <f>VLOOKUP($B448,'Supplimental Sources'!$I$7:$K$27,2,0)</f>
        <v>United States</v>
      </c>
      <c r="D448" s="6" t="str">
        <f>VLOOKUP($B448,'Supplimental Sources'!$I$7:$K$27,3,0)</f>
        <v>United States</v>
      </c>
      <c r="E448" s="6" t="s">
        <v>8384</v>
      </c>
      <c r="F448" s="6" t="s">
        <v>8373</v>
      </c>
      <c r="G448" s="6">
        <v>434</v>
      </c>
      <c r="H448" s="29">
        <v>2500</v>
      </c>
      <c r="I448" s="29">
        <v>125</v>
      </c>
      <c r="J448" s="28">
        <v>33.041666666664241</v>
      </c>
      <c r="K448" s="6">
        <v>2</v>
      </c>
      <c r="M448" s="6" t="str">
        <f>VLOOKUP($G448,Data!$A:$F,6,0)</f>
        <v>failed</v>
      </c>
      <c r="N448" s="6"/>
      <c r="O448" s="6"/>
    </row>
    <row r="449" spans="1:15" x14ac:dyDescent="0.45">
      <c r="A449" s="6" t="s">
        <v>8316</v>
      </c>
      <c r="B449" s="6" t="s">
        <v>8224</v>
      </c>
      <c r="C449" s="6" t="str">
        <f>VLOOKUP($B449,'Supplimental Sources'!$I$7:$K$27,2,0)</f>
        <v>United States</v>
      </c>
      <c r="D449" s="6" t="str">
        <f>VLOOKUP($B449,'Supplimental Sources'!$I$7:$K$27,3,0)</f>
        <v>United States</v>
      </c>
      <c r="E449" s="6" t="s">
        <v>8384</v>
      </c>
      <c r="F449" s="6" t="s">
        <v>8371</v>
      </c>
      <c r="G449" s="6">
        <v>435</v>
      </c>
      <c r="H449" s="29">
        <v>110000</v>
      </c>
      <c r="I449" s="29">
        <v>3</v>
      </c>
      <c r="J449" s="28">
        <v>30</v>
      </c>
      <c r="K449" s="6">
        <v>3</v>
      </c>
      <c r="M449" s="6" t="str">
        <f>VLOOKUP($G449,Data!$A:$F,6,0)</f>
        <v>failed</v>
      </c>
      <c r="N449" s="6"/>
      <c r="O449" s="6"/>
    </row>
    <row r="450" spans="1:15" x14ac:dyDescent="0.45">
      <c r="A450" s="6" t="s">
        <v>8316</v>
      </c>
      <c r="B450" s="6" t="s">
        <v>8224</v>
      </c>
      <c r="C450" s="6" t="str">
        <f>VLOOKUP($B450,'Supplimental Sources'!$I$7:$K$27,2,0)</f>
        <v>United States</v>
      </c>
      <c r="D450" s="6" t="str">
        <f>VLOOKUP($B450,'Supplimental Sources'!$I$7:$K$27,3,0)</f>
        <v>United States</v>
      </c>
      <c r="E450" s="6" t="s">
        <v>8384</v>
      </c>
      <c r="F450" s="6" t="s">
        <v>8370</v>
      </c>
      <c r="G450" s="6">
        <v>436</v>
      </c>
      <c r="H450" s="29">
        <v>1000</v>
      </c>
      <c r="I450" s="29">
        <v>0</v>
      </c>
      <c r="J450" s="28">
        <v>30</v>
      </c>
      <c r="K450" s="6">
        <v>0</v>
      </c>
      <c r="M450" s="6" t="str">
        <f>VLOOKUP($G450,Data!$A:$F,6,0)</f>
        <v>failed</v>
      </c>
      <c r="N450" s="6"/>
      <c r="O450" s="6"/>
    </row>
    <row r="451" spans="1:15" x14ac:dyDescent="0.45">
      <c r="A451" s="6" t="s">
        <v>8316</v>
      </c>
      <c r="B451" s="6" t="s">
        <v>8229</v>
      </c>
      <c r="C451" s="6" t="str">
        <f>VLOOKUP($B451,'Supplimental Sources'!$I$7:$K$27,2,0)</f>
        <v>Canada</v>
      </c>
      <c r="D451" s="6" t="str">
        <f>VLOOKUP($B451,'Supplimental Sources'!$I$7:$K$27,3,0)</f>
        <v>Canada</v>
      </c>
      <c r="E451" s="6" t="s">
        <v>8387</v>
      </c>
      <c r="F451" s="6" t="s">
        <v>8371</v>
      </c>
      <c r="G451" s="6">
        <v>437</v>
      </c>
      <c r="H451" s="29">
        <v>7000</v>
      </c>
      <c r="I451" s="29">
        <v>0</v>
      </c>
      <c r="J451" s="28">
        <v>60</v>
      </c>
      <c r="K451" s="6">
        <v>0</v>
      </c>
      <c r="M451" s="6" t="str">
        <f>VLOOKUP($G451,Data!$A:$F,6,0)</f>
        <v>failed</v>
      </c>
      <c r="N451" s="6"/>
      <c r="O451" s="6"/>
    </row>
    <row r="452" spans="1:15" x14ac:dyDescent="0.45">
      <c r="A452" s="6" t="s">
        <v>8316</v>
      </c>
      <c r="B452" s="6" t="s">
        <v>8224</v>
      </c>
      <c r="C452" s="6" t="str">
        <f>VLOOKUP($B452,'Supplimental Sources'!$I$7:$K$27,2,0)</f>
        <v>United States</v>
      </c>
      <c r="D452" s="6" t="str">
        <f>VLOOKUP($B452,'Supplimental Sources'!$I$7:$K$27,3,0)</f>
        <v>United States</v>
      </c>
      <c r="E452" s="6" t="s">
        <v>8386</v>
      </c>
      <c r="F452" s="6" t="s">
        <v>8373</v>
      </c>
      <c r="G452" s="6">
        <v>438</v>
      </c>
      <c r="H452" s="29">
        <v>20000</v>
      </c>
      <c r="I452" s="29">
        <v>1876</v>
      </c>
      <c r="J452" s="28">
        <v>30.041666666664241</v>
      </c>
      <c r="K452" s="6">
        <v>11</v>
      </c>
      <c r="M452" s="6" t="str">
        <f>VLOOKUP($G452,Data!$A:$F,6,0)</f>
        <v>failed</v>
      </c>
      <c r="N452" s="6"/>
      <c r="O452" s="6"/>
    </row>
    <row r="453" spans="1:15" x14ac:dyDescent="0.45">
      <c r="A453" s="6" t="s">
        <v>8316</v>
      </c>
      <c r="B453" s="6" t="s">
        <v>8224</v>
      </c>
      <c r="C453" s="6" t="str">
        <f>VLOOKUP($B453,'Supplimental Sources'!$I$7:$K$27,2,0)</f>
        <v>United States</v>
      </c>
      <c r="D453" s="6" t="str">
        <f>VLOOKUP($B453,'Supplimental Sources'!$I$7:$K$27,3,0)</f>
        <v>United States</v>
      </c>
      <c r="E453" s="6" t="s">
        <v>8385</v>
      </c>
      <c r="F453" s="6" t="s">
        <v>8373</v>
      </c>
      <c r="G453" s="6">
        <v>439</v>
      </c>
      <c r="H453" s="29">
        <v>450</v>
      </c>
      <c r="I453" s="29">
        <v>0</v>
      </c>
      <c r="J453" s="28">
        <v>10</v>
      </c>
      <c r="K453" s="6">
        <v>0</v>
      </c>
      <c r="M453" s="6" t="str">
        <f>VLOOKUP($G453,Data!$A:$F,6,0)</f>
        <v>failed</v>
      </c>
      <c r="N453" s="6"/>
      <c r="O453" s="6"/>
    </row>
    <row r="454" spans="1:15" x14ac:dyDescent="0.45">
      <c r="A454" s="6" t="s">
        <v>8316</v>
      </c>
      <c r="B454" s="6" t="s">
        <v>8224</v>
      </c>
      <c r="C454" s="6" t="str">
        <f>VLOOKUP($B454,'Supplimental Sources'!$I$7:$K$27,2,0)</f>
        <v>United States</v>
      </c>
      <c r="D454" s="6" t="str">
        <f>VLOOKUP($B454,'Supplimental Sources'!$I$7:$K$27,3,0)</f>
        <v>United States</v>
      </c>
      <c r="E454" s="6" t="s">
        <v>8387</v>
      </c>
      <c r="F454" s="6" t="s">
        <v>8377</v>
      </c>
      <c r="G454" s="6">
        <v>440</v>
      </c>
      <c r="H454" s="29">
        <v>5000</v>
      </c>
      <c r="I454" s="29">
        <v>5</v>
      </c>
      <c r="J454" s="28">
        <v>29.958333333343035</v>
      </c>
      <c r="K454" s="6">
        <v>1</v>
      </c>
      <c r="M454" s="6" t="str">
        <f>VLOOKUP($G454,Data!$A:$F,6,0)</f>
        <v>failed</v>
      </c>
      <c r="N454" s="6"/>
      <c r="O454" s="6"/>
    </row>
    <row r="455" spans="1:15" x14ac:dyDescent="0.45">
      <c r="A455" s="6" t="s">
        <v>8316</v>
      </c>
      <c r="B455" s="6" t="s">
        <v>8225</v>
      </c>
      <c r="C455" s="6" t="str">
        <f>VLOOKUP($B455,'Supplimental Sources'!$I$7:$K$27,2,0)</f>
        <v>United Kingdom</v>
      </c>
      <c r="D455" s="6" t="str">
        <f>VLOOKUP($B455,'Supplimental Sources'!$I$7:$K$27,3,0)</f>
        <v>United Kingdom</v>
      </c>
      <c r="E455" s="6" t="s">
        <v>8384</v>
      </c>
      <c r="F455" s="6" t="s">
        <v>8373</v>
      </c>
      <c r="G455" s="6">
        <v>441</v>
      </c>
      <c r="H455" s="29">
        <v>400</v>
      </c>
      <c r="I455" s="29">
        <v>0</v>
      </c>
      <c r="J455" s="28">
        <v>30</v>
      </c>
      <c r="K455" s="6">
        <v>0</v>
      </c>
      <c r="M455" s="6" t="str">
        <f>VLOOKUP($G455,Data!$A:$F,6,0)</f>
        <v>failed</v>
      </c>
      <c r="N455" s="6"/>
      <c r="O455" s="6"/>
    </row>
    <row r="456" spans="1:15" x14ac:dyDescent="0.45">
      <c r="A456" s="6" t="s">
        <v>8316</v>
      </c>
      <c r="B456" s="6" t="s">
        <v>8224</v>
      </c>
      <c r="C456" s="6" t="str">
        <f>VLOOKUP($B456,'Supplimental Sources'!$I$7:$K$27,2,0)</f>
        <v>United States</v>
      </c>
      <c r="D456" s="6" t="str">
        <f>VLOOKUP($B456,'Supplimental Sources'!$I$7:$K$27,3,0)</f>
        <v>United States</v>
      </c>
      <c r="E456" s="6" t="s">
        <v>8386</v>
      </c>
      <c r="F456" s="6" t="s">
        <v>8376</v>
      </c>
      <c r="G456" s="6">
        <v>442</v>
      </c>
      <c r="H456" s="29">
        <v>17000</v>
      </c>
      <c r="I456" s="29">
        <v>6691</v>
      </c>
      <c r="J456" s="28">
        <v>30</v>
      </c>
      <c r="K456" s="6">
        <v>17</v>
      </c>
      <c r="M456" s="6" t="str">
        <f>VLOOKUP($G456,Data!$A:$F,6,0)</f>
        <v>failed</v>
      </c>
      <c r="N456" s="6"/>
      <c r="O456" s="6"/>
    </row>
    <row r="457" spans="1:15" x14ac:dyDescent="0.45">
      <c r="A457" s="6" t="s">
        <v>8316</v>
      </c>
      <c r="B457" s="6" t="s">
        <v>8229</v>
      </c>
      <c r="C457" s="6" t="str">
        <f>VLOOKUP($B457,'Supplimental Sources'!$I$7:$K$27,2,0)</f>
        <v>Canada</v>
      </c>
      <c r="D457" s="6" t="str">
        <f>VLOOKUP($B457,'Supplimental Sources'!$I$7:$K$27,3,0)</f>
        <v>Canada</v>
      </c>
      <c r="E457" s="6" t="s">
        <v>8385</v>
      </c>
      <c r="F457" s="6" t="s">
        <v>8376</v>
      </c>
      <c r="G457" s="6">
        <v>443</v>
      </c>
      <c r="H457" s="29">
        <v>10000</v>
      </c>
      <c r="I457" s="29">
        <v>10</v>
      </c>
      <c r="J457" s="28">
        <v>30</v>
      </c>
      <c r="K457" s="6">
        <v>2</v>
      </c>
      <c r="M457" s="6" t="str">
        <f>VLOOKUP($G457,Data!$A:$F,6,0)</f>
        <v>failed</v>
      </c>
      <c r="N457" s="6"/>
      <c r="O457" s="6"/>
    </row>
    <row r="458" spans="1:15" x14ac:dyDescent="0.45">
      <c r="A458" s="6" t="s">
        <v>8316</v>
      </c>
      <c r="B458" s="6" t="s">
        <v>8224</v>
      </c>
      <c r="C458" s="6" t="str">
        <f>VLOOKUP($B458,'Supplimental Sources'!$I$7:$K$27,2,0)</f>
        <v>United States</v>
      </c>
      <c r="D458" s="6" t="str">
        <f>VLOOKUP($B458,'Supplimental Sources'!$I$7:$K$27,3,0)</f>
        <v>United States</v>
      </c>
      <c r="E458" s="6" t="s">
        <v>8382</v>
      </c>
      <c r="F458" s="6" t="s">
        <v>8381</v>
      </c>
      <c r="G458" s="6">
        <v>444</v>
      </c>
      <c r="H458" s="29">
        <v>1000</v>
      </c>
      <c r="I458" s="29">
        <v>50</v>
      </c>
      <c r="J458" s="28">
        <v>60</v>
      </c>
      <c r="K458" s="6">
        <v>1</v>
      </c>
      <c r="M458" s="6" t="str">
        <f>VLOOKUP($G458,Data!$A:$F,6,0)</f>
        <v>failed</v>
      </c>
      <c r="N458" s="6"/>
      <c r="O458" s="6"/>
    </row>
    <row r="459" spans="1:15" x14ac:dyDescent="0.45">
      <c r="A459" s="6" t="s">
        <v>8316</v>
      </c>
      <c r="B459" s="6" t="s">
        <v>8224</v>
      </c>
      <c r="C459" s="6" t="str">
        <f>VLOOKUP($B459,'Supplimental Sources'!$I$7:$K$27,2,0)</f>
        <v>United States</v>
      </c>
      <c r="D459" s="6" t="str">
        <f>VLOOKUP($B459,'Supplimental Sources'!$I$7:$K$27,3,0)</f>
        <v>United States</v>
      </c>
      <c r="E459" s="6" t="s">
        <v>8386</v>
      </c>
      <c r="F459" s="6" t="s">
        <v>8369</v>
      </c>
      <c r="G459" s="6">
        <v>445</v>
      </c>
      <c r="H459" s="29">
        <v>60000</v>
      </c>
      <c r="I459" s="29">
        <v>2</v>
      </c>
      <c r="J459" s="28">
        <v>15</v>
      </c>
      <c r="K459" s="6">
        <v>2</v>
      </c>
      <c r="M459" s="6" t="str">
        <f>VLOOKUP($G459,Data!$A:$F,6,0)</f>
        <v>failed</v>
      </c>
      <c r="N459" s="6"/>
      <c r="O459" s="6"/>
    </row>
    <row r="460" spans="1:15" x14ac:dyDescent="0.45">
      <c r="A460" s="6" t="s">
        <v>8316</v>
      </c>
      <c r="B460" s="6" t="s">
        <v>8224</v>
      </c>
      <c r="C460" s="6" t="str">
        <f>VLOOKUP($B460,'Supplimental Sources'!$I$7:$K$27,2,0)</f>
        <v>United States</v>
      </c>
      <c r="D460" s="6" t="str">
        <f>VLOOKUP($B460,'Supplimental Sources'!$I$7:$K$27,3,0)</f>
        <v>United States</v>
      </c>
      <c r="E460" s="6" t="s">
        <v>8386</v>
      </c>
      <c r="F460" s="6" t="s">
        <v>8377</v>
      </c>
      <c r="G460" s="6">
        <v>446</v>
      </c>
      <c r="H460" s="29">
        <v>10500</v>
      </c>
      <c r="I460" s="29">
        <v>766</v>
      </c>
      <c r="J460" s="28">
        <v>30</v>
      </c>
      <c r="K460" s="6">
        <v>16</v>
      </c>
      <c r="M460" s="6" t="str">
        <f>VLOOKUP($G460,Data!$A:$F,6,0)</f>
        <v>failed</v>
      </c>
      <c r="N460" s="6"/>
      <c r="O460" s="6"/>
    </row>
    <row r="461" spans="1:15" x14ac:dyDescent="0.45">
      <c r="A461" s="6" t="s">
        <v>8316</v>
      </c>
      <c r="B461" s="6" t="s">
        <v>8225</v>
      </c>
      <c r="C461" s="6" t="str">
        <f>VLOOKUP($B461,'Supplimental Sources'!$I$7:$K$27,2,0)</f>
        <v>United Kingdom</v>
      </c>
      <c r="D461" s="6" t="str">
        <f>VLOOKUP($B461,'Supplimental Sources'!$I$7:$K$27,3,0)</f>
        <v>United Kingdom</v>
      </c>
      <c r="E461" s="6" t="s">
        <v>8384</v>
      </c>
      <c r="F461" s="6" t="s">
        <v>8377</v>
      </c>
      <c r="G461" s="6">
        <v>447</v>
      </c>
      <c r="H461" s="29">
        <v>30000</v>
      </c>
      <c r="I461" s="29">
        <v>5</v>
      </c>
      <c r="J461" s="28">
        <v>24.958333333328483</v>
      </c>
      <c r="K461" s="6">
        <v>1</v>
      </c>
      <c r="M461" s="6" t="str">
        <f>VLOOKUP($G461,Data!$A:$F,6,0)</f>
        <v>failed</v>
      </c>
      <c r="N461" s="6"/>
      <c r="O461" s="6"/>
    </row>
    <row r="462" spans="1:15" x14ac:dyDescent="0.45">
      <c r="A462" s="6" t="s">
        <v>8316</v>
      </c>
      <c r="B462" s="6" t="s">
        <v>8224</v>
      </c>
      <c r="C462" s="6" t="str">
        <f>VLOOKUP($B462,'Supplimental Sources'!$I$7:$K$27,2,0)</f>
        <v>United States</v>
      </c>
      <c r="D462" s="6" t="str">
        <f>VLOOKUP($B462,'Supplimental Sources'!$I$7:$K$27,3,0)</f>
        <v>United States</v>
      </c>
      <c r="E462" s="6" t="s">
        <v>8385</v>
      </c>
      <c r="F462" s="6" t="s">
        <v>8379</v>
      </c>
      <c r="G462" s="6">
        <v>448</v>
      </c>
      <c r="H462" s="29">
        <v>2500</v>
      </c>
      <c r="I462" s="29">
        <v>82.01</v>
      </c>
      <c r="J462" s="28">
        <v>20</v>
      </c>
      <c r="K462" s="6">
        <v>4</v>
      </c>
      <c r="M462" s="6" t="str">
        <f>VLOOKUP($G462,Data!$A:$F,6,0)</f>
        <v>failed</v>
      </c>
      <c r="N462" s="6"/>
      <c r="O462" s="6"/>
    </row>
    <row r="463" spans="1:15" x14ac:dyDescent="0.45">
      <c r="A463" s="6" t="s">
        <v>8316</v>
      </c>
      <c r="B463" s="6" t="s">
        <v>8225</v>
      </c>
      <c r="C463" s="6" t="str">
        <f>VLOOKUP($B463,'Supplimental Sources'!$I$7:$K$27,2,0)</f>
        <v>United Kingdom</v>
      </c>
      <c r="D463" s="6" t="str">
        <f>VLOOKUP($B463,'Supplimental Sources'!$I$7:$K$27,3,0)</f>
        <v>United Kingdom</v>
      </c>
      <c r="E463" s="6" t="s">
        <v>8384</v>
      </c>
      <c r="F463" s="6" t="s">
        <v>8372</v>
      </c>
      <c r="G463" s="6">
        <v>449</v>
      </c>
      <c r="H463" s="29">
        <v>2000</v>
      </c>
      <c r="I463" s="29">
        <v>45</v>
      </c>
      <c r="J463" s="28">
        <v>30</v>
      </c>
      <c r="K463" s="6">
        <v>5</v>
      </c>
      <c r="M463" s="6" t="str">
        <f>VLOOKUP($G463,Data!$A:$F,6,0)</f>
        <v>failed</v>
      </c>
      <c r="N463" s="6"/>
      <c r="O463" s="6"/>
    </row>
    <row r="464" spans="1:15" x14ac:dyDescent="0.45">
      <c r="A464" s="6" t="s">
        <v>8316</v>
      </c>
      <c r="B464" s="6" t="s">
        <v>8224</v>
      </c>
      <c r="C464" s="6" t="str">
        <f>VLOOKUP($B464,'Supplimental Sources'!$I$7:$K$27,2,0)</f>
        <v>United States</v>
      </c>
      <c r="D464" s="6" t="str">
        <f>VLOOKUP($B464,'Supplimental Sources'!$I$7:$K$27,3,0)</f>
        <v>United States</v>
      </c>
      <c r="E464" s="6" t="s">
        <v>8385</v>
      </c>
      <c r="F464" s="6" t="s">
        <v>8376</v>
      </c>
      <c r="G464" s="6">
        <v>450</v>
      </c>
      <c r="H464" s="29">
        <v>50000</v>
      </c>
      <c r="I464" s="29">
        <v>396</v>
      </c>
      <c r="J464" s="28">
        <v>30</v>
      </c>
      <c r="K464" s="6">
        <v>7</v>
      </c>
      <c r="M464" s="6" t="str">
        <f>VLOOKUP($G464,Data!$A:$F,6,0)</f>
        <v>failed</v>
      </c>
      <c r="N464" s="6"/>
      <c r="O464" s="6"/>
    </row>
    <row r="465" spans="1:15" x14ac:dyDescent="0.45">
      <c r="A465" s="6" t="s">
        <v>8316</v>
      </c>
      <c r="B465" s="6" t="s">
        <v>8224</v>
      </c>
      <c r="C465" s="6" t="str">
        <f>VLOOKUP($B465,'Supplimental Sources'!$I$7:$K$27,2,0)</f>
        <v>United States</v>
      </c>
      <c r="D465" s="6" t="str">
        <f>VLOOKUP($B465,'Supplimental Sources'!$I$7:$K$27,3,0)</f>
        <v>United States</v>
      </c>
      <c r="E465" s="6" t="s">
        <v>8384</v>
      </c>
      <c r="F465" s="6" t="s">
        <v>8381</v>
      </c>
      <c r="G465" s="6">
        <v>451</v>
      </c>
      <c r="H465" s="29">
        <v>20000</v>
      </c>
      <c r="I465" s="29">
        <v>0</v>
      </c>
      <c r="J465" s="28">
        <v>30</v>
      </c>
      <c r="K465" s="6">
        <v>0</v>
      </c>
      <c r="M465" s="6" t="str">
        <f>VLOOKUP($G465,Data!$A:$F,6,0)</f>
        <v>failed</v>
      </c>
      <c r="N465" s="6"/>
      <c r="O465" s="6"/>
    </row>
    <row r="466" spans="1:15" x14ac:dyDescent="0.45">
      <c r="A466" s="6" t="s">
        <v>8316</v>
      </c>
      <c r="B466" s="6" t="s">
        <v>8224</v>
      </c>
      <c r="C466" s="6" t="str">
        <f>VLOOKUP($B466,'Supplimental Sources'!$I$7:$K$27,2,0)</f>
        <v>United States</v>
      </c>
      <c r="D466" s="6" t="str">
        <f>VLOOKUP($B466,'Supplimental Sources'!$I$7:$K$27,3,0)</f>
        <v>United States</v>
      </c>
      <c r="E466" s="6" t="s">
        <v>8386</v>
      </c>
      <c r="F466" s="6" t="s">
        <v>8379</v>
      </c>
      <c r="G466" s="6">
        <v>452</v>
      </c>
      <c r="H466" s="29">
        <v>750</v>
      </c>
      <c r="I466" s="29">
        <v>480</v>
      </c>
      <c r="J466" s="28">
        <v>30</v>
      </c>
      <c r="K466" s="6">
        <v>12</v>
      </c>
      <c r="M466" s="6" t="str">
        <f>VLOOKUP($G466,Data!$A:$F,6,0)</f>
        <v>failed</v>
      </c>
      <c r="N466" s="6"/>
      <c r="O466" s="6"/>
    </row>
    <row r="467" spans="1:15" x14ac:dyDescent="0.45">
      <c r="A467" s="6" t="s">
        <v>8316</v>
      </c>
      <c r="B467" s="6" t="s">
        <v>8224</v>
      </c>
      <c r="C467" s="6" t="str">
        <f>VLOOKUP($B467,'Supplimental Sources'!$I$7:$K$27,2,0)</f>
        <v>United States</v>
      </c>
      <c r="D467" s="6" t="str">
        <f>VLOOKUP($B467,'Supplimental Sources'!$I$7:$K$27,3,0)</f>
        <v>United States</v>
      </c>
      <c r="E467" s="6" t="s">
        <v>8386</v>
      </c>
      <c r="F467" s="6" t="s">
        <v>8377</v>
      </c>
      <c r="G467" s="6">
        <v>453</v>
      </c>
      <c r="H467" s="29">
        <v>94875</v>
      </c>
      <c r="I467" s="29">
        <v>26</v>
      </c>
      <c r="J467" s="28">
        <v>16</v>
      </c>
      <c r="K467" s="6">
        <v>2</v>
      </c>
      <c r="M467" s="6" t="str">
        <f>VLOOKUP($G467,Data!$A:$F,6,0)</f>
        <v>failed</v>
      </c>
      <c r="N467" s="6"/>
      <c r="O467" s="6"/>
    </row>
    <row r="468" spans="1:15" x14ac:dyDescent="0.45">
      <c r="A468" s="6" t="s">
        <v>8316</v>
      </c>
      <c r="B468" s="6" t="s">
        <v>8224</v>
      </c>
      <c r="C468" s="6" t="str">
        <f>VLOOKUP($B468,'Supplimental Sources'!$I$7:$K$27,2,0)</f>
        <v>United States</v>
      </c>
      <c r="D468" s="6" t="str">
        <f>VLOOKUP($B468,'Supplimental Sources'!$I$7:$K$27,3,0)</f>
        <v>United States</v>
      </c>
      <c r="E468" s="6" t="s">
        <v>8385</v>
      </c>
      <c r="F468" s="6" t="s">
        <v>8373</v>
      </c>
      <c r="G468" s="6">
        <v>454</v>
      </c>
      <c r="H468" s="29">
        <v>10000</v>
      </c>
      <c r="I468" s="29">
        <v>82</v>
      </c>
      <c r="J468" s="28">
        <v>30.83413194444438</v>
      </c>
      <c r="K468" s="6">
        <v>5</v>
      </c>
      <c r="M468" s="6" t="str">
        <f>VLOOKUP($G468,Data!$A:$F,6,0)</f>
        <v>failed</v>
      </c>
      <c r="N468" s="6"/>
      <c r="O468" s="6"/>
    </row>
    <row r="469" spans="1:15" x14ac:dyDescent="0.45">
      <c r="A469" s="6" t="s">
        <v>8316</v>
      </c>
      <c r="B469" s="6" t="s">
        <v>8224</v>
      </c>
      <c r="C469" s="6" t="str">
        <f>VLOOKUP($B469,'Supplimental Sources'!$I$7:$K$27,2,0)</f>
        <v>United States</v>
      </c>
      <c r="D469" s="6" t="str">
        <f>VLOOKUP($B469,'Supplimental Sources'!$I$7:$K$27,3,0)</f>
        <v>United States</v>
      </c>
      <c r="E469" s="6" t="s">
        <v>8383</v>
      </c>
      <c r="F469" s="6" t="s">
        <v>8378</v>
      </c>
      <c r="G469" s="6">
        <v>455</v>
      </c>
      <c r="H469" s="29">
        <v>65000</v>
      </c>
      <c r="I469" s="29">
        <v>45</v>
      </c>
      <c r="J469" s="28">
        <v>45.018958333326736</v>
      </c>
      <c r="K469" s="6">
        <v>2</v>
      </c>
      <c r="M469" s="6" t="str">
        <f>VLOOKUP($G469,Data!$A:$F,6,0)</f>
        <v>failed</v>
      </c>
      <c r="N469" s="6"/>
      <c r="O469" s="6"/>
    </row>
    <row r="470" spans="1:15" x14ac:dyDescent="0.45">
      <c r="A470" s="6" t="s">
        <v>8316</v>
      </c>
      <c r="B470" s="6" t="s">
        <v>8224</v>
      </c>
      <c r="C470" s="6" t="str">
        <f>VLOOKUP($B470,'Supplimental Sources'!$I$7:$K$27,2,0)</f>
        <v>United States</v>
      </c>
      <c r="D470" s="6" t="str">
        <f>VLOOKUP($B470,'Supplimental Sources'!$I$7:$K$27,3,0)</f>
        <v>United States</v>
      </c>
      <c r="E470" s="6" t="s">
        <v>8384</v>
      </c>
      <c r="F470" s="6" t="s">
        <v>8372</v>
      </c>
      <c r="G470" s="6">
        <v>456</v>
      </c>
      <c r="H470" s="29">
        <v>8888</v>
      </c>
      <c r="I470" s="29">
        <v>61</v>
      </c>
      <c r="J470" s="28">
        <v>21.471516203702777</v>
      </c>
      <c r="K470" s="6">
        <v>3</v>
      </c>
      <c r="M470" s="6" t="str">
        <f>VLOOKUP($G470,Data!$A:$F,6,0)</f>
        <v>failed</v>
      </c>
      <c r="N470" s="6"/>
      <c r="O470" s="6"/>
    </row>
    <row r="471" spans="1:15" x14ac:dyDescent="0.45">
      <c r="A471" s="6" t="s">
        <v>8316</v>
      </c>
      <c r="B471" s="6" t="s">
        <v>8229</v>
      </c>
      <c r="C471" s="6" t="str">
        <f>VLOOKUP($B471,'Supplimental Sources'!$I$7:$K$27,2,0)</f>
        <v>Canada</v>
      </c>
      <c r="D471" s="6" t="str">
        <f>VLOOKUP($B471,'Supplimental Sources'!$I$7:$K$27,3,0)</f>
        <v>Canada</v>
      </c>
      <c r="E471" s="6" t="s">
        <v>8385</v>
      </c>
      <c r="F471" s="6" t="s">
        <v>8370</v>
      </c>
      <c r="G471" s="6">
        <v>457</v>
      </c>
      <c r="H471" s="29">
        <v>20000</v>
      </c>
      <c r="I471" s="29">
        <v>0</v>
      </c>
      <c r="J471" s="28">
        <v>30</v>
      </c>
      <c r="K471" s="6">
        <v>0</v>
      </c>
      <c r="M471" s="6" t="str">
        <f>VLOOKUP($G471,Data!$A:$F,6,0)</f>
        <v>failed</v>
      </c>
      <c r="N471" s="6"/>
      <c r="O471" s="6"/>
    </row>
    <row r="472" spans="1:15" x14ac:dyDescent="0.45">
      <c r="A472" s="6" t="s">
        <v>8316</v>
      </c>
      <c r="B472" s="6" t="s">
        <v>8225</v>
      </c>
      <c r="C472" s="6" t="str">
        <f>VLOOKUP($B472,'Supplimental Sources'!$I$7:$K$27,2,0)</f>
        <v>United Kingdom</v>
      </c>
      <c r="D472" s="6" t="str">
        <f>VLOOKUP($B472,'Supplimental Sources'!$I$7:$K$27,3,0)</f>
        <v>United Kingdom</v>
      </c>
      <c r="E472" s="6" t="s">
        <v>8384</v>
      </c>
      <c r="F472" s="6" t="s">
        <v>8379</v>
      </c>
      <c r="G472" s="6">
        <v>458</v>
      </c>
      <c r="H472" s="29">
        <v>10000</v>
      </c>
      <c r="I472" s="29">
        <v>821</v>
      </c>
      <c r="J472" s="28">
        <v>30</v>
      </c>
      <c r="K472" s="6">
        <v>49</v>
      </c>
      <c r="M472" s="6" t="str">
        <f>VLOOKUP($G472,Data!$A:$F,6,0)</f>
        <v>failed</v>
      </c>
      <c r="N472" s="6"/>
      <c r="O472" s="6"/>
    </row>
    <row r="473" spans="1:15" x14ac:dyDescent="0.45">
      <c r="A473" s="6" t="s">
        <v>8316</v>
      </c>
      <c r="B473" s="6" t="s">
        <v>8224</v>
      </c>
      <c r="C473" s="6" t="str">
        <f>VLOOKUP($B473,'Supplimental Sources'!$I$7:$K$27,2,0)</f>
        <v>United States</v>
      </c>
      <c r="D473" s="6" t="str">
        <f>VLOOKUP($B473,'Supplimental Sources'!$I$7:$K$27,3,0)</f>
        <v>United States</v>
      </c>
      <c r="E473" s="6" t="s">
        <v>8382</v>
      </c>
      <c r="F473" s="6" t="s">
        <v>8372</v>
      </c>
      <c r="G473" s="6">
        <v>459</v>
      </c>
      <c r="H473" s="29">
        <v>39000</v>
      </c>
      <c r="I473" s="29">
        <v>25</v>
      </c>
      <c r="J473" s="28">
        <v>60.041666666664241</v>
      </c>
      <c r="K473" s="6">
        <v>1</v>
      </c>
      <c r="M473" s="6" t="str">
        <f>VLOOKUP($G473,Data!$A:$F,6,0)</f>
        <v>failed</v>
      </c>
      <c r="N473" s="6"/>
      <c r="O473" s="6"/>
    </row>
    <row r="474" spans="1:15" x14ac:dyDescent="0.45">
      <c r="A474" s="6" t="s">
        <v>8316</v>
      </c>
      <c r="B474" s="6" t="s">
        <v>8224</v>
      </c>
      <c r="C474" s="6" t="str">
        <f>VLOOKUP($B474,'Supplimental Sources'!$I$7:$K$27,2,0)</f>
        <v>United States</v>
      </c>
      <c r="D474" s="6" t="str">
        <f>VLOOKUP($B474,'Supplimental Sources'!$I$7:$K$27,3,0)</f>
        <v>United States</v>
      </c>
      <c r="E474" s="6" t="s">
        <v>8385</v>
      </c>
      <c r="F474" s="6" t="s">
        <v>8379</v>
      </c>
      <c r="G474" s="6">
        <v>460</v>
      </c>
      <c r="H474" s="29">
        <v>8500</v>
      </c>
      <c r="I474" s="29">
        <v>25</v>
      </c>
      <c r="J474" s="28">
        <v>31.624131944445253</v>
      </c>
      <c r="K474" s="6">
        <v>2</v>
      </c>
      <c r="M474" s="6" t="str">
        <f>VLOOKUP($G474,Data!$A:$F,6,0)</f>
        <v>failed</v>
      </c>
      <c r="N474" s="6"/>
      <c r="O474" s="6"/>
    </row>
    <row r="475" spans="1:15" x14ac:dyDescent="0.45">
      <c r="A475" s="6" t="s">
        <v>8316</v>
      </c>
      <c r="B475" s="6" t="s">
        <v>8225</v>
      </c>
      <c r="C475" s="6" t="str">
        <f>VLOOKUP($B475,'Supplimental Sources'!$I$7:$K$27,2,0)</f>
        <v>United Kingdom</v>
      </c>
      <c r="D475" s="6" t="str">
        <f>VLOOKUP($B475,'Supplimental Sources'!$I$7:$K$27,3,0)</f>
        <v>United Kingdom</v>
      </c>
      <c r="E475" s="6" t="s">
        <v>8384</v>
      </c>
      <c r="F475" s="6" t="s">
        <v>8369</v>
      </c>
      <c r="G475" s="6">
        <v>461</v>
      </c>
      <c r="H475" s="29">
        <v>550</v>
      </c>
      <c r="I475" s="29">
        <v>0</v>
      </c>
      <c r="J475" s="28">
        <v>20</v>
      </c>
      <c r="K475" s="6">
        <v>0</v>
      </c>
      <c r="M475" s="6" t="str">
        <f>VLOOKUP($G475,Data!$A:$F,6,0)</f>
        <v>failed</v>
      </c>
      <c r="N475" s="6"/>
      <c r="O475" s="6"/>
    </row>
    <row r="476" spans="1:15" x14ac:dyDescent="0.45">
      <c r="A476" s="6" t="s">
        <v>8316</v>
      </c>
      <c r="B476" s="6" t="s">
        <v>8224</v>
      </c>
      <c r="C476" s="6" t="str">
        <f>VLOOKUP($B476,'Supplimental Sources'!$I$7:$K$27,2,0)</f>
        <v>United States</v>
      </c>
      <c r="D476" s="6" t="str">
        <f>VLOOKUP($B476,'Supplimental Sources'!$I$7:$K$27,3,0)</f>
        <v>United States</v>
      </c>
      <c r="E476" s="6" t="s">
        <v>8382</v>
      </c>
      <c r="F476" s="6" t="s">
        <v>8380</v>
      </c>
      <c r="G476" s="6">
        <v>462</v>
      </c>
      <c r="H476" s="29">
        <v>100000</v>
      </c>
      <c r="I476" s="29">
        <v>0</v>
      </c>
      <c r="J476" s="28">
        <v>60</v>
      </c>
      <c r="K476" s="6">
        <v>0</v>
      </c>
      <c r="M476" s="6" t="str">
        <f>VLOOKUP($G476,Data!$A:$F,6,0)</f>
        <v>failed</v>
      </c>
      <c r="N476" s="6"/>
      <c r="O476" s="6"/>
    </row>
    <row r="477" spans="1:15" x14ac:dyDescent="0.45">
      <c r="A477" s="6" t="s">
        <v>8316</v>
      </c>
      <c r="B477" s="6" t="s">
        <v>8224</v>
      </c>
      <c r="C477" s="6" t="str">
        <f>VLOOKUP($B477,'Supplimental Sources'!$I$7:$K$27,2,0)</f>
        <v>United States</v>
      </c>
      <c r="D477" s="6" t="str">
        <f>VLOOKUP($B477,'Supplimental Sources'!$I$7:$K$27,3,0)</f>
        <v>United States</v>
      </c>
      <c r="E477" s="6" t="s">
        <v>8382</v>
      </c>
      <c r="F477" s="6" t="s">
        <v>8370</v>
      </c>
      <c r="G477" s="6">
        <v>463</v>
      </c>
      <c r="H477" s="29">
        <v>55000</v>
      </c>
      <c r="I477" s="29">
        <v>1250</v>
      </c>
      <c r="J477" s="28">
        <v>60</v>
      </c>
      <c r="K477" s="6">
        <v>11</v>
      </c>
      <c r="M477" s="6" t="str">
        <f>VLOOKUP($G477,Data!$A:$F,6,0)</f>
        <v>failed</v>
      </c>
      <c r="N477" s="6"/>
      <c r="O477" s="6"/>
    </row>
    <row r="478" spans="1:15" x14ac:dyDescent="0.45">
      <c r="A478" s="6" t="s">
        <v>8316</v>
      </c>
      <c r="B478" s="6" t="s">
        <v>8236</v>
      </c>
      <c r="C478" s="6" t="str">
        <f>VLOOKUP($B478,'Supplimental Sources'!$I$7:$K$27,2,0)</f>
        <v>Germany</v>
      </c>
      <c r="D478" s="6" t="str">
        <f>VLOOKUP($B478,'Supplimental Sources'!$I$7:$K$27,3,0)</f>
        <v>European Union</v>
      </c>
      <c r="E478" s="6" t="s">
        <v>8387</v>
      </c>
      <c r="F478" s="6" t="s">
        <v>8379</v>
      </c>
      <c r="G478" s="6">
        <v>464</v>
      </c>
      <c r="H478" s="29">
        <v>1010</v>
      </c>
      <c r="I478" s="29">
        <v>1</v>
      </c>
      <c r="J478" s="28">
        <v>20</v>
      </c>
      <c r="K478" s="6">
        <v>1</v>
      </c>
      <c r="M478" s="6" t="str">
        <f>VLOOKUP($G478,Data!$A:$F,6,0)</f>
        <v>failed</v>
      </c>
      <c r="N478" s="6"/>
      <c r="O478" s="6"/>
    </row>
    <row r="479" spans="1:15" x14ac:dyDescent="0.45">
      <c r="A479" s="6" t="s">
        <v>8316</v>
      </c>
      <c r="B479" s="6" t="s">
        <v>8224</v>
      </c>
      <c r="C479" s="6" t="str">
        <f>VLOOKUP($B479,'Supplimental Sources'!$I$7:$K$27,2,0)</f>
        <v>United States</v>
      </c>
      <c r="D479" s="6" t="str">
        <f>VLOOKUP($B479,'Supplimental Sources'!$I$7:$K$27,3,0)</f>
        <v>United States</v>
      </c>
      <c r="E479" s="6" t="s">
        <v>8385</v>
      </c>
      <c r="F479" s="6" t="s">
        <v>8380</v>
      </c>
      <c r="G479" s="6">
        <v>465</v>
      </c>
      <c r="H479" s="29">
        <v>512</v>
      </c>
      <c r="I479" s="29">
        <v>138</v>
      </c>
      <c r="J479" s="28">
        <v>16</v>
      </c>
      <c r="K479" s="6">
        <v>8</v>
      </c>
      <c r="M479" s="6" t="str">
        <f>VLOOKUP($G479,Data!$A:$F,6,0)</f>
        <v>failed</v>
      </c>
      <c r="N479" s="6"/>
      <c r="O479" s="6"/>
    </row>
    <row r="480" spans="1:15" x14ac:dyDescent="0.45">
      <c r="A480" s="6" t="s">
        <v>8316</v>
      </c>
      <c r="B480" s="6" t="s">
        <v>8224</v>
      </c>
      <c r="C480" s="6" t="str">
        <f>VLOOKUP($B480,'Supplimental Sources'!$I$7:$K$27,2,0)</f>
        <v>United States</v>
      </c>
      <c r="D480" s="6" t="str">
        <f>VLOOKUP($B480,'Supplimental Sources'!$I$7:$K$27,3,0)</f>
        <v>United States</v>
      </c>
      <c r="E480" s="6" t="s">
        <v>8383</v>
      </c>
      <c r="F480" s="6" t="s">
        <v>8371</v>
      </c>
      <c r="G480" s="6">
        <v>466</v>
      </c>
      <c r="H480" s="29">
        <v>10000</v>
      </c>
      <c r="I480" s="29">
        <v>76</v>
      </c>
      <c r="J480" s="28">
        <v>30</v>
      </c>
      <c r="K480" s="6">
        <v>5</v>
      </c>
      <c r="M480" s="6" t="str">
        <f>VLOOKUP($G480,Data!$A:$F,6,0)</f>
        <v>failed</v>
      </c>
      <c r="N480" s="6"/>
      <c r="O480" s="6"/>
    </row>
    <row r="481" spans="1:15" x14ac:dyDescent="0.45">
      <c r="A481" s="6" t="s">
        <v>8316</v>
      </c>
      <c r="B481" s="6" t="s">
        <v>8224</v>
      </c>
      <c r="C481" s="6" t="str">
        <f>VLOOKUP($B481,'Supplimental Sources'!$I$7:$K$27,2,0)</f>
        <v>United States</v>
      </c>
      <c r="D481" s="6" t="str">
        <f>VLOOKUP($B481,'Supplimental Sources'!$I$7:$K$27,3,0)</f>
        <v>United States</v>
      </c>
      <c r="E481" s="6" t="s">
        <v>8383</v>
      </c>
      <c r="F481" s="6" t="s">
        <v>8371</v>
      </c>
      <c r="G481" s="6">
        <v>467</v>
      </c>
      <c r="H481" s="29">
        <v>20000</v>
      </c>
      <c r="I481" s="29">
        <v>4315</v>
      </c>
      <c r="J481" s="28">
        <v>45</v>
      </c>
      <c r="K481" s="6">
        <v>39</v>
      </c>
      <c r="M481" s="6" t="str">
        <f>VLOOKUP($G481,Data!$A:$F,6,0)</f>
        <v>failed</v>
      </c>
      <c r="N481" s="6"/>
      <c r="O481" s="6"/>
    </row>
    <row r="482" spans="1:15" x14ac:dyDescent="0.45">
      <c r="A482" s="6" t="s">
        <v>8316</v>
      </c>
      <c r="B482" s="6" t="s">
        <v>8224</v>
      </c>
      <c r="C482" s="6" t="str">
        <f>VLOOKUP($B482,'Supplimental Sources'!$I$7:$K$27,2,0)</f>
        <v>United States</v>
      </c>
      <c r="D482" s="6" t="str">
        <f>VLOOKUP($B482,'Supplimental Sources'!$I$7:$K$27,3,0)</f>
        <v>United States</v>
      </c>
      <c r="E482" s="6" t="s">
        <v>8383</v>
      </c>
      <c r="F482" s="6" t="s">
        <v>8369</v>
      </c>
      <c r="G482" s="6">
        <v>468</v>
      </c>
      <c r="H482" s="29">
        <v>7500</v>
      </c>
      <c r="I482" s="29">
        <v>0</v>
      </c>
      <c r="J482" s="28">
        <v>59.992847222216369</v>
      </c>
      <c r="K482" s="6">
        <v>0</v>
      </c>
      <c r="M482" s="6" t="str">
        <f>VLOOKUP($G482,Data!$A:$F,6,0)</f>
        <v>failed</v>
      </c>
      <c r="N482" s="6"/>
      <c r="O482" s="6"/>
    </row>
    <row r="483" spans="1:15" x14ac:dyDescent="0.45">
      <c r="A483" s="6" t="s">
        <v>8316</v>
      </c>
      <c r="B483" s="6" t="s">
        <v>8225</v>
      </c>
      <c r="C483" s="6" t="str">
        <f>VLOOKUP($B483,'Supplimental Sources'!$I$7:$K$27,2,0)</f>
        <v>United Kingdom</v>
      </c>
      <c r="D483" s="6" t="str">
        <f>VLOOKUP($B483,'Supplimental Sources'!$I$7:$K$27,3,0)</f>
        <v>United Kingdom</v>
      </c>
      <c r="E483" s="6" t="s">
        <v>8385</v>
      </c>
      <c r="F483" s="6" t="s">
        <v>8370</v>
      </c>
      <c r="G483" s="6">
        <v>469</v>
      </c>
      <c r="H483" s="29">
        <v>6000</v>
      </c>
      <c r="I483" s="29">
        <v>0</v>
      </c>
      <c r="J483" s="28">
        <v>60</v>
      </c>
      <c r="K483" s="6">
        <v>0</v>
      </c>
      <c r="M483" s="6" t="str">
        <f>VLOOKUP($G483,Data!$A:$F,6,0)</f>
        <v>failed</v>
      </c>
      <c r="N483" s="6"/>
      <c r="O483" s="6"/>
    </row>
    <row r="484" spans="1:15" x14ac:dyDescent="0.45">
      <c r="A484" s="6" t="s">
        <v>8316</v>
      </c>
      <c r="B484" s="6" t="s">
        <v>8224</v>
      </c>
      <c r="C484" s="6" t="str">
        <f>VLOOKUP($B484,'Supplimental Sources'!$I$7:$K$27,2,0)</f>
        <v>United States</v>
      </c>
      <c r="D484" s="6" t="str">
        <f>VLOOKUP($B484,'Supplimental Sources'!$I$7:$K$27,3,0)</f>
        <v>United States</v>
      </c>
      <c r="E484" s="6" t="s">
        <v>8384</v>
      </c>
      <c r="F484" s="6" t="s">
        <v>8374</v>
      </c>
      <c r="G484" s="6">
        <v>470</v>
      </c>
      <c r="H484" s="29">
        <v>5000</v>
      </c>
      <c r="I484" s="29">
        <v>51</v>
      </c>
      <c r="J484" s="28">
        <v>49.998969907406718</v>
      </c>
      <c r="K484" s="6">
        <v>2</v>
      </c>
      <c r="M484" s="6" t="str">
        <f>VLOOKUP($G484,Data!$A:$F,6,0)</f>
        <v>failed</v>
      </c>
      <c r="N484" s="6"/>
      <c r="O484" s="6"/>
    </row>
    <row r="485" spans="1:15" x14ac:dyDescent="0.45">
      <c r="A485" s="6" t="s">
        <v>8316</v>
      </c>
      <c r="B485" s="6" t="s">
        <v>8224</v>
      </c>
      <c r="C485" s="6" t="str">
        <f>VLOOKUP($B485,'Supplimental Sources'!$I$7:$K$27,2,0)</f>
        <v>United States</v>
      </c>
      <c r="D485" s="6" t="str">
        <f>VLOOKUP($B485,'Supplimental Sources'!$I$7:$K$27,3,0)</f>
        <v>United States</v>
      </c>
      <c r="E485" s="6" t="s">
        <v>8385</v>
      </c>
      <c r="F485" s="6" t="s">
        <v>8378</v>
      </c>
      <c r="G485" s="6">
        <v>471</v>
      </c>
      <c r="H485" s="29">
        <v>55000</v>
      </c>
      <c r="I485" s="29">
        <v>6541</v>
      </c>
      <c r="J485" s="28">
        <v>44.958333333335759</v>
      </c>
      <c r="K485" s="6">
        <v>170</v>
      </c>
      <c r="M485" s="6" t="str">
        <f>VLOOKUP($G485,Data!$A:$F,6,0)</f>
        <v>failed</v>
      </c>
      <c r="N485" s="6"/>
      <c r="O485" s="6"/>
    </row>
    <row r="486" spans="1:15" x14ac:dyDescent="0.45">
      <c r="A486" s="6" t="s">
        <v>8316</v>
      </c>
      <c r="B486" s="6" t="s">
        <v>8224</v>
      </c>
      <c r="C486" s="6" t="str">
        <f>VLOOKUP($B486,'Supplimental Sources'!$I$7:$K$27,2,0)</f>
        <v>United States</v>
      </c>
      <c r="D486" s="6" t="str">
        <f>VLOOKUP($B486,'Supplimental Sources'!$I$7:$K$27,3,0)</f>
        <v>United States</v>
      </c>
      <c r="E486" s="6" t="s">
        <v>8385</v>
      </c>
      <c r="F486" s="6" t="s">
        <v>8370</v>
      </c>
      <c r="G486" s="6">
        <v>472</v>
      </c>
      <c r="H486" s="29">
        <v>800</v>
      </c>
      <c r="I486" s="29">
        <v>141</v>
      </c>
      <c r="J486" s="28">
        <v>30</v>
      </c>
      <c r="K486" s="6">
        <v>5</v>
      </c>
      <c r="M486" s="6" t="str">
        <f>VLOOKUP($G486,Data!$A:$F,6,0)</f>
        <v>failed</v>
      </c>
      <c r="N486" s="6"/>
      <c r="O486" s="6"/>
    </row>
    <row r="487" spans="1:15" x14ac:dyDescent="0.45">
      <c r="A487" s="6" t="s">
        <v>8316</v>
      </c>
      <c r="B487" s="6" t="s">
        <v>8224</v>
      </c>
      <c r="C487" s="6" t="str">
        <f>VLOOKUP($B487,'Supplimental Sources'!$I$7:$K$27,2,0)</f>
        <v>United States</v>
      </c>
      <c r="D487" s="6" t="str">
        <f>VLOOKUP($B487,'Supplimental Sources'!$I$7:$K$27,3,0)</f>
        <v>United States</v>
      </c>
      <c r="E487" s="6" t="s">
        <v>8385</v>
      </c>
      <c r="F487" s="6" t="s">
        <v>8371</v>
      </c>
      <c r="G487" s="6">
        <v>473</v>
      </c>
      <c r="H487" s="29">
        <v>30000</v>
      </c>
      <c r="I487" s="29">
        <v>861</v>
      </c>
      <c r="J487" s="28">
        <v>30</v>
      </c>
      <c r="K487" s="6">
        <v>14</v>
      </c>
      <c r="M487" s="6" t="str">
        <f>VLOOKUP($G487,Data!$A:$F,6,0)</f>
        <v>failed</v>
      </c>
      <c r="N487" s="6"/>
      <c r="O487" s="6"/>
    </row>
    <row r="488" spans="1:15" x14ac:dyDescent="0.45">
      <c r="A488" s="6" t="s">
        <v>8316</v>
      </c>
      <c r="B488" s="6" t="s">
        <v>8224</v>
      </c>
      <c r="C488" s="6" t="str">
        <f>VLOOKUP($B488,'Supplimental Sources'!$I$7:$K$27,2,0)</f>
        <v>United States</v>
      </c>
      <c r="D488" s="6" t="str">
        <f>VLOOKUP($B488,'Supplimental Sources'!$I$7:$K$27,3,0)</f>
        <v>United States</v>
      </c>
      <c r="E488" s="6" t="s">
        <v>8388</v>
      </c>
      <c r="F488" s="6" t="s">
        <v>8376</v>
      </c>
      <c r="G488" s="6">
        <v>474</v>
      </c>
      <c r="H488" s="29">
        <v>3300</v>
      </c>
      <c r="I488" s="29">
        <v>1</v>
      </c>
      <c r="J488" s="28">
        <v>30</v>
      </c>
      <c r="K488" s="6">
        <v>1</v>
      </c>
      <c r="M488" s="6" t="str">
        <f>VLOOKUP($G488,Data!$A:$F,6,0)</f>
        <v>failed</v>
      </c>
      <c r="N488" s="6"/>
      <c r="O488" s="6"/>
    </row>
    <row r="489" spans="1:15" x14ac:dyDescent="0.45">
      <c r="A489" s="6" t="s">
        <v>8316</v>
      </c>
      <c r="B489" s="6" t="s">
        <v>8224</v>
      </c>
      <c r="C489" s="6" t="str">
        <f>VLOOKUP($B489,'Supplimental Sources'!$I$7:$K$27,2,0)</f>
        <v>United States</v>
      </c>
      <c r="D489" s="6" t="str">
        <f>VLOOKUP($B489,'Supplimental Sources'!$I$7:$K$27,3,0)</f>
        <v>United States</v>
      </c>
      <c r="E489" s="6" t="s">
        <v>8386</v>
      </c>
      <c r="F489" s="6" t="s">
        <v>8379</v>
      </c>
      <c r="G489" s="6">
        <v>475</v>
      </c>
      <c r="H489" s="29">
        <v>2000</v>
      </c>
      <c r="I489" s="29">
        <v>0</v>
      </c>
      <c r="J489" s="28">
        <v>30</v>
      </c>
      <c r="K489" s="6">
        <v>0</v>
      </c>
      <c r="M489" s="6" t="str">
        <f>VLOOKUP($G489,Data!$A:$F,6,0)</f>
        <v>failed</v>
      </c>
      <c r="N489" s="6"/>
      <c r="O489" s="6"/>
    </row>
    <row r="490" spans="1:15" x14ac:dyDescent="0.45">
      <c r="A490" s="6" t="s">
        <v>8316</v>
      </c>
      <c r="B490" s="6" t="s">
        <v>8224</v>
      </c>
      <c r="C490" s="6" t="str">
        <f>VLOOKUP($B490,'Supplimental Sources'!$I$7:$K$27,2,0)</f>
        <v>United States</v>
      </c>
      <c r="D490" s="6" t="str">
        <f>VLOOKUP($B490,'Supplimental Sources'!$I$7:$K$27,3,0)</f>
        <v>United States</v>
      </c>
      <c r="E490" s="6" t="s">
        <v>8385</v>
      </c>
      <c r="F490" s="6" t="s">
        <v>8379</v>
      </c>
      <c r="G490" s="6">
        <v>476</v>
      </c>
      <c r="H490" s="29">
        <v>220000</v>
      </c>
      <c r="I490" s="29">
        <v>4906.59</v>
      </c>
      <c r="J490" s="28">
        <v>35.190960648149485</v>
      </c>
      <c r="K490" s="6">
        <v>124</v>
      </c>
      <c r="M490" s="6" t="str">
        <f>VLOOKUP($G490,Data!$A:$F,6,0)</f>
        <v>failed</v>
      </c>
      <c r="N490" s="6"/>
      <c r="O490" s="6"/>
    </row>
    <row r="491" spans="1:15" x14ac:dyDescent="0.45">
      <c r="A491" s="6" t="s">
        <v>8316</v>
      </c>
      <c r="B491" s="6" t="s">
        <v>8224</v>
      </c>
      <c r="C491" s="6" t="str">
        <f>VLOOKUP($B491,'Supplimental Sources'!$I$7:$K$27,2,0)</f>
        <v>United States</v>
      </c>
      <c r="D491" s="6" t="str">
        <f>VLOOKUP($B491,'Supplimental Sources'!$I$7:$K$27,3,0)</f>
        <v>United States</v>
      </c>
      <c r="E491" s="6" t="s">
        <v>8383</v>
      </c>
      <c r="F491" s="6" t="s">
        <v>8378</v>
      </c>
      <c r="G491" s="6">
        <v>477</v>
      </c>
      <c r="H491" s="29">
        <v>1500</v>
      </c>
      <c r="I491" s="29">
        <v>0</v>
      </c>
      <c r="J491" s="28">
        <v>60</v>
      </c>
      <c r="K491" s="6">
        <v>0</v>
      </c>
      <c r="M491" s="6" t="str">
        <f>VLOOKUP($G491,Data!$A:$F,6,0)</f>
        <v>failed</v>
      </c>
      <c r="N491" s="6"/>
      <c r="O491" s="6"/>
    </row>
    <row r="492" spans="1:15" x14ac:dyDescent="0.45">
      <c r="A492" s="6" t="s">
        <v>8316</v>
      </c>
      <c r="B492" s="6" t="s">
        <v>8224</v>
      </c>
      <c r="C492" s="6" t="str">
        <f>VLOOKUP($B492,'Supplimental Sources'!$I$7:$K$27,2,0)</f>
        <v>United States</v>
      </c>
      <c r="D492" s="6" t="str">
        <f>VLOOKUP($B492,'Supplimental Sources'!$I$7:$K$27,3,0)</f>
        <v>United States</v>
      </c>
      <c r="E492" s="6" t="s">
        <v>8386</v>
      </c>
      <c r="F492" s="6" t="s">
        <v>8378</v>
      </c>
      <c r="G492" s="6">
        <v>478</v>
      </c>
      <c r="H492" s="29">
        <v>10000</v>
      </c>
      <c r="I492" s="29">
        <v>0</v>
      </c>
      <c r="J492" s="28">
        <v>29.958333333335759</v>
      </c>
      <c r="K492" s="6">
        <v>0</v>
      </c>
      <c r="M492" s="6" t="str">
        <f>VLOOKUP($G492,Data!$A:$F,6,0)</f>
        <v>failed</v>
      </c>
      <c r="N492" s="6"/>
      <c r="O492" s="6"/>
    </row>
    <row r="493" spans="1:15" x14ac:dyDescent="0.45">
      <c r="A493" s="6" t="s">
        <v>8316</v>
      </c>
      <c r="B493" s="6" t="s">
        <v>8224</v>
      </c>
      <c r="C493" s="6" t="str">
        <f>VLOOKUP($B493,'Supplimental Sources'!$I$7:$K$27,2,0)</f>
        <v>United States</v>
      </c>
      <c r="D493" s="6" t="str">
        <f>VLOOKUP($B493,'Supplimental Sources'!$I$7:$K$27,3,0)</f>
        <v>United States</v>
      </c>
      <c r="E493" s="6" t="s">
        <v>8385</v>
      </c>
      <c r="F493" s="6" t="s">
        <v>8372</v>
      </c>
      <c r="G493" s="6">
        <v>479</v>
      </c>
      <c r="H493" s="29">
        <v>15000</v>
      </c>
      <c r="I493" s="29">
        <v>4884</v>
      </c>
      <c r="J493" s="28">
        <v>60.041666666664241</v>
      </c>
      <c r="K493" s="6">
        <v>55</v>
      </c>
      <c r="M493" s="6" t="str">
        <f>VLOOKUP($G493,Data!$A:$F,6,0)</f>
        <v>failed</v>
      </c>
      <c r="N493" s="6"/>
      <c r="O493" s="6"/>
    </row>
    <row r="494" spans="1:15" x14ac:dyDescent="0.45">
      <c r="A494" s="6" t="s">
        <v>8316</v>
      </c>
      <c r="B494" s="6" t="s">
        <v>8224</v>
      </c>
      <c r="C494" s="6" t="str">
        <f>VLOOKUP($B494,'Supplimental Sources'!$I$7:$K$27,2,0)</f>
        <v>United States</v>
      </c>
      <c r="D494" s="6" t="str">
        <f>VLOOKUP($B494,'Supplimental Sources'!$I$7:$K$27,3,0)</f>
        <v>United States</v>
      </c>
      <c r="E494" s="6" t="s">
        <v>8384</v>
      </c>
      <c r="F494" s="6" t="s">
        <v>8370</v>
      </c>
      <c r="G494" s="6">
        <v>480</v>
      </c>
      <c r="H494" s="29">
        <v>40000</v>
      </c>
      <c r="I494" s="29">
        <v>7764</v>
      </c>
      <c r="J494" s="28">
        <v>30</v>
      </c>
      <c r="K494" s="6">
        <v>140</v>
      </c>
      <c r="M494" s="6" t="str">
        <f>VLOOKUP($G494,Data!$A:$F,6,0)</f>
        <v>failed</v>
      </c>
      <c r="N494" s="6"/>
      <c r="O494" s="6"/>
    </row>
    <row r="495" spans="1:15" x14ac:dyDescent="0.45">
      <c r="A495" s="6" t="s">
        <v>8316</v>
      </c>
      <c r="B495" s="6" t="s">
        <v>8224</v>
      </c>
      <c r="C495" s="6" t="str">
        <f>VLOOKUP($B495,'Supplimental Sources'!$I$7:$K$27,2,0)</f>
        <v>United States</v>
      </c>
      <c r="D495" s="6" t="str">
        <f>VLOOKUP($B495,'Supplimental Sources'!$I$7:$K$27,3,0)</f>
        <v>United States</v>
      </c>
      <c r="E495" s="6" t="s">
        <v>8383</v>
      </c>
      <c r="F495" s="6" t="s">
        <v>8372</v>
      </c>
      <c r="G495" s="6">
        <v>481</v>
      </c>
      <c r="H495" s="29">
        <v>30000</v>
      </c>
      <c r="I495" s="29">
        <v>1830</v>
      </c>
      <c r="J495" s="28">
        <v>30</v>
      </c>
      <c r="K495" s="6">
        <v>21</v>
      </c>
      <c r="M495" s="6" t="str">
        <f>VLOOKUP($G495,Data!$A:$F,6,0)</f>
        <v>failed</v>
      </c>
      <c r="N495" s="6"/>
      <c r="O495" s="6"/>
    </row>
    <row r="496" spans="1:15" x14ac:dyDescent="0.45">
      <c r="A496" s="6" t="s">
        <v>8316</v>
      </c>
      <c r="B496" s="6" t="s">
        <v>8224</v>
      </c>
      <c r="C496" s="6" t="str">
        <f>VLOOKUP($B496,'Supplimental Sources'!$I$7:$K$27,2,0)</f>
        <v>United States</v>
      </c>
      <c r="D496" s="6" t="str">
        <f>VLOOKUP($B496,'Supplimental Sources'!$I$7:$K$27,3,0)</f>
        <v>United States</v>
      </c>
      <c r="E496" s="6" t="s">
        <v>8387</v>
      </c>
      <c r="F496" s="6" t="s">
        <v>8378</v>
      </c>
      <c r="G496" s="6">
        <v>482</v>
      </c>
      <c r="H496" s="29">
        <v>10000</v>
      </c>
      <c r="I496" s="29">
        <v>10</v>
      </c>
      <c r="J496" s="28">
        <v>26.710069444445253</v>
      </c>
      <c r="K496" s="6">
        <v>1</v>
      </c>
      <c r="M496" s="6" t="str">
        <f>VLOOKUP($G496,Data!$A:$F,6,0)</f>
        <v>failed</v>
      </c>
      <c r="N496" s="6"/>
      <c r="O496" s="6"/>
    </row>
    <row r="497" spans="1:15" x14ac:dyDescent="0.45">
      <c r="A497" s="6" t="s">
        <v>8316</v>
      </c>
      <c r="B497" s="6" t="s">
        <v>8225</v>
      </c>
      <c r="C497" s="6" t="str">
        <f>VLOOKUP($B497,'Supplimental Sources'!$I$7:$K$27,2,0)</f>
        <v>United Kingdom</v>
      </c>
      <c r="D497" s="6" t="str">
        <f>VLOOKUP($B497,'Supplimental Sources'!$I$7:$K$27,3,0)</f>
        <v>United Kingdom</v>
      </c>
      <c r="E497" s="6" t="s">
        <v>8383</v>
      </c>
      <c r="F497" s="6" t="s">
        <v>8374</v>
      </c>
      <c r="G497" s="6">
        <v>483</v>
      </c>
      <c r="H497" s="29">
        <v>15000</v>
      </c>
      <c r="I497" s="29">
        <v>7530</v>
      </c>
      <c r="J497" s="28">
        <v>60</v>
      </c>
      <c r="K497" s="6">
        <v>147</v>
      </c>
      <c r="M497" s="6" t="str">
        <f>VLOOKUP($G497,Data!$A:$F,6,0)</f>
        <v>failed</v>
      </c>
      <c r="N497" s="6"/>
      <c r="O497" s="6"/>
    </row>
    <row r="498" spans="1:15" x14ac:dyDescent="0.45">
      <c r="A498" s="6" t="s">
        <v>8316</v>
      </c>
      <c r="B498" s="6" t="s">
        <v>8225</v>
      </c>
      <c r="C498" s="6" t="str">
        <f>VLOOKUP($B498,'Supplimental Sources'!$I$7:$K$27,2,0)</f>
        <v>United Kingdom</v>
      </c>
      <c r="D498" s="6" t="str">
        <f>VLOOKUP($B498,'Supplimental Sources'!$I$7:$K$27,3,0)</f>
        <v>United Kingdom</v>
      </c>
      <c r="E498" s="6" t="s">
        <v>8386</v>
      </c>
      <c r="F498" s="6" t="s">
        <v>8372</v>
      </c>
      <c r="G498" s="6">
        <v>484</v>
      </c>
      <c r="H498" s="29">
        <v>80000</v>
      </c>
      <c r="I498" s="29">
        <v>149</v>
      </c>
      <c r="J498" s="28">
        <v>41.041666666671517</v>
      </c>
      <c r="K498" s="6">
        <v>11</v>
      </c>
      <c r="M498" s="6" t="str">
        <f>VLOOKUP($G498,Data!$A:$F,6,0)</f>
        <v>failed</v>
      </c>
      <c r="N498" s="6"/>
      <c r="O498" s="6"/>
    </row>
    <row r="499" spans="1:15" x14ac:dyDescent="0.45">
      <c r="A499" s="6" t="s">
        <v>8316</v>
      </c>
      <c r="B499" s="6" t="s">
        <v>8225</v>
      </c>
      <c r="C499" s="6" t="str">
        <f>VLOOKUP($B499,'Supplimental Sources'!$I$7:$K$27,2,0)</f>
        <v>United Kingdom</v>
      </c>
      <c r="D499" s="6" t="str">
        <f>VLOOKUP($B499,'Supplimental Sources'!$I$7:$K$27,3,0)</f>
        <v>United Kingdom</v>
      </c>
      <c r="E499" s="6" t="s">
        <v>8384</v>
      </c>
      <c r="F499" s="6" t="s">
        <v>8379</v>
      </c>
      <c r="G499" s="6">
        <v>485</v>
      </c>
      <c r="H499" s="29">
        <v>37956</v>
      </c>
      <c r="I499" s="29">
        <v>8315.01</v>
      </c>
      <c r="J499" s="28">
        <v>30</v>
      </c>
      <c r="K499" s="6">
        <v>125</v>
      </c>
      <c r="M499" s="6" t="str">
        <f>VLOOKUP($G499,Data!$A:$F,6,0)</f>
        <v>failed</v>
      </c>
      <c r="N499" s="6"/>
      <c r="O499" s="6"/>
    </row>
    <row r="500" spans="1:15" x14ac:dyDescent="0.45">
      <c r="A500" s="6" t="s">
        <v>8316</v>
      </c>
      <c r="B500" s="6" t="s">
        <v>8226</v>
      </c>
      <c r="C500" s="6" t="str">
        <f>VLOOKUP($B500,'Supplimental Sources'!$I$7:$K$27,2,0)</f>
        <v>Australia</v>
      </c>
      <c r="D500" s="6" t="str">
        <f>VLOOKUP($B500,'Supplimental Sources'!$I$7:$K$27,3,0)</f>
        <v>Australia</v>
      </c>
      <c r="E500" s="6" t="s">
        <v>8385</v>
      </c>
      <c r="F500" s="6" t="s">
        <v>8369</v>
      </c>
      <c r="G500" s="6">
        <v>486</v>
      </c>
      <c r="H500" s="29">
        <v>550000</v>
      </c>
      <c r="I500" s="29">
        <v>50</v>
      </c>
      <c r="J500" s="28">
        <v>30</v>
      </c>
      <c r="K500" s="6">
        <v>1</v>
      </c>
      <c r="M500" s="6" t="str">
        <f>VLOOKUP($G500,Data!$A:$F,6,0)</f>
        <v>failed</v>
      </c>
      <c r="N500" s="6"/>
      <c r="O500" s="6"/>
    </row>
    <row r="501" spans="1:15" x14ac:dyDescent="0.45">
      <c r="A501" s="6" t="s">
        <v>8316</v>
      </c>
      <c r="B501" s="6" t="s">
        <v>8229</v>
      </c>
      <c r="C501" s="6" t="str">
        <f>VLOOKUP($B501,'Supplimental Sources'!$I$7:$K$27,2,0)</f>
        <v>Canada</v>
      </c>
      <c r="D501" s="6" t="str">
        <f>VLOOKUP($B501,'Supplimental Sources'!$I$7:$K$27,3,0)</f>
        <v>Canada</v>
      </c>
      <c r="E501" s="6" t="s">
        <v>8387</v>
      </c>
      <c r="F501" s="6" t="s">
        <v>8373</v>
      </c>
      <c r="G501" s="6">
        <v>487</v>
      </c>
      <c r="H501" s="29">
        <v>50000</v>
      </c>
      <c r="I501" s="29">
        <v>0</v>
      </c>
      <c r="J501" s="28">
        <v>60.041666666664241</v>
      </c>
      <c r="K501" s="6">
        <v>0</v>
      </c>
      <c r="M501" s="6" t="str">
        <f>VLOOKUP($G501,Data!$A:$F,6,0)</f>
        <v>failed</v>
      </c>
      <c r="N501" s="6"/>
      <c r="O501" s="6"/>
    </row>
    <row r="502" spans="1:15" x14ac:dyDescent="0.45">
      <c r="A502" s="6" t="s">
        <v>8316</v>
      </c>
      <c r="B502" s="6" t="s">
        <v>8224</v>
      </c>
      <c r="C502" s="6" t="str">
        <f>VLOOKUP($B502,'Supplimental Sources'!$I$7:$K$27,2,0)</f>
        <v>United States</v>
      </c>
      <c r="D502" s="6" t="str">
        <f>VLOOKUP($B502,'Supplimental Sources'!$I$7:$K$27,3,0)</f>
        <v>United States</v>
      </c>
      <c r="E502" s="6" t="s">
        <v>8387</v>
      </c>
      <c r="F502" s="6" t="s">
        <v>8381</v>
      </c>
      <c r="G502" s="6">
        <v>488</v>
      </c>
      <c r="H502" s="29">
        <v>12000</v>
      </c>
      <c r="I502" s="29">
        <v>0</v>
      </c>
      <c r="J502" s="28">
        <v>30</v>
      </c>
      <c r="K502" s="6">
        <v>0</v>
      </c>
      <c r="M502" s="6" t="str">
        <f>VLOOKUP($G502,Data!$A:$F,6,0)</f>
        <v>failed</v>
      </c>
      <c r="N502" s="6"/>
      <c r="O502" s="6"/>
    </row>
    <row r="503" spans="1:15" x14ac:dyDescent="0.45">
      <c r="A503" s="6" t="s">
        <v>8316</v>
      </c>
      <c r="B503" s="6" t="s">
        <v>8224</v>
      </c>
      <c r="C503" s="6" t="str">
        <f>VLOOKUP($B503,'Supplimental Sources'!$I$7:$K$27,2,0)</f>
        <v>United States</v>
      </c>
      <c r="D503" s="6" t="str">
        <f>VLOOKUP($B503,'Supplimental Sources'!$I$7:$K$27,3,0)</f>
        <v>United States</v>
      </c>
      <c r="E503" s="6" t="s">
        <v>8382</v>
      </c>
      <c r="F503" s="6" t="s">
        <v>8381</v>
      </c>
      <c r="G503" s="6">
        <v>489</v>
      </c>
      <c r="H503" s="29">
        <v>74997</v>
      </c>
      <c r="I503" s="29">
        <v>215</v>
      </c>
      <c r="J503" s="28">
        <v>30.99958333333052</v>
      </c>
      <c r="K503" s="6">
        <v>3</v>
      </c>
      <c r="M503" s="6" t="str">
        <f>VLOOKUP($G503,Data!$A:$F,6,0)</f>
        <v>failed</v>
      </c>
      <c r="N503" s="6"/>
      <c r="O503" s="6"/>
    </row>
    <row r="504" spans="1:15" x14ac:dyDescent="0.45">
      <c r="A504" s="6" t="s">
        <v>8316</v>
      </c>
      <c r="B504" s="6" t="s">
        <v>8224</v>
      </c>
      <c r="C504" s="6" t="str">
        <f>VLOOKUP($B504,'Supplimental Sources'!$I$7:$K$27,2,0)</f>
        <v>United States</v>
      </c>
      <c r="D504" s="6" t="str">
        <f>VLOOKUP($B504,'Supplimental Sources'!$I$7:$K$27,3,0)</f>
        <v>United States</v>
      </c>
      <c r="E504" s="6" t="s">
        <v>8383</v>
      </c>
      <c r="F504" s="6" t="s">
        <v>8370</v>
      </c>
      <c r="G504" s="6">
        <v>490</v>
      </c>
      <c r="H504" s="29">
        <v>1000</v>
      </c>
      <c r="I504" s="29">
        <v>0</v>
      </c>
      <c r="J504" s="28">
        <v>30</v>
      </c>
      <c r="K504" s="6">
        <v>0</v>
      </c>
      <c r="M504" s="6" t="str">
        <f>VLOOKUP($G504,Data!$A:$F,6,0)</f>
        <v>failed</v>
      </c>
      <c r="N504" s="6"/>
      <c r="O504" s="6"/>
    </row>
    <row r="505" spans="1:15" x14ac:dyDescent="0.45">
      <c r="A505" s="6" t="s">
        <v>8316</v>
      </c>
      <c r="B505" s="6" t="s">
        <v>8224</v>
      </c>
      <c r="C505" s="6" t="str">
        <f>VLOOKUP($B505,'Supplimental Sources'!$I$7:$K$27,2,0)</f>
        <v>United States</v>
      </c>
      <c r="D505" s="6" t="str">
        <f>VLOOKUP($B505,'Supplimental Sources'!$I$7:$K$27,3,0)</f>
        <v>United States</v>
      </c>
      <c r="E505" s="6" t="s">
        <v>8386</v>
      </c>
      <c r="F505" s="6" t="s">
        <v>8381</v>
      </c>
      <c r="G505" s="6">
        <v>491</v>
      </c>
      <c r="H505" s="29">
        <v>10000</v>
      </c>
      <c r="I505" s="29">
        <v>0</v>
      </c>
      <c r="J505" s="28">
        <v>30</v>
      </c>
      <c r="K505" s="6">
        <v>0</v>
      </c>
      <c r="M505" s="6" t="str">
        <f>VLOOKUP($G505,Data!$A:$F,6,0)</f>
        <v>failed</v>
      </c>
      <c r="N505" s="6"/>
      <c r="O505" s="6"/>
    </row>
    <row r="506" spans="1:15" x14ac:dyDescent="0.45">
      <c r="A506" s="6" t="s">
        <v>8316</v>
      </c>
      <c r="B506" s="6" t="s">
        <v>8235</v>
      </c>
      <c r="C506" s="6" t="str">
        <f>VLOOKUP($B506,'Supplimental Sources'!$I$7:$K$27,2,0)</f>
        <v>Sweden</v>
      </c>
      <c r="D506" s="6" t="str">
        <f>VLOOKUP($B506,'Supplimental Sources'!$I$7:$K$27,3,0)</f>
        <v>European Union</v>
      </c>
      <c r="E506" s="6" t="s">
        <v>8387</v>
      </c>
      <c r="F506" s="6" t="s">
        <v>8371</v>
      </c>
      <c r="G506" s="6">
        <v>492</v>
      </c>
      <c r="H506" s="29">
        <v>10000000</v>
      </c>
      <c r="I506" s="29">
        <v>0</v>
      </c>
      <c r="J506" s="28">
        <v>60</v>
      </c>
      <c r="K506" s="6">
        <v>0</v>
      </c>
      <c r="M506" s="6" t="str">
        <f>VLOOKUP($G506,Data!$A:$F,6,0)</f>
        <v>failed</v>
      </c>
      <c r="N506" s="6"/>
      <c r="O506" s="6"/>
    </row>
    <row r="507" spans="1:15" x14ac:dyDescent="0.45">
      <c r="A507" s="6" t="s">
        <v>8316</v>
      </c>
      <c r="B507" s="6" t="s">
        <v>8225</v>
      </c>
      <c r="C507" s="6" t="str">
        <f>VLOOKUP($B507,'Supplimental Sources'!$I$7:$K$27,2,0)</f>
        <v>United Kingdom</v>
      </c>
      <c r="D507" s="6" t="str">
        <f>VLOOKUP($B507,'Supplimental Sources'!$I$7:$K$27,3,0)</f>
        <v>United Kingdom</v>
      </c>
      <c r="E507" s="6" t="s">
        <v>8386</v>
      </c>
      <c r="F507" s="6" t="s">
        <v>8379</v>
      </c>
      <c r="G507" s="6">
        <v>493</v>
      </c>
      <c r="H507" s="29">
        <v>30000</v>
      </c>
      <c r="I507" s="29">
        <v>0</v>
      </c>
      <c r="J507" s="28">
        <v>30</v>
      </c>
      <c r="K507" s="6">
        <v>0</v>
      </c>
      <c r="M507" s="6" t="str">
        <f>VLOOKUP($G507,Data!$A:$F,6,0)</f>
        <v>failed</v>
      </c>
      <c r="N507" s="6"/>
      <c r="O507" s="6"/>
    </row>
    <row r="508" spans="1:15" x14ac:dyDescent="0.45">
      <c r="A508" s="6" t="s">
        <v>8316</v>
      </c>
      <c r="B508" s="6" t="s">
        <v>8224</v>
      </c>
      <c r="C508" s="6" t="str">
        <f>VLOOKUP($B508,'Supplimental Sources'!$I$7:$K$27,2,0)</f>
        <v>United States</v>
      </c>
      <c r="D508" s="6" t="str">
        <f>VLOOKUP($B508,'Supplimental Sources'!$I$7:$K$27,3,0)</f>
        <v>United States</v>
      </c>
      <c r="E508" s="6" t="s">
        <v>8385</v>
      </c>
      <c r="F508" s="6" t="s">
        <v>8380</v>
      </c>
      <c r="G508" s="6">
        <v>494</v>
      </c>
      <c r="H508" s="29">
        <v>20000</v>
      </c>
      <c r="I508" s="29">
        <v>31</v>
      </c>
      <c r="J508" s="28">
        <v>23.294386574074451</v>
      </c>
      <c r="K508" s="6">
        <v>3</v>
      </c>
      <c r="M508" s="6" t="str">
        <f>VLOOKUP($G508,Data!$A:$F,6,0)</f>
        <v>failed</v>
      </c>
      <c r="N508" s="6"/>
      <c r="O508" s="6"/>
    </row>
    <row r="509" spans="1:15" x14ac:dyDescent="0.45">
      <c r="A509" s="6" t="s">
        <v>8316</v>
      </c>
      <c r="B509" s="6" t="s">
        <v>8224</v>
      </c>
      <c r="C509" s="6" t="str">
        <f>VLOOKUP($B509,'Supplimental Sources'!$I$7:$K$27,2,0)</f>
        <v>United States</v>
      </c>
      <c r="D509" s="6" t="str">
        <f>VLOOKUP($B509,'Supplimental Sources'!$I$7:$K$27,3,0)</f>
        <v>United States</v>
      </c>
      <c r="E509" s="6" t="s">
        <v>8386</v>
      </c>
      <c r="F509" s="6" t="s">
        <v>8380</v>
      </c>
      <c r="G509" s="6">
        <v>495</v>
      </c>
      <c r="H509" s="29">
        <v>7000</v>
      </c>
      <c r="I509" s="29">
        <v>0</v>
      </c>
      <c r="J509" s="28">
        <v>30</v>
      </c>
      <c r="K509" s="6">
        <v>0</v>
      </c>
      <c r="M509" s="6" t="str">
        <f>VLOOKUP($G509,Data!$A:$F,6,0)</f>
        <v>failed</v>
      </c>
      <c r="N509" s="6"/>
      <c r="O509" s="6"/>
    </row>
    <row r="510" spans="1:15" x14ac:dyDescent="0.45">
      <c r="A510" s="6" t="s">
        <v>8316</v>
      </c>
      <c r="B510" s="6" t="s">
        <v>8224</v>
      </c>
      <c r="C510" s="6" t="str">
        <f>VLOOKUP($B510,'Supplimental Sources'!$I$7:$K$27,2,0)</f>
        <v>United States</v>
      </c>
      <c r="D510" s="6" t="str">
        <f>VLOOKUP($B510,'Supplimental Sources'!$I$7:$K$27,3,0)</f>
        <v>United States</v>
      </c>
      <c r="E510" s="6" t="s">
        <v>8384</v>
      </c>
      <c r="F510" s="6" t="s">
        <v>8381</v>
      </c>
      <c r="G510" s="6">
        <v>496</v>
      </c>
      <c r="H510" s="29">
        <v>60000</v>
      </c>
      <c r="I510" s="29">
        <v>1</v>
      </c>
      <c r="J510" s="28">
        <v>60</v>
      </c>
      <c r="K510" s="6">
        <v>1</v>
      </c>
      <c r="M510" s="6" t="str">
        <f>VLOOKUP($G510,Data!$A:$F,6,0)</f>
        <v>failed</v>
      </c>
      <c r="N510" s="6"/>
      <c r="O510" s="6"/>
    </row>
    <row r="511" spans="1:15" x14ac:dyDescent="0.45">
      <c r="A511" s="6" t="s">
        <v>8316</v>
      </c>
      <c r="B511" s="6" t="s">
        <v>8224</v>
      </c>
      <c r="C511" s="6" t="str">
        <f>VLOOKUP($B511,'Supplimental Sources'!$I$7:$K$27,2,0)</f>
        <v>United States</v>
      </c>
      <c r="D511" s="6" t="str">
        <f>VLOOKUP($B511,'Supplimental Sources'!$I$7:$K$27,3,0)</f>
        <v>United States</v>
      </c>
      <c r="E511" s="6" t="s">
        <v>8385</v>
      </c>
      <c r="F511" s="6" t="s">
        <v>8374</v>
      </c>
      <c r="G511" s="6">
        <v>497</v>
      </c>
      <c r="H511" s="29">
        <v>4480</v>
      </c>
      <c r="I511" s="29">
        <v>30</v>
      </c>
      <c r="J511" s="28">
        <v>53.17054398147593</v>
      </c>
      <c r="K511" s="6">
        <v>3</v>
      </c>
      <c r="M511" s="6" t="str">
        <f>VLOOKUP($G511,Data!$A:$F,6,0)</f>
        <v>failed</v>
      </c>
      <c r="N511" s="6"/>
      <c r="O511" s="6"/>
    </row>
    <row r="512" spans="1:15" x14ac:dyDescent="0.45">
      <c r="A512" s="6" t="s">
        <v>8316</v>
      </c>
      <c r="B512" s="6" t="s">
        <v>8224</v>
      </c>
      <c r="C512" s="6" t="str">
        <f>VLOOKUP($B512,'Supplimental Sources'!$I$7:$K$27,2,0)</f>
        <v>United States</v>
      </c>
      <c r="D512" s="6" t="str">
        <f>VLOOKUP($B512,'Supplimental Sources'!$I$7:$K$27,3,0)</f>
        <v>United States</v>
      </c>
      <c r="E512" s="6" t="s">
        <v>8382</v>
      </c>
      <c r="F512" s="6" t="s">
        <v>8374</v>
      </c>
      <c r="G512" s="6">
        <v>498</v>
      </c>
      <c r="H512" s="29">
        <v>65108</v>
      </c>
      <c r="I512" s="29">
        <v>2994</v>
      </c>
      <c r="J512" s="28">
        <v>42</v>
      </c>
      <c r="K512" s="6">
        <v>22</v>
      </c>
      <c r="M512" s="6" t="str">
        <f>VLOOKUP($G512,Data!$A:$F,6,0)</f>
        <v>failed</v>
      </c>
      <c r="N512" s="6"/>
      <c r="O512" s="6"/>
    </row>
    <row r="513" spans="1:15" x14ac:dyDescent="0.45">
      <c r="A513" s="6" t="s">
        <v>8316</v>
      </c>
      <c r="B513" s="6" t="s">
        <v>8224</v>
      </c>
      <c r="C513" s="6" t="str">
        <f>VLOOKUP($B513,'Supplimental Sources'!$I$7:$K$27,2,0)</f>
        <v>United States</v>
      </c>
      <c r="D513" s="6" t="str">
        <f>VLOOKUP($B513,'Supplimental Sources'!$I$7:$K$27,3,0)</f>
        <v>United States</v>
      </c>
      <c r="E513" s="6" t="s">
        <v>8368</v>
      </c>
      <c r="F513" s="6" t="s">
        <v>8371</v>
      </c>
      <c r="G513" s="6">
        <v>499</v>
      </c>
      <c r="H513" s="29">
        <v>20000</v>
      </c>
      <c r="I513" s="29">
        <v>1910</v>
      </c>
      <c r="J513" s="28">
        <v>54.978842592594447</v>
      </c>
      <c r="K513" s="6">
        <v>26</v>
      </c>
      <c r="M513" s="6" t="str">
        <f>VLOOKUP($G513,Data!$A:$F,6,0)</f>
        <v>failed</v>
      </c>
      <c r="N513" s="6"/>
      <c r="O513" s="6"/>
    </row>
    <row r="514" spans="1:15" x14ac:dyDescent="0.45">
      <c r="A514" s="6" t="s">
        <v>8316</v>
      </c>
      <c r="B514" s="6" t="s">
        <v>8224</v>
      </c>
      <c r="C514" s="6" t="str">
        <f>VLOOKUP($B514,'Supplimental Sources'!$I$7:$K$27,2,0)</f>
        <v>United States</v>
      </c>
      <c r="D514" s="6" t="str">
        <f>VLOOKUP($B514,'Supplimental Sources'!$I$7:$K$27,3,0)</f>
        <v>United States</v>
      </c>
      <c r="E514" s="6" t="s">
        <v>8375</v>
      </c>
      <c r="F514" s="6" t="s">
        <v>8378</v>
      </c>
      <c r="G514" s="6">
        <v>500</v>
      </c>
      <c r="H514" s="29">
        <v>6500</v>
      </c>
      <c r="I514" s="29">
        <v>215</v>
      </c>
      <c r="J514" s="28">
        <v>59.04177083333343</v>
      </c>
      <c r="K514" s="6">
        <v>4</v>
      </c>
      <c r="M514" s="6" t="str">
        <f>VLOOKUP($G514,Data!$A:$F,6,0)</f>
        <v>failed</v>
      </c>
      <c r="N514" s="6"/>
      <c r="O514" s="6"/>
    </row>
    <row r="515" spans="1:15" x14ac:dyDescent="0.45">
      <c r="A515" s="6" t="s">
        <v>8316</v>
      </c>
      <c r="B515" s="6" t="s">
        <v>8224</v>
      </c>
      <c r="C515" s="6" t="str">
        <f>VLOOKUP($B515,'Supplimental Sources'!$I$7:$K$27,2,0)</f>
        <v>United States</v>
      </c>
      <c r="D515" s="6" t="str">
        <f>VLOOKUP($B515,'Supplimental Sources'!$I$7:$K$27,3,0)</f>
        <v>United States</v>
      </c>
      <c r="E515" s="6" t="s">
        <v>8382</v>
      </c>
      <c r="F515" s="6" t="s">
        <v>8380</v>
      </c>
      <c r="G515" s="6">
        <v>501</v>
      </c>
      <c r="H515" s="29">
        <v>10000</v>
      </c>
      <c r="I515" s="29">
        <v>0</v>
      </c>
      <c r="J515" s="28">
        <v>30</v>
      </c>
      <c r="K515" s="6">
        <v>0</v>
      </c>
      <c r="M515" s="6" t="str">
        <f>VLOOKUP($G515,Data!$A:$F,6,0)</f>
        <v>failed</v>
      </c>
      <c r="N515" s="6"/>
      <c r="O515" s="6"/>
    </row>
    <row r="516" spans="1:15" x14ac:dyDescent="0.45">
      <c r="A516" s="6" t="s">
        <v>8316</v>
      </c>
      <c r="B516" s="6" t="s">
        <v>8224</v>
      </c>
      <c r="C516" s="6" t="str">
        <f>VLOOKUP($B516,'Supplimental Sources'!$I$7:$K$27,2,0)</f>
        <v>United States</v>
      </c>
      <c r="D516" s="6" t="str">
        <f>VLOOKUP($B516,'Supplimental Sources'!$I$7:$K$27,3,0)</f>
        <v>United States</v>
      </c>
      <c r="E516" s="6" t="s">
        <v>8383</v>
      </c>
      <c r="F516" s="6" t="s">
        <v>8377</v>
      </c>
      <c r="G516" s="6">
        <v>502</v>
      </c>
      <c r="H516" s="29">
        <v>20000</v>
      </c>
      <c r="I516" s="29">
        <v>230</v>
      </c>
      <c r="J516" s="28">
        <v>29.958333333335759</v>
      </c>
      <c r="K516" s="6">
        <v>4</v>
      </c>
      <c r="M516" s="6" t="str">
        <f>VLOOKUP($G516,Data!$A:$F,6,0)</f>
        <v>failed</v>
      </c>
      <c r="N516" s="6"/>
      <c r="O516" s="6"/>
    </row>
    <row r="517" spans="1:15" x14ac:dyDescent="0.45">
      <c r="A517" s="6" t="s">
        <v>8316</v>
      </c>
      <c r="B517" s="6" t="s">
        <v>8225</v>
      </c>
      <c r="C517" s="6" t="str">
        <f>VLOOKUP($B517,'Supplimental Sources'!$I$7:$K$27,2,0)</f>
        <v>United Kingdom</v>
      </c>
      <c r="D517" s="6" t="str">
        <f>VLOOKUP($B517,'Supplimental Sources'!$I$7:$K$27,3,0)</f>
        <v>United Kingdom</v>
      </c>
      <c r="E517" s="6" t="s">
        <v>8385</v>
      </c>
      <c r="F517" s="6" t="s">
        <v>8381</v>
      </c>
      <c r="G517" s="6">
        <v>503</v>
      </c>
      <c r="H517" s="29">
        <v>6500</v>
      </c>
      <c r="I517" s="29">
        <v>114</v>
      </c>
      <c r="J517" s="28">
        <v>30</v>
      </c>
      <c r="K517" s="6">
        <v>9</v>
      </c>
      <c r="M517" s="6" t="str">
        <f>VLOOKUP($G517,Data!$A:$F,6,0)</f>
        <v>failed</v>
      </c>
      <c r="N517" s="6"/>
      <c r="O517" s="6"/>
    </row>
    <row r="518" spans="1:15" x14ac:dyDescent="0.45">
      <c r="A518" s="6" t="s">
        <v>8316</v>
      </c>
      <c r="B518" s="6" t="s">
        <v>8224</v>
      </c>
      <c r="C518" s="6" t="str">
        <f>VLOOKUP($B518,'Supplimental Sources'!$I$7:$K$27,2,0)</f>
        <v>United States</v>
      </c>
      <c r="D518" s="6" t="str">
        <f>VLOOKUP($B518,'Supplimental Sources'!$I$7:$K$27,3,0)</f>
        <v>United States</v>
      </c>
      <c r="E518" s="6" t="s">
        <v>8383</v>
      </c>
      <c r="F518" s="6" t="s">
        <v>8377</v>
      </c>
      <c r="G518" s="6">
        <v>504</v>
      </c>
      <c r="H518" s="29">
        <v>24500</v>
      </c>
      <c r="I518" s="29">
        <v>335</v>
      </c>
      <c r="J518" s="28">
        <v>59.958333333335759</v>
      </c>
      <c r="K518" s="6">
        <v>5</v>
      </c>
      <c r="M518" s="6" t="str">
        <f>VLOOKUP($G518,Data!$A:$F,6,0)</f>
        <v>failed</v>
      </c>
      <c r="N518" s="6"/>
      <c r="O518" s="6"/>
    </row>
    <row r="519" spans="1:15" x14ac:dyDescent="0.45">
      <c r="A519" s="6" t="s">
        <v>8316</v>
      </c>
      <c r="B519" s="6" t="s">
        <v>8224</v>
      </c>
      <c r="C519" s="6" t="str">
        <f>VLOOKUP($B519,'Supplimental Sources'!$I$7:$K$27,2,0)</f>
        <v>United States</v>
      </c>
      <c r="D519" s="6" t="str">
        <f>VLOOKUP($B519,'Supplimental Sources'!$I$7:$K$27,3,0)</f>
        <v>United States</v>
      </c>
      <c r="E519" s="6" t="s">
        <v>8386</v>
      </c>
      <c r="F519" s="6" t="s">
        <v>8374</v>
      </c>
      <c r="G519" s="6">
        <v>505</v>
      </c>
      <c r="H519" s="29">
        <v>12000</v>
      </c>
      <c r="I519" s="29">
        <v>52</v>
      </c>
      <c r="J519" s="28">
        <v>45</v>
      </c>
      <c r="K519" s="6">
        <v>14</v>
      </c>
      <c r="M519" s="6" t="str">
        <f>VLOOKUP($G519,Data!$A:$F,6,0)</f>
        <v>failed</v>
      </c>
      <c r="N519" s="6"/>
      <c r="O519" s="6"/>
    </row>
    <row r="520" spans="1:15" x14ac:dyDescent="0.45">
      <c r="A520" s="6" t="s">
        <v>8316</v>
      </c>
      <c r="B520" s="6" t="s">
        <v>8224</v>
      </c>
      <c r="C520" s="6" t="str">
        <f>VLOOKUP($B520,'Supplimental Sources'!$I$7:$K$27,2,0)</f>
        <v>United States</v>
      </c>
      <c r="D520" s="6" t="str">
        <f>VLOOKUP($B520,'Supplimental Sources'!$I$7:$K$27,3,0)</f>
        <v>United States</v>
      </c>
      <c r="E520" s="6" t="s">
        <v>8384</v>
      </c>
      <c r="F520" s="6" t="s">
        <v>8370</v>
      </c>
      <c r="G520" s="6">
        <v>506</v>
      </c>
      <c r="H520" s="29">
        <v>200000</v>
      </c>
      <c r="I520" s="29">
        <v>250</v>
      </c>
      <c r="J520" s="28">
        <v>30</v>
      </c>
      <c r="K520" s="6">
        <v>1</v>
      </c>
      <c r="M520" s="6" t="str">
        <f>VLOOKUP($G520,Data!$A:$F,6,0)</f>
        <v>failed</v>
      </c>
      <c r="N520" s="6"/>
      <c r="O520" s="6"/>
    </row>
    <row r="521" spans="1:15" x14ac:dyDescent="0.45">
      <c r="A521" s="6" t="s">
        <v>8316</v>
      </c>
      <c r="B521" s="6" t="s">
        <v>8224</v>
      </c>
      <c r="C521" s="6" t="str">
        <f>VLOOKUP($B521,'Supplimental Sources'!$I$7:$K$27,2,0)</f>
        <v>United States</v>
      </c>
      <c r="D521" s="6" t="str">
        <f>VLOOKUP($B521,'Supplimental Sources'!$I$7:$K$27,3,0)</f>
        <v>United States</v>
      </c>
      <c r="E521" s="6" t="s">
        <v>8383</v>
      </c>
      <c r="F521" s="6" t="s">
        <v>8372</v>
      </c>
      <c r="G521" s="6">
        <v>507</v>
      </c>
      <c r="H521" s="29">
        <v>20000</v>
      </c>
      <c r="I521" s="29">
        <v>640</v>
      </c>
      <c r="J521" s="28">
        <v>45</v>
      </c>
      <c r="K521" s="6">
        <v>10</v>
      </c>
      <c r="M521" s="6" t="str">
        <f>VLOOKUP($G521,Data!$A:$F,6,0)</f>
        <v>failed</v>
      </c>
      <c r="N521" s="6"/>
      <c r="O521" s="6"/>
    </row>
    <row r="522" spans="1:15" x14ac:dyDescent="0.45">
      <c r="A522" s="6" t="s">
        <v>8316</v>
      </c>
      <c r="B522" s="6" t="s">
        <v>8224</v>
      </c>
      <c r="C522" s="6" t="str">
        <f>VLOOKUP($B522,'Supplimental Sources'!$I$7:$K$27,2,0)</f>
        <v>United States</v>
      </c>
      <c r="D522" s="6" t="str">
        <f>VLOOKUP($B522,'Supplimental Sources'!$I$7:$K$27,3,0)</f>
        <v>United States</v>
      </c>
      <c r="E522" s="6" t="s">
        <v>8383</v>
      </c>
      <c r="F522" s="6" t="s">
        <v>8378</v>
      </c>
      <c r="G522" s="6">
        <v>508</v>
      </c>
      <c r="H522" s="29">
        <v>50000</v>
      </c>
      <c r="I522" s="29">
        <v>400</v>
      </c>
      <c r="J522" s="28">
        <v>59.568738425921765</v>
      </c>
      <c r="K522" s="6">
        <v>3</v>
      </c>
      <c r="M522" s="6" t="str">
        <f>VLOOKUP($G522,Data!$A:$F,6,0)</f>
        <v>failed</v>
      </c>
      <c r="N522" s="6"/>
      <c r="O522" s="6"/>
    </row>
    <row r="523" spans="1:15" x14ac:dyDescent="0.45">
      <c r="A523" s="6" t="s">
        <v>8316</v>
      </c>
      <c r="B523" s="6" t="s">
        <v>8225</v>
      </c>
      <c r="C523" s="6" t="str">
        <f>VLOOKUP($B523,'Supplimental Sources'!$I$7:$K$27,2,0)</f>
        <v>United Kingdom</v>
      </c>
      <c r="D523" s="6" t="str">
        <f>VLOOKUP($B523,'Supplimental Sources'!$I$7:$K$27,3,0)</f>
        <v>United Kingdom</v>
      </c>
      <c r="E523" s="6" t="s">
        <v>8386</v>
      </c>
      <c r="F523" s="6" t="s">
        <v>8369</v>
      </c>
      <c r="G523" s="6">
        <v>509</v>
      </c>
      <c r="H523" s="29">
        <v>5000</v>
      </c>
      <c r="I523" s="29">
        <v>10</v>
      </c>
      <c r="J523" s="28">
        <v>30</v>
      </c>
      <c r="K523" s="6">
        <v>1</v>
      </c>
      <c r="M523" s="6" t="str">
        <f>VLOOKUP($G523,Data!$A:$F,6,0)</f>
        <v>failed</v>
      </c>
      <c r="N523" s="6"/>
      <c r="O523" s="6"/>
    </row>
    <row r="524" spans="1:15" x14ac:dyDescent="0.45">
      <c r="A524" s="6" t="s">
        <v>8316</v>
      </c>
      <c r="B524" s="6" t="s">
        <v>8224</v>
      </c>
      <c r="C524" s="6" t="str">
        <f>VLOOKUP($B524,'Supplimental Sources'!$I$7:$K$27,2,0)</f>
        <v>United States</v>
      </c>
      <c r="D524" s="6" t="str">
        <f>VLOOKUP($B524,'Supplimental Sources'!$I$7:$K$27,3,0)</f>
        <v>United States</v>
      </c>
      <c r="E524" s="6" t="s">
        <v>8387</v>
      </c>
      <c r="F524" s="6" t="s">
        <v>8376</v>
      </c>
      <c r="G524" s="6">
        <v>510</v>
      </c>
      <c r="H524" s="29">
        <v>14000</v>
      </c>
      <c r="I524" s="29">
        <v>0</v>
      </c>
      <c r="J524" s="28">
        <v>30</v>
      </c>
      <c r="K524" s="6">
        <v>0</v>
      </c>
      <c r="M524" s="6" t="str">
        <f>VLOOKUP($G524,Data!$A:$F,6,0)</f>
        <v>failed</v>
      </c>
      <c r="N524" s="6"/>
      <c r="O524" s="6"/>
    </row>
    <row r="525" spans="1:15" x14ac:dyDescent="0.45">
      <c r="A525" s="6" t="s">
        <v>8316</v>
      </c>
      <c r="B525" s="6" t="s">
        <v>8224</v>
      </c>
      <c r="C525" s="6" t="str">
        <f>VLOOKUP($B525,'Supplimental Sources'!$I$7:$K$27,2,0)</f>
        <v>United States</v>
      </c>
      <c r="D525" s="6" t="str">
        <f>VLOOKUP($B525,'Supplimental Sources'!$I$7:$K$27,3,0)</f>
        <v>United States</v>
      </c>
      <c r="E525" s="6" t="s">
        <v>8384</v>
      </c>
      <c r="F525" s="6" t="s">
        <v>8378</v>
      </c>
      <c r="G525" s="6">
        <v>511</v>
      </c>
      <c r="H525" s="29">
        <v>5000</v>
      </c>
      <c r="I525" s="29">
        <v>150</v>
      </c>
      <c r="J525" s="28">
        <v>29.958333333335759</v>
      </c>
      <c r="K525" s="6">
        <v>5</v>
      </c>
      <c r="M525" s="6" t="str">
        <f>VLOOKUP($G525,Data!$A:$F,6,0)</f>
        <v>failed</v>
      </c>
      <c r="N525" s="6"/>
      <c r="O525" s="6"/>
    </row>
    <row r="526" spans="1:15" x14ac:dyDescent="0.45">
      <c r="A526" s="6" t="s">
        <v>8316</v>
      </c>
      <c r="B526" s="6" t="s">
        <v>8224</v>
      </c>
      <c r="C526" s="6" t="str">
        <f>VLOOKUP($B526,'Supplimental Sources'!$I$7:$K$27,2,0)</f>
        <v>United States</v>
      </c>
      <c r="D526" s="6" t="str">
        <f>VLOOKUP($B526,'Supplimental Sources'!$I$7:$K$27,3,0)</f>
        <v>United States</v>
      </c>
      <c r="E526" s="6" t="s">
        <v>8387</v>
      </c>
      <c r="F526" s="6" t="s">
        <v>8373</v>
      </c>
      <c r="G526" s="6">
        <v>512</v>
      </c>
      <c r="H526" s="29">
        <v>8000</v>
      </c>
      <c r="I526" s="29">
        <v>11</v>
      </c>
      <c r="J526" s="28">
        <v>45.041666666656965</v>
      </c>
      <c r="K526" s="6">
        <v>2</v>
      </c>
      <c r="M526" s="6" t="str">
        <f>VLOOKUP($G526,Data!$A:$F,6,0)</f>
        <v>failed</v>
      </c>
      <c r="N526" s="6"/>
      <c r="O526" s="6"/>
    </row>
    <row r="527" spans="1:15" x14ac:dyDescent="0.45">
      <c r="A527" s="6" t="s">
        <v>8316</v>
      </c>
      <c r="B527" s="6" t="s">
        <v>8224</v>
      </c>
      <c r="C527" s="6" t="str">
        <f>VLOOKUP($B527,'Supplimental Sources'!$I$7:$K$27,2,0)</f>
        <v>United States</v>
      </c>
      <c r="D527" s="6" t="str">
        <f>VLOOKUP($B527,'Supplimental Sources'!$I$7:$K$27,3,0)</f>
        <v>United States</v>
      </c>
      <c r="E527" s="6" t="s">
        <v>8387</v>
      </c>
      <c r="F527" s="6" t="s">
        <v>8370</v>
      </c>
      <c r="G527" s="6">
        <v>513</v>
      </c>
      <c r="H527" s="29">
        <v>50000</v>
      </c>
      <c r="I527" s="29">
        <v>6962</v>
      </c>
      <c r="J527" s="28">
        <v>44.637673611112405</v>
      </c>
      <c r="K527" s="6">
        <v>68</v>
      </c>
      <c r="M527" s="6" t="str">
        <f>VLOOKUP($G527,Data!$A:$F,6,0)</f>
        <v>failed</v>
      </c>
      <c r="N527" s="6"/>
      <c r="O527" s="6"/>
    </row>
    <row r="528" spans="1:15" x14ac:dyDescent="0.45">
      <c r="A528" s="6" t="s">
        <v>8316</v>
      </c>
      <c r="B528" s="6" t="s">
        <v>8229</v>
      </c>
      <c r="C528" s="6" t="str">
        <f>VLOOKUP($B528,'Supplimental Sources'!$I$7:$K$27,2,0)</f>
        <v>Canada</v>
      </c>
      <c r="D528" s="6" t="str">
        <f>VLOOKUP($B528,'Supplimental Sources'!$I$7:$K$27,3,0)</f>
        <v>Canada</v>
      </c>
      <c r="E528" s="6" t="s">
        <v>8385</v>
      </c>
      <c r="F528" s="6" t="s">
        <v>8370</v>
      </c>
      <c r="G528" s="6">
        <v>514</v>
      </c>
      <c r="H528" s="29">
        <v>1500</v>
      </c>
      <c r="I528" s="29">
        <v>50</v>
      </c>
      <c r="J528" s="28">
        <v>30</v>
      </c>
      <c r="K528" s="6">
        <v>3</v>
      </c>
      <c r="M528" s="6" t="str">
        <f>VLOOKUP($G528,Data!$A:$F,6,0)</f>
        <v>failed</v>
      </c>
      <c r="N528" s="6"/>
      <c r="O528" s="6"/>
    </row>
    <row r="529" spans="1:15" x14ac:dyDescent="0.45">
      <c r="A529" s="6" t="s">
        <v>8316</v>
      </c>
      <c r="B529" s="6" t="s">
        <v>8224</v>
      </c>
      <c r="C529" s="6" t="str">
        <f>VLOOKUP($B529,'Supplimental Sources'!$I$7:$K$27,2,0)</f>
        <v>United States</v>
      </c>
      <c r="D529" s="6" t="str">
        <f>VLOOKUP($B529,'Supplimental Sources'!$I$7:$K$27,3,0)</f>
        <v>United States</v>
      </c>
      <c r="E529" s="6" t="s">
        <v>8386</v>
      </c>
      <c r="F529" s="6" t="s">
        <v>8374</v>
      </c>
      <c r="G529" s="6">
        <v>515</v>
      </c>
      <c r="H529" s="29">
        <v>97000</v>
      </c>
      <c r="I529" s="29">
        <v>24651</v>
      </c>
      <c r="J529" s="28">
        <v>40</v>
      </c>
      <c r="K529" s="6">
        <v>34</v>
      </c>
      <c r="M529" s="6" t="str">
        <f>VLOOKUP($G529,Data!$A:$F,6,0)</f>
        <v>failed</v>
      </c>
      <c r="N529" s="6"/>
      <c r="O529" s="6"/>
    </row>
    <row r="530" spans="1:15" x14ac:dyDescent="0.45">
      <c r="A530" s="6" t="s">
        <v>8316</v>
      </c>
      <c r="B530" s="6" t="s">
        <v>8225</v>
      </c>
      <c r="C530" s="6" t="str">
        <f>VLOOKUP($B530,'Supplimental Sources'!$I$7:$K$27,2,0)</f>
        <v>United Kingdom</v>
      </c>
      <c r="D530" s="6" t="str">
        <f>VLOOKUP($B530,'Supplimental Sources'!$I$7:$K$27,3,0)</f>
        <v>United Kingdom</v>
      </c>
      <c r="E530" s="6" t="s">
        <v>8386</v>
      </c>
      <c r="F530" s="6" t="s">
        <v>8378</v>
      </c>
      <c r="G530" s="6">
        <v>516</v>
      </c>
      <c r="H530" s="29">
        <v>5000</v>
      </c>
      <c r="I530" s="29">
        <v>0</v>
      </c>
      <c r="J530" s="28">
        <v>60</v>
      </c>
      <c r="K530" s="6">
        <v>0</v>
      </c>
      <c r="M530" s="6" t="str">
        <f>VLOOKUP($G530,Data!$A:$F,6,0)</f>
        <v>failed</v>
      </c>
      <c r="N530" s="6"/>
      <c r="O530" s="6"/>
    </row>
    <row r="531" spans="1:15" x14ac:dyDescent="0.45">
      <c r="A531" s="6" t="s">
        <v>8316</v>
      </c>
      <c r="B531" s="6" t="s">
        <v>8224</v>
      </c>
      <c r="C531" s="6" t="str">
        <f>VLOOKUP($B531,'Supplimental Sources'!$I$7:$K$27,2,0)</f>
        <v>United States</v>
      </c>
      <c r="D531" s="6" t="str">
        <f>VLOOKUP($B531,'Supplimental Sources'!$I$7:$K$27,3,0)</f>
        <v>United States</v>
      </c>
      <c r="E531" s="6" t="s">
        <v>8388</v>
      </c>
      <c r="F531" s="6" t="s">
        <v>8376</v>
      </c>
      <c r="G531" s="6">
        <v>517</v>
      </c>
      <c r="H531" s="29">
        <v>15000</v>
      </c>
      <c r="I531" s="29">
        <v>205</v>
      </c>
      <c r="J531" s="28">
        <v>30</v>
      </c>
      <c r="K531" s="6">
        <v>3</v>
      </c>
      <c r="M531" s="6" t="str">
        <f>VLOOKUP($G531,Data!$A:$F,6,0)</f>
        <v>failed</v>
      </c>
      <c r="N531" s="6"/>
      <c r="O531" s="6"/>
    </row>
    <row r="532" spans="1:15" x14ac:dyDescent="0.45">
      <c r="A532" s="6" t="s">
        <v>8316</v>
      </c>
      <c r="B532" s="6" t="s">
        <v>8224</v>
      </c>
      <c r="C532" s="6" t="str">
        <f>VLOOKUP($B532,'Supplimental Sources'!$I$7:$K$27,2,0)</f>
        <v>United States</v>
      </c>
      <c r="D532" s="6" t="str">
        <f>VLOOKUP($B532,'Supplimental Sources'!$I$7:$K$27,3,0)</f>
        <v>United States</v>
      </c>
      <c r="E532" s="6" t="s">
        <v>8386</v>
      </c>
      <c r="F532" s="6" t="s">
        <v>8371</v>
      </c>
      <c r="G532" s="6">
        <v>518</v>
      </c>
      <c r="H532" s="29">
        <v>7175</v>
      </c>
      <c r="I532" s="29">
        <v>0</v>
      </c>
      <c r="J532" s="28">
        <v>29.999259259260725</v>
      </c>
      <c r="K532" s="6">
        <v>0</v>
      </c>
      <c r="M532" s="6" t="str">
        <f>VLOOKUP($G532,Data!$A:$F,6,0)</f>
        <v>failed</v>
      </c>
      <c r="N532" s="6"/>
      <c r="O532" s="6"/>
    </row>
    <row r="533" spans="1:15" x14ac:dyDescent="0.45">
      <c r="A533" s="6" t="s">
        <v>8316</v>
      </c>
      <c r="B533" s="6" t="s">
        <v>8224</v>
      </c>
      <c r="C533" s="6" t="str">
        <f>VLOOKUP($B533,'Supplimental Sources'!$I$7:$K$27,2,0)</f>
        <v>United States</v>
      </c>
      <c r="D533" s="6" t="str">
        <f>VLOOKUP($B533,'Supplimental Sources'!$I$7:$K$27,3,0)</f>
        <v>United States</v>
      </c>
      <c r="E533" s="6" t="s">
        <v>8383</v>
      </c>
      <c r="F533" s="6" t="s">
        <v>8374</v>
      </c>
      <c r="G533" s="6">
        <v>519</v>
      </c>
      <c r="H533" s="29">
        <v>12001</v>
      </c>
      <c r="I533" s="29">
        <v>2746</v>
      </c>
      <c r="J533" s="28">
        <v>30</v>
      </c>
      <c r="K533" s="6">
        <v>70</v>
      </c>
      <c r="M533" s="6" t="str">
        <f>VLOOKUP($G533,Data!$A:$F,6,0)</f>
        <v>failed</v>
      </c>
      <c r="N533" s="6"/>
      <c r="O533" s="6"/>
    </row>
    <row r="534" spans="1:15" x14ac:dyDescent="0.45">
      <c r="A534" s="6" t="s">
        <v>8318</v>
      </c>
      <c r="B534" s="6" t="s">
        <v>8225</v>
      </c>
      <c r="C534" s="6" t="str">
        <f>VLOOKUP($B534,'Supplimental Sources'!$I$7:$K$27,2,0)</f>
        <v>United Kingdom</v>
      </c>
      <c r="D534" s="6" t="str">
        <f>VLOOKUP($B534,'Supplimental Sources'!$I$7:$K$27,3,0)</f>
        <v>United Kingdom</v>
      </c>
      <c r="E534" s="6" t="s">
        <v>8386</v>
      </c>
      <c r="F534" s="6" t="s">
        <v>8374</v>
      </c>
      <c r="G534" s="6">
        <v>520</v>
      </c>
      <c r="H534" s="29">
        <v>5000</v>
      </c>
      <c r="I534" s="29">
        <v>5105</v>
      </c>
      <c r="J534" s="28">
        <v>30</v>
      </c>
      <c r="K534" s="6">
        <v>34</v>
      </c>
      <c r="L534" s="6" t="str">
        <f>VLOOKUP($G534,Data!$A:$F,6,0)</f>
        <v>successful</v>
      </c>
      <c r="M534" s="6"/>
      <c r="N534" s="6"/>
      <c r="O534" s="6"/>
    </row>
    <row r="535" spans="1:15" x14ac:dyDescent="0.45">
      <c r="A535" s="6" t="s">
        <v>8318</v>
      </c>
      <c r="B535" s="6" t="s">
        <v>8224</v>
      </c>
      <c r="C535" s="6" t="str">
        <f>VLOOKUP($B535,'Supplimental Sources'!$I$7:$K$27,2,0)</f>
        <v>United States</v>
      </c>
      <c r="D535" s="6" t="str">
        <f>VLOOKUP($B535,'Supplimental Sources'!$I$7:$K$27,3,0)</f>
        <v>United States</v>
      </c>
      <c r="E535" s="6" t="s">
        <v>8387</v>
      </c>
      <c r="F535" s="6" t="s">
        <v>8373</v>
      </c>
      <c r="G535" s="6">
        <v>521</v>
      </c>
      <c r="H535" s="29">
        <v>5000</v>
      </c>
      <c r="I535" s="29">
        <v>5232</v>
      </c>
      <c r="J535" s="28">
        <v>29.114826388889924</v>
      </c>
      <c r="K535" s="6">
        <v>56</v>
      </c>
      <c r="L535" s="6" t="str">
        <f>VLOOKUP($G535,Data!$A:$F,6,0)</f>
        <v>successful</v>
      </c>
      <c r="M535" s="6"/>
      <c r="N535" s="6"/>
      <c r="O535" s="6"/>
    </row>
    <row r="536" spans="1:15" x14ac:dyDescent="0.45">
      <c r="A536" s="6" t="s">
        <v>8318</v>
      </c>
      <c r="B536" s="6" t="s">
        <v>8224</v>
      </c>
      <c r="C536" s="6" t="str">
        <f>VLOOKUP($B536,'Supplimental Sources'!$I$7:$K$27,2,0)</f>
        <v>United States</v>
      </c>
      <c r="D536" s="6" t="str">
        <f>VLOOKUP($B536,'Supplimental Sources'!$I$7:$K$27,3,0)</f>
        <v>United States</v>
      </c>
      <c r="E536" s="6" t="s">
        <v>8387</v>
      </c>
      <c r="F536" s="6" t="s">
        <v>8377</v>
      </c>
      <c r="G536" s="6">
        <v>522</v>
      </c>
      <c r="H536" s="29">
        <v>3000</v>
      </c>
      <c r="I536" s="29">
        <v>3440</v>
      </c>
      <c r="J536" s="28">
        <v>19.958333333335759</v>
      </c>
      <c r="K536" s="6">
        <v>31</v>
      </c>
      <c r="L536" s="6" t="str">
        <f>VLOOKUP($G536,Data!$A:$F,6,0)</f>
        <v>successful</v>
      </c>
      <c r="M536" s="6"/>
      <c r="N536" s="6"/>
      <c r="O536" s="6"/>
    </row>
    <row r="537" spans="1:15" x14ac:dyDescent="0.45">
      <c r="A537" s="6" t="s">
        <v>8318</v>
      </c>
      <c r="B537" s="6" t="s">
        <v>8224</v>
      </c>
      <c r="C537" s="6" t="str">
        <f>VLOOKUP($B537,'Supplimental Sources'!$I$7:$K$27,2,0)</f>
        <v>United States</v>
      </c>
      <c r="D537" s="6" t="str">
        <f>VLOOKUP($B537,'Supplimental Sources'!$I$7:$K$27,3,0)</f>
        <v>United States</v>
      </c>
      <c r="E537" s="6" t="s">
        <v>8386</v>
      </c>
      <c r="F537" s="6" t="s">
        <v>8371</v>
      </c>
      <c r="G537" s="6">
        <v>523</v>
      </c>
      <c r="H537" s="29">
        <v>5000</v>
      </c>
      <c r="I537" s="29">
        <v>6030</v>
      </c>
      <c r="J537" s="28">
        <v>30</v>
      </c>
      <c r="K537" s="6">
        <v>84</v>
      </c>
      <c r="L537" s="6" t="str">
        <f>VLOOKUP($G537,Data!$A:$F,6,0)</f>
        <v>successful</v>
      </c>
      <c r="M537" s="6"/>
      <c r="N537" s="6"/>
      <c r="O537" s="6"/>
    </row>
    <row r="538" spans="1:15" x14ac:dyDescent="0.45">
      <c r="A538" s="6" t="s">
        <v>8318</v>
      </c>
      <c r="B538" s="6" t="s">
        <v>8225</v>
      </c>
      <c r="C538" s="6" t="str">
        <f>VLOOKUP($B538,'Supplimental Sources'!$I$7:$K$27,2,0)</f>
        <v>United Kingdom</v>
      </c>
      <c r="D538" s="6" t="str">
        <f>VLOOKUP($B538,'Supplimental Sources'!$I$7:$K$27,3,0)</f>
        <v>United Kingdom</v>
      </c>
      <c r="E538" s="6" t="s">
        <v>8387</v>
      </c>
      <c r="F538" s="6" t="s">
        <v>8369</v>
      </c>
      <c r="G538" s="6">
        <v>524</v>
      </c>
      <c r="H538" s="29">
        <v>3500</v>
      </c>
      <c r="I538" s="29">
        <v>3803.55</v>
      </c>
      <c r="J538" s="28">
        <v>30</v>
      </c>
      <c r="K538" s="6">
        <v>130</v>
      </c>
      <c r="L538" s="6" t="str">
        <f>VLOOKUP($G538,Data!$A:$F,6,0)</f>
        <v>successful</v>
      </c>
      <c r="M538" s="6"/>
      <c r="N538" s="6"/>
      <c r="O538" s="6"/>
    </row>
    <row r="539" spans="1:15" x14ac:dyDescent="0.45">
      <c r="A539" s="6" t="s">
        <v>8318</v>
      </c>
      <c r="B539" s="6" t="s">
        <v>8224</v>
      </c>
      <c r="C539" s="6" t="str">
        <f>VLOOKUP($B539,'Supplimental Sources'!$I$7:$K$27,2,0)</f>
        <v>United States</v>
      </c>
      <c r="D539" s="6" t="str">
        <f>VLOOKUP($B539,'Supplimental Sources'!$I$7:$K$27,3,0)</f>
        <v>United States</v>
      </c>
      <c r="E539" s="6" t="s">
        <v>8385</v>
      </c>
      <c r="F539" s="6" t="s">
        <v>8370</v>
      </c>
      <c r="G539" s="6">
        <v>525</v>
      </c>
      <c r="H539" s="29">
        <v>12000</v>
      </c>
      <c r="I539" s="29">
        <v>12000</v>
      </c>
      <c r="J539" s="28">
        <v>45</v>
      </c>
      <c r="K539" s="6">
        <v>12</v>
      </c>
      <c r="L539" s="6" t="str">
        <f>VLOOKUP($G539,Data!$A:$F,6,0)</f>
        <v>successful</v>
      </c>
      <c r="M539" s="6"/>
      <c r="N539" s="6"/>
      <c r="O539" s="6"/>
    </row>
    <row r="540" spans="1:15" x14ac:dyDescent="0.45">
      <c r="A540" s="6" t="s">
        <v>8318</v>
      </c>
      <c r="B540" s="6" t="s">
        <v>8225</v>
      </c>
      <c r="C540" s="6" t="str">
        <f>VLOOKUP($B540,'Supplimental Sources'!$I$7:$K$27,2,0)</f>
        <v>United Kingdom</v>
      </c>
      <c r="D540" s="6" t="str">
        <f>VLOOKUP($B540,'Supplimental Sources'!$I$7:$K$27,3,0)</f>
        <v>United Kingdom</v>
      </c>
      <c r="E540" s="6" t="s">
        <v>8386</v>
      </c>
      <c r="F540" s="6" t="s">
        <v>8370</v>
      </c>
      <c r="G540" s="6">
        <v>526</v>
      </c>
      <c r="H540" s="29">
        <v>1500</v>
      </c>
      <c r="I540" s="29">
        <v>1710</v>
      </c>
      <c r="J540" s="28">
        <v>31.116388888884103</v>
      </c>
      <c r="K540" s="6">
        <v>23</v>
      </c>
      <c r="L540" s="6" t="str">
        <f>VLOOKUP($G540,Data!$A:$F,6,0)</f>
        <v>successful</v>
      </c>
      <c r="M540" s="6"/>
      <c r="N540" s="6"/>
      <c r="O540" s="6"/>
    </row>
    <row r="541" spans="1:15" x14ac:dyDescent="0.45">
      <c r="A541" s="6" t="s">
        <v>8318</v>
      </c>
      <c r="B541" s="6" t="s">
        <v>8224</v>
      </c>
      <c r="C541" s="6" t="str">
        <f>VLOOKUP($B541,'Supplimental Sources'!$I$7:$K$27,2,0)</f>
        <v>United States</v>
      </c>
      <c r="D541" s="6" t="str">
        <f>VLOOKUP($B541,'Supplimental Sources'!$I$7:$K$27,3,0)</f>
        <v>United States</v>
      </c>
      <c r="E541" s="6" t="s">
        <v>8388</v>
      </c>
      <c r="F541" s="6" t="s">
        <v>8376</v>
      </c>
      <c r="G541" s="6">
        <v>527</v>
      </c>
      <c r="H541" s="29">
        <v>10000</v>
      </c>
      <c r="I541" s="29">
        <v>10085</v>
      </c>
      <c r="J541" s="28">
        <v>30.464513888888177</v>
      </c>
      <c r="K541" s="6">
        <v>158</v>
      </c>
      <c r="L541" s="6" t="str">
        <f>VLOOKUP($G541,Data!$A:$F,6,0)</f>
        <v>successful</v>
      </c>
      <c r="M541" s="6"/>
      <c r="N541" s="6"/>
      <c r="O541" s="6"/>
    </row>
    <row r="542" spans="1:15" x14ac:dyDescent="0.45">
      <c r="A542" s="6" t="s">
        <v>8318</v>
      </c>
      <c r="B542" s="6" t="s">
        <v>8224</v>
      </c>
      <c r="C542" s="6" t="str">
        <f>VLOOKUP($B542,'Supplimental Sources'!$I$7:$K$27,2,0)</f>
        <v>United States</v>
      </c>
      <c r="D542" s="6" t="str">
        <f>VLOOKUP($B542,'Supplimental Sources'!$I$7:$K$27,3,0)</f>
        <v>United States</v>
      </c>
      <c r="E542" s="6" t="s">
        <v>8386</v>
      </c>
      <c r="F542" s="6" t="s">
        <v>8369</v>
      </c>
      <c r="G542" s="6">
        <v>528</v>
      </c>
      <c r="H542" s="29">
        <v>1150</v>
      </c>
      <c r="I542" s="29">
        <v>1330</v>
      </c>
      <c r="J542" s="28">
        <v>20.96866898148437</v>
      </c>
      <c r="K542" s="6">
        <v>30</v>
      </c>
      <c r="L542" s="6" t="str">
        <f>VLOOKUP($G542,Data!$A:$F,6,0)</f>
        <v>successful</v>
      </c>
      <c r="M542" s="6"/>
      <c r="N542" s="6"/>
      <c r="O542" s="6"/>
    </row>
    <row r="543" spans="1:15" x14ac:dyDescent="0.45">
      <c r="A543" s="6" t="s">
        <v>8318</v>
      </c>
      <c r="B543" s="6" t="s">
        <v>8229</v>
      </c>
      <c r="C543" s="6" t="str">
        <f>VLOOKUP($B543,'Supplimental Sources'!$I$7:$K$27,2,0)</f>
        <v>Canada</v>
      </c>
      <c r="D543" s="6" t="str">
        <f>VLOOKUP($B543,'Supplimental Sources'!$I$7:$K$27,3,0)</f>
        <v>Canada</v>
      </c>
      <c r="E543" s="6" t="s">
        <v>8387</v>
      </c>
      <c r="F543" s="6" t="s">
        <v>8381</v>
      </c>
      <c r="G543" s="6">
        <v>529</v>
      </c>
      <c r="H543" s="29">
        <v>1200</v>
      </c>
      <c r="I543" s="29">
        <v>1565</v>
      </c>
      <c r="J543" s="28">
        <v>21.177152777774609</v>
      </c>
      <c r="K543" s="6">
        <v>18</v>
      </c>
      <c r="L543" s="6" t="str">
        <f>VLOOKUP($G543,Data!$A:$F,6,0)</f>
        <v>successful</v>
      </c>
      <c r="M543" s="6"/>
      <c r="N543" s="6"/>
      <c r="O543" s="6"/>
    </row>
    <row r="544" spans="1:15" x14ac:dyDescent="0.45">
      <c r="A544" s="6" t="s">
        <v>8318</v>
      </c>
      <c r="B544" s="6" t="s">
        <v>8224</v>
      </c>
      <c r="C544" s="6" t="str">
        <f>VLOOKUP($B544,'Supplimental Sources'!$I$7:$K$27,2,0)</f>
        <v>United States</v>
      </c>
      <c r="D544" s="6" t="str">
        <f>VLOOKUP($B544,'Supplimental Sources'!$I$7:$K$27,3,0)</f>
        <v>United States</v>
      </c>
      <c r="E544" s="6" t="s">
        <v>8386</v>
      </c>
      <c r="F544" s="6" t="s">
        <v>8380</v>
      </c>
      <c r="G544" s="6">
        <v>530</v>
      </c>
      <c r="H544" s="29">
        <v>3405</v>
      </c>
      <c r="I544" s="29">
        <v>3670</v>
      </c>
      <c r="J544" s="28">
        <v>21.49226851851563</v>
      </c>
      <c r="K544" s="6">
        <v>29</v>
      </c>
      <c r="L544" s="6" t="str">
        <f>VLOOKUP($G544,Data!$A:$F,6,0)</f>
        <v>successful</v>
      </c>
      <c r="M544" s="6"/>
      <c r="N544" s="6"/>
      <c r="O544" s="6"/>
    </row>
    <row r="545" spans="1:15" x14ac:dyDescent="0.45">
      <c r="A545" s="6" t="s">
        <v>8318</v>
      </c>
      <c r="B545" s="6" t="s">
        <v>8224</v>
      </c>
      <c r="C545" s="6" t="str">
        <f>VLOOKUP($B545,'Supplimental Sources'!$I$7:$K$27,2,0)</f>
        <v>United States</v>
      </c>
      <c r="D545" s="6" t="str">
        <f>VLOOKUP($B545,'Supplimental Sources'!$I$7:$K$27,3,0)</f>
        <v>United States</v>
      </c>
      <c r="E545" s="6" t="s">
        <v>8387</v>
      </c>
      <c r="F545" s="6" t="s">
        <v>8374</v>
      </c>
      <c r="G545" s="6">
        <v>531</v>
      </c>
      <c r="H545" s="29">
        <v>4000</v>
      </c>
      <c r="I545" s="29">
        <v>4000</v>
      </c>
      <c r="J545" s="28">
        <v>45.225821759260725</v>
      </c>
      <c r="K545" s="6">
        <v>31</v>
      </c>
      <c r="L545" s="6" t="str">
        <f>VLOOKUP($G545,Data!$A:$F,6,0)</f>
        <v>successful</v>
      </c>
      <c r="M545" s="6"/>
      <c r="N545" s="6"/>
      <c r="O545" s="6"/>
    </row>
    <row r="546" spans="1:15" x14ac:dyDescent="0.45">
      <c r="A546" s="6" t="s">
        <v>8318</v>
      </c>
      <c r="B546" s="6" t="s">
        <v>8224</v>
      </c>
      <c r="C546" s="6" t="str">
        <f>VLOOKUP($B546,'Supplimental Sources'!$I$7:$K$27,2,0)</f>
        <v>United States</v>
      </c>
      <c r="D546" s="6" t="str">
        <f>VLOOKUP($B546,'Supplimental Sources'!$I$7:$K$27,3,0)</f>
        <v>United States</v>
      </c>
      <c r="E546" s="6" t="s">
        <v>8387</v>
      </c>
      <c r="F546" s="6" t="s">
        <v>8379</v>
      </c>
      <c r="G546" s="6">
        <v>532</v>
      </c>
      <c r="H546" s="29">
        <v>10000</v>
      </c>
      <c r="I546" s="29">
        <v>12325</v>
      </c>
      <c r="J546" s="28">
        <v>30</v>
      </c>
      <c r="K546" s="6">
        <v>173</v>
      </c>
      <c r="L546" s="6" t="str">
        <f>VLOOKUP($G546,Data!$A:$F,6,0)</f>
        <v>successful</v>
      </c>
      <c r="M546" s="6"/>
      <c r="N546" s="6"/>
      <c r="O546" s="6"/>
    </row>
    <row r="547" spans="1:15" x14ac:dyDescent="0.45">
      <c r="A547" s="6" t="s">
        <v>8318</v>
      </c>
      <c r="B547" s="6" t="s">
        <v>8225</v>
      </c>
      <c r="C547" s="6" t="str">
        <f>VLOOKUP($B547,'Supplimental Sources'!$I$7:$K$27,2,0)</f>
        <v>United Kingdom</v>
      </c>
      <c r="D547" s="6" t="str">
        <f>VLOOKUP($B547,'Supplimental Sources'!$I$7:$K$27,3,0)</f>
        <v>United Kingdom</v>
      </c>
      <c r="E547" s="6" t="s">
        <v>8387</v>
      </c>
      <c r="F547" s="6" t="s">
        <v>8379</v>
      </c>
      <c r="G547" s="6">
        <v>533</v>
      </c>
      <c r="H547" s="29">
        <v>2000</v>
      </c>
      <c r="I547" s="29">
        <v>2004</v>
      </c>
      <c r="J547" s="28">
        <v>24</v>
      </c>
      <c r="K547" s="6">
        <v>17</v>
      </c>
      <c r="L547" s="6" t="str">
        <f>VLOOKUP($G547,Data!$A:$F,6,0)</f>
        <v>successful</v>
      </c>
      <c r="M547" s="6"/>
      <c r="N547" s="6"/>
      <c r="O547" s="6"/>
    </row>
    <row r="548" spans="1:15" x14ac:dyDescent="0.45">
      <c r="A548" s="6" t="s">
        <v>8318</v>
      </c>
      <c r="B548" s="6" t="s">
        <v>8234</v>
      </c>
      <c r="C548" s="6" t="str">
        <f>VLOOKUP($B548,'Supplimental Sources'!$I$7:$K$27,2,0)</f>
        <v>Norway</v>
      </c>
      <c r="D548" s="6" t="str">
        <f>VLOOKUP($B548,'Supplimental Sources'!$I$7:$K$27,3,0)</f>
        <v>European Union</v>
      </c>
      <c r="E548" s="6" t="s">
        <v>8386</v>
      </c>
      <c r="F548" s="6" t="s">
        <v>8372</v>
      </c>
      <c r="G548" s="6">
        <v>534</v>
      </c>
      <c r="H548" s="29">
        <v>15000</v>
      </c>
      <c r="I548" s="29">
        <v>15700</v>
      </c>
      <c r="J548" s="28">
        <v>39.147337962960592</v>
      </c>
      <c r="K548" s="6">
        <v>48</v>
      </c>
      <c r="L548" s="6" t="str">
        <f>VLOOKUP($G548,Data!$A:$F,6,0)</f>
        <v>successful</v>
      </c>
      <c r="M548" s="6"/>
      <c r="N548" s="6"/>
      <c r="O548" s="6"/>
    </row>
    <row r="549" spans="1:15" x14ac:dyDescent="0.45">
      <c r="A549" s="6" t="s">
        <v>8318</v>
      </c>
      <c r="B549" s="6" t="s">
        <v>8225</v>
      </c>
      <c r="C549" s="6" t="str">
        <f>VLOOKUP($B549,'Supplimental Sources'!$I$7:$K$27,2,0)</f>
        <v>United Kingdom</v>
      </c>
      <c r="D549" s="6" t="str">
        <f>VLOOKUP($B549,'Supplimental Sources'!$I$7:$K$27,3,0)</f>
        <v>United Kingdom</v>
      </c>
      <c r="E549" s="6" t="s">
        <v>8387</v>
      </c>
      <c r="F549" s="6" t="s">
        <v>8381</v>
      </c>
      <c r="G549" s="6">
        <v>535</v>
      </c>
      <c r="H549" s="29">
        <v>2000</v>
      </c>
      <c r="I549" s="29">
        <v>2050</v>
      </c>
      <c r="J549" s="28">
        <v>30</v>
      </c>
      <c r="K549" s="6">
        <v>59</v>
      </c>
      <c r="L549" s="6" t="str">
        <f>VLOOKUP($G549,Data!$A:$F,6,0)</f>
        <v>successful</v>
      </c>
      <c r="M549" s="6"/>
      <c r="N549" s="6"/>
      <c r="O549" s="6"/>
    </row>
    <row r="550" spans="1:15" x14ac:dyDescent="0.45">
      <c r="A550" s="6" t="s">
        <v>8318</v>
      </c>
      <c r="B550" s="6" t="s">
        <v>8225</v>
      </c>
      <c r="C550" s="6" t="str">
        <f>VLOOKUP($B550,'Supplimental Sources'!$I$7:$K$27,2,0)</f>
        <v>United Kingdom</v>
      </c>
      <c r="D550" s="6" t="str">
        <f>VLOOKUP($B550,'Supplimental Sources'!$I$7:$K$27,3,0)</f>
        <v>United Kingdom</v>
      </c>
      <c r="E550" s="6" t="s">
        <v>8386</v>
      </c>
      <c r="F550" s="6" t="s">
        <v>8380</v>
      </c>
      <c r="G550" s="6">
        <v>536</v>
      </c>
      <c r="H550" s="29">
        <v>3300</v>
      </c>
      <c r="I550" s="29">
        <v>3902.5</v>
      </c>
      <c r="J550" s="28">
        <v>40.405011574075615</v>
      </c>
      <c r="K550" s="6">
        <v>39</v>
      </c>
      <c r="L550" s="6" t="str">
        <f>VLOOKUP($G550,Data!$A:$F,6,0)</f>
        <v>successful</v>
      </c>
      <c r="M550" s="6"/>
      <c r="N550" s="6"/>
      <c r="O550" s="6"/>
    </row>
    <row r="551" spans="1:15" x14ac:dyDescent="0.45">
      <c r="A551" s="6" t="s">
        <v>8318</v>
      </c>
      <c r="B551" s="6" t="s">
        <v>8224</v>
      </c>
      <c r="C551" s="6" t="str">
        <f>VLOOKUP($B551,'Supplimental Sources'!$I$7:$K$27,2,0)</f>
        <v>United States</v>
      </c>
      <c r="D551" s="6" t="str">
        <f>VLOOKUP($B551,'Supplimental Sources'!$I$7:$K$27,3,0)</f>
        <v>United States</v>
      </c>
      <c r="E551" s="6" t="s">
        <v>8386</v>
      </c>
      <c r="F551" s="6" t="s">
        <v>8373</v>
      </c>
      <c r="G551" s="6">
        <v>537</v>
      </c>
      <c r="H551" s="29">
        <v>2000</v>
      </c>
      <c r="I551" s="29">
        <v>2410</v>
      </c>
      <c r="J551" s="28">
        <v>30.041666666656965</v>
      </c>
      <c r="K551" s="6">
        <v>59</v>
      </c>
      <c r="L551" s="6" t="str">
        <f>VLOOKUP($G551,Data!$A:$F,6,0)</f>
        <v>successful</v>
      </c>
      <c r="M551" s="6"/>
      <c r="N551" s="6"/>
      <c r="O551" s="6"/>
    </row>
    <row r="552" spans="1:15" x14ac:dyDescent="0.45">
      <c r="A552" s="6" t="s">
        <v>8318</v>
      </c>
      <c r="B552" s="6" t="s">
        <v>8224</v>
      </c>
      <c r="C552" s="6" t="str">
        <f>VLOOKUP($B552,'Supplimental Sources'!$I$7:$K$27,2,0)</f>
        <v>United States</v>
      </c>
      <c r="D552" s="6" t="str">
        <f>VLOOKUP($B552,'Supplimental Sources'!$I$7:$K$27,3,0)</f>
        <v>United States</v>
      </c>
      <c r="E552" s="6" t="s">
        <v>8387</v>
      </c>
      <c r="F552" s="6" t="s">
        <v>8379</v>
      </c>
      <c r="G552" s="6">
        <v>538</v>
      </c>
      <c r="H552" s="29">
        <v>5000</v>
      </c>
      <c r="I552" s="29">
        <v>15121</v>
      </c>
      <c r="J552" s="28">
        <v>30</v>
      </c>
      <c r="K552" s="6">
        <v>60</v>
      </c>
      <c r="L552" s="6" t="str">
        <f>VLOOKUP($G552,Data!$A:$F,6,0)</f>
        <v>successful</v>
      </c>
      <c r="M552" s="6"/>
      <c r="N552" s="6"/>
      <c r="O552" s="6"/>
    </row>
    <row r="553" spans="1:15" x14ac:dyDescent="0.45">
      <c r="A553" s="6" t="s">
        <v>8318</v>
      </c>
      <c r="B553" s="6" t="s">
        <v>8225</v>
      </c>
      <c r="C553" s="6" t="str">
        <f>VLOOKUP($B553,'Supplimental Sources'!$I$7:$K$27,2,0)</f>
        <v>United Kingdom</v>
      </c>
      <c r="D553" s="6" t="str">
        <f>VLOOKUP($B553,'Supplimental Sources'!$I$7:$K$27,3,0)</f>
        <v>United Kingdom</v>
      </c>
      <c r="E553" s="6" t="s">
        <v>8387</v>
      </c>
      <c r="F553" s="6" t="s">
        <v>8380</v>
      </c>
      <c r="G553" s="6">
        <v>539</v>
      </c>
      <c r="H553" s="29">
        <v>500</v>
      </c>
      <c r="I553" s="29">
        <v>503.22</v>
      </c>
      <c r="J553" s="28">
        <v>21</v>
      </c>
      <c r="K553" s="6">
        <v>20</v>
      </c>
      <c r="L553" s="6" t="str">
        <f>VLOOKUP($G553,Data!$A:$F,6,0)</f>
        <v>successful</v>
      </c>
      <c r="M553" s="6"/>
      <c r="N553" s="6"/>
      <c r="O553" s="6"/>
    </row>
    <row r="554" spans="1:15" x14ac:dyDescent="0.45">
      <c r="A554" s="6" t="s">
        <v>8320</v>
      </c>
      <c r="B554" s="6" t="s">
        <v>8224</v>
      </c>
      <c r="C554" s="6" t="str">
        <f>VLOOKUP($B554,'Supplimental Sources'!$I$7:$K$27,2,0)</f>
        <v>United States</v>
      </c>
      <c r="D554" s="6" t="str">
        <f>VLOOKUP($B554,'Supplimental Sources'!$I$7:$K$27,3,0)</f>
        <v>United States</v>
      </c>
      <c r="E554" s="6" t="s">
        <v>8386</v>
      </c>
      <c r="F554" s="6" t="s">
        <v>8376</v>
      </c>
      <c r="G554" s="6">
        <v>540</v>
      </c>
      <c r="H554" s="29">
        <v>15000</v>
      </c>
      <c r="I554" s="29">
        <v>1</v>
      </c>
      <c r="J554" s="28">
        <v>30</v>
      </c>
      <c r="K554" s="6">
        <v>1</v>
      </c>
      <c r="M554" s="6" t="str">
        <f>VLOOKUP($G554,Data!$A:$F,6,0)</f>
        <v>failed</v>
      </c>
      <c r="N554" s="6"/>
      <c r="O554" s="6"/>
    </row>
    <row r="555" spans="1:15" x14ac:dyDescent="0.45">
      <c r="A555" s="6" t="s">
        <v>8320</v>
      </c>
      <c r="B555" s="6" t="s">
        <v>8224</v>
      </c>
      <c r="C555" s="6" t="str">
        <f>VLOOKUP($B555,'Supplimental Sources'!$I$7:$K$27,2,0)</f>
        <v>United States</v>
      </c>
      <c r="D555" s="6" t="str">
        <f>VLOOKUP($B555,'Supplimental Sources'!$I$7:$K$27,3,0)</f>
        <v>United States</v>
      </c>
      <c r="E555" s="6" t="s">
        <v>8386</v>
      </c>
      <c r="F555" s="6" t="s">
        <v>8372</v>
      </c>
      <c r="G555" s="6">
        <v>541</v>
      </c>
      <c r="H555" s="29">
        <v>4500</v>
      </c>
      <c r="I555" s="29">
        <v>25</v>
      </c>
      <c r="J555" s="28">
        <v>30</v>
      </c>
      <c r="K555" s="6">
        <v>1</v>
      </c>
      <c r="M555" s="6" t="str">
        <f>VLOOKUP($G555,Data!$A:$F,6,0)</f>
        <v>failed</v>
      </c>
      <c r="N555" s="6"/>
      <c r="O555" s="6"/>
    </row>
    <row r="556" spans="1:15" x14ac:dyDescent="0.45">
      <c r="A556" s="6" t="s">
        <v>8320</v>
      </c>
      <c r="B556" s="6" t="s">
        <v>8224</v>
      </c>
      <c r="C556" s="6" t="str">
        <f>VLOOKUP($B556,'Supplimental Sources'!$I$7:$K$27,2,0)</f>
        <v>United States</v>
      </c>
      <c r="D556" s="6" t="str">
        <f>VLOOKUP($B556,'Supplimental Sources'!$I$7:$K$27,3,0)</f>
        <v>United States</v>
      </c>
      <c r="E556" s="6" t="s">
        <v>8387</v>
      </c>
      <c r="F556" s="6" t="s">
        <v>8378</v>
      </c>
      <c r="G556" s="6">
        <v>542</v>
      </c>
      <c r="H556" s="29">
        <v>250000</v>
      </c>
      <c r="I556" s="29">
        <v>1</v>
      </c>
      <c r="J556" s="28">
        <v>59.958333333335759</v>
      </c>
      <c r="K556" s="6">
        <v>1</v>
      </c>
      <c r="M556" s="6" t="str">
        <f>VLOOKUP($G556,Data!$A:$F,6,0)</f>
        <v>failed</v>
      </c>
      <c r="N556" s="6"/>
      <c r="O556" s="6"/>
    </row>
    <row r="557" spans="1:15" x14ac:dyDescent="0.45">
      <c r="A557" s="6" t="s">
        <v>8320</v>
      </c>
      <c r="B557" s="6" t="s">
        <v>8226</v>
      </c>
      <c r="C557" s="6" t="str">
        <f>VLOOKUP($B557,'Supplimental Sources'!$I$7:$K$27,2,0)</f>
        <v>Australia</v>
      </c>
      <c r="D557" s="6" t="str">
        <f>VLOOKUP($B557,'Supplimental Sources'!$I$7:$K$27,3,0)</f>
        <v>Australia</v>
      </c>
      <c r="E557" s="6" t="s">
        <v>8385</v>
      </c>
      <c r="F557" s="6" t="s">
        <v>8373</v>
      </c>
      <c r="G557" s="6">
        <v>543</v>
      </c>
      <c r="H557" s="29">
        <v>22000</v>
      </c>
      <c r="I557" s="29">
        <v>70</v>
      </c>
      <c r="J557" s="28">
        <v>30</v>
      </c>
      <c r="K557" s="6">
        <v>2</v>
      </c>
      <c r="M557" s="6" t="str">
        <f>VLOOKUP($G557,Data!$A:$F,6,0)</f>
        <v>failed</v>
      </c>
      <c r="N557" s="6"/>
      <c r="O557" s="6"/>
    </row>
    <row r="558" spans="1:15" x14ac:dyDescent="0.45">
      <c r="A558" s="6" t="s">
        <v>8320</v>
      </c>
      <c r="B558" s="6" t="s">
        <v>8224</v>
      </c>
      <c r="C558" s="6" t="str">
        <f>VLOOKUP($B558,'Supplimental Sources'!$I$7:$K$27,2,0)</f>
        <v>United States</v>
      </c>
      <c r="D558" s="6" t="str">
        <f>VLOOKUP($B558,'Supplimental Sources'!$I$7:$K$27,3,0)</f>
        <v>United States</v>
      </c>
      <c r="E558" s="6" t="s">
        <v>8387</v>
      </c>
      <c r="F558" s="6" t="s">
        <v>8380</v>
      </c>
      <c r="G558" s="6">
        <v>544</v>
      </c>
      <c r="H558" s="29">
        <v>500</v>
      </c>
      <c r="I558" s="29">
        <v>6</v>
      </c>
      <c r="J558" s="28">
        <v>30</v>
      </c>
      <c r="K558" s="6">
        <v>2</v>
      </c>
      <c r="M558" s="6" t="str">
        <f>VLOOKUP($G558,Data!$A:$F,6,0)</f>
        <v>failed</v>
      </c>
      <c r="N558" s="6"/>
      <c r="O558" s="6"/>
    </row>
    <row r="559" spans="1:15" x14ac:dyDescent="0.45">
      <c r="A559" s="6" t="s">
        <v>8320</v>
      </c>
      <c r="B559" s="6" t="s">
        <v>8230</v>
      </c>
      <c r="C559" s="6" t="str">
        <f>VLOOKUP($B559,'Supplimental Sources'!$I$7:$K$27,2,0)</f>
        <v>France</v>
      </c>
      <c r="D559" s="6" t="str">
        <f>VLOOKUP($B559,'Supplimental Sources'!$I$7:$K$27,3,0)</f>
        <v>European Union</v>
      </c>
      <c r="E559" s="6" t="s">
        <v>8386</v>
      </c>
      <c r="F559" s="6" t="s">
        <v>8373</v>
      </c>
      <c r="G559" s="6">
        <v>545</v>
      </c>
      <c r="H559" s="29">
        <v>50000</v>
      </c>
      <c r="I559" s="29">
        <v>13692</v>
      </c>
      <c r="J559" s="28">
        <v>40.041666666671517</v>
      </c>
      <c r="K559" s="6">
        <v>34</v>
      </c>
      <c r="M559" s="6" t="str">
        <f>VLOOKUP($G559,Data!$A:$F,6,0)</f>
        <v>failed</v>
      </c>
      <c r="N559" s="6"/>
      <c r="O559" s="6"/>
    </row>
    <row r="560" spans="1:15" x14ac:dyDescent="0.45">
      <c r="A560" s="6" t="s">
        <v>8320</v>
      </c>
      <c r="B560" s="6" t="s">
        <v>8224</v>
      </c>
      <c r="C560" s="6" t="str">
        <f>VLOOKUP($B560,'Supplimental Sources'!$I$7:$K$27,2,0)</f>
        <v>United States</v>
      </c>
      <c r="D560" s="6" t="str">
        <f>VLOOKUP($B560,'Supplimental Sources'!$I$7:$K$27,3,0)</f>
        <v>United States</v>
      </c>
      <c r="E560" s="6" t="s">
        <v>8386</v>
      </c>
      <c r="F560" s="6" t="s">
        <v>8372</v>
      </c>
      <c r="G560" s="6">
        <v>546</v>
      </c>
      <c r="H560" s="29">
        <v>60000</v>
      </c>
      <c r="I560" s="29">
        <v>52</v>
      </c>
      <c r="J560" s="28">
        <v>45</v>
      </c>
      <c r="K560" s="6">
        <v>2</v>
      </c>
      <c r="M560" s="6" t="str">
        <f>VLOOKUP($G560,Data!$A:$F,6,0)</f>
        <v>failed</v>
      </c>
      <c r="N560" s="6"/>
      <c r="O560" s="6"/>
    </row>
    <row r="561" spans="1:15" x14ac:dyDescent="0.45">
      <c r="A561" s="6" t="s">
        <v>8320</v>
      </c>
      <c r="B561" s="6" t="s">
        <v>8225</v>
      </c>
      <c r="C561" s="6" t="str">
        <f>VLOOKUP($B561,'Supplimental Sources'!$I$7:$K$27,2,0)</f>
        <v>United Kingdom</v>
      </c>
      <c r="D561" s="6" t="str">
        <f>VLOOKUP($B561,'Supplimental Sources'!$I$7:$K$27,3,0)</f>
        <v>United Kingdom</v>
      </c>
      <c r="E561" s="6" t="s">
        <v>8387</v>
      </c>
      <c r="F561" s="6" t="s">
        <v>8376</v>
      </c>
      <c r="G561" s="6">
        <v>547</v>
      </c>
      <c r="H561" s="29">
        <v>7500</v>
      </c>
      <c r="I561" s="29">
        <v>0</v>
      </c>
      <c r="J561" s="28">
        <v>30</v>
      </c>
      <c r="K561" s="6">
        <v>0</v>
      </c>
      <c r="M561" s="6" t="str">
        <f>VLOOKUP($G561,Data!$A:$F,6,0)</f>
        <v>failed</v>
      </c>
      <c r="N561" s="6"/>
      <c r="O561" s="6"/>
    </row>
    <row r="562" spans="1:15" x14ac:dyDescent="0.45">
      <c r="A562" s="6" t="s">
        <v>8320</v>
      </c>
      <c r="B562" s="6" t="s">
        <v>8225</v>
      </c>
      <c r="C562" s="6" t="str">
        <f>VLOOKUP($B562,'Supplimental Sources'!$I$7:$K$27,2,0)</f>
        <v>United Kingdom</v>
      </c>
      <c r="D562" s="6" t="str">
        <f>VLOOKUP($B562,'Supplimental Sources'!$I$7:$K$27,3,0)</f>
        <v>United Kingdom</v>
      </c>
      <c r="E562" s="6" t="s">
        <v>8386</v>
      </c>
      <c r="F562" s="6" t="s">
        <v>8372</v>
      </c>
      <c r="G562" s="6">
        <v>548</v>
      </c>
      <c r="H562" s="29">
        <v>10000</v>
      </c>
      <c r="I562" s="29">
        <v>9</v>
      </c>
      <c r="J562" s="28">
        <v>30</v>
      </c>
      <c r="K562" s="6">
        <v>1</v>
      </c>
      <c r="M562" s="6" t="str">
        <f>VLOOKUP($G562,Data!$A:$F,6,0)</f>
        <v>failed</v>
      </c>
      <c r="N562" s="6"/>
      <c r="O562" s="6"/>
    </row>
    <row r="563" spans="1:15" x14ac:dyDescent="0.45">
      <c r="A563" s="6" t="s">
        <v>8320</v>
      </c>
      <c r="B563" s="6" t="s">
        <v>8225</v>
      </c>
      <c r="C563" s="6" t="str">
        <f>VLOOKUP($B563,'Supplimental Sources'!$I$7:$K$27,2,0)</f>
        <v>United Kingdom</v>
      </c>
      <c r="D563" s="6" t="str">
        <f>VLOOKUP($B563,'Supplimental Sources'!$I$7:$K$27,3,0)</f>
        <v>United Kingdom</v>
      </c>
      <c r="E563" s="6" t="s">
        <v>8386</v>
      </c>
      <c r="F563" s="6" t="s">
        <v>8380</v>
      </c>
      <c r="G563" s="6">
        <v>549</v>
      </c>
      <c r="H563" s="29">
        <v>2500</v>
      </c>
      <c r="I563" s="29">
        <v>68</v>
      </c>
      <c r="J563" s="28">
        <v>30</v>
      </c>
      <c r="K563" s="6">
        <v>8</v>
      </c>
      <c r="M563" s="6" t="str">
        <f>VLOOKUP($G563,Data!$A:$F,6,0)</f>
        <v>failed</v>
      </c>
      <c r="N563" s="6"/>
      <c r="O563" s="6"/>
    </row>
    <row r="564" spans="1:15" x14ac:dyDescent="0.45">
      <c r="A564" s="6" t="s">
        <v>8320</v>
      </c>
      <c r="B564" s="6" t="s">
        <v>8229</v>
      </c>
      <c r="C564" s="6" t="str">
        <f>VLOOKUP($B564,'Supplimental Sources'!$I$7:$K$27,2,0)</f>
        <v>Canada</v>
      </c>
      <c r="D564" s="6" t="str">
        <f>VLOOKUP($B564,'Supplimental Sources'!$I$7:$K$27,3,0)</f>
        <v>Canada</v>
      </c>
      <c r="E564" s="6" t="s">
        <v>8388</v>
      </c>
      <c r="F564" s="6" t="s">
        <v>8376</v>
      </c>
      <c r="G564" s="6">
        <v>550</v>
      </c>
      <c r="H564" s="29">
        <v>5000</v>
      </c>
      <c r="I564" s="29">
        <v>35</v>
      </c>
      <c r="J564" s="28">
        <v>12.529571759252576</v>
      </c>
      <c r="K564" s="6">
        <v>4</v>
      </c>
      <c r="M564" s="6" t="str">
        <f>VLOOKUP($G564,Data!$A:$F,6,0)</f>
        <v>failed</v>
      </c>
      <c r="N564" s="6"/>
      <c r="O564" s="6"/>
    </row>
    <row r="565" spans="1:15" x14ac:dyDescent="0.45">
      <c r="A565" s="6" t="s">
        <v>8320</v>
      </c>
      <c r="B565" s="6" t="s">
        <v>8224</v>
      </c>
      <c r="C565" s="6" t="str">
        <f>VLOOKUP($B565,'Supplimental Sources'!$I$7:$K$27,2,0)</f>
        <v>United States</v>
      </c>
      <c r="D565" s="6" t="str">
        <f>VLOOKUP($B565,'Supplimental Sources'!$I$7:$K$27,3,0)</f>
        <v>United States</v>
      </c>
      <c r="E565" s="6" t="s">
        <v>8386</v>
      </c>
      <c r="F565" s="6" t="s">
        <v>8380</v>
      </c>
      <c r="G565" s="6">
        <v>551</v>
      </c>
      <c r="H565" s="29">
        <v>75000</v>
      </c>
      <c r="I565" s="29">
        <v>3781</v>
      </c>
      <c r="J565" s="28">
        <v>44.469398148146865</v>
      </c>
      <c r="K565" s="6">
        <v>28</v>
      </c>
      <c r="M565" s="6" t="str">
        <f>VLOOKUP($G565,Data!$A:$F,6,0)</f>
        <v>failed</v>
      </c>
      <c r="N565" s="6"/>
      <c r="O565" s="6"/>
    </row>
    <row r="566" spans="1:15" x14ac:dyDescent="0.45">
      <c r="A566" s="6" t="s">
        <v>8320</v>
      </c>
      <c r="B566" s="6" t="s">
        <v>8229</v>
      </c>
      <c r="C566" s="6" t="str">
        <f>VLOOKUP($B566,'Supplimental Sources'!$I$7:$K$27,2,0)</f>
        <v>Canada</v>
      </c>
      <c r="D566" s="6" t="str">
        <f>VLOOKUP($B566,'Supplimental Sources'!$I$7:$K$27,3,0)</f>
        <v>Canada</v>
      </c>
      <c r="E566" s="6" t="s">
        <v>8386</v>
      </c>
      <c r="F566" s="6" t="s">
        <v>8374</v>
      </c>
      <c r="G566" s="6">
        <v>552</v>
      </c>
      <c r="H566" s="29">
        <v>45000</v>
      </c>
      <c r="I566" s="29">
        <v>0</v>
      </c>
      <c r="J566" s="28">
        <v>60</v>
      </c>
      <c r="K566" s="6">
        <v>0</v>
      </c>
      <c r="M566" s="6" t="str">
        <f>VLOOKUP($G566,Data!$A:$F,6,0)</f>
        <v>failed</v>
      </c>
      <c r="N566" s="6"/>
      <c r="O566" s="6"/>
    </row>
    <row r="567" spans="1:15" x14ac:dyDescent="0.45">
      <c r="A567" s="6" t="s">
        <v>8320</v>
      </c>
      <c r="B567" s="6" t="s">
        <v>8224</v>
      </c>
      <c r="C567" s="6" t="str">
        <f>VLOOKUP($B567,'Supplimental Sources'!$I$7:$K$27,2,0)</f>
        <v>United States</v>
      </c>
      <c r="D567" s="6" t="str">
        <f>VLOOKUP($B567,'Supplimental Sources'!$I$7:$K$27,3,0)</f>
        <v>United States</v>
      </c>
      <c r="E567" s="6" t="s">
        <v>8385</v>
      </c>
      <c r="F567" s="6" t="s">
        <v>8373</v>
      </c>
      <c r="G567" s="6">
        <v>553</v>
      </c>
      <c r="H567" s="29">
        <v>25000</v>
      </c>
      <c r="I567" s="29">
        <v>123</v>
      </c>
      <c r="J567" s="28">
        <v>30.041666666664241</v>
      </c>
      <c r="K567" s="6">
        <v>6</v>
      </c>
      <c r="M567" s="6" t="str">
        <f>VLOOKUP($G567,Data!$A:$F,6,0)</f>
        <v>failed</v>
      </c>
      <c r="N567" s="6"/>
      <c r="O567" s="6"/>
    </row>
    <row r="568" spans="1:15" x14ac:dyDescent="0.45">
      <c r="A568" s="6" t="s">
        <v>8320</v>
      </c>
      <c r="B568" s="6" t="s">
        <v>8224</v>
      </c>
      <c r="C568" s="6" t="str">
        <f>VLOOKUP($B568,'Supplimental Sources'!$I$7:$K$27,2,0)</f>
        <v>United States</v>
      </c>
      <c r="D568" s="6" t="str">
        <f>VLOOKUP($B568,'Supplimental Sources'!$I$7:$K$27,3,0)</f>
        <v>United States</v>
      </c>
      <c r="E568" s="6" t="s">
        <v>8385</v>
      </c>
      <c r="F568" s="6" t="s">
        <v>8372</v>
      </c>
      <c r="G568" s="6">
        <v>554</v>
      </c>
      <c r="H568" s="29">
        <v>3870</v>
      </c>
      <c r="I568" s="29">
        <v>1416</v>
      </c>
      <c r="J568" s="28">
        <v>30</v>
      </c>
      <c r="K568" s="6">
        <v>22</v>
      </c>
      <c r="M568" s="6" t="str">
        <f>VLOOKUP($G568,Data!$A:$F,6,0)</f>
        <v>failed</v>
      </c>
      <c r="N568" s="6"/>
      <c r="O568" s="6"/>
    </row>
    <row r="569" spans="1:15" x14ac:dyDescent="0.45">
      <c r="A569" s="6" t="s">
        <v>8320</v>
      </c>
      <c r="B569" s="6" t="s">
        <v>8225</v>
      </c>
      <c r="C569" s="6" t="str">
        <f>VLOOKUP($B569,'Supplimental Sources'!$I$7:$K$27,2,0)</f>
        <v>United Kingdom</v>
      </c>
      <c r="D569" s="6" t="str">
        <f>VLOOKUP($B569,'Supplimental Sources'!$I$7:$K$27,3,0)</f>
        <v>United Kingdom</v>
      </c>
      <c r="E569" s="6" t="s">
        <v>8387</v>
      </c>
      <c r="F569" s="6" t="s">
        <v>8369</v>
      </c>
      <c r="G569" s="6">
        <v>555</v>
      </c>
      <c r="H569" s="29">
        <v>7500</v>
      </c>
      <c r="I569" s="29">
        <v>0</v>
      </c>
      <c r="J569" s="28">
        <v>30</v>
      </c>
      <c r="K569" s="6">
        <v>0</v>
      </c>
      <c r="M569" s="6" t="str">
        <f>VLOOKUP($G569,Data!$A:$F,6,0)</f>
        <v>failed</v>
      </c>
      <c r="N569" s="6"/>
      <c r="O569" s="6"/>
    </row>
    <row r="570" spans="1:15" x14ac:dyDescent="0.45">
      <c r="A570" s="6" t="s">
        <v>8320</v>
      </c>
      <c r="B570" s="6" t="s">
        <v>8224</v>
      </c>
      <c r="C570" s="6" t="str">
        <f>VLOOKUP($B570,'Supplimental Sources'!$I$7:$K$27,2,0)</f>
        <v>United States</v>
      </c>
      <c r="D570" s="6" t="str">
        <f>VLOOKUP($B570,'Supplimental Sources'!$I$7:$K$27,3,0)</f>
        <v>United States</v>
      </c>
      <c r="E570" s="6" t="s">
        <v>8386</v>
      </c>
      <c r="F570" s="6" t="s">
        <v>8381</v>
      </c>
      <c r="G570" s="6">
        <v>556</v>
      </c>
      <c r="H570" s="29">
        <v>8000</v>
      </c>
      <c r="I570" s="29">
        <v>200</v>
      </c>
      <c r="J570" s="28">
        <v>30</v>
      </c>
      <c r="K570" s="6">
        <v>1</v>
      </c>
      <c r="M570" s="6" t="str">
        <f>VLOOKUP($G570,Data!$A:$F,6,0)</f>
        <v>failed</v>
      </c>
      <c r="N570" s="6"/>
      <c r="O570" s="6"/>
    </row>
    <row r="571" spans="1:15" x14ac:dyDescent="0.45">
      <c r="A571" s="6" t="s">
        <v>8320</v>
      </c>
      <c r="B571" s="6" t="s">
        <v>8236</v>
      </c>
      <c r="C571" s="6" t="str">
        <f>VLOOKUP($B571,'Supplimental Sources'!$I$7:$K$27,2,0)</f>
        <v>Germany</v>
      </c>
      <c r="D571" s="6" t="str">
        <f>VLOOKUP($B571,'Supplimental Sources'!$I$7:$K$27,3,0)</f>
        <v>European Union</v>
      </c>
      <c r="E571" s="6" t="s">
        <v>8387</v>
      </c>
      <c r="F571" s="6" t="s">
        <v>8374</v>
      </c>
      <c r="G571" s="6">
        <v>557</v>
      </c>
      <c r="H571" s="29">
        <v>150000</v>
      </c>
      <c r="I571" s="29">
        <v>1366</v>
      </c>
      <c r="J571" s="28">
        <v>30.041666666664241</v>
      </c>
      <c r="K571" s="6">
        <v>20</v>
      </c>
      <c r="M571" s="6" t="str">
        <f>VLOOKUP($G571,Data!$A:$F,6,0)</f>
        <v>failed</v>
      </c>
      <c r="N571" s="6"/>
      <c r="O571" s="6"/>
    </row>
    <row r="572" spans="1:15" x14ac:dyDescent="0.45">
      <c r="A572" s="6" t="s">
        <v>8320</v>
      </c>
      <c r="B572" s="6" t="s">
        <v>8224</v>
      </c>
      <c r="C572" s="6" t="str">
        <f>VLOOKUP($B572,'Supplimental Sources'!$I$7:$K$27,2,0)</f>
        <v>United States</v>
      </c>
      <c r="D572" s="6" t="str">
        <f>VLOOKUP($B572,'Supplimental Sources'!$I$7:$K$27,3,0)</f>
        <v>United States</v>
      </c>
      <c r="E572" s="6" t="s">
        <v>8386</v>
      </c>
      <c r="F572" s="6" t="s">
        <v>8377</v>
      </c>
      <c r="G572" s="6">
        <v>558</v>
      </c>
      <c r="H572" s="29">
        <v>750</v>
      </c>
      <c r="I572" s="29">
        <v>0</v>
      </c>
      <c r="J572" s="28">
        <v>29.958333333335759</v>
      </c>
      <c r="K572" s="6">
        <v>0</v>
      </c>
      <c r="M572" s="6" t="str">
        <f>VLOOKUP($G572,Data!$A:$F,6,0)</f>
        <v>failed</v>
      </c>
      <c r="N572" s="6"/>
      <c r="O572" s="6"/>
    </row>
    <row r="573" spans="1:15" x14ac:dyDescent="0.45">
      <c r="A573" s="6" t="s">
        <v>8320</v>
      </c>
      <c r="B573" s="6" t="s">
        <v>8224</v>
      </c>
      <c r="C573" s="6" t="str">
        <f>VLOOKUP($B573,'Supplimental Sources'!$I$7:$K$27,2,0)</f>
        <v>United States</v>
      </c>
      <c r="D573" s="6" t="str">
        <f>VLOOKUP($B573,'Supplimental Sources'!$I$7:$K$27,3,0)</f>
        <v>United States</v>
      </c>
      <c r="E573" s="6" t="s">
        <v>8386</v>
      </c>
      <c r="F573" s="6" t="s">
        <v>8374</v>
      </c>
      <c r="G573" s="6">
        <v>559</v>
      </c>
      <c r="H573" s="29">
        <v>240000</v>
      </c>
      <c r="I573" s="29">
        <v>50</v>
      </c>
      <c r="J573" s="28">
        <v>30</v>
      </c>
      <c r="K573" s="6">
        <v>1</v>
      </c>
      <c r="M573" s="6" t="str">
        <f>VLOOKUP($G573,Data!$A:$F,6,0)</f>
        <v>failed</v>
      </c>
      <c r="N573" s="6"/>
      <c r="O573" s="6"/>
    </row>
    <row r="574" spans="1:15" x14ac:dyDescent="0.45">
      <c r="A574" s="6" t="s">
        <v>8320</v>
      </c>
      <c r="B574" s="6" t="s">
        <v>8229</v>
      </c>
      <c r="C574" s="6" t="str">
        <f>VLOOKUP($B574,'Supplimental Sources'!$I$7:$K$27,2,0)</f>
        <v>Canada</v>
      </c>
      <c r="D574" s="6" t="str">
        <f>VLOOKUP($B574,'Supplimental Sources'!$I$7:$K$27,3,0)</f>
        <v>Canada</v>
      </c>
      <c r="E574" s="6" t="s">
        <v>8385</v>
      </c>
      <c r="F574" s="6" t="s">
        <v>8374</v>
      </c>
      <c r="G574" s="6">
        <v>560</v>
      </c>
      <c r="H574" s="29">
        <v>100000</v>
      </c>
      <c r="I574" s="29">
        <v>12</v>
      </c>
      <c r="J574" s="28">
        <v>30</v>
      </c>
      <c r="K574" s="6">
        <v>3</v>
      </c>
      <c r="M574" s="6" t="str">
        <f>VLOOKUP($G574,Data!$A:$F,6,0)</f>
        <v>failed</v>
      </c>
      <c r="N574" s="6"/>
      <c r="O574" s="6"/>
    </row>
    <row r="575" spans="1:15" x14ac:dyDescent="0.45">
      <c r="A575" s="6" t="s">
        <v>8320</v>
      </c>
      <c r="B575" s="6" t="s">
        <v>8224</v>
      </c>
      <c r="C575" s="6" t="str">
        <f>VLOOKUP($B575,'Supplimental Sources'!$I$7:$K$27,2,0)</f>
        <v>United States</v>
      </c>
      <c r="D575" s="6" t="str">
        <f>VLOOKUP($B575,'Supplimental Sources'!$I$7:$K$27,3,0)</f>
        <v>United States</v>
      </c>
      <c r="E575" s="6" t="s">
        <v>8386</v>
      </c>
      <c r="F575" s="6" t="s">
        <v>8372</v>
      </c>
      <c r="G575" s="6">
        <v>561</v>
      </c>
      <c r="H575" s="29">
        <v>15000</v>
      </c>
      <c r="I575" s="29">
        <v>55</v>
      </c>
      <c r="J575" s="28">
        <v>35</v>
      </c>
      <c r="K575" s="6">
        <v>2</v>
      </c>
      <c r="M575" s="6" t="str">
        <f>VLOOKUP($G575,Data!$A:$F,6,0)</f>
        <v>failed</v>
      </c>
      <c r="N575" s="6"/>
      <c r="O575" s="6"/>
    </row>
    <row r="576" spans="1:15" x14ac:dyDescent="0.45">
      <c r="A576" s="6" t="s">
        <v>8320</v>
      </c>
      <c r="B576" s="6" t="s">
        <v>8233</v>
      </c>
      <c r="C576" s="6" t="str">
        <f>VLOOKUP($B576,'Supplimental Sources'!$I$7:$K$27,2,0)</f>
        <v>Netherlands</v>
      </c>
      <c r="D576" s="6" t="str">
        <f>VLOOKUP($B576,'Supplimental Sources'!$I$7:$K$27,3,0)</f>
        <v>European Union</v>
      </c>
      <c r="E576" s="6" t="s">
        <v>8387</v>
      </c>
      <c r="F576" s="6" t="s">
        <v>8374</v>
      </c>
      <c r="G576" s="6">
        <v>562</v>
      </c>
      <c r="H576" s="29">
        <v>50000</v>
      </c>
      <c r="I576" s="29">
        <v>0</v>
      </c>
      <c r="J576" s="28">
        <v>30</v>
      </c>
      <c r="K576" s="6">
        <v>0</v>
      </c>
      <c r="M576" s="6" t="str">
        <f>VLOOKUP($G576,Data!$A:$F,6,0)</f>
        <v>failed</v>
      </c>
      <c r="N576" s="6"/>
      <c r="O576" s="6"/>
    </row>
    <row r="577" spans="1:15" x14ac:dyDescent="0.45">
      <c r="A577" s="6" t="s">
        <v>8320</v>
      </c>
      <c r="B577" s="6" t="s">
        <v>8226</v>
      </c>
      <c r="C577" s="6" t="str">
        <f>VLOOKUP($B577,'Supplimental Sources'!$I$7:$K$27,2,0)</f>
        <v>Australia</v>
      </c>
      <c r="D577" s="6" t="str">
        <f>VLOOKUP($B577,'Supplimental Sources'!$I$7:$K$27,3,0)</f>
        <v>Australia</v>
      </c>
      <c r="E577" s="6" t="s">
        <v>8386</v>
      </c>
      <c r="F577" s="6" t="s">
        <v>8376</v>
      </c>
      <c r="G577" s="6">
        <v>563</v>
      </c>
      <c r="H577" s="29">
        <v>75000</v>
      </c>
      <c r="I577" s="29">
        <v>68</v>
      </c>
      <c r="J577" s="28">
        <v>30</v>
      </c>
      <c r="K577" s="6">
        <v>2</v>
      </c>
      <c r="M577" s="6" t="str">
        <f>VLOOKUP($G577,Data!$A:$F,6,0)</f>
        <v>failed</v>
      </c>
      <c r="N577" s="6"/>
      <c r="O577" s="6"/>
    </row>
    <row r="578" spans="1:15" x14ac:dyDescent="0.45">
      <c r="A578" s="6" t="s">
        <v>8320</v>
      </c>
      <c r="B578" s="6" t="s">
        <v>8230</v>
      </c>
      <c r="C578" s="6" t="str">
        <f>VLOOKUP($B578,'Supplimental Sources'!$I$7:$K$27,2,0)</f>
        <v>France</v>
      </c>
      <c r="D578" s="6" t="str">
        <f>VLOOKUP($B578,'Supplimental Sources'!$I$7:$K$27,3,0)</f>
        <v>European Union</v>
      </c>
      <c r="E578" s="6" t="s">
        <v>8387</v>
      </c>
      <c r="F578" s="6" t="s">
        <v>8377</v>
      </c>
      <c r="G578" s="6">
        <v>564</v>
      </c>
      <c r="H578" s="29">
        <v>18000</v>
      </c>
      <c r="I578" s="29">
        <v>1</v>
      </c>
      <c r="J578" s="28">
        <v>30</v>
      </c>
      <c r="K578" s="6">
        <v>1</v>
      </c>
      <c r="M578" s="6" t="str">
        <f>VLOOKUP($G578,Data!$A:$F,6,0)</f>
        <v>failed</v>
      </c>
      <c r="N578" s="6"/>
      <c r="O578" s="6"/>
    </row>
    <row r="579" spans="1:15" x14ac:dyDescent="0.45">
      <c r="A579" s="6" t="s">
        <v>8320</v>
      </c>
      <c r="B579" s="6" t="s">
        <v>8225</v>
      </c>
      <c r="C579" s="6" t="str">
        <f>VLOOKUP($B579,'Supplimental Sources'!$I$7:$K$27,2,0)</f>
        <v>United Kingdom</v>
      </c>
      <c r="D579" s="6" t="str">
        <f>VLOOKUP($B579,'Supplimental Sources'!$I$7:$K$27,3,0)</f>
        <v>United Kingdom</v>
      </c>
      <c r="E579" s="6" t="s">
        <v>8386</v>
      </c>
      <c r="F579" s="6" t="s">
        <v>8380</v>
      </c>
      <c r="G579" s="6">
        <v>565</v>
      </c>
      <c r="H579" s="29">
        <v>25000</v>
      </c>
      <c r="I579" s="29">
        <v>0</v>
      </c>
      <c r="J579" s="28">
        <v>30</v>
      </c>
      <c r="K579" s="6">
        <v>0</v>
      </c>
      <c r="M579" s="6" t="str">
        <f>VLOOKUP($G579,Data!$A:$F,6,0)</f>
        <v>failed</v>
      </c>
      <c r="N579" s="6"/>
      <c r="O579" s="6"/>
    </row>
    <row r="580" spans="1:15" x14ac:dyDescent="0.45">
      <c r="A580" s="6" t="s">
        <v>8320</v>
      </c>
      <c r="B580" s="6" t="s">
        <v>8224</v>
      </c>
      <c r="C580" s="6" t="str">
        <f>VLOOKUP($B580,'Supplimental Sources'!$I$7:$K$27,2,0)</f>
        <v>United States</v>
      </c>
      <c r="D580" s="6" t="str">
        <f>VLOOKUP($B580,'Supplimental Sources'!$I$7:$K$27,3,0)</f>
        <v>United States</v>
      </c>
      <c r="E580" s="6" t="s">
        <v>8387</v>
      </c>
      <c r="F580" s="6" t="s">
        <v>8380</v>
      </c>
      <c r="G580" s="6">
        <v>566</v>
      </c>
      <c r="H580" s="29">
        <v>5000</v>
      </c>
      <c r="I580" s="29">
        <v>1</v>
      </c>
      <c r="J580" s="28">
        <v>30</v>
      </c>
      <c r="K580" s="6">
        <v>1</v>
      </c>
      <c r="M580" s="6" t="str">
        <f>VLOOKUP($G580,Data!$A:$F,6,0)</f>
        <v>failed</v>
      </c>
      <c r="N580" s="6"/>
      <c r="O580" s="6"/>
    </row>
    <row r="581" spans="1:15" x14ac:dyDescent="0.45">
      <c r="A581" s="6" t="s">
        <v>8320</v>
      </c>
      <c r="B581" s="6" t="s">
        <v>8224</v>
      </c>
      <c r="C581" s="6" t="str">
        <f>VLOOKUP($B581,'Supplimental Sources'!$I$7:$K$27,2,0)</f>
        <v>United States</v>
      </c>
      <c r="D581" s="6" t="str">
        <f>VLOOKUP($B581,'Supplimental Sources'!$I$7:$K$27,3,0)</f>
        <v>United States</v>
      </c>
      <c r="E581" s="6" t="s">
        <v>8385</v>
      </c>
      <c r="F581" s="6" t="s">
        <v>8381</v>
      </c>
      <c r="G581" s="6">
        <v>567</v>
      </c>
      <c r="H581" s="29">
        <v>10000</v>
      </c>
      <c r="I581" s="29">
        <v>0</v>
      </c>
      <c r="J581" s="28">
        <v>30</v>
      </c>
      <c r="K581" s="6">
        <v>0</v>
      </c>
      <c r="M581" s="6" t="str">
        <f>VLOOKUP($G581,Data!$A:$F,6,0)</f>
        <v>failed</v>
      </c>
      <c r="N581" s="6"/>
      <c r="O581" s="6"/>
    </row>
    <row r="582" spans="1:15" x14ac:dyDescent="0.45">
      <c r="A582" s="6" t="s">
        <v>8320</v>
      </c>
      <c r="B582" s="6" t="s">
        <v>8228</v>
      </c>
      <c r="C582" s="6" t="str">
        <f>VLOOKUP($B582,'Supplimental Sources'!$I$7:$K$27,2,0)</f>
        <v>New Zealand</v>
      </c>
      <c r="D582" s="6" t="str">
        <f>VLOOKUP($B582,'Supplimental Sources'!$I$7:$K$27,3,0)</f>
        <v>New Zealand</v>
      </c>
      <c r="E582" s="6" t="s">
        <v>8386</v>
      </c>
      <c r="F582" s="6" t="s">
        <v>8381</v>
      </c>
      <c r="G582" s="6">
        <v>568</v>
      </c>
      <c r="H582" s="29">
        <v>24500</v>
      </c>
      <c r="I582" s="29">
        <v>245</v>
      </c>
      <c r="J582" s="28">
        <v>36.536770833328774</v>
      </c>
      <c r="K582" s="6">
        <v>5</v>
      </c>
      <c r="M582" s="6" t="str">
        <f>VLOOKUP($G582,Data!$A:$F,6,0)</f>
        <v>failed</v>
      </c>
      <c r="N582" s="6"/>
      <c r="O582" s="6"/>
    </row>
    <row r="583" spans="1:15" x14ac:dyDescent="0.45">
      <c r="A583" s="6" t="s">
        <v>8320</v>
      </c>
      <c r="B583" s="6" t="s">
        <v>8229</v>
      </c>
      <c r="C583" s="6" t="str">
        <f>VLOOKUP($B583,'Supplimental Sources'!$I$7:$K$27,2,0)</f>
        <v>Canada</v>
      </c>
      <c r="D583" s="6" t="str">
        <f>VLOOKUP($B583,'Supplimental Sources'!$I$7:$K$27,3,0)</f>
        <v>Canada</v>
      </c>
      <c r="E583" s="6" t="s">
        <v>8386</v>
      </c>
      <c r="F583" s="6" t="s">
        <v>8381</v>
      </c>
      <c r="G583" s="6">
        <v>569</v>
      </c>
      <c r="H583" s="29">
        <v>2500</v>
      </c>
      <c r="I583" s="29">
        <v>20</v>
      </c>
      <c r="J583" s="28">
        <v>30</v>
      </c>
      <c r="K583" s="6">
        <v>1</v>
      </c>
      <c r="M583" s="6" t="str">
        <f>VLOOKUP($G583,Data!$A:$F,6,0)</f>
        <v>failed</v>
      </c>
      <c r="N583" s="6"/>
      <c r="O583" s="6"/>
    </row>
    <row r="584" spans="1:15" x14ac:dyDescent="0.45">
      <c r="A584" s="6" t="s">
        <v>8320</v>
      </c>
      <c r="B584" s="6" t="s">
        <v>8224</v>
      </c>
      <c r="C584" s="6" t="str">
        <f>VLOOKUP($B584,'Supplimental Sources'!$I$7:$K$27,2,0)</f>
        <v>United States</v>
      </c>
      <c r="D584" s="6" t="str">
        <f>VLOOKUP($B584,'Supplimental Sources'!$I$7:$K$27,3,0)</f>
        <v>United States</v>
      </c>
      <c r="E584" s="6" t="s">
        <v>8387</v>
      </c>
      <c r="F584" s="6" t="s">
        <v>8376</v>
      </c>
      <c r="G584" s="6">
        <v>570</v>
      </c>
      <c r="H584" s="29">
        <v>85000</v>
      </c>
      <c r="I584" s="29">
        <v>142</v>
      </c>
      <c r="J584" s="28">
        <v>30</v>
      </c>
      <c r="K584" s="6">
        <v>1</v>
      </c>
      <c r="M584" s="6" t="str">
        <f>VLOOKUP($G584,Data!$A:$F,6,0)</f>
        <v>failed</v>
      </c>
      <c r="N584" s="6"/>
      <c r="O584" s="6"/>
    </row>
    <row r="585" spans="1:15" x14ac:dyDescent="0.45">
      <c r="A585" s="6" t="s">
        <v>8320</v>
      </c>
      <c r="B585" s="6" t="s">
        <v>8224</v>
      </c>
      <c r="C585" s="6" t="str">
        <f>VLOOKUP($B585,'Supplimental Sources'!$I$7:$K$27,2,0)</f>
        <v>United States</v>
      </c>
      <c r="D585" s="6" t="str">
        <f>VLOOKUP($B585,'Supplimental Sources'!$I$7:$K$27,3,0)</f>
        <v>United States</v>
      </c>
      <c r="E585" s="6" t="s">
        <v>8386</v>
      </c>
      <c r="F585" s="6" t="s">
        <v>8370</v>
      </c>
      <c r="G585" s="6">
        <v>571</v>
      </c>
      <c r="H585" s="29">
        <v>25000</v>
      </c>
      <c r="I585" s="29">
        <v>106</v>
      </c>
      <c r="J585" s="28">
        <v>19.349733796298096</v>
      </c>
      <c r="K585" s="6">
        <v>2</v>
      </c>
      <c r="M585" s="6" t="str">
        <f>VLOOKUP($G585,Data!$A:$F,6,0)</f>
        <v>failed</v>
      </c>
      <c r="N585" s="6"/>
      <c r="O585" s="6"/>
    </row>
    <row r="586" spans="1:15" x14ac:dyDescent="0.45">
      <c r="A586" s="6" t="s">
        <v>8320</v>
      </c>
      <c r="B586" s="6" t="s">
        <v>8224</v>
      </c>
      <c r="C586" s="6" t="str">
        <f>VLOOKUP($B586,'Supplimental Sources'!$I$7:$K$27,2,0)</f>
        <v>United States</v>
      </c>
      <c r="D586" s="6" t="str">
        <f>VLOOKUP($B586,'Supplimental Sources'!$I$7:$K$27,3,0)</f>
        <v>United States</v>
      </c>
      <c r="E586" s="6" t="s">
        <v>8386</v>
      </c>
      <c r="F586" s="6" t="s">
        <v>8373</v>
      </c>
      <c r="G586" s="6">
        <v>572</v>
      </c>
      <c r="H586" s="29">
        <v>2500</v>
      </c>
      <c r="I586" s="29">
        <v>0</v>
      </c>
      <c r="J586" s="28">
        <v>30.041666666664241</v>
      </c>
      <c r="K586" s="6">
        <v>0</v>
      </c>
      <c r="M586" s="6" t="str">
        <f>VLOOKUP($G586,Data!$A:$F,6,0)</f>
        <v>failed</v>
      </c>
      <c r="N586" s="6"/>
      <c r="O586" s="6"/>
    </row>
    <row r="587" spans="1:15" x14ac:dyDescent="0.45">
      <c r="A587" s="6" t="s">
        <v>8320</v>
      </c>
      <c r="B587" s="6" t="s">
        <v>8224</v>
      </c>
      <c r="C587" s="6" t="str">
        <f>VLOOKUP($B587,'Supplimental Sources'!$I$7:$K$27,2,0)</f>
        <v>United States</v>
      </c>
      <c r="D587" s="6" t="str">
        <f>VLOOKUP($B587,'Supplimental Sources'!$I$7:$K$27,3,0)</f>
        <v>United States</v>
      </c>
      <c r="E587" s="6" t="s">
        <v>8385</v>
      </c>
      <c r="F587" s="6" t="s">
        <v>8374</v>
      </c>
      <c r="G587" s="6">
        <v>573</v>
      </c>
      <c r="H587" s="29">
        <v>88888</v>
      </c>
      <c r="I587" s="29">
        <v>346</v>
      </c>
      <c r="J587" s="28">
        <v>58.999872685191804</v>
      </c>
      <c r="K587" s="6">
        <v>9</v>
      </c>
      <c r="M587" s="6" t="str">
        <f>VLOOKUP($G587,Data!$A:$F,6,0)</f>
        <v>failed</v>
      </c>
      <c r="N587" s="6"/>
      <c r="O587" s="6"/>
    </row>
    <row r="588" spans="1:15" x14ac:dyDescent="0.45">
      <c r="A588" s="6" t="s">
        <v>8320</v>
      </c>
      <c r="B588" s="6" t="s">
        <v>8225</v>
      </c>
      <c r="C588" s="6" t="str">
        <f>VLOOKUP($B588,'Supplimental Sources'!$I$7:$K$27,2,0)</f>
        <v>United Kingdom</v>
      </c>
      <c r="D588" s="6" t="str">
        <f>VLOOKUP($B588,'Supplimental Sources'!$I$7:$K$27,3,0)</f>
        <v>United Kingdom</v>
      </c>
      <c r="E588" s="6" t="s">
        <v>8387</v>
      </c>
      <c r="F588" s="6" t="s">
        <v>8372</v>
      </c>
      <c r="G588" s="6">
        <v>574</v>
      </c>
      <c r="H588" s="29">
        <v>11180</v>
      </c>
      <c r="I588" s="29">
        <v>80</v>
      </c>
      <c r="J588" s="28">
        <v>30</v>
      </c>
      <c r="K588" s="6">
        <v>4</v>
      </c>
      <c r="M588" s="6" t="str">
        <f>VLOOKUP($G588,Data!$A:$F,6,0)</f>
        <v>failed</v>
      </c>
      <c r="N588" s="6"/>
      <c r="O588" s="6"/>
    </row>
    <row r="589" spans="1:15" x14ac:dyDescent="0.45">
      <c r="A589" s="6" t="s">
        <v>8320</v>
      </c>
      <c r="B589" s="6" t="s">
        <v>8236</v>
      </c>
      <c r="C589" s="6" t="str">
        <f>VLOOKUP($B589,'Supplimental Sources'!$I$7:$K$27,2,0)</f>
        <v>Germany</v>
      </c>
      <c r="D589" s="6" t="str">
        <f>VLOOKUP($B589,'Supplimental Sources'!$I$7:$K$27,3,0)</f>
        <v>European Union</v>
      </c>
      <c r="E589" s="6" t="s">
        <v>8386</v>
      </c>
      <c r="F589" s="6" t="s">
        <v>8369</v>
      </c>
      <c r="G589" s="6">
        <v>575</v>
      </c>
      <c r="H589" s="29">
        <v>60000</v>
      </c>
      <c r="I589" s="29">
        <v>259</v>
      </c>
      <c r="J589" s="28">
        <v>30</v>
      </c>
      <c r="K589" s="6">
        <v>4</v>
      </c>
      <c r="M589" s="6" t="str">
        <f>VLOOKUP($G589,Data!$A:$F,6,0)</f>
        <v>failed</v>
      </c>
      <c r="N589" s="6"/>
      <c r="O589" s="6"/>
    </row>
    <row r="590" spans="1:15" x14ac:dyDescent="0.45">
      <c r="A590" s="6" t="s">
        <v>8320</v>
      </c>
      <c r="B590" s="6" t="s">
        <v>8224</v>
      </c>
      <c r="C590" s="6" t="str">
        <f>VLOOKUP($B590,'Supplimental Sources'!$I$7:$K$27,2,0)</f>
        <v>United States</v>
      </c>
      <c r="D590" s="6" t="str">
        <f>VLOOKUP($B590,'Supplimental Sources'!$I$7:$K$27,3,0)</f>
        <v>United States</v>
      </c>
      <c r="E590" s="6" t="s">
        <v>8386</v>
      </c>
      <c r="F590" s="6" t="s">
        <v>8376</v>
      </c>
      <c r="G590" s="6">
        <v>576</v>
      </c>
      <c r="H590" s="29">
        <v>80000</v>
      </c>
      <c r="I590" s="29">
        <v>1</v>
      </c>
      <c r="J590" s="28">
        <v>59.958333333335759</v>
      </c>
      <c r="K590" s="6">
        <v>1</v>
      </c>
      <c r="M590" s="6" t="str">
        <f>VLOOKUP($G590,Data!$A:$F,6,0)</f>
        <v>failed</v>
      </c>
      <c r="N590" s="6"/>
      <c r="O590" s="6"/>
    </row>
    <row r="591" spans="1:15" x14ac:dyDescent="0.45">
      <c r="A591" s="6" t="s">
        <v>8320</v>
      </c>
      <c r="B591" s="6" t="s">
        <v>8224</v>
      </c>
      <c r="C591" s="6" t="str">
        <f>VLOOKUP($B591,'Supplimental Sources'!$I$7:$K$27,2,0)</f>
        <v>United States</v>
      </c>
      <c r="D591" s="6" t="str">
        <f>VLOOKUP($B591,'Supplimental Sources'!$I$7:$K$27,3,0)</f>
        <v>United States</v>
      </c>
      <c r="E591" s="6" t="s">
        <v>8387</v>
      </c>
      <c r="F591" s="6" t="s">
        <v>8378</v>
      </c>
      <c r="G591" s="6">
        <v>577</v>
      </c>
      <c r="H591" s="29">
        <v>5000</v>
      </c>
      <c r="I591" s="29">
        <v>10</v>
      </c>
      <c r="J591" s="28">
        <v>60</v>
      </c>
      <c r="K591" s="6">
        <v>1</v>
      </c>
      <c r="M591" s="6" t="str">
        <f>VLOOKUP($G591,Data!$A:$F,6,0)</f>
        <v>failed</v>
      </c>
      <c r="N591" s="6"/>
      <c r="O591" s="6"/>
    </row>
    <row r="592" spans="1:15" x14ac:dyDescent="0.45">
      <c r="A592" s="6" t="s">
        <v>8320</v>
      </c>
      <c r="B592" s="6" t="s">
        <v>8225</v>
      </c>
      <c r="C592" s="6" t="str">
        <f>VLOOKUP($B592,'Supplimental Sources'!$I$7:$K$27,2,0)</f>
        <v>United Kingdom</v>
      </c>
      <c r="D592" s="6" t="str">
        <f>VLOOKUP($B592,'Supplimental Sources'!$I$7:$K$27,3,0)</f>
        <v>United Kingdom</v>
      </c>
      <c r="E592" s="6" t="s">
        <v>8386</v>
      </c>
      <c r="F592" s="6" t="s">
        <v>8371</v>
      </c>
      <c r="G592" s="6">
        <v>578</v>
      </c>
      <c r="H592" s="29">
        <v>125000</v>
      </c>
      <c r="I592" s="29">
        <v>14</v>
      </c>
      <c r="J592" s="28">
        <v>24</v>
      </c>
      <c r="K592" s="6">
        <v>7</v>
      </c>
      <c r="M592" s="6" t="str">
        <f>VLOOKUP($G592,Data!$A:$F,6,0)</f>
        <v>failed</v>
      </c>
      <c r="N592" s="6"/>
      <c r="O592" s="6"/>
    </row>
    <row r="593" spans="1:15" x14ac:dyDescent="0.45">
      <c r="A593" s="6" t="s">
        <v>8320</v>
      </c>
      <c r="B593" s="6" t="s">
        <v>8224</v>
      </c>
      <c r="C593" s="6" t="str">
        <f>VLOOKUP($B593,'Supplimental Sources'!$I$7:$K$27,2,0)</f>
        <v>United States</v>
      </c>
      <c r="D593" s="6" t="str">
        <f>VLOOKUP($B593,'Supplimental Sources'!$I$7:$K$27,3,0)</f>
        <v>United States</v>
      </c>
      <c r="E593" s="6" t="s">
        <v>8385</v>
      </c>
      <c r="F593" s="6" t="s">
        <v>8374</v>
      </c>
      <c r="G593" s="6">
        <v>579</v>
      </c>
      <c r="H593" s="29">
        <v>12000</v>
      </c>
      <c r="I593" s="29">
        <v>175</v>
      </c>
      <c r="J593" s="28">
        <v>30</v>
      </c>
      <c r="K593" s="6">
        <v>5</v>
      </c>
      <c r="M593" s="6" t="str">
        <f>VLOOKUP($G593,Data!$A:$F,6,0)</f>
        <v>failed</v>
      </c>
      <c r="N593" s="6"/>
      <c r="O593" s="6"/>
    </row>
    <row r="594" spans="1:15" x14ac:dyDescent="0.45">
      <c r="A594" s="6" t="s">
        <v>8320</v>
      </c>
      <c r="B594" s="6" t="s">
        <v>8224</v>
      </c>
      <c r="C594" s="6" t="str">
        <f>VLOOKUP($B594,'Supplimental Sources'!$I$7:$K$27,2,0)</f>
        <v>United States</v>
      </c>
      <c r="D594" s="6" t="str">
        <f>VLOOKUP($B594,'Supplimental Sources'!$I$7:$K$27,3,0)</f>
        <v>United States</v>
      </c>
      <c r="E594" s="6" t="s">
        <v>8387</v>
      </c>
      <c r="F594" s="6" t="s">
        <v>8371</v>
      </c>
      <c r="G594" s="6">
        <v>580</v>
      </c>
      <c r="H594" s="29">
        <v>3000</v>
      </c>
      <c r="I594" s="29">
        <v>1</v>
      </c>
      <c r="J594" s="28">
        <v>30</v>
      </c>
      <c r="K594" s="6">
        <v>1</v>
      </c>
      <c r="M594" s="6" t="str">
        <f>VLOOKUP($G594,Data!$A:$F,6,0)</f>
        <v>failed</v>
      </c>
      <c r="N594" s="6"/>
      <c r="O594" s="6"/>
    </row>
    <row r="595" spans="1:15" x14ac:dyDescent="0.45">
      <c r="A595" s="6" t="s">
        <v>8320</v>
      </c>
      <c r="B595" s="6" t="s">
        <v>8224</v>
      </c>
      <c r="C595" s="6" t="str">
        <f>VLOOKUP($B595,'Supplimental Sources'!$I$7:$K$27,2,0)</f>
        <v>United States</v>
      </c>
      <c r="D595" s="6" t="str">
        <f>VLOOKUP($B595,'Supplimental Sources'!$I$7:$K$27,3,0)</f>
        <v>United States</v>
      </c>
      <c r="E595" s="6" t="s">
        <v>8386</v>
      </c>
      <c r="F595" s="6" t="s">
        <v>8370</v>
      </c>
      <c r="G595" s="6">
        <v>581</v>
      </c>
      <c r="H595" s="29">
        <v>400</v>
      </c>
      <c r="I595" s="29">
        <v>0</v>
      </c>
      <c r="J595" s="28">
        <v>30</v>
      </c>
      <c r="K595" s="6">
        <v>0</v>
      </c>
      <c r="M595" s="6" t="str">
        <f>VLOOKUP($G595,Data!$A:$F,6,0)</f>
        <v>failed</v>
      </c>
      <c r="N595" s="6"/>
      <c r="O595" s="6"/>
    </row>
    <row r="596" spans="1:15" x14ac:dyDescent="0.45">
      <c r="A596" s="6" t="s">
        <v>8320</v>
      </c>
      <c r="B596" s="6" t="s">
        <v>8224</v>
      </c>
      <c r="C596" s="6" t="str">
        <f>VLOOKUP($B596,'Supplimental Sources'!$I$7:$K$27,2,0)</f>
        <v>United States</v>
      </c>
      <c r="D596" s="6" t="str">
        <f>VLOOKUP($B596,'Supplimental Sources'!$I$7:$K$27,3,0)</f>
        <v>United States</v>
      </c>
      <c r="E596" s="6" t="s">
        <v>8386</v>
      </c>
      <c r="F596" s="6" t="s">
        <v>8377</v>
      </c>
      <c r="G596" s="6">
        <v>582</v>
      </c>
      <c r="H596" s="29">
        <v>100000</v>
      </c>
      <c r="I596" s="29">
        <v>0</v>
      </c>
      <c r="J596" s="28">
        <v>23.010196759263636</v>
      </c>
      <c r="K596" s="6">
        <v>0</v>
      </c>
      <c r="M596" s="6" t="str">
        <f>VLOOKUP($G596,Data!$A:$F,6,0)</f>
        <v>failed</v>
      </c>
      <c r="N596" s="6"/>
      <c r="O596" s="6"/>
    </row>
    <row r="597" spans="1:15" x14ac:dyDescent="0.45">
      <c r="A597" s="6" t="s">
        <v>8320</v>
      </c>
      <c r="B597" s="6" t="s">
        <v>8224</v>
      </c>
      <c r="C597" s="6" t="str">
        <f>VLOOKUP($B597,'Supplimental Sources'!$I$7:$K$27,2,0)</f>
        <v>United States</v>
      </c>
      <c r="D597" s="6" t="str">
        <f>VLOOKUP($B597,'Supplimental Sources'!$I$7:$K$27,3,0)</f>
        <v>United States</v>
      </c>
      <c r="E597" s="6" t="s">
        <v>8386</v>
      </c>
      <c r="F597" s="6" t="s">
        <v>8377</v>
      </c>
      <c r="G597" s="6">
        <v>583</v>
      </c>
      <c r="H597" s="29">
        <v>9000</v>
      </c>
      <c r="I597" s="29">
        <v>1</v>
      </c>
      <c r="J597" s="28">
        <v>29.958333333343035</v>
      </c>
      <c r="K597" s="6">
        <v>1</v>
      </c>
      <c r="M597" s="6" t="str">
        <f>VLOOKUP($G597,Data!$A:$F,6,0)</f>
        <v>failed</v>
      </c>
      <c r="N597" s="6"/>
      <c r="O597" s="6"/>
    </row>
    <row r="598" spans="1:15" x14ac:dyDescent="0.45">
      <c r="A598" s="6" t="s">
        <v>8320</v>
      </c>
      <c r="B598" s="6" t="s">
        <v>8224</v>
      </c>
      <c r="C598" s="6" t="str">
        <f>VLOOKUP($B598,'Supplimental Sources'!$I$7:$K$27,2,0)</f>
        <v>United States</v>
      </c>
      <c r="D598" s="6" t="str">
        <f>VLOOKUP($B598,'Supplimental Sources'!$I$7:$K$27,3,0)</f>
        <v>United States</v>
      </c>
      <c r="E598" s="6" t="s">
        <v>8386</v>
      </c>
      <c r="F598" s="6" t="s">
        <v>8377</v>
      </c>
      <c r="G598" s="6">
        <v>584</v>
      </c>
      <c r="H598" s="29">
        <v>1000</v>
      </c>
      <c r="I598" s="29">
        <v>10</v>
      </c>
      <c r="J598" s="28">
        <v>29.958333333335759</v>
      </c>
      <c r="K598" s="6">
        <v>2</v>
      </c>
      <c r="M598" s="6" t="str">
        <f>VLOOKUP($G598,Data!$A:$F,6,0)</f>
        <v>failed</v>
      </c>
      <c r="N598" s="6"/>
      <c r="O598" s="6"/>
    </row>
    <row r="599" spans="1:15" x14ac:dyDescent="0.45">
      <c r="A599" s="6" t="s">
        <v>8320</v>
      </c>
      <c r="B599" s="6" t="s">
        <v>8225</v>
      </c>
      <c r="C599" s="6" t="str">
        <f>VLOOKUP($B599,'Supplimental Sources'!$I$7:$K$27,2,0)</f>
        <v>United Kingdom</v>
      </c>
      <c r="D599" s="6" t="str">
        <f>VLOOKUP($B599,'Supplimental Sources'!$I$7:$K$27,3,0)</f>
        <v>United Kingdom</v>
      </c>
      <c r="E599" s="6" t="s">
        <v>8386</v>
      </c>
      <c r="F599" s="6" t="s">
        <v>8373</v>
      </c>
      <c r="G599" s="6">
        <v>585</v>
      </c>
      <c r="H599" s="29">
        <v>9000</v>
      </c>
      <c r="I599" s="29">
        <v>0</v>
      </c>
      <c r="J599" s="28">
        <v>55.609062499999709</v>
      </c>
      <c r="K599" s="6">
        <v>0</v>
      </c>
      <c r="M599" s="6" t="str">
        <f>VLOOKUP($G599,Data!$A:$F,6,0)</f>
        <v>failed</v>
      </c>
      <c r="N599" s="6"/>
      <c r="O599" s="6"/>
    </row>
    <row r="600" spans="1:15" x14ac:dyDescent="0.45">
      <c r="A600" s="6" t="s">
        <v>8320</v>
      </c>
      <c r="B600" s="6" t="s">
        <v>8224</v>
      </c>
      <c r="C600" s="6" t="str">
        <f>VLOOKUP($B600,'Supplimental Sources'!$I$7:$K$27,2,0)</f>
        <v>United States</v>
      </c>
      <c r="D600" s="6" t="str">
        <f>VLOOKUP($B600,'Supplimental Sources'!$I$7:$K$27,3,0)</f>
        <v>United States</v>
      </c>
      <c r="E600" s="6" t="s">
        <v>8386</v>
      </c>
      <c r="F600" s="6" t="s">
        <v>8376</v>
      </c>
      <c r="G600" s="6">
        <v>586</v>
      </c>
      <c r="H600" s="29">
        <v>10000</v>
      </c>
      <c r="I600" s="29">
        <v>56</v>
      </c>
      <c r="J600" s="28">
        <v>30</v>
      </c>
      <c r="K600" s="6">
        <v>4</v>
      </c>
      <c r="M600" s="6" t="str">
        <f>VLOOKUP($G600,Data!$A:$F,6,0)</f>
        <v>failed</v>
      </c>
      <c r="N600" s="6"/>
      <c r="O600" s="6"/>
    </row>
    <row r="601" spans="1:15" x14ac:dyDescent="0.45">
      <c r="A601" s="6" t="s">
        <v>8320</v>
      </c>
      <c r="B601" s="6" t="s">
        <v>8229</v>
      </c>
      <c r="C601" s="6" t="str">
        <f>VLOOKUP($B601,'Supplimental Sources'!$I$7:$K$27,2,0)</f>
        <v>Canada</v>
      </c>
      <c r="D601" s="6" t="str">
        <f>VLOOKUP($B601,'Supplimental Sources'!$I$7:$K$27,3,0)</f>
        <v>Canada</v>
      </c>
      <c r="E601" s="6" t="s">
        <v>8386</v>
      </c>
      <c r="F601" s="6" t="s">
        <v>8378</v>
      </c>
      <c r="G601" s="6">
        <v>587</v>
      </c>
      <c r="H601" s="29">
        <v>30000</v>
      </c>
      <c r="I601" s="29">
        <v>2725</v>
      </c>
      <c r="J601" s="28">
        <v>30</v>
      </c>
      <c r="K601" s="6">
        <v>7</v>
      </c>
      <c r="M601" s="6" t="str">
        <f>VLOOKUP($G601,Data!$A:$F,6,0)</f>
        <v>failed</v>
      </c>
      <c r="N601" s="6"/>
      <c r="O601" s="6"/>
    </row>
    <row r="602" spans="1:15" x14ac:dyDescent="0.45">
      <c r="A602" s="6" t="s">
        <v>8320</v>
      </c>
      <c r="B602" s="6" t="s">
        <v>8237</v>
      </c>
      <c r="C602" s="6" t="str">
        <f>VLOOKUP($B602,'Supplimental Sources'!$I$7:$K$27,2,0)</f>
        <v>Italy</v>
      </c>
      <c r="D602" s="6" t="str">
        <f>VLOOKUP($B602,'Supplimental Sources'!$I$7:$K$27,3,0)</f>
        <v>European Union</v>
      </c>
      <c r="E602" s="6" t="s">
        <v>8387</v>
      </c>
      <c r="F602" s="6" t="s">
        <v>8372</v>
      </c>
      <c r="G602" s="6">
        <v>588</v>
      </c>
      <c r="H602" s="29">
        <v>9000</v>
      </c>
      <c r="I602" s="29">
        <v>301</v>
      </c>
      <c r="J602" s="28">
        <v>60.041666666664241</v>
      </c>
      <c r="K602" s="6">
        <v>2</v>
      </c>
      <c r="M602" s="6" t="str">
        <f>VLOOKUP($G602,Data!$A:$F,6,0)</f>
        <v>failed</v>
      </c>
      <c r="N602" s="6"/>
      <c r="O602" s="6"/>
    </row>
    <row r="603" spans="1:15" x14ac:dyDescent="0.45">
      <c r="A603" s="6" t="s">
        <v>8320</v>
      </c>
      <c r="B603" s="6" t="s">
        <v>8224</v>
      </c>
      <c r="C603" s="6" t="str">
        <f>VLOOKUP($B603,'Supplimental Sources'!$I$7:$K$27,2,0)</f>
        <v>United States</v>
      </c>
      <c r="D603" s="6" t="str">
        <f>VLOOKUP($B603,'Supplimental Sources'!$I$7:$K$27,3,0)</f>
        <v>United States</v>
      </c>
      <c r="E603" s="6" t="s">
        <v>8386</v>
      </c>
      <c r="F603" s="6" t="s">
        <v>8380</v>
      </c>
      <c r="G603" s="6">
        <v>589</v>
      </c>
      <c r="H603" s="29">
        <v>7500</v>
      </c>
      <c r="I603" s="29">
        <v>1</v>
      </c>
      <c r="J603" s="28">
        <v>15</v>
      </c>
      <c r="K603" s="6">
        <v>1</v>
      </c>
      <c r="M603" s="6" t="str">
        <f>VLOOKUP($G603,Data!$A:$F,6,0)</f>
        <v>failed</v>
      </c>
      <c r="N603" s="6"/>
      <c r="O603" s="6"/>
    </row>
    <row r="604" spans="1:15" x14ac:dyDescent="0.45">
      <c r="A604" s="6" t="s">
        <v>8320</v>
      </c>
      <c r="B604" s="6" t="s">
        <v>8225</v>
      </c>
      <c r="C604" s="6" t="str">
        <f>VLOOKUP($B604,'Supplimental Sources'!$I$7:$K$27,2,0)</f>
        <v>United Kingdom</v>
      </c>
      <c r="D604" s="6" t="str">
        <f>VLOOKUP($B604,'Supplimental Sources'!$I$7:$K$27,3,0)</f>
        <v>United Kingdom</v>
      </c>
      <c r="E604" s="6" t="s">
        <v>8387</v>
      </c>
      <c r="F604" s="6" t="s">
        <v>8376</v>
      </c>
      <c r="G604" s="6">
        <v>590</v>
      </c>
      <c r="H604" s="29">
        <v>5000</v>
      </c>
      <c r="I604" s="29">
        <v>223</v>
      </c>
      <c r="J604" s="28">
        <v>30.987604166664823</v>
      </c>
      <c r="K604" s="6">
        <v>9</v>
      </c>
      <c r="M604" s="6" t="str">
        <f>VLOOKUP($G604,Data!$A:$F,6,0)</f>
        <v>failed</v>
      </c>
      <c r="N604" s="6"/>
      <c r="O604" s="6"/>
    </row>
    <row r="605" spans="1:15" x14ac:dyDescent="0.45">
      <c r="A605" s="6" t="s">
        <v>8320</v>
      </c>
      <c r="B605" s="6" t="s">
        <v>8224</v>
      </c>
      <c r="C605" s="6" t="str">
        <f>VLOOKUP($B605,'Supplimental Sources'!$I$7:$K$27,2,0)</f>
        <v>United States</v>
      </c>
      <c r="D605" s="6" t="str">
        <f>VLOOKUP($B605,'Supplimental Sources'!$I$7:$K$27,3,0)</f>
        <v>United States</v>
      </c>
      <c r="E605" s="6" t="s">
        <v>8386</v>
      </c>
      <c r="F605" s="6" t="s">
        <v>8380</v>
      </c>
      <c r="G605" s="6">
        <v>591</v>
      </c>
      <c r="H605" s="29">
        <v>100000</v>
      </c>
      <c r="I605" s="29">
        <v>61</v>
      </c>
      <c r="J605" s="28">
        <v>30</v>
      </c>
      <c r="K605" s="6">
        <v>2</v>
      </c>
      <c r="M605" s="6" t="str">
        <f>VLOOKUP($G605,Data!$A:$F,6,0)</f>
        <v>failed</v>
      </c>
      <c r="N605" s="6"/>
      <c r="O605" s="6"/>
    </row>
    <row r="606" spans="1:15" x14ac:dyDescent="0.45">
      <c r="A606" s="6" t="s">
        <v>8320</v>
      </c>
      <c r="B606" s="6" t="s">
        <v>8224</v>
      </c>
      <c r="C606" s="6" t="str">
        <f>VLOOKUP($B606,'Supplimental Sources'!$I$7:$K$27,2,0)</f>
        <v>United States</v>
      </c>
      <c r="D606" s="6" t="str">
        <f>VLOOKUP($B606,'Supplimental Sources'!$I$7:$K$27,3,0)</f>
        <v>United States</v>
      </c>
      <c r="E606" s="6" t="s">
        <v>8385</v>
      </c>
      <c r="F606" s="6" t="s">
        <v>8374</v>
      </c>
      <c r="G606" s="6">
        <v>592</v>
      </c>
      <c r="H606" s="29">
        <v>7500</v>
      </c>
      <c r="I606" s="29">
        <v>250</v>
      </c>
      <c r="J606" s="28">
        <v>29.999999999992724</v>
      </c>
      <c r="K606" s="6">
        <v>1</v>
      </c>
      <c r="M606" s="6" t="str">
        <f>VLOOKUP($G606,Data!$A:$F,6,0)</f>
        <v>failed</v>
      </c>
      <c r="N606" s="6"/>
      <c r="O606" s="6"/>
    </row>
    <row r="607" spans="1:15" x14ac:dyDescent="0.45">
      <c r="A607" s="6" t="s">
        <v>8320</v>
      </c>
      <c r="B607" s="6" t="s">
        <v>8225</v>
      </c>
      <c r="C607" s="6" t="str">
        <f>VLOOKUP($B607,'Supplimental Sources'!$I$7:$K$27,2,0)</f>
        <v>United Kingdom</v>
      </c>
      <c r="D607" s="6" t="str">
        <f>VLOOKUP($B607,'Supplimental Sources'!$I$7:$K$27,3,0)</f>
        <v>United Kingdom</v>
      </c>
      <c r="E607" s="6" t="s">
        <v>8386</v>
      </c>
      <c r="F607" s="6" t="s">
        <v>8378</v>
      </c>
      <c r="G607" s="6">
        <v>593</v>
      </c>
      <c r="H607" s="29">
        <v>500</v>
      </c>
      <c r="I607" s="29">
        <v>115</v>
      </c>
      <c r="J607" s="28">
        <v>29.958333333335759</v>
      </c>
      <c r="K607" s="6">
        <v>7</v>
      </c>
      <c r="M607" s="6" t="str">
        <f>VLOOKUP($G607,Data!$A:$F,6,0)</f>
        <v>failed</v>
      </c>
      <c r="N607" s="6"/>
      <c r="O607" s="6"/>
    </row>
    <row r="608" spans="1:15" x14ac:dyDescent="0.45">
      <c r="A608" s="6" t="s">
        <v>8320</v>
      </c>
      <c r="B608" s="6" t="s">
        <v>8224</v>
      </c>
      <c r="C608" s="6" t="str">
        <f>VLOOKUP($B608,'Supplimental Sources'!$I$7:$K$27,2,0)</f>
        <v>United States</v>
      </c>
      <c r="D608" s="6" t="str">
        <f>VLOOKUP($B608,'Supplimental Sources'!$I$7:$K$27,3,0)</f>
        <v>United States</v>
      </c>
      <c r="E608" s="6" t="s">
        <v>8387</v>
      </c>
      <c r="F608" s="6" t="s">
        <v>8378</v>
      </c>
      <c r="G608" s="6">
        <v>594</v>
      </c>
      <c r="H608" s="29">
        <v>25000</v>
      </c>
      <c r="I608" s="29">
        <v>26</v>
      </c>
      <c r="J608" s="28">
        <v>30</v>
      </c>
      <c r="K608" s="6">
        <v>2</v>
      </c>
      <c r="M608" s="6" t="str">
        <f>VLOOKUP($G608,Data!$A:$F,6,0)</f>
        <v>failed</v>
      </c>
      <c r="N608" s="6"/>
      <c r="O608" s="6"/>
    </row>
    <row r="609" spans="1:15" x14ac:dyDescent="0.45">
      <c r="A609" s="6" t="s">
        <v>8320</v>
      </c>
      <c r="B609" s="6" t="s">
        <v>8224</v>
      </c>
      <c r="C609" s="6" t="str">
        <f>VLOOKUP($B609,'Supplimental Sources'!$I$7:$K$27,2,0)</f>
        <v>United States</v>
      </c>
      <c r="D609" s="6" t="str">
        <f>VLOOKUP($B609,'Supplimental Sources'!$I$7:$K$27,3,0)</f>
        <v>United States</v>
      </c>
      <c r="E609" s="6" t="s">
        <v>8386</v>
      </c>
      <c r="F609" s="6" t="s">
        <v>8378</v>
      </c>
      <c r="G609" s="6">
        <v>595</v>
      </c>
      <c r="H609" s="29">
        <v>100000</v>
      </c>
      <c r="I609" s="29">
        <v>426</v>
      </c>
      <c r="J609" s="28">
        <v>45</v>
      </c>
      <c r="K609" s="6">
        <v>8</v>
      </c>
      <c r="M609" s="6" t="str">
        <f>VLOOKUP($G609,Data!$A:$F,6,0)</f>
        <v>failed</v>
      </c>
      <c r="N609" s="6"/>
      <c r="O609" s="6"/>
    </row>
    <row r="610" spans="1:15" x14ac:dyDescent="0.45">
      <c r="A610" s="6" t="s">
        <v>8320</v>
      </c>
      <c r="B610" s="6" t="s">
        <v>8224</v>
      </c>
      <c r="C610" s="6" t="str">
        <f>VLOOKUP($B610,'Supplimental Sources'!$I$7:$K$27,2,0)</f>
        <v>United States</v>
      </c>
      <c r="D610" s="6" t="str">
        <f>VLOOKUP($B610,'Supplimental Sources'!$I$7:$K$27,3,0)</f>
        <v>United States</v>
      </c>
      <c r="E610" s="6" t="s">
        <v>8387</v>
      </c>
      <c r="F610" s="6" t="s">
        <v>8373</v>
      </c>
      <c r="G610" s="6">
        <v>596</v>
      </c>
      <c r="H610" s="29">
        <v>20000</v>
      </c>
      <c r="I610" s="29">
        <v>6</v>
      </c>
      <c r="J610" s="28">
        <v>30</v>
      </c>
      <c r="K610" s="6">
        <v>2</v>
      </c>
      <c r="M610" s="6" t="str">
        <f>VLOOKUP($G610,Data!$A:$F,6,0)</f>
        <v>failed</v>
      </c>
      <c r="N610" s="6"/>
      <c r="O610" s="6"/>
    </row>
    <row r="611" spans="1:15" x14ac:dyDescent="0.45">
      <c r="A611" s="6" t="s">
        <v>8320</v>
      </c>
      <c r="B611" s="6" t="s">
        <v>8224</v>
      </c>
      <c r="C611" s="6" t="str">
        <f>VLOOKUP($B611,'Supplimental Sources'!$I$7:$K$27,2,0)</f>
        <v>United States</v>
      </c>
      <c r="D611" s="6" t="str">
        <f>VLOOKUP($B611,'Supplimental Sources'!$I$7:$K$27,3,0)</f>
        <v>United States</v>
      </c>
      <c r="E611" s="6" t="s">
        <v>8387</v>
      </c>
      <c r="F611" s="6" t="s">
        <v>8380</v>
      </c>
      <c r="G611" s="6">
        <v>597</v>
      </c>
      <c r="H611" s="29">
        <v>7500</v>
      </c>
      <c r="I611" s="29">
        <v>20</v>
      </c>
      <c r="J611" s="28">
        <v>36.961400462969323</v>
      </c>
      <c r="K611" s="6">
        <v>2</v>
      </c>
      <c r="M611" s="6" t="str">
        <f>VLOOKUP($G611,Data!$A:$F,6,0)</f>
        <v>failed</v>
      </c>
      <c r="N611" s="6"/>
      <c r="O611" s="6"/>
    </row>
    <row r="612" spans="1:15" x14ac:dyDescent="0.45">
      <c r="A612" s="6" t="s">
        <v>8320</v>
      </c>
      <c r="B612" s="6" t="s">
        <v>8224</v>
      </c>
      <c r="C612" s="6" t="str">
        <f>VLOOKUP($B612,'Supplimental Sources'!$I$7:$K$27,2,0)</f>
        <v>United States</v>
      </c>
      <c r="D612" s="6" t="str">
        <f>VLOOKUP($B612,'Supplimental Sources'!$I$7:$K$27,3,0)</f>
        <v>United States</v>
      </c>
      <c r="E612" s="6" t="s">
        <v>8385</v>
      </c>
      <c r="F612" s="6" t="s">
        <v>8374</v>
      </c>
      <c r="G612" s="6">
        <v>598</v>
      </c>
      <c r="H612" s="29">
        <v>2500</v>
      </c>
      <c r="I612" s="29">
        <v>850</v>
      </c>
      <c r="J612" s="28">
        <v>30</v>
      </c>
      <c r="K612" s="6">
        <v>7</v>
      </c>
      <c r="M612" s="6" t="str">
        <f>VLOOKUP($G612,Data!$A:$F,6,0)</f>
        <v>failed</v>
      </c>
      <c r="N612" s="6"/>
      <c r="O612" s="6"/>
    </row>
    <row r="613" spans="1:15" x14ac:dyDescent="0.45">
      <c r="A613" s="6" t="s">
        <v>8320</v>
      </c>
      <c r="B613" s="6" t="s">
        <v>8224</v>
      </c>
      <c r="C613" s="6" t="str">
        <f>VLOOKUP($B613,'Supplimental Sources'!$I$7:$K$27,2,0)</f>
        <v>United States</v>
      </c>
      <c r="D613" s="6" t="str">
        <f>VLOOKUP($B613,'Supplimental Sources'!$I$7:$K$27,3,0)</f>
        <v>United States</v>
      </c>
      <c r="E613" s="6" t="s">
        <v>8386</v>
      </c>
      <c r="F613" s="6" t="s">
        <v>8377</v>
      </c>
      <c r="G613" s="6">
        <v>599</v>
      </c>
      <c r="H613" s="29">
        <v>50000</v>
      </c>
      <c r="I613" s="29">
        <v>31</v>
      </c>
      <c r="J613" s="28">
        <v>23.82358796295739</v>
      </c>
      <c r="K613" s="6">
        <v>2</v>
      </c>
      <c r="M613" s="6" t="str">
        <f>VLOOKUP($G613,Data!$A:$F,6,0)</f>
        <v>failed</v>
      </c>
      <c r="N613" s="6"/>
      <c r="O613" s="6"/>
    </row>
    <row r="614" spans="1:15" x14ac:dyDescent="0.45">
      <c r="A614" s="6" t="s">
        <v>8320</v>
      </c>
      <c r="B614" s="6" t="s">
        <v>8224</v>
      </c>
      <c r="C614" s="6" t="str">
        <f>VLOOKUP($B614,'Supplimental Sources'!$I$7:$K$27,2,0)</f>
        <v>United States</v>
      </c>
      <c r="D614" s="6" t="str">
        <f>VLOOKUP($B614,'Supplimental Sources'!$I$7:$K$27,3,0)</f>
        <v>United States</v>
      </c>
      <c r="E614" s="6" t="s">
        <v>8386</v>
      </c>
      <c r="F614" s="6" t="s">
        <v>8378</v>
      </c>
      <c r="G614" s="6">
        <v>600</v>
      </c>
      <c r="H614" s="29">
        <v>5000</v>
      </c>
      <c r="I614" s="29">
        <v>100</v>
      </c>
      <c r="J614" s="28">
        <v>60</v>
      </c>
      <c r="K614" s="6">
        <v>1</v>
      </c>
      <c r="M614" s="6"/>
      <c r="N614" s="6" t="str">
        <f>VLOOKUP($G614,Data!$A:$F,6,0)</f>
        <v>canceled</v>
      </c>
      <c r="O614" s="6"/>
    </row>
    <row r="615" spans="1:15" x14ac:dyDescent="0.45">
      <c r="A615" s="6" t="s">
        <v>8320</v>
      </c>
      <c r="B615" s="6" t="s">
        <v>8229</v>
      </c>
      <c r="C615" s="6" t="str">
        <f>VLOOKUP($B615,'Supplimental Sources'!$I$7:$K$27,2,0)</f>
        <v>Canada</v>
      </c>
      <c r="D615" s="6" t="str">
        <f>VLOOKUP($B615,'Supplimental Sources'!$I$7:$K$27,3,0)</f>
        <v>Canada</v>
      </c>
      <c r="E615" s="6" t="s">
        <v>8385</v>
      </c>
      <c r="F615" s="6" t="s">
        <v>8374</v>
      </c>
      <c r="G615" s="6">
        <v>601</v>
      </c>
      <c r="H615" s="29">
        <v>10000</v>
      </c>
      <c r="I615" s="29">
        <v>140</v>
      </c>
      <c r="J615" s="28">
        <v>30</v>
      </c>
      <c r="K615" s="6">
        <v>6</v>
      </c>
      <c r="M615" s="6"/>
      <c r="N615" s="6" t="str">
        <f>VLOOKUP($G615,Data!$A:$F,6,0)</f>
        <v>canceled</v>
      </c>
      <c r="O615" s="6"/>
    </row>
    <row r="616" spans="1:15" x14ac:dyDescent="0.45">
      <c r="A616" s="6" t="s">
        <v>8320</v>
      </c>
      <c r="B616" s="6" t="s">
        <v>8224</v>
      </c>
      <c r="C616" s="6" t="str">
        <f>VLOOKUP($B616,'Supplimental Sources'!$I$7:$K$27,2,0)</f>
        <v>United States</v>
      </c>
      <c r="D616" s="6" t="str">
        <f>VLOOKUP($B616,'Supplimental Sources'!$I$7:$K$27,3,0)</f>
        <v>United States</v>
      </c>
      <c r="E616" s="6" t="s">
        <v>8386</v>
      </c>
      <c r="F616" s="6" t="s">
        <v>8369</v>
      </c>
      <c r="G616" s="6">
        <v>602</v>
      </c>
      <c r="H616" s="29">
        <v>70000</v>
      </c>
      <c r="I616" s="29">
        <v>0</v>
      </c>
      <c r="J616" s="28">
        <v>30</v>
      </c>
      <c r="K616" s="6">
        <v>0</v>
      </c>
      <c r="M616" s="6"/>
      <c r="N616" s="6" t="str">
        <f>VLOOKUP($G616,Data!$A:$F,6,0)</f>
        <v>canceled</v>
      </c>
      <c r="O616" s="6"/>
    </row>
    <row r="617" spans="1:15" x14ac:dyDescent="0.45">
      <c r="A617" s="6" t="s">
        <v>8320</v>
      </c>
      <c r="B617" s="6" t="s">
        <v>8224</v>
      </c>
      <c r="C617" s="6" t="str">
        <f>VLOOKUP($B617,'Supplimental Sources'!$I$7:$K$27,2,0)</f>
        <v>United States</v>
      </c>
      <c r="D617" s="6" t="str">
        <f>VLOOKUP($B617,'Supplimental Sources'!$I$7:$K$27,3,0)</f>
        <v>United States</v>
      </c>
      <c r="E617" s="6" t="s">
        <v>8385</v>
      </c>
      <c r="F617" s="6" t="s">
        <v>8370</v>
      </c>
      <c r="G617" s="6">
        <v>603</v>
      </c>
      <c r="H617" s="29">
        <v>15000</v>
      </c>
      <c r="I617" s="29">
        <v>590.02</v>
      </c>
      <c r="J617" s="28">
        <v>30</v>
      </c>
      <c r="K617" s="6">
        <v>13</v>
      </c>
      <c r="M617" s="6"/>
      <c r="N617" s="6" t="str">
        <f>VLOOKUP($G617,Data!$A:$F,6,0)</f>
        <v>canceled</v>
      </c>
      <c r="O617" s="6"/>
    </row>
    <row r="618" spans="1:15" x14ac:dyDescent="0.45">
      <c r="A618" s="6" t="s">
        <v>8320</v>
      </c>
      <c r="B618" s="6" t="s">
        <v>8224</v>
      </c>
      <c r="C618" s="6" t="str">
        <f>VLOOKUP($B618,'Supplimental Sources'!$I$7:$K$27,2,0)</f>
        <v>United States</v>
      </c>
      <c r="D618" s="6" t="str">
        <f>VLOOKUP($B618,'Supplimental Sources'!$I$7:$K$27,3,0)</f>
        <v>United States</v>
      </c>
      <c r="E618" s="6" t="s">
        <v>8385</v>
      </c>
      <c r="F618" s="6" t="s">
        <v>8370</v>
      </c>
      <c r="G618" s="6">
        <v>604</v>
      </c>
      <c r="H618" s="29">
        <v>1500</v>
      </c>
      <c r="I618" s="29">
        <v>0</v>
      </c>
      <c r="J618" s="28">
        <v>30</v>
      </c>
      <c r="K618" s="6">
        <v>0</v>
      </c>
      <c r="M618" s="6"/>
      <c r="N618" s="6" t="str">
        <f>VLOOKUP($G618,Data!$A:$F,6,0)</f>
        <v>canceled</v>
      </c>
      <c r="O618" s="6"/>
    </row>
    <row r="619" spans="1:15" x14ac:dyDescent="0.45">
      <c r="A619" s="6" t="s">
        <v>8320</v>
      </c>
      <c r="B619" s="6" t="s">
        <v>8224</v>
      </c>
      <c r="C619" s="6" t="str">
        <f>VLOOKUP($B619,'Supplimental Sources'!$I$7:$K$27,2,0)</f>
        <v>United States</v>
      </c>
      <c r="D619" s="6" t="str">
        <f>VLOOKUP($B619,'Supplimental Sources'!$I$7:$K$27,3,0)</f>
        <v>United States</v>
      </c>
      <c r="E619" s="6" t="s">
        <v>8386</v>
      </c>
      <c r="F619" s="6" t="s">
        <v>8370</v>
      </c>
      <c r="G619" s="6">
        <v>605</v>
      </c>
      <c r="H619" s="29">
        <v>5000</v>
      </c>
      <c r="I619" s="29">
        <v>131</v>
      </c>
      <c r="J619" s="28">
        <v>45</v>
      </c>
      <c r="K619" s="6">
        <v>8</v>
      </c>
      <c r="M619" s="6"/>
      <c r="N619" s="6" t="str">
        <f>VLOOKUP($G619,Data!$A:$F,6,0)</f>
        <v>canceled</v>
      </c>
      <c r="O619" s="6"/>
    </row>
    <row r="620" spans="1:15" x14ac:dyDescent="0.45">
      <c r="A620" s="6" t="s">
        <v>8320</v>
      </c>
      <c r="B620" s="6" t="s">
        <v>8233</v>
      </c>
      <c r="C620" s="6" t="str">
        <f>VLOOKUP($B620,'Supplimental Sources'!$I$7:$K$27,2,0)</f>
        <v>Netherlands</v>
      </c>
      <c r="D620" s="6" t="str">
        <f>VLOOKUP($B620,'Supplimental Sources'!$I$7:$K$27,3,0)</f>
        <v>European Union</v>
      </c>
      <c r="E620" s="6" t="s">
        <v>8386</v>
      </c>
      <c r="F620" s="6" t="s">
        <v>8379</v>
      </c>
      <c r="G620" s="6">
        <v>606</v>
      </c>
      <c r="H620" s="29">
        <v>5000</v>
      </c>
      <c r="I620" s="29">
        <v>10</v>
      </c>
      <c r="J620" s="28">
        <v>45.974432870367309</v>
      </c>
      <c r="K620" s="6">
        <v>1</v>
      </c>
      <c r="M620" s="6"/>
      <c r="N620" s="6" t="str">
        <f>VLOOKUP($G620,Data!$A:$F,6,0)</f>
        <v>canceled</v>
      </c>
      <c r="O620" s="6"/>
    </row>
    <row r="621" spans="1:15" x14ac:dyDescent="0.45">
      <c r="A621" s="6" t="s">
        <v>8320</v>
      </c>
      <c r="B621" s="6" t="s">
        <v>8224</v>
      </c>
      <c r="C621" s="6" t="str">
        <f>VLOOKUP($B621,'Supplimental Sources'!$I$7:$K$27,2,0)</f>
        <v>United States</v>
      </c>
      <c r="D621" s="6" t="str">
        <f>VLOOKUP($B621,'Supplimental Sources'!$I$7:$K$27,3,0)</f>
        <v>United States</v>
      </c>
      <c r="E621" s="6" t="s">
        <v>8386</v>
      </c>
      <c r="F621" s="6" t="s">
        <v>8373</v>
      </c>
      <c r="G621" s="6">
        <v>607</v>
      </c>
      <c r="H621" s="29">
        <v>250</v>
      </c>
      <c r="I621" s="29">
        <v>0</v>
      </c>
      <c r="J621" s="28">
        <v>30.041666666664241</v>
      </c>
      <c r="K621" s="6">
        <v>0</v>
      </c>
      <c r="M621" s="6"/>
      <c r="N621" s="6" t="str">
        <f>VLOOKUP($G621,Data!$A:$F,6,0)</f>
        <v>canceled</v>
      </c>
      <c r="O621" s="6"/>
    </row>
    <row r="622" spans="1:15" x14ac:dyDescent="0.45">
      <c r="A622" s="6" t="s">
        <v>8320</v>
      </c>
      <c r="B622" s="6" t="s">
        <v>8224</v>
      </c>
      <c r="C622" s="6" t="str">
        <f>VLOOKUP($B622,'Supplimental Sources'!$I$7:$K$27,2,0)</f>
        <v>United States</v>
      </c>
      <c r="D622" s="6" t="str">
        <f>VLOOKUP($B622,'Supplimental Sources'!$I$7:$K$27,3,0)</f>
        <v>United States</v>
      </c>
      <c r="E622" s="6" t="s">
        <v>8386</v>
      </c>
      <c r="F622" s="6" t="s">
        <v>8369</v>
      </c>
      <c r="G622" s="6">
        <v>608</v>
      </c>
      <c r="H622" s="29">
        <v>150000</v>
      </c>
      <c r="I622" s="29">
        <v>1461</v>
      </c>
      <c r="J622" s="28">
        <v>30</v>
      </c>
      <c r="K622" s="6">
        <v>5</v>
      </c>
      <c r="M622" s="6"/>
      <c r="N622" s="6" t="str">
        <f>VLOOKUP($G622,Data!$A:$F,6,0)</f>
        <v>canceled</v>
      </c>
      <c r="O622" s="6"/>
    </row>
    <row r="623" spans="1:15" x14ac:dyDescent="0.45">
      <c r="A623" s="6" t="s">
        <v>8320</v>
      </c>
      <c r="B623" s="6" t="s">
        <v>8225</v>
      </c>
      <c r="C623" s="6" t="str">
        <f>VLOOKUP($B623,'Supplimental Sources'!$I$7:$K$27,2,0)</f>
        <v>United Kingdom</v>
      </c>
      <c r="D623" s="6" t="str">
        <f>VLOOKUP($B623,'Supplimental Sources'!$I$7:$K$27,3,0)</f>
        <v>United Kingdom</v>
      </c>
      <c r="E623" s="6" t="s">
        <v>8386</v>
      </c>
      <c r="F623" s="6" t="s">
        <v>8373</v>
      </c>
      <c r="G623" s="6">
        <v>609</v>
      </c>
      <c r="H623" s="29">
        <v>780</v>
      </c>
      <c r="I623" s="29">
        <v>5</v>
      </c>
      <c r="J623" s="28">
        <v>30.041666666656965</v>
      </c>
      <c r="K623" s="6">
        <v>1</v>
      </c>
      <c r="M623" s="6"/>
      <c r="N623" s="6" t="str">
        <f>VLOOKUP($G623,Data!$A:$F,6,0)</f>
        <v>canceled</v>
      </c>
      <c r="O623" s="6"/>
    </row>
    <row r="624" spans="1:15" x14ac:dyDescent="0.45">
      <c r="A624" s="6" t="s">
        <v>8320</v>
      </c>
      <c r="B624" s="6" t="s">
        <v>8224</v>
      </c>
      <c r="C624" s="6" t="str">
        <f>VLOOKUP($B624,'Supplimental Sources'!$I$7:$K$27,2,0)</f>
        <v>United States</v>
      </c>
      <c r="D624" s="6" t="str">
        <f>VLOOKUP($B624,'Supplimental Sources'!$I$7:$K$27,3,0)</f>
        <v>United States</v>
      </c>
      <c r="E624" s="6" t="s">
        <v>8386</v>
      </c>
      <c r="F624" s="6" t="s">
        <v>8378</v>
      </c>
      <c r="G624" s="6">
        <v>610</v>
      </c>
      <c r="H624" s="29">
        <v>13803</v>
      </c>
      <c r="I624" s="29">
        <v>0</v>
      </c>
      <c r="J624" s="28">
        <v>30</v>
      </c>
      <c r="K624" s="6">
        <v>0</v>
      </c>
      <c r="M624" s="6"/>
      <c r="N624" s="6" t="str">
        <f>VLOOKUP($G624,Data!$A:$F,6,0)</f>
        <v>canceled</v>
      </c>
      <c r="O624" s="6"/>
    </row>
    <row r="625" spans="1:15" x14ac:dyDescent="0.45">
      <c r="A625" s="6" t="s">
        <v>8320</v>
      </c>
      <c r="B625" s="6" t="s">
        <v>8230</v>
      </c>
      <c r="C625" s="6" t="str">
        <f>VLOOKUP($B625,'Supplimental Sources'!$I$7:$K$27,2,0)</f>
        <v>France</v>
      </c>
      <c r="D625" s="6" t="str">
        <f>VLOOKUP($B625,'Supplimental Sources'!$I$7:$K$27,3,0)</f>
        <v>European Union</v>
      </c>
      <c r="E625" s="6" t="s">
        <v>8386</v>
      </c>
      <c r="F625" s="6" t="s">
        <v>8374</v>
      </c>
      <c r="G625" s="6">
        <v>611</v>
      </c>
      <c r="H625" s="29">
        <v>80000</v>
      </c>
      <c r="I625" s="29">
        <v>0</v>
      </c>
      <c r="J625" s="28">
        <v>60</v>
      </c>
      <c r="K625" s="6">
        <v>0</v>
      </c>
      <c r="M625" s="6"/>
      <c r="N625" s="6" t="str">
        <f>VLOOKUP($G625,Data!$A:$F,6,0)</f>
        <v>canceled</v>
      </c>
      <c r="O625" s="6"/>
    </row>
    <row r="626" spans="1:15" x14ac:dyDescent="0.45">
      <c r="A626" s="6" t="s">
        <v>8320</v>
      </c>
      <c r="B626" s="6" t="s">
        <v>8237</v>
      </c>
      <c r="C626" s="6" t="str">
        <f>VLOOKUP($B626,'Supplimental Sources'!$I$7:$K$27,2,0)</f>
        <v>Italy</v>
      </c>
      <c r="D626" s="6" t="str">
        <f>VLOOKUP($B626,'Supplimental Sources'!$I$7:$K$27,3,0)</f>
        <v>European Union</v>
      </c>
      <c r="E626" s="6" t="s">
        <v>8387</v>
      </c>
      <c r="F626" s="6" t="s">
        <v>8371</v>
      </c>
      <c r="G626" s="6">
        <v>612</v>
      </c>
      <c r="H626" s="29">
        <v>10000</v>
      </c>
      <c r="I626" s="29">
        <v>0</v>
      </c>
      <c r="J626" s="28">
        <v>30</v>
      </c>
      <c r="K626" s="6">
        <v>0</v>
      </c>
      <c r="M626" s="6"/>
      <c r="N626" s="6" t="str">
        <f>VLOOKUP($G626,Data!$A:$F,6,0)</f>
        <v>canceled</v>
      </c>
      <c r="O626" s="6"/>
    </row>
    <row r="627" spans="1:15" x14ac:dyDescent="0.45">
      <c r="A627" s="6" t="s">
        <v>8320</v>
      </c>
      <c r="B627" s="6" t="s">
        <v>8224</v>
      </c>
      <c r="C627" s="6" t="str">
        <f>VLOOKUP($B627,'Supplimental Sources'!$I$7:$K$27,2,0)</f>
        <v>United States</v>
      </c>
      <c r="D627" s="6" t="str">
        <f>VLOOKUP($B627,'Supplimental Sources'!$I$7:$K$27,3,0)</f>
        <v>United States</v>
      </c>
      <c r="E627" s="6" t="s">
        <v>8386</v>
      </c>
      <c r="F627" s="6" t="s">
        <v>8371</v>
      </c>
      <c r="G627" s="6">
        <v>613</v>
      </c>
      <c r="H627" s="29">
        <v>60000</v>
      </c>
      <c r="I627" s="29">
        <v>12818</v>
      </c>
      <c r="J627" s="28">
        <v>30.710879629630654</v>
      </c>
      <c r="K627" s="6">
        <v>121</v>
      </c>
      <c r="M627" s="6"/>
      <c r="N627" s="6" t="str">
        <f>VLOOKUP($G627,Data!$A:$F,6,0)</f>
        <v>canceled</v>
      </c>
      <c r="O627" s="6"/>
    </row>
    <row r="628" spans="1:15" x14ac:dyDescent="0.45">
      <c r="A628" s="6" t="s">
        <v>8320</v>
      </c>
      <c r="B628" s="6" t="s">
        <v>8224</v>
      </c>
      <c r="C628" s="6" t="str">
        <f>VLOOKUP($B628,'Supplimental Sources'!$I$7:$K$27,2,0)</f>
        <v>United States</v>
      </c>
      <c r="D628" s="6" t="str">
        <f>VLOOKUP($B628,'Supplimental Sources'!$I$7:$K$27,3,0)</f>
        <v>United States</v>
      </c>
      <c r="E628" s="6" t="s">
        <v>8387</v>
      </c>
      <c r="F628" s="6" t="s">
        <v>8369</v>
      </c>
      <c r="G628" s="6">
        <v>614</v>
      </c>
      <c r="H628" s="29">
        <v>10000</v>
      </c>
      <c r="I628" s="29">
        <v>0</v>
      </c>
      <c r="J628" s="28">
        <v>30</v>
      </c>
      <c r="K628" s="6">
        <v>0</v>
      </c>
      <c r="M628" s="6"/>
      <c r="N628" s="6" t="str">
        <f>VLOOKUP($G628,Data!$A:$F,6,0)</f>
        <v>canceled</v>
      </c>
      <c r="O628" s="6"/>
    </row>
    <row r="629" spans="1:15" x14ac:dyDescent="0.45">
      <c r="A629" s="6" t="s">
        <v>8320</v>
      </c>
      <c r="B629" s="6" t="s">
        <v>8228</v>
      </c>
      <c r="C629" s="6" t="str">
        <f>VLOOKUP($B629,'Supplimental Sources'!$I$7:$K$27,2,0)</f>
        <v>New Zealand</v>
      </c>
      <c r="D629" s="6" t="str">
        <f>VLOOKUP($B629,'Supplimental Sources'!$I$7:$K$27,3,0)</f>
        <v>New Zealand</v>
      </c>
      <c r="E629" s="6" t="s">
        <v>8386</v>
      </c>
      <c r="F629" s="6" t="s">
        <v>8371</v>
      </c>
      <c r="G629" s="6">
        <v>615</v>
      </c>
      <c r="H629" s="29">
        <v>515</v>
      </c>
      <c r="I629" s="29">
        <v>0</v>
      </c>
      <c r="J629" s="28">
        <v>30</v>
      </c>
      <c r="K629" s="6">
        <v>0</v>
      </c>
      <c r="M629" s="6"/>
      <c r="N629" s="6" t="str">
        <f>VLOOKUP($G629,Data!$A:$F,6,0)</f>
        <v>canceled</v>
      </c>
      <c r="O629" s="6"/>
    </row>
    <row r="630" spans="1:15" x14ac:dyDescent="0.45">
      <c r="A630" s="6" t="s">
        <v>8320</v>
      </c>
      <c r="B630" s="6" t="s">
        <v>8230</v>
      </c>
      <c r="C630" s="6" t="str">
        <f>VLOOKUP($B630,'Supplimental Sources'!$I$7:$K$27,2,0)</f>
        <v>France</v>
      </c>
      <c r="D630" s="6" t="str">
        <f>VLOOKUP($B630,'Supplimental Sources'!$I$7:$K$27,3,0)</f>
        <v>European Union</v>
      </c>
      <c r="E630" s="6" t="s">
        <v>8388</v>
      </c>
      <c r="F630" s="6" t="s">
        <v>8376</v>
      </c>
      <c r="G630" s="6">
        <v>616</v>
      </c>
      <c r="H630" s="29">
        <v>5000</v>
      </c>
      <c r="I630" s="29">
        <v>0</v>
      </c>
      <c r="J630" s="28">
        <v>30</v>
      </c>
      <c r="K630" s="6">
        <v>0</v>
      </c>
      <c r="M630" s="6"/>
      <c r="N630" s="6" t="str">
        <f>VLOOKUP($G630,Data!$A:$F,6,0)</f>
        <v>canceled</v>
      </c>
      <c r="O630" s="6"/>
    </row>
    <row r="631" spans="1:15" x14ac:dyDescent="0.45">
      <c r="A631" s="6" t="s">
        <v>8320</v>
      </c>
      <c r="B631" s="6" t="s">
        <v>8225</v>
      </c>
      <c r="C631" s="6" t="str">
        <f>VLOOKUP($B631,'Supplimental Sources'!$I$7:$K$27,2,0)</f>
        <v>United Kingdom</v>
      </c>
      <c r="D631" s="6" t="str">
        <f>VLOOKUP($B631,'Supplimental Sources'!$I$7:$K$27,3,0)</f>
        <v>United Kingdom</v>
      </c>
      <c r="E631" s="6" t="s">
        <v>8386</v>
      </c>
      <c r="F631" s="6" t="s">
        <v>8378</v>
      </c>
      <c r="G631" s="6">
        <v>617</v>
      </c>
      <c r="H631" s="29">
        <v>2000</v>
      </c>
      <c r="I631" s="29">
        <v>60</v>
      </c>
      <c r="J631" s="28">
        <v>45</v>
      </c>
      <c r="K631" s="6">
        <v>3</v>
      </c>
      <c r="M631" s="6"/>
      <c r="N631" s="6" t="str">
        <f>VLOOKUP($G631,Data!$A:$F,6,0)</f>
        <v>canceled</v>
      </c>
      <c r="O631" s="6"/>
    </row>
    <row r="632" spans="1:15" x14ac:dyDescent="0.45">
      <c r="A632" s="6" t="s">
        <v>8320</v>
      </c>
      <c r="B632" s="6" t="s">
        <v>8224</v>
      </c>
      <c r="C632" s="6" t="str">
        <f>VLOOKUP($B632,'Supplimental Sources'!$I$7:$K$27,2,0)</f>
        <v>United States</v>
      </c>
      <c r="D632" s="6" t="str">
        <f>VLOOKUP($B632,'Supplimental Sources'!$I$7:$K$27,3,0)</f>
        <v>United States</v>
      </c>
      <c r="E632" s="6" t="s">
        <v>8386</v>
      </c>
      <c r="F632" s="6" t="s">
        <v>8374</v>
      </c>
      <c r="G632" s="6">
        <v>618</v>
      </c>
      <c r="H632" s="29">
        <v>400</v>
      </c>
      <c r="I632" s="29">
        <v>0</v>
      </c>
      <c r="J632" s="28">
        <v>30</v>
      </c>
      <c r="K632" s="6">
        <v>0</v>
      </c>
      <c r="M632" s="6"/>
      <c r="N632" s="6" t="str">
        <f>VLOOKUP($G632,Data!$A:$F,6,0)</f>
        <v>canceled</v>
      </c>
      <c r="O632" s="6"/>
    </row>
    <row r="633" spans="1:15" x14ac:dyDescent="0.45">
      <c r="A633" s="6" t="s">
        <v>8320</v>
      </c>
      <c r="B633" s="6" t="s">
        <v>8224</v>
      </c>
      <c r="C633" s="6" t="str">
        <f>VLOOKUP($B633,'Supplimental Sources'!$I$7:$K$27,2,0)</f>
        <v>United States</v>
      </c>
      <c r="D633" s="6" t="str">
        <f>VLOOKUP($B633,'Supplimental Sources'!$I$7:$K$27,3,0)</f>
        <v>United States</v>
      </c>
      <c r="E633" s="6" t="s">
        <v>8385</v>
      </c>
      <c r="F633" s="6" t="s">
        <v>8372</v>
      </c>
      <c r="G633" s="6">
        <v>619</v>
      </c>
      <c r="H633" s="29">
        <v>2500000</v>
      </c>
      <c r="I633" s="29">
        <v>1</v>
      </c>
      <c r="J633" s="28">
        <v>60.041666666664241</v>
      </c>
      <c r="K633" s="6">
        <v>1</v>
      </c>
      <c r="M633" s="6"/>
      <c r="N633" s="6" t="str">
        <f>VLOOKUP($G633,Data!$A:$F,6,0)</f>
        <v>canceled</v>
      </c>
      <c r="O633" s="6"/>
    </row>
    <row r="634" spans="1:15" x14ac:dyDescent="0.45">
      <c r="A634" s="6" t="s">
        <v>8320</v>
      </c>
      <c r="B634" s="6" t="s">
        <v>8229</v>
      </c>
      <c r="C634" s="6" t="str">
        <f>VLOOKUP($B634,'Supplimental Sources'!$I$7:$K$27,2,0)</f>
        <v>Canada</v>
      </c>
      <c r="D634" s="6" t="str">
        <f>VLOOKUP($B634,'Supplimental Sources'!$I$7:$K$27,3,0)</f>
        <v>Canada</v>
      </c>
      <c r="E634" s="6" t="s">
        <v>8385</v>
      </c>
      <c r="F634" s="6" t="s">
        <v>8370</v>
      </c>
      <c r="G634" s="6">
        <v>620</v>
      </c>
      <c r="H634" s="29">
        <v>30000</v>
      </c>
      <c r="I634" s="29">
        <v>300</v>
      </c>
      <c r="J634" s="28">
        <v>45</v>
      </c>
      <c r="K634" s="6">
        <v>1</v>
      </c>
      <c r="M634" s="6"/>
      <c r="N634" s="6" t="str">
        <f>VLOOKUP($G634,Data!$A:$F,6,0)</f>
        <v>canceled</v>
      </c>
      <c r="O634" s="6"/>
    </row>
    <row r="635" spans="1:15" x14ac:dyDescent="0.45">
      <c r="A635" s="6" t="s">
        <v>8320</v>
      </c>
      <c r="B635" s="6" t="s">
        <v>8224</v>
      </c>
      <c r="C635" s="6" t="str">
        <f>VLOOKUP($B635,'Supplimental Sources'!$I$7:$K$27,2,0)</f>
        <v>United States</v>
      </c>
      <c r="D635" s="6" t="str">
        <f>VLOOKUP($B635,'Supplimental Sources'!$I$7:$K$27,3,0)</f>
        <v>United States</v>
      </c>
      <c r="E635" s="6" t="s">
        <v>8387</v>
      </c>
      <c r="F635" s="6" t="s">
        <v>8380</v>
      </c>
      <c r="G635" s="6">
        <v>621</v>
      </c>
      <c r="H635" s="29">
        <v>25000</v>
      </c>
      <c r="I635" s="29">
        <v>261</v>
      </c>
      <c r="J635" s="28">
        <v>30</v>
      </c>
      <c r="K635" s="6">
        <v>3</v>
      </c>
      <c r="M635" s="6"/>
      <c r="N635" s="6" t="str">
        <f>VLOOKUP($G635,Data!$A:$F,6,0)</f>
        <v>canceled</v>
      </c>
      <c r="O635" s="6"/>
    </row>
    <row r="636" spans="1:15" x14ac:dyDescent="0.45">
      <c r="A636" s="6" t="s">
        <v>8320</v>
      </c>
      <c r="B636" s="6" t="s">
        <v>8224</v>
      </c>
      <c r="C636" s="6" t="str">
        <f>VLOOKUP($B636,'Supplimental Sources'!$I$7:$K$27,2,0)</f>
        <v>United States</v>
      </c>
      <c r="D636" s="6" t="str">
        <f>VLOOKUP($B636,'Supplimental Sources'!$I$7:$K$27,3,0)</f>
        <v>United States</v>
      </c>
      <c r="E636" s="6" t="s">
        <v>8387</v>
      </c>
      <c r="F636" s="6" t="s">
        <v>8380</v>
      </c>
      <c r="G636" s="6">
        <v>622</v>
      </c>
      <c r="H636" s="29">
        <v>6000</v>
      </c>
      <c r="I636" s="29">
        <v>341</v>
      </c>
      <c r="J636" s="28">
        <v>20</v>
      </c>
      <c r="K636" s="6">
        <v>9</v>
      </c>
      <c r="M636" s="6"/>
      <c r="N636" s="6" t="str">
        <f>VLOOKUP($G636,Data!$A:$F,6,0)</f>
        <v>canceled</v>
      </c>
      <c r="O636" s="6"/>
    </row>
    <row r="637" spans="1:15" x14ac:dyDescent="0.45">
      <c r="A637" s="6" t="s">
        <v>8320</v>
      </c>
      <c r="B637" s="6" t="s">
        <v>8226</v>
      </c>
      <c r="C637" s="6" t="str">
        <f>VLOOKUP($B637,'Supplimental Sources'!$I$7:$K$27,2,0)</f>
        <v>Australia</v>
      </c>
      <c r="D637" s="6" t="str">
        <f>VLOOKUP($B637,'Supplimental Sources'!$I$7:$K$27,3,0)</f>
        <v>Australia</v>
      </c>
      <c r="E637" s="6" t="s">
        <v>8386</v>
      </c>
      <c r="F637" s="6" t="s">
        <v>8379</v>
      </c>
      <c r="G637" s="6">
        <v>623</v>
      </c>
      <c r="H637" s="29">
        <v>75000</v>
      </c>
      <c r="I637" s="29">
        <v>0</v>
      </c>
      <c r="J637" s="28">
        <v>30</v>
      </c>
      <c r="K637" s="6">
        <v>0</v>
      </c>
      <c r="M637" s="6"/>
      <c r="N637" s="6" t="str">
        <f>VLOOKUP($G637,Data!$A:$F,6,0)</f>
        <v>canceled</v>
      </c>
      <c r="O637" s="6"/>
    </row>
    <row r="638" spans="1:15" x14ac:dyDescent="0.45">
      <c r="A638" s="6" t="s">
        <v>8320</v>
      </c>
      <c r="B638" s="6" t="s">
        <v>8224</v>
      </c>
      <c r="C638" s="6" t="str">
        <f>VLOOKUP($B638,'Supplimental Sources'!$I$7:$K$27,2,0)</f>
        <v>United States</v>
      </c>
      <c r="D638" s="6" t="str">
        <f>VLOOKUP($B638,'Supplimental Sources'!$I$7:$K$27,3,0)</f>
        <v>United States</v>
      </c>
      <c r="E638" s="6" t="s">
        <v>8386</v>
      </c>
      <c r="F638" s="6" t="s">
        <v>8379</v>
      </c>
      <c r="G638" s="6">
        <v>624</v>
      </c>
      <c r="H638" s="29">
        <v>5000</v>
      </c>
      <c r="I638" s="29">
        <v>0</v>
      </c>
      <c r="J638" s="28">
        <v>30</v>
      </c>
      <c r="K638" s="6">
        <v>0</v>
      </c>
      <c r="M638" s="6"/>
      <c r="N638" s="6" t="str">
        <f>VLOOKUP($G638,Data!$A:$F,6,0)</f>
        <v>canceled</v>
      </c>
      <c r="O638" s="6"/>
    </row>
    <row r="639" spans="1:15" x14ac:dyDescent="0.45">
      <c r="A639" s="6" t="s">
        <v>8320</v>
      </c>
      <c r="B639" s="6" t="s">
        <v>8229</v>
      </c>
      <c r="C639" s="6" t="str">
        <f>VLOOKUP($B639,'Supplimental Sources'!$I$7:$K$27,2,0)</f>
        <v>Canada</v>
      </c>
      <c r="D639" s="6" t="str">
        <f>VLOOKUP($B639,'Supplimental Sources'!$I$7:$K$27,3,0)</f>
        <v>Canada</v>
      </c>
      <c r="E639" s="6" t="s">
        <v>8388</v>
      </c>
      <c r="F639" s="6" t="s">
        <v>8377</v>
      </c>
      <c r="G639" s="6">
        <v>625</v>
      </c>
      <c r="H639" s="29">
        <v>25000</v>
      </c>
      <c r="I639" s="29">
        <v>0</v>
      </c>
      <c r="J639" s="28">
        <v>29.958333333335759</v>
      </c>
      <c r="K639" s="6">
        <v>0</v>
      </c>
      <c r="M639" s="6"/>
      <c r="N639" s="6" t="str">
        <f>VLOOKUP($G639,Data!$A:$F,6,0)</f>
        <v>canceled</v>
      </c>
      <c r="O639" s="6"/>
    </row>
    <row r="640" spans="1:15" x14ac:dyDescent="0.45">
      <c r="A640" s="6" t="s">
        <v>8320</v>
      </c>
      <c r="B640" s="6" t="s">
        <v>8224</v>
      </c>
      <c r="C640" s="6" t="str">
        <f>VLOOKUP($B640,'Supplimental Sources'!$I$7:$K$27,2,0)</f>
        <v>United States</v>
      </c>
      <c r="D640" s="6" t="str">
        <f>VLOOKUP($B640,'Supplimental Sources'!$I$7:$K$27,3,0)</f>
        <v>United States</v>
      </c>
      <c r="E640" s="6" t="s">
        <v>8386</v>
      </c>
      <c r="F640" s="6" t="s">
        <v>8370</v>
      </c>
      <c r="G640" s="6">
        <v>626</v>
      </c>
      <c r="H640" s="29">
        <v>25000</v>
      </c>
      <c r="I640" s="29">
        <v>4345</v>
      </c>
      <c r="J640" s="28">
        <v>32.997465277774609</v>
      </c>
      <c r="K640" s="6">
        <v>39</v>
      </c>
      <c r="M640" s="6"/>
      <c r="N640" s="6" t="str">
        <f>VLOOKUP($G640,Data!$A:$F,6,0)</f>
        <v>canceled</v>
      </c>
      <c r="O640" s="6"/>
    </row>
    <row r="641" spans="1:15" x14ac:dyDescent="0.45">
      <c r="A641" s="6" t="s">
        <v>8320</v>
      </c>
      <c r="B641" s="6" t="s">
        <v>8235</v>
      </c>
      <c r="C641" s="6" t="str">
        <f>VLOOKUP($B641,'Supplimental Sources'!$I$7:$K$27,2,0)</f>
        <v>Sweden</v>
      </c>
      <c r="D641" s="6" t="str">
        <f>VLOOKUP($B641,'Supplimental Sources'!$I$7:$K$27,3,0)</f>
        <v>European Union</v>
      </c>
      <c r="E641" s="6" t="s">
        <v>8387</v>
      </c>
      <c r="F641" s="6" t="s">
        <v>8376</v>
      </c>
      <c r="G641" s="6">
        <v>627</v>
      </c>
      <c r="H641" s="29">
        <v>450000</v>
      </c>
      <c r="I641" s="29">
        <v>90</v>
      </c>
      <c r="J641" s="28">
        <v>59.651493055549508</v>
      </c>
      <c r="K641" s="6">
        <v>1</v>
      </c>
      <c r="M641" s="6"/>
      <c r="N641" s="6" t="str">
        <f>VLOOKUP($G641,Data!$A:$F,6,0)</f>
        <v>canceled</v>
      </c>
      <c r="O641" s="6"/>
    </row>
    <row r="642" spans="1:15" x14ac:dyDescent="0.45">
      <c r="A642" s="6" t="s">
        <v>8320</v>
      </c>
      <c r="B642" s="6" t="s">
        <v>8224</v>
      </c>
      <c r="C642" s="6" t="str">
        <f>VLOOKUP($B642,'Supplimental Sources'!$I$7:$K$27,2,0)</f>
        <v>United States</v>
      </c>
      <c r="D642" s="6" t="str">
        <f>VLOOKUP($B642,'Supplimental Sources'!$I$7:$K$27,3,0)</f>
        <v>United States</v>
      </c>
      <c r="E642" s="6" t="s">
        <v>8385</v>
      </c>
      <c r="F642" s="6" t="s">
        <v>8380</v>
      </c>
      <c r="G642" s="6">
        <v>628</v>
      </c>
      <c r="H642" s="29">
        <v>5000</v>
      </c>
      <c r="I642" s="29">
        <v>0</v>
      </c>
      <c r="J642" s="28">
        <v>30</v>
      </c>
      <c r="K642" s="6">
        <v>0</v>
      </c>
      <c r="M642" s="6"/>
      <c r="N642" s="6" t="str">
        <f>VLOOKUP($G642,Data!$A:$F,6,0)</f>
        <v>canceled</v>
      </c>
      <c r="O642" s="6"/>
    </row>
    <row r="643" spans="1:15" x14ac:dyDescent="0.45">
      <c r="A643" s="6" t="s">
        <v>8320</v>
      </c>
      <c r="B643" s="6" t="s">
        <v>8226</v>
      </c>
      <c r="C643" s="6" t="str">
        <f>VLOOKUP($B643,'Supplimental Sources'!$I$7:$K$27,2,0)</f>
        <v>Australia</v>
      </c>
      <c r="D643" s="6" t="str">
        <f>VLOOKUP($B643,'Supplimental Sources'!$I$7:$K$27,3,0)</f>
        <v>Australia</v>
      </c>
      <c r="E643" s="6" t="s">
        <v>8387</v>
      </c>
      <c r="F643" s="6" t="s">
        <v>8379</v>
      </c>
      <c r="G643" s="6">
        <v>629</v>
      </c>
      <c r="H643" s="29">
        <v>200000</v>
      </c>
      <c r="I643" s="29">
        <v>350</v>
      </c>
      <c r="J643" s="28">
        <v>30</v>
      </c>
      <c r="K643" s="6">
        <v>3</v>
      </c>
      <c r="M643" s="6"/>
      <c r="N643" s="6" t="str">
        <f>VLOOKUP($G643,Data!$A:$F,6,0)</f>
        <v>canceled</v>
      </c>
      <c r="O643" s="6"/>
    </row>
    <row r="644" spans="1:15" x14ac:dyDescent="0.45">
      <c r="A644" s="6" t="s">
        <v>8320</v>
      </c>
      <c r="B644" s="6" t="s">
        <v>8224</v>
      </c>
      <c r="C644" s="6" t="str">
        <f>VLOOKUP($B644,'Supplimental Sources'!$I$7:$K$27,2,0)</f>
        <v>United States</v>
      </c>
      <c r="D644" s="6" t="str">
        <f>VLOOKUP($B644,'Supplimental Sources'!$I$7:$K$27,3,0)</f>
        <v>United States</v>
      </c>
      <c r="E644" s="6" t="s">
        <v>8386</v>
      </c>
      <c r="F644" s="6" t="s">
        <v>8371</v>
      </c>
      <c r="G644" s="6">
        <v>630</v>
      </c>
      <c r="H644" s="29">
        <v>11999</v>
      </c>
      <c r="I644" s="29">
        <v>10</v>
      </c>
      <c r="J644" s="28">
        <v>29.595821759263345</v>
      </c>
      <c r="K644" s="6">
        <v>1</v>
      </c>
      <c r="M644" s="6"/>
      <c r="N644" s="6" t="str">
        <f>VLOOKUP($G644,Data!$A:$F,6,0)</f>
        <v>canceled</v>
      </c>
      <c r="O644" s="6"/>
    </row>
    <row r="645" spans="1:15" x14ac:dyDescent="0.45">
      <c r="A645" s="6" t="s">
        <v>8320</v>
      </c>
      <c r="B645" s="6" t="s">
        <v>8229</v>
      </c>
      <c r="C645" s="6" t="str">
        <f>VLOOKUP($B645,'Supplimental Sources'!$I$7:$K$27,2,0)</f>
        <v>Canada</v>
      </c>
      <c r="D645" s="6" t="str">
        <f>VLOOKUP($B645,'Supplimental Sources'!$I$7:$K$27,3,0)</f>
        <v>Canada</v>
      </c>
      <c r="E645" s="6" t="s">
        <v>8387</v>
      </c>
      <c r="F645" s="6" t="s">
        <v>8379</v>
      </c>
      <c r="G645" s="6">
        <v>631</v>
      </c>
      <c r="H645" s="29">
        <v>50000</v>
      </c>
      <c r="I645" s="29">
        <v>690</v>
      </c>
      <c r="J645" s="28">
        <v>29</v>
      </c>
      <c r="K645" s="6">
        <v>9</v>
      </c>
      <c r="M645" s="6"/>
      <c r="N645" s="6" t="str">
        <f>VLOOKUP($G645,Data!$A:$F,6,0)</f>
        <v>canceled</v>
      </c>
      <c r="O645" s="6"/>
    </row>
    <row r="646" spans="1:15" x14ac:dyDescent="0.45">
      <c r="A646" s="6" t="s">
        <v>8320</v>
      </c>
      <c r="B646" s="6" t="s">
        <v>8233</v>
      </c>
      <c r="C646" s="6" t="str">
        <f>VLOOKUP($B646,'Supplimental Sources'!$I$7:$K$27,2,0)</f>
        <v>Netherlands</v>
      </c>
      <c r="D646" s="6" t="str">
        <f>VLOOKUP($B646,'Supplimental Sources'!$I$7:$K$27,3,0)</f>
        <v>European Union</v>
      </c>
      <c r="E646" s="6" t="s">
        <v>8386</v>
      </c>
      <c r="F646" s="6" t="s">
        <v>8373</v>
      </c>
      <c r="G646" s="6">
        <v>632</v>
      </c>
      <c r="H646" s="29">
        <v>20000</v>
      </c>
      <c r="I646" s="29">
        <v>0</v>
      </c>
      <c r="J646" s="28">
        <v>30.041666666671517</v>
      </c>
      <c r="K646" s="6">
        <v>0</v>
      </c>
      <c r="M646" s="6"/>
      <c r="N646" s="6" t="str">
        <f>VLOOKUP($G646,Data!$A:$F,6,0)</f>
        <v>canceled</v>
      </c>
      <c r="O646" s="6"/>
    </row>
    <row r="647" spans="1:15" x14ac:dyDescent="0.45">
      <c r="A647" s="6" t="s">
        <v>8320</v>
      </c>
      <c r="B647" s="6" t="s">
        <v>8224</v>
      </c>
      <c r="C647" s="6" t="str">
        <f>VLOOKUP($B647,'Supplimental Sources'!$I$7:$K$27,2,0)</f>
        <v>United States</v>
      </c>
      <c r="D647" s="6" t="str">
        <f>VLOOKUP($B647,'Supplimental Sources'!$I$7:$K$27,3,0)</f>
        <v>United States</v>
      </c>
      <c r="E647" s="6" t="s">
        <v>8387</v>
      </c>
      <c r="F647" s="6" t="s">
        <v>8369</v>
      </c>
      <c r="G647" s="6">
        <v>633</v>
      </c>
      <c r="H647" s="29">
        <v>10000</v>
      </c>
      <c r="I647" s="29">
        <v>1245</v>
      </c>
      <c r="J647" s="28">
        <v>31.659004629625997</v>
      </c>
      <c r="K647" s="6">
        <v>25</v>
      </c>
      <c r="M647" s="6"/>
      <c r="N647" s="6" t="str">
        <f>VLOOKUP($G647,Data!$A:$F,6,0)</f>
        <v>canceled</v>
      </c>
      <c r="O647" s="6"/>
    </row>
    <row r="648" spans="1:15" x14ac:dyDescent="0.45">
      <c r="A648" s="6" t="s">
        <v>8320</v>
      </c>
      <c r="B648" s="6" t="s">
        <v>8224</v>
      </c>
      <c r="C648" s="6" t="str">
        <f>VLOOKUP($B648,'Supplimental Sources'!$I$7:$K$27,2,0)</f>
        <v>United States</v>
      </c>
      <c r="D648" s="6" t="str">
        <f>VLOOKUP($B648,'Supplimental Sources'!$I$7:$K$27,3,0)</f>
        <v>United States</v>
      </c>
      <c r="E648" s="6" t="s">
        <v>8386</v>
      </c>
      <c r="F648" s="6" t="s">
        <v>8376</v>
      </c>
      <c r="G648" s="6">
        <v>634</v>
      </c>
      <c r="H648" s="29">
        <v>5000</v>
      </c>
      <c r="I648" s="29">
        <v>1</v>
      </c>
      <c r="J648" s="28">
        <v>30</v>
      </c>
      <c r="K648" s="6">
        <v>1</v>
      </c>
      <c r="M648" s="6"/>
      <c r="N648" s="6" t="str">
        <f>VLOOKUP($G648,Data!$A:$F,6,0)</f>
        <v>canceled</v>
      </c>
      <c r="O648" s="6"/>
    </row>
    <row r="649" spans="1:15" x14ac:dyDescent="0.45">
      <c r="A649" s="6" t="s">
        <v>8320</v>
      </c>
      <c r="B649" s="6" t="s">
        <v>8224</v>
      </c>
      <c r="C649" s="6" t="str">
        <f>VLOOKUP($B649,'Supplimental Sources'!$I$7:$K$27,2,0)</f>
        <v>United States</v>
      </c>
      <c r="D649" s="6" t="str">
        <f>VLOOKUP($B649,'Supplimental Sources'!$I$7:$K$27,3,0)</f>
        <v>United States</v>
      </c>
      <c r="E649" s="6" t="s">
        <v>8386</v>
      </c>
      <c r="F649" s="6" t="s">
        <v>8378</v>
      </c>
      <c r="G649" s="6">
        <v>635</v>
      </c>
      <c r="H649" s="29">
        <v>25000</v>
      </c>
      <c r="I649" s="29">
        <v>2</v>
      </c>
      <c r="J649" s="28">
        <v>30</v>
      </c>
      <c r="K649" s="6">
        <v>1</v>
      </c>
      <c r="M649" s="6"/>
      <c r="N649" s="6" t="str">
        <f>VLOOKUP($G649,Data!$A:$F,6,0)</f>
        <v>canceled</v>
      </c>
      <c r="O649" s="6"/>
    </row>
    <row r="650" spans="1:15" x14ac:dyDescent="0.45">
      <c r="A650" s="6" t="s">
        <v>8320</v>
      </c>
      <c r="B650" s="6" t="s">
        <v>8225</v>
      </c>
      <c r="C650" s="6" t="str">
        <f>VLOOKUP($B650,'Supplimental Sources'!$I$7:$K$27,2,0)</f>
        <v>United Kingdom</v>
      </c>
      <c r="D650" s="6" t="str">
        <f>VLOOKUP($B650,'Supplimental Sources'!$I$7:$K$27,3,0)</f>
        <v>United Kingdom</v>
      </c>
      <c r="E650" s="6" t="s">
        <v>8386</v>
      </c>
      <c r="F650" s="6" t="s">
        <v>8369</v>
      </c>
      <c r="G650" s="6">
        <v>636</v>
      </c>
      <c r="H650" s="29">
        <v>2000</v>
      </c>
      <c r="I650" s="29">
        <v>4</v>
      </c>
      <c r="J650" s="28">
        <v>29.993865740732872</v>
      </c>
      <c r="K650" s="6">
        <v>1</v>
      </c>
      <c r="M650" s="6"/>
      <c r="N650" s="6" t="str">
        <f>VLOOKUP($G650,Data!$A:$F,6,0)</f>
        <v>canceled</v>
      </c>
      <c r="O650" s="6"/>
    </row>
    <row r="651" spans="1:15" x14ac:dyDescent="0.45">
      <c r="A651" s="6" t="s">
        <v>8320</v>
      </c>
      <c r="B651" s="6" t="s">
        <v>8225</v>
      </c>
      <c r="C651" s="6" t="str">
        <f>VLOOKUP($B651,'Supplimental Sources'!$I$7:$K$27,2,0)</f>
        <v>United Kingdom</v>
      </c>
      <c r="D651" s="6" t="str">
        <f>VLOOKUP($B651,'Supplimental Sources'!$I$7:$K$27,3,0)</f>
        <v>United Kingdom</v>
      </c>
      <c r="E651" s="6" t="s">
        <v>8388</v>
      </c>
      <c r="F651" s="6" t="s">
        <v>8376</v>
      </c>
      <c r="G651" s="6">
        <v>637</v>
      </c>
      <c r="H651" s="29">
        <v>100000</v>
      </c>
      <c r="I651" s="29">
        <v>0</v>
      </c>
      <c r="J651" s="28">
        <v>28.999097222229466</v>
      </c>
      <c r="K651" s="6">
        <v>0</v>
      </c>
      <c r="M651" s="6"/>
      <c r="N651" s="6" t="str">
        <f>VLOOKUP($G651,Data!$A:$F,6,0)</f>
        <v>canceled</v>
      </c>
      <c r="O651" s="6"/>
    </row>
    <row r="652" spans="1:15" x14ac:dyDescent="0.45">
      <c r="A652" s="6" t="s">
        <v>8320</v>
      </c>
      <c r="B652" s="6" t="s">
        <v>8236</v>
      </c>
      <c r="C652" s="6" t="str">
        <f>VLOOKUP($B652,'Supplimental Sources'!$I$7:$K$27,2,0)</f>
        <v>Germany</v>
      </c>
      <c r="D652" s="6" t="str">
        <f>VLOOKUP($B652,'Supplimental Sources'!$I$7:$K$27,3,0)</f>
        <v>European Union</v>
      </c>
      <c r="E652" s="6" t="s">
        <v>8388</v>
      </c>
      <c r="F652" s="6" t="s">
        <v>8376</v>
      </c>
      <c r="G652" s="6">
        <v>638</v>
      </c>
      <c r="H652" s="29">
        <v>200000</v>
      </c>
      <c r="I652" s="29">
        <v>18</v>
      </c>
      <c r="J652" s="28">
        <v>59.958333333335759</v>
      </c>
      <c r="K652" s="6">
        <v>6</v>
      </c>
      <c r="M652" s="6"/>
      <c r="N652" s="6" t="str">
        <f>VLOOKUP($G652,Data!$A:$F,6,0)</f>
        <v>canceled</v>
      </c>
      <c r="O652" s="6"/>
    </row>
    <row r="653" spans="1:15" x14ac:dyDescent="0.45">
      <c r="A653" s="6" t="s">
        <v>8320</v>
      </c>
      <c r="B653" s="6" t="s">
        <v>8224</v>
      </c>
      <c r="C653" s="6" t="str">
        <f>VLOOKUP($B653,'Supplimental Sources'!$I$7:$K$27,2,0)</f>
        <v>United States</v>
      </c>
      <c r="D653" s="6" t="str">
        <f>VLOOKUP($B653,'Supplimental Sources'!$I$7:$K$27,3,0)</f>
        <v>United States</v>
      </c>
      <c r="E653" s="6" t="s">
        <v>8385</v>
      </c>
      <c r="F653" s="6" t="s">
        <v>8371</v>
      </c>
      <c r="G653" s="6">
        <v>639</v>
      </c>
      <c r="H653" s="29">
        <v>1000000</v>
      </c>
      <c r="I653" s="29">
        <v>1</v>
      </c>
      <c r="J653" s="28">
        <v>60</v>
      </c>
      <c r="K653" s="6">
        <v>1</v>
      </c>
      <c r="M653" s="6"/>
      <c r="N653" s="6" t="str">
        <f>VLOOKUP($G653,Data!$A:$F,6,0)</f>
        <v>canceled</v>
      </c>
      <c r="O653" s="6"/>
    </row>
    <row r="654" spans="1:15" x14ac:dyDescent="0.45">
      <c r="A654" s="6" t="s">
        <v>8321</v>
      </c>
      <c r="B654" s="6" t="s">
        <v>8230</v>
      </c>
      <c r="C654" s="6" t="str">
        <f>VLOOKUP($B654,'Supplimental Sources'!$I$7:$K$27,2,0)</f>
        <v>France</v>
      </c>
      <c r="D654" s="6" t="str">
        <f>VLOOKUP($B654,'Supplimental Sources'!$I$7:$K$27,3,0)</f>
        <v>European Union</v>
      </c>
      <c r="E654" s="6" t="s">
        <v>8387</v>
      </c>
      <c r="F654" s="6" t="s">
        <v>8374</v>
      </c>
      <c r="G654" s="6">
        <v>640</v>
      </c>
      <c r="H654" s="29">
        <v>70</v>
      </c>
      <c r="I654" s="29">
        <v>101</v>
      </c>
      <c r="J654" s="28">
        <v>15.538020833329938</v>
      </c>
      <c r="K654" s="6">
        <v>2</v>
      </c>
      <c r="L654" s="6" t="str">
        <f>VLOOKUP($G654,Data!$A:$F,6,0)</f>
        <v>successful</v>
      </c>
      <c r="M654" s="6"/>
      <c r="N654" s="6"/>
      <c r="O654" s="6"/>
    </row>
    <row r="655" spans="1:15" x14ac:dyDescent="0.45">
      <c r="A655" s="6" t="s">
        <v>8321</v>
      </c>
      <c r="B655" s="6" t="s">
        <v>8224</v>
      </c>
      <c r="C655" s="6" t="str">
        <f>VLOOKUP($B655,'Supplimental Sources'!$I$7:$K$27,2,0)</f>
        <v>United States</v>
      </c>
      <c r="D655" s="6" t="str">
        <f>VLOOKUP($B655,'Supplimental Sources'!$I$7:$K$27,3,0)</f>
        <v>United States</v>
      </c>
      <c r="E655" s="6" t="s">
        <v>8386</v>
      </c>
      <c r="F655" s="6" t="s">
        <v>8370</v>
      </c>
      <c r="G655" s="6">
        <v>641</v>
      </c>
      <c r="H655" s="29">
        <v>40000</v>
      </c>
      <c r="I655" s="29">
        <v>47665</v>
      </c>
      <c r="J655" s="28">
        <v>30</v>
      </c>
      <c r="K655" s="6">
        <v>315</v>
      </c>
      <c r="L655" s="6" t="str">
        <f>VLOOKUP($G655,Data!$A:$F,6,0)</f>
        <v>successful</v>
      </c>
      <c r="M655" s="6"/>
      <c r="N655" s="6"/>
      <c r="O655" s="6"/>
    </row>
    <row r="656" spans="1:15" x14ac:dyDescent="0.45">
      <c r="A656" s="6" t="s">
        <v>8321</v>
      </c>
      <c r="B656" s="6" t="s">
        <v>8236</v>
      </c>
      <c r="C656" s="6" t="str">
        <f>VLOOKUP($B656,'Supplimental Sources'!$I$7:$K$27,2,0)</f>
        <v>Germany</v>
      </c>
      <c r="D656" s="6" t="str">
        <f>VLOOKUP($B656,'Supplimental Sources'!$I$7:$K$27,3,0)</f>
        <v>European Union</v>
      </c>
      <c r="E656" s="6" t="s">
        <v>8386</v>
      </c>
      <c r="F656" s="6" t="s">
        <v>8370</v>
      </c>
      <c r="G656" s="6">
        <v>642</v>
      </c>
      <c r="H656" s="29">
        <v>20000</v>
      </c>
      <c r="I656" s="29">
        <v>292097</v>
      </c>
      <c r="J656" s="28">
        <v>36</v>
      </c>
      <c r="K656" s="6">
        <v>2174</v>
      </c>
      <c r="L656" s="6" t="str">
        <f>VLOOKUP($G656,Data!$A:$F,6,0)</f>
        <v>successful</v>
      </c>
      <c r="M656" s="6"/>
      <c r="N656" s="6"/>
      <c r="O656" s="6"/>
    </row>
    <row r="657" spans="1:15" x14ac:dyDescent="0.45">
      <c r="A657" s="6" t="s">
        <v>8321</v>
      </c>
      <c r="B657" s="6" t="s">
        <v>8224</v>
      </c>
      <c r="C657" s="6" t="str">
        <f>VLOOKUP($B657,'Supplimental Sources'!$I$7:$K$27,2,0)</f>
        <v>United States</v>
      </c>
      <c r="D657" s="6" t="str">
        <f>VLOOKUP($B657,'Supplimental Sources'!$I$7:$K$27,3,0)</f>
        <v>United States</v>
      </c>
      <c r="E657" s="6" t="s">
        <v>8386</v>
      </c>
      <c r="F657" s="6" t="s">
        <v>8379</v>
      </c>
      <c r="G657" s="6">
        <v>643</v>
      </c>
      <c r="H657" s="29">
        <v>25000</v>
      </c>
      <c r="I657" s="29">
        <v>26452</v>
      </c>
      <c r="J657" s="28">
        <v>55</v>
      </c>
      <c r="K657" s="6">
        <v>152</v>
      </c>
      <c r="L657" s="6" t="str">
        <f>VLOOKUP($G657,Data!$A:$F,6,0)</f>
        <v>successful</v>
      </c>
      <c r="M657" s="6"/>
      <c r="N657" s="6"/>
      <c r="O657" s="6"/>
    </row>
    <row r="658" spans="1:15" x14ac:dyDescent="0.45">
      <c r="A658" s="6" t="s">
        <v>8321</v>
      </c>
      <c r="B658" s="6" t="s">
        <v>8224</v>
      </c>
      <c r="C658" s="6" t="str">
        <f>VLOOKUP($B658,'Supplimental Sources'!$I$7:$K$27,2,0)</f>
        <v>United States</v>
      </c>
      <c r="D658" s="6" t="str">
        <f>VLOOKUP($B658,'Supplimental Sources'!$I$7:$K$27,3,0)</f>
        <v>United States</v>
      </c>
      <c r="E658" s="6" t="s">
        <v>8385</v>
      </c>
      <c r="F658" s="6" t="s">
        <v>8372</v>
      </c>
      <c r="G658" s="6">
        <v>644</v>
      </c>
      <c r="H658" s="29">
        <v>25000</v>
      </c>
      <c r="I658" s="29">
        <v>75029.48</v>
      </c>
      <c r="J658" s="28">
        <v>42.375706018516212</v>
      </c>
      <c r="K658" s="6">
        <v>1021</v>
      </c>
      <c r="L658" s="6" t="str">
        <f>VLOOKUP($G658,Data!$A:$F,6,0)</f>
        <v>successful</v>
      </c>
      <c r="M658" s="6"/>
      <c r="N658" s="6"/>
      <c r="O658" s="6"/>
    </row>
    <row r="659" spans="1:15" x14ac:dyDescent="0.45">
      <c r="A659" s="6" t="s">
        <v>8321</v>
      </c>
      <c r="B659" s="6" t="s">
        <v>8224</v>
      </c>
      <c r="C659" s="6" t="str">
        <f>VLOOKUP($B659,'Supplimental Sources'!$I$7:$K$27,2,0)</f>
        <v>United States</v>
      </c>
      <c r="D659" s="6" t="str">
        <f>VLOOKUP($B659,'Supplimental Sources'!$I$7:$K$27,3,0)</f>
        <v>United States</v>
      </c>
      <c r="E659" s="6" t="s">
        <v>8387</v>
      </c>
      <c r="F659" s="6" t="s">
        <v>8370</v>
      </c>
      <c r="G659" s="6">
        <v>645</v>
      </c>
      <c r="H659" s="29">
        <v>2000</v>
      </c>
      <c r="I659" s="29">
        <v>5574</v>
      </c>
      <c r="J659" s="28">
        <v>30</v>
      </c>
      <c r="K659" s="6">
        <v>237</v>
      </c>
      <c r="L659" s="6" t="str">
        <f>VLOOKUP($G659,Data!$A:$F,6,0)</f>
        <v>successful</v>
      </c>
      <c r="M659" s="6"/>
      <c r="N659" s="6"/>
      <c r="O659" s="6"/>
    </row>
    <row r="660" spans="1:15" x14ac:dyDescent="0.45">
      <c r="A660" s="6" t="s">
        <v>8321</v>
      </c>
      <c r="B660" s="6" t="s">
        <v>8224</v>
      </c>
      <c r="C660" s="6" t="str">
        <f>VLOOKUP($B660,'Supplimental Sources'!$I$7:$K$27,2,0)</f>
        <v>United States</v>
      </c>
      <c r="D660" s="6" t="str">
        <f>VLOOKUP($B660,'Supplimental Sources'!$I$7:$K$27,3,0)</f>
        <v>United States</v>
      </c>
      <c r="E660" s="6" t="s">
        <v>8385</v>
      </c>
      <c r="F660" s="6" t="s">
        <v>8370</v>
      </c>
      <c r="G660" s="6">
        <v>646</v>
      </c>
      <c r="H660" s="29">
        <v>800</v>
      </c>
      <c r="I660" s="29">
        <v>1055.01</v>
      </c>
      <c r="J660" s="28">
        <v>30</v>
      </c>
      <c r="K660" s="6">
        <v>27</v>
      </c>
      <c r="L660" s="6" t="str">
        <f>VLOOKUP($G660,Data!$A:$F,6,0)</f>
        <v>successful</v>
      </c>
      <c r="M660" s="6"/>
      <c r="N660" s="6"/>
      <c r="O660" s="6"/>
    </row>
    <row r="661" spans="1:15" x14ac:dyDescent="0.45">
      <c r="A661" s="6" t="s">
        <v>8321</v>
      </c>
      <c r="B661" s="6" t="s">
        <v>8229</v>
      </c>
      <c r="C661" s="6" t="str">
        <f>VLOOKUP($B661,'Supplimental Sources'!$I$7:$K$27,2,0)</f>
        <v>Canada</v>
      </c>
      <c r="D661" s="6" t="str">
        <f>VLOOKUP($B661,'Supplimental Sources'!$I$7:$K$27,3,0)</f>
        <v>Canada</v>
      </c>
      <c r="E661" s="6" t="s">
        <v>8387</v>
      </c>
      <c r="F661" s="6" t="s">
        <v>8377</v>
      </c>
      <c r="G661" s="6">
        <v>647</v>
      </c>
      <c r="H661" s="29">
        <v>2000</v>
      </c>
      <c r="I661" s="29">
        <v>2141</v>
      </c>
      <c r="J661" s="28">
        <v>29.958333333335759</v>
      </c>
      <c r="K661" s="6">
        <v>17</v>
      </c>
      <c r="L661" s="6" t="str">
        <f>VLOOKUP($G661,Data!$A:$F,6,0)</f>
        <v>successful</v>
      </c>
      <c r="M661" s="6"/>
      <c r="N661" s="6"/>
      <c r="O661" s="6"/>
    </row>
    <row r="662" spans="1:15" x14ac:dyDescent="0.45">
      <c r="A662" s="6" t="s">
        <v>8321</v>
      </c>
      <c r="B662" s="6" t="s">
        <v>8224</v>
      </c>
      <c r="C662" s="6" t="str">
        <f>VLOOKUP($B662,'Supplimental Sources'!$I$7:$K$27,2,0)</f>
        <v>United States</v>
      </c>
      <c r="D662" s="6" t="str">
        <f>VLOOKUP($B662,'Supplimental Sources'!$I$7:$K$27,3,0)</f>
        <v>United States</v>
      </c>
      <c r="E662" s="6" t="s">
        <v>8385</v>
      </c>
      <c r="F662" s="6" t="s">
        <v>8372</v>
      </c>
      <c r="G662" s="6">
        <v>648</v>
      </c>
      <c r="H662" s="29">
        <v>35000</v>
      </c>
      <c r="I662" s="29">
        <v>44388</v>
      </c>
      <c r="J662" s="28">
        <v>35</v>
      </c>
      <c r="K662" s="6">
        <v>27</v>
      </c>
      <c r="L662" s="6" t="str">
        <f>VLOOKUP($G662,Data!$A:$F,6,0)</f>
        <v>successful</v>
      </c>
      <c r="M662" s="6"/>
      <c r="N662" s="6"/>
      <c r="O662" s="6"/>
    </row>
    <row r="663" spans="1:15" x14ac:dyDescent="0.45">
      <c r="A663" s="6" t="s">
        <v>8321</v>
      </c>
      <c r="B663" s="6" t="s">
        <v>8224</v>
      </c>
      <c r="C663" s="6" t="str">
        <f>VLOOKUP($B663,'Supplimental Sources'!$I$7:$K$27,2,0)</f>
        <v>United States</v>
      </c>
      <c r="D663" s="6" t="str">
        <f>VLOOKUP($B663,'Supplimental Sources'!$I$7:$K$27,3,0)</f>
        <v>United States</v>
      </c>
      <c r="E663" s="6" t="s">
        <v>8385</v>
      </c>
      <c r="F663" s="6" t="s">
        <v>8371</v>
      </c>
      <c r="G663" s="6">
        <v>649</v>
      </c>
      <c r="H663" s="29">
        <v>2500</v>
      </c>
      <c r="I663" s="29">
        <v>3499</v>
      </c>
      <c r="J663" s="28">
        <v>21</v>
      </c>
      <c r="K663" s="6">
        <v>82</v>
      </c>
      <c r="L663" s="6" t="str">
        <f>VLOOKUP($G663,Data!$A:$F,6,0)</f>
        <v>successful</v>
      </c>
      <c r="M663" s="6"/>
      <c r="N663" s="6"/>
      <c r="O663" s="6"/>
    </row>
    <row r="664" spans="1:15" x14ac:dyDescent="0.45">
      <c r="A664" s="6" t="s">
        <v>8321</v>
      </c>
      <c r="B664" s="6" t="s">
        <v>8224</v>
      </c>
      <c r="C664" s="6" t="str">
        <f>VLOOKUP($B664,'Supplimental Sources'!$I$7:$K$27,2,0)</f>
        <v>United States</v>
      </c>
      <c r="D664" s="6" t="str">
        <f>VLOOKUP($B664,'Supplimental Sources'!$I$7:$K$27,3,0)</f>
        <v>United States</v>
      </c>
      <c r="E664" s="6" t="s">
        <v>8385</v>
      </c>
      <c r="F664" s="6" t="s">
        <v>8373</v>
      </c>
      <c r="G664" s="6">
        <v>650</v>
      </c>
      <c r="H664" s="29">
        <v>1500</v>
      </c>
      <c r="I664" s="29">
        <v>1686</v>
      </c>
      <c r="J664" s="28">
        <v>60.041666666671517</v>
      </c>
      <c r="K664" s="6">
        <v>48</v>
      </c>
      <c r="L664" s="6" t="str">
        <f>VLOOKUP($G664,Data!$A:$F,6,0)</f>
        <v>successful</v>
      </c>
      <c r="M664" s="6"/>
      <c r="N664" s="6"/>
      <c r="O664" s="6"/>
    </row>
    <row r="665" spans="1:15" x14ac:dyDescent="0.45">
      <c r="A665" s="6" t="s">
        <v>8321</v>
      </c>
      <c r="B665" s="6" t="s">
        <v>8224</v>
      </c>
      <c r="C665" s="6" t="str">
        <f>VLOOKUP($B665,'Supplimental Sources'!$I$7:$K$27,2,0)</f>
        <v>United States</v>
      </c>
      <c r="D665" s="6" t="str">
        <f>VLOOKUP($B665,'Supplimental Sources'!$I$7:$K$27,3,0)</f>
        <v>United States</v>
      </c>
      <c r="E665" s="6" t="s">
        <v>8385</v>
      </c>
      <c r="F665" s="6" t="s">
        <v>8374</v>
      </c>
      <c r="G665" s="6">
        <v>651</v>
      </c>
      <c r="H665" s="29">
        <v>25000</v>
      </c>
      <c r="I665" s="29">
        <v>25132</v>
      </c>
      <c r="J665" s="28">
        <v>30</v>
      </c>
      <c r="K665" s="6">
        <v>105</v>
      </c>
      <c r="L665" s="6" t="str">
        <f>VLOOKUP($G665,Data!$A:$F,6,0)</f>
        <v>successful</v>
      </c>
      <c r="M665" s="6"/>
      <c r="N665" s="6"/>
      <c r="O665" s="6"/>
    </row>
    <row r="666" spans="1:15" x14ac:dyDescent="0.45">
      <c r="A666" s="6" t="s">
        <v>8321</v>
      </c>
      <c r="B666" s="6" t="s">
        <v>8224</v>
      </c>
      <c r="C666" s="6" t="str">
        <f>VLOOKUP($B666,'Supplimental Sources'!$I$7:$K$27,2,0)</f>
        <v>United States</v>
      </c>
      <c r="D666" s="6" t="str">
        <f>VLOOKUP($B666,'Supplimental Sources'!$I$7:$K$27,3,0)</f>
        <v>United States</v>
      </c>
      <c r="E666" s="6" t="s">
        <v>8387</v>
      </c>
      <c r="F666" s="6" t="s">
        <v>8374</v>
      </c>
      <c r="G666" s="6">
        <v>652</v>
      </c>
      <c r="H666" s="29">
        <v>3000</v>
      </c>
      <c r="I666" s="29">
        <v>3014</v>
      </c>
      <c r="J666" s="28">
        <v>30.041666666664241</v>
      </c>
      <c r="K666" s="6">
        <v>28</v>
      </c>
      <c r="L666" s="6" t="str">
        <f>VLOOKUP($G666,Data!$A:$F,6,0)</f>
        <v>successful</v>
      </c>
      <c r="M666" s="6"/>
      <c r="N666" s="6"/>
      <c r="O666" s="6"/>
    </row>
    <row r="667" spans="1:15" x14ac:dyDescent="0.45">
      <c r="A667" s="6" t="s">
        <v>8321</v>
      </c>
      <c r="B667" s="6" t="s">
        <v>8224</v>
      </c>
      <c r="C667" s="6" t="str">
        <f>VLOOKUP($B667,'Supplimental Sources'!$I$7:$K$27,2,0)</f>
        <v>United States</v>
      </c>
      <c r="D667" s="6" t="str">
        <f>VLOOKUP($B667,'Supplimental Sources'!$I$7:$K$27,3,0)</f>
        <v>United States</v>
      </c>
      <c r="E667" s="6" t="s">
        <v>8386</v>
      </c>
      <c r="F667" s="6" t="s">
        <v>8370</v>
      </c>
      <c r="G667" s="6">
        <v>653</v>
      </c>
      <c r="H667" s="29">
        <v>75000</v>
      </c>
      <c r="I667" s="29">
        <v>106084.5</v>
      </c>
      <c r="J667" s="28">
        <v>37</v>
      </c>
      <c r="K667" s="6">
        <v>1107</v>
      </c>
      <c r="L667" s="6" t="str">
        <f>VLOOKUP($G667,Data!$A:$F,6,0)</f>
        <v>successful</v>
      </c>
      <c r="M667" s="6"/>
      <c r="N667" s="6"/>
      <c r="O667" s="6"/>
    </row>
    <row r="668" spans="1:15" x14ac:dyDescent="0.45">
      <c r="A668" s="6" t="s">
        <v>8321</v>
      </c>
      <c r="B668" s="6" t="s">
        <v>8224</v>
      </c>
      <c r="C668" s="6" t="str">
        <f>VLOOKUP($B668,'Supplimental Sources'!$I$7:$K$27,2,0)</f>
        <v>United States</v>
      </c>
      <c r="D668" s="6" t="str">
        <f>VLOOKUP($B668,'Supplimental Sources'!$I$7:$K$27,3,0)</f>
        <v>United States</v>
      </c>
      <c r="E668" s="6" t="s">
        <v>8386</v>
      </c>
      <c r="F668" s="6" t="s">
        <v>8380</v>
      </c>
      <c r="G668" s="6">
        <v>654</v>
      </c>
      <c r="H668" s="29">
        <v>12000</v>
      </c>
      <c r="I668" s="29">
        <v>32075</v>
      </c>
      <c r="J668" s="28">
        <v>30</v>
      </c>
      <c r="K668" s="6">
        <v>1013</v>
      </c>
      <c r="L668" s="6" t="str">
        <f>VLOOKUP($G668,Data!$A:$F,6,0)</f>
        <v>successful</v>
      </c>
      <c r="M668" s="6"/>
      <c r="N668" s="6"/>
      <c r="O668" s="6"/>
    </row>
    <row r="669" spans="1:15" x14ac:dyDescent="0.45">
      <c r="A669" s="6" t="s">
        <v>8321</v>
      </c>
      <c r="B669" s="6" t="s">
        <v>8224</v>
      </c>
      <c r="C669" s="6" t="str">
        <f>VLOOKUP($B669,'Supplimental Sources'!$I$7:$K$27,2,0)</f>
        <v>United States</v>
      </c>
      <c r="D669" s="6" t="str">
        <f>VLOOKUP($B669,'Supplimental Sources'!$I$7:$K$27,3,0)</f>
        <v>United States</v>
      </c>
      <c r="E669" s="6" t="s">
        <v>8386</v>
      </c>
      <c r="F669" s="6" t="s">
        <v>8377</v>
      </c>
      <c r="G669" s="6">
        <v>655</v>
      </c>
      <c r="H669" s="29">
        <v>8000</v>
      </c>
      <c r="I669" s="29">
        <v>11751</v>
      </c>
      <c r="J669" s="28">
        <v>29.958333333328483</v>
      </c>
      <c r="K669" s="6">
        <v>274</v>
      </c>
      <c r="L669" s="6" t="str">
        <f>VLOOKUP($G669,Data!$A:$F,6,0)</f>
        <v>successful</v>
      </c>
      <c r="M669" s="6"/>
      <c r="N669" s="6"/>
      <c r="O669" s="6"/>
    </row>
    <row r="670" spans="1:15" x14ac:dyDescent="0.45">
      <c r="A670" s="6" t="s">
        <v>8321</v>
      </c>
      <c r="B670" s="6" t="s">
        <v>8224</v>
      </c>
      <c r="C670" s="6" t="str">
        <f>VLOOKUP($B670,'Supplimental Sources'!$I$7:$K$27,2,0)</f>
        <v>United States</v>
      </c>
      <c r="D670" s="6" t="str">
        <f>VLOOKUP($B670,'Supplimental Sources'!$I$7:$K$27,3,0)</f>
        <v>United States</v>
      </c>
      <c r="E670" s="6" t="s">
        <v>8387</v>
      </c>
      <c r="F670" s="6" t="s">
        <v>8377</v>
      </c>
      <c r="G670" s="6">
        <v>656</v>
      </c>
      <c r="H670" s="29">
        <v>5000</v>
      </c>
      <c r="I670" s="29">
        <v>10678</v>
      </c>
      <c r="J670" s="28">
        <v>59.958333333335759</v>
      </c>
      <c r="K670" s="6">
        <v>87</v>
      </c>
      <c r="L670" s="6" t="str">
        <f>VLOOKUP($G670,Data!$A:$F,6,0)</f>
        <v>successful</v>
      </c>
      <c r="M670" s="6"/>
      <c r="N670" s="6"/>
      <c r="O670" s="6"/>
    </row>
    <row r="671" spans="1:15" x14ac:dyDescent="0.45">
      <c r="A671" s="6" t="s">
        <v>8321</v>
      </c>
      <c r="B671" s="6" t="s">
        <v>8224</v>
      </c>
      <c r="C671" s="6" t="str">
        <f>VLOOKUP($B671,'Supplimental Sources'!$I$7:$K$27,2,0)</f>
        <v>United States</v>
      </c>
      <c r="D671" s="6" t="str">
        <f>VLOOKUP($B671,'Supplimental Sources'!$I$7:$K$27,3,0)</f>
        <v>United States</v>
      </c>
      <c r="E671" s="6" t="s">
        <v>8386</v>
      </c>
      <c r="F671" s="6" t="s">
        <v>8374</v>
      </c>
      <c r="G671" s="6">
        <v>657</v>
      </c>
      <c r="H671" s="29">
        <v>15000</v>
      </c>
      <c r="I671" s="29">
        <v>18855</v>
      </c>
      <c r="J671" s="28">
        <v>30</v>
      </c>
      <c r="K671" s="6">
        <v>99</v>
      </c>
      <c r="L671" s="6" t="str">
        <f>VLOOKUP($G671,Data!$A:$F,6,0)</f>
        <v>successful</v>
      </c>
      <c r="M671" s="6"/>
      <c r="N671" s="6"/>
      <c r="O671" s="6"/>
    </row>
    <row r="672" spans="1:15" x14ac:dyDescent="0.45">
      <c r="A672" s="6" t="s">
        <v>8321</v>
      </c>
      <c r="B672" s="6" t="s">
        <v>8224</v>
      </c>
      <c r="C672" s="6" t="str">
        <f>VLOOKUP($B672,'Supplimental Sources'!$I$7:$K$27,2,0)</f>
        <v>United States</v>
      </c>
      <c r="D672" s="6" t="str">
        <f>VLOOKUP($B672,'Supplimental Sources'!$I$7:$K$27,3,0)</f>
        <v>United States</v>
      </c>
      <c r="E672" s="6" t="s">
        <v>8386</v>
      </c>
      <c r="F672" s="6" t="s">
        <v>8380</v>
      </c>
      <c r="G672" s="6">
        <v>658</v>
      </c>
      <c r="H672" s="29">
        <v>28888</v>
      </c>
      <c r="I672" s="29">
        <v>30177</v>
      </c>
      <c r="J672" s="28">
        <v>32.589247685187729</v>
      </c>
      <c r="K672" s="6">
        <v>276</v>
      </c>
      <c r="L672" s="6" t="str">
        <f>VLOOKUP($G672,Data!$A:$F,6,0)</f>
        <v>successful</v>
      </c>
      <c r="M672" s="6"/>
      <c r="N672" s="6"/>
      <c r="O672" s="6"/>
    </row>
    <row r="673" spans="1:15" x14ac:dyDescent="0.45">
      <c r="A673" s="6" t="s">
        <v>8321</v>
      </c>
      <c r="B673" s="6" t="s">
        <v>8224</v>
      </c>
      <c r="C673" s="6" t="str">
        <f>VLOOKUP($B673,'Supplimental Sources'!$I$7:$K$27,2,0)</f>
        <v>United States</v>
      </c>
      <c r="D673" s="6" t="str">
        <f>VLOOKUP($B673,'Supplimental Sources'!$I$7:$K$27,3,0)</f>
        <v>United States</v>
      </c>
      <c r="E673" s="6" t="s">
        <v>8386</v>
      </c>
      <c r="F673" s="6" t="s">
        <v>8370</v>
      </c>
      <c r="G673" s="6">
        <v>659</v>
      </c>
      <c r="H673" s="29">
        <v>3000</v>
      </c>
      <c r="I673" s="29">
        <v>3017</v>
      </c>
      <c r="J673" s="28">
        <v>30</v>
      </c>
      <c r="K673" s="6">
        <v>21</v>
      </c>
      <c r="L673" s="6" t="str">
        <f>VLOOKUP($G673,Data!$A:$F,6,0)</f>
        <v>successful</v>
      </c>
      <c r="M673" s="6"/>
      <c r="N673" s="6"/>
      <c r="O673" s="6"/>
    </row>
    <row r="674" spans="1:15" x14ac:dyDescent="0.45">
      <c r="A674" s="6" t="s">
        <v>8321</v>
      </c>
      <c r="B674" s="6" t="s">
        <v>8224</v>
      </c>
      <c r="C674" s="6" t="str">
        <f>VLOOKUP($B674,'Supplimental Sources'!$I$7:$K$27,2,0)</f>
        <v>United States</v>
      </c>
      <c r="D674" s="6" t="str">
        <f>VLOOKUP($B674,'Supplimental Sources'!$I$7:$K$27,3,0)</f>
        <v>United States</v>
      </c>
      <c r="E674" s="6" t="s">
        <v>8385</v>
      </c>
      <c r="F674" s="6" t="s">
        <v>8373</v>
      </c>
      <c r="G674" s="6">
        <v>660</v>
      </c>
      <c r="H674" s="29">
        <v>50000</v>
      </c>
      <c r="I674" s="29">
        <v>1529</v>
      </c>
      <c r="J674" s="28">
        <v>30.041666666664241</v>
      </c>
      <c r="K674" s="6">
        <v>18</v>
      </c>
      <c r="M674" s="6" t="str">
        <f>VLOOKUP($G674,Data!$A:$F,6,0)</f>
        <v>failed</v>
      </c>
      <c r="N674" s="6"/>
      <c r="O674" s="6"/>
    </row>
    <row r="675" spans="1:15" x14ac:dyDescent="0.45">
      <c r="A675" s="6" t="s">
        <v>8321</v>
      </c>
      <c r="B675" s="6" t="s">
        <v>8224</v>
      </c>
      <c r="C675" s="6" t="str">
        <f>VLOOKUP($B675,'Supplimental Sources'!$I$7:$K$27,2,0)</f>
        <v>United States</v>
      </c>
      <c r="D675" s="6" t="str">
        <f>VLOOKUP($B675,'Supplimental Sources'!$I$7:$K$27,3,0)</f>
        <v>United States</v>
      </c>
      <c r="E675" s="6" t="s">
        <v>8387</v>
      </c>
      <c r="F675" s="6" t="s">
        <v>8372</v>
      </c>
      <c r="G675" s="6">
        <v>661</v>
      </c>
      <c r="H675" s="29">
        <v>10000</v>
      </c>
      <c r="I675" s="29">
        <v>95</v>
      </c>
      <c r="J675" s="28">
        <v>30</v>
      </c>
      <c r="K675" s="6">
        <v>9</v>
      </c>
      <c r="M675" s="6" t="str">
        <f>VLOOKUP($G675,Data!$A:$F,6,0)</f>
        <v>failed</v>
      </c>
      <c r="N675" s="6"/>
      <c r="O675" s="6"/>
    </row>
    <row r="676" spans="1:15" x14ac:dyDescent="0.45">
      <c r="A676" s="6" t="s">
        <v>8321</v>
      </c>
      <c r="B676" s="6" t="s">
        <v>8224</v>
      </c>
      <c r="C676" s="6" t="str">
        <f>VLOOKUP($B676,'Supplimental Sources'!$I$7:$K$27,2,0)</f>
        <v>United States</v>
      </c>
      <c r="D676" s="6" t="str">
        <f>VLOOKUP($B676,'Supplimental Sources'!$I$7:$K$27,3,0)</f>
        <v>United States</v>
      </c>
      <c r="E676" s="6" t="s">
        <v>8385</v>
      </c>
      <c r="F676" s="6" t="s">
        <v>8381</v>
      </c>
      <c r="G676" s="6">
        <v>662</v>
      </c>
      <c r="H676" s="29">
        <v>39000</v>
      </c>
      <c r="I676" s="29">
        <v>156</v>
      </c>
      <c r="J676" s="28">
        <v>30</v>
      </c>
      <c r="K676" s="6">
        <v>4</v>
      </c>
      <c r="M676" s="6" t="str">
        <f>VLOOKUP($G676,Data!$A:$F,6,0)</f>
        <v>failed</v>
      </c>
      <c r="N676" s="6"/>
      <c r="O676" s="6"/>
    </row>
    <row r="677" spans="1:15" x14ac:dyDescent="0.45">
      <c r="A677" s="6" t="s">
        <v>8321</v>
      </c>
      <c r="B677" s="6" t="s">
        <v>8232</v>
      </c>
      <c r="C677" s="6" t="str">
        <f>VLOOKUP($B677,'Supplimental Sources'!$I$7:$K$27,2,0)</f>
        <v>Denmark</v>
      </c>
      <c r="D677" s="6" t="str">
        <f>VLOOKUP($B677,'Supplimental Sources'!$I$7:$K$27,3,0)</f>
        <v>European Union</v>
      </c>
      <c r="E677" s="6" t="s">
        <v>8386</v>
      </c>
      <c r="F677" s="6" t="s">
        <v>8380</v>
      </c>
      <c r="G677" s="6">
        <v>663</v>
      </c>
      <c r="H677" s="29">
        <v>200000</v>
      </c>
      <c r="I677" s="29">
        <v>700</v>
      </c>
      <c r="J677" s="28">
        <v>30</v>
      </c>
      <c r="K677" s="6">
        <v>7</v>
      </c>
      <c r="M677" s="6" t="str">
        <f>VLOOKUP($G677,Data!$A:$F,6,0)</f>
        <v>failed</v>
      </c>
      <c r="N677" s="6"/>
      <c r="O677" s="6"/>
    </row>
    <row r="678" spans="1:15" x14ac:dyDescent="0.45">
      <c r="A678" s="6" t="s">
        <v>8321</v>
      </c>
      <c r="B678" s="6" t="s">
        <v>8224</v>
      </c>
      <c r="C678" s="6" t="str">
        <f>VLOOKUP($B678,'Supplimental Sources'!$I$7:$K$27,2,0)</f>
        <v>United States</v>
      </c>
      <c r="D678" s="6" t="str">
        <f>VLOOKUP($B678,'Supplimental Sources'!$I$7:$K$27,3,0)</f>
        <v>United States</v>
      </c>
      <c r="E678" s="6" t="s">
        <v>8386</v>
      </c>
      <c r="F678" s="6" t="s">
        <v>8378</v>
      </c>
      <c r="G678" s="6">
        <v>664</v>
      </c>
      <c r="H678" s="29">
        <v>12000</v>
      </c>
      <c r="I678" s="29">
        <v>904</v>
      </c>
      <c r="J678" s="28">
        <v>30</v>
      </c>
      <c r="K678" s="6">
        <v>29</v>
      </c>
      <c r="M678" s="6" t="str">
        <f>VLOOKUP($G678,Data!$A:$F,6,0)</f>
        <v>failed</v>
      </c>
      <c r="N678" s="6"/>
      <c r="O678" s="6"/>
    </row>
    <row r="679" spans="1:15" x14ac:dyDescent="0.45">
      <c r="A679" s="6" t="s">
        <v>8321</v>
      </c>
      <c r="B679" s="6" t="s">
        <v>8224</v>
      </c>
      <c r="C679" s="6" t="str">
        <f>VLOOKUP($B679,'Supplimental Sources'!$I$7:$K$27,2,0)</f>
        <v>United States</v>
      </c>
      <c r="D679" s="6" t="str">
        <f>VLOOKUP($B679,'Supplimental Sources'!$I$7:$K$27,3,0)</f>
        <v>United States</v>
      </c>
      <c r="E679" s="6" t="s">
        <v>8387</v>
      </c>
      <c r="F679" s="6" t="s">
        <v>8374</v>
      </c>
      <c r="G679" s="6">
        <v>665</v>
      </c>
      <c r="H679" s="29">
        <v>10000</v>
      </c>
      <c r="I679" s="29">
        <v>1864</v>
      </c>
      <c r="J679" s="28">
        <v>60</v>
      </c>
      <c r="K679" s="6">
        <v>12</v>
      </c>
      <c r="M679" s="6" t="str">
        <f>VLOOKUP($G679,Data!$A:$F,6,0)</f>
        <v>failed</v>
      </c>
      <c r="N679" s="6"/>
      <c r="O679" s="6"/>
    </row>
    <row r="680" spans="1:15" x14ac:dyDescent="0.45">
      <c r="A680" s="6" t="s">
        <v>8321</v>
      </c>
      <c r="B680" s="6" t="s">
        <v>8224</v>
      </c>
      <c r="C680" s="6" t="str">
        <f>VLOOKUP($B680,'Supplimental Sources'!$I$7:$K$27,2,0)</f>
        <v>United States</v>
      </c>
      <c r="D680" s="6" t="str">
        <f>VLOOKUP($B680,'Supplimental Sources'!$I$7:$K$27,3,0)</f>
        <v>United States</v>
      </c>
      <c r="E680" s="6" t="s">
        <v>8385</v>
      </c>
      <c r="F680" s="6" t="s">
        <v>8370</v>
      </c>
      <c r="G680" s="6">
        <v>666</v>
      </c>
      <c r="H680" s="29">
        <v>200000</v>
      </c>
      <c r="I680" s="29">
        <v>8</v>
      </c>
      <c r="J680" s="28">
        <v>30</v>
      </c>
      <c r="K680" s="6">
        <v>4</v>
      </c>
      <c r="M680" s="6" t="str">
        <f>VLOOKUP($G680,Data!$A:$F,6,0)</f>
        <v>failed</v>
      </c>
      <c r="N680" s="6"/>
      <c r="O680" s="6"/>
    </row>
    <row r="681" spans="1:15" x14ac:dyDescent="0.45">
      <c r="A681" s="6" t="s">
        <v>8321</v>
      </c>
      <c r="B681" s="6" t="s">
        <v>8237</v>
      </c>
      <c r="C681" s="6" t="str">
        <f>VLOOKUP($B681,'Supplimental Sources'!$I$7:$K$27,2,0)</f>
        <v>Italy</v>
      </c>
      <c r="D681" s="6" t="str">
        <f>VLOOKUP($B681,'Supplimental Sources'!$I$7:$K$27,3,0)</f>
        <v>European Union</v>
      </c>
      <c r="E681" s="6" t="s">
        <v>8387</v>
      </c>
      <c r="F681" s="6" t="s">
        <v>8372</v>
      </c>
      <c r="G681" s="6">
        <v>667</v>
      </c>
      <c r="H681" s="29">
        <v>50000</v>
      </c>
      <c r="I681" s="29">
        <v>5010</v>
      </c>
      <c r="J681" s="28">
        <v>40</v>
      </c>
      <c r="K681" s="6">
        <v>28</v>
      </c>
      <c r="M681" s="6" t="str">
        <f>VLOOKUP($G681,Data!$A:$F,6,0)</f>
        <v>failed</v>
      </c>
      <c r="N681" s="6"/>
      <c r="O681" s="6"/>
    </row>
    <row r="682" spans="1:15" x14ac:dyDescent="0.45">
      <c r="A682" s="6" t="s">
        <v>8321</v>
      </c>
      <c r="B682" s="6" t="s">
        <v>8224</v>
      </c>
      <c r="C682" s="6" t="str">
        <f>VLOOKUP($B682,'Supplimental Sources'!$I$7:$K$27,2,0)</f>
        <v>United States</v>
      </c>
      <c r="D682" s="6" t="str">
        <f>VLOOKUP($B682,'Supplimental Sources'!$I$7:$K$27,3,0)</f>
        <v>United States</v>
      </c>
      <c r="E682" s="6" t="s">
        <v>8386</v>
      </c>
      <c r="F682" s="6" t="s">
        <v>8378</v>
      </c>
      <c r="G682" s="6">
        <v>668</v>
      </c>
      <c r="H682" s="29">
        <v>15000</v>
      </c>
      <c r="I682" s="29">
        <v>684</v>
      </c>
      <c r="J682" s="28">
        <v>45</v>
      </c>
      <c r="K682" s="6">
        <v>25</v>
      </c>
      <c r="M682" s="6" t="str">
        <f>VLOOKUP($G682,Data!$A:$F,6,0)</f>
        <v>failed</v>
      </c>
      <c r="N682" s="6"/>
      <c r="O682" s="6"/>
    </row>
    <row r="683" spans="1:15" x14ac:dyDescent="0.45">
      <c r="A683" s="6" t="s">
        <v>8321</v>
      </c>
      <c r="B683" s="6" t="s">
        <v>8235</v>
      </c>
      <c r="C683" s="6" t="str">
        <f>VLOOKUP($B683,'Supplimental Sources'!$I$7:$K$27,2,0)</f>
        <v>Sweden</v>
      </c>
      <c r="D683" s="6" t="str">
        <f>VLOOKUP($B683,'Supplimental Sources'!$I$7:$K$27,3,0)</f>
        <v>European Union</v>
      </c>
      <c r="E683" s="6" t="s">
        <v>8387</v>
      </c>
      <c r="F683" s="6" t="s">
        <v>8380</v>
      </c>
      <c r="G683" s="6">
        <v>669</v>
      </c>
      <c r="H683" s="29">
        <v>200000</v>
      </c>
      <c r="I683" s="29">
        <v>43015</v>
      </c>
      <c r="J683" s="28">
        <v>30</v>
      </c>
      <c r="K683" s="6">
        <v>28</v>
      </c>
      <c r="M683" s="6" t="str">
        <f>VLOOKUP($G683,Data!$A:$F,6,0)</f>
        <v>failed</v>
      </c>
      <c r="N683" s="6"/>
      <c r="O683" s="6"/>
    </row>
    <row r="684" spans="1:15" x14ac:dyDescent="0.45">
      <c r="A684" s="6" t="s">
        <v>8321</v>
      </c>
      <c r="B684" s="6" t="s">
        <v>8237</v>
      </c>
      <c r="C684" s="6" t="str">
        <f>VLOOKUP($B684,'Supplimental Sources'!$I$7:$K$27,2,0)</f>
        <v>Italy</v>
      </c>
      <c r="D684" s="6" t="str">
        <f>VLOOKUP($B684,'Supplimental Sources'!$I$7:$K$27,3,0)</f>
        <v>European Union</v>
      </c>
      <c r="E684" s="6" t="s">
        <v>8387</v>
      </c>
      <c r="F684" s="6" t="s">
        <v>8369</v>
      </c>
      <c r="G684" s="6">
        <v>670</v>
      </c>
      <c r="H684" s="29">
        <v>90000</v>
      </c>
      <c r="I684" s="29">
        <v>26349</v>
      </c>
      <c r="J684" s="28">
        <v>33.630555555559113</v>
      </c>
      <c r="K684" s="6">
        <v>310</v>
      </c>
      <c r="M684" s="6" t="str">
        <f>VLOOKUP($G684,Data!$A:$F,6,0)</f>
        <v>failed</v>
      </c>
      <c r="N684" s="6"/>
      <c r="O684" s="6"/>
    </row>
    <row r="685" spans="1:15" x14ac:dyDescent="0.45">
      <c r="A685" s="6" t="s">
        <v>8321</v>
      </c>
      <c r="B685" s="6" t="s">
        <v>8224</v>
      </c>
      <c r="C685" s="6" t="str">
        <f>VLOOKUP($B685,'Supplimental Sources'!$I$7:$K$27,2,0)</f>
        <v>United States</v>
      </c>
      <c r="D685" s="6" t="str">
        <f>VLOOKUP($B685,'Supplimental Sources'!$I$7:$K$27,3,0)</f>
        <v>United States</v>
      </c>
      <c r="E685" s="6" t="s">
        <v>8385</v>
      </c>
      <c r="F685" s="6" t="s">
        <v>8381</v>
      </c>
      <c r="G685" s="6">
        <v>671</v>
      </c>
      <c r="H685" s="29">
        <v>30000</v>
      </c>
      <c r="I685" s="29">
        <v>11828</v>
      </c>
      <c r="J685" s="28">
        <v>33.473935185189475</v>
      </c>
      <c r="K685" s="6">
        <v>15</v>
      </c>
      <c r="M685" s="6" t="str">
        <f>VLOOKUP($G685,Data!$A:$F,6,0)</f>
        <v>failed</v>
      </c>
      <c r="N685" s="6"/>
      <c r="O685" s="6"/>
    </row>
    <row r="686" spans="1:15" x14ac:dyDescent="0.45">
      <c r="A686" s="6" t="s">
        <v>8321</v>
      </c>
      <c r="B686" s="6" t="s">
        <v>8224</v>
      </c>
      <c r="C686" s="6" t="str">
        <f>VLOOKUP($B686,'Supplimental Sources'!$I$7:$K$27,2,0)</f>
        <v>United States</v>
      </c>
      <c r="D686" s="6" t="str">
        <f>VLOOKUP($B686,'Supplimental Sources'!$I$7:$K$27,3,0)</f>
        <v>United States</v>
      </c>
      <c r="E686" s="6" t="s">
        <v>8385</v>
      </c>
      <c r="F686" s="6" t="s">
        <v>8381</v>
      </c>
      <c r="G686" s="6">
        <v>672</v>
      </c>
      <c r="H686" s="29">
        <v>50000</v>
      </c>
      <c r="I686" s="29">
        <v>10814</v>
      </c>
      <c r="J686" s="28">
        <v>30.988148148149776</v>
      </c>
      <c r="K686" s="6">
        <v>215</v>
      </c>
      <c r="M686" s="6" t="str">
        <f>VLOOKUP($G686,Data!$A:$F,6,0)</f>
        <v>failed</v>
      </c>
      <c r="N686" s="6"/>
      <c r="O686" s="6"/>
    </row>
    <row r="687" spans="1:15" x14ac:dyDescent="0.45">
      <c r="A687" s="6" t="s">
        <v>8321</v>
      </c>
      <c r="B687" s="6" t="s">
        <v>8224</v>
      </c>
      <c r="C687" s="6" t="str">
        <f>VLOOKUP($B687,'Supplimental Sources'!$I$7:$K$27,2,0)</f>
        <v>United States</v>
      </c>
      <c r="D687" s="6" t="str">
        <f>VLOOKUP($B687,'Supplimental Sources'!$I$7:$K$27,3,0)</f>
        <v>United States</v>
      </c>
      <c r="E687" s="6" t="s">
        <v>8385</v>
      </c>
      <c r="F687" s="6" t="s">
        <v>8370</v>
      </c>
      <c r="G687" s="6">
        <v>673</v>
      </c>
      <c r="H687" s="29">
        <v>100000</v>
      </c>
      <c r="I687" s="29">
        <v>205</v>
      </c>
      <c r="J687" s="28">
        <v>45</v>
      </c>
      <c r="K687" s="6">
        <v>3</v>
      </c>
      <c r="M687" s="6" t="str">
        <f>VLOOKUP($G687,Data!$A:$F,6,0)</f>
        <v>failed</v>
      </c>
      <c r="N687" s="6"/>
      <c r="O687" s="6"/>
    </row>
    <row r="688" spans="1:15" x14ac:dyDescent="0.45">
      <c r="A688" s="6" t="s">
        <v>8321</v>
      </c>
      <c r="B688" s="6" t="s">
        <v>8224</v>
      </c>
      <c r="C688" s="6" t="str">
        <f>VLOOKUP($B688,'Supplimental Sources'!$I$7:$K$27,2,0)</f>
        <v>United States</v>
      </c>
      <c r="D688" s="6" t="str">
        <f>VLOOKUP($B688,'Supplimental Sources'!$I$7:$K$27,3,0)</f>
        <v>United States</v>
      </c>
      <c r="E688" s="6" t="s">
        <v>8385</v>
      </c>
      <c r="F688" s="6" t="s">
        <v>8380</v>
      </c>
      <c r="G688" s="6">
        <v>674</v>
      </c>
      <c r="H688" s="29">
        <v>50000</v>
      </c>
      <c r="I688" s="29">
        <v>15</v>
      </c>
      <c r="J688" s="28">
        <v>60</v>
      </c>
      <c r="K688" s="6">
        <v>2</v>
      </c>
      <c r="M688" s="6" t="str">
        <f>VLOOKUP($G688,Data!$A:$F,6,0)</f>
        <v>failed</v>
      </c>
      <c r="N688" s="6"/>
      <c r="O688" s="6"/>
    </row>
    <row r="689" spans="1:15" x14ac:dyDescent="0.45">
      <c r="A689" s="6" t="s">
        <v>8321</v>
      </c>
      <c r="B689" s="6" t="s">
        <v>8224</v>
      </c>
      <c r="C689" s="6" t="str">
        <f>VLOOKUP($B689,'Supplimental Sources'!$I$7:$K$27,2,0)</f>
        <v>United States</v>
      </c>
      <c r="D689" s="6" t="str">
        <f>VLOOKUP($B689,'Supplimental Sources'!$I$7:$K$27,3,0)</f>
        <v>United States</v>
      </c>
      <c r="E689" s="6" t="s">
        <v>8385</v>
      </c>
      <c r="F689" s="6" t="s">
        <v>8381</v>
      </c>
      <c r="G689" s="6">
        <v>675</v>
      </c>
      <c r="H689" s="29">
        <v>6000</v>
      </c>
      <c r="I689" s="29">
        <v>891</v>
      </c>
      <c r="J689" s="28">
        <v>29.360370370370219</v>
      </c>
      <c r="K689" s="6">
        <v>26</v>
      </c>
      <c r="M689" s="6" t="str">
        <f>VLOOKUP($G689,Data!$A:$F,6,0)</f>
        <v>failed</v>
      </c>
      <c r="N689" s="6"/>
      <c r="O689" s="6"/>
    </row>
    <row r="690" spans="1:15" x14ac:dyDescent="0.45">
      <c r="A690" s="6" t="s">
        <v>8321</v>
      </c>
      <c r="B690" s="6" t="s">
        <v>8229</v>
      </c>
      <c r="C690" s="6" t="str">
        <f>VLOOKUP($B690,'Supplimental Sources'!$I$7:$K$27,2,0)</f>
        <v>Canada</v>
      </c>
      <c r="D690" s="6" t="str">
        <f>VLOOKUP($B690,'Supplimental Sources'!$I$7:$K$27,3,0)</f>
        <v>Canada</v>
      </c>
      <c r="E690" s="6" t="s">
        <v>8386</v>
      </c>
      <c r="F690" s="6" t="s">
        <v>8376</v>
      </c>
      <c r="G690" s="6">
        <v>676</v>
      </c>
      <c r="H690" s="29">
        <v>100000</v>
      </c>
      <c r="I690" s="29">
        <v>1471</v>
      </c>
      <c r="J690" s="28">
        <v>30</v>
      </c>
      <c r="K690" s="6">
        <v>24</v>
      </c>
      <c r="M690" s="6" t="str">
        <f>VLOOKUP($G690,Data!$A:$F,6,0)</f>
        <v>failed</v>
      </c>
      <c r="N690" s="6"/>
      <c r="O690" s="6"/>
    </row>
    <row r="691" spans="1:15" x14ac:dyDescent="0.45">
      <c r="A691" s="6" t="s">
        <v>8321</v>
      </c>
      <c r="B691" s="6" t="s">
        <v>8237</v>
      </c>
      <c r="C691" s="6" t="str">
        <f>VLOOKUP($B691,'Supplimental Sources'!$I$7:$K$27,2,0)</f>
        <v>Italy</v>
      </c>
      <c r="D691" s="6" t="str">
        <f>VLOOKUP($B691,'Supplimental Sources'!$I$7:$K$27,3,0)</f>
        <v>European Union</v>
      </c>
      <c r="E691" s="6" t="s">
        <v>8387</v>
      </c>
      <c r="F691" s="6" t="s">
        <v>8369</v>
      </c>
      <c r="G691" s="6">
        <v>677</v>
      </c>
      <c r="H691" s="29">
        <v>50000</v>
      </c>
      <c r="I691" s="29">
        <v>12792</v>
      </c>
      <c r="J691" s="28">
        <v>45</v>
      </c>
      <c r="K691" s="6">
        <v>96</v>
      </c>
      <c r="M691" s="6" t="str">
        <f>VLOOKUP($G691,Data!$A:$F,6,0)</f>
        <v>failed</v>
      </c>
      <c r="N691" s="6"/>
      <c r="O691" s="6"/>
    </row>
    <row r="692" spans="1:15" x14ac:dyDescent="0.45">
      <c r="A692" s="6" t="s">
        <v>8321</v>
      </c>
      <c r="B692" s="6" t="s">
        <v>8224</v>
      </c>
      <c r="C692" s="6" t="str">
        <f>VLOOKUP($B692,'Supplimental Sources'!$I$7:$K$27,2,0)</f>
        <v>United States</v>
      </c>
      <c r="D692" s="6" t="str">
        <f>VLOOKUP($B692,'Supplimental Sources'!$I$7:$K$27,3,0)</f>
        <v>United States</v>
      </c>
      <c r="E692" s="6" t="s">
        <v>8387</v>
      </c>
      <c r="F692" s="6" t="s">
        <v>8379</v>
      </c>
      <c r="G692" s="6">
        <v>678</v>
      </c>
      <c r="H692" s="29">
        <v>29000</v>
      </c>
      <c r="I692" s="29">
        <v>1108</v>
      </c>
      <c r="J692" s="28">
        <v>30</v>
      </c>
      <c r="K692" s="6">
        <v>17</v>
      </c>
      <c r="M692" s="6" t="str">
        <f>VLOOKUP($G692,Data!$A:$F,6,0)</f>
        <v>failed</v>
      </c>
      <c r="N692" s="6"/>
      <c r="O692" s="6"/>
    </row>
    <row r="693" spans="1:15" x14ac:dyDescent="0.45">
      <c r="A693" s="6" t="s">
        <v>8321</v>
      </c>
      <c r="B693" s="6" t="s">
        <v>8224</v>
      </c>
      <c r="C693" s="6" t="str">
        <f>VLOOKUP($B693,'Supplimental Sources'!$I$7:$K$27,2,0)</f>
        <v>United States</v>
      </c>
      <c r="D693" s="6" t="str">
        <f>VLOOKUP($B693,'Supplimental Sources'!$I$7:$K$27,3,0)</f>
        <v>United States</v>
      </c>
      <c r="E693" s="6" t="s">
        <v>8387</v>
      </c>
      <c r="F693" s="6" t="s">
        <v>8370</v>
      </c>
      <c r="G693" s="6">
        <v>679</v>
      </c>
      <c r="H693" s="29">
        <v>57000</v>
      </c>
      <c r="I693" s="29">
        <v>8827</v>
      </c>
      <c r="J693" s="28">
        <v>60</v>
      </c>
      <c r="K693" s="6">
        <v>94</v>
      </c>
      <c r="M693" s="6" t="str">
        <f>VLOOKUP($G693,Data!$A:$F,6,0)</f>
        <v>failed</v>
      </c>
      <c r="N693" s="6"/>
      <c r="O693" s="6"/>
    </row>
    <row r="694" spans="1:15" x14ac:dyDescent="0.45">
      <c r="A694" s="6" t="s">
        <v>8321</v>
      </c>
      <c r="B694" s="6" t="s">
        <v>8224</v>
      </c>
      <c r="C694" s="6" t="str">
        <f>VLOOKUP($B694,'Supplimental Sources'!$I$7:$K$27,2,0)</f>
        <v>United States</v>
      </c>
      <c r="D694" s="6" t="str">
        <f>VLOOKUP($B694,'Supplimental Sources'!$I$7:$K$27,3,0)</f>
        <v>United States</v>
      </c>
      <c r="E694" s="6" t="s">
        <v>8385</v>
      </c>
      <c r="F694" s="6" t="s">
        <v>8371</v>
      </c>
      <c r="G694" s="6">
        <v>680</v>
      </c>
      <c r="H694" s="29">
        <v>75000</v>
      </c>
      <c r="I694" s="29">
        <v>19434</v>
      </c>
      <c r="J694" s="28">
        <v>35</v>
      </c>
      <c r="K694" s="6">
        <v>129</v>
      </c>
      <c r="M694" s="6" t="str">
        <f>VLOOKUP($G694,Data!$A:$F,6,0)</f>
        <v>failed</v>
      </c>
      <c r="N694" s="6"/>
      <c r="O694" s="6"/>
    </row>
    <row r="695" spans="1:15" x14ac:dyDescent="0.45">
      <c r="A695" s="6" t="s">
        <v>8321</v>
      </c>
      <c r="B695" s="6" t="s">
        <v>8224</v>
      </c>
      <c r="C695" s="6" t="str">
        <f>VLOOKUP($B695,'Supplimental Sources'!$I$7:$K$27,2,0)</f>
        <v>United States</v>
      </c>
      <c r="D695" s="6" t="str">
        <f>VLOOKUP($B695,'Supplimental Sources'!$I$7:$K$27,3,0)</f>
        <v>United States</v>
      </c>
      <c r="E695" s="6" t="s">
        <v>8387</v>
      </c>
      <c r="F695" s="6" t="s">
        <v>8372</v>
      </c>
      <c r="G695" s="6">
        <v>681</v>
      </c>
      <c r="H695" s="29">
        <v>2500</v>
      </c>
      <c r="I695" s="29">
        <v>1</v>
      </c>
      <c r="J695" s="28">
        <v>30</v>
      </c>
      <c r="K695" s="6">
        <v>1</v>
      </c>
      <c r="M695" s="6" t="str">
        <f>VLOOKUP($G695,Data!$A:$F,6,0)</f>
        <v>failed</v>
      </c>
      <c r="N695" s="6"/>
      <c r="O695" s="6"/>
    </row>
    <row r="696" spans="1:15" x14ac:dyDescent="0.45">
      <c r="A696" s="6" t="s">
        <v>8321</v>
      </c>
      <c r="B696" s="6" t="s">
        <v>8224</v>
      </c>
      <c r="C696" s="6" t="str">
        <f>VLOOKUP($B696,'Supplimental Sources'!$I$7:$K$27,2,0)</f>
        <v>United States</v>
      </c>
      <c r="D696" s="6" t="str">
        <f>VLOOKUP($B696,'Supplimental Sources'!$I$7:$K$27,3,0)</f>
        <v>United States</v>
      </c>
      <c r="E696" s="6" t="s">
        <v>8388</v>
      </c>
      <c r="F696" s="6" t="s">
        <v>8377</v>
      </c>
      <c r="G696" s="6">
        <v>682</v>
      </c>
      <c r="H696" s="29">
        <v>50000</v>
      </c>
      <c r="I696" s="29">
        <v>53</v>
      </c>
      <c r="J696" s="28">
        <v>29.958333333335759</v>
      </c>
      <c r="K696" s="6">
        <v>4</v>
      </c>
      <c r="M696" s="6" t="str">
        <f>VLOOKUP($G696,Data!$A:$F,6,0)</f>
        <v>failed</v>
      </c>
      <c r="N696" s="6"/>
      <c r="O696" s="6"/>
    </row>
    <row r="697" spans="1:15" x14ac:dyDescent="0.45">
      <c r="A697" s="6" t="s">
        <v>8321</v>
      </c>
      <c r="B697" s="6" t="s">
        <v>8224</v>
      </c>
      <c r="C697" s="6" t="str">
        <f>VLOOKUP($B697,'Supplimental Sources'!$I$7:$K$27,2,0)</f>
        <v>United States</v>
      </c>
      <c r="D697" s="6" t="str">
        <f>VLOOKUP($B697,'Supplimental Sources'!$I$7:$K$27,3,0)</f>
        <v>United States</v>
      </c>
      <c r="E697" s="6" t="s">
        <v>8387</v>
      </c>
      <c r="F697" s="6" t="s">
        <v>8372</v>
      </c>
      <c r="G697" s="6">
        <v>683</v>
      </c>
      <c r="H697" s="29">
        <v>35000</v>
      </c>
      <c r="I697" s="29">
        <v>298</v>
      </c>
      <c r="J697" s="28">
        <v>40</v>
      </c>
      <c r="K697" s="6">
        <v>3</v>
      </c>
      <c r="M697" s="6" t="str">
        <f>VLOOKUP($G697,Data!$A:$F,6,0)</f>
        <v>failed</v>
      </c>
      <c r="N697" s="6"/>
      <c r="O697" s="6"/>
    </row>
    <row r="698" spans="1:15" x14ac:dyDescent="0.45">
      <c r="A698" s="6" t="s">
        <v>8321</v>
      </c>
      <c r="B698" s="6" t="s">
        <v>8224</v>
      </c>
      <c r="C698" s="6" t="str">
        <f>VLOOKUP($B698,'Supplimental Sources'!$I$7:$K$27,2,0)</f>
        <v>United States</v>
      </c>
      <c r="D698" s="6" t="str">
        <f>VLOOKUP($B698,'Supplimental Sources'!$I$7:$K$27,3,0)</f>
        <v>United States</v>
      </c>
      <c r="E698" s="6" t="s">
        <v>8385</v>
      </c>
      <c r="F698" s="6" t="s">
        <v>8380</v>
      </c>
      <c r="G698" s="6">
        <v>684</v>
      </c>
      <c r="H698" s="29">
        <v>320000</v>
      </c>
      <c r="I698" s="29">
        <v>23948</v>
      </c>
      <c r="J698" s="28">
        <v>35.65172453703417</v>
      </c>
      <c r="K698" s="6">
        <v>135</v>
      </c>
      <c r="M698" s="6" t="str">
        <f>VLOOKUP($G698,Data!$A:$F,6,0)</f>
        <v>failed</v>
      </c>
      <c r="N698" s="6"/>
      <c r="O698" s="6"/>
    </row>
    <row r="699" spans="1:15" x14ac:dyDescent="0.45">
      <c r="A699" s="6" t="s">
        <v>8321</v>
      </c>
      <c r="B699" s="6" t="s">
        <v>8224</v>
      </c>
      <c r="C699" s="6" t="str">
        <f>VLOOKUP($B699,'Supplimental Sources'!$I$7:$K$27,2,0)</f>
        <v>United States</v>
      </c>
      <c r="D699" s="6" t="str">
        <f>VLOOKUP($B699,'Supplimental Sources'!$I$7:$K$27,3,0)</f>
        <v>United States</v>
      </c>
      <c r="E699" s="6" t="s">
        <v>8385</v>
      </c>
      <c r="F699" s="6" t="s">
        <v>8374</v>
      </c>
      <c r="G699" s="6">
        <v>685</v>
      </c>
      <c r="H699" s="29">
        <v>2000</v>
      </c>
      <c r="I699" s="29">
        <v>553</v>
      </c>
      <c r="J699" s="28">
        <v>45</v>
      </c>
      <c r="K699" s="6">
        <v>10</v>
      </c>
      <c r="M699" s="6" t="str">
        <f>VLOOKUP($G699,Data!$A:$F,6,0)</f>
        <v>failed</v>
      </c>
      <c r="N699" s="6"/>
      <c r="O699" s="6"/>
    </row>
    <row r="700" spans="1:15" x14ac:dyDescent="0.45">
      <c r="A700" s="6" t="s">
        <v>8321</v>
      </c>
      <c r="B700" s="6" t="s">
        <v>8237</v>
      </c>
      <c r="C700" s="6" t="str">
        <f>VLOOKUP($B700,'Supplimental Sources'!$I$7:$K$27,2,0)</f>
        <v>Italy</v>
      </c>
      <c r="D700" s="6" t="str">
        <f>VLOOKUP($B700,'Supplimental Sources'!$I$7:$K$27,3,0)</f>
        <v>European Union</v>
      </c>
      <c r="E700" s="6" t="s">
        <v>8386</v>
      </c>
      <c r="F700" s="6" t="s">
        <v>8370</v>
      </c>
      <c r="G700" s="6">
        <v>686</v>
      </c>
      <c r="H700" s="29">
        <v>500000</v>
      </c>
      <c r="I700" s="29">
        <v>0</v>
      </c>
      <c r="J700" s="28">
        <v>30</v>
      </c>
      <c r="K700" s="6">
        <v>0</v>
      </c>
      <c r="M700" s="6" t="str">
        <f>VLOOKUP($G700,Data!$A:$F,6,0)</f>
        <v>failed</v>
      </c>
      <c r="N700" s="6"/>
      <c r="O700" s="6"/>
    </row>
    <row r="701" spans="1:15" x14ac:dyDescent="0.45">
      <c r="A701" s="6" t="s">
        <v>8321</v>
      </c>
      <c r="B701" s="6" t="s">
        <v>8238</v>
      </c>
      <c r="C701" s="6" t="str">
        <f>VLOOKUP($B701,'Supplimental Sources'!$I$7:$K$27,2,0)</f>
        <v>Mexico</v>
      </c>
      <c r="D701" s="6" t="str">
        <f>VLOOKUP($B701,'Supplimental Sources'!$I$7:$K$27,3,0)</f>
        <v>Mexico</v>
      </c>
      <c r="E701" s="6" t="s">
        <v>8387</v>
      </c>
      <c r="F701" s="6" t="s">
        <v>8381</v>
      </c>
      <c r="G701" s="6">
        <v>687</v>
      </c>
      <c r="H701" s="29">
        <v>100000</v>
      </c>
      <c r="I701" s="29">
        <v>3550</v>
      </c>
      <c r="J701" s="28">
        <v>60</v>
      </c>
      <c r="K701" s="6">
        <v>6</v>
      </c>
      <c r="M701" s="6" t="str">
        <f>VLOOKUP($G701,Data!$A:$F,6,0)</f>
        <v>failed</v>
      </c>
      <c r="N701" s="6"/>
      <c r="O701" s="6"/>
    </row>
    <row r="702" spans="1:15" x14ac:dyDescent="0.45">
      <c r="A702" s="6" t="s">
        <v>8321</v>
      </c>
      <c r="B702" s="6" t="s">
        <v>8224</v>
      </c>
      <c r="C702" s="6" t="str">
        <f>VLOOKUP($B702,'Supplimental Sources'!$I$7:$K$27,2,0)</f>
        <v>United States</v>
      </c>
      <c r="D702" s="6" t="str">
        <f>VLOOKUP($B702,'Supplimental Sources'!$I$7:$K$27,3,0)</f>
        <v>United States</v>
      </c>
      <c r="E702" s="6" t="s">
        <v>8386</v>
      </c>
      <c r="F702" s="6" t="s">
        <v>8372</v>
      </c>
      <c r="G702" s="6">
        <v>688</v>
      </c>
      <c r="H702" s="29">
        <v>20000</v>
      </c>
      <c r="I702" s="29">
        <v>14598</v>
      </c>
      <c r="J702" s="28">
        <v>30</v>
      </c>
      <c r="K702" s="6">
        <v>36</v>
      </c>
      <c r="M702" s="6" t="str">
        <f>VLOOKUP($G702,Data!$A:$F,6,0)</f>
        <v>failed</v>
      </c>
      <c r="N702" s="6"/>
      <c r="O702" s="6"/>
    </row>
    <row r="703" spans="1:15" x14ac:dyDescent="0.45">
      <c r="A703" s="6" t="s">
        <v>8321</v>
      </c>
      <c r="B703" s="6" t="s">
        <v>8224</v>
      </c>
      <c r="C703" s="6" t="str">
        <f>VLOOKUP($B703,'Supplimental Sources'!$I$7:$K$27,2,0)</f>
        <v>United States</v>
      </c>
      <c r="D703" s="6" t="str">
        <f>VLOOKUP($B703,'Supplimental Sources'!$I$7:$K$27,3,0)</f>
        <v>United States</v>
      </c>
      <c r="E703" s="6" t="s">
        <v>8387</v>
      </c>
      <c r="F703" s="6" t="s">
        <v>8374</v>
      </c>
      <c r="G703" s="6">
        <v>689</v>
      </c>
      <c r="H703" s="29">
        <v>200000</v>
      </c>
      <c r="I703" s="29">
        <v>115297.5</v>
      </c>
      <c r="J703" s="28">
        <v>36.539849537039117</v>
      </c>
      <c r="K703" s="6">
        <v>336</v>
      </c>
      <c r="M703" s="6" t="str">
        <f>VLOOKUP($G703,Data!$A:$F,6,0)</f>
        <v>failed</v>
      </c>
      <c r="N703" s="6"/>
      <c r="O703" s="6"/>
    </row>
    <row r="704" spans="1:15" x14ac:dyDescent="0.45">
      <c r="A704" s="6" t="s">
        <v>8321</v>
      </c>
      <c r="B704" s="6" t="s">
        <v>8224</v>
      </c>
      <c r="C704" s="6" t="str">
        <f>VLOOKUP($B704,'Supplimental Sources'!$I$7:$K$27,2,0)</f>
        <v>United States</v>
      </c>
      <c r="D704" s="6" t="str">
        <f>VLOOKUP($B704,'Supplimental Sources'!$I$7:$K$27,3,0)</f>
        <v>United States</v>
      </c>
      <c r="E704" s="6" t="s">
        <v>8387</v>
      </c>
      <c r="F704" s="6" t="s">
        <v>8370</v>
      </c>
      <c r="G704" s="6">
        <v>690</v>
      </c>
      <c r="H704" s="29">
        <v>20000</v>
      </c>
      <c r="I704" s="29">
        <v>2468</v>
      </c>
      <c r="J704" s="28">
        <v>42.615266203705687</v>
      </c>
      <c r="K704" s="6">
        <v>34</v>
      </c>
      <c r="M704" s="6" t="str">
        <f>VLOOKUP($G704,Data!$A:$F,6,0)</f>
        <v>failed</v>
      </c>
      <c r="N704" s="6"/>
      <c r="O704" s="6"/>
    </row>
    <row r="705" spans="1:15" x14ac:dyDescent="0.45">
      <c r="A705" s="6" t="s">
        <v>8321</v>
      </c>
      <c r="B705" s="6" t="s">
        <v>8224</v>
      </c>
      <c r="C705" s="6" t="str">
        <f>VLOOKUP($B705,'Supplimental Sources'!$I$7:$K$27,2,0)</f>
        <v>United States</v>
      </c>
      <c r="D705" s="6" t="str">
        <f>VLOOKUP($B705,'Supplimental Sources'!$I$7:$K$27,3,0)</f>
        <v>United States</v>
      </c>
      <c r="E705" s="6" t="s">
        <v>8386</v>
      </c>
      <c r="F705" s="6" t="s">
        <v>8380</v>
      </c>
      <c r="G705" s="6">
        <v>691</v>
      </c>
      <c r="H705" s="29">
        <v>50000</v>
      </c>
      <c r="I705" s="29">
        <v>260</v>
      </c>
      <c r="J705" s="28">
        <v>28</v>
      </c>
      <c r="K705" s="6">
        <v>10</v>
      </c>
      <c r="M705" s="6" t="str">
        <f>VLOOKUP($G705,Data!$A:$F,6,0)</f>
        <v>failed</v>
      </c>
      <c r="N705" s="6"/>
      <c r="O705" s="6"/>
    </row>
    <row r="706" spans="1:15" x14ac:dyDescent="0.45">
      <c r="A706" s="6" t="s">
        <v>8321</v>
      </c>
      <c r="B706" s="6" t="s">
        <v>8225</v>
      </c>
      <c r="C706" s="6" t="str">
        <f>VLOOKUP($B706,'Supplimental Sources'!$I$7:$K$27,2,0)</f>
        <v>United Kingdom</v>
      </c>
      <c r="D706" s="6" t="str">
        <f>VLOOKUP($B706,'Supplimental Sources'!$I$7:$K$27,3,0)</f>
        <v>United Kingdom</v>
      </c>
      <c r="E706" s="6" t="s">
        <v>8387</v>
      </c>
      <c r="F706" s="6" t="s">
        <v>8374</v>
      </c>
      <c r="G706" s="6">
        <v>692</v>
      </c>
      <c r="H706" s="29">
        <v>20000</v>
      </c>
      <c r="I706" s="29">
        <v>1306</v>
      </c>
      <c r="J706" s="28">
        <v>30</v>
      </c>
      <c r="K706" s="6">
        <v>201</v>
      </c>
      <c r="M706" s="6" t="str">
        <f>VLOOKUP($G706,Data!$A:$F,6,0)</f>
        <v>failed</v>
      </c>
      <c r="N706" s="6"/>
      <c r="O706" s="6"/>
    </row>
    <row r="707" spans="1:15" x14ac:dyDescent="0.45">
      <c r="A707" s="6" t="s">
        <v>8321</v>
      </c>
      <c r="B707" s="6" t="s">
        <v>8224</v>
      </c>
      <c r="C707" s="6" t="str">
        <f>VLOOKUP($B707,'Supplimental Sources'!$I$7:$K$27,2,0)</f>
        <v>United States</v>
      </c>
      <c r="D707" s="6" t="str">
        <f>VLOOKUP($B707,'Supplimental Sources'!$I$7:$K$27,3,0)</f>
        <v>United States</v>
      </c>
      <c r="E707" s="6" t="s">
        <v>8386</v>
      </c>
      <c r="F707" s="6" t="s">
        <v>8378</v>
      </c>
      <c r="G707" s="6">
        <v>693</v>
      </c>
      <c r="H707" s="29">
        <v>100000</v>
      </c>
      <c r="I707" s="29">
        <v>35338</v>
      </c>
      <c r="J707" s="28">
        <v>30</v>
      </c>
      <c r="K707" s="6">
        <v>296</v>
      </c>
      <c r="M707" s="6" t="str">
        <f>VLOOKUP($G707,Data!$A:$F,6,0)</f>
        <v>failed</v>
      </c>
      <c r="N707" s="6"/>
      <c r="O707" s="6"/>
    </row>
    <row r="708" spans="1:15" x14ac:dyDescent="0.45">
      <c r="A708" s="6" t="s">
        <v>8321</v>
      </c>
      <c r="B708" s="6" t="s">
        <v>8224</v>
      </c>
      <c r="C708" s="6" t="str">
        <f>VLOOKUP($B708,'Supplimental Sources'!$I$7:$K$27,2,0)</f>
        <v>United States</v>
      </c>
      <c r="D708" s="6" t="str">
        <f>VLOOKUP($B708,'Supplimental Sources'!$I$7:$K$27,3,0)</f>
        <v>United States</v>
      </c>
      <c r="E708" s="6" t="s">
        <v>8388</v>
      </c>
      <c r="F708" s="6" t="s">
        <v>8376</v>
      </c>
      <c r="G708" s="6">
        <v>694</v>
      </c>
      <c r="H708" s="29">
        <v>150000</v>
      </c>
      <c r="I708" s="29">
        <v>590</v>
      </c>
      <c r="J708" s="28">
        <v>30</v>
      </c>
      <c r="K708" s="6">
        <v>7</v>
      </c>
      <c r="M708" s="6" t="str">
        <f>VLOOKUP($G708,Data!$A:$F,6,0)</f>
        <v>failed</v>
      </c>
      <c r="N708" s="6"/>
      <c r="O708" s="6"/>
    </row>
    <row r="709" spans="1:15" x14ac:dyDescent="0.45">
      <c r="A709" s="6" t="s">
        <v>8321</v>
      </c>
      <c r="B709" s="6" t="s">
        <v>8224</v>
      </c>
      <c r="C709" s="6" t="str">
        <f>VLOOKUP($B709,'Supplimental Sources'!$I$7:$K$27,2,0)</f>
        <v>United States</v>
      </c>
      <c r="D709" s="6" t="str">
        <f>VLOOKUP($B709,'Supplimental Sources'!$I$7:$K$27,3,0)</f>
        <v>United States</v>
      </c>
      <c r="E709" s="6" t="s">
        <v>8385</v>
      </c>
      <c r="F709" s="6" t="s">
        <v>8373</v>
      </c>
      <c r="G709" s="6">
        <v>695</v>
      </c>
      <c r="H709" s="29">
        <v>60000</v>
      </c>
      <c r="I709" s="29">
        <v>636</v>
      </c>
      <c r="J709" s="28">
        <v>30</v>
      </c>
      <c r="K709" s="6">
        <v>7</v>
      </c>
      <c r="M709" s="6" t="str">
        <f>VLOOKUP($G709,Data!$A:$F,6,0)</f>
        <v>failed</v>
      </c>
      <c r="N709" s="6"/>
      <c r="O709" s="6"/>
    </row>
    <row r="710" spans="1:15" x14ac:dyDescent="0.45">
      <c r="A710" s="6" t="s">
        <v>8321</v>
      </c>
      <c r="B710" s="6" t="s">
        <v>8233</v>
      </c>
      <c r="C710" s="6" t="str">
        <f>VLOOKUP($B710,'Supplimental Sources'!$I$7:$K$27,2,0)</f>
        <v>Netherlands</v>
      </c>
      <c r="D710" s="6" t="str">
        <f>VLOOKUP($B710,'Supplimental Sources'!$I$7:$K$27,3,0)</f>
        <v>European Union</v>
      </c>
      <c r="E710" s="6" t="s">
        <v>8385</v>
      </c>
      <c r="F710" s="6" t="s">
        <v>8380</v>
      </c>
      <c r="G710" s="6">
        <v>696</v>
      </c>
      <c r="H710" s="29">
        <v>175000</v>
      </c>
      <c r="I710" s="29">
        <v>1</v>
      </c>
      <c r="J710" s="28">
        <v>30</v>
      </c>
      <c r="K710" s="6">
        <v>1</v>
      </c>
      <c r="M710" s="6" t="str">
        <f>VLOOKUP($G710,Data!$A:$F,6,0)</f>
        <v>failed</v>
      </c>
      <c r="N710" s="6"/>
      <c r="O710" s="6"/>
    </row>
    <row r="711" spans="1:15" x14ac:dyDescent="0.45">
      <c r="A711" s="6" t="s">
        <v>8321</v>
      </c>
      <c r="B711" s="6" t="s">
        <v>8236</v>
      </c>
      <c r="C711" s="6" t="str">
        <f>VLOOKUP($B711,'Supplimental Sources'!$I$7:$K$27,2,0)</f>
        <v>Germany</v>
      </c>
      <c r="D711" s="6" t="str">
        <f>VLOOKUP($B711,'Supplimental Sources'!$I$7:$K$27,3,0)</f>
        <v>European Union</v>
      </c>
      <c r="E711" s="6" t="s">
        <v>8387</v>
      </c>
      <c r="F711" s="6" t="s">
        <v>8376</v>
      </c>
      <c r="G711" s="6">
        <v>697</v>
      </c>
      <c r="H711" s="29">
        <v>5000</v>
      </c>
      <c r="I711" s="29">
        <v>2319</v>
      </c>
      <c r="J711" s="28">
        <v>15</v>
      </c>
      <c r="K711" s="6">
        <v>114</v>
      </c>
      <c r="M711" s="6" t="str">
        <f>VLOOKUP($G711,Data!$A:$F,6,0)</f>
        <v>failed</v>
      </c>
      <c r="N711" s="6"/>
      <c r="O711" s="6"/>
    </row>
    <row r="712" spans="1:15" x14ac:dyDescent="0.45">
      <c r="A712" s="6" t="s">
        <v>8321</v>
      </c>
      <c r="B712" s="6" t="s">
        <v>8224</v>
      </c>
      <c r="C712" s="6" t="str">
        <f>VLOOKUP($B712,'Supplimental Sources'!$I$7:$K$27,2,0)</f>
        <v>United States</v>
      </c>
      <c r="D712" s="6" t="str">
        <f>VLOOKUP($B712,'Supplimental Sources'!$I$7:$K$27,3,0)</f>
        <v>United States</v>
      </c>
      <c r="E712" s="6" t="s">
        <v>8385</v>
      </c>
      <c r="F712" s="6" t="s">
        <v>8371</v>
      </c>
      <c r="G712" s="6">
        <v>698</v>
      </c>
      <c r="H712" s="29">
        <v>100000</v>
      </c>
      <c r="I712" s="29">
        <v>15390</v>
      </c>
      <c r="J712" s="28">
        <v>33.152256944442343</v>
      </c>
      <c r="K712" s="6">
        <v>29</v>
      </c>
      <c r="M712" s="6" t="str">
        <f>VLOOKUP($G712,Data!$A:$F,6,0)</f>
        <v>failed</v>
      </c>
      <c r="N712" s="6"/>
      <c r="O712" s="6"/>
    </row>
    <row r="713" spans="1:15" x14ac:dyDescent="0.45">
      <c r="A713" s="6" t="s">
        <v>8321</v>
      </c>
      <c r="B713" s="6" t="s">
        <v>8224</v>
      </c>
      <c r="C713" s="6" t="str">
        <f>VLOOKUP($B713,'Supplimental Sources'!$I$7:$K$27,2,0)</f>
        <v>United States</v>
      </c>
      <c r="D713" s="6" t="str">
        <f>VLOOKUP($B713,'Supplimental Sources'!$I$7:$K$27,3,0)</f>
        <v>United States</v>
      </c>
      <c r="E713" s="6" t="s">
        <v>8384</v>
      </c>
      <c r="F713" s="6" t="s">
        <v>8373</v>
      </c>
      <c r="G713" s="6">
        <v>699</v>
      </c>
      <c r="H713" s="29">
        <v>130000</v>
      </c>
      <c r="I713" s="29">
        <v>107148.74</v>
      </c>
      <c r="J713" s="28">
        <v>37.18115740740177</v>
      </c>
      <c r="K713" s="6">
        <v>890</v>
      </c>
      <c r="M713" s="6" t="str">
        <f>VLOOKUP($G713,Data!$A:$F,6,0)</f>
        <v>failed</v>
      </c>
      <c r="N713" s="6"/>
      <c r="O713" s="6"/>
    </row>
    <row r="714" spans="1:15" x14ac:dyDescent="0.45">
      <c r="A714" s="6" t="s">
        <v>8321</v>
      </c>
      <c r="B714" s="6" t="s">
        <v>8227</v>
      </c>
      <c r="C714" s="6" t="str">
        <f>VLOOKUP($B714,'Supplimental Sources'!$I$7:$K$27,2,0)</f>
        <v>Spain</v>
      </c>
      <c r="D714" s="6" t="str">
        <f>VLOOKUP($B714,'Supplimental Sources'!$I$7:$K$27,3,0)</f>
        <v>European Union</v>
      </c>
      <c r="E714" s="6" t="s">
        <v>8387</v>
      </c>
      <c r="F714" s="6" t="s">
        <v>8381</v>
      </c>
      <c r="G714" s="6">
        <v>700</v>
      </c>
      <c r="H714" s="29">
        <v>15000</v>
      </c>
      <c r="I714" s="29">
        <v>403</v>
      </c>
      <c r="J714" s="28">
        <v>30</v>
      </c>
      <c r="K714" s="6">
        <v>31</v>
      </c>
      <c r="M714" s="6" t="str">
        <f>VLOOKUP($G714,Data!$A:$F,6,0)</f>
        <v>failed</v>
      </c>
      <c r="N714" s="6"/>
      <c r="O714" s="6"/>
    </row>
    <row r="715" spans="1:15" x14ac:dyDescent="0.45">
      <c r="A715" s="6" t="s">
        <v>8321</v>
      </c>
      <c r="B715" s="6" t="s">
        <v>8225</v>
      </c>
      <c r="C715" s="6" t="str">
        <f>VLOOKUP($B715,'Supplimental Sources'!$I$7:$K$27,2,0)</f>
        <v>United Kingdom</v>
      </c>
      <c r="D715" s="6" t="str">
        <f>VLOOKUP($B715,'Supplimental Sources'!$I$7:$K$27,3,0)</f>
        <v>United Kingdom</v>
      </c>
      <c r="E715" s="6" t="s">
        <v>8385</v>
      </c>
      <c r="F715" s="6" t="s">
        <v>8380</v>
      </c>
      <c r="G715" s="6">
        <v>701</v>
      </c>
      <c r="H715" s="29">
        <v>23000</v>
      </c>
      <c r="I715" s="29">
        <v>6118</v>
      </c>
      <c r="J715" s="28">
        <v>30</v>
      </c>
      <c r="K715" s="6">
        <v>21</v>
      </c>
      <c r="M715" s="6" t="str">
        <f>VLOOKUP($G715,Data!$A:$F,6,0)</f>
        <v>failed</v>
      </c>
      <c r="N715" s="6"/>
      <c r="O715" s="6"/>
    </row>
    <row r="716" spans="1:15" x14ac:dyDescent="0.45">
      <c r="A716" s="6" t="s">
        <v>8321</v>
      </c>
      <c r="B716" s="6" t="s">
        <v>8224</v>
      </c>
      <c r="C716" s="6" t="str">
        <f>VLOOKUP($B716,'Supplimental Sources'!$I$7:$K$27,2,0)</f>
        <v>United States</v>
      </c>
      <c r="D716" s="6" t="str">
        <f>VLOOKUP($B716,'Supplimental Sources'!$I$7:$K$27,3,0)</f>
        <v>United States</v>
      </c>
      <c r="E716" s="6" t="s">
        <v>8387</v>
      </c>
      <c r="F716" s="6" t="s">
        <v>8373</v>
      </c>
      <c r="G716" s="6">
        <v>702</v>
      </c>
      <c r="H716" s="29">
        <v>15000</v>
      </c>
      <c r="I716" s="29">
        <v>4622.01</v>
      </c>
      <c r="J716" s="28">
        <v>30.041666666664241</v>
      </c>
      <c r="K716" s="6">
        <v>37</v>
      </c>
      <c r="M716" s="6" t="str">
        <f>VLOOKUP($G716,Data!$A:$F,6,0)</f>
        <v>failed</v>
      </c>
      <c r="N716" s="6"/>
      <c r="O716" s="6"/>
    </row>
    <row r="717" spans="1:15" x14ac:dyDescent="0.45">
      <c r="A717" s="6" t="s">
        <v>8321</v>
      </c>
      <c r="B717" s="6" t="s">
        <v>8224</v>
      </c>
      <c r="C717" s="6" t="str">
        <f>VLOOKUP($B717,'Supplimental Sources'!$I$7:$K$27,2,0)</f>
        <v>United States</v>
      </c>
      <c r="D717" s="6" t="str">
        <f>VLOOKUP($B717,'Supplimental Sources'!$I$7:$K$27,3,0)</f>
        <v>United States</v>
      </c>
      <c r="E717" s="6" t="s">
        <v>8387</v>
      </c>
      <c r="F717" s="6" t="s">
        <v>8381</v>
      </c>
      <c r="G717" s="6">
        <v>703</v>
      </c>
      <c r="H717" s="29">
        <v>15000</v>
      </c>
      <c r="I717" s="29">
        <v>837</v>
      </c>
      <c r="J717" s="28">
        <v>55.029756944437395</v>
      </c>
      <c r="K717" s="6">
        <v>7</v>
      </c>
      <c r="M717" s="6" t="str">
        <f>VLOOKUP($G717,Data!$A:$F,6,0)</f>
        <v>failed</v>
      </c>
      <c r="N717" s="6"/>
      <c r="O717" s="6"/>
    </row>
    <row r="718" spans="1:15" x14ac:dyDescent="0.45">
      <c r="A718" s="6" t="s">
        <v>8321</v>
      </c>
      <c r="B718" s="6" t="s">
        <v>8229</v>
      </c>
      <c r="C718" s="6" t="str">
        <f>VLOOKUP($B718,'Supplimental Sources'!$I$7:$K$27,2,0)</f>
        <v>Canada</v>
      </c>
      <c r="D718" s="6" t="str">
        <f>VLOOKUP($B718,'Supplimental Sources'!$I$7:$K$27,3,0)</f>
        <v>Canada</v>
      </c>
      <c r="E718" s="6" t="s">
        <v>8387</v>
      </c>
      <c r="F718" s="6" t="s">
        <v>8381</v>
      </c>
      <c r="G718" s="6">
        <v>704</v>
      </c>
      <c r="H718" s="29">
        <v>55000</v>
      </c>
      <c r="I718" s="29">
        <v>481</v>
      </c>
      <c r="J718" s="28">
        <v>60</v>
      </c>
      <c r="K718" s="6">
        <v>4</v>
      </c>
      <c r="M718" s="6" t="str">
        <f>VLOOKUP($G718,Data!$A:$F,6,0)</f>
        <v>failed</v>
      </c>
      <c r="N718" s="6"/>
      <c r="O718" s="6"/>
    </row>
    <row r="719" spans="1:15" x14ac:dyDescent="0.45">
      <c r="A719" s="6" t="s">
        <v>8321</v>
      </c>
      <c r="B719" s="6" t="s">
        <v>8233</v>
      </c>
      <c r="C719" s="6" t="str">
        <f>VLOOKUP($B719,'Supplimental Sources'!$I$7:$K$27,2,0)</f>
        <v>Netherlands</v>
      </c>
      <c r="D719" s="6" t="str">
        <f>VLOOKUP($B719,'Supplimental Sources'!$I$7:$K$27,3,0)</f>
        <v>European Union</v>
      </c>
      <c r="E719" s="6" t="s">
        <v>8387</v>
      </c>
      <c r="F719" s="6" t="s">
        <v>8381</v>
      </c>
      <c r="G719" s="6">
        <v>705</v>
      </c>
      <c r="H719" s="29">
        <v>100000</v>
      </c>
      <c r="I719" s="29">
        <v>977</v>
      </c>
      <c r="J719" s="28">
        <v>30</v>
      </c>
      <c r="K719" s="6">
        <v>5</v>
      </c>
      <c r="M719" s="6" t="str">
        <f>VLOOKUP($G719,Data!$A:$F,6,0)</f>
        <v>failed</v>
      </c>
      <c r="N719" s="6"/>
      <c r="O719" s="6"/>
    </row>
    <row r="720" spans="1:15" x14ac:dyDescent="0.45">
      <c r="A720" s="6" t="s">
        <v>8321</v>
      </c>
      <c r="B720" s="6" t="s">
        <v>8227</v>
      </c>
      <c r="C720" s="6" t="str">
        <f>VLOOKUP($B720,'Supplimental Sources'!$I$7:$K$27,2,0)</f>
        <v>Spain</v>
      </c>
      <c r="D720" s="6" t="str">
        <f>VLOOKUP($B720,'Supplimental Sources'!$I$7:$K$27,3,0)</f>
        <v>European Union</v>
      </c>
      <c r="E720" s="6" t="s">
        <v>8387</v>
      </c>
      <c r="F720" s="6" t="s">
        <v>8374</v>
      </c>
      <c r="G720" s="6">
        <v>706</v>
      </c>
      <c r="H720" s="29">
        <v>100000</v>
      </c>
      <c r="I720" s="29">
        <v>0</v>
      </c>
      <c r="J720" s="28">
        <v>41.781909722223645</v>
      </c>
      <c r="K720" s="6">
        <v>0</v>
      </c>
      <c r="M720" s="6" t="str">
        <f>VLOOKUP($G720,Data!$A:$F,6,0)</f>
        <v>failed</v>
      </c>
      <c r="N720" s="6"/>
      <c r="O720" s="6"/>
    </row>
    <row r="721" spans="1:15" x14ac:dyDescent="0.45">
      <c r="A721" s="6" t="s">
        <v>8321</v>
      </c>
      <c r="B721" s="6" t="s">
        <v>8225</v>
      </c>
      <c r="C721" s="6" t="str">
        <f>VLOOKUP($B721,'Supplimental Sources'!$I$7:$K$27,2,0)</f>
        <v>United Kingdom</v>
      </c>
      <c r="D721" s="6" t="str">
        <f>VLOOKUP($B721,'Supplimental Sources'!$I$7:$K$27,3,0)</f>
        <v>United Kingdom</v>
      </c>
      <c r="E721" s="6" t="s">
        <v>8387</v>
      </c>
      <c r="F721" s="6" t="s">
        <v>8374</v>
      </c>
      <c r="G721" s="6">
        <v>707</v>
      </c>
      <c r="H721" s="29">
        <v>68000</v>
      </c>
      <c r="I721" s="29">
        <v>53670.6</v>
      </c>
      <c r="J721" s="28">
        <v>40</v>
      </c>
      <c r="K721" s="6">
        <v>456</v>
      </c>
      <c r="M721" s="6" t="str">
        <f>VLOOKUP($G721,Data!$A:$F,6,0)</f>
        <v>failed</v>
      </c>
      <c r="N721" s="6"/>
      <c r="O721" s="6"/>
    </row>
    <row r="722" spans="1:15" x14ac:dyDescent="0.45">
      <c r="A722" s="6" t="s">
        <v>8321</v>
      </c>
      <c r="B722" s="6" t="s">
        <v>8225</v>
      </c>
      <c r="C722" s="6" t="str">
        <f>VLOOKUP($B722,'Supplimental Sources'!$I$7:$K$27,2,0)</f>
        <v>United Kingdom</v>
      </c>
      <c r="D722" s="6" t="str">
        <f>VLOOKUP($B722,'Supplimental Sources'!$I$7:$K$27,3,0)</f>
        <v>United Kingdom</v>
      </c>
      <c r="E722" s="6" t="s">
        <v>8385</v>
      </c>
      <c r="F722" s="6" t="s">
        <v>8370</v>
      </c>
      <c r="G722" s="6">
        <v>708</v>
      </c>
      <c r="H722" s="29">
        <v>40000</v>
      </c>
      <c r="I722" s="29">
        <v>8837</v>
      </c>
      <c r="J722" s="28">
        <v>60</v>
      </c>
      <c r="K722" s="6">
        <v>369</v>
      </c>
      <c r="M722" s="6" t="str">
        <f>VLOOKUP($G722,Data!$A:$F,6,0)</f>
        <v>failed</v>
      </c>
      <c r="N722" s="6"/>
      <c r="O722" s="6"/>
    </row>
    <row r="723" spans="1:15" x14ac:dyDescent="0.45">
      <c r="A723" s="6" t="s">
        <v>8321</v>
      </c>
      <c r="B723" s="6" t="s">
        <v>8224</v>
      </c>
      <c r="C723" s="6" t="str">
        <f>VLOOKUP($B723,'Supplimental Sources'!$I$7:$K$27,2,0)</f>
        <v>United States</v>
      </c>
      <c r="D723" s="6" t="str">
        <f>VLOOKUP($B723,'Supplimental Sources'!$I$7:$K$27,3,0)</f>
        <v>United States</v>
      </c>
      <c r="E723" s="6" t="s">
        <v>8385</v>
      </c>
      <c r="F723" s="6" t="s">
        <v>8374</v>
      </c>
      <c r="G723" s="6">
        <v>709</v>
      </c>
      <c r="H723" s="29">
        <v>15000</v>
      </c>
      <c r="I723" s="29">
        <v>61</v>
      </c>
      <c r="J723" s="28">
        <v>30</v>
      </c>
      <c r="K723" s="6">
        <v>2</v>
      </c>
      <c r="M723" s="6" t="str">
        <f>VLOOKUP($G723,Data!$A:$F,6,0)</f>
        <v>failed</v>
      </c>
      <c r="N723" s="6"/>
      <c r="O723" s="6"/>
    </row>
    <row r="724" spans="1:15" x14ac:dyDescent="0.45">
      <c r="A724" s="6" t="s">
        <v>8321</v>
      </c>
      <c r="B724" s="6" t="s">
        <v>8229</v>
      </c>
      <c r="C724" s="6" t="str">
        <f>VLOOKUP($B724,'Supplimental Sources'!$I$7:$K$27,2,0)</f>
        <v>Canada</v>
      </c>
      <c r="D724" s="6" t="str">
        <f>VLOOKUP($B724,'Supplimental Sources'!$I$7:$K$27,3,0)</f>
        <v>Canada</v>
      </c>
      <c r="E724" s="6" t="s">
        <v>8385</v>
      </c>
      <c r="F724" s="6" t="s">
        <v>8370</v>
      </c>
      <c r="G724" s="6">
        <v>710</v>
      </c>
      <c r="H724" s="29">
        <v>1200</v>
      </c>
      <c r="I724" s="29">
        <v>0</v>
      </c>
      <c r="J724" s="28">
        <v>33.045578703698993</v>
      </c>
      <c r="K724" s="6">
        <v>0</v>
      </c>
      <c r="M724" s="6" t="str">
        <f>VLOOKUP($G724,Data!$A:$F,6,0)</f>
        <v>failed</v>
      </c>
      <c r="N724" s="6"/>
      <c r="O724" s="6"/>
    </row>
    <row r="725" spans="1:15" x14ac:dyDescent="0.45">
      <c r="A725" s="6" t="s">
        <v>8321</v>
      </c>
      <c r="B725" s="6" t="s">
        <v>8233</v>
      </c>
      <c r="C725" s="6" t="str">
        <f>VLOOKUP($B725,'Supplimental Sources'!$I$7:$K$27,2,0)</f>
        <v>Netherlands</v>
      </c>
      <c r="D725" s="6" t="str">
        <f>VLOOKUP($B725,'Supplimental Sources'!$I$7:$K$27,3,0)</f>
        <v>European Union</v>
      </c>
      <c r="E725" s="6" t="s">
        <v>8387</v>
      </c>
      <c r="F725" s="6" t="s">
        <v>8374</v>
      </c>
      <c r="G725" s="6">
        <v>711</v>
      </c>
      <c r="H725" s="29">
        <v>100000</v>
      </c>
      <c r="I725" s="29">
        <v>33791</v>
      </c>
      <c r="J725" s="28">
        <v>40.041666666656965</v>
      </c>
      <c r="K725" s="6">
        <v>338</v>
      </c>
      <c r="M725" s="6" t="str">
        <f>VLOOKUP($G725,Data!$A:$F,6,0)</f>
        <v>failed</v>
      </c>
      <c r="N725" s="6"/>
      <c r="O725" s="6"/>
    </row>
    <row r="726" spans="1:15" x14ac:dyDescent="0.45">
      <c r="A726" s="6" t="s">
        <v>8321</v>
      </c>
      <c r="B726" s="6" t="s">
        <v>8224</v>
      </c>
      <c r="C726" s="6" t="str">
        <f>VLOOKUP($B726,'Supplimental Sources'!$I$7:$K$27,2,0)</f>
        <v>United States</v>
      </c>
      <c r="D726" s="6" t="str">
        <f>VLOOKUP($B726,'Supplimental Sources'!$I$7:$K$27,3,0)</f>
        <v>United States</v>
      </c>
      <c r="E726" s="6" t="s">
        <v>8387</v>
      </c>
      <c r="F726" s="6" t="s">
        <v>8376</v>
      </c>
      <c r="G726" s="6">
        <v>712</v>
      </c>
      <c r="H726" s="29">
        <v>48500</v>
      </c>
      <c r="I726" s="29">
        <v>105</v>
      </c>
      <c r="J726" s="28">
        <v>30</v>
      </c>
      <c r="K726" s="6">
        <v>4</v>
      </c>
      <c r="M726" s="6" t="str">
        <f>VLOOKUP($G726,Data!$A:$F,6,0)</f>
        <v>failed</v>
      </c>
      <c r="N726" s="6"/>
      <c r="O726" s="6"/>
    </row>
    <row r="727" spans="1:15" x14ac:dyDescent="0.45">
      <c r="A727" s="6" t="s">
        <v>8321</v>
      </c>
      <c r="B727" s="6" t="s">
        <v>8237</v>
      </c>
      <c r="C727" s="6" t="str">
        <f>VLOOKUP($B727,'Supplimental Sources'!$I$7:$K$27,2,0)</f>
        <v>Italy</v>
      </c>
      <c r="D727" s="6" t="str">
        <f>VLOOKUP($B727,'Supplimental Sources'!$I$7:$K$27,3,0)</f>
        <v>European Union</v>
      </c>
      <c r="E727" s="6" t="s">
        <v>8387</v>
      </c>
      <c r="F727" s="6" t="s">
        <v>8369</v>
      </c>
      <c r="G727" s="6">
        <v>713</v>
      </c>
      <c r="H727" s="29">
        <v>25000</v>
      </c>
      <c r="I727" s="29">
        <v>199</v>
      </c>
      <c r="J727" s="28">
        <v>30</v>
      </c>
      <c r="K727" s="6">
        <v>1</v>
      </c>
      <c r="M727" s="6" t="str">
        <f>VLOOKUP($G727,Data!$A:$F,6,0)</f>
        <v>failed</v>
      </c>
      <c r="N727" s="6"/>
      <c r="O727" s="6"/>
    </row>
    <row r="728" spans="1:15" x14ac:dyDescent="0.45">
      <c r="A728" s="6" t="s">
        <v>8321</v>
      </c>
      <c r="B728" s="6" t="s">
        <v>8224</v>
      </c>
      <c r="C728" s="6" t="str">
        <f>VLOOKUP($B728,'Supplimental Sources'!$I$7:$K$27,2,0)</f>
        <v>United States</v>
      </c>
      <c r="D728" s="6" t="str">
        <f>VLOOKUP($B728,'Supplimental Sources'!$I$7:$K$27,3,0)</f>
        <v>United States</v>
      </c>
      <c r="E728" s="6" t="s">
        <v>8387</v>
      </c>
      <c r="F728" s="6" t="s">
        <v>8381</v>
      </c>
      <c r="G728" s="6">
        <v>714</v>
      </c>
      <c r="H728" s="29">
        <v>15000</v>
      </c>
      <c r="I728" s="29">
        <v>2249</v>
      </c>
      <c r="J728" s="28">
        <v>60</v>
      </c>
      <c r="K728" s="6">
        <v>28</v>
      </c>
      <c r="M728" s="6" t="str">
        <f>VLOOKUP($G728,Data!$A:$F,6,0)</f>
        <v>failed</v>
      </c>
      <c r="N728" s="6"/>
      <c r="O728" s="6"/>
    </row>
    <row r="729" spans="1:15" x14ac:dyDescent="0.45">
      <c r="A729" s="6" t="s">
        <v>8321</v>
      </c>
      <c r="B729" s="6" t="s">
        <v>8224</v>
      </c>
      <c r="C729" s="6" t="str">
        <f>VLOOKUP($B729,'Supplimental Sources'!$I$7:$K$27,2,0)</f>
        <v>United States</v>
      </c>
      <c r="D729" s="6" t="str">
        <f>VLOOKUP($B729,'Supplimental Sources'!$I$7:$K$27,3,0)</f>
        <v>United States</v>
      </c>
      <c r="E729" s="6" t="s">
        <v>8386</v>
      </c>
      <c r="F729" s="6" t="s">
        <v>8372</v>
      </c>
      <c r="G729" s="6">
        <v>715</v>
      </c>
      <c r="H729" s="29">
        <v>27500</v>
      </c>
      <c r="I729" s="29">
        <v>1389</v>
      </c>
      <c r="J729" s="28">
        <v>40.041666666671517</v>
      </c>
      <c r="K729" s="6">
        <v>12</v>
      </c>
      <c r="M729" s="6" t="str">
        <f>VLOOKUP($G729,Data!$A:$F,6,0)</f>
        <v>failed</v>
      </c>
      <c r="N729" s="6"/>
      <c r="O729" s="6"/>
    </row>
    <row r="730" spans="1:15" x14ac:dyDescent="0.45">
      <c r="A730" s="6" t="s">
        <v>8321</v>
      </c>
      <c r="B730" s="6" t="s">
        <v>8224</v>
      </c>
      <c r="C730" s="6" t="str">
        <f>VLOOKUP($B730,'Supplimental Sources'!$I$7:$K$27,2,0)</f>
        <v>United States</v>
      </c>
      <c r="D730" s="6" t="str">
        <f>VLOOKUP($B730,'Supplimental Sources'!$I$7:$K$27,3,0)</f>
        <v>United States</v>
      </c>
      <c r="E730" s="6" t="s">
        <v>8385</v>
      </c>
      <c r="F730" s="6" t="s">
        <v>8373</v>
      </c>
      <c r="G730" s="6">
        <v>716</v>
      </c>
      <c r="H730" s="29">
        <v>7000</v>
      </c>
      <c r="I730" s="29">
        <v>715</v>
      </c>
      <c r="J730" s="28">
        <v>33.341354166666861</v>
      </c>
      <c r="K730" s="6">
        <v>16</v>
      </c>
      <c r="M730" s="6" t="str">
        <f>VLOOKUP($G730,Data!$A:$F,6,0)</f>
        <v>failed</v>
      </c>
      <c r="N730" s="6"/>
      <c r="O730" s="6"/>
    </row>
    <row r="731" spans="1:15" x14ac:dyDescent="0.45">
      <c r="A731" s="6" t="s">
        <v>8321</v>
      </c>
      <c r="B731" s="6" t="s">
        <v>8224</v>
      </c>
      <c r="C731" s="6" t="str">
        <f>VLOOKUP($B731,'Supplimental Sources'!$I$7:$K$27,2,0)</f>
        <v>United States</v>
      </c>
      <c r="D731" s="6" t="str">
        <f>VLOOKUP($B731,'Supplimental Sources'!$I$7:$K$27,3,0)</f>
        <v>United States</v>
      </c>
      <c r="E731" s="6" t="s">
        <v>8385</v>
      </c>
      <c r="F731" s="6" t="s">
        <v>8371</v>
      </c>
      <c r="G731" s="6">
        <v>717</v>
      </c>
      <c r="H731" s="29">
        <v>100000</v>
      </c>
      <c r="I731" s="29">
        <v>305</v>
      </c>
      <c r="J731" s="28">
        <v>30</v>
      </c>
      <c r="K731" s="6">
        <v>4</v>
      </c>
      <c r="M731" s="6" t="str">
        <f>VLOOKUP($G731,Data!$A:$F,6,0)</f>
        <v>failed</v>
      </c>
      <c r="N731" s="6"/>
      <c r="O731" s="6"/>
    </row>
    <row r="732" spans="1:15" x14ac:dyDescent="0.45">
      <c r="A732" s="6" t="s">
        <v>8321</v>
      </c>
      <c r="B732" s="6" t="s">
        <v>8224</v>
      </c>
      <c r="C732" s="6" t="str">
        <f>VLOOKUP($B732,'Supplimental Sources'!$I$7:$K$27,2,0)</f>
        <v>United States</v>
      </c>
      <c r="D732" s="6" t="str">
        <f>VLOOKUP($B732,'Supplimental Sources'!$I$7:$K$27,3,0)</f>
        <v>United States</v>
      </c>
      <c r="E732" s="6" t="s">
        <v>8388</v>
      </c>
      <c r="F732" s="6" t="s">
        <v>8376</v>
      </c>
      <c r="G732" s="6">
        <v>718</v>
      </c>
      <c r="H732" s="29">
        <v>12000</v>
      </c>
      <c r="I732" s="29">
        <v>90</v>
      </c>
      <c r="J732" s="28">
        <v>31.403854166666861</v>
      </c>
      <c r="K732" s="6">
        <v>4</v>
      </c>
      <c r="M732" s="6" t="str">
        <f>VLOOKUP($G732,Data!$A:$F,6,0)</f>
        <v>failed</v>
      </c>
      <c r="N732" s="6"/>
      <c r="O732" s="6"/>
    </row>
    <row r="733" spans="1:15" x14ac:dyDescent="0.45">
      <c r="A733" s="6" t="s">
        <v>8321</v>
      </c>
      <c r="B733" s="6" t="s">
        <v>8224</v>
      </c>
      <c r="C733" s="6" t="str">
        <f>VLOOKUP($B733,'Supplimental Sources'!$I$7:$K$27,2,0)</f>
        <v>United States</v>
      </c>
      <c r="D733" s="6" t="str">
        <f>VLOOKUP($B733,'Supplimental Sources'!$I$7:$K$27,3,0)</f>
        <v>United States</v>
      </c>
      <c r="E733" s="6" t="s">
        <v>8387</v>
      </c>
      <c r="F733" s="6" t="s">
        <v>8377</v>
      </c>
      <c r="G733" s="6">
        <v>719</v>
      </c>
      <c r="H733" s="29">
        <v>15000</v>
      </c>
      <c r="I733" s="29">
        <v>194</v>
      </c>
      <c r="J733" s="28">
        <v>14</v>
      </c>
      <c r="K733" s="6">
        <v>10</v>
      </c>
      <c r="M733" s="6" t="str">
        <f>VLOOKUP($G733,Data!$A:$F,6,0)</f>
        <v>failed</v>
      </c>
      <c r="N733" s="6"/>
      <c r="O733" s="6"/>
    </row>
    <row r="734" spans="1:15" x14ac:dyDescent="0.45">
      <c r="A734" s="6" t="s">
        <v>8323</v>
      </c>
      <c r="B734" s="6" t="s">
        <v>8224</v>
      </c>
      <c r="C734" s="6" t="str">
        <f>VLOOKUP($B734,'Supplimental Sources'!$I$7:$K$27,2,0)</f>
        <v>United States</v>
      </c>
      <c r="D734" s="6" t="str">
        <f>VLOOKUP($B734,'Supplimental Sources'!$I$7:$K$27,3,0)</f>
        <v>United States</v>
      </c>
      <c r="E734" s="6" t="s">
        <v>8383</v>
      </c>
      <c r="F734" s="6" t="s">
        <v>8376</v>
      </c>
      <c r="G734" s="6">
        <v>720</v>
      </c>
      <c r="H734" s="29">
        <v>1900</v>
      </c>
      <c r="I734" s="29">
        <v>2735</v>
      </c>
      <c r="J734" s="28">
        <v>28</v>
      </c>
      <c r="K734" s="6">
        <v>41</v>
      </c>
      <c r="L734" s="6" t="str">
        <f>VLOOKUP($G734,Data!$A:$F,6,0)</f>
        <v>successful</v>
      </c>
      <c r="M734" s="6"/>
      <c r="N734" s="6"/>
      <c r="O734" s="6"/>
    </row>
    <row r="735" spans="1:15" x14ac:dyDescent="0.45">
      <c r="A735" s="6" t="s">
        <v>8323</v>
      </c>
      <c r="B735" s="6" t="s">
        <v>8224</v>
      </c>
      <c r="C735" s="6" t="str">
        <f>VLOOKUP($B735,'Supplimental Sources'!$I$7:$K$27,2,0)</f>
        <v>United States</v>
      </c>
      <c r="D735" s="6" t="str">
        <f>VLOOKUP($B735,'Supplimental Sources'!$I$7:$K$27,3,0)</f>
        <v>United States</v>
      </c>
      <c r="E735" s="6" t="s">
        <v>8385</v>
      </c>
      <c r="F735" s="6" t="s">
        <v>8380</v>
      </c>
      <c r="G735" s="6">
        <v>721</v>
      </c>
      <c r="H735" s="29">
        <v>8200</v>
      </c>
      <c r="I735" s="29">
        <v>10013</v>
      </c>
      <c r="J735" s="28">
        <v>45</v>
      </c>
      <c r="K735" s="6">
        <v>119</v>
      </c>
      <c r="L735" s="6" t="str">
        <f>VLOOKUP($G735,Data!$A:$F,6,0)</f>
        <v>successful</v>
      </c>
      <c r="M735" s="6"/>
      <c r="N735" s="6"/>
      <c r="O735" s="6"/>
    </row>
    <row r="736" spans="1:15" x14ac:dyDescent="0.45">
      <c r="A736" s="6" t="s">
        <v>8323</v>
      </c>
      <c r="B736" s="6" t="s">
        <v>8224</v>
      </c>
      <c r="C736" s="6" t="str">
        <f>VLOOKUP($B736,'Supplimental Sources'!$I$7:$K$27,2,0)</f>
        <v>United States</v>
      </c>
      <c r="D736" s="6" t="str">
        <f>VLOOKUP($B736,'Supplimental Sources'!$I$7:$K$27,3,0)</f>
        <v>United States</v>
      </c>
      <c r="E736" s="6" t="s">
        <v>8383</v>
      </c>
      <c r="F736" s="6" t="s">
        <v>8378</v>
      </c>
      <c r="G736" s="6">
        <v>722</v>
      </c>
      <c r="H736" s="29">
        <v>25000</v>
      </c>
      <c r="I736" s="29">
        <v>33006</v>
      </c>
      <c r="J736" s="28">
        <v>29.958333333335759</v>
      </c>
      <c r="K736" s="6">
        <v>153</v>
      </c>
      <c r="L736" s="6" t="str">
        <f>VLOOKUP($G736,Data!$A:$F,6,0)</f>
        <v>successful</v>
      </c>
      <c r="M736" s="6"/>
      <c r="N736" s="6"/>
      <c r="O736" s="6"/>
    </row>
    <row r="737" spans="1:15" x14ac:dyDescent="0.45">
      <c r="A737" s="6" t="s">
        <v>8323</v>
      </c>
      <c r="B737" s="6" t="s">
        <v>8224</v>
      </c>
      <c r="C737" s="6" t="str">
        <f>VLOOKUP($B737,'Supplimental Sources'!$I$7:$K$27,2,0)</f>
        <v>United States</v>
      </c>
      <c r="D737" s="6" t="str">
        <f>VLOOKUP($B737,'Supplimental Sources'!$I$7:$K$27,3,0)</f>
        <v>United States</v>
      </c>
      <c r="E737" s="6" t="s">
        <v>8386</v>
      </c>
      <c r="F737" s="6" t="s">
        <v>8380</v>
      </c>
      <c r="G737" s="6">
        <v>723</v>
      </c>
      <c r="H737" s="29">
        <v>5000</v>
      </c>
      <c r="I737" s="29">
        <v>5469</v>
      </c>
      <c r="J737" s="28">
        <v>30.349432870374585</v>
      </c>
      <c r="K737" s="6">
        <v>100</v>
      </c>
      <c r="L737" s="6" t="str">
        <f>VLOOKUP($G737,Data!$A:$F,6,0)</f>
        <v>successful</v>
      </c>
      <c r="M737" s="6"/>
      <c r="N737" s="6"/>
      <c r="O737" s="6"/>
    </row>
    <row r="738" spans="1:15" x14ac:dyDescent="0.45">
      <c r="A738" s="6" t="s">
        <v>8323</v>
      </c>
      <c r="B738" s="6" t="s">
        <v>8224</v>
      </c>
      <c r="C738" s="6" t="str">
        <f>VLOOKUP($B738,'Supplimental Sources'!$I$7:$K$27,2,0)</f>
        <v>United States</v>
      </c>
      <c r="D738" s="6" t="str">
        <f>VLOOKUP($B738,'Supplimental Sources'!$I$7:$K$27,3,0)</f>
        <v>United States</v>
      </c>
      <c r="E738" s="6" t="s">
        <v>8382</v>
      </c>
      <c r="F738" s="6" t="s">
        <v>8369</v>
      </c>
      <c r="G738" s="6">
        <v>724</v>
      </c>
      <c r="H738" s="29">
        <v>7000</v>
      </c>
      <c r="I738" s="29">
        <v>7383.01</v>
      </c>
      <c r="J738" s="28">
        <v>30</v>
      </c>
      <c r="K738" s="6">
        <v>143</v>
      </c>
      <c r="L738" s="6" t="str">
        <f>VLOOKUP($G738,Data!$A:$F,6,0)</f>
        <v>successful</v>
      </c>
      <c r="M738" s="6"/>
      <c r="N738" s="6"/>
      <c r="O738" s="6"/>
    </row>
    <row r="739" spans="1:15" x14ac:dyDescent="0.45">
      <c r="A739" s="6" t="s">
        <v>8323</v>
      </c>
      <c r="B739" s="6" t="s">
        <v>8224</v>
      </c>
      <c r="C739" s="6" t="str">
        <f>VLOOKUP($B739,'Supplimental Sources'!$I$7:$K$27,2,0)</f>
        <v>United States</v>
      </c>
      <c r="D739" s="6" t="str">
        <f>VLOOKUP($B739,'Supplimental Sources'!$I$7:$K$27,3,0)</f>
        <v>United States</v>
      </c>
      <c r="E739" s="6" t="s">
        <v>8386</v>
      </c>
      <c r="F739" s="6" t="s">
        <v>8374</v>
      </c>
      <c r="G739" s="6">
        <v>725</v>
      </c>
      <c r="H739" s="29">
        <v>20000</v>
      </c>
      <c r="I739" s="29">
        <v>20070</v>
      </c>
      <c r="J739" s="28">
        <v>30</v>
      </c>
      <c r="K739" s="6">
        <v>140</v>
      </c>
      <c r="L739" s="6" t="str">
        <f>VLOOKUP($G739,Data!$A:$F,6,0)</f>
        <v>successful</v>
      </c>
      <c r="M739" s="6"/>
      <c r="N739" s="6"/>
      <c r="O739" s="6"/>
    </row>
    <row r="740" spans="1:15" x14ac:dyDescent="0.45">
      <c r="A740" s="6" t="s">
        <v>8323</v>
      </c>
      <c r="B740" s="6" t="s">
        <v>8224</v>
      </c>
      <c r="C740" s="6" t="str">
        <f>VLOOKUP($B740,'Supplimental Sources'!$I$7:$K$27,2,0)</f>
        <v>United States</v>
      </c>
      <c r="D740" s="6" t="str">
        <f>VLOOKUP($B740,'Supplimental Sources'!$I$7:$K$27,3,0)</f>
        <v>United States</v>
      </c>
      <c r="E740" s="6" t="s">
        <v>8384</v>
      </c>
      <c r="F740" s="6" t="s">
        <v>8378</v>
      </c>
      <c r="G740" s="6">
        <v>726</v>
      </c>
      <c r="H740" s="29">
        <v>2500</v>
      </c>
      <c r="I740" s="29">
        <v>2535</v>
      </c>
      <c r="J740" s="28">
        <v>30</v>
      </c>
      <c r="K740" s="6">
        <v>35</v>
      </c>
      <c r="L740" s="6" t="str">
        <f>VLOOKUP($G740,Data!$A:$F,6,0)</f>
        <v>successful</v>
      </c>
      <c r="M740" s="6"/>
      <c r="N740" s="6"/>
      <c r="O740" s="6"/>
    </row>
    <row r="741" spans="1:15" x14ac:dyDescent="0.45">
      <c r="A741" s="6" t="s">
        <v>8323</v>
      </c>
      <c r="B741" s="6" t="s">
        <v>8224</v>
      </c>
      <c r="C741" s="6" t="str">
        <f>VLOOKUP($B741,'Supplimental Sources'!$I$7:$K$27,2,0)</f>
        <v>United States</v>
      </c>
      <c r="D741" s="6" t="str">
        <f>VLOOKUP($B741,'Supplimental Sources'!$I$7:$K$27,3,0)</f>
        <v>United States</v>
      </c>
      <c r="E741" s="6" t="s">
        <v>8383</v>
      </c>
      <c r="F741" s="6" t="s">
        <v>8381</v>
      </c>
      <c r="G741" s="6">
        <v>727</v>
      </c>
      <c r="H741" s="29">
        <v>3500</v>
      </c>
      <c r="I741" s="29">
        <v>5443</v>
      </c>
      <c r="J741" s="28">
        <v>41.868645833332266</v>
      </c>
      <c r="K741" s="6">
        <v>149</v>
      </c>
      <c r="L741" s="6" t="str">
        <f>VLOOKUP($G741,Data!$A:$F,6,0)</f>
        <v>successful</v>
      </c>
      <c r="M741" s="6"/>
      <c r="N741" s="6"/>
      <c r="O741" s="6"/>
    </row>
    <row r="742" spans="1:15" x14ac:dyDescent="0.45">
      <c r="A742" s="6" t="s">
        <v>8323</v>
      </c>
      <c r="B742" s="6" t="s">
        <v>8224</v>
      </c>
      <c r="C742" s="6" t="str">
        <f>VLOOKUP($B742,'Supplimental Sources'!$I$7:$K$27,2,0)</f>
        <v>United States</v>
      </c>
      <c r="D742" s="6" t="str">
        <f>VLOOKUP($B742,'Supplimental Sources'!$I$7:$K$27,3,0)</f>
        <v>United States</v>
      </c>
      <c r="E742" s="6" t="s">
        <v>8382</v>
      </c>
      <c r="F742" s="6" t="s">
        <v>8370</v>
      </c>
      <c r="G742" s="6">
        <v>728</v>
      </c>
      <c r="H742" s="29">
        <v>7500</v>
      </c>
      <c r="I742" s="29">
        <v>7917.45</v>
      </c>
      <c r="J742" s="28">
        <v>45</v>
      </c>
      <c r="K742" s="6">
        <v>130</v>
      </c>
      <c r="L742" s="6" t="str">
        <f>VLOOKUP($G742,Data!$A:$F,6,0)</f>
        <v>successful</v>
      </c>
      <c r="M742" s="6"/>
      <c r="N742" s="6"/>
      <c r="O742" s="6"/>
    </row>
    <row r="743" spans="1:15" x14ac:dyDescent="0.45">
      <c r="A743" s="6" t="s">
        <v>8323</v>
      </c>
      <c r="B743" s="6" t="s">
        <v>8224</v>
      </c>
      <c r="C743" s="6" t="str">
        <f>VLOOKUP($B743,'Supplimental Sources'!$I$7:$K$27,2,0)</f>
        <v>United States</v>
      </c>
      <c r="D743" s="6" t="str">
        <f>VLOOKUP($B743,'Supplimental Sources'!$I$7:$K$27,3,0)</f>
        <v>United States</v>
      </c>
      <c r="E743" s="6" t="s">
        <v>8383</v>
      </c>
      <c r="F743" s="6" t="s">
        <v>8370</v>
      </c>
      <c r="G743" s="6">
        <v>729</v>
      </c>
      <c r="H743" s="29">
        <v>4000</v>
      </c>
      <c r="I743" s="29">
        <v>5226</v>
      </c>
      <c r="J743" s="28">
        <v>60</v>
      </c>
      <c r="K743" s="6">
        <v>120</v>
      </c>
      <c r="L743" s="6" t="str">
        <f>VLOOKUP($G743,Data!$A:$F,6,0)</f>
        <v>successful</v>
      </c>
      <c r="M743" s="6"/>
      <c r="N743" s="6"/>
      <c r="O743" s="6"/>
    </row>
    <row r="744" spans="1:15" x14ac:dyDescent="0.45">
      <c r="A744" s="6" t="s">
        <v>8323</v>
      </c>
      <c r="B744" s="6" t="s">
        <v>8224</v>
      </c>
      <c r="C744" s="6" t="str">
        <f>VLOOKUP($B744,'Supplimental Sources'!$I$7:$K$27,2,0)</f>
        <v>United States</v>
      </c>
      <c r="D744" s="6" t="str">
        <f>VLOOKUP($B744,'Supplimental Sources'!$I$7:$K$27,3,0)</f>
        <v>United States</v>
      </c>
      <c r="E744" s="6" t="s">
        <v>8382</v>
      </c>
      <c r="F744" s="6" t="s">
        <v>8374</v>
      </c>
      <c r="G744" s="6">
        <v>730</v>
      </c>
      <c r="H744" s="29">
        <v>20000</v>
      </c>
      <c r="I744" s="29">
        <v>26438</v>
      </c>
      <c r="J744" s="28">
        <v>30</v>
      </c>
      <c r="K744" s="6">
        <v>265</v>
      </c>
      <c r="L744" s="6" t="str">
        <f>VLOOKUP($G744,Data!$A:$F,6,0)</f>
        <v>successful</v>
      </c>
      <c r="M744" s="6"/>
      <c r="N744" s="6"/>
      <c r="O744" s="6"/>
    </row>
    <row r="745" spans="1:15" x14ac:dyDescent="0.45">
      <c r="A745" s="6" t="s">
        <v>8323</v>
      </c>
      <c r="B745" s="6" t="s">
        <v>8224</v>
      </c>
      <c r="C745" s="6" t="str">
        <f>VLOOKUP($B745,'Supplimental Sources'!$I$7:$K$27,2,0)</f>
        <v>United States</v>
      </c>
      <c r="D745" s="6" t="str">
        <f>VLOOKUP($B745,'Supplimental Sources'!$I$7:$K$27,3,0)</f>
        <v>United States</v>
      </c>
      <c r="E745" s="6" t="s">
        <v>8382</v>
      </c>
      <c r="F745" s="6" t="s">
        <v>8381</v>
      </c>
      <c r="G745" s="6">
        <v>731</v>
      </c>
      <c r="H745" s="29">
        <v>5000</v>
      </c>
      <c r="I745" s="29">
        <v>6300</v>
      </c>
      <c r="J745" s="28">
        <v>50.454317129631818</v>
      </c>
      <c r="K745" s="6">
        <v>71</v>
      </c>
      <c r="L745" s="6" t="str">
        <f>VLOOKUP($G745,Data!$A:$F,6,0)</f>
        <v>successful</v>
      </c>
      <c r="M745" s="6"/>
      <c r="N745" s="6"/>
      <c r="O745" s="6"/>
    </row>
    <row r="746" spans="1:15" x14ac:dyDescent="0.45">
      <c r="A746" s="6" t="s">
        <v>8323</v>
      </c>
      <c r="B746" s="6" t="s">
        <v>8225</v>
      </c>
      <c r="C746" s="6" t="str">
        <f>VLOOKUP($B746,'Supplimental Sources'!$I$7:$K$27,2,0)</f>
        <v>United Kingdom</v>
      </c>
      <c r="D746" s="6" t="str">
        <f>VLOOKUP($B746,'Supplimental Sources'!$I$7:$K$27,3,0)</f>
        <v>United Kingdom</v>
      </c>
      <c r="E746" s="6" t="s">
        <v>8384</v>
      </c>
      <c r="F746" s="6" t="s">
        <v>8370</v>
      </c>
      <c r="G746" s="6">
        <v>732</v>
      </c>
      <c r="H746" s="29">
        <v>40</v>
      </c>
      <c r="I746" s="29">
        <v>64</v>
      </c>
      <c r="J746" s="28">
        <v>60</v>
      </c>
      <c r="K746" s="6">
        <v>13</v>
      </c>
      <c r="L746" s="6" t="str">
        <f>VLOOKUP($G746,Data!$A:$F,6,0)</f>
        <v>successful</v>
      </c>
      <c r="M746" s="6"/>
      <c r="N746" s="6"/>
      <c r="O746" s="6"/>
    </row>
    <row r="747" spans="1:15" x14ac:dyDescent="0.45">
      <c r="A747" s="6" t="s">
        <v>8323</v>
      </c>
      <c r="B747" s="6" t="s">
        <v>8225</v>
      </c>
      <c r="C747" s="6" t="str">
        <f>VLOOKUP($B747,'Supplimental Sources'!$I$7:$K$27,2,0)</f>
        <v>United Kingdom</v>
      </c>
      <c r="D747" s="6" t="str">
        <f>VLOOKUP($B747,'Supplimental Sources'!$I$7:$K$27,3,0)</f>
        <v>United Kingdom</v>
      </c>
      <c r="E747" s="6" t="s">
        <v>8384</v>
      </c>
      <c r="F747" s="6" t="s">
        <v>8374</v>
      </c>
      <c r="G747" s="6">
        <v>733</v>
      </c>
      <c r="H747" s="29">
        <v>2500</v>
      </c>
      <c r="I747" s="29">
        <v>3012</v>
      </c>
      <c r="J747" s="28">
        <v>30</v>
      </c>
      <c r="K747" s="6">
        <v>169</v>
      </c>
      <c r="L747" s="6" t="str">
        <f>VLOOKUP($G747,Data!$A:$F,6,0)</f>
        <v>successful</v>
      </c>
      <c r="M747" s="6"/>
      <c r="N747" s="6"/>
      <c r="O747" s="6"/>
    </row>
    <row r="748" spans="1:15" x14ac:dyDescent="0.45">
      <c r="A748" s="6" t="s">
        <v>8323</v>
      </c>
      <c r="B748" s="6" t="s">
        <v>8229</v>
      </c>
      <c r="C748" s="6" t="str">
        <f>VLOOKUP($B748,'Supplimental Sources'!$I$7:$K$27,2,0)</f>
        <v>Canada</v>
      </c>
      <c r="D748" s="6" t="str">
        <f>VLOOKUP($B748,'Supplimental Sources'!$I$7:$K$27,3,0)</f>
        <v>Canada</v>
      </c>
      <c r="E748" s="6" t="s">
        <v>8386</v>
      </c>
      <c r="F748" s="6" t="s">
        <v>8379</v>
      </c>
      <c r="G748" s="6">
        <v>734</v>
      </c>
      <c r="H748" s="29">
        <v>8500</v>
      </c>
      <c r="I748" s="29">
        <v>10670</v>
      </c>
      <c r="J748" s="28">
        <v>31.04374999999709</v>
      </c>
      <c r="K748" s="6">
        <v>57</v>
      </c>
      <c r="L748" s="6" t="str">
        <f>VLOOKUP($G748,Data!$A:$F,6,0)</f>
        <v>successful</v>
      </c>
      <c r="M748" s="6"/>
      <c r="N748" s="6"/>
      <c r="O748" s="6"/>
    </row>
    <row r="749" spans="1:15" x14ac:dyDescent="0.45">
      <c r="A749" s="6" t="s">
        <v>8323</v>
      </c>
      <c r="B749" s="6" t="s">
        <v>8224</v>
      </c>
      <c r="C749" s="6" t="str">
        <f>VLOOKUP($B749,'Supplimental Sources'!$I$7:$K$27,2,0)</f>
        <v>United States</v>
      </c>
      <c r="D749" s="6" t="str">
        <f>VLOOKUP($B749,'Supplimental Sources'!$I$7:$K$27,3,0)</f>
        <v>United States</v>
      </c>
      <c r="E749" s="6" t="s">
        <v>8385</v>
      </c>
      <c r="F749" s="6" t="s">
        <v>8374</v>
      </c>
      <c r="G749" s="6">
        <v>735</v>
      </c>
      <c r="H749" s="29">
        <v>47000</v>
      </c>
      <c r="I749" s="29">
        <v>53771</v>
      </c>
      <c r="J749" s="28">
        <v>30.99761574074364</v>
      </c>
      <c r="K749" s="6">
        <v>229</v>
      </c>
      <c r="L749" s="6" t="str">
        <f>VLOOKUP($G749,Data!$A:$F,6,0)</f>
        <v>successful</v>
      </c>
      <c r="M749" s="6"/>
      <c r="N749" s="6"/>
      <c r="O749" s="6"/>
    </row>
    <row r="750" spans="1:15" x14ac:dyDescent="0.45">
      <c r="A750" s="6" t="s">
        <v>8323</v>
      </c>
      <c r="B750" s="6" t="s">
        <v>8224</v>
      </c>
      <c r="C750" s="6" t="str">
        <f>VLOOKUP($B750,'Supplimental Sources'!$I$7:$K$27,2,0)</f>
        <v>United States</v>
      </c>
      <c r="D750" s="6" t="str">
        <f>VLOOKUP($B750,'Supplimental Sources'!$I$7:$K$27,3,0)</f>
        <v>United States</v>
      </c>
      <c r="E750" s="6" t="s">
        <v>8384</v>
      </c>
      <c r="F750" s="6" t="s">
        <v>8374</v>
      </c>
      <c r="G750" s="6">
        <v>736</v>
      </c>
      <c r="H750" s="29">
        <v>3600</v>
      </c>
      <c r="I750" s="29">
        <v>11345</v>
      </c>
      <c r="J750" s="28">
        <v>19.473379629627743</v>
      </c>
      <c r="K750" s="6">
        <v>108</v>
      </c>
      <c r="L750" s="6" t="str">
        <f>VLOOKUP($G750,Data!$A:$F,6,0)</f>
        <v>successful</v>
      </c>
      <c r="M750" s="6"/>
      <c r="N750" s="6"/>
      <c r="O750" s="6"/>
    </row>
    <row r="751" spans="1:15" x14ac:dyDescent="0.45">
      <c r="A751" s="6" t="s">
        <v>8323</v>
      </c>
      <c r="B751" s="6" t="s">
        <v>8224</v>
      </c>
      <c r="C751" s="6" t="str">
        <f>VLOOKUP($B751,'Supplimental Sources'!$I$7:$K$27,2,0)</f>
        <v>United States</v>
      </c>
      <c r="D751" s="6" t="str">
        <f>VLOOKUP($B751,'Supplimental Sources'!$I$7:$K$27,3,0)</f>
        <v>United States</v>
      </c>
      <c r="E751" s="6" t="s">
        <v>8385</v>
      </c>
      <c r="F751" s="6" t="s">
        <v>8376</v>
      </c>
      <c r="G751" s="6">
        <v>737</v>
      </c>
      <c r="H751" s="29">
        <v>5000</v>
      </c>
      <c r="I751" s="29">
        <v>6120</v>
      </c>
      <c r="J751" s="28">
        <v>17.558020833334012</v>
      </c>
      <c r="K751" s="6">
        <v>108</v>
      </c>
      <c r="L751" s="6" t="str">
        <f>VLOOKUP($G751,Data!$A:$F,6,0)</f>
        <v>successful</v>
      </c>
      <c r="M751" s="6"/>
      <c r="N751" s="6"/>
      <c r="O751" s="6"/>
    </row>
    <row r="752" spans="1:15" x14ac:dyDescent="0.45">
      <c r="A752" s="6" t="s">
        <v>8323</v>
      </c>
      <c r="B752" s="6" t="s">
        <v>8224</v>
      </c>
      <c r="C752" s="6" t="str">
        <f>VLOOKUP($B752,'Supplimental Sources'!$I$7:$K$27,2,0)</f>
        <v>United States</v>
      </c>
      <c r="D752" s="6" t="str">
        <f>VLOOKUP($B752,'Supplimental Sources'!$I$7:$K$27,3,0)</f>
        <v>United States</v>
      </c>
      <c r="E752" s="6" t="s">
        <v>8385</v>
      </c>
      <c r="F752" s="6" t="s">
        <v>8373</v>
      </c>
      <c r="G752" s="6">
        <v>738</v>
      </c>
      <c r="H752" s="29">
        <v>1500</v>
      </c>
      <c r="I752" s="29">
        <v>1601</v>
      </c>
      <c r="J752" s="28">
        <v>30.603541666663659</v>
      </c>
      <c r="K752" s="6">
        <v>41</v>
      </c>
      <c r="L752" s="6" t="str">
        <f>VLOOKUP($G752,Data!$A:$F,6,0)</f>
        <v>successful</v>
      </c>
      <c r="M752" s="6"/>
      <c r="N752" s="6"/>
      <c r="O752" s="6"/>
    </row>
    <row r="753" spans="1:15" x14ac:dyDescent="0.45">
      <c r="A753" s="6" t="s">
        <v>8323</v>
      </c>
      <c r="B753" s="6" t="s">
        <v>8224</v>
      </c>
      <c r="C753" s="6" t="str">
        <f>VLOOKUP($B753,'Supplimental Sources'!$I$7:$K$27,2,0)</f>
        <v>United States</v>
      </c>
      <c r="D753" s="6" t="str">
        <f>VLOOKUP($B753,'Supplimental Sources'!$I$7:$K$27,3,0)</f>
        <v>United States</v>
      </c>
      <c r="E753" s="6" t="s">
        <v>8385</v>
      </c>
      <c r="F753" s="6" t="s">
        <v>8370</v>
      </c>
      <c r="G753" s="6">
        <v>739</v>
      </c>
      <c r="H753" s="29">
        <v>6000</v>
      </c>
      <c r="I753" s="29">
        <v>9500</v>
      </c>
      <c r="J753" s="28">
        <v>33</v>
      </c>
      <c r="K753" s="6">
        <v>139</v>
      </c>
      <c r="L753" s="6" t="str">
        <f>VLOOKUP($G753,Data!$A:$F,6,0)</f>
        <v>successful</v>
      </c>
      <c r="M753" s="6"/>
      <c r="N753" s="6"/>
      <c r="O753" s="6"/>
    </row>
    <row r="754" spans="1:15" x14ac:dyDescent="0.45">
      <c r="A754" s="6" t="s">
        <v>8323</v>
      </c>
      <c r="B754" s="6" t="s">
        <v>8224</v>
      </c>
      <c r="C754" s="6" t="str">
        <f>VLOOKUP($B754,'Supplimental Sources'!$I$7:$K$27,2,0)</f>
        <v>United States</v>
      </c>
      <c r="D754" s="6" t="str">
        <f>VLOOKUP($B754,'Supplimental Sources'!$I$7:$K$27,3,0)</f>
        <v>United States</v>
      </c>
      <c r="E754" s="6" t="s">
        <v>8386</v>
      </c>
      <c r="F754" s="6" t="s">
        <v>8380</v>
      </c>
      <c r="G754" s="6">
        <v>740</v>
      </c>
      <c r="H754" s="29">
        <v>3000</v>
      </c>
      <c r="I754" s="29">
        <v>3222</v>
      </c>
      <c r="J754" s="28">
        <v>14</v>
      </c>
      <c r="K754" s="6">
        <v>19</v>
      </c>
      <c r="L754" s="6" t="str">
        <f>VLOOKUP($G754,Data!$A:$F,6,0)</f>
        <v>successful</v>
      </c>
      <c r="M754" s="6"/>
      <c r="N754" s="6"/>
      <c r="O754" s="6"/>
    </row>
    <row r="755" spans="1:15" x14ac:dyDescent="0.45">
      <c r="A755" s="6" t="s">
        <v>8323</v>
      </c>
      <c r="B755" s="6" t="s">
        <v>8224</v>
      </c>
      <c r="C755" s="6" t="str">
        <f>VLOOKUP($B755,'Supplimental Sources'!$I$7:$K$27,2,0)</f>
        <v>United States</v>
      </c>
      <c r="D755" s="6" t="str">
        <f>VLOOKUP($B755,'Supplimental Sources'!$I$7:$K$27,3,0)</f>
        <v>United States</v>
      </c>
      <c r="E755" s="6" t="s">
        <v>8384</v>
      </c>
      <c r="F755" s="6" t="s">
        <v>8369</v>
      </c>
      <c r="G755" s="6">
        <v>741</v>
      </c>
      <c r="H755" s="29">
        <v>13000</v>
      </c>
      <c r="I755" s="29">
        <v>13293.8</v>
      </c>
      <c r="J755" s="28">
        <v>35</v>
      </c>
      <c r="K755" s="6">
        <v>94</v>
      </c>
      <c r="L755" s="6" t="str">
        <f>VLOOKUP($G755,Data!$A:$F,6,0)</f>
        <v>successful</v>
      </c>
      <c r="M755" s="6"/>
      <c r="N755" s="6"/>
      <c r="O755" s="6"/>
    </row>
    <row r="756" spans="1:15" x14ac:dyDescent="0.45">
      <c r="A756" s="6" t="s">
        <v>8323</v>
      </c>
      <c r="B756" s="6" t="s">
        <v>8224</v>
      </c>
      <c r="C756" s="6" t="str">
        <f>VLOOKUP($B756,'Supplimental Sources'!$I$7:$K$27,2,0)</f>
        <v>United States</v>
      </c>
      <c r="D756" s="6" t="str">
        <f>VLOOKUP($B756,'Supplimental Sources'!$I$7:$K$27,3,0)</f>
        <v>United States</v>
      </c>
      <c r="E756" s="6" t="s">
        <v>8385</v>
      </c>
      <c r="F756" s="6" t="s">
        <v>8377</v>
      </c>
      <c r="G756" s="6">
        <v>742</v>
      </c>
      <c r="H756" s="29">
        <v>1400</v>
      </c>
      <c r="I756" s="29">
        <v>1550</v>
      </c>
      <c r="J756" s="28">
        <v>29.958333333328483</v>
      </c>
      <c r="K756" s="6">
        <v>23</v>
      </c>
      <c r="L756" s="6" t="str">
        <f>VLOOKUP($G756,Data!$A:$F,6,0)</f>
        <v>successful</v>
      </c>
      <c r="M756" s="6"/>
      <c r="N756" s="6"/>
      <c r="O756" s="6"/>
    </row>
    <row r="757" spans="1:15" x14ac:dyDescent="0.45">
      <c r="A757" s="6" t="s">
        <v>8323</v>
      </c>
      <c r="B757" s="6" t="s">
        <v>8224</v>
      </c>
      <c r="C757" s="6" t="str">
        <f>VLOOKUP($B757,'Supplimental Sources'!$I$7:$K$27,2,0)</f>
        <v>United States</v>
      </c>
      <c r="D757" s="6" t="str">
        <f>VLOOKUP($B757,'Supplimental Sources'!$I$7:$K$27,3,0)</f>
        <v>United States</v>
      </c>
      <c r="E757" s="6" t="s">
        <v>8383</v>
      </c>
      <c r="F757" s="6" t="s">
        <v>8378</v>
      </c>
      <c r="G757" s="6">
        <v>743</v>
      </c>
      <c r="H757" s="29">
        <v>550</v>
      </c>
      <c r="I757" s="29">
        <v>814</v>
      </c>
      <c r="J757" s="28">
        <v>25.165682870370802</v>
      </c>
      <c r="K757" s="6">
        <v>15</v>
      </c>
      <c r="L757" s="6" t="str">
        <f>VLOOKUP($G757,Data!$A:$F,6,0)</f>
        <v>successful</v>
      </c>
      <c r="M757" s="6"/>
      <c r="N757" s="6"/>
      <c r="O757" s="6"/>
    </row>
    <row r="758" spans="1:15" x14ac:dyDescent="0.45">
      <c r="A758" s="6" t="s">
        <v>8323</v>
      </c>
      <c r="B758" s="6" t="s">
        <v>8224</v>
      </c>
      <c r="C758" s="6" t="str">
        <f>VLOOKUP($B758,'Supplimental Sources'!$I$7:$K$27,2,0)</f>
        <v>United States</v>
      </c>
      <c r="D758" s="6" t="str">
        <f>VLOOKUP($B758,'Supplimental Sources'!$I$7:$K$27,3,0)</f>
        <v>United States</v>
      </c>
      <c r="E758" s="6" t="s">
        <v>8383</v>
      </c>
      <c r="F758" s="6" t="s">
        <v>8374</v>
      </c>
      <c r="G758" s="6">
        <v>744</v>
      </c>
      <c r="H758" s="29">
        <v>5000</v>
      </c>
      <c r="I758" s="29">
        <v>5116</v>
      </c>
      <c r="J758" s="28">
        <v>30</v>
      </c>
      <c r="K758" s="6">
        <v>62</v>
      </c>
      <c r="L758" s="6" t="str">
        <f>VLOOKUP($G758,Data!$A:$F,6,0)</f>
        <v>successful</v>
      </c>
      <c r="M758" s="6"/>
      <c r="N758" s="6"/>
      <c r="O758" s="6"/>
    </row>
    <row r="759" spans="1:15" x14ac:dyDescent="0.45">
      <c r="A759" s="6" t="s">
        <v>8323</v>
      </c>
      <c r="B759" s="6" t="s">
        <v>8224</v>
      </c>
      <c r="C759" s="6" t="str">
        <f>VLOOKUP($B759,'Supplimental Sources'!$I$7:$K$27,2,0)</f>
        <v>United States</v>
      </c>
      <c r="D759" s="6" t="str">
        <f>VLOOKUP($B759,'Supplimental Sources'!$I$7:$K$27,3,0)</f>
        <v>United States</v>
      </c>
      <c r="E759" s="6" t="s">
        <v>8384</v>
      </c>
      <c r="F759" s="6" t="s">
        <v>8379</v>
      </c>
      <c r="G759" s="6">
        <v>745</v>
      </c>
      <c r="H759" s="29">
        <v>2220</v>
      </c>
      <c r="I759" s="29">
        <v>3976</v>
      </c>
      <c r="J759" s="28">
        <v>30</v>
      </c>
      <c r="K759" s="6">
        <v>74</v>
      </c>
      <c r="L759" s="6" t="str">
        <f>VLOOKUP($G759,Data!$A:$F,6,0)</f>
        <v>successful</v>
      </c>
      <c r="M759" s="6"/>
      <c r="N759" s="6"/>
      <c r="O759" s="6"/>
    </row>
    <row r="760" spans="1:15" x14ac:dyDescent="0.45">
      <c r="A760" s="6" t="s">
        <v>8323</v>
      </c>
      <c r="B760" s="6" t="s">
        <v>8224</v>
      </c>
      <c r="C760" s="6" t="str">
        <f>VLOOKUP($B760,'Supplimental Sources'!$I$7:$K$27,2,0)</f>
        <v>United States</v>
      </c>
      <c r="D760" s="6" t="str">
        <f>VLOOKUP($B760,'Supplimental Sources'!$I$7:$K$27,3,0)</f>
        <v>United States</v>
      </c>
      <c r="E760" s="6" t="s">
        <v>8383</v>
      </c>
      <c r="F760" s="6" t="s">
        <v>8372</v>
      </c>
      <c r="G760" s="6">
        <v>746</v>
      </c>
      <c r="H760" s="29">
        <v>2987</v>
      </c>
      <c r="I760" s="29">
        <v>3318</v>
      </c>
      <c r="J760" s="28">
        <v>18.123043981482624</v>
      </c>
      <c r="K760" s="6">
        <v>97</v>
      </c>
      <c r="L760" s="6" t="str">
        <f>VLOOKUP($G760,Data!$A:$F,6,0)</f>
        <v>successful</v>
      </c>
      <c r="M760" s="6"/>
      <c r="N760" s="6"/>
      <c r="O760" s="6"/>
    </row>
    <row r="761" spans="1:15" x14ac:dyDescent="0.45">
      <c r="A761" s="6" t="s">
        <v>8323</v>
      </c>
      <c r="B761" s="6" t="s">
        <v>8233</v>
      </c>
      <c r="C761" s="6" t="str">
        <f>VLOOKUP($B761,'Supplimental Sources'!$I$7:$K$27,2,0)</f>
        <v>Netherlands</v>
      </c>
      <c r="D761" s="6" t="str">
        <f>VLOOKUP($B761,'Supplimental Sources'!$I$7:$K$27,3,0)</f>
        <v>European Union</v>
      </c>
      <c r="E761" s="6" t="s">
        <v>8385</v>
      </c>
      <c r="F761" s="6" t="s">
        <v>8381</v>
      </c>
      <c r="G761" s="6">
        <v>747</v>
      </c>
      <c r="H761" s="29">
        <v>7000</v>
      </c>
      <c r="I761" s="29">
        <v>7003</v>
      </c>
      <c r="J761" s="28">
        <v>30.90533564814541</v>
      </c>
      <c r="K761" s="6">
        <v>55</v>
      </c>
      <c r="L761" s="6" t="str">
        <f>VLOOKUP($G761,Data!$A:$F,6,0)</f>
        <v>successful</v>
      </c>
      <c r="M761" s="6"/>
      <c r="N761" s="6"/>
      <c r="O761" s="6"/>
    </row>
    <row r="762" spans="1:15" x14ac:dyDescent="0.45">
      <c r="A762" s="6" t="s">
        <v>8323</v>
      </c>
      <c r="B762" s="6" t="s">
        <v>8224</v>
      </c>
      <c r="C762" s="6" t="str">
        <f>VLOOKUP($B762,'Supplimental Sources'!$I$7:$K$27,2,0)</f>
        <v>United States</v>
      </c>
      <c r="D762" s="6" t="str">
        <f>VLOOKUP($B762,'Supplimental Sources'!$I$7:$K$27,3,0)</f>
        <v>United States</v>
      </c>
      <c r="E762" s="6" t="s">
        <v>8385</v>
      </c>
      <c r="F762" s="6" t="s">
        <v>8370</v>
      </c>
      <c r="G762" s="6">
        <v>748</v>
      </c>
      <c r="H762" s="29">
        <v>2000</v>
      </c>
      <c r="I762" s="29">
        <v>2005</v>
      </c>
      <c r="J762" s="28">
        <v>30</v>
      </c>
      <c r="K762" s="6">
        <v>44</v>
      </c>
      <c r="L762" s="6" t="str">
        <f>VLOOKUP($G762,Data!$A:$F,6,0)</f>
        <v>successful</v>
      </c>
      <c r="M762" s="6"/>
      <c r="N762" s="6"/>
      <c r="O762" s="6"/>
    </row>
    <row r="763" spans="1:15" x14ac:dyDescent="0.45">
      <c r="A763" s="6" t="s">
        <v>8323</v>
      </c>
      <c r="B763" s="6" t="s">
        <v>8224</v>
      </c>
      <c r="C763" s="6" t="str">
        <f>VLOOKUP($B763,'Supplimental Sources'!$I$7:$K$27,2,0)</f>
        <v>United States</v>
      </c>
      <c r="D763" s="6" t="str">
        <f>VLOOKUP($B763,'Supplimental Sources'!$I$7:$K$27,3,0)</f>
        <v>United States</v>
      </c>
      <c r="E763" s="6" t="s">
        <v>8387</v>
      </c>
      <c r="F763" s="6" t="s">
        <v>8381</v>
      </c>
      <c r="G763" s="6">
        <v>749</v>
      </c>
      <c r="H763" s="29">
        <v>10000</v>
      </c>
      <c r="I763" s="29">
        <v>10556</v>
      </c>
      <c r="J763" s="28">
        <v>30</v>
      </c>
      <c r="K763" s="6">
        <v>110</v>
      </c>
      <c r="L763" s="6" t="str">
        <f>VLOOKUP($G763,Data!$A:$F,6,0)</f>
        <v>successful</v>
      </c>
      <c r="M763" s="6"/>
      <c r="N763" s="6"/>
      <c r="O763" s="6"/>
    </row>
    <row r="764" spans="1:15" x14ac:dyDescent="0.45">
      <c r="A764" s="6" t="s">
        <v>8323</v>
      </c>
      <c r="B764" s="6" t="s">
        <v>8224</v>
      </c>
      <c r="C764" s="6" t="str">
        <f>VLOOKUP($B764,'Supplimental Sources'!$I$7:$K$27,2,0)</f>
        <v>United States</v>
      </c>
      <c r="D764" s="6" t="str">
        <f>VLOOKUP($B764,'Supplimental Sources'!$I$7:$K$27,3,0)</f>
        <v>United States</v>
      </c>
      <c r="E764" s="6" t="s">
        <v>8384</v>
      </c>
      <c r="F764" s="6" t="s">
        <v>8376</v>
      </c>
      <c r="G764" s="6">
        <v>750</v>
      </c>
      <c r="H764" s="29">
        <v>4444</v>
      </c>
      <c r="I764" s="29">
        <v>4559</v>
      </c>
      <c r="J764" s="28">
        <v>30</v>
      </c>
      <c r="K764" s="6">
        <v>59</v>
      </c>
      <c r="L764" s="6" t="str">
        <f>VLOOKUP($G764,Data!$A:$F,6,0)</f>
        <v>successful</v>
      </c>
      <c r="M764" s="6"/>
      <c r="N764" s="6"/>
      <c r="O764" s="6"/>
    </row>
    <row r="765" spans="1:15" x14ac:dyDescent="0.45">
      <c r="A765" s="6" t="s">
        <v>8323</v>
      </c>
      <c r="B765" s="6" t="s">
        <v>8224</v>
      </c>
      <c r="C765" s="6" t="str">
        <f>VLOOKUP($B765,'Supplimental Sources'!$I$7:$K$27,2,0)</f>
        <v>United States</v>
      </c>
      <c r="D765" s="6" t="str">
        <f>VLOOKUP($B765,'Supplimental Sources'!$I$7:$K$27,3,0)</f>
        <v>United States</v>
      </c>
      <c r="E765" s="6" t="s">
        <v>8382</v>
      </c>
      <c r="F765" s="6" t="s">
        <v>8380</v>
      </c>
      <c r="G765" s="6">
        <v>751</v>
      </c>
      <c r="H765" s="29">
        <v>3000</v>
      </c>
      <c r="I765" s="29">
        <v>3555</v>
      </c>
      <c r="J765" s="28">
        <v>46</v>
      </c>
      <c r="K765" s="6">
        <v>62</v>
      </c>
      <c r="L765" s="6" t="str">
        <f>VLOOKUP($G765,Data!$A:$F,6,0)</f>
        <v>successful</v>
      </c>
      <c r="M765" s="6"/>
      <c r="N765" s="6"/>
      <c r="O765" s="6"/>
    </row>
    <row r="766" spans="1:15" x14ac:dyDescent="0.45">
      <c r="A766" s="6" t="s">
        <v>8323</v>
      </c>
      <c r="B766" s="6" t="s">
        <v>8226</v>
      </c>
      <c r="C766" s="6" t="str">
        <f>VLOOKUP($B766,'Supplimental Sources'!$I$7:$K$27,2,0)</f>
        <v>Australia</v>
      </c>
      <c r="D766" s="6" t="str">
        <f>VLOOKUP($B766,'Supplimental Sources'!$I$7:$K$27,3,0)</f>
        <v>Australia</v>
      </c>
      <c r="E766" s="6" t="s">
        <v>8387</v>
      </c>
      <c r="F766" s="6" t="s">
        <v>8372</v>
      </c>
      <c r="G766" s="6">
        <v>752</v>
      </c>
      <c r="H766" s="29">
        <v>5000</v>
      </c>
      <c r="I766" s="29">
        <v>5585</v>
      </c>
      <c r="J766" s="28">
        <v>20.036840277767624</v>
      </c>
      <c r="K766" s="6">
        <v>105</v>
      </c>
      <c r="L766" s="6" t="str">
        <f>VLOOKUP($G766,Data!$A:$F,6,0)</f>
        <v>successful</v>
      </c>
      <c r="M766" s="6"/>
      <c r="N766" s="6"/>
      <c r="O766" s="6"/>
    </row>
    <row r="767" spans="1:15" x14ac:dyDescent="0.45">
      <c r="A767" s="6" t="s">
        <v>8323</v>
      </c>
      <c r="B767" s="6" t="s">
        <v>8224</v>
      </c>
      <c r="C767" s="6" t="str">
        <f>VLOOKUP($B767,'Supplimental Sources'!$I$7:$K$27,2,0)</f>
        <v>United States</v>
      </c>
      <c r="D767" s="6" t="str">
        <f>VLOOKUP($B767,'Supplimental Sources'!$I$7:$K$27,3,0)</f>
        <v>United States</v>
      </c>
      <c r="E767" s="6" t="s">
        <v>8386</v>
      </c>
      <c r="F767" s="6" t="s">
        <v>8376</v>
      </c>
      <c r="G767" s="6">
        <v>753</v>
      </c>
      <c r="H767" s="29">
        <v>10000</v>
      </c>
      <c r="I767" s="29">
        <v>12800</v>
      </c>
      <c r="J767" s="28">
        <v>30</v>
      </c>
      <c r="K767" s="6">
        <v>26</v>
      </c>
      <c r="L767" s="6" t="str">
        <f>VLOOKUP($G767,Data!$A:$F,6,0)</f>
        <v>successful</v>
      </c>
      <c r="M767" s="6"/>
      <c r="N767" s="6"/>
      <c r="O767" s="6"/>
    </row>
    <row r="768" spans="1:15" x14ac:dyDescent="0.45">
      <c r="A768" s="6" t="s">
        <v>8323</v>
      </c>
      <c r="B768" s="6" t="s">
        <v>8224</v>
      </c>
      <c r="C768" s="6" t="str">
        <f>VLOOKUP($B768,'Supplimental Sources'!$I$7:$K$27,2,0)</f>
        <v>United States</v>
      </c>
      <c r="D768" s="6" t="str">
        <f>VLOOKUP($B768,'Supplimental Sources'!$I$7:$K$27,3,0)</f>
        <v>United States</v>
      </c>
      <c r="E768" s="6" t="s">
        <v>8383</v>
      </c>
      <c r="F768" s="6" t="s">
        <v>8381</v>
      </c>
      <c r="G768" s="6">
        <v>754</v>
      </c>
      <c r="H768" s="29">
        <v>2000</v>
      </c>
      <c r="I768" s="29">
        <v>2075</v>
      </c>
      <c r="J768" s="28">
        <v>30</v>
      </c>
      <c r="K768" s="6">
        <v>49</v>
      </c>
      <c r="L768" s="6" t="str">
        <f>VLOOKUP($G768,Data!$A:$F,6,0)</f>
        <v>successful</v>
      </c>
      <c r="M768" s="6"/>
      <c r="N768" s="6"/>
      <c r="O768" s="6"/>
    </row>
    <row r="769" spans="1:15" x14ac:dyDescent="0.45">
      <c r="A769" s="6" t="s">
        <v>8323</v>
      </c>
      <c r="B769" s="6" t="s">
        <v>8224</v>
      </c>
      <c r="C769" s="6" t="str">
        <f>VLOOKUP($B769,'Supplimental Sources'!$I$7:$K$27,2,0)</f>
        <v>United States</v>
      </c>
      <c r="D769" s="6" t="str">
        <f>VLOOKUP($B769,'Supplimental Sources'!$I$7:$K$27,3,0)</f>
        <v>United States</v>
      </c>
      <c r="E769" s="6" t="s">
        <v>8384</v>
      </c>
      <c r="F769" s="6" t="s">
        <v>8379</v>
      </c>
      <c r="G769" s="6">
        <v>755</v>
      </c>
      <c r="H769" s="29">
        <v>2500</v>
      </c>
      <c r="I769" s="29">
        <v>2547.69</v>
      </c>
      <c r="J769" s="28">
        <v>30.423414351847896</v>
      </c>
      <c r="K769" s="6">
        <v>68</v>
      </c>
      <c r="L769" s="6" t="str">
        <f>VLOOKUP($G769,Data!$A:$F,6,0)</f>
        <v>successful</v>
      </c>
      <c r="M769" s="6"/>
      <c r="N769" s="6"/>
      <c r="O769" s="6"/>
    </row>
    <row r="770" spans="1:15" x14ac:dyDescent="0.45">
      <c r="A770" s="6" t="s">
        <v>8323</v>
      </c>
      <c r="B770" s="6" t="s">
        <v>8224</v>
      </c>
      <c r="C770" s="6" t="str">
        <f>VLOOKUP($B770,'Supplimental Sources'!$I$7:$K$27,2,0)</f>
        <v>United States</v>
      </c>
      <c r="D770" s="6" t="str">
        <f>VLOOKUP($B770,'Supplimental Sources'!$I$7:$K$27,3,0)</f>
        <v>United States</v>
      </c>
      <c r="E770" s="6" t="s">
        <v>8382</v>
      </c>
      <c r="F770" s="6" t="s">
        <v>8377</v>
      </c>
      <c r="G770" s="6">
        <v>756</v>
      </c>
      <c r="H770" s="29">
        <v>700</v>
      </c>
      <c r="I770" s="29">
        <v>824</v>
      </c>
      <c r="J770" s="28">
        <v>60.958333333335759</v>
      </c>
      <c r="K770" s="6">
        <v>22</v>
      </c>
      <c r="L770" s="6" t="str">
        <f>VLOOKUP($G770,Data!$A:$F,6,0)</f>
        <v>successful</v>
      </c>
      <c r="M770" s="6"/>
      <c r="N770" s="6"/>
      <c r="O770" s="6"/>
    </row>
    <row r="771" spans="1:15" x14ac:dyDescent="0.45">
      <c r="A771" s="6" t="s">
        <v>8323</v>
      </c>
      <c r="B771" s="6" t="s">
        <v>8224</v>
      </c>
      <c r="C771" s="6" t="str">
        <f>VLOOKUP($B771,'Supplimental Sources'!$I$7:$K$27,2,0)</f>
        <v>United States</v>
      </c>
      <c r="D771" s="6" t="str">
        <f>VLOOKUP($B771,'Supplimental Sources'!$I$7:$K$27,3,0)</f>
        <v>United States</v>
      </c>
      <c r="E771" s="6" t="s">
        <v>8383</v>
      </c>
      <c r="F771" s="6" t="s">
        <v>8374</v>
      </c>
      <c r="G771" s="6">
        <v>757</v>
      </c>
      <c r="H771" s="29">
        <v>250</v>
      </c>
      <c r="I771" s="29">
        <v>595</v>
      </c>
      <c r="J771" s="28">
        <v>14</v>
      </c>
      <c r="K771" s="6">
        <v>18</v>
      </c>
      <c r="L771" s="6" t="str">
        <f>VLOOKUP($G771,Data!$A:$F,6,0)</f>
        <v>successful</v>
      </c>
      <c r="M771" s="6"/>
      <c r="N771" s="6"/>
      <c r="O771" s="6"/>
    </row>
    <row r="772" spans="1:15" x14ac:dyDescent="0.45">
      <c r="A772" s="6" t="s">
        <v>8323</v>
      </c>
      <c r="B772" s="6" t="s">
        <v>8224</v>
      </c>
      <c r="C772" s="6" t="str">
        <f>VLOOKUP($B772,'Supplimental Sources'!$I$7:$K$27,2,0)</f>
        <v>United States</v>
      </c>
      <c r="D772" s="6" t="str">
        <f>VLOOKUP($B772,'Supplimental Sources'!$I$7:$K$27,3,0)</f>
        <v>United States</v>
      </c>
      <c r="E772" s="6" t="s">
        <v>8375</v>
      </c>
      <c r="F772" s="6" t="s">
        <v>8372</v>
      </c>
      <c r="G772" s="6">
        <v>758</v>
      </c>
      <c r="H772" s="29">
        <v>2500</v>
      </c>
      <c r="I772" s="29">
        <v>2550</v>
      </c>
      <c r="J772" s="28">
        <v>30</v>
      </c>
      <c r="K772" s="6">
        <v>19</v>
      </c>
      <c r="L772" s="6" t="str">
        <f>VLOOKUP($G772,Data!$A:$F,6,0)</f>
        <v>successful</v>
      </c>
      <c r="M772" s="6"/>
      <c r="N772" s="6"/>
      <c r="O772" s="6"/>
    </row>
    <row r="773" spans="1:15" x14ac:dyDescent="0.45">
      <c r="A773" s="6" t="s">
        <v>8323</v>
      </c>
      <c r="B773" s="6" t="s">
        <v>8225</v>
      </c>
      <c r="C773" s="6" t="str">
        <f>VLOOKUP($B773,'Supplimental Sources'!$I$7:$K$27,2,0)</f>
        <v>United Kingdom</v>
      </c>
      <c r="D773" s="6" t="str">
        <f>VLOOKUP($B773,'Supplimental Sources'!$I$7:$K$27,3,0)</f>
        <v>United Kingdom</v>
      </c>
      <c r="E773" s="6" t="s">
        <v>8385</v>
      </c>
      <c r="F773" s="6" t="s">
        <v>8369</v>
      </c>
      <c r="G773" s="6">
        <v>759</v>
      </c>
      <c r="H773" s="29">
        <v>5000</v>
      </c>
      <c r="I773" s="29">
        <v>5096</v>
      </c>
      <c r="J773" s="28">
        <v>40</v>
      </c>
      <c r="K773" s="6">
        <v>99</v>
      </c>
      <c r="L773" s="6" t="str">
        <f>VLOOKUP($G773,Data!$A:$F,6,0)</f>
        <v>successful</v>
      </c>
      <c r="M773" s="6"/>
      <c r="N773" s="6"/>
      <c r="O773" s="6"/>
    </row>
    <row r="774" spans="1:15" x14ac:dyDescent="0.45">
      <c r="A774" s="6" t="s">
        <v>8324</v>
      </c>
      <c r="B774" s="6" t="s">
        <v>8224</v>
      </c>
      <c r="C774" s="6" t="str">
        <f>VLOOKUP($B774,'Supplimental Sources'!$I$7:$K$27,2,0)</f>
        <v>United States</v>
      </c>
      <c r="D774" s="6" t="str">
        <f>VLOOKUP($B774,'Supplimental Sources'!$I$7:$K$27,3,0)</f>
        <v>United States</v>
      </c>
      <c r="E774" s="6" t="s">
        <v>8387</v>
      </c>
      <c r="F774" s="6" t="s">
        <v>8373</v>
      </c>
      <c r="G774" s="6">
        <v>760</v>
      </c>
      <c r="H774" s="29">
        <v>2200</v>
      </c>
      <c r="I774" s="29">
        <v>0</v>
      </c>
      <c r="J774" s="28">
        <v>30.041666666671517</v>
      </c>
      <c r="K774" s="6">
        <v>0</v>
      </c>
      <c r="M774" s="6" t="str">
        <f>VLOOKUP($G774,Data!$A:$F,6,0)</f>
        <v>failed</v>
      </c>
      <c r="N774" s="6"/>
      <c r="O774" s="6"/>
    </row>
    <row r="775" spans="1:15" x14ac:dyDescent="0.45">
      <c r="A775" s="6" t="s">
        <v>8324</v>
      </c>
      <c r="B775" s="6" t="s">
        <v>8224</v>
      </c>
      <c r="C775" s="6" t="str">
        <f>VLOOKUP($B775,'Supplimental Sources'!$I$7:$K$27,2,0)</f>
        <v>United States</v>
      </c>
      <c r="D775" s="6" t="str">
        <f>VLOOKUP($B775,'Supplimental Sources'!$I$7:$K$27,3,0)</f>
        <v>United States</v>
      </c>
      <c r="E775" s="6" t="s">
        <v>8385</v>
      </c>
      <c r="F775" s="6" t="s">
        <v>8376</v>
      </c>
      <c r="G775" s="6">
        <v>761</v>
      </c>
      <c r="H775" s="29">
        <v>5000</v>
      </c>
      <c r="I775" s="29">
        <v>235</v>
      </c>
      <c r="J775" s="28">
        <v>30</v>
      </c>
      <c r="K775" s="6">
        <v>6</v>
      </c>
      <c r="M775" s="6" t="str">
        <f>VLOOKUP($G775,Data!$A:$F,6,0)</f>
        <v>failed</v>
      </c>
      <c r="N775" s="6"/>
      <c r="O775" s="6"/>
    </row>
    <row r="776" spans="1:15" x14ac:dyDescent="0.45">
      <c r="A776" s="6" t="s">
        <v>8324</v>
      </c>
      <c r="B776" s="6" t="s">
        <v>8238</v>
      </c>
      <c r="C776" s="6" t="str">
        <f>VLOOKUP($B776,'Supplimental Sources'!$I$7:$K$27,2,0)</f>
        <v>Mexico</v>
      </c>
      <c r="D776" s="6" t="str">
        <f>VLOOKUP($B776,'Supplimental Sources'!$I$7:$K$27,3,0)</f>
        <v>Mexico</v>
      </c>
      <c r="E776" s="6" t="s">
        <v>8387</v>
      </c>
      <c r="F776" s="6" t="s">
        <v>8374</v>
      </c>
      <c r="G776" s="6">
        <v>762</v>
      </c>
      <c r="H776" s="29">
        <v>3500</v>
      </c>
      <c r="I776" s="29">
        <v>0</v>
      </c>
      <c r="J776" s="28">
        <v>17.391550925924093</v>
      </c>
      <c r="K776" s="6">
        <v>0</v>
      </c>
      <c r="M776" s="6" t="str">
        <f>VLOOKUP($G776,Data!$A:$F,6,0)</f>
        <v>failed</v>
      </c>
      <c r="N776" s="6"/>
      <c r="O776" s="6"/>
    </row>
    <row r="777" spans="1:15" x14ac:dyDescent="0.45">
      <c r="A777" s="6" t="s">
        <v>8324</v>
      </c>
      <c r="B777" s="6" t="s">
        <v>8225</v>
      </c>
      <c r="C777" s="6" t="str">
        <f>VLOOKUP($B777,'Supplimental Sources'!$I$7:$K$27,2,0)</f>
        <v>United Kingdom</v>
      </c>
      <c r="D777" s="6" t="str">
        <f>VLOOKUP($B777,'Supplimental Sources'!$I$7:$K$27,3,0)</f>
        <v>United Kingdom</v>
      </c>
      <c r="E777" s="6" t="s">
        <v>8384</v>
      </c>
      <c r="F777" s="6" t="s">
        <v>8370</v>
      </c>
      <c r="G777" s="6">
        <v>763</v>
      </c>
      <c r="H777" s="29">
        <v>4290</v>
      </c>
      <c r="I777" s="29">
        <v>5</v>
      </c>
      <c r="J777" s="28">
        <v>30</v>
      </c>
      <c r="K777" s="6">
        <v>1</v>
      </c>
      <c r="M777" s="6" t="str">
        <f>VLOOKUP($G777,Data!$A:$F,6,0)</f>
        <v>failed</v>
      </c>
      <c r="N777" s="6"/>
      <c r="O777" s="6"/>
    </row>
    <row r="778" spans="1:15" x14ac:dyDescent="0.45">
      <c r="A778" s="6" t="s">
        <v>8324</v>
      </c>
      <c r="B778" s="6" t="s">
        <v>8224</v>
      </c>
      <c r="C778" s="6" t="str">
        <f>VLOOKUP($B778,'Supplimental Sources'!$I$7:$K$27,2,0)</f>
        <v>United States</v>
      </c>
      <c r="D778" s="6" t="str">
        <f>VLOOKUP($B778,'Supplimental Sources'!$I$7:$K$27,3,0)</f>
        <v>United States</v>
      </c>
      <c r="E778" s="6" t="s">
        <v>8386</v>
      </c>
      <c r="F778" s="6" t="s">
        <v>8371</v>
      </c>
      <c r="G778" s="6">
        <v>764</v>
      </c>
      <c r="H778" s="29">
        <v>5000</v>
      </c>
      <c r="I778" s="29">
        <v>0</v>
      </c>
      <c r="J778" s="28">
        <v>30</v>
      </c>
      <c r="K778" s="6">
        <v>0</v>
      </c>
      <c r="M778" s="6" t="str">
        <f>VLOOKUP($G778,Data!$A:$F,6,0)</f>
        <v>failed</v>
      </c>
      <c r="N778" s="6"/>
      <c r="O778" s="6"/>
    </row>
    <row r="779" spans="1:15" x14ac:dyDescent="0.45">
      <c r="A779" s="6" t="s">
        <v>8324</v>
      </c>
      <c r="B779" s="6" t="s">
        <v>8224</v>
      </c>
      <c r="C779" s="6" t="str">
        <f>VLOOKUP($B779,'Supplimental Sources'!$I$7:$K$27,2,0)</f>
        <v>United States</v>
      </c>
      <c r="D779" s="6" t="str">
        <f>VLOOKUP($B779,'Supplimental Sources'!$I$7:$K$27,3,0)</f>
        <v>United States</v>
      </c>
      <c r="E779" s="6" t="s">
        <v>8385</v>
      </c>
      <c r="F779" s="6" t="s">
        <v>8372</v>
      </c>
      <c r="G779" s="6">
        <v>765</v>
      </c>
      <c r="H779" s="29">
        <v>7000</v>
      </c>
      <c r="I779" s="29">
        <v>2521</v>
      </c>
      <c r="J779" s="28">
        <v>30</v>
      </c>
      <c r="K779" s="6">
        <v>44</v>
      </c>
      <c r="M779" s="6" t="str">
        <f>VLOOKUP($G779,Data!$A:$F,6,0)</f>
        <v>failed</v>
      </c>
      <c r="N779" s="6"/>
      <c r="O779" s="6"/>
    </row>
    <row r="780" spans="1:15" x14ac:dyDescent="0.45">
      <c r="A780" s="6" t="s">
        <v>8324</v>
      </c>
      <c r="B780" s="6" t="s">
        <v>8229</v>
      </c>
      <c r="C780" s="6" t="str">
        <f>VLOOKUP($B780,'Supplimental Sources'!$I$7:$K$27,2,0)</f>
        <v>Canada</v>
      </c>
      <c r="D780" s="6" t="str">
        <f>VLOOKUP($B780,'Supplimental Sources'!$I$7:$K$27,3,0)</f>
        <v>Canada</v>
      </c>
      <c r="E780" s="6" t="s">
        <v>8386</v>
      </c>
      <c r="F780" s="6" t="s">
        <v>8376</v>
      </c>
      <c r="G780" s="6">
        <v>766</v>
      </c>
      <c r="H780" s="29">
        <v>4000</v>
      </c>
      <c r="I780" s="29">
        <v>0</v>
      </c>
      <c r="J780" s="28">
        <v>30</v>
      </c>
      <c r="K780" s="6">
        <v>0</v>
      </c>
      <c r="M780" s="6" t="str">
        <f>VLOOKUP($G780,Data!$A:$F,6,0)</f>
        <v>failed</v>
      </c>
      <c r="N780" s="6"/>
      <c r="O780" s="6"/>
    </row>
    <row r="781" spans="1:15" x14ac:dyDescent="0.45">
      <c r="A781" s="6" t="s">
        <v>8324</v>
      </c>
      <c r="B781" s="6" t="s">
        <v>8224</v>
      </c>
      <c r="C781" s="6" t="str">
        <f>VLOOKUP($B781,'Supplimental Sources'!$I$7:$K$27,2,0)</f>
        <v>United States</v>
      </c>
      <c r="D781" s="6" t="str">
        <f>VLOOKUP($B781,'Supplimental Sources'!$I$7:$K$27,3,0)</f>
        <v>United States</v>
      </c>
      <c r="E781" s="6" t="s">
        <v>8386</v>
      </c>
      <c r="F781" s="6" t="s">
        <v>8379</v>
      </c>
      <c r="G781" s="6">
        <v>767</v>
      </c>
      <c r="H781" s="29">
        <v>5000</v>
      </c>
      <c r="I781" s="29">
        <v>177</v>
      </c>
      <c r="J781" s="28">
        <v>30</v>
      </c>
      <c r="K781" s="6">
        <v>3</v>
      </c>
      <c r="M781" s="6" t="str">
        <f>VLOOKUP($G781,Data!$A:$F,6,0)</f>
        <v>failed</v>
      </c>
      <c r="N781" s="6"/>
      <c r="O781" s="6"/>
    </row>
    <row r="782" spans="1:15" x14ac:dyDescent="0.45">
      <c r="A782" s="6" t="s">
        <v>8324</v>
      </c>
      <c r="B782" s="6" t="s">
        <v>8224</v>
      </c>
      <c r="C782" s="6" t="str">
        <f>VLOOKUP($B782,'Supplimental Sources'!$I$7:$K$27,2,0)</f>
        <v>United States</v>
      </c>
      <c r="D782" s="6" t="str">
        <f>VLOOKUP($B782,'Supplimental Sources'!$I$7:$K$27,3,0)</f>
        <v>United States</v>
      </c>
      <c r="E782" s="6" t="s">
        <v>8384</v>
      </c>
      <c r="F782" s="6" t="s">
        <v>8374</v>
      </c>
      <c r="G782" s="6">
        <v>768</v>
      </c>
      <c r="H782" s="29">
        <v>2500</v>
      </c>
      <c r="I782" s="29">
        <v>0</v>
      </c>
      <c r="J782" s="28">
        <v>30</v>
      </c>
      <c r="K782" s="6">
        <v>0</v>
      </c>
      <c r="M782" s="6" t="str">
        <f>VLOOKUP($G782,Data!$A:$F,6,0)</f>
        <v>failed</v>
      </c>
      <c r="N782" s="6"/>
      <c r="O782" s="6"/>
    </row>
    <row r="783" spans="1:15" x14ac:dyDescent="0.45">
      <c r="A783" s="6" t="s">
        <v>8324</v>
      </c>
      <c r="B783" s="6" t="s">
        <v>8224</v>
      </c>
      <c r="C783" s="6" t="str">
        <f>VLOOKUP($B783,'Supplimental Sources'!$I$7:$K$27,2,0)</f>
        <v>United States</v>
      </c>
      <c r="D783" s="6" t="str">
        <f>VLOOKUP($B783,'Supplimental Sources'!$I$7:$K$27,3,0)</f>
        <v>United States</v>
      </c>
      <c r="E783" s="6" t="s">
        <v>8384</v>
      </c>
      <c r="F783" s="6" t="s">
        <v>8374</v>
      </c>
      <c r="G783" s="6">
        <v>769</v>
      </c>
      <c r="H783" s="29">
        <v>4000</v>
      </c>
      <c r="I783" s="29">
        <v>1656</v>
      </c>
      <c r="J783" s="28">
        <v>30</v>
      </c>
      <c r="K783" s="6">
        <v>52</v>
      </c>
      <c r="M783" s="6" t="str">
        <f>VLOOKUP($G783,Data!$A:$F,6,0)</f>
        <v>failed</v>
      </c>
      <c r="N783" s="6"/>
      <c r="O783" s="6"/>
    </row>
    <row r="784" spans="1:15" x14ac:dyDescent="0.45">
      <c r="A784" s="6" t="s">
        <v>8324</v>
      </c>
      <c r="B784" s="6" t="s">
        <v>8224</v>
      </c>
      <c r="C784" s="6" t="str">
        <f>VLOOKUP($B784,'Supplimental Sources'!$I$7:$K$27,2,0)</f>
        <v>United States</v>
      </c>
      <c r="D784" s="6" t="str">
        <f>VLOOKUP($B784,'Supplimental Sources'!$I$7:$K$27,3,0)</f>
        <v>United States</v>
      </c>
      <c r="E784" s="6" t="s">
        <v>8384</v>
      </c>
      <c r="F784" s="6" t="s">
        <v>8376</v>
      </c>
      <c r="G784" s="6">
        <v>770</v>
      </c>
      <c r="H784" s="29">
        <v>17500</v>
      </c>
      <c r="I784" s="29">
        <v>0</v>
      </c>
      <c r="J784" s="28">
        <v>40</v>
      </c>
      <c r="K784" s="6">
        <v>0</v>
      </c>
      <c r="M784" s="6" t="str">
        <f>VLOOKUP($G784,Data!$A:$F,6,0)</f>
        <v>failed</v>
      </c>
      <c r="N784" s="6"/>
      <c r="O784" s="6"/>
    </row>
    <row r="785" spans="1:15" x14ac:dyDescent="0.45">
      <c r="A785" s="6" t="s">
        <v>8324</v>
      </c>
      <c r="B785" s="6" t="s">
        <v>8224</v>
      </c>
      <c r="C785" s="6" t="str">
        <f>VLOOKUP($B785,'Supplimental Sources'!$I$7:$K$27,2,0)</f>
        <v>United States</v>
      </c>
      <c r="D785" s="6" t="str">
        <f>VLOOKUP($B785,'Supplimental Sources'!$I$7:$K$27,3,0)</f>
        <v>United States</v>
      </c>
      <c r="E785" s="6" t="s">
        <v>8386</v>
      </c>
      <c r="F785" s="6" t="s">
        <v>8381</v>
      </c>
      <c r="G785" s="6">
        <v>771</v>
      </c>
      <c r="H785" s="29">
        <v>38000</v>
      </c>
      <c r="I785" s="29">
        <v>10</v>
      </c>
      <c r="J785" s="28">
        <v>50</v>
      </c>
      <c r="K785" s="6">
        <v>1</v>
      </c>
      <c r="M785" s="6" t="str">
        <f>VLOOKUP($G785,Data!$A:$F,6,0)</f>
        <v>failed</v>
      </c>
      <c r="N785" s="6"/>
      <c r="O785" s="6"/>
    </row>
    <row r="786" spans="1:15" x14ac:dyDescent="0.45">
      <c r="A786" s="6" t="s">
        <v>8324</v>
      </c>
      <c r="B786" s="6" t="s">
        <v>8224</v>
      </c>
      <c r="C786" s="6" t="str">
        <f>VLOOKUP($B786,'Supplimental Sources'!$I$7:$K$27,2,0)</f>
        <v>United States</v>
      </c>
      <c r="D786" s="6" t="str">
        <f>VLOOKUP($B786,'Supplimental Sources'!$I$7:$K$27,3,0)</f>
        <v>United States</v>
      </c>
      <c r="E786" s="6" t="s">
        <v>8368</v>
      </c>
      <c r="F786" s="6" t="s">
        <v>8372</v>
      </c>
      <c r="G786" s="6">
        <v>772</v>
      </c>
      <c r="H786" s="29">
        <v>1500</v>
      </c>
      <c r="I786" s="29">
        <v>50</v>
      </c>
      <c r="J786" s="28">
        <v>50.109039351853426</v>
      </c>
      <c r="K786" s="6">
        <v>1</v>
      </c>
      <c r="M786" s="6" t="str">
        <f>VLOOKUP($G786,Data!$A:$F,6,0)</f>
        <v>failed</v>
      </c>
      <c r="N786" s="6"/>
      <c r="O786" s="6"/>
    </row>
    <row r="787" spans="1:15" x14ac:dyDescent="0.45">
      <c r="A787" s="6" t="s">
        <v>8324</v>
      </c>
      <c r="B787" s="6" t="s">
        <v>8225</v>
      </c>
      <c r="C787" s="6" t="str">
        <f>VLOOKUP($B787,'Supplimental Sources'!$I$7:$K$27,2,0)</f>
        <v>United Kingdom</v>
      </c>
      <c r="D787" s="6" t="str">
        <f>VLOOKUP($B787,'Supplimental Sources'!$I$7:$K$27,3,0)</f>
        <v>United Kingdom</v>
      </c>
      <c r="E787" s="6" t="s">
        <v>8386</v>
      </c>
      <c r="F787" s="6" t="s">
        <v>8379</v>
      </c>
      <c r="G787" s="6">
        <v>773</v>
      </c>
      <c r="H787" s="29">
        <v>3759</v>
      </c>
      <c r="I787" s="29">
        <v>32</v>
      </c>
      <c r="J787" s="28">
        <v>34.223090277773736</v>
      </c>
      <c r="K787" s="6">
        <v>2</v>
      </c>
      <c r="M787" s="6" t="str">
        <f>VLOOKUP($G787,Data!$A:$F,6,0)</f>
        <v>failed</v>
      </c>
      <c r="N787" s="6"/>
      <c r="O787" s="6"/>
    </row>
    <row r="788" spans="1:15" x14ac:dyDescent="0.45">
      <c r="A788" s="6" t="s">
        <v>8324</v>
      </c>
      <c r="B788" s="6" t="s">
        <v>8224</v>
      </c>
      <c r="C788" s="6" t="str">
        <f>VLOOKUP($B788,'Supplimental Sources'!$I$7:$K$27,2,0)</f>
        <v>United States</v>
      </c>
      <c r="D788" s="6" t="str">
        <f>VLOOKUP($B788,'Supplimental Sources'!$I$7:$K$27,3,0)</f>
        <v>United States</v>
      </c>
      <c r="E788" s="6" t="s">
        <v>8385</v>
      </c>
      <c r="F788" s="6" t="s">
        <v>8376</v>
      </c>
      <c r="G788" s="6">
        <v>774</v>
      </c>
      <c r="H788" s="29">
        <v>500</v>
      </c>
      <c r="I788" s="29">
        <v>351</v>
      </c>
      <c r="J788" s="28">
        <v>30</v>
      </c>
      <c r="K788" s="6">
        <v>9</v>
      </c>
      <c r="M788" s="6" t="str">
        <f>VLOOKUP($G788,Data!$A:$F,6,0)</f>
        <v>failed</v>
      </c>
      <c r="N788" s="6"/>
      <c r="O788" s="6"/>
    </row>
    <row r="789" spans="1:15" x14ac:dyDescent="0.45">
      <c r="A789" s="6" t="s">
        <v>8324</v>
      </c>
      <c r="B789" s="6" t="s">
        <v>8224</v>
      </c>
      <c r="C789" s="6" t="str">
        <f>VLOOKUP($B789,'Supplimental Sources'!$I$7:$K$27,2,0)</f>
        <v>United States</v>
      </c>
      <c r="D789" s="6" t="str">
        <f>VLOOKUP($B789,'Supplimental Sources'!$I$7:$K$27,3,0)</f>
        <v>United States</v>
      </c>
      <c r="E789" s="6" t="s">
        <v>8382</v>
      </c>
      <c r="F789" s="6" t="s">
        <v>8374</v>
      </c>
      <c r="G789" s="6">
        <v>775</v>
      </c>
      <c r="H789" s="29">
        <v>10000</v>
      </c>
      <c r="I789" s="29">
        <v>170</v>
      </c>
      <c r="J789" s="28">
        <v>30</v>
      </c>
      <c r="K789" s="6">
        <v>5</v>
      </c>
      <c r="M789" s="6" t="str">
        <f>VLOOKUP($G789,Data!$A:$F,6,0)</f>
        <v>failed</v>
      </c>
      <c r="N789" s="6"/>
      <c r="O789" s="6"/>
    </row>
    <row r="790" spans="1:15" x14ac:dyDescent="0.45">
      <c r="A790" s="6" t="s">
        <v>8324</v>
      </c>
      <c r="B790" s="6" t="s">
        <v>8224</v>
      </c>
      <c r="C790" s="6" t="str">
        <f>VLOOKUP($B790,'Supplimental Sources'!$I$7:$K$27,2,0)</f>
        <v>United States</v>
      </c>
      <c r="D790" s="6" t="str">
        <f>VLOOKUP($B790,'Supplimental Sources'!$I$7:$K$27,3,0)</f>
        <v>United States</v>
      </c>
      <c r="E790" s="6" t="s">
        <v>8386</v>
      </c>
      <c r="F790" s="6" t="s">
        <v>8372</v>
      </c>
      <c r="G790" s="6">
        <v>776</v>
      </c>
      <c r="H790" s="29">
        <v>7000</v>
      </c>
      <c r="I790" s="29">
        <v>3598</v>
      </c>
      <c r="J790" s="28">
        <v>37.522627314814599</v>
      </c>
      <c r="K790" s="6">
        <v>57</v>
      </c>
      <c r="M790" s="6" t="str">
        <f>VLOOKUP($G790,Data!$A:$F,6,0)</f>
        <v>failed</v>
      </c>
      <c r="N790" s="6"/>
      <c r="O790" s="6"/>
    </row>
    <row r="791" spans="1:15" x14ac:dyDescent="0.45">
      <c r="A791" s="6" t="s">
        <v>8324</v>
      </c>
      <c r="B791" s="6" t="s">
        <v>8224</v>
      </c>
      <c r="C791" s="6" t="str">
        <f>VLOOKUP($B791,'Supplimental Sources'!$I$7:$K$27,2,0)</f>
        <v>United States</v>
      </c>
      <c r="D791" s="6" t="str">
        <f>VLOOKUP($B791,'Supplimental Sources'!$I$7:$K$27,3,0)</f>
        <v>United States</v>
      </c>
      <c r="E791" s="6" t="s">
        <v>8384</v>
      </c>
      <c r="F791" s="6" t="s">
        <v>8370</v>
      </c>
      <c r="G791" s="6">
        <v>777</v>
      </c>
      <c r="H791" s="29">
        <v>3000</v>
      </c>
      <c r="I791" s="29">
        <v>21</v>
      </c>
      <c r="J791" s="28">
        <v>30</v>
      </c>
      <c r="K791" s="6">
        <v>3</v>
      </c>
      <c r="M791" s="6" t="str">
        <f>VLOOKUP($G791,Data!$A:$F,6,0)</f>
        <v>failed</v>
      </c>
      <c r="N791" s="6"/>
      <c r="O791" s="6"/>
    </row>
    <row r="792" spans="1:15" x14ac:dyDescent="0.45">
      <c r="A792" s="6" t="s">
        <v>8324</v>
      </c>
      <c r="B792" s="6" t="s">
        <v>8224</v>
      </c>
      <c r="C792" s="6" t="str">
        <f>VLOOKUP($B792,'Supplimental Sources'!$I$7:$K$27,2,0)</f>
        <v>United States</v>
      </c>
      <c r="D792" s="6" t="str">
        <f>VLOOKUP($B792,'Supplimental Sources'!$I$7:$K$27,3,0)</f>
        <v>United States</v>
      </c>
      <c r="E792" s="6" t="s">
        <v>8385</v>
      </c>
      <c r="F792" s="6" t="s">
        <v>8378</v>
      </c>
      <c r="G792" s="6">
        <v>778</v>
      </c>
      <c r="H792" s="29">
        <v>500</v>
      </c>
      <c r="I792" s="29">
        <v>2</v>
      </c>
      <c r="J792" s="28">
        <v>30</v>
      </c>
      <c r="K792" s="6">
        <v>1</v>
      </c>
      <c r="M792" s="6" t="str">
        <f>VLOOKUP($G792,Data!$A:$F,6,0)</f>
        <v>failed</v>
      </c>
      <c r="N792" s="6"/>
      <c r="O792" s="6"/>
    </row>
    <row r="793" spans="1:15" x14ac:dyDescent="0.45">
      <c r="A793" s="6" t="s">
        <v>8324</v>
      </c>
      <c r="B793" s="6" t="s">
        <v>8224</v>
      </c>
      <c r="C793" s="6" t="str">
        <f>VLOOKUP($B793,'Supplimental Sources'!$I$7:$K$27,2,0)</f>
        <v>United States</v>
      </c>
      <c r="D793" s="6" t="str">
        <f>VLOOKUP($B793,'Supplimental Sources'!$I$7:$K$27,3,0)</f>
        <v>United States</v>
      </c>
      <c r="E793" s="6" t="s">
        <v>8375</v>
      </c>
      <c r="F793" s="6" t="s">
        <v>8372</v>
      </c>
      <c r="G793" s="6">
        <v>779</v>
      </c>
      <c r="H793" s="29">
        <v>15000</v>
      </c>
      <c r="I793" s="29">
        <v>400</v>
      </c>
      <c r="J793" s="28">
        <v>29.482581018513883</v>
      </c>
      <c r="K793" s="6">
        <v>6</v>
      </c>
      <c r="M793" s="6" t="str">
        <f>VLOOKUP($G793,Data!$A:$F,6,0)</f>
        <v>failed</v>
      </c>
      <c r="N793" s="6"/>
      <c r="O793" s="6"/>
    </row>
    <row r="794" spans="1:15" x14ac:dyDescent="0.45">
      <c r="A794" s="6" t="s">
        <v>8326</v>
      </c>
      <c r="B794" s="6" t="s">
        <v>8224</v>
      </c>
      <c r="C794" s="6" t="str">
        <f>VLOOKUP($B794,'Supplimental Sources'!$I$7:$K$27,2,0)</f>
        <v>United States</v>
      </c>
      <c r="D794" s="6" t="str">
        <f>VLOOKUP($B794,'Supplimental Sources'!$I$7:$K$27,3,0)</f>
        <v>United States</v>
      </c>
      <c r="E794" s="6" t="s">
        <v>8382</v>
      </c>
      <c r="F794" s="6" t="s">
        <v>8379</v>
      </c>
      <c r="G794" s="6">
        <v>780</v>
      </c>
      <c r="H794" s="29">
        <v>1000</v>
      </c>
      <c r="I794" s="29">
        <v>1040</v>
      </c>
      <c r="J794" s="28">
        <v>30</v>
      </c>
      <c r="K794" s="6">
        <v>27</v>
      </c>
      <c r="L794" s="6" t="str">
        <f>VLOOKUP($G794,Data!$A:$F,6,0)</f>
        <v>successful</v>
      </c>
      <c r="M794" s="6"/>
      <c r="N794" s="6"/>
      <c r="O794" s="6"/>
    </row>
    <row r="795" spans="1:15" x14ac:dyDescent="0.45">
      <c r="A795" s="6" t="s">
        <v>8326</v>
      </c>
      <c r="B795" s="6" t="s">
        <v>8224</v>
      </c>
      <c r="C795" s="6" t="str">
        <f>VLOOKUP($B795,'Supplimental Sources'!$I$7:$K$27,2,0)</f>
        <v>United States</v>
      </c>
      <c r="D795" s="6" t="str">
        <f>VLOOKUP($B795,'Supplimental Sources'!$I$7:$K$27,3,0)</f>
        <v>United States</v>
      </c>
      <c r="E795" s="6" t="s">
        <v>8384</v>
      </c>
      <c r="F795" s="6" t="s">
        <v>8369</v>
      </c>
      <c r="G795" s="6">
        <v>781</v>
      </c>
      <c r="H795" s="29">
        <v>800</v>
      </c>
      <c r="I795" s="29">
        <v>1065.23</v>
      </c>
      <c r="J795" s="28">
        <v>30</v>
      </c>
      <c r="K795" s="6">
        <v>25</v>
      </c>
      <c r="L795" s="6" t="str">
        <f>VLOOKUP($G795,Data!$A:$F,6,0)</f>
        <v>successful</v>
      </c>
      <c r="M795" s="6"/>
      <c r="N795" s="6"/>
      <c r="O795" s="6"/>
    </row>
    <row r="796" spans="1:15" x14ac:dyDescent="0.45">
      <c r="A796" s="6" t="s">
        <v>8326</v>
      </c>
      <c r="B796" s="6" t="s">
        <v>8224</v>
      </c>
      <c r="C796" s="6" t="str">
        <f>VLOOKUP($B796,'Supplimental Sources'!$I$7:$K$27,2,0)</f>
        <v>United States</v>
      </c>
      <c r="D796" s="6" t="str">
        <f>VLOOKUP($B796,'Supplimental Sources'!$I$7:$K$27,3,0)</f>
        <v>United States</v>
      </c>
      <c r="E796" s="6" t="s">
        <v>8383</v>
      </c>
      <c r="F796" s="6" t="s">
        <v>8370</v>
      </c>
      <c r="G796" s="6">
        <v>782</v>
      </c>
      <c r="H796" s="29">
        <v>700</v>
      </c>
      <c r="I796" s="29">
        <v>700</v>
      </c>
      <c r="J796" s="28">
        <v>30</v>
      </c>
      <c r="K796" s="6">
        <v>14</v>
      </c>
      <c r="L796" s="6" t="str">
        <f>VLOOKUP($G796,Data!$A:$F,6,0)</f>
        <v>successful</v>
      </c>
      <c r="M796" s="6"/>
      <c r="N796" s="6"/>
      <c r="O796" s="6"/>
    </row>
    <row r="797" spans="1:15" x14ac:dyDescent="0.45">
      <c r="A797" s="6" t="s">
        <v>8326</v>
      </c>
      <c r="B797" s="6" t="s">
        <v>8224</v>
      </c>
      <c r="C797" s="6" t="str">
        <f>VLOOKUP($B797,'Supplimental Sources'!$I$7:$K$27,2,0)</f>
        <v>United States</v>
      </c>
      <c r="D797" s="6" t="str">
        <f>VLOOKUP($B797,'Supplimental Sources'!$I$7:$K$27,3,0)</f>
        <v>United States</v>
      </c>
      <c r="E797" s="6" t="s">
        <v>8383</v>
      </c>
      <c r="F797" s="6" t="s">
        <v>8378</v>
      </c>
      <c r="G797" s="6">
        <v>783</v>
      </c>
      <c r="H797" s="29">
        <v>1500</v>
      </c>
      <c r="I797" s="29">
        <v>2222</v>
      </c>
      <c r="J797" s="28">
        <v>39.142951388887013</v>
      </c>
      <c r="K797" s="6">
        <v>35</v>
      </c>
      <c r="L797" s="6" t="str">
        <f>VLOOKUP($G797,Data!$A:$F,6,0)</f>
        <v>successful</v>
      </c>
      <c r="M797" s="6"/>
      <c r="N797" s="6"/>
      <c r="O797" s="6"/>
    </row>
    <row r="798" spans="1:15" x14ac:dyDescent="0.45">
      <c r="A798" s="6" t="s">
        <v>8326</v>
      </c>
      <c r="B798" s="6" t="s">
        <v>8224</v>
      </c>
      <c r="C798" s="6" t="str">
        <f>VLOOKUP($B798,'Supplimental Sources'!$I$7:$K$27,2,0)</f>
        <v>United States</v>
      </c>
      <c r="D798" s="6" t="str">
        <f>VLOOKUP($B798,'Supplimental Sources'!$I$7:$K$27,3,0)</f>
        <v>United States</v>
      </c>
      <c r="E798" s="6" t="s">
        <v>8385</v>
      </c>
      <c r="F798" s="6" t="s">
        <v>8377</v>
      </c>
      <c r="G798" s="6">
        <v>784</v>
      </c>
      <c r="H798" s="29">
        <v>1000</v>
      </c>
      <c r="I798" s="29">
        <v>1025</v>
      </c>
      <c r="J798" s="28">
        <v>39.958333333335759</v>
      </c>
      <c r="K798" s="6">
        <v>10</v>
      </c>
      <c r="L798" s="6" t="str">
        <f>VLOOKUP($G798,Data!$A:$F,6,0)</f>
        <v>successful</v>
      </c>
      <c r="M798" s="6"/>
      <c r="N798" s="6"/>
      <c r="O798" s="6"/>
    </row>
    <row r="799" spans="1:15" x14ac:dyDescent="0.45">
      <c r="A799" s="6" t="s">
        <v>8326</v>
      </c>
      <c r="B799" s="6" t="s">
        <v>8224</v>
      </c>
      <c r="C799" s="6" t="str">
        <f>VLOOKUP($B799,'Supplimental Sources'!$I$7:$K$27,2,0)</f>
        <v>United States</v>
      </c>
      <c r="D799" s="6" t="str">
        <f>VLOOKUP($B799,'Supplimental Sources'!$I$7:$K$27,3,0)</f>
        <v>United States</v>
      </c>
      <c r="E799" s="6" t="s">
        <v>8384</v>
      </c>
      <c r="F799" s="6" t="s">
        <v>8376</v>
      </c>
      <c r="G799" s="6">
        <v>785</v>
      </c>
      <c r="H799" s="29">
        <v>500</v>
      </c>
      <c r="I799" s="29">
        <v>903.14</v>
      </c>
      <c r="J799" s="28">
        <v>30</v>
      </c>
      <c r="K799" s="6">
        <v>29</v>
      </c>
      <c r="L799" s="6" t="str">
        <f>VLOOKUP($G799,Data!$A:$F,6,0)</f>
        <v>successful</v>
      </c>
      <c r="M799" s="6"/>
      <c r="N799" s="6"/>
      <c r="O799" s="6"/>
    </row>
    <row r="800" spans="1:15" x14ac:dyDescent="0.45">
      <c r="A800" s="6" t="s">
        <v>8326</v>
      </c>
      <c r="B800" s="6" t="s">
        <v>8224</v>
      </c>
      <c r="C800" s="6" t="str">
        <f>VLOOKUP($B800,'Supplimental Sources'!$I$7:$K$27,2,0)</f>
        <v>United States</v>
      </c>
      <c r="D800" s="6" t="str">
        <f>VLOOKUP($B800,'Supplimental Sources'!$I$7:$K$27,3,0)</f>
        <v>United States</v>
      </c>
      <c r="E800" s="6" t="s">
        <v>8383</v>
      </c>
      <c r="F800" s="6" t="s">
        <v>8378</v>
      </c>
      <c r="G800" s="6">
        <v>786</v>
      </c>
      <c r="H800" s="29">
        <v>5000</v>
      </c>
      <c r="I800" s="29">
        <v>7140</v>
      </c>
      <c r="J800" s="28">
        <v>57.601689814822748</v>
      </c>
      <c r="K800" s="6">
        <v>44</v>
      </c>
      <c r="L800" s="6" t="str">
        <f>VLOOKUP($G800,Data!$A:$F,6,0)</f>
        <v>successful</v>
      </c>
      <c r="M800" s="6"/>
      <c r="N800" s="6"/>
      <c r="O800" s="6"/>
    </row>
    <row r="801" spans="1:15" x14ac:dyDescent="0.45">
      <c r="A801" s="6" t="s">
        <v>8326</v>
      </c>
      <c r="B801" s="6" t="s">
        <v>8224</v>
      </c>
      <c r="C801" s="6" t="str">
        <f>VLOOKUP($B801,'Supplimental Sources'!$I$7:$K$27,2,0)</f>
        <v>United States</v>
      </c>
      <c r="D801" s="6" t="str">
        <f>VLOOKUP($B801,'Supplimental Sources'!$I$7:$K$27,3,0)</f>
        <v>United States</v>
      </c>
      <c r="E801" s="6" t="s">
        <v>8384</v>
      </c>
      <c r="F801" s="6" t="s">
        <v>8373</v>
      </c>
      <c r="G801" s="6">
        <v>787</v>
      </c>
      <c r="H801" s="29">
        <v>1200</v>
      </c>
      <c r="I801" s="29">
        <v>1370</v>
      </c>
      <c r="J801" s="28">
        <v>30</v>
      </c>
      <c r="K801" s="6">
        <v>17</v>
      </c>
      <c r="L801" s="6" t="str">
        <f>VLOOKUP($G801,Data!$A:$F,6,0)</f>
        <v>successful</v>
      </c>
      <c r="M801" s="6"/>
      <c r="N801" s="6"/>
      <c r="O801" s="6"/>
    </row>
    <row r="802" spans="1:15" x14ac:dyDescent="0.45">
      <c r="A802" s="6" t="s">
        <v>8326</v>
      </c>
      <c r="B802" s="6" t="s">
        <v>8224</v>
      </c>
      <c r="C802" s="6" t="str">
        <f>VLOOKUP($B802,'Supplimental Sources'!$I$7:$K$27,2,0)</f>
        <v>United States</v>
      </c>
      <c r="D802" s="6" t="str">
        <f>VLOOKUP($B802,'Supplimental Sources'!$I$7:$K$27,3,0)</f>
        <v>United States</v>
      </c>
      <c r="E802" s="6" t="s">
        <v>8383</v>
      </c>
      <c r="F802" s="6" t="s">
        <v>8369</v>
      </c>
      <c r="G802" s="6">
        <v>788</v>
      </c>
      <c r="H802" s="29">
        <v>1000</v>
      </c>
      <c r="I802" s="29">
        <v>2035.05</v>
      </c>
      <c r="J802" s="28">
        <v>38.159166666671808</v>
      </c>
      <c r="K802" s="6">
        <v>34</v>
      </c>
      <c r="L802" s="6" t="str">
        <f>VLOOKUP($G802,Data!$A:$F,6,0)</f>
        <v>successful</v>
      </c>
      <c r="M802" s="6"/>
      <c r="N802" s="6"/>
      <c r="O802" s="6"/>
    </row>
    <row r="803" spans="1:15" x14ac:dyDescent="0.45">
      <c r="A803" s="6" t="s">
        <v>8326</v>
      </c>
      <c r="B803" s="6" t="s">
        <v>8224</v>
      </c>
      <c r="C803" s="6" t="str">
        <f>VLOOKUP($B803,'Supplimental Sources'!$I$7:$K$27,2,0)</f>
        <v>United States</v>
      </c>
      <c r="D803" s="6" t="str">
        <f>VLOOKUP($B803,'Supplimental Sources'!$I$7:$K$27,3,0)</f>
        <v>United States</v>
      </c>
      <c r="E803" s="6" t="s">
        <v>8384</v>
      </c>
      <c r="F803" s="6" t="s">
        <v>8376</v>
      </c>
      <c r="G803" s="6">
        <v>789</v>
      </c>
      <c r="H803" s="29">
        <v>1700</v>
      </c>
      <c r="I803" s="29">
        <v>1860</v>
      </c>
      <c r="J803" s="28">
        <v>18.146527777782467</v>
      </c>
      <c r="K803" s="6">
        <v>14</v>
      </c>
      <c r="L803" s="6" t="str">
        <f>VLOOKUP($G803,Data!$A:$F,6,0)</f>
        <v>successful</v>
      </c>
      <c r="M803" s="6"/>
      <c r="N803" s="6"/>
      <c r="O803" s="6"/>
    </row>
    <row r="804" spans="1:15" x14ac:dyDescent="0.45">
      <c r="A804" s="6" t="s">
        <v>8326</v>
      </c>
      <c r="B804" s="6" t="s">
        <v>8224</v>
      </c>
      <c r="C804" s="6" t="str">
        <f>VLOOKUP($B804,'Supplimental Sources'!$I$7:$K$27,2,0)</f>
        <v>United States</v>
      </c>
      <c r="D804" s="6" t="str">
        <f>VLOOKUP($B804,'Supplimental Sources'!$I$7:$K$27,3,0)</f>
        <v>United States</v>
      </c>
      <c r="E804" s="6" t="s">
        <v>8384</v>
      </c>
      <c r="F804" s="6" t="s">
        <v>8376</v>
      </c>
      <c r="G804" s="6">
        <v>790</v>
      </c>
      <c r="H804" s="29">
        <v>10000</v>
      </c>
      <c r="I804" s="29">
        <v>14437.46</v>
      </c>
      <c r="J804" s="28">
        <v>30</v>
      </c>
      <c r="K804" s="6">
        <v>156</v>
      </c>
      <c r="L804" s="6" t="str">
        <f>VLOOKUP($G804,Data!$A:$F,6,0)</f>
        <v>successful</v>
      </c>
      <c r="M804" s="6"/>
      <c r="N804" s="6"/>
      <c r="O804" s="6"/>
    </row>
    <row r="805" spans="1:15" x14ac:dyDescent="0.45">
      <c r="A805" s="6" t="s">
        <v>8326</v>
      </c>
      <c r="B805" s="6" t="s">
        <v>8224</v>
      </c>
      <c r="C805" s="6" t="str">
        <f>VLOOKUP($B805,'Supplimental Sources'!$I$7:$K$27,2,0)</f>
        <v>United States</v>
      </c>
      <c r="D805" s="6" t="str">
        <f>VLOOKUP($B805,'Supplimental Sources'!$I$7:$K$27,3,0)</f>
        <v>United States</v>
      </c>
      <c r="E805" s="6" t="s">
        <v>8384</v>
      </c>
      <c r="F805" s="6" t="s">
        <v>8373</v>
      </c>
      <c r="G805" s="6">
        <v>791</v>
      </c>
      <c r="H805" s="29">
        <v>7500</v>
      </c>
      <c r="I805" s="29">
        <v>7790</v>
      </c>
      <c r="J805" s="28">
        <v>33.468680555553874</v>
      </c>
      <c r="K805" s="6">
        <v>128</v>
      </c>
      <c r="L805" s="6" t="str">
        <f>VLOOKUP($G805,Data!$A:$F,6,0)</f>
        <v>successful</v>
      </c>
      <c r="M805" s="6"/>
      <c r="N805" s="6"/>
      <c r="O805" s="6"/>
    </row>
    <row r="806" spans="1:15" x14ac:dyDescent="0.45">
      <c r="A806" s="6" t="s">
        <v>8326</v>
      </c>
      <c r="B806" s="6" t="s">
        <v>8224</v>
      </c>
      <c r="C806" s="6" t="str">
        <f>VLOOKUP($B806,'Supplimental Sources'!$I$7:$K$27,2,0)</f>
        <v>United States</v>
      </c>
      <c r="D806" s="6" t="str">
        <f>VLOOKUP($B806,'Supplimental Sources'!$I$7:$K$27,3,0)</f>
        <v>United States</v>
      </c>
      <c r="E806" s="6" t="s">
        <v>8384</v>
      </c>
      <c r="F806" s="6" t="s">
        <v>8373</v>
      </c>
      <c r="G806" s="6">
        <v>792</v>
      </c>
      <c r="H806" s="29">
        <v>2500</v>
      </c>
      <c r="I806" s="29">
        <v>2511.11</v>
      </c>
      <c r="J806" s="28">
        <v>30.041666666671517</v>
      </c>
      <c r="K806" s="6">
        <v>60</v>
      </c>
      <c r="L806" s="6" t="str">
        <f>VLOOKUP($G806,Data!$A:$F,6,0)</f>
        <v>successful</v>
      </c>
      <c r="M806" s="6"/>
      <c r="N806" s="6"/>
      <c r="O806" s="6"/>
    </row>
    <row r="807" spans="1:15" x14ac:dyDescent="0.45">
      <c r="A807" s="6" t="s">
        <v>8326</v>
      </c>
      <c r="B807" s="6" t="s">
        <v>8224</v>
      </c>
      <c r="C807" s="6" t="str">
        <f>VLOOKUP($B807,'Supplimental Sources'!$I$7:$K$27,2,0)</f>
        <v>United States</v>
      </c>
      <c r="D807" s="6" t="str">
        <f>VLOOKUP($B807,'Supplimental Sources'!$I$7:$K$27,3,0)</f>
        <v>United States</v>
      </c>
      <c r="E807" s="6" t="s">
        <v>8384</v>
      </c>
      <c r="F807" s="6" t="s">
        <v>8380</v>
      </c>
      <c r="G807" s="6">
        <v>793</v>
      </c>
      <c r="H807" s="29">
        <v>2750</v>
      </c>
      <c r="I807" s="29">
        <v>2826.43</v>
      </c>
      <c r="J807" s="28">
        <v>15.466388888889924</v>
      </c>
      <c r="K807" s="6">
        <v>32</v>
      </c>
      <c r="L807" s="6" t="str">
        <f>VLOOKUP($G807,Data!$A:$F,6,0)</f>
        <v>successful</v>
      </c>
      <c r="M807" s="6"/>
      <c r="N807" s="6"/>
      <c r="O807" s="6"/>
    </row>
    <row r="808" spans="1:15" x14ac:dyDescent="0.45">
      <c r="A808" s="6" t="s">
        <v>8326</v>
      </c>
      <c r="B808" s="6" t="s">
        <v>8224</v>
      </c>
      <c r="C808" s="6" t="str">
        <f>VLOOKUP($B808,'Supplimental Sources'!$I$7:$K$27,2,0)</f>
        <v>United States</v>
      </c>
      <c r="D808" s="6" t="str">
        <f>VLOOKUP($B808,'Supplimental Sources'!$I$7:$K$27,3,0)</f>
        <v>United States</v>
      </c>
      <c r="E808" s="6" t="s">
        <v>8382</v>
      </c>
      <c r="F808" s="6" t="s">
        <v>8370</v>
      </c>
      <c r="G808" s="6">
        <v>794</v>
      </c>
      <c r="H808" s="29">
        <v>8000</v>
      </c>
      <c r="I808" s="29">
        <v>8425</v>
      </c>
      <c r="J808" s="28">
        <v>55.597488425926713</v>
      </c>
      <c r="K808" s="6">
        <v>53</v>
      </c>
      <c r="L808" s="6" t="str">
        <f>VLOOKUP($G808,Data!$A:$F,6,0)</f>
        <v>successful</v>
      </c>
      <c r="M808" s="6"/>
      <c r="N808" s="6"/>
      <c r="O808" s="6"/>
    </row>
    <row r="809" spans="1:15" x14ac:dyDescent="0.45">
      <c r="A809" s="6" t="s">
        <v>8326</v>
      </c>
      <c r="B809" s="6" t="s">
        <v>8224</v>
      </c>
      <c r="C809" s="6" t="str">
        <f>VLOOKUP($B809,'Supplimental Sources'!$I$7:$K$27,2,0)</f>
        <v>United States</v>
      </c>
      <c r="D809" s="6" t="str">
        <f>VLOOKUP($B809,'Supplimental Sources'!$I$7:$K$27,3,0)</f>
        <v>United States</v>
      </c>
      <c r="E809" s="6" t="s">
        <v>8383</v>
      </c>
      <c r="F809" s="6" t="s">
        <v>8377</v>
      </c>
      <c r="G809" s="6">
        <v>795</v>
      </c>
      <c r="H809" s="29">
        <v>14000</v>
      </c>
      <c r="I809" s="29">
        <v>15650</v>
      </c>
      <c r="J809" s="28">
        <v>42.594606481485243</v>
      </c>
      <c r="K809" s="6">
        <v>184</v>
      </c>
      <c r="L809" s="6" t="str">
        <f>VLOOKUP($G809,Data!$A:$F,6,0)</f>
        <v>successful</v>
      </c>
      <c r="M809" s="6"/>
      <c r="N809" s="6"/>
      <c r="O809" s="6"/>
    </row>
    <row r="810" spans="1:15" x14ac:dyDescent="0.45">
      <c r="A810" s="6" t="s">
        <v>8326</v>
      </c>
      <c r="B810" s="6" t="s">
        <v>8224</v>
      </c>
      <c r="C810" s="6" t="str">
        <f>VLOOKUP($B810,'Supplimental Sources'!$I$7:$K$27,2,0)</f>
        <v>United States</v>
      </c>
      <c r="D810" s="6" t="str">
        <f>VLOOKUP($B810,'Supplimental Sources'!$I$7:$K$27,3,0)</f>
        <v>United States</v>
      </c>
      <c r="E810" s="6" t="s">
        <v>8384</v>
      </c>
      <c r="F810" s="6" t="s">
        <v>8371</v>
      </c>
      <c r="G810" s="6">
        <v>796</v>
      </c>
      <c r="H810" s="29">
        <v>10000</v>
      </c>
      <c r="I810" s="29">
        <v>10135</v>
      </c>
      <c r="J810" s="28">
        <v>29.99901620370656</v>
      </c>
      <c r="K810" s="6">
        <v>90</v>
      </c>
      <c r="L810" s="6" t="str">
        <f>VLOOKUP($G810,Data!$A:$F,6,0)</f>
        <v>successful</v>
      </c>
      <c r="M810" s="6"/>
      <c r="N810" s="6"/>
      <c r="O810" s="6"/>
    </row>
    <row r="811" spans="1:15" x14ac:dyDescent="0.45">
      <c r="A811" s="6" t="s">
        <v>8326</v>
      </c>
      <c r="B811" s="6" t="s">
        <v>8224</v>
      </c>
      <c r="C811" s="6" t="str">
        <f>VLOOKUP($B811,'Supplimental Sources'!$I$7:$K$27,2,0)</f>
        <v>United States</v>
      </c>
      <c r="D811" s="6" t="str">
        <f>VLOOKUP($B811,'Supplimental Sources'!$I$7:$K$27,3,0)</f>
        <v>United States</v>
      </c>
      <c r="E811" s="6" t="s">
        <v>8383</v>
      </c>
      <c r="F811" s="6" t="s">
        <v>8378</v>
      </c>
      <c r="G811" s="6">
        <v>797</v>
      </c>
      <c r="H811" s="29">
        <v>3000</v>
      </c>
      <c r="I811" s="29">
        <v>3226</v>
      </c>
      <c r="J811" s="28">
        <v>31.172592592592991</v>
      </c>
      <c r="K811" s="6">
        <v>71</v>
      </c>
      <c r="L811" s="6" t="str">
        <f>VLOOKUP($G811,Data!$A:$F,6,0)</f>
        <v>successful</v>
      </c>
      <c r="M811" s="6"/>
      <c r="N811" s="6"/>
      <c r="O811" s="6"/>
    </row>
    <row r="812" spans="1:15" x14ac:dyDescent="0.45">
      <c r="A812" s="6" t="s">
        <v>8326</v>
      </c>
      <c r="B812" s="6" t="s">
        <v>8224</v>
      </c>
      <c r="C812" s="6" t="str">
        <f>VLOOKUP($B812,'Supplimental Sources'!$I$7:$K$27,2,0)</f>
        <v>United States</v>
      </c>
      <c r="D812" s="6" t="str">
        <f>VLOOKUP($B812,'Supplimental Sources'!$I$7:$K$27,3,0)</f>
        <v>United States</v>
      </c>
      <c r="E812" s="6" t="s">
        <v>8385</v>
      </c>
      <c r="F812" s="6" t="s">
        <v>8371</v>
      </c>
      <c r="G812" s="6">
        <v>798</v>
      </c>
      <c r="H812" s="29">
        <v>3500</v>
      </c>
      <c r="I812" s="29">
        <v>4021</v>
      </c>
      <c r="J812" s="28">
        <v>30</v>
      </c>
      <c r="K812" s="6">
        <v>87</v>
      </c>
      <c r="L812" s="6" t="str">
        <f>VLOOKUP($G812,Data!$A:$F,6,0)</f>
        <v>successful</v>
      </c>
      <c r="M812" s="6"/>
      <c r="N812" s="6"/>
      <c r="O812" s="6"/>
    </row>
    <row r="813" spans="1:15" x14ac:dyDescent="0.45">
      <c r="A813" s="6" t="s">
        <v>8326</v>
      </c>
      <c r="B813" s="6" t="s">
        <v>8224</v>
      </c>
      <c r="C813" s="6" t="str">
        <f>VLOOKUP($B813,'Supplimental Sources'!$I$7:$K$27,2,0)</f>
        <v>United States</v>
      </c>
      <c r="D813" s="6" t="str">
        <f>VLOOKUP($B813,'Supplimental Sources'!$I$7:$K$27,3,0)</f>
        <v>United States</v>
      </c>
      <c r="E813" s="6" t="s">
        <v>8383</v>
      </c>
      <c r="F813" s="6" t="s">
        <v>8378</v>
      </c>
      <c r="G813" s="6">
        <v>799</v>
      </c>
      <c r="H813" s="29">
        <v>5000</v>
      </c>
      <c r="I813" s="29">
        <v>5001</v>
      </c>
      <c r="J813" s="28">
        <v>30</v>
      </c>
      <c r="K813" s="6">
        <v>28</v>
      </c>
      <c r="L813" s="6" t="str">
        <f>VLOOKUP($G813,Data!$A:$F,6,0)</f>
        <v>successful</v>
      </c>
      <c r="M813" s="6"/>
      <c r="N813" s="6"/>
      <c r="O813" s="6"/>
    </row>
    <row r="814" spans="1:15" x14ac:dyDescent="0.45">
      <c r="A814" s="6" t="s">
        <v>8326</v>
      </c>
      <c r="B814" s="6" t="s">
        <v>8225</v>
      </c>
      <c r="C814" s="6" t="str">
        <f>VLOOKUP($B814,'Supplimental Sources'!$I$7:$K$27,2,0)</f>
        <v>United Kingdom</v>
      </c>
      <c r="D814" s="6" t="str">
        <f>VLOOKUP($B814,'Supplimental Sources'!$I$7:$K$27,3,0)</f>
        <v>United Kingdom</v>
      </c>
      <c r="E814" s="6" t="s">
        <v>8385</v>
      </c>
      <c r="F814" s="6" t="s">
        <v>8371</v>
      </c>
      <c r="G814" s="6">
        <v>800</v>
      </c>
      <c r="H814" s="29">
        <v>1500</v>
      </c>
      <c r="I814" s="29">
        <v>2282</v>
      </c>
      <c r="J814" s="28">
        <v>30</v>
      </c>
      <c r="K814" s="6">
        <v>56</v>
      </c>
      <c r="L814" s="6" t="str">
        <f>VLOOKUP($G814,Data!$A:$F,6,0)</f>
        <v>successful</v>
      </c>
      <c r="M814" s="6"/>
      <c r="N814" s="6"/>
      <c r="O814" s="6"/>
    </row>
    <row r="815" spans="1:15" x14ac:dyDescent="0.45">
      <c r="A815" s="6" t="s">
        <v>8326</v>
      </c>
      <c r="B815" s="6" t="s">
        <v>8224</v>
      </c>
      <c r="C815" s="6" t="str">
        <f>VLOOKUP($B815,'Supplimental Sources'!$I$7:$K$27,2,0)</f>
        <v>United States</v>
      </c>
      <c r="D815" s="6" t="str">
        <f>VLOOKUP($B815,'Supplimental Sources'!$I$7:$K$27,3,0)</f>
        <v>United States</v>
      </c>
      <c r="E815" s="6" t="s">
        <v>8382</v>
      </c>
      <c r="F815" s="6" t="s">
        <v>8380</v>
      </c>
      <c r="G815" s="6">
        <v>801</v>
      </c>
      <c r="H815" s="29">
        <v>2000</v>
      </c>
      <c r="I815" s="29">
        <v>2230.4299999999998</v>
      </c>
      <c r="J815" s="28">
        <v>30</v>
      </c>
      <c r="K815" s="6">
        <v>51</v>
      </c>
      <c r="L815" s="6" t="str">
        <f>VLOOKUP($G815,Data!$A:$F,6,0)</f>
        <v>successful</v>
      </c>
      <c r="M815" s="6"/>
      <c r="N815" s="6"/>
      <c r="O815" s="6"/>
    </row>
    <row r="816" spans="1:15" x14ac:dyDescent="0.45">
      <c r="A816" s="6" t="s">
        <v>8326</v>
      </c>
      <c r="B816" s="6" t="s">
        <v>8224</v>
      </c>
      <c r="C816" s="6" t="str">
        <f>VLOOKUP($B816,'Supplimental Sources'!$I$7:$K$27,2,0)</f>
        <v>United States</v>
      </c>
      <c r="D816" s="6" t="str">
        <f>VLOOKUP($B816,'Supplimental Sources'!$I$7:$K$27,3,0)</f>
        <v>United States</v>
      </c>
      <c r="E816" s="6" t="s">
        <v>8383</v>
      </c>
      <c r="F816" s="6" t="s">
        <v>8371</v>
      </c>
      <c r="G816" s="6">
        <v>802</v>
      </c>
      <c r="H816" s="29">
        <v>6000</v>
      </c>
      <c r="I816" s="29">
        <v>6080</v>
      </c>
      <c r="J816" s="28">
        <v>46.14787037037604</v>
      </c>
      <c r="K816" s="6">
        <v>75</v>
      </c>
      <c r="L816" s="6" t="str">
        <f>VLOOKUP($G816,Data!$A:$F,6,0)</f>
        <v>successful</v>
      </c>
      <c r="M816" s="6"/>
      <c r="N816" s="6"/>
      <c r="O816" s="6"/>
    </row>
    <row r="817" spans="1:15" x14ac:dyDescent="0.45">
      <c r="A817" s="6" t="s">
        <v>8326</v>
      </c>
      <c r="B817" s="6" t="s">
        <v>8224</v>
      </c>
      <c r="C817" s="6" t="str">
        <f>VLOOKUP($B817,'Supplimental Sources'!$I$7:$K$27,2,0)</f>
        <v>United States</v>
      </c>
      <c r="D817" s="6" t="str">
        <f>VLOOKUP($B817,'Supplimental Sources'!$I$7:$K$27,3,0)</f>
        <v>United States</v>
      </c>
      <c r="E817" s="6" t="s">
        <v>8382</v>
      </c>
      <c r="F817" s="6" t="s">
        <v>8369</v>
      </c>
      <c r="G817" s="6">
        <v>803</v>
      </c>
      <c r="H817" s="29">
        <v>2300</v>
      </c>
      <c r="I817" s="29">
        <v>2835</v>
      </c>
      <c r="J817" s="28">
        <v>26.091689814813435</v>
      </c>
      <c r="K817" s="6">
        <v>38</v>
      </c>
      <c r="L817" s="6" t="str">
        <f>VLOOKUP($G817,Data!$A:$F,6,0)</f>
        <v>successful</v>
      </c>
      <c r="M817" s="6"/>
      <c r="N817" s="6"/>
      <c r="O817" s="6"/>
    </row>
    <row r="818" spans="1:15" x14ac:dyDescent="0.45">
      <c r="A818" s="6" t="s">
        <v>8326</v>
      </c>
      <c r="B818" s="6" t="s">
        <v>8224</v>
      </c>
      <c r="C818" s="6" t="str">
        <f>VLOOKUP($B818,'Supplimental Sources'!$I$7:$K$27,2,0)</f>
        <v>United States</v>
      </c>
      <c r="D818" s="6" t="str">
        <f>VLOOKUP($B818,'Supplimental Sources'!$I$7:$K$27,3,0)</f>
        <v>United States</v>
      </c>
      <c r="E818" s="6" t="s">
        <v>8382</v>
      </c>
      <c r="F818" s="6" t="s">
        <v>8370</v>
      </c>
      <c r="G818" s="6">
        <v>804</v>
      </c>
      <c r="H818" s="29">
        <v>5500</v>
      </c>
      <c r="I818" s="29">
        <v>5500</v>
      </c>
      <c r="J818" s="28">
        <v>17.060347222228302</v>
      </c>
      <c r="K818" s="6">
        <v>18</v>
      </c>
      <c r="L818" s="6" t="str">
        <f>VLOOKUP($G818,Data!$A:$F,6,0)</f>
        <v>successful</v>
      </c>
      <c r="M818" s="6"/>
      <c r="N818" s="6"/>
      <c r="O818" s="6"/>
    </row>
    <row r="819" spans="1:15" x14ac:dyDescent="0.45">
      <c r="A819" s="6" t="s">
        <v>8326</v>
      </c>
      <c r="B819" s="6" t="s">
        <v>8224</v>
      </c>
      <c r="C819" s="6" t="str">
        <f>VLOOKUP($B819,'Supplimental Sources'!$I$7:$K$27,2,0)</f>
        <v>United States</v>
      </c>
      <c r="D819" s="6" t="str">
        <f>VLOOKUP($B819,'Supplimental Sources'!$I$7:$K$27,3,0)</f>
        <v>United States</v>
      </c>
      <c r="E819" s="6" t="s">
        <v>8382</v>
      </c>
      <c r="F819" s="6" t="s">
        <v>8369</v>
      </c>
      <c r="G819" s="6">
        <v>805</v>
      </c>
      <c r="H819" s="29">
        <v>3000</v>
      </c>
      <c r="I819" s="29">
        <v>3150</v>
      </c>
      <c r="J819" s="28">
        <v>50.135277777779265</v>
      </c>
      <c r="K819" s="6">
        <v>54</v>
      </c>
      <c r="L819" s="6" t="str">
        <f>VLOOKUP($G819,Data!$A:$F,6,0)</f>
        <v>successful</v>
      </c>
      <c r="M819" s="6"/>
      <c r="N819" s="6"/>
      <c r="O819" s="6"/>
    </row>
    <row r="820" spans="1:15" x14ac:dyDescent="0.45">
      <c r="A820" s="6" t="s">
        <v>8326</v>
      </c>
      <c r="B820" s="6" t="s">
        <v>8224</v>
      </c>
      <c r="C820" s="6" t="str">
        <f>VLOOKUP($B820,'Supplimental Sources'!$I$7:$K$27,2,0)</f>
        <v>United States</v>
      </c>
      <c r="D820" s="6" t="str">
        <f>VLOOKUP($B820,'Supplimental Sources'!$I$7:$K$27,3,0)</f>
        <v>United States</v>
      </c>
      <c r="E820" s="6" t="s">
        <v>8382</v>
      </c>
      <c r="F820" s="6" t="s">
        <v>8371</v>
      </c>
      <c r="G820" s="6">
        <v>806</v>
      </c>
      <c r="H820" s="29">
        <v>8000</v>
      </c>
      <c r="I820" s="29">
        <v>8355</v>
      </c>
      <c r="J820" s="28">
        <v>30</v>
      </c>
      <c r="K820" s="6">
        <v>71</v>
      </c>
      <c r="L820" s="6" t="str">
        <f>VLOOKUP($G820,Data!$A:$F,6,0)</f>
        <v>successful</v>
      </c>
      <c r="M820" s="6"/>
      <c r="N820" s="6"/>
      <c r="O820" s="6"/>
    </row>
    <row r="821" spans="1:15" x14ac:dyDescent="0.45">
      <c r="A821" s="6" t="s">
        <v>8326</v>
      </c>
      <c r="B821" s="6" t="s">
        <v>8224</v>
      </c>
      <c r="C821" s="6" t="str">
        <f>VLOOKUP($B821,'Supplimental Sources'!$I$7:$K$27,2,0)</f>
        <v>United States</v>
      </c>
      <c r="D821" s="6" t="str">
        <f>VLOOKUP($B821,'Supplimental Sources'!$I$7:$K$27,3,0)</f>
        <v>United States</v>
      </c>
      <c r="E821" s="6" t="s">
        <v>8388</v>
      </c>
      <c r="F821" s="6" t="s">
        <v>8376</v>
      </c>
      <c r="G821" s="6">
        <v>807</v>
      </c>
      <c r="H821" s="29">
        <v>4000</v>
      </c>
      <c r="I821" s="29">
        <v>4205</v>
      </c>
      <c r="J821" s="28">
        <v>35.454733796286746</v>
      </c>
      <c r="K821" s="6">
        <v>57</v>
      </c>
      <c r="L821" s="6" t="str">
        <f>VLOOKUP($G821,Data!$A:$F,6,0)</f>
        <v>successful</v>
      </c>
      <c r="M821" s="6"/>
      <c r="N821" s="6"/>
      <c r="O821" s="6"/>
    </row>
    <row r="822" spans="1:15" x14ac:dyDescent="0.45">
      <c r="A822" s="6" t="s">
        <v>8326</v>
      </c>
      <c r="B822" s="6" t="s">
        <v>8229</v>
      </c>
      <c r="C822" s="6" t="str">
        <f>VLOOKUP($B822,'Supplimental Sources'!$I$7:$K$27,2,0)</f>
        <v>Canada</v>
      </c>
      <c r="D822" s="6" t="str">
        <f>VLOOKUP($B822,'Supplimental Sources'!$I$7:$K$27,3,0)</f>
        <v>Canada</v>
      </c>
      <c r="E822" s="6" t="s">
        <v>8385</v>
      </c>
      <c r="F822" s="6" t="s">
        <v>8374</v>
      </c>
      <c r="G822" s="6">
        <v>808</v>
      </c>
      <c r="H822" s="29">
        <v>4500</v>
      </c>
      <c r="I822" s="29">
        <v>4500</v>
      </c>
      <c r="J822" s="28">
        <v>33.107106481482333</v>
      </c>
      <c r="K822" s="6">
        <v>43</v>
      </c>
      <c r="L822" s="6" t="str">
        <f>VLOOKUP($G822,Data!$A:$F,6,0)</f>
        <v>successful</v>
      </c>
      <c r="M822" s="6"/>
      <c r="N822" s="6"/>
      <c r="O822" s="6"/>
    </row>
    <row r="823" spans="1:15" x14ac:dyDescent="0.45">
      <c r="A823" s="6" t="s">
        <v>8326</v>
      </c>
      <c r="B823" s="6" t="s">
        <v>8224</v>
      </c>
      <c r="C823" s="6" t="str">
        <f>VLOOKUP($B823,'Supplimental Sources'!$I$7:$K$27,2,0)</f>
        <v>United States</v>
      </c>
      <c r="D823" s="6" t="str">
        <f>VLOOKUP($B823,'Supplimental Sources'!$I$7:$K$27,3,0)</f>
        <v>United States</v>
      </c>
      <c r="E823" s="6" t="s">
        <v>8384</v>
      </c>
      <c r="F823" s="6" t="s">
        <v>8381</v>
      </c>
      <c r="G823" s="6">
        <v>809</v>
      </c>
      <c r="H823" s="29">
        <v>4000</v>
      </c>
      <c r="I823" s="29">
        <v>4151</v>
      </c>
      <c r="J823" s="28">
        <v>30</v>
      </c>
      <c r="K823" s="6">
        <v>52</v>
      </c>
      <c r="L823" s="6" t="str">
        <f>VLOOKUP($G823,Data!$A:$F,6,0)</f>
        <v>successful</v>
      </c>
      <c r="M823" s="6"/>
      <c r="N823" s="6"/>
      <c r="O823" s="6"/>
    </row>
    <row r="824" spans="1:15" x14ac:dyDescent="0.45">
      <c r="A824" s="6" t="s">
        <v>8326</v>
      </c>
      <c r="B824" s="6" t="s">
        <v>8224</v>
      </c>
      <c r="C824" s="6" t="str">
        <f>VLOOKUP($B824,'Supplimental Sources'!$I$7:$K$27,2,0)</f>
        <v>United States</v>
      </c>
      <c r="D824" s="6" t="str">
        <f>VLOOKUP($B824,'Supplimental Sources'!$I$7:$K$27,3,0)</f>
        <v>United States</v>
      </c>
      <c r="E824" s="6" t="s">
        <v>8383</v>
      </c>
      <c r="F824" s="6" t="s">
        <v>8371</v>
      </c>
      <c r="G824" s="6">
        <v>810</v>
      </c>
      <c r="H824" s="29">
        <v>1500</v>
      </c>
      <c r="I824" s="29">
        <v>1575</v>
      </c>
      <c r="J824" s="28">
        <v>30</v>
      </c>
      <c r="K824" s="6">
        <v>27</v>
      </c>
      <c r="L824" s="6" t="str">
        <f>VLOOKUP($G824,Data!$A:$F,6,0)</f>
        <v>successful</v>
      </c>
      <c r="M824" s="6"/>
      <c r="N824" s="6"/>
      <c r="O824" s="6"/>
    </row>
    <row r="825" spans="1:15" x14ac:dyDescent="0.45">
      <c r="A825" s="6" t="s">
        <v>8326</v>
      </c>
      <c r="B825" s="6" t="s">
        <v>8224</v>
      </c>
      <c r="C825" s="6" t="str">
        <f>VLOOKUP($B825,'Supplimental Sources'!$I$7:$K$27,2,0)</f>
        <v>United States</v>
      </c>
      <c r="D825" s="6" t="str">
        <f>VLOOKUP($B825,'Supplimental Sources'!$I$7:$K$27,3,0)</f>
        <v>United States</v>
      </c>
      <c r="E825" s="6" t="s">
        <v>8384</v>
      </c>
      <c r="F825" s="6" t="s">
        <v>8380</v>
      </c>
      <c r="G825" s="6">
        <v>811</v>
      </c>
      <c r="H825" s="29">
        <v>1000</v>
      </c>
      <c r="I825" s="29">
        <v>1040</v>
      </c>
      <c r="J825" s="28">
        <v>22.059236111112114</v>
      </c>
      <c r="K825" s="6">
        <v>12</v>
      </c>
      <c r="L825" s="6" t="str">
        <f>VLOOKUP($G825,Data!$A:$F,6,0)</f>
        <v>successful</v>
      </c>
      <c r="M825" s="6"/>
      <c r="N825" s="6"/>
      <c r="O825" s="6"/>
    </row>
    <row r="826" spans="1:15" x14ac:dyDescent="0.45">
      <c r="A826" s="6" t="s">
        <v>8326</v>
      </c>
      <c r="B826" s="6" t="s">
        <v>8224</v>
      </c>
      <c r="C826" s="6" t="str">
        <f>VLOOKUP($B826,'Supplimental Sources'!$I$7:$K$27,2,0)</f>
        <v>United States</v>
      </c>
      <c r="D826" s="6" t="str">
        <f>VLOOKUP($B826,'Supplimental Sources'!$I$7:$K$27,3,0)</f>
        <v>United States</v>
      </c>
      <c r="E826" s="6" t="s">
        <v>8384</v>
      </c>
      <c r="F826" s="6" t="s">
        <v>8376</v>
      </c>
      <c r="G826" s="6">
        <v>812</v>
      </c>
      <c r="H826" s="29">
        <v>600</v>
      </c>
      <c r="I826" s="29">
        <v>911</v>
      </c>
      <c r="J826" s="28">
        <v>52.56398148147855</v>
      </c>
      <c r="K826" s="6">
        <v>33</v>
      </c>
      <c r="L826" s="6" t="str">
        <f>VLOOKUP($G826,Data!$A:$F,6,0)</f>
        <v>successful</v>
      </c>
      <c r="M826" s="6"/>
      <c r="N826" s="6"/>
      <c r="O826" s="6"/>
    </row>
    <row r="827" spans="1:15" x14ac:dyDescent="0.45">
      <c r="A827" s="6" t="s">
        <v>8326</v>
      </c>
      <c r="B827" s="6" t="s">
        <v>8224</v>
      </c>
      <c r="C827" s="6" t="str">
        <f>VLOOKUP($B827,'Supplimental Sources'!$I$7:$K$27,2,0)</f>
        <v>United States</v>
      </c>
      <c r="D827" s="6" t="str">
        <f>VLOOKUP($B827,'Supplimental Sources'!$I$7:$K$27,3,0)</f>
        <v>United States</v>
      </c>
      <c r="E827" s="6" t="s">
        <v>8383</v>
      </c>
      <c r="F827" s="6" t="s">
        <v>8380</v>
      </c>
      <c r="G827" s="6">
        <v>813</v>
      </c>
      <c r="H827" s="29">
        <v>1500</v>
      </c>
      <c r="I827" s="29">
        <v>2399.94</v>
      </c>
      <c r="J827" s="28">
        <v>30</v>
      </c>
      <c r="K827" s="6">
        <v>96</v>
      </c>
      <c r="L827" s="6" t="str">
        <f>VLOOKUP($G827,Data!$A:$F,6,0)</f>
        <v>successful</v>
      </c>
      <c r="M827" s="6"/>
      <c r="N827" s="6"/>
      <c r="O827" s="6"/>
    </row>
    <row r="828" spans="1:15" x14ac:dyDescent="0.45">
      <c r="A828" s="6" t="s">
        <v>8326</v>
      </c>
      <c r="B828" s="6" t="s">
        <v>8224</v>
      </c>
      <c r="C828" s="6" t="str">
        <f>VLOOKUP($B828,'Supplimental Sources'!$I$7:$K$27,2,0)</f>
        <v>United States</v>
      </c>
      <c r="D828" s="6" t="str">
        <f>VLOOKUP($B828,'Supplimental Sources'!$I$7:$K$27,3,0)</f>
        <v>United States</v>
      </c>
      <c r="E828" s="6" t="s">
        <v>8382</v>
      </c>
      <c r="F828" s="6" t="s">
        <v>8369</v>
      </c>
      <c r="G828" s="6">
        <v>814</v>
      </c>
      <c r="H828" s="29">
        <v>1000</v>
      </c>
      <c r="I828" s="29">
        <v>1273</v>
      </c>
      <c r="J828" s="28">
        <v>15.00971064814803</v>
      </c>
      <c r="K828" s="6">
        <v>28</v>
      </c>
      <c r="L828" s="6" t="str">
        <f>VLOOKUP($G828,Data!$A:$F,6,0)</f>
        <v>successful</v>
      </c>
      <c r="M828" s="6"/>
      <c r="N828" s="6"/>
      <c r="O828" s="6"/>
    </row>
    <row r="829" spans="1:15" x14ac:dyDescent="0.45">
      <c r="A829" s="6" t="s">
        <v>8326</v>
      </c>
      <c r="B829" s="6" t="s">
        <v>8224</v>
      </c>
      <c r="C829" s="6" t="str">
        <f>VLOOKUP($B829,'Supplimental Sources'!$I$7:$K$27,2,0)</f>
        <v>United States</v>
      </c>
      <c r="D829" s="6" t="str">
        <f>VLOOKUP($B829,'Supplimental Sources'!$I$7:$K$27,3,0)</f>
        <v>United States</v>
      </c>
      <c r="E829" s="6" t="s">
        <v>8385</v>
      </c>
      <c r="F829" s="6" t="s">
        <v>8373</v>
      </c>
      <c r="G829" s="6">
        <v>815</v>
      </c>
      <c r="H829" s="29">
        <v>4000</v>
      </c>
      <c r="I829" s="29">
        <v>4280</v>
      </c>
      <c r="J829" s="28">
        <v>30</v>
      </c>
      <c r="K829" s="6">
        <v>43</v>
      </c>
      <c r="L829" s="6" t="str">
        <f>VLOOKUP($G829,Data!$A:$F,6,0)</f>
        <v>successful</v>
      </c>
      <c r="M829" s="6"/>
      <c r="N829" s="6"/>
      <c r="O829" s="6"/>
    </row>
    <row r="830" spans="1:15" x14ac:dyDescent="0.45">
      <c r="A830" s="6" t="s">
        <v>8326</v>
      </c>
      <c r="B830" s="6" t="s">
        <v>8224</v>
      </c>
      <c r="C830" s="6" t="str">
        <f>VLOOKUP($B830,'Supplimental Sources'!$I$7:$K$27,2,0)</f>
        <v>United States</v>
      </c>
      <c r="D830" s="6" t="str">
        <f>VLOOKUP($B830,'Supplimental Sources'!$I$7:$K$27,3,0)</f>
        <v>United States</v>
      </c>
      <c r="E830" s="6" t="s">
        <v>8384</v>
      </c>
      <c r="F830" s="6" t="s">
        <v>8378</v>
      </c>
      <c r="G830" s="6">
        <v>816</v>
      </c>
      <c r="H830" s="29">
        <v>7000</v>
      </c>
      <c r="I830" s="29">
        <v>8058.55</v>
      </c>
      <c r="J830" s="28">
        <v>31.399965277778392</v>
      </c>
      <c r="K830" s="6">
        <v>205</v>
      </c>
      <c r="L830" s="6" t="str">
        <f>VLOOKUP($G830,Data!$A:$F,6,0)</f>
        <v>successful</v>
      </c>
      <c r="M830" s="6"/>
      <c r="N830" s="6"/>
      <c r="O830" s="6"/>
    </row>
    <row r="831" spans="1:15" x14ac:dyDescent="0.45">
      <c r="A831" s="6" t="s">
        <v>8326</v>
      </c>
      <c r="B831" s="6" t="s">
        <v>8224</v>
      </c>
      <c r="C831" s="6" t="str">
        <f>VLOOKUP($B831,'Supplimental Sources'!$I$7:$K$27,2,0)</f>
        <v>United States</v>
      </c>
      <c r="D831" s="6" t="str">
        <f>VLOOKUP($B831,'Supplimental Sources'!$I$7:$K$27,3,0)</f>
        <v>United States</v>
      </c>
      <c r="E831" s="6" t="s">
        <v>8383</v>
      </c>
      <c r="F831" s="6" t="s">
        <v>8376</v>
      </c>
      <c r="G831" s="6">
        <v>817</v>
      </c>
      <c r="H831" s="29">
        <v>1500</v>
      </c>
      <c r="I831" s="29">
        <v>2056.66</v>
      </c>
      <c r="J831" s="28">
        <v>53.60797453703708</v>
      </c>
      <c r="K831" s="6">
        <v>23</v>
      </c>
      <c r="L831" s="6" t="str">
        <f>VLOOKUP($G831,Data!$A:$F,6,0)</f>
        <v>successful</v>
      </c>
      <c r="M831" s="6"/>
      <c r="N831" s="6"/>
      <c r="O831" s="6"/>
    </row>
    <row r="832" spans="1:15" x14ac:dyDescent="0.45">
      <c r="A832" s="6" t="s">
        <v>8326</v>
      </c>
      <c r="B832" s="6" t="s">
        <v>8224</v>
      </c>
      <c r="C832" s="6" t="str">
        <f>VLOOKUP($B832,'Supplimental Sources'!$I$7:$K$27,2,0)</f>
        <v>United States</v>
      </c>
      <c r="D832" s="6" t="str">
        <f>VLOOKUP($B832,'Supplimental Sources'!$I$7:$K$27,3,0)</f>
        <v>United States</v>
      </c>
      <c r="E832" s="6" t="s">
        <v>8383</v>
      </c>
      <c r="F832" s="6" t="s">
        <v>8370</v>
      </c>
      <c r="G832" s="6">
        <v>818</v>
      </c>
      <c r="H832" s="29">
        <v>350</v>
      </c>
      <c r="I832" s="29">
        <v>545</v>
      </c>
      <c r="J832" s="28">
        <v>7.8261458333290648</v>
      </c>
      <c r="K832" s="6">
        <v>19</v>
      </c>
      <c r="L832" s="6" t="str">
        <f>VLOOKUP($G832,Data!$A:$F,6,0)</f>
        <v>successful</v>
      </c>
      <c r="M832" s="6"/>
      <c r="N832" s="6"/>
      <c r="O832" s="6"/>
    </row>
    <row r="833" spans="1:15" x14ac:dyDescent="0.45">
      <c r="A833" s="6" t="s">
        <v>8326</v>
      </c>
      <c r="B833" s="6" t="s">
        <v>8224</v>
      </c>
      <c r="C833" s="6" t="str">
        <f>VLOOKUP($B833,'Supplimental Sources'!$I$7:$K$27,2,0)</f>
        <v>United States</v>
      </c>
      <c r="D833" s="6" t="str">
        <f>VLOOKUP($B833,'Supplimental Sources'!$I$7:$K$27,3,0)</f>
        <v>United States</v>
      </c>
      <c r="E833" s="6" t="s">
        <v>8384</v>
      </c>
      <c r="F833" s="6" t="s">
        <v>8381</v>
      </c>
      <c r="G833" s="6">
        <v>819</v>
      </c>
      <c r="H833" s="29">
        <v>400</v>
      </c>
      <c r="I833" s="29">
        <v>435</v>
      </c>
      <c r="J833" s="28">
        <v>9.1989120370417368</v>
      </c>
      <c r="K833" s="6">
        <v>14</v>
      </c>
      <c r="L833" s="6" t="str">
        <f>VLOOKUP($G833,Data!$A:$F,6,0)</f>
        <v>successful</v>
      </c>
      <c r="M833" s="6"/>
      <c r="N833" s="6"/>
      <c r="O833" s="6"/>
    </row>
    <row r="834" spans="1:15" x14ac:dyDescent="0.45">
      <c r="A834" s="6" t="s">
        <v>8326</v>
      </c>
      <c r="B834" s="6" t="s">
        <v>8224</v>
      </c>
      <c r="C834" s="6" t="str">
        <f>VLOOKUP($B834,'Supplimental Sources'!$I$7:$K$27,2,0)</f>
        <v>United States</v>
      </c>
      <c r="D834" s="6" t="str">
        <f>VLOOKUP($B834,'Supplimental Sources'!$I$7:$K$27,3,0)</f>
        <v>United States</v>
      </c>
      <c r="E834" s="6" t="s">
        <v>8385</v>
      </c>
      <c r="F834" s="6" t="s">
        <v>8369</v>
      </c>
      <c r="G834" s="6">
        <v>820</v>
      </c>
      <c r="H834" s="29">
        <v>2000</v>
      </c>
      <c r="I834" s="29">
        <v>2681</v>
      </c>
      <c r="J834" s="28">
        <v>30.366412037037662</v>
      </c>
      <c r="K834" s="6">
        <v>38</v>
      </c>
      <c r="L834" s="6" t="str">
        <f>VLOOKUP($G834,Data!$A:$F,6,0)</f>
        <v>successful</v>
      </c>
      <c r="M834" s="6"/>
      <c r="N834" s="6"/>
      <c r="O834" s="6"/>
    </row>
    <row r="835" spans="1:15" x14ac:dyDescent="0.45">
      <c r="A835" s="6" t="s">
        <v>8326</v>
      </c>
      <c r="B835" s="6" t="s">
        <v>8224</v>
      </c>
      <c r="C835" s="6" t="str">
        <f>VLOOKUP($B835,'Supplimental Sources'!$I$7:$K$27,2,0)</f>
        <v>United States</v>
      </c>
      <c r="D835" s="6" t="str">
        <f>VLOOKUP($B835,'Supplimental Sources'!$I$7:$K$27,3,0)</f>
        <v>United States</v>
      </c>
      <c r="E835" s="6" t="s">
        <v>8386</v>
      </c>
      <c r="F835" s="6" t="s">
        <v>8378</v>
      </c>
      <c r="G835" s="6">
        <v>821</v>
      </c>
      <c r="H835" s="29">
        <v>17482</v>
      </c>
      <c r="I835" s="29">
        <v>17482</v>
      </c>
      <c r="J835" s="28">
        <v>34.245312499995634</v>
      </c>
      <c r="K835" s="6">
        <v>78</v>
      </c>
      <c r="L835" s="6" t="str">
        <f>VLOOKUP($G835,Data!$A:$F,6,0)</f>
        <v>successful</v>
      </c>
      <c r="M835" s="6"/>
      <c r="N835" s="6"/>
      <c r="O835" s="6"/>
    </row>
    <row r="836" spans="1:15" x14ac:dyDescent="0.45">
      <c r="A836" s="6" t="s">
        <v>8326</v>
      </c>
      <c r="B836" s="6" t="s">
        <v>8224</v>
      </c>
      <c r="C836" s="6" t="str">
        <f>VLOOKUP($B836,'Supplimental Sources'!$I$7:$K$27,2,0)</f>
        <v>United States</v>
      </c>
      <c r="D836" s="6" t="str">
        <f>VLOOKUP($B836,'Supplimental Sources'!$I$7:$K$27,3,0)</f>
        <v>United States</v>
      </c>
      <c r="E836" s="6" t="s">
        <v>8383</v>
      </c>
      <c r="F836" s="6" t="s">
        <v>8372</v>
      </c>
      <c r="G836" s="6">
        <v>822</v>
      </c>
      <c r="H836" s="29">
        <v>3000</v>
      </c>
      <c r="I836" s="29">
        <v>3575</v>
      </c>
      <c r="J836" s="28">
        <v>30</v>
      </c>
      <c r="K836" s="6">
        <v>69</v>
      </c>
      <c r="L836" s="6" t="str">
        <f>VLOOKUP($G836,Data!$A:$F,6,0)</f>
        <v>successful</v>
      </c>
      <c r="M836" s="6"/>
      <c r="N836" s="6"/>
      <c r="O836" s="6"/>
    </row>
    <row r="837" spans="1:15" x14ac:dyDescent="0.45">
      <c r="A837" s="6" t="s">
        <v>8326</v>
      </c>
      <c r="B837" s="6" t="s">
        <v>8224</v>
      </c>
      <c r="C837" s="6" t="str">
        <f>VLOOKUP($B837,'Supplimental Sources'!$I$7:$K$27,2,0)</f>
        <v>United States</v>
      </c>
      <c r="D837" s="6" t="str">
        <f>VLOOKUP($B837,'Supplimental Sources'!$I$7:$K$27,3,0)</f>
        <v>United States</v>
      </c>
      <c r="E837" s="6" t="s">
        <v>8386</v>
      </c>
      <c r="F837" s="6" t="s">
        <v>8377</v>
      </c>
      <c r="G837" s="6">
        <v>823</v>
      </c>
      <c r="H837" s="29">
        <v>800</v>
      </c>
      <c r="I837" s="29">
        <v>1436</v>
      </c>
      <c r="J837" s="28">
        <v>29.958333333335759</v>
      </c>
      <c r="K837" s="6">
        <v>33</v>
      </c>
      <c r="L837" s="6" t="str">
        <f>VLOOKUP($G837,Data!$A:$F,6,0)</f>
        <v>successful</v>
      </c>
      <c r="M837" s="6"/>
      <c r="N837" s="6"/>
      <c r="O837" s="6"/>
    </row>
    <row r="838" spans="1:15" x14ac:dyDescent="0.45">
      <c r="A838" s="6" t="s">
        <v>8326</v>
      </c>
      <c r="B838" s="6" t="s">
        <v>8224</v>
      </c>
      <c r="C838" s="6" t="str">
        <f>VLOOKUP($B838,'Supplimental Sources'!$I$7:$K$27,2,0)</f>
        <v>United States</v>
      </c>
      <c r="D838" s="6" t="str">
        <f>VLOOKUP($B838,'Supplimental Sources'!$I$7:$K$27,3,0)</f>
        <v>United States</v>
      </c>
      <c r="E838" s="6" t="s">
        <v>8375</v>
      </c>
      <c r="F838" s="6" t="s">
        <v>8378</v>
      </c>
      <c r="G838" s="6">
        <v>824</v>
      </c>
      <c r="H838" s="29">
        <v>1600</v>
      </c>
      <c r="I838" s="29">
        <v>2150.1</v>
      </c>
      <c r="J838" s="28">
        <v>36.048865740740439</v>
      </c>
      <c r="K838" s="6">
        <v>54</v>
      </c>
      <c r="L838" s="6" t="str">
        <f>VLOOKUP($G838,Data!$A:$F,6,0)</f>
        <v>successful</v>
      </c>
      <c r="M838" s="6"/>
      <c r="N838" s="6"/>
      <c r="O838" s="6"/>
    </row>
    <row r="839" spans="1:15" x14ac:dyDescent="0.45">
      <c r="A839" s="6" t="s">
        <v>8326</v>
      </c>
      <c r="B839" s="6" t="s">
        <v>8224</v>
      </c>
      <c r="C839" s="6" t="str">
        <f>VLOOKUP($B839,'Supplimental Sources'!$I$7:$K$27,2,0)</f>
        <v>United States</v>
      </c>
      <c r="D839" s="6" t="str">
        <f>VLOOKUP($B839,'Supplimental Sources'!$I$7:$K$27,3,0)</f>
        <v>United States</v>
      </c>
      <c r="E839" s="6" t="s">
        <v>8383</v>
      </c>
      <c r="F839" s="6" t="s">
        <v>8373</v>
      </c>
      <c r="G839" s="6">
        <v>825</v>
      </c>
      <c r="H839" s="29">
        <v>12500</v>
      </c>
      <c r="I839" s="29">
        <v>12554</v>
      </c>
      <c r="J839" s="28">
        <v>25</v>
      </c>
      <c r="K839" s="6">
        <v>99</v>
      </c>
      <c r="L839" s="6" t="str">
        <f>VLOOKUP($G839,Data!$A:$F,6,0)</f>
        <v>successful</v>
      </c>
      <c r="M839" s="6"/>
      <c r="N839" s="6"/>
      <c r="O839" s="6"/>
    </row>
    <row r="840" spans="1:15" x14ac:dyDescent="0.45">
      <c r="A840" s="6" t="s">
        <v>8326</v>
      </c>
      <c r="B840" s="6" t="s">
        <v>8224</v>
      </c>
      <c r="C840" s="6" t="str">
        <f>VLOOKUP($B840,'Supplimental Sources'!$I$7:$K$27,2,0)</f>
        <v>United States</v>
      </c>
      <c r="D840" s="6" t="str">
        <f>VLOOKUP($B840,'Supplimental Sources'!$I$7:$K$27,3,0)</f>
        <v>United States</v>
      </c>
      <c r="E840" s="6" t="s">
        <v>8383</v>
      </c>
      <c r="F840" s="6" t="s">
        <v>8378</v>
      </c>
      <c r="G840" s="6">
        <v>826</v>
      </c>
      <c r="H840" s="29">
        <v>5500</v>
      </c>
      <c r="I840" s="29">
        <v>5580</v>
      </c>
      <c r="J840" s="28">
        <v>20.958333333328483</v>
      </c>
      <c r="K840" s="6">
        <v>49</v>
      </c>
      <c r="L840" s="6" t="str">
        <f>VLOOKUP($G840,Data!$A:$F,6,0)</f>
        <v>successful</v>
      </c>
      <c r="M840" s="6"/>
      <c r="N840" s="6"/>
      <c r="O840" s="6"/>
    </row>
    <row r="841" spans="1:15" x14ac:dyDescent="0.45">
      <c r="A841" s="6" t="s">
        <v>8326</v>
      </c>
      <c r="B841" s="6" t="s">
        <v>8224</v>
      </c>
      <c r="C841" s="6" t="str">
        <f>VLOOKUP($B841,'Supplimental Sources'!$I$7:$K$27,2,0)</f>
        <v>United States</v>
      </c>
      <c r="D841" s="6" t="str">
        <f>VLOOKUP($B841,'Supplimental Sources'!$I$7:$K$27,3,0)</f>
        <v>United States</v>
      </c>
      <c r="E841" s="6" t="s">
        <v>8383</v>
      </c>
      <c r="F841" s="6" t="s">
        <v>8376</v>
      </c>
      <c r="G841" s="6">
        <v>827</v>
      </c>
      <c r="H841" s="29">
        <v>300</v>
      </c>
      <c r="I841" s="29">
        <v>310</v>
      </c>
      <c r="J841" s="28">
        <v>26.352233796293149</v>
      </c>
      <c r="K841" s="6">
        <v>11</v>
      </c>
      <c r="L841" s="6" t="str">
        <f>VLOOKUP($G841,Data!$A:$F,6,0)</f>
        <v>successful</v>
      </c>
      <c r="M841" s="6"/>
      <c r="N841" s="6"/>
      <c r="O841" s="6"/>
    </row>
    <row r="842" spans="1:15" x14ac:dyDescent="0.45">
      <c r="A842" s="6" t="s">
        <v>8326</v>
      </c>
      <c r="B842" s="6" t="s">
        <v>8224</v>
      </c>
      <c r="C842" s="6" t="str">
        <f>VLOOKUP($B842,'Supplimental Sources'!$I$7:$K$27,2,0)</f>
        <v>United States</v>
      </c>
      <c r="D842" s="6" t="str">
        <f>VLOOKUP($B842,'Supplimental Sources'!$I$7:$K$27,3,0)</f>
        <v>United States</v>
      </c>
      <c r="E842" s="6" t="s">
        <v>8383</v>
      </c>
      <c r="F842" s="6" t="s">
        <v>8380</v>
      </c>
      <c r="G842" s="6">
        <v>828</v>
      </c>
      <c r="H842" s="29">
        <v>1300</v>
      </c>
      <c r="I842" s="29">
        <v>1391</v>
      </c>
      <c r="J842" s="28">
        <v>12.632615740745678</v>
      </c>
      <c r="K842" s="6">
        <v>38</v>
      </c>
      <c r="L842" s="6" t="str">
        <f>VLOOKUP($G842,Data!$A:$F,6,0)</f>
        <v>successful</v>
      </c>
      <c r="M842" s="6"/>
      <c r="N842" s="6"/>
      <c r="O842" s="6"/>
    </row>
    <row r="843" spans="1:15" x14ac:dyDescent="0.45">
      <c r="A843" s="6" t="s">
        <v>8326</v>
      </c>
      <c r="B843" s="6" t="s">
        <v>8225</v>
      </c>
      <c r="C843" s="6" t="str">
        <f>VLOOKUP($B843,'Supplimental Sources'!$I$7:$K$27,2,0)</f>
        <v>United Kingdom</v>
      </c>
      <c r="D843" s="6" t="str">
        <f>VLOOKUP($B843,'Supplimental Sources'!$I$7:$K$27,3,0)</f>
        <v>United Kingdom</v>
      </c>
      <c r="E843" s="6" t="s">
        <v>8387</v>
      </c>
      <c r="F843" s="6" t="s">
        <v>8369</v>
      </c>
      <c r="G843" s="6">
        <v>829</v>
      </c>
      <c r="H843" s="29">
        <v>500</v>
      </c>
      <c r="I843" s="29">
        <v>520</v>
      </c>
      <c r="J843" s="28">
        <v>60</v>
      </c>
      <c r="K843" s="6">
        <v>16</v>
      </c>
      <c r="L843" s="6" t="str">
        <f>VLOOKUP($G843,Data!$A:$F,6,0)</f>
        <v>successful</v>
      </c>
      <c r="M843" s="6"/>
      <c r="N843" s="6"/>
      <c r="O843" s="6"/>
    </row>
    <row r="844" spans="1:15" x14ac:dyDescent="0.45">
      <c r="A844" s="6" t="s">
        <v>8326</v>
      </c>
      <c r="B844" s="6" t="s">
        <v>8224</v>
      </c>
      <c r="C844" s="6" t="str">
        <f>VLOOKUP($B844,'Supplimental Sources'!$I$7:$K$27,2,0)</f>
        <v>United States</v>
      </c>
      <c r="D844" s="6" t="str">
        <f>VLOOKUP($B844,'Supplimental Sources'!$I$7:$K$27,3,0)</f>
        <v>United States</v>
      </c>
      <c r="E844" s="6" t="s">
        <v>8384</v>
      </c>
      <c r="F844" s="6" t="s">
        <v>8377</v>
      </c>
      <c r="G844" s="6">
        <v>830</v>
      </c>
      <c r="H844" s="29">
        <v>1800</v>
      </c>
      <c r="I844" s="29">
        <v>1941</v>
      </c>
      <c r="J844" s="28">
        <v>29.958333333328483</v>
      </c>
      <c r="K844" s="6">
        <v>32</v>
      </c>
      <c r="L844" s="6" t="str">
        <f>VLOOKUP($G844,Data!$A:$F,6,0)</f>
        <v>successful</v>
      </c>
      <c r="M844" s="6"/>
      <c r="N844" s="6"/>
      <c r="O844" s="6"/>
    </row>
    <row r="845" spans="1:15" x14ac:dyDescent="0.45">
      <c r="A845" s="6" t="s">
        <v>8326</v>
      </c>
      <c r="B845" s="6" t="s">
        <v>8224</v>
      </c>
      <c r="C845" s="6" t="str">
        <f>VLOOKUP($B845,'Supplimental Sources'!$I$7:$K$27,2,0)</f>
        <v>United States</v>
      </c>
      <c r="D845" s="6" t="str">
        <f>VLOOKUP($B845,'Supplimental Sources'!$I$7:$K$27,3,0)</f>
        <v>United States</v>
      </c>
      <c r="E845" s="6" t="s">
        <v>8383</v>
      </c>
      <c r="F845" s="6" t="s">
        <v>8378</v>
      </c>
      <c r="G845" s="6">
        <v>831</v>
      </c>
      <c r="H845" s="29">
        <v>1500</v>
      </c>
      <c r="I845" s="29">
        <v>3500</v>
      </c>
      <c r="J845" s="28">
        <v>30</v>
      </c>
      <c r="K845" s="6">
        <v>20</v>
      </c>
      <c r="L845" s="6" t="str">
        <f>VLOOKUP($G845,Data!$A:$F,6,0)</f>
        <v>successful</v>
      </c>
      <c r="M845" s="6"/>
      <c r="N845" s="6"/>
      <c r="O845" s="6"/>
    </row>
    <row r="846" spans="1:15" x14ac:dyDescent="0.45">
      <c r="A846" s="6" t="s">
        <v>8326</v>
      </c>
      <c r="B846" s="6" t="s">
        <v>8224</v>
      </c>
      <c r="C846" s="6" t="str">
        <f>VLOOKUP($B846,'Supplimental Sources'!$I$7:$K$27,2,0)</f>
        <v>United States</v>
      </c>
      <c r="D846" s="6" t="str">
        <f>VLOOKUP($B846,'Supplimental Sources'!$I$7:$K$27,3,0)</f>
        <v>United States</v>
      </c>
      <c r="E846" s="6" t="s">
        <v>8382</v>
      </c>
      <c r="F846" s="6" t="s">
        <v>8374</v>
      </c>
      <c r="G846" s="6">
        <v>832</v>
      </c>
      <c r="H846" s="29">
        <v>15000</v>
      </c>
      <c r="I846" s="29">
        <v>15091.06</v>
      </c>
      <c r="J846" s="28">
        <v>59.667187499995634</v>
      </c>
      <c r="K846" s="6">
        <v>154</v>
      </c>
      <c r="L846" s="6" t="str">
        <f>VLOOKUP($G846,Data!$A:$F,6,0)</f>
        <v>successful</v>
      </c>
      <c r="M846" s="6"/>
      <c r="N846" s="6"/>
      <c r="O846" s="6"/>
    </row>
    <row r="847" spans="1:15" x14ac:dyDescent="0.45">
      <c r="A847" s="6" t="s">
        <v>8326</v>
      </c>
      <c r="B847" s="6" t="s">
        <v>8224</v>
      </c>
      <c r="C847" s="6" t="str">
        <f>VLOOKUP($B847,'Supplimental Sources'!$I$7:$K$27,2,0)</f>
        <v>United States</v>
      </c>
      <c r="D847" s="6" t="str">
        <f>VLOOKUP($B847,'Supplimental Sources'!$I$7:$K$27,3,0)</f>
        <v>United States</v>
      </c>
      <c r="E847" s="6" t="s">
        <v>8385</v>
      </c>
      <c r="F847" s="6" t="s">
        <v>8378</v>
      </c>
      <c r="G847" s="6">
        <v>833</v>
      </c>
      <c r="H847" s="29">
        <v>6000</v>
      </c>
      <c r="I847" s="29">
        <v>6100</v>
      </c>
      <c r="J847" s="28">
        <v>30</v>
      </c>
      <c r="K847" s="6">
        <v>41</v>
      </c>
      <c r="L847" s="6" t="str">
        <f>VLOOKUP($G847,Data!$A:$F,6,0)</f>
        <v>successful</v>
      </c>
      <c r="M847" s="6"/>
      <c r="N847" s="6"/>
      <c r="O847" s="6"/>
    </row>
    <row r="848" spans="1:15" x14ac:dyDescent="0.45">
      <c r="A848" s="6" t="s">
        <v>8326</v>
      </c>
      <c r="B848" s="6" t="s">
        <v>8224</v>
      </c>
      <c r="C848" s="6" t="str">
        <f>VLOOKUP($B848,'Supplimental Sources'!$I$7:$K$27,2,0)</f>
        <v>United States</v>
      </c>
      <c r="D848" s="6" t="str">
        <f>VLOOKUP($B848,'Supplimental Sources'!$I$7:$K$27,3,0)</f>
        <v>United States</v>
      </c>
      <c r="E848" s="6" t="s">
        <v>8384</v>
      </c>
      <c r="F848" s="6" t="s">
        <v>8369</v>
      </c>
      <c r="G848" s="6">
        <v>834</v>
      </c>
      <c r="H848" s="29">
        <v>5500</v>
      </c>
      <c r="I848" s="29">
        <v>7206</v>
      </c>
      <c r="J848" s="28">
        <v>33.343148148152977</v>
      </c>
      <c r="K848" s="6">
        <v>75</v>
      </c>
      <c r="L848" s="6" t="str">
        <f>VLOOKUP($G848,Data!$A:$F,6,0)</f>
        <v>successful</v>
      </c>
      <c r="M848" s="6"/>
      <c r="N848" s="6"/>
      <c r="O848" s="6"/>
    </row>
    <row r="849" spans="1:15" x14ac:dyDescent="0.45">
      <c r="A849" s="6" t="s">
        <v>8326</v>
      </c>
      <c r="B849" s="6" t="s">
        <v>8224</v>
      </c>
      <c r="C849" s="6" t="str">
        <f>VLOOKUP($B849,'Supplimental Sources'!$I$7:$K$27,2,0)</f>
        <v>United States</v>
      </c>
      <c r="D849" s="6" t="str">
        <f>VLOOKUP($B849,'Supplimental Sources'!$I$7:$K$27,3,0)</f>
        <v>United States</v>
      </c>
      <c r="E849" s="6" t="s">
        <v>8383</v>
      </c>
      <c r="F849" s="6" t="s">
        <v>8379</v>
      </c>
      <c r="G849" s="6">
        <v>835</v>
      </c>
      <c r="H849" s="29">
        <v>2000</v>
      </c>
      <c r="I849" s="29">
        <v>2345</v>
      </c>
      <c r="J849" s="28">
        <v>42.667152777779847</v>
      </c>
      <c r="K849" s="6">
        <v>40</v>
      </c>
      <c r="L849" s="6" t="str">
        <f>VLOOKUP($G849,Data!$A:$F,6,0)</f>
        <v>successful</v>
      </c>
      <c r="M849" s="6"/>
      <c r="N849" s="6"/>
      <c r="O849" s="6"/>
    </row>
    <row r="850" spans="1:15" x14ac:dyDescent="0.45">
      <c r="A850" s="6" t="s">
        <v>8326</v>
      </c>
      <c r="B850" s="6" t="s">
        <v>8224</v>
      </c>
      <c r="C850" s="6" t="str">
        <f>VLOOKUP($B850,'Supplimental Sources'!$I$7:$K$27,2,0)</f>
        <v>United States</v>
      </c>
      <c r="D850" s="6" t="str">
        <f>VLOOKUP($B850,'Supplimental Sources'!$I$7:$K$27,3,0)</f>
        <v>United States</v>
      </c>
      <c r="E850" s="6" t="s">
        <v>8384</v>
      </c>
      <c r="F850" s="6" t="s">
        <v>8372</v>
      </c>
      <c r="G850" s="6">
        <v>836</v>
      </c>
      <c r="H850" s="29">
        <v>5000</v>
      </c>
      <c r="I850" s="29">
        <v>5046.5200000000004</v>
      </c>
      <c r="J850" s="28">
        <v>30</v>
      </c>
      <c r="K850" s="6">
        <v>46</v>
      </c>
      <c r="L850" s="6" t="str">
        <f>VLOOKUP($G850,Data!$A:$F,6,0)</f>
        <v>successful</v>
      </c>
      <c r="M850" s="6"/>
      <c r="N850" s="6"/>
      <c r="O850" s="6"/>
    </row>
    <row r="851" spans="1:15" x14ac:dyDescent="0.45">
      <c r="A851" s="6" t="s">
        <v>8326</v>
      </c>
      <c r="B851" s="6" t="s">
        <v>8224</v>
      </c>
      <c r="C851" s="6" t="str">
        <f>VLOOKUP($B851,'Supplimental Sources'!$I$7:$K$27,2,0)</f>
        <v>United States</v>
      </c>
      <c r="D851" s="6" t="str">
        <f>VLOOKUP($B851,'Supplimental Sources'!$I$7:$K$27,3,0)</f>
        <v>United States</v>
      </c>
      <c r="E851" s="6" t="s">
        <v>8385</v>
      </c>
      <c r="F851" s="6" t="s">
        <v>8379</v>
      </c>
      <c r="G851" s="6">
        <v>837</v>
      </c>
      <c r="H851" s="29">
        <v>2500</v>
      </c>
      <c r="I851" s="29">
        <v>3045</v>
      </c>
      <c r="J851" s="28">
        <v>30</v>
      </c>
      <c r="K851" s="6">
        <v>62</v>
      </c>
      <c r="L851" s="6" t="str">
        <f>VLOOKUP($G851,Data!$A:$F,6,0)</f>
        <v>successful</v>
      </c>
      <c r="M851" s="6"/>
      <c r="N851" s="6"/>
      <c r="O851" s="6"/>
    </row>
    <row r="852" spans="1:15" x14ac:dyDescent="0.45">
      <c r="A852" s="6" t="s">
        <v>8326</v>
      </c>
      <c r="B852" s="6" t="s">
        <v>8224</v>
      </c>
      <c r="C852" s="6" t="str">
        <f>VLOOKUP($B852,'Supplimental Sources'!$I$7:$K$27,2,0)</f>
        <v>United States</v>
      </c>
      <c r="D852" s="6" t="str">
        <f>VLOOKUP($B852,'Supplimental Sources'!$I$7:$K$27,3,0)</f>
        <v>United States</v>
      </c>
      <c r="E852" s="6" t="s">
        <v>8382</v>
      </c>
      <c r="F852" s="6" t="s">
        <v>8381</v>
      </c>
      <c r="G852" s="6">
        <v>838</v>
      </c>
      <c r="H852" s="29">
        <v>2000</v>
      </c>
      <c r="I852" s="29">
        <v>2908</v>
      </c>
      <c r="J852" s="28">
        <v>30</v>
      </c>
      <c r="K852" s="6">
        <v>61</v>
      </c>
      <c r="L852" s="6" t="str">
        <f>VLOOKUP($G852,Data!$A:$F,6,0)</f>
        <v>successful</v>
      </c>
      <c r="M852" s="6"/>
      <c r="N852" s="6"/>
      <c r="O852" s="6"/>
    </row>
    <row r="853" spans="1:15" x14ac:dyDescent="0.45">
      <c r="A853" s="6" t="s">
        <v>8326</v>
      </c>
      <c r="B853" s="6" t="s">
        <v>8224</v>
      </c>
      <c r="C853" s="6" t="str">
        <f>VLOOKUP($B853,'Supplimental Sources'!$I$7:$K$27,2,0)</f>
        <v>United States</v>
      </c>
      <c r="D853" s="6" t="str">
        <f>VLOOKUP($B853,'Supplimental Sources'!$I$7:$K$27,3,0)</f>
        <v>United States</v>
      </c>
      <c r="E853" s="6" t="s">
        <v>8383</v>
      </c>
      <c r="F853" s="6" t="s">
        <v>8371</v>
      </c>
      <c r="G853" s="6">
        <v>839</v>
      </c>
      <c r="H853" s="29">
        <v>5000</v>
      </c>
      <c r="I853" s="29">
        <v>5830.83</v>
      </c>
      <c r="J853" s="28">
        <v>30</v>
      </c>
      <c r="K853" s="6">
        <v>96</v>
      </c>
      <c r="L853" s="6" t="str">
        <f>VLOOKUP($G853,Data!$A:$F,6,0)</f>
        <v>successful</v>
      </c>
      <c r="M853" s="6"/>
      <c r="N853" s="6"/>
      <c r="O853" s="6"/>
    </row>
    <row r="854" spans="1:15" x14ac:dyDescent="0.45">
      <c r="A854" s="6" t="s">
        <v>8327</v>
      </c>
      <c r="B854" s="6" t="s">
        <v>8224</v>
      </c>
      <c r="C854" s="6" t="str">
        <f>VLOOKUP($B854,'Supplimental Sources'!$I$7:$K$27,2,0)</f>
        <v>United States</v>
      </c>
      <c r="D854" s="6" t="str">
        <f>VLOOKUP($B854,'Supplimental Sources'!$I$7:$K$27,3,0)</f>
        <v>United States</v>
      </c>
      <c r="E854" s="6" t="s">
        <v>8387</v>
      </c>
      <c r="F854" s="6" t="s">
        <v>8371</v>
      </c>
      <c r="G854" s="6">
        <v>840</v>
      </c>
      <c r="H854" s="29">
        <v>10000</v>
      </c>
      <c r="I854" s="29">
        <v>12041.66</v>
      </c>
      <c r="J854" s="28">
        <v>30</v>
      </c>
      <c r="K854" s="6">
        <v>190</v>
      </c>
      <c r="L854" s="6" t="str">
        <f>VLOOKUP($G854,Data!$A:$F,6,0)</f>
        <v>successful</v>
      </c>
      <c r="M854" s="6"/>
      <c r="N854" s="6"/>
      <c r="O854" s="6"/>
    </row>
    <row r="855" spans="1:15" x14ac:dyDescent="0.45">
      <c r="A855" s="6" t="s">
        <v>8327</v>
      </c>
      <c r="B855" s="6" t="s">
        <v>8224</v>
      </c>
      <c r="C855" s="6" t="str">
        <f>VLOOKUP($B855,'Supplimental Sources'!$I$7:$K$27,2,0)</f>
        <v>United States</v>
      </c>
      <c r="D855" s="6" t="str">
        <f>VLOOKUP($B855,'Supplimental Sources'!$I$7:$K$27,3,0)</f>
        <v>United States</v>
      </c>
      <c r="E855" s="6" t="s">
        <v>8385</v>
      </c>
      <c r="F855" s="6" t="s">
        <v>8373</v>
      </c>
      <c r="G855" s="6">
        <v>841</v>
      </c>
      <c r="H855" s="29">
        <v>5000</v>
      </c>
      <c r="I855" s="29">
        <v>5066</v>
      </c>
      <c r="J855" s="28">
        <v>30.041666666664241</v>
      </c>
      <c r="K855" s="6">
        <v>94</v>
      </c>
      <c r="L855" s="6" t="str">
        <f>VLOOKUP($G855,Data!$A:$F,6,0)</f>
        <v>successful</v>
      </c>
      <c r="M855" s="6"/>
      <c r="N855" s="6"/>
      <c r="O855" s="6"/>
    </row>
    <row r="856" spans="1:15" x14ac:dyDescent="0.45">
      <c r="A856" s="6" t="s">
        <v>8327</v>
      </c>
      <c r="B856" s="6" t="s">
        <v>8229</v>
      </c>
      <c r="C856" s="6" t="str">
        <f>VLOOKUP($B856,'Supplimental Sources'!$I$7:$K$27,2,0)</f>
        <v>Canada</v>
      </c>
      <c r="D856" s="6" t="str">
        <f>VLOOKUP($B856,'Supplimental Sources'!$I$7:$K$27,3,0)</f>
        <v>Canada</v>
      </c>
      <c r="E856" s="6" t="s">
        <v>8384</v>
      </c>
      <c r="F856" s="6" t="s">
        <v>8372</v>
      </c>
      <c r="G856" s="6">
        <v>842</v>
      </c>
      <c r="H856" s="29">
        <v>2500</v>
      </c>
      <c r="I856" s="29">
        <v>2608</v>
      </c>
      <c r="J856" s="28">
        <v>34.573576388895162</v>
      </c>
      <c r="K856" s="6">
        <v>39</v>
      </c>
      <c r="L856" s="6" t="str">
        <f>VLOOKUP($G856,Data!$A:$F,6,0)</f>
        <v>successful</v>
      </c>
      <c r="M856" s="6"/>
      <c r="N856" s="6"/>
      <c r="O856" s="6"/>
    </row>
    <row r="857" spans="1:15" x14ac:dyDescent="0.45">
      <c r="A857" s="6" t="s">
        <v>8327</v>
      </c>
      <c r="B857" s="6" t="s">
        <v>8224</v>
      </c>
      <c r="C857" s="6" t="str">
        <f>VLOOKUP($B857,'Supplimental Sources'!$I$7:$K$27,2,0)</f>
        <v>United States</v>
      </c>
      <c r="D857" s="6" t="str">
        <f>VLOOKUP($B857,'Supplimental Sources'!$I$7:$K$27,3,0)</f>
        <v>United States</v>
      </c>
      <c r="E857" s="6" t="s">
        <v>8387</v>
      </c>
      <c r="F857" s="6" t="s">
        <v>8374</v>
      </c>
      <c r="G857" s="6">
        <v>843</v>
      </c>
      <c r="H857" s="29">
        <v>3000</v>
      </c>
      <c r="I857" s="29">
        <v>8014</v>
      </c>
      <c r="J857" s="28">
        <v>17.075462962959136</v>
      </c>
      <c r="K857" s="6">
        <v>127</v>
      </c>
      <c r="L857" s="6" t="str">
        <f>VLOOKUP($G857,Data!$A:$F,6,0)</f>
        <v>successful</v>
      </c>
      <c r="M857" s="6"/>
      <c r="N857" s="6"/>
      <c r="O857" s="6"/>
    </row>
    <row r="858" spans="1:15" x14ac:dyDescent="0.45">
      <c r="A858" s="6" t="s">
        <v>8327</v>
      </c>
      <c r="B858" s="6" t="s">
        <v>8224</v>
      </c>
      <c r="C858" s="6" t="str">
        <f>VLOOKUP($B858,'Supplimental Sources'!$I$7:$K$27,2,0)</f>
        <v>United States</v>
      </c>
      <c r="D858" s="6" t="str">
        <f>VLOOKUP($B858,'Supplimental Sources'!$I$7:$K$27,3,0)</f>
        <v>United States</v>
      </c>
      <c r="E858" s="6" t="s">
        <v>8385</v>
      </c>
      <c r="F858" s="6" t="s">
        <v>8372</v>
      </c>
      <c r="G858" s="6">
        <v>844</v>
      </c>
      <c r="H858" s="29">
        <v>3000</v>
      </c>
      <c r="I858" s="29">
        <v>5824</v>
      </c>
      <c r="J858" s="28">
        <v>38.523009259261016</v>
      </c>
      <c r="K858" s="6">
        <v>159</v>
      </c>
      <c r="L858" s="6" t="str">
        <f>VLOOKUP($G858,Data!$A:$F,6,0)</f>
        <v>successful</v>
      </c>
      <c r="M858" s="6"/>
      <c r="N858" s="6"/>
      <c r="O858" s="6"/>
    </row>
    <row r="859" spans="1:15" x14ac:dyDescent="0.45">
      <c r="A859" s="6" t="s">
        <v>8327</v>
      </c>
      <c r="B859" s="6" t="s">
        <v>8224</v>
      </c>
      <c r="C859" s="6" t="str">
        <f>VLOOKUP($B859,'Supplimental Sources'!$I$7:$K$27,2,0)</f>
        <v>United States</v>
      </c>
      <c r="D859" s="6" t="str">
        <f>VLOOKUP($B859,'Supplimental Sources'!$I$7:$K$27,3,0)</f>
        <v>United States</v>
      </c>
      <c r="E859" s="6" t="s">
        <v>8387</v>
      </c>
      <c r="F859" s="6" t="s">
        <v>8370</v>
      </c>
      <c r="G859" s="6">
        <v>845</v>
      </c>
      <c r="H859" s="29">
        <v>5000</v>
      </c>
      <c r="I859" s="29">
        <v>6019.01</v>
      </c>
      <c r="J859" s="28">
        <v>39.960000000006403</v>
      </c>
      <c r="K859" s="6">
        <v>177</v>
      </c>
      <c r="L859" s="6" t="str">
        <f>VLOOKUP($G859,Data!$A:$F,6,0)</f>
        <v>successful</v>
      </c>
      <c r="M859" s="6"/>
      <c r="N859" s="6"/>
      <c r="O859" s="6"/>
    </row>
    <row r="860" spans="1:15" x14ac:dyDescent="0.45">
      <c r="A860" s="6" t="s">
        <v>8327</v>
      </c>
      <c r="B860" s="6" t="s">
        <v>8225</v>
      </c>
      <c r="C860" s="6" t="str">
        <f>VLOOKUP($B860,'Supplimental Sources'!$I$7:$K$27,2,0)</f>
        <v>United Kingdom</v>
      </c>
      <c r="D860" s="6" t="str">
        <f>VLOOKUP($B860,'Supplimental Sources'!$I$7:$K$27,3,0)</f>
        <v>United Kingdom</v>
      </c>
      <c r="E860" s="6" t="s">
        <v>8385</v>
      </c>
      <c r="F860" s="6" t="s">
        <v>8377</v>
      </c>
      <c r="G860" s="6">
        <v>846</v>
      </c>
      <c r="H860" s="29">
        <v>1100</v>
      </c>
      <c r="I860" s="29">
        <v>1342.01</v>
      </c>
      <c r="J860" s="28">
        <v>14.191493055557657</v>
      </c>
      <c r="K860" s="6">
        <v>47</v>
      </c>
      <c r="L860" s="6" t="str">
        <f>VLOOKUP($G860,Data!$A:$F,6,0)</f>
        <v>successful</v>
      </c>
      <c r="M860" s="6"/>
      <c r="N860" s="6"/>
      <c r="O860" s="6"/>
    </row>
    <row r="861" spans="1:15" x14ac:dyDescent="0.45">
      <c r="A861" s="6" t="s">
        <v>8327</v>
      </c>
      <c r="B861" s="6" t="s">
        <v>8224</v>
      </c>
      <c r="C861" s="6" t="str">
        <f>VLOOKUP($B861,'Supplimental Sources'!$I$7:$K$27,2,0)</f>
        <v>United States</v>
      </c>
      <c r="D861" s="6" t="str">
        <f>VLOOKUP($B861,'Supplimental Sources'!$I$7:$K$27,3,0)</f>
        <v>United States</v>
      </c>
      <c r="E861" s="6" t="s">
        <v>8386</v>
      </c>
      <c r="F861" s="6" t="s">
        <v>8380</v>
      </c>
      <c r="G861" s="6">
        <v>847</v>
      </c>
      <c r="H861" s="29">
        <v>10</v>
      </c>
      <c r="I861" s="29">
        <v>10</v>
      </c>
      <c r="J861" s="28">
        <v>30</v>
      </c>
      <c r="K861" s="6">
        <v>1</v>
      </c>
      <c r="L861" s="6" t="str">
        <f>VLOOKUP($G861,Data!$A:$F,6,0)</f>
        <v>successful</v>
      </c>
      <c r="M861" s="6"/>
      <c r="N861" s="6"/>
      <c r="O861" s="6"/>
    </row>
    <row r="862" spans="1:15" x14ac:dyDescent="0.45">
      <c r="A862" s="6" t="s">
        <v>8327</v>
      </c>
      <c r="B862" s="6" t="s">
        <v>8224</v>
      </c>
      <c r="C862" s="6" t="str">
        <f>VLOOKUP($B862,'Supplimental Sources'!$I$7:$K$27,2,0)</f>
        <v>United States</v>
      </c>
      <c r="D862" s="6" t="str">
        <f>VLOOKUP($B862,'Supplimental Sources'!$I$7:$K$27,3,0)</f>
        <v>United States</v>
      </c>
      <c r="E862" s="6" t="s">
        <v>8386</v>
      </c>
      <c r="F862" s="6" t="s">
        <v>8378</v>
      </c>
      <c r="G862" s="6">
        <v>848</v>
      </c>
      <c r="H862" s="29">
        <v>300</v>
      </c>
      <c r="I862" s="29">
        <v>300</v>
      </c>
      <c r="J862" s="28">
        <v>30</v>
      </c>
      <c r="K862" s="6">
        <v>16</v>
      </c>
      <c r="L862" s="6" t="str">
        <f>VLOOKUP($G862,Data!$A:$F,6,0)</f>
        <v>successful</v>
      </c>
      <c r="M862" s="6"/>
      <c r="N862" s="6"/>
      <c r="O862" s="6"/>
    </row>
    <row r="863" spans="1:15" x14ac:dyDescent="0.45">
      <c r="A863" s="6" t="s">
        <v>8327</v>
      </c>
      <c r="B863" s="6" t="s">
        <v>8224</v>
      </c>
      <c r="C863" s="6" t="str">
        <f>VLOOKUP($B863,'Supplimental Sources'!$I$7:$K$27,2,0)</f>
        <v>United States</v>
      </c>
      <c r="D863" s="6" t="str">
        <f>VLOOKUP($B863,'Supplimental Sources'!$I$7:$K$27,3,0)</f>
        <v>United States</v>
      </c>
      <c r="E863" s="6" t="s">
        <v>8386</v>
      </c>
      <c r="F863" s="6" t="s">
        <v>8377</v>
      </c>
      <c r="G863" s="6">
        <v>849</v>
      </c>
      <c r="H863" s="29">
        <v>4000</v>
      </c>
      <c r="I863" s="29">
        <v>4796</v>
      </c>
      <c r="J863" s="28">
        <v>27.958333333335759</v>
      </c>
      <c r="K863" s="6">
        <v>115</v>
      </c>
      <c r="L863" s="6" t="str">
        <f>VLOOKUP($G863,Data!$A:$F,6,0)</f>
        <v>successful</v>
      </c>
      <c r="M863" s="6"/>
      <c r="N863" s="6"/>
      <c r="O863" s="6"/>
    </row>
    <row r="864" spans="1:15" x14ac:dyDescent="0.45">
      <c r="A864" s="6" t="s">
        <v>8327</v>
      </c>
      <c r="B864" s="6" t="s">
        <v>8224</v>
      </c>
      <c r="C864" s="6" t="str">
        <f>VLOOKUP($B864,'Supplimental Sources'!$I$7:$K$27,2,0)</f>
        <v>United States</v>
      </c>
      <c r="D864" s="6" t="str">
        <f>VLOOKUP($B864,'Supplimental Sources'!$I$7:$K$27,3,0)</f>
        <v>United States</v>
      </c>
      <c r="E864" s="6" t="s">
        <v>8387</v>
      </c>
      <c r="F864" s="6" t="s">
        <v>8378</v>
      </c>
      <c r="G864" s="6">
        <v>850</v>
      </c>
      <c r="H864" s="29">
        <v>4000</v>
      </c>
      <c r="I864" s="29">
        <v>6207</v>
      </c>
      <c r="J864" s="28">
        <v>32.379895833328192</v>
      </c>
      <c r="K864" s="6">
        <v>133</v>
      </c>
      <c r="L864" s="6" t="str">
        <f>VLOOKUP($G864,Data!$A:$F,6,0)</f>
        <v>successful</v>
      </c>
      <c r="M864" s="6"/>
      <c r="N864" s="6"/>
      <c r="O864" s="6"/>
    </row>
    <row r="865" spans="1:15" x14ac:dyDescent="0.45">
      <c r="A865" s="6" t="s">
        <v>8327</v>
      </c>
      <c r="B865" s="6" t="s">
        <v>8230</v>
      </c>
      <c r="C865" s="6" t="str">
        <f>VLOOKUP($B865,'Supplimental Sources'!$I$7:$K$27,2,0)</f>
        <v>France</v>
      </c>
      <c r="D865" s="6" t="str">
        <f>VLOOKUP($B865,'Supplimental Sources'!$I$7:$K$27,3,0)</f>
        <v>European Union</v>
      </c>
      <c r="E865" s="6" t="s">
        <v>8387</v>
      </c>
      <c r="F865" s="6" t="s">
        <v>8380</v>
      </c>
      <c r="G865" s="6">
        <v>851</v>
      </c>
      <c r="H865" s="29">
        <v>2000</v>
      </c>
      <c r="I865" s="29">
        <v>2609</v>
      </c>
      <c r="J865" s="28">
        <v>59.942673611119972</v>
      </c>
      <c r="K865" s="6">
        <v>70</v>
      </c>
      <c r="L865" s="6" t="str">
        <f>VLOOKUP($G865,Data!$A:$F,6,0)</f>
        <v>successful</v>
      </c>
      <c r="M865" s="6"/>
      <c r="N865" s="6"/>
      <c r="O865" s="6"/>
    </row>
    <row r="866" spans="1:15" x14ac:dyDescent="0.45">
      <c r="A866" s="6" t="s">
        <v>8327</v>
      </c>
      <c r="B866" s="6" t="s">
        <v>8224</v>
      </c>
      <c r="C866" s="6" t="str">
        <f>VLOOKUP($B866,'Supplimental Sources'!$I$7:$K$27,2,0)</f>
        <v>United States</v>
      </c>
      <c r="D866" s="6" t="str">
        <f>VLOOKUP($B866,'Supplimental Sources'!$I$7:$K$27,3,0)</f>
        <v>United States</v>
      </c>
      <c r="E866" s="6" t="s">
        <v>8387</v>
      </c>
      <c r="F866" s="6" t="s">
        <v>8373</v>
      </c>
      <c r="G866" s="6">
        <v>852</v>
      </c>
      <c r="H866" s="29">
        <v>3500</v>
      </c>
      <c r="I866" s="29">
        <v>3674</v>
      </c>
      <c r="J866" s="28">
        <v>11.069502314814599</v>
      </c>
      <c r="K866" s="6">
        <v>62</v>
      </c>
      <c r="L866" s="6" t="str">
        <f>VLOOKUP($G866,Data!$A:$F,6,0)</f>
        <v>successful</v>
      </c>
      <c r="M866" s="6"/>
      <c r="N866" s="6"/>
      <c r="O866" s="6"/>
    </row>
    <row r="867" spans="1:15" x14ac:dyDescent="0.45">
      <c r="A867" s="6" t="s">
        <v>8327</v>
      </c>
      <c r="B867" s="6" t="s">
        <v>8224</v>
      </c>
      <c r="C867" s="6" t="str">
        <f>VLOOKUP($B867,'Supplimental Sources'!$I$7:$K$27,2,0)</f>
        <v>United States</v>
      </c>
      <c r="D867" s="6" t="str">
        <f>VLOOKUP($B867,'Supplimental Sources'!$I$7:$K$27,3,0)</f>
        <v>United States</v>
      </c>
      <c r="E867" s="6" t="s">
        <v>8386</v>
      </c>
      <c r="F867" s="6" t="s">
        <v>8376</v>
      </c>
      <c r="G867" s="6">
        <v>853</v>
      </c>
      <c r="H867" s="29">
        <v>300</v>
      </c>
      <c r="I867" s="29">
        <v>300</v>
      </c>
      <c r="J867" s="28">
        <v>30</v>
      </c>
      <c r="K867" s="6">
        <v>10</v>
      </c>
      <c r="L867" s="6" t="str">
        <f>VLOOKUP($G867,Data!$A:$F,6,0)</f>
        <v>successful</v>
      </c>
      <c r="M867" s="6"/>
      <c r="N867" s="6"/>
      <c r="O867" s="6"/>
    </row>
    <row r="868" spans="1:15" x14ac:dyDescent="0.45">
      <c r="A868" s="6" t="s">
        <v>8327</v>
      </c>
      <c r="B868" s="6" t="s">
        <v>8224</v>
      </c>
      <c r="C868" s="6" t="str">
        <f>VLOOKUP($B868,'Supplimental Sources'!$I$7:$K$27,2,0)</f>
        <v>United States</v>
      </c>
      <c r="D868" s="6" t="str">
        <f>VLOOKUP($B868,'Supplimental Sources'!$I$7:$K$27,3,0)</f>
        <v>United States</v>
      </c>
      <c r="E868" s="6" t="s">
        <v>8387</v>
      </c>
      <c r="F868" s="6" t="s">
        <v>8374</v>
      </c>
      <c r="G868" s="6">
        <v>854</v>
      </c>
      <c r="H868" s="29">
        <v>27800</v>
      </c>
      <c r="I868" s="29">
        <v>32865.300000000003</v>
      </c>
      <c r="J868" s="28">
        <v>30</v>
      </c>
      <c r="K868" s="6">
        <v>499</v>
      </c>
      <c r="L868" s="6" t="str">
        <f>VLOOKUP($G868,Data!$A:$F,6,0)</f>
        <v>successful</v>
      </c>
      <c r="M868" s="6"/>
      <c r="N868" s="6"/>
      <c r="O868" s="6"/>
    </row>
    <row r="869" spans="1:15" x14ac:dyDescent="0.45">
      <c r="A869" s="6" t="s">
        <v>8327</v>
      </c>
      <c r="B869" s="6" t="s">
        <v>8224</v>
      </c>
      <c r="C869" s="6" t="str">
        <f>VLOOKUP($B869,'Supplimental Sources'!$I$7:$K$27,2,0)</f>
        <v>United States</v>
      </c>
      <c r="D869" s="6" t="str">
        <f>VLOOKUP($B869,'Supplimental Sources'!$I$7:$K$27,3,0)</f>
        <v>United States</v>
      </c>
      <c r="E869" s="6" t="s">
        <v>8387</v>
      </c>
      <c r="F869" s="6" t="s">
        <v>8380</v>
      </c>
      <c r="G869" s="6">
        <v>855</v>
      </c>
      <c r="H869" s="29">
        <v>1450</v>
      </c>
      <c r="I869" s="29">
        <v>1500</v>
      </c>
      <c r="J869" s="28">
        <v>30</v>
      </c>
      <c r="K869" s="6">
        <v>47</v>
      </c>
      <c r="L869" s="6" t="str">
        <f>VLOOKUP($G869,Data!$A:$F,6,0)</f>
        <v>successful</v>
      </c>
      <c r="M869" s="6"/>
      <c r="N869" s="6"/>
      <c r="O869" s="6"/>
    </row>
    <row r="870" spans="1:15" x14ac:dyDescent="0.45">
      <c r="A870" s="6" t="s">
        <v>8327</v>
      </c>
      <c r="B870" s="6" t="s">
        <v>8236</v>
      </c>
      <c r="C870" s="6" t="str">
        <f>VLOOKUP($B870,'Supplimental Sources'!$I$7:$K$27,2,0)</f>
        <v>Germany</v>
      </c>
      <c r="D870" s="6" t="str">
        <f>VLOOKUP($B870,'Supplimental Sources'!$I$7:$K$27,3,0)</f>
        <v>European Union</v>
      </c>
      <c r="E870" s="6" t="s">
        <v>8387</v>
      </c>
      <c r="F870" s="6" t="s">
        <v>8371</v>
      </c>
      <c r="G870" s="6">
        <v>856</v>
      </c>
      <c r="H870" s="29">
        <v>250</v>
      </c>
      <c r="I870" s="29">
        <v>545</v>
      </c>
      <c r="J870" s="28">
        <v>59.479675925933407</v>
      </c>
      <c r="K870" s="6">
        <v>28</v>
      </c>
      <c r="L870" s="6" t="str">
        <f>VLOOKUP($G870,Data!$A:$F,6,0)</f>
        <v>successful</v>
      </c>
      <c r="M870" s="6"/>
      <c r="N870" s="6"/>
      <c r="O870" s="6"/>
    </row>
    <row r="871" spans="1:15" x14ac:dyDescent="0.45">
      <c r="A871" s="6" t="s">
        <v>8327</v>
      </c>
      <c r="B871" s="6" t="s">
        <v>8227</v>
      </c>
      <c r="C871" s="6" t="str">
        <f>VLOOKUP($B871,'Supplimental Sources'!$I$7:$K$27,2,0)</f>
        <v>Spain</v>
      </c>
      <c r="D871" s="6" t="str">
        <f>VLOOKUP($B871,'Supplimental Sources'!$I$7:$K$27,3,0)</f>
        <v>European Union</v>
      </c>
      <c r="E871" s="6" t="s">
        <v>8386</v>
      </c>
      <c r="F871" s="6" t="s">
        <v>8373</v>
      </c>
      <c r="G871" s="6">
        <v>857</v>
      </c>
      <c r="H871" s="29">
        <v>1200</v>
      </c>
      <c r="I871" s="29">
        <v>1200</v>
      </c>
      <c r="J871" s="28">
        <v>42.041666666671517</v>
      </c>
      <c r="K871" s="6">
        <v>24</v>
      </c>
      <c r="L871" s="6" t="str">
        <f>VLOOKUP($G871,Data!$A:$F,6,0)</f>
        <v>successful</v>
      </c>
      <c r="M871" s="6"/>
      <c r="N871" s="6"/>
      <c r="O871" s="6"/>
    </row>
    <row r="872" spans="1:15" x14ac:dyDescent="0.45">
      <c r="A872" s="6" t="s">
        <v>8327</v>
      </c>
      <c r="B872" s="6" t="s">
        <v>8225</v>
      </c>
      <c r="C872" s="6" t="str">
        <f>VLOOKUP($B872,'Supplimental Sources'!$I$7:$K$27,2,0)</f>
        <v>United Kingdom</v>
      </c>
      <c r="D872" s="6" t="str">
        <f>VLOOKUP($B872,'Supplimental Sources'!$I$7:$K$27,3,0)</f>
        <v>United Kingdom</v>
      </c>
      <c r="E872" s="6" t="s">
        <v>8386</v>
      </c>
      <c r="F872" s="6" t="s">
        <v>8378</v>
      </c>
      <c r="G872" s="6">
        <v>858</v>
      </c>
      <c r="H872" s="29">
        <v>1200</v>
      </c>
      <c r="I872" s="29">
        <v>1728.07</v>
      </c>
      <c r="J872" s="28">
        <v>30.212060185185692</v>
      </c>
      <c r="K872" s="6">
        <v>76</v>
      </c>
      <c r="L872" s="6" t="str">
        <f>VLOOKUP($G872,Data!$A:$F,6,0)</f>
        <v>successful</v>
      </c>
      <c r="M872" s="6"/>
      <c r="N872" s="6"/>
      <c r="O872" s="6"/>
    </row>
    <row r="873" spans="1:15" x14ac:dyDescent="0.45">
      <c r="A873" s="6" t="s">
        <v>8327</v>
      </c>
      <c r="B873" s="6" t="s">
        <v>8224</v>
      </c>
      <c r="C873" s="6" t="str">
        <f>VLOOKUP($B873,'Supplimental Sources'!$I$7:$K$27,2,0)</f>
        <v>United States</v>
      </c>
      <c r="D873" s="6" t="str">
        <f>VLOOKUP($B873,'Supplimental Sources'!$I$7:$K$27,3,0)</f>
        <v>United States</v>
      </c>
      <c r="E873" s="6" t="s">
        <v>8386</v>
      </c>
      <c r="F873" s="6" t="s">
        <v>8369</v>
      </c>
      <c r="G873" s="6">
        <v>859</v>
      </c>
      <c r="H873" s="29">
        <v>4000</v>
      </c>
      <c r="I873" s="29">
        <v>4187</v>
      </c>
      <c r="J873" s="28">
        <v>30.17976851851563</v>
      </c>
      <c r="K873" s="6">
        <v>98</v>
      </c>
      <c r="L873" s="6" t="str">
        <f>VLOOKUP($G873,Data!$A:$F,6,0)</f>
        <v>successful</v>
      </c>
      <c r="M873" s="6"/>
      <c r="N873" s="6"/>
      <c r="O873" s="6"/>
    </row>
    <row r="874" spans="1:15" x14ac:dyDescent="0.45">
      <c r="A874" s="6" t="s">
        <v>8328</v>
      </c>
      <c r="B874" s="6" t="s">
        <v>8224</v>
      </c>
      <c r="C874" s="6" t="str">
        <f>VLOOKUP($B874,'Supplimental Sources'!$I$7:$K$27,2,0)</f>
        <v>United States</v>
      </c>
      <c r="D874" s="6" t="str">
        <f>VLOOKUP($B874,'Supplimental Sources'!$I$7:$K$27,3,0)</f>
        <v>United States</v>
      </c>
      <c r="E874" s="6" t="s">
        <v>8384</v>
      </c>
      <c r="F874" s="6" t="s">
        <v>8373</v>
      </c>
      <c r="G874" s="6">
        <v>860</v>
      </c>
      <c r="H874" s="29">
        <v>14000</v>
      </c>
      <c r="I874" s="29">
        <v>2540</v>
      </c>
      <c r="J874" s="28">
        <v>30.041666666664241</v>
      </c>
      <c r="K874" s="6">
        <v>48</v>
      </c>
      <c r="M874" s="6" t="str">
        <f>VLOOKUP($G874,Data!$A:$F,6,0)</f>
        <v>failed</v>
      </c>
      <c r="N874" s="6"/>
      <c r="O874" s="6"/>
    </row>
    <row r="875" spans="1:15" x14ac:dyDescent="0.45">
      <c r="A875" s="6" t="s">
        <v>8328</v>
      </c>
      <c r="B875" s="6" t="s">
        <v>8224</v>
      </c>
      <c r="C875" s="6" t="str">
        <f>VLOOKUP($B875,'Supplimental Sources'!$I$7:$K$27,2,0)</f>
        <v>United States</v>
      </c>
      <c r="D875" s="6" t="str">
        <f>VLOOKUP($B875,'Supplimental Sources'!$I$7:$K$27,3,0)</f>
        <v>United States</v>
      </c>
      <c r="E875" s="6" t="s">
        <v>8387</v>
      </c>
      <c r="F875" s="6" t="s">
        <v>8371</v>
      </c>
      <c r="G875" s="6">
        <v>861</v>
      </c>
      <c r="H875" s="29">
        <v>4500</v>
      </c>
      <c r="I875" s="29">
        <v>101</v>
      </c>
      <c r="J875" s="28">
        <v>30</v>
      </c>
      <c r="K875" s="6">
        <v>2</v>
      </c>
      <c r="M875" s="6" t="str">
        <f>VLOOKUP($G875,Data!$A:$F,6,0)</f>
        <v>failed</v>
      </c>
      <c r="N875" s="6"/>
      <c r="O875" s="6"/>
    </row>
    <row r="876" spans="1:15" x14ac:dyDescent="0.45">
      <c r="A876" s="6" t="s">
        <v>8328</v>
      </c>
      <c r="B876" s="6" t="s">
        <v>8225</v>
      </c>
      <c r="C876" s="6" t="str">
        <f>VLOOKUP($B876,'Supplimental Sources'!$I$7:$K$27,2,0)</f>
        <v>United Kingdom</v>
      </c>
      <c r="D876" s="6" t="str">
        <f>VLOOKUP($B876,'Supplimental Sources'!$I$7:$K$27,3,0)</f>
        <v>United Kingdom</v>
      </c>
      <c r="E876" s="6" t="s">
        <v>8384</v>
      </c>
      <c r="F876" s="6" t="s">
        <v>8373</v>
      </c>
      <c r="G876" s="6">
        <v>862</v>
      </c>
      <c r="H876" s="29">
        <v>50000</v>
      </c>
      <c r="I876" s="29">
        <v>170</v>
      </c>
      <c r="J876" s="28">
        <v>30.041666666671517</v>
      </c>
      <c r="K876" s="6">
        <v>4</v>
      </c>
      <c r="M876" s="6" t="str">
        <f>VLOOKUP($G876,Data!$A:$F,6,0)</f>
        <v>failed</v>
      </c>
      <c r="N876" s="6"/>
      <c r="O876" s="6"/>
    </row>
    <row r="877" spans="1:15" x14ac:dyDescent="0.45">
      <c r="A877" s="6" t="s">
        <v>8328</v>
      </c>
      <c r="B877" s="6" t="s">
        <v>8224</v>
      </c>
      <c r="C877" s="6" t="str">
        <f>VLOOKUP($B877,'Supplimental Sources'!$I$7:$K$27,2,0)</f>
        <v>United States</v>
      </c>
      <c r="D877" s="6" t="str">
        <f>VLOOKUP($B877,'Supplimental Sources'!$I$7:$K$27,3,0)</f>
        <v>United States</v>
      </c>
      <c r="E877" s="6" t="s">
        <v>8383</v>
      </c>
      <c r="F877" s="6" t="s">
        <v>8376</v>
      </c>
      <c r="G877" s="6">
        <v>863</v>
      </c>
      <c r="H877" s="29">
        <v>2000</v>
      </c>
      <c r="I877" s="29">
        <v>90</v>
      </c>
      <c r="J877" s="28">
        <v>30</v>
      </c>
      <c r="K877" s="6">
        <v>5</v>
      </c>
      <c r="M877" s="6" t="str">
        <f>VLOOKUP($G877,Data!$A:$F,6,0)</f>
        <v>failed</v>
      </c>
      <c r="N877" s="6"/>
      <c r="O877" s="6"/>
    </row>
    <row r="878" spans="1:15" x14ac:dyDescent="0.45">
      <c r="A878" s="6" t="s">
        <v>8328</v>
      </c>
      <c r="B878" s="6" t="s">
        <v>8224</v>
      </c>
      <c r="C878" s="6" t="str">
        <f>VLOOKUP($B878,'Supplimental Sources'!$I$7:$K$27,2,0)</f>
        <v>United States</v>
      </c>
      <c r="D878" s="6" t="str">
        <f>VLOOKUP($B878,'Supplimental Sources'!$I$7:$K$27,3,0)</f>
        <v>United States</v>
      </c>
      <c r="E878" s="6" t="s">
        <v>8384</v>
      </c>
      <c r="F878" s="6" t="s">
        <v>8372</v>
      </c>
      <c r="G878" s="6">
        <v>864</v>
      </c>
      <c r="H878" s="29">
        <v>6500</v>
      </c>
      <c r="I878" s="29">
        <v>2700</v>
      </c>
      <c r="J878" s="28">
        <v>22.309050925927295</v>
      </c>
      <c r="K878" s="6">
        <v>79</v>
      </c>
      <c r="M878" s="6" t="str">
        <f>VLOOKUP($G878,Data!$A:$F,6,0)</f>
        <v>failed</v>
      </c>
      <c r="N878" s="6"/>
      <c r="O878" s="6"/>
    </row>
    <row r="879" spans="1:15" x14ac:dyDescent="0.45">
      <c r="A879" s="6" t="s">
        <v>8328</v>
      </c>
      <c r="B879" s="6" t="s">
        <v>8224</v>
      </c>
      <c r="C879" s="6" t="str">
        <f>VLOOKUP($B879,'Supplimental Sources'!$I$7:$K$27,2,0)</f>
        <v>United States</v>
      </c>
      <c r="D879" s="6" t="str">
        <f>VLOOKUP($B879,'Supplimental Sources'!$I$7:$K$27,3,0)</f>
        <v>United States</v>
      </c>
      <c r="E879" s="6" t="s">
        <v>8383</v>
      </c>
      <c r="F879" s="6" t="s">
        <v>8374</v>
      </c>
      <c r="G879" s="6">
        <v>865</v>
      </c>
      <c r="H879" s="29">
        <v>2200</v>
      </c>
      <c r="I879" s="29">
        <v>45</v>
      </c>
      <c r="J879" s="28">
        <v>60</v>
      </c>
      <c r="K879" s="6">
        <v>2</v>
      </c>
      <c r="M879" s="6" t="str">
        <f>VLOOKUP($G879,Data!$A:$F,6,0)</f>
        <v>failed</v>
      </c>
      <c r="N879" s="6"/>
      <c r="O879" s="6"/>
    </row>
    <row r="880" spans="1:15" x14ac:dyDescent="0.45">
      <c r="A880" s="6" t="s">
        <v>8328</v>
      </c>
      <c r="B880" s="6" t="s">
        <v>8224</v>
      </c>
      <c r="C880" s="6" t="str">
        <f>VLOOKUP($B880,'Supplimental Sources'!$I$7:$K$27,2,0)</f>
        <v>United States</v>
      </c>
      <c r="D880" s="6" t="str">
        <f>VLOOKUP($B880,'Supplimental Sources'!$I$7:$K$27,3,0)</f>
        <v>United States</v>
      </c>
      <c r="E880" s="6" t="s">
        <v>8386</v>
      </c>
      <c r="F880" s="6" t="s">
        <v>8376</v>
      </c>
      <c r="G880" s="6">
        <v>866</v>
      </c>
      <c r="H880" s="29">
        <v>3500</v>
      </c>
      <c r="I880" s="29">
        <v>640</v>
      </c>
      <c r="J880" s="28">
        <v>37.9940046296324</v>
      </c>
      <c r="K880" s="6">
        <v>11</v>
      </c>
      <c r="M880" s="6" t="str">
        <f>VLOOKUP($G880,Data!$A:$F,6,0)</f>
        <v>failed</v>
      </c>
      <c r="N880" s="6"/>
      <c r="O880" s="6"/>
    </row>
    <row r="881" spans="1:15" x14ac:dyDescent="0.45">
      <c r="A881" s="6" t="s">
        <v>8328</v>
      </c>
      <c r="B881" s="6" t="s">
        <v>8224</v>
      </c>
      <c r="C881" s="6" t="str">
        <f>VLOOKUP($B881,'Supplimental Sources'!$I$7:$K$27,2,0)</f>
        <v>United States</v>
      </c>
      <c r="D881" s="6" t="str">
        <f>VLOOKUP($B881,'Supplimental Sources'!$I$7:$K$27,3,0)</f>
        <v>United States</v>
      </c>
      <c r="E881" s="6" t="s">
        <v>8368</v>
      </c>
      <c r="F881" s="6" t="s">
        <v>8373</v>
      </c>
      <c r="G881" s="6">
        <v>867</v>
      </c>
      <c r="H881" s="29">
        <v>5000</v>
      </c>
      <c r="I881" s="29">
        <v>1201</v>
      </c>
      <c r="J881" s="28">
        <v>60.102245370369928</v>
      </c>
      <c r="K881" s="6">
        <v>11</v>
      </c>
      <c r="M881" s="6" t="str">
        <f>VLOOKUP($G881,Data!$A:$F,6,0)</f>
        <v>failed</v>
      </c>
      <c r="N881" s="6"/>
      <c r="O881" s="6"/>
    </row>
    <row r="882" spans="1:15" x14ac:dyDescent="0.45">
      <c r="A882" s="6" t="s">
        <v>8328</v>
      </c>
      <c r="B882" s="6" t="s">
        <v>8224</v>
      </c>
      <c r="C882" s="6" t="str">
        <f>VLOOKUP($B882,'Supplimental Sources'!$I$7:$K$27,2,0)</f>
        <v>United States</v>
      </c>
      <c r="D882" s="6" t="str">
        <f>VLOOKUP($B882,'Supplimental Sources'!$I$7:$K$27,3,0)</f>
        <v>United States</v>
      </c>
      <c r="E882" s="6" t="s">
        <v>8384</v>
      </c>
      <c r="F882" s="6" t="s">
        <v>8381</v>
      </c>
      <c r="G882" s="6">
        <v>868</v>
      </c>
      <c r="H882" s="29">
        <v>45000</v>
      </c>
      <c r="I882" s="29">
        <v>50</v>
      </c>
      <c r="J882" s="28">
        <v>30</v>
      </c>
      <c r="K882" s="6">
        <v>1</v>
      </c>
      <c r="M882" s="6" t="str">
        <f>VLOOKUP($G882,Data!$A:$F,6,0)</f>
        <v>failed</v>
      </c>
      <c r="N882" s="6"/>
      <c r="O882" s="6"/>
    </row>
    <row r="883" spans="1:15" x14ac:dyDescent="0.45">
      <c r="A883" s="6" t="s">
        <v>8328</v>
      </c>
      <c r="B883" s="6" t="s">
        <v>8224</v>
      </c>
      <c r="C883" s="6" t="str">
        <f>VLOOKUP($B883,'Supplimental Sources'!$I$7:$K$27,2,0)</f>
        <v>United States</v>
      </c>
      <c r="D883" s="6" t="str">
        <f>VLOOKUP($B883,'Supplimental Sources'!$I$7:$K$27,3,0)</f>
        <v>United States</v>
      </c>
      <c r="E883" s="6" t="s">
        <v>8384</v>
      </c>
      <c r="F883" s="6" t="s">
        <v>8378</v>
      </c>
      <c r="G883" s="6">
        <v>869</v>
      </c>
      <c r="H883" s="29">
        <v>8800</v>
      </c>
      <c r="I883" s="29">
        <v>1040</v>
      </c>
      <c r="J883" s="28">
        <v>29.958333333335759</v>
      </c>
      <c r="K883" s="6">
        <v>3</v>
      </c>
      <c r="M883" s="6" t="str">
        <f>VLOOKUP($G883,Data!$A:$F,6,0)</f>
        <v>failed</v>
      </c>
      <c r="N883" s="6"/>
      <c r="O883" s="6"/>
    </row>
    <row r="884" spans="1:15" x14ac:dyDescent="0.45">
      <c r="A884" s="6" t="s">
        <v>8328</v>
      </c>
      <c r="B884" s="6" t="s">
        <v>8225</v>
      </c>
      <c r="C884" s="6" t="str">
        <f>VLOOKUP($B884,'Supplimental Sources'!$I$7:$K$27,2,0)</f>
        <v>United Kingdom</v>
      </c>
      <c r="D884" s="6" t="str">
        <f>VLOOKUP($B884,'Supplimental Sources'!$I$7:$K$27,3,0)</f>
        <v>United Kingdom</v>
      </c>
      <c r="E884" s="6" t="s">
        <v>8384</v>
      </c>
      <c r="F884" s="6" t="s">
        <v>8371</v>
      </c>
      <c r="G884" s="6">
        <v>870</v>
      </c>
      <c r="H884" s="29">
        <v>20000</v>
      </c>
      <c r="I884" s="29">
        <v>62</v>
      </c>
      <c r="J884" s="28">
        <v>30</v>
      </c>
      <c r="K884" s="6">
        <v>5</v>
      </c>
      <c r="M884" s="6" t="str">
        <f>VLOOKUP($G884,Data!$A:$F,6,0)</f>
        <v>failed</v>
      </c>
      <c r="N884" s="6"/>
      <c r="O884" s="6"/>
    </row>
    <row r="885" spans="1:15" x14ac:dyDescent="0.45">
      <c r="A885" s="6" t="s">
        <v>8328</v>
      </c>
      <c r="B885" s="6" t="s">
        <v>8224</v>
      </c>
      <c r="C885" s="6" t="str">
        <f>VLOOKUP($B885,'Supplimental Sources'!$I$7:$K$27,2,0)</f>
        <v>United States</v>
      </c>
      <c r="D885" s="6" t="str">
        <f>VLOOKUP($B885,'Supplimental Sources'!$I$7:$K$27,3,0)</f>
        <v>United States</v>
      </c>
      <c r="E885" s="6" t="s">
        <v>8384</v>
      </c>
      <c r="F885" s="6" t="s">
        <v>8373</v>
      </c>
      <c r="G885" s="6">
        <v>871</v>
      </c>
      <c r="H885" s="29">
        <v>6000</v>
      </c>
      <c r="I885" s="29">
        <v>325</v>
      </c>
      <c r="J885" s="28">
        <v>30.041666666671517</v>
      </c>
      <c r="K885" s="6">
        <v>12</v>
      </c>
      <c r="M885" s="6" t="str">
        <f>VLOOKUP($G885,Data!$A:$F,6,0)</f>
        <v>failed</v>
      </c>
      <c r="N885" s="6"/>
      <c r="O885" s="6"/>
    </row>
    <row r="886" spans="1:15" x14ac:dyDescent="0.45">
      <c r="A886" s="6" t="s">
        <v>8328</v>
      </c>
      <c r="B886" s="6" t="s">
        <v>8224</v>
      </c>
      <c r="C886" s="6" t="str">
        <f>VLOOKUP($B886,'Supplimental Sources'!$I$7:$K$27,2,0)</f>
        <v>United States</v>
      </c>
      <c r="D886" s="6" t="str">
        <f>VLOOKUP($B886,'Supplimental Sources'!$I$7:$K$27,3,0)</f>
        <v>United States</v>
      </c>
      <c r="E886" s="6" t="s">
        <v>8382</v>
      </c>
      <c r="F886" s="6" t="s">
        <v>8376</v>
      </c>
      <c r="G886" s="6">
        <v>872</v>
      </c>
      <c r="H886" s="29">
        <v>8000</v>
      </c>
      <c r="I886" s="29">
        <v>65</v>
      </c>
      <c r="J886" s="28">
        <v>45</v>
      </c>
      <c r="K886" s="6">
        <v>2</v>
      </c>
      <c r="M886" s="6" t="str">
        <f>VLOOKUP($G886,Data!$A:$F,6,0)</f>
        <v>failed</v>
      </c>
      <c r="N886" s="6"/>
      <c r="O886" s="6"/>
    </row>
    <row r="887" spans="1:15" x14ac:dyDescent="0.45">
      <c r="A887" s="6" t="s">
        <v>8328</v>
      </c>
      <c r="B887" s="6" t="s">
        <v>8224</v>
      </c>
      <c r="C887" s="6" t="str">
        <f>VLOOKUP($B887,'Supplimental Sources'!$I$7:$K$27,2,0)</f>
        <v>United States</v>
      </c>
      <c r="D887" s="6" t="str">
        <f>VLOOKUP($B887,'Supplimental Sources'!$I$7:$K$27,3,0)</f>
        <v>United States</v>
      </c>
      <c r="E887" s="6" t="s">
        <v>8383</v>
      </c>
      <c r="F887" s="6" t="s">
        <v>8373</v>
      </c>
      <c r="G887" s="6">
        <v>873</v>
      </c>
      <c r="H887" s="29">
        <v>3500</v>
      </c>
      <c r="I887" s="29">
        <v>45</v>
      </c>
      <c r="J887" s="28">
        <v>40.041666666671517</v>
      </c>
      <c r="K887" s="6">
        <v>5</v>
      </c>
      <c r="M887" s="6" t="str">
        <f>VLOOKUP($G887,Data!$A:$F,6,0)</f>
        <v>failed</v>
      </c>
      <c r="N887" s="6"/>
      <c r="O887" s="6"/>
    </row>
    <row r="888" spans="1:15" x14ac:dyDescent="0.45">
      <c r="A888" s="6" t="s">
        <v>8328</v>
      </c>
      <c r="B888" s="6" t="s">
        <v>8224</v>
      </c>
      <c r="C888" s="6" t="str">
        <f>VLOOKUP($B888,'Supplimental Sources'!$I$7:$K$27,2,0)</f>
        <v>United States</v>
      </c>
      <c r="D888" s="6" t="str">
        <f>VLOOKUP($B888,'Supplimental Sources'!$I$7:$K$27,3,0)</f>
        <v>United States</v>
      </c>
      <c r="E888" s="6" t="s">
        <v>8384</v>
      </c>
      <c r="F888" s="6" t="s">
        <v>8379</v>
      </c>
      <c r="G888" s="6">
        <v>874</v>
      </c>
      <c r="H888" s="29">
        <v>3000</v>
      </c>
      <c r="I888" s="29">
        <v>730</v>
      </c>
      <c r="J888" s="28">
        <v>30</v>
      </c>
      <c r="K888" s="6">
        <v>21</v>
      </c>
      <c r="M888" s="6" t="str">
        <f>VLOOKUP($G888,Data!$A:$F,6,0)</f>
        <v>failed</v>
      </c>
      <c r="N888" s="6"/>
      <c r="O888" s="6"/>
    </row>
    <row r="889" spans="1:15" x14ac:dyDescent="0.45">
      <c r="A889" s="6" t="s">
        <v>8328</v>
      </c>
      <c r="B889" s="6" t="s">
        <v>8224</v>
      </c>
      <c r="C889" s="6" t="str">
        <f>VLOOKUP($B889,'Supplimental Sources'!$I$7:$K$27,2,0)</f>
        <v>United States</v>
      </c>
      <c r="D889" s="6" t="str">
        <f>VLOOKUP($B889,'Supplimental Sources'!$I$7:$K$27,3,0)</f>
        <v>United States</v>
      </c>
      <c r="E889" s="6" t="s">
        <v>8386</v>
      </c>
      <c r="F889" s="6" t="s">
        <v>8372</v>
      </c>
      <c r="G889" s="6">
        <v>875</v>
      </c>
      <c r="H889" s="29">
        <v>5000</v>
      </c>
      <c r="I889" s="29">
        <v>0</v>
      </c>
      <c r="J889" s="28">
        <v>20</v>
      </c>
      <c r="K889" s="6">
        <v>0</v>
      </c>
      <c r="M889" s="6" t="str">
        <f>VLOOKUP($G889,Data!$A:$F,6,0)</f>
        <v>failed</v>
      </c>
      <c r="N889" s="6"/>
      <c r="O889" s="6"/>
    </row>
    <row r="890" spans="1:15" x14ac:dyDescent="0.45">
      <c r="A890" s="6" t="s">
        <v>8328</v>
      </c>
      <c r="B890" s="6" t="s">
        <v>8225</v>
      </c>
      <c r="C890" s="6" t="str">
        <f>VLOOKUP($B890,'Supplimental Sources'!$I$7:$K$27,2,0)</f>
        <v>United Kingdom</v>
      </c>
      <c r="D890" s="6" t="str">
        <f>VLOOKUP($B890,'Supplimental Sources'!$I$7:$K$27,3,0)</f>
        <v>United Kingdom</v>
      </c>
      <c r="E890" s="6" t="s">
        <v>8384</v>
      </c>
      <c r="F890" s="6" t="s">
        <v>8376</v>
      </c>
      <c r="G890" s="6">
        <v>876</v>
      </c>
      <c r="H890" s="29">
        <v>3152</v>
      </c>
      <c r="I890" s="29">
        <v>1286</v>
      </c>
      <c r="J890" s="28">
        <v>33</v>
      </c>
      <c r="K890" s="6">
        <v>45</v>
      </c>
      <c r="M890" s="6" t="str">
        <f>VLOOKUP($G890,Data!$A:$F,6,0)</f>
        <v>failed</v>
      </c>
      <c r="N890" s="6"/>
      <c r="O890" s="6"/>
    </row>
    <row r="891" spans="1:15" x14ac:dyDescent="0.45">
      <c r="A891" s="6" t="s">
        <v>8328</v>
      </c>
      <c r="B891" s="6" t="s">
        <v>8224</v>
      </c>
      <c r="C891" s="6" t="str">
        <f>VLOOKUP($B891,'Supplimental Sources'!$I$7:$K$27,2,0)</f>
        <v>United States</v>
      </c>
      <c r="D891" s="6" t="str">
        <f>VLOOKUP($B891,'Supplimental Sources'!$I$7:$K$27,3,0)</f>
        <v>United States</v>
      </c>
      <c r="E891" s="6" t="s">
        <v>8384</v>
      </c>
      <c r="F891" s="6" t="s">
        <v>8374</v>
      </c>
      <c r="G891" s="6">
        <v>877</v>
      </c>
      <c r="H891" s="29">
        <v>2000</v>
      </c>
      <c r="I891" s="29">
        <v>1351</v>
      </c>
      <c r="J891" s="28">
        <v>30</v>
      </c>
      <c r="K891" s="6">
        <v>29</v>
      </c>
      <c r="M891" s="6" t="str">
        <f>VLOOKUP($G891,Data!$A:$F,6,0)</f>
        <v>failed</v>
      </c>
      <c r="N891" s="6"/>
      <c r="O891" s="6"/>
    </row>
    <row r="892" spans="1:15" x14ac:dyDescent="0.45">
      <c r="A892" s="6" t="s">
        <v>8328</v>
      </c>
      <c r="B892" s="6" t="s">
        <v>8224</v>
      </c>
      <c r="C892" s="6" t="str">
        <f>VLOOKUP($B892,'Supplimental Sources'!$I$7:$K$27,2,0)</f>
        <v>United States</v>
      </c>
      <c r="D892" s="6" t="str">
        <f>VLOOKUP($B892,'Supplimental Sources'!$I$7:$K$27,3,0)</f>
        <v>United States</v>
      </c>
      <c r="E892" s="6" t="s">
        <v>8375</v>
      </c>
      <c r="F892" s="6" t="s">
        <v>8374</v>
      </c>
      <c r="G892" s="6">
        <v>878</v>
      </c>
      <c r="H892" s="29">
        <v>5000</v>
      </c>
      <c r="I892" s="29">
        <v>65</v>
      </c>
      <c r="J892" s="28">
        <v>30</v>
      </c>
      <c r="K892" s="6">
        <v>2</v>
      </c>
      <c r="M892" s="6" t="str">
        <f>VLOOKUP($G892,Data!$A:$F,6,0)</f>
        <v>failed</v>
      </c>
      <c r="N892" s="6"/>
      <c r="O892" s="6"/>
    </row>
    <row r="893" spans="1:15" x14ac:dyDescent="0.45">
      <c r="A893" s="6" t="s">
        <v>8328</v>
      </c>
      <c r="B893" s="6" t="s">
        <v>8224</v>
      </c>
      <c r="C893" s="6" t="str">
        <f>VLOOKUP($B893,'Supplimental Sources'!$I$7:$K$27,2,0)</f>
        <v>United States</v>
      </c>
      <c r="D893" s="6" t="str">
        <f>VLOOKUP($B893,'Supplimental Sources'!$I$7:$K$27,3,0)</f>
        <v>United States</v>
      </c>
      <c r="E893" s="6" t="s">
        <v>8383</v>
      </c>
      <c r="F893" s="6" t="s">
        <v>8369</v>
      </c>
      <c r="G893" s="6">
        <v>879</v>
      </c>
      <c r="H893" s="29">
        <v>2100</v>
      </c>
      <c r="I893" s="29">
        <v>644</v>
      </c>
      <c r="J893" s="28">
        <v>21</v>
      </c>
      <c r="K893" s="6">
        <v>30</v>
      </c>
      <c r="M893" s="6" t="str">
        <f>VLOOKUP($G893,Data!$A:$F,6,0)</f>
        <v>failed</v>
      </c>
      <c r="N893" s="6"/>
      <c r="O893" s="6"/>
    </row>
    <row r="894" spans="1:15" x14ac:dyDescent="0.45">
      <c r="A894" s="6" t="s">
        <v>8329</v>
      </c>
      <c r="B894" s="6" t="s">
        <v>8224</v>
      </c>
      <c r="C894" s="6" t="str">
        <f>VLOOKUP($B894,'Supplimental Sources'!$I$7:$K$27,2,0)</f>
        <v>United States</v>
      </c>
      <c r="D894" s="6" t="str">
        <f>VLOOKUP($B894,'Supplimental Sources'!$I$7:$K$27,3,0)</f>
        <v>United States</v>
      </c>
      <c r="E894" s="6" t="s">
        <v>8383</v>
      </c>
      <c r="F894" s="6" t="s">
        <v>8372</v>
      </c>
      <c r="G894" s="6">
        <v>880</v>
      </c>
      <c r="H894" s="29">
        <v>3780</v>
      </c>
      <c r="I894" s="29">
        <v>113</v>
      </c>
      <c r="J894" s="28">
        <v>33</v>
      </c>
      <c r="K894" s="6">
        <v>8</v>
      </c>
      <c r="M894" s="6" t="str">
        <f>VLOOKUP($G894,Data!$A:$F,6,0)</f>
        <v>failed</v>
      </c>
      <c r="N894" s="6"/>
      <c r="O894" s="6"/>
    </row>
    <row r="895" spans="1:15" x14ac:dyDescent="0.45">
      <c r="A895" s="6" t="s">
        <v>8329</v>
      </c>
      <c r="B895" s="6" t="s">
        <v>8224</v>
      </c>
      <c r="C895" s="6" t="str">
        <f>VLOOKUP($B895,'Supplimental Sources'!$I$7:$K$27,2,0)</f>
        <v>United States</v>
      </c>
      <c r="D895" s="6" t="str">
        <f>VLOOKUP($B895,'Supplimental Sources'!$I$7:$K$27,3,0)</f>
        <v>United States</v>
      </c>
      <c r="E895" s="6" t="s">
        <v>8382</v>
      </c>
      <c r="F895" s="6" t="s">
        <v>8374</v>
      </c>
      <c r="G895" s="6">
        <v>881</v>
      </c>
      <c r="H895" s="29">
        <v>3750</v>
      </c>
      <c r="I895" s="29">
        <v>30</v>
      </c>
      <c r="J895" s="28">
        <v>45</v>
      </c>
      <c r="K895" s="6">
        <v>1</v>
      </c>
      <c r="M895" s="6" t="str">
        <f>VLOOKUP($G895,Data!$A:$F,6,0)</f>
        <v>failed</v>
      </c>
      <c r="N895" s="6"/>
      <c r="O895" s="6"/>
    </row>
    <row r="896" spans="1:15" x14ac:dyDescent="0.45">
      <c r="A896" s="6" t="s">
        <v>8329</v>
      </c>
      <c r="B896" s="6" t="s">
        <v>8224</v>
      </c>
      <c r="C896" s="6" t="str">
        <f>VLOOKUP($B896,'Supplimental Sources'!$I$7:$K$27,2,0)</f>
        <v>United States</v>
      </c>
      <c r="D896" s="6" t="str">
        <f>VLOOKUP($B896,'Supplimental Sources'!$I$7:$K$27,3,0)</f>
        <v>United States</v>
      </c>
      <c r="E896" s="6" t="s">
        <v>8382</v>
      </c>
      <c r="F896" s="6" t="s">
        <v>8371</v>
      </c>
      <c r="G896" s="6">
        <v>882</v>
      </c>
      <c r="H896" s="29">
        <v>1500</v>
      </c>
      <c r="I896" s="29">
        <v>302</v>
      </c>
      <c r="J896" s="28">
        <v>33</v>
      </c>
      <c r="K896" s="6">
        <v>14</v>
      </c>
      <c r="M896" s="6" t="str">
        <f>VLOOKUP($G896,Data!$A:$F,6,0)</f>
        <v>failed</v>
      </c>
      <c r="N896" s="6"/>
      <c r="O896" s="6"/>
    </row>
    <row r="897" spans="1:15" x14ac:dyDescent="0.45">
      <c r="A897" s="6" t="s">
        <v>8329</v>
      </c>
      <c r="B897" s="6" t="s">
        <v>8224</v>
      </c>
      <c r="C897" s="6" t="str">
        <f>VLOOKUP($B897,'Supplimental Sources'!$I$7:$K$27,2,0)</f>
        <v>United States</v>
      </c>
      <c r="D897" s="6" t="str">
        <f>VLOOKUP($B897,'Supplimental Sources'!$I$7:$K$27,3,0)</f>
        <v>United States</v>
      </c>
      <c r="E897" s="6" t="s">
        <v>8387</v>
      </c>
      <c r="F897" s="6" t="s">
        <v>8376</v>
      </c>
      <c r="G897" s="6">
        <v>883</v>
      </c>
      <c r="H897" s="29">
        <v>5000</v>
      </c>
      <c r="I897" s="29">
        <v>2001</v>
      </c>
      <c r="J897" s="28">
        <v>60</v>
      </c>
      <c r="K897" s="6">
        <v>24</v>
      </c>
      <c r="M897" s="6" t="str">
        <f>VLOOKUP($G897,Data!$A:$F,6,0)</f>
        <v>failed</v>
      </c>
      <c r="N897" s="6"/>
      <c r="O897" s="6"/>
    </row>
    <row r="898" spans="1:15" x14ac:dyDescent="0.45">
      <c r="A898" s="6" t="s">
        <v>8329</v>
      </c>
      <c r="B898" s="6" t="s">
        <v>8224</v>
      </c>
      <c r="C898" s="6" t="str">
        <f>VLOOKUP($B898,'Supplimental Sources'!$I$7:$K$27,2,0)</f>
        <v>United States</v>
      </c>
      <c r="D898" s="6" t="str">
        <f>VLOOKUP($B898,'Supplimental Sources'!$I$7:$K$27,3,0)</f>
        <v>United States</v>
      </c>
      <c r="E898" s="6" t="s">
        <v>8383</v>
      </c>
      <c r="F898" s="6" t="s">
        <v>8378</v>
      </c>
      <c r="G898" s="6">
        <v>884</v>
      </c>
      <c r="H898" s="29">
        <v>2000</v>
      </c>
      <c r="I898" s="29">
        <v>20</v>
      </c>
      <c r="J898" s="28">
        <v>59.302245370367018</v>
      </c>
      <c r="K898" s="6">
        <v>2</v>
      </c>
      <c r="M898" s="6" t="str">
        <f>VLOOKUP($G898,Data!$A:$F,6,0)</f>
        <v>failed</v>
      </c>
      <c r="N898" s="6"/>
      <c r="O898" s="6"/>
    </row>
    <row r="899" spans="1:15" x14ac:dyDescent="0.45">
      <c r="A899" s="6" t="s">
        <v>8329</v>
      </c>
      <c r="B899" s="6" t="s">
        <v>8224</v>
      </c>
      <c r="C899" s="6" t="str">
        <f>VLOOKUP($B899,'Supplimental Sources'!$I$7:$K$27,2,0)</f>
        <v>United States</v>
      </c>
      <c r="D899" s="6" t="str">
        <f>VLOOKUP($B899,'Supplimental Sources'!$I$7:$K$27,3,0)</f>
        <v>United States</v>
      </c>
      <c r="E899" s="6" t="s">
        <v>8387</v>
      </c>
      <c r="F899" s="6" t="s">
        <v>8381</v>
      </c>
      <c r="G899" s="6">
        <v>885</v>
      </c>
      <c r="H899" s="29">
        <v>1000</v>
      </c>
      <c r="I899" s="29">
        <v>750</v>
      </c>
      <c r="J899" s="28">
        <v>21</v>
      </c>
      <c r="K899" s="6">
        <v>21</v>
      </c>
      <c r="M899" s="6" t="str">
        <f>VLOOKUP($G899,Data!$A:$F,6,0)</f>
        <v>failed</v>
      </c>
      <c r="N899" s="6"/>
      <c r="O899" s="6"/>
    </row>
    <row r="900" spans="1:15" x14ac:dyDescent="0.45">
      <c r="A900" s="6" t="s">
        <v>8329</v>
      </c>
      <c r="B900" s="6" t="s">
        <v>8224</v>
      </c>
      <c r="C900" s="6" t="str">
        <f>VLOOKUP($B900,'Supplimental Sources'!$I$7:$K$27,2,0)</f>
        <v>United States</v>
      </c>
      <c r="D900" s="6" t="str">
        <f>VLOOKUP($B900,'Supplimental Sources'!$I$7:$K$27,3,0)</f>
        <v>United States</v>
      </c>
      <c r="E900" s="6" t="s">
        <v>8387</v>
      </c>
      <c r="F900" s="6" t="s">
        <v>8371</v>
      </c>
      <c r="G900" s="6">
        <v>886</v>
      </c>
      <c r="H900" s="29">
        <v>500</v>
      </c>
      <c r="I900" s="29">
        <v>205</v>
      </c>
      <c r="J900" s="28">
        <v>25</v>
      </c>
      <c r="K900" s="6">
        <v>7</v>
      </c>
      <c r="M900" s="6" t="str">
        <f>VLOOKUP($G900,Data!$A:$F,6,0)</f>
        <v>failed</v>
      </c>
      <c r="N900" s="6"/>
      <c r="O900" s="6"/>
    </row>
    <row r="901" spans="1:15" x14ac:dyDescent="0.45">
      <c r="A901" s="6" t="s">
        <v>8329</v>
      </c>
      <c r="B901" s="6" t="s">
        <v>8224</v>
      </c>
      <c r="C901" s="6" t="str">
        <f>VLOOKUP($B901,'Supplimental Sources'!$I$7:$K$27,2,0)</f>
        <v>United States</v>
      </c>
      <c r="D901" s="6" t="str">
        <f>VLOOKUP($B901,'Supplimental Sources'!$I$7:$K$27,3,0)</f>
        <v>United States</v>
      </c>
      <c r="E901" s="6" t="s">
        <v>8383</v>
      </c>
      <c r="F901" s="6" t="s">
        <v>8379</v>
      </c>
      <c r="G901" s="6">
        <v>887</v>
      </c>
      <c r="H901" s="29">
        <v>1000</v>
      </c>
      <c r="I901" s="29">
        <v>0</v>
      </c>
      <c r="J901" s="28">
        <v>30</v>
      </c>
      <c r="K901" s="6">
        <v>0</v>
      </c>
      <c r="M901" s="6" t="str">
        <f>VLOOKUP($G901,Data!$A:$F,6,0)</f>
        <v>failed</v>
      </c>
      <c r="N901" s="6"/>
      <c r="O901" s="6"/>
    </row>
    <row r="902" spans="1:15" x14ac:dyDescent="0.45">
      <c r="A902" s="6" t="s">
        <v>8329</v>
      </c>
      <c r="B902" s="6" t="s">
        <v>8224</v>
      </c>
      <c r="C902" s="6" t="str">
        <f>VLOOKUP($B902,'Supplimental Sources'!$I$7:$K$27,2,0)</f>
        <v>United States</v>
      </c>
      <c r="D902" s="6" t="str">
        <f>VLOOKUP($B902,'Supplimental Sources'!$I$7:$K$27,3,0)</f>
        <v>United States</v>
      </c>
      <c r="E902" s="6" t="s">
        <v>8382</v>
      </c>
      <c r="F902" s="6" t="s">
        <v>8370</v>
      </c>
      <c r="G902" s="6">
        <v>888</v>
      </c>
      <c r="H902" s="29">
        <v>1000</v>
      </c>
      <c r="I902" s="29">
        <v>72</v>
      </c>
      <c r="J902" s="28">
        <v>35.496701388889051</v>
      </c>
      <c r="K902" s="6">
        <v>4</v>
      </c>
      <c r="M902" s="6" t="str">
        <f>VLOOKUP($G902,Data!$A:$F,6,0)</f>
        <v>failed</v>
      </c>
      <c r="N902" s="6"/>
      <c r="O902" s="6"/>
    </row>
    <row r="903" spans="1:15" x14ac:dyDescent="0.45">
      <c r="A903" s="6" t="s">
        <v>8329</v>
      </c>
      <c r="B903" s="6" t="s">
        <v>8224</v>
      </c>
      <c r="C903" s="6" t="str">
        <f>VLOOKUP($B903,'Supplimental Sources'!$I$7:$K$27,2,0)</f>
        <v>United States</v>
      </c>
      <c r="D903" s="6" t="str">
        <f>VLOOKUP($B903,'Supplimental Sources'!$I$7:$K$27,3,0)</f>
        <v>United States</v>
      </c>
      <c r="E903" s="6" t="s">
        <v>8385</v>
      </c>
      <c r="F903" s="6" t="s">
        <v>8372</v>
      </c>
      <c r="G903" s="6">
        <v>889</v>
      </c>
      <c r="H903" s="29">
        <v>25000</v>
      </c>
      <c r="I903" s="29">
        <v>2360.3200000000002</v>
      </c>
      <c r="J903" s="28">
        <v>30</v>
      </c>
      <c r="K903" s="6">
        <v>32</v>
      </c>
      <c r="M903" s="6" t="str">
        <f>VLOOKUP($G903,Data!$A:$F,6,0)</f>
        <v>failed</v>
      </c>
      <c r="N903" s="6"/>
      <c r="O903" s="6"/>
    </row>
    <row r="904" spans="1:15" x14ac:dyDescent="0.45">
      <c r="A904" s="6" t="s">
        <v>8329</v>
      </c>
      <c r="B904" s="6" t="s">
        <v>8224</v>
      </c>
      <c r="C904" s="6" t="str">
        <f>VLOOKUP($B904,'Supplimental Sources'!$I$7:$K$27,2,0)</f>
        <v>United States</v>
      </c>
      <c r="D904" s="6" t="str">
        <f>VLOOKUP($B904,'Supplimental Sources'!$I$7:$K$27,3,0)</f>
        <v>United States</v>
      </c>
      <c r="E904" s="6" t="s">
        <v>8384</v>
      </c>
      <c r="F904" s="6" t="s">
        <v>8373</v>
      </c>
      <c r="G904" s="6">
        <v>890</v>
      </c>
      <c r="H904" s="29">
        <v>3000</v>
      </c>
      <c r="I904" s="29">
        <v>125</v>
      </c>
      <c r="J904" s="28">
        <v>30.041666666664241</v>
      </c>
      <c r="K904" s="6">
        <v>4</v>
      </c>
      <c r="M904" s="6" t="str">
        <f>VLOOKUP($G904,Data!$A:$F,6,0)</f>
        <v>failed</v>
      </c>
      <c r="N904" s="6"/>
      <c r="O904" s="6"/>
    </row>
    <row r="905" spans="1:15" x14ac:dyDescent="0.45">
      <c r="A905" s="6" t="s">
        <v>8329</v>
      </c>
      <c r="B905" s="6" t="s">
        <v>8224</v>
      </c>
      <c r="C905" s="6" t="str">
        <f>VLOOKUP($B905,'Supplimental Sources'!$I$7:$K$27,2,0)</f>
        <v>United States</v>
      </c>
      <c r="D905" s="6" t="str">
        <f>VLOOKUP($B905,'Supplimental Sources'!$I$7:$K$27,3,0)</f>
        <v>United States</v>
      </c>
      <c r="E905" s="6" t="s">
        <v>8385</v>
      </c>
      <c r="F905" s="6" t="s">
        <v>8370</v>
      </c>
      <c r="G905" s="6">
        <v>891</v>
      </c>
      <c r="H905" s="29">
        <v>8000</v>
      </c>
      <c r="I905" s="29">
        <v>260</v>
      </c>
      <c r="J905" s="28">
        <v>30</v>
      </c>
      <c r="K905" s="6">
        <v>9</v>
      </c>
      <c r="M905" s="6" t="str">
        <f>VLOOKUP($G905,Data!$A:$F,6,0)</f>
        <v>failed</v>
      </c>
      <c r="N905" s="6"/>
      <c r="O905" s="6"/>
    </row>
    <row r="906" spans="1:15" x14ac:dyDescent="0.45">
      <c r="A906" s="6" t="s">
        <v>8329</v>
      </c>
      <c r="B906" s="6" t="s">
        <v>8224</v>
      </c>
      <c r="C906" s="6" t="str">
        <f>VLOOKUP($B906,'Supplimental Sources'!$I$7:$K$27,2,0)</f>
        <v>United States</v>
      </c>
      <c r="D906" s="6" t="str">
        <f>VLOOKUP($B906,'Supplimental Sources'!$I$7:$K$27,3,0)</f>
        <v>United States</v>
      </c>
      <c r="E906" s="6" t="s">
        <v>8375</v>
      </c>
      <c r="F906" s="6" t="s">
        <v>8369</v>
      </c>
      <c r="G906" s="6">
        <v>892</v>
      </c>
      <c r="H906" s="29">
        <v>6000</v>
      </c>
      <c r="I906" s="29">
        <v>2445</v>
      </c>
      <c r="J906" s="28">
        <v>86.966631944444089</v>
      </c>
      <c r="K906" s="6">
        <v>17</v>
      </c>
      <c r="M906" s="6" t="str">
        <f>VLOOKUP($G906,Data!$A:$F,6,0)</f>
        <v>failed</v>
      </c>
      <c r="N906" s="6"/>
      <c r="O906" s="6"/>
    </row>
    <row r="907" spans="1:15" x14ac:dyDescent="0.45">
      <c r="A907" s="6" t="s">
        <v>8329</v>
      </c>
      <c r="B907" s="6" t="s">
        <v>8224</v>
      </c>
      <c r="C907" s="6" t="str">
        <f>VLOOKUP($B907,'Supplimental Sources'!$I$7:$K$27,2,0)</f>
        <v>United States</v>
      </c>
      <c r="D907" s="6" t="str">
        <f>VLOOKUP($B907,'Supplimental Sources'!$I$7:$K$27,3,0)</f>
        <v>United States</v>
      </c>
      <c r="E907" s="6" t="s">
        <v>8386</v>
      </c>
      <c r="F907" s="6" t="s">
        <v>8378</v>
      </c>
      <c r="G907" s="6">
        <v>893</v>
      </c>
      <c r="H907" s="29">
        <v>2000</v>
      </c>
      <c r="I907" s="29">
        <v>200</v>
      </c>
      <c r="J907" s="28">
        <v>29.958333333335759</v>
      </c>
      <c r="K907" s="6">
        <v>5</v>
      </c>
      <c r="M907" s="6" t="str">
        <f>VLOOKUP($G907,Data!$A:$F,6,0)</f>
        <v>failed</v>
      </c>
      <c r="N907" s="6"/>
      <c r="O907" s="6"/>
    </row>
    <row r="908" spans="1:15" x14ac:dyDescent="0.45">
      <c r="A908" s="6" t="s">
        <v>8329</v>
      </c>
      <c r="B908" s="6" t="s">
        <v>8224</v>
      </c>
      <c r="C908" s="6" t="str">
        <f>VLOOKUP($B908,'Supplimental Sources'!$I$7:$K$27,2,0)</f>
        <v>United States</v>
      </c>
      <c r="D908" s="6" t="str">
        <f>VLOOKUP($B908,'Supplimental Sources'!$I$7:$K$27,3,0)</f>
        <v>United States</v>
      </c>
      <c r="E908" s="6" t="s">
        <v>8387</v>
      </c>
      <c r="F908" s="6" t="s">
        <v>8369</v>
      </c>
      <c r="G908" s="6">
        <v>894</v>
      </c>
      <c r="H908" s="29">
        <v>20000</v>
      </c>
      <c r="I908" s="29">
        <v>7834</v>
      </c>
      <c r="J908" s="28">
        <v>30</v>
      </c>
      <c r="K908" s="6">
        <v>53</v>
      </c>
      <c r="M908" s="6" t="str">
        <f>VLOOKUP($G908,Data!$A:$F,6,0)</f>
        <v>failed</v>
      </c>
      <c r="N908" s="6"/>
      <c r="O908" s="6"/>
    </row>
    <row r="909" spans="1:15" x14ac:dyDescent="0.45">
      <c r="A909" s="6" t="s">
        <v>8329</v>
      </c>
      <c r="B909" s="6" t="s">
        <v>8224</v>
      </c>
      <c r="C909" s="6" t="str">
        <f>VLOOKUP($B909,'Supplimental Sources'!$I$7:$K$27,2,0)</f>
        <v>United States</v>
      </c>
      <c r="D909" s="6" t="str">
        <f>VLOOKUP($B909,'Supplimental Sources'!$I$7:$K$27,3,0)</f>
        <v>United States</v>
      </c>
      <c r="E909" s="6" t="s">
        <v>8375</v>
      </c>
      <c r="F909" s="6" t="s">
        <v>8372</v>
      </c>
      <c r="G909" s="6">
        <v>895</v>
      </c>
      <c r="H909" s="29">
        <v>8000</v>
      </c>
      <c r="I909" s="29">
        <v>195</v>
      </c>
      <c r="J909" s="28">
        <v>45</v>
      </c>
      <c r="K909" s="6">
        <v>7</v>
      </c>
      <c r="M909" s="6" t="str">
        <f>VLOOKUP($G909,Data!$A:$F,6,0)</f>
        <v>failed</v>
      </c>
      <c r="N909" s="6"/>
      <c r="O909" s="6"/>
    </row>
    <row r="910" spans="1:15" x14ac:dyDescent="0.45">
      <c r="A910" s="6" t="s">
        <v>8329</v>
      </c>
      <c r="B910" s="6" t="s">
        <v>8224</v>
      </c>
      <c r="C910" s="6" t="str">
        <f>VLOOKUP($B910,'Supplimental Sources'!$I$7:$K$27,2,0)</f>
        <v>United States</v>
      </c>
      <c r="D910" s="6" t="str">
        <f>VLOOKUP($B910,'Supplimental Sources'!$I$7:$K$27,3,0)</f>
        <v>United States</v>
      </c>
      <c r="E910" s="6" t="s">
        <v>8386</v>
      </c>
      <c r="F910" s="6" t="s">
        <v>8371</v>
      </c>
      <c r="G910" s="6">
        <v>896</v>
      </c>
      <c r="H910" s="29">
        <v>8000</v>
      </c>
      <c r="I910" s="29">
        <v>3200</v>
      </c>
      <c r="J910" s="28">
        <v>25.293680555565516</v>
      </c>
      <c r="K910" s="6">
        <v>72</v>
      </c>
      <c r="M910" s="6" t="str">
        <f>VLOOKUP($G910,Data!$A:$F,6,0)</f>
        <v>failed</v>
      </c>
      <c r="N910" s="6"/>
      <c r="O910" s="6"/>
    </row>
    <row r="911" spans="1:15" x14ac:dyDescent="0.45">
      <c r="A911" s="6" t="s">
        <v>8329</v>
      </c>
      <c r="B911" s="6" t="s">
        <v>8224</v>
      </c>
      <c r="C911" s="6" t="str">
        <f>VLOOKUP($B911,'Supplimental Sources'!$I$7:$K$27,2,0)</f>
        <v>United States</v>
      </c>
      <c r="D911" s="6" t="str">
        <f>VLOOKUP($B911,'Supplimental Sources'!$I$7:$K$27,3,0)</f>
        <v>United States</v>
      </c>
      <c r="E911" s="6" t="s">
        <v>8383</v>
      </c>
      <c r="F911" s="6" t="s">
        <v>8373</v>
      </c>
      <c r="G911" s="6">
        <v>897</v>
      </c>
      <c r="H911" s="29">
        <v>3000</v>
      </c>
      <c r="I911" s="29">
        <v>0</v>
      </c>
      <c r="J911" s="28">
        <v>30.041666666664241</v>
      </c>
      <c r="K911" s="6">
        <v>0</v>
      </c>
      <c r="M911" s="6" t="str">
        <f>VLOOKUP($G911,Data!$A:$F,6,0)</f>
        <v>failed</v>
      </c>
      <c r="N911" s="6"/>
      <c r="O911" s="6"/>
    </row>
    <row r="912" spans="1:15" x14ac:dyDescent="0.45">
      <c r="A912" s="6" t="s">
        <v>8329</v>
      </c>
      <c r="B912" s="6" t="s">
        <v>8224</v>
      </c>
      <c r="C912" s="6" t="str">
        <f>VLOOKUP($B912,'Supplimental Sources'!$I$7:$K$27,2,0)</f>
        <v>United States</v>
      </c>
      <c r="D912" s="6" t="str">
        <f>VLOOKUP($B912,'Supplimental Sources'!$I$7:$K$27,3,0)</f>
        <v>United States</v>
      </c>
      <c r="E912" s="6" t="s">
        <v>8382</v>
      </c>
      <c r="F912" s="6" t="s">
        <v>8381</v>
      </c>
      <c r="G912" s="6">
        <v>898</v>
      </c>
      <c r="H912" s="29">
        <v>2500</v>
      </c>
      <c r="I912" s="29">
        <v>70</v>
      </c>
      <c r="J912" s="28">
        <v>45</v>
      </c>
      <c r="K912" s="6">
        <v>2</v>
      </c>
      <c r="M912" s="6" t="str">
        <f>VLOOKUP($G912,Data!$A:$F,6,0)</f>
        <v>failed</v>
      </c>
      <c r="N912" s="6"/>
      <c r="O912" s="6"/>
    </row>
    <row r="913" spans="1:15" x14ac:dyDescent="0.45">
      <c r="A913" s="6" t="s">
        <v>8329</v>
      </c>
      <c r="B913" s="6" t="s">
        <v>8224</v>
      </c>
      <c r="C913" s="6" t="str">
        <f>VLOOKUP($B913,'Supplimental Sources'!$I$7:$K$27,2,0)</f>
        <v>United States</v>
      </c>
      <c r="D913" s="6" t="str">
        <f>VLOOKUP($B913,'Supplimental Sources'!$I$7:$K$27,3,0)</f>
        <v>United States</v>
      </c>
      <c r="E913" s="6" t="s">
        <v>8382</v>
      </c>
      <c r="F913" s="6" t="s">
        <v>8379</v>
      </c>
      <c r="G913" s="6">
        <v>899</v>
      </c>
      <c r="H913" s="29">
        <v>750</v>
      </c>
      <c r="I913" s="29">
        <v>280</v>
      </c>
      <c r="J913" s="28">
        <v>45</v>
      </c>
      <c r="K913" s="6">
        <v>8</v>
      </c>
      <c r="M913" s="6" t="str">
        <f>VLOOKUP($G913,Data!$A:$F,6,0)</f>
        <v>failed</v>
      </c>
      <c r="N913" s="6"/>
      <c r="O913" s="6"/>
    </row>
    <row r="914" spans="1:15" x14ac:dyDescent="0.45">
      <c r="A914" s="6" t="s">
        <v>8328</v>
      </c>
      <c r="B914" s="6" t="s">
        <v>8224</v>
      </c>
      <c r="C914" s="6" t="str">
        <f>VLOOKUP($B914,'Supplimental Sources'!$I$7:$K$27,2,0)</f>
        <v>United States</v>
      </c>
      <c r="D914" s="6" t="str">
        <f>VLOOKUP($B914,'Supplimental Sources'!$I$7:$K$27,3,0)</f>
        <v>United States</v>
      </c>
      <c r="E914" s="6" t="s">
        <v>8387</v>
      </c>
      <c r="F914" s="6" t="s">
        <v>8377</v>
      </c>
      <c r="G914" s="6">
        <v>900</v>
      </c>
      <c r="H914" s="29">
        <v>5000</v>
      </c>
      <c r="I914" s="29">
        <v>21</v>
      </c>
      <c r="J914" s="28">
        <v>29.958333333328483</v>
      </c>
      <c r="K914" s="6">
        <v>2</v>
      </c>
      <c r="M914" s="6" t="str">
        <f>VLOOKUP($G914,Data!$A:$F,6,0)</f>
        <v>failed</v>
      </c>
      <c r="N914" s="6"/>
      <c r="O914" s="6"/>
    </row>
    <row r="915" spans="1:15" x14ac:dyDescent="0.45">
      <c r="A915" s="6" t="s">
        <v>8328</v>
      </c>
      <c r="B915" s="6" t="s">
        <v>8224</v>
      </c>
      <c r="C915" s="6" t="str">
        <f>VLOOKUP($B915,'Supplimental Sources'!$I$7:$K$27,2,0)</f>
        <v>United States</v>
      </c>
      <c r="D915" s="6" t="str">
        <f>VLOOKUP($B915,'Supplimental Sources'!$I$7:$K$27,3,0)</f>
        <v>United States</v>
      </c>
      <c r="E915" s="6" t="s">
        <v>8375</v>
      </c>
      <c r="F915" s="6" t="s">
        <v>8379</v>
      </c>
      <c r="G915" s="6">
        <v>901</v>
      </c>
      <c r="H915" s="29">
        <v>6500</v>
      </c>
      <c r="I915" s="29">
        <v>0</v>
      </c>
      <c r="J915" s="28">
        <v>45.987800925926422</v>
      </c>
      <c r="K915" s="6">
        <v>0</v>
      </c>
      <c r="M915" s="6" t="str">
        <f>VLOOKUP($G915,Data!$A:$F,6,0)</f>
        <v>failed</v>
      </c>
      <c r="N915" s="6"/>
      <c r="O915" s="6"/>
    </row>
    <row r="916" spans="1:15" x14ac:dyDescent="0.45">
      <c r="A916" s="6" t="s">
        <v>8328</v>
      </c>
      <c r="B916" s="6" t="s">
        <v>8224</v>
      </c>
      <c r="C916" s="6" t="str">
        <f>VLOOKUP($B916,'Supplimental Sources'!$I$7:$K$27,2,0)</f>
        <v>United States</v>
      </c>
      <c r="D916" s="6" t="str">
        <f>VLOOKUP($B916,'Supplimental Sources'!$I$7:$K$27,3,0)</f>
        <v>United States</v>
      </c>
      <c r="E916" s="6" t="s">
        <v>8385</v>
      </c>
      <c r="F916" s="6" t="s">
        <v>8370</v>
      </c>
      <c r="G916" s="6">
        <v>902</v>
      </c>
      <c r="H916" s="29">
        <v>30000</v>
      </c>
      <c r="I916" s="29">
        <v>90</v>
      </c>
      <c r="J916" s="28">
        <v>51.680300925931078</v>
      </c>
      <c r="K916" s="6">
        <v>3</v>
      </c>
      <c r="M916" s="6" t="str">
        <f>VLOOKUP($G916,Data!$A:$F,6,0)</f>
        <v>failed</v>
      </c>
      <c r="N916" s="6"/>
      <c r="O916" s="6"/>
    </row>
    <row r="917" spans="1:15" x14ac:dyDescent="0.45">
      <c r="A917" s="6" t="s">
        <v>8328</v>
      </c>
      <c r="B917" s="6" t="s">
        <v>8224</v>
      </c>
      <c r="C917" s="6" t="str">
        <f>VLOOKUP($B917,'Supplimental Sources'!$I$7:$K$27,2,0)</f>
        <v>United States</v>
      </c>
      <c r="D917" s="6" t="str">
        <f>VLOOKUP($B917,'Supplimental Sources'!$I$7:$K$27,3,0)</f>
        <v>United States</v>
      </c>
      <c r="E917" s="6" t="s">
        <v>8383</v>
      </c>
      <c r="F917" s="6" t="s">
        <v>8371</v>
      </c>
      <c r="G917" s="6">
        <v>903</v>
      </c>
      <c r="H917" s="29">
        <v>5000</v>
      </c>
      <c r="I917" s="29">
        <v>160</v>
      </c>
      <c r="J917" s="28">
        <v>25.304629629630654</v>
      </c>
      <c r="K917" s="6">
        <v>4</v>
      </c>
      <c r="M917" s="6" t="str">
        <f>VLOOKUP($G917,Data!$A:$F,6,0)</f>
        <v>failed</v>
      </c>
      <c r="N917" s="6"/>
      <c r="O917" s="6"/>
    </row>
    <row r="918" spans="1:15" x14ac:dyDescent="0.45">
      <c r="A918" s="6" t="s">
        <v>8328</v>
      </c>
      <c r="B918" s="6" t="s">
        <v>8224</v>
      </c>
      <c r="C918" s="6" t="str">
        <f>VLOOKUP($B918,'Supplimental Sources'!$I$7:$K$27,2,0)</f>
        <v>United States</v>
      </c>
      <c r="D918" s="6" t="str">
        <f>VLOOKUP($B918,'Supplimental Sources'!$I$7:$K$27,3,0)</f>
        <v>United States</v>
      </c>
      <c r="E918" s="6" t="s">
        <v>8386</v>
      </c>
      <c r="F918" s="6" t="s">
        <v>8381</v>
      </c>
      <c r="G918" s="6">
        <v>904</v>
      </c>
      <c r="H918" s="29">
        <v>50000</v>
      </c>
      <c r="I918" s="29">
        <v>151</v>
      </c>
      <c r="J918" s="28">
        <v>30</v>
      </c>
      <c r="K918" s="6">
        <v>3</v>
      </c>
      <c r="M918" s="6" t="str">
        <f>VLOOKUP($G918,Data!$A:$F,6,0)</f>
        <v>failed</v>
      </c>
      <c r="N918" s="6"/>
      <c r="O918" s="6"/>
    </row>
    <row r="919" spans="1:15" x14ac:dyDescent="0.45">
      <c r="A919" s="6" t="s">
        <v>8328</v>
      </c>
      <c r="B919" s="6" t="s">
        <v>8224</v>
      </c>
      <c r="C919" s="6" t="str">
        <f>VLOOKUP($B919,'Supplimental Sources'!$I$7:$K$27,2,0)</f>
        <v>United States</v>
      </c>
      <c r="D919" s="6" t="str">
        <f>VLOOKUP($B919,'Supplimental Sources'!$I$7:$K$27,3,0)</f>
        <v>United States</v>
      </c>
      <c r="E919" s="6" t="s">
        <v>8375</v>
      </c>
      <c r="F919" s="6" t="s">
        <v>8374</v>
      </c>
      <c r="G919" s="6">
        <v>905</v>
      </c>
      <c r="H919" s="29">
        <v>6500</v>
      </c>
      <c r="I919" s="29">
        <v>196</v>
      </c>
      <c r="J919" s="28">
        <v>60</v>
      </c>
      <c r="K919" s="6">
        <v>6</v>
      </c>
      <c r="M919" s="6" t="str">
        <f>VLOOKUP($G919,Data!$A:$F,6,0)</f>
        <v>failed</v>
      </c>
      <c r="N919" s="6"/>
      <c r="O919" s="6"/>
    </row>
    <row r="920" spans="1:15" x14ac:dyDescent="0.45">
      <c r="A920" s="6" t="s">
        <v>8328</v>
      </c>
      <c r="B920" s="6" t="s">
        <v>8224</v>
      </c>
      <c r="C920" s="6" t="str">
        <f>VLOOKUP($B920,'Supplimental Sources'!$I$7:$K$27,2,0)</f>
        <v>United States</v>
      </c>
      <c r="D920" s="6" t="str">
        <f>VLOOKUP($B920,'Supplimental Sources'!$I$7:$K$27,3,0)</f>
        <v>United States</v>
      </c>
      <c r="E920" s="6" t="s">
        <v>8385</v>
      </c>
      <c r="F920" s="6" t="s">
        <v>8377</v>
      </c>
      <c r="G920" s="6">
        <v>906</v>
      </c>
      <c r="H920" s="29">
        <v>15000</v>
      </c>
      <c r="I920" s="29">
        <v>0</v>
      </c>
      <c r="J920" s="28">
        <v>29.958333333335759</v>
      </c>
      <c r="K920" s="6">
        <v>0</v>
      </c>
      <c r="M920" s="6" t="str">
        <f>VLOOKUP($G920,Data!$A:$F,6,0)</f>
        <v>failed</v>
      </c>
      <c r="N920" s="6"/>
      <c r="O920" s="6"/>
    </row>
    <row r="921" spans="1:15" x14ac:dyDescent="0.45">
      <c r="A921" s="6" t="s">
        <v>8328</v>
      </c>
      <c r="B921" s="6" t="s">
        <v>8224</v>
      </c>
      <c r="C921" s="6" t="str">
        <f>VLOOKUP($B921,'Supplimental Sources'!$I$7:$K$27,2,0)</f>
        <v>United States</v>
      </c>
      <c r="D921" s="6" t="str">
        <f>VLOOKUP($B921,'Supplimental Sources'!$I$7:$K$27,3,0)</f>
        <v>United States</v>
      </c>
      <c r="E921" s="6" t="s">
        <v>8382</v>
      </c>
      <c r="F921" s="6" t="s">
        <v>8371</v>
      </c>
      <c r="G921" s="6">
        <v>907</v>
      </c>
      <c r="H921" s="29">
        <v>2900</v>
      </c>
      <c r="I921" s="29">
        <v>0</v>
      </c>
      <c r="J921" s="28">
        <v>30</v>
      </c>
      <c r="K921" s="6">
        <v>0</v>
      </c>
      <c r="M921" s="6" t="str">
        <f>VLOOKUP($G921,Data!$A:$F,6,0)</f>
        <v>failed</v>
      </c>
      <c r="N921" s="6"/>
      <c r="O921" s="6"/>
    </row>
    <row r="922" spans="1:15" x14ac:dyDescent="0.45">
      <c r="A922" s="6" t="s">
        <v>8328</v>
      </c>
      <c r="B922" s="6" t="s">
        <v>8224</v>
      </c>
      <c r="C922" s="6" t="str">
        <f>VLOOKUP($B922,'Supplimental Sources'!$I$7:$K$27,2,0)</f>
        <v>United States</v>
      </c>
      <c r="D922" s="6" t="str">
        <f>VLOOKUP($B922,'Supplimental Sources'!$I$7:$K$27,3,0)</f>
        <v>United States</v>
      </c>
      <c r="E922" s="6" t="s">
        <v>8375</v>
      </c>
      <c r="F922" s="6" t="s">
        <v>8380</v>
      </c>
      <c r="G922" s="6">
        <v>908</v>
      </c>
      <c r="H922" s="29">
        <v>2500</v>
      </c>
      <c r="I922" s="29">
        <v>0</v>
      </c>
      <c r="J922" s="28">
        <v>45.406076388891961</v>
      </c>
      <c r="K922" s="6">
        <v>0</v>
      </c>
      <c r="M922" s="6" t="str">
        <f>VLOOKUP($G922,Data!$A:$F,6,0)</f>
        <v>failed</v>
      </c>
      <c r="N922" s="6"/>
      <c r="O922" s="6"/>
    </row>
    <row r="923" spans="1:15" x14ac:dyDescent="0.45">
      <c r="A923" s="6" t="s">
        <v>8328</v>
      </c>
      <c r="B923" s="6" t="s">
        <v>8224</v>
      </c>
      <c r="C923" s="6" t="str">
        <f>VLOOKUP($B923,'Supplimental Sources'!$I$7:$K$27,2,0)</f>
        <v>United States</v>
      </c>
      <c r="D923" s="6" t="str">
        <f>VLOOKUP($B923,'Supplimental Sources'!$I$7:$K$27,3,0)</f>
        <v>United States</v>
      </c>
      <c r="E923" s="6" t="s">
        <v>8383</v>
      </c>
      <c r="F923" s="6" t="s">
        <v>8380</v>
      </c>
      <c r="G923" s="6">
        <v>909</v>
      </c>
      <c r="H923" s="29">
        <v>16000</v>
      </c>
      <c r="I923" s="29">
        <v>520</v>
      </c>
      <c r="J923" s="28">
        <v>31.476388888884685</v>
      </c>
      <c r="K923" s="6">
        <v>8</v>
      </c>
      <c r="M923" s="6" t="str">
        <f>VLOOKUP($G923,Data!$A:$F,6,0)</f>
        <v>failed</v>
      </c>
      <c r="N923" s="6"/>
      <c r="O923" s="6"/>
    </row>
    <row r="924" spans="1:15" x14ac:dyDescent="0.45">
      <c r="A924" s="6" t="s">
        <v>8328</v>
      </c>
      <c r="B924" s="6" t="s">
        <v>8225</v>
      </c>
      <c r="C924" s="6" t="str">
        <f>VLOOKUP($B924,'Supplimental Sources'!$I$7:$K$27,2,0)</f>
        <v>United Kingdom</v>
      </c>
      <c r="D924" s="6" t="str">
        <f>VLOOKUP($B924,'Supplimental Sources'!$I$7:$K$27,3,0)</f>
        <v>United Kingdom</v>
      </c>
      <c r="E924" s="6" t="s">
        <v>8388</v>
      </c>
      <c r="F924" s="6" t="s">
        <v>8376</v>
      </c>
      <c r="G924" s="6">
        <v>910</v>
      </c>
      <c r="H924" s="29">
        <v>550</v>
      </c>
      <c r="I924" s="29">
        <v>123</v>
      </c>
      <c r="J924" s="28">
        <v>60</v>
      </c>
      <c r="K924" s="6">
        <v>5</v>
      </c>
      <c r="M924" s="6" t="str">
        <f>VLOOKUP($G924,Data!$A:$F,6,0)</f>
        <v>failed</v>
      </c>
      <c r="N924" s="6"/>
      <c r="O924" s="6"/>
    </row>
    <row r="925" spans="1:15" x14ac:dyDescent="0.45">
      <c r="A925" s="6" t="s">
        <v>8328</v>
      </c>
      <c r="B925" s="6" t="s">
        <v>8224</v>
      </c>
      <c r="C925" s="6" t="str">
        <f>VLOOKUP($B925,'Supplimental Sources'!$I$7:$K$27,2,0)</f>
        <v>United States</v>
      </c>
      <c r="D925" s="6" t="str">
        <f>VLOOKUP($B925,'Supplimental Sources'!$I$7:$K$27,3,0)</f>
        <v>United States</v>
      </c>
      <c r="E925" s="6" t="s">
        <v>8385</v>
      </c>
      <c r="F925" s="6" t="s">
        <v>8376</v>
      </c>
      <c r="G925" s="6">
        <v>911</v>
      </c>
      <c r="H925" s="29">
        <v>100000</v>
      </c>
      <c r="I925" s="29">
        <v>0</v>
      </c>
      <c r="J925" s="28">
        <v>21</v>
      </c>
      <c r="K925" s="6">
        <v>0</v>
      </c>
      <c r="M925" s="6" t="str">
        <f>VLOOKUP($G925,Data!$A:$F,6,0)</f>
        <v>failed</v>
      </c>
      <c r="N925" s="6"/>
      <c r="O925" s="6"/>
    </row>
    <row r="926" spans="1:15" x14ac:dyDescent="0.45">
      <c r="A926" s="6" t="s">
        <v>8328</v>
      </c>
      <c r="B926" s="6" t="s">
        <v>8224</v>
      </c>
      <c r="C926" s="6" t="str">
        <f>VLOOKUP($B926,'Supplimental Sources'!$I$7:$K$27,2,0)</f>
        <v>United States</v>
      </c>
      <c r="D926" s="6" t="str">
        <f>VLOOKUP($B926,'Supplimental Sources'!$I$7:$K$27,3,0)</f>
        <v>United States</v>
      </c>
      <c r="E926" s="6" t="s">
        <v>8383</v>
      </c>
      <c r="F926" s="6" t="s">
        <v>8373</v>
      </c>
      <c r="G926" s="6">
        <v>912</v>
      </c>
      <c r="H926" s="29">
        <v>3500</v>
      </c>
      <c r="I926" s="29">
        <v>30</v>
      </c>
      <c r="J926" s="28">
        <v>60.041666666671517</v>
      </c>
      <c r="K926" s="6">
        <v>2</v>
      </c>
      <c r="M926" s="6" t="str">
        <f>VLOOKUP($G926,Data!$A:$F,6,0)</f>
        <v>failed</v>
      </c>
      <c r="N926" s="6"/>
      <c r="O926" s="6"/>
    </row>
    <row r="927" spans="1:15" x14ac:dyDescent="0.45">
      <c r="A927" s="6" t="s">
        <v>8328</v>
      </c>
      <c r="B927" s="6" t="s">
        <v>8224</v>
      </c>
      <c r="C927" s="6" t="str">
        <f>VLOOKUP($B927,'Supplimental Sources'!$I$7:$K$27,2,0)</f>
        <v>United States</v>
      </c>
      <c r="D927" s="6" t="str">
        <f>VLOOKUP($B927,'Supplimental Sources'!$I$7:$K$27,3,0)</f>
        <v>United States</v>
      </c>
      <c r="E927" s="6" t="s">
        <v>8383</v>
      </c>
      <c r="F927" s="6" t="s">
        <v>8379</v>
      </c>
      <c r="G927" s="6">
        <v>913</v>
      </c>
      <c r="H927" s="29">
        <v>30000</v>
      </c>
      <c r="I927" s="29">
        <v>1982</v>
      </c>
      <c r="J927" s="28">
        <v>30</v>
      </c>
      <c r="K927" s="6">
        <v>24</v>
      </c>
      <c r="M927" s="6" t="str">
        <f>VLOOKUP($G927,Data!$A:$F,6,0)</f>
        <v>failed</v>
      </c>
      <c r="N927" s="6"/>
      <c r="O927" s="6"/>
    </row>
    <row r="928" spans="1:15" x14ac:dyDescent="0.45">
      <c r="A928" s="6" t="s">
        <v>8328</v>
      </c>
      <c r="B928" s="6" t="s">
        <v>8224</v>
      </c>
      <c r="C928" s="6" t="str">
        <f>VLOOKUP($B928,'Supplimental Sources'!$I$7:$K$27,2,0)</f>
        <v>United States</v>
      </c>
      <c r="D928" s="6" t="str">
        <f>VLOOKUP($B928,'Supplimental Sources'!$I$7:$K$27,3,0)</f>
        <v>United States</v>
      </c>
      <c r="E928" s="6" t="s">
        <v>8383</v>
      </c>
      <c r="F928" s="6" t="s">
        <v>8370</v>
      </c>
      <c r="G928" s="6">
        <v>914</v>
      </c>
      <c r="H928" s="29">
        <v>1500</v>
      </c>
      <c r="I928" s="29">
        <v>0</v>
      </c>
      <c r="J928" s="28">
        <v>30</v>
      </c>
      <c r="K928" s="6">
        <v>0</v>
      </c>
      <c r="M928" s="6" t="str">
        <f>VLOOKUP($G928,Data!$A:$F,6,0)</f>
        <v>failed</v>
      </c>
      <c r="N928" s="6"/>
      <c r="O928" s="6"/>
    </row>
    <row r="929" spans="1:15" x14ac:dyDescent="0.45">
      <c r="A929" s="6" t="s">
        <v>8328</v>
      </c>
      <c r="B929" s="6" t="s">
        <v>8224</v>
      </c>
      <c r="C929" s="6" t="str">
        <f>VLOOKUP($B929,'Supplimental Sources'!$I$7:$K$27,2,0)</f>
        <v>United States</v>
      </c>
      <c r="D929" s="6" t="str">
        <f>VLOOKUP($B929,'Supplimental Sources'!$I$7:$K$27,3,0)</f>
        <v>United States</v>
      </c>
      <c r="E929" s="6" t="s">
        <v>8383</v>
      </c>
      <c r="F929" s="6" t="s">
        <v>8376</v>
      </c>
      <c r="G929" s="6">
        <v>915</v>
      </c>
      <c r="H929" s="29">
        <v>6500</v>
      </c>
      <c r="I929" s="29">
        <v>375</v>
      </c>
      <c r="J929" s="28">
        <v>31.528078703704523</v>
      </c>
      <c r="K929" s="6">
        <v>9</v>
      </c>
      <c r="M929" s="6" t="str">
        <f>VLOOKUP($G929,Data!$A:$F,6,0)</f>
        <v>failed</v>
      </c>
      <c r="N929" s="6"/>
      <c r="O929" s="6"/>
    </row>
    <row r="930" spans="1:15" x14ac:dyDescent="0.45">
      <c r="A930" s="6" t="s">
        <v>8328</v>
      </c>
      <c r="B930" s="6" t="s">
        <v>8224</v>
      </c>
      <c r="C930" s="6" t="str">
        <f>VLOOKUP($B930,'Supplimental Sources'!$I$7:$K$27,2,0)</f>
        <v>United States</v>
      </c>
      <c r="D930" s="6" t="str">
        <f>VLOOKUP($B930,'Supplimental Sources'!$I$7:$K$27,3,0)</f>
        <v>United States</v>
      </c>
      <c r="E930" s="6" t="s">
        <v>8375</v>
      </c>
      <c r="F930" s="6" t="s">
        <v>8372</v>
      </c>
      <c r="G930" s="6">
        <v>916</v>
      </c>
      <c r="H930" s="29">
        <v>3300</v>
      </c>
      <c r="I930" s="29">
        <v>0</v>
      </c>
      <c r="J930" s="28">
        <v>38.354930555557075</v>
      </c>
      <c r="K930" s="6">
        <v>0</v>
      </c>
      <c r="M930" s="6" t="str">
        <f>VLOOKUP($G930,Data!$A:$F,6,0)</f>
        <v>failed</v>
      </c>
      <c r="N930" s="6"/>
      <c r="O930" s="6"/>
    </row>
    <row r="931" spans="1:15" x14ac:dyDescent="0.45">
      <c r="A931" s="6" t="s">
        <v>8328</v>
      </c>
      <c r="B931" s="6" t="s">
        <v>8224</v>
      </c>
      <c r="C931" s="6" t="str">
        <f>VLOOKUP($B931,'Supplimental Sources'!$I$7:$K$27,2,0)</f>
        <v>United States</v>
      </c>
      <c r="D931" s="6" t="str">
        <f>VLOOKUP($B931,'Supplimental Sources'!$I$7:$K$27,3,0)</f>
        <v>United States</v>
      </c>
      <c r="E931" s="6" t="s">
        <v>8385</v>
      </c>
      <c r="F931" s="6" t="s">
        <v>8380</v>
      </c>
      <c r="G931" s="6">
        <v>917</v>
      </c>
      <c r="H931" s="29">
        <v>5000</v>
      </c>
      <c r="I931" s="29">
        <v>30</v>
      </c>
      <c r="J931" s="28">
        <v>31.160532407404389</v>
      </c>
      <c r="K931" s="6">
        <v>1</v>
      </c>
      <c r="M931" s="6" t="str">
        <f>VLOOKUP($G931,Data!$A:$F,6,0)</f>
        <v>failed</v>
      </c>
      <c r="N931" s="6"/>
      <c r="O931" s="6"/>
    </row>
    <row r="932" spans="1:15" x14ac:dyDescent="0.45">
      <c r="A932" s="6" t="s">
        <v>8328</v>
      </c>
      <c r="B932" s="6" t="s">
        <v>8225</v>
      </c>
      <c r="C932" s="6" t="str">
        <f>VLOOKUP($B932,'Supplimental Sources'!$I$7:$K$27,2,0)</f>
        <v>United Kingdom</v>
      </c>
      <c r="D932" s="6" t="str">
        <f>VLOOKUP($B932,'Supplimental Sources'!$I$7:$K$27,3,0)</f>
        <v>United Kingdom</v>
      </c>
      <c r="E932" s="6" t="s">
        <v>8385</v>
      </c>
      <c r="F932" s="6" t="s">
        <v>8374</v>
      </c>
      <c r="G932" s="6">
        <v>918</v>
      </c>
      <c r="H932" s="29">
        <v>3900</v>
      </c>
      <c r="I932" s="29">
        <v>196</v>
      </c>
      <c r="J932" s="28">
        <v>30.041666666664241</v>
      </c>
      <c r="K932" s="6">
        <v>10</v>
      </c>
      <c r="M932" s="6" t="str">
        <f>VLOOKUP($G932,Data!$A:$F,6,0)</f>
        <v>failed</v>
      </c>
      <c r="N932" s="6"/>
      <c r="O932" s="6"/>
    </row>
    <row r="933" spans="1:15" x14ac:dyDescent="0.45">
      <c r="A933" s="6" t="s">
        <v>8328</v>
      </c>
      <c r="B933" s="6" t="s">
        <v>8224</v>
      </c>
      <c r="C933" s="6" t="str">
        <f>VLOOKUP($B933,'Supplimental Sources'!$I$7:$K$27,2,0)</f>
        <v>United States</v>
      </c>
      <c r="D933" s="6" t="str">
        <f>VLOOKUP($B933,'Supplimental Sources'!$I$7:$K$27,3,0)</f>
        <v>United States</v>
      </c>
      <c r="E933" s="6" t="s">
        <v>8383</v>
      </c>
      <c r="F933" s="6" t="s">
        <v>8374</v>
      </c>
      <c r="G933" s="6">
        <v>919</v>
      </c>
      <c r="H933" s="29">
        <v>20000</v>
      </c>
      <c r="I933" s="29">
        <v>100</v>
      </c>
      <c r="J933" s="28">
        <v>35</v>
      </c>
      <c r="K933" s="6">
        <v>1</v>
      </c>
      <c r="M933" s="6" t="str">
        <f>VLOOKUP($G933,Data!$A:$F,6,0)</f>
        <v>failed</v>
      </c>
      <c r="N933" s="6"/>
      <c r="O933" s="6"/>
    </row>
    <row r="934" spans="1:15" x14ac:dyDescent="0.45">
      <c r="A934" s="6" t="s">
        <v>8328</v>
      </c>
      <c r="B934" s="6" t="s">
        <v>8224</v>
      </c>
      <c r="C934" s="6" t="str">
        <f>VLOOKUP($B934,'Supplimental Sources'!$I$7:$K$27,2,0)</f>
        <v>United States</v>
      </c>
      <c r="D934" s="6" t="str">
        <f>VLOOKUP($B934,'Supplimental Sources'!$I$7:$K$27,3,0)</f>
        <v>United States</v>
      </c>
      <c r="E934" s="6" t="s">
        <v>8384</v>
      </c>
      <c r="F934" s="6" t="s">
        <v>8373</v>
      </c>
      <c r="G934" s="6">
        <v>920</v>
      </c>
      <c r="H934" s="29">
        <v>5500</v>
      </c>
      <c r="I934" s="29">
        <v>0</v>
      </c>
      <c r="J934" s="28">
        <v>30.041666666671517</v>
      </c>
      <c r="K934" s="6">
        <v>0</v>
      </c>
      <c r="M934" s="6" t="str">
        <f>VLOOKUP($G934,Data!$A:$F,6,0)</f>
        <v>failed</v>
      </c>
      <c r="N934" s="6"/>
      <c r="O934" s="6"/>
    </row>
    <row r="935" spans="1:15" x14ac:dyDescent="0.45">
      <c r="A935" s="6" t="s">
        <v>8328</v>
      </c>
      <c r="B935" s="6" t="s">
        <v>8224</v>
      </c>
      <c r="C935" s="6" t="str">
        <f>VLOOKUP($B935,'Supplimental Sources'!$I$7:$K$27,2,0)</f>
        <v>United States</v>
      </c>
      <c r="D935" s="6" t="str">
        <f>VLOOKUP($B935,'Supplimental Sources'!$I$7:$K$27,3,0)</f>
        <v>United States</v>
      </c>
      <c r="E935" s="6" t="s">
        <v>8382</v>
      </c>
      <c r="F935" s="6" t="s">
        <v>8373</v>
      </c>
      <c r="G935" s="6">
        <v>921</v>
      </c>
      <c r="H935" s="29">
        <v>15000</v>
      </c>
      <c r="I935" s="29">
        <v>4635</v>
      </c>
      <c r="J935" s="28">
        <v>42.041666666664241</v>
      </c>
      <c r="K935" s="6">
        <v>20</v>
      </c>
      <c r="M935" s="6" t="str">
        <f>VLOOKUP($G935,Data!$A:$F,6,0)</f>
        <v>failed</v>
      </c>
      <c r="N935" s="6"/>
      <c r="O935" s="6"/>
    </row>
    <row r="936" spans="1:15" x14ac:dyDescent="0.45">
      <c r="A936" s="6" t="s">
        <v>8328</v>
      </c>
      <c r="B936" s="6" t="s">
        <v>8224</v>
      </c>
      <c r="C936" s="6" t="str">
        <f>VLOOKUP($B936,'Supplimental Sources'!$I$7:$K$27,2,0)</f>
        <v>United States</v>
      </c>
      <c r="D936" s="6" t="str">
        <f>VLOOKUP($B936,'Supplimental Sources'!$I$7:$K$27,3,0)</f>
        <v>United States</v>
      </c>
      <c r="E936" s="6" t="s">
        <v>8385</v>
      </c>
      <c r="F936" s="6" t="s">
        <v>8371</v>
      </c>
      <c r="G936" s="6">
        <v>922</v>
      </c>
      <c r="H936" s="29">
        <v>27000</v>
      </c>
      <c r="I936" s="29">
        <v>5680</v>
      </c>
      <c r="J936" s="28">
        <v>35</v>
      </c>
      <c r="K936" s="6">
        <v>30</v>
      </c>
      <c r="M936" s="6" t="str">
        <f>VLOOKUP($G936,Data!$A:$F,6,0)</f>
        <v>failed</v>
      </c>
      <c r="N936" s="6"/>
      <c r="O936" s="6"/>
    </row>
    <row r="937" spans="1:15" x14ac:dyDescent="0.45">
      <c r="A937" s="6" t="s">
        <v>8328</v>
      </c>
      <c r="B937" s="6" t="s">
        <v>8224</v>
      </c>
      <c r="C937" s="6" t="str">
        <f>VLOOKUP($B937,'Supplimental Sources'!$I$7:$K$27,2,0)</f>
        <v>United States</v>
      </c>
      <c r="D937" s="6" t="str">
        <f>VLOOKUP($B937,'Supplimental Sources'!$I$7:$K$27,3,0)</f>
        <v>United States</v>
      </c>
      <c r="E937" s="6" t="s">
        <v>8385</v>
      </c>
      <c r="F937" s="6" t="s">
        <v>8373</v>
      </c>
      <c r="G937" s="6">
        <v>923</v>
      </c>
      <c r="H937" s="29">
        <v>15000</v>
      </c>
      <c r="I937" s="29">
        <v>330</v>
      </c>
      <c r="J937" s="28">
        <v>30.041666666671517</v>
      </c>
      <c r="K937" s="6">
        <v>6</v>
      </c>
      <c r="M937" s="6" t="str">
        <f>VLOOKUP($G937,Data!$A:$F,6,0)</f>
        <v>failed</v>
      </c>
      <c r="N937" s="6"/>
      <c r="O937" s="6"/>
    </row>
    <row r="938" spans="1:15" x14ac:dyDescent="0.45">
      <c r="A938" s="6" t="s">
        <v>8328</v>
      </c>
      <c r="B938" s="6" t="s">
        <v>8224</v>
      </c>
      <c r="C938" s="6" t="str">
        <f>VLOOKUP($B938,'Supplimental Sources'!$I$7:$K$27,2,0)</f>
        <v>United States</v>
      </c>
      <c r="D938" s="6" t="str">
        <f>VLOOKUP($B938,'Supplimental Sources'!$I$7:$K$27,3,0)</f>
        <v>United States</v>
      </c>
      <c r="E938" s="6" t="s">
        <v>8384</v>
      </c>
      <c r="F938" s="6" t="s">
        <v>8376</v>
      </c>
      <c r="G938" s="6">
        <v>924</v>
      </c>
      <c r="H938" s="29">
        <v>3000</v>
      </c>
      <c r="I938" s="29">
        <v>327</v>
      </c>
      <c r="J938" s="28">
        <v>30</v>
      </c>
      <c r="K938" s="6">
        <v>15</v>
      </c>
      <c r="M938" s="6" t="str">
        <f>VLOOKUP($G938,Data!$A:$F,6,0)</f>
        <v>failed</v>
      </c>
      <c r="N938" s="6"/>
      <c r="O938" s="6"/>
    </row>
    <row r="939" spans="1:15" x14ac:dyDescent="0.45">
      <c r="A939" s="6" t="s">
        <v>8328</v>
      </c>
      <c r="B939" s="6" t="s">
        <v>8224</v>
      </c>
      <c r="C939" s="6" t="str">
        <f>VLOOKUP($B939,'Supplimental Sources'!$I$7:$K$27,2,0)</f>
        <v>United States</v>
      </c>
      <c r="D939" s="6" t="str">
        <f>VLOOKUP($B939,'Supplimental Sources'!$I$7:$K$27,3,0)</f>
        <v>United States</v>
      </c>
      <c r="E939" s="6" t="s">
        <v>8384</v>
      </c>
      <c r="F939" s="6" t="s">
        <v>8373</v>
      </c>
      <c r="G939" s="6">
        <v>925</v>
      </c>
      <c r="H939" s="29">
        <v>6000</v>
      </c>
      <c r="I939" s="29">
        <v>160</v>
      </c>
      <c r="J939" s="28">
        <v>30.041666666664241</v>
      </c>
      <c r="K939" s="6">
        <v>5</v>
      </c>
      <c r="M939" s="6" t="str">
        <f>VLOOKUP($G939,Data!$A:$F,6,0)</f>
        <v>failed</v>
      </c>
      <c r="N939" s="6"/>
      <c r="O939" s="6"/>
    </row>
    <row r="940" spans="1:15" x14ac:dyDescent="0.45">
      <c r="A940" s="6" t="s">
        <v>8328</v>
      </c>
      <c r="B940" s="6" t="s">
        <v>8224</v>
      </c>
      <c r="C940" s="6" t="str">
        <f>VLOOKUP($B940,'Supplimental Sources'!$I$7:$K$27,2,0)</f>
        <v>United States</v>
      </c>
      <c r="D940" s="6" t="str">
        <f>VLOOKUP($B940,'Supplimental Sources'!$I$7:$K$27,3,0)</f>
        <v>United States</v>
      </c>
      <c r="E940" s="6" t="s">
        <v>8375</v>
      </c>
      <c r="F940" s="6" t="s">
        <v>8380</v>
      </c>
      <c r="G940" s="6">
        <v>926</v>
      </c>
      <c r="H940" s="29">
        <v>7000</v>
      </c>
      <c r="I940" s="29">
        <v>0</v>
      </c>
      <c r="J940" s="28">
        <v>29.924421296294895</v>
      </c>
      <c r="K940" s="6">
        <v>0</v>
      </c>
      <c r="M940" s="6" t="str">
        <f>VLOOKUP($G940,Data!$A:$F,6,0)</f>
        <v>failed</v>
      </c>
      <c r="N940" s="6"/>
      <c r="O940" s="6"/>
    </row>
    <row r="941" spans="1:15" x14ac:dyDescent="0.45">
      <c r="A941" s="6" t="s">
        <v>8328</v>
      </c>
      <c r="B941" s="6" t="s">
        <v>8224</v>
      </c>
      <c r="C941" s="6" t="str">
        <f>VLOOKUP($B941,'Supplimental Sources'!$I$7:$K$27,2,0)</f>
        <v>United States</v>
      </c>
      <c r="D941" s="6" t="str">
        <f>VLOOKUP($B941,'Supplimental Sources'!$I$7:$K$27,3,0)</f>
        <v>United States</v>
      </c>
      <c r="E941" s="6" t="s">
        <v>8383</v>
      </c>
      <c r="F941" s="6" t="s">
        <v>8379</v>
      </c>
      <c r="G941" s="6">
        <v>927</v>
      </c>
      <c r="H941" s="29">
        <v>20000</v>
      </c>
      <c r="I941" s="29">
        <v>0</v>
      </c>
      <c r="J941" s="28">
        <v>30</v>
      </c>
      <c r="K941" s="6">
        <v>0</v>
      </c>
      <c r="M941" s="6" t="str">
        <f>VLOOKUP($G941,Data!$A:$F,6,0)</f>
        <v>failed</v>
      </c>
      <c r="N941" s="6"/>
      <c r="O941" s="6"/>
    </row>
    <row r="942" spans="1:15" x14ac:dyDescent="0.45">
      <c r="A942" s="6" t="s">
        <v>8328</v>
      </c>
      <c r="B942" s="6" t="s">
        <v>8224</v>
      </c>
      <c r="C942" s="6" t="str">
        <f>VLOOKUP($B942,'Supplimental Sources'!$I$7:$K$27,2,0)</f>
        <v>United States</v>
      </c>
      <c r="D942" s="6" t="str">
        <f>VLOOKUP($B942,'Supplimental Sources'!$I$7:$K$27,3,0)</f>
        <v>United States</v>
      </c>
      <c r="E942" s="6" t="s">
        <v>8383</v>
      </c>
      <c r="F942" s="6" t="s">
        <v>8372</v>
      </c>
      <c r="G942" s="6">
        <v>928</v>
      </c>
      <c r="H942" s="29">
        <v>14500</v>
      </c>
      <c r="I942" s="29">
        <v>1575</v>
      </c>
      <c r="J942" s="28">
        <v>50.137581018519995</v>
      </c>
      <c r="K942" s="6">
        <v>28</v>
      </c>
      <c r="M942" s="6" t="str">
        <f>VLOOKUP($G942,Data!$A:$F,6,0)</f>
        <v>failed</v>
      </c>
      <c r="N942" s="6"/>
      <c r="O942" s="6"/>
    </row>
    <row r="943" spans="1:15" x14ac:dyDescent="0.45">
      <c r="A943" s="6" t="s">
        <v>8328</v>
      </c>
      <c r="B943" s="6" t="s">
        <v>8224</v>
      </c>
      <c r="C943" s="6" t="str">
        <f>VLOOKUP($B943,'Supplimental Sources'!$I$7:$K$27,2,0)</f>
        <v>United States</v>
      </c>
      <c r="D943" s="6" t="str">
        <f>VLOOKUP($B943,'Supplimental Sources'!$I$7:$K$27,3,0)</f>
        <v>United States</v>
      </c>
      <c r="E943" s="6" t="s">
        <v>8383</v>
      </c>
      <c r="F943" s="6" t="s">
        <v>8378</v>
      </c>
      <c r="G943" s="6">
        <v>929</v>
      </c>
      <c r="H943" s="29">
        <v>500</v>
      </c>
      <c r="I943" s="29">
        <v>0</v>
      </c>
      <c r="J943" s="28">
        <v>29.958333333335759</v>
      </c>
      <c r="K943" s="6">
        <v>0</v>
      </c>
      <c r="M943" s="6" t="str">
        <f>VLOOKUP($G943,Data!$A:$F,6,0)</f>
        <v>failed</v>
      </c>
      <c r="N943" s="6"/>
      <c r="O943" s="6"/>
    </row>
    <row r="944" spans="1:15" x14ac:dyDescent="0.45">
      <c r="A944" s="6" t="s">
        <v>8328</v>
      </c>
      <c r="B944" s="6" t="s">
        <v>8224</v>
      </c>
      <c r="C944" s="6" t="str">
        <f>VLOOKUP($B944,'Supplimental Sources'!$I$7:$K$27,2,0)</f>
        <v>United States</v>
      </c>
      <c r="D944" s="6" t="str">
        <f>VLOOKUP($B944,'Supplimental Sources'!$I$7:$K$27,3,0)</f>
        <v>United States</v>
      </c>
      <c r="E944" s="6" t="s">
        <v>8375</v>
      </c>
      <c r="F944" s="6" t="s">
        <v>8369</v>
      </c>
      <c r="G944" s="6">
        <v>930</v>
      </c>
      <c r="H944" s="29">
        <v>900</v>
      </c>
      <c r="I944" s="29">
        <v>345</v>
      </c>
      <c r="J944" s="28">
        <v>41.981643518520286</v>
      </c>
      <c r="K944" s="6">
        <v>5</v>
      </c>
      <c r="M944" s="6" t="str">
        <f>VLOOKUP($G944,Data!$A:$F,6,0)</f>
        <v>failed</v>
      </c>
      <c r="N944" s="6"/>
      <c r="O944" s="6"/>
    </row>
    <row r="945" spans="1:15" x14ac:dyDescent="0.45">
      <c r="A945" s="6" t="s">
        <v>8328</v>
      </c>
      <c r="B945" s="6" t="s">
        <v>8225</v>
      </c>
      <c r="C945" s="6" t="str">
        <f>VLOOKUP($B945,'Supplimental Sources'!$I$7:$K$27,2,0)</f>
        <v>United Kingdom</v>
      </c>
      <c r="D945" s="6" t="str">
        <f>VLOOKUP($B945,'Supplimental Sources'!$I$7:$K$27,3,0)</f>
        <v>United Kingdom</v>
      </c>
      <c r="E945" s="6" t="s">
        <v>8385</v>
      </c>
      <c r="F945" s="6" t="s">
        <v>8377</v>
      </c>
      <c r="G945" s="6">
        <v>931</v>
      </c>
      <c r="H945" s="29">
        <v>2000</v>
      </c>
      <c r="I945" s="29">
        <v>131</v>
      </c>
      <c r="J945" s="28">
        <v>34.556689814809943</v>
      </c>
      <c r="K945" s="6">
        <v>7</v>
      </c>
      <c r="M945" s="6" t="str">
        <f>VLOOKUP($G945,Data!$A:$F,6,0)</f>
        <v>failed</v>
      </c>
      <c r="N945" s="6"/>
      <c r="O945" s="6"/>
    </row>
    <row r="946" spans="1:15" x14ac:dyDescent="0.45">
      <c r="A946" s="6" t="s">
        <v>8328</v>
      </c>
      <c r="B946" s="6" t="s">
        <v>8224</v>
      </c>
      <c r="C946" s="6" t="str">
        <f>VLOOKUP($B946,'Supplimental Sources'!$I$7:$K$27,2,0)</f>
        <v>United States</v>
      </c>
      <c r="D946" s="6" t="str">
        <f>VLOOKUP($B946,'Supplimental Sources'!$I$7:$K$27,3,0)</f>
        <v>United States</v>
      </c>
      <c r="E946" s="6" t="s">
        <v>8384</v>
      </c>
      <c r="F946" s="6" t="s">
        <v>8377</v>
      </c>
      <c r="G946" s="6">
        <v>932</v>
      </c>
      <c r="H946" s="29">
        <v>9500</v>
      </c>
      <c r="I946" s="29">
        <v>1381</v>
      </c>
      <c r="J946" s="28">
        <v>44.958333333335759</v>
      </c>
      <c r="K946" s="6">
        <v>30</v>
      </c>
      <c r="M946" s="6" t="str">
        <f>VLOOKUP($G946,Data!$A:$F,6,0)</f>
        <v>failed</v>
      </c>
      <c r="N946" s="6"/>
      <c r="O946" s="6"/>
    </row>
    <row r="947" spans="1:15" x14ac:dyDescent="0.45">
      <c r="A947" s="6" t="s">
        <v>8328</v>
      </c>
      <c r="B947" s="6" t="s">
        <v>8224</v>
      </c>
      <c r="C947" s="6" t="str">
        <f>VLOOKUP($B947,'Supplimental Sources'!$I$7:$K$27,2,0)</f>
        <v>United States</v>
      </c>
      <c r="D947" s="6" t="str">
        <f>VLOOKUP($B947,'Supplimental Sources'!$I$7:$K$27,3,0)</f>
        <v>United States</v>
      </c>
      <c r="E947" s="6" t="s">
        <v>8385</v>
      </c>
      <c r="F947" s="6" t="s">
        <v>8378</v>
      </c>
      <c r="G947" s="6">
        <v>933</v>
      </c>
      <c r="H947" s="29">
        <v>2000</v>
      </c>
      <c r="I947" s="29">
        <v>120</v>
      </c>
      <c r="J947" s="28">
        <v>60</v>
      </c>
      <c r="K947" s="6">
        <v>2</v>
      </c>
      <c r="M947" s="6" t="str">
        <f>VLOOKUP($G947,Data!$A:$F,6,0)</f>
        <v>failed</v>
      </c>
      <c r="N947" s="6"/>
      <c r="O947" s="6"/>
    </row>
    <row r="948" spans="1:15" x14ac:dyDescent="0.45">
      <c r="A948" s="6" t="s">
        <v>8328</v>
      </c>
      <c r="B948" s="6" t="s">
        <v>8229</v>
      </c>
      <c r="C948" s="6" t="str">
        <f>VLOOKUP($B948,'Supplimental Sources'!$I$7:$K$27,2,0)</f>
        <v>Canada</v>
      </c>
      <c r="D948" s="6" t="str">
        <f>VLOOKUP($B948,'Supplimental Sources'!$I$7:$K$27,3,0)</f>
        <v>Canada</v>
      </c>
      <c r="E948" s="6" t="s">
        <v>8385</v>
      </c>
      <c r="F948" s="6" t="s">
        <v>8379</v>
      </c>
      <c r="G948" s="6">
        <v>934</v>
      </c>
      <c r="H948" s="29">
        <v>5000</v>
      </c>
      <c r="I948" s="29">
        <v>1520</v>
      </c>
      <c r="J948" s="28">
        <v>29.51291666666657</v>
      </c>
      <c r="K948" s="6">
        <v>30</v>
      </c>
      <c r="M948" s="6" t="str">
        <f>VLOOKUP($G948,Data!$A:$F,6,0)</f>
        <v>failed</v>
      </c>
      <c r="N948" s="6"/>
      <c r="O948" s="6"/>
    </row>
    <row r="949" spans="1:15" x14ac:dyDescent="0.45">
      <c r="A949" s="6" t="s">
        <v>8328</v>
      </c>
      <c r="B949" s="6" t="s">
        <v>8224</v>
      </c>
      <c r="C949" s="6" t="str">
        <f>VLOOKUP($B949,'Supplimental Sources'!$I$7:$K$27,2,0)</f>
        <v>United States</v>
      </c>
      <c r="D949" s="6" t="str">
        <f>VLOOKUP($B949,'Supplimental Sources'!$I$7:$K$27,3,0)</f>
        <v>United States</v>
      </c>
      <c r="E949" s="6" t="s">
        <v>8386</v>
      </c>
      <c r="F949" s="6" t="s">
        <v>8381</v>
      </c>
      <c r="G949" s="6">
        <v>935</v>
      </c>
      <c r="H949" s="29">
        <v>3500</v>
      </c>
      <c r="I949" s="29">
        <v>50</v>
      </c>
      <c r="J949" s="28">
        <v>30</v>
      </c>
      <c r="K949" s="6">
        <v>2</v>
      </c>
      <c r="M949" s="6" t="str">
        <f>VLOOKUP($G949,Data!$A:$F,6,0)</f>
        <v>failed</v>
      </c>
      <c r="N949" s="6"/>
      <c r="O949" s="6"/>
    </row>
    <row r="950" spans="1:15" x14ac:dyDescent="0.45">
      <c r="A950" s="6" t="s">
        <v>8328</v>
      </c>
      <c r="B950" s="6" t="s">
        <v>8224</v>
      </c>
      <c r="C950" s="6" t="str">
        <f>VLOOKUP($B950,'Supplimental Sources'!$I$7:$K$27,2,0)</f>
        <v>United States</v>
      </c>
      <c r="D950" s="6" t="str">
        <f>VLOOKUP($B950,'Supplimental Sources'!$I$7:$K$27,3,0)</f>
        <v>United States</v>
      </c>
      <c r="E950" s="6" t="s">
        <v>8382</v>
      </c>
      <c r="F950" s="6" t="s">
        <v>8381</v>
      </c>
      <c r="G950" s="6">
        <v>936</v>
      </c>
      <c r="H950" s="29">
        <v>1400</v>
      </c>
      <c r="I950" s="29">
        <v>0</v>
      </c>
      <c r="J950" s="28">
        <v>43.809155092596484</v>
      </c>
      <c r="K950" s="6">
        <v>0</v>
      </c>
      <c r="M950" s="6" t="str">
        <f>VLOOKUP($G950,Data!$A:$F,6,0)</f>
        <v>failed</v>
      </c>
      <c r="N950" s="6"/>
      <c r="O950" s="6"/>
    </row>
    <row r="951" spans="1:15" x14ac:dyDescent="0.45">
      <c r="A951" s="6" t="s">
        <v>8328</v>
      </c>
      <c r="B951" s="6" t="s">
        <v>8224</v>
      </c>
      <c r="C951" s="6" t="str">
        <f>VLOOKUP($B951,'Supplimental Sources'!$I$7:$K$27,2,0)</f>
        <v>United States</v>
      </c>
      <c r="D951" s="6" t="str">
        <f>VLOOKUP($B951,'Supplimental Sources'!$I$7:$K$27,3,0)</f>
        <v>United States</v>
      </c>
      <c r="E951" s="6" t="s">
        <v>8384</v>
      </c>
      <c r="F951" s="6" t="s">
        <v>8373</v>
      </c>
      <c r="G951" s="6">
        <v>937</v>
      </c>
      <c r="H951" s="29">
        <v>3500</v>
      </c>
      <c r="I951" s="29">
        <v>40</v>
      </c>
      <c r="J951" s="28">
        <v>30.041666666664241</v>
      </c>
      <c r="K951" s="6">
        <v>2</v>
      </c>
      <c r="M951" s="6" t="str">
        <f>VLOOKUP($G951,Data!$A:$F,6,0)</f>
        <v>failed</v>
      </c>
      <c r="N951" s="6"/>
      <c r="O951" s="6"/>
    </row>
    <row r="952" spans="1:15" x14ac:dyDescent="0.45">
      <c r="A952" s="6" t="s">
        <v>8328</v>
      </c>
      <c r="B952" s="6" t="s">
        <v>8224</v>
      </c>
      <c r="C952" s="6" t="str">
        <f>VLOOKUP($B952,'Supplimental Sources'!$I$7:$K$27,2,0)</f>
        <v>United States</v>
      </c>
      <c r="D952" s="6" t="str">
        <f>VLOOKUP($B952,'Supplimental Sources'!$I$7:$K$27,3,0)</f>
        <v>United States</v>
      </c>
      <c r="E952" s="6" t="s">
        <v>8383</v>
      </c>
      <c r="F952" s="6" t="s">
        <v>8371</v>
      </c>
      <c r="G952" s="6">
        <v>938</v>
      </c>
      <c r="H952" s="29">
        <v>7000</v>
      </c>
      <c r="I952" s="29">
        <v>25</v>
      </c>
      <c r="J952" s="28">
        <v>30</v>
      </c>
      <c r="K952" s="6">
        <v>1</v>
      </c>
      <c r="M952" s="6" t="str">
        <f>VLOOKUP($G952,Data!$A:$F,6,0)</f>
        <v>failed</v>
      </c>
      <c r="N952" s="6"/>
      <c r="O952" s="6"/>
    </row>
    <row r="953" spans="1:15" x14ac:dyDescent="0.45">
      <c r="A953" s="6" t="s">
        <v>8328</v>
      </c>
      <c r="B953" s="6" t="s">
        <v>8224</v>
      </c>
      <c r="C953" s="6" t="str">
        <f>VLOOKUP($B953,'Supplimental Sources'!$I$7:$K$27,2,0)</f>
        <v>United States</v>
      </c>
      <c r="D953" s="6" t="str">
        <f>VLOOKUP($B953,'Supplimental Sources'!$I$7:$K$27,3,0)</f>
        <v>United States</v>
      </c>
      <c r="E953" s="6" t="s">
        <v>8384</v>
      </c>
      <c r="F953" s="6" t="s">
        <v>8369</v>
      </c>
      <c r="G953" s="6">
        <v>939</v>
      </c>
      <c r="H953" s="29">
        <v>2750</v>
      </c>
      <c r="I953" s="29">
        <v>40</v>
      </c>
      <c r="J953" s="28">
        <v>39.068773148144828</v>
      </c>
      <c r="K953" s="6">
        <v>2</v>
      </c>
      <c r="M953" s="6" t="str">
        <f>VLOOKUP($G953,Data!$A:$F,6,0)</f>
        <v>failed</v>
      </c>
      <c r="N953" s="6"/>
      <c r="O953" s="6"/>
    </row>
    <row r="954" spans="1:15" x14ac:dyDescent="0.45">
      <c r="A954" s="6" t="s">
        <v>8321</v>
      </c>
      <c r="B954" s="6" t="s">
        <v>8224</v>
      </c>
      <c r="C954" s="6" t="str">
        <f>VLOOKUP($B954,'Supplimental Sources'!$I$7:$K$27,2,0)</f>
        <v>United States</v>
      </c>
      <c r="D954" s="6" t="str">
        <f>VLOOKUP($B954,'Supplimental Sources'!$I$7:$K$27,3,0)</f>
        <v>United States</v>
      </c>
      <c r="E954" s="6" t="s">
        <v>8386</v>
      </c>
      <c r="F954" s="6" t="s">
        <v>8380</v>
      </c>
      <c r="G954" s="6">
        <v>940</v>
      </c>
      <c r="H954" s="29">
        <v>9000</v>
      </c>
      <c r="I954" s="29">
        <v>1544</v>
      </c>
      <c r="J954" s="28">
        <v>45</v>
      </c>
      <c r="K954" s="6">
        <v>14</v>
      </c>
      <c r="M954" s="6" t="str">
        <f>VLOOKUP($G954,Data!$A:$F,6,0)</f>
        <v>failed</v>
      </c>
      <c r="N954" s="6"/>
      <c r="O954" s="6"/>
    </row>
    <row r="955" spans="1:15" x14ac:dyDescent="0.45">
      <c r="A955" s="6" t="s">
        <v>8321</v>
      </c>
      <c r="B955" s="6" t="s">
        <v>8224</v>
      </c>
      <c r="C955" s="6" t="str">
        <f>VLOOKUP($B955,'Supplimental Sources'!$I$7:$K$27,2,0)</f>
        <v>United States</v>
      </c>
      <c r="D955" s="6" t="str">
        <f>VLOOKUP($B955,'Supplimental Sources'!$I$7:$K$27,3,0)</f>
        <v>United States</v>
      </c>
      <c r="E955" s="6" t="s">
        <v>8388</v>
      </c>
      <c r="F955" s="6" t="s">
        <v>8376</v>
      </c>
      <c r="G955" s="6">
        <v>941</v>
      </c>
      <c r="H955" s="29">
        <v>50000</v>
      </c>
      <c r="I955" s="29">
        <v>1161</v>
      </c>
      <c r="J955" s="28">
        <v>30</v>
      </c>
      <c r="K955" s="6">
        <v>31</v>
      </c>
      <c r="M955" s="6" t="str">
        <f>VLOOKUP($G955,Data!$A:$F,6,0)</f>
        <v>failed</v>
      </c>
      <c r="N955" s="6"/>
      <c r="O955" s="6"/>
    </row>
    <row r="956" spans="1:15" x14ac:dyDescent="0.45">
      <c r="A956" s="6" t="s">
        <v>8321</v>
      </c>
      <c r="B956" s="6" t="s">
        <v>8224</v>
      </c>
      <c r="C956" s="6" t="str">
        <f>VLOOKUP($B956,'Supplimental Sources'!$I$7:$K$27,2,0)</f>
        <v>United States</v>
      </c>
      <c r="D956" s="6" t="str">
        <f>VLOOKUP($B956,'Supplimental Sources'!$I$7:$K$27,3,0)</f>
        <v>United States</v>
      </c>
      <c r="E956" s="6" t="s">
        <v>8387</v>
      </c>
      <c r="F956" s="6" t="s">
        <v>8376</v>
      </c>
      <c r="G956" s="6">
        <v>942</v>
      </c>
      <c r="H956" s="29">
        <v>7500</v>
      </c>
      <c r="I956" s="29">
        <v>668</v>
      </c>
      <c r="J956" s="28">
        <v>36</v>
      </c>
      <c r="K956" s="6">
        <v>16</v>
      </c>
      <c r="M956" s="6" t="str">
        <f>VLOOKUP($G956,Data!$A:$F,6,0)</f>
        <v>failed</v>
      </c>
      <c r="N956" s="6"/>
      <c r="O956" s="6"/>
    </row>
    <row r="957" spans="1:15" x14ac:dyDescent="0.45">
      <c r="A957" s="6" t="s">
        <v>8321</v>
      </c>
      <c r="B957" s="6" t="s">
        <v>8224</v>
      </c>
      <c r="C957" s="6" t="str">
        <f>VLOOKUP($B957,'Supplimental Sources'!$I$7:$K$27,2,0)</f>
        <v>United States</v>
      </c>
      <c r="D957" s="6" t="str">
        <f>VLOOKUP($B957,'Supplimental Sources'!$I$7:$K$27,3,0)</f>
        <v>United States</v>
      </c>
      <c r="E957" s="6" t="s">
        <v>8387</v>
      </c>
      <c r="F957" s="6" t="s">
        <v>8373</v>
      </c>
      <c r="G957" s="6">
        <v>943</v>
      </c>
      <c r="H957" s="29">
        <v>3000</v>
      </c>
      <c r="I957" s="29">
        <v>289</v>
      </c>
      <c r="J957" s="28">
        <v>30.041666666656965</v>
      </c>
      <c r="K957" s="6">
        <v>12</v>
      </c>
      <c r="M957" s="6" t="str">
        <f>VLOOKUP($G957,Data!$A:$F,6,0)</f>
        <v>failed</v>
      </c>
      <c r="N957" s="6"/>
      <c r="O957" s="6"/>
    </row>
    <row r="958" spans="1:15" x14ac:dyDescent="0.45">
      <c r="A958" s="6" t="s">
        <v>8321</v>
      </c>
      <c r="B958" s="6" t="s">
        <v>8224</v>
      </c>
      <c r="C958" s="6" t="str">
        <f>VLOOKUP($B958,'Supplimental Sources'!$I$7:$K$27,2,0)</f>
        <v>United States</v>
      </c>
      <c r="D958" s="6" t="str">
        <f>VLOOKUP($B958,'Supplimental Sources'!$I$7:$K$27,3,0)</f>
        <v>United States</v>
      </c>
      <c r="E958" s="6" t="s">
        <v>8387</v>
      </c>
      <c r="F958" s="6" t="s">
        <v>8378</v>
      </c>
      <c r="G958" s="6">
        <v>944</v>
      </c>
      <c r="H958" s="29">
        <v>50000</v>
      </c>
      <c r="I958" s="29">
        <v>6663</v>
      </c>
      <c r="J958" s="28">
        <v>33.999421296291985</v>
      </c>
      <c r="K958" s="6">
        <v>96</v>
      </c>
      <c r="M958" s="6" t="str">
        <f>VLOOKUP($G958,Data!$A:$F,6,0)</f>
        <v>failed</v>
      </c>
      <c r="N958" s="6"/>
      <c r="O958" s="6"/>
    </row>
    <row r="959" spans="1:15" x14ac:dyDescent="0.45">
      <c r="A959" s="6" t="s">
        <v>8321</v>
      </c>
      <c r="B959" s="6" t="s">
        <v>8230</v>
      </c>
      <c r="C959" s="6" t="str">
        <f>VLOOKUP($B959,'Supplimental Sources'!$I$7:$K$27,2,0)</f>
        <v>France</v>
      </c>
      <c r="D959" s="6" t="str">
        <f>VLOOKUP($B959,'Supplimental Sources'!$I$7:$K$27,3,0)</f>
        <v>European Union</v>
      </c>
      <c r="E959" s="6" t="s">
        <v>8387</v>
      </c>
      <c r="F959" s="6" t="s">
        <v>8381</v>
      </c>
      <c r="G959" s="6">
        <v>945</v>
      </c>
      <c r="H959" s="29">
        <v>100000</v>
      </c>
      <c r="I959" s="29">
        <v>2484</v>
      </c>
      <c r="J959" s="28">
        <v>52.12631944444729</v>
      </c>
      <c r="K959" s="6">
        <v>16</v>
      </c>
      <c r="M959" s="6" t="str">
        <f>VLOOKUP($G959,Data!$A:$F,6,0)</f>
        <v>failed</v>
      </c>
      <c r="N959" s="6"/>
      <c r="O959" s="6"/>
    </row>
    <row r="960" spans="1:15" x14ac:dyDescent="0.45">
      <c r="A960" s="6" t="s">
        <v>8321</v>
      </c>
      <c r="B960" s="6" t="s">
        <v>8224</v>
      </c>
      <c r="C960" s="6" t="str">
        <f>VLOOKUP($B960,'Supplimental Sources'!$I$7:$K$27,2,0)</f>
        <v>United States</v>
      </c>
      <c r="D960" s="6" t="str">
        <f>VLOOKUP($B960,'Supplimental Sources'!$I$7:$K$27,3,0)</f>
        <v>United States</v>
      </c>
      <c r="E960" s="6" t="s">
        <v>8387</v>
      </c>
      <c r="F960" s="6" t="s">
        <v>8371</v>
      </c>
      <c r="G960" s="6">
        <v>946</v>
      </c>
      <c r="H960" s="29">
        <v>15000</v>
      </c>
      <c r="I960" s="29">
        <v>286</v>
      </c>
      <c r="J960" s="28">
        <v>30</v>
      </c>
      <c r="K960" s="6">
        <v>5</v>
      </c>
      <c r="M960" s="6" t="str">
        <f>VLOOKUP($G960,Data!$A:$F,6,0)</f>
        <v>failed</v>
      </c>
      <c r="N960" s="6"/>
      <c r="O960" s="6"/>
    </row>
    <row r="961" spans="1:15" x14ac:dyDescent="0.45">
      <c r="A961" s="6" t="s">
        <v>8321</v>
      </c>
      <c r="B961" s="6" t="s">
        <v>8224</v>
      </c>
      <c r="C961" s="6" t="str">
        <f>VLOOKUP($B961,'Supplimental Sources'!$I$7:$K$27,2,0)</f>
        <v>United States</v>
      </c>
      <c r="D961" s="6" t="str">
        <f>VLOOKUP($B961,'Supplimental Sources'!$I$7:$K$27,3,0)</f>
        <v>United States</v>
      </c>
      <c r="E961" s="6" t="s">
        <v>8387</v>
      </c>
      <c r="F961" s="6" t="s">
        <v>8369</v>
      </c>
      <c r="G961" s="6">
        <v>947</v>
      </c>
      <c r="H961" s="29">
        <v>850</v>
      </c>
      <c r="I961" s="29">
        <v>0</v>
      </c>
      <c r="J961" s="28">
        <v>60</v>
      </c>
      <c r="K961" s="6">
        <v>0</v>
      </c>
      <c r="M961" s="6" t="str">
        <f>VLOOKUP($G961,Data!$A:$F,6,0)</f>
        <v>failed</v>
      </c>
      <c r="N961" s="6"/>
      <c r="O961" s="6"/>
    </row>
    <row r="962" spans="1:15" x14ac:dyDescent="0.45">
      <c r="A962" s="6" t="s">
        <v>8321</v>
      </c>
      <c r="B962" s="6" t="s">
        <v>8233</v>
      </c>
      <c r="C962" s="6" t="str">
        <f>VLOOKUP($B962,'Supplimental Sources'!$I$7:$K$27,2,0)</f>
        <v>Netherlands</v>
      </c>
      <c r="D962" s="6" t="str">
        <f>VLOOKUP($B962,'Supplimental Sources'!$I$7:$K$27,3,0)</f>
        <v>European Union</v>
      </c>
      <c r="E962" s="6" t="s">
        <v>8387</v>
      </c>
      <c r="F962" s="6" t="s">
        <v>8377</v>
      </c>
      <c r="G962" s="6">
        <v>948</v>
      </c>
      <c r="H962" s="29">
        <v>4000</v>
      </c>
      <c r="I962" s="29">
        <v>480</v>
      </c>
      <c r="J962" s="28">
        <v>30</v>
      </c>
      <c r="K962" s="6">
        <v>8</v>
      </c>
      <c r="M962" s="6" t="str">
        <f>VLOOKUP($G962,Data!$A:$F,6,0)</f>
        <v>failed</v>
      </c>
      <c r="N962" s="6"/>
      <c r="O962" s="6"/>
    </row>
    <row r="963" spans="1:15" x14ac:dyDescent="0.45">
      <c r="A963" s="6" t="s">
        <v>8321</v>
      </c>
      <c r="B963" s="6" t="s">
        <v>8236</v>
      </c>
      <c r="C963" s="6" t="str">
        <f>VLOOKUP($B963,'Supplimental Sources'!$I$7:$K$27,2,0)</f>
        <v>Germany</v>
      </c>
      <c r="D963" s="6" t="str">
        <f>VLOOKUP($B963,'Supplimental Sources'!$I$7:$K$27,3,0)</f>
        <v>European Union</v>
      </c>
      <c r="E963" s="6" t="s">
        <v>8386</v>
      </c>
      <c r="F963" s="6" t="s">
        <v>8381</v>
      </c>
      <c r="G963" s="6">
        <v>949</v>
      </c>
      <c r="H963" s="29">
        <v>20000</v>
      </c>
      <c r="I963" s="29">
        <v>273</v>
      </c>
      <c r="J963" s="28">
        <v>60</v>
      </c>
      <c r="K963" s="6">
        <v>7</v>
      </c>
      <c r="M963" s="6" t="str">
        <f>VLOOKUP($G963,Data!$A:$F,6,0)</f>
        <v>failed</v>
      </c>
      <c r="N963" s="6"/>
      <c r="O963" s="6"/>
    </row>
    <row r="964" spans="1:15" x14ac:dyDescent="0.45">
      <c r="A964" s="6" t="s">
        <v>8321</v>
      </c>
      <c r="B964" s="6" t="s">
        <v>8229</v>
      </c>
      <c r="C964" s="6" t="str">
        <f>VLOOKUP($B964,'Supplimental Sources'!$I$7:$K$27,2,0)</f>
        <v>Canada</v>
      </c>
      <c r="D964" s="6" t="str">
        <f>VLOOKUP($B964,'Supplimental Sources'!$I$7:$K$27,3,0)</f>
        <v>Canada</v>
      </c>
      <c r="E964" s="6" t="s">
        <v>8386</v>
      </c>
      <c r="F964" s="6" t="s">
        <v>8381</v>
      </c>
      <c r="G964" s="6">
        <v>950</v>
      </c>
      <c r="H964" s="29">
        <v>5000</v>
      </c>
      <c r="I964" s="29">
        <v>1402</v>
      </c>
      <c r="J964" s="28">
        <v>30</v>
      </c>
      <c r="K964" s="6">
        <v>24</v>
      </c>
      <c r="M964" s="6" t="str">
        <f>VLOOKUP($G964,Data!$A:$F,6,0)</f>
        <v>failed</v>
      </c>
      <c r="N964" s="6"/>
      <c r="O964" s="6"/>
    </row>
    <row r="965" spans="1:15" x14ac:dyDescent="0.45">
      <c r="A965" s="6" t="s">
        <v>8321</v>
      </c>
      <c r="B965" s="6" t="s">
        <v>8224</v>
      </c>
      <c r="C965" s="6" t="str">
        <f>VLOOKUP($B965,'Supplimental Sources'!$I$7:$K$27,2,0)</f>
        <v>United States</v>
      </c>
      <c r="D965" s="6" t="str">
        <f>VLOOKUP($B965,'Supplimental Sources'!$I$7:$K$27,3,0)</f>
        <v>United States</v>
      </c>
      <c r="E965" s="6" t="s">
        <v>8387</v>
      </c>
      <c r="F965" s="6" t="s">
        <v>8379</v>
      </c>
      <c r="G965" s="6">
        <v>951</v>
      </c>
      <c r="H965" s="29">
        <v>50000</v>
      </c>
      <c r="I965" s="29">
        <v>19195</v>
      </c>
      <c r="J965" s="28">
        <v>45</v>
      </c>
      <c r="K965" s="6">
        <v>121</v>
      </c>
      <c r="M965" s="6" t="str">
        <f>VLOOKUP($G965,Data!$A:$F,6,0)</f>
        <v>failed</v>
      </c>
      <c r="N965" s="6"/>
      <c r="O965" s="6"/>
    </row>
    <row r="966" spans="1:15" x14ac:dyDescent="0.45">
      <c r="A966" s="6" t="s">
        <v>8321</v>
      </c>
      <c r="B966" s="6" t="s">
        <v>8224</v>
      </c>
      <c r="C966" s="6" t="str">
        <f>VLOOKUP($B966,'Supplimental Sources'!$I$7:$K$27,2,0)</f>
        <v>United States</v>
      </c>
      <c r="D966" s="6" t="str">
        <f>VLOOKUP($B966,'Supplimental Sources'!$I$7:$K$27,3,0)</f>
        <v>United States</v>
      </c>
      <c r="E966" s="6" t="s">
        <v>8387</v>
      </c>
      <c r="F966" s="6" t="s">
        <v>8373</v>
      </c>
      <c r="G966" s="6">
        <v>952</v>
      </c>
      <c r="H966" s="29">
        <v>49000</v>
      </c>
      <c r="I966" s="29">
        <v>19572</v>
      </c>
      <c r="J966" s="28">
        <v>30.041666666656965</v>
      </c>
      <c r="K966" s="6">
        <v>196</v>
      </c>
      <c r="M966" s="6" t="str">
        <f>VLOOKUP($G966,Data!$A:$F,6,0)</f>
        <v>failed</v>
      </c>
      <c r="N966" s="6"/>
      <c r="O966" s="6"/>
    </row>
    <row r="967" spans="1:15" x14ac:dyDescent="0.45">
      <c r="A967" s="6" t="s">
        <v>8321</v>
      </c>
      <c r="B967" s="6" t="s">
        <v>8224</v>
      </c>
      <c r="C967" s="6" t="str">
        <f>VLOOKUP($B967,'Supplimental Sources'!$I$7:$K$27,2,0)</f>
        <v>United States</v>
      </c>
      <c r="D967" s="6" t="str">
        <f>VLOOKUP($B967,'Supplimental Sources'!$I$7:$K$27,3,0)</f>
        <v>United States</v>
      </c>
      <c r="E967" s="6" t="s">
        <v>8385</v>
      </c>
      <c r="F967" s="6" t="s">
        <v>8381</v>
      </c>
      <c r="G967" s="6">
        <v>953</v>
      </c>
      <c r="H967" s="29">
        <v>15000</v>
      </c>
      <c r="I967" s="29">
        <v>126</v>
      </c>
      <c r="J967" s="28">
        <v>30</v>
      </c>
      <c r="K967" s="6">
        <v>5</v>
      </c>
      <c r="M967" s="6" t="str">
        <f>VLOOKUP($G967,Data!$A:$F,6,0)</f>
        <v>failed</v>
      </c>
      <c r="N967" s="6"/>
      <c r="O967" s="6"/>
    </row>
    <row r="968" spans="1:15" x14ac:dyDescent="0.45">
      <c r="A968" s="6" t="s">
        <v>8321</v>
      </c>
      <c r="B968" s="6" t="s">
        <v>8224</v>
      </c>
      <c r="C968" s="6" t="str">
        <f>VLOOKUP($B968,'Supplimental Sources'!$I$7:$K$27,2,0)</f>
        <v>United States</v>
      </c>
      <c r="D968" s="6" t="str">
        <f>VLOOKUP($B968,'Supplimental Sources'!$I$7:$K$27,3,0)</f>
        <v>United States</v>
      </c>
      <c r="E968" s="6" t="s">
        <v>8386</v>
      </c>
      <c r="F968" s="6" t="s">
        <v>8370</v>
      </c>
      <c r="G968" s="6">
        <v>954</v>
      </c>
      <c r="H968" s="29">
        <v>15000</v>
      </c>
      <c r="I968" s="29">
        <v>6511</v>
      </c>
      <c r="J968" s="28">
        <v>42</v>
      </c>
      <c r="K968" s="6">
        <v>73</v>
      </c>
      <c r="M968" s="6" t="str">
        <f>VLOOKUP($G968,Data!$A:$F,6,0)</f>
        <v>failed</v>
      </c>
      <c r="N968" s="6"/>
      <c r="O968" s="6"/>
    </row>
    <row r="969" spans="1:15" x14ac:dyDescent="0.45">
      <c r="A969" s="6" t="s">
        <v>8321</v>
      </c>
      <c r="B969" s="6" t="s">
        <v>8224</v>
      </c>
      <c r="C969" s="6" t="str">
        <f>VLOOKUP($B969,'Supplimental Sources'!$I$7:$K$27,2,0)</f>
        <v>United States</v>
      </c>
      <c r="D969" s="6" t="str">
        <f>VLOOKUP($B969,'Supplimental Sources'!$I$7:$K$27,3,0)</f>
        <v>United States</v>
      </c>
      <c r="E969" s="6" t="s">
        <v>8387</v>
      </c>
      <c r="F969" s="6" t="s">
        <v>8371</v>
      </c>
      <c r="G969" s="6">
        <v>955</v>
      </c>
      <c r="H969" s="29">
        <v>300000</v>
      </c>
      <c r="I969" s="29">
        <v>16984</v>
      </c>
      <c r="J969" s="28">
        <v>40</v>
      </c>
      <c r="K969" s="6">
        <v>93</v>
      </c>
      <c r="M969" s="6" t="str">
        <f>VLOOKUP($G969,Data!$A:$F,6,0)</f>
        <v>failed</v>
      </c>
      <c r="N969" s="6"/>
      <c r="O969" s="6"/>
    </row>
    <row r="970" spans="1:15" x14ac:dyDescent="0.45">
      <c r="A970" s="6" t="s">
        <v>8321</v>
      </c>
      <c r="B970" s="6" t="s">
        <v>8224</v>
      </c>
      <c r="C970" s="6" t="str">
        <f>VLOOKUP($B970,'Supplimental Sources'!$I$7:$K$27,2,0)</f>
        <v>United States</v>
      </c>
      <c r="D970" s="6" t="str">
        <f>VLOOKUP($B970,'Supplimental Sources'!$I$7:$K$27,3,0)</f>
        <v>United States</v>
      </c>
      <c r="E970" s="6" t="s">
        <v>8386</v>
      </c>
      <c r="F970" s="6" t="s">
        <v>8377</v>
      </c>
      <c r="G970" s="6">
        <v>956</v>
      </c>
      <c r="H970" s="29">
        <v>50000</v>
      </c>
      <c r="I970" s="29">
        <v>861</v>
      </c>
      <c r="J970" s="28">
        <v>59.958333333328483</v>
      </c>
      <c r="K970" s="6">
        <v>17</v>
      </c>
      <c r="M970" s="6" t="str">
        <f>VLOOKUP($G970,Data!$A:$F,6,0)</f>
        <v>failed</v>
      </c>
      <c r="N970" s="6"/>
      <c r="O970" s="6"/>
    </row>
    <row r="971" spans="1:15" x14ac:dyDescent="0.45">
      <c r="A971" s="6" t="s">
        <v>8321</v>
      </c>
      <c r="B971" s="6" t="s">
        <v>8224</v>
      </c>
      <c r="C971" s="6" t="str">
        <f>VLOOKUP($B971,'Supplimental Sources'!$I$7:$K$27,2,0)</f>
        <v>United States</v>
      </c>
      <c r="D971" s="6" t="str">
        <f>VLOOKUP($B971,'Supplimental Sources'!$I$7:$K$27,3,0)</f>
        <v>United States</v>
      </c>
      <c r="E971" s="6" t="s">
        <v>8387</v>
      </c>
      <c r="F971" s="6" t="s">
        <v>8373</v>
      </c>
      <c r="G971" s="6">
        <v>957</v>
      </c>
      <c r="H971" s="29">
        <v>12000</v>
      </c>
      <c r="I971" s="29">
        <v>233</v>
      </c>
      <c r="J971" s="28">
        <v>31.041666666656965</v>
      </c>
      <c r="K971" s="6">
        <v>7</v>
      </c>
      <c r="M971" s="6" t="str">
        <f>VLOOKUP($G971,Data!$A:$F,6,0)</f>
        <v>failed</v>
      </c>
      <c r="N971" s="6"/>
      <c r="O971" s="6"/>
    </row>
    <row r="972" spans="1:15" x14ac:dyDescent="0.45">
      <c r="A972" s="6" t="s">
        <v>8321</v>
      </c>
      <c r="B972" s="6" t="s">
        <v>8224</v>
      </c>
      <c r="C972" s="6" t="str">
        <f>VLOOKUP($B972,'Supplimental Sources'!$I$7:$K$27,2,0)</f>
        <v>United States</v>
      </c>
      <c r="D972" s="6" t="str">
        <f>VLOOKUP($B972,'Supplimental Sources'!$I$7:$K$27,3,0)</f>
        <v>United States</v>
      </c>
      <c r="E972" s="6" t="s">
        <v>8386</v>
      </c>
      <c r="F972" s="6" t="s">
        <v>8378</v>
      </c>
      <c r="G972" s="6">
        <v>958</v>
      </c>
      <c r="H972" s="29">
        <v>7777</v>
      </c>
      <c r="I972" s="29">
        <v>881</v>
      </c>
      <c r="J972" s="28">
        <v>21.404826388890797</v>
      </c>
      <c r="K972" s="6">
        <v>17</v>
      </c>
      <c r="M972" s="6" t="str">
        <f>VLOOKUP($G972,Data!$A:$F,6,0)</f>
        <v>failed</v>
      </c>
      <c r="N972" s="6"/>
      <c r="O972" s="6"/>
    </row>
    <row r="973" spans="1:15" x14ac:dyDescent="0.45">
      <c r="A973" s="6" t="s">
        <v>8321</v>
      </c>
      <c r="B973" s="6" t="s">
        <v>8224</v>
      </c>
      <c r="C973" s="6" t="str">
        <f>VLOOKUP($B973,'Supplimental Sources'!$I$7:$K$27,2,0)</f>
        <v>United States</v>
      </c>
      <c r="D973" s="6" t="str">
        <f>VLOOKUP($B973,'Supplimental Sources'!$I$7:$K$27,3,0)</f>
        <v>United States</v>
      </c>
      <c r="E973" s="6" t="s">
        <v>8385</v>
      </c>
      <c r="F973" s="6" t="s">
        <v>8381</v>
      </c>
      <c r="G973" s="6">
        <v>959</v>
      </c>
      <c r="H973" s="29">
        <v>50000</v>
      </c>
      <c r="I973" s="29">
        <v>19430</v>
      </c>
      <c r="J973" s="28">
        <v>30</v>
      </c>
      <c r="K973" s="6">
        <v>171</v>
      </c>
      <c r="M973" s="6" t="str">
        <f>VLOOKUP($G973,Data!$A:$F,6,0)</f>
        <v>failed</v>
      </c>
      <c r="N973" s="6"/>
      <c r="O973" s="6"/>
    </row>
    <row r="974" spans="1:15" x14ac:dyDescent="0.45">
      <c r="A974" s="6" t="s">
        <v>8321</v>
      </c>
      <c r="B974" s="6" t="s">
        <v>8224</v>
      </c>
      <c r="C974" s="6" t="str">
        <f>VLOOKUP($B974,'Supplimental Sources'!$I$7:$K$27,2,0)</f>
        <v>United States</v>
      </c>
      <c r="D974" s="6" t="str">
        <f>VLOOKUP($B974,'Supplimental Sources'!$I$7:$K$27,3,0)</f>
        <v>United States</v>
      </c>
      <c r="E974" s="6" t="s">
        <v>8388</v>
      </c>
      <c r="F974" s="6" t="s">
        <v>8376</v>
      </c>
      <c r="G974" s="6">
        <v>960</v>
      </c>
      <c r="H974" s="29">
        <v>55650</v>
      </c>
      <c r="I974" s="29">
        <v>25655</v>
      </c>
      <c r="J974" s="28">
        <v>41.958333333328483</v>
      </c>
      <c r="K974" s="6">
        <v>188</v>
      </c>
      <c r="M974" s="6" t="str">
        <f>VLOOKUP($G974,Data!$A:$F,6,0)</f>
        <v>failed</v>
      </c>
      <c r="N974" s="6"/>
      <c r="O974" s="6"/>
    </row>
    <row r="975" spans="1:15" x14ac:dyDescent="0.45">
      <c r="A975" s="6" t="s">
        <v>8321</v>
      </c>
      <c r="B975" s="6" t="s">
        <v>8224</v>
      </c>
      <c r="C975" s="6" t="str">
        <f>VLOOKUP($B975,'Supplimental Sources'!$I$7:$K$27,2,0)</f>
        <v>United States</v>
      </c>
      <c r="D975" s="6" t="str">
        <f>VLOOKUP($B975,'Supplimental Sources'!$I$7:$K$27,3,0)</f>
        <v>United States</v>
      </c>
      <c r="E975" s="6" t="s">
        <v>8388</v>
      </c>
      <c r="F975" s="6" t="s">
        <v>8376</v>
      </c>
      <c r="G975" s="6">
        <v>961</v>
      </c>
      <c r="H975" s="29">
        <v>95000</v>
      </c>
      <c r="I975" s="29">
        <v>40079</v>
      </c>
      <c r="J975" s="28">
        <v>46.097974537042319</v>
      </c>
      <c r="K975" s="6">
        <v>110</v>
      </c>
      <c r="M975" s="6" t="str">
        <f>VLOOKUP($G975,Data!$A:$F,6,0)</f>
        <v>failed</v>
      </c>
      <c r="N975" s="6"/>
      <c r="O975" s="6"/>
    </row>
    <row r="976" spans="1:15" x14ac:dyDescent="0.45">
      <c r="A976" s="6" t="s">
        <v>8321</v>
      </c>
      <c r="B976" s="6" t="s">
        <v>8224</v>
      </c>
      <c r="C976" s="6" t="str">
        <f>VLOOKUP($B976,'Supplimental Sources'!$I$7:$K$27,2,0)</f>
        <v>United States</v>
      </c>
      <c r="D976" s="6" t="str">
        <f>VLOOKUP($B976,'Supplimental Sources'!$I$7:$K$27,3,0)</f>
        <v>United States</v>
      </c>
      <c r="E976" s="6" t="s">
        <v>8387</v>
      </c>
      <c r="F976" s="6" t="s">
        <v>8376</v>
      </c>
      <c r="G976" s="6">
        <v>962</v>
      </c>
      <c r="H976" s="29">
        <v>2500</v>
      </c>
      <c r="I976" s="29">
        <v>712</v>
      </c>
      <c r="J976" s="28">
        <v>38</v>
      </c>
      <c r="K976" s="6">
        <v>37</v>
      </c>
      <c r="M976" s="6" t="str">
        <f>VLOOKUP($G976,Data!$A:$F,6,0)</f>
        <v>failed</v>
      </c>
      <c r="N976" s="6"/>
      <c r="O976" s="6"/>
    </row>
    <row r="977" spans="1:15" x14ac:dyDescent="0.45">
      <c r="A977" s="6" t="s">
        <v>8321</v>
      </c>
      <c r="B977" s="6" t="s">
        <v>8224</v>
      </c>
      <c r="C977" s="6" t="str">
        <f>VLOOKUP($B977,'Supplimental Sources'!$I$7:$K$27,2,0)</f>
        <v>United States</v>
      </c>
      <c r="D977" s="6" t="str">
        <f>VLOOKUP($B977,'Supplimental Sources'!$I$7:$K$27,3,0)</f>
        <v>United States</v>
      </c>
      <c r="E977" s="6" t="s">
        <v>8387</v>
      </c>
      <c r="F977" s="6" t="s">
        <v>8372</v>
      </c>
      <c r="G977" s="6">
        <v>963</v>
      </c>
      <c r="H977" s="29">
        <v>35000</v>
      </c>
      <c r="I977" s="29">
        <v>377</v>
      </c>
      <c r="J977" s="28">
        <v>35</v>
      </c>
      <c r="K977" s="6">
        <v>9</v>
      </c>
      <c r="M977" s="6" t="str">
        <f>VLOOKUP($G977,Data!$A:$F,6,0)</f>
        <v>failed</v>
      </c>
      <c r="N977" s="6"/>
      <c r="O977" s="6"/>
    </row>
    <row r="978" spans="1:15" x14ac:dyDescent="0.45">
      <c r="A978" s="6" t="s">
        <v>8321</v>
      </c>
      <c r="B978" s="6" t="s">
        <v>8229</v>
      </c>
      <c r="C978" s="6" t="str">
        <f>VLOOKUP($B978,'Supplimental Sources'!$I$7:$K$27,2,0)</f>
        <v>Canada</v>
      </c>
      <c r="D978" s="6" t="str">
        <f>VLOOKUP($B978,'Supplimental Sources'!$I$7:$K$27,3,0)</f>
        <v>Canada</v>
      </c>
      <c r="E978" s="6" t="s">
        <v>8386</v>
      </c>
      <c r="F978" s="6" t="s">
        <v>8370</v>
      </c>
      <c r="G978" s="6">
        <v>964</v>
      </c>
      <c r="H978" s="29">
        <v>110000</v>
      </c>
      <c r="I978" s="29">
        <v>879</v>
      </c>
      <c r="J978" s="28">
        <v>40</v>
      </c>
      <c r="K978" s="6">
        <v>29</v>
      </c>
      <c r="M978" s="6" t="str">
        <f>VLOOKUP($G978,Data!$A:$F,6,0)</f>
        <v>failed</v>
      </c>
      <c r="N978" s="6"/>
      <c r="O978" s="6"/>
    </row>
    <row r="979" spans="1:15" x14ac:dyDescent="0.45">
      <c r="A979" s="6" t="s">
        <v>8321</v>
      </c>
      <c r="B979" s="6" t="s">
        <v>8224</v>
      </c>
      <c r="C979" s="6" t="str">
        <f>VLOOKUP($B979,'Supplimental Sources'!$I$7:$K$27,2,0)</f>
        <v>United States</v>
      </c>
      <c r="D979" s="6" t="str">
        <f>VLOOKUP($B979,'Supplimental Sources'!$I$7:$K$27,3,0)</f>
        <v>United States</v>
      </c>
      <c r="E979" s="6" t="s">
        <v>8387</v>
      </c>
      <c r="F979" s="6" t="s">
        <v>8372</v>
      </c>
      <c r="G979" s="6">
        <v>965</v>
      </c>
      <c r="H979" s="29">
        <v>25000</v>
      </c>
      <c r="I979" s="29">
        <v>298</v>
      </c>
      <c r="J979" s="28">
        <v>32.149236111115897</v>
      </c>
      <c r="K979" s="6">
        <v>6</v>
      </c>
      <c r="M979" s="6" t="str">
        <f>VLOOKUP($G979,Data!$A:$F,6,0)</f>
        <v>failed</v>
      </c>
      <c r="N979" s="6"/>
      <c r="O979" s="6"/>
    </row>
    <row r="980" spans="1:15" x14ac:dyDescent="0.45">
      <c r="A980" s="6" t="s">
        <v>8321</v>
      </c>
      <c r="B980" s="6" t="s">
        <v>8224</v>
      </c>
      <c r="C980" s="6" t="str">
        <f>VLOOKUP($B980,'Supplimental Sources'!$I$7:$K$27,2,0)</f>
        <v>United States</v>
      </c>
      <c r="D980" s="6" t="str">
        <f>VLOOKUP($B980,'Supplimental Sources'!$I$7:$K$27,3,0)</f>
        <v>United States</v>
      </c>
      <c r="E980" s="6" t="s">
        <v>8387</v>
      </c>
      <c r="F980" s="6" t="s">
        <v>8372</v>
      </c>
      <c r="G980" s="6">
        <v>966</v>
      </c>
      <c r="H980" s="29">
        <v>12000</v>
      </c>
      <c r="I980" s="29">
        <v>1776</v>
      </c>
      <c r="J980" s="28">
        <v>30</v>
      </c>
      <c r="K980" s="6">
        <v>30</v>
      </c>
      <c r="M980" s="6" t="str">
        <f>VLOOKUP($G980,Data!$A:$F,6,0)</f>
        <v>failed</v>
      </c>
      <c r="N980" s="6"/>
      <c r="O980" s="6"/>
    </row>
    <row r="981" spans="1:15" x14ac:dyDescent="0.45">
      <c r="A981" s="6" t="s">
        <v>8321</v>
      </c>
      <c r="B981" s="6" t="s">
        <v>8224</v>
      </c>
      <c r="C981" s="6" t="str">
        <f>VLOOKUP($B981,'Supplimental Sources'!$I$7:$K$27,2,0)</f>
        <v>United States</v>
      </c>
      <c r="D981" s="6" t="str">
        <f>VLOOKUP($B981,'Supplimental Sources'!$I$7:$K$27,3,0)</f>
        <v>United States</v>
      </c>
      <c r="E981" s="6" t="s">
        <v>8387</v>
      </c>
      <c r="F981" s="6" t="s">
        <v>8377</v>
      </c>
      <c r="G981" s="6">
        <v>967</v>
      </c>
      <c r="H981" s="29">
        <v>20000</v>
      </c>
      <c r="I981" s="29">
        <v>3562</v>
      </c>
      <c r="J981" s="28">
        <v>59.958333333335759</v>
      </c>
      <c r="K981" s="6">
        <v>81</v>
      </c>
      <c r="M981" s="6" t="str">
        <f>VLOOKUP($G981,Data!$A:$F,6,0)</f>
        <v>failed</v>
      </c>
      <c r="N981" s="6"/>
      <c r="O981" s="6"/>
    </row>
    <row r="982" spans="1:15" x14ac:dyDescent="0.45">
      <c r="A982" s="6" t="s">
        <v>8321</v>
      </c>
      <c r="B982" s="6" t="s">
        <v>8224</v>
      </c>
      <c r="C982" s="6" t="str">
        <f>VLOOKUP($B982,'Supplimental Sources'!$I$7:$K$27,2,0)</f>
        <v>United States</v>
      </c>
      <c r="D982" s="6" t="str">
        <f>VLOOKUP($B982,'Supplimental Sources'!$I$7:$K$27,3,0)</f>
        <v>United States</v>
      </c>
      <c r="E982" s="6" t="s">
        <v>8385</v>
      </c>
      <c r="F982" s="6" t="s">
        <v>8370</v>
      </c>
      <c r="G982" s="6">
        <v>968</v>
      </c>
      <c r="H982" s="29">
        <v>8000</v>
      </c>
      <c r="I982" s="29">
        <v>106</v>
      </c>
      <c r="J982" s="28">
        <v>30</v>
      </c>
      <c r="K982" s="6">
        <v>4</v>
      </c>
      <c r="M982" s="6" t="str">
        <f>VLOOKUP($G982,Data!$A:$F,6,0)</f>
        <v>failed</v>
      </c>
      <c r="N982" s="6"/>
      <c r="O982" s="6"/>
    </row>
    <row r="983" spans="1:15" x14ac:dyDescent="0.45">
      <c r="A983" s="6" t="s">
        <v>8321</v>
      </c>
      <c r="B983" s="6" t="s">
        <v>8238</v>
      </c>
      <c r="C983" s="6" t="str">
        <f>VLOOKUP($B983,'Supplimental Sources'!$I$7:$K$27,2,0)</f>
        <v>Mexico</v>
      </c>
      <c r="D983" s="6" t="str">
        <f>VLOOKUP($B983,'Supplimental Sources'!$I$7:$K$27,3,0)</f>
        <v>Mexico</v>
      </c>
      <c r="E983" s="6" t="s">
        <v>8388</v>
      </c>
      <c r="F983" s="6" t="s">
        <v>8376</v>
      </c>
      <c r="G983" s="6">
        <v>969</v>
      </c>
      <c r="H983" s="29">
        <v>30000</v>
      </c>
      <c r="I983" s="29">
        <v>14000</v>
      </c>
      <c r="J983" s="28">
        <v>33</v>
      </c>
      <c r="K983" s="6">
        <v>11</v>
      </c>
      <c r="M983" s="6" t="str">
        <f>VLOOKUP($G983,Data!$A:$F,6,0)</f>
        <v>failed</v>
      </c>
      <c r="N983" s="6"/>
      <c r="O983" s="6"/>
    </row>
    <row r="984" spans="1:15" x14ac:dyDescent="0.45">
      <c r="A984" s="6" t="s">
        <v>8321</v>
      </c>
      <c r="B984" s="6" t="s">
        <v>8229</v>
      </c>
      <c r="C984" s="6" t="str">
        <f>VLOOKUP($B984,'Supplimental Sources'!$I$7:$K$27,2,0)</f>
        <v>Canada</v>
      </c>
      <c r="D984" s="6" t="str">
        <f>VLOOKUP($B984,'Supplimental Sources'!$I$7:$K$27,3,0)</f>
        <v>Canada</v>
      </c>
      <c r="E984" s="6" t="s">
        <v>8387</v>
      </c>
      <c r="F984" s="6" t="s">
        <v>8381</v>
      </c>
      <c r="G984" s="6">
        <v>970</v>
      </c>
      <c r="H984" s="29">
        <v>5000</v>
      </c>
      <c r="I984" s="29">
        <v>2296</v>
      </c>
      <c r="J984" s="28">
        <v>36.987118055556493</v>
      </c>
      <c r="K984" s="6">
        <v>14</v>
      </c>
      <c r="M984" s="6" t="str">
        <f>VLOOKUP($G984,Data!$A:$F,6,0)</f>
        <v>failed</v>
      </c>
      <c r="N984" s="6"/>
      <c r="O984" s="6"/>
    </row>
    <row r="985" spans="1:15" x14ac:dyDescent="0.45">
      <c r="A985" s="6" t="s">
        <v>8321</v>
      </c>
      <c r="B985" s="6" t="s">
        <v>8224</v>
      </c>
      <c r="C985" s="6" t="str">
        <f>VLOOKUP($B985,'Supplimental Sources'!$I$7:$K$27,2,0)</f>
        <v>United States</v>
      </c>
      <c r="D985" s="6" t="str">
        <f>VLOOKUP($B985,'Supplimental Sources'!$I$7:$K$27,3,0)</f>
        <v>United States</v>
      </c>
      <c r="E985" s="6" t="s">
        <v>8386</v>
      </c>
      <c r="F985" s="6" t="s">
        <v>8379</v>
      </c>
      <c r="G985" s="6">
        <v>971</v>
      </c>
      <c r="H985" s="29">
        <v>100000</v>
      </c>
      <c r="I985" s="29">
        <v>226</v>
      </c>
      <c r="J985" s="28">
        <v>45</v>
      </c>
      <c r="K985" s="6">
        <v>5</v>
      </c>
      <c r="M985" s="6" t="str">
        <f>VLOOKUP($G985,Data!$A:$F,6,0)</f>
        <v>failed</v>
      </c>
      <c r="N985" s="6"/>
      <c r="O985" s="6"/>
    </row>
    <row r="986" spans="1:15" x14ac:dyDescent="0.45">
      <c r="A986" s="6" t="s">
        <v>8321</v>
      </c>
      <c r="B986" s="6" t="s">
        <v>8224</v>
      </c>
      <c r="C986" s="6" t="str">
        <f>VLOOKUP($B986,'Supplimental Sources'!$I$7:$K$27,2,0)</f>
        <v>United States</v>
      </c>
      <c r="D986" s="6" t="str">
        <f>VLOOKUP($B986,'Supplimental Sources'!$I$7:$K$27,3,0)</f>
        <v>United States</v>
      </c>
      <c r="E986" s="6" t="s">
        <v>8385</v>
      </c>
      <c r="F986" s="6" t="s">
        <v>8371</v>
      </c>
      <c r="G986" s="6">
        <v>972</v>
      </c>
      <c r="H986" s="29">
        <v>20000</v>
      </c>
      <c r="I986" s="29">
        <v>6925</v>
      </c>
      <c r="J986" s="28">
        <v>29.425254629633855</v>
      </c>
      <c r="K986" s="6">
        <v>45</v>
      </c>
      <c r="M986" s="6" t="str">
        <f>VLOOKUP($G986,Data!$A:$F,6,0)</f>
        <v>failed</v>
      </c>
      <c r="N986" s="6"/>
      <c r="O986" s="6"/>
    </row>
    <row r="987" spans="1:15" x14ac:dyDescent="0.45">
      <c r="A987" s="6" t="s">
        <v>8321</v>
      </c>
      <c r="B987" s="6" t="s">
        <v>8224</v>
      </c>
      <c r="C987" s="6" t="str">
        <f>VLOOKUP($B987,'Supplimental Sources'!$I$7:$K$27,2,0)</f>
        <v>United States</v>
      </c>
      <c r="D987" s="6" t="str">
        <f>VLOOKUP($B987,'Supplimental Sources'!$I$7:$K$27,3,0)</f>
        <v>United States</v>
      </c>
      <c r="E987" s="6" t="s">
        <v>8386</v>
      </c>
      <c r="F987" s="6" t="s">
        <v>8372</v>
      </c>
      <c r="G987" s="6">
        <v>973</v>
      </c>
      <c r="H987" s="29">
        <v>20000</v>
      </c>
      <c r="I987" s="29">
        <v>411</v>
      </c>
      <c r="J987" s="28">
        <v>60.041666666671517</v>
      </c>
      <c r="K987" s="6">
        <v>8</v>
      </c>
      <c r="M987" s="6" t="str">
        <f>VLOOKUP($G987,Data!$A:$F,6,0)</f>
        <v>failed</v>
      </c>
      <c r="N987" s="6"/>
      <c r="O987" s="6"/>
    </row>
    <row r="988" spans="1:15" x14ac:dyDescent="0.45">
      <c r="A988" s="6" t="s">
        <v>8321</v>
      </c>
      <c r="B988" s="6" t="s">
        <v>8224</v>
      </c>
      <c r="C988" s="6" t="str">
        <f>VLOOKUP($B988,'Supplimental Sources'!$I$7:$K$27,2,0)</f>
        <v>United States</v>
      </c>
      <c r="D988" s="6" t="str">
        <f>VLOOKUP($B988,'Supplimental Sources'!$I$7:$K$27,3,0)</f>
        <v>United States</v>
      </c>
      <c r="E988" s="6" t="s">
        <v>8387</v>
      </c>
      <c r="F988" s="6" t="s">
        <v>8377</v>
      </c>
      <c r="G988" s="6">
        <v>974</v>
      </c>
      <c r="H988" s="29">
        <v>50000</v>
      </c>
      <c r="I988" s="29">
        <v>280</v>
      </c>
      <c r="J988" s="28">
        <v>29.958333333335759</v>
      </c>
      <c r="K988" s="6">
        <v>3</v>
      </c>
      <c r="M988" s="6" t="str">
        <f>VLOOKUP($G988,Data!$A:$F,6,0)</f>
        <v>failed</v>
      </c>
      <c r="N988" s="6"/>
      <c r="O988" s="6"/>
    </row>
    <row r="989" spans="1:15" x14ac:dyDescent="0.45">
      <c r="A989" s="6" t="s">
        <v>8321</v>
      </c>
      <c r="B989" s="6" t="s">
        <v>8224</v>
      </c>
      <c r="C989" s="6" t="str">
        <f>VLOOKUP($B989,'Supplimental Sources'!$I$7:$K$27,2,0)</f>
        <v>United States</v>
      </c>
      <c r="D989" s="6" t="str">
        <f>VLOOKUP($B989,'Supplimental Sources'!$I$7:$K$27,3,0)</f>
        <v>United States</v>
      </c>
      <c r="E989" s="6" t="s">
        <v>8387</v>
      </c>
      <c r="F989" s="6" t="s">
        <v>8379</v>
      </c>
      <c r="G989" s="6">
        <v>975</v>
      </c>
      <c r="H989" s="29">
        <v>100000</v>
      </c>
      <c r="I989" s="29">
        <v>2607</v>
      </c>
      <c r="J989" s="28">
        <v>60</v>
      </c>
      <c r="K989" s="6">
        <v>24</v>
      </c>
      <c r="M989" s="6" t="str">
        <f>VLOOKUP($G989,Data!$A:$F,6,0)</f>
        <v>failed</v>
      </c>
      <c r="N989" s="6"/>
      <c r="O989" s="6"/>
    </row>
    <row r="990" spans="1:15" x14ac:dyDescent="0.45">
      <c r="A990" s="6" t="s">
        <v>8321</v>
      </c>
      <c r="B990" s="6" t="s">
        <v>8226</v>
      </c>
      <c r="C990" s="6" t="str">
        <f>VLOOKUP($B990,'Supplimental Sources'!$I$7:$K$27,2,0)</f>
        <v>Australia</v>
      </c>
      <c r="D990" s="6" t="str">
        <f>VLOOKUP($B990,'Supplimental Sources'!$I$7:$K$27,3,0)</f>
        <v>Australia</v>
      </c>
      <c r="E990" s="6" t="s">
        <v>8386</v>
      </c>
      <c r="F990" s="6" t="s">
        <v>8380</v>
      </c>
      <c r="G990" s="6">
        <v>976</v>
      </c>
      <c r="H990" s="29">
        <v>150000</v>
      </c>
      <c r="I990" s="29">
        <v>2889</v>
      </c>
      <c r="J990" s="28">
        <v>45</v>
      </c>
      <c r="K990" s="6">
        <v>18</v>
      </c>
      <c r="M990" s="6" t="str">
        <f>VLOOKUP($G990,Data!$A:$F,6,0)</f>
        <v>failed</v>
      </c>
      <c r="N990" s="6"/>
      <c r="O990" s="6"/>
    </row>
    <row r="991" spans="1:15" x14ac:dyDescent="0.45">
      <c r="A991" s="6" t="s">
        <v>8321</v>
      </c>
      <c r="B991" s="6" t="s">
        <v>8239</v>
      </c>
      <c r="C991" s="6" t="str">
        <f>VLOOKUP($B991,'Supplimental Sources'!$I$7:$K$27,2,0)</f>
        <v>Austria</v>
      </c>
      <c r="D991" s="6" t="str">
        <f>VLOOKUP($B991,'Supplimental Sources'!$I$7:$K$27,3,0)</f>
        <v>European Union</v>
      </c>
      <c r="E991" s="6" t="s">
        <v>8387</v>
      </c>
      <c r="F991" s="6" t="s">
        <v>8376</v>
      </c>
      <c r="G991" s="6">
        <v>977</v>
      </c>
      <c r="H991" s="29">
        <v>2700</v>
      </c>
      <c r="I991" s="29">
        <v>909</v>
      </c>
      <c r="J991" s="28">
        <v>30</v>
      </c>
      <c r="K991" s="6">
        <v>12</v>
      </c>
      <c r="M991" s="6" t="str">
        <f>VLOOKUP($G991,Data!$A:$F,6,0)</f>
        <v>failed</v>
      </c>
      <c r="N991" s="6"/>
      <c r="O991" s="6"/>
    </row>
    <row r="992" spans="1:15" x14ac:dyDescent="0.45">
      <c r="A992" s="6" t="s">
        <v>8321</v>
      </c>
      <c r="B992" s="6" t="s">
        <v>8235</v>
      </c>
      <c r="C992" s="6" t="str">
        <f>VLOOKUP($B992,'Supplimental Sources'!$I$7:$K$27,2,0)</f>
        <v>Sweden</v>
      </c>
      <c r="D992" s="6" t="str">
        <f>VLOOKUP($B992,'Supplimental Sources'!$I$7:$K$27,3,0)</f>
        <v>European Union</v>
      </c>
      <c r="E992" s="6" t="s">
        <v>8387</v>
      </c>
      <c r="F992" s="6" t="s">
        <v>8376</v>
      </c>
      <c r="G992" s="6">
        <v>978</v>
      </c>
      <c r="H992" s="29">
        <v>172889</v>
      </c>
      <c r="I992" s="29">
        <v>97273</v>
      </c>
      <c r="J992" s="28">
        <v>30</v>
      </c>
      <c r="K992" s="6">
        <v>123</v>
      </c>
      <c r="M992" s="6" t="str">
        <f>VLOOKUP($G992,Data!$A:$F,6,0)</f>
        <v>failed</v>
      </c>
      <c r="N992" s="6"/>
      <c r="O992" s="6"/>
    </row>
    <row r="993" spans="1:15" x14ac:dyDescent="0.45">
      <c r="A993" s="6" t="s">
        <v>8321</v>
      </c>
      <c r="B993" s="6" t="s">
        <v>8224</v>
      </c>
      <c r="C993" s="6" t="str">
        <f>VLOOKUP($B993,'Supplimental Sources'!$I$7:$K$27,2,0)</f>
        <v>United States</v>
      </c>
      <c r="D993" s="6" t="str">
        <f>VLOOKUP($B993,'Supplimental Sources'!$I$7:$K$27,3,0)</f>
        <v>United States</v>
      </c>
      <c r="E993" s="6" t="s">
        <v>8387</v>
      </c>
      <c r="F993" s="6" t="s">
        <v>8369</v>
      </c>
      <c r="G993" s="6">
        <v>979</v>
      </c>
      <c r="H993" s="29">
        <v>35000</v>
      </c>
      <c r="I993" s="29">
        <v>28986.16</v>
      </c>
      <c r="J993" s="28">
        <v>35.373981481483497</v>
      </c>
      <c r="K993" s="6">
        <v>96</v>
      </c>
      <c r="M993" s="6" t="str">
        <f>VLOOKUP($G993,Data!$A:$F,6,0)</f>
        <v>failed</v>
      </c>
      <c r="N993" s="6"/>
      <c r="O993" s="6"/>
    </row>
    <row r="994" spans="1:15" x14ac:dyDescent="0.45">
      <c r="A994" s="6" t="s">
        <v>8321</v>
      </c>
      <c r="B994" s="6" t="s">
        <v>8224</v>
      </c>
      <c r="C994" s="6" t="str">
        <f>VLOOKUP($B994,'Supplimental Sources'!$I$7:$K$27,2,0)</f>
        <v>United States</v>
      </c>
      <c r="D994" s="6" t="str">
        <f>VLOOKUP($B994,'Supplimental Sources'!$I$7:$K$27,3,0)</f>
        <v>United States</v>
      </c>
      <c r="E994" s="6" t="s">
        <v>8385</v>
      </c>
      <c r="F994" s="6" t="s">
        <v>8373</v>
      </c>
      <c r="G994" s="6">
        <v>980</v>
      </c>
      <c r="H994" s="29">
        <v>10000</v>
      </c>
      <c r="I994" s="29">
        <v>1486</v>
      </c>
      <c r="J994" s="28">
        <v>45.041666666671517</v>
      </c>
      <c r="K994" s="6">
        <v>31</v>
      </c>
      <c r="M994" s="6" t="str">
        <f>VLOOKUP($G994,Data!$A:$F,6,0)</f>
        <v>failed</v>
      </c>
      <c r="N994" s="6"/>
      <c r="O994" s="6"/>
    </row>
    <row r="995" spans="1:15" x14ac:dyDescent="0.45">
      <c r="A995" s="6" t="s">
        <v>8321</v>
      </c>
      <c r="B995" s="6" t="s">
        <v>8224</v>
      </c>
      <c r="C995" s="6" t="str">
        <f>VLOOKUP($B995,'Supplimental Sources'!$I$7:$K$27,2,0)</f>
        <v>United States</v>
      </c>
      <c r="D995" s="6" t="str">
        <f>VLOOKUP($B995,'Supplimental Sources'!$I$7:$K$27,3,0)</f>
        <v>United States</v>
      </c>
      <c r="E995" s="6" t="s">
        <v>8385</v>
      </c>
      <c r="F995" s="6" t="s">
        <v>8370</v>
      </c>
      <c r="G995" s="6">
        <v>981</v>
      </c>
      <c r="H995" s="29">
        <v>88888</v>
      </c>
      <c r="I995" s="29">
        <v>11</v>
      </c>
      <c r="J995" s="28">
        <v>30</v>
      </c>
      <c r="K995" s="6">
        <v>4</v>
      </c>
      <c r="M995" s="6" t="str">
        <f>VLOOKUP($G995,Data!$A:$F,6,0)</f>
        <v>failed</v>
      </c>
      <c r="N995" s="6"/>
      <c r="O995" s="6"/>
    </row>
    <row r="996" spans="1:15" x14ac:dyDescent="0.45">
      <c r="A996" s="6" t="s">
        <v>8321</v>
      </c>
      <c r="B996" s="6" t="s">
        <v>8224</v>
      </c>
      <c r="C996" s="6" t="str">
        <f>VLOOKUP($B996,'Supplimental Sources'!$I$7:$K$27,2,0)</f>
        <v>United States</v>
      </c>
      <c r="D996" s="6" t="str">
        <f>VLOOKUP($B996,'Supplimental Sources'!$I$7:$K$27,3,0)</f>
        <v>United States</v>
      </c>
      <c r="E996" s="6" t="s">
        <v>8387</v>
      </c>
      <c r="F996" s="6" t="s">
        <v>8372</v>
      </c>
      <c r="G996" s="6">
        <v>982</v>
      </c>
      <c r="H996" s="29">
        <v>17500</v>
      </c>
      <c r="I996" s="29">
        <v>3</v>
      </c>
      <c r="J996" s="28">
        <v>30</v>
      </c>
      <c r="K996" s="6">
        <v>3</v>
      </c>
      <c r="M996" s="6" t="str">
        <f>VLOOKUP($G996,Data!$A:$F,6,0)</f>
        <v>failed</v>
      </c>
      <c r="N996" s="6"/>
      <c r="O996" s="6"/>
    </row>
    <row r="997" spans="1:15" x14ac:dyDescent="0.45">
      <c r="A997" s="6" t="s">
        <v>8321</v>
      </c>
      <c r="B997" s="6" t="s">
        <v>8227</v>
      </c>
      <c r="C997" s="6" t="str">
        <f>VLOOKUP($B997,'Supplimental Sources'!$I$7:$K$27,2,0)</f>
        <v>Spain</v>
      </c>
      <c r="D997" s="6" t="str">
        <f>VLOOKUP($B997,'Supplimental Sources'!$I$7:$K$27,3,0)</f>
        <v>European Union</v>
      </c>
      <c r="E997" s="6" t="s">
        <v>8387</v>
      </c>
      <c r="F997" s="6" t="s">
        <v>8370</v>
      </c>
      <c r="G997" s="6">
        <v>983</v>
      </c>
      <c r="H997" s="29">
        <v>104219</v>
      </c>
      <c r="I997" s="29">
        <v>30751</v>
      </c>
      <c r="J997" s="28">
        <v>31.203182870376622</v>
      </c>
      <c r="K997" s="6">
        <v>179</v>
      </c>
      <c r="M997" s="6" t="str">
        <f>VLOOKUP($G997,Data!$A:$F,6,0)</f>
        <v>failed</v>
      </c>
      <c r="N997" s="6"/>
      <c r="O997" s="6"/>
    </row>
    <row r="998" spans="1:15" x14ac:dyDescent="0.45">
      <c r="A998" s="6" t="s">
        <v>8321</v>
      </c>
      <c r="B998" s="6" t="s">
        <v>8224</v>
      </c>
      <c r="C998" s="6" t="str">
        <f>VLOOKUP($B998,'Supplimental Sources'!$I$7:$K$27,2,0)</f>
        <v>United States</v>
      </c>
      <c r="D998" s="6" t="str">
        <f>VLOOKUP($B998,'Supplimental Sources'!$I$7:$K$27,3,0)</f>
        <v>United States</v>
      </c>
      <c r="E998" s="6" t="s">
        <v>8386</v>
      </c>
      <c r="F998" s="6" t="s">
        <v>8377</v>
      </c>
      <c r="G998" s="6">
        <v>984</v>
      </c>
      <c r="H998" s="29">
        <v>10000</v>
      </c>
      <c r="I998" s="29">
        <v>106</v>
      </c>
      <c r="J998" s="28">
        <v>29.958333333335759</v>
      </c>
      <c r="K998" s="6">
        <v>3</v>
      </c>
      <c r="M998" s="6" t="str">
        <f>VLOOKUP($G998,Data!$A:$F,6,0)</f>
        <v>failed</v>
      </c>
      <c r="N998" s="6"/>
      <c r="O998" s="6"/>
    </row>
    <row r="999" spans="1:15" x14ac:dyDescent="0.45">
      <c r="A999" s="6" t="s">
        <v>8321</v>
      </c>
      <c r="B999" s="6" t="s">
        <v>8236</v>
      </c>
      <c r="C999" s="6" t="str">
        <f>VLOOKUP($B999,'Supplimental Sources'!$I$7:$K$27,2,0)</f>
        <v>Germany</v>
      </c>
      <c r="D999" s="6" t="str">
        <f>VLOOKUP($B999,'Supplimental Sources'!$I$7:$K$27,3,0)</f>
        <v>European Union</v>
      </c>
      <c r="E999" s="6" t="s">
        <v>8386</v>
      </c>
      <c r="F999" s="6" t="s">
        <v>8381</v>
      </c>
      <c r="G999" s="6">
        <v>985</v>
      </c>
      <c r="H999" s="29">
        <v>30000</v>
      </c>
      <c r="I999" s="29">
        <v>1888</v>
      </c>
      <c r="J999" s="28">
        <v>29.990624999991269</v>
      </c>
      <c r="K999" s="6">
        <v>23</v>
      </c>
      <c r="M999" s="6" t="str">
        <f>VLOOKUP($G999,Data!$A:$F,6,0)</f>
        <v>failed</v>
      </c>
      <c r="N999" s="6"/>
      <c r="O999" s="6"/>
    </row>
    <row r="1000" spans="1:15" x14ac:dyDescent="0.45">
      <c r="A1000" s="6" t="s">
        <v>8321</v>
      </c>
      <c r="B1000" s="6" t="s">
        <v>8225</v>
      </c>
      <c r="C1000" s="6" t="str">
        <f>VLOOKUP($B1000,'Supplimental Sources'!$I$7:$K$27,2,0)</f>
        <v>United Kingdom</v>
      </c>
      <c r="D1000" s="6" t="str">
        <f>VLOOKUP($B1000,'Supplimental Sources'!$I$7:$K$27,3,0)</f>
        <v>United Kingdom</v>
      </c>
      <c r="E1000" s="6" t="s">
        <v>8386</v>
      </c>
      <c r="F1000" s="6" t="s">
        <v>8374</v>
      </c>
      <c r="G1000" s="6">
        <v>986</v>
      </c>
      <c r="H1000" s="29">
        <v>20000</v>
      </c>
      <c r="I1000" s="29">
        <v>2550</v>
      </c>
      <c r="J1000" s="28">
        <v>54.232638888890506</v>
      </c>
      <c r="K1000" s="6">
        <v>23</v>
      </c>
      <c r="M1000" s="6" t="str">
        <f>VLOOKUP($G1000,Data!$A:$F,6,0)</f>
        <v>failed</v>
      </c>
      <c r="N1000" s="6"/>
      <c r="O1000" s="6"/>
    </row>
    <row r="1001" spans="1:15" x14ac:dyDescent="0.45">
      <c r="A1001" s="6" t="s">
        <v>8321</v>
      </c>
      <c r="B1001" s="6" t="s">
        <v>8233</v>
      </c>
      <c r="C1001" s="6" t="str">
        <f>VLOOKUP($B1001,'Supplimental Sources'!$I$7:$K$27,2,0)</f>
        <v>Netherlands</v>
      </c>
      <c r="D1001" s="6" t="str">
        <f>VLOOKUP($B1001,'Supplimental Sources'!$I$7:$K$27,3,0)</f>
        <v>European Union</v>
      </c>
      <c r="E1001" s="6" t="s">
        <v>8385</v>
      </c>
      <c r="F1001" s="6" t="s">
        <v>8369</v>
      </c>
      <c r="G1001" s="6">
        <v>987</v>
      </c>
      <c r="H1001" s="29">
        <v>50000</v>
      </c>
      <c r="I1001" s="29">
        <v>6610</v>
      </c>
      <c r="J1001" s="28">
        <v>40</v>
      </c>
      <c r="K1001" s="6">
        <v>41</v>
      </c>
      <c r="M1001" s="6" t="str">
        <f>VLOOKUP($G1001,Data!$A:$F,6,0)</f>
        <v>failed</v>
      </c>
      <c r="N1001" s="6"/>
      <c r="O1001" s="6"/>
    </row>
    <row r="1002" spans="1:15" x14ac:dyDescent="0.45">
      <c r="A1002" s="6" t="s">
        <v>8321</v>
      </c>
      <c r="B1002" s="6" t="s">
        <v>8237</v>
      </c>
      <c r="C1002" s="6" t="str">
        <f>VLOOKUP($B1002,'Supplimental Sources'!$I$7:$K$27,2,0)</f>
        <v>Italy</v>
      </c>
      <c r="D1002" s="6" t="str">
        <f>VLOOKUP($B1002,'Supplimental Sources'!$I$7:$K$27,3,0)</f>
        <v>European Union</v>
      </c>
      <c r="E1002" s="6" t="s">
        <v>8387</v>
      </c>
      <c r="F1002" s="6" t="s">
        <v>8372</v>
      </c>
      <c r="G1002" s="6">
        <v>988</v>
      </c>
      <c r="H1002" s="29">
        <v>5000</v>
      </c>
      <c r="I1002" s="29">
        <v>0</v>
      </c>
      <c r="J1002" s="28">
        <v>30</v>
      </c>
      <c r="K1002" s="6">
        <v>0</v>
      </c>
      <c r="M1002" s="6" t="str">
        <f>VLOOKUP($G1002,Data!$A:$F,6,0)</f>
        <v>failed</v>
      </c>
      <c r="N1002" s="6"/>
      <c r="O1002" s="6"/>
    </row>
    <row r="1003" spans="1:15" x14ac:dyDescent="0.45">
      <c r="A1003" s="6" t="s">
        <v>8321</v>
      </c>
      <c r="B1003" s="6" t="s">
        <v>8224</v>
      </c>
      <c r="C1003" s="6" t="str">
        <f>VLOOKUP($B1003,'Supplimental Sources'!$I$7:$K$27,2,0)</f>
        <v>United States</v>
      </c>
      <c r="D1003" s="6" t="str">
        <f>VLOOKUP($B1003,'Supplimental Sources'!$I$7:$K$27,3,0)</f>
        <v>United States</v>
      </c>
      <c r="E1003" s="6" t="s">
        <v>8387</v>
      </c>
      <c r="F1003" s="6" t="s">
        <v>8371</v>
      </c>
      <c r="G1003" s="6">
        <v>989</v>
      </c>
      <c r="H1003" s="29">
        <v>10000</v>
      </c>
      <c r="I1003" s="29">
        <v>1677</v>
      </c>
      <c r="J1003" s="28">
        <v>30</v>
      </c>
      <c r="K1003" s="6">
        <v>32</v>
      </c>
      <c r="M1003" s="6" t="str">
        <f>VLOOKUP($G1003,Data!$A:$F,6,0)</f>
        <v>failed</v>
      </c>
      <c r="N1003" s="6"/>
      <c r="O1003" s="6"/>
    </row>
    <row r="1004" spans="1:15" x14ac:dyDescent="0.45">
      <c r="A1004" s="6" t="s">
        <v>8321</v>
      </c>
      <c r="B1004" s="6" t="s">
        <v>8224</v>
      </c>
      <c r="C1004" s="6" t="str">
        <f>VLOOKUP($B1004,'Supplimental Sources'!$I$7:$K$27,2,0)</f>
        <v>United States</v>
      </c>
      <c r="D1004" s="6" t="str">
        <f>VLOOKUP($B1004,'Supplimental Sources'!$I$7:$K$27,3,0)</f>
        <v>United States</v>
      </c>
      <c r="E1004" s="6" t="s">
        <v>8385</v>
      </c>
      <c r="F1004" s="6" t="s">
        <v>8371</v>
      </c>
      <c r="G1004" s="6">
        <v>990</v>
      </c>
      <c r="H1004" s="29">
        <v>25000</v>
      </c>
      <c r="I1004" s="29">
        <v>26</v>
      </c>
      <c r="J1004" s="28">
        <v>30</v>
      </c>
      <c r="K1004" s="6">
        <v>2</v>
      </c>
      <c r="M1004" s="6" t="str">
        <f>VLOOKUP($G1004,Data!$A:$F,6,0)</f>
        <v>failed</v>
      </c>
      <c r="N1004" s="6"/>
      <c r="O1004" s="6"/>
    </row>
    <row r="1005" spans="1:15" x14ac:dyDescent="0.45">
      <c r="A1005" s="6" t="s">
        <v>8321</v>
      </c>
      <c r="B1005" s="6" t="s">
        <v>8225</v>
      </c>
      <c r="C1005" s="6" t="str">
        <f>VLOOKUP($B1005,'Supplimental Sources'!$I$7:$K$27,2,0)</f>
        <v>United Kingdom</v>
      </c>
      <c r="D1005" s="6" t="str">
        <f>VLOOKUP($B1005,'Supplimental Sources'!$I$7:$K$27,3,0)</f>
        <v>United Kingdom</v>
      </c>
      <c r="E1005" s="6" t="s">
        <v>8387</v>
      </c>
      <c r="F1005" s="6" t="s">
        <v>8380</v>
      </c>
      <c r="G1005" s="6">
        <v>991</v>
      </c>
      <c r="H1005" s="29">
        <v>5000</v>
      </c>
      <c r="I1005" s="29">
        <v>212</v>
      </c>
      <c r="J1005" s="28">
        <v>25.02861111110542</v>
      </c>
      <c r="K1005" s="6">
        <v>7</v>
      </c>
      <c r="M1005" s="6" t="str">
        <f>VLOOKUP($G1005,Data!$A:$F,6,0)</f>
        <v>failed</v>
      </c>
      <c r="N1005" s="6"/>
      <c r="O1005" s="6"/>
    </row>
    <row r="1006" spans="1:15" x14ac:dyDescent="0.45">
      <c r="A1006" s="6" t="s">
        <v>8321</v>
      </c>
      <c r="B1006" s="6" t="s">
        <v>8224</v>
      </c>
      <c r="C1006" s="6" t="str">
        <f>VLOOKUP($B1006,'Supplimental Sources'!$I$7:$K$27,2,0)</f>
        <v>United States</v>
      </c>
      <c r="D1006" s="6" t="str">
        <f>VLOOKUP($B1006,'Supplimental Sources'!$I$7:$K$27,3,0)</f>
        <v>United States</v>
      </c>
      <c r="E1006" s="6" t="s">
        <v>8387</v>
      </c>
      <c r="F1006" s="6" t="s">
        <v>8378</v>
      </c>
      <c r="G1006" s="6">
        <v>992</v>
      </c>
      <c r="H1006" s="29">
        <v>100000</v>
      </c>
      <c r="I1006" s="29">
        <v>467</v>
      </c>
      <c r="J1006" s="28">
        <v>59.958333333335759</v>
      </c>
      <c r="K1006" s="6">
        <v>4</v>
      </c>
      <c r="M1006" s="6" t="str">
        <f>VLOOKUP($G1006,Data!$A:$F,6,0)</f>
        <v>failed</v>
      </c>
      <c r="N1006" s="6"/>
      <c r="O1006" s="6"/>
    </row>
    <row r="1007" spans="1:15" x14ac:dyDescent="0.45">
      <c r="A1007" s="6" t="s">
        <v>8321</v>
      </c>
      <c r="B1007" s="6" t="s">
        <v>8224</v>
      </c>
      <c r="C1007" s="6" t="str">
        <f>VLOOKUP($B1007,'Supplimental Sources'!$I$7:$K$27,2,0)</f>
        <v>United States</v>
      </c>
      <c r="D1007" s="6" t="str">
        <f>VLOOKUP($B1007,'Supplimental Sources'!$I$7:$K$27,3,0)</f>
        <v>United States</v>
      </c>
      <c r="E1007" s="6" t="s">
        <v>8387</v>
      </c>
      <c r="F1007" s="6" t="s">
        <v>8373</v>
      </c>
      <c r="G1007" s="6">
        <v>993</v>
      </c>
      <c r="H1007" s="29">
        <v>70000</v>
      </c>
      <c r="I1007" s="29">
        <v>17561</v>
      </c>
      <c r="J1007" s="28">
        <v>33.243425925917109</v>
      </c>
      <c r="K1007" s="6">
        <v>196</v>
      </c>
      <c r="M1007" s="6" t="str">
        <f>VLOOKUP($G1007,Data!$A:$F,6,0)</f>
        <v>failed</v>
      </c>
      <c r="N1007" s="6"/>
      <c r="O1007" s="6"/>
    </row>
    <row r="1008" spans="1:15" x14ac:dyDescent="0.45">
      <c r="A1008" s="6" t="s">
        <v>8321</v>
      </c>
      <c r="B1008" s="6" t="s">
        <v>8224</v>
      </c>
      <c r="C1008" s="6" t="str">
        <f>VLOOKUP($B1008,'Supplimental Sources'!$I$7:$K$27,2,0)</f>
        <v>United States</v>
      </c>
      <c r="D1008" s="6" t="str">
        <f>VLOOKUP($B1008,'Supplimental Sources'!$I$7:$K$27,3,0)</f>
        <v>United States</v>
      </c>
      <c r="E1008" s="6" t="s">
        <v>8385</v>
      </c>
      <c r="F1008" s="6" t="s">
        <v>8373</v>
      </c>
      <c r="G1008" s="6">
        <v>994</v>
      </c>
      <c r="H1008" s="29">
        <v>200000</v>
      </c>
      <c r="I1008" s="29">
        <v>4669</v>
      </c>
      <c r="J1008" s="28">
        <v>52.694560185183946</v>
      </c>
      <c r="K1008" s="6">
        <v>11</v>
      </c>
      <c r="M1008" s="6" t="str">
        <f>VLOOKUP($G1008,Data!$A:$F,6,0)</f>
        <v>failed</v>
      </c>
      <c r="N1008" s="6"/>
      <c r="O1008" s="6"/>
    </row>
    <row r="1009" spans="1:15" x14ac:dyDescent="0.45">
      <c r="A1009" s="6" t="s">
        <v>8321</v>
      </c>
      <c r="B1009" s="6" t="s">
        <v>8224</v>
      </c>
      <c r="C1009" s="6" t="str">
        <f>VLOOKUP($B1009,'Supplimental Sources'!$I$7:$K$27,2,0)</f>
        <v>United States</v>
      </c>
      <c r="D1009" s="6" t="str">
        <f>VLOOKUP($B1009,'Supplimental Sources'!$I$7:$K$27,3,0)</f>
        <v>United States</v>
      </c>
      <c r="E1009" s="6" t="s">
        <v>8385</v>
      </c>
      <c r="F1009" s="6" t="s">
        <v>8374</v>
      </c>
      <c r="G1009" s="6">
        <v>995</v>
      </c>
      <c r="H1009" s="29">
        <v>10000</v>
      </c>
      <c r="I1009" s="29">
        <v>726</v>
      </c>
      <c r="J1009" s="28">
        <v>24.725925925929914</v>
      </c>
      <c r="K1009" s="6">
        <v>9</v>
      </c>
      <c r="M1009" s="6" t="str">
        <f>VLOOKUP($G1009,Data!$A:$F,6,0)</f>
        <v>failed</v>
      </c>
      <c r="N1009" s="6"/>
      <c r="O1009" s="6"/>
    </row>
    <row r="1010" spans="1:15" x14ac:dyDescent="0.45">
      <c r="A1010" s="6" t="s">
        <v>8321</v>
      </c>
      <c r="B1010" s="6" t="s">
        <v>8224</v>
      </c>
      <c r="C1010" s="6" t="str">
        <f>VLOOKUP($B1010,'Supplimental Sources'!$I$7:$K$27,2,0)</f>
        <v>United States</v>
      </c>
      <c r="D1010" s="6" t="str">
        <f>VLOOKUP($B1010,'Supplimental Sources'!$I$7:$K$27,3,0)</f>
        <v>United States</v>
      </c>
      <c r="E1010" s="6" t="s">
        <v>8385</v>
      </c>
      <c r="F1010" s="6" t="s">
        <v>8380</v>
      </c>
      <c r="G1010" s="6">
        <v>996</v>
      </c>
      <c r="H1010" s="29">
        <v>4000</v>
      </c>
      <c r="I1010" s="29">
        <v>65</v>
      </c>
      <c r="J1010" s="28">
        <v>29.777314814818965</v>
      </c>
      <c r="K1010" s="6">
        <v>5</v>
      </c>
      <c r="M1010" s="6" t="str">
        <f>VLOOKUP($G1010,Data!$A:$F,6,0)</f>
        <v>failed</v>
      </c>
      <c r="N1010" s="6"/>
      <c r="O1010" s="6"/>
    </row>
    <row r="1011" spans="1:15" x14ac:dyDescent="0.45">
      <c r="A1011" s="6" t="s">
        <v>8321</v>
      </c>
      <c r="B1011" s="6" t="s">
        <v>8224</v>
      </c>
      <c r="C1011" s="6" t="str">
        <f>VLOOKUP($B1011,'Supplimental Sources'!$I$7:$K$27,2,0)</f>
        <v>United States</v>
      </c>
      <c r="D1011" s="6" t="str">
        <f>VLOOKUP($B1011,'Supplimental Sources'!$I$7:$K$27,3,0)</f>
        <v>United States</v>
      </c>
      <c r="E1011" s="6" t="s">
        <v>8385</v>
      </c>
      <c r="F1011" s="6" t="s">
        <v>8373</v>
      </c>
      <c r="G1011" s="6">
        <v>997</v>
      </c>
      <c r="H1011" s="29">
        <v>5000</v>
      </c>
      <c r="I1011" s="29">
        <v>65</v>
      </c>
      <c r="J1011" s="28">
        <v>30.041666666664241</v>
      </c>
      <c r="K1011" s="6">
        <v>8</v>
      </c>
      <c r="M1011" s="6" t="str">
        <f>VLOOKUP($G1011,Data!$A:$F,6,0)</f>
        <v>failed</v>
      </c>
      <c r="N1011" s="6"/>
      <c r="O1011" s="6"/>
    </row>
    <row r="1012" spans="1:15" x14ac:dyDescent="0.45">
      <c r="A1012" s="6" t="s">
        <v>8321</v>
      </c>
      <c r="B1012" s="6" t="s">
        <v>8229</v>
      </c>
      <c r="C1012" s="6" t="str">
        <f>VLOOKUP($B1012,'Supplimental Sources'!$I$7:$K$27,2,0)</f>
        <v>Canada</v>
      </c>
      <c r="D1012" s="6" t="str">
        <f>VLOOKUP($B1012,'Supplimental Sources'!$I$7:$K$27,3,0)</f>
        <v>Canada</v>
      </c>
      <c r="E1012" s="6" t="s">
        <v>8386</v>
      </c>
      <c r="F1012" s="6" t="s">
        <v>8373</v>
      </c>
      <c r="G1012" s="6">
        <v>998</v>
      </c>
      <c r="H1012" s="29">
        <v>60000</v>
      </c>
      <c r="I1012" s="29">
        <v>35135</v>
      </c>
      <c r="J1012" s="28">
        <v>45.041666666664241</v>
      </c>
      <c r="K1012" s="6">
        <v>229</v>
      </c>
      <c r="M1012" s="6" t="str">
        <f>VLOOKUP($G1012,Data!$A:$F,6,0)</f>
        <v>failed</v>
      </c>
      <c r="N1012" s="6"/>
      <c r="O1012" s="6"/>
    </row>
    <row r="1013" spans="1:15" x14ac:dyDescent="0.45">
      <c r="A1013" s="6" t="s">
        <v>8321</v>
      </c>
      <c r="B1013" s="6" t="s">
        <v>8229</v>
      </c>
      <c r="C1013" s="6" t="str">
        <f>VLOOKUP($B1013,'Supplimental Sources'!$I$7:$K$27,2,0)</f>
        <v>Canada</v>
      </c>
      <c r="D1013" s="6" t="str">
        <f>VLOOKUP($B1013,'Supplimental Sources'!$I$7:$K$27,3,0)</f>
        <v>Canada</v>
      </c>
      <c r="E1013" s="6" t="s">
        <v>8385</v>
      </c>
      <c r="F1013" s="6" t="s">
        <v>8373</v>
      </c>
      <c r="G1013" s="6">
        <v>999</v>
      </c>
      <c r="H1013" s="29">
        <v>150000</v>
      </c>
      <c r="I1013" s="29">
        <v>11683</v>
      </c>
      <c r="J1013" s="28">
        <v>30.035069444442343</v>
      </c>
      <c r="K1013" s="6">
        <v>40</v>
      </c>
      <c r="M1013" s="6" t="str">
        <f>VLOOKUP($G1013,Data!$A:$F,6,0)</f>
        <v>failed</v>
      </c>
      <c r="N1013" s="6"/>
      <c r="O1013" s="6"/>
    </row>
    <row r="1014" spans="1:15" x14ac:dyDescent="0.45">
      <c r="A1014" s="6" t="s">
        <v>8321</v>
      </c>
      <c r="B1014" s="6" t="s">
        <v>8224</v>
      </c>
      <c r="C1014" s="6" t="str">
        <f>VLOOKUP($B1014,'Supplimental Sources'!$I$7:$K$27,2,0)</f>
        <v>United States</v>
      </c>
      <c r="D1014" s="6" t="str">
        <f>VLOOKUP($B1014,'Supplimental Sources'!$I$7:$K$27,3,0)</f>
        <v>United States</v>
      </c>
      <c r="E1014" s="6" t="s">
        <v>8388</v>
      </c>
      <c r="F1014" s="6" t="s">
        <v>8376</v>
      </c>
      <c r="G1014" s="6">
        <v>1000</v>
      </c>
      <c r="H1014" s="29">
        <v>894700</v>
      </c>
      <c r="I1014" s="29">
        <v>19824</v>
      </c>
      <c r="J1014" s="28">
        <v>59.958333333335759</v>
      </c>
      <c r="K1014" s="6">
        <v>6</v>
      </c>
      <c r="M1014" s="6"/>
      <c r="N1014" s="6" t="str">
        <f>VLOOKUP($G1014,Data!$A:$F,6,0)</f>
        <v>canceled</v>
      </c>
      <c r="O1014" s="6"/>
    </row>
    <row r="1015" spans="1:15" x14ac:dyDescent="0.45">
      <c r="A1015" s="6" t="s">
        <v>8321</v>
      </c>
      <c r="B1015" s="6" t="s">
        <v>8225</v>
      </c>
      <c r="C1015" s="6" t="str">
        <f>VLOOKUP($B1015,'Supplimental Sources'!$I$7:$K$27,2,0)</f>
        <v>United Kingdom</v>
      </c>
      <c r="D1015" s="6" t="str">
        <f>VLOOKUP($B1015,'Supplimental Sources'!$I$7:$K$27,3,0)</f>
        <v>United Kingdom</v>
      </c>
      <c r="E1015" s="6" t="s">
        <v>8387</v>
      </c>
      <c r="F1015" s="6" t="s">
        <v>8381</v>
      </c>
      <c r="G1015" s="6">
        <v>1001</v>
      </c>
      <c r="H1015" s="29">
        <v>5000</v>
      </c>
      <c r="I1015" s="29">
        <v>5200</v>
      </c>
      <c r="J1015" s="28">
        <v>45</v>
      </c>
      <c r="K1015" s="6">
        <v>4</v>
      </c>
      <c r="M1015" s="6"/>
      <c r="N1015" s="6" t="str">
        <f>VLOOKUP($G1015,Data!$A:$F,6,0)</f>
        <v>canceled</v>
      </c>
      <c r="O1015" s="6"/>
    </row>
    <row r="1016" spans="1:15" x14ac:dyDescent="0.45">
      <c r="A1016" s="6" t="s">
        <v>8321</v>
      </c>
      <c r="B1016" s="6" t="s">
        <v>8224</v>
      </c>
      <c r="C1016" s="6" t="str">
        <f>VLOOKUP($B1016,'Supplimental Sources'!$I$7:$K$27,2,0)</f>
        <v>United States</v>
      </c>
      <c r="D1016" s="6" t="str">
        <f>VLOOKUP($B1016,'Supplimental Sources'!$I$7:$K$27,3,0)</f>
        <v>United States</v>
      </c>
      <c r="E1016" s="6" t="s">
        <v>8386</v>
      </c>
      <c r="F1016" s="6" t="s">
        <v>8374</v>
      </c>
      <c r="G1016" s="6">
        <v>1002</v>
      </c>
      <c r="H1016" s="29">
        <v>9999</v>
      </c>
      <c r="I1016" s="29">
        <v>2960</v>
      </c>
      <c r="J1016" s="28">
        <v>29.565115740741021</v>
      </c>
      <c r="K1016" s="6">
        <v>22</v>
      </c>
      <c r="M1016" s="6"/>
      <c r="N1016" s="6" t="str">
        <f>VLOOKUP($G1016,Data!$A:$F,6,0)</f>
        <v>canceled</v>
      </c>
      <c r="O1016" s="6"/>
    </row>
    <row r="1017" spans="1:15" x14ac:dyDescent="0.45">
      <c r="A1017" s="6" t="s">
        <v>8321</v>
      </c>
      <c r="B1017" s="6" t="s">
        <v>8230</v>
      </c>
      <c r="C1017" s="6" t="str">
        <f>VLOOKUP($B1017,'Supplimental Sources'!$I$7:$K$27,2,0)</f>
        <v>France</v>
      </c>
      <c r="D1017" s="6" t="str">
        <f>VLOOKUP($B1017,'Supplimental Sources'!$I$7:$K$27,3,0)</f>
        <v>European Union</v>
      </c>
      <c r="E1017" s="6" t="s">
        <v>8388</v>
      </c>
      <c r="F1017" s="6" t="s">
        <v>8377</v>
      </c>
      <c r="G1017" s="6">
        <v>1003</v>
      </c>
      <c r="H1017" s="29">
        <v>20000</v>
      </c>
      <c r="I1017" s="29">
        <v>3211</v>
      </c>
      <c r="J1017" s="28">
        <v>29.958333333335759</v>
      </c>
      <c r="K1017" s="6">
        <v>15</v>
      </c>
      <c r="M1017" s="6"/>
      <c r="N1017" s="6" t="str">
        <f>VLOOKUP($G1017,Data!$A:$F,6,0)</f>
        <v>canceled</v>
      </c>
      <c r="O1017" s="6"/>
    </row>
    <row r="1018" spans="1:15" x14ac:dyDescent="0.45">
      <c r="A1018" s="6" t="s">
        <v>8321</v>
      </c>
      <c r="B1018" s="6" t="s">
        <v>8224</v>
      </c>
      <c r="C1018" s="6" t="str">
        <f>VLOOKUP($B1018,'Supplimental Sources'!$I$7:$K$27,2,0)</f>
        <v>United States</v>
      </c>
      <c r="D1018" s="6" t="str">
        <f>VLOOKUP($B1018,'Supplimental Sources'!$I$7:$K$27,3,0)</f>
        <v>United States</v>
      </c>
      <c r="E1018" s="6" t="s">
        <v>8387</v>
      </c>
      <c r="F1018" s="6" t="s">
        <v>8376</v>
      </c>
      <c r="G1018" s="6">
        <v>1004</v>
      </c>
      <c r="H1018" s="29">
        <v>25000</v>
      </c>
      <c r="I1018" s="29">
        <v>20552</v>
      </c>
      <c r="J1018" s="28">
        <v>30</v>
      </c>
      <c r="K1018" s="6">
        <v>95</v>
      </c>
      <c r="M1018" s="6"/>
      <c r="N1018" s="6" t="str">
        <f>VLOOKUP($G1018,Data!$A:$F,6,0)</f>
        <v>canceled</v>
      </c>
      <c r="O1018" s="6"/>
    </row>
    <row r="1019" spans="1:15" x14ac:dyDescent="0.45">
      <c r="A1019" s="6" t="s">
        <v>8321</v>
      </c>
      <c r="B1019" s="6" t="s">
        <v>8224</v>
      </c>
      <c r="C1019" s="6" t="str">
        <f>VLOOKUP($B1019,'Supplimental Sources'!$I$7:$K$27,2,0)</f>
        <v>United States</v>
      </c>
      <c r="D1019" s="6" t="str">
        <f>VLOOKUP($B1019,'Supplimental Sources'!$I$7:$K$27,3,0)</f>
        <v>United States</v>
      </c>
      <c r="E1019" s="6" t="s">
        <v>8386</v>
      </c>
      <c r="F1019" s="6" t="s">
        <v>8372</v>
      </c>
      <c r="G1019" s="6">
        <v>1005</v>
      </c>
      <c r="H1019" s="29">
        <v>200000</v>
      </c>
      <c r="I1019" s="29">
        <v>150102</v>
      </c>
      <c r="J1019" s="28">
        <v>31</v>
      </c>
      <c r="K1019" s="6">
        <v>161</v>
      </c>
      <c r="M1019" s="6"/>
      <c r="N1019" s="6" t="str">
        <f>VLOOKUP($G1019,Data!$A:$F,6,0)</f>
        <v>canceled</v>
      </c>
      <c r="O1019" s="6"/>
    </row>
    <row r="1020" spans="1:15" x14ac:dyDescent="0.45">
      <c r="A1020" s="6" t="s">
        <v>8321</v>
      </c>
      <c r="B1020" s="6" t="s">
        <v>8224</v>
      </c>
      <c r="C1020" s="6" t="str">
        <f>VLOOKUP($B1020,'Supplimental Sources'!$I$7:$K$27,2,0)</f>
        <v>United States</v>
      </c>
      <c r="D1020" s="6" t="str">
        <f>VLOOKUP($B1020,'Supplimental Sources'!$I$7:$K$27,3,0)</f>
        <v>United States</v>
      </c>
      <c r="E1020" s="6" t="s">
        <v>8385</v>
      </c>
      <c r="F1020" s="6" t="s">
        <v>8381</v>
      </c>
      <c r="G1020" s="6">
        <v>1006</v>
      </c>
      <c r="H1020" s="29">
        <v>4000</v>
      </c>
      <c r="I1020" s="29">
        <v>234</v>
      </c>
      <c r="J1020" s="28">
        <v>8.2591203703705105</v>
      </c>
      <c r="K1020" s="6">
        <v>8</v>
      </c>
      <c r="M1020" s="6"/>
      <c r="N1020" s="6" t="str">
        <f>VLOOKUP($G1020,Data!$A:$F,6,0)</f>
        <v>canceled</v>
      </c>
      <c r="O1020" s="6"/>
    </row>
    <row r="1021" spans="1:15" x14ac:dyDescent="0.45">
      <c r="A1021" s="6" t="s">
        <v>8321</v>
      </c>
      <c r="B1021" s="6" t="s">
        <v>8224</v>
      </c>
      <c r="C1021" s="6" t="str">
        <f>VLOOKUP($B1021,'Supplimental Sources'!$I$7:$K$27,2,0)</f>
        <v>United States</v>
      </c>
      <c r="D1021" s="6" t="str">
        <f>VLOOKUP($B1021,'Supplimental Sources'!$I$7:$K$27,3,0)</f>
        <v>United States</v>
      </c>
      <c r="E1021" s="6" t="s">
        <v>8387</v>
      </c>
      <c r="F1021" s="6" t="s">
        <v>8374</v>
      </c>
      <c r="G1021" s="6">
        <v>1007</v>
      </c>
      <c r="H1021" s="29">
        <v>30000</v>
      </c>
      <c r="I1021" s="29">
        <v>13296</v>
      </c>
      <c r="J1021" s="28">
        <v>42.041666666664241</v>
      </c>
      <c r="K1021" s="6">
        <v>76</v>
      </c>
      <c r="M1021" s="6"/>
      <c r="N1021" s="6" t="str">
        <f>VLOOKUP($G1021,Data!$A:$F,6,0)</f>
        <v>canceled</v>
      </c>
      <c r="O1021" s="6"/>
    </row>
    <row r="1022" spans="1:15" x14ac:dyDescent="0.45">
      <c r="A1022" s="6" t="s">
        <v>8321</v>
      </c>
      <c r="B1022" s="6" t="s">
        <v>8238</v>
      </c>
      <c r="C1022" s="6" t="str">
        <f>VLOOKUP($B1022,'Supplimental Sources'!$I$7:$K$27,2,0)</f>
        <v>Mexico</v>
      </c>
      <c r="D1022" s="6" t="str">
        <f>VLOOKUP($B1022,'Supplimental Sources'!$I$7:$K$27,3,0)</f>
        <v>Mexico</v>
      </c>
      <c r="E1022" s="6" t="s">
        <v>8387</v>
      </c>
      <c r="F1022" s="6" t="s">
        <v>8374</v>
      </c>
      <c r="G1022" s="6">
        <v>1008</v>
      </c>
      <c r="H1022" s="29">
        <v>93500</v>
      </c>
      <c r="I1022" s="29">
        <v>250</v>
      </c>
      <c r="J1022" s="28">
        <v>30</v>
      </c>
      <c r="K1022" s="6">
        <v>1</v>
      </c>
      <c r="M1022" s="6"/>
      <c r="N1022" s="6" t="str">
        <f>VLOOKUP($G1022,Data!$A:$F,6,0)</f>
        <v>canceled</v>
      </c>
      <c r="O1022" s="6"/>
    </row>
    <row r="1023" spans="1:15" x14ac:dyDescent="0.45">
      <c r="A1023" s="6" t="s">
        <v>8321</v>
      </c>
      <c r="B1023" s="6" t="s">
        <v>8224</v>
      </c>
      <c r="C1023" s="6" t="str">
        <f>VLOOKUP($B1023,'Supplimental Sources'!$I$7:$K$27,2,0)</f>
        <v>United States</v>
      </c>
      <c r="D1023" s="6" t="str">
        <f>VLOOKUP($B1023,'Supplimental Sources'!$I$7:$K$27,3,0)</f>
        <v>United States</v>
      </c>
      <c r="E1023" s="6" t="s">
        <v>8387</v>
      </c>
      <c r="F1023" s="6" t="s">
        <v>8369</v>
      </c>
      <c r="G1023" s="6">
        <v>1009</v>
      </c>
      <c r="H1023" s="29">
        <v>50000</v>
      </c>
      <c r="I1023" s="29">
        <v>6565</v>
      </c>
      <c r="J1023" s="28">
        <v>30</v>
      </c>
      <c r="K1023" s="6">
        <v>101</v>
      </c>
      <c r="M1023" s="6"/>
      <c r="N1023" s="6" t="str">
        <f>VLOOKUP($G1023,Data!$A:$F,6,0)</f>
        <v>canceled</v>
      </c>
      <c r="O1023" s="6"/>
    </row>
    <row r="1024" spans="1:15" x14ac:dyDescent="0.45">
      <c r="A1024" s="6" t="s">
        <v>8321</v>
      </c>
      <c r="B1024" s="6" t="s">
        <v>8224</v>
      </c>
      <c r="C1024" s="6" t="str">
        <f>VLOOKUP($B1024,'Supplimental Sources'!$I$7:$K$27,2,0)</f>
        <v>United States</v>
      </c>
      <c r="D1024" s="6" t="str">
        <f>VLOOKUP($B1024,'Supplimental Sources'!$I$7:$K$27,3,0)</f>
        <v>United States</v>
      </c>
      <c r="E1024" s="6" t="s">
        <v>8387</v>
      </c>
      <c r="F1024" s="6" t="s">
        <v>8370</v>
      </c>
      <c r="G1024" s="6">
        <v>1010</v>
      </c>
      <c r="H1024" s="29">
        <v>115250</v>
      </c>
      <c r="I1024" s="29">
        <v>220</v>
      </c>
      <c r="J1024" s="28">
        <v>56.294884259259561</v>
      </c>
      <c r="K1024" s="6">
        <v>4</v>
      </c>
      <c r="M1024" s="6"/>
      <c r="N1024" s="6" t="str">
        <f>VLOOKUP($G1024,Data!$A:$F,6,0)</f>
        <v>canceled</v>
      </c>
      <c r="O1024" s="6"/>
    </row>
    <row r="1025" spans="1:15" x14ac:dyDescent="0.45">
      <c r="A1025" s="6" t="s">
        <v>8321</v>
      </c>
      <c r="B1025" s="6" t="s">
        <v>8224</v>
      </c>
      <c r="C1025" s="6" t="str">
        <f>VLOOKUP($B1025,'Supplimental Sources'!$I$7:$K$27,2,0)</f>
        <v>United States</v>
      </c>
      <c r="D1025" s="6" t="str">
        <f>VLOOKUP($B1025,'Supplimental Sources'!$I$7:$K$27,3,0)</f>
        <v>United States</v>
      </c>
      <c r="E1025" s="6" t="s">
        <v>8385</v>
      </c>
      <c r="F1025" s="6" t="s">
        <v>8374</v>
      </c>
      <c r="G1025" s="6">
        <v>1011</v>
      </c>
      <c r="H1025" s="29">
        <v>20000</v>
      </c>
      <c r="I1025" s="29">
        <v>75</v>
      </c>
      <c r="J1025" s="28">
        <v>45</v>
      </c>
      <c r="K1025" s="6">
        <v>1</v>
      </c>
      <c r="M1025" s="6"/>
      <c r="N1025" s="6" t="str">
        <f>VLOOKUP($G1025,Data!$A:$F,6,0)</f>
        <v>canceled</v>
      </c>
      <c r="O1025" s="6"/>
    </row>
    <row r="1026" spans="1:15" x14ac:dyDescent="0.45">
      <c r="A1026" s="6" t="s">
        <v>8321</v>
      </c>
      <c r="B1026" s="6" t="s">
        <v>8224</v>
      </c>
      <c r="C1026" s="6" t="str">
        <f>VLOOKUP($B1026,'Supplimental Sources'!$I$7:$K$27,2,0)</f>
        <v>United States</v>
      </c>
      <c r="D1026" s="6" t="str">
        <f>VLOOKUP($B1026,'Supplimental Sources'!$I$7:$K$27,3,0)</f>
        <v>United States</v>
      </c>
      <c r="E1026" s="6" t="s">
        <v>8387</v>
      </c>
      <c r="F1026" s="6" t="s">
        <v>8381</v>
      </c>
      <c r="G1026" s="6">
        <v>1012</v>
      </c>
      <c r="H1026" s="29">
        <v>5000</v>
      </c>
      <c r="I1026" s="29">
        <v>1076751.05</v>
      </c>
      <c r="J1026" s="28">
        <v>45</v>
      </c>
      <c r="K1026" s="6">
        <v>775</v>
      </c>
      <c r="M1026" s="6"/>
      <c r="N1026" s="6" t="str">
        <f>VLOOKUP($G1026,Data!$A:$F,6,0)</f>
        <v>canceled</v>
      </c>
      <c r="O1026" s="6"/>
    </row>
    <row r="1027" spans="1:15" x14ac:dyDescent="0.45">
      <c r="A1027" s="6" t="s">
        <v>8321</v>
      </c>
      <c r="B1027" s="6" t="s">
        <v>8224</v>
      </c>
      <c r="C1027" s="6" t="str">
        <f>VLOOKUP($B1027,'Supplimental Sources'!$I$7:$K$27,2,0)</f>
        <v>United States</v>
      </c>
      <c r="D1027" s="6" t="str">
        <f>VLOOKUP($B1027,'Supplimental Sources'!$I$7:$K$27,3,0)</f>
        <v>United States</v>
      </c>
      <c r="E1027" s="6" t="s">
        <v>8386</v>
      </c>
      <c r="F1027" s="6" t="s">
        <v>8381</v>
      </c>
      <c r="G1027" s="6">
        <v>1013</v>
      </c>
      <c r="H1027" s="29">
        <v>25000</v>
      </c>
      <c r="I1027" s="29">
        <v>8632</v>
      </c>
      <c r="J1027" s="28">
        <v>27.999351851845859</v>
      </c>
      <c r="K1027" s="6">
        <v>90</v>
      </c>
      <c r="M1027" s="6"/>
      <c r="N1027" s="6" t="str">
        <f>VLOOKUP($G1027,Data!$A:$F,6,0)</f>
        <v>canceled</v>
      </c>
      <c r="O1027" s="6"/>
    </row>
    <row r="1028" spans="1:15" x14ac:dyDescent="0.45">
      <c r="A1028" s="6" t="s">
        <v>8321</v>
      </c>
      <c r="B1028" s="6" t="s">
        <v>8224</v>
      </c>
      <c r="C1028" s="6" t="str">
        <f>VLOOKUP($B1028,'Supplimental Sources'!$I$7:$K$27,2,0)</f>
        <v>United States</v>
      </c>
      <c r="D1028" s="6" t="str">
        <f>VLOOKUP($B1028,'Supplimental Sources'!$I$7:$K$27,3,0)</f>
        <v>United States</v>
      </c>
      <c r="E1028" s="6" t="s">
        <v>8385</v>
      </c>
      <c r="F1028" s="6" t="s">
        <v>8374</v>
      </c>
      <c r="G1028" s="6">
        <v>1014</v>
      </c>
      <c r="H1028" s="29">
        <v>10000</v>
      </c>
      <c r="I1028" s="29">
        <v>3060</v>
      </c>
      <c r="J1028" s="28">
        <v>50</v>
      </c>
      <c r="K1028" s="6">
        <v>16</v>
      </c>
      <c r="M1028" s="6"/>
      <c r="N1028" s="6" t="str">
        <f>VLOOKUP($G1028,Data!$A:$F,6,0)</f>
        <v>canceled</v>
      </c>
      <c r="O1028" s="6"/>
    </row>
    <row r="1029" spans="1:15" x14ac:dyDescent="0.45">
      <c r="A1029" s="6" t="s">
        <v>8321</v>
      </c>
      <c r="B1029" s="6" t="s">
        <v>8240</v>
      </c>
      <c r="C1029" s="6" t="str">
        <f>VLOOKUP($B1029,'Supplimental Sources'!$I$7:$K$27,2,0)</f>
        <v>Switzerland</v>
      </c>
      <c r="D1029" s="6" t="str">
        <f>VLOOKUP($B1029,'Supplimental Sources'!$I$7:$K$27,3,0)</f>
        <v>European Union</v>
      </c>
      <c r="E1029" s="6" t="s">
        <v>8386</v>
      </c>
      <c r="F1029" s="6" t="s">
        <v>8373</v>
      </c>
      <c r="G1029" s="6">
        <v>1015</v>
      </c>
      <c r="H1029" s="29">
        <v>9000</v>
      </c>
      <c r="I1029" s="29">
        <v>240</v>
      </c>
      <c r="J1029" s="28">
        <v>30.041666666656965</v>
      </c>
      <c r="K1029" s="6">
        <v>6</v>
      </c>
      <c r="M1029" s="6"/>
      <c r="N1029" s="6" t="str">
        <f>VLOOKUP($G1029,Data!$A:$F,6,0)</f>
        <v>canceled</v>
      </c>
      <c r="O1029" s="6"/>
    </row>
    <row r="1030" spans="1:15" x14ac:dyDescent="0.45">
      <c r="A1030" s="6" t="s">
        <v>8321</v>
      </c>
      <c r="B1030" s="6" t="s">
        <v>8224</v>
      </c>
      <c r="C1030" s="6" t="str">
        <f>VLOOKUP($B1030,'Supplimental Sources'!$I$7:$K$27,2,0)</f>
        <v>United States</v>
      </c>
      <c r="D1030" s="6" t="str">
        <f>VLOOKUP($B1030,'Supplimental Sources'!$I$7:$K$27,3,0)</f>
        <v>United States</v>
      </c>
      <c r="E1030" s="6" t="s">
        <v>8387</v>
      </c>
      <c r="F1030" s="6" t="s">
        <v>8377</v>
      </c>
      <c r="G1030" s="6">
        <v>1016</v>
      </c>
      <c r="H1030" s="29">
        <v>100000</v>
      </c>
      <c r="I1030" s="29">
        <v>2842</v>
      </c>
      <c r="J1030" s="28">
        <v>44.958333333335759</v>
      </c>
      <c r="K1030" s="6">
        <v>38</v>
      </c>
      <c r="M1030" s="6"/>
      <c r="N1030" s="6" t="str">
        <f>VLOOKUP($G1030,Data!$A:$F,6,0)</f>
        <v>canceled</v>
      </c>
      <c r="O1030" s="6"/>
    </row>
    <row r="1031" spans="1:15" x14ac:dyDescent="0.45">
      <c r="A1031" s="6" t="s">
        <v>8321</v>
      </c>
      <c r="B1031" s="6" t="s">
        <v>8224</v>
      </c>
      <c r="C1031" s="6" t="str">
        <f>VLOOKUP($B1031,'Supplimental Sources'!$I$7:$K$27,2,0)</f>
        <v>United States</v>
      </c>
      <c r="D1031" s="6" t="str">
        <f>VLOOKUP($B1031,'Supplimental Sources'!$I$7:$K$27,3,0)</f>
        <v>United States</v>
      </c>
      <c r="E1031" s="6" t="s">
        <v>8386</v>
      </c>
      <c r="F1031" s="6" t="s">
        <v>8373</v>
      </c>
      <c r="G1031" s="6">
        <v>1017</v>
      </c>
      <c r="H1031" s="29">
        <v>250000</v>
      </c>
      <c r="I1031" s="29">
        <v>57197</v>
      </c>
      <c r="J1031" s="28">
        <v>40.041666666664241</v>
      </c>
      <c r="K1031" s="6">
        <v>355</v>
      </c>
      <c r="M1031" s="6"/>
      <c r="N1031" s="6" t="str">
        <f>VLOOKUP($G1031,Data!$A:$F,6,0)</f>
        <v>canceled</v>
      </c>
      <c r="O1031" s="6"/>
    </row>
    <row r="1032" spans="1:15" x14ac:dyDescent="0.45">
      <c r="A1032" s="6" t="s">
        <v>8321</v>
      </c>
      <c r="B1032" s="6" t="s">
        <v>8224</v>
      </c>
      <c r="C1032" s="6" t="str">
        <f>VLOOKUP($B1032,'Supplimental Sources'!$I$7:$K$27,2,0)</f>
        <v>United States</v>
      </c>
      <c r="D1032" s="6" t="str">
        <f>VLOOKUP($B1032,'Supplimental Sources'!$I$7:$K$27,3,0)</f>
        <v>United States</v>
      </c>
      <c r="E1032" s="6" t="s">
        <v>8387</v>
      </c>
      <c r="F1032" s="6" t="s">
        <v>8380</v>
      </c>
      <c r="G1032" s="6">
        <v>1018</v>
      </c>
      <c r="H1032" s="29">
        <v>20000</v>
      </c>
      <c r="I1032" s="29">
        <v>621</v>
      </c>
      <c r="J1032" s="28">
        <v>30</v>
      </c>
      <c r="K1032" s="6">
        <v>7</v>
      </c>
      <c r="M1032" s="6"/>
      <c r="N1032" s="6" t="str">
        <f>VLOOKUP($G1032,Data!$A:$F,6,0)</f>
        <v>canceled</v>
      </c>
      <c r="O1032" s="6"/>
    </row>
    <row r="1033" spans="1:15" x14ac:dyDescent="0.45">
      <c r="A1033" s="6" t="s">
        <v>8321</v>
      </c>
      <c r="B1033" s="6" t="s">
        <v>8224</v>
      </c>
      <c r="C1033" s="6" t="str">
        <f>VLOOKUP($B1033,'Supplimental Sources'!$I$7:$K$27,2,0)</f>
        <v>United States</v>
      </c>
      <c r="D1033" s="6" t="str">
        <f>VLOOKUP($B1033,'Supplimental Sources'!$I$7:$K$27,3,0)</f>
        <v>United States</v>
      </c>
      <c r="E1033" s="6" t="s">
        <v>8386</v>
      </c>
      <c r="F1033" s="6" t="s">
        <v>8376</v>
      </c>
      <c r="G1033" s="6">
        <v>1019</v>
      </c>
      <c r="H1033" s="29">
        <v>45000</v>
      </c>
      <c r="I1033" s="29">
        <v>21300</v>
      </c>
      <c r="J1033" s="28">
        <v>30</v>
      </c>
      <c r="K1033" s="6">
        <v>400</v>
      </c>
      <c r="M1033" s="6"/>
      <c r="N1033" s="6" t="str">
        <f>VLOOKUP($G1033,Data!$A:$F,6,0)</f>
        <v>canceled</v>
      </c>
      <c r="O1033" s="6"/>
    </row>
    <row r="1034" spans="1:15" x14ac:dyDescent="0.45">
      <c r="A1034" s="6" t="s">
        <v>8330</v>
      </c>
      <c r="B1034" s="6" t="s">
        <v>8229</v>
      </c>
      <c r="C1034" s="6" t="str">
        <f>VLOOKUP($B1034,'Supplimental Sources'!$I$7:$K$27,2,0)</f>
        <v>Canada</v>
      </c>
      <c r="D1034" s="6" t="str">
        <f>VLOOKUP($B1034,'Supplimental Sources'!$I$7:$K$27,3,0)</f>
        <v>Canada</v>
      </c>
      <c r="E1034" s="6" t="s">
        <v>8386</v>
      </c>
      <c r="F1034" s="6" t="s">
        <v>8369</v>
      </c>
      <c r="G1034" s="6">
        <v>1020</v>
      </c>
      <c r="H1034" s="29">
        <v>1550</v>
      </c>
      <c r="I1034" s="29">
        <v>3186</v>
      </c>
      <c r="J1034" s="28">
        <v>29.96309027778625</v>
      </c>
      <c r="K1034" s="6">
        <v>30</v>
      </c>
      <c r="L1034" s="6" t="str">
        <f>VLOOKUP($G1034,Data!$A:$F,6,0)</f>
        <v>successful</v>
      </c>
      <c r="M1034" s="6"/>
      <c r="N1034" s="6"/>
      <c r="O1034" s="6"/>
    </row>
    <row r="1035" spans="1:15" x14ac:dyDescent="0.45">
      <c r="A1035" s="6" t="s">
        <v>8330</v>
      </c>
      <c r="B1035" s="6" t="s">
        <v>8224</v>
      </c>
      <c r="C1035" s="6" t="str">
        <f>VLOOKUP($B1035,'Supplimental Sources'!$I$7:$K$27,2,0)</f>
        <v>United States</v>
      </c>
      <c r="D1035" s="6" t="str">
        <f>VLOOKUP($B1035,'Supplimental Sources'!$I$7:$K$27,3,0)</f>
        <v>United States</v>
      </c>
      <c r="E1035" s="6" t="s">
        <v>8386</v>
      </c>
      <c r="F1035" s="6" t="s">
        <v>8372</v>
      </c>
      <c r="G1035" s="6">
        <v>1021</v>
      </c>
      <c r="H1035" s="29">
        <v>3000</v>
      </c>
      <c r="I1035" s="29">
        <v>10554.11</v>
      </c>
      <c r="J1035" s="28">
        <v>22.914687500000582</v>
      </c>
      <c r="K1035" s="6">
        <v>478</v>
      </c>
      <c r="L1035" s="6" t="str">
        <f>VLOOKUP($G1035,Data!$A:$F,6,0)</f>
        <v>successful</v>
      </c>
      <c r="M1035" s="6"/>
      <c r="N1035" s="6"/>
      <c r="O1035" s="6"/>
    </row>
    <row r="1036" spans="1:15" x14ac:dyDescent="0.45">
      <c r="A1036" s="6" t="s">
        <v>8330</v>
      </c>
      <c r="B1036" s="6" t="s">
        <v>8224</v>
      </c>
      <c r="C1036" s="6" t="str">
        <f>VLOOKUP($B1036,'Supplimental Sources'!$I$7:$K$27,2,0)</f>
        <v>United States</v>
      </c>
      <c r="D1036" s="6" t="str">
        <f>VLOOKUP($B1036,'Supplimental Sources'!$I$7:$K$27,3,0)</f>
        <v>United States</v>
      </c>
      <c r="E1036" s="6" t="s">
        <v>8386</v>
      </c>
      <c r="F1036" s="6" t="s">
        <v>8379</v>
      </c>
      <c r="G1036" s="6">
        <v>1022</v>
      </c>
      <c r="H1036" s="29">
        <v>2000</v>
      </c>
      <c r="I1036" s="29">
        <v>2298</v>
      </c>
      <c r="J1036" s="28">
        <v>30</v>
      </c>
      <c r="K1036" s="6">
        <v>74</v>
      </c>
      <c r="L1036" s="6" t="str">
        <f>VLOOKUP($G1036,Data!$A:$F,6,0)</f>
        <v>successful</v>
      </c>
      <c r="M1036" s="6"/>
      <c r="N1036" s="6"/>
      <c r="O1036" s="6"/>
    </row>
    <row r="1037" spans="1:15" x14ac:dyDescent="0.45">
      <c r="A1037" s="6" t="s">
        <v>8330</v>
      </c>
      <c r="B1037" s="6" t="s">
        <v>8225</v>
      </c>
      <c r="C1037" s="6" t="str">
        <f>VLOOKUP($B1037,'Supplimental Sources'!$I$7:$K$27,2,0)</f>
        <v>United Kingdom</v>
      </c>
      <c r="D1037" s="6" t="str">
        <f>VLOOKUP($B1037,'Supplimental Sources'!$I$7:$K$27,3,0)</f>
        <v>United Kingdom</v>
      </c>
      <c r="E1037" s="6" t="s">
        <v>8386</v>
      </c>
      <c r="F1037" s="6" t="s">
        <v>8369</v>
      </c>
      <c r="G1037" s="6">
        <v>1023</v>
      </c>
      <c r="H1037" s="29">
        <v>2000</v>
      </c>
      <c r="I1037" s="29">
        <v>4743</v>
      </c>
      <c r="J1037" s="28">
        <v>30</v>
      </c>
      <c r="K1037" s="6">
        <v>131</v>
      </c>
      <c r="L1037" s="6" t="str">
        <f>VLOOKUP($G1037,Data!$A:$F,6,0)</f>
        <v>successful</v>
      </c>
      <c r="M1037" s="6"/>
      <c r="N1037" s="6"/>
      <c r="O1037" s="6"/>
    </row>
    <row r="1038" spans="1:15" x14ac:dyDescent="0.45">
      <c r="A1038" s="6" t="s">
        <v>8330</v>
      </c>
      <c r="B1038" s="6" t="s">
        <v>8235</v>
      </c>
      <c r="C1038" s="6" t="str">
        <f>VLOOKUP($B1038,'Supplimental Sources'!$I$7:$K$27,2,0)</f>
        <v>Sweden</v>
      </c>
      <c r="D1038" s="6" t="str">
        <f>VLOOKUP($B1038,'Supplimental Sources'!$I$7:$K$27,3,0)</f>
        <v>European Union</v>
      </c>
      <c r="E1038" s="6" t="s">
        <v>8387</v>
      </c>
      <c r="F1038" s="6" t="s">
        <v>8376</v>
      </c>
      <c r="G1038" s="6">
        <v>1024</v>
      </c>
      <c r="H1038" s="29">
        <v>20000</v>
      </c>
      <c r="I1038" s="29">
        <v>23727.55</v>
      </c>
      <c r="J1038" s="28">
        <v>30</v>
      </c>
      <c r="K1038" s="6">
        <v>61</v>
      </c>
      <c r="L1038" s="6" t="str">
        <f>VLOOKUP($G1038,Data!$A:$F,6,0)</f>
        <v>successful</v>
      </c>
      <c r="M1038" s="6"/>
      <c r="N1038" s="6"/>
      <c r="O1038" s="6"/>
    </row>
    <row r="1039" spans="1:15" x14ac:dyDescent="0.45">
      <c r="A1039" s="6" t="s">
        <v>8330</v>
      </c>
      <c r="B1039" s="6" t="s">
        <v>8224</v>
      </c>
      <c r="C1039" s="6" t="str">
        <f>VLOOKUP($B1039,'Supplimental Sources'!$I$7:$K$27,2,0)</f>
        <v>United States</v>
      </c>
      <c r="D1039" s="6" t="str">
        <f>VLOOKUP($B1039,'Supplimental Sources'!$I$7:$K$27,3,0)</f>
        <v>United States</v>
      </c>
      <c r="E1039" s="6" t="s">
        <v>8386</v>
      </c>
      <c r="F1039" s="6" t="s">
        <v>8377</v>
      </c>
      <c r="G1039" s="6">
        <v>1025</v>
      </c>
      <c r="H1039" s="29">
        <v>70000</v>
      </c>
      <c r="I1039" s="29">
        <v>76949.820000000007</v>
      </c>
      <c r="J1039" s="28">
        <v>29.958333333328483</v>
      </c>
      <c r="K1039" s="6">
        <v>1071</v>
      </c>
      <c r="L1039" s="6" t="str">
        <f>VLOOKUP($G1039,Data!$A:$F,6,0)</f>
        <v>successful</v>
      </c>
      <c r="M1039" s="6"/>
      <c r="N1039" s="6"/>
      <c r="O1039" s="6"/>
    </row>
    <row r="1040" spans="1:15" x14ac:dyDescent="0.45">
      <c r="A1040" s="6" t="s">
        <v>8330</v>
      </c>
      <c r="B1040" s="6" t="s">
        <v>8225</v>
      </c>
      <c r="C1040" s="6" t="str">
        <f>VLOOKUP($B1040,'Supplimental Sources'!$I$7:$K$27,2,0)</f>
        <v>United Kingdom</v>
      </c>
      <c r="D1040" s="6" t="str">
        <f>VLOOKUP($B1040,'Supplimental Sources'!$I$7:$K$27,3,0)</f>
        <v>United Kingdom</v>
      </c>
      <c r="E1040" s="6" t="s">
        <v>8387</v>
      </c>
      <c r="F1040" s="6" t="s">
        <v>8377</v>
      </c>
      <c r="G1040" s="6">
        <v>1026</v>
      </c>
      <c r="H1040" s="29">
        <v>7000</v>
      </c>
      <c r="I1040" s="29">
        <v>7000.58</v>
      </c>
      <c r="J1040" s="28">
        <v>33.958333333335759</v>
      </c>
      <c r="K1040" s="6">
        <v>122</v>
      </c>
      <c r="L1040" s="6" t="str">
        <f>VLOOKUP($G1040,Data!$A:$F,6,0)</f>
        <v>successful</v>
      </c>
      <c r="M1040" s="6"/>
      <c r="N1040" s="6"/>
      <c r="O1040" s="6"/>
    </row>
    <row r="1041" spans="1:15" x14ac:dyDescent="0.45">
      <c r="A1041" s="6" t="s">
        <v>8330</v>
      </c>
      <c r="B1041" s="6" t="s">
        <v>8224</v>
      </c>
      <c r="C1041" s="6" t="str">
        <f>VLOOKUP($B1041,'Supplimental Sources'!$I$7:$K$27,2,0)</f>
        <v>United States</v>
      </c>
      <c r="D1041" s="6" t="str">
        <f>VLOOKUP($B1041,'Supplimental Sources'!$I$7:$K$27,3,0)</f>
        <v>United States</v>
      </c>
      <c r="E1041" s="6" t="s">
        <v>8385</v>
      </c>
      <c r="F1041" s="6" t="s">
        <v>8372</v>
      </c>
      <c r="G1041" s="6">
        <v>1027</v>
      </c>
      <c r="H1041" s="29">
        <v>7501</v>
      </c>
      <c r="I1041" s="29">
        <v>7733</v>
      </c>
      <c r="J1041" s="28">
        <v>30</v>
      </c>
      <c r="K1041" s="6">
        <v>111</v>
      </c>
      <c r="L1041" s="6" t="str">
        <f>VLOOKUP($G1041,Data!$A:$F,6,0)</f>
        <v>successful</v>
      </c>
      <c r="M1041" s="6"/>
      <c r="N1041" s="6"/>
      <c r="O1041" s="6"/>
    </row>
    <row r="1042" spans="1:15" x14ac:dyDescent="0.45">
      <c r="A1042" s="6" t="s">
        <v>8330</v>
      </c>
      <c r="B1042" s="6" t="s">
        <v>8225</v>
      </c>
      <c r="C1042" s="6" t="str">
        <f>VLOOKUP($B1042,'Supplimental Sources'!$I$7:$K$27,2,0)</f>
        <v>United Kingdom</v>
      </c>
      <c r="D1042" s="6" t="str">
        <f>VLOOKUP($B1042,'Supplimental Sources'!$I$7:$K$27,3,0)</f>
        <v>United Kingdom</v>
      </c>
      <c r="E1042" s="6" t="s">
        <v>8388</v>
      </c>
      <c r="F1042" s="6" t="s">
        <v>8376</v>
      </c>
      <c r="G1042" s="6">
        <v>1028</v>
      </c>
      <c r="H1042" s="29">
        <v>10000</v>
      </c>
      <c r="I1042" s="29">
        <v>11727</v>
      </c>
      <c r="J1042" s="28">
        <v>45.205960648141627</v>
      </c>
      <c r="K1042" s="6">
        <v>255</v>
      </c>
      <c r="L1042" s="6" t="str">
        <f>VLOOKUP($G1042,Data!$A:$F,6,0)</f>
        <v>successful</v>
      </c>
      <c r="M1042" s="6"/>
      <c r="N1042" s="6"/>
      <c r="O1042" s="6"/>
    </row>
    <row r="1043" spans="1:15" x14ac:dyDescent="0.45">
      <c r="A1043" s="6" t="s">
        <v>8330</v>
      </c>
      <c r="B1043" s="6" t="s">
        <v>8235</v>
      </c>
      <c r="C1043" s="6" t="str">
        <f>VLOOKUP($B1043,'Supplimental Sources'!$I$7:$K$27,2,0)</f>
        <v>Sweden</v>
      </c>
      <c r="D1043" s="6" t="str">
        <f>VLOOKUP($B1043,'Supplimental Sources'!$I$7:$K$27,3,0)</f>
        <v>European Union</v>
      </c>
      <c r="E1043" s="6" t="s">
        <v>8386</v>
      </c>
      <c r="F1043" s="6" t="s">
        <v>8377</v>
      </c>
      <c r="G1043" s="6">
        <v>1029</v>
      </c>
      <c r="H1043" s="29">
        <v>10000</v>
      </c>
      <c r="I1043" s="29">
        <v>11176</v>
      </c>
      <c r="J1043" s="28">
        <v>54.204085648147156</v>
      </c>
      <c r="K1043" s="6">
        <v>141</v>
      </c>
      <c r="L1043" s="6" t="str">
        <f>VLOOKUP($G1043,Data!$A:$F,6,0)</f>
        <v>successful</v>
      </c>
      <c r="M1043" s="6"/>
      <c r="N1043" s="6"/>
      <c r="O1043" s="6"/>
    </row>
    <row r="1044" spans="1:15" x14ac:dyDescent="0.45">
      <c r="A1044" s="6" t="s">
        <v>8330</v>
      </c>
      <c r="B1044" s="6" t="s">
        <v>8224</v>
      </c>
      <c r="C1044" s="6" t="str">
        <f>VLOOKUP($B1044,'Supplimental Sources'!$I$7:$K$27,2,0)</f>
        <v>United States</v>
      </c>
      <c r="D1044" s="6" t="str">
        <f>VLOOKUP($B1044,'Supplimental Sources'!$I$7:$K$27,3,0)</f>
        <v>United States</v>
      </c>
      <c r="E1044" s="6" t="s">
        <v>8387</v>
      </c>
      <c r="F1044" s="6" t="s">
        <v>8371</v>
      </c>
      <c r="G1044" s="6">
        <v>1030</v>
      </c>
      <c r="H1044" s="29">
        <v>2000</v>
      </c>
      <c r="I1044" s="29">
        <v>6842</v>
      </c>
      <c r="J1044" s="28">
        <v>14</v>
      </c>
      <c r="K1044" s="6">
        <v>159</v>
      </c>
      <c r="L1044" s="6" t="str">
        <f>VLOOKUP($G1044,Data!$A:$F,6,0)</f>
        <v>successful</v>
      </c>
      <c r="M1044" s="6"/>
      <c r="N1044" s="6"/>
      <c r="O1044" s="6"/>
    </row>
    <row r="1045" spans="1:15" x14ac:dyDescent="0.45">
      <c r="A1045" s="6" t="s">
        <v>8330</v>
      </c>
      <c r="B1045" s="6" t="s">
        <v>8224</v>
      </c>
      <c r="C1045" s="6" t="str">
        <f>VLOOKUP($B1045,'Supplimental Sources'!$I$7:$K$27,2,0)</f>
        <v>United States</v>
      </c>
      <c r="D1045" s="6" t="str">
        <f>VLOOKUP($B1045,'Supplimental Sources'!$I$7:$K$27,3,0)</f>
        <v>United States</v>
      </c>
      <c r="E1045" s="6" t="s">
        <v>8386</v>
      </c>
      <c r="F1045" s="6" t="s">
        <v>8374</v>
      </c>
      <c r="G1045" s="6">
        <v>1031</v>
      </c>
      <c r="H1045" s="29">
        <v>10000</v>
      </c>
      <c r="I1045" s="29">
        <v>10740</v>
      </c>
      <c r="J1045" s="28">
        <v>30</v>
      </c>
      <c r="K1045" s="6">
        <v>99</v>
      </c>
      <c r="L1045" s="6" t="str">
        <f>VLOOKUP($G1045,Data!$A:$F,6,0)</f>
        <v>successful</v>
      </c>
      <c r="M1045" s="6"/>
      <c r="N1045" s="6"/>
      <c r="O1045" s="6"/>
    </row>
    <row r="1046" spans="1:15" x14ac:dyDescent="0.45">
      <c r="A1046" s="6" t="s">
        <v>8330</v>
      </c>
      <c r="B1046" s="6" t="s">
        <v>8224</v>
      </c>
      <c r="C1046" s="6" t="str">
        <f>VLOOKUP($B1046,'Supplimental Sources'!$I$7:$K$27,2,0)</f>
        <v>United States</v>
      </c>
      <c r="D1046" s="6" t="str">
        <f>VLOOKUP($B1046,'Supplimental Sources'!$I$7:$K$27,3,0)</f>
        <v>United States</v>
      </c>
      <c r="E1046" s="6" t="s">
        <v>8387</v>
      </c>
      <c r="F1046" s="6" t="s">
        <v>8369</v>
      </c>
      <c r="G1046" s="6">
        <v>1032</v>
      </c>
      <c r="H1046" s="29">
        <v>5400</v>
      </c>
      <c r="I1046" s="29">
        <v>5858.84</v>
      </c>
      <c r="J1046" s="28">
        <v>30</v>
      </c>
      <c r="K1046" s="6">
        <v>96</v>
      </c>
      <c r="L1046" s="6" t="str">
        <f>VLOOKUP($G1046,Data!$A:$F,6,0)</f>
        <v>successful</v>
      </c>
      <c r="M1046" s="6"/>
      <c r="N1046" s="6"/>
      <c r="O1046" s="6"/>
    </row>
    <row r="1047" spans="1:15" x14ac:dyDescent="0.45">
      <c r="A1047" s="6" t="s">
        <v>8330</v>
      </c>
      <c r="B1047" s="6" t="s">
        <v>8225</v>
      </c>
      <c r="C1047" s="6" t="str">
        <f>VLOOKUP($B1047,'Supplimental Sources'!$I$7:$K$27,2,0)</f>
        <v>United Kingdom</v>
      </c>
      <c r="D1047" s="6" t="str">
        <f>VLOOKUP($B1047,'Supplimental Sources'!$I$7:$K$27,3,0)</f>
        <v>United Kingdom</v>
      </c>
      <c r="E1047" s="6" t="s">
        <v>8387</v>
      </c>
      <c r="F1047" s="6" t="s">
        <v>8374</v>
      </c>
      <c r="G1047" s="6">
        <v>1033</v>
      </c>
      <c r="H1047" s="29">
        <v>1328</v>
      </c>
      <c r="I1047" s="29">
        <v>1366</v>
      </c>
      <c r="J1047" s="28">
        <v>28</v>
      </c>
      <c r="K1047" s="6">
        <v>27</v>
      </c>
      <c r="L1047" s="6" t="str">
        <f>VLOOKUP($G1047,Data!$A:$F,6,0)</f>
        <v>successful</v>
      </c>
      <c r="M1047" s="6"/>
      <c r="N1047" s="6"/>
      <c r="O1047" s="6"/>
    </row>
    <row r="1048" spans="1:15" x14ac:dyDescent="0.45">
      <c r="A1048" s="6" t="s">
        <v>8330</v>
      </c>
      <c r="B1048" s="6" t="s">
        <v>8224</v>
      </c>
      <c r="C1048" s="6" t="str">
        <f>VLOOKUP($B1048,'Supplimental Sources'!$I$7:$K$27,2,0)</f>
        <v>United States</v>
      </c>
      <c r="D1048" s="6" t="str">
        <f>VLOOKUP($B1048,'Supplimental Sources'!$I$7:$K$27,3,0)</f>
        <v>United States</v>
      </c>
      <c r="E1048" s="6" t="s">
        <v>8387</v>
      </c>
      <c r="F1048" s="6" t="s">
        <v>8370</v>
      </c>
      <c r="G1048" s="6">
        <v>1034</v>
      </c>
      <c r="H1048" s="29">
        <v>5000</v>
      </c>
      <c r="I1048" s="29">
        <v>6500.09</v>
      </c>
      <c r="J1048" s="28">
        <v>31.999259259260725</v>
      </c>
      <c r="K1048" s="6">
        <v>166</v>
      </c>
      <c r="L1048" s="6" t="str">
        <f>VLOOKUP($G1048,Data!$A:$F,6,0)</f>
        <v>successful</v>
      </c>
      <c r="M1048" s="6"/>
      <c r="N1048" s="6"/>
      <c r="O1048" s="6"/>
    </row>
    <row r="1049" spans="1:15" x14ac:dyDescent="0.45">
      <c r="A1049" s="6" t="s">
        <v>8330</v>
      </c>
      <c r="B1049" s="6" t="s">
        <v>8224</v>
      </c>
      <c r="C1049" s="6" t="str">
        <f>VLOOKUP($B1049,'Supplimental Sources'!$I$7:$K$27,2,0)</f>
        <v>United States</v>
      </c>
      <c r="D1049" s="6" t="str">
        <f>VLOOKUP($B1049,'Supplimental Sources'!$I$7:$K$27,3,0)</f>
        <v>United States</v>
      </c>
      <c r="E1049" s="6" t="s">
        <v>8386</v>
      </c>
      <c r="F1049" s="6" t="s">
        <v>8376</v>
      </c>
      <c r="G1049" s="6">
        <v>1035</v>
      </c>
      <c r="H1049" s="29">
        <v>4600</v>
      </c>
      <c r="I1049" s="29">
        <v>4952</v>
      </c>
      <c r="J1049" s="28">
        <v>30</v>
      </c>
      <c r="K1049" s="6">
        <v>76</v>
      </c>
      <c r="L1049" s="6" t="str">
        <f>VLOOKUP($G1049,Data!$A:$F,6,0)</f>
        <v>successful</v>
      </c>
      <c r="M1049" s="6"/>
      <c r="N1049" s="6"/>
      <c r="O1049" s="6"/>
    </row>
    <row r="1050" spans="1:15" x14ac:dyDescent="0.45">
      <c r="A1050" s="6" t="s">
        <v>8330</v>
      </c>
      <c r="B1050" s="6" t="s">
        <v>8224</v>
      </c>
      <c r="C1050" s="6" t="str">
        <f>VLOOKUP($B1050,'Supplimental Sources'!$I$7:$K$27,2,0)</f>
        <v>United States</v>
      </c>
      <c r="D1050" s="6" t="str">
        <f>VLOOKUP($B1050,'Supplimental Sources'!$I$7:$K$27,3,0)</f>
        <v>United States</v>
      </c>
      <c r="E1050" s="6" t="s">
        <v>8383</v>
      </c>
      <c r="F1050" s="6" t="s">
        <v>8381</v>
      </c>
      <c r="G1050" s="6">
        <v>1036</v>
      </c>
      <c r="H1050" s="29">
        <v>4500</v>
      </c>
      <c r="I1050" s="29">
        <v>5056.22</v>
      </c>
      <c r="J1050" s="28">
        <v>31.884375000001455</v>
      </c>
      <c r="K1050" s="6">
        <v>211</v>
      </c>
      <c r="L1050" s="6" t="str">
        <f>VLOOKUP($G1050,Data!$A:$F,6,0)</f>
        <v>successful</v>
      </c>
      <c r="M1050" s="6"/>
      <c r="N1050" s="6"/>
      <c r="O1050" s="6"/>
    </row>
    <row r="1051" spans="1:15" x14ac:dyDescent="0.45">
      <c r="A1051" s="6" t="s">
        <v>8330</v>
      </c>
      <c r="B1051" s="6" t="s">
        <v>8224</v>
      </c>
      <c r="C1051" s="6" t="str">
        <f>VLOOKUP($B1051,'Supplimental Sources'!$I$7:$K$27,2,0)</f>
        <v>United States</v>
      </c>
      <c r="D1051" s="6" t="str">
        <f>VLOOKUP($B1051,'Supplimental Sources'!$I$7:$K$27,3,0)</f>
        <v>United States</v>
      </c>
      <c r="E1051" s="6" t="s">
        <v>8386</v>
      </c>
      <c r="F1051" s="6" t="s">
        <v>8379</v>
      </c>
      <c r="G1051" s="6">
        <v>1037</v>
      </c>
      <c r="H1051" s="29">
        <v>1000</v>
      </c>
      <c r="I1051" s="29">
        <v>1021</v>
      </c>
      <c r="J1051" s="28">
        <v>22.385856481472729</v>
      </c>
      <c r="K1051" s="6">
        <v>21</v>
      </c>
      <c r="L1051" s="6" t="str">
        <f>VLOOKUP($G1051,Data!$A:$F,6,0)</f>
        <v>successful</v>
      </c>
      <c r="M1051" s="6"/>
      <c r="N1051" s="6"/>
      <c r="O1051" s="6"/>
    </row>
    <row r="1052" spans="1:15" x14ac:dyDescent="0.45">
      <c r="A1052" s="6" t="s">
        <v>8330</v>
      </c>
      <c r="B1052" s="6" t="s">
        <v>8224</v>
      </c>
      <c r="C1052" s="6" t="str">
        <f>VLOOKUP($B1052,'Supplimental Sources'!$I$7:$K$27,2,0)</f>
        <v>United States</v>
      </c>
      <c r="D1052" s="6" t="str">
        <f>VLOOKUP($B1052,'Supplimental Sources'!$I$7:$K$27,3,0)</f>
        <v>United States</v>
      </c>
      <c r="E1052" s="6" t="s">
        <v>8387</v>
      </c>
      <c r="F1052" s="6" t="s">
        <v>8377</v>
      </c>
      <c r="G1052" s="6">
        <v>1038</v>
      </c>
      <c r="H1052" s="29">
        <v>1500</v>
      </c>
      <c r="I1052" s="29">
        <v>2180</v>
      </c>
      <c r="J1052" s="28">
        <v>29.958333333328483</v>
      </c>
      <c r="K1052" s="6">
        <v>61</v>
      </c>
      <c r="L1052" s="6" t="str">
        <f>VLOOKUP($G1052,Data!$A:$F,6,0)</f>
        <v>successful</v>
      </c>
      <c r="M1052" s="6"/>
      <c r="N1052" s="6"/>
      <c r="O1052" s="6"/>
    </row>
    <row r="1053" spans="1:15" x14ac:dyDescent="0.45">
      <c r="A1053" s="6" t="s">
        <v>8330</v>
      </c>
      <c r="B1053" s="6" t="s">
        <v>8224</v>
      </c>
      <c r="C1053" s="6" t="str">
        <f>VLOOKUP($B1053,'Supplimental Sources'!$I$7:$K$27,2,0)</f>
        <v>United States</v>
      </c>
      <c r="D1053" s="6" t="str">
        <f>VLOOKUP($B1053,'Supplimental Sources'!$I$7:$K$27,3,0)</f>
        <v>United States</v>
      </c>
      <c r="E1053" s="6" t="s">
        <v>8387</v>
      </c>
      <c r="F1053" s="6" t="s">
        <v>8374</v>
      </c>
      <c r="G1053" s="6">
        <v>1039</v>
      </c>
      <c r="H1053" s="29">
        <v>500</v>
      </c>
      <c r="I1053" s="29">
        <v>641</v>
      </c>
      <c r="J1053" s="28">
        <v>25.223310185181617</v>
      </c>
      <c r="K1053" s="6">
        <v>30</v>
      </c>
      <c r="L1053" s="6" t="str">
        <f>VLOOKUP($G1053,Data!$A:$F,6,0)</f>
        <v>successful</v>
      </c>
      <c r="M1053" s="6"/>
      <c r="N1053" s="6"/>
      <c r="O1053" s="6"/>
    </row>
    <row r="1054" spans="1:15" x14ac:dyDescent="0.45">
      <c r="A1054" s="6" t="s">
        <v>8332</v>
      </c>
      <c r="B1054" s="6" t="s">
        <v>8224</v>
      </c>
      <c r="C1054" s="6" t="str">
        <f>VLOOKUP($B1054,'Supplimental Sources'!$I$7:$K$27,2,0)</f>
        <v>United States</v>
      </c>
      <c r="D1054" s="6" t="str">
        <f>VLOOKUP($B1054,'Supplimental Sources'!$I$7:$K$27,3,0)</f>
        <v>United States</v>
      </c>
      <c r="E1054" s="6" t="s">
        <v>8387</v>
      </c>
      <c r="F1054" s="6" t="s">
        <v>8370</v>
      </c>
      <c r="G1054" s="6">
        <v>1040</v>
      </c>
      <c r="H1054" s="29">
        <v>85000</v>
      </c>
      <c r="I1054" s="29">
        <v>250</v>
      </c>
      <c r="J1054" s="28">
        <v>30</v>
      </c>
      <c r="K1054" s="6">
        <v>1</v>
      </c>
      <c r="M1054" s="6"/>
      <c r="N1054" s="6" t="str">
        <f>VLOOKUP($G1054,Data!$A:$F,6,0)</f>
        <v>canceled</v>
      </c>
      <c r="O1054" s="6"/>
    </row>
    <row r="1055" spans="1:15" x14ac:dyDescent="0.45">
      <c r="A1055" s="6" t="s">
        <v>8332</v>
      </c>
      <c r="B1055" s="6" t="s">
        <v>8224</v>
      </c>
      <c r="C1055" s="6" t="str">
        <f>VLOOKUP($B1055,'Supplimental Sources'!$I$7:$K$27,2,0)</f>
        <v>United States</v>
      </c>
      <c r="D1055" s="6" t="str">
        <f>VLOOKUP($B1055,'Supplimental Sources'!$I$7:$K$27,3,0)</f>
        <v>United States</v>
      </c>
      <c r="E1055" s="6" t="s">
        <v>8385</v>
      </c>
      <c r="F1055" s="6" t="s">
        <v>8370</v>
      </c>
      <c r="G1055" s="6">
        <v>1041</v>
      </c>
      <c r="H1055" s="29">
        <v>50</v>
      </c>
      <c r="I1055" s="29">
        <v>0</v>
      </c>
      <c r="J1055" s="28">
        <v>20</v>
      </c>
      <c r="K1055" s="6">
        <v>0</v>
      </c>
      <c r="M1055" s="6"/>
      <c r="N1055" s="6" t="str">
        <f>VLOOKUP($G1055,Data!$A:$F,6,0)</f>
        <v>canceled</v>
      </c>
      <c r="O1055" s="6"/>
    </row>
    <row r="1056" spans="1:15" x14ac:dyDescent="0.45">
      <c r="A1056" s="6" t="s">
        <v>8332</v>
      </c>
      <c r="B1056" s="6" t="s">
        <v>8224</v>
      </c>
      <c r="C1056" s="6" t="str">
        <f>VLOOKUP($B1056,'Supplimental Sources'!$I$7:$K$27,2,0)</f>
        <v>United States</v>
      </c>
      <c r="D1056" s="6" t="str">
        <f>VLOOKUP($B1056,'Supplimental Sources'!$I$7:$K$27,3,0)</f>
        <v>United States</v>
      </c>
      <c r="E1056" s="6" t="s">
        <v>8385</v>
      </c>
      <c r="F1056" s="6" t="s">
        <v>8370</v>
      </c>
      <c r="G1056" s="6">
        <v>1042</v>
      </c>
      <c r="H1056" s="29">
        <v>650</v>
      </c>
      <c r="I1056" s="29">
        <v>10</v>
      </c>
      <c r="J1056" s="28">
        <v>42.720509259255778</v>
      </c>
      <c r="K1056" s="6">
        <v>1</v>
      </c>
      <c r="M1056" s="6"/>
      <c r="N1056" s="6" t="str">
        <f>VLOOKUP($G1056,Data!$A:$F,6,0)</f>
        <v>canceled</v>
      </c>
      <c r="O1056" s="6"/>
    </row>
    <row r="1057" spans="1:15" x14ac:dyDescent="0.45">
      <c r="A1057" s="6" t="s">
        <v>8332</v>
      </c>
      <c r="B1057" s="6" t="s">
        <v>8224</v>
      </c>
      <c r="C1057" s="6" t="str">
        <f>VLOOKUP($B1057,'Supplimental Sources'!$I$7:$K$27,2,0)</f>
        <v>United States</v>
      </c>
      <c r="D1057" s="6" t="str">
        <f>VLOOKUP($B1057,'Supplimental Sources'!$I$7:$K$27,3,0)</f>
        <v>United States</v>
      </c>
      <c r="E1057" s="6" t="s">
        <v>8386</v>
      </c>
      <c r="F1057" s="6" t="s">
        <v>8379</v>
      </c>
      <c r="G1057" s="6">
        <v>1043</v>
      </c>
      <c r="H1057" s="29">
        <v>100000</v>
      </c>
      <c r="I1057" s="29">
        <v>8537</v>
      </c>
      <c r="J1057" s="28">
        <v>30</v>
      </c>
      <c r="K1057" s="6">
        <v>292</v>
      </c>
      <c r="M1057" s="6"/>
      <c r="N1057" s="6" t="str">
        <f>VLOOKUP($G1057,Data!$A:$F,6,0)</f>
        <v>canceled</v>
      </c>
      <c r="O1057" s="6"/>
    </row>
    <row r="1058" spans="1:15" x14ac:dyDescent="0.45">
      <c r="A1058" s="6" t="s">
        <v>8332</v>
      </c>
      <c r="B1058" s="6" t="s">
        <v>8224</v>
      </c>
      <c r="C1058" s="6" t="str">
        <f>VLOOKUP($B1058,'Supplimental Sources'!$I$7:$K$27,2,0)</f>
        <v>United States</v>
      </c>
      <c r="D1058" s="6" t="str">
        <f>VLOOKUP($B1058,'Supplimental Sources'!$I$7:$K$27,3,0)</f>
        <v>United States</v>
      </c>
      <c r="E1058" s="6" t="s">
        <v>8386</v>
      </c>
      <c r="F1058" s="6" t="s">
        <v>8376</v>
      </c>
      <c r="G1058" s="6">
        <v>1044</v>
      </c>
      <c r="H1058" s="29">
        <v>7000</v>
      </c>
      <c r="I1058" s="29">
        <v>6</v>
      </c>
      <c r="J1058" s="28">
        <v>56.926145833334886</v>
      </c>
      <c r="K1058" s="6">
        <v>2</v>
      </c>
      <c r="M1058" s="6"/>
      <c r="N1058" s="6" t="str">
        <f>VLOOKUP($G1058,Data!$A:$F,6,0)</f>
        <v>canceled</v>
      </c>
      <c r="O1058" s="6"/>
    </row>
    <row r="1059" spans="1:15" x14ac:dyDescent="0.45">
      <c r="A1059" s="6" t="s">
        <v>8332</v>
      </c>
      <c r="B1059" s="6" t="s">
        <v>8224</v>
      </c>
      <c r="C1059" s="6" t="str">
        <f>VLOOKUP($B1059,'Supplimental Sources'!$I$7:$K$27,2,0)</f>
        <v>United States</v>
      </c>
      <c r="D1059" s="6" t="str">
        <f>VLOOKUP($B1059,'Supplimental Sources'!$I$7:$K$27,3,0)</f>
        <v>United States</v>
      </c>
      <c r="E1059" s="6" t="s">
        <v>8385</v>
      </c>
      <c r="F1059" s="6" t="s">
        <v>8370</v>
      </c>
      <c r="G1059" s="6">
        <v>1045</v>
      </c>
      <c r="H1059" s="29">
        <v>10000</v>
      </c>
      <c r="I1059" s="29">
        <v>266</v>
      </c>
      <c r="J1059" s="28">
        <v>30</v>
      </c>
      <c r="K1059" s="6">
        <v>8</v>
      </c>
      <c r="M1059" s="6"/>
      <c r="N1059" s="6" t="str">
        <f>VLOOKUP($G1059,Data!$A:$F,6,0)</f>
        <v>canceled</v>
      </c>
      <c r="O1059" s="6"/>
    </row>
    <row r="1060" spans="1:15" x14ac:dyDescent="0.45">
      <c r="A1060" s="6" t="s">
        <v>8332</v>
      </c>
      <c r="B1060" s="6" t="s">
        <v>8236</v>
      </c>
      <c r="C1060" s="6" t="str">
        <f>VLOOKUP($B1060,'Supplimental Sources'!$I$7:$K$27,2,0)</f>
        <v>Germany</v>
      </c>
      <c r="D1060" s="6" t="str">
        <f>VLOOKUP($B1060,'Supplimental Sources'!$I$7:$K$27,3,0)</f>
        <v>European Union</v>
      </c>
      <c r="E1060" s="6" t="s">
        <v>8386</v>
      </c>
      <c r="F1060" s="6" t="s">
        <v>8374</v>
      </c>
      <c r="G1060" s="6">
        <v>1046</v>
      </c>
      <c r="H1060" s="29">
        <v>3000</v>
      </c>
      <c r="I1060" s="29">
        <v>0</v>
      </c>
      <c r="J1060" s="28">
        <v>45</v>
      </c>
      <c r="K1060" s="6">
        <v>0</v>
      </c>
      <c r="M1060" s="6"/>
      <c r="N1060" s="6" t="str">
        <f>VLOOKUP($G1060,Data!$A:$F,6,0)</f>
        <v>canceled</v>
      </c>
      <c r="O1060" s="6"/>
    </row>
    <row r="1061" spans="1:15" x14ac:dyDescent="0.45">
      <c r="A1061" s="6" t="s">
        <v>8332</v>
      </c>
      <c r="B1061" s="6" t="s">
        <v>8224</v>
      </c>
      <c r="C1061" s="6" t="str">
        <f>VLOOKUP($B1061,'Supplimental Sources'!$I$7:$K$27,2,0)</f>
        <v>United States</v>
      </c>
      <c r="D1061" s="6" t="str">
        <f>VLOOKUP($B1061,'Supplimental Sources'!$I$7:$K$27,3,0)</f>
        <v>United States</v>
      </c>
      <c r="E1061" s="6" t="s">
        <v>8385</v>
      </c>
      <c r="F1061" s="6" t="s">
        <v>8373</v>
      </c>
      <c r="G1061" s="6">
        <v>1047</v>
      </c>
      <c r="H1061" s="29">
        <v>2000</v>
      </c>
      <c r="I1061" s="29">
        <v>1</v>
      </c>
      <c r="J1061" s="28">
        <v>30.041666666664241</v>
      </c>
      <c r="K1061" s="6">
        <v>1</v>
      </c>
      <c r="M1061" s="6"/>
      <c r="N1061" s="6" t="str">
        <f>VLOOKUP($G1061,Data!$A:$F,6,0)</f>
        <v>canceled</v>
      </c>
      <c r="O1061" s="6"/>
    </row>
    <row r="1062" spans="1:15" x14ac:dyDescent="0.45">
      <c r="A1062" s="6" t="s">
        <v>8332</v>
      </c>
      <c r="B1062" s="6" t="s">
        <v>8224</v>
      </c>
      <c r="C1062" s="6" t="str">
        <f>VLOOKUP($B1062,'Supplimental Sources'!$I$7:$K$27,2,0)</f>
        <v>United States</v>
      </c>
      <c r="D1062" s="6" t="str">
        <f>VLOOKUP($B1062,'Supplimental Sources'!$I$7:$K$27,3,0)</f>
        <v>United States</v>
      </c>
      <c r="E1062" s="6" t="s">
        <v>8387</v>
      </c>
      <c r="F1062" s="6" t="s">
        <v>8371</v>
      </c>
      <c r="G1062" s="6">
        <v>1048</v>
      </c>
      <c r="H1062" s="29">
        <v>15000</v>
      </c>
      <c r="I1062" s="29">
        <v>212</v>
      </c>
      <c r="J1062" s="28">
        <v>40</v>
      </c>
      <c r="K1062" s="6">
        <v>4</v>
      </c>
      <c r="M1062" s="6"/>
      <c r="N1062" s="6" t="str">
        <f>VLOOKUP($G1062,Data!$A:$F,6,0)</f>
        <v>canceled</v>
      </c>
      <c r="O1062" s="6"/>
    </row>
    <row r="1063" spans="1:15" x14ac:dyDescent="0.45">
      <c r="A1063" s="6" t="s">
        <v>8332</v>
      </c>
      <c r="B1063" s="6" t="s">
        <v>8224</v>
      </c>
      <c r="C1063" s="6" t="str">
        <f>VLOOKUP($B1063,'Supplimental Sources'!$I$7:$K$27,2,0)</f>
        <v>United States</v>
      </c>
      <c r="D1063" s="6" t="str">
        <f>VLOOKUP($B1063,'Supplimental Sources'!$I$7:$K$27,3,0)</f>
        <v>United States</v>
      </c>
      <c r="E1063" s="6" t="s">
        <v>8387</v>
      </c>
      <c r="F1063" s="6" t="s">
        <v>8376</v>
      </c>
      <c r="G1063" s="6">
        <v>1049</v>
      </c>
      <c r="H1063" s="29">
        <v>12000</v>
      </c>
      <c r="I1063" s="29">
        <v>0</v>
      </c>
      <c r="J1063" s="28">
        <v>30</v>
      </c>
      <c r="K1063" s="6">
        <v>0</v>
      </c>
      <c r="M1063" s="6"/>
      <c r="N1063" s="6" t="str">
        <f>VLOOKUP($G1063,Data!$A:$F,6,0)</f>
        <v>canceled</v>
      </c>
      <c r="O1063" s="6"/>
    </row>
    <row r="1064" spans="1:15" x14ac:dyDescent="0.45">
      <c r="A1064" s="6" t="s">
        <v>8332</v>
      </c>
      <c r="B1064" s="6" t="s">
        <v>8224</v>
      </c>
      <c r="C1064" s="6" t="str">
        <f>VLOOKUP($B1064,'Supplimental Sources'!$I$7:$K$27,2,0)</f>
        <v>United States</v>
      </c>
      <c r="D1064" s="6" t="str">
        <f>VLOOKUP($B1064,'Supplimental Sources'!$I$7:$K$27,3,0)</f>
        <v>United States</v>
      </c>
      <c r="E1064" s="6" t="s">
        <v>8386</v>
      </c>
      <c r="F1064" s="6" t="s">
        <v>8371</v>
      </c>
      <c r="G1064" s="6">
        <v>1050</v>
      </c>
      <c r="H1064" s="29">
        <v>2500</v>
      </c>
      <c r="I1064" s="29">
        <v>0</v>
      </c>
      <c r="J1064" s="28">
        <v>30</v>
      </c>
      <c r="K1064" s="6">
        <v>0</v>
      </c>
      <c r="M1064" s="6"/>
      <c r="N1064" s="6" t="str">
        <f>VLOOKUP($G1064,Data!$A:$F,6,0)</f>
        <v>canceled</v>
      </c>
      <c r="O1064" s="6"/>
    </row>
    <row r="1065" spans="1:15" x14ac:dyDescent="0.45">
      <c r="A1065" s="6" t="s">
        <v>8332</v>
      </c>
      <c r="B1065" s="6" t="s">
        <v>8224</v>
      </c>
      <c r="C1065" s="6" t="str">
        <f>VLOOKUP($B1065,'Supplimental Sources'!$I$7:$K$27,2,0)</f>
        <v>United States</v>
      </c>
      <c r="D1065" s="6" t="str">
        <f>VLOOKUP($B1065,'Supplimental Sources'!$I$7:$K$27,3,0)</f>
        <v>United States</v>
      </c>
      <c r="E1065" s="6" t="s">
        <v>8385</v>
      </c>
      <c r="F1065" s="6" t="s">
        <v>8370</v>
      </c>
      <c r="G1065" s="6">
        <v>1051</v>
      </c>
      <c r="H1065" s="29">
        <v>500</v>
      </c>
      <c r="I1065" s="29">
        <v>0</v>
      </c>
      <c r="J1065" s="28">
        <v>28</v>
      </c>
      <c r="K1065" s="6">
        <v>0</v>
      </c>
      <c r="M1065" s="6"/>
      <c r="N1065" s="6" t="str">
        <f>VLOOKUP($G1065,Data!$A:$F,6,0)</f>
        <v>canceled</v>
      </c>
      <c r="O1065" s="6"/>
    </row>
    <row r="1066" spans="1:15" x14ac:dyDescent="0.45">
      <c r="A1066" s="6" t="s">
        <v>8332</v>
      </c>
      <c r="B1066" s="6" t="s">
        <v>8224</v>
      </c>
      <c r="C1066" s="6" t="str">
        <f>VLOOKUP($B1066,'Supplimental Sources'!$I$7:$K$27,2,0)</f>
        <v>United States</v>
      </c>
      <c r="D1066" s="6" t="str">
        <f>VLOOKUP($B1066,'Supplimental Sources'!$I$7:$K$27,3,0)</f>
        <v>United States</v>
      </c>
      <c r="E1066" s="6" t="s">
        <v>8387</v>
      </c>
      <c r="F1066" s="6" t="s">
        <v>8379</v>
      </c>
      <c r="G1066" s="6">
        <v>1052</v>
      </c>
      <c r="H1066" s="29">
        <v>4336</v>
      </c>
      <c r="I1066" s="29">
        <v>0</v>
      </c>
      <c r="J1066" s="28">
        <v>44.04218750000291</v>
      </c>
      <c r="K1066" s="6">
        <v>0</v>
      </c>
      <c r="M1066" s="6"/>
      <c r="N1066" s="6" t="str">
        <f>VLOOKUP($G1066,Data!$A:$F,6,0)</f>
        <v>canceled</v>
      </c>
      <c r="O1066" s="6"/>
    </row>
    <row r="1067" spans="1:15" x14ac:dyDescent="0.45">
      <c r="A1067" s="6" t="s">
        <v>8332</v>
      </c>
      <c r="B1067" s="6" t="s">
        <v>8224</v>
      </c>
      <c r="C1067" s="6" t="str">
        <f>VLOOKUP($B1067,'Supplimental Sources'!$I$7:$K$27,2,0)</f>
        <v>United States</v>
      </c>
      <c r="D1067" s="6" t="str">
        <f>VLOOKUP($B1067,'Supplimental Sources'!$I$7:$K$27,3,0)</f>
        <v>United States</v>
      </c>
      <c r="E1067" s="6" t="s">
        <v>8388</v>
      </c>
      <c r="F1067" s="6" t="s">
        <v>8377</v>
      </c>
      <c r="G1067" s="6">
        <v>1053</v>
      </c>
      <c r="H1067" s="29">
        <v>1500</v>
      </c>
      <c r="I1067" s="29">
        <v>15</v>
      </c>
      <c r="J1067" s="28">
        <v>25</v>
      </c>
      <c r="K1067" s="6">
        <v>1</v>
      </c>
      <c r="M1067" s="6"/>
      <c r="N1067" s="6" t="str">
        <f>VLOOKUP($G1067,Data!$A:$F,6,0)</f>
        <v>canceled</v>
      </c>
      <c r="O1067" s="6"/>
    </row>
    <row r="1068" spans="1:15" x14ac:dyDescent="0.45">
      <c r="A1068" s="6" t="s">
        <v>8332</v>
      </c>
      <c r="B1068" s="6" t="s">
        <v>8224</v>
      </c>
      <c r="C1068" s="6" t="str">
        <f>VLOOKUP($B1068,'Supplimental Sources'!$I$7:$K$27,2,0)</f>
        <v>United States</v>
      </c>
      <c r="D1068" s="6" t="str">
        <f>VLOOKUP($B1068,'Supplimental Sources'!$I$7:$K$27,3,0)</f>
        <v>United States</v>
      </c>
      <c r="E1068" s="6" t="s">
        <v>8385</v>
      </c>
      <c r="F1068" s="6" t="s">
        <v>8370</v>
      </c>
      <c r="G1068" s="6">
        <v>1054</v>
      </c>
      <c r="H1068" s="29">
        <v>2500</v>
      </c>
      <c r="I1068" s="29">
        <v>0</v>
      </c>
      <c r="J1068" s="28">
        <v>30.064826388887013</v>
      </c>
      <c r="K1068" s="6">
        <v>0</v>
      </c>
      <c r="M1068" s="6"/>
      <c r="N1068" s="6" t="str">
        <f>VLOOKUP($G1068,Data!$A:$F,6,0)</f>
        <v>canceled</v>
      </c>
      <c r="O1068" s="6"/>
    </row>
    <row r="1069" spans="1:15" x14ac:dyDescent="0.45">
      <c r="A1069" s="6" t="s">
        <v>8332</v>
      </c>
      <c r="B1069" s="6" t="s">
        <v>8224</v>
      </c>
      <c r="C1069" s="6" t="str">
        <f>VLOOKUP($B1069,'Supplimental Sources'!$I$7:$K$27,2,0)</f>
        <v>United States</v>
      </c>
      <c r="D1069" s="6" t="str">
        <f>VLOOKUP($B1069,'Supplimental Sources'!$I$7:$K$27,3,0)</f>
        <v>United States</v>
      </c>
      <c r="E1069" s="6" t="s">
        <v>8387</v>
      </c>
      <c r="F1069" s="6" t="s">
        <v>8377</v>
      </c>
      <c r="G1069" s="6">
        <v>1055</v>
      </c>
      <c r="H1069" s="29">
        <v>3500</v>
      </c>
      <c r="I1069" s="29">
        <v>0</v>
      </c>
      <c r="J1069" s="28">
        <v>30</v>
      </c>
      <c r="K1069" s="6">
        <v>0</v>
      </c>
      <c r="M1069" s="6"/>
      <c r="N1069" s="6" t="str">
        <f>VLOOKUP($G1069,Data!$A:$F,6,0)</f>
        <v>canceled</v>
      </c>
      <c r="O1069" s="6"/>
    </row>
    <row r="1070" spans="1:15" x14ac:dyDescent="0.45">
      <c r="A1070" s="6" t="s">
        <v>8332</v>
      </c>
      <c r="B1070" s="6" t="s">
        <v>8224</v>
      </c>
      <c r="C1070" s="6" t="str">
        <f>VLOOKUP($B1070,'Supplimental Sources'!$I$7:$K$27,2,0)</f>
        <v>United States</v>
      </c>
      <c r="D1070" s="6" t="str">
        <f>VLOOKUP($B1070,'Supplimental Sources'!$I$7:$K$27,3,0)</f>
        <v>United States</v>
      </c>
      <c r="E1070" s="6" t="s">
        <v>8386</v>
      </c>
      <c r="F1070" s="6" t="s">
        <v>8377</v>
      </c>
      <c r="G1070" s="6">
        <v>1056</v>
      </c>
      <c r="H1070" s="29">
        <v>10000</v>
      </c>
      <c r="I1070" s="29">
        <v>0</v>
      </c>
      <c r="J1070" s="28">
        <v>59.958333333335759</v>
      </c>
      <c r="K1070" s="6">
        <v>0</v>
      </c>
      <c r="M1070" s="6"/>
      <c r="N1070" s="6" t="str">
        <f>VLOOKUP($G1070,Data!$A:$F,6,0)</f>
        <v>canceled</v>
      </c>
      <c r="O1070" s="6"/>
    </row>
    <row r="1071" spans="1:15" x14ac:dyDescent="0.45">
      <c r="A1071" s="6" t="s">
        <v>8332</v>
      </c>
      <c r="B1071" s="6" t="s">
        <v>8224</v>
      </c>
      <c r="C1071" s="6" t="str">
        <f>VLOOKUP($B1071,'Supplimental Sources'!$I$7:$K$27,2,0)</f>
        <v>United States</v>
      </c>
      <c r="D1071" s="6" t="str">
        <f>VLOOKUP($B1071,'Supplimental Sources'!$I$7:$K$27,3,0)</f>
        <v>United States</v>
      </c>
      <c r="E1071" s="6" t="s">
        <v>8387</v>
      </c>
      <c r="F1071" s="6" t="s">
        <v>8374</v>
      </c>
      <c r="G1071" s="6">
        <v>1057</v>
      </c>
      <c r="H1071" s="29">
        <v>10000</v>
      </c>
      <c r="I1071" s="29">
        <v>0</v>
      </c>
      <c r="J1071" s="28">
        <v>30.041666666664241</v>
      </c>
      <c r="K1071" s="6">
        <v>0</v>
      </c>
      <c r="M1071" s="6"/>
      <c r="N1071" s="6" t="str">
        <f>VLOOKUP($G1071,Data!$A:$F,6,0)</f>
        <v>canceled</v>
      </c>
      <c r="O1071" s="6"/>
    </row>
    <row r="1072" spans="1:15" x14ac:dyDescent="0.45">
      <c r="A1072" s="6" t="s">
        <v>8332</v>
      </c>
      <c r="B1072" s="6" t="s">
        <v>8224</v>
      </c>
      <c r="C1072" s="6" t="str">
        <f>VLOOKUP($B1072,'Supplimental Sources'!$I$7:$K$27,2,0)</f>
        <v>United States</v>
      </c>
      <c r="D1072" s="6" t="str">
        <f>VLOOKUP($B1072,'Supplimental Sources'!$I$7:$K$27,3,0)</f>
        <v>United States</v>
      </c>
      <c r="E1072" s="6" t="s">
        <v>8386</v>
      </c>
      <c r="F1072" s="6" t="s">
        <v>8377</v>
      </c>
      <c r="G1072" s="6">
        <v>1058</v>
      </c>
      <c r="H1072" s="29">
        <v>40000</v>
      </c>
      <c r="I1072" s="29">
        <v>0</v>
      </c>
      <c r="J1072" s="28">
        <v>41.099039351851388</v>
      </c>
      <c r="K1072" s="6">
        <v>0</v>
      </c>
      <c r="M1072" s="6"/>
      <c r="N1072" s="6" t="str">
        <f>VLOOKUP($G1072,Data!$A:$F,6,0)</f>
        <v>canceled</v>
      </c>
      <c r="O1072" s="6"/>
    </row>
    <row r="1073" spans="1:15" x14ac:dyDescent="0.45">
      <c r="A1073" s="6" t="s">
        <v>8332</v>
      </c>
      <c r="B1073" s="6" t="s">
        <v>8224</v>
      </c>
      <c r="C1073" s="6" t="str">
        <f>VLOOKUP($B1073,'Supplimental Sources'!$I$7:$K$27,2,0)</f>
        <v>United States</v>
      </c>
      <c r="D1073" s="6" t="str">
        <f>VLOOKUP($B1073,'Supplimental Sources'!$I$7:$K$27,3,0)</f>
        <v>United States</v>
      </c>
      <c r="E1073" s="6" t="s">
        <v>8386</v>
      </c>
      <c r="F1073" s="6" t="s">
        <v>8377</v>
      </c>
      <c r="G1073" s="6">
        <v>1059</v>
      </c>
      <c r="H1073" s="29">
        <v>1100</v>
      </c>
      <c r="I1073" s="29">
        <v>0</v>
      </c>
      <c r="J1073" s="28">
        <v>29.958333333335759</v>
      </c>
      <c r="K1073" s="6">
        <v>0</v>
      </c>
      <c r="M1073" s="6"/>
      <c r="N1073" s="6" t="str">
        <f>VLOOKUP($G1073,Data!$A:$F,6,0)</f>
        <v>canceled</v>
      </c>
      <c r="O1073" s="6"/>
    </row>
    <row r="1074" spans="1:15" x14ac:dyDescent="0.45">
      <c r="A1074" s="6" t="s">
        <v>8332</v>
      </c>
      <c r="B1074" s="6" t="s">
        <v>8224</v>
      </c>
      <c r="C1074" s="6" t="str">
        <f>VLOOKUP($B1074,'Supplimental Sources'!$I$7:$K$27,2,0)</f>
        <v>United States</v>
      </c>
      <c r="D1074" s="6" t="str">
        <f>VLOOKUP($B1074,'Supplimental Sources'!$I$7:$K$27,3,0)</f>
        <v>United States</v>
      </c>
      <c r="E1074" s="6" t="s">
        <v>8386</v>
      </c>
      <c r="F1074" s="6" t="s">
        <v>8378</v>
      </c>
      <c r="G1074" s="6">
        <v>1060</v>
      </c>
      <c r="H1074" s="29">
        <v>5000</v>
      </c>
      <c r="I1074" s="29">
        <v>50</v>
      </c>
      <c r="J1074" s="28">
        <v>30</v>
      </c>
      <c r="K1074" s="6">
        <v>1</v>
      </c>
      <c r="M1074" s="6"/>
      <c r="N1074" s="6" t="str">
        <f>VLOOKUP($G1074,Data!$A:$F,6,0)</f>
        <v>canceled</v>
      </c>
      <c r="O1074" s="6"/>
    </row>
    <row r="1075" spans="1:15" x14ac:dyDescent="0.45">
      <c r="A1075" s="6" t="s">
        <v>8332</v>
      </c>
      <c r="B1075" s="6" t="s">
        <v>8224</v>
      </c>
      <c r="C1075" s="6" t="str">
        <f>VLOOKUP($B1075,'Supplimental Sources'!$I$7:$K$27,2,0)</f>
        <v>United States</v>
      </c>
      <c r="D1075" s="6" t="str">
        <f>VLOOKUP($B1075,'Supplimental Sources'!$I$7:$K$27,3,0)</f>
        <v>United States</v>
      </c>
      <c r="E1075" s="6" t="s">
        <v>8387</v>
      </c>
      <c r="F1075" s="6" t="s">
        <v>8378</v>
      </c>
      <c r="G1075" s="6">
        <v>1061</v>
      </c>
      <c r="H1075" s="29">
        <v>4000</v>
      </c>
      <c r="I1075" s="29">
        <v>0</v>
      </c>
      <c r="J1075" s="28">
        <v>59.764953703706851</v>
      </c>
      <c r="K1075" s="6">
        <v>0</v>
      </c>
      <c r="M1075" s="6"/>
      <c r="N1075" s="6" t="str">
        <f>VLOOKUP($G1075,Data!$A:$F,6,0)</f>
        <v>canceled</v>
      </c>
      <c r="O1075" s="6"/>
    </row>
    <row r="1076" spans="1:15" x14ac:dyDescent="0.45">
      <c r="A1076" s="6" t="s">
        <v>8332</v>
      </c>
      <c r="B1076" s="6" t="s">
        <v>8224</v>
      </c>
      <c r="C1076" s="6" t="str">
        <f>VLOOKUP($B1076,'Supplimental Sources'!$I$7:$K$27,2,0)</f>
        <v>United States</v>
      </c>
      <c r="D1076" s="6" t="str">
        <f>VLOOKUP($B1076,'Supplimental Sources'!$I$7:$K$27,3,0)</f>
        <v>United States</v>
      </c>
      <c r="E1076" s="6" t="s">
        <v>8387</v>
      </c>
      <c r="F1076" s="6" t="s">
        <v>8370</v>
      </c>
      <c r="G1076" s="6">
        <v>1062</v>
      </c>
      <c r="H1076" s="29">
        <v>199</v>
      </c>
      <c r="I1076" s="29">
        <v>190</v>
      </c>
      <c r="J1076" s="28">
        <v>7</v>
      </c>
      <c r="K1076" s="6">
        <v>4</v>
      </c>
      <c r="M1076" s="6"/>
      <c r="N1076" s="6" t="str">
        <f>VLOOKUP($G1076,Data!$A:$F,6,0)</f>
        <v>canceled</v>
      </c>
      <c r="O1076" s="6"/>
    </row>
    <row r="1077" spans="1:15" x14ac:dyDescent="0.45">
      <c r="A1077" s="6" t="s">
        <v>8332</v>
      </c>
      <c r="B1077" s="6" t="s">
        <v>8224</v>
      </c>
      <c r="C1077" s="6" t="str">
        <f>VLOOKUP($B1077,'Supplimental Sources'!$I$7:$K$27,2,0)</f>
        <v>United States</v>
      </c>
      <c r="D1077" s="6" t="str">
        <f>VLOOKUP($B1077,'Supplimental Sources'!$I$7:$K$27,3,0)</f>
        <v>United States</v>
      </c>
      <c r="E1077" s="6" t="s">
        <v>8387</v>
      </c>
      <c r="F1077" s="6" t="s">
        <v>8370</v>
      </c>
      <c r="G1077" s="6">
        <v>1063</v>
      </c>
      <c r="H1077" s="29">
        <v>1000</v>
      </c>
      <c r="I1077" s="29">
        <v>0</v>
      </c>
      <c r="J1077" s="28">
        <v>30</v>
      </c>
      <c r="K1077" s="6">
        <v>0</v>
      </c>
      <c r="M1077" s="6"/>
      <c r="N1077" s="6" t="str">
        <f>VLOOKUP($G1077,Data!$A:$F,6,0)</f>
        <v>canceled</v>
      </c>
      <c r="O1077" s="6"/>
    </row>
    <row r="1078" spans="1:15" x14ac:dyDescent="0.45">
      <c r="A1078" s="6" t="s">
        <v>8334</v>
      </c>
      <c r="B1078" s="6" t="s">
        <v>8224</v>
      </c>
      <c r="C1078" s="6" t="str">
        <f>VLOOKUP($B1078,'Supplimental Sources'!$I$7:$K$27,2,0)</f>
        <v>United States</v>
      </c>
      <c r="D1078" s="6" t="str">
        <f>VLOOKUP($B1078,'Supplimental Sources'!$I$7:$K$27,3,0)</f>
        <v>United States</v>
      </c>
      <c r="E1078" s="6" t="s">
        <v>8384</v>
      </c>
      <c r="F1078" s="6" t="s">
        <v>8369</v>
      </c>
      <c r="G1078" s="6">
        <v>1064</v>
      </c>
      <c r="H1078" s="29">
        <v>90000</v>
      </c>
      <c r="I1078" s="29">
        <v>8077</v>
      </c>
      <c r="J1078" s="28">
        <v>45</v>
      </c>
      <c r="K1078" s="6">
        <v>123</v>
      </c>
      <c r="M1078" s="6" t="str">
        <f>VLOOKUP($G1078,Data!$A:$F,6,0)</f>
        <v>failed</v>
      </c>
      <c r="N1078" s="6"/>
      <c r="O1078" s="6"/>
    </row>
    <row r="1079" spans="1:15" x14ac:dyDescent="0.45">
      <c r="A1079" s="6" t="s">
        <v>8334</v>
      </c>
      <c r="B1079" s="6" t="s">
        <v>8226</v>
      </c>
      <c r="C1079" s="6" t="str">
        <f>VLOOKUP($B1079,'Supplimental Sources'!$I$7:$K$27,2,0)</f>
        <v>Australia</v>
      </c>
      <c r="D1079" s="6" t="str">
        <f>VLOOKUP($B1079,'Supplimental Sources'!$I$7:$K$27,3,0)</f>
        <v>Australia</v>
      </c>
      <c r="E1079" s="6" t="s">
        <v>8385</v>
      </c>
      <c r="F1079" s="6" t="s">
        <v>8376</v>
      </c>
      <c r="G1079" s="6">
        <v>1065</v>
      </c>
      <c r="H1079" s="29">
        <v>3000</v>
      </c>
      <c r="I1079" s="29">
        <v>81</v>
      </c>
      <c r="J1079" s="28">
        <v>28</v>
      </c>
      <c r="K1079" s="6">
        <v>5</v>
      </c>
      <c r="M1079" s="6" t="str">
        <f>VLOOKUP($G1079,Data!$A:$F,6,0)</f>
        <v>failed</v>
      </c>
      <c r="N1079" s="6"/>
      <c r="O1079" s="6"/>
    </row>
    <row r="1080" spans="1:15" x14ac:dyDescent="0.45">
      <c r="A1080" s="6" t="s">
        <v>8334</v>
      </c>
      <c r="B1080" s="6" t="s">
        <v>8224</v>
      </c>
      <c r="C1080" s="6" t="str">
        <f>VLOOKUP($B1080,'Supplimental Sources'!$I$7:$K$27,2,0)</f>
        <v>United States</v>
      </c>
      <c r="D1080" s="6" t="str">
        <f>VLOOKUP($B1080,'Supplimental Sources'!$I$7:$K$27,3,0)</f>
        <v>United States</v>
      </c>
      <c r="E1080" s="6" t="s">
        <v>8384</v>
      </c>
      <c r="F1080" s="6" t="s">
        <v>8380</v>
      </c>
      <c r="G1080" s="6">
        <v>1066</v>
      </c>
      <c r="H1080" s="29">
        <v>150000</v>
      </c>
      <c r="I1080" s="29">
        <v>5051</v>
      </c>
      <c r="J1080" s="28">
        <v>45</v>
      </c>
      <c r="K1080" s="6">
        <v>148</v>
      </c>
      <c r="M1080" s="6" t="str">
        <f>VLOOKUP($G1080,Data!$A:$F,6,0)</f>
        <v>failed</v>
      </c>
      <c r="N1080" s="6"/>
      <c r="O1080" s="6"/>
    </row>
    <row r="1081" spans="1:15" x14ac:dyDescent="0.45">
      <c r="A1081" s="6" t="s">
        <v>8334</v>
      </c>
      <c r="B1081" s="6" t="s">
        <v>8224</v>
      </c>
      <c r="C1081" s="6" t="str">
        <f>VLOOKUP($B1081,'Supplimental Sources'!$I$7:$K$27,2,0)</f>
        <v>United States</v>
      </c>
      <c r="D1081" s="6" t="str">
        <f>VLOOKUP($B1081,'Supplimental Sources'!$I$7:$K$27,3,0)</f>
        <v>United States</v>
      </c>
      <c r="E1081" s="6" t="s">
        <v>8384</v>
      </c>
      <c r="F1081" s="6" t="s">
        <v>8374</v>
      </c>
      <c r="G1081" s="6">
        <v>1067</v>
      </c>
      <c r="H1081" s="29">
        <v>500</v>
      </c>
      <c r="I1081" s="29">
        <v>130</v>
      </c>
      <c r="J1081" s="28">
        <v>30</v>
      </c>
      <c r="K1081" s="6">
        <v>10</v>
      </c>
      <c r="M1081" s="6" t="str">
        <f>VLOOKUP($G1081,Data!$A:$F,6,0)</f>
        <v>failed</v>
      </c>
      <c r="N1081" s="6"/>
      <c r="O1081" s="6"/>
    </row>
    <row r="1082" spans="1:15" x14ac:dyDescent="0.45">
      <c r="A1082" s="6" t="s">
        <v>8334</v>
      </c>
      <c r="B1082" s="6" t="s">
        <v>8224</v>
      </c>
      <c r="C1082" s="6" t="str">
        <f>VLOOKUP($B1082,'Supplimental Sources'!$I$7:$K$27,2,0)</f>
        <v>United States</v>
      </c>
      <c r="D1082" s="6" t="str">
        <f>VLOOKUP($B1082,'Supplimental Sources'!$I$7:$K$27,3,0)</f>
        <v>United States</v>
      </c>
      <c r="E1082" s="6" t="s">
        <v>8387</v>
      </c>
      <c r="F1082" s="6" t="s">
        <v>8378</v>
      </c>
      <c r="G1082" s="6">
        <v>1068</v>
      </c>
      <c r="H1082" s="29">
        <v>30000</v>
      </c>
      <c r="I1082" s="29">
        <v>45</v>
      </c>
      <c r="J1082" s="28">
        <v>29.958333333335759</v>
      </c>
      <c r="K1082" s="6">
        <v>4</v>
      </c>
      <c r="M1082" s="6" t="str">
        <f>VLOOKUP($G1082,Data!$A:$F,6,0)</f>
        <v>failed</v>
      </c>
      <c r="N1082" s="6"/>
      <c r="O1082" s="6"/>
    </row>
    <row r="1083" spans="1:15" x14ac:dyDescent="0.45">
      <c r="A1083" s="6" t="s">
        <v>8334</v>
      </c>
      <c r="B1083" s="6" t="s">
        <v>8224</v>
      </c>
      <c r="C1083" s="6" t="str">
        <f>VLOOKUP($B1083,'Supplimental Sources'!$I$7:$K$27,2,0)</f>
        <v>United States</v>
      </c>
      <c r="D1083" s="6" t="str">
        <f>VLOOKUP($B1083,'Supplimental Sources'!$I$7:$K$27,3,0)</f>
        <v>United States</v>
      </c>
      <c r="E1083" s="6" t="s">
        <v>8384</v>
      </c>
      <c r="F1083" s="6" t="s">
        <v>8373</v>
      </c>
      <c r="G1083" s="6">
        <v>1069</v>
      </c>
      <c r="H1083" s="29">
        <v>2200</v>
      </c>
      <c r="I1083" s="29">
        <v>850</v>
      </c>
      <c r="J1083" s="28">
        <v>32.041666666671517</v>
      </c>
      <c r="K1083" s="6">
        <v>21</v>
      </c>
      <c r="M1083" s="6" t="str">
        <f>VLOOKUP($G1083,Data!$A:$F,6,0)</f>
        <v>failed</v>
      </c>
      <c r="N1083" s="6"/>
      <c r="O1083" s="6"/>
    </row>
    <row r="1084" spans="1:15" x14ac:dyDescent="0.45">
      <c r="A1084" s="6" t="s">
        <v>8334</v>
      </c>
      <c r="B1084" s="6" t="s">
        <v>8224</v>
      </c>
      <c r="C1084" s="6" t="str">
        <f>VLOOKUP($B1084,'Supplimental Sources'!$I$7:$K$27,2,0)</f>
        <v>United States</v>
      </c>
      <c r="D1084" s="6" t="str">
        <f>VLOOKUP($B1084,'Supplimental Sources'!$I$7:$K$27,3,0)</f>
        <v>United States</v>
      </c>
      <c r="E1084" s="6" t="s">
        <v>8383</v>
      </c>
      <c r="F1084" s="6" t="s">
        <v>8372</v>
      </c>
      <c r="G1084" s="6">
        <v>1070</v>
      </c>
      <c r="H1084" s="29">
        <v>10000</v>
      </c>
      <c r="I1084" s="29">
        <v>70</v>
      </c>
      <c r="J1084" s="28">
        <v>20</v>
      </c>
      <c r="K1084" s="6">
        <v>2</v>
      </c>
      <c r="M1084" s="6" t="str">
        <f>VLOOKUP($G1084,Data!$A:$F,6,0)</f>
        <v>failed</v>
      </c>
      <c r="N1084" s="6"/>
      <c r="O1084" s="6"/>
    </row>
    <row r="1085" spans="1:15" x14ac:dyDescent="0.45">
      <c r="A1085" s="6" t="s">
        <v>8334</v>
      </c>
      <c r="B1085" s="6" t="s">
        <v>8234</v>
      </c>
      <c r="C1085" s="6" t="str">
        <f>VLOOKUP($B1085,'Supplimental Sources'!$I$7:$K$27,2,0)</f>
        <v>Norway</v>
      </c>
      <c r="D1085" s="6" t="str">
        <f>VLOOKUP($B1085,'Supplimental Sources'!$I$7:$K$27,3,0)</f>
        <v>European Union</v>
      </c>
      <c r="E1085" s="6" t="s">
        <v>8386</v>
      </c>
      <c r="F1085" s="6" t="s">
        <v>8373</v>
      </c>
      <c r="G1085" s="6">
        <v>1071</v>
      </c>
      <c r="H1085" s="29">
        <v>100</v>
      </c>
      <c r="I1085" s="29">
        <v>0</v>
      </c>
      <c r="J1085" s="28">
        <v>30.041666666671517</v>
      </c>
      <c r="K1085" s="6">
        <v>0</v>
      </c>
      <c r="M1085" s="6" t="str">
        <f>VLOOKUP($G1085,Data!$A:$F,6,0)</f>
        <v>failed</v>
      </c>
      <c r="N1085" s="6"/>
      <c r="O1085" s="6"/>
    </row>
    <row r="1086" spans="1:15" x14ac:dyDescent="0.45">
      <c r="A1086" s="6" t="s">
        <v>8334</v>
      </c>
      <c r="B1086" s="6" t="s">
        <v>8224</v>
      </c>
      <c r="C1086" s="6" t="str">
        <f>VLOOKUP($B1086,'Supplimental Sources'!$I$7:$K$27,2,0)</f>
        <v>United States</v>
      </c>
      <c r="D1086" s="6" t="str">
        <f>VLOOKUP($B1086,'Supplimental Sources'!$I$7:$K$27,3,0)</f>
        <v>United States</v>
      </c>
      <c r="E1086" s="6" t="s">
        <v>8385</v>
      </c>
      <c r="F1086" s="6" t="s">
        <v>8376</v>
      </c>
      <c r="G1086" s="6">
        <v>1072</v>
      </c>
      <c r="H1086" s="29">
        <v>75000</v>
      </c>
      <c r="I1086" s="29">
        <v>51</v>
      </c>
      <c r="J1086" s="28">
        <v>30</v>
      </c>
      <c r="K1086" s="6">
        <v>4</v>
      </c>
      <c r="M1086" s="6" t="str">
        <f>VLOOKUP($G1086,Data!$A:$F,6,0)</f>
        <v>failed</v>
      </c>
      <c r="N1086" s="6"/>
      <c r="O1086" s="6"/>
    </row>
    <row r="1087" spans="1:15" x14ac:dyDescent="0.45">
      <c r="A1087" s="6" t="s">
        <v>8334</v>
      </c>
      <c r="B1087" s="6" t="s">
        <v>8224</v>
      </c>
      <c r="C1087" s="6" t="str">
        <f>VLOOKUP($B1087,'Supplimental Sources'!$I$7:$K$27,2,0)</f>
        <v>United States</v>
      </c>
      <c r="D1087" s="6" t="str">
        <f>VLOOKUP($B1087,'Supplimental Sources'!$I$7:$K$27,3,0)</f>
        <v>United States</v>
      </c>
      <c r="E1087" s="6" t="s">
        <v>8382</v>
      </c>
      <c r="F1087" s="6" t="s">
        <v>8372</v>
      </c>
      <c r="G1087" s="6">
        <v>1073</v>
      </c>
      <c r="H1087" s="29">
        <v>750</v>
      </c>
      <c r="I1087" s="29">
        <v>10</v>
      </c>
      <c r="J1087" s="28">
        <v>30</v>
      </c>
      <c r="K1087" s="6">
        <v>1</v>
      </c>
      <c r="M1087" s="6" t="str">
        <f>VLOOKUP($G1087,Data!$A:$F,6,0)</f>
        <v>failed</v>
      </c>
      <c r="N1087" s="6"/>
      <c r="O1087" s="6"/>
    </row>
    <row r="1088" spans="1:15" x14ac:dyDescent="0.45">
      <c r="A1088" s="6" t="s">
        <v>8334</v>
      </c>
      <c r="B1088" s="6" t="s">
        <v>8224</v>
      </c>
      <c r="C1088" s="6" t="str">
        <f>VLOOKUP($B1088,'Supplimental Sources'!$I$7:$K$27,2,0)</f>
        <v>United States</v>
      </c>
      <c r="D1088" s="6" t="str">
        <f>VLOOKUP($B1088,'Supplimental Sources'!$I$7:$K$27,3,0)</f>
        <v>United States</v>
      </c>
      <c r="E1088" s="6" t="s">
        <v>8384</v>
      </c>
      <c r="F1088" s="6" t="s">
        <v>8381</v>
      </c>
      <c r="G1088" s="6">
        <v>1074</v>
      </c>
      <c r="H1088" s="29">
        <v>54000</v>
      </c>
      <c r="I1088" s="29">
        <v>3407</v>
      </c>
      <c r="J1088" s="28">
        <v>30</v>
      </c>
      <c r="K1088" s="6">
        <v>30</v>
      </c>
      <c r="M1088" s="6" t="str">
        <f>VLOOKUP($G1088,Data!$A:$F,6,0)</f>
        <v>failed</v>
      </c>
      <c r="N1088" s="6"/>
      <c r="O1088" s="6"/>
    </row>
    <row r="1089" spans="1:15" x14ac:dyDescent="0.45">
      <c r="A1089" s="6" t="s">
        <v>8334</v>
      </c>
      <c r="B1089" s="6" t="s">
        <v>8224</v>
      </c>
      <c r="C1089" s="6" t="str">
        <f>VLOOKUP($B1089,'Supplimental Sources'!$I$7:$K$27,2,0)</f>
        <v>United States</v>
      </c>
      <c r="D1089" s="6" t="str">
        <f>VLOOKUP($B1089,'Supplimental Sources'!$I$7:$K$27,3,0)</f>
        <v>United States</v>
      </c>
      <c r="E1089" s="6" t="s">
        <v>8383</v>
      </c>
      <c r="F1089" s="6" t="s">
        <v>8379</v>
      </c>
      <c r="G1089" s="6">
        <v>1075</v>
      </c>
      <c r="H1089" s="29">
        <v>1000</v>
      </c>
      <c r="I1089" s="29">
        <v>45</v>
      </c>
      <c r="J1089" s="28">
        <v>30</v>
      </c>
      <c r="K1089" s="6">
        <v>3</v>
      </c>
      <c r="M1089" s="6" t="str">
        <f>VLOOKUP($G1089,Data!$A:$F,6,0)</f>
        <v>failed</v>
      </c>
      <c r="N1089" s="6"/>
      <c r="O1089" s="6"/>
    </row>
    <row r="1090" spans="1:15" x14ac:dyDescent="0.45">
      <c r="A1090" s="6" t="s">
        <v>8334</v>
      </c>
      <c r="B1090" s="6" t="s">
        <v>8224</v>
      </c>
      <c r="C1090" s="6" t="str">
        <f>VLOOKUP($B1090,'Supplimental Sources'!$I$7:$K$27,2,0)</f>
        <v>United States</v>
      </c>
      <c r="D1090" s="6" t="str">
        <f>VLOOKUP($B1090,'Supplimental Sources'!$I$7:$K$27,3,0)</f>
        <v>United States</v>
      </c>
      <c r="E1090" s="6" t="s">
        <v>8385</v>
      </c>
      <c r="F1090" s="6" t="s">
        <v>8370</v>
      </c>
      <c r="G1090" s="6">
        <v>1076</v>
      </c>
      <c r="H1090" s="29">
        <v>75000</v>
      </c>
      <c r="I1090" s="29">
        <v>47074</v>
      </c>
      <c r="J1090" s="28">
        <v>55</v>
      </c>
      <c r="K1090" s="6">
        <v>975</v>
      </c>
      <c r="M1090" s="6" t="str">
        <f>VLOOKUP($G1090,Data!$A:$F,6,0)</f>
        <v>failed</v>
      </c>
      <c r="N1090" s="6"/>
      <c r="O1090" s="6"/>
    </row>
    <row r="1091" spans="1:15" x14ac:dyDescent="0.45">
      <c r="A1091" s="6" t="s">
        <v>8334</v>
      </c>
      <c r="B1091" s="6" t="s">
        <v>8224</v>
      </c>
      <c r="C1091" s="6" t="str">
        <f>VLOOKUP($B1091,'Supplimental Sources'!$I$7:$K$27,2,0)</f>
        <v>United States</v>
      </c>
      <c r="D1091" s="6" t="str">
        <f>VLOOKUP($B1091,'Supplimental Sources'!$I$7:$K$27,3,0)</f>
        <v>United States</v>
      </c>
      <c r="E1091" s="6" t="s">
        <v>8386</v>
      </c>
      <c r="F1091" s="6" t="s">
        <v>8381</v>
      </c>
      <c r="G1091" s="6">
        <v>1077</v>
      </c>
      <c r="H1091" s="29">
        <v>25000</v>
      </c>
      <c r="I1091" s="29">
        <v>7344</v>
      </c>
      <c r="J1091" s="28">
        <v>30</v>
      </c>
      <c r="K1091" s="6">
        <v>167</v>
      </c>
      <c r="M1091" s="6" t="str">
        <f>VLOOKUP($G1091,Data!$A:$F,6,0)</f>
        <v>failed</v>
      </c>
      <c r="N1091" s="6"/>
      <c r="O1091" s="6"/>
    </row>
    <row r="1092" spans="1:15" x14ac:dyDescent="0.45">
      <c r="A1092" s="6" t="s">
        <v>8334</v>
      </c>
      <c r="B1092" s="6" t="s">
        <v>8224</v>
      </c>
      <c r="C1092" s="6" t="str">
        <f>VLOOKUP($B1092,'Supplimental Sources'!$I$7:$K$27,2,0)</f>
        <v>United States</v>
      </c>
      <c r="D1092" s="6" t="str">
        <f>VLOOKUP($B1092,'Supplimental Sources'!$I$7:$K$27,3,0)</f>
        <v>United States</v>
      </c>
      <c r="E1092" s="6" t="s">
        <v>8382</v>
      </c>
      <c r="F1092" s="6" t="s">
        <v>8380</v>
      </c>
      <c r="G1092" s="6">
        <v>1078</v>
      </c>
      <c r="H1092" s="29">
        <v>600</v>
      </c>
      <c r="I1092" s="29">
        <v>45</v>
      </c>
      <c r="J1092" s="28">
        <v>45</v>
      </c>
      <c r="K1092" s="6">
        <v>5</v>
      </c>
      <c r="M1092" s="6" t="str">
        <f>VLOOKUP($G1092,Data!$A:$F,6,0)</f>
        <v>failed</v>
      </c>
      <c r="N1092" s="6"/>
      <c r="O1092" s="6"/>
    </row>
    <row r="1093" spans="1:15" x14ac:dyDescent="0.45">
      <c r="A1093" s="6" t="s">
        <v>8334</v>
      </c>
      <c r="B1093" s="6" t="s">
        <v>8236</v>
      </c>
      <c r="C1093" s="6" t="str">
        <f>VLOOKUP($B1093,'Supplimental Sources'!$I$7:$K$27,2,0)</f>
        <v>Germany</v>
      </c>
      <c r="D1093" s="6" t="str">
        <f>VLOOKUP($B1093,'Supplimental Sources'!$I$7:$K$27,3,0)</f>
        <v>European Union</v>
      </c>
      <c r="E1093" s="6" t="s">
        <v>8387</v>
      </c>
      <c r="F1093" s="6" t="s">
        <v>8379</v>
      </c>
      <c r="G1093" s="6">
        <v>1079</v>
      </c>
      <c r="H1093" s="29">
        <v>26000</v>
      </c>
      <c r="I1093" s="29">
        <v>678</v>
      </c>
      <c r="J1093" s="28">
        <v>25</v>
      </c>
      <c r="K1093" s="6">
        <v>18</v>
      </c>
      <c r="M1093" s="6" t="str">
        <f>VLOOKUP($G1093,Data!$A:$F,6,0)</f>
        <v>failed</v>
      </c>
      <c r="N1093" s="6"/>
      <c r="O1093" s="6"/>
    </row>
    <row r="1094" spans="1:15" x14ac:dyDescent="0.45">
      <c r="A1094" s="6" t="s">
        <v>8334</v>
      </c>
      <c r="B1094" s="6" t="s">
        <v>8224</v>
      </c>
      <c r="C1094" s="6" t="str">
        <f>VLOOKUP($B1094,'Supplimental Sources'!$I$7:$K$27,2,0)</f>
        <v>United States</v>
      </c>
      <c r="D1094" s="6" t="str">
        <f>VLOOKUP($B1094,'Supplimental Sources'!$I$7:$K$27,3,0)</f>
        <v>United States</v>
      </c>
      <c r="E1094" s="6" t="s">
        <v>8385</v>
      </c>
      <c r="F1094" s="6" t="s">
        <v>8379</v>
      </c>
      <c r="G1094" s="6">
        <v>1080</v>
      </c>
      <c r="H1094" s="29">
        <v>20000</v>
      </c>
      <c r="I1094" s="29">
        <v>1821</v>
      </c>
      <c r="J1094" s="28">
        <v>30</v>
      </c>
      <c r="K1094" s="6">
        <v>98</v>
      </c>
      <c r="M1094" s="6" t="str">
        <f>VLOOKUP($G1094,Data!$A:$F,6,0)</f>
        <v>failed</v>
      </c>
      <c r="N1094" s="6"/>
      <c r="O1094" s="6"/>
    </row>
    <row r="1095" spans="1:15" x14ac:dyDescent="0.45">
      <c r="A1095" s="6" t="s">
        <v>8334</v>
      </c>
      <c r="B1095" s="6" t="s">
        <v>8224</v>
      </c>
      <c r="C1095" s="6" t="str">
        <f>VLOOKUP($B1095,'Supplimental Sources'!$I$7:$K$27,2,0)</f>
        <v>United States</v>
      </c>
      <c r="D1095" s="6" t="str">
        <f>VLOOKUP($B1095,'Supplimental Sources'!$I$7:$K$27,3,0)</f>
        <v>United States</v>
      </c>
      <c r="E1095" s="6" t="s">
        <v>8385</v>
      </c>
      <c r="F1095" s="6" t="s">
        <v>8381</v>
      </c>
      <c r="G1095" s="6">
        <v>1081</v>
      </c>
      <c r="H1095" s="29">
        <v>68000</v>
      </c>
      <c r="I1095" s="29">
        <v>12</v>
      </c>
      <c r="J1095" s="28">
        <v>30</v>
      </c>
      <c r="K1095" s="6">
        <v>4</v>
      </c>
      <c r="M1095" s="6" t="str">
        <f>VLOOKUP($G1095,Data!$A:$F,6,0)</f>
        <v>failed</v>
      </c>
      <c r="N1095" s="6"/>
      <c r="O1095" s="6"/>
    </row>
    <row r="1096" spans="1:15" x14ac:dyDescent="0.45">
      <c r="A1096" s="6" t="s">
        <v>8334</v>
      </c>
      <c r="B1096" s="6" t="s">
        <v>8224</v>
      </c>
      <c r="C1096" s="6" t="str">
        <f>VLOOKUP($B1096,'Supplimental Sources'!$I$7:$K$27,2,0)</f>
        <v>United States</v>
      </c>
      <c r="D1096" s="6" t="str">
        <f>VLOOKUP($B1096,'Supplimental Sources'!$I$7:$K$27,3,0)</f>
        <v>United States</v>
      </c>
      <c r="E1096" s="6" t="s">
        <v>8383</v>
      </c>
      <c r="F1096" s="6" t="s">
        <v>8370</v>
      </c>
      <c r="G1096" s="6">
        <v>1082</v>
      </c>
      <c r="H1096" s="29">
        <v>10000</v>
      </c>
      <c r="I1096" s="29">
        <v>56</v>
      </c>
      <c r="J1096" s="28">
        <v>30</v>
      </c>
      <c r="K1096" s="6">
        <v>3</v>
      </c>
      <c r="M1096" s="6" t="str">
        <f>VLOOKUP($G1096,Data!$A:$F,6,0)</f>
        <v>failed</v>
      </c>
      <c r="N1096" s="6"/>
      <c r="O1096" s="6"/>
    </row>
    <row r="1097" spans="1:15" x14ac:dyDescent="0.45">
      <c r="A1097" s="6" t="s">
        <v>8334</v>
      </c>
      <c r="B1097" s="6" t="s">
        <v>8229</v>
      </c>
      <c r="C1097" s="6" t="str">
        <f>VLOOKUP($B1097,'Supplimental Sources'!$I$7:$K$27,2,0)</f>
        <v>Canada</v>
      </c>
      <c r="D1097" s="6" t="str">
        <f>VLOOKUP($B1097,'Supplimental Sources'!$I$7:$K$27,3,0)</f>
        <v>Canada</v>
      </c>
      <c r="E1097" s="6" t="s">
        <v>8385</v>
      </c>
      <c r="F1097" s="6" t="s">
        <v>8380</v>
      </c>
      <c r="G1097" s="6">
        <v>1083</v>
      </c>
      <c r="H1097" s="29">
        <v>50000</v>
      </c>
      <c r="I1097" s="29">
        <v>410</v>
      </c>
      <c r="J1097" s="28">
        <v>60</v>
      </c>
      <c r="K1097" s="6">
        <v>1</v>
      </c>
      <c r="M1097" s="6" t="str">
        <f>VLOOKUP($G1097,Data!$A:$F,6,0)</f>
        <v>failed</v>
      </c>
      <c r="N1097" s="6"/>
      <c r="O1097" s="6"/>
    </row>
    <row r="1098" spans="1:15" x14ac:dyDescent="0.45">
      <c r="A1098" s="6" t="s">
        <v>8334</v>
      </c>
      <c r="B1098" s="6" t="s">
        <v>8224</v>
      </c>
      <c r="C1098" s="6" t="str">
        <f>VLOOKUP($B1098,'Supplimental Sources'!$I$7:$K$27,2,0)</f>
        <v>United States</v>
      </c>
      <c r="D1098" s="6" t="str">
        <f>VLOOKUP($B1098,'Supplimental Sources'!$I$7:$K$27,3,0)</f>
        <v>United States</v>
      </c>
      <c r="E1098" s="6" t="s">
        <v>8385</v>
      </c>
      <c r="F1098" s="6" t="s">
        <v>8370</v>
      </c>
      <c r="G1098" s="6">
        <v>1084</v>
      </c>
      <c r="H1098" s="29">
        <v>550</v>
      </c>
      <c r="I1098" s="29">
        <v>0</v>
      </c>
      <c r="J1098" s="28">
        <v>30</v>
      </c>
      <c r="K1098" s="6">
        <v>0</v>
      </c>
      <c r="M1098" s="6" t="str">
        <f>VLOOKUP($G1098,Data!$A:$F,6,0)</f>
        <v>failed</v>
      </c>
      <c r="N1098" s="6"/>
      <c r="O1098" s="6"/>
    </row>
    <row r="1099" spans="1:15" x14ac:dyDescent="0.45">
      <c r="A1099" s="6" t="s">
        <v>8334</v>
      </c>
      <c r="B1099" s="6" t="s">
        <v>8229</v>
      </c>
      <c r="C1099" s="6" t="str">
        <f>VLOOKUP($B1099,'Supplimental Sources'!$I$7:$K$27,2,0)</f>
        <v>Canada</v>
      </c>
      <c r="D1099" s="6" t="str">
        <f>VLOOKUP($B1099,'Supplimental Sources'!$I$7:$K$27,3,0)</f>
        <v>Canada</v>
      </c>
      <c r="E1099" s="6" t="s">
        <v>8387</v>
      </c>
      <c r="F1099" s="6" t="s">
        <v>8377</v>
      </c>
      <c r="G1099" s="6">
        <v>1085</v>
      </c>
      <c r="H1099" s="29">
        <v>30000</v>
      </c>
      <c r="I1099" s="29">
        <v>1026</v>
      </c>
      <c r="J1099" s="28">
        <v>29.958333333335759</v>
      </c>
      <c r="K1099" s="6">
        <v>9</v>
      </c>
      <c r="M1099" s="6" t="str">
        <f>VLOOKUP($G1099,Data!$A:$F,6,0)</f>
        <v>failed</v>
      </c>
      <c r="N1099" s="6"/>
      <c r="O1099" s="6"/>
    </row>
    <row r="1100" spans="1:15" x14ac:dyDescent="0.45">
      <c r="A1100" s="6" t="s">
        <v>8334</v>
      </c>
      <c r="B1100" s="6" t="s">
        <v>8224</v>
      </c>
      <c r="C1100" s="6" t="str">
        <f>VLOOKUP($B1100,'Supplimental Sources'!$I$7:$K$27,2,0)</f>
        <v>United States</v>
      </c>
      <c r="D1100" s="6" t="str">
        <f>VLOOKUP($B1100,'Supplimental Sources'!$I$7:$K$27,3,0)</f>
        <v>United States</v>
      </c>
      <c r="E1100" s="6" t="s">
        <v>8385</v>
      </c>
      <c r="F1100" s="6" t="s">
        <v>8370</v>
      </c>
      <c r="G1100" s="6">
        <v>1086</v>
      </c>
      <c r="H1100" s="29">
        <v>18000</v>
      </c>
      <c r="I1100" s="29">
        <v>15</v>
      </c>
      <c r="J1100" s="28">
        <v>30</v>
      </c>
      <c r="K1100" s="6">
        <v>2</v>
      </c>
      <c r="M1100" s="6" t="str">
        <f>VLOOKUP($G1100,Data!$A:$F,6,0)</f>
        <v>failed</v>
      </c>
      <c r="N1100" s="6"/>
      <c r="O1100" s="6"/>
    </row>
    <row r="1101" spans="1:15" x14ac:dyDescent="0.45">
      <c r="A1101" s="6" t="s">
        <v>8334</v>
      </c>
      <c r="B1101" s="6" t="s">
        <v>8224</v>
      </c>
      <c r="C1101" s="6" t="str">
        <f>VLOOKUP($B1101,'Supplimental Sources'!$I$7:$K$27,2,0)</f>
        <v>United States</v>
      </c>
      <c r="D1101" s="6" t="str">
        <f>VLOOKUP($B1101,'Supplimental Sources'!$I$7:$K$27,3,0)</f>
        <v>United States</v>
      </c>
      <c r="E1101" s="6" t="s">
        <v>8385</v>
      </c>
      <c r="F1101" s="6" t="s">
        <v>8369</v>
      </c>
      <c r="G1101" s="6">
        <v>1087</v>
      </c>
      <c r="H1101" s="29">
        <v>1100</v>
      </c>
      <c r="I1101" s="29">
        <v>0</v>
      </c>
      <c r="J1101" s="28">
        <v>30</v>
      </c>
      <c r="K1101" s="6">
        <v>0</v>
      </c>
      <c r="M1101" s="6" t="str">
        <f>VLOOKUP($G1101,Data!$A:$F,6,0)</f>
        <v>failed</v>
      </c>
      <c r="N1101" s="6"/>
      <c r="O1101" s="6"/>
    </row>
    <row r="1102" spans="1:15" x14ac:dyDescent="0.45">
      <c r="A1102" s="6" t="s">
        <v>8334</v>
      </c>
      <c r="B1102" s="6" t="s">
        <v>8224</v>
      </c>
      <c r="C1102" s="6" t="str">
        <f>VLOOKUP($B1102,'Supplimental Sources'!$I$7:$K$27,2,0)</f>
        <v>United States</v>
      </c>
      <c r="D1102" s="6" t="str">
        <f>VLOOKUP($B1102,'Supplimental Sources'!$I$7:$K$27,3,0)</f>
        <v>United States</v>
      </c>
      <c r="E1102" s="6" t="s">
        <v>8385</v>
      </c>
      <c r="F1102" s="6" t="s">
        <v>8378</v>
      </c>
      <c r="G1102" s="6">
        <v>1088</v>
      </c>
      <c r="H1102" s="29">
        <v>45000</v>
      </c>
      <c r="I1102" s="29">
        <v>6382.34</v>
      </c>
      <c r="J1102" s="28">
        <v>30</v>
      </c>
      <c r="K1102" s="6">
        <v>147</v>
      </c>
      <c r="M1102" s="6" t="str">
        <f>VLOOKUP($G1102,Data!$A:$F,6,0)</f>
        <v>failed</v>
      </c>
      <c r="N1102" s="6"/>
      <c r="O1102" s="6"/>
    </row>
    <row r="1103" spans="1:15" x14ac:dyDescent="0.45">
      <c r="A1103" s="6" t="s">
        <v>8334</v>
      </c>
      <c r="B1103" s="6" t="s">
        <v>8230</v>
      </c>
      <c r="C1103" s="6" t="str">
        <f>VLOOKUP($B1103,'Supplimental Sources'!$I$7:$K$27,2,0)</f>
        <v>France</v>
      </c>
      <c r="D1103" s="6" t="str">
        <f>VLOOKUP($B1103,'Supplimental Sources'!$I$7:$K$27,3,0)</f>
        <v>European Union</v>
      </c>
      <c r="E1103" s="6" t="s">
        <v>8386</v>
      </c>
      <c r="F1103" s="6" t="s">
        <v>8369</v>
      </c>
      <c r="G1103" s="6">
        <v>1089</v>
      </c>
      <c r="H1103" s="29">
        <v>15000</v>
      </c>
      <c r="I1103" s="29">
        <v>1174</v>
      </c>
      <c r="J1103" s="28">
        <v>30</v>
      </c>
      <c r="K1103" s="6">
        <v>49</v>
      </c>
      <c r="M1103" s="6" t="str">
        <f>VLOOKUP($G1103,Data!$A:$F,6,0)</f>
        <v>failed</v>
      </c>
      <c r="N1103" s="6"/>
      <c r="O1103" s="6"/>
    </row>
    <row r="1104" spans="1:15" x14ac:dyDescent="0.45">
      <c r="A1104" s="6" t="s">
        <v>8334</v>
      </c>
      <c r="B1104" s="6" t="s">
        <v>8226</v>
      </c>
      <c r="C1104" s="6" t="str">
        <f>VLOOKUP($B1104,'Supplimental Sources'!$I$7:$K$27,2,0)</f>
        <v>Australia</v>
      </c>
      <c r="D1104" s="6" t="str">
        <f>VLOOKUP($B1104,'Supplimental Sources'!$I$7:$K$27,3,0)</f>
        <v>Australia</v>
      </c>
      <c r="E1104" s="6" t="s">
        <v>8386</v>
      </c>
      <c r="F1104" s="6" t="s">
        <v>8379</v>
      </c>
      <c r="G1104" s="6">
        <v>1090</v>
      </c>
      <c r="H1104" s="29">
        <v>12999</v>
      </c>
      <c r="I1104" s="29">
        <v>5</v>
      </c>
      <c r="J1104" s="28">
        <v>30</v>
      </c>
      <c r="K1104" s="6">
        <v>1</v>
      </c>
      <c r="M1104" s="6" t="str">
        <f>VLOOKUP($G1104,Data!$A:$F,6,0)</f>
        <v>failed</v>
      </c>
      <c r="N1104" s="6"/>
      <c r="O1104" s="6"/>
    </row>
    <row r="1105" spans="1:15" x14ac:dyDescent="0.45">
      <c r="A1105" s="6" t="s">
        <v>8334</v>
      </c>
      <c r="B1105" s="6" t="s">
        <v>8225</v>
      </c>
      <c r="C1105" s="6" t="str">
        <f>VLOOKUP($B1105,'Supplimental Sources'!$I$7:$K$27,2,0)</f>
        <v>United Kingdom</v>
      </c>
      <c r="D1105" s="6" t="str">
        <f>VLOOKUP($B1105,'Supplimental Sources'!$I$7:$K$27,3,0)</f>
        <v>United Kingdom</v>
      </c>
      <c r="E1105" s="6" t="s">
        <v>8387</v>
      </c>
      <c r="F1105" s="6" t="s">
        <v>8378</v>
      </c>
      <c r="G1105" s="6">
        <v>1091</v>
      </c>
      <c r="H1105" s="29">
        <v>200</v>
      </c>
      <c r="I1105" s="29">
        <v>25</v>
      </c>
      <c r="J1105" s="28">
        <v>29.958333333335759</v>
      </c>
      <c r="K1105" s="6">
        <v>2</v>
      </c>
      <c r="M1105" s="6" t="str">
        <f>VLOOKUP($G1105,Data!$A:$F,6,0)</f>
        <v>failed</v>
      </c>
      <c r="N1105" s="6"/>
      <c r="O1105" s="6"/>
    </row>
    <row r="1106" spans="1:15" x14ac:dyDescent="0.45">
      <c r="A1106" s="6" t="s">
        <v>8334</v>
      </c>
      <c r="B1106" s="6" t="s">
        <v>8224</v>
      </c>
      <c r="C1106" s="6" t="str">
        <f>VLOOKUP($B1106,'Supplimental Sources'!$I$7:$K$27,2,0)</f>
        <v>United States</v>
      </c>
      <c r="D1106" s="6" t="str">
        <f>VLOOKUP($B1106,'Supplimental Sources'!$I$7:$K$27,3,0)</f>
        <v>United States</v>
      </c>
      <c r="E1106" s="6" t="s">
        <v>8383</v>
      </c>
      <c r="F1106" s="6" t="s">
        <v>8381</v>
      </c>
      <c r="G1106" s="6">
        <v>1092</v>
      </c>
      <c r="H1106" s="29">
        <v>2000</v>
      </c>
      <c r="I1106" s="29">
        <v>21</v>
      </c>
      <c r="J1106" s="28">
        <v>30</v>
      </c>
      <c r="K1106" s="6">
        <v>7</v>
      </c>
      <c r="M1106" s="6" t="str">
        <f>VLOOKUP($G1106,Data!$A:$F,6,0)</f>
        <v>failed</v>
      </c>
      <c r="N1106" s="6"/>
      <c r="O1106" s="6"/>
    </row>
    <row r="1107" spans="1:15" x14ac:dyDescent="0.45">
      <c r="A1107" s="6" t="s">
        <v>8334</v>
      </c>
      <c r="B1107" s="6" t="s">
        <v>8229</v>
      </c>
      <c r="C1107" s="6" t="str">
        <f>VLOOKUP($B1107,'Supplimental Sources'!$I$7:$K$27,2,0)</f>
        <v>Canada</v>
      </c>
      <c r="D1107" s="6" t="str">
        <f>VLOOKUP($B1107,'Supplimental Sources'!$I$7:$K$27,3,0)</f>
        <v>Canada</v>
      </c>
      <c r="E1107" s="6" t="s">
        <v>8387</v>
      </c>
      <c r="F1107" s="6" t="s">
        <v>8376</v>
      </c>
      <c r="G1107" s="6">
        <v>1093</v>
      </c>
      <c r="H1107" s="29">
        <v>300</v>
      </c>
      <c r="I1107" s="29">
        <v>42.25</v>
      </c>
      <c r="J1107" s="28">
        <v>15</v>
      </c>
      <c r="K1107" s="6">
        <v>4</v>
      </c>
      <c r="M1107" s="6" t="str">
        <f>VLOOKUP($G1107,Data!$A:$F,6,0)</f>
        <v>failed</v>
      </c>
      <c r="N1107" s="6"/>
      <c r="O1107" s="6"/>
    </row>
    <row r="1108" spans="1:15" x14ac:dyDescent="0.45">
      <c r="A1108" s="6" t="s">
        <v>8334</v>
      </c>
      <c r="B1108" s="6" t="s">
        <v>8224</v>
      </c>
      <c r="C1108" s="6" t="str">
        <f>VLOOKUP($B1108,'Supplimental Sources'!$I$7:$K$27,2,0)</f>
        <v>United States</v>
      </c>
      <c r="D1108" s="6" t="str">
        <f>VLOOKUP($B1108,'Supplimental Sources'!$I$7:$K$27,3,0)</f>
        <v>United States</v>
      </c>
      <c r="E1108" s="6" t="s">
        <v>8382</v>
      </c>
      <c r="F1108" s="6" t="s">
        <v>8372</v>
      </c>
      <c r="G1108" s="6">
        <v>1094</v>
      </c>
      <c r="H1108" s="29">
        <v>18000</v>
      </c>
      <c r="I1108" s="29">
        <v>3294.01</v>
      </c>
      <c r="J1108" s="28">
        <v>30</v>
      </c>
      <c r="K1108" s="6">
        <v>27</v>
      </c>
      <c r="M1108" s="6" t="str">
        <f>VLOOKUP($G1108,Data!$A:$F,6,0)</f>
        <v>failed</v>
      </c>
      <c r="N1108" s="6"/>
      <c r="O1108" s="6"/>
    </row>
    <row r="1109" spans="1:15" x14ac:dyDescent="0.45">
      <c r="A1109" s="6" t="s">
        <v>8334</v>
      </c>
      <c r="B1109" s="6" t="s">
        <v>8224</v>
      </c>
      <c r="C1109" s="6" t="str">
        <f>VLOOKUP($B1109,'Supplimental Sources'!$I$7:$K$27,2,0)</f>
        <v>United States</v>
      </c>
      <c r="D1109" s="6" t="str">
        <f>VLOOKUP($B1109,'Supplimental Sources'!$I$7:$K$27,3,0)</f>
        <v>United States</v>
      </c>
      <c r="E1109" s="6" t="s">
        <v>8384</v>
      </c>
      <c r="F1109" s="6" t="s">
        <v>8370</v>
      </c>
      <c r="G1109" s="6">
        <v>1095</v>
      </c>
      <c r="H1109" s="29">
        <v>500000</v>
      </c>
      <c r="I1109" s="29">
        <v>25174</v>
      </c>
      <c r="J1109" s="28">
        <v>30</v>
      </c>
      <c r="K1109" s="6">
        <v>94</v>
      </c>
      <c r="M1109" s="6" t="str">
        <f>VLOOKUP($G1109,Data!$A:$F,6,0)</f>
        <v>failed</v>
      </c>
      <c r="N1109" s="6"/>
      <c r="O1109" s="6"/>
    </row>
    <row r="1110" spans="1:15" x14ac:dyDescent="0.45">
      <c r="A1110" s="6" t="s">
        <v>8334</v>
      </c>
      <c r="B1110" s="6" t="s">
        <v>8224</v>
      </c>
      <c r="C1110" s="6" t="str">
        <f>VLOOKUP($B1110,'Supplimental Sources'!$I$7:$K$27,2,0)</f>
        <v>United States</v>
      </c>
      <c r="D1110" s="6" t="str">
        <f>VLOOKUP($B1110,'Supplimental Sources'!$I$7:$K$27,3,0)</f>
        <v>United States</v>
      </c>
      <c r="E1110" s="6" t="s">
        <v>8385</v>
      </c>
      <c r="F1110" s="6" t="s">
        <v>8372</v>
      </c>
      <c r="G1110" s="6">
        <v>1096</v>
      </c>
      <c r="H1110" s="29">
        <v>12000</v>
      </c>
      <c r="I1110" s="29">
        <v>2152</v>
      </c>
      <c r="J1110" s="28">
        <v>30.627847222225682</v>
      </c>
      <c r="K1110" s="6">
        <v>29</v>
      </c>
      <c r="M1110" s="6" t="str">
        <f>VLOOKUP($G1110,Data!$A:$F,6,0)</f>
        <v>failed</v>
      </c>
      <c r="N1110" s="6"/>
      <c r="O1110" s="6"/>
    </row>
    <row r="1111" spans="1:15" x14ac:dyDescent="0.45">
      <c r="A1111" s="6" t="s">
        <v>8334</v>
      </c>
      <c r="B1111" s="6" t="s">
        <v>8224</v>
      </c>
      <c r="C1111" s="6" t="str">
        <f>VLOOKUP($B1111,'Supplimental Sources'!$I$7:$K$27,2,0)</f>
        <v>United States</v>
      </c>
      <c r="D1111" s="6" t="str">
        <f>VLOOKUP($B1111,'Supplimental Sources'!$I$7:$K$27,3,0)</f>
        <v>United States</v>
      </c>
      <c r="E1111" s="6" t="s">
        <v>8385</v>
      </c>
      <c r="F1111" s="6" t="s">
        <v>8376</v>
      </c>
      <c r="G1111" s="6">
        <v>1097</v>
      </c>
      <c r="H1111" s="29">
        <v>100000</v>
      </c>
      <c r="I1111" s="29">
        <v>47</v>
      </c>
      <c r="J1111" s="28">
        <v>40</v>
      </c>
      <c r="K1111" s="6">
        <v>7</v>
      </c>
      <c r="M1111" s="6" t="str">
        <f>VLOOKUP($G1111,Data!$A:$F,6,0)</f>
        <v>failed</v>
      </c>
      <c r="N1111" s="6"/>
      <c r="O1111" s="6"/>
    </row>
    <row r="1112" spans="1:15" x14ac:dyDescent="0.45">
      <c r="A1112" s="6" t="s">
        <v>8334</v>
      </c>
      <c r="B1112" s="6" t="s">
        <v>8224</v>
      </c>
      <c r="C1112" s="6" t="str">
        <f>VLOOKUP($B1112,'Supplimental Sources'!$I$7:$K$27,2,0)</f>
        <v>United States</v>
      </c>
      <c r="D1112" s="6" t="str">
        <f>VLOOKUP($B1112,'Supplimental Sources'!$I$7:$K$27,3,0)</f>
        <v>United States</v>
      </c>
      <c r="E1112" s="6" t="s">
        <v>8385</v>
      </c>
      <c r="F1112" s="6" t="s">
        <v>8378</v>
      </c>
      <c r="G1112" s="6">
        <v>1098</v>
      </c>
      <c r="H1112" s="29">
        <v>25000</v>
      </c>
      <c r="I1112" s="29">
        <v>1803</v>
      </c>
      <c r="J1112" s="28">
        <v>30</v>
      </c>
      <c r="K1112" s="6">
        <v>22</v>
      </c>
      <c r="M1112" s="6" t="str">
        <f>VLOOKUP($G1112,Data!$A:$F,6,0)</f>
        <v>failed</v>
      </c>
      <c r="N1112" s="6"/>
      <c r="O1112" s="6"/>
    </row>
    <row r="1113" spans="1:15" x14ac:dyDescent="0.45">
      <c r="A1113" s="6" t="s">
        <v>8334</v>
      </c>
      <c r="B1113" s="6" t="s">
        <v>8225</v>
      </c>
      <c r="C1113" s="6" t="str">
        <f>VLOOKUP($B1113,'Supplimental Sources'!$I$7:$K$27,2,0)</f>
        <v>United Kingdom</v>
      </c>
      <c r="D1113" s="6" t="str">
        <f>VLOOKUP($B1113,'Supplimental Sources'!$I$7:$K$27,3,0)</f>
        <v>United Kingdom</v>
      </c>
      <c r="E1113" s="6" t="s">
        <v>8386</v>
      </c>
      <c r="F1113" s="6" t="s">
        <v>8379</v>
      </c>
      <c r="G1113" s="6">
        <v>1099</v>
      </c>
      <c r="H1113" s="29">
        <v>5000</v>
      </c>
      <c r="I1113" s="29">
        <v>25</v>
      </c>
      <c r="J1113" s="28">
        <v>30</v>
      </c>
      <c r="K1113" s="6">
        <v>1</v>
      </c>
      <c r="M1113" s="6" t="str">
        <f>VLOOKUP($G1113,Data!$A:$F,6,0)</f>
        <v>failed</v>
      </c>
      <c r="N1113" s="6"/>
      <c r="O1113" s="6"/>
    </row>
    <row r="1114" spans="1:15" x14ac:dyDescent="0.45">
      <c r="A1114" s="6" t="s">
        <v>8334</v>
      </c>
      <c r="B1114" s="6" t="s">
        <v>8236</v>
      </c>
      <c r="C1114" s="6" t="str">
        <f>VLOOKUP($B1114,'Supplimental Sources'!$I$7:$K$27,2,0)</f>
        <v>Germany</v>
      </c>
      <c r="D1114" s="6" t="str">
        <f>VLOOKUP($B1114,'Supplimental Sources'!$I$7:$K$27,3,0)</f>
        <v>European Union</v>
      </c>
      <c r="E1114" s="6" t="s">
        <v>8387</v>
      </c>
      <c r="F1114" s="6" t="s">
        <v>8376</v>
      </c>
      <c r="G1114" s="6">
        <v>1100</v>
      </c>
      <c r="H1114" s="29">
        <v>4000</v>
      </c>
      <c r="I1114" s="29">
        <v>100</v>
      </c>
      <c r="J1114" s="28">
        <v>30</v>
      </c>
      <c r="K1114" s="6">
        <v>10</v>
      </c>
      <c r="M1114" s="6" t="str">
        <f>VLOOKUP($G1114,Data!$A:$F,6,0)</f>
        <v>failed</v>
      </c>
      <c r="N1114" s="6"/>
      <c r="O1114" s="6"/>
    </row>
    <row r="1115" spans="1:15" x14ac:dyDescent="0.45">
      <c r="A1115" s="6" t="s">
        <v>8334</v>
      </c>
      <c r="B1115" s="6" t="s">
        <v>8224</v>
      </c>
      <c r="C1115" s="6" t="str">
        <f>VLOOKUP($B1115,'Supplimental Sources'!$I$7:$K$27,2,0)</f>
        <v>United States</v>
      </c>
      <c r="D1115" s="6" t="str">
        <f>VLOOKUP($B1115,'Supplimental Sources'!$I$7:$K$27,3,0)</f>
        <v>United States</v>
      </c>
      <c r="E1115" s="6" t="s">
        <v>8387</v>
      </c>
      <c r="F1115" s="6" t="s">
        <v>8380</v>
      </c>
      <c r="G1115" s="6">
        <v>1101</v>
      </c>
      <c r="H1115" s="29">
        <v>100000</v>
      </c>
      <c r="I1115" s="29">
        <v>41</v>
      </c>
      <c r="J1115" s="28">
        <v>26.985902777771116</v>
      </c>
      <c r="K1115" s="6">
        <v>6</v>
      </c>
      <c r="M1115" s="6" t="str">
        <f>VLOOKUP($G1115,Data!$A:$F,6,0)</f>
        <v>failed</v>
      </c>
      <c r="N1115" s="6"/>
      <c r="O1115" s="6"/>
    </row>
    <row r="1116" spans="1:15" x14ac:dyDescent="0.45">
      <c r="A1116" s="6" t="s">
        <v>8334</v>
      </c>
      <c r="B1116" s="6" t="s">
        <v>8224</v>
      </c>
      <c r="C1116" s="6" t="str">
        <f>VLOOKUP($B1116,'Supplimental Sources'!$I$7:$K$27,2,0)</f>
        <v>United States</v>
      </c>
      <c r="D1116" s="6" t="str">
        <f>VLOOKUP($B1116,'Supplimental Sources'!$I$7:$K$27,3,0)</f>
        <v>United States</v>
      </c>
      <c r="E1116" s="6" t="s">
        <v>8384</v>
      </c>
      <c r="F1116" s="6" t="s">
        <v>8373</v>
      </c>
      <c r="G1116" s="6">
        <v>1102</v>
      </c>
      <c r="H1116" s="29">
        <v>8000</v>
      </c>
      <c r="I1116" s="29">
        <v>425</v>
      </c>
      <c r="J1116" s="28">
        <v>40.203877314808778</v>
      </c>
      <c r="K1116" s="6">
        <v>24</v>
      </c>
      <c r="M1116" s="6" t="str">
        <f>VLOOKUP($G1116,Data!$A:$F,6,0)</f>
        <v>failed</v>
      </c>
      <c r="N1116" s="6"/>
      <c r="O1116" s="6"/>
    </row>
    <row r="1117" spans="1:15" x14ac:dyDescent="0.45">
      <c r="A1117" s="6" t="s">
        <v>8334</v>
      </c>
      <c r="B1117" s="6" t="s">
        <v>8224</v>
      </c>
      <c r="C1117" s="6" t="str">
        <f>VLOOKUP($B1117,'Supplimental Sources'!$I$7:$K$27,2,0)</f>
        <v>United States</v>
      </c>
      <c r="D1117" s="6" t="str">
        <f>VLOOKUP($B1117,'Supplimental Sources'!$I$7:$K$27,3,0)</f>
        <v>United States</v>
      </c>
      <c r="E1117" s="6" t="s">
        <v>8387</v>
      </c>
      <c r="F1117" s="6" t="s">
        <v>8379</v>
      </c>
      <c r="G1117" s="6">
        <v>1103</v>
      </c>
      <c r="H1117" s="29">
        <v>15000</v>
      </c>
      <c r="I1117" s="29">
        <v>243</v>
      </c>
      <c r="J1117" s="28">
        <v>60</v>
      </c>
      <c r="K1117" s="6">
        <v>15</v>
      </c>
      <c r="M1117" s="6" t="str">
        <f>VLOOKUP($G1117,Data!$A:$F,6,0)</f>
        <v>failed</v>
      </c>
      <c r="N1117" s="6"/>
      <c r="O1117" s="6"/>
    </row>
    <row r="1118" spans="1:15" x14ac:dyDescent="0.45">
      <c r="A1118" s="6" t="s">
        <v>8334</v>
      </c>
      <c r="B1118" s="6" t="s">
        <v>8225</v>
      </c>
      <c r="C1118" s="6" t="str">
        <f>VLOOKUP($B1118,'Supplimental Sources'!$I$7:$K$27,2,0)</f>
        <v>United Kingdom</v>
      </c>
      <c r="D1118" s="6" t="str">
        <f>VLOOKUP($B1118,'Supplimental Sources'!$I$7:$K$27,3,0)</f>
        <v>United Kingdom</v>
      </c>
      <c r="E1118" s="6" t="s">
        <v>8385</v>
      </c>
      <c r="F1118" s="6" t="s">
        <v>8369</v>
      </c>
      <c r="G1118" s="6">
        <v>1104</v>
      </c>
      <c r="H1118" s="29">
        <v>60000</v>
      </c>
      <c r="I1118" s="29">
        <v>2971</v>
      </c>
      <c r="J1118" s="28">
        <v>30</v>
      </c>
      <c r="K1118" s="6">
        <v>37</v>
      </c>
      <c r="M1118" s="6" t="str">
        <f>VLOOKUP($G1118,Data!$A:$F,6,0)</f>
        <v>failed</v>
      </c>
      <c r="N1118" s="6"/>
      <c r="O1118" s="6"/>
    </row>
    <row r="1119" spans="1:15" x14ac:dyDescent="0.45">
      <c r="A1119" s="6" t="s">
        <v>8334</v>
      </c>
      <c r="B1119" s="6" t="s">
        <v>8224</v>
      </c>
      <c r="C1119" s="6" t="str">
        <f>VLOOKUP($B1119,'Supplimental Sources'!$I$7:$K$27,2,0)</f>
        <v>United States</v>
      </c>
      <c r="D1119" s="6" t="str">
        <f>VLOOKUP($B1119,'Supplimental Sources'!$I$7:$K$27,3,0)</f>
        <v>United States</v>
      </c>
      <c r="E1119" s="6" t="s">
        <v>8385</v>
      </c>
      <c r="F1119" s="6" t="s">
        <v>8377</v>
      </c>
      <c r="G1119" s="6">
        <v>1105</v>
      </c>
      <c r="H1119" s="29">
        <v>900000</v>
      </c>
      <c r="I1119" s="29">
        <v>1431</v>
      </c>
      <c r="J1119" s="28">
        <v>29.958333333335759</v>
      </c>
      <c r="K1119" s="6">
        <v>20</v>
      </c>
      <c r="M1119" s="6" t="str">
        <f>VLOOKUP($G1119,Data!$A:$F,6,0)</f>
        <v>failed</v>
      </c>
      <c r="N1119" s="6"/>
      <c r="O1119" s="6"/>
    </row>
    <row r="1120" spans="1:15" x14ac:dyDescent="0.45">
      <c r="A1120" s="6" t="s">
        <v>8334</v>
      </c>
      <c r="B1120" s="6" t="s">
        <v>8224</v>
      </c>
      <c r="C1120" s="6" t="str">
        <f>VLOOKUP($B1120,'Supplimental Sources'!$I$7:$K$27,2,0)</f>
        <v>United States</v>
      </c>
      <c r="D1120" s="6" t="str">
        <f>VLOOKUP($B1120,'Supplimental Sources'!$I$7:$K$27,3,0)</f>
        <v>United States</v>
      </c>
      <c r="E1120" s="6" t="s">
        <v>8383</v>
      </c>
      <c r="F1120" s="6" t="s">
        <v>8378</v>
      </c>
      <c r="G1120" s="6">
        <v>1106</v>
      </c>
      <c r="H1120" s="29">
        <v>400</v>
      </c>
      <c r="I1120" s="29">
        <v>165</v>
      </c>
      <c r="J1120" s="28">
        <v>29.958333333328483</v>
      </c>
      <c r="K1120" s="6">
        <v>7</v>
      </c>
      <c r="M1120" s="6" t="str">
        <f>VLOOKUP($G1120,Data!$A:$F,6,0)</f>
        <v>failed</v>
      </c>
      <c r="N1120" s="6"/>
      <c r="O1120" s="6"/>
    </row>
    <row r="1121" spans="1:15" x14ac:dyDescent="0.45">
      <c r="A1121" s="6" t="s">
        <v>8334</v>
      </c>
      <c r="B1121" s="6" t="s">
        <v>8224</v>
      </c>
      <c r="C1121" s="6" t="str">
        <f>VLOOKUP($B1121,'Supplimental Sources'!$I$7:$K$27,2,0)</f>
        <v>United States</v>
      </c>
      <c r="D1121" s="6" t="str">
        <f>VLOOKUP($B1121,'Supplimental Sources'!$I$7:$K$27,3,0)</f>
        <v>United States</v>
      </c>
      <c r="E1121" s="6" t="s">
        <v>8385</v>
      </c>
      <c r="F1121" s="6" t="s">
        <v>8380</v>
      </c>
      <c r="G1121" s="6">
        <v>1107</v>
      </c>
      <c r="H1121" s="29">
        <v>10000</v>
      </c>
      <c r="I1121" s="29">
        <v>0</v>
      </c>
      <c r="J1121" s="28">
        <v>30</v>
      </c>
      <c r="K1121" s="6">
        <v>0</v>
      </c>
      <c r="M1121" s="6" t="str">
        <f>VLOOKUP($G1121,Data!$A:$F,6,0)</f>
        <v>failed</v>
      </c>
      <c r="N1121" s="6"/>
      <c r="O1121" s="6"/>
    </row>
    <row r="1122" spans="1:15" x14ac:dyDescent="0.45">
      <c r="A1122" s="6" t="s">
        <v>8334</v>
      </c>
      <c r="B1122" s="6" t="s">
        <v>8224</v>
      </c>
      <c r="C1122" s="6" t="str">
        <f>VLOOKUP($B1122,'Supplimental Sources'!$I$7:$K$27,2,0)</f>
        <v>United States</v>
      </c>
      <c r="D1122" s="6" t="str">
        <f>VLOOKUP($B1122,'Supplimental Sources'!$I$7:$K$27,3,0)</f>
        <v>United States</v>
      </c>
      <c r="E1122" s="6" t="s">
        <v>8383</v>
      </c>
      <c r="F1122" s="6" t="s">
        <v>8377</v>
      </c>
      <c r="G1122" s="6">
        <v>1108</v>
      </c>
      <c r="H1122" s="29">
        <v>25000</v>
      </c>
      <c r="I1122" s="29">
        <v>732.5</v>
      </c>
      <c r="J1122" s="28">
        <v>59.958333333335759</v>
      </c>
      <c r="K1122" s="6">
        <v>21</v>
      </c>
      <c r="M1122" s="6" t="str">
        <f>VLOOKUP($G1122,Data!$A:$F,6,0)</f>
        <v>failed</v>
      </c>
      <c r="N1122" s="6"/>
      <c r="O1122" s="6"/>
    </row>
    <row r="1123" spans="1:15" x14ac:dyDescent="0.45">
      <c r="A1123" s="6" t="s">
        <v>8334</v>
      </c>
      <c r="B1123" s="6" t="s">
        <v>8224</v>
      </c>
      <c r="C1123" s="6" t="str">
        <f>VLOOKUP($B1123,'Supplimental Sources'!$I$7:$K$27,2,0)</f>
        <v>United States</v>
      </c>
      <c r="D1123" s="6" t="str">
        <f>VLOOKUP($B1123,'Supplimental Sources'!$I$7:$K$27,3,0)</f>
        <v>United States</v>
      </c>
      <c r="E1123" s="6" t="s">
        <v>8387</v>
      </c>
      <c r="F1123" s="6" t="s">
        <v>8373</v>
      </c>
      <c r="G1123" s="6">
        <v>1109</v>
      </c>
      <c r="H1123" s="29">
        <v>10000</v>
      </c>
      <c r="I1123" s="29">
        <v>45</v>
      </c>
      <c r="J1123" s="28">
        <v>30.041666666656965</v>
      </c>
      <c r="K1123" s="6">
        <v>3</v>
      </c>
      <c r="M1123" s="6" t="str">
        <f>VLOOKUP($G1123,Data!$A:$F,6,0)</f>
        <v>failed</v>
      </c>
      <c r="N1123" s="6"/>
      <c r="O1123" s="6"/>
    </row>
    <row r="1124" spans="1:15" x14ac:dyDescent="0.45">
      <c r="A1124" s="6" t="s">
        <v>8334</v>
      </c>
      <c r="B1124" s="6" t="s">
        <v>8224</v>
      </c>
      <c r="C1124" s="6" t="str">
        <f>VLOOKUP($B1124,'Supplimental Sources'!$I$7:$K$27,2,0)</f>
        <v>United States</v>
      </c>
      <c r="D1124" s="6" t="str">
        <f>VLOOKUP($B1124,'Supplimental Sources'!$I$7:$K$27,3,0)</f>
        <v>United States</v>
      </c>
      <c r="E1124" s="6" t="s">
        <v>8383</v>
      </c>
      <c r="F1124" s="6" t="s">
        <v>8374</v>
      </c>
      <c r="G1124" s="6">
        <v>1110</v>
      </c>
      <c r="H1124" s="29">
        <v>50000</v>
      </c>
      <c r="I1124" s="29">
        <v>255</v>
      </c>
      <c r="J1124" s="28">
        <v>30</v>
      </c>
      <c r="K1124" s="6">
        <v>11</v>
      </c>
      <c r="M1124" s="6" t="str">
        <f>VLOOKUP($G1124,Data!$A:$F,6,0)</f>
        <v>failed</v>
      </c>
      <c r="N1124" s="6"/>
      <c r="O1124" s="6"/>
    </row>
    <row r="1125" spans="1:15" x14ac:dyDescent="0.45">
      <c r="A1125" s="6" t="s">
        <v>8334</v>
      </c>
      <c r="B1125" s="6" t="s">
        <v>8224</v>
      </c>
      <c r="C1125" s="6" t="str">
        <f>VLOOKUP($B1125,'Supplimental Sources'!$I$7:$K$27,2,0)</f>
        <v>United States</v>
      </c>
      <c r="D1125" s="6" t="str">
        <f>VLOOKUP($B1125,'Supplimental Sources'!$I$7:$K$27,3,0)</f>
        <v>United States</v>
      </c>
      <c r="E1125" s="6" t="s">
        <v>8386</v>
      </c>
      <c r="F1125" s="6" t="s">
        <v>8381</v>
      </c>
      <c r="G1125" s="6">
        <v>1111</v>
      </c>
      <c r="H1125" s="29">
        <v>2500</v>
      </c>
      <c r="I1125" s="29">
        <v>1</v>
      </c>
      <c r="J1125" s="28">
        <v>30</v>
      </c>
      <c r="K1125" s="6">
        <v>1</v>
      </c>
      <c r="M1125" s="6" t="str">
        <f>VLOOKUP($G1125,Data!$A:$F,6,0)</f>
        <v>failed</v>
      </c>
      <c r="N1125" s="6"/>
      <c r="O1125" s="6"/>
    </row>
    <row r="1126" spans="1:15" x14ac:dyDescent="0.45">
      <c r="A1126" s="6" t="s">
        <v>8334</v>
      </c>
      <c r="B1126" s="6" t="s">
        <v>8224</v>
      </c>
      <c r="C1126" s="6" t="str">
        <f>VLOOKUP($B1126,'Supplimental Sources'!$I$7:$K$27,2,0)</f>
        <v>United States</v>
      </c>
      <c r="D1126" s="6" t="str">
        <f>VLOOKUP($B1126,'Supplimental Sources'!$I$7:$K$27,3,0)</f>
        <v>United States</v>
      </c>
      <c r="E1126" s="6" t="s">
        <v>8385</v>
      </c>
      <c r="F1126" s="6" t="s">
        <v>8374</v>
      </c>
      <c r="G1126" s="6">
        <v>1112</v>
      </c>
      <c r="H1126" s="29">
        <v>88000</v>
      </c>
      <c r="I1126" s="29">
        <v>31272.92</v>
      </c>
      <c r="J1126" s="28">
        <v>59.594780092593282</v>
      </c>
      <c r="K1126" s="6">
        <v>312</v>
      </c>
      <c r="M1126" s="6" t="str">
        <f>VLOOKUP($G1126,Data!$A:$F,6,0)</f>
        <v>failed</v>
      </c>
      <c r="N1126" s="6"/>
      <c r="O1126" s="6"/>
    </row>
    <row r="1127" spans="1:15" x14ac:dyDescent="0.45">
      <c r="A1127" s="6" t="s">
        <v>8334</v>
      </c>
      <c r="B1127" s="6" t="s">
        <v>8225</v>
      </c>
      <c r="C1127" s="6" t="str">
        <f>VLOOKUP($B1127,'Supplimental Sources'!$I$7:$K$27,2,0)</f>
        <v>United Kingdom</v>
      </c>
      <c r="D1127" s="6" t="str">
        <f>VLOOKUP($B1127,'Supplimental Sources'!$I$7:$K$27,3,0)</f>
        <v>United Kingdom</v>
      </c>
      <c r="E1127" s="6" t="s">
        <v>8385</v>
      </c>
      <c r="F1127" s="6" t="s">
        <v>8370</v>
      </c>
      <c r="G1127" s="6">
        <v>1113</v>
      </c>
      <c r="H1127" s="29">
        <v>1000</v>
      </c>
      <c r="I1127" s="29">
        <v>5</v>
      </c>
      <c r="J1127" s="28">
        <v>30</v>
      </c>
      <c r="K1127" s="6">
        <v>1</v>
      </c>
      <c r="M1127" s="6" t="str">
        <f>VLOOKUP($G1127,Data!$A:$F,6,0)</f>
        <v>failed</v>
      </c>
      <c r="N1127" s="6"/>
      <c r="O1127" s="6"/>
    </row>
    <row r="1128" spans="1:15" x14ac:dyDescent="0.45">
      <c r="A1128" s="6" t="s">
        <v>8334</v>
      </c>
      <c r="B1128" s="6" t="s">
        <v>8225</v>
      </c>
      <c r="C1128" s="6" t="str">
        <f>VLOOKUP($B1128,'Supplimental Sources'!$I$7:$K$27,2,0)</f>
        <v>United Kingdom</v>
      </c>
      <c r="D1128" s="6" t="str">
        <f>VLOOKUP($B1128,'Supplimental Sources'!$I$7:$K$27,3,0)</f>
        <v>United Kingdom</v>
      </c>
      <c r="E1128" s="6" t="s">
        <v>8384</v>
      </c>
      <c r="F1128" s="6" t="s">
        <v>8372</v>
      </c>
      <c r="G1128" s="6">
        <v>1114</v>
      </c>
      <c r="H1128" s="29">
        <v>6000</v>
      </c>
      <c r="I1128" s="29">
        <v>10</v>
      </c>
      <c r="J1128" s="28">
        <v>30</v>
      </c>
      <c r="K1128" s="6">
        <v>3</v>
      </c>
      <c r="M1128" s="6" t="str">
        <f>VLOOKUP($G1128,Data!$A:$F,6,0)</f>
        <v>failed</v>
      </c>
      <c r="N1128" s="6"/>
      <c r="O1128" s="6"/>
    </row>
    <row r="1129" spans="1:15" x14ac:dyDescent="0.45">
      <c r="A1129" s="6" t="s">
        <v>8334</v>
      </c>
      <c r="B1129" s="6" t="s">
        <v>8224</v>
      </c>
      <c r="C1129" s="6" t="str">
        <f>VLOOKUP($B1129,'Supplimental Sources'!$I$7:$K$27,2,0)</f>
        <v>United States</v>
      </c>
      <c r="D1129" s="6" t="str">
        <f>VLOOKUP($B1129,'Supplimental Sources'!$I$7:$K$27,3,0)</f>
        <v>United States</v>
      </c>
      <c r="E1129" s="6" t="s">
        <v>8387</v>
      </c>
      <c r="F1129" s="6" t="s">
        <v>8377</v>
      </c>
      <c r="G1129" s="6">
        <v>1115</v>
      </c>
      <c r="H1129" s="29">
        <v>40000</v>
      </c>
      <c r="I1129" s="29">
        <v>53</v>
      </c>
      <c r="J1129" s="28">
        <v>29.958333333335759</v>
      </c>
      <c r="K1129" s="6">
        <v>4</v>
      </c>
      <c r="M1129" s="6" t="str">
        <f>VLOOKUP($G1129,Data!$A:$F,6,0)</f>
        <v>failed</v>
      </c>
      <c r="N1129" s="6"/>
      <c r="O1129" s="6"/>
    </row>
    <row r="1130" spans="1:15" x14ac:dyDescent="0.45">
      <c r="A1130" s="6" t="s">
        <v>8334</v>
      </c>
      <c r="B1130" s="6" t="s">
        <v>8224</v>
      </c>
      <c r="C1130" s="6" t="str">
        <f>VLOOKUP($B1130,'Supplimental Sources'!$I$7:$K$27,2,0)</f>
        <v>United States</v>
      </c>
      <c r="D1130" s="6" t="str">
        <f>VLOOKUP($B1130,'Supplimental Sources'!$I$7:$K$27,3,0)</f>
        <v>United States</v>
      </c>
      <c r="E1130" s="6" t="s">
        <v>8383</v>
      </c>
      <c r="F1130" s="6" t="s">
        <v>8379</v>
      </c>
      <c r="G1130" s="6">
        <v>1116</v>
      </c>
      <c r="H1130" s="29">
        <v>500000</v>
      </c>
      <c r="I1130" s="29">
        <v>178.52</v>
      </c>
      <c r="J1130" s="28">
        <v>60</v>
      </c>
      <c r="K1130" s="6">
        <v>10</v>
      </c>
      <c r="M1130" s="6" t="str">
        <f>VLOOKUP($G1130,Data!$A:$F,6,0)</f>
        <v>failed</v>
      </c>
      <c r="N1130" s="6"/>
      <c r="O1130" s="6"/>
    </row>
    <row r="1131" spans="1:15" x14ac:dyDescent="0.45">
      <c r="A1131" s="6" t="s">
        <v>8334</v>
      </c>
      <c r="B1131" s="6" t="s">
        <v>8236</v>
      </c>
      <c r="C1131" s="6" t="str">
        <f>VLOOKUP($B1131,'Supplimental Sources'!$I$7:$K$27,2,0)</f>
        <v>Germany</v>
      </c>
      <c r="D1131" s="6" t="str">
        <f>VLOOKUP($B1131,'Supplimental Sources'!$I$7:$K$27,3,0)</f>
        <v>European Union</v>
      </c>
      <c r="E1131" s="6" t="s">
        <v>8386</v>
      </c>
      <c r="F1131" s="6" t="s">
        <v>8374</v>
      </c>
      <c r="G1131" s="6">
        <v>1117</v>
      </c>
      <c r="H1131" s="29">
        <v>1000</v>
      </c>
      <c r="I1131" s="29">
        <v>83</v>
      </c>
      <c r="J1131" s="28">
        <v>30</v>
      </c>
      <c r="K1131" s="6">
        <v>8</v>
      </c>
      <c r="M1131" s="6" t="str">
        <f>VLOOKUP($G1131,Data!$A:$F,6,0)</f>
        <v>failed</v>
      </c>
      <c r="N1131" s="6"/>
      <c r="O1131" s="6"/>
    </row>
    <row r="1132" spans="1:15" x14ac:dyDescent="0.45">
      <c r="A1132" s="6" t="s">
        <v>8334</v>
      </c>
      <c r="B1132" s="6" t="s">
        <v>8226</v>
      </c>
      <c r="C1132" s="6" t="str">
        <f>VLOOKUP($B1132,'Supplimental Sources'!$I$7:$K$27,2,0)</f>
        <v>Australia</v>
      </c>
      <c r="D1132" s="6" t="str">
        <f>VLOOKUP($B1132,'Supplimental Sources'!$I$7:$K$27,3,0)</f>
        <v>Australia</v>
      </c>
      <c r="E1132" s="6" t="s">
        <v>8385</v>
      </c>
      <c r="F1132" s="6" t="s">
        <v>8378</v>
      </c>
      <c r="G1132" s="6">
        <v>1118</v>
      </c>
      <c r="H1132" s="29">
        <v>4500</v>
      </c>
      <c r="I1132" s="29">
        <v>109</v>
      </c>
      <c r="J1132" s="28">
        <v>29.958333333335759</v>
      </c>
      <c r="K1132" s="6">
        <v>3</v>
      </c>
      <c r="M1132" s="6" t="str">
        <f>VLOOKUP($G1132,Data!$A:$F,6,0)</f>
        <v>failed</v>
      </c>
      <c r="N1132" s="6"/>
      <c r="O1132" s="6"/>
    </row>
    <row r="1133" spans="1:15" x14ac:dyDescent="0.45">
      <c r="A1133" s="6" t="s">
        <v>8334</v>
      </c>
      <c r="B1133" s="6" t="s">
        <v>8224</v>
      </c>
      <c r="C1133" s="6" t="str">
        <f>VLOOKUP($B1133,'Supplimental Sources'!$I$7:$K$27,2,0)</f>
        <v>United States</v>
      </c>
      <c r="D1133" s="6" t="str">
        <f>VLOOKUP($B1133,'Supplimental Sources'!$I$7:$K$27,3,0)</f>
        <v>United States</v>
      </c>
      <c r="E1133" s="6" t="s">
        <v>8385</v>
      </c>
      <c r="F1133" s="6" t="s">
        <v>8378</v>
      </c>
      <c r="G1133" s="6">
        <v>1119</v>
      </c>
      <c r="H1133" s="29">
        <v>2100</v>
      </c>
      <c r="I1133" s="29">
        <v>5</v>
      </c>
      <c r="J1133" s="28">
        <v>13</v>
      </c>
      <c r="K1133" s="6">
        <v>1</v>
      </c>
      <c r="M1133" s="6" t="str">
        <f>VLOOKUP($G1133,Data!$A:$F,6,0)</f>
        <v>failed</v>
      </c>
      <c r="N1133" s="6"/>
      <c r="O1133" s="6"/>
    </row>
    <row r="1134" spans="1:15" x14ac:dyDescent="0.45">
      <c r="A1134" s="6" t="s">
        <v>8334</v>
      </c>
      <c r="B1134" s="6" t="s">
        <v>8224</v>
      </c>
      <c r="C1134" s="6" t="str">
        <f>VLOOKUP($B1134,'Supplimental Sources'!$I$7:$K$27,2,0)</f>
        <v>United States</v>
      </c>
      <c r="D1134" s="6" t="str">
        <f>VLOOKUP($B1134,'Supplimental Sources'!$I$7:$K$27,3,0)</f>
        <v>United States</v>
      </c>
      <c r="E1134" s="6" t="s">
        <v>8382</v>
      </c>
      <c r="F1134" s="6" t="s">
        <v>8372</v>
      </c>
      <c r="G1134" s="6">
        <v>1120</v>
      </c>
      <c r="H1134" s="29">
        <v>25000</v>
      </c>
      <c r="I1134" s="29">
        <v>0</v>
      </c>
      <c r="J1134" s="28">
        <v>45</v>
      </c>
      <c r="K1134" s="6">
        <v>0</v>
      </c>
      <c r="M1134" s="6" t="str">
        <f>VLOOKUP($G1134,Data!$A:$F,6,0)</f>
        <v>failed</v>
      </c>
      <c r="N1134" s="6"/>
      <c r="O1134" s="6"/>
    </row>
    <row r="1135" spans="1:15" x14ac:dyDescent="0.45">
      <c r="A1135" s="6" t="s">
        <v>8334</v>
      </c>
      <c r="B1135" s="6" t="s">
        <v>8224</v>
      </c>
      <c r="C1135" s="6" t="str">
        <f>VLOOKUP($B1135,'Supplimental Sources'!$I$7:$K$27,2,0)</f>
        <v>United States</v>
      </c>
      <c r="D1135" s="6" t="str">
        <f>VLOOKUP($B1135,'Supplimental Sources'!$I$7:$K$27,3,0)</f>
        <v>United States</v>
      </c>
      <c r="E1135" s="6" t="s">
        <v>8387</v>
      </c>
      <c r="F1135" s="6" t="s">
        <v>8377</v>
      </c>
      <c r="G1135" s="6">
        <v>1121</v>
      </c>
      <c r="H1135" s="29">
        <v>250000</v>
      </c>
      <c r="I1135" s="29">
        <v>29</v>
      </c>
      <c r="J1135" s="28">
        <v>29.958333333328483</v>
      </c>
      <c r="K1135" s="6">
        <v>5</v>
      </c>
      <c r="M1135" s="6" t="str">
        <f>VLOOKUP($G1135,Data!$A:$F,6,0)</f>
        <v>failed</v>
      </c>
      <c r="N1135" s="6"/>
      <c r="O1135" s="6"/>
    </row>
    <row r="1136" spans="1:15" x14ac:dyDescent="0.45">
      <c r="A1136" s="6" t="s">
        <v>8334</v>
      </c>
      <c r="B1136" s="6" t="s">
        <v>8225</v>
      </c>
      <c r="C1136" s="6" t="str">
        <f>VLOOKUP($B1136,'Supplimental Sources'!$I$7:$K$27,2,0)</f>
        <v>United Kingdom</v>
      </c>
      <c r="D1136" s="6" t="str">
        <f>VLOOKUP($B1136,'Supplimental Sources'!$I$7:$K$27,3,0)</f>
        <v>United Kingdom</v>
      </c>
      <c r="E1136" s="6" t="s">
        <v>8384</v>
      </c>
      <c r="F1136" s="6" t="s">
        <v>8369</v>
      </c>
      <c r="G1136" s="6">
        <v>1122</v>
      </c>
      <c r="H1136" s="29">
        <v>3200</v>
      </c>
      <c r="I1136" s="29">
        <v>0</v>
      </c>
      <c r="J1136" s="28">
        <v>14</v>
      </c>
      <c r="K1136" s="6">
        <v>0</v>
      </c>
      <c r="M1136" s="6" t="str">
        <f>VLOOKUP($G1136,Data!$A:$F,6,0)</f>
        <v>failed</v>
      </c>
      <c r="N1136" s="6"/>
      <c r="O1136" s="6"/>
    </row>
    <row r="1137" spans="1:15" x14ac:dyDescent="0.45">
      <c r="A1137" s="6" t="s">
        <v>8334</v>
      </c>
      <c r="B1137" s="6" t="s">
        <v>8224</v>
      </c>
      <c r="C1137" s="6" t="str">
        <f>VLOOKUP($B1137,'Supplimental Sources'!$I$7:$K$27,2,0)</f>
        <v>United States</v>
      </c>
      <c r="D1137" s="6" t="str">
        <f>VLOOKUP($B1137,'Supplimental Sources'!$I$7:$K$27,3,0)</f>
        <v>United States</v>
      </c>
      <c r="E1137" s="6" t="s">
        <v>8385</v>
      </c>
      <c r="F1137" s="6" t="s">
        <v>8378</v>
      </c>
      <c r="G1137" s="6">
        <v>1123</v>
      </c>
      <c r="H1137" s="29">
        <v>5000</v>
      </c>
      <c r="I1137" s="29">
        <v>11</v>
      </c>
      <c r="J1137" s="28">
        <v>30</v>
      </c>
      <c r="K1137" s="6">
        <v>3</v>
      </c>
      <c r="M1137" s="6" t="str">
        <f>VLOOKUP($G1137,Data!$A:$F,6,0)</f>
        <v>failed</v>
      </c>
      <c r="N1137" s="6"/>
      <c r="O1137" s="6"/>
    </row>
    <row r="1138" spans="1:15" x14ac:dyDescent="0.45">
      <c r="A1138" s="6" t="s">
        <v>8335</v>
      </c>
      <c r="B1138" s="6" t="s">
        <v>8224</v>
      </c>
      <c r="C1138" s="6" t="str">
        <f>VLOOKUP($B1138,'Supplimental Sources'!$I$7:$K$27,2,0)</f>
        <v>United States</v>
      </c>
      <c r="D1138" s="6" t="str">
        <f>VLOOKUP($B1138,'Supplimental Sources'!$I$7:$K$27,3,0)</f>
        <v>United States</v>
      </c>
      <c r="E1138" s="6" t="s">
        <v>8386</v>
      </c>
      <c r="F1138" s="6" t="s">
        <v>8378</v>
      </c>
      <c r="G1138" s="6">
        <v>1124</v>
      </c>
      <c r="H1138" s="29">
        <v>90000</v>
      </c>
      <c r="I1138" s="29">
        <v>425</v>
      </c>
      <c r="J1138" s="28">
        <v>30</v>
      </c>
      <c r="K1138" s="6">
        <v>7</v>
      </c>
      <c r="M1138" s="6" t="str">
        <f>VLOOKUP($G1138,Data!$A:$F,6,0)</f>
        <v>failed</v>
      </c>
      <c r="N1138" s="6"/>
      <c r="O1138" s="6"/>
    </row>
    <row r="1139" spans="1:15" x14ac:dyDescent="0.45">
      <c r="A1139" s="6" t="s">
        <v>8335</v>
      </c>
      <c r="B1139" s="6" t="s">
        <v>8225</v>
      </c>
      <c r="C1139" s="6" t="str">
        <f>VLOOKUP($B1139,'Supplimental Sources'!$I$7:$K$27,2,0)</f>
        <v>United Kingdom</v>
      </c>
      <c r="D1139" s="6" t="str">
        <f>VLOOKUP($B1139,'Supplimental Sources'!$I$7:$K$27,3,0)</f>
        <v>United Kingdom</v>
      </c>
      <c r="E1139" s="6" t="s">
        <v>8386</v>
      </c>
      <c r="F1139" s="6" t="s">
        <v>8370</v>
      </c>
      <c r="G1139" s="6">
        <v>1125</v>
      </c>
      <c r="H1139" s="29">
        <v>3000</v>
      </c>
      <c r="I1139" s="29">
        <v>0</v>
      </c>
      <c r="J1139" s="28">
        <v>60</v>
      </c>
      <c r="K1139" s="6">
        <v>0</v>
      </c>
      <c r="M1139" s="6" t="str">
        <f>VLOOKUP($G1139,Data!$A:$F,6,0)</f>
        <v>failed</v>
      </c>
      <c r="N1139" s="6"/>
      <c r="O1139" s="6"/>
    </row>
    <row r="1140" spans="1:15" x14ac:dyDescent="0.45">
      <c r="A1140" s="6" t="s">
        <v>8335</v>
      </c>
      <c r="B1140" s="6" t="s">
        <v>8224</v>
      </c>
      <c r="C1140" s="6" t="str">
        <f>VLOOKUP($B1140,'Supplimental Sources'!$I$7:$K$27,2,0)</f>
        <v>United States</v>
      </c>
      <c r="D1140" s="6" t="str">
        <f>VLOOKUP($B1140,'Supplimental Sources'!$I$7:$K$27,3,0)</f>
        <v>United States</v>
      </c>
      <c r="E1140" s="6" t="s">
        <v>8387</v>
      </c>
      <c r="F1140" s="6" t="s">
        <v>8380</v>
      </c>
      <c r="G1140" s="6">
        <v>1126</v>
      </c>
      <c r="H1140" s="29">
        <v>2000</v>
      </c>
      <c r="I1140" s="29">
        <v>10</v>
      </c>
      <c r="J1140" s="28">
        <v>30</v>
      </c>
      <c r="K1140" s="6">
        <v>2</v>
      </c>
      <c r="M1140" s="6" t="str">
        <f>VLOOKUP($G1140,Data!$A:$F,6,0)</f>
        <v>failed</v>
      </c>
      <c r="N1140" s="6"/>
      <c r="O1140" s="6"/>
    </row>
    <row r="1141" spans="1:15" x14ac:dyDescent="0.45">
      <c r="A1141" s="6" t="s">
        <v>8335</v>
      </c>
      <c r="B1141" s="6" t="s">
        <v>8224</v>
      </c>
      <c r="C1141" s="6" t="str">
        <f>VLOOKUP($B1141,'Supplimental Sources'!$I$7:$K$27,2,0)</f>
        <v>United States</v>
      </c>
      <c r="D1141" s="6" t="str">
        <f>VLOOKUP($B1141,'Supplimental Sources'!$I$7:$K$27,3,0)</f>
        <v>United States</v>
      </c>
      <c r="E1141" s="6" t="s">
        <v>8385</v>
      </c>
      <c r="F1141" s="6" t="s">
        <v>8373</v>
      </c>
      <c r="G1141" s="6">
        <v>1127</v>
      </c>
      <c r="H1141" s="29">
        <v>35000</v>
      </c>
      <c r="I1141" s="29">
        <v>585</v>
      </c>
      <c r="J1141" s="28">
        <v>31.041666666664241</v>
      </c>
      <c r="K1141" s="6">
        <v>23</v>
      </c>
      <c r="M1141" s="6" t="str">
        <f>VLOOKUP($G1141,Data!$A:$F,6,0)</f>
        <v>failed</v>
      </c>
      <c r="N1141" s="6"/>
      <c r="O1141" s="6"/>
    </row>
    <row r="1142" spans="1:15" x14ac:dyDescent="0.45">
      <c r="A1142" s="6" t="s">
        <v>8335</v>
      </c>
      <c r="B1142" s="6" t="s">
        <v>8225</v>
      </c>
      <c r="C1142" s="6" t="str">
        <f>VLOOKUP($B1142,'Supplimental Sources'!$I$7:$K$27,2,0)</f>
        <v>United Kingdom</v>
      </c>
      <c r="D1142" s="6" t="str">
        <f>VLOOKUP($B1142,'Supplimental Sources'!$I$7:$K$27,3,0)</f>
        <v>United Kingdom</v>
      </c>
      <c r="E1142" s="6" t="s">
        <v>8385</v>
      </c>
      <c r="F1142" s="6" t="s">
        <v>8370</v>
      </c>
      <c r="G1142" s="6">
        <v>1128</v>
      </c>
      <c r="H1142" s="29">
        <v>1000</v>
      </c>
      <c r="I1142" s="29">
        <v>1</v>
      </c>
      <c r="J1142" s="28">
        <v>30</v>
      </c>
      <c r="K1142" s="6">
        <v>1</v>
      </c>
      <c r="M1142" s="6" t="str">
        <f>VLOOKUP($G1142,Data!$A:$F,6,0)</f>
        <v>failed</v>
      </c>
      <c r="N1142" s="6"/>
      <c r="O1142" s="6"/>
    </row>
    <row r="1143" spans="1:15" x14ac:dyDescent="0.45">
      <c r="A1143" s="6" t="s">
        <v>8335</v>
      </c>
      <c r="B1143" s="6" t="s">
        <v>8224</v>
      </c>
      <c r="C1143" s="6" t="str">
        <f>VLOOKUP($B1143,'Supplimental Sources'!$I$7:$K$27,2,0)</f>
        <v>United States</v>
      </c>
      <c r="D1143" s="6" t="str">
        <f>VLOOKUP($B1143,'Supplimental Sources'!$I$7:$K$27,3,0)</f>
        <v>United States</v>
      </c>
      <c r="E1143" s="6" t="s">
        <v>8387</v>
      </c>
      <c r="F1143" s="6" t="s">
        <v>8369</v>
      </c>
      <c r="G1143" s="6">
        <v>1129</v>
      </c>
      <c r="H1143" s="29">
        <v>20000</v>
      </c>
      <c r="I1143" s="29">
        <v>21</v>
      </c>
      <c r="J1143" s="28">
        <v>30</v>
      </c>
      <c r="K1143" s="6">
        <v>2</v>
      </c>
      <c r="M1143" s="6" t="str">
        <f>VLOOKUP($G1143,Data!$A:$F,6,0)</f>
        <v>failed</v>
      </c>
      <c r="N1143" s="6"/>
      <c r="O1143" s="6"/>
    </row>
    <row r="1144" spans="1:15" x14ac:dyDescent="0.45">
      <c r="A1144" s="6" t="s">
        <v>8335</v>
      </c>
      <c r="B1144" s="6" t="s">
        <v>8224</v>
      </c>
      <c r="C1144" s="6" t="str">
        <f>VLOOKUP($B1144,'Supplimental Sources'!$I$7:$K$27,2,0)</f>
        <v>United States</v>
      </c>
      <c r="D1144" s="6" t="str">
        <f>VLOOKUP($B1144,'Supplimental Sources'!$I$7:$K$27,3,0)</f>
        <v>United States</v>
      </c>
      <c r="E1144" s="6" t="s">
        <v>8385</v>
      </c>
      <c r="F1144" s="6" t="s">
        <v>8372</v>
      </c>
      <c r="G1144" s="6">
        <v>1130</v>
      </c>
      <c r="H1144" s="29">
        <v>5000</v>
      </c>
      <c r="I1144" s="29">
        <v>11</v>
      </c>
      <c r="J1144" s="28">
        <v>60.041666666664241</v>
      </c>
      <c r="K1144" s="6">
        <v>3</v>
      </c>
      <c r="M1144" s="6" t="str">
        <f>VLOOKUP($G1144,Data!$A:$F,6,0)</f>
        <v>failed</v>
      </c>
      <c r="N1144" s="6"/>
      <c r="O1144" s="6"/>
    </row>
    <row r="1145" spans="1:15" x14ac:dyDescent="0.45">
      <c r="A1145" s="6" t="s">
        <v>8335</v>
      </c>
      <c r="B1145" s="6" t="s">
        <v>8226</v>
      </c>
      <c r="C1145" s="6" t="str">
        <f>VLOOKUP($B1145,'Supplimental Sources'!$I$7:$K$27,2,0)</f>
        <v>Australia</v>
      </c>
      <c r="D1145" s="6" t="str">
        <f>VLOOKUP($B1145,'Supplimental Sources'!$I$7:$K$27,3,0)</f>
        <v>Australia</v>
      </c>
      <c r="E1145" s="6" t="s">
        <v>8386</v>
      </c>
      <c r="F1145" s="6" t="s">
        <v>8374</v>
      </c>
      <c r="G1145" s="6">
        <v>1131</v>
      </c>
      <c r="H1145" s="29">
        <v>40000</v>
      </c>
      <c r="I1145" s="29">
        <v>0</v>
      </c>
      <c r="J1145" s="28">
        <v>30</v>
      </c>
      <c r="K1145" s="6">
        <v>0</v>
      </c>
      <c r="M1145" s="6" t="str">
        <f>VLOOKUP($G1145,Data!$A:$F,6,0)</f>
        <v>failed</v>
      </c>
      <c r="N1145" s="6"/>
      <c r="O1145" s="6"/>
    </row>
    <row r="1146" spans="1:15" x14ac:dyDescent="0.45">
      <c r="A1146" s="6" t="s">
        <v>8335</v>
      </c>
      <c r="B1146" s="6" t="s">
        <v>8229</v>
      </c>
      <c r="C1146" s="6" t="str">
        <f>VLOOKUP($B1146,'Supplimental Sources'!$I$7:$K$27,2,0)</f>
        <v>Canada</v>
      </c>
      <c r="D1146" s="6" t="str">
        <f>VLOOKUP($B1146,'Supplimental Sources'!$I$7:$K$27,3,0)</f>
        <v>Canada</v>
      </c>
      <c r="E1146" s="6" t="s">
        <v>8387</v>
      </c>
      <c r="F1146" s="6" t="s">
        <v>8381</v>
      </c>
      <c r="G1146" s="6">
        <v>1132</v>
      </c>
      <c r="H1146" s="29">
        <v>10000</v>
      </c>
      <c r="I1146" s="29">
        <v>1438</v>
      </c>
      <c r="J1146" s="28">
        <v>30</v>
      </c>
      <c r="K1146" s="6">
        <v>13</v>
      </c>
      <c r="M1146" s="6" t="str">
        <f>VLOOKUP($G1146,Data!$A:$F,6,0)</f>
        <v>failed</v>
      </c>
      <c r="N1146" s="6"/>
      <c r="O1146" s="6"/>
    </row>
    <row r="1147" spans="1:15" x14ac:dyDescent="0.45">
      <c r="A1147" s="6" t="s">
        <v>8335</v>
      </c>
      <c r="B1147" s="6" t="s">
        <v>8225</v>
      </c>
      <c r="C1147" s="6" t="str">
        <f>VLOOKUP($B1147,'Supplimental Sources'!$I$7:$K$27,2,0)</f>
        <v>United Kingdom</v>
      </c>
      <c r="D1147" s="6" t="str">
        <f>VLOOKUP($B1147,'Supplimental Sources'!$I$7:$K$27,3,0)</f>
        <v>United Kingdom</v>
      </c>
      <c r="E1147" s="6" t="s">
        <v>8385</v>
      </c>
      <c r="F1147" s="6" t="s">
        <v>8370</v>
      </c>
      <c r="G1147" s="6">
        <v>1133</v>
      </c>
      <c r="H1147" s="29">
        <v>3000</v>
      </c>
      <c r="I1147" s="29">
        <v>20</v>
      </c>
      <c r="J1147" s="28">
        <v>30</v>
      </c>
      <c r="K1147" s="6">
        <v>1</v>
      </c>
      <c r="M1147" s="6" t="str">
        <f>VLOOKUP($G1147,Data!$A:$F,6,0)</f>
        <v>failed</v>
      </c>
      <c r="N1147" s="6"/>
      <c r="O1147" s="6"/>
    </row>
    <row r="1148" spans="1:15" x14ac:dyDescent="0.45">
      <c r="A1148" s="6" t="s">
        <v>8335</v>
      </c>
      <c r="B1148" s="6" t="s">
        <v>8226</v>
      </c>
      <c r="C1148" s="6" t="str">
        <f>VLOOKUP($B1148,'Supplimental Sources'!$I$7:$K$27,2,0)</f>
        <v>Australia</v>
      </c>
      <c r="D1148" s="6" t="str">
        <f>VLOOKUP($B1148,'Supplimental Sources'!$I$7:$K$27,3,0)</f>
        <v>Australia</v>
      </c>
      <c r="E1148" s="6" t="s">
        <v>8385</v>
      </c>
      <c r="F1148" s="6" t="s">
        <v>8374</v>
      </c>
      <c r="G1148" s="6">
        <v>1134</v>
      </c>
      <c r="H1148" s="29">
        <v>25000</v>
      </c>
      <c r="I1148" s="29">
        <v>1</v>
      </c>
      <c r="J1148" s="28">
        <v>13.904537037036789</v>
      </c>
      <c r="K1148" s="6">
        <v>1</v>
      </c>
      <c r="M1148" s="6" t="str">
        <f>VLOOKUP($G1148,Data!$A:$F,6,0)</f>
        <v>failed</v>
      </c>
      <c r="N1148" s="6"/>
      <c r="O1148" s="6"/>
    </row>
    <row r="1149" spans="1:15" x14ac:dyDescent="0.45">
      <c r="A1149" s="6" t="s">
        <v>8335</v>
      </c>
      <c r="B1149" s="6" t="s">
        <v>8236</v>
      </c>
      <c r="C1149" s="6" t="str">
        <f>VLOOKUP($B1149,'Supplimental Sources'!$I$7:$K$27,2,0)</f>
        <v>Germany</v>
      </c>
      <c r="D1149" s="6" t="str">
        <f>VLOOKUP($B1149,'Supplimental Sources'!$I$7:$K$27,3,0)</f>
        <v>European Union</v>
      </c>
      <c r="E1149" s="6" t="s">
        <v>8387</v>
      </c>
      <c r="F1149" s="6" t="s">
        <v>8370</v>
      </c>
      <c r="G1149" s="6">
        <v>1135</v>
      </c>
      <c r="H1149" s="29">
        <v>1000</v>
      </c>
      <c r="I1149" s="29">
        <v>50</v>
      </c>
      <c r="J1149" s="28">
        <v>30</v>
      </c>
      <c r="K1149" s="6">
        <v>1</v>
      </c>
      <c r="M1149" s="6" t="str">
        <f>VLOOKUP($G1149,Data!$A:$F,6,0)</f>
        <v>failed</v>
      </c>
      <c r="N1149" s="6"/>
      <c r="O1149" s="6"/>
    </row>
    <row r="1150" spans="1:15" x14ac:dyDescent="0.45">
      <c r="A1150" s="6" t="s">
        <v>8335</v>
      </c>
      <c r="B1150" s="6" t="s">
        <v>8230</v>
      </c>
      <c r="C1150" s="6" t="str">
        <f>VLOOKUP($B1150,'Supplimental Sources'!$I$7:$K$27,2,0)</f>
        <v>France</v>
      </c>
      <c r="D1150" s="6" t="str">
        <f>VLOOKUP($B1150,'Supplimental Sources'!$I$7:$K$27,3,0)</f>
        <v>European Union</v>
      </c>
      <c r="E1150" s="6" t="s">
        <v>8386</v>
      </c>
      <c r="F1150" s="6" t="s">
        <v>8374</v>
      </c>
      <c r="G1150" s="6">
        <v>1136</v>
      </c>
      <c r="H1150" s="29">
        <v>4190</v>
      </c>
      <c r="I1150" s="29">
        <v>270</v>
      </c>
      <c r="J1150" s="28">
        <v>30</v>
      </c>
      <c r="K1150" s="6">
        <v>6</v>
      </c>
      <c r="M1150" s="6" t="str">
        <f>VLOOKUP($G1150,Data!$A:$F,6,0)</f>
        <v>failed</v>
      </c>
      <c r="N1150" s="6"/>
      <c r="O1150" s="6"/>
    </row>
    <row r="1151" spans="1:15" x14ac:dyDescent="0.45">
      <c r="A1151" s="6" t="s">
        <v>8335</v>
      </c>
      <c r="B1151" s="6" t="s">
        <v>8224</v>
      </c>
      <c r="C1151" s="6" t="str">
        <f>VLOOKUP($B1151,'Supplimental Sources'!$I$7:$K$27,2,0)</f>
        <v>United States</v>
      </c>
      <c r="D1151" s="6" t="str">
        <f>VLOOKUP($B1151,'Supplimental Sources'!$I$7:$K$27,3,0)</f>
        <v>United States</v>
      </c>
      <c r="E1151" s="6" t="s">
        <v>8387</v>
      </c>
      <c r="F1151" s="6" t="s">
        <v>8378</v>
      </c>
      <c r="G1151" s="6">
        <v>1137</v>
      </c>
      <c r="H1151" s="29">
        <v>25000</v>
      </c>
      <c r="I1151" s="29">
        <v>9875</v>
      </c>
      <c r="J1151" s="28">
        <v>30</v>
      </c>
      <c r="K1151" s="6">
        <v>39</v>
      </c>
      <c r="M1151" s="6" t="str">
        <f>VLOOKUP($G1151,Data!$A:$F,6,0)</f>
        <v>failed</v>
      </c>
      <c r="N1151" s="6"/>
      <c r="O1151" s="6"/>
    </row>
    <row r="1152" spans="1:15" x14ac:dyDescent="0.45">
      <c r="A1152" s="6" t="s">
        <v>8335</v>
      </c>
      <c r="B1152" s="6" t="s">
        <v>8224</v>
      </c>
      <c r="C1152" s="6" t="str">
        <f>VLOOKUP($B1152,'Supplimental Sources'!$I$7:$K$27,2,0)</f>
        <v>United States</v>
      </c>
      <c r="D1152" s="6" t="str">
        <f>VLOOKUP($B1152,'Supplimental Sources'!$I$7:$K$27,3,0)</f>
        <v>United States</v>
      </c>
      <c r="E1152" s="6" t="s">
        <v>8388</v>
      </c>
      <c r="F1152" s="6" t="s">
        <v>8376</v>
      </c>
      <c r="G1152" s="6">
        <v>1138</v>
      </c>
      <c r="H1152" s="29">
        <v>35000</v>
      </c>
      <c r="I1152" s="29">
        <v>125</v>
      </c>
      <c r="J1152" s="28">
        <v>20</v>
      </c>
      <c r="K1152" s="6">
        <v>4</v>
      </c>
      <c r="M1152" s="6" t="str">
        <f>VLOOKUP($G1152,Data!$A:$F,6,0)</f>
        <v>failed</v>
      </c>
      <c r="N1152" s="6"/>
      <c r="O1152" s="6"/>
    </row>
    <row r="1153" spans="1:15" x14ac:dyDescent="0.45">
      <c r="A1153" s="6" t="s">
        <v>8335</v>
      </c>
      <c r="B1153" s="6" t="s">
        <v>8224</v>
      </c>
      <c r="C1153" s="6" t="str">
        <f>VLOOKUP($B1153,'Supplimental Sources'!$I$7:$K$27,2,0)</f>
        <v>United States</v>
      </c>
      <c r="D1153" s="6" t="str">
        <f>VLOOKUP($B1153,'Supplimental Sources'!$I$7:$K$27,3,0)</f>
        <v>United States</v>
      </c>
      <c r="E1153" s="6" t="s">
        <v>8385</v>
      </c>
      <c r="F1153" s="6" t="s">
        <v>8381</v>
      </c>
      <c r="G1153" s="6">
        <v>1139</v>
      </c>
      <c r="H1153" s="29">
        <v>8000</v>
      </c>
      <c r="I1153" s="29">
        <v>5</v>
      </c>
      <c r="J1153" s="28">
        <v>30</v>
      </c>
      <c r="K1153" s="6">
        <v>1</v>
      </c>
      <c r="M1153" s="6" t="str">
        <f>VLOOKUP($G1153,Data!$A:$F,6,0)</f>
        <v>failed</v>
      </c>
      <c r="N1153" s="6"/>
      <c r="O1153" s="6"/>
    </row>
    <row r="1154" spans="1:15" x14ac:dyDescent="0.45">
      <c r="A1154" s="6" t="s">
        <v>8335</v>
      </c>
      <c r="B1154" s="6" t="s">
        <v>8225</v>
      </c>
      <c r="C1154" s="6" t="str">
        <f>VLOOKUP($B1154,'Supplimental Sources'!$I$7:$K$27,2,0)</f>
        <v>United Kingdom</v>
      </c>
      <c r="D1154" s="6" t="str">
        <f>VLOOKUP($B1154,'Supplimental Sources'!$I$7:$K$27,3,0)</f>
        <v>United Kingdom</v>
      </c>
      <c r="E1154" s="6" t="s">
        <v>8386</v>
      </c>
      <c r="F1154" s="6" t="s">
        <v>8370</v>
      </c>
      <c r="G1154" s="6">
        <v>1140</v>
      </c>
      <c r="H1154" s="29">
        <v>5000</v>
      </c>
      <c r="I1154" s="29">
        <v>0</v>
      </c>
      <c r="J1154" s="28">
        <v>30</v>
      </c>
      <c r="K1154" s="6">
        <v>0</v>
      </c>
      <c r="M1154" s="6" t="str">
        <f>VLOOKUP($G1154,Data!$A:$F,6,0)</f>
        <v>failed</v>
      </c>
      <c r="N1154" s="6"/>
      <c r="O1154" s="6"/>
    </row>
    <row r="1155" spans="1:15" x14ac:dyDescent="0.45">
      <c r="A1155" s="6" t="s">
        <v>8335</v>
      </c>
      <c r="B1155" s="6" t="s">
        <v>8236</v>
      </c>
      <c r="C1155" s="6" t="str">
        <f>VLOOKUP($B1155,'Supplimental Sources'!$I$7:$K$27,2,0)</f>
        <v>Germany</v>
      </c>
      <c r="D1155" s="6" t="str">
        <f>VLOOKUP($B1155,'Supplimental Sources'!$I$7:$K$27,3,0)</f>
        <v>European Union</v>
      </c>
      <c r="E1155" s="6" t="s">
        <v>8386</v>
      </c>
      <c r="F1155" s="6" t="s">
        <v>8380</v>
      </c>
      <c r="G1155" s="6">
        <v>1141</v>
      </c>
      <c r="H1155" s="29">
        <v>500</v>
      </c>
      <c r="I1155" s="29">
        <v>0</v>
      </c>
      <c r="J1155" s="28">
        <v>30</v>
      </c>
      <c r="K1155" s="6">
        <v>0</v>
      </c>
      <c r="M1155" s="6" t="str">
        <f>VLOOKUP($G1155,Data!$A:$F,6,0)</f>
        <v>failed</v>
      </c>
      <c r="N1155" s="6"/>
      <c r="O1155" s="6"/>
    </row>
    <row r="1156" spans="1:15" x14ac:dyDescent="0.45">
      <c r="A1156" s="6" t="s">
        <v>8335</v>
      </c>
      <c r="B1156" s="6" t="s">
        <v>8224</v>
      </c>
      <c r="C1156" s="6" t="str">
        <f>VLOOKUP($B1156,'Supplimental Sources'!$I$7:$K$27,2,0)</f>
        <v>United States</v>
      </c>
      <c r="D1156" s="6" t="str">
        <f>VLOOKUP($B1156,'Supplimental Sources'!$I$7:$K$27,3,0)</f>
        <v>United States</v>
      </c>
      <c r="E1156" s="6" t="s">
        <v>8386</v>
      </c>
      <c r="F1156" s="6" t="s">
        <v>8376</v>
      </c>
      <c r="G1156" s="6">
        <v>1142</v>
      </c>
      <c r="H1156" s="29">
        <v>4000</v>
      </c>
      <c r="I1156" s="29">
        <v>0</v>
      </c>
      <c r="J1156" s="28">
        <v>30</v>
      </c>
      <c r="K1156" s="6">
        <v>0</v>
      </c>
      <c r="M1156" s="6" t="str">
        <f>VLOOKUP($G1156,Data!$A:$F,6,0)</f>
        <v>failed</v>
      </c>
      <c r="N1156" s="6"/>
      <c r="O1156" s="6"/>
    </row>
    <row r="1157" spans="1:15" x14ac:dyDescent="0.45">
      <c r="A1157" s="6" t="s">
        <v>8335</v>
      </c>
      <c r="B1157" s="6" t="s">
        <v>8224</v>
      </c>
      <c r="C1157" s="6" t="str">
        <f>VLOOKUP($B1157,'Supplimental Sources'!$I$7:$K$27,2,0)</f>
        <v>United States</v>
      </c>
      <c r="D1157" s="6" t="str">
        <f>VLOOKUP($B1157,'Supplimental Sources'!$I$7:$K$27,3,0)</f>
        <v>United States</v>
      </c>
      <c r="E1157" s="6" t="s">
        <v>8386</v>
      </c>
      <c r="F1157" s="6" t="s">
        <v>8374</v>
      </c>
      <c r="G1157" s="6">
        <v>1143</v>
      </c>
      <c r="H1157" s="29">
        <v>45000</v>
      </c>
      <c r="I1157" s="29">
        <v>186</v>
      </c>
      <c r="J1157" s="28">
        <v>30</v>
      </c>
      <c r="K1157" s="6">
        <v>8</v>
      </c>
      <c r="M1157" s="6" t="str">
        <f>VLOOKUP($G1157,Data!$A:$F,6,0)</f>
        <v>failed</v>
      </c>
      <c r="N1157" s="6"/>
      <c r="O1157" s="6"/>
    </row>
    <row r="1158" spans="1:15" x14ac:dyDescent="0.45">
      <c r="A1158" s="6" t="s">
        <v>8337</v>
      </c>
      <c r="B1158" s="6" t="s">
        <v>8224</v>
      </c>
      <c r="C1158" s="6" t="str">
        <f>VLOOKUP($B1158,'Supplimental Sources'!$I$7:$K$27,2,0)</f>
        <v>United States</v>
      </c>
      <c r="D1158" s="6" t="str">
        <f>VLOOKUP($B1158,'Supplimental Sources'!$I$7:$K$27,3,0)</f>
        <v>United States</v>
      </c>
      <c r="E1158" s="6" t="s">
        <v>8386</v>
      </c>
      <c r="F1158" s="6" t="s">
        <v>8378</v>
      </c>
      <c r="G1158" s="6">
        <v>1144</v>
      </c>
      <c r="H1158" s="29">
        <v>9300</v>
      </c>
      <c r="I1158" s="29">
        <v>0</v>
      </c>
      <c r="J1158" s="28">
        <v>30</v>
      </c>
      <c r="K1158" s="6">
        <v>0</v>
      </c>
      <c r="M1158" s="6" t="str">
        <f>VLOOKUP($G1158,Data!$A:$F,6,0)</f>
        <v>failed</v>
      </c>
      <c r="N1158" s="6"/>
      <c r="O1158" s="6"/>
    </row>
    <row r="1159" spans="1:15" x14ac:dyDescent="0.45">
      <c r="A1159" s="6" t="s">
        <v>8337</v>
      </c>
      <c r="B1159" s="6" t="s">
        <v>8224</v>
      </c>
      <c r="C1159" s="6" t="str">
        <f>VLOOKUP($B1159,'Supplimental Sources'!$I$7:$K$27,2,0)</f>
        <v>United States</v>
      </c>
      <c r="D1159" s="6" t="str">
        <f>VLOOKUP($B1159,'Supplimental Sources'!$I$7:$K$27,3,0)</f>
        <v>United States</v>
      </c>
      <c r="E1159" s="6" t="s">
        <v>8385</v>
      </c>
      <c r="F1159" s="6" t="s">
        <v>8371</v>
      </c>
      <c r="G1159" s="6">
        <v>1145</v>
      </c>
      <c r="H1159" s="29">
        <v>80000</v>
      </c>
      <c r="I1159" s="29">
        <v>100</v>
      </c>
      <c r="J1159" s="28">
        <v>60</v>
      </c>
      <c r="K1159" s="6">
        <v>1</v>
      </c>
      <c r="M1159" s="6" t="str">
        <f>VLOOKUP($G1159,Data!$A:$F,6,0)</f>
        <v>failed</v>
      </c>
      <c r="N1159" s="6"/>
      <c r="O1159" s="6"/>
    </row>
    <row r="1160" spans="1:15" x14ac:dyDescent="0.45">
      <c r="A1160" s="6" t="s">
        <v>8337</v>
      </c>
      <c r="B1160" s="6" t="s">
        <v>8224</v>
      </c>
      <c r="C1160" s="6" t="str">
        <f>VLOOKUP($B1160,'Supplimental Sources'!$I$7:$K$27,2,0)</f>
        <v>United States</v>
      </c>
      <c r="D1160" s="6" t="str">
        <f>VLOOKUP($B1160,'Supplimental Sources'!$I$7:$K$27,3,0)</f>
        <v>United States</v>
      </c>
      <c r="E1160" s="6" t="s">
        <v>8385</v>
      </c>
      <c r="F1160" s="6" t="s">
        <v>8378</v>
      </c>
      <c r="G1160" s="6">
        <v>1146</v>
      </c>
      <c r="H1160" s="29">
        <v>6000</v>
      </c>
      <c r="I1160" s="29">
        <v>530</v>
      </c>
      <c r="J1160" s="28">
        <v>38</v>
      </c>
      <c r="K1160" s="6">
        <v>12</v>
      </c>
      <c r="M1160" s="6" t="str">
        <f>VLOOKUP($G1160,Data!$A:$F,6,0)</f>
        <v>failed</v>
      </c>
      <c r="N1160" s="6"/>
      <c r="O1160" s="6"/>
    </row>
    <row r="1161" spans="1:15" x14ac:dyDescent="0.45">
      <c r="A1161" s="6" t="s">
        <v>8337</v>
      </c>
      <c r="B1161" s="6" t="s">
        <v>8229</v>
      </c>
      <c r="C1161" s="6" t="str">
        <f>VLOOKUP($B1161,'Supplimental Sources'!$I$7:$K$27,2,0)</f>
        <v>Canada</v>
      </c>
      <c r="D1161" s="6" t="str">
        <f>VLOOKUP($B1161,'Supplimental Sources'!$I$7:$K$27,3,0)</f>
        <v>Canada</v>
      </c>
      <c r="E1161" s="6" t="s">
        <v>8385</v>
      </c>
      <c r="F1161" s="6" t="s">
        <v>8371</v>
      </c>
      <c r="G1161" s="6">
        <v>1147</v>
      </c>
      <c r="H1161" s="29">
        <v>25000</v>
      </c>
      <c r="I1161" s="29">
        <v>0</v>
      </c>
      <c r="J1161" s="28">
        <v>60</v>
      </c>
      <c r="K1161" s="6">
        <v>0</v>
      </c>
      <c r="M1161" s="6" t="str">
        <f>VLOOKUP($G1161,Data!$A:$F,6,0)</f>
        <v>failed</v>
      </c>
      <c r="N1161" s="6"/>
      <c r="O1161" s="6"/>
    </row>
    <row r="1162" spans="1:15" x14ac:dyDescent="0.45">
      <c r="A1162" s="6" t="s">
        <v>8337</v>
      </c>
      <c r="B1162" s="6" t="s">
        <v>8224</v>
      </c>
      <c r="C1162" s="6" t="str">
        <f>VLOOKUP($B1162,'Supplimental Sources'!$I$7:$K$27,2,0)</f>
        <v>United States</v>
      </c>
      <c r="D1162" s="6" t="str">
        <f>VLOOKUP($B1162,'Supplimental Sources'!$I$7:$K$27,3,0)</f>
        <v>United States</v>
      </c>
      <c r="E1162" s="6" t="s">
        <v>8387</v>
      </c>
      <c r="F1162" s="6" t="s">
        <v>8373</v>
      </c>
      <c r="G1162" s="6">
        <v>1148</v>
      </c>
      <c r="H1162" s="29">
        <v>15000</v>
      </c>
      <c r="I1162" s="29">
        <v>73</v>
      </c>
      <c r="J1162" s="28">
        <v>30.041666666671517</v>
      </c>
      <c r="K1162" s="6">
        <v>3</v>
      </c>
      <c r="M1162" s="6" t="str">
        <f>VLOOKUP($G1162,Data!$A:$F,6,0)</f>
        <v>failed</v>
      </c>
      <c r="N1162" s="6"/>
      <c r="O1162" s="6"/>
    </row>
    <row r="1163" spans="1:15" x14ac:dyDescent="0.45">
      <c r="A1163" s="6" t="s">
        <v>8337</v>
      </c>
      <c r="B1163" s="6" t="s">
        <v>8224</v>
      </c>
      <c r="C1163" s="6" t="str">
        <f>VLOOKUP($B1163,'Supplimental Sources'!$I$7:$K$27,2,0)</f>
        <v>United States</v>
      </c>
      <c r="D1163" s="6" t="str">
        <f>VLOOKUP($B1163,'Supplimental Sources'!$I$7:$K$27,3,0)</f>
        <v>United States</v>
      </c>
      <c r="E1163" s="6" t="s">
        <v>8387</v>
      </c>
      <c r="F1163" s="6" t="s">
        <v>8369</v>
      </c>
      <c r="G1163" s="6">
        <v>1149</v>
      </c>
      <c r="H1163" s="29">
        <v>50000</v>
      </c>
      <c r="I1163" s="29">
        <v>75</v>
      </c>
      <c r="J1163" s="28">
        <v>30</v>
      </c>
      <c r="K1163" s="6">
        <v>2</v>
      </c>
      <c r="M1163" s="6" t="str">
        <f>VLOOKUP($G1163,Data!$A:$F,6,0)</f>
        <v>failed</v>
      </c>
      <c r="N1163" s="6"/>
      <c r="O1163" s="6"/>
    </row>
    <row r="1164" spans="1:15" x14ac:dyDescent="0.45">
      <c r="A1164" s="6" t="s">
        <v>8337</v>
      </c>
      <c r="B1164" s="6" t="s">
        <v>8224</v>
      </c>
      <c r="C1164" s="6" t="str">
        <f>VLOOKUP($B1164,'Supplimental Sources'!$I$7:$K$27,2,0)</f>
        <v>United States</v>
      </c>
      <c r="D1164" s="6" t="str">
        <f>VLOOKUP($B1164,'Supplimental Sources'!$I$7:$K$27,3,0)</f>
        <v>United States</v>
      </c>
      <c r="E1164" s="6" t="s">
        <v>8386</v>
      </c>
      <c r="F1164" s="6" t="s">
        <v>8374</v>
      </c>
      <c r="G1164" s="6">
        <v>1150</v>
      </c>
      <c r="H1164" s="29">
        <v>2500</v>
      </c>
      <c r="I1164" s="29">
        <v>252</v>
      </c>
      <c r="J1164" s="28">
        <v>60</v>
      </c>
      <c r="K1164" s="6">
        <v>6</v>
      </c>
      <c r="M1164" s="6" t="str">
        <f>VLOOKUP($G1164,Data!$A:$F,6,0)</f>
        <v>failed</v>
      </c>
      <c r="N1164" s="6"/>
      <c r="O1164" s="6"/>
    </row>
    <row r="1165" spans="1:15" x14ac:dyDescent="0.45">
      <c r="A1165" s="6" t="s">
        <v>8337</v>
      </c>
      <c r="B1165" s="6" t="s">
        <v>8224</v>
      </c>
      <c r="C1165" s="6" t="str">
        <f>VLOOKUP($B1165,'Supplimental Sources'!$I$7:$K$27,2,0)</f>
        <v>United States</v>
      </c>
      <c r="D1165" s="6" t="str">
        <f>VLOOKUP($B1165,'Supplimental Sources'!$I$7:$K$27,3,0)</f>
        <v>United States</v>
      </c>
      <c r="E1165" s="6" t="s">
        <v>8386</v>
      </c>
      <c r="F1165" s="6" t="s">
        <v>8371</v>
      </c>
      <c r="G1165" s="6">
        <v>1151</v>
      </c>
      <c r="H1165" s="29">
        <v>25000</v>
      </c>
      <c r="I1165" s="29">
        <v>0</v>
      </c>
      <c r="J1165" s="28">
        <v>30</v>
      </c>
      <c r="K1165" s="6">
        <v>0</v>
      </c>
      <c r="M1165" s="6" t="str">
        <f>VLOOKUP($G1165,Data!$A:$F,6,0)</f>
        <v>failed</v>
      </c>
      <c r="N1165" s="6"/>
      <c r="O1165" s="6"/>
    </row>
    <row r="1166" spans="1:15" x14ac:dyDescent="0.45">
      <c r="A1166" s="6" t="s">
        <v>8337</v>
      </c>
      <c r="B1166" s="6" t="s">
        <v>8224</v>
      </c>
      <c r="C1166" s="6" t="str">
        <f>VLOOKUP($B1166,'Supplimental Sources'!$I$7:$K$27,2,0)</f>
        <v>United States</v>
      </c>
      <c r="D1166" s="6" t="str">
        <f>VLOOKUP($B1166,'Supplimental Sources'!$I$7:$K$27,3,0)</f>
        <v>United States</v>
      </c>
      <c r="E1166" s="6" t="s">
        <v>8386</v>
      </c>
      <c r="F1166" s="6" t="s">
        <v>8379</v>
      </c>
      <c r="G1166" s="6">
        <v>1152</v>
      </c>
      <c r="H1166" s="29">
        <v>16000</v>
      </c>
      <c r="I1166" s="29">
        <v>911</v>
      </c>
      <c r="J1166" s="28">
        <v>30</v>
      </c>
      <c r="K1166" s="6">
        <v>15</v>
      </c>
      <c r="M1166" s="6" t="str">
        <f>VLOOKUP($G1166,Data!$A:$F,6,0)</f>
        <v>failed</v>
      </c>
      <c r="N1166" s="6"/>
      <c r="O1166" s="6"/>
    </row>
    <row r="1167" spans="1:15" x14ac:dyDescent="0.45">
      <c r="A1167" s="6" t="s">
        <v>8337</v>
      </c>
      <c r="B1167" s="6" t="s">
        <v>8224</v>
      </c>
      <c r="C1167" s="6" t="str">
        <f>VLOOKUP($B1167,'Supplimental Sources'!$I$7:$K$27,2,0)</f>
        <v>United States</v>
      </c>
      <c r="D1167" s="6" t="str">
        <f>VLOOKUP($B1167,'Supplimental Sources'!$I$7:$K$27,3,0)</f>
        <v>United States</v>
      </c>
      <c r="E1167" s="6" t="s">
        <v>8386</v>
      </c>
      <c r="F1167" s="6" t="s">
        <v>8369</v>
      </c>
      <c r="G1167" s="6">
        <v>1153</v>
      </c>
      <c r="H1167" s="29">
        <v>8000</v>
      </c>
      <c r="I1167" s="29">
        <v>50</v>
      </c>
      <c r="J1167" s="28">
        <v>30</v>
      </c>
      <c r="K1167" s="6">
        <v>1</v>
      </c>
      <c r="M1167" s="6" t="str">
        <f>VLOOKUP($G1167,Data!$A:$F,6,0)</f>
        <v>failed</v>
      </c>
      <c r="N1167" s="6"/>
      <c r="O1167" s="6"/>
    </row>
    <row r="1168" spans="1:15" x14ac:dyDescent="0.45">
      <c r="A1168" s="6" t="s">
        <v>8337</v>
      </c>
      <c r="B1168" s="6" t="s">
        <v>8224</v>
      </c>
      <c r="C1168" s="6" t="str">
        <f>VLOOKUP($B1168,'Supplimental Sources'!$I$7:$K$27,2,0)</f>
        <v>United States</v>
      </c>
      <c r="D1168" s="6" t="str">
        <f>VLOOKUP($B1168,'Supplimental Sources'!$I$7:$K$27,3,0)</f>
        <v>United States</v>
      </c>
      <c r="E1168" s="6" t="s">
        <v>8386</v>
      </c>
      <c r="F1168" s="6" t="s">
        <v>8371</v>
      </c>
      <c r="G1168" s="6">
        <v>1154</v>
      </c>
      <c r="H1168" s="29">
        <v>5000</v>
      </c>
      <c r="I1168" s="29">
        <v>325</v>
      </c>
      <c r="J1168" s="28">
        <v>30</v>
      </c>
      <c r="K1168" s="6">
        <v>3</v>
      </c>
      <c r="M1168" s="6" t="str">
        <f>VLOOKUP($G1168,Data!$A:$F,6,0)</f>
        <v>failed</v>
      </c>
      <c r="N1168" s="6"/>
      <c r="O1168" s="6"/>
    </row>
    <row r="1169" spans="1:15" x14ac:dyDescent="0.45">
      <c r="A1169" s="6" t="s">
        <v>8337</v>
      </c>
      <c r="B1169" s="6" t="s">
        <v>8224</v>
      </c>
      <c r="C1169" s="6" t="str">
        <f>VLOOKUP($B1169,'Supplimental Sources'!$I$7:$K$27,2,0)</f>
        <v>United States</v>
      </c>
      <c r="D1169" s="6" t="str">
        <f>VLOOKUP($B1169,'Supplimental Sources'!$I$7:$K$27,3,0)</f>
        <v>United States</v>
      </c>
      <c r="E1169" s="6" t="s">
        <v>8385</v>
      </c>
      <c r="F1169" s="6" t="s">
        <v>8370</v>
      </c>
      <c r="G1169" s="6">
        <v>1155</v>
      </c>
      <c r="H1169" s="29">
        <v>25000</v>
      </c>
      <c r="I1169" s="29">
        <v>188</v>
      </c>
      <c r="J1169" s="28">
        <v>30</v>
      </c>
      <c r="K1169" s="6">
        <v>8</v>
      </c>
      <c r="M1169" s="6" t="str">
        <f>VLOOKUP($G1169,Data!$A:$F,6,0)</f>
        <v>failed</v>
      </c>
      <c r="N1169" s="6"/>
      <c r="O1169" s="6"/>
    </row>
    <row r="1170" spans="1:15" x14ac:dyDescent="0.45">
      <c r="A1170" s="6" t="s">
        <v>8337</v>
      </c>
      <c r="B1170" s="6" t="s">
        <v>8224</v>
      </c>
      <c r="C1170" s="6" t="str">
        <f>VLOOKUP($B1170,'Supplimental Sources'!$I$7:$K$27,2,0)</f>
        <v>United States</v>
      </c>
      <c r="D1170" s="6" t="str">
        <f>VLOOKUP($B1170,'Supplimental Sources'!$I$7:$K$27,3,0)</f>
        <v>United States</v>
      </c>
      <c r="E1170" s="6" t="s">
        <v>8386</v>
      </c>
      <c r="F1170" s="6" t="s">
        <v>8376</v>
      </c>
      <c r="G1170" s="6">
        <v>1156</v>
      </c>
      <c r="H1170" s="29">
        <v>6500</v>
      </c>
      <c r="I1170" s="29">
        <v>0</v>
      </c>
      <c r="J1170" s="28">
        <v>30</v>
      </c>
      <c r="K1170" s="6">
        <v>0</v>
      </c>
      <c r="M1170" s="6" t="str">
        <f>VLOOKUP($G1170,Data!$A:$F,6,0)</f>
        <v>failed</v>
      </c>
      <c r="N1170" s="6"/>
      <c r="O1170" s="6"/>
    </row>
    <row r="1171" spans="1:15" x14ac:dyDescent="0.45">
      <c r="A1171" s="6" t="s">
        <v>8337</v>
      </c>
      <c r="B1171" s="6" t="s">
        <v>8224</v>
      </c>
      <c r="C1171" s="6" t="str">
        <f>VLOOKUP($B1171,'Supplimental Sources'!$I$7:$K$27,2,0)</f>
        <v>United States</v>
      </c>
      <c r="D1171" s="6" t="str">
        <f>VLOOKUP($B1171,'Supplimental Sources'!$I$7:$K$27,3,0)</f>
        <v>United States</v>
      </c>
      <c r="E1171" s="6" t="s">
        <v>8385</v>
      </c>
      <c r="F1171" s="6" t="s">
        <v>8373</v>
      </c>
      <c r="G1171" s="6">
        <v>1157</v>
      </c>
      <c r="H1171" s="29">
        <v>10000</v>
      </c>
      <c r="I1171" s="29">
        <v>151</v>
      </c>
      <c r="J1171" s="28">
        <v>60.041666666664241</v>
      </c>
      <c r="K1171" s="6">
        <v>3</v>
      </c>
      <c r="M1171" s="6" t="str">
        <f>VLOOKUP($G1171,Data!$A:$F,6,0)</f>
        <v>failed</v>
      </c>
      <c r="N1171" s="6"/>
      <c r="O1171" s="6"/>
    </row>
    <row r="1172" spans="1:15" x14ac:dyDescent="0.45">
      <c r="A1172" s="6" t="s">
        <v>8337</v>
      </c>
      <c r="B1172" s="6" t="s">
        <v>8224</v>
      </c>
      <c r="C1172" s="6" t="str">
        <f>VLOOKUP($B1172,'Supplimental Sources'!$I$7:$K$27,2,0)</f>
        <v>United States</v>
      </c>
      <c r="D1172" s="6" t="str">
        <f>VLOOKUP($B1172,'Supplimental Sources'!$I$7:$K$27,3,0)</f>
        <v>United States</v>
      </c>
      <c r="E1172" s="6" t="s">
        <v>8385</v>
      </c>
      <c r="F1172" s="6" t="s">
        <v>8374</v>
      </c>
      <c r="G1172" s="6">
        <v>1158</v>
      </c>
      <c r="H1172" s="29">
        <v>7500</v>
      </c>
      <c r="I1172" s="29">
        <v>35</v>
      </c>
      <c r="J1172" s="28">
        <v>30</v>
      </c>
      <c r="K1172" s="6">
        <v>3</v>
      </c>
      <c r="M1172" s="6" t="str">
        <f>VLOOKUP($G1172,Data!$A:$F,6,0)</f>
        <v>failed</v>
      </c>
      <c r="N1172" s="6"/>
      <c r="O1172" s="6"/>
    </row>
    <row r="1173" spans="1:15" x14ac:dyDescent="0.45">
      <c r="A1173" s="6" t="s">
        <v>8337</v>
      </c>
      <c r="B1173" s="6" t="s">
        <v>8224</v>
      </c>
      <c r="C1173" s="6" t="str">
        <f>VLOOKUP($B1173,'Supplimental Sources'!$I$7:$K$27,2,0)</f>
        <v>United States</v>
      </c>
      <c r="D1173" s="6" t="str">
        <f>VLOOKUP($B1173,'Supplimental Sources'!$I$7:$K$27,3,0)</f>
        <v>United States</v>
      </c>
      <c r="E1173" s="6" t="s">
        <v>8386</v>
      </c>
      <c r="F1173" s="6" t="s">
        <v>8369</v>
      </c>
      <c r="G1173" s="6">
        <v>1159</v>
      </c>
      <c r="H1173" s="29">
        <v>6750</v>
      </c>
      <c r="I1173" s="29">
        <v>0</v>
      </c>
      <c r="J1173" s="28">
        <v>30.929803240738693</v>
      </c>
      <c r="K1173" s="6">
        <v>0</v>
      </c>
      <c r="M1173" s="6" t="str">
        <f>VLOOKUP($G1173,Data!$A:$F,6,0)</f>
        <v>failed</v>
      </c>
      <c r="N1173" s="6"/>
      <c r="O1173" s="6"/>
    </row>
    <row r="1174" spans="1:15" x14ac:dyDescent="0.45">
      <c r="A1174" s="6" t="s">
        <v>8337</v>
      </c>
      <c r="B1174" s="6" t="s">
        <v>8224</v>
      </c>
      <c r="C1174" s="6" t="str">
        <f>VLOOKUP($B1174,'Supplimental Sources'!$I$7:$K$27,2,0)</f>
        <v>United States</v>
      </c>
      <c r="D1174" s="6" t="str">
        <f>VLOOKUP($B1174,'Supplimental Sources'!$I$7:$K$27,3,0)</f>
        <v>United States</v>
      </c>
      <c r="E1174" s="6" t="s">
        <v>8386</v>
      </c>
      <c r="F1174" s="6" t="s">
        <v>8377</v>
      </c>
      <c r="G1174" s="6">
        <v>1160</v>
      </c>
      <c r="H1174" s="29">
        <v>30000</v>
      </c>
      <c r="I1174" s="29">
        <v>1155</v>
      </c>
      <c r="J1174" s="28">
        <v>29.958333333335759</v>
      </c>
      <c r="K1174" s="6">
        <v>19</v>
      </c>
      <c r="M1174" s="6" t="str">
        <f>VLOOKUP($G1174,Data!$A:$F,6,0)</f>
        <v>failed</v>
      </c>
      <c r="N1174" s="6"/>
      <c r="O1174" s="6"/>
    </row>
    <row r="1175" spans="1:15" x14ac:dyDescent="0.45">
      <c r="A1175" s="6" t="s">
        <v>8337</v>
      </c>
      <c r="B1175" s="6" t="s">
        <v>8224</v>
      </c>
      <c r="C1175" s="6" t="str">
        <f>VLOOKUP($B1175,'Supplimental Sources'!$I$7:$K$27,2,0)</f>
        <v>United States</v>
      </c>
      <c r="D1175" s="6" t="str">
        <f>VLOOKUP($B1175,'Supplimental Sources'!$I$7:$K$27,3,0)</f>
        <v>United States</v>
      </c>
      <c r="E1175" s="6" t="s">
        <v>8386</v>
      </c>
      <c r="F1175" s="6" t="s">
        <v>8379</v>
      </c>
      <c r="G1175" s="6">
        <v>1161</v>
      </c>
      <c r="H1175" s="29">
        <v>18000</v>
      </c>
      <c r="I1175" s="29">
        <v>0</v>
      </c>
      <c r="J1175" s="28">
        <v>21</v>
      </c>
      <c r="K1175" s="6">
        <v>0</v>
      </c>
      <c r="M1175" s="6" t="str">
        <f>VLOOKUP($G1175,Data!$A:$F,6,0)</f>
        <v>failed</v>
      </c>
      <c r="N1175" s="6"/>
      <c r="O1175" s="6"/>
    </row>
    <row r="1176" spans="1:15" x14ac:dyDescent="0.45">
      <c r="A1176" s="6" t="s">
        <v>8337</v>
      </c>
      <c r="B1176" s="6" t="s">
        <v>8224</v>
      </c>
      <c r="C1176" s="6" t="str">
        <f>VLOOKUP($B1176,'Supplimental Sources'!$I$7:$K$27,2,0)</f>
        <v>United States</v>
      </c>
      <c r="D1176" s="6" t="str">
        <f>VLOOKUP($B1176,'Supplimental Sources'!$I$7:$K$27,3,0)</f>
        <v>United States</v>
      </c>
      <c r="E1176" s="6" t="s">
        <v>8385</v>
      </c>
      <c r="F1176" s="6" t="s">
        <v>8371</v>
      </c>
      <c r="G1176" s="6">
        <v>1162</v>
      </c>
      <c r="H1176" s="29">
        <v>60000</v>
      </c>
      <c r="I1176" s="29">
        <v>35</v>
      </c>
      <c r="J1176" s="28">
        <v>31</v>
      </c>
      <c r="K1176" s="6">
        <v>2</v>
      </c>
      <c r="M1176" s="6" t="str">
        <f>VLOOKUP($G1176,Data!$A:$F,6,0)</f>
        <v>failed</v>
      </c>
      <c r="N1176" s="6"/>
      <c r="O1176" s="6"/>
    </row>
    <row r="1177" spans="1:15" x14ac:dyDescent="0.45">
      <c r="A1177" s="6" t="s">
        <v>8337</v>
      </c>
      <c r="B1177" s="6" t="s">
        <v>8224</v>
      </c>
      <c r="C1177" s="6" t="str">
        <f>VLOOKUP($B1177,'Supplimental Sources'!$I$7:$K$27,2,0)</f>
        <v>United States</v>
      </c>
      <c r="D1177" s="6" t="str">
        <f>VLOOKUP($B1177,'Supplimental Sources'!$I$7:$K$27,3,0)</f>
        <v>United States</v>
      </c>
      <c r="E1177" s="6" t="s">
        <v>8385</v>
      </c>
      <c r="F1177" s="6" t="s">
        <v>8370</v>
      </c>
      <c r="G1177" s="6">
        <v>1163</v>
      </c>
      <c r="H1177" s="29">
        <v>5200</v>
      </c>
      <c r="I1177" s="29">
        <v>0</v>
      </c>
      <c r="J1177" s="28">
        <v>30</v>
      </c>
      <c r="K1177" s="6">
        <v>0</v>
      </c>
      <c r="M1177" s="6" t="str">
        <f>VLOOKUP($G1177,Data!$A:$F,6,0)</f>
        <v>failed</v>
      </c>
      <c r="N1177" s="6"/>
      <c r="O1177" s="6"/>
    </row>
    <row r="1178" spans="1:15" x14ac:dyDescent="0.45">
      <c r="A1178" s="6" t="s">
        <v>8337</v>
      </c>
      <c r="B1178" s="6" t="s">
        <v>8224</v>
      </c>
      <c r="C1178" s="6" t="str">
        <f>VLOOKUP($B1178,'Supplimental Sources'!$I$7:$K$27,2,0)</f>
        <v>United States</v>
      </c>
      <c r="D1178" s="6" t="str">
        <f>VLOOKUP($B1178,'Supplimental Sources'!$I$7:$K$27,3,0)</f>
        <v>United States</v>
      </c>
      <c r="E1178" s="6" t="s">
        <v>8387</v>
      </c>
      <c r="F1178" s="6" t="s">
        <v>8369</v>
      </c>
      <c r="G1178" s="6">
        <v>1164</v>
      </c>
      <c r="H1178" s="29">
        <v>10000</v>
      </c>
      <c r="I1178" s="29">
        <v>0</v>
      </c>
      <c r="J1178" s="28">
        <v>30</v>
      </c>
      <c r="K1178" s="6">
        <v>0</v>
      </c>
      <c r="M1178" s="6" t="str">
        <f>VLOOKUP($G1178,Data!$A:$F,6,0)</f>
        <v>failed</v>
      </c>
      <c r="N1178" s="6"/>
      <c r="O1178" s="6"/>
    </row>
    <row r="1179" spans="1:15" x14ac:dyDescent="0.45">
      <c r="A1179" s="6" t="s">
        <v>8337</v>
      </c>
      <c r="B1179" s="6" t="s">
        <v>8224</v>
      </c>
      <c r="C1179" s="6" t="str">
        <f>VLOOKUP($B1179,'Supplimental Sources'!$I$7:$K$27,2,0)</f>
        <v>United States</v>
      </c>
      <c r="D1179" s="6" t="str">
        <f>VLOOKUP($B1179,'Supplimental Sources'!$I$7:$K$27,3,0)</f>
        <v>United States</v>
      </c>
      <c r="E1179" s="6" t="s">
        <v>8385</v>
      </c>
      <c r="F1179" s="6" t="s">
        <v>8380</v>
      </c>
      <c r="G1179" s="6">
        <v>1165</v>
      </c>
      <c r="H1179" s="29">
        <v>10000</v>
      </c>
      <c r="I1179" s="29">
        <v>2070.5</v>
      </c>
      <c r="J1179" s="28">
        <v>34</v>
      </c>
      <c r="K1179" s="6">
        <v>25</v>
      </c>
      <c r="M1179" s="6" t="str">
        <f>VLOOKUP($G1179,Data!$A:$F,6,0)</f>
        <v>failed</v>
      </c>
      <c r="N1179" s="6"/>
      <c r="O1179" s="6"/>
    </row>
    <row r="1180" spans="1:15" x14ac:dyDescent="0.45">
      <c r="A1180" s="6" t="s">
        <v>8337</v>
      </c>
      <c r="B1180" s="6" t="s">
        <v>8224</v>
      </c>
      <c r="C1180" s="6" t="str">
        <f>VLOOKUP($B1180,'Supplimental Sources'!$I$7:$K$27,2,0)</f>
        <v>United States</v>
      </c>
      <c r="D1180" s="6" t="str">
        <f>VLOOKUP($B1180,'Supplimental Sources'!$I$7:$K$27,3,0)</f>
        <v>United States</v>
      </c>
      <c r="E1180" s="6" t="s">
        <v>8386</v>
      </c>
      <c r="F1180" s="6" t="s">
        <v>8369</v>
      </c>
      <c r="G1180" s="6">
        <v>1166</v>
      </c>
      <c r="H1180" s="29">
        <v>15000</v>
      </c>
      <c r="I1180" s="29">
        <v>2871</v>
      </c>
      <c r="J1180" s="28">
        <v>30.681226851855172</v>
      </c>
      <c r="K1180" s="6">
        <v>8</v>
      </c>
      <c r="M1180" s="6" t="str">
        <f>VLOOKUP($G1180,Data!$A:$F,6,0)</f>
        <v>failed</v>
      </c>
      <c r="N1180" s="6"/>
      <c r="O1180" s="6"/>
    </row>
    <row r="1181" spans="1:15" x14ac:dyDescent="0.45">
      <c r="A1181" s="6" t="s">
        <v>8337</v>
      </c>
      <c r="B1181" s="6" t="s">
        <v>8224</v>
      </c>
      <c r="C1181" s="6" t="str">
        <f>VLOOKUP($B1181,'Supplimental Sources'!$I$7:$K$27,2,0)</f>
        <v>United States</v>
      </c>
      <c r="D1181" s="6" t="str">
        <f>VLOOKUP($B1181,'Supplimental Sources'!$I$7:$K$27,3,0)</f>
        <v>United States</v>
      </c>
      <c r="E1181" s="6" t="s">
        <v>8385</v>
      </c>
      <c r="F1181" s="6" t="s">
        <v>8371</v>
      </c>
      <c r="G1181" s="6">
        <v>1167</v>
      </c>
      <c r="H1181" s="29">
        <v>60000</v>
      </c>
      <c r="I1181" s="29">
        <v>979</v>
      </c>
      <c r="J1181" s="28">
        <v>31</v>
      </c>
      <c r="K1181" s="6">
        <v>16</v>
      </c>
      <c r="M1181" s="6" t="str">
        <f>VLOOKUP($G1181,Data!$A:$F,6,0)</f>
        <v>failed</v>
      </c>
      <c r="N1181" s="6"/>
      <c r="O1181" s="6"/>
    </row>
    <row r="1182" spans="1:15" x14ac:dyDescent="0.45">
      <c r="A1182" s="6" t="s">
        <v>8337</v>
      </c>
      <c r="B1182" s="6" t="s">
        <v>8224</v>
      </c>
      <c r="C1182" s="6" t="str">
        <f>VLOOKUP($B1182,'Supplimental Sources'!$I$7:$K$27,2,0)</f>
        <v>United States</v>
      </c>
      <c r="D1182" s="6" t="str">
        <f>VLOOKUP($B1182,'Supplimental Sources'!$I$7:$K$27,3,0)</f>
        <v>United States</v>
      </c>
      <c r="E1182" s="6" t="s">
        <v>8387</v>
      </c>
      <c r="F1182" s="6" t="s">
        <v>8371</v>
      </c>
      <c r="G1182" s="6">
        <v>1168</v>
      </c>
      <c r="H1182" s="29">
        <v>18000</v>
      </c>
      <c r="I1182" s="29">
        <v>1020</v>
      </c>
      <c r="J1182" s="28">
        <v>30</v>
      </c>
      <c r="K1182" s="6">
        <v>3</v>
      </c>
      <c r="M1182" s="6" t="str">
        <f>VLOOKUP($G1182,Data!$A:$F,6,0)</f>
        <v>failed</v>
      </c>
      <c r="N1182" s="6"/>
      <c r="O1182" s="6"/>
    </row>
    <row r="1183" spans="1:15" x14ac:dyDescent="0.45">
      <c r="A1183" s="6" t="s">
        <v>8337</v>
      </c>
      <c r="B1183" s="6" t="s">
        <v>8224</v>
      </c>
      <c r="C1183" s="6" t="str">
        <f>VLOOKUP($B1183,'Supplimental Sources'!$I$7:$K$27,2,0)</f>
        <v>United States</v>
      </c>
      <c r="D1183" s="6" t="str">
        <f>VLOOKUP($B1183,'Supplimental Sources'!$I$7:$K$27,3,0)</f>
        <v>United States</v>
      </c>
      <c r="E1183" s="6" t="s">
        <v>8386</v>
      </c>
      <c r="F1183" s="6" t="s">
        <v>8376</v>
      </c>
      <c r="G1183" s="6">
        <v>1169</v>
      </c>
      <c r="H1183" s="29">
        <v>10000</v>
      </c>
      <c r="I1183" s="29">
        <v>17</v>
      </c>
      <c r="J1183" s="28">
        <v>30</v>
      </c>
      <c r="K1183" s="6">
        <v>3</v>
      </c>
      <c r="M1183" s="6" t="str">
        <f>VLOOKUP($G1183,Data!$A:$F,6,0)</f>
        <v>failed</v>
      </c>
      <c r="N1183" s="6"/>
      <c r="O1183" s="6"/>
    </row>
    <row r="1184" spans="1:15" x14ac:dyDescent="0.45">
      <c r="A1184" s="6" t="s">
        <v>8337</v>
      </c>
      <c r="B1184" s="6" t="s">
        <v>8225</v>
      </c>
      <c r="C1184" s="6" t="str">
        <f>VLOOKUP($B1184,'Supplimental Sources'!$I$7:$K$27,2,0)</f>
        <v>United Kingdom</v>
      </c>
      <c r="D1184" s="6" t="str">
        <f>VLOOKUP($B1184,'Supplimental Sources'!$I$7:$K$27,3,0)</f>
        <v>United Kingdom</v>
      </c>
      <c r="E1184" s="6" t="s">
        <v>8386</v>
      </c>
      <c r="F1184" s="6" t="s">
        <v>8379</v>
      </c>
      <c r="G1184" s="6">
        <v>1170</v>
      </c>
      <c r="H1184" s="29">
        <v>25000</v>
      </c>
      <c r="I1184" s="29">
        <v>100</v>
      </c>
      <c r="J1184" s="28">
        <v>30</v>
      </c>
      <c r="K1184" s="6">
        <v>2</v>
      </c>
      <c r="M1184" s="6" t="str">
        <f>VLOOKUP($G1184,Data!$A:$F,6,0)</f>
        <v>failed</v>
      </c>
      <c r="N1184" s="6"/>
      <c r="O1184" s="6"/>
    </row>
    <row r="1185" spans="1:15" x14ac:dyDescent="0.45">
      <c r="A1185" s="6" t="s">
        <v>8337</v>
      </c>
      <c r="B1185" s="6" t="s">
        <v>8224</v>
      </c>
      <c r="C1185" s="6" t="str">
        <f>VLOOKUP($B1185,'Supplimental Sources'!$I$7:$K$27,2,0)</f>
        <v>United States</v>
      </c>
      <c r="D1185" s="6" t="str">
        <f>VLOOKUP($B1185,'Supplimental Sources'!$I$7:$K$27,3,0)</f>
        <v>United States</v>
      </c>
      <c r="E1185" s="6" t="s">
        <v>8385</v>
      </c>
      <c r="F1185" s="6" t="s">
        <v>8373</v>
      </c>
      <c r="G1185" s="6">
        <v>1171</v>
      </c>
      <c r="H1185" s="29">
        <v>25000</v>
      </c>
      <c r="I1185" s="29">
        <v>25</v>
      </c>
      <c r="J1185" s="28">
        <v>18.041666666664241</v>
      </c>
      <c r="K1185" s="6">
        <v>1</v>
      </c>
      <c r="M1185" s="6" t="str">
        <f>VLOOKUP($G1185,Data!$A:$F,6,0)</f>
        <v>failed</v>
      </c>
      <c r="N1185" s="6"/>
      <c r="O1185" s="6"/>
    </row>
    <row r="1186" spans="1:15" x14ac:dyDescent="0.45">
      <c r="A1186" s="6" t="s">
        <v>8337</v>
      </c>
      <c r="B1186" s="6" t="s">
        <v>8224</v>
      </c>
      <c r="C1186" s="6" t="str">
        <f>VLOOKUP($B1186,'Supplimental Sources'!$I$7:$K$27,2,0)</f>
        <v>United States</v>
      </c>
      <c r="D1186" s="6" t="str">
        <f>VLOOKUP($B1186,'Supplimental Sources'!$I$7:$K$27,3,0)</f>
        <v>United States</v>
      </c>
      <c r="E1186" s="6" t="s">
        <v>8385</v>
      </c>
      <c r="F1186" s="6" t="s">
        <v>8370</v>
      </c>
      <c r="G1186" s="6">
        <v>1172</v>
      </c>
      <c r="H1186" s="29">
        <v>9000</v>
      </c>
      <c r="I1186" s="29">
        <v>0</v>
      </c>
      <c r="J1186" s="28">
        <v>30</v>
      </c>
      <c r="K1186" s="6">
        <v>0</v>
      </c>
      <c r="M1186" s="6" t="str">
        <f>VLOOKUP($G1186,Data!$A:$F,6,0)</f>
        <v>failed</v>
      </c>
      <c r="N1186" s="6"/>
      <c r="O1186" s="6"/>
    </row>
    <row r="1187" spans="1:15" x14ac:dyDescent="0.45">
      <c r="A1187" s="6" t="s">
        <v>8337</v>
      </c>
      <c r="B1187" s="6" t="s">
        <v>8224</v>
      </c>
      <c r="C1187" s="6" t="str">
        <f>VLOOKUP($B1187,'Supplimental Sources'!$I$7:$K$27,2,0)</f>
        <v>United States</v>
      </c>
      <c r="D1187" s="6" t="str">
        <f>VLOOKUP($B1187,'Supplimental Sources'!$I$7:$K$27,3,0)</f>
        <v>United States</v>
      </c>
      <c r="E1187" s="6" t="s">
        <v>8386</v>
      </c>
      <c r="F1187" s="6" t="s">
        <v>8380</v>
      </c>
      <c r="G1187" s="6">
        <v>1173</v>
      </c>
      <c r="H1187" s="29">
        <v>125000</v>
      </c>
      <c r="I1187" s="29">
        <v>30</v>
      </c>
      <c r="J1187" s="28">
        <v>35</v>
      </c>
      <c r="K1187" s="6">
        <v>1</v>
      </c>
      <c r="M1187" s="6" t="str">
        <f>VLOOKUP($G1187,Data!$A:$F,6,0)</f>
        <v>failed</v>
      </c>
      <c r="N1187" s="6"/>
      <c r="O1187" s="6"/>
    </row>
    <row r="1188" spans="1:15" x14ac:dyDescent="0.45">
      <c r="A1188" s="6" t="s">
        <v>8337</v>
      </c>
      <c r="B1188" s="6" t="s">
        <v>8224</v>
      </c>
      <c r="C1188" s="6" t="str">
        <f>VLOOKUP($B1188,'Supplimental Sources'!$I$7:$K$27,2,0)</f>
        <v>United States</v>
      </c>
      <c r="D1188" s="6" t="str">
        <f>VLOOKUP($B1188,'Supplimental Sources'!$I$7:$K$27,3,0)</f>
        <v>United States</v>
      </c>
      <c r="E1188" s="6" t="s">
        <v>8387</v>
      </c>
      <c r="F1188" s="6" t="s">
        <v>8379</v>
      </c>
      <c r="G1188" s="6">
        <v>1174</v>
      </c>
      <c r="H1188" s="29">
        <v>15000</v>
      </c>
      <c r="I1188" s="29">
        <v>886</v>
      </c>
      <c r="J1188" s="28">
        <v>30</v>
      </c>
      <c r="K1188" s="6">
        <v>19</v>
      </c>
      <c r="M1188" s="6" t="str">
        <f>VLOOKUP($G1188,Data!$A:$F,6,0)</f>
        <v>failed</v>
      </c>
      <c r="N1188" s="6"/>
      <c r="O1188" s="6"/>
    </row>
    <row r="1189" spans="1:15" x14ac:dyDescent="0.45">
      <c r="A1189" s="6" t="s">
        <v>8337</v>
      </c>
      <c r="B1189" s="6" t="s">
        <v>8224</v>
      </c>
      <c r="C1189" s="6" t="str">
        <f>VLOOKUP($B1189,'Supplimental Sources'!$I$7:$K$27,2,0)</f>
        <v>United States</v>
      </c>
      <c r="D1189" s="6" t="str">
        <f>VLOOKUP($B1189,'Supplimental Sources'!$I$7:$K$27,3,0)</f>
        <v>United States</v>
      </c>
      <c r="E1189" s="6" t="s">
        <v>8386</v>
      </c>
      <c r="F1189" s="6" t="s">
        <v>8380</v>
      </c>
      <c r="G1189" s="6">
        <v>1175</v>
      </c>
      <c r="H1189" s="29">
        <v>20000</v>
      </c>
      <c r="I1189" s="29">
        <v>585</v>
      </c>
      <c r="J1189" s="28">
        <v>30</v>
      </c>
      <c r="K1189" s="6">
        <v>9</v>
      </c>
      <c r="M1189" s="6" t="str">
        <f>VLOOKUP($G1189,Data!$A:$F,6,0)</f>
        <v>failed</v>
      </c>
      <c r="N1189" s="6"/>
      <c r="O1189" s="6"/>
    </row>
    <row r="1190" spans="1:15" x14ac:dyDescent="0.45">
      <c r="A1190" s="6" t="s">
        <v>8337</v>
      </c>
      <c r="B1190" s="6" t="s">
        <v>8226</v>
      </c>
      <c r="C1190" s="6" t="str">
        <f>VLOOKUP($B1190,'Supplimental Sources'!$I$7:$K$27,2,0)</f>
        <v>Australia</v>
      </c>
      <c r="D1190" s="6" t="str">
        <f>VLOOKUP($B1190,'Supplimental Sources'!$I$7:$K$27,3,0)</f>
        <v>Australia</v>
      </c>
      <c r="E1190" s="6" t="s">
        <v>8388</v>
      </c>
      <c r="F1190" s="6" t="s">
        <v>8376</v>
      </c>
      <c r="G1190" s="6">
        <v>1176</v>
      </c>
      <c r="H1190" s="29">
        <v>175000</v>
      </c>
      <c r="I1190" s="29">
        <v>10</v>
      </c>
      <c r="J1190" s="28">
        <v>54.522013888898073</v>
      </c>
      <c r="K1190" s="6">
        <v>1</v>
      </c>
      <c r="M1190" s="6" t="str">
        <f>VLOOKUP($G1190,Data!$A:$F,6,0)</f>
        <v>failed</v>
      </c>
      <c r="N1190" s="6"/>
      <c r="O1190" s="6"/>
    </row>
    <row r="1191" spans="1:15" x14ac:dyDescent="0.45">
      <c r="A1191" s="6" t="s">
        <v>8337</v>
      </c>
      <c r="B1191" s="6" t="s">
        <v>8225</v>
      </c>
      <c r="C1191" s="6" t="str">
        <f>VLOOKUP($B1191,'Supplimental Sources'!$I$7:$K$27,2,0)</f>
        <v>United Kingdom</v>
      </c>
      <c r="D1191" s="6" t="str">
        <f>VLOOKUP($B1191,'Supplimental Sources'!$I$7:$K$27,3,0)</f>
        <v>United Kingdom</v>
      </c>
      <c r="E1191" s="6" t="s">
        <v>8385</v>
      </c>
      <c r="F1191" s="6" t="s">
        <v>8372</v>
      </c>
      <c r="G1191" s="6">
        <v>1177</v>
      </c>
      <c r="H1191" s="29">
        <v>6000</v>
      </c>
      <c r="I1191" s="29">
        <v>0</v>
      </c>
      <c r="J1191" s="28">
        <v>30</v>
      </c>
      <c r="K1191" s="6">
        <v>0</v>
      </c>
      <c r="M1191" s="6" t="str">
        <f>VLOOKUP($G1191,Data!$A:$F,6,0)</f>
        <v>failed</v>
      </c>
      <c r="N1191" s="6"/>
      <c r="O1191" s="6"/>
    </row>
    <row r="1192" spans="1:15" x14ac:dyDescent="0.45">
      <c r="A1192" s="6" t="s">
        <v>8337</v>
      </c>
      <c r="B1192" s="6" t="s">
        <v>8224</v>
      </c>
      <c r="C1192" s="6" t="str">
        <f>VLOOKUP($B1192,'Supplimental Sources'!$I$7:$K$27,2,0)</f>
        <v>United States</v>
      </c>
      <c r="D1192" s="6" t="str">
        <f>VLOOKUP($B1192,'Supplimental Sources'!$I$7:$K$27,3,0)</f>
        <v>United States</v>
      </c>
      <c r="E1192" s="6" t="s">
        <v>8385</v>
      </c>
      <c r="F1192" s="6" t="s">
        <v>8370</v>
      </c>
      <c r="G1192" s="6">
        <v>1178</v>
      </c>
      <c r="H1192" s="29">
        <v>75000</v>
      </c>
      <c r="I1192" s="29">
        <v>5</v>
      </c>
      <c r="J1192" s="28">
        <v>30</v>
      </c>
      <c r="K1192" s="6">
        <v>1</v>
      </c>
      <c r="M1192" s="6" t="str">
        <f>VLOOKUP($G1192,Data!$A:$F,6,0)</f>
        <v>failed</v>
      </c>
      <c r="N1192" s="6"/>
      <c r="O1192" s="6"/>
    </row>
    <row r="1193" spans="1:15" x14ac:dyDescent="0.45">
      <c r="A1193" s="6" t="s">
        <v>8337</v>
      </c>
      <c r="B1193" s="6" t="s">
        <v>8229</v>
      </c>
      <c r="C1193" s="6" t="str">
        <f>VLOOKUP($B1193,'Supplimental Sources'!$I$7:$K$27,2,0)</f>
        <v>Canada</v>
      </c>
      <c r="D1193" s="6" t="str">
        <f>VLOOKUP($B1193,'Supplimental Sources'!$I$7:$K$27,3,0)</f>
        <v>Canada</v>
      </c>
      <c r="E1193" s="6" t="s">
        <v>8386</v>
      </c>
      <c r="F1193" s="6" t="s">
        <v>8372</v>
      </c>
      <c r="G1193" s="6">
        <v>1179</v>
      </c>
      <c r="H1193" s="29">
        <v>60000</v>
      </c>
      <c r="I1193" s="29">
        <v>3200</v>
      </c>
      <c r="J1193" s="28">
        <v>30</v>
      </c>
      <c r="K1193" s="6">
        <v>5</v>
      </c>
      <c r="M1193" s="6" t="str">
        <f>VLOOKUP($G1193,Data!$A:$F,6,0)</f>
        <v>failed</v>
      </c>
      <c r="N1193" s="6"/>
      <c r="O1193" s="6"/>
    </row>
    <row r="1194" spans="1:15" x14ac:dyDescent="0.45">
      <c r="A1194" s="6" t="s">
        <v>8337</v>
      </c>
      <c r="B1194" s="6" t="s">
        <v>8224</v>
      </c>
      <c r="C1194" s="6" t="str">
        <f>VLOOKUP($B1194,'Supplimental Sources'!$I$7:$K$27,2,0)</f>
        <v>United States</v>
      </c>
      <c r="D1194" s="6" t="str">
        <f>VLOOKUP($B1194,'Supplimental Sources'!$I$7:$K$27,3,0)</f>
        <v>United States</v>
      </c>
      <c r="E1194" s="6" t="s">
        <v>8385</v>
      </c>
      <c r="F1194" s="6" t="s">
        <v>8369</v>
      </c>
      <c r="G1194" s="6">
        <v>1180</v>
      </c>
      <c r="H1194" s="29">
        <v>50000</v>
      </c>
      <c r="I1194" s="29">
        <v>5875</v>
      </c>
      <c r="J1194" s="28">
        <v>37</v>
      </c>
      <c r="K1194" s="6">
        <v>85</v>
      </c>
      <c r="M1194" s="6" t="str">
        <f>VLOOKUP($G1194,Data!$A:$F,6,0)</f>
        <v>failed</v>
      </c>
      <c r="N1194" s="6"/>
      <c r="O1194" s="6"/>
    </row>
    <row r="1195" spans="1:15" x14ac:dyDescent="0.45">
      <c r="A1195" s="6" t="s">
        <v>8337</v>
      </c>
      <c r="B1195" s="6" t="s">
        <v>8224</v>
      </c>
      <c r="C1195" s="6" t="str">
        <f>VLOOKUP($B1195,'Supplimental Sources'!$I$7:$K$27,2,0)</f>
        <v>United States</v>
      </c>
      <c r="D1195" s="6" t="str">
        <f>VLOOKUP($B1195,'Supplimental Sources'!$I$7:$K$27,3,0)</f>
        <v>United States</v>
      </c>
      <c r="E1195" s="6" t="s">
        <v>8386</v>
      </c>
      <c r="F1195" s="6" t="s">
        <v>8376</v>
      </c>
      <c r="G1195" s="6">
        <v>1181</v>
      </c>
      <c r="H1195" s="29">
        <v>50000</v>
      </c>
      <c r="I1195" s="29">
        <v>4</v>
      </c>
      <c r="J1195" s="28">
        <v>30</v>
      </c>
      <c r="K1195" s="6">
        <v>3</v>
      </c>
      <c r="M1195" s="6" t="str">
        <f>VLOOKUP($G1195,Data!$A:$F,6,0)</f>
        <v>failed</v>
      </c>
      <c r="N1195" s="6"/>
      <c r="O1195" s="6"/>
    </row>
    <row r="1196" spans="1:15" x14ac:dyDescent="0.45">
      <c r="A1196" s="6" t="s">
        <v>8337</v>
      </c>
      <c r="B1196" s="6" t="s">
        <v>8224</v>
      </c>
      <c r="C1196" s="6" t="str">
        <f>VLOOKUP($B1196,'Supplimental Sources'!$I$7:$K$27,2,0)</f>
        <v>United States</v>
      </c>
      <c r="D1196" s="6" t="str">
        <f>VLOOKUP($B1196,'Supplimental Sources'!$I$7:$K$27,3,0)</f>
        <v>United States</v>
      </c>
      <c r="E1196" s="6" t="s">
        <v>8387</v>
      </c>
      <c r="F1196" s="6" t="s">
        <v>8381</v>
      </c>
      <c r="G1196" s="6">
        <v>1182</v>
      </c>
      <c r="H1196" s="29">
        <v>1000</v>
      </c>
      <c r="I1196" s="29">
        <v>42</v>
      </c>
      <c r="J1196" s="28">
        <v>18.868425925924385</v>
      </c>
      <c r="K1196" s="6">
        <v>4</v>
      </c>
      <c r="M1196" s="6" t="str">
        <f>VLOOKUP($G1196,Data!$A:$F,6,0)</f>
        <v>failed</v>
      </c>
      <c r="N1196" s="6"/>
      <c r="O1196" s="6"/>
    </row>
    <row r="1197" spans="1:15" x14ac:dyDescent="0.45">
      <c r="A1197" s="6" t="s">
        <v>8337</v>
      </c>
      <c r="B1197" s="6" t="s">
        <v>8224</v>
      </c>
      <c r="C1197" s="6" t="str">
        <f>VLOOKUP($B1197,'Supplimental Sources'!$I$7:$K$27,2,0)</f>
        <v>United States</v>
      </c>
      <c r="D1197" s="6" t="str">
        <f>VLOOKUP($B1197,'Supplimental Sources'!$I$7:$K$27,3,0)</f>
        <v>United States</v>
      </c>
      <c r="E1197" s="6" t="s">
        <v>8387</v>
      </c>
      <c r="F1197" s="6" t="s">
        <v>8373</v>
      </c>
      <c r="G1197" s="6">
        <v>1183</v>
      </c>
      <c r="H1197" s="29">
        <v>2500</v>
      </c>
      <c r="I1197" s="29">
        <v>100</v>
      </c>
      <c r="J1197" s="28">
        <v>19.304594907414867</v>
      </c>
      <c r="K1197" s="6">
        <v>3</v>
      </c>
      <c r="M1197" s="6" t="str">
        <f>VLOOKUP($G1197,Data!$A:$F,6,0)</f>
        <v>failed</v>
      </c>
      <c r="N1197" s="6"/>
      <c r="O1197" s="6"/>
    </row>
    <row r="1198" spans="1:15" x14ac:dyDescent="0.45">
      <c r="A1198" s="6" t="s">
        <v>8339</v>
      </c>
      <c r="B1198" s="6" t="s">
        <v>8225</v>
      </c>
      <c r="C1198" s="6" t="str">
        <f>VLOOKUP($B1198,'Supplimental Sources'!$I$7:$K$27,2,0)</f>
        <v>United Kingdom</v>
      </c>
      <c r="D1198" s="6" t="str">
        <f>VLOOKUP($B1198,'Supplimental Sources'!$I$7:$K$27,3,0)</f>
        <v>United Kingdom</v>
      </c>
      <c r="E1198" s="6" t="s">
        <v>8388</v>
      </c>
      <c r="F1198" s="6" t="s">
        <v>8376</v>
      </c>
      <c r="G1198" s="6">
        <v>1184</v>
      </c>
      <c r="H1198" s="29">
        <v>22000</v>
      </c>
      <c r="I1198" s="29">
        <v>23086</v>
      </c>
      <c r="J1198" s="28">
        <v>31</v>
      </c>
      <c r="K1198" s="6">
        <v>375</v>
      </c>
      <c r="L1198" s="6" t="str">
        <f>VLOOKUP($G1198,Data!$A:$F,6,0)</f>
        <v>successful</v>
      </c>
      <c r="M1198" s="6"/>
      <c r="N1198" s="6"/>
      <c r="O1198" s="6"/>
    </row>
    <row r="1199" spans="1:15" x14ac:dyDescent="0.45">
      <c r="A1199" s="6" t="s">
        <v>8339</v>
      </c>
      <c r="B1199" s="6" t="s">
        <v>8224</v>
      </c>
      <c r="C1199" s="6" t="str">
        <f>VLOOKUP($B1199,'Supplimental Sources'!$I$7:$K$27,2,0)</f>
        <v>United States</v>
      </c>
      <c r="D1199" s="6" t="str">
        <f>VLOOKUP($B1199,'Supplimental Sources'!$I$7:$K$27,3,0)</f>
        <v>United States</v>
      </c>
      <c r="E1199" s="6" t="s">
        <v>8386</v>
      </c>
      <c r="F1199" s="6" t="s">
        <v>8369</v>
      </c>
      <c r="G1199" s="6">
        <v>1185</v>
      </c>
      <c r="H1199" s="29">
        <v>12500</v>
      </c>
      <c r="I1199" s="29">
        <v>13180</v>
      </c>
      <c r="J1199" s="28">
        <v>32.301516203704523</v>
      </c>
      <c r="K1199" s="6">
        <v>111</v>
      </c>
      <c r="L1199" s="6" t="str">
        <f>VLOOKUP($G1199,Data!$A:$F,6,0)</f>
        <v>successful</v>
      </c>
      <c r="M1199" s="6"/>
      <c r="N1199" s="6"/>
      <c r="O1199" s="6"/>
    </row>
    <row r="1200" spans="1:15" x14ac:dyDescent="0.45">
      <c r="A1200" s="6" t="s">
        <v>8339</v>
      </c>
      <c r="B1200" s="6" t="s">
        <v>8225</v>
      </c>
      <c r="C1200" s="6" t="str">
        <f>VLOOKUP($B1200,'Supplimental Sources'!$I$7:$K$27,2,0)</f>
        <v>United Kingdom</v>
      </c>
      <c r="D1200" s="6" t="str">
        <f>VLOOKUP($B1200,'Supplimental Sources'!$I$7:$K$27,3,0)</f>
        <v>United Kingdom</v>
      </c>
      <c r="E1200" s="6" t="s">
        <v>8386</v>
      </c>
      <c r="F1200" s="6" t="s">
        <v>8379</v>
      </c>
      <c r="G1200" s="6">
        <v>1186</v>
      </c>
      <c r="H1200" s="29">
        <v>7500</v>
      </c>
      <c r="I1200" s="29">
        <v>8005</v>
      </c>
      <c r="J1200" s="28">
        <v>33.082465277781012</v>
      </c>
      <c r="K1200" s="6">
        <v>123</v>
      </c>
      <c r="L1200" s="6" t="str">
        <f>VLOOKUP($G1200,Data!$A:$F,6,0)</f>
        <v>successful</v>
      </c>
      <c r="M1200" s="6"/>
      <c r="N1200" s="6"/>
      <c r="O1200" s="6"/>
    </row>
    <row r="1201" spans="1:15" x14ac:dyDescent="0.45">
      <c r="A1201" s="6" t="s">
        <v>8339</v>
      </c>
      <c r="B1201" s="6" t="s">
        <v>8224</v>
      </c>
      <c r="C1201" s="6" t="str">
        <f>VLOOKUP($B1201,'Supplimental Sources'!$I$7:$K$27,2,0)</f>
        <v>United States</v>
      </c>
      <c r="D1201" s="6" t="str">
        <f>VLOOKUP($B1201,'Supplimental Sources'!$I$7:$K$27,3,0)</f>
        <v>United States</v>
      </c>
      <c r="E1201" s="6" t="s">
        <v>8386</v>
      </c>
      <c r="F1201" s="6" t="s">
        <v>8379</v>
      </c>
      <c r="G1201" s="6">
        <v>1187</v>
      </c>
      <c r="H1201" s="29">
        <v>8750</v>
      </c>
      <c r="I1201" s="29">
        <v>9111</v>
      </c>
      <c r="J1201" s="28">
        <v>31.855057870372548</v>
      </c>
      <c r="K1201" s="6">
        <v>70</v>
      </c>
      <c r="L1201" s="6" t="str">
        <f>VLOOKUP($G1201,Data!$A:$F,6,0)</f>
        <v>successful</v>
      </c>
      <c r="M1201" s="6"/>
      <c r="N1201" s="6"/>
      <c r="O1201" s="6"/>
    </row>
    <row r="1202" spans="1:15" x14ac:dyDescent="0.45">
      <c r="A1202" s="6" t="s">
        <v>8339</v>
      </c>
      <c r="B1202" s="6" t="s">
        <v>8229</v>
      </c>
      <c r="C1202" s="6" t="str">
        <f>VLOOKUP($B1202,'Supplimental Sources'!$I$7:$K$27,2,0)</f>
        <v>Canada</v>
      </c>
      <c r="D1202" s="6" t="str">
        <f>VLOOKUP($B1202,'Supplimental Sources'!$I$7:$K$27,3,0)</f>
        <v>Canada</v>
      </c>
      <c r="E1202" s="6" t="s">
        <v>8387</v>
      </c>
      <c r="F1202" s="6" t="s">
        <v>8381</v>
      </c>
      <c r="G1202" s="6">
        <v>1188</v>
      </c>
      <c r="H1202" s="29">
        <v>2000</v>
      </c>
      <c r="I1202" s="29">
        <v>3211</v>
      </c>
      <c r="J1202" s="28">
        <v>21</v>
      </c>
      <c r="K1202" s="6">
        <v>85</v>
      </c>
      <c r="L1202" s="6" t="str">
        <f>VLOOKUP($G1202,Data!$A:$F,6,0)</f>
        <v>successful</v>
      </c>
      <c r="M1202" s="6"/>
      <c r="N1202" s="6"/>
      <c r="O1202" s="6"/>
    </row>
    <row r="1203" spans="1:15" x14ac:dyDescent="0.45">
      <c r="A1203" s="6" t="s">
        <v>8339</v>
      </c>
      <c r="B1203" s="6" t="s">
        <v>8224</v>
      </c>
      <c r="C1203" s="6" t="str">
        <f>VLOOKUP($B1203,'Supplimental Sources'!$I$7:$K$27,2,0)</f>
        <v>United States</v>
      </c>
      <c r="D1203" s="6" t="str">
        <f>VLOOKUP($B1203,'Supplimental Sources'!$I$7:$K$27,3,0)</f>
        <v>United States</v>
      </c>
      <c r="E1203" s="6" t="s">
        <v>8387</v>
      </c>
      <c r="F1203" s="6" t="s">
        <v>8380</v>
      </c>
      <c r="G1203" s="6">
        <v>1189</v>
      </c>
      <c r="H1203" s="29">
        <v>9000</v>
      </c>
      <c r="I1203" s="29">
        <v>9700</v>
      </c>
      <c r="J1203" s="28">
        <v>21</v>
      </c>
      <c r="K1203" s="6">
        <v>86</v>
      </c>
      <c r="L1203" s="6" t="str">
        <f>VLOOKUP($G1203,Data!$A:$F,6,0)</f>
        <v>successful</v>
      </c>
      <c r="M1203" s="6"/>
      <c r="N1203" s="6"/>
      <c r="O1203" s="6"/>
    </row>
    <row r="1204" spans="1:15" x14ac:dyDescent="0.45">
      <c r="A1204" s="6" t="s">
        <v>8339</v>
      </c>
      <c r="B1204" s="6" t="s">
        <v>8224</v>
      </c>
      <c r="C1204" s="6" t="str">
        <f>VLOOKUP($B1204,'Supplimental Sources'!$I$7:$K$27,2,0)</f>
        <v>United States</v>
      </c>
      <c r="D1204" s="6" t="str">
        <f>VLOOKUP($B1204,'Supplimental Sources'!$I$7:$K$27,3,0)</f>
        <v>United States</v>
      </c>
      <c r="E1204" s="6" t="s">
        <v>8385</v>
      </c>
      <c r="F1204" s="6" t="s">
        <v>8371</v>
      </c>
      <c r="G1204" s="6">
        <v>1190</v>
      </c>
      <c r="H1204" s="29">
        <v>500</v>
      </c>
      <c r="I1204" s="29">
        <v>675</v>
      </c>
      <c r="J1204" s="28">
        <v>30</v>
      </c>
      <c r="K1204" s="6">
        <v>13</v>
      </c>
      <c r="L1204" s="6" t="str">
        <f>VLOOKUP($G1204,Data!$A:$F,6,0)</f>
        <v>successful</v>
      </c>
      <c r="M1204" s="6"/>
      <c r="N1204" s="6"/>
      <c r="O1204" s="6"/>
    </row>
    <row r="1205" spans="1:15" x14ac:dyDescent="0.45">
      <c r="A1205" s="6" t="s">
        <v>8339</v>
      </c>
      <c r="B1205" s="6" t="s">
        <v>8224</v>
      </c>
      <c r="C1205" s="6" t="str">
        <f>VLOOKUP($B1205,'Supplimental Sources'!$I$7:$K$27,2,0)</f>
        <v>United States</v>
      </c>
      <c r="D1205" s="6" t="str">
        <f>VLOOKUP($B1205,'Supplimental Sources'!$I$7:$K$27,3,0)</f>
        <v>United States</v>
      </c>
      <c r="E1205" s="6" t="s">
        <v>8387</v>
      </c>
      <c r="F1205" s="6" t="s">
        <v>8377</v>
      </c>
      <c r="G1205" s="6">
        <v>1191</v>
      </c>
      <c r="H1205" s="29">
        <v>2700</v>
      </c>
      <c r="I1205" s="29">
        <v>2945</v>
      </c>
      <c r="J1205" s="28">
        <v>29.958333333335759</v>
      </c>
      <c r="K1205" s="6">
        <v>33</v>
      </c>
      <c r="L1205" s="6" t="str">
        <f>VLOOKUP($G1205,Data!$A:$F,6,0)</f>
        <v>successful</v>
      </c>
      <c r="M1205" s="6"/>
      <c r="N1205" s="6"/>
      <c r="O1205" s="6"/>
    </row>
    <row r="1206" spans="1:15" x14ac:dyDescent="0.45">
      <c r="A1206" s="6" t="s">
        <v>8339</v>
      </c>
      <c r="B1206" s="6" t="s">
        <v>8225</v>
      </c>
      <c r="C1206" s="6" t="str">
        <f>VLOOKUP($B1206,'Supplimental Sources'!$I$7:$K$27,2,0)</f>
        <v>United Kingdom</v>
      </c>
      <c r="D1206" s="6" t="str">
        <f>VLOOKUP($B1206,'Supplimental Sources'!$I$7:$K$27,3,0)</f>
        <v>United Kingdom</v>
      </c>
      <c r="E1206" s="6" t="s">
        <v>8388</v>
      </c>
      <c r="F1206" s="6" t="s">
        <v>8376</v>
      </c>
      <c r="G1206" s="6">
        <v>1192</v>
      </c>
      <c r="H1206" s="29">
        <v>100</v>
      </c>
      <c r="I1206" s="29">
        <v>290</v>
      </c>
      <c r="J1206" s="28">
        <v>30</v>
      </c>
      <c r="K1206" s="6">
        <v>15</v>
      </c>
      <c r="L1206" s="6" t="str">
        <f>VLOOKUP($G1206,Data!$A:$F,6,0)</f>
        <v>successful</v>
      </c>
      <c r="M1206" s="6"/>
      <c r="N1206" s="6"/>
      <c r="O1206" s="6"/>
    </row>
    <row r="1207" spans="1:15" x14ac:dyDescent="0.45">
      <c r="A1207" s="6" t="s">
        <v>8339</v>
      </c>
      <c r="B1207" s="6" t="s">
        <v>8224</v>
      </c>
      <c r="C1207" s="6" t="str">
        <f>VLOOKUP($B1207,'Supplimental Sources'!$I$7:$K$27,2,0)</f>
        <v>United States</v>
      </c>
      <c r="D1207" s="6" t="str">
        <f>VLOOKUP($B1207,'Supplimental Sources'!$I$7:$K$27,3,0)</f>
        <v>United States</v>
      </c>
      <c r="E1207" s="6" t="s">
        <v>8387</v>
      </c>
      <c r="F1207" s="6" t="s">
        <v>8377</v>
      </c>
      <c r="G1207" s="6">
        <v>1193</v>
      </c>
      <c r="H1207" s="29">
        <v>21000</v>
      </c>
      <c r="I1207" s="29">
        <v>21831</v>
      </c>
      <c r="J1207" s="28">
        <v>59.958333333335759</v>
      </c>
      <c r="K1207" s="6">
        <v>273</v>
      </c>
      <c r="L1207" s="6" t="str">
        <f>VLOOKUP($G1207,Data!$A:$F,6,0)</f>
        <v>successful</v>
      </c>
      <c r="M1207" s="6"/>
      <c r="N1207" s="6"/>
      <c r="O1207" s="6"/>
    </row>
    <row r="1208" spans="1:15" x14ac:dyDescent="0.45">
      <c r="A1208" s="6" t="s">
        <v>8339</v>
      </c>
      <c r="B1208" s="6" t="s">
        <v>8241</v>
      </c>
      <c r="C1208" s="6" t="str">
        <f>VLOOKUP($B1208,'Supplimental Sources'!$I$7:$K$27,2,0)</f>
        <v>Ireland</v>
      </c>
      <c r="D1208" s="6" t="str">
        <f>VLOOKUP($B1208,'Supplimental Sources'!$I$7:$K$27,3,0)</f>
        <v>European Union</v>
      </c>
      <c r="E1208" s="6" t="s">
        <v>8386</v>
      </c>
      <c r="F1208" s="6" t="s">
        <v>8378</v>
      </c>
      <c r="G1208" s="6">
        <v>1194</v>
      </c>
      <c r="H1208" s="29">
        <v>12500</v>
      </c>
      <c r="I1208" s="29">
        <v>40280</v>
      </c>
      <c r="J1208" s="28">
        <v>30</v>
      </c>
      <c r="K1208" s="6">
        <v>714</v>
      </c>
      <c r="L1208" s="6" t="str">
        <f>VLOOKUP($G1208,Data!$A:$F,6,0)</f>
        <v>successful</v>
      </c>
      <c r="M1208" s="6"/>
      <c r="N1208" s="6"/>
      <c r="O1208" s="6"/>
    </row>
    <row r="1209" spans="1:15" x14ac:dyDescent="0.45">
      <c r="A1209" s="6" t="s">
        <v>8339</v>
      </c>
      <c r="B1209" s="6" t="s">
        <v>8237</v>
      </c>
      <c r="C1209" s="6" t="str">
        <f>VLOOKUP($B1209,'Supplimental Sources'!$I$7:$K$27,2,0)</f>
        <v>Italy</v>
      </c>
      <c r="D1209" s="6" t="str">
        <f>VLOOKUP($B1209,'Supplimental Sources'!$I$7:$K$27,3,0)</f>
        <v>European Union</v>
      </c>
      <c r="E1209" s="6" t="s">
        <v>8386</v>
      </c>
      <c r="F1209" s="6" t="s">
        <v>8373</v>
      </c>
      <c r="G1209" s="6">
        <v>1195</v>
      </c>
      <c r="H1209" s="29">
        <v>10000</v>
      </c>
      <c r="I1209" s="29">
        <v>13500</v>
      </c>
      <c r="J1209" s="28">
        <v>60.027164351849933</v>
      </c>
      <c r="K1209" s="6">
        <v>170</v>
      </c>
      <c r="L1209" s="6" t="str">
        <f>VLOOKUP($G1209,Data!$A:$F,6,0)</f>
        <v>successful</v>
      </c>
      <c r="M1209" s="6"/>
      <c r="N1209" s="6"/>
      <c r="O1209" s="6"/>
    </row>
    <row r="1210" spans="1:15" x14ac:dyDescent="0.45">
      <c r="A1210" s="6" t="s">
        <v>8339</v>
      </c>
      <c r="B1210" s="6" t="s">
        <v>8225</v>
      </c>
      <c r="C1210" s="6" t="str">
        <f>VLOOKUP($B1210,'Supplimental Sources'!$I$7:$K$27,2,0)</f>
        <v>United Kingdom</v>
      </c>
      <c r="D1210" s="6" t="str">
        <f>VLOOKUP($B1210,'Supplimental Sources'!$I$7:$K$27,3,0)</f>
        <v>United Kingdom</v>
      </c>
      <c r="E1210" s="6" t="s">
        <v>8386</v>
      </c>
      <c r="F1210" s="6" t="s">
        <v>8374</v>
      </c>
      <c r="G1210" s="6">
        <v>1196</v>
      </c>
      <c r="H1210" s="29">
        <v>14500</v>
      </c>
      <c r="I1210" s="29">
        <v>39137</v>
      </c>
      <c r="J1210" s="28">
        <v>30</v>
      </c>
      <c r="K1210" s="6">
        <v>512</v>
      </c>
      <c r="L1210" s="6" t="str">
        <f>VLOOKUP($G1210,Data!$A:$F,6,0)</f>
        <v>successful</v>
      </c>
      <c r="M1210" s="6"/>
      <c r="N1210" s="6"/>
      <c r="O1210" s="6"/>
    </row>
    <row r="1211" spans="1:15" x14ac:dyDescent="0.45">
      <c r="A1211" s="6" t="s">
        <v>8339</v>
      </c>
      <c r="B1211" s="6" t="s">
        <v>8224</v>
      </c>
      <c r="C1211" s="6" t="str">
        <f>VLOOKUP($B1211,'Supplimental Sources'!$I$7:$K$27,2,0)</f>
        <v>United States</v>
      </c>
      <c r="D1211" s="6" t="str">
        <f>VLOOKUP($B1211,'Supplimental Sources'!$I$7:$K$27,3,0)</f>
        <v>United States</v>
      </c>
      <c r="E1211" s="6" t="s">
        <v>8387</v>
      </c>
      <c r="F1211" s="6" t="s">
        <v>8369</v>
      </c>
      <c r="G1211" s="6">
        <v>1197</v>
      </c>
      <c r="H1211" s="29">
        <v>15000</v>
      </c>
      <c r="I1211" s="29">
        <v>37994</v>
      </c>
      <c r="J1211" s="28">
        <v>30.584560185183364</v>
      </c>
      <c r="K1211" s="6">
        <v>314</v>
      </c>
      <c r="L1211" s="6" t="str">
        <f>VLOOKUP($G1211,Data!$A:$F,6,0)</f>
        <v>successful</v>
      </c>
      <c r="M1211" s="6"/>
      <c r="N1211" s="6"/>
      <c r="O1211" s="6"/>
    </row>
    <row r="1212" spans="1:15" x14ac:dyDescent="0.45">
      <c r="A1212" s="6" t="s">
        <v>8339</v>
      </c>
      <c r="B1212" s="6" t="s">
        <v>8224</v>
      </c>
      <c r="C1212" s="6" t="str">
        <f>VLOOKUP($B1212,'Supplimental Sources'!$I$7:$K$27,2,0)</f>
        <v>United States</v>
      </c>
      <c r="D1212" s="6" t="str">
        <f>VLOOKUP($B1212,'Supplimental Sources'!$I$7:$K$27,3,0)</f>
        <v>United States</v>
      </c>
      <c r="E1212" s="6" t="s">
        <v>8386</v>
      </c>
      <c r="F1212" s="6" t="s">
        <v>8374</v>
      </c>
      <c r="G1212" s="6">
        <v>1198</v>
      </c>
      <c r="H1212" s="29">
        <v>3500</v>
      </c>
      <c r="I1212" s="29">
        <v>9121</v>
      </c>
      <c r="J1212" s="28">
        <v>35.505949074075033</v>
      </c>
      <c r="K1212" s="6">
        <v>167</v>
      </c>
      <c r="L1212" s="6" t="str">
        <f>VLOOKUP($G1212,Data!$A:$F,6,0)</f>
        <v>successful</v>
      </c>
      <c r="M1212" s="6"/>
      <c r="N1212" s="6"/>
      <c r="O1212" s="6"/>
    </row>
    <row r="1213" spans="1:15" x14ac:dyDescent="0.45">
      <c r="A1213" s="6" t="s">
        <v>8339</v>
      </c>
      <c r="B1213" s="6" t="s">
        <v>8225</v>
      </c>
      <c r="C1213" s="6" t="str">
        <f>VLOOKUP($B1213,'Supplimental Sources'!$I$7:$K$27,2,0)</f>
        <v>United Kingdom</v>
      </c>
      <c r="D1213" s="6" t="str">
        <f>VLOOKUP($B1213,'Supplimental Sources'!$I$7:$K$27,3,0)</f>
        <v>United Kingdom</v>
      </c>
      <c r="E1213" s="6" t="s">
        <v>8386</v>
      </c>
      <c r="F1213" s="6" t="s">
        <v>8380</v>
      </c>
      <c r="G1213" s="6">
        <v>1199</v>
      </c>
      <c r="H1213" s="29">
        <v>2658</v>
      </c>
      <c r="I1213" s="29">
        <v>2693</v>
      </c>
      <c r="J1213" s="28">
        <v>32</v>
      </c>
      <c r="K1213" s="6">
        <v>9</v>
      </c>
      <c r="L1213" s="6" t="str">
        <f>VLOOKUP($G1213,Data!$A:$F,6,0)</f>
        <v>successful</v>
      </c>
      <c r="M1213" s="6"/>
      <c r="N1213" s="6"/>
      <c r="O1213" s="6"/>
    </row>
    <row r="1214" spans="1:15" x14ac:dyDescent="0.45">
      <c r="A1214" s="6" t="s">
        <v>8339</v>
      </c>
      <c r="B1214" s="6" t="s">
        <v>8224</v>
      </c>
      <c r="C1214" s="6" t="str">
        <f>VLOOKUP($B1214,'Supplimental Sources'!$I$7:$K$27,2,0)</f>
        <v>United States</v>
      </c>
      <c r="D1214" s="6" t="str">
        <f>VLOOKUP($B1214,'Supplimental Sources'!$I$7:$K$27,3,0)</f>
        <v>United States</v>
      </c>
      <c r="E1214" s="6" t="s">
        <v>8386</v>
      </c>
      <c r="F1214" s="6" t="s">
        <v>8378</v>
      </c>
      <c r="G1214" s="6">
        <v>1200</v>
      </c>
      <c r="H1214" s="29">
        <v>4800</v>
      </c>
      <c r="I1214" s="29">
        <v>6029</v>
      </c>
      <c r="J1214" s="28">
        <v>21</v>
      </c>
      <c r="K1214" s="6">
        <v>103</v>
      </c>
      <c r="L1214" s="6" t="str">
        <f>VLOOKUP($G1214,Data!$A:$F,6,0)</f>
        <v>successful</v>
      </c>
      <c r="M1214" s="6"/>
      <c r="N1214" s="6"/>
      <c r="O1214" s="6"/>
    </row>
    <row r="1215" spans="1:15" x14ac:dyDescent="0.45">
      <c r="A1215" s="6" t="s">
        <v>8339</v>
      </c>
      <c r="B1215" s="6" t="s">
        <v>8225</v>
      </c>
      <c r="C1215" s="6" t="str">
        <f>VLOOKUP($B1215,'Supplimental Sources'!$I$7:$K$27,2,0)</f>
        <v>United Kingdom</v>
      </c>
      <c r="D1215" s="6" t="str">
        <f>VLOOKUP($B1215,'Supplimental Sources'!$I$7:$K$27,3,0)</f>
        <v>United Kingdom</v>
      </c>
      <c r="E1215" s="6" t="s">
        <v>8387</v>
      </c>
      <c r="F1215" s="6" t="s">
        <v>8380</v>
      </c>
      <c r="G1215" s="6">
        <v>1201</v>
      </c>
      <c r="H1215" s="29">
        <v>6000</v>
      </c>
      <c r="I1215" s="29">
        <v>6146.27</v>
      </c>
      <c r="J1215" s="28">
        <v>30</v>
      </c>
      <c r="K1215" s="6">
        <v>111</v>
      </c>
      <c r="L1215" s="6" t="str">
        <f>VLOOKUP($G1215,Data!$A:$F,6,0)</f>
        <v>successful</v>
      </c>
      <c r="M1215" s="6"/>
      <c r="N1215" s="6"/>
      <c r="O1215" s="6"/>
    </row>
    <row r="1216" spans="1:15" x14ac:dyDescent="0.45">
      <c r="A1216" s="6" t="s">
        <v>8339</v>
      </c>
      <c r="B1216" s="6" t="s">
        <v>8226</v>
      </c>
      <c r="C1216" s="6" t="str">
        <f>VLOOKUP($B1216,'Supplimental Sources'!$I$7:$K$27,2,0)</f>
        <v>Australia</v>
      </c>
      <c r="D1216" s="6" t="str">
        <f>VLOOKUP($B1216,'Supplimental Sources'!$I$7:$K$27,3,0)</f>
        <v>Australia</v>
      </c>
      <c r="E1216" s="6" t="s">
        <v>8386</v>
      </c>
      <c r="F1216" s="6" t="s">
        <v>8369</v>
      </c>
      <c r="G1216" s="6">
        <v>1202</v>
      </c>
      <c r="H1216" s="29">
        <v>25000</v>
      </c>
      <c r="I1216" s="29">
        <v>49811</v>
      </c>
      <c r="J1216" s="28">
        <v>30</v>
      </c>
      <c r="K1216" s="6">
        <v>271</v>
      </c>
      <c r="L1216" s="6" t="str">
        <f>VLOOKUP($G1216,Data!$A:$F,6,0)</f>
        <v>successful</v>
      </c>
      <c r="M1216" s="6"/>
      <c r="N1216" s="6"/>
      <c r="O1216" s="6"/>
    </row>
    <row r="1217" spans="1:15" x14ac:dyDescent="0.45">
      <c r="A1217" s="6" t="s">
        <v>8339</v>
      </c>
      <c r="B1217" s="6" t="s">
        <v>8224</v>
      </c>
      <c r="C1217" s="6" t="str">
        <f>VLOOKUP($B1217,'Supplimental Sources'!$I$7:$K$27,2,0)</f>
        <v>United States</v>
      </c>
      <c r="D1217" s="6" t="str">
        <f>VLOOKUP($B1217,'Supplimental Sources'!$I$7:$K$27,3,0)</f>
        <v>United States</v>
      </c>
      <c r="E1217" s="6" t="s">
        <v>8386</v>
      </c>
      <c r="F1217" s="6" t="s">
        <v>8369</v>
      </c>
      <c r="G1217" s="6">
        <v>1203</v>
      </c>
      <c r="H1217" s="29">
        <v>16300</v>
      </c>
      <c r="I1217" s="29">
        <v>16700</v>
      </c>
      <c r="J1217" s="28">
        <v>30</v>
      </c>
      <c r="K1217" s="6">
        <v>101</v>
      </c>
      <c r="L1217" s="6" t="str">
        <f>VLOOKUP($G1217,Data!$A:$F,6,0)</f>
        <v>successful</v>
      </c>
      <c r="M1217" s="6"/>
      <c r="N1217" s="6"/>
      <c r="O1217" s="6"/>
    </row>
    <row r="1218" spans="1:15" x14ac:dyDescent="0.45">
      <c r="A1218" s="6" t="s">
        <v>8339</v>
      </c>
      <c r="B1218" s="6" t="s">
        <v>8224</v>
      </c>
      <c r="C1218" s="6" t="str">
        <f>VLOOKUP($B1218,'Supplimental Sources'!$I$7:$K$27,2,0)</f>
        <v>United States</v>
      </c>
      <c r="D1218" s="6" t="str">
        <f>VLOOKUP($B1218,'Supplimental Sources'!$I$7:$K$27,3,0)</f>
        <v>United States</v>
      </c>
      <c r="E1218" s="6" t="s">
        <v>8386</v>
      </c>
      <c r="F1218" s="6" t="s">
        <v>8373</v>
      </c>
      <c r="G1218" s="6">
        <v>1204</v>
      </c>
      <c r="H1218" s="29">
        <v>13000</v>
      </c>
      <c r="I1218" s="29">
        <v>13383</v>
      </c>
      <c r="J1218" s="28">
        <v>44.460266203699575</v>
      </c>
      <c r="K1218" s="6">
        <v>57</v>
      </c>
      <c r="L1218" s="6" t="str">
        <f>VLOOKUP($G1218,Data!$A:$F,6,0)</f>
        <v>successful</v>
      </c>
      <c r="M1218" s="6"/>
      <c r="N1218" s="6"/>
      <c r="O1218" s="6"/>
    </row>
    <row r="1219" spans="1:15" x14ac:dyDescent="0.45">
      <c r="A1219" s="6" t="s">
        <v>8339</v>
      </c>
      <c r="B1219" s="6" t="s">
        <v>8236</v>
      </c>
      <c r="C1219" s="6" t="str">
        <f>VLOOKUP($B1219,'Supplimental Sources'!$I$7:$K$27,2,0)</f>
        <v>Germany</v>
      </c>
      <c r="D1219" s="6" t="str">
        <f>VLOOKUP($B1219,'Supplimental Sources'!$I$7:$K$27,3,0)</f>
        <v>European Union</v>
      </c>
      <c r="E1219" s="6" t="s">
        <v>8386</v>
      </c>
      <c r="F1219" s="6" t="s">
        <v>8369</v>
      </c>
      <c r="G1219" s="6">
        <v>1205</v>
      </c>
      <c r="H1219" s="29">
        <v>13000</v>
      </c>
      <c r="I1219" s="29">
        <v>13112</v>
      </c>
      <c r="J1219" s="28">
        <v>30</v>
      </c>
      <c r="K1219" s="6">
        <v>62</v>
      </c>
      <c r="L1219" s="6" t="str">
        <f>VLOOKUP($G1219,Data!$A:$F,6,0)</f>
        <v>successful</v>
      </c>
      <c r="M1219" s="6"/>
      <c r="N1219" s="6"/>
      <c r="O1219" s="6"/>
    </row>
    <row r="1220" spans="1:15" x14ac:dyDescent="0.45">
      <c r="A1220" s="6" t="s">
        <v>8339</v>
      </c>
      <c r="B1220" s="6" t="s">
        <v>8239</v>
      </c>
      <c r="C1220" s="6" t="str">
        <f>VLOOKUP($B1220,'Supplimental Sources'!$I$7:$K$27,2,0)</f>
        <v>Austria</v>
      </c>
      <c r="D1220" s="6" t="str">
        <f>VLOOKUP($B1220,'Supplimental Sources'!$I$7:$K$27,3,0)</f>
        <v>European Union</v>
      </c>
      <c r="E1220" s="6" t="s">
        <v>8388</v>
      </c>
      <c r="F1220" s="6" t="s">
        <v>8377</v>
      </c>
      <c r="G1220" s="6">
        <v>1206</v>
      </c>
      <c r="H1220" s="29">
        <v>900</v>
      </c>
      <c r="I1220" s="29">
        <v>1035</v>
      </c>
      <c r="J1220" s="28">
        <v>32.785729166665988</v>
      </c>
      <c r="K1220" s="6">
        <v>32</v>
      </c>
      <c r="L1220" s="6" t="str">
        <f>VLOOKUP($G1220,Data!$A:$F,6,0)</f>
        <v>successful</v>
      </c>
      <c r="M1220" s="6"/>
      <c r="N1220" s="6"/>
      <c r="O1220" s="6"/>
    </row>
    <row r="1221" spans="1:15" x14ac:dyDescent="0.45">
      <c r="A1221" s="6" t="s">
        <v>8339</v>
      </c>
      <c r="B1221" s="6" t="s">
        <v>8237</v>
      </c>
      <c r="C1221" s="6" t="str">
        <f>VLOOKUP($B1221,'Supplimental Sources'!$I$7:$K$27,2,0)</f>
        <v>Italy</v>
      </c>
      <c r="D1221" s="6" t="str">
        <f>VLOOKUP($B1221,'Supplimental Sources'!$I$7:$K$27,3,0)</f>
        <v>European Union</v>
      </c>
      <c r="E1221" s="6" t="s">
        <v>8387</v>
      </c>
      <c r="F1221" s="6" t="s">
        <v>8378</v>
      </c>
      <c r="G1221" s="6">
        <v>1207</v>
      </c>
      <c r="H1221" s="29">
        <v>16700</v>
      </c>
      <c r="I1221" s="29">
        <v>17396</v>
      </c>
      <c r="J1221" s="28">
        <v>29.986423611117061</v>
      </c>
      <c r="K1221" s="6">
        <v>141</v>
      </c>
      <c r="L1221" s="6" t="str">
        <f>VLOOKUP($G1221,Data!$A:$F,6,0)</f>
        <v>successful</v>
      </c>
      <c r="M1221" s="6"/>
      <c r="N1221" s="6"/>
      <c r="O1221" s="6"/>
    </row>
    <row r="1222" spans="1:15" x14ac:dyDescent="0.45">
      <c r="A1222" s="6" t="s">
        <v>8339</v>
      </c>
      <c r="B1222" s="6" t="s">
        <v>8224</v>
      </c>
      <c r="C1222" s="6" t="str">
        <f>VLOOKUP($B1222,'Supplimental Sources'!$I$7:$K$27,2,0)</f>
        <v>United States</v>
      </c>
      <c r="D1222" s="6" t="str">
        <f>VLOOKUP($B1222,'Supplimental Sources'!$I$7:$K$27,3,0)</f>
        <v>United States</v>
      </c>
      <c r="E1222" s="6" t="s">
        <v>8387</v>
      </c>
      <c r="F1222" s="6" t="s">
        <v>8377</v>
      </c>
      <c r="G1222" s="6">
        <v>1208</v>
      </c>
      <c r="H1222" s="29">
        <v>10000</v>
      </c>
      <c r="I1222" s="29">
        <v>15530</v>
      </c>
      <c r="J1222" s="28">
        <v>29.958333333335759</v>
      </c>
      <c r="K1222" s="6">
        <v>75</v>
      </c>
      <c r="L1222" s="6" t="str">
        <f>VLOOKUP($G1222,Data!$A:$F,6,0)</f>
        <v>successful</v>
      </c>
      <c r="M1222" s="6"/>
      <c r="N1222" s="6"/>
      <c r="O1222" s="6"/>
    </row>
    <row r="1223" spans="1:15" x14ac:dyDescent="0.45">
      <c r="A1223" s="6" t="s">
        <v>8339</v>
      </c>
      <c r="B1223" s="6" t="s">
        <v>8224</v>
      </c>
      <c r="C1223" s="6" t="str">
        <f>VLOOKUP($B1223,'Supplimental Sources'!$I$7:$K$27,2,0)</f>
        <v>United States</v>
      </c>
      <c r="D1223" s="6" t="str">
        <f>VLOOKUP($B1223,'Supplimental Sources'!$I$7:$K$27,3,0)</f>
        <v>United States</v>
      </c>
      <c r="E1223" s="6" t="s">
        <v>8388</v>
      </c>
      <c r="F1223" s="6" t="s">
        <v>8376</v>
      </c>
      <c r="G1223" s="6">
        <v>1209</v>
      </c>
      <c r="H1223" s="29">
        <v>6000</v>
      </c>
      <c r="I1223" s="29">
        <v>6360</v>
      </c>
      <c r="J1223" s="28">
        <v>30</v>
      </c>
      <c r="K1223" s="6">
        <v>46</v>
      </c>
      <c r="L1223" s="6" t="str">
        <f>VLOOKUP($G1223,Data!$A:$F,6,0)</f>
        <v>successful</v>
      </c>
      <c r="M1223" s="6"/>
      <c r="N1223" s="6"/>
      <c r="O1223" s="6"/>
    </row>
    <row r="1224" spans="1:15" x14ac:dyDescent="0.45">
      <c r="A1224" s="6" t="s">
        <v>8339</v>
      </c>
      <c r="B1224" s="6" t="s">
        <v>8235</v>
      </c>
      <c r="C1224" s="6" t="str">
        <f>VLOOKUP($B1224,'Supplimental Sources'!$I$7:$K$27,2,0)</f>
        <v>Sweden</v>
      </c>
      <c r="D1224" s="6" t="str">
        <f>VLOOKUP($B1224,'Supplimental Sources'!$I$7:$K$27,3,0)</f>
        <v>European Union</v>
      </c>
      <c r="E1224" s="6" t="s">
        <v>8386</v>
      </c>
      <c r="F1224" s="6" t="s">
        <v>8369</v>
      </c>
      <c r="G1224" s="6">
        <v>1210</v>
      </c>
      <c r="H1224" s="29">
        <v>20000</v>
      </c>
      <c r="I1224" s="29">
        <v>50863</v>
      </c>
      <c r="J1224" s="28">
        <v>22.933194444442051</v>
      </c>
      <c r="K1224" s="6">
        <v>103</v>
      </c>
      <c r="L1224" s="6" t="str">
        <f>VLOOKUP($G1224,Data!$A:$F,6,0)</f>
        <v>successful</v>
      </c>
      <c r="M1224" s="6"/>
      <c r="N1224" s="6"/>
      <c r="O1224" s="6"/>
    </row>
    <row r="1225" spans="1:15" x14ac:dyDescent="0.45">
      <c r="A1225" s="6" t="s">
        <v>8339</v>
      </c>
      <c r="B1225" s="6" t="s">
        <v>8229</v>
      </c>
      <c r="C1225" s="6" t="str">
        <f>VLOOKUP($B1225,'Supplimental Sources'!$I$7:$K$27,2,0)</f>
        <v>Canada</v>
      </c>
      <c r="D1225" s="6" t="str">
        <f>VLOOKUP($B1225,'Supplimental Sources'!$I$7:$K$27,3,0)</f>
        <v>Canada</v>
      </c>
      <c r="E1225" s="6" t="s">
        <v>8387</v>
      </c>
      <c r="F1225" s="6" t="s">
        <v>8369</v>
      </c>
      <c r="G1225" s="6">
        <v>1211</v>
      </c>
      <c r="H1225" s="29">
        <v>1000</v>
      </c>
      <c r="I1225" s="29">
        <v>1011</v>
      </c>
      <c r="J1225" s="28">
        <v>15</v>
      </c>
      <c r="K1225" s="6">
        <v>6</v>
      </c>
      <c r="L1225" s="6" t="str">
        <f>VLOOKUP($G1225,Data!$A:$F,6,0)</f>
        <v>successful</v>
      </c>
      <c r="M1225" s="6"/>
      <c r="N1225" s="6"/>
      <c r="O1225" s="6"/>
    </row>
    <row r="1226" spans="1:15" x14ac:dyDescent="0.45">
      <c r="A1226" s="6" t="s">
        <v>8339</v>
      </c>
      <c r="B1226" s="6" t="s">
        <v>8224</v>
      </c>
      <c r="C1226" s="6" t="str">
        <f>VLOOKUP($B1226,'Supplimental Sources'!$I$7:$K$27,2,0)</f>
        <v>United States</v>
      </c>
      <c r="D1226" s="6" t="str">
        <f>VLOOKUP($B1226,'Supplimental Sources'!$I$7:$K$27,3,0)</f>
        <v>United States</v>
      </c>
      <c r="E1226" s="6" t="s">
        <v>8386</v>
      </c>
      <c r="F1226" s="6" t="s">
        <v>8374</v>
      </c>
      <c r="G1226" s="6">
        <v>1212</v>
      </c>
      <c r="H1226" s="29">
        <v>2500</v>
      </c>
      <c r="I1226" s="29">
        <v>3226</v>
      </c>
      <c r="J1226" s="28">
        <v>16.091493055559113</v>
      </c>
      <c r="K1226" s="6">
        <v>83</v>
      </c>
      <c r="L1226" s="6" t="str">
        <f>VLOOKUP($G1226,Data!$A:$F,6,0)</f>
        <v>successful</v>
      </c>
      <c r="M1226" s="6"/>
      <c r="N1226" s="6"/>
      <c r="O1226" s="6"/>
    </row>
    <row r="1227" spans="1:15" x14ac:dyDescent="0.45">
      <c r="A1227" s="6" t="s">
        <v>8339</v>
      </c>
      <c r="B1227" s="6" t="s">
        <v>8225</v>
      </c>
      <c r="C1227" s="6" t="str">
        <f>VLOOKUP($B1227,'Supplimental Sources'!$I$7:$K$27,2,0)</f>
        <v>United Kingdom</v>
      </c>
      <c r="D1227" s="6" t="str">
        <f>VLOOKUP($B1227,'Supplimental Sources'!$I$7:$K$27,3,0)</f>
        <v>United Kingdom</v>
      </c>
      <c r="E1227" s="6" t="s">
        <v>8387</v>
      </c>
      <c r="F1227" s="6" t="s">
        <v>8381</v>
      </c>
      <c r="G1227" s="6">
        <v>1213</v>
      </c>
      <c r="H1227" s="29">
        <v>6500</v>
      </c>
      <c r="I1227" s="29">
        <v>6645</v>
      </c>
      <c r="J1227" s="28">
        <v>35</v>
      </c>
      <c r="K1227" s="6">
        <v>108</v>
      </c>
      <c r="L1227" s="6" t="str">
        <f>VLOOKUP($G1227,Data!$A:$F,6,0)</f>
        <v>successful</v>
      </c>
      <c r="M1227" s="6"/>
      <c r="N1227" s="6"/>
      <c r="O1227" s="6"/>
    </row>
    <row r="1228" spans="1:15" x14ac:dyDescent="0.45">
      <c r="A1228" s="6" t="s">
        <v>8339</v>
      </c>
      <c r="B1228" s="6" t="s">
        <v>8224</v>
      </c>
      <c r="C1228" s="6" t="str">
        <f>VLOOKUP($B1228,'Supplimental Sources'!$I$7:$K$27,2,0)</f>
        <v>United States</v>
      </c>
      <c r="D1228" s="6" t="str">
        <f>VLOOKUP($B1228,'Supplimental Sources'!$I$7:$K$27,3,0)</f>
        <v>United States</v>
      </c>
      <c r="E1228" s="6" t="s">
        <v>8386</v>
      </c>
      <c r="F1228" s="6" t="s">
        <v>8379</v>
      </c>
      <c r="G1228" s="6">
        <v>1214</v>
      </c>
      <c r="H1228" s="29">
        <v>2000</v>
      </c>
      <c r="I1228" s="29">
        <v>2636</v>
      </c>
      <c r="J1228" s="28">
        <v>60</v>
      </c>
      <c r="K1228" s="6">
        <v>25</v>
      </c>
      <c r="L1228" s="6" t="str">
        <f>VLOOKUP($G1228,Data!$A:$F,6,0)</f>
        <v>successful</v>
      </c>
      <c r="M1228" s="6"/>
      <c r="N1228" s="6"/>
      <c r="O1228" s="6"/>
    </row>
    <row r="1229" spans="1:15" x14ac:dyDescent="0.45">
      <c r="A1229" s="6" t="s">
        <v>8339</v>
      </c>
      <c r="B1229" s="6" t="s">
        <v>8224</v>
      </c>
      <c r="C1229" s="6" t="str">
        <f>VLOOKUP($B1229,'Supplimental Sources'!$I$7:$K$27,2,0)</f>
        <v>United States</v>
      </c>
      <c r="D1229" s="6" t="str">
        <f>VLOOKUP($B1229,'Supplimental Sources'!$I$7:$K$27,3,0)</f>
        <v>United States</v>
      </c>
      <c r="E1229" s="6" t="s">
        <v>8385</v>
      </c>
      <c r="F1229" s="6" t="s">
        <v>8379</v>
      </c>
      <c r="G1229" s="6">
        <v>1215</v>
      </c>
      <c r="H1229" s="29">
        <v>5000</v>
      </c>
      <c r="I1229" s="29">
        <v>39304.01</v>
      </c>
      <c r="J1229" s="28">
        <v>30</v>
      </c>
      <c r="K1229" s="6">
        <v>549</v>
      </c>
      <c r="L1229" s="6" t="str">
        <f>VLOOKUP($G1229,Data!$A:$F,6,0)</f>
        <v>successful</v>
      </c>
      <c r="M1229" s="6"/>
      <c r="N1229" s="6"/>
      <c r="O1229" s="6"/>
    </row>
    <row r="1230" spans="1:15" x14ac:dyDescent="0.45">
      <c r="A1230" s="6" t="s">
        <v>8339</v>
      </c>
      <c r="B1230" s="6" t="s">
        <v>8224</v>
      </c>
      <c r="C1230" s="6" t="str">
        <f>VLOOKUP($B1230,'Supplimental Sources'!$I$7:$K$27,2,0)</f>
        <v>United States</v>
      </c>
      <c r="D1230" s="6" t="str">
        <f>VLOOKUP($B1230,'Supplimental Sources'!$I$7:$K$27,3,0)</f>
        <v>United States</v>
      </c>
      <c r="E1230" s="6" t="s">
        <v>8386</v>
      </c>
      <c r="F1230" s="6" t="s">
        <v>8371</v>
      </c>
      <c r="G1230" s="6">
        <v>1216</v>
      </c>
      <c r="H1230" s="29">
        <v>14000</v>
      </c>
      <c r="I1230" s="29">
        <v>20398</v>
      </c>
      <c r="J1230" s="28">
        <v>32.344016203700448</v>
      </c>
      <c r="K1230" s="6">
        <v>222</v>
      </c>
      <c r="L1230" s="6" t="str">
        <f>VLOOKUP($G1230,Data!$A:$F,6,0)</f>
        <v>successful</v>
      </c>
      <c r="M1230" s="6"/>
      <c r="N1230" s="6"/>
      <c r="O1230" s="6"/>
    </row>
    <row r="1231" spans="1:15" x14ac:dyDescent="0.45">
      <c r="A1231" s="6" t="s">
        <v>8339</v>
      </c>
      <c r="B1231" s="6" t="s">
        <v>8224</v>
      </c>
      <c r="C1231" s="6" t="str">
        <f>VLOOKUP($B1231,'Supplimental Sources'!$I$7:$K$27,2,0)</f>
        <v>United States</v>
      </c>
      <c r="D1231" s="6" t="str">
        <f>VLOOKUP($B1231,'Supplimental Sources'!$I$7:$K$27,3,0)</f>
        <v>United States</v>
      </c>
      <c r="E1231" s="6" t="s">
        <v>8387</v>
      </c>
      <c r="F1231" s="6" t="s">
        <v>8380</v>
      </c>
      <c r="G1231" s="6">
        <v>1217</v>
      </c>
      <c r="H1231" s="29">
        <v>26500</v>
      </c>
      <c r="I1231" s="29">
        <v>27189</v>
      </c>
      <c r="J1231" s="28">
        <v>30</v>
      </c>
      <c r="K1231" s="6">
        <v>183</v>
      </c>
      <c r="L1231" s="6" t="str">
        <f>VLOOKUP($G1231,Data!$A:$F,6,0)</f>
        <v>successful</v>
      </c>
      <c r="M1231" s="6"/>
      <c r="N1231" s="6"/>
      <c r="O1231" s="6"/>
    </row>
    <row r="1232" spans="1:15" x14ac:dyDescent="0.45">
      <c r="A1232" s="6" t="s">
        <v>8339</v>
      </c>
      <c r="B1232" s="6" t="s">
        <v>8224</v>
      </c>
      <c r="C1232" s="6" t="str">
        <f>VLOOKUP($B1232,'Supplimental Sources'!$I$7:$K$27,2,0)</f>
        <v>United States</v>
      </c>
      <c r="D1232" s="6" t="str">
        <f>VLOOKUP($B1232,'Supplimental Sources'!$I$7:$K$27,3,0)</f>
        <v>United States</v>
      </c>
      <c r="E1232" s="6" t="s">
        <v>8386</v>
      </c>
      <c r="F1232" s="6" t="s">
        <v>8373</v>
      </c>
      <c r="G1232" s="6">
        <v>1218</v>
      </c>
      <c r="H1232" s="29">
        <v>9000</v>
      </c>
      <c r="I1232" s="29">
        <v>15505</v>
      </c>
      <c r="J1232" s="28">
        <v>30.462962962963502</v>
      </c>
      <c r="K1232" s="6">
        <v>89</v>
      </c>
      <c r="L1232" s="6" t="str">
        <f>VLOOKUP($G1232,Data!$A:$F,6,0)</f>
        <v>successful</v>
      </c>
      <c r="M1232" s="6"/>
      <c r="N1232" s="6"/>
      <c r="O1232" s="6"/>
    </row>
    <row r="1233" spans="1:15" x14ac:dyDescent="0.45">
      <c r="A1233" s="6" t="s">
        <v>8339</v>
      </c>
      <c r="B1233" s="6" t="s">
        <v>8224</v>
      </c>
      <c r="C1233" s="6" t="str">
        <f>VLOOKUP($B1233,'Supplimental Sources'!$I$7:$K$27,2,0)</f>
        <v>United States</v>
      </c>
      <c r="D1233" s="6" t="str">
        <f>VLOOKUP($B1233,'Supplimental Sources'!$I$7:$K$27,3,0)</f>
        <v>United States</v>
      </c>
      <c r="E1233" s="6" t="s">
        <v>8387</v>
      </c>
      <c r="F1233" s="6" t="s">
        <v>8372</v>
      </c>
      <c r="G1233" s="6">
        <v>1219</v>
      </c>
      <c r="H1233" s="29">
        <v>16350</v>
      </c>
      <c r="I1233" s="29">
        <v>26024</v>
      </c>
      <c r="J1233" s="28">
        <v>30</v>
      </c>
      <c r="K1233" s="6">
        <v>253</v>
      </c>
      <c r="L1233" s="6" t="str">
        <f>VLOOKUP($G1233,Data!$A:$F,6,0)</f>
        <v>successful</v>
      </c>
      <c r="M1233" s="6"/>
      <c r="N1233" s="6"/>
      <c r="O1233" s="6"/>
    </row>
    <row r="1234" spans="1:15" x14ac:dyDescent="0.45">
      <c r="A1234" s="6" t="s">
        <v>8339</v>
      </c>
      <c r="B1234" s="6" t="s">
        <v>8236</v>
      </c>
      <c r="C1234" s="6" t="str">
        <f>VLOOKUP($B1234,'Supplimental Sources'!$I$7:$K$27,2,0)</f>
        <v>Germany</v>
      </c>
      <c r="D1234" s="6" t="str">
        <f>VLOOKUP($B1234,'Supplimental Sources'!$I$7:$K$27,3,0)</f>
        <v>European Union</v>
      </c>
      <c r="E1234" s="6" t="s">
        <v>8386</v>
      </c>
      <c r="F1234" s="6" t="s">
        <v>8370</v>
      </c>
      <c r="G1234" s="6">
        <v>1220</v>
      </c>
      <c r="H1234" s="29">
        <v>15000</v>
      </c>
      <c r="I1234" s="29">
        <v>15565</v>
      </c>
      <c r="J1234" s="28">
        <v>30</v>
      </c>
      <c r="K1234" s="6">
        <v>140</v>
      </c>
      <c r="L1234" s="6" t="str">
        <f>VLOOKUP($G1234,Data!$A:$F,6,0)</f>
        <v>successful</v>
      </c>
      <c r="M1234" s="6"/>
      <c r="N1234" s="6"/>
      <c r="O1234" s="6"/>
    </row>
    <row r="1235" spans="1:15" x14ac:dyDescent="0.45">
      <c r="A1235" s="6" t="s">
        <v>8339</v>
      </c>
      <c r="B1235" s="6" t="s">
        <v>8225</v>
      </c>
      <c r="C1235" s="6" t="str">
        <f>VLOOKUP($B1235,'Supplimental Sources'!$I$7:$K$27,2,0)</f>
        <v>United Kingdom</v>
      </c>
      <c r="D1235" s="6" t="str">
        <f>VLOOKUP($B1235,'Supplimental Sources'!$I$7:$K$27,3,0)</f>
        <v>United Kingdom</v>
      </c>
      <c r="E1235" s="6" t="s">
        <v>8387</v>
      </c>
      <c r="F1235" s="6" t="s">
        <v>8374</v>
      </c>
      <c r="G1235" s="6">
        <v>1221</v>
      </c>
      <c r="H1235" s="29">
        <v>2200</v>
      </c>
      <c r="I1235" s="29">
        <v>2451.0100000000002</v>
      </c>
      <c r="J1235" s="28">
        <v>27.524444444439723</v>
      </c>
      <c r="K1235" s="6">
        <v>103</v>
      </c>
      <c r="L1235" s="6" t="str">
        <f>VLOOKUP($G1235,Data!$A:$F,6,0)</f>
        <v>successful</v>
      </c>
      <c r="M1235" s="6"/>
      <c r="N1235" s="6"/>
      <c r="O1235" s="6"/>
    </row>
    <row r="1236" spans="1:15" x14ac:dyDescent="0.45">
      <c r="A1236" s="6" t="s">
        <v>8339</v>
      </c>
      <c r="B1236" s="6" t="s">
        <v>8229</v>
      </c>
      <c r="C1236" s="6" t="str">
        <f>VLOOKUP($B1236,'Supplimental Sources'!$I$7:$K$27,2,0)</f>
        <v>Canada</v>
      </c>
      <c r="D1236" s="6" t="str">
        <f>VLOOKUP($B1236,'Supplimental Sources'!$I$7:$K$27,3,0)</f>
        <v>Canada</v>
      </c>
      <c r="E1236" s="6" t="s">
        <v>8387</v>
      </c>
      <c r="F1236" s="6" t="s">
        <v>8378</v>
      </c>
      <c r="G1236" s="6">
        <v>1222</v>
      </c>
      <c r="H1236" s="29">
        <v>4000</v>
      </c>
      <c r="I1236" s="29">
        <v>11215</v>
      </c>
      <c r="J1236" s="28">
        <v>30.446215277785086</v>
      </c>
      <c r="K1236" s="6">
        <v>138</v>
      </c>
      <c r="L1236" s="6" t="str">
        <f>VLOOKUP($G1236,Data!$A:$F,6,0)</f>
        <v>successful</v>
      </c>
      <c r="M1236" s="6"/>
      <c r="N1236" s="6"/>
      <c r="O1236" s="6"/>
    </row>
    <row r="1237" spans="1:15" x14ac:dyDescent="0.45">
      <c r="A1237" s="6" t="s">
        <v>8339</v>
      </c>
      <c r="B1237" s="6" t="s">
        <v>8224</v>
      </c>
      <c r="C1237" s="6" t="str">
        <f>VLOOKUP($B1237,'Supplimental Sources'!$I$7:$K$27,2,0)</f>
        <v>United States</v>
      </c>
      <c r="D1237" s="6" t="str">
        <f>VLOOKUP($B1237,'Supplimental Sources'!$I$7:$K$27,3,0)</f>
        <v>United States</v>
      </c>
      <c r="E1237" s="6" t="s">
        <v>8387</v>
      </c>
      <c r="F1237" s="6" t="s">
        <v>8373</v>
      </c>
      <c r="G1237" s="6">
        <v>1223</v>
      </c>
      <c r="H1237" s="29">
        <v>19800</v>
      </c>
      <c r="I1237" s="29">
        <v>22197</v>
      </c>
      <c r="J1237" s="28">
        <v>30.041666666671517</v>
      </c>
      <c r="K1237" s="6">
        <v>191</v>
      </c>
      <c r="L1237" s="6" t="str">
        <f>VLOOKUP($G1237,Data!$A:$F,6,0)</f>
        <v>successful</v>
      </c>
      <c r="M1237" s="6"/>
      <c r="N1237" s="6"/>
      <c r="O1237" s="6"/>
    </row>
    <row r="1238" spans="1:15" x14ac:dyDescent="0.45">
      <c r="A1238" s="6" t="s">
        <v>8340</v>
      </c>
      <c r="B1238" s="6" t="s">
        <v>8224</v>
      </c>
      <c r="C1238" s="6" t="str">
        <f>VLOOKUP($B1238,'Supplimental Sources'!$I$7:$K$27,2,0)</f>
        <v>United States</v>
      </c>
      <c r="D1238" s="6" t="str">
        <f>VLOOKUP($B1238,'Supplimental Sources'!$I$7:$K$27,3,0)</f>
        <v>United States</v>
      </c>
      <c r="E1238" s="6" t="s">
        <v>8385</v>
      </c>
      <c r="F1238" s="6" t="s">
        <v>8379</v>
      </c>
      <c r="G1238" s="6">
        <v>1224</v>
      </c>
      <c r="H1238" s="29">
        <v>15000</v>
      </c>
      <c r="I1238" s="29">
        <v>1060</v>
      </c>
      <c r="J1238" s="28">
        <v>60</v>
      </c>
      <c r="K1238" s="6">
        <v>18</v>
      </c>
      <c r="M1238" s="6"/>
      <c r="N1238" s="6" t="str">
        <f>VLOOKUP($G1238,Data!$A:$F,6,0)</f>
        <v>canceled</v>
      </c>
      <c r="O1238" s="6"/>
    </row>
    <row r="1239" spans="1:15" x14ac:dyDescent="0.45">
      <c r="A1239" s="6" t="s">
        <v>8340</v>
      </c>
      <c r="B1239" s="6" t="s">
        <v>8224</v>
      </c>
      <c r="C1239" s="6" t="str">
        <f>VLOOKUP($B1239,'Supplimental Sources'!$I$7:$K$27,2,0)</f>
        <v>United States</v>
      </c>
      <c r="D1239" s="6" t="str">
        <f>VLOOKUP($B1239,'Supplimental Sources'!$I$7:$K$27,3,0)</f>
        <v>United States</v>
      </c>
      <c r="E1239" s="6" t="s">
        <v>8384</v>
      </c>
      <c r="F1239" s="6" t="s">
        <v>8371</v>
      </c>
      <c r="G1239" s="6">
        <v>1225</v>
      </c>
      <c r="H1239" s="29">
        <v>3000</v>
      </c>
      <c r="I1239" s="29">
        <v>132</v>
      </c>
      <c r="J1239" s="28">
        <v>60</v>
      </c>
      <c r="K1239" s="6">
        <v>3</v>
      </c>
      <c r="M1239" s="6"/>
      <c r="N1239" s="6" t="str">
        <f>VLOOKUP($G1239,Data!$A:$F,6,0)</f>
        <v>canceled</v>
      </c>
      <c r="O1239" s="6"/>
    </row>
    <row r="1240" spans="1:15" x14ac:dyDescent="0.45">
      <c r="A1240" s="6" t="s">
        <v>8340</v>
      </c>
      <c r="B1240" s="6" t="s">
        <v>8224</v>
      </c>
      <c r="C1240" s="6" t="str">
        <f>VLOOKUP($B1240,'Supplimental Sources'!$I$7:$K$27,2,0)</f>
        <v>United States</v>
      </c>
      <c r="D1240" s="6" t="str">
        <f>VLOOKUP($B1240,'Supplimental Sources'!$I$7:$K$27,3,0)</f>
        <v>United States</v>
      </c>
      <c r="E1240" s="6" t="s">
        <v>8385</v>
      </c>
      <c r="F1240" s="6" t="s">
        <v>8378</v>
      </c>
      <c r="G1240" s="6">
        <v>1226</v>
      </c>
      <c r="H1240" s="29">
        <v>50000</v>
      </c>
      <c r="I1240" s="29">
        <v>1937</v>
      </c>
      <c r="J1240" s="28">
        <v>34.166886574072123</v>
      </c>
      <c r="K1240" s="6">
        <v>40</v>
      </c>
      <c r="M1240" s="6"/>
      <c r="N1240" s="6" t="str">
        <f>VLOOKUP($G1240,Data!$A:$F,6,0)</f>
        <v>canceled</v>
      </c>
      <c r="O1240" s="6"/>
    </row>
    <row r="1241" spans="1:15" x14ac:dyDescent="0.45">
      <c r="A1241" s="6" t="s">
        <v>8340</v>
      </c>
      <c r="B1241" s="6" t="s">
        <v>8224</v>
      </c>
      <c r="C1241" s="6" t="str">
        <f>VLOOKUP($B1241,'Supplimental Sources'!$I$7:$K$27,2,0)</f>
        <v>United States</v>
      </c>
      <c r="D1241" s="6" t="str">
        <f>VLOOKUP($B1241,'Supplimental Sources'!$I$7:$K$27,3,0)</f>
        <v>United States</v>
      </c>
      <c r="E1241" s="6" t="s">
        <v>8385</v>
      </c>
      <c r="F1241" s="6" t="s">
        <v>8370</v>
      </c>
      <c r="G1241" s="6">
        <v>1227</v>
      </c>
      <c r="H1241" s="29">
        <v>2000</v>
      </c>
      <c r="I1241" s="29">
        <v>0</v>
      </c>
      <c r="J1241" s="28">
        <v>30.372499999997672</v>
      </c>
      <c r="K1241" s="6">
        <v>0</v>
      </c>
      <c r="M1241" s="6"/>
      <c r="N1241" s="6" t="str">
        <f>VLOOKUP($G1241,Data!$A:$F,6,0)</f>
        <v>canceled</v>
      </c>
      <c r="O1241" s="6"/>
    </row>
    <row r="1242" spans="1:15" x14ac:dyDescent="0.45">
      <c r="A1242" s="6" t="s">
        <v>8340</v>
      </c>
      <c r="B1242" s="6" t="s">
        <v>8224</v>
      </c>
      <c r="C1242" s="6" t="str">
        <f>VLOOKUP($B1242,'Supplimental Sources'!$I$7:$K$27,2,0)</f>
        <v>United States</v>
      </c>
      <c r="D1242" s="6" t="str">
        <f>VLOOKUP($B1242,'Supplimental Sources'!$I$7:$K$27,3,0)</f>
        <v>United States</v>
      </c>
      <c r="E1242" s="6" t="s">
        <v>8382</v>
      </c>
      <c r="F1242" s="6" t="s">
        <v>8370</v>
      </c>
      <c r="G1242" s="6">
        <v>1228</v>
      </c>
      <c r="H1242" s="29">
        <v>5000</v>
      </c>
      <c r="I1242" s="29">
        <v>1465</v>
      </c>
      <c r="J1242" s="28">
        <v>60</v>
      </c>
      <c r="K1242" s="6">
        <v>24</v>
      </c>
      <c r="M1242" s="6"/>
      <c r="N1242" s="6" t="str">
        <f>VLOOKUP($G1242,Data!$A:$F,6,0)</f>
        <v>canceled</v>
      </c>
      <c r="O1242" s="6"/>
    </row>
    <row r="1243" spans="1:15" x14ac:dyDescent="0.45">
      <c r="A1243" s="6" t="s">
        <v>8340</v>
      </c>
      <c r="B1243" s="6" t="s">
        <v>8224</v>
      </c>
      <c r="C1243" s="6" t="str">
        <f>VLOOKUP($B1243,'Supplimental Sources'!$I$7:$K$27,2,0)</f>
        <v>United States</v>
      </c>
      <c r="D1243" s="6" t="str">
        <f>VLOOKUP($B1243,'Supplimental Sources'!$I$7:$K$27,3,0)</f>
        <v>United States</v>
      </c>
      <c r="E1243" s="6" t="s">
        <v>8383</v>
      </c>
      <c r="F1243" s="6" t="s">
        <v>8378</v>
      </c>
      <c r="G1243" s="6">
        <v>1229</v>
      </c>
      <c r="H1243" s="29">
        <v>2750</v>
      </c>
      <c r="I1243" s="29">
        <v>25</v>
      </c>
      <c r="J1243" s="28">
        <v>30.206863425926713</v>
      </c>
      <c r="K1243" s="6">
        <v>1</v>
      </c>
      <c r="M1243" s="6"/>
      <c r="N1243" s="6" t="str">
        <f>VLOOKUP($G1243,Data!$A:$F,6,0)</f>
        <v>canceled</v>
      </c>
      <c r="O1243" s="6"/>
    </row>
    <row r="1244" spans="1:15" x14ac:dyDescent="0.45">
      <c r="A1244" s="6" t="s">
        <v>8340</v>
      </c>
      <c r="B1244" s="6" t="s">
        <v>8224</v>
      </c>
      <c r="C1244" s="6" t="str">
        <f>VLOOKUP($B1244,'Supplimental Sources'!$I$7:$K$27,2,0)</f>
        <v>United States</v>
      </c>
      <c r="D1244" s="6" t="str">
        <f>VLOOKUP($B1244,'Supplimental Sources'!$I$7:$K$27,3,0)</f>
        <v>United States</v>
      </c>
      <c r="E1244" s="6" t="s">
        <v>8382</v>
      </c>
      <c r="F1244" s="6" t="s">
        <v>8376</v>
      </c>
      <c r="G1244" s="6">
        <v>1230</v>
      </c>
      <c r="H1244" s="29">
        <v>500000</v>
      </c>
      <c r="I1244" s="29">
        <v>0</v>
      </c>
      <c r="J1244" s="28">
        <v>30</v>
      </c>
      <c r="K1244" s="6">
        <v>0</v>
      </c>
      <c r="M1244" s="6"/>
      <c r="N1244" s="6" t="str">
        <f>VLOOKUP($G1244,Data!$A:$F,6,0)</f>
        <v>canceled</v>
      </c>
      <c r="O1244" s="6"/>
    </row>
    <row r="1245" spans="1:15" x14ac:dyDescent="0.45">
      <c r="A1245" s="6" t="s">
        <v>8340</v>
      </c>
      <c r="B1245" s="6" t="s">
        <v>8224</v>
      </c>
      <c r="C1245" s="6" t="str">
        <f>VLOOKUP($B1245,'Supplimental Sources'!$I$7:$K$27,2,0)</f>
        <v>United States</v>
      </c>
      <c r="D1245" s="6" t="str">
        <f>VLOOKUP($B1245,'Supplimental Sources'!$I$7:$K$27,3,0)</f>
        <v>United States</v>
      </c>
      <c r="E1245" s="6" t="s">
        <v>8386</v>
      </c>
      <c r="F1245" s="6" t="s">
        <v>8370</v>
      </c>
      <c r="G1245" s="6">
        <v>1231</v>
      </c>
      <c r="H1245" s="29">
        <v>5000</v>
      </c>
      <c r="I1245" s="29">
        <v>0</v>
      </c>
      <c r="J1245" s="28">
        <v>50.099907407413411</v>
      </c>
      <c r="K1245" s="6">
        <v>0</v>
      </c>
      <c r="M1245" s="6"/>
      <c r="N1245" s="6" t="str">
        <f>VLOOKUP($G1245,Data!$A:$F,6,0)</f>
        <v>canceled</v>
      </c>
      <c r="O1245" s="6"/>
    </row>
    <row r="1246" spans="1:15" x14ac:dyDescent="0.45">
      <c r="A1246" s="6" t="s">
        <v>8340</v>
      </c>
      <c r="B1246" s="6" t="s">
        <v>8224</v>
      </c>
      <c r="C1246" s="6" t="str">
        <f>VLOOKUP($B1246,'Supplimental Sources'!$I$7:$K$27,2,0)</f>
        <v>United States</v>
      </c>
      <c r="D1246" s="6" t="str">
        <f>VLOOKUP($B1246,'Supplimental Sources'!$I$7:$K$27,3,0)</f>
        <v>United States</v>
      </c>
      <c r="E1246" s="6" t="s">
        <v>8384</v>
      </c>
      <c r="F1246" s="6" t="s">
        <v>8371</v>
      </c>
      <c r="G1246" s="6">
        <v>1232</v>
      </c>
      <c r="H1246" s="29">
        <v>5000</v>
      </c>
      <c r="I1246" s="29">
        <v>40</v>
      </c>
      <c r="J1246" s="28">
        <v>47</v>
      </c>
      <c r="K1246" s="6">
        <v>1</v>
      </c>
      <c r="M1246" s="6"/>
      <c r="N1246" s="6" t="str">
        <f>VLOOKUP($G1246,Data!$A:$F,6,0)</f>
        <v>canceled</v>
      </c>
      <c r="O1246" s="6"/>
    </row>
    <row r="1247" spans="1:15" x14ac:dyDescent="0.45">
      <c r="A1247" s="6" t="s">
        <v>8340</v>
      </c>
      <c r="B1247" s="6" t="s">
        <v>8224</v>
      </c>
      <c r="C1247" s="6" t="str">
        <f>VLOOKUP($B1247,'Supplimental Sources'!$I$7:$K$27,2,0)</f>
        <v>United States</v>
      </c>
      <c r="D1247" s="6" t="str">
        <f>VLOOKUP($B1247,'Supplimental Sources'!$I$7:$K$27,3,0)</f>
        <v>United States</v>
      </c>
      <c r="E1247" s="6" t="s">
        <v>8383</v>
      </c>
      <c r="F1247" s="6" t="s">
        <v>8376</v>
      </c>
      <c r="G1247" s="6">
        <v>1233</v>
      </c>
      <c r="H1247" s="29">
        <v>1000</v>
      </c>
      <c r="I1247" s="29">
        <v>116</v>
      </c>
      <c r="J1247" s="28">
        <v>21</v>
      </c>
      <c r="K1247" s="6">
        <v>6</v>
      </c>
      <c r="M1247" s="6"/>
      <c r="N1247" s="6" t="str">
        <f>VLOOKUP($G1247,Data!$A:$F,6,0)</f>
        <v>canceled</v>
      </c>
      <c r="O1247" s="6"/>
    </row>
    <row r="1248" spans="1:15" x14ac:dyDescent="0.45">
      <c r="A1248" s="6" t="s">
        <v>8340</v>
      </c>
      <c r="B1248" s="6" t="s">
        <v>8225</v>
      </c>
      <c r="C1248" s="6" t="str">
        <f>VLOOKUP($B1248,'Supplimental Sources'!$I$7:$K$27,2,0)</f>
        <v>United Kingdom</v>
      </c>
      <c r="D1248" s="6" t="str">
        <f>VLOOKUP($B1248,'Supplimental Sources'!$I$7:$K$27,3,0)</f>
        <v>United Kingdom</v>
      </c>
      <c r="E1248" s="6" t="s">
        <v>8386</v>
      </c>
      <c r="F1248" s="6" t="s">
        <v>8376</v>
      </c>
      <c r="G1248" s="6">
        <v>1234</v>
      </c>
      <c r="H1248" s="29">
        <v>50000</v>
      </c>
      <c r="I1248" s="29">
        <v>0</v>
      </c>
      <c r="J1248" s="28">
        <v>30</v>
      </c>
      <c r="K1248" s="6">
        <v>0</v>
      </c>
      <c r="M1248" s="6"/>
      <c r="N1248" s="6" t="str">
        <f>VLOOKUP($G1248,Data!$A:$F,6,0)</f>
        <v>canceled</v>
      </c>
      <c r="O1248" s="6"/>
    </row>
    <row r="1249" spans="1:15" x14ac:dyDescent="0.45">
      <c r="A1249" s="6" t="s">
        <v>8340</v>
      </c>
      <c r="B1249" s="6" t="s">
        <v>8224</v>
      </c>
      <c r="C1249" s="6" t="str">
        <f>VLOOKUP($B1249,'Supplimental Sources'!$I$7:$K$27,2,0)</f>
        <v>United States</v>
      </c>
      <c r="D1249" s="6" t="str">
        <f>VLOOKUP($B1249,'Supplimental Sources'!$I$7:$K$27,3,0)</f>
        <v>United States</v>
      </c>
      <c r="E1249" s="6" t="s">
        <v>8384</v>
      </c>
      <c r="F1249" s="6" t="s">
        <v>8374</v>
      </c>
      <c r="G1249" s="6">
        <v>1235</v>
      </c>
      <c r="H1249" s="29">
        <v>7534</v>
      </c>
      <c r="I1249" s="29">
        <v>210</v>
      </c>
      <c r="J1249" s="28">
        <v>40</v>
      </c>
      <c r="K1249" s="6">
        <v>6</v>
      </c>
      <c r="M1249" s="6"/>
      <c r="N1249" s="6" t="str">
        <f>VLOOKUP($G1249,Data!$A:$F,6,0)</f>
        <v>canceled</v>
      </c>
      <c r="O1249" s="6"/>
    </row>
    <row r="1250" spans="1:15" x14ac:dyDescent="0.45">
      <c r="A1250" s="6" t="s">
        <v>8340</v>
      </c>
      <c r="B1250" s="6" t="s">
        <v>8224</v>
      </c>
      <c r="C1250" s="6" t="str">
        <f>VLOOKUP($B1250,'Supplimental Sources'!$I$7:$K$27,2,0)</f>
        <v>United States</v>
      </c>
      <c r="D1250" s="6" t="str">
        <f>VLOOKUP($B1250,'Supplimental Sources'!$I$7:$K$27,3,0)</f>
        <v>United States</v>
      </c>
      <c r="E1250" s="6" t="s">
        <v>8383</v>
      </c>
      <c r="F1250" s="6" t="s">
        <v>8370</v>
      </c>
      <c r="G1250" s="6">
        <v>1236</v>
      </c>
      <c r="H1250" s="29">
        <v>2500</v>
      </c>
      <c r="I1250" s="29">
        <v>0</v>
      </c>
      <c r="J1250" s="28">
        <v>7.9865277777789743</v>
      </c>
      <c r="K1250" s="6">
        <v>0</v>
      </c>
      <c r="M1250" s="6"/>
      <c r="N1250" s="6" t="str">
        <f>VLOOKUP($G1250,Data!$A:$F,6,0)</f>
        <v>canceled</v>
      </c>
      <c r="O1250" s="6"/>
    </row>
    <row r="1251" spans="1:15" x14ac:dyDescent="0.45">
      <c r="A1251" s="6" t="s">
        <v>8340</v>
      </c>
      <c r="B1251" s="6" t="s">
        <v>8224</v>
      </c>
      <c r="C1251" s="6" t="str">
        <f>VLOOKUP($B1251,'Supplimental Sources'!$I$7:$K$27,2,0)</f>
        <v>United States</v>
      </c>
      <c r="D1251" s="6" t="str">
        <f>VLOOKUP($B1251,'Supplimental Sources'!$I$7:$K$27,3,0)</f>
        <v>United States</v>
      </c>
      <c r="E1251" s="6" t="s">
        <v>8383</v>
      </c>
      <c r="F1251" s="6" t="s">
        <v>8371</v>
      </c>
      <c r="G1251" s="6">
        <v>1237</v>
      </c>
      <c r="H1251" s="29">
        <v>25000</v>
      </c>
      <c r="I1251" s="29">
        <v>0</v>
      </c>
      <c r="J1251" s="28">
        <v>20</v>
      </c>
      <c r="K1251" s="6">
        <v>0</v>
      </c>
      <c r="M1251" s="6"/>
      <c r="N1251" s="6" t="str">
        <f>VLOOKUP($G1251,Data!$A:$F,6,0)</f>
        <v>canceled</v>
      </c>
      <c r="O1251" s="6"/>
    </row>
    <row r="1252" spans="1:15" x14ac:dyDescent="0.45">
      <c r="A1252" s="6" t="s">
        <v>8340</v>
      </c>
      <c r="B1252" s="6" t="s">
        <v>8224</v>
      </c>
      <c r="C1252" s="6" t="str">
        <f>VLOOKUP($B1252,'Supplimental Sources'!$I$7:$K$27,2,0)</f>
        <v>United States</v>
      </c>
      <c r="D1252" s="6" t="str">
        <f>VLOOKUP($B1252,'Supplimental Sources'!$I$7:$K$27,3,0)</f>
        <v>United States</v>
      </c>
      <c r="E1252" s="6" t="s">
        <v>8382</v>
      </c>
      <c r="F1252" s="6" t="s">
        <v>8370</v>
      </c>
      <c r="G1252" s="6">
        <v>1238</v>
      </c>
      <c r="H1252" s="29">
        <v>1000</v>
      </c>
      <c r="I1252" s="29">
        <v>178</v>
      </c>
      <c r="J1252" s="28">
        <v>30</v>
      </c>
      <c r="K1252" s="6">
        <v>3</v>
      </c>
      <c r="M1252" s="6"/>
      <c r="N1252" s="6" t="str">
        <f>VLOOKUP($G1252,Data!$A:$F,6,0)</f>
        <v>canceled</v>
      </c>
      <c r="O1252" s="6"/>
    </row>
    <row r="1253" spans="1:15" x14ac:dyDescent="0.45">
      <c r="A1253" s="6" t="s">
        <v>8340</v>
      </c>
      <c r="B1253" s="6" t="s">
        <v>8224</v>
      </c>
      <c r="C1253" s="6" t="str">
        <f>VLOOKUP($B1253,'Supplimental Sources'!$I$7:$K$27,2,0)</f>
        <v>United States</v>
      </c>
      <c r="D1253" s="6" t="str">
        <f>VLOOKUP($B1253,'Supplimental Sources'!$I$7:$K$27,3,0)</f>
        <v>United States</v>
      </c>
      <c r="E1253" s="6" t="s">
        <v>8382</v>
      </c>
      <c r="F1253" s="6" t="s">
        <v>8381</v>
      </c>
      <c r="G1253" s="6">
        <v>1239</v>
      </c>
      <c r="H1253" s="29">
        <v>2500</v>
      </c>
      <c r="I1253" s="29">
        <v>0</v>
      </c>
      <c r="J1253" s="28">
        <v>30</v>
      </c>
      <c r="K1253" s="6">
        <v>0</v>
      </c>
      <c r="M1253" s="6"/>
      <c r="N1253" s="6" t="str">
        <f>VLOOKUP($G1253,Data!$A:$F,6,0)</f>
        <v>canceled</v>
      </c>
      <c r="O1253" s="6"/>
    </row>
    <row r="1254" spans="1:15" x14ac:dyDescent="0.45">
      <c r="A1254" s="6" t="s">
        <v>8340</v>
      </c>
      <c r="B1254" s="6" t="s">
        <v>8224</v>
      </c>
      <c r="C1254" s="6" t="str">
        <f>VLOOKUP($B1254,'Supplimental Sources'!$I$7:$K$27,2,0)</f>
        <v>United States</v>
      </c>
      <c r="D1254" s="6" t="str">
        <f>VLOOKUP($B1254,'Supplimental Sources'!$I$7:$K$27,3,0)</f>
        <v>United States</v>
      </c>
      <c r="E1254" s="6" t="s">
        <v>8384</v>
      </c>
      <c r="F1254" s="6" t="s">
        <v>8369</v>
      </c>
      <c r="G1254" s="6">
        <v>1240</v>
      </c>
      <c r="H1254" s="29">
        <v>8000</v>
      </c>
      <c r="I1254" s="29">
        <v>241</v>
      </c>
      <c r="J1254" s="28">
        <v>58.870405092588044</v>
      </c>
      <c r="K1254" s="6">
        <v>8</v>
      </c>
      <c r="M1254" s="6"/>
      <c r="N1254" s="6" t="str">
        <f>VLOOKUP($G1254,Data!$A:$F,6,0)</f>
        <v>canceled</v>
      </c>
      <c r="O1254" s="6"/>
    </row>
    <row r="1255" spans="1:15" x14ac:dyDescent="0.45">
      <c r="A1255" s="6" t="s">
        <v>8340</v>
      </c>
      <c r="B1255" s="6" t="s">
        <v>8224</v>
      </c>
      <c r="C1255" s="6" t="str">
        <f>VLOOKUP($B1255,'Supplimental Sources'!$I$7:$K$27,2,0)</f>
        <v>United States</v>
      </c>
      <c r="D1255" s="6" t="str">
        <f>VLOOKUP($B1255,'Supplimental Sources'!$I$7:$K$27,3,0)</f>
        <v>United States</v>
      </c>
      <c r="E1255" s="6" t="s">
        <v>8385</v>
      </c>
      <c r="F1255" s="6" t="s">
        <v>8373</v>
      </c>
      <c r="G1255" s="6">
        <v>1241</v>
      </c>
      <c r="H1255" s="29">
        <v>5000</v>
      </c>
      <c r="I1255" s="29">
        <v>2537</v>
      </c>
      <c r="J1255" s="28">
        <v>22.411574074074451</v>
      </c>
      <c r="K1255" s="6">
        <v>34</v>
      </c>
      <c r="M1255" s="6"/>
      <c r="N1255" s="6" t="str">
        <f>VLOOKUP($G1255,Data!$A:$F,6,0)</f>
        <v>canceled</v>
      </c>
      <c r="O1255" s="6"/>
    </row>
    <row r="1256" spans="1:15" x14ac:dyDescent="0.45">
      <c r="A1256" s="6" t="s">
        <v>8340</v>
      </c>
      <c r="B1256" s="6" t="s">
        <v>8224</v>
      </c>
      <c r="C1256" s="6" t="str">
        <f>VLOOKUP($B1256,'Supplimental Sources'!$I$7:$K$27,2,0)</f>
        <v>United States</v>
      </c>
      <c r="D1256" s="6" t="str">
        <f>VLOOKUP($B1256,'Supplimental Sources'!$I$7:$K$27,3,0)</f>
        <v>United States</v>
      </c>
      <c r="E1256" s="6" t="s">
        <v>8382</v>
      </c>
      <c r="F1256" s="6" t="s">
        <v>8371</v>
      </c>
      <c r="G1256" s="6">
        <v>1242</v>
      </c>
      <c r="H1256" s="29">
        <v>911</v>
      </c>
      <c r="I1256" s="29">
        <v>5</v>
      </c>
      <c r="J1256" s="28">
        <v>15.388634259259561</v>
      </c>
      <c r="K1256" s="6">
        <v>1</v>
      </c>
      <c r="M1256" s="6"/>
      <c r="N1256" s="6" t="str">
        <f>VLOOKUP($G1256,Data!$A:$F,6,0)</f>
        <v>canceled</v>
      </c>
      <c r="O1256" s="6"/>
    </row>
    <row r="1257" spans="1:15" x14ac:dyDescent="0.45">
      <c r="A1257" s="6" t="s">
        <v>8340</v>
      </c>
      <c r="B1257" s="6" t="s">
        <v>8224</v>
      </c>
      <c r="C1257" s="6" t="str">
        <f>VLOOKUP($B1257,'Supplimental Sources'!$I$7:$K$27,2,0)</f>
        <v>United States</v>
      </c>
      <c r="D1257" s="6" t="str">
        <f>VLOOKUP($B1257,'Supplimental Sources'!$I$7:$K$27,3,0)</f>
        <v>United States</v>
      </c>
      <c r="E1257" s="6" t="s">
        <v>8382</v>
      </c>
      <c r="F1257" s="6" t="s">
        <v>8369</v>
      </c>
      <c r="G1257" s="6">
        <v>1243</v>
      </c>
      <c r="H1257" s="29">
        <v>12000</v>
      </c>
      <c r="I1257" s="29">
        <v>1691</v>
      </c>
      <c r="J1257" s="28">
        <v>60.995706018518831</v>
      </c>
      <c r="K1257" s="6">
        <v>38</v>
      </c>
      <c r="M1257" s="6"/>
      <c r="N1257" s="6" t="str">
        <f>VLOOKUP($G1257,Data!$A:$F,6,0)</f>
        <v>canceled</v>
      </c>
      <c r="O1257" s="6"/>
    </row>
    <row r="1258" spans="1:15" x14ac:dyDescent="0.45">
      <c r="A1258" s="6" t="s">
        <v>8326</v>
      </c>
      <c r="B1258" s="6" t="s">
        <v>8224</v>
      </c>
      <c r="C1258" s="6" t="str">
        <f>VLOOKUP($B1258,'Supplimental Sources'!$I$7:$K$27,2,0)</f>
        <v>United States</v>
      </c>
      <c r="D1258" s="6" t="str">
        <f>VLOOKUP($B1258,'Supplimental Sources'!$I$7:$K$27,3,0)</f>
        <v>United States</v>
      </c>
      <c r="E1258" s="6" t="s">
        <v>8384</v>
      </c>
      <c r="F1258" s="6" t="s">
        <v>8378</v>
      </c>
      <c r="G1258" s="6">
        <v>1244</v>
      </c>
      <c r="H1258" s="29">
        <v>2000</v>
      </c>
      <c r="I1258" s="29">
        <v>2076</v>
      </c>
      <c r="J1258" s="28">
        <v>31.049502314810525</v>
      </c>
      <c r="K1258" s="6">
        <v>45</v>
      </c>
      <c r="L1258" s="6" t="str">
        <f>VLOOKUP($G1258,Data!$A:$F,6,0)</f>
        <v>successful</v>
      </c>
      <c r="M1258" s="6"/>
      <c r="N1258" s="6"/>
      <c r="O1258" s="6"/>
    </row>
    <row r="1259" spans="1:15" x14ac:dyDescent="0.45">
      <c r="A1259" s="6" t="s">
        <v>8326</v>
      </c>
      <c r="B1259" s="6" t="s">
        <v>8224</v>
      </c>
      <c r="C1259" s="6" t="str">
        <f>VLOOKUP($B1259,'Supplimental Sources'!$I$7:$K$27,2,0)</f>
        <v>United States</v>
      </c>
      <c r="D1259" s="6" t="str">
        <f>VLOOKUP($B1259,'Supplimental Sources'!$I$7:$K$27,3,0)</f>
        <v>United States</v>
      </c>
      <c r="E1259" s="6" t="s">
        <v>8385</v>
      </c>
      <c r="F1259" s="6" t="s">
        <v>8369</v>
      </c>
      <c r="G1259" s="6">
        <v>1245</v>
      </c>
      <c r="H1259" s="29">
        <v>2000</v>
      </c>
      <c r="I1259" s="29">
        <v>2405</v>
      </c>
      <c r="J1259" s="28">
        <v>30</v>
      </c>
      <c r="K1259" s="6">
        <v>17</v>
      </c>
      <c r="L1259" s="6" t="str">
        <f>VLOOKUP($G1259,Data!$A:$F,6,0)</f>
        <v>successful</v>
      </c>
      <c r="M1259" s="6"/>
      <c r="N1259" s="6"/>
      <c r="O1259" s="6"/>
    </row>
    <row r="1260" spans="1:15" x14ac:dyDescent="0.45">
      <c r="A1260" s="6" t="s">
        <v>8326</v>
      </c>
      <c r="B1260" s="6" t="s">
        <v>8224</v>
      </c>
      <c r="C1260" s="6" t="str">
        <f>VLOOKUP($B1260,'Supplimental Sources'!$I$7:$K$27,2,0)</f>
        <v>United States</v>
      </c>
      <c r="D1260" s="6" t="str">
        <f>VLOOKUP($B1260,'Supplimental Sources'!$I$7:$K$27,3,0)</f>
        <v>United States</v>
      </c>
      <c r="E1260" s="6" t="s">
        <v>8382</v>
      </c>
      <c r="F1260" s="6" t="s">
        <v>8373</v>
      </c>
      <c r="G1260" s="6">
        <v>1246</v>
      </c>
      <c r="H1260" s="29">
        <v>2000</v>
      </c>
      <c r="I1260" s="29">
        <v>2340</v>
      </c>
      <c r="J1260" s="28">
        <v>45.041666666664241</v>
      </c>
      <c r="K1260" s="6">
        <v>31</v>
      </c>
      <c r="L1260" s="6" t="str">
        <f>VLOOKUP($G1260,Data!$A:$F,6,0)</f>
        <v>successful</v>
      </c>
      <c r="M1260" s="6"/>
      <c r="N1260" s="6"/>
      <c r="O1260" s="6"/>
    </row>
    <row r="1261" spans="1:15" x14ac:dyDescent="0.45">
      <c r="A1261" s="6" t="s">
        <v>8326</v>
      </c>
      <c r="B1261" s="6" t="s">
        <v>8224</v>
      </c>
      <c r="C1261" s="6" t="str">
        <f>VLOOKUP($B1261,'Supplimental Sources'!$I$7:$K$27,2,0)</f>
        <v>United States</v>
      </c>
      <c r="D1261" s="6" t="str">
        <f>VLOOKUP($B1261,'Supplimental Sources'!$I$7:$K$27,3,0)</f>
        <v>United States</v>
      </c>
      <c r="E1261" s="6" t="s">
        <v>8384</v>
      </c>
      <c r="F1261" s="6" t="s">
        <v>8379</v>
      </c>
      <c r="G1261" s="6">
        <v>1247</v>
      </c>
      <c r="H1261" s="29">
        <v>3500</v>
      </c>
      <c r="I1261" s="29">
        <v>4275</v>
      </c>
      <c r="J1261" s="28">
        <v>30</v>
      </c>
      <c r="K1261" s="6">
        <v>50</v>
      </c>
      <c r="L1261" s="6" t="str">
        <f>VLOOKUP($G1261,Data!$A:$F,6,0)</f>
        <v>successful</v>
      </c>
      <c r="M1261" s="6"/>
      <c r="N1261" s="6"/>
      <c r="O1261" s="6"/>
    </row>
    <row r="1262" spans="1:15" x14ac:dyDescent="0.45">
      <c r="A1262" s="6" t="s">
        <v>8326</v>
      </c>
      <c r="B1262" s="6" t="s">
        <v>8224</v>
      </c>
      <c r="C1262" s="6" t="str">
        <f>VLOOKUP($B1262,'Supplimental Sources'!$I$7:$K$27,2,0)</f>
        <v>United States</v>
      </c>
      <c r="D1262" s="6" t="str">
        <f>VLOOKUP($B1262,'Supplimental Sources'!$I$7:$K$27,3,0)</f>
        <v>United States</v>
      </c>
      <c r="E1262" s="6" t="s">
        <v>8385</v>
      </c>
      <c r="F1262" s="6" t="s">
        <v>8369</v>
      </c>
      <c r="G1262" s="6">
        <v>1248</v>
      </c>
      <c r="H1262" s="29">
        <v>2500</v>
      </c>
      <c r="I1262" s="29">
        <v>3791</v>
      </c>
      <c r="J1262" s="28">
        <v>35.634108796301007</v>
      </c>
      <c r="K1262" s="6">
        <v>59</v>
      </c>
      <c r="L1262" s="6" t="str">
        <f>VLOOKUP($G1262,Data!$A:$F,6,0)</f>
        <v>successful</v>
      </c>
      <c r="M1262" s="6"/>
      <c r="N1262" s="6"/>
      <c r="O1262" s="6"/>
    </row>
    <row r="1263" spans="1:15" x14ac:dyDescent="0.45">
      <c r="A1263" s="6" t="s">
        <v>8326</v>
      </c>
      <c r="B1263" s="6" t="s">
        <v>8224</v>
      </c>
      <c r="C1263" s="6" t="str">
        <f>VLOOKUP($B1263,'Supplimental Sources'!$I$7:$K$27,2,0)</f>
        <v>United States</v>
      </c>
      <c r="D1263" s="6" t="str">
        <f>VLOOKUP($B1263,'Supplimental Sources'!$I$7:$K$27,3,0)</f>
        <v>United States</v>
      </c>
      <c r="E1263" s="6" t="s">
        <v>8383</v>
      </c>
      <c r="F1263" s="6" t="s">
        <v>8380</v>
      </c>
      <c r="G1263" s="6">
        <v>1249</v>
      </c>
      <c r="H1263" s="29">
        <v>5000</v>
      </c>
      <c r="I1263" s="29">
        <v>5222</v>
      </c>
      <c r="J1263" s="28">
        <v>30</v>
      </c>
      <c r="K1263" s="6">
        <v>81</v>
      </c>
      <c r="L1263" s="6" t="str">
        <f>VLOOKUP($G1263,Data!$A:$F,6,0)</f>
        <v>successful</v>
      </c>
      <c r="M1263" s="6"/>
      <c r="N1263" s="6"/>
      <c r="O1263" s="6"/>
    </row>
    <row r="1264" spans="1:15" x14ac:dyDescent="0.45">
      <c r="A1264" s="6" t="s">
        <v>8326</v>
      </c>
      <c r="B1264" s="6" t="s">
        <v>8224</v>
      </c>
      <c r="C1264" s="6" t="str">
        <f>VLOOKUP($B1264,'Supplimental Sources'!$I$7:$K$27,2,0)</f>
        <v>United States</v>
      </c>
      <c r="D1264" s="6" t="str">
        <f>VLOOKUP($B1264,'Supplimental Sources'!$I$7:$K$27,3,0)</f>
        <v>United States</v>
      </c>
      <c r="E1264" s="6" t="s">
        <v>8385</v>
      </c>
      <c r="F1264" s="6" t="s">
        <v>8370</v>
      </c>
      <c r="G1264" s="6">
        <v>1250</v>
      </c>
      <c r="H1264" s="29">
        <v>30000</v>
      </c>
      <c r="I1264" s="29">
        <v>60046</v>
      </c>
      <c r="J1264" s="28">
        <v>45</v>
      </c>
      <c r="K1264" s="6">
        <v>508</v>
      </c>
      <c r="L1264" s="6" t="str">
        <f>VLOOKUP($G1264,Data!$A:$F,6,0)</f>
        <v>successful</v>
      </c>
      <c r="M1264" s="6"/>
      <c r="N1264" s="6"/>
      <c r="O1264" s="6"/>
    </row>
    <row r="1265" spans="1:15" x14ac:dyDescent="0.45">
      <c r="A1265" s="6" t="s">
        <v>8326</v>
      </c>
      <c r="B1265" s="6" t="s">
        <v>8224</v>
      </c>
      <c r="C1265" s="6" t="str">
        <f>VLOOKUP($B1265,'Supplimental Sources'!$I$7:$K$27,2,0)</f>
        <v>United States</v>
      </c>
      <c r="D1265" s="6" t="str">
        <f>VLOOKUP($B1265,'Supplimental Sources'!$I$7:$K$27,3,0)</f>
        <v>United States</v>
      </c>
      <c r="E1265" s="6" t="s">
        <v>8382</v>
      </c>
      <c r="F1265" s="6" t="s">
        <v>8370</v>
      </c>
      <c r="G1265" s="6">
        <v>1251</v>
      </c>
      <c r="H1265" s="29">
        <v>6000</v>
      </c>
      <c r="I1265" s="29">
        <v>6108</v>
      </c>
      <c r="J1265" s="28">
        <v>60</v>
      </c>
      <c r="K1265" s="6">
        <v>74</v>
      </c>
      <c r="L1265" s="6" t="str">
        <f>VLOOKUP($G1265,Data!$A:$F,6,0)</f>
        <v>successful</v>
      </c>
      <c r="M1265" s="6"/>
      <c r="N1265" s="6"/>
      <c r="O1265" s="6"/>
    </row>
    <row r="1266" spans="1:15" x14ac:dyDescent="0.45">
      <c r="A1266" s="6" t="s">
        <v>8326</v>
      </c>
      <c r="B1266" s="6" t="s">
        <v>8224</v>
      </c>
      <c r="C1266" s="6" t="str">
        <f>VLOOKUP($B1266,'Supplimental Sources'!$I$7:$K$27,2,0)</f>
        <v>United States</v>
      </c>
      <c r="D1266" s="6" t="str">
        <f>VLOOKUP($B1266,'Supplimental Sources'!$I$7:$K$27,3,0)</f>
        <v>United States</v>
      </c>
      <c r="E1266" s="6" t="s">
        <v>8384</v>
      </c>
      <c r="F1266" s="6" t="s">
        <v>8372</v>
      </c>
      <c r="G1266" s="6">
        <v>1252</v>
      </c>
      <c r="H1266" s="29">
        <v>3500</v>
      </c>
      <c r="I1266" s="29">
        <v>4818</v>
      </c>
      <c r="J1266" s="28">
        <v>28</v>
      </c>
      <c r="K1266" s="6">
        <v>141</v>
      </c>
      <c r="L1266" s="6" t="str">
        <f>VLOOKUP($G1266,Data!$A:$F,6,0)</f>
        <v>successful</v>
      </c>
      <c r="M1266" s="6"/>
      <c r="N1266" s="6"/>
      <c r="O1266" s="6"/>
    </row>
    <row r="1267" spans="1:15" x14ac:dyDescent="0.45">
      <c r="A1267" s="6" t="s">
        <v>8326</v>
      </c>
      <c r="B1267" s="6" t="s">
        <v>8224</v>
      </c>
      <c r="C1267" s="6" t="str">
        <f>VLOOKUP($B1267,'Supplimental Sources'!$I$7:$K$27,2,0)</f>
        <v>United States</v>
      </c>
      <c r="D1267" s="6" t="str">
        <f>VLOOKUP($B1267,'Supplimental Sources'!$I$7:$K$27,3,0)</f>
        <v>United States</v>
      </c>
      <c r="E1267" s="6" t="s">
        <v>8385</v>
      </c>
      <c r="F1267" s="6" t="s">
        <v>8371</v>
      </c>
      <c r="G1267" s="6">
        <v>1253</v>
      </c>
      <c r="H1267" s="29">
        <v>10</v>
      </c>
      <c r="I1267" s="29">
        <v>30383.32</v>
      </c>
      <c r="J1267" s="28">
        <v>30</v>
      </c>
      <c r="K1267" s="6">
        <v>711</v>
      </c>
      <c r="L1267" s="6" t="str">
        <f>VLOOKUP($G1267,Data!$A:$F,6,0)</f>
        <v>successful</v>
      </c>
      <c r="M1267" s="6"/>
      <c r="N1267" s="6"/>
      <c r="O1267" s="6"/>
    </row>
    <row r="1268" spans="1:15" x14ac:dyDescent="0.45">
      <c r="A1268" s="6" t="s">
        <v>8326</v>
      </c>
      <c r="B1268" s="6" t="s">
        <v>8224</v>
      </c>
      <c r="C1268" s="6" t="str">
        <f>VLOOKUP($B1268,'Supplimental Sources'!$I$7:$K$27,2,0)</f>
        <v>United States</v>
      </c>
      <c r="D1268" s="6" t="str">
        <f>VLOOKUP($B1268,'Supplimental Sources'!$I$7:$K$27,3,0)</f>
        <v>United States</v>
      </c>
      <c r="E1268" s="6" t="s">
        <v>8375</v>
      </c>
      <c r="F1268" s="6" t="s">
        <v>8374</v>
      </c>
      <c r="G1268" s="6">
        <v>1254</v>
      </c>
      <c r="H1268" s="29">
        <v>6700</v>
      </c>
      <c r="I1268" s="29">
        <v>13323</v>
      </c>
      <c r="J1268" s="28">
        <v>56.586273148146574</v>
      </c>
      <c r="K1268" s="6">
        <v>141</v>
      </c>
      <c r="L1268" s="6" t="str">
        <f>VLOOKUP($G1268,Data!$A:$F,6,0)</f>
        <v>successful</v>
      </c>
      <c r="M1268" s="6"/>
      <c r="N1268" s="6"/>
      <c r="O1268" s="6"/>
    </row>
    <row r="1269" spans="1:15" x14ac:dyDescent="0.45">
      <c r="A1269" s="6" t="s">
        <v>8326</v>
      </c>
      <c r="B1269" s="6" t="s">
        <v>8224</v>
      </c>
      <c r="C1269" s="6" t="str">
        <f>VLOOKUP($B1269,'Supplimental Sources'!$I$7:$K$27,2,0)</f>
        <v>United States</v>
      </c>
      <c r="D1269" s="6" t="str">
        <f>VLOOKUP($B1269,'Supplimental Sources'!$I$7:$K$27,3,0)</f>
        <v>United States</v>
      </c>
      <c r="E1269" s="6" t="s">
        <v>8384</v>
      </c>
      <c r="F1269" s="6" t="s">
        <v>8374</v>
      </c>
      <c r="G1269" s="6">
        <v>1255</v>
      </c>
      <c r="H1269" s="29">
        <v>3000</v>
      </c>
      <c r="I1269" s="29">
        <v>6071</v>
      </c>
      <c r="J1269" s="28">
        <v>30.041666666664241</v>
      </c>
      <c r="K1269" s="6">
        <v>109</v>
      </c>
      <c r="L1269" s="6" t="str">
        <f>VLOOKUP($G1269,Data!$A:$F,6,0)</f>
        <v>successful</v>
      </c>
      <c r="M1269" s="6"/>
      <c r="N1269" s="6"/>
      <c r="O1269" s="6"/>
    </row>
    <row r="1270" spans="1:15" x14ac:dyDescent="0.45">
      <c r="A1270" s="6" t="s">
        <v>8326</v>
      </c>
      <c r="B1270" s="6" t="s">
        <v>8224</v>
      </c>
      <c r="C1270" s="6" t="str">
        <f>VLOOKUP($B1270,'Supplimental Sources'!$I$7:$K$27,2,0)</f>
        <v>United States</v>
      </c>
      <c r="D1270" s="6" t="str">
        <f>VLOOKUP($B1270,'Supplimental Sources'!$I$7:$K$27,3,0)</f>
        <v>United States</v>
      </c>
      <c r="E1270" s="6" t="s">
        <v>8383</v>
      </c>
      <c r="F1270" s="6" t="s">
        <v>8376</v>
      </c>
      <c r="G1270" s="6">
        <v>1256</v>
      </c>
      <c r="H1270" s="29">
        <v>30000</v>
      </c>
      <c r="I1270" s="29">
        <v>35389.129999999997</v>
      </c>
      <c r="J1270" s="28">
        <v>30</v>
      </c>
      <c r="K1270" s="6">
        <v>361</v>
      </c>
      <c r="L1270" s="6" t="str">
        <f>VLOOKUP($G1270,Data!$A:$F,6,0)</f>
        <v>successful</v>
      </c>
      <c r="M1270" s="6"/>
      <c r="N1270" s="6"/>
      <c r="O1270" s="6"/>
    </row>
    <row r="1271" spans="1:15" x14ac:dyDescent="0.45">
      <c r="A1271" s="6" t="s">
        <v>8326</v>
      </c>
      <c r="B1271" s="6" t="s">
        <v>8224</v>
      </c>
      <c r="C1271" s="6" t="str">
        <f>VLOOKUP($B1271,'Supplimental Sources'!$I$7:$K$27,2,0)</f>
        <v>United States</v>
      </c>
      <c r="D1271" s="6" t="str">
        <f>VLOOKUP($B1271,'Supplimental Sources'!$I$7:$K$27,3,0)</f>
        <v>United States</v>
      </c>
      <c r="E1271" s="6" t="s">
        <v>8382</v>
      </c>
      <c r="F1271" s="6" t="s">
        <v>8377</v>
      </c>
      <c r="G1271" s="6">
        <v>1257</v>
      </c>
      <c r="H1271" s="29">
        <v>5500</v>
      </c>
      <c r="I1271" s="29">
        <v>16210</v>
      </c>
      <c r="J1271" s="28">
        <v>48.958333333335759</v>
      </c>
      <c r="K1271" s="6">
        <v>176</v>
      </c>
      <c r="L1271" s="6" t="str">
        <f>VLOOKUP($G1271,Data!$A:$F,6,0)</f>
        <v>successful</v>
      </c>
      <c r="M1271" s="6"/>
      <c r="N1271" s="6"/>
      <c r="O1271" s="6"/>
    </row>
    <row r="1272" spans="1:15" x14ac:dyDescent="0.45">
      <c r="A1272" s="6" t="s">
        <v>8326</v>
      </c>
      <c r="B1272" s="6" t="s">
        <v>8224</v>
      </c>
      <c r="C1272" s="6" t="str">
        <f>VLOOKUP($B1272,'Supplimental Sources'!$I$7:$K$27,2,0)</f>
        <v>United States</v>
      </c>
      <c r="D1272" s="6" t="str">
        <f>VLOOKUP($B1272,'Supplimental Sources'!$I$7:$K$27,3,0)</f>
        <v>United States</v>
      </c>
      <c r="E1272" s="6" t="s">
        <v>8384</v>
      </c>
      <c r="F1272" s="6" t="s">
        <v>8371</v>
      </c>
      <c r="G1272" s="6">
        <v>1258</v>
      </c>
      <c r="H1272" s="29">
        <v>12000</v>
      </c>
      <c r="I1272" s="29">
        <v>25577.56</v>
      </c>
      <c r="J1272" s="28">
        <v>30</v>
      </c>
      <c r="K1272" s="6">
        <v>670</v>
      </c>
      <c r="L1272" s="6" t="str">
        <f>VLOOKUP($G1272,Data!$A:$F,6,0)</f>
        <v>successful</v>
      </c>
      <c r="M1272" s="6"/>
      <c r="N1272" s="6"/>
      <c r="O1272" s="6"/>
    </row>
    <row r="1273" spans="1:15" x14ac:dyDescent="0.45">
      <c r="A1273" s="6" t="s">
        <v>8326</v>
      </c>
      <c r="B1273" s="6" t="s">
        <v>8224</v>
      </c>
      <c r="C1273" s="6" t="str">
        <f>VLOOKUP($B1273,'Supplimental Sources'!$I$7:$K$27,2,0)</f>
        <v>United States</v>
      </c>
      <c r="D1273" s="6" t="str">
        <f>VLOOKUP($B1273,'Supplimental Sources'!$I$7:$K$27,3,0)</f>
        <v>United States</v>
      </c>
      <c r="E1273" s="6" t="s">
        <v>8385</v>
      </c>
      <c r="F1273" s="6" t="s">
        <v>8369</v>
      </c>
      <c r="G1273" s="6">
        <v>1259</v>
      </c>
      <c r="H1273" s="29">
        <v>2500</v>
      </c>
      <c r="I1273" s="29">
        <v>2606</v>
      </c>
      <c r="J1273" s="28">
        <v>32.19532407407678</v>
      </c>
      <c r="K1273" s="6">
        <v>96</v>
      </c>
      <c r="L1273" s="6" t="str">
        <f>VLOOKUP($G1273,Data!$A:$F,6,0)</f>
        <v>successful</v>
      </c>
      <c r="M1273" s="6"/>
      <c r="N1273" s="6"/>
      <c r="O1273" s="6"/>
    </row>
    <row r="1274" spans="1:15" x14ac:dyDescent="0.45">
      <c r="A1274" s="6" t="s">
        <v>8326</v>
      </c>
      <c r="B1274" s="6" t="s">
        <v>8224</v>
      </c>
      <c r="C1274" s="6" t="str">
        <f>VLOOKUP($B1274,'Supplimental Sources'!$I$7:$K$27,2,0)</f>
        <v>United States</v>
      </c>
      <c r="D1274" s="6" t="str">
        <f>VLOOKUP($B1274,'Supplimental Sources'!$I$7:$K$27,3,0)</f>
        <v>United States</v>
      </c>
      <c r="E1274" s="6" t="s">
        <v>8385</v>
      </c>
      <c r="F1274" s="6" t="s">
        <v>8376</v>
      </c>
      <c r="G1274" s="6">
        <v>1260</v>
      </c>
      <c r="H1274" s="29">
        <v>3300</v>
      </c>
      <c r="I1274" s="29">
        <v>3751</v>
      </c>
      <c r="J1274" s="28">
        <v>30</v>
      </c>
      <c r="K1274" s="6">
        <v>74</v>
      </c>
      <c r="L1274" s="6" t="str">
        <f>VLOOKUP($G1274,Data!$A:$F,6,0)</f>
        <v>successful</v>
      </c>
      <c r="M1274" s="6"/>
      <c r="N1274" s="6"/>
      <c r="O1274" s="6"/>
    </row>
    <row r="1275" spans="1:15" x14ac:dyDescent="0.45">
      <c r="A1275" s="6" t="s">
        <v>8326</v>
      </c>
      <c r="B1275" s="6" t="s">
        <v>8224</v>
      </c>
      <c r="C1275" s="6" t="str">
        <f>VLOOKUP($B1275,'Supplimental Sources'!$I$7:$K$27,2,0)</f>
        <v>United States</v>
      </c>
      <c r="D1275" s="6" t="str">
        <f>VLOOKUP($B1275,'Supplimental Sources'!$I$7:$K$27,3,0)</f>
        <v>United States</v>
      </c>
      <c r="E1275" s="6" t="s">
        <v>8384</v>
      </c>
      <c r="F1275" s="6" t="s">
        <v>8381</v>
      </c>
      <c r="G1275" s="6">
        <v>1261</v>
      </c>
      <c r="H1275" s="29">
        <v>2000</v>
      </c>
      <c r="I1275" s="29">
        <v>2025</v>
      </c>
      <c r="J1275" s="28">
        <v>30</v>
      </c>
      <c r="K1275" s="6">
        <v>52</v>
      </c>
      <c r="L1275" s="6" t="str">
        <f>VLOOKUP($G1275,Data!$A:$F,6,0)</f>
        <v>successful</v>
      </c>
      <c r="M1275" s="6"/>
      <c r="N1275" s="6"/>
      <c r="O1275" s="6"/>
    </row>
    <row r="1276" spans="1:15" x14ac:dyDescent="0.45">
      <c r="A1276" s="6" t="s">
        <v>8326</v>
      </c>
      <c r="B1276" s="6" t="s">
        <v>8229</v>
      </c>
      <c r="C1276" s="6" t="str">
        <f>VLOOKUP($B1276,'Supplimental Sources'!$I$7:$K$27,2,0)</f>
        <v>Canada</v>
      </c>
      <c r="D1276" s="6" t="str">
        <f>VLOOKUP($B1276,'Supplimental Sources'!$I$7:$K$27,3,0)</f>
        <v>Canada</v>
      </c>
      <c r="E1276" s="6" t="s">
        <v>8385</v>
      </c>
      <c r="F1276" s="6" t="s">
        <v>8376</v>
      </c>
      <c r="G1276" s="6">
        <v>1262</v>
      </c>
      <c r="H1276" s="29">
        <v>6500</v>
      </c>
      <c r="I1276" s="29">
        <v>8152</v>
      </c>
      <c r="J1276" s="28">
        <v>30</v>
      </c>
      <c r="K1276" s="6">
        <v>105</v>
      </c>
      <c r="L1276" s="6" t="str">
        <f>VLOOKUP($G1276,Data!$A:$F,6,0)</f>
        <v>successful</v>
      </c>
      <c r="M1276" s="6"/>
      <c r="N1276" s="6"/>
      <c r="O1276" s="6"/>
    </row>
    <row r="1277" spans="1:15" x14ac:dyDescent="0.45">
      <c r="A1277" s="6" t="s">
        <v>8326</v>
      </c>
      <c r="B1277" s="6" t="s">
        <v>8224</v>
      </c>
      <c r="C1277" s="6" t="str">
        <f>VLOOKUP($B1277,'Supplimental Sources'!$I$7:$K$27,2,0)</f>
        <v>United States</v>
      </c>
      <c r="D1277" s="6" t="str">
        <f>VLOOKUP($B1277,'Supplimental Sources'!$I$7:$K$27,3,0)</f>
        <v>United States</v>
      </c>
      <c r="E1277" s="6" t="s">
        <v>8385</v>
      </c>
      <c r="F1277" s="6" t="s">
        <v>8377</v>
      </c>
      <c r="G1277" s="6">
        <v>1263</v>
      </c>
      <c r="H1277" s="29">
        <v>1500</v>
      </c>
      <c r="I1277" s="29">
        <v>1785</v>
      </c>
      <c r="J1277" s="28">
        <v>34.957523148143082</v>
      </c>
      <c r="K1277" s="6">
        <v>41</v>
      </c>
      <c r="L1277" s="6" t="str">
        <f>VLOOKUP($G1277,Data!$A:$F,6,0)</f>
        <v>successful</v>
      </c>
      <c r="M1277" s="6"/>
      <c r="N1277" s="6"/>
      <c r="O1277" s="6"/>
    </row>
    <row r="1278" spans="1:15" x14ac:dyDescent="0.45">
      <c r="A1278" s="6" t="s">
        <v>8326</v>
      </c>
      <c r="B1278" s="6" t="s">
        <v>8224</v>
      </c>
      <c r="C1278" s="6" t="str">
        <f>VLOOKUP($B1278,'Supplimental Sources'!$I$7:$K$27,2,0)</f>
        <v>United States</v>
      </c>
      <c r="D1278" s="6" t="str">
        <f>VLOOKUP($B1278,'Supplimental Sources'!$I$7:$K$27,3,0)</f>
        <v>United States</v>
      </c>
      <c r="E1278" s="6" t="s">
        <v>8384</v>
      </c>
      <c r="F1278" s="6" t="s">
        <v>8372</v>
      </c>
      <c r="G1278" s="6">
        <v>1264</v>
      </c>
      <c r="H1278" s="29">
        <v>650</v>
      </c>
      <c r="I1278" s="29">
        <v>1082</v>
      </c>
      <c r="J1278" s="28">
        <v>29</v>
      </c>
      <c r="K1278" s="6">
        <v>34</v>
      </c>
      <c r="L1278" s="6" t="str">
        <f>VLOOKUP($G1278,Data!$A:$F,6,0)</f>
        <v>successful</v>
      </c>
      <c r="M1278" s="6"/>
      <c r="N1278" s="6"/>
      <c r="O1278" s="6"/>
    </row>
    <row r="1279" spans="1:15" x14ac:dyDescent="0.45">
      <c r="A1279" s="6" t="s">
        <v>8326</v>
      </c>
      <c r="B1279" s="6" t="s">
        <v>8224</v>
      </c>
      <c r="C1279" s="6" t="str">
        <f>VLOOKUP($B1279,'Supplimental Sources'!$I$7:$K$27,2,0)</f>
        <v>United States</v>
      </c>
      <c r="D1279" s="6" t="str">
        <f>VLOOKUP($B1279,'Supplimental Sources'!$I$7:$K$27,3,0)</f>
        <v>United States</v>
      </c>
      <c r="E1279" s="6" t="s">
        <v>8375</v>
      </c>
      <c r="F1279" s="6" t="s">
        <v>8373</v>
      </c>
      <c r="G1279" s="6">
        <v>1265</v>
      </c>
      <c r="H1279" s="29">
        <v>3500</v>
      </c>
      <c r="I1279" s="29">
        <v>4170.17</v>
      </c>
      <c r="J1279" s="28">
        <v>47</v>
      </c>
      <c r="K1279" s="6">
        <v>66</v>
      </c>
      <c r="L1279" s="6" t="str">
        <f>VLOOKUP($G1279,Data!$A:$F,6,0)</f>
        <v>successful</v>
      </c>
      <c r="M1279" s="6"/>
      <c r="N1279" s="6"/>
      <c r="O1279" s="6"/>
    </row>
    <row r="1280" spans="1:15" x14ac:dyDescent="0.45">
      <c r="A1280" s="6" t="s">
        <v>8326</v>
      </c>
      <c r="B1280" s="6" t="s">
        <v>8224</v>
      </c>
      <c r="C1280" s="6" t="str">
        <f>VLOOKUP($B1280,'Supplimental Sources'!$I$7:$K$27,2,0)</f>
        <v>United States</v>
      </c>
      <c r="D1280" s="6" t="str">
        <f>VLOOKUP($B1280,'Supplimental Sources'!$I$7:$K$27,3,0)</f>
        <v>United States</v>
      </c>
      <c r="E1280" s="6" t="s">
        <v>8384</v>
      </c>
      <c r="F1280" s="6" t="s">
        <v>8381</v>
      </c>
      <c r="G1280" s="6">
        <v>1266</v>
      </c>
      <c r="H1280" s="29">
        <v>9500</v>
      </c>
      <c r="I1280" s="29">
        <v>9545</v>
      </c>
      <c r="J1280" s="28">
        <v>30</v>
      </c>
      <c r="K1280" s="6">
        <v>50</v>
      </c>
      <c r="L1280" s="6" t="str">
        <f>VLOOKUP($G1280,Data!$A:$F,6,0)</f>
        <v>successful</v>
      </c>
      <c r="M1280" s="6"/>
      <c r="N1280" s="6"/>
      <c r="O1280" s="6"/>
    </row>
    <row r="1281" spans="1:15" x14ac:dyDescent="0.45">
      <c r="A1281" s="6" t="s">
        <v>8326</v>
      </c>
      <c r="B1281" s="6" t="s">
        <v>8224</v>
      </c>
      <c r="C1281" s="6" t="str">
        <f>VLOOKUP($B1281,'Supplimental Sources'!$I$7:$K$27,2,0)</f>
        <v>United States</v>
      </c>
      <c r="D1281" s="6" t="str">
        <f>VLOOKUP($B1281,'Supplimental Sources'!$I$7:$K$27,3,0)</f>
        <v>United States</v>
      </c>
      <c r="E1281" s="6" t="s">
        <v>8384</v>
      </c>
      <c r="F1281" s="6" t="s">
        <v>8380</v>
      </c>
      <c r="G1281" s="6">
        <v>1267</v>
      </c>
      <c r="H1281" s="29">
        <v>22000</v>
      </c>
      <c r="I1281" s="29">
        <v>22396</v>
      </c>
      <c r="J1281" s="28">
        <v>30</v>
      </c>
      <c r="K1281" s="6">
        <v>159</v>
      </c>
      <c r="L1281" s="6" t="str">
        <f>VLOOKUP($G1281,Data!$A:$F,6,0)</f>
        <v>successful</v>
      </c>
      <c r="M1281" s="6"/>
      <c r="N1281" s="6"/>
      <c r="O1281" s="6"/>
    </row>
    <row r="1282" spans="1:15" x14ac:dyDescent="0.45">
      <c r="A1282" s="6" t="s">
        <v>8326</v>
      </c>
      <c r="B1282" s="6" t="s">
        <v>8224</v>
      </c>
      <c r="C1282" s="6" t="str">
        <f>VLOOKUP($B1282,'Supplimental Sources'!$I$7:$K$27,2,0)</f>
        <v>United States</v>
      </c>
      <c r="D1282" s="6" t="str">
        <f>VLOOKUP($B1282,'Supplimental Sources'!$I$7:$K$27,3,0)</f>
        <v>United States</v>
      </c>
      <c r="E1282" s="6" t="s">
        <v>8384</v>
      </c>
      <c r="F1282" s="6" t="s">
        <v>8371</v>
      </c>
      <c r="G1282" s="6">
        <v>1268</v>
      </c>
      <c r="H1282" s="29">
        <v>12000</v>
      </c>
      <c r="I1282" s="29">
        <v>14000</v>
      </c>
      <c r="J1282" s="28">
        <v>30</v>
      </c>
      <c r="K1282" s="6">
        <v>182</v>
      </c>
      <c r="L1282" s="6" t="str">
        <f>VLOOKUP($G1282,Data!$A:$F,6,0)</f>
        <v>successful</v>
      </c>
      <c r="M1282" s="6"/>
      <c r="N1282" s="6"/>
      <c r="O1282" s="6"/>
    </row>
    <row r="1283" spans="1:15" x14ac:dyDescent="0.45">
      <c r="A1283" s="6" t="s">
        <v>8326</v>
      </c>
      <c r="B1283" s="6" t="s">
        <v>8224</v>
      </c>
      <c r="C1283" s="6" t="str">
        <f>VLOOKUP($B1283,'Supplimental Sources'!$I$7:$K$27,2,0)</f>
        <v>United States</v>
      </c>
      <c r="D1283" s="6" t="str">
        <f>VLOOKUP($B1283,'Supplimental Sources'!$I$7:$K$27,3,0)</f>
        <v>United States</v>
      </c>
      <c r="E1283" s="6" t="s">
        <v>8387</v>
      </c>
      <c r="F1283" s="6" t="s">
        <v>8378</v>
      </c>
      <c r="G1283" s="6">
        <v>1269</v>
      </c>
      <c r="H1283" s="29">
        <v>18800</v>
      </c>
      <c r="I1283" s="29">
        <v>20426</v>
      </c>
      <c r="J1283" s="28">
        <v>30.176944444443507</v>
      </c>
      <c r="K1283" s="6">
        <v>206</v>
      </c>
      <c r="L1283" s="6" t="str">
        <f>VLOOKUP($G1283,Data!$A:$F,6,0)</f>
        <v>successful</v>
      </c>
      <c r="M1283" s="6"/>
      <c r="N1283" s="6"/>
      <c r="O1283" s="6"/>
    </row>
    <row r="1284" spans="1:15" x14ac:dyDescent="0.45">
      <c r="A1284" s="6" t="s">
        <v>8326</v>
      </c>
      <c r="B1284" s="6" t="s">
        <v>8224</v>
      </c>
      <c r="C1284" s="6" t="str">
        <f>VLOOKUP($B1284,'Supplimental Sources'!$I$7:$K$27,2,0)</f>
        <v>United States</v>
      </c>
      <c r="D1284" s="6" t="str">
        <f>VLOOKUP($B1284,'Supplimental Sources'!$I$7:$K$27,3,0)</f>
        <v>United States</v>
      </c>
      <c r="E1284" s="6" t="s">
        <v>8383</v>
      </c>
      <c r="F1284" s="6" t="s">
        <v>8376</v>
      </c>
      <c r="G1284" s="6">
        <v>1270</v>
      </c>
      <c r="H1284" s="29">
        <v>10000</v>
      </c>
      <c r="I1284" s="29">
        <v>11472</v>
      </c>
      <c r="J1284" s="28">
        <v>59.958333333335759</v>
      </c>
      <c r="K1284" s="6">
        <v>169</v>
      </c>
      <c r="L1284" s="6" t="str">
        <f>VLOOKUP($G1284,Data!$A:$F,6,0)</f>
        <v>successful</v>
      </c>
      <c r="M1284" s="6"/>
      <c r="N1284" s="6"/>
      <c r="O1284" s="6"/>
    </row>
    <row r="1285" spans="1:15" x14ac:dyDescent="0.45">
      <c r="A1285" s="6" t="s">
        <v>8326</v>
      </c>
      <c r="B1285" s="6" t="s">
        <v>8224</v>
      </c>
      <c r="C1285" s="6" t="str">
        <f>VLOOKUP($B1285,'Supplimental Sources'!$I$7:$K$27,2,0)</f>
        <v>United States</v>
      </c>
      <c r="D1285" s="6" t="str">
        <f>VLOOKUP($B1285,'Supplimental Sources'!$I$7:$K$27,3,0)</f>
        <v>United States</v>
      </c>
      <c r="E1285" s="6" t="s">
        <v>8384</v>
      </c>
      <c r="F1285" s="6" t="s">
        <v>8373</v>
      </c>
      <c r="G1285" s="6">
        <v>1271</v>
      </c>
      <c r="H1285" s="29">
        <v>7500</v>
      </c>
      <c r="I1285" s="29">
        <v>7635</v>
      </c>
      <c r="J1285" s="28">
        <v>30.041666666664241</v>
      </c>
      <c r="K1285" s="6">
        <v>31</v>
      </c>
      <c r="L1285" s="6" t="str">
        <f>VLOOKUP($G1285,Data!$A:$F,6,0)</f>
        <v>successful</v>
      </c>
      <c r="M1285" s="6"/>
      <c r="N1285" s="6"/>
      <c r="O1285" s="6"/>
    </row>
    <row r="1286" spans="1:15" x14ac:dyDescent="0.45">
      <c r="A1286" s="6" t="s">
        <v>8326</v>
      </c>
      <c r="B1286" s="6" t="s">
        <v>8224</v>
      </c>
      <c r="C1286" s="6" t="str">
        <f>VLOOKUP($B1286,'Supplimental Sources'!$I$7:$K$27,2,0)</f>
        <v>United States</v>
      </c>
      <c r="D1286" s="6" t="str">
        <f>VLOOKUP($B1286,'Supplimental Sources'!$I$7:$K$27,3,0)</f>
        <v>United States</v>
      </c>
      <c r="E1286" s="6" t="s">
        <v>8375</v>
      </c>
      <c r="F1286" s="6" t="s">
        <v>8379</v>
      </c>
      <c r="G1286" s="6">
        <v>1272</v>
      </c>
      <c r="H1286" s="29">
        <v>5000</v>
      </c>
      <c r="I1286" s="29">
        <v>5300</v>
      </c>
      <c r="J1286" s="28">
        <v>69.42153935184615</v>
      </c>
      <c r="K1286" s="6">
        <v>28</v>
      </c>
      <c r="L1286" s="6" t="str">
        <f>VLOOKUP($G1286,Data!$A:$F,6,0)</f>
        <v>successful</v>
      </c>
      <c r="M1286" s="6"/>
      <c r="N1286" s="6"/>
      <c r="O1286" s="6"/>
    </row>
    <row r="1287" spans="1:15" x14ac:dyDescent="0.45">
      <c r="A1287" s="6" t="s">
        <v>8326</v>
      </c>
      <c r="B1287" s="6" t="s">
        <v>8229</v>
      </c>
      <c r="C1287" s="6" t="str">
        <f>VLOOKUP($B1287,'Supplimental Sources'!$I$7:$K$27,2,0)</f>
        <v>Canada</v>
      </c>
      <c r="D1287" s="6" t="str">
        <f>VLOOKUP($B1287,'Supplimental Sources'!$I$7:$K$27,3,0)</f>
        <v>Canada</v>
      </c>
      <c r="E1287" s="6" t="s">
        <v>8385</v>
      </c>
      <c r="F1287" s="6" t="s">
        <v>8371</v>
      </c>
      <c r="G1287" s="6">
        <v>1273</v>
      </c>
      <c r="H1287" s="29">
        <v>4000</v>
      </c>
      <c r="I1287" s="29">
        <v>4140</v>
      </c>
      <c r="J1287" s="28">
        <v>30</v>
      </c>
      <c r="K1287" s="6">
        <v>54</v>
      </c>
      <c r="L1287" s="6" t="str">
        <f>VLOOKUP($G1287,Data!$A:$F,6,0)</f>
        <v>successful</v>
      </c>
      <c r="M1287" s="6"/>
      <c r="N1287" s="6"/>
      <c r="O1287" s="6"/>
    </row>
    <row r="1288" spans="1:15" x14ac:dyDescent="0.45">
      <c r="A1288" s="6" t="s">
        <v>8326</v>
      </c>
      <c r="B1288" s="6" t="s">
        <v>8224</v>
      </c>
      <c r="C1288" s="6" t="str">
        <f>VLOOKUP($B1288,'Supplimental Sources'!$I$7:$K$27,2,0)</f>
        <v>United States</v>
      </c>
      <c r="D1288" s="6" t="str">
        <f>VLOOKUP($B1288,'Supplimental Sources'!$I$7:$K$27,3,0)</f>
        <v>United States</v>
      </c>
      <c r="E1288" s="6" t="s">
        <v>8383</v>
      </c>
      <c r="F1288" s="6" t="s">
        <v>8370</v>
      </c>
      <c r="G1288" s="6">
        <v>1274</v>
      </c>
      <c r="H1288" s="29">
        <v>25000</v>
      </c>
      <c r="I1288" s="29">
        <v>38743.839999999997</v>
      </c>
      <c r="J1288" s="28">
        <v>35</v>
      </c>
      <c r="K1288" s="6">
        <v>467</v>
      </c>
      <c r="L1288" s="6" t="str">
        <f>VLOOKUP($G1288,Data!$A:$F,6,0)</f>
        <v>successful</v>
      </c>
      <c r="M1288" s="6"/>
      <c r="N1288" s="6"/>
      <c r="O1288" s="6"/>
    </row>
    <row r="1289" spans="1:15" x14ac:dyDescent="0.45">
      <c r="A1289" s="6" t="s">
        <v>8326</v>
      </c>
      <c r="B1289" s="6" t="s">
        <v>8224</v>
      </c>
      <c r="C1289" s="6" t="str">
        <f>VLOOKUP($B1289,'Supplimental Sources'!$I$7:$K$27,2,0)</f>
        <v>United States</v>
      </c>
      <c r="D1289" s="6" t="str">
        <f>VLOOKUP($B1289,'Supplimental Sources'!$I$7:$K$27,3,0)</f>
        <v>United States</v>
      </c>
      <c r="E1289" s="6" t="s">
        <v>8384</v>
      </c>
      <c r="F1289" s="6" t="s">
        <v>8370</v>
      </c>
      <c r="G1289" s="6">
        <v>1275</v>
      </c>
      <c r="H1289" s="29">
        <v>15000</v>
      </c>
      <c r="I1289" s="29">
        <v>24321.1</v>
      </c>
      <c r="J1289" s="28">
        <v>35</v>
      </c>
      <c r="K1289" s="6">
        <v>389</v>
      </c>
      <c r="L1289" s="6" t="str">
        <f>VLOOKUP($G1289,Data!$A:$F,6,0)</f>
        <v>successful</v>
      </c>
      <c r="M1289" s="6"/>
      <c r="N1289" s="6"/>
      <c r="O1289" s="6"/>
    </row>
    <row r="1290" spans="1:15" x14ac:dyDescent="0.45">
      <c r="A1290" s="6" t="s">
        <v>8326</v>
      </c>
      <c r="B1290" s="6" t="s">
        <v>8224</v>
      </c>
      <c r="C1290" s="6" t="str">
        <f>VLOOKUP($B1290,'Supplimental Sources'!$I$7:$K$27,2,0)</f>
        <v>United States</v>
      </c>
      <c r="D1290" s="6" t="str">
        <f>VLOOKUP($B1290,'Supplimental Sources'!$I$7:$K$27,3,0)</f>
        <v>United States</v>
      </c>
      <c r="E1290" s="6" t="s">
        <v>8368</v>
      </c>
      <c r="F1290" s="6" t="s">
        <v>8370</v>
      </c>
      <c r="G1290" s="6">
        <v>1276</v>
      </c>
      <c r="H1290" s="29">
        <v>3000</v>
      </c>
      <c r="I1290" s="29">
        <v>3132.63</v>
      </c>
      <c r="J1290" s="28">
        <v>49.46241898147855</v>
      </c>
      <c r="K1290" s="6">
        <v>68</v>
      </c>
      <c r="L1290" s="6" t="str">
        <f>VLOOKUP($G1290,Data!$A:$F,6,0)</f>
        <v>successful</v>
      </c>
      <c r="M1290" s="6"/>
      <c r="N1290" s="6"/>
      <c r="O1290" s="6"/>
    </row>
    <row r="1291" spans="1:15" x14ac:dyDescent="0.45">
      <c r="A1291" s="6" t="s">
        <v>8326</v>
      </c>
      <c r="B1291" s="6" t="s">
        <v>8224</v>
      </c>
      <c r="C1291" s="6" t="str">
        <f>VLOOKUP($B1291,'Supplimental Sources'!$I$7:$K$27,2,0)</f>
        <v>United States</v>
      </c>
      <c r="D1291" s="6" t="str">
        <f>VLOOKUP($B1291,'Supplimental Sources'!$I$7:$K$27,3,0)</f>
        <v>United States</v>
      </c>
      <c r="E1291" s="6" t="s">
        <v>8383</v>
      </c>
      <c r="F1291" s="6" t="s">
        <v>8370</v>
      </c>
      <c r="G1291" s="6">
        <v>1277</v>
      </c>
      <c r="H1291" s="29">
        <v>15000</v>
      </c>
      <c r="I1291" s="29">
        <v>15918.65</v>
      </c>
      <c r="J1291" s="28">
        <v>35</v>
      </c>
      <c r="K1291" s="6">
        <v>413</v>
      </c>
      <c r="L1291" s="6" t="str">
        <f>VLOOKUP($G1291,Data!$A:$F,6,0)</f>
        <v>successful</v>
      </c>
      <c r="M1291" s="6"/>
      <c r="N1291" s="6"/>
      <c r="O1291" s="6"/>
    </row>
    <row r="1292" spans="1:15" x14ac:dyDescent="0.45">
      <c r="A1292" s="6" t="s">
        <v>8326</v>
      </c>
      <c r="B1292" s="6" t="s">
        <v>8224</v>
      </c>
      <c r="C1292" s="6" t="str">
        <f>VLOOKUP($B1292,'Supplimental Sources'!$I$7:$K$27,2,0)</f>
        <v>United States</v>
      </c>
      <c r="D1292" s="6" t="str">
        <f>VLOOKUP($B1292,'Supplimental Sources'!$I$7:$K$27,3,0)</f>
        <v>United States</v>
      </c>
      <c r="E1292" s="6" t="s">
        <v>8385</v>
      </c>
      <c r="F1292" s="6" t="s">
        <v>8369</v>
      </c>
      <c r="G1292" s="6">
        <v>1278</v>
      </c>
      <c r="H1292" s="29">
        <v>6500</v>
      </c>
      <c r="I1292" s="29">
        <v>10071</v>
      </c>
      <c r="J1292" s="28">
        <v>28.528171296296932</v>
      </c>
      <c r="K1292" s="6">
        <v>190</v>
      </c>
      <c r="L1292" s="6" t="str">
        <f>VLOOKUP($G1292,Data!$A:$F,6,0)</f>
        <v>successful</v>
      </c>
      <c r="M1292" s="6"/>
      <c r="N1292" s="6"/>
      <c r="O1292" s="6"/>
    </row>
    <row r="1293" spans="1:15" x14ac:dyDescent="0.45">
      <c r="A1293" s="6" t="s">
        <v>8326</v>
      </c>
      <c r="B1293" s="6" t="s">
        <v>8224</v>
      </c>
      <c r="C1293" s="6" t="str">
        <f>VLOOKUP($B1293,'Supplimental Sources'!$I$7:$K$27,2,0)</f>
        <v>United States</v>
      </c>
      <c r="D1293" s="6" t="str">
        <f>VLOOKUP($B1293,'Supplimental Sources'!$I$7:$K$27,3,0)</f>
        <v>United States</v>
      </c>
      <c r="E1293" s="6" t="s">
        <v>8385</v>
      </c>
      <c r="F1293" s="6" t="s">
        <v>8377</v>
      </c>
      <c r="G1293" s="6">
        <v>1279</v>
      </c>
      <c r="H1293" s="29">
        <v>12516</v>
      </c>
      <c r="I1293" s="29">
        <v>13864.17</v>
      </c>
      <c r="J1293" s="28">
        <v>39.958333333335759</v>
      </c>
      <c r="K1293" s="6">
        <v>189</v>
      </c>
      <c r="L1293" s="6" t="str">
        <f>VLOOKUP($G1293,Data!$A:$F,6,0)</f>
        <v>successful</v>
      </c>
      <c r="M1293" s="6"/>
      <c r="N1293" s="6"/>
      <c r="O1293" s="6"/>
    </row>
    <row r="1294" spans="1:15" x14ac:dyDescent="0.45">
      <c r="A1294" s="6" t="s">
        <v>8326</v>
      </c>
      <c r="B1294" s="6" t="s">
        <v>8224</v>
      </c>
      <c r="C1294" s="6" t="str">
        <f>VLOOKUP($B1294,'Supplimental Sources'!$I$7:$K$27,2,0)</f>
        <v>United States</v>
      </c>
      <c r="D1294" s="6" t="str">
        <f>VLOOKUP($B1294,'Supplimental Sources'!$I$7:$K$27,3,0)</f>
        <v>United States</v>
      </c>
      <c r="E1294" s="6" t="s">
        <v>8375</v>
      </c>
      <c r="F1294" s="6" t="s">
        <v>8381</v>
      </c>
      <c r="G1294" s="6">
        <v>1280</v>
      </c>
      <c r="H1294" s="29">
        <v>15000</v>
      </c>
      <c r="I1294" s="29">
        <v>16636.78</v>
      </c>
      <c r="J1294" s="28">
        <v>90</v>
      </c>
      <c r="K1294" s="6">
        <v>130</v>
      </c>
      <c r="L1294" s="6" t="str">
        <f>VLOOKUP($G1294,Data!$A:$F,6,0)</f>
        <v>successful</v>
      </c>
      <c r="M1294" s="6"/>
      <c r="N1294" s="6"/>
      <c r="O1294" s="6"/>
    </row>
    <row r="1295" spans="1:15" x14ac:dyDescent="0.45">
      <c r="A1295" s="6" t="s">
        <v>8326</v>
      </c>
      <c r="B1295" s="6" t="s">
        <v>8224</v>
      </c>
      <c r="C1295" s="6" t="str">
        <f>VLOOKUP($B1295,'Supplimental Sources'!$I$7:$K$27,2,0)</f>
        <v>United States</v>
      </c>
      <c r="D1295" s="6" t="str">
        <f>VLOOKUP($B1295,'Supplimental Sources'!$I$7:$K$27,3,0)</f>
        <v>United States</v>
      </c>
      <c r="E1295" s="6" t="s">
        <v>8384</v>
      </c>
      <c r="F1295" s="6" t="s">
        <v>8370</v>
      </c>
      <c r="G1295" s="6">
        <v>1281</v>
      </c>
      <c r="H1295" s="29">
        <v>7000</v>
      </c>
      <c r="I1295" s="29">
        <v>7750</v>
      </c>
      <c r="J1295" s="28">
        <v>20</v>
      </c>
      <c r="K1295" s="6">
        <v>74</v>
      </c>
      <c r="L1295" s="6" t="str">
        <f>VLOOKUP($G1295,Data!$A:$F,6,0)</f>
        <v>successful</v>
      </c>
      <c r="M1295" s="6"/>
      <c r="N1295" s="6"/>
      <c r="O1295" s="6"/>
    </row>
    <row r="1296" spans="1:15" x14ac:dyDescent="0.45">
      <c r="A1296" s="6" t="s">
        <v>8326</v>
      </c>
      <c r="B1296" s="6" t="s">
        <v>8224</v>
      </c>
      <c r="C1296" s="6" t="str">
        <f>VLOOKUP($B1296,'Supplimental Sources'!$I$7:$K$27,2,0)</f>
        <v>United States</v>
      </c>
      <c r="D1296" s="6" t="str">
        <f>VLOOKUP($B1296,'Supplimental Sources'!$I$7:$K$27,3,0)</f>
        <v>United States</v>
      </c>
      <c r="E1296" s="6" t="s">
        <v>8384</v>
      </c>
      <c r="F1296" s="6" t="s">
        <v>8374</v>
      </c>
      <c r="G1296" s="6">
        <v>1282</v>
      </c>
      <c r="H1296" s="29">
        <v>15000</v>
      </c>
      <c r="I1296" s="29">
        <v>18542</v>
      </c>
      <c r="J1296" s="28">
        <v>30.732465277782467</v>
      </c>
      <c r="K1296" s="6">
        <v>274</v>
      </c>
      <c r="L1296" s="6" t="str">
        <f>VLOOKUP($G1296,Data!$A:$F,6,0)</f>
        <v>successful</v>
      </c>
      <c r="M1296" s="6"/>
      <c r="N1296" s="6"/>
      <c r="O1296" s="6"/>
    </row>
    <row r="1297" spans="1:15" x14ac:dyDescent="0.45">
      <c r="A1297" s="6" t="s">
        <v>8326</v>
      </c>
      <c r="B1297" s="6" t="s">
        <v>8224</v>
      </c>
      <c r="C1297" s="6" t="str">
        <f>VLOOKUP($B1297,'Supplimental Sources'!$I$7:$K$27,2,0)</f>
        <v>United States</v>
      </c>
      <c r="D1297" s="6" t="str">
        <f>VLOOKUP($B1297,'Supplimental Sources'!$I$7:$K$27,3,0)</f>
        <v>United States</v>
      </c>
      <c r="E1297" s="6" t="s">
        <v>8384</v>
      </c>
      <c r="F1297" s="6" t="s">
        <v>8377</v>
      </c>
      <c r="G1297" s="6">
        <v>1283</v>
      </c>
      <c r="H1297" s="29">
        <v>1000</v>
      </c>
      <c r="I1297" s="29">
        <v>2110.5</v>
      </c>
      <c r="J1297" s="28">
        <v>23.449201388888469</v>
      </c>
      <c r="K1297" s="6">
        <v>22</v>
      </c>
      <c r="L1297" s="6" t="str">
        <f>VLOOKUP($G1297,Data!$A:$F,6,0)</f>
        <v>successful</v>
      </c>
      <c r="M1297" s="6"/>
      <c r="N1297" s="6"/>
      <c r="O1297" s="6"/>
    </row>
    <row r="1298" spans="1:15" x14ac:dyDescent="0.45">
      <c r="A1298" s="6" t="s">
        <v>8318</v>
      </c>
      <c r="B1298" s="6" t="s">
        <v>8224</v>
      </c>
      <c r="C1298" s="6" t="str">
        <f>VLOOKUP($B1298,'Supplimental Sources'!$I$7:$K$27,2,0)</f>
        <v>United States</v>
      </c>
      <c r="D1298" s="6" t="str">
        <f>VLOOKUP($B1298,'Supplimental Sources'!$I$7:$K$27,3,0)</f>
        <v>United States</v>
      </c>
      <c r="E1298" s="6" t="s">
        <v>8387</v>
      </c>
      <c r="F1298" s="6" t="s">
        <v>8381</v>
      </c>
      <c r="G1298" s="6">
        <v>1284</v>
      </c>
      <c r="H1298" s="29">
        <v>2000</v>
      </c>
      <c r="I1298" s="29">
        <v>2020</v>
      </c>
      <c r="J1298" s="28">
        <v>23.472893518519413</v>
      </c>
      <c r="K1298" s="6">
        <v>31</v>
      </c>
      <c r="L1298" s="6" t="str">
        <f>VLOOKUP($G1298,Data!$A:$F,6,0)</f>
        <v>successful</v>
      </c>
      <c r="M1298" s="6"/>
      <c r="N1298" s="6"/>
      <c r="O1298" s="6"/>
    </row>
    <row r="1299" spans="1:15" x14ac:dyDescent="0.45">
      <c r="A1299" s="6" t="s">
        <v>8318</v>
      </c>
      <c r="B1299" s="6" t="s">
        <v>8225</v>
      </c>
      <c r="C1299" s="6" t="str">
        <f>VLOOKUP($B1299,'Supplimental Sources'!$I$7:$K$27,2,0)</f>
        <v>United Kingdom</v>
      </c>
      <c r="D1299" s="6" t="str">
        <f>VLOOKUP($B1299,'Supplimental Sources'!$I$7:$K$27,3,0)</f>
        <v>United Kingdom</v>
      </c>
      <c r="E1299" s="6" t="s">
        <v>8386</v>
      </c>
      <c r="F1299" s="6" t="s">
        <v>8380</v>
      </c>
      <c r="G1299" s="6">
        <v>1285</v>
      </c>
      <c r="H1299" s="29">
        <v>2000</v>
      </c>
      <c r="I1299" s="29">
        <v>2033</v>
      </c>
      <c r="J1299" s="28">
        <v>15</v>
      </c>
      <c r="K1299" s="6">
        <v>63</v>
      </c>
      <c r="L1299" s="6" t="str">
        <f>VLOOKUP($G1299,Data!$A:$F,6,0)</f>
        <v>successful</v>
      </c>
      <c r="M1299" s="6"/>
      <c r="N1299" s="6"/>
      <c r="O1299" s="6"/>
    </row>
    <row r="1300" spans="1:15" x14ac:dyDescent="0.45">
      <c r="A1300" s="6" t="s">
        <v>8318</v>
      </c>
      <c r="B1300" s="6" t="s">
        <v>8225</v>
      </c>
      <c r="C1300" s="6" t="str">
        <f>VLOOKUP($B1300,'Supplimental Sources'!$I$7:$K$27,2,0)</f>
        <v>United Kingdom</v>
      </c>
      <c r="D1300" s="6" t="str">
        <f>VLOOKUP($B1300,'Supplimental Sources'!$I$7:$K$27,3,0)</f>
        <v>United Kingdom</v>
      </c>
      <c r="E1300" s="6" t="s">
        <v>8386</v>
      </c>
      <c r="F1300" s="6" t="s">
        <v>8377</v>
      </c>
      <c r="G1300" s="6">
        <v>1286</v>
      </c>
      <c r="H1300" s="29">
        <v>1500</v>
      </c>
      <c r="I1300" s="29">
        <v>1625</v>
      </c>
      <c r="J1300" s="28">
        <v>13.198761574065429</v>
      </c>
      <c r="K1300" s="6">
        <v>20</v>
      </c>
      <c r="L1300" s="6" t="str">
        <f>VLOOKUP($G1300,Data!$A:$F,6,0)</f>
        <v>successful</v>
      </c>
      <c r="M1300" s="6"/>
      <c r="N1300" s="6"/>
      <c r="O1300" s="6"/>
    </row>
    <row r="1301" spans="1:15" x14ac:dyDescent="0.45">
      <c r="A1301" s="6" t="s">
        <v>8318</v>
      </c>
      <c r="B1301" s="6" t="s">
        <v>8225</v>
      </c>
      <c r="C1301" s="6" t="str">
        <f>VLOOKUP($B1301,'Supplimental Sources'!$I$7:$K$27,2,0)</f>
        <v>United Kingdom</v>
      </c>
      <c r="D1301" s="6" t="str">
        <f>VLOOKUP($B1301,'Supplimental Sources'!$I$7:$K$27,3,0)</f>
        <v>United Kingdom</v>
      </c>
      <c r="E1301" s="6" t="s">
        <v>8386</v>
      </c>
      <c r="F1301" s="6" t="s">
        <v>8379</v>
      </c>
      <c r="G1301" s="6">
        <v>1287</v>
      </c>
      <c r="H1301" s="29">
        <v>250</v>
      </c>
      <c r="I1301" s="29">
        <v>605</v>
      </c>
      <c r="J1301" s="28">
        <v>60</v>
      </c>
      <c r="K1301" s="6">
        <v>25</v>
      </c>
      <c r="L1301" s="6" t="str">
        <f>VLOOKUP($G1301,Data!$A:$F,6,0)</f>
        <v>successful</v>
      </c>
      <c r="M1301" s="6"/>
      <c r="N1301" s="6"/>
      <c r="O1301" s="6"/>
    </row>
    <row r="1302" spans="1:15" x14ac:dyDescent="0.45">
      <c r="A1302" s="6" t="s">
        <v>8318</v>
      </c>
      <c r="B1302" s="6" t="s">
        <v>8224</v>
      </c>
      <c r="C1302" s="6" t="str">
        <f>VLOOKUP($B1302,'Supplimental Sources'!$I$7:$K$27,2,0)</f>
        <v>United States</v>
      </c>
      <c r="D1302" s="6" t="str">
        <f>VLOOKUP($B1302,'Supplimental Sources'!$I$7:$K$27,3,0)</f>
        <v>United States</v>
      </c>
      <c r="E1302" s="6" t="s">
        <v>8387</v>
      </c>
      <c r="F1302" s="6" t="s">
        <v>8370</v>
      </c>
      <c r="G1302" s="6">
        <v>1288</v>
      </c>
      <c r="H1302" s="29">
        <v>4000</v>
      </c>
      <c r="I1302" s="29">
        <v>4018</v>
      </c>
      <c r="J1302" s="28">
        <v>31.012002314819256</v>
      </c>
      <c r="K1302" s="6">
        <v>61</v>
      </c>
      <c r="L1302" s="6" t="str">
        <f>VLOOKUP($G1302,Data!$A:$F,6,0)</f>
        <v>successful</v>
      </c>
      <c r="M1302" s="6"/>
      <c r="N1302" s="6"/>
      <c r="O1302" s="6"/>
    </row>
    <row r="1303" spans="1:15" x14ac:dyDescent="0.45">
      <c r="A1303" s="6" t="s">
        <v>8318</v>
      </c>
      <c r="B1303" s="6" t="s">
        <v>8224</v>
      </c>
      <c r="C1303" s="6" t="str">
        <f>VLOOKUP($B1303,'Supplimental Sources'!$I$7:$K$27,2,0)</f>
        <v>United States</v>
      </c>
      <c r="D1303" s="6" t="str">
        <f>VLOOKUP($B1303,'Supplimental Sources'!$I$7:$K$27,3,0)</f>
        <v>United States</v>
      </c>
      <c r="E1303" s="6" t="s">
        <v>8387</v>
      </c>
      <c r="F1303" s="6" t="s">
        <v>8381</v>
      </c>
      <c r="G1303" s="6">
        <v>1289</v>
      </c>
      <c r="H1303" s="29">
        <v>1500</v>
      </c>
      <c r="I1303" s="29">
        <v>1876</v>
      </c>
      <c r="J1303" s="28">
        <v>30</v>
      </c>
      <c r="K1303" s="6">
        <v>52</v>
      </c>
      <c r="L1303" s="6" t="str">
        <f>VLOOKUP($G1303,Data!$A:$F,6,0)</f>
        <v>successful</v>
      </c>
      <c r="M1303" s="6"/>
      <c r="N1303" s="6"/>
      <c r="O1303" s="6"/>
    </row>
    <row r="1304" spans="1:15" x14ac:dyDescent="0.45">
      <c r="A1304" s="6" t="s">
        <v>8318</v>
      </c>
      <c r="B1304" s="6" t="s">
        <v>8224</v>
      </c>
      <c r="C1304" s="6" t="str">
        <f>VLOOKUP($B1304,'Supplimental Sources'!$I$7:$K$27,2,0)</f>
        <v>United States</v>
      </c>
      <c r="D1304" s="6" t="str">
        <f>VLOOKUP($B1304,'Supplimental Sources'!$I$7:$K$27,3,0)</f>
        <v>United States</v>
      </c>
      <c r="E1304" s="6" t="s">
        <v>8386</v>
      </c>
      <c r="F1304" s="6" t="s">
        <v>8378</v>
      </c>
      <c r="G1304" s="6">
        <v>1290</v>
      </c>
      <c r="H1304" s="29">
        <v>3500</v>
      </c>
      <c r="I1304" s="29">
        <v>3800</v>
      </c>
      <c r="J1304" s="28">
        <v>30.676030092596193</v>
      </c>
      <c r="K1304" s="6">
        <v>86</v>
      </c>
      <c r="L1304" s="6" t="str">
        <f>VLOOKUP($G1304,Data!$A:$F,6,0)</f>
        <v>successful</v>
      </c>
      <c r="M1304" s="6"/>
      <c r="N1304" s="6"/>
      <c r="O1304" s="6"/>
    </row>
    <row r="1305" spans="1:15" x14ac:dyDescent="0.45">
      <c r="A1305" s="6" t="s">
        <v>8318</v>
      </c>
      <c r="B1305" s="6" t="s">
        <v>8224</v>
      </c>
      <c r="C1305" s="6" t="str">
        <f>VLOOKUP($B1305,'Supplimental Sources'!$I$7:$K$27,2,0)</f>
        <v>United States</v>
      </c>
      <c r="D1305" s="6" t="str">
        <f>VLOOKUP($B1305,'Supplimental Sources'!$I$7:$K$27,3,0)</f>
        <v>United States</v>
      </c>
      <c r="E1305" s="6" t="s">
        <v>8386</v>
      </c>
      <c r="F1305" s="6" t="s">
        <v>8378</v>
      </c>
      <c r="G1305" s="6">
        <v>1291</v>
      </c>
      <c r="H1305" s="29">
        <v>3000</v>
      </c>
      <c r="I1305" s="29">
        <v>4371</v>
      </c>
      <c r="J1305" s="28">
        <v>36.638993055559695</v>
      </c>
      <c r="K1305" s="6">
        <v>42</v>
      </c>
      <c r="L1305" s="6" t="str">
        <f>VLOOKUP($G1305,Data!$A:$F,6,0)</f>
        <v>successful</v>
      </c>
      <c r="M1305" s="6"/>
      <c r="N1305" s="6"/>
      <c r="O1305" s="6"/>
    </row>
    <row r="1306" spans="1:15" x14ac:dyDescent="0.45">
      <c r="A1306" s="6" t="s">
        <v>8318</v>
      </c>
      <c r="B1306" s="6" t="s">
        <v>8225</v>
      </c>
      <c r="C1306" s="6" t="str">
        <f>VLOOKUP($B1306,'Supplimental Sources'!$I$7:$K$27,2,0)</f>
        <v>United Kingdom</v>
      </c>
      <c r="D1306" s="6" t="str">
        <f>VLOOKUP($B1306,'Supplimental Sources'!$I$7:$K$27,3,0)</f>
        <v>United Kingdom</v>
      </c>
      <c r="E1306" s="6" t="s">
        <v>8386</v>
      </c>
      <c r="F1306" s="6" t="s">
        <v>8372</v>
      </c>
      <c r="G1306" s="6">
        <v>1292</v>
      </c>
      <c r="H1306" s="29">
        <v>1700</v>
      </c>
      <c r="I1306" s="29">
        <v>1870</v>
      </c>
      <c r="J1306" s="28">
        <v>27.193425925921474</v>
      </c>
      <c r="K1306" s="6">
        <v>52</v>
      </c>
      <c r="L1306" s="6" t="str">
        <f>VLOOKUP($G1306,Data!$A:$F,6,0)</f>
        <v>successful</v>
      </c>
      <c r="M1306" s="6"/>
      <c r="N1306" s="6"/>
      <c r="O1306" s="6"/>
    </row>
    <row r="1307" spans="1:15" x14ac:dyDescent="0.45">
      <c r="A1307" s="6" t="s">
        <v>8318</v>
      </c>
      <c r="B1307" s="6" t="s">
        <v>8224</v>
      </c>
      <c r="C1307" s="6" t="str">
        <f>VLOOKUP($B1307,'Supplimental Sources'!$I$7:$K$27,2,0)</f>
        <v>United States</v>
      </c>
      <c r="D1307" s="6" t="str">
        <f>VLOOKUP($B1307,'Supplimental Sources'!$I$7:$K$27,3,0)</f>
        <v>United States</v>
      </c>
      <c r="E1307" s="6" t="s">
        <v>8386</v>
      </c>
      <c r="F1307" s="6" t="s">
        <v>8373</v>
      </c>
      <c r="G1307" s="6">
        <v>1293</v>
      </c>
      <c r="H1307" s="29">
        <v>15000</v>
      </c>
      <c r="I1307" s="29">
        <v>15335</v>
      </c>
      <c r="J1307" s="28">
        <v>30.041666666664241</v>
      </c>
      <c r="K1307" s="6">
        <v>120</v>
      </c>
      <c r="L1307" s="6" t="str">
        <f>VLOOKUP($G1307,Data!$A:$F,6,0)</f>
        <v>successful</v>
      </c>
      <c r="M1307" s="6"/>
      <c r="N1307" s="6"/>
      <c r="O1307" s="6"/>
    </row>
    <row r="1308" spans="1:15" x14ac:dyDescent="0.45">
      <c r="A1308" s="6" t="s">
        <v>8318</v>
      </c>
      <c r="B1308" s="6" t="s">
        <v>8225</v>
      </c>
      <c r="C1308" s="6" t="str">
        <f>VLOOKUP($B1308,'Supplimental Sources'!$I$7:$K$27,2,0)</f>
        <v>United Kingdom</v>
      </c>
      <c r="D1308" s="6" t="str">
        <f>VLOOKUP($B1308,'Supplimental Sources'!$I$7:$K$27,3,0)</f>
        <v>United Kingdom</v>
      </c>
      <c r="E1308" s="6" t="s">
        <v>8386</v>
      </c>
      <c r="F1308" s="6" t="s">
        <v>8373</v>
      </c>
      <c r="G1308" s="6">
        <v>1294</v>
      </c>
      <c r="H1308" s="29">
        <v>500</v>
      </c>
      <c r="I1308" s="29">
        <v>610</v>
      </c>
      <c r="J1308" s="28">
        <v>18.00466435184353</v>
      </c>
      <c r="K1308" s="6">
        <v>22</v>
      </c>
      <c r="L1308" s="6" t="str">
        <f>VLOOKUP($G1308,Data!$A:$F,6,0)</f>
        <v>successful</v>
      </c>
      <c r="M1308" s="6"/>
      <c r="N1308" s="6"/>
      <c r="O1308" s="6"/>
    </row>
    <row r="1309" spans="1:15" x14ac:dyDescent="0.45">
      <c r="A1309" s="6" t="s">
        <v>8318</v>
      </c>
      <c r="B1309" s="6" t="s">
        <v>8225</v>
      </c>
      <c r="C1309" s="6" t="str">
        <f>VLOOKUP($B1309,'Supplimental Sources'!$I$7:$K$27,2,0)</f>
        <v>United Kingdom</v>
      </c>
      <c r="D1309" s="6" t="str">
        <f>VLOOKUP($B1309,'Supplimental Sources'!$I$7:$K$27,3,0)</f>
        <v>United Kingdom</v>
      </c>
      <c r="E1309" s="6" t="s">
        <v>8386</v>
      </c>
      <c r="F1309" s="6" t="s">
        <v>8380</v>
      </c>
      <c r="G1309" s="6">
        <v>1295</v>
      </c>
      <c r="H1309" s="29">
        <v>2500</v>
      </c>
      <c r="I1309" s="29">
        <v>2549</v>
      </c>
      <c r="J1309" s="28">
        <v>30.135451388880028</v>
      </c>
      <c r="K1309" s="6">
        <v>64</v>
      </c>
      <c r="L1309" s="6" t="str">
        <f>VLOOKUP($G1309,Data!$A:$F,6,0)</f>
        <v>successful</v>
      </c>
      <c r="M1309" s="6"/>
      <c r="N1309" s="6"/>
      <c r="O1309" s="6"/>
    </row>
    <row r="1310" spans="1:15" x14ac:dyDescent="0.45">
      <c r="A1310" s="6" t="s">
        <v>8318</v>
      </c>
      <c r="B1310" s="6" t="s">
        <v>8225</v>
      </c>
      <c r="C1310" s="6" t="str">
        <f>VLOOKUP($B1310,'Supplimental Sources'!$I$7:$K$27,2,0)</f>
        <v>United Kingdom</v>
      </c>
      <c r="D1310" s="6" t="str">
        <f>VLOOKUP($B1310,'Supplimental Sources'!$I$7:$K$27,3,0)</f>
        <v>United Kingdom</v>
      </c>
      <c r="E1310" s="6" t="s">
        <v>8387</v>
      </c>
      <c r="F1310" s="6" t="s">
        <v>8377</v>
      </c>
      <c r="G1310" s="6">
        <v>1296</v>
      </c>
      <c r="H1310" s="29">
        <v>850</v>
      </c>
      <c r="I1310" s="29">
        <v>1200</v>
      </c>
      <c r="J1310" s="28">
        <v>19.958333333335759</v>
      </c>
      <c r="K1310" s="6">
        <v>23</v>
      </c>
      <c r="L1310" s="6" t="str">
        <f>VLOOKUP($G1310,Data!$A:$F,6,0)</f>
        <v>successful</v>
      </c>
      <c r="M1310" s="6"/>
      <c r="N1310" s="6"/>
      <c r="O1310" s="6"/>
    </row>
    <row r="1311" spans="1:15" x14ac:dyDescent="0.45">
      <c r="A1311" s="6" t="s">
        <v>8318</v>
      </c>
      <c r="B1311" s="6" t="s">
        <v>8224</v>
      </c>
      <c r="C1311" s="6" t="str">
        <f>VLOOKUP($B1311,'Supplimental Sources'!$I$7:$K$27,2,0)</f>
        <v>United States</v>
      </c>
      <c r="D1311" s="6" t="str">
        <f>VLOOKUP($B1311,'Supplimental Sources'!$I$7:$K$27,3,0)</f>
        <v>United States</v>
      </c>
      <c r="E1311" s="6" t="s">
        <v>8387</v>
      </c>
      <c r="F1311" s="6" t="s">
        <v>8379</v>
      </c>
      <c r="G1311" s="6">
        <v>1297</v>
      </c>
      <c r="H1311" s="29">
        <v>20000</v>
      </c>
      <c r="I1311" s="29">
        <v>21905</v>
      </c>
      <c r="J1311" s="28">
        <v>30</v>
      </c>
      <c r="K1311" s="6">
        <v>238</v>
      </c>
      <c r="L1311" s="6" t="str">
        <f>VLOOKUP($G1311,Data!$A:$F,6,0)</f>
        <v>successful</v>
      </c>
      <c r="M1311" s="6"/>
      <c r="N1311" s="6"/>
      <c r="O1311" s="6"/>
    </row>
    <row r="1312" spans="1:15" x14ac:dyDescent="0.45">
      <c r="A1312" s="6" t="s">
        <v>8318</v>
      </c>
      <c r="B1312" s="6" t="s">
        <v>8225</v>
      </c>
      <c r="C1312" s="6" t="str">
        <f>VLOOKUP($B1312,'Supplimental Sources'!$I$7:$K$27,2,0)</f>
        <v>United Kingdom</v>
      </c>
      <c r="D1312" s="6" t="str">
        <f>VLOOKUP($B1312,'Supplimental Sources'!$I$7:$K$27,3,0)</f>
        <v>United Kingdom</v>
      </c>
      <c r="E1312" s="6" t="s">
        <v>8387</v>
      </c>
      <c r="F1312" s="6" t="s">
        <v>8378</v>
      </c>
      <c r="G1312" s="6">
        <v>1298</v>
      </c>
      <c r="H1312" s="29">
        <v>2000</v>
      </c>
      <c r="I1312" s="29">
        <v>2093</v>
      </c>
      <c r="J1312" s="28">
        <v>30</v>
      </c>
      <c r="K1312" s="6">
        <v>33</v>
      </c>
      <c r="L1312" s="6" t="str">
        <f>VLOOKUP($G1312,Data!$A:$F,6,0)</f>
        <v>successful</v>
      </c>
      <c r="M1312" s="6"/>
      <c r="N1312" s="6"/>
      <c r="O1312" s="6"/>
    </row>
    <row r="1313" spans="1:15" x14ac:dyDescent="0.45">
      <c r="A1313" s="6" t="s">
        <v>8318</v>
      </c>
      <c r="B1313" s="6" t="s">
        <v>8224</v>
      </c>
      <c r="C1313" s="6" t="str">
        <f>VLOOKUP($B1313,'Supplimental Sources'!$I$7:$K$27,2,0)</f>
        <v>United States</v>
      </c>
      <c r="D1313" s="6" t="str">
        <f>VLOOKUP($B1313,'Supplimental Sources'!$I$7:$K$27,3,0)</f>
        <v>United States</v>
      </c>
      <c r="E1313" s="6" t="s">
        <v>8386</v>
      </c>
      <c r="F1313" s="6" t="s">
        <v>8380</v>
      </c>
      <c r="G1313" s="6">
        <v>1299</v>
      </c>
      <c r="H1313" s="29">
        <v>3500</v>
      </c>
      <c r="I1313" s="29">
        <v>4340</v>
      </c>
      <c r="J1313" s="28">
        <v>30</v>
      </c>
      <c r="K1313" s="6">
        <v>32</v>
      </c>
      <c r="L1313" s="6" t="str">
        <f>VLOOKUP($G1313,Data!$A:$F,6,0)</f>
        <v>successful</v>
      </c>
      <c r="M1313" s="6"/>
      <c r="N1313" s="6"/>
      <c r="O1313" s="6"/>
    </row>
    <row r="1314" spans="1:15" x14ac:dyDescent="0.45">
      <c r="A1314" s="6" t="s">
        <v>8318</v>
      </c>
      <c r="B1314" s="6" t="s">
        <v>8224</v>
      </c>
      <c r="C1314" s="6" t="str">
        <f>VLOOKUP($B1314,'Supplimental Sources'!$I$7:$K$27,2,0)</f>
        <v>United States</v>
      </c>
      <c r="D1314" s="6" t="str">
        <f>VLOOKUP($B1314,'Supplimental Sources'!$I$7:$K$27,3,0)</f>
        <v>United States</v>
      </c>
      <c r="E1314" s="6" t="s">
        <v>8387</v>
      </c>
      <c r="F1314" s="6" t="s">
        <v>8379</v>
      </c>
      <c r="G1314" s="6">
        <v>1300</v>
      </c>
      <c r="H1314" s="29">
        <v>3000</v>
      </c>
      <c r="I1314" s="29">
        <v>4050</v>
      </c>
      <c r="J1314" s="28">
        <v>39.114374999997381</v>
      </c>
      <c r="K1314" s="6">
        <v>24</v>
      </c>
      <c r="L1314" s="6" t="str">
        <f>VLOOKUP($G1314,Data!$A:$F,6,0)</f>
        <v>successful</v>
      </c>
      <c r="M1314" s="6"/>
      <c r="N1314" s="6"/>
      <c r="O1314" s="6"/>
    </row>
    <row r="1315" spans="1:15" x14ac:dyDescent="0.45">
      <c r="A1315" s="6" t="s">
        <v>8318</v>
      </c>
      <c r="B1315" s="6" t="s">
        <v>8224</v>
      </c>
      <c r="C1315" s="6" t="str">
        <f>VLOOKUP($B1315,'Supplimental Sources'!$I$7:$K$27,2,0)</f>
        <v>United States</v>
      </c>
      <c r="D1315" s="6" t="str">
        <f>VLOOKUP($B1315,'Supplimental Sources'!$I$7:$K$27,3,0)</f>
        <v>United States</v>
      </c>
      <c r="E1315" s="6" t="s">
        <v>8386</v>
      </c>
      <c r="F1315" s="6" t="s">
        <v>8370</v>
      </c>
      <c r="G1315" s="6">
        <v>1301</v>
      </c>
      <c r="H1315" s="29">
        <v>2000</v>
      </c>
      <c r="I1315" s="29">
        <v>2055</v>
      </c>
      <c r="J1315" s="28">
        <v>10.375254629630945</v>
      </c>
      <c r="K1315" s="6">
        <v>29</v>
      </c>
      <c r="L1315" s="6" t="str">
        <f>VLOOKUP($G1315,Data!$A:$F,6,0)</f>
        <v>successful</v>
      </c>
      <c r="M1315" s="6"/>
      <c r="N1315" s="6"/>
      <c r="O1315" s="6"/>
    </row>
    <row r="1316" spans="1:15" x14ac:dyDescent="0.45">
      <c r="A1316" s="6" t="s">
        <v>8318</v>
      </c>
      <c r="B1316" s="6" t="s">
        <v>8224</v>
      </c>
      <c r="C1316" s="6" t="str">
        <f>VLOOKUP($B1316,'Supplimental Sources'!$I$7:$K$27,2,0)</f>
        <v>United States</v>
      </c>
      <c r="D1316" s="6" t="str">
        <f>VLOOKUP($B1316,'Supplimental Sources'!$I$7:$K$27,3,0)</f>
        <v>United States</v>
      </c>
      <c r="E1316" s="6" t="s">
        <v>8387</v>
      </c>
      <c r="F1316" s="6" t="s">
        <v>8373</v>
      </c>
      <c r="G1316" s="6">
        <v>1302</v>
      </c>
      <c r="H1316" s="29">
        <v>2500</v>
      </c>
      <c r="I1316" s="29">
        <v>2500</v>
      </c>
      <c r="J1316" s="28">
        <v>30.041666666664241</v>
      </c>
      <c r="K1316" s="6">
        <v>50</v>
      </c>
      <c r="L1316" s="6" t="str">
        <f>VLOOKUP($G1316,Data!$A:$F,6,0)</f>
        <v>successful</v>
      </c>
      <c r="M1316" s="6"/>
      <c r="N1316" s="6"/>
      <c r="O1316" s="6"/>
    </row>
    <row r="1317" spans="1:15" x14ac:dyDescent="0.45">
      <c r="A1317" s="6" t="s">
        <v>8318</v>
      </c>
      <c r="B1317" s="6" t="s">
        <v>8225</v>
      </c>
      <c r="C1317" s="6" t="str">
        <f>VLOOKUP($B1317,'Supplimental Sources'!$I$7:$K$27,2,0)</f>
        <v>United Kingdom</v>
      </c>
      <c r="D1317" s="6" t="str">
        <f>VLOOKUP($B1317,'Supplimental Sources'!$I$7:$K$27,3,0)</f>
        <v>United Kingdom</v>
      </c>
      <c r="E1317" s="6" t="s">
        <v>8387</v>
      </c>
      <c r="F1317" s="6" t="s">
        <v>8370</v>
      </c>
      <c r="G1317" s="6">
        <v>1303</v>
      </c>
      <c r="H1317" s="29">
        <v>3500</v>
      </c>
      <c r="I1317" s="29">
        <v>4559.13</v>
      </c>
      <c r="J1317" s="28">
        <v>16.017129629624833</v>
      </c>
      <c r="K1317" s="6">
        <v>108</v>
      </c>
      <c r="L1317" s="6" t="str">
        <f>VLOOKUP($G1317,Data!$A:$F,6,0)</f>
        <v>successful</v>
      </c>
      <c r="M1317" s="6"/>
      <c r="N1317" s="6"/>
      <c r="O1317" s="6"/>
    </row>
    <row r="1318" spans="1:15" x14ac:dyDescent="0.45">
      <c r="A1318" s="6" t="s">
        <v>8321</v>
      </c>
      <c r="B1318" s="6" t="s">
        <v>8225</v>
      </c>
      <c r="C1318" s="6" t="str">
        <f>VLOOKUP($B1318,'Supplimental Sources'!$I$7:$K$27,2,0)</f>
        <v>United Kingdom</v>
      </c>
      <c r="D1318" s="6" t="str">
        <f>VLOOKUP($B1318,'Supplimental Sources'!$I$7:$K$27,3,0)</f>
        <v>United Kingdom</v>
      </c>
      <c r="E1318" s="6" t="s">
        <v>8388</v>
      </c>
      <c r="F1318" s="6" t="s">
        <v>8376</v>
      </c>
      <c r="G1318" s="6">
        <v>1304</v>
      </c>
      <c r="H1318" s="29">
        <v>40000</v>
      </c>
      <c r="I1318" s="29">
        <v>15851</v>
      </c>
      <c r="J1318" s="28">
        <v>59.958333333328483</v>
      </c>
      <c r="K1318" s="6">
        <v>104</v>
      </c>
      <c r="M1318" s="6"/>
      <c r="N1318" s="6" t="str">
        <f>VLOOKUP($G1318,Data!$A:$F,6,0)</f>
        <v>canceled</v>
      </c>
      <c r="O1318" s="6"/>
    </row>
    <row r="1319" spans="1:15" x14ac:dyDescent="0.45">
      <c r="A1319" s="6" t="s">
        <v>8321</v>
      </c>
      <c r="B1319" s="6" t="s">
        <v>8224</v>
      </c>
      <c r="C1319" s="6" t="str">
        <f>VLOOKUP($B1319,'Supplimental Sources'!$I$7:$K$27,2,0)</f>
        <v>United States</v>
      </c>
      <c r="D1319" s="6" t="str">
        <f>VLOOKUP($B1319,'Supplimental Sources'!$I$7:$K$27,3,0)</f>
        <v>United States</v>
      </c>
      <c r="E1319" s="6" t="s">
        <v>8387</v>
      </c>
      <c r="F1319" s="6" t="s">
        <v>8380</v>
      </c>
      <c r="G1319" s="6">
        <v>1305</v>
      </c>
      <c r="H1319" s="29">
        <v>30000</v>
      </c>
      <c r="I1319" s="29">
        <v>7793</v>
      </c>
      <c r="J1319" s="28">
        <v>29.063564814816345</v>
      </c>
      <c r="K1319" s="6">
        <v>86</v>
      </c>
      <c r="M1319" s="6"/>
      <c r="N1319" s="6" t="str">
        <f>VLOOKUP($G1319,Data!$A:$F,6,0)</f>
        <v>canceled</v>
      </c>
      <c r="O1319" s="6"/>
    </row>
    <row r="1320" spans="1:15" x14ac:dyDescent="0.45">
      <c r="A1320" s="6" t="s">
        <v>8321</v>
      </c>
      <c r="B1320" s="6" t="s">
        <v>8224</v>
      </c>
      <c r="C1320" s="6" t="str">
        <f>VLOOKUP($B1320,'Supplimental Sources'!$I$7:$K$27,2,0)</f>
        <v>United States</v>
      </c>
      <c r="D1320" s="6" t="str">
        <f>VLOOKUP($B1320,'Supplimental Sources'!$I$7:$K$27,3,0)</f>
        <v>United States</v>
      </c>
      <c r="E1320" s="6" t="s">
        <v>8385</v>
      </c>
      <c r="F1320" s="6" t="s">
        <v>8374</v>
      </c>
      <c r="G1320" s="6">
        <v>1306</v>
      </c>
      <c r="H1320" s="29">
        <v>110000</v>
      </c>
      <c r="I1320" s="29">
        <v>71771</v>
      </c>
      <c r="J1320" s="28">
        <v>30</v>
      </c>
      <c r="K1320" s="6">
        <v>356</v>
      </c>
      <c r="M1320" s="6"/>
      <c r="N1320" s="6" t="str">
        <f>VLOOKUP($G1320,Data!$A:$F,6,0)</f>
        <v>canceled</v>
      </c>
      <c r="O1320" s="6"/>
    </row>
    <row r="1321" spans="1:15" x14ac:dyDescent="0.45">
      <c r="A1321" s="6" t="s">
        <v>8321</v>
      </c>
      <c r="B1321" s="6" t="s">
        <v>8224</v>
      </c>
      <c r="C1321" s="6" t="str">
        <f>VLOOKUP($B1321,'Supplimental Sources'!$I$7:$K$27,2,0)</f>
        <v>United States</v>
      </c>
      <c r="D1321" s="6" t="str">
        <f>VLOOKUP($B1321,'Supplimental Sources'!$I$7:$K$27,3,0)</f>
        <v>United States</v>
      </c>
      <c r="E1321" s="6" t="s">
        <v>8387</v>
      </c>
      <c r="F1321" s="6" t="s">
        <v>8376</v>
      </c>
      <c r="G1321" s="6">
        <v>1307</v>
      </c>
      <c r="H1321" s="29">
        <v>50000</v>
      </c>
      <c r="I1321" s="29">
        <v>5757</v>
      </c>
      <c r="J1321" s="28">
        <v>30</v>
      </c>
      <c r="K1321" s="6">
        <v>45</v>
      </c>
      <c r="M1321" s="6"/>
      <c r="N1321" s="6" t="str">
        <f>VLOOKUP($G1321,Data!$A:$F,6,0)</f>
        <v>canceled</v>
      </c>
      <c r="O1321" s="6"/>
    </row>
    <row r="1322" spans="1:15" x14ac:dyDescent="0.45">
      <c r="A1322" s="6" t="s">
        <v>8321</v>
      </c>
      <c r="B1322" s="6" t="s">
        <v>8224</v>
      </c>
      <c r="C1322" s="6" t="str">
        <f>VLOOKUP($B1322,'Supplimental Sources'!$I$7:$K$27,2,0)</f>
        <v>United States</v>
      </c>
      <c r="D1322" s="6" t="str">
        <f>VLOOKUP($B1322,'Supplimental Sources'!$I$7:$K$27,3,0)</f>
        <v>United States</v>
      </c>
      <c r="E1322" s="6" t="s">
        <v>8387</v>
      </c>
      <c r="F1322" s="6" t="s">
        <v>8371</v>
      </c>
      <c r="G1322" s="6">
        <v>1308</v>
      </c>
      <c r="H1322" s="29">
        <v>10000</v>
      </c>
      <c r="I1322" s="29">
        <v>1136</v>
      </c>
      <c r="J1322" s="28">
        <v>40</v>
      </c>
      <c r="K1322" s="6">
        <v>38</v>
      </c>
      <c r="M1322" s="6"/>
      <c r="N1322" s="6" t="str">
        <f>VLOOKUP($G1322,Data!$A:$F,6,0)</f>
        <v>canceled</v>
      </c>
      <c r="O1322" s="6"/>
    </row>
    <row r="1323" spans="1:15" x14ac:dyDescent="0.45">
      <c r="A1323" s="6" t="s">
        <v>8321</v>
      </c>
      <c r="B1323" s="6" t="s">
        <v>8224</v>
      </c>
      <c r="C1323" s="6" t="str">
        <f>VLOOKUP($B1323,'Supplimental Sources'!$I$7:$K$27,2,0)</f>
        <v>United States</v>
      </c>
      <c r="D1323" s="6" t="str">
        <f>VLOOKUP($B1323,'Supplimental Sources'!$I$7:$K$27,3,0)</f>
        <v>United States</v>
      </c>
      <c r="E1323" s="6" t="s">
        <v>8386</v>
      </c>
      <c r="F1323" s="6" t="s">
        <v>8372</v>
      </c>
      <c r="G1323" s="6">
        <v>1309</v>
      </c>
      <c r="H1323" s="29">
        <v>11500</v>
      </c>
      <c r="I1323" s="29">
        <v>12879</v>
      </c>
      <c r="J1323" s="28">
        <v>35</v>
      </c>
      <c r="K1323" s="6">
        <v>35</v>
      </c>
      <c r="M1323" s="6"/>
      <c r="N1323" s="6" t="str">
        <f>VLOOKUP($G1323,Data!$A:$F,6,0)</f>
        <v>canceled</v>
      </c>
      <c r="O1323" s="6"/>
    </row>
    <row r="1324" spans="1:15" x14ac:dyDescent="0.45">
      <c r="A1324" s="6" t="s">
        <v>8321</v>
      </c>
      <c r="B1324" s="6" t="s">
        <v>8224</v>
      </c>
      <c r="C1324" s="6" t="str">
        <f>VLOOKUP($B1324,'Supplimental Sources'!$I$7:$K$27,2,0)</f>
        <v>United States</v>
      </c>
      <c r="D1324" s="6" t="str">
        <f>VLOOKUP($B1324,'Supplimental Sources'!$I$7:$K$27,3,0)</f>
        <v>United States</v>
      </c>
      <c r="E1324" s="6" t="s">
        <v>8387</v>
      </c>
      <c r="F1324" s="6" t="s">
        <v>8370</v>
      </c>
      <c r="G1324" s="6">
        <v>1310</v>
      </c>
      <c r="H1324" s="29">
        <v>20000</v>
      </c>
      <c r="I1324" s="29">
        <v>3100</v>
      </c>
      <c r="J1324" s="28">
        <v>45</v>
      </c>
      <c r="K1324" s="6">
        <v>24</v>
      </c>
      <c r="M1324" s="6"/>
      <c r="N1324" s="6" t="str">
        <f>VLOOKUP($G1324,Data!$A:$F,6,0)</f>
        <v>canceled</v>
      </c>
      <c r="O1324" s="6"/>
    </row>
    <row r="1325" spans="1:15" x14ac:dyDescent="0.45">
      <c r="A1325" s="6" t="s">
        <v>8321</v>
      </c>
      <c r="B1325" s="6" t="s">
        <v>8224</v>
      </c>
      <c r="C1325" s="6" t="str">
        <f>VLOOKUP($B1325,'Supplimental Sources'!$I$7:$K$27,2,0)</f>
        <v>United States</v>
      </c>
      <c r="D1325" s="6" t="str">
        <f>VLOOKUP($B1325,'Supplimental Sources'!$I$7:$K$27,3,0)</f>
        <v>United States</v>
      </c>
      <c r="E1325" s="6" t="s">
        <v>8387</v>
      </c>
      <c r="F1325" s="6" t="s">
        <v>8373</v>
      </c>
      <c r="G1325" s="6">
        <v>1311</v>
      </c>
      <c r="H1325" s="29">
        <v>250000</v>
      </c>
      <c r="I1325" s="29">
        <v>80070</v>
      </c>
      <c r="J1325" s="28">
        <v>35.041666666671517</v>
      </c>
      <c r="K1325" s="6">
        <v>100</v>
      </c>
      <c r="M1325" s="6"/>
      <c r="N1325" s="6" t="str">
        <f>VLOOKUP($G1325,Data!$A:$F,6,0)</f>
        <v>canceled</v>
      </c>
      <c r="O1325" s="6"/>
    </row>
    <row r="1326" spans="1:15" x14ac:dyDescent="0.45">
      <c r="A1326" s="6" t="s">
        <v>8321</v>
      </c>
      <c r="B1326" s="6" t="s">
        <v>8224</v>
      </c>
      <c r="C1326" s="6" t="str">
        <f>VLOOKUP($B1326,'Supplimental Sources'!$I$7:$K$27,2,0)</f>
        <v>United States</v>
      </c>
      <c r="D1326" s="6" t="str">
        <f>VLOOKUP($B1326,'Supplimental Sources'!$I$7:$K$27,3,0)</f>
        <v>United States</v>
      </c>
      <c r="E1326" s="6" t="s">
        <v>8386</v>
      </c>
      <c r="F1326" s="6" t="s">
        <v>8378</v>
      </c>
      <c r="G1326" s="6">
        <v>1312</v>
      </c>
      <c r="H1326" s="29">
        <v>4600</v>
      </c>
      <c r="I1326" s="29">
        <v>28</v>
      </c>
      <c r="J1326" s="28">
        <v>30</v>
      </c>
      <c r="K1326" s="6">
        <v>1</v>
      </c>
      <c r="M1326" s="6"/>
      <c r="N1326" s="6" t="str">
        <f>VLOOKUP($G1326,Data!$A:$F,6,0)</f>
        <v>canceled</v>
      </c>
      <c r="O1326" s="6"/>
    </row>
    <row r="1327" spans="1:15" x14ac:dyDescent="0.45">
      <c r="A1327" s="6" t="s">
        <v>8321</v>
      </c>
      <c r="B1327" s="6" t="s">
        <v>8224</v>
      </c>
      <c r="C1327" s="6" t="str">
        <f>VLOOKUP($B1327,'Supplimental Sources'!$I$7:$K$27,2,0)</f>
        <v>United States</v>
      </c>
      <c r="D1327" s="6" t="str">
        <f>VLOOKUP($B1327,'Supplimental Sources'!$I$7:$K$27,3,0)</f>
        <v>United States</v>
      </c>
      <c r="E1327" s="6" t="s">
        <v>8387</v>
      </c>
      <c r="F1327" s="6" t="s">
        <v>8377</v>
      </c>
      <c r="G1327" s="6">
        <v>1313</v>
      </c>
      <c r="H1327" s="29">
        <v>40000</v>
      </c>
      <c r="I1327" s="29">
        <v>12446</v>
      </c>
      <c r="J1327" s="28">
        <v>30</v>
      </c>
      <c r="K1327" s="6">
        <v>122</v>
      </c>
      <c r="M1327" s="6"/>
      <c r="N1327" s="6" t="str">
        <f>VLOOKUP($G1327,Data!$A:$F,6,0)</f>
        <v>canceled</v>
      </c>
      <c r="O1327" s="6"/>
    </row>
    <row r="1328" spans="1:15" x14ac:dyDescent="0.45">
      <c r="A1328" s="6" t="s">
        <v>8321</v>
      </c>
      <c r="B1328" s="6" t="s">
        <v>8224</v>
      </c>
      <c r="C1328" s="6" t="str">
        <f>VLOOKUP($B1328,'Supplimental Sources'!$I$7:$K$27,2,0)</f>
        <v>United States</v>
      </c>
      <c r="D1328" s="6" t="str">
        <f>VLOOKUP($B1328,'Supplimental Sources'!$I$7:$K$27,3,0)</f>
        <v>United States</v>
      </c>
      <c r="E1328" s="6" t="s">
        <v>8387</v>
      </c>
      <c r="F1328" s="6" t="s">
        <v>8371</v>
      </c>
      <c r="G1328" s="6">
        <v>1314</v>
      </c>
      <c r="H1328" s="29">
        <v>180000</v>
      </c>
      <c r="I1328" s="29">
        <v>2028</v>
      </c>
      <c r="J1328" s="28">
        <v>60</v>
      </c>
      <c r="K1328" s="6">
        <v>11</v>
      </c>
      <c r="M1328" s="6"/>
      <c r="N1328" s="6" t="str">
        <f>VLOOKUP($G1328,Data!$A:$F,6,0)</f>
        <v>canceled</v>
      </c>
      <c r="O1328" s="6"/>
    </row>
    <row r="1329" spans="1:15" x14ac:dyDescent="0.45">
      <c r="A1329" s="6" t="s">
        <v>8321</v>
      </c>
      <c r="B1329" s="6" t="s">
        <v>8224</v>
      </c>
      <c r="C1329" s="6" t="str">
        <f>VLOOKUP($B1329,'Supplimental Sources'!$I$7:$K$27,2,0)</f>
        <v>United States</v>
      </c>
      <c r="D1329" s="6" t="str">
        <f>VLOOKUP($B1329,'Supplimental Sources'!$I$7:$K$27,3,0)</f>
        <v>United States</v>
      </c>
      <c r="E1329" s="6" t="s">
        <v>8386</v>
      </c>
      <c r="F1329" s="6" t="s">
        <v>8373</v>
      </c>
      <c r="G1329" s="6">
        <v>1315</v>
      </c>
      <c r="H1329" s="29">
        <v>100000</v>
      </c>
      <c r="I1329" s="29">
        <v>40404</v>
      </c>
      <c r="J1329" s="28">
        <v>35.543425925934571</v>
      </c>
      <c r="K1329" s="6">
        <v>248</v>
      </c>
      <c r="M1329" s="6"/>
      <c r="N1329" s="6" t="str">
        <f>VLOOKUP($G1329,Data!$A:$F,6,0)</f>
        <v>canceled</v>
      </c>
      <c r="O1329" s="6"/>
    </row>
    <row r="1330" spans="1:15" x14ac:dyDescent="0.45">
      <c r="A1330" s="6" t="s">
        <v>8321</v>
      </c>
      <c r="B1330" s="6" t="s">
        <v>8224</v>
      </c>
      <c r="C1330" s="6" t="str">
        <f>VLOOKUP($B1330,'Supplimental Sources'!$I$7:$K$27,2,0)</f>
        <v>United States</v>
      </c>
      <c r="D1330" s="6" t="str">
        <f>VLOOKUP($B1330,'Supplimental Sources'!$I$7:$K$27,3,0)</f>
        <v>United States</v>
      </c>
      <c r="E1330" s="6" t="s">
        <v>8387</v>
      </c>
      <c r="F1330" s="6" t="s">
        <v>8376</v>
      </c>
      <c r="G1330" s="6">
        <v>1316</v>
      </c>
      <c r="H1330" s="29">
        <v>75000</v>
      </c>
      <c r="I1330" s="29">
        <v>1</v>
      </c>
      <c r="J1330" s="28">
        <v>35</v>
      </c>
      <c r="K1330" s="6">
        <v>1</v>
      </c>
      <c r="M1330" s="6"/>
      <c r="N1330" s="6" t="str">
        <f>VLOOKUP($G1330,Data!$A:$F,6,0)</f>
        <v>canceled</v>
      </c>
      <c r="O1330" s="6"/>
    </row>
    <row r="1331" spans="1:15" x14ac:dyDescent="0.45">
      <c r="A1331" s="6" t="s">
        <v>8321</v>
      </c>
      <c r="B1331" s="6" t="s">
        <v>8232</v>
      </c>
      <c r="C1331" s="6" t="str">
        <f>VLOOKUP($B1331,'Supplimental Sources'!$I$7:$K$27,2,0)</f>
        <v>Denmark</v>
      </c>
      <c r="D1331" s="6" t="str">
        <f>VLOOKUP($B1331,'Supplimental Sources'!$I$7:$K$27,3,0)</f>
        <v>European Union</v>
      </c>
      <c r="E1331" s="6" t="s">
        <v>8387</v>
      </c>
      <c r="F1331" s="6" t="s">
        <v>8369</v>
      </c>
      <c r="G1331" s="6">
        <v>1317</v>
      </c>
      <c r="H1331" s="29">
        <v>200000</v>
      </c>
      <c r="I1331" s="29">
        <v>11467</v>
      </c>
      <c r="J1331" s="28">
        <v>52.347847222219571</v>
      </c>
      <c r="K1331" s="6">
        <v>19</v>
      </c>
      <c r="M1331" s="6"/>
      <c r="N1331" s="6" t="str">
        <f>VLOOKUP($G1331,Data!$A:$F,6,0)</f>
        <v>canceled</v>
      </c>
      <c r="O1331" s="6"/>
    </row>
    <row r="1332" spans="1:15" x14ac:dyDescent="0.45">
      <c r="A1332" s="6" t="s">
        <v>8321</v>
      </c>
      <c r="B1332" s="6" t="s">
        <v>8224</v>
      </c>
      <c r="C1332" s="6" t="str">
        <f>VLOOKUP($B1332,'Supplimental Sources'!$I$7:$K$27,2,0)</f>
        <v>United States</v>
      </c>
      <c r="D1332" s="6" t="str">
        <f>VLOOKUP($B1332,'Supplimental Sources'!$I$7:$K$27,3,0)</f>
        <v>United States</v>
      </c>
      <c r="E1332" s="6" t="s">
        <v>8385</v>
      </c>
      <c r="F1332" s="6" t="s">
        <v>8381</v>
      </c>
      <c r="G1332" s="6">
        <v>1318</v>
      </c>
      <c r="H1332" s="29">
        <v>40000</v>
      </c>
      <c r="I1332" s="29">
        <v>6130</v>
      </c>
      <c r="J1332" s="28">
        <v>30</v>
      </c>
      <c r="K1332" s="6">
        <v>135</v>
      </c>
      <c r="M1332" s="6"/>
      <c r="N1332" s="6" t="str">
        <f>VLOOKUP($G1332,Data!$A:$F,6,0)</f>
        <v>canceled</v>
      </c>
      <c r="O1332" s="6"/>
    </row>
    <row r="1333" spans="1:15" x14ac:dyDescent="0.45">
      <c r="A1333" s="6" t="s">
        <v>8321</v>
      </c>
      <c r="B1333" s="6" t="s">
        <v>8225</v>
      </c>
      <c r="C1333" s="6" t="str">
        <f>VLOOKUP($B1333,'Supplimental Sources'!$I$7:$K$27,2,0)</f>
        <v>United Kingdom</v>
      </c>
      <c r="D1333" s="6" t="str">
        <f>VLOOKUP($B1333,'Supplimental Sources'!$I$7:$K$27,3,0)</f>
        <v>United Kingdom</v>
      </c>
      <c r="E1333" s="6" t="s">
        <v>8385</v>
      </c>
      <c r="F1333" s="6" t="s">
        <v>8380</v>
      </c>
      <c r="G1333" s="6">
        <v>1319</v>
      </c>
      <c r="H1333" s="29">
        <v>5800</v>
      </c>
      <c r="I1333" s="29">
        <v>876</v>
      </c>
      <c r="J1333" s="28">
        <v>14.854571759256942</v>
      </c>
      <c r="K1333" s="6">
        <v>9</v>
      </c>
      <c r="M1333" s="6"/>
      <c r="N1333" s="6" t="str">
        <f>VLOOKUP($G1333,Data!$A:$F,6,0)</f>
        <v>canceled</v>
      </c>
      <c r="O1333" s="6"/>
    </row>
    <row r="1334" spans="1:15" x14ac:dyDescent="0.45">
      <c r="A1334" s="6" t="s">
        <v>8321</v>
      </c>
      <c r="B1334" s="6" t="s">
        <v>8233</v>
      </c>
      <c r="C1334" s="6" t="str">
        <f>VLOOKUP($B1334,'Supplimental Sources'!$I$7:$K$27,2,0)</f>
        <v>Netherlands</v>
      </c>
      <c r="D1334" s="6" t="str">
        <f>VLOOKUP($B1334,'Supplimental Sources'!$I$7:$K$27,3,0)</f>
        <v>European Union</v>
      </c>
      <c r="E1334" s="6" t="s">
        <v>8387</v>
      </c>
      <c r="F1334" s="6" t="s">
        <v>8381</v>
      </c>
      <c r="G1334" s="6">
        <v>1320</v>
      </c>
      <c r="H1334" s="29">
        <v>100000</v>
      </c>
      <c r="I1334" s="29">
        <v>503</v>
      </c>
      <c r="J1334" s="28">
        <v>29.267986111110076</v>
      </c>
      <c r="K1334" s="6">
        <v>3</v>
      </c>
      <c r="M1334" s="6"/>
      <c r="N1334" s="6" t="str">
        <f>VLOOKUP($G1334,Data!$A:$F,6,0)</f>
        <v>canceled</v>
      </c>
      <c r="O1334" s="6"/>
    </row>
    <row r="1335" spans="1:15" x14ac:dyDescent="0.45">
      <c r="A1335" s="6" t="s">
        <v>8321</v>
      </c>
      <c r="B1335" s="6" t="s">
        <v>8235</v>
      </c>
      <c r="C1335" s="6" t="str">
        <f>VLOOKUP($B1335,'Supplimental Sources'!$I$7:$K$27,2,0)</f>
        <v>Sweden</v>
      </c>
      <c r="D1335" s="6" t="str">
        <f>VLOOKUP($B1335,'Supplimental Sources'!$I$7:$K$27,3,0)</f>
        <v>European Union</v>
      </c>
      <c r="E1335" s="6" t="s">
        <v>8387</v>
      </c>
      <c r="F1335" s="6" t="s">
        <v>8374</v>
      </c>
      <c r="G1335" s="6">
        <v>1321</v>
      </c>
      <c r="H1335" s="29">
        <v>462000</v>
      </c>
      <c r="I1335" s="29">
        <v>6019</v>
      </c>
      <c r="J1335" s="28">
        <v>30</v>
      </c>
      <c r="K1335" s="6">
        <v>7</v>
      </c>
      <c r="M1335" s="6"/>
      <c r="N1335" s="6" t="str">
        <f>VLOOKUP($G1335,Data!$A:$F,6,0)</f>
        <v>canceled</v>
      </c>
      <c r="O1335" s="6"/>
    </row>
    <row r="1336" spans="1:15" x14ac:dyDescent="0.45">
      <c r="A1336" s="6" t="s">
        <v>8321</v>
      </c>
      <c r="B1336" s="6" t="s">
        <v>8225</v>
      </c>
      <c r="C1336" s="6" t="str">
        <f>VLOOKUP($B1336,'Supplimental Sources'!$I$7:$K$27,2,0)</f>
        <v>United Kingdom</v>
      </c>
      <c r="D1336" s="6" t="str">
        <f>VLOOKUP($B1336,'Supplimental Sources'!$I$7:$K$27,3,0)</f>
        <v>United Kingdom</v>
      </c>
      <c r="E1336" s="6" t="s">
        <v>8386</v>
      </c>
      <c r="F1336" s="6" t="s">
        <v>8379</v>
      </c>
      <c r="G1336" s="6">
        <v>1322</v>
      </c>
      <c r="H1336" s="29">
        <v>35000</v>
      </c>
      <c r="I1336" s="29">
        <v>106</v>
      </c>
      <c r="J1336" s="28">
        <v>30</v>
      </c>
      <c r="K1336" s="6">
        <v>4</v>
      </c>
      <c r="M1336" s="6"/>
      <c r="N1336" s="6" t="str">
        <f>VLOOKUP($G1336,Data!$A:$F,6,0)</f>
        <v>canceled</v>
      </c>
      <c r="O1336" s="6"/>
    </row>
    <row r="1337" spans="1:15" x14ac:dyDescent="0.45">
      <c r="A1337" s="6" t="s">
        <v>8321</v>
      </c>
      <c r="B1337" s="6" t="s">
        <v>8224</v>
      </c>
      <c r="C1337" s="6" t="str">
        <f>VLOOKUP($B1337,'Supplimental Sources'!$I$7:$K$27,2,0)</f>
        <v>United States</v>
      </c>
      <c r="D1337" s="6" t="str">
        <f>VLOOKUP($B1337,'Supplimental Sources'!$I$7:$K$27,3,0)</f>
        <v>United States</v>
      </c>
      <c r="E1337" s="6" t="s">
        <v>8387</v>
      </c>
      <c r="F1337" s="6" t="s">
        <v>8378</v>
      </c>
      <c r="G1337" s="6">
        <v>1323</v>
      </c>
      <c r="H1337" s="29">
        <v>15000</v>
      </c>
      <c r="I1337" s="29">
        <v>1332</v>
      </c>
      <c r="J1337" s="28">
        <v>34.589745370372839</v>
      </c>
      <c r="K1337" s="6">
        <v>44</v>
      </c>
      <c r="M1337" s="6"/>
      <c r="N1337" s="6" t="str">
        <f>VLOOKUP($G1337,Data!$A:$F,6,0)</f>
        <v>canceled</v>
      </c>
      <c r="O1337" s="6"/>
    </row>
    <row r="1338" spans="1:15" x14ac:dyDescent="0.45">
      <c r="A1338" s="6" t="s">
        <v>8321</v>
      </c>
      <c r="B1338" s="6" t="s">
        <v>8224</v>
      </c>
      <c r="C1338" s="6" t="str">
        <f>VLOOKUP($B1338,'Supplimental Sources'!$I$7:$K$27,2,0)</f>
        <v>United States</v>
      </c>
      <c r="D1338" s="6" t="str">
        <f>VLOOKUP($B1338,'Supplimental Sources'!$I$7:$K$27,3,0)</f>
        <v>United States</v>
      </c>
      <c r="E1338" s="6" t="s">
        <v>8387</v>
      </c>
      <c r="F1338" s="6" t="s">
        <v>8372</v>
      </c>
      <c r="G1338" s="6">
        <v>1324</v>
      </c>
      <c r="H1338" s="29">
        <v>50000</v>
      </c>
      <c r="I1338" s="29">
        <v>4920</v>
      </c>
      <c r="J1338" s="28">
        <v>30</v>
      </c>
      <c r="K1338" s="6">
        <v>90</v>
      </c>
      <c r="M1338" s="6"/>
      <c r="N1338" s="6" t="str">
        <f>VLOOKUP($G1338,Data!$A:$F,6,0)</f>
        <v>canceled</v>
      </c>
      <c r="O1338" s="6"/>
    </row>
    <row r="1339" spans="1:15" x14ac:dyDescent="0.45">
      <c r="A1339" s="6" t="s">
        <v>8321</v>
      </c>
      <c r="B1339" s="6" t="s">
        <v>8224</v>
      </c>
      <c r="C1339" s="6" t="str">
        <f>VLOOKUP($B1339,'Supplimental Sources'!$I$7:$K$27,2,0)</f>
        <v>United States</v>
      </c>
      <c r="D1339" s="6" t="str">
        <f>VLOOKUP($B1339,'Supplimental Sources'!$I$7:$K$27,3,0)</f>
        <v>United States</v>
      </c>
      <c r="E1339" s="6" t="s">
        <v>8387</v>
      </c>
      <c r="F1339" s="6" t="s">
        <v>8374</v>
      </c>
      <c r="G1339" s="6">
        <v>1325</v>
      </c>
      <c r="H1339" s="29">
        <v>20000</v>
      </c>
      <c r="I1339" s="29">
        <v>486</v>
      </c>
      <c r="J1339" s="28">
        <v>30</v>
      </c>
      <c r="K1339" s="6">
        <v>8</v>
      </c>
      <c r="M1339" s="6"/>
      <c r="N1339" s="6" t="str">
        <f>VLOOKUP($G1339,Data!$A:$F,6,0)</f>
        <v>canceled</v>
      </c>
      <c r="O1339" s="6"/>
    </row>
    <row r="1340" spans="1:15" x14ac:dyDescent="0.45">
      <c r="A1340" s="6" t="s">
        <v>8321</v>
      </c>
      <c r="B1340" s="6" t="s">
        <v>8224</v>
      </c>
      <c r="C1340" s="6" t="str">
        <f>VLOOKUP($B1340,'Supplimental Sources'!$I$7:$K$27,2,0)</f>
        <v>United States</v>
      </c>
      <c r="D1340" s="6" t="str">
        <f>VLOOKUP($B1340,'Supplimental Sources'!$I$7:$K$27,3,0)</f>
        <v>United States</v>
      </c>
      <c r="E1340" s="6" t="s">
        <v>8385</v>
      </c>
      <c r="F1340" s="6" t="s">
        <v>8381</v>
      </c>
      <c r="G1340" s="6">
        <v>1326</v>
      </c>
      <c r="H1340" s="29">
        <v>100000</v>
      </c>
      <c r="I1340" s="29">
        <v>1130</v>
      </c>
      <c r="J1340" s="28">
        <v>45</v>
      </c>
      <c r="K1340" s="6">
        <v>11</v>
      </c>
      <c r="M1340" s="6"/>
      <c r="N1340" s="6" t="str">
        <f>VLOOKUP($G1340,Data!$A:$F,6,0)</f>
        <v>canceled</v>
      </c>
      <c r="O1340" s="6"/>
    </row>
    <row r="1341" spans="1:15" x14ac:dyDescent="0.45">
      <c r="A1341" s="6" t="s">
        <v>8321</v>
      </c>
      <c r="B1341" s="6" t="s">
        <v>8224</v>
      </c>
      <c r="C1341" s="6" t="str">
        <f>VLOOKUP($B1341,'Supplimental Sources'!$I$7:$K$27,2,0)</f>
        <v>United States</v>
      </c>
      <c r="D1341" s="6" t="str">
        <f>VLOOKUP($B1341,'Supplimental Sources'!$I$7:$K$27,3,0)</f>
        <v>United States</v>
      </c>
      <c r="E1341" s="6" t="s">
        <v>8386</v>
      </c>
      <c r="F1341" s="6" t="s">
        <v>8379</v>
      </c>
      <c r="G1341" s="6">
        <v>1327</v>
      </c>
      <c r="H1341" s="29">
        <v>48000</v>
      </c>
      <c r="I1341" s="29">
        <v>1705</v>
      </c>
      <c r="J1341" s="28">
        <v>30</v>
      </c>
      <c r="K1341" s="6">
        <v>41</v>
      </c>
      <c r="M1341" s="6"/>
      <c r="N1341" s="6" t="str">
        <f>VLOOKUP($G1341,Data!$A:$F,6,0)</f>
        <v>canceled</v>
      </c>
      <c r="O1341" s="6"/>
    </row>
    <row r="1342" spans="1:15" x14ac:dyDescent="0.45">
      <c r="A1342" s="6" t="s">
        <v>8321</v>
      </c>
      <c r="B1342" s="6" t="s">
        <v>8224</v>
      </c>
      <c r="C1342" s="6" t="str">
        <f>VLOOKUP($B1342,'Supplimental Sources'!$I$7:$K$27,2,0)</f>
        <v>United States</v>
      </c>
      <c r="D1342" s="6" t="str">
        <f>VLOOKUP($B1342,'Supplimental Sources'!$I$7:$K$27,3,0)</f>
        <v>United States</v>
      </c>
      <c r="E1342" s="6" t="s">
        <v>8387</v>
      </c>
      <c r="F1342" s="6" t="s">
        <v>8371</v>
      </c>
      <c r="G1342" s="6">
        <v>1328</v>
      </c>
      <c r="H1342" s="29">
        <v>75000</v>
      </c>
      <c r="I1342" s="29">
        <v>1748</v>
      </c>
      <c r="J1342" s="28">
        <v>45</v>
      </c>
      <c r="K1342" s="6">
        <v>15</v>
      </c>
      <c r="M1342" s="6"/>
      <c r="N1342" s="6" t="str">
        <f>VLOOKUP($G1342,Data!$A:$F,6,0)</f>
        <v>canceled</v>
      </c>
      <c r="O1342" s="6"/>
    </row>
    <row r="1343" spans="1:15" x14ac:dyDescent="0.45">
      <c r="A1343" s="6" t="s">
        <v>8321</v>
      </c>
      <c r="B1343" s="6" t="s">
        <v>8224</v>
      </c>
      <c r="C1343" s="6" t="str">
        <f>VLOOKUP($B1343,'Supplimental Sources'!$I$7:$K$27,2,0)</f>
        <v>United States</v>
      </c>
      <c r="D1343" s="6" t="str">
        <f>VLOOKUP($B1343,'Supplimental Sources'!$I$7:$K$27,3,0)</f>
        <v>United States</v>
      </c>
      <c r="E1343" s="6" t="s">
        <v>8385</v>
      </c>
      <c r="F1343" s="6" t="s">
        <v>8373</v>
      </c>
      <c r="G1343" s="6">
        <v>1329</v>
      </c>
      <c r="H1343" s="29">
        <v>50000</v>
      </c>
      <c r="I1343" s="29">
        <v>408</v>
      </c>
      <c r="J1343" s="28">
        <v>40.041666666664241</v>
      </c>
      <c r="K1343" s="6">
        <v>9</v>
      </c>
      <c r="M1343" s="6"/>
      <c r="N1343" s="6" t="str">
        <f>VLOOKUP($G1343,Data!$A:$F,6,0)</f>
        <v>canceled</v>
      </c>
      <c r="O1343" s="6"/>
    </row>
    <row r="1344" spans="1:15" x14ac:dyDescent="0.45">
      <c r="A1344" s="6" t="s">
        <v>8321</v>
      </c>
      <c r="B1344" s="6" t="s">
        <v>8224</v>
      </c>
      <c r="C1344" s="6" t="str">
        <f>VLOOKUP($B1344,'Supplimental Sources'!$I$7:$K$27,2,0)</f>
        <v>United States</v>
      </c>
      <c r="D1344" s="6" t="str">
        <f>VLOOKUP($B1344,'Supplimental Sources'!$I$7:$K$27,3,0)</f>
        <v>United States</v>
      </c>
      <c r="E1344" s="6" t="s">
        <v>8387</v>
      </c>
      <c r="F1344" s="6" t="s">
        <v>8380</v>
      </c>
      <c r="G1344" s="6">
        <v>1330</v>
      </c>
      <c r="H1344" s="29">
        <v>35000</v>
      </c>
      <c r="I1344" s="29">
        <v>7873</v>
      </c>
      <c r="J1344" s="28">
        <v>30.889942129637348</v>
      </c>
      <c r="K1344" s="6">
        <v>50</v>
      </c>
      <c r="M1344" s="6"/>
      <c r="N1344" s="6" t="str">
        <f>VLOOKUP($G1344,Data!$A:$F,6,0)</f>
        <v>canceled</v>
      </c>
      <c r="O1344" s="6"/>
    </row>
    <row r="1345" spans="1:15" x14ac:dyDescent="0.45">
      <c r="A1345" s="6" t="s">
        <v>8321</v>
      </c>
      <c r="B1345" s="6" t="s">
        <v>8224</v>
      </c>
      <c r="C1345" s="6" t="str">
        <f>VLOOKUP($B1345,'Supplimental Sources'!$I$7:$K$27,2,0)</f>
        <v>United States</v>
      </c>
      <c r="D1345" s="6" t="str">
        <f>VLOOKUP($B1345,'Supplimental Sources'!$I$7:$K$27,3,0)</f>
        <v>United States</v>
      </c>
      <c r="E1345" s="6" t="s">
        <v>8387</v>
      </c>
      <c r="F1345" s="6" t="s">
        <v>8370</v>
      </c>
      <c r="G1345" s="6">
        <v>1331</v>
      </c>
      <c r="H1345" s="29">
        <v>250000</v>
      </c>
      <c r="I1345" s="29">
        <v>3417</v>
      </c>
      <c r="J1345" s="28">
        <v>30</v>
      </c>
      <c r="K1345" s="6">
        <v>34</v>
      </c>
      <c r="M1345" s="6"/>
      <c r="N1345" s="6" t="str">
        <f>VLOOKUP($G1345,Data!$A:$F,6,0)</f>
        <v>canceled</v>
      </c>
      <c r="O1345" s="6"/>
    </row>
    <row r="1346" spans="1:15" x14ac:dyDescent="0.45">
      <c r="A1346" s="6" t="s">
        <v>8321</v>
      </c>
      <c r="B1346" s="6" t="s">
        <v>8240</v>
      </c>
      <c r="C1346" s="6" t="str">
        <f>VLOOKUP($B1346,'Supplimental Sources'!$I$7:$K$27,2,0)</f>
        <v>Switzerland</v>
      </c>
      <c r="D1346" s="6" t="str">
        <f>VLOOKUP($B1346,'Supplimental Sources'!$I$7:$K$27,3,0)</f>
        <v>European Union</v>
      </c>
      <c r="E1346" s="6" t="s">
        <v>8387</v>
      </c>
      <c r="F1346" s="6" t="s">
        <v>8381</v>
      </c>
      <c r="G1346" s="6">
        <v>1332</v>
      </c>
      <c r="H1346" s="29">
        <v>10115</v>
      </c>
      <c r="I1346" s="29">
        <v>0</v>
      </c>
      <c r="J1346" s="28">
        <v>30</v>
      </c>
      <c r="K1346" s="6">
        <v>0</v>
      </c>
      <c r="M1346" s="6"/>
      <c r="N1346" s="6" t="str">
        <f>VLOOKUP($G1346,Data!$A:$F,6,0)</f>
        <v>canceled</v>
      </c>
      <c r="O1346" s="6"/>
    </row>
    <row r="1347" spans="1:15" x14ac:dyDescent="0.45">
      <c r="A1347" s="6" t="s">
        <v>8321</v>
      </c>
      <c r="B1347" s="6" t="s">
        <v>8226</v>
      </c>
      <c r="C1347" s="6" t="str">
        <f>VLOOKUP($B1347,'Supplimental Sources'!$I$7:$K$27,2,0)</f>
        <v>Australia</v>
      </c>
      <c r="D1347" s="6" t="str">
        <f>VLOOKUP($B1347,'Supplimental Sources'!$I$7:$K$27,3,0)</f>
        <v>Australia</v>
      </c>
      <c r="E1347" s="6" t="s">
        <v>8385</v>
      </c>
      <c r="F1347" s="6" t="s">
        <v>8380</v>
      </c>
      <c r="G1347" s="6">
        <v>1333</v>
      </c>
      <c r="H1347" s="29">
        <v>2500</v>
      </c>
      <c r="I1347" s="29">
        <v>0</v>
      </c>
      <c r="J1347" s="28">
        <v>30</v>
      </c>
      <c r="K1347" s="6">
        <v>0</v>
      </c>
      <c r="M1347" s="6"/>
      <c r="N1347" s="6" t="str">
        <f>VLOOKUP($G1347,Data!$A:$F,6,0)</f>
        <v>canceled</v>
      </c>
      <c r="O1347" s="6"/>
    </row>
    <row r="1348" spans="1:15" x14ac:dyDescent="0.45">
      <c r="A1348" s="6" t="s">
        <v>8321</v>
      </c>
      <c r="B1348" s="6" t="s">
        <v>8224</v>
      </c>
      <c r="C1348" s="6" t="str">
        <f>VLOOKUP($B1348,'Supplimental Sources'!$I$7:$K$27,2,0)</f>
        <v>United States</v>
      </c>
      <c r="D1348" s="6" t="str">
        <f>VLOOKUP($B1348,'Supplimental Sources'!$I$7:$K$27,3,0)</f>
        <v>United States</v>
      </c>
      <c r="E1348" s="6" t="s">
        <v>8387</v>
      </c>
      <c r="F1348" s="6" t="s">
        <v>8377</v>
      </c>
      <c r="G1348" s="6">
        <v>1334</v>
      </c>
      <c r="H1348" s="29">
        <v>133000</v>
      </c>
      <c r="I1348" s="29">
        <v>14303</v>
      </c>
      <c r="J1348" s="28">
        <v>30</v>
      </c>
      <c r="K1348" s="6">
        <v>276</v>
      </c>
      <c r="M1348" s="6"/>
      <c r="N1348" s="6" t="str">
        <f>VLOOKUP($G1348,Data!$A:$F,6,0)</f>
        <v>canceled</v>
      </c>
      <c r="O1348" s="6"/>
    </row>
    <row r="1349" spans="1:15" x14ac:dyDescent="0.45">
      <c r="A1349" s="6" t="s">
        <v>8321</v>
      </c>
      <c r="B1349" s="6" t="s">
        <v>8224</v>
      </c>
      <c r="C1349" s="6" t="str">
        <f>VLOOKUP($B1349,'Supplimental Sources'!$I$7:$K$27,2,0)</f>
        <v>United States</v>
      </c>
      <c r="D1349" s="6" t="str">
        <f>VLOOKUP($B1349,'Supplimental Sources'!$I$7:$K$27,3,0)</f>
        <v>United States</v>
      </c>
      <c r="E1349" s="6" t="s">
        <v>8386</v>
      </c>
      <c r="F1349" s="6" t="s">
        <v>8374</v>
      </c>
      <c r="G1349" s="6">
        <v>1335</v>
      </c>
      <c r="H1349" s="29">
        <v>25000</v>
      </c>
      <c r="I1349" s="29">
        <v>4940</v>
      </c>
      <c r="J1349" s="28">
        <v>30</v>
      </c>
      <c r="K1349" s="6">
        <v>16</v>
      </c>
      <c r="M1349" s="6"/>
      <c r="N1349" s="6" t="str">
        <f>VLOOKUP($G1349,Data!$A:$F,6,0)</f>
        <v>canceled</v>
      </c>
      <c r="O1349" s="6"/>
    </row>
    <row r="1350" spans="1:15" x14ac:dyDescent="0.45">
      <c r="A1350" s="6" t="s">
        <v>8321</v>
      </c>
      <c r="B1350" s="6" t="s">
        <v>8224</v>
      </c>
      <c r="C1350" s="6" t="str">
        <f>VLOOKUP($B1350,'Supplimental Sources'!$I$7:$K$27,2,0)</f>
        <v>United States</v>
      </c>
      <c r="D1350" s="6" t="str">
        <f>VLOOKUP($B1350,'Supplimental Sources'!$I$7:$K$27,3,0)</f>
        <v>United States</v>
      </c>
      <c r="E1350" s="6" t="s">
        <v>8385</v>
      </c>
      <c r="F1350" s="6" t="s">
        <v>8374</v>
      </c>
      <c r="G1350" s="6">
        <v>1336</v>
      </c>
      <c r="H1350" s="29">
        <v>100000</v>
      </c>
      <c r="I1350" s="29">
        <v>84947</v>
      </c>
      <c r="J1350" s="28">
        <v>35</v>
      </c>
      <c r="K1350" s="6">
        <v>224</v>
      </c>
      <c r="M1350" s="6"/>
      <c r="N1350" s="6" t="str">
        <f>VLOOKUP($G1350,Data!$A:$F,6,0)</f>
        <v>canceled</v>
      </c>
      <c r="O1350" s="6"/>
    </row>
    <row r="1351" spans="1:15" x14ac:dyDescent="0.45">
      <c r="A1351" s="6" t="s">
        <v>8321</v>
      </c>
      <c r="B1351" s="6" t="s">
        <v>8224</v>
      </c>
      <c r="C1351" s="6" t="str">
        <f>VLOOKUP($B1351,'Supplimental Sources'!$I$7:$K$27,2,0)</f>
        <v>United States</v>
      </c>
      <c r="D1351" s="6" t="str">
        <f>VLOOKUP($B1351,'Supplimental Sources'!$I$7:$K$27,3,0)</f>
        <v>United States</v>
      </c>
      <c r="E1351" s="6" t="s">
        <v>8388</v>
      </c>
      <c r="F1351" s="6" t="s">
        <v>8377</v>
      </c>
      <c r="G1351" s="6">
        <v>1337</v>
      </c>
      <c r="H1351" s="29">
        <v>50000</v>
      </c>
      <c r="I1351" s="29">
        <v>24691</v>
      </c>
      <c r="J1351" s="28">
        <v>30</v>
      </c>
      <c r="K1351" s="6">
        <v>140</v>
      </c>
      <c r="M1351" s="6"/>
      <c r="N1351" s="6" t="str">
        <f>VLOOKUP($G1351,Data!$A:$F,6,0)</f>
        <v>canceled</v>
      </c>
      <c r="O1351" s="6"/>
    </row>
    <row r="1352" spans="1:15" x14ac:dyDescent="0.45">
      <c r="A1352" s="6" t="s">
        <v>8321</v>
      </c>
      <c r="B1352" s="6" t="s">
        <v>8224</v>
      </c>
      <c r="C1352" s="6" t="str">
        <f>VLOOKUP($B1352,'Supplimental Sources'!$I$7:$K$27,2,0)</f>
        <v>United States</v>
      </c>
      <c r="D1352" s="6" t="str">
        <f>VLOOKUP($B1352,'Supplimental Sources'!$I$7:$K$27,3,0)</f>
        <v>United States</v>
      </c>
      <c r="E1352" s="6" t="s">
        <v>8386</v>
      </c>
      <c r="F1352" s="6" t="s">
        <v>8370</v>
      </c>
      <c r="G1352" s="6">
        <v>1338</v>
      </c>
      <c r="H1352" s="29">
        <v>30000</v>
      </c>
      <c r="I1352" s="29">
        <v>991</v>
      </c>
      <c r="J1352" s="28">
        <v>30</v>
      </c>
      <c r="K1352" s="6">
        <v>15</v>
      </c>
      <c r="M1352" s="6"/>
      <c r="N1352" s="6" t="str">
        <f>VLOOKUP($G1352,Data!$A:$F,6,0)</f>
        <v>canceled</v>
      </c>
      <c r="O1352" s="6"/>
    </row>
    <row r="1353" spans="1:15" x14ac:dyDescent="0.45">
      <c r="A1353" s="6" t="s">
        <v>8321</v>
      </c>
      <c r="B1353" s="6" t="s">
        <v>8224</v>
      </c>
      <c r="C1353" s="6" t="str">
        <f>VLOOKUP($B1353,'Supplimental Sources'!$I$7:$K$27,2,0)</f>
        <v>United States</v>
      </c>
      <c r="D1353" s="6" t="str">
        <f>VLOOKUP($B1353,'Supplimental Sources'!$I$7:$K$27,3,0)</f>
        <v>United States</v>
      </c>
      <c r="E1353" s="6" t="s">
        <v>8385</v>
      </c>
      <c r="F1353" s="6" t="s">
        <v>8373</v>
      </c>
      <c r="G1353" s="6">
        <v>1339</v>
      </c>
      <c r="H1353" s="29">
        <v>50000</v>
      </c>
      <c r="I1353" s="29">
        <v>3317</v>
      </c>
      <c r="J1353" s="28">
        <v>45.041666666664241</v>
      </c>
      <c r="K1353" s="6">
        <v>37</v>
      </c>
      <c r="M1353" s="6"/>
      <c r="N1353" s="6" t="str">
        <f>VLOOKUP($G1353,Data!$A:$F,6,0)</f>
        <v>canceled</v>
      </c>
      <c r="O1353" s="6"/>
    </row>
    <row r="1354" spans="1:15" x14ac:dyDescent="0.45">
      <c r="A1354" s="6" t="s">
        <v>8321</v>
      </c>
      <c r="B1354" s="6" t="s">
        <v>8224</v>
      </c>
      <c r="C1354" s="6" t="str">
        <f>VLOOKUP($B1354,'Supplimental Sources'!$I$7:$K$27,2,0)</f>
        <v>United States</v>
      </c>
      <c r="D1354" s="6" t="str">
        <f>VLOOKUP($B1354,'Supplimental Sources'!$I$7:$K$27,3,0)</f>
        <v>United States</v>
      </c>
      <c r="E1354" s="6" t="s">
        <v>8385</v>
      </c>
      <c r="F1354" s="6" t="s">
        <v>8370</v>
      </c>
      <c r="G1354" s="6">
        <v>1340</v>
      </c>
      <c r="H1354" s="29">
        <v>1680</v>
      </c>
      <c r="I1354" s="29">
        <v>0</v>
      </c>
      <c r="J1354" s="28">
        <v>30</v>
      </c>
      <c r="K1354" s="6">
        <v>0</v>
      </c>
      <c r="M1354" s="6"/>
      <c r="N1354" s="6" t="str">
        <f>VLOOKUP($G1354,Data!$A:$F,6,0)</f>
        <v>canceled</v>
      </c>
      <c r="O1354" s="6"/>
    </row>
    <row r="1355" spans="1:15" x14ac:dyDescent="0.45">
      <c r="A1355" s="6" t="s">
        <v>8321</v>
      </c>
      <c r="B1355" s="6" t="s">
        <v>8225</v>
      </c>
      <c r="C1355" s="6" t="str">
        <f>VLOOKUP($B1355,'Supplimental Sources'!$I$7:$K$27,2,0)</f>
        <v>United Kingdom</v>
      </c>
      <c r="D1355" s="6" t="str">
        <f>VLOOKUP($B1355,'Supplimental Sources'!$I$7:$K$27,3,0)</f>
        <v>United Kingdom</v>
      </c>
      <c r="E1355" s="6" t="s">
        <v>8387</v>
      </c>
      <c r="F1355" s="6" t="s">
        <v>8371</v>
      </c>
      <c r="G1355" s="6">
        <v>1341</v>
      </c>
      <c r="H1355" s="29">
        <v>25000</v>
      </c>
      <c r="I1355" s="29">
        <v>17590</v>
      </c>
      <c r="J1355" s="28">
        <v>32</v>
      </c>
      <c r="K1355" s="6">
        <v>46</v>
      </c>
      <c r="M1355" s="6"/>
      <c r="N1355" s="6" t="str">
        <f>VLOOKUP($G1355,Data!$A:$F,6,0)</f>
        <v>canceled</v>
      </c>
      <c r="O1355" s="6"/>
    </row>
    <row r="1356" spans="1:15" x14ac:dyDescent="0.45">
      <c r="A1356" s="6" t="s">
        <v>8321</v>
      </c>
      <c r="B1356" s="6" t="s">
        <v>8224</v>
      </c>
      <c r="C1356" s="6" t="str">
        <f>VLOOKUP($B1356,'Supplimental Sources'!$I$7:$K$27,2,0)</f>
        <v>United States</v>
      </c>
      <c r="D1356" s="6" t="str">
        <f>VLOOKUP($B1356,'Supplimental Sources'!$I$7:$K$27,3,0)</f>
        <v>United States</v>
      </c>
      <c r="E1356" s="6" t="s">
        <v>8386</v>
      </c>
      <c r="F1356" s="6" t="s">
        <v>8380</v>
      </c>
      <c r="G1356" s="6">
        <v>1342</v>
      </c>
      <c r="H1356" s="29">
        <v>50000</v>
      </c>
      <c r="I1356" s="29">
        <v>100</v>
      </c>
      <c r="J1356" s="28">
        <v>30</v>
      </c>
      <c r="K1356" s="6">
        <v>1</v>
      </c>
      <c r="M1356" s="6"/>
      <c r="N1356" s="6" t="str">
        <f>VLOOKUP($G1356,Data!$A:$F,6,0)</f>
        <v>canceled</v>
      </c>
      <c r="O1356" s="6"/>
    </row>
    <row r="1357" spans="1:15" x14ac:dyDescent="0.45">
      <c r="A1357" s="6" t="s">
        <v>8321</v>
      </c>
      <c r="B1357" s="6" t="s">
        <v>8224</v>
      </c>
      <c r="C1357" s="6" t="str">
        <f>VLOOKUP($B1357,'Supplimental Sources'!$I$7:$K$27,2,0)</f>
        <v>United States</v>
      </c>
      <c r="D1357" s="6" t="str">
        <f>VLOOKUP($B1357,'Supplimental Sources'!$I$7:$K$27,3,0)</f>
        <v>United States</v>
      </c>
      <c r="E1357" s="6" t="s">
        <v>8387</v>
      </c>
      <c r="F1357" s="6" t="s">
        <v>8380</v>
      </c>
      <c r="G1357" s="6">
        <v>1343</v>
      </c>
      <c r="H1357" s="29">
        <v>50000</v>
      </c>
      <c r="I1357" s="29">
        <v>51149</v>
      </c>
      <c r="J1357" s="28">
        <v>58.639548611114151</v>
      </c>
      <c r="K1357" s="6">
        <v>323</v>
      </c>
      <c r="M1357" s="6"/>
      <c r="N1357" s="6" t="str">
        <f>VLOOKUP($G1357,Data!$A:$F,6,0)</f>
        <v>canceled</v>
      </c>
      <c r="O1357" s="6"/>
    </row>
    <row r="1358" spans="1:15" x14ac:dyDescent="0.45">
      <c r="A1358" s="6" t="s">
        <v>8323</v>
      </c>
      <c r="B1358" s="6" t="s">
        <v>8229</v>
      </c>
      <c r="C1358" s="6" t="str">
        <f>VLOOKUP($B1358,'Supplimental Sources'!$I$7:$K$27,2,0)</f>
        <v>Canada</v>
      </c>
      <c r="D1358" s="6" t="str">
        <f>VLOOKUP($B1358,'Supplimental Sources'!$I$7:$K$27,3,0)</f>
        <v>Canada</v>
      </c>
      <c r="E1358" s="6" t="s">
        <v>8387</v>
      </c>
      <c r="F1358" s="6" t="s">
        <v>8380</v>
      </c>
      <c r="G1358" s="6">
        <v>1344</v>
      </c>
      <c r="H1358" s="29">
        <v>1500</v>
      </c>
      <c r="I1358" s="29">
        <v>5666</v>
      </c>
      <c r="J1358" s="28">
        <v>29</v>
      </c>
      <c r="K1358" s="6">
        <v>139</v>
      </c>
      <c r="L1358" s="6" t="str">
        <f>VLOOKUP($G1358,Data!$A:$F,6,0)</f>
        <v>successful</v>
      </c>
      <c r="M1358" s="6"/>
      <c r="N1358" s="6"/>
      <c r="O1358" s="6"/>
    </row>
    <row r="1359" spans="1:15" x14ac:dyDescent="0.45">
      <c r="A1359" s="6" t="s">
        <v>8323</v>
      </c>
      <c r="B1359" s="6" t="s">
        <v>8224</v>
      </c>
      <c r="C1359" s="6" t="str">
        <f>VLOOKUP($B1359,'Supplimental Sources'!$I$7:$K$27,2,0)</f>
        <v>United States</v>
      </c>
      <c r="D1359" s="6" t="str">
        <f>VLOOKUP($B1359,'Supplimental Sources'!$I$7:$K$27,3,0)</f>
        <v>United States</v>
      </c>
      <c r="E1359" s="6" t="s">
        <v>8385</v>
      </c>
      <c r="F1359" s="6" t="s">
        <v>8380</v>
      </c>
      <c r="G1359" s="6">
        <v>1345</v>
      </c>
      <c r="H1359" s="29">
        <v>300</v>
      </c>
      <c r="I1359" s="29">
        <v>375</v>
      </c>
      <c r="J1359" s="28">
        <v>35</v>
      </c>
      <c r="K1359" s="6">
        <v>7</v>
      </c>
      <c r="L1359" s="6" t="str">
        <f>VLOOKUP($G1359,Data!$A:$F,6,0)</f>
        <v>successful</v>
      </c>
      <c r="M1359" s="6"/>
      <c r="N1359" s="6"/>
      <c r="O1359" s="6"/>
    </row>
    <row r="1360" spans="1:15" x14ac:dyDescent="0.45">
      <c r="A1360" s="6" t="s">
        <v>8323</v>
      </c>
      <c r="B1360" s="6" t="s">
        <v>8224</v>
      </c>
      <c r="C1360" s="6" t="str">
        <f>VLOOKUP($B1360,'Supplimental Sources'!$I$7:$K$27,2,0)</f>
        <v>United States</v>
      </c>
      <c r="D1360" s="6" t="str">
        <f>VLOOKUP($B1360,'Supplimental Sources'!$I$7:$K$27,3,0)</f>
        <v>United States</v>
      </c>
      <c r="E1360" s="6" t="s">
        <v>8384</v>
      </c>
      <c r="F1360" s="6" t="s">
        <v>8369</v>
      </c>
      <c r="G1360" s="6">
        <v>1346</v>
      </c>
      <c r="H1360" s="29">
        <v>4900</v>
      </c>
      <c r="I1360" s="29">
        <v>7219</v>
      </c>
      <c r="J1360" s="28">
        <v>30</v>
      </c>
      <c r="K1360" s="6">
        <v>149</v>
      </c>
      <c r="L1360" s="6" t="str">
        <f>VLOOKUP($G1360,Data!$A:$F,6,0)</f>
        <v>successful</v>
      </c>
      <c r="M1360" s="6"/>
      <c r="N1360" s="6"/>
      <c r="O1360" s="6"/>
    </row>
    <row r="1361" spans="1:15" x14ac:dyDescent="0.45">
      <c r="A1361" s="6" t="s">
        <v>8323</v>
      </c>
      <c r="B1361" s="6" t="s">
        <v>8224</v>
      </c>
      <c r="C1361" s="6" t="str">
        <f>VLOOKUP($B1361,'Supplimental Sources'!$I$7:$K$27,2,0)</f>
        <v>United States</v>
      </c>
      <c r="D1361" s="6" t="str">
        <f>VLOOKUP($B1361,'Supplimental Sources'!$I$7:$K$27,3,0)</f>
        <v>United States</v>
      </c>
      <c r="E1361" s="6" t="s">
        <v>8386</v>
      </c>
      <c r="F1361" s="6" t="s">
        <v>8377</v>
      </c>
      <c r="G1361" s="6">
        <v>1347</v>
      </c>
      <c r="H1361" s="29">
        <v>2500</v>
      </c>
      <c r="I1361" s="29">
        <v>2555</v>
      </c>
      <c r="J1361" s="28">
        <v>30</v>
      </c>
      <c r="K1361" s="6">
        <v>31</v>
      </c>
      <c r="L1361" s="6" t="str">
        <f>VLOOKUP($G1361,Data!$A:$F,6,0)</f>
        <v>successful</v>
      </c>
      <c r="M1361" s="6"/>
      <c r="N1361" s="6"/>
      <c r="O1361" s="6"/>
    </row>
    <row r="1362" spans="1:15" x14ac:dyDescent="0.45">
      <c r="A1362" s="6" t="s">
        <v>8323</v>
      </c>
      <c r="B1362" s="6" t="s">
        <v>8224</v>
      </c>
      <c r="C1362" s="6" t="str">
        <f>VLOOKUP($B1362,'Supplimental Sources'!$I$7:$K$27,2,0)</f>
        <v>United States</v>
      </c>
      <c r="D1362" s="6" t="str">
        <f>VLOOKUP($B1362,'Supplimental Sources'!$I$7:$K$27,3,0)</f>
        <v>United States</v>
      </c>
      <c r="E1362" s="6" t="s">
        <v>8385</v>
      </c>
      <c r="F1362" s="6" t="s">
        <v>8374</v>
      </c>
      <c r="G1362" s="6">
        <v>1348</v>
      </c>
      <c r="H1362" s="29">
        <v>5875</v>
      </c>
      <c r="I1362" s="29">
        <v>5985</v>
      </c>
      <c r="J1362" s="28">
        <v>28</v>
      </c>
      <c r="K1362" s="6">
        <v>26</v>
      </c>
      <c r="L1362" s="6" t="str">
        <f>VLOOKUP($G1362,Data!$A:$F,6,0)</f>
        <v>successful</v>
      </c>
      <c r="M1362" s="6"/>
      <c r="N1362" s="6"/>
      <c r="O1362" s="6"/>
    </row>
    <row r="1363" spans="1:15" x14ac:dyDescent="0.45">
      <c r="A1363" s="6" t="s">
        <v>8323</v>
      </c>
      <c r="B1363" s="6" t="s">
        <v>8229</v>
      </c>
      <c r="C1363" s="6" t="str">
        <f>VLOOKUP($B1363,'Supplimental Sources'!$I$7:$K$27,2,0)</f>
        <v>Canada</v>
      </c>
      <c r="D1363" s="6" t="str">
        <f>VLOOKUP($B1363,'Supplimental Sources'!$I$7:$K$27,3,0)</f>
        <v>Canada</v>
      </c>
      <c r="E1363" s="6" t="s">
        <v>8386</v>
      </c>
      <c r="F1363" s="6" t="s">
        <v>8374</v>
      </c>
      <c r="G1363" s="6">
        <v>1349</v>
      </c>
      <c r="H1363" s="29">
        <v>5000</v>
      </c>
      <c r="I1363" s="29">
        <v>10210</v>
      </c>
      <c r="J1363" s="28">
        <v>36.958391203705105</v>
      </c>
      <c r="K1363" s="6">
        <v>172</v>
      </c>
      <c r="L1363" s="6" t="str">
        <f>VLOOKUP($G1363,Data!$A:$F,6,0)</f>
        <v>successful</v>
      </c>
      <c r="M1363" s="6"/>
      <c r="N1363" s="6"/>
      <c r="O1363" s="6"/>
    </row>
    <row r="1364" spans="1:15" x14ac:dyDescent="0.45">
      <c r="A1364" s="6" t="s">
        <v>8323</v>
      </c>
      <c r="B1364" s="6" t="s">
        <v>8224</v>
      </c>
      <c r="C1364" s="6" t="str">
        <f>VLOOKUP($B1364,'Supplimental Sources'!$I$7:$K$27,2,0)</f>
        <v>United States</v>
      </c>
      <c r="D1364" s="6" t="str">
        <f>VLOOKUP($B1364,'Supplimental Sources'!$I$7:$K$27,3,0)</f>
        <v>United States</v>
      </c>
      <c r="E1364" s="6" t="s">
        <v>8386</v>
      </c>
      <c r="F1364" s="6" t="s">
        <v>8374</v>
      </c>
      <c r="G1364" s="6">
        <v>1350</v>
      </c>
      <c r="H1364" s="29">
        <v>5000</v>
      </c>
      <c r="I1364" s="29">
        <v>5202.5</v>
      </c>
      <c r="J1364" s="28">
        <v>30</v>
      </c>
      <c r="K1364" s="6">
        <v>78</v>
      </c>
      <c r="L1364" s="6" t="str">
        <f>VLOOKUP($G1364,Data!$A:$F,6,0)</f>
        <v>successful</v>
      </c>
      <c r="M1364" s="6"/>
      <c r="N1364" s="6"/>
      <c r="O1364" s="6"/>
    </row>
    <row r="1365" spans="1:15" x14ac:dyDescent="0.45">
      <c r="A1365" s="6" t="s">
        <v>8323</v>
      </c>
      <c r="B1365" s="6" t="s">
        <v>8224</v>
      </c>
      <c r="C1365" s="6" t="str">
        <f>VLOOKUP($B1365,'Supplimental Sources'!$I$7:$K$27,2,0)</f>
        <v>United States</v>
      </c>
      <c r="D1365" s="6" t="str">
        <f>VLOOKUP($B1365,'Supplimental Sources'!$I$7:$K$27,3,0)</f>
        <v>United States</v>
      </c>
      <c r="E1365" s="6" t="s">
        <v>8387</v>
      </c>
      <c r="F1365" s="6" t="s">
        <v>8376</v>
      </c>
      <c r="G1365" s="6">
        <v>1351</v>
      </c>
      <c r="H1365" s="29">
        <v>20000</v>
      </c>
      <c r="I1365" s="29">
        <v>20253</v>
      </c>
      <c r="J1365" s="28">
        <v>30</v>
      </c>
      <c r="K1365" s="6">
        <v>120</v>
      </c>
      <c r="L1365" s="6" t="str">
        <f>VLOOKUP($G1365,Data!$A:$F,6,0)</f>
        <v>successful</v>
      </c>
      <c r="M1365" s="6"/>
      <c r="N1365" s="6"/>
      <c r="O1365" s="6"/>
    </row>
    <row r="1366" spans="1:15" x14ac:dyDescent="0.45">
      <c r="A1366" s="6" t="s">
        <v>8323</v>
      </c>
      <c r="B1366" s="6" t="s">
        <v>8224</v>
      </c>
      <c r="C1366" s="6" t="str">
        <f>VLOOKUP($B1366,'Supplimental Sources'!$I$7:$K$27,2,0)</f>
        <v>United States</v>
      </c>
      <c r="D1366" s="6" t="str">
        <f>VLOOKUP($B1366,'Supplimental Sources'!$I$7:$K$27,3,0)</f>
        <v>United States</v>
      </c>
      <c r="E1366" s="6" t="s">
        <v>8386</v>
      </c>
      <c r="F1366" s="6" t="s">
        <v>8370</v>
      </c>
      <c r="G1366" s="6">
        <v>1352</v>
      </c>
      <c r="H1366" s="29">
        <v>10000</v>
      </c>
      <c r="I1366" s="29">
        <v>13614</v>
      </c>
      <c r="J1366" s="28">
        <v>51.587662037039991</v>
      </c>
      <c r="K1366" s="6">
        <v>227</v>
      </c>
      <c r="L1366" s="6" t="str">
        <f>VLOOKUP($G1366,Data!$A:$F,6,0)</f>
        <v>successful</v>
      </c>
      <c r="M1366" s="6"/>
      <c r="N1366" s="6"/>
      <c r="O1366" s="6"/>
    </row>
    <row r="1367" spans="1:15" x14ac:dyDescent="0.45">
      <c r="A1367" s="6" t="s">
        <v>8323</v>
      </c>
      <c r="B1367" s="6" t="s">
        <v>8224</v>
      </c>
      <c r="C1367" s="6" t="str">
        <f>VLOOKUP($B1367,'Supplimental Sources'!$I$7:$K$27,2,0)</f>
        <v>United States</v>
      </c>
      <c r="D1367" s="6" t="str">
        <f>VLOOKUP($B1367,'Supplimental Sources'!$I$7:$K$27,3,0)</f>
        <v>United States</v>
      </c>
      <c r="E1367" s="6" t="s">
        <v>8384</v>
      </c>
      <c r="F1367" s="6" t="s">
        <v>8377</v>
      </c>
      <c r="G1367" s="6">
        <v>1353</v>
      </c>
      <c r="H1367" s="29">
        <v>1000</v>
      </c>
      <c r="I1367" s="29">
        <v>1336</v>
      </c>
      <c r="J1367" s="28">
        <v>34.882083333330229</v>
      </c>
      <c r="K1367" s="6">
        <v>42</v>
      </c>
      <c r="L1367" s="6" t="str">
        <f>VLOOKUP($G1367,Data!$A:$F,6,0)</f>
        <v>successful</v>
      </c>
      <c r="M1367" s="6"/>
      <c r="N1367" s="6"/>
      <c r="O1367" s="6"/>
    </row>
    <row r="1368" spans="1:15" x14ac:dyDescent="0.45">
      <c r="A1368" s="6" t="s">
        <v>8323</v>
      </c>
      <c r="B1368" s="6" t="s">
        <v>8225</v>
      </c>
      <c r="C1368" s="6" t="str">
        <f>VLOOKUP($B1368,'Supplimental Sources'!$I$7:$K$27,2,0)</f>
        <v>United Kingdom</v>
      </c>
      <c r="D1368" s="6" t="str">
        <f>VLOOKUP($B1368,'Supplimental Sources'!$I$7:$K$27,3,0)</f>
        <v>United Kingdom</v>
      </c>
      <c r="E1368" s="6" t="s">
        <v>8387</v>
      </c>
      <c r="F1368" s="6" t="s">
        <v>8369</v>
      </c>
      <c r="G1368" s="6">
        <v>1354</v>
      </c>
      <c r="H1368" s="29">
        <v>1200</v>
      </c>
      <c r="I1368" s="29">
        <v>1563</v>
      </c>
      <c r="J1368" s="28">
        <v>30</v>
      </c>
      <c r="K1368" s="6">
        <v>64</v>
      </c>
      <c r="L1368" s="6" t="str">
        <f>VLOOKUP($G1368,Data!$A:$F,6,0)</f>
        <v>successful</v>
      </c>
      <c r="M1368" s="6"/>
      <c r="N1368" s="6"/>
      <c r="O1368" s="6"/>
    </row>
    <row r="1369" spans="1:15" x14ac:dyDescent="0.45">
      <c r="A1369" s="6" t="s">
        <v>8323</v>
      </c>
      <c r="B1369" s="6" t="s">
        <v>8225</v>
      </c>
      <c r="C1369" s="6" t="str">
        <f>VLOOKUP($B1369,'Supplimental Sources'!$I$7:$K$27,2,0)</f>
        <v>United Kingdom</v>
      </c>
      <c r="D1369" s="6" t="str">
        <f>VLOOKUP($B1369,'Supplimental Sources'!$I$7:$K$27,3,0)</f>
        <v>United Kingdom</v>
      </c>
      <c r="E1369" s="6" t="s">
        <v>8383</v>
      </c>
      <c r="F1369" s="6" t="s">
        <v>8373</v>
      </c>
      <c r="G1369" s="6">
        <v>1355</v>
      </c>
      <c r="H1369" s="29">
        <v>2500</v>
      </c>
      <c r="I1369" s="29">
        <v>3067</v>
      </c>
      <c r="J1369" s="28">
        <v>30.161979166667152</v>
      </c>
      <c r="K1369" s="6">
        <v>121</v>
      </c>
      <c r="L1369" s="6" t="str">
        <f>VLOOKUP($G1369,Data!$A:$F,6,0)</f>
        <v>successful</v>
      </c>
      <c r="M1369" s="6"/>
      <c r="N1369" s="6"/>
      <c r="O1369" s="6"/>
    </row>
    <row r="1370" spans="1:15" x14ac:dyDescent="0.45">
      <c r="A1370" s="6" t="s">
        <v>8323</v>
      </c>
      <c r="B1370" s="6" t="s">
        <v>8224</v>
      </c>
      <c r="C1370" s="6" t="str">
        <f>VLOOKUP($B1370,'Supplimental Sources'!$I$7:$K$27,2,0)</f>
        <v>United States</v>
      </c>
      <c r="D1370" s="6" t="str">
        <f>VLOOKUP($B1370,'Supplimental Sources'!$I$7:$K$27,3,0)</f>
        <v>United States</v>
      </c>
      <c r="E1370" s="6" t="s">
        <v>8384</v>
      </c>
      <c r="F1370" s="6" t="s">
        <v>8380</v>
      </c>
      <c r="G1370" s="6">
        <v>1356</v>
      </c>
      <c r="H1370" s="29">
        <v>3400</v>
      </c>
      <c r="I1370" s="29">
        <v>6215.56</v>
      </c>
      <c r="J1370" s="28">
        <v>30</v>
      </c>
      <c r="K1370" s="6">
        <v>87</v>
      </c>
      <c r="L1370" s="6" t="str">
        <f>VLOOKUP($G1370,Data!$A:$F,6,0)</f>
        <v>successful</v>
      </c>
      <c r="M1370" s="6"/>
      <c r="N1370" s="6"/>
      <c r="O1370" s="6"/>
    </row>
    <row r="1371" spans="1:15" x14ac:dyDescent="0.45">
      <c r="A1371" s="6" t="s">
        <v>8323</v>
      </c>
      <c r="B1371" s="6" t="s">
        <v>8224</v>
      </c>
      <c r="C1371" s="6" t="str">
        <f>VLOOKUP($B1371,'Supplimental Sources'!$I$7:$K$27,2,0)</f>
        <v>United States</v>
      </c>
      <c r="D1371" s="6" t="str">
        <f>VLOOKUP($B1371,'Supplimental Sources'!$I$7:$K$27,3,0)</f>
        <v>United States</v>
      </c>
      <c r="E1371" s="6" t="s">
        <v>8384</v>
      </c>
      <c r="F1371" s="6" t="s">
        <v>8376</v>
      </c>
      <c r="G1371" s="6">
        <v>1357</v>
      </c>
      <c r="H1371" s="29">
        <v>2000</v>
      </c>
      <c r="I1371" s="29">
        <v>2506</v>
      </c>
      <c r="J1371" s="28">
        <v>29.287071759259561</v>
      </c>
      <c r="K1371" s="6">
        <v>65</v>
      </c>
      <c r="L1371" s="6" t="str">
        <f>VLOOKUP($G1371,Data!$A:$F,6,0)</f>
        <v>successful</v>
      </c>
      <c r="M1371" s="6"/>
      <c r="N1371" s="6"/>
      <c r="O1371" s="6"/>
    </row>
    <row r="1372" spans="1:15" x14ac:dyDescent="0.45">
      <c r="A1372" s="6" t="s">
        <v>8323</v>
      </c>
      <c r="B1372" s="6" t="s">
        <v>8224</v>
      </c>
      <c r="C1372" s="6" t="str">
        <f>VLOOKUP($B1372,'Supplimental Sources'!$I$7:$K$27,2,0)</f>
        <v>United States</v>
      </c>
      <c r="D1372" s="6" t="str">
        <f>VLOOKUP($B1372,'Supplimental Sources'!$I$7:$K$27,3,0)</f>
        <v>United States</v>
      </c>
      <c r="E1372" s="6" t="s">
        <v>8382</v>
      </c>
      <c r="F1372" s="6" t="s">
        <v>8369</v>
      </c>
      <c r="G1372" s="6">
        <v>1358</v>
      </c>
      <c r="H1372" s="29">
        <v>3000</v>
      </c>
      <c r="I1372" s="29">
        <v>3350</v>
      </c>
      <c r="J1372" s="28">
        <v>30</v>
      </c>
      <c r="K1372" s="6">
        <v>49</v>
      </c>
      <c r="L1372" s="6" t="str">
        <f>VLOOKUP($G1372,Data!$A:$F,6,0)</f>
        <v>successful</v>
      </c>
      <c r="M1372" s="6"/>
      <c r="N1372" s="6"/>
      <c r="O1372" s="6"/>
    </row>
    <row r="1373" spans="1:15" x14ac:dyDescent="0.45">
      <c r="A1373" s="6" t="s">
        <v>8323</v>
      </c>
      <c r="B1373" s="6" t="s">
        <v>8224</v>
      </c>
      <c r="C1373" s="6" t="str">
        <f>VLOOKUP($B1373,'Supplimental Sources'!$I$7:$K$27,2,0)</f>
        <v>United States</v>
      </c>
      <c r="D1373" s="6" t="str">
        <f>VLOOKUP($B1373,'Supplimental Sources'!$I$7:$K$27,3,0)</f>
        <v>United States</v>
      </c>
      <c r="E1373" s="6" t="s">
        <v>8382</v>
      </c>
      <c r="F1373" s="6" t="s">
        <v>8369</v>
      </c>
      <c r="G1373" s="6">
        <v>1359</v>
      </c>
      <c r="H1373" s="29">
        <v>660</v>
      </c>
      <c r="I1373" s="29">
        <v>764</v>
      </c>
      <c r="J1373" s="28">
        <v>62</v>
      </c>
      <c r="K1373" s="6">
        <v>19</v>
      </c>
      <c r="L1373" s="6" t="str">
        <f>VLOOKUP($G1373,Data!$A:$F,6,0)</f>
        <v>successful</v>
      </c>
      <c r="M1373" s="6"/>
      <c r="N1373" s="6"/>
      <c r="O1373" s="6"/>
    </row>
    <row r="1374" spans="1:15" x14ac:dyDescent="0.45">
      <c r="A1374" s="6" t="s">
        <v>8323</v>
      </c>
      <c r="B1374" s="6" t="s">
        <v>8224</v>
      </c>
      <c r="C1374" s="6" t="str">
        <f>VLOOKUP($B1374,'Supplimental Sources'!$I$7:$K$27,2,0)</f>
        <v>United States</v>
      </c>
      <c r="D1374" s="6" t="str">
        <f>VLOOKUP($B1374,'Supplimental Sources'!$I$7:$K$27,3,0)</f>
        <v>United States</v>
      </c>
      <c r="E1374" s="6" t="s">
        <v>8383</v>
      </c>
      <c r="F1374" s="6" t="s">
        <v>8370</v>
      </c>
      <c r="G1374" s="6">
        <v>1360</v>
      </c>
      <c r="H1374" s="29">
        <v>1500</v>
      </c>
      <c r="I1374" s="29">
        <v>2598</v>
      </c>
      <c r="J1374" s="28">
        <v>28</v>
      </c>
      <c r="K1374" s="6">
        <v>81</v>
      </c>
      <c r="L1374" s="6" t="str">
        <f>VLOOKUP($G1374,Data!$A:$F,6,0)</f>
        <v>successful</v>
      </c>
      <c r="M1374" s="6"/>
      <c r="N1374" s="6"/>
      <c r="O1374" s="6"/>
    </row>
    <row r="1375" spans="1:15" x14ac:dyDescent="0.45">
      <c r="A1375" s="6" t="s">
        <v>8323</v>
      </c>
      <c r="B1375" s="6" t="s">
        <v>8225</v>
      </c>
      <c r="C1375" s="6" t="str">
        <f>VLOOKUP($B1375,'Supplimental Sources'!$I$7:$K$27,2,0)</f>
        <v>United Kingdom</v>
      </c>
      <c r="D1375" s="6" t="str">
        <f>VLOOKUP($B1375,'Supplimental Sources'!$I$7:$K$27,3,0)</f>
        <v>United Kingdom</v>
      </c>
      <c r="E1375" s="6" t="s">
        <v>8385</v>
      </c>
      <c r="F1375" s="6" t="s">
        <v>8369</v>
      </c>
      <c r="G1375" s="6">
        <v>1361</v>
      </c>
      <c r="H1375" s="29">
        <v>6000</v>
      </c>
      <c r="I1375" s="29">
        <v>7559</v>
      </c>
      <c r="J1375" s="28">
        <v>30</v>
      </c>
      <c r="K1375" s="6">
        <v>264</v>
      </c>
      <c r="L1375" s="6" t="str">
        <f>VLOOKUP($G1375,Data!$A:$F,6,0)</f>
        <v>successful</v>
      </c>
      <c r="M1375" s="6"/>
      <c r="N1375" s="6"/>
      <c r="O1375" s="6"/>
    </row>
    <row r="1376" spans="1:15" x14ac:dyDescent="0.45">
      <c r="A1376" s="6" t="s">
        <v>8323</v>
      </c>
      <c r="B1376" s="6" t="s">
        <v>8224</v>
      </c>
      <c r="C1376" s="6" t="str">
        <f>VLOOKUP($B1376,'Supplimental Sources'!$I$7:$K$27,2,0)</f>
        <v>United States</v>
      </c>
      <c r="D1376" s="6" t="str">
        <f>VLOOKUP($B1376,'Supplimental Sources'!$I$7:$K$27,3,0)</f>
        <v>United States</v>
      </c>
      <c r="E1376" s="6" t="s">
        <v>8384</v>
      </c>
      <c r="F1376" s="6" t="s">
        <v>8370</v>
      </c>
      <c r="G1376" s="6">
        <v>1362</v>
      </c>
      <c r="H1376" s="29">
        <v>1000</v>
      </c>
      <c r="I1376" s="29">
        <v>1091</v>
      </c>
      <c r="J1376" s="28">
        <v>60</v>
      </c>
      <c r="K1376" s="6">
        <v>25</v>
      </c>
      <c r="L1376" s="6" t="str">
        <f>VLOOKUP($G1376,Data!$A:$F,6,0)</f>
        <v>successful</v>
      </c>
      <c r="M1376" s="6"/>
      <c r="N1376" s="6"/>
      <c r="O1376" s="6"/>
    </row>
    <row r="1377" spans="1:15" x14ac:dyDescent="0.45">
      <c r="A1377" s="6" t="s">
        <v>8323</v>
      </c>
      <c r="B1377" s="6" t="s">
        <v>8224</v>
      </c>
      <c r="C1377" s="6" t="str">
        <f>VLOOKUP($B1377,'Supplimental Sources'!$I$7:$K$27,2,0)</f>
        <v>United States</v>
      </c>
      <c r="D1377" s="6" t="str">
        <f>VLOOKUP($B1377,'Supplimental Sources'!$I$7:$K$27,3,0)</f>
        <v>United States</v>
      </c>
      <c r="E1377" s="6" t="s">
        <v>8387</v>
      </c>
      <c r="F1377" s="6" t="s">
        <v>8376</v>
      </c>
      <c r="G1377" s="6">
        <v>1363</v>
      </c>
      <c r="H1377" s="29">
        <v>200</v>
      </c>
      <c r="I1377" s="29">
        <v>200</v>
      </c>
      <c r="J1377" s="28">
        <v>18.48857638888876</v>
      </c>
      <c r="K1377" s="6">
        <v>5</v>
      </c>
      <c r="L1377" s="6" t="str">
        <f>VLOOKUP($G1377,Data!$A:$F,6,0)</f>
        <v>successful</v>
      </c>
      <c r="M1377" s="6"/>
      <c r="N1377" s="6"/>
      <c r="O1377" s="6"/>
    </row>
    <row r="1378" spans="1:15" x14ac:dyDescent="0.45">
      <c r="A1378" s="6" t="s">
        <v>8326</v>
      </c>
      <c r="B1378" s="6" t="s">
        <v>8232</v>
      </c>
      <c r="C1378" s="6" t="str">
        <f>VLOOKUP($B1378,'Supplimental Sources'!$I$7:$K$27,2,0)</f>
        <v>Denmark</v>
      </c>
      <c r="D1378" s="6" t="str">
        <f>VLOOKUP($B1378,'Supplimental Sources'!$I$7:$K$27,3,0)</f>
        <v>European Union</v>
      </c>
      <c r="E1378" s="6" t="s">
        <v>8385</v>
      </c>
      <c r="F1378" s="6" t="s">
        <v>8374</v>
      </c>
      <c r="G1378" s="6">
        <v>1364</v>
      </c>
      <c r="H1378" s="29">
        <v>42000</v>
      </c>
      <c r="I1378" s="29">
        <v>49830</v>
      </c>
      <c r="J1378" s="28">
        <v>60</v>
      </c>
      <c r="K1378" s="6">
        <v>144</v>
      </c>
      <c r="L1378" s="6" t="str">
        <f>VLOOKUP($G1378,Data!$A:$F,6,0)</f>
        <v>successful</v>
      </c>
      <c r="M1378" s="6"/>
      <c r="N1378" s="6"/>
      <c r="O1378" s="6"/>
    </row>
    <row r="1379" spans="1:15" x14ac:dyDescent="0.45">
      <c r="A1379" s="6" t="s">
        <v>8326</v>
      </c>
      <c r="B1379" s="6" t="s">
        <v>8224</v>
      </c>
      <c r="C1379" s="6" t="str">
        <f>VLOOKUP($B1379,'Supplimental Sources'!$I$7:$K$27,2,0)</f>
        <v>United States</v>
      </c>
      <c r="D1379" s="6" t="str">
        <f>VLOOKUP($B1379,'Supplimental Sources'!$I$7:$K$27,3,0)</f>
        <v>United States</v>
      </c>
      <c r="E1379" s="6" t="s">
        <v>8386</v>
      </c>
      <c r="F1379" s="6" t="s">
        <v>8377</v>
      </c>
      <c r="G1379" s="6">
        <v>1365</v>
      </c>
      <c r="H1379" s="29">
        <v>7500</v>
      </c>
      <c r="I1379" s="29">
        <v>7520</v>
      </c>
      <c r="J1379" s="28">
        <v>29.958333333335759</v>
      </c>
      <c r="K1379" s="6">
        <v>92</v>
      </c>
      <c r="L1379" s="6" t="str">
        <f>VLOOKUP($G1379,Data!$A:$F,6,0)</f>
        <v>successful</v>
      </c>
      <c r="M1379" s="6"/>
      <c r="N1379" s="6"/>
      <c r="O1379" s="6"/>
    </row>
    <row r="1380" spans="1:15" x14ac:dyDescent="0.45">
      <c r="A1380" s="6" t="s">
        <v>8326</v>
      </c>
      <c r="B1380" s="6" t="s">
        <v>8224</v>
      </c>
      <c r="C1380" s="6" t="str">
        <f>VLOOKUP($B1380,'Supplimental Sources'!$I$7:$K$27,2,0)</f>
        <v>United States</v>
      </c>
      <c r="D1380" s="6" t="str">
        <f>VLOOKUP($B1380,'Supplimental Sources'!$I$7:$K$27,3,0)</f>
        <v>United States</v>
      </c>
      <c r="E1380" s="6" t="s">
        <v>8385</v>
      </c>
      <c r="F1380" s="6" t="s">
        <v>8373</v>
      </c>
      <c r="G1380" s="6">
        <v>1366</v>
      </c>
      <c r="H1380" s="29">
        <v>7500</v>
      </c>
      <c r="I1380" s="29">
        <v>9486.69</v>
      </c>
      <c r="J1380" s="28">
        <v>45.041666666671517</v>
      </c>
      <c r="K1380" s="6">
        <v>147</v>
      </c>
      <c r="L1380" s="6" t="str">
        <f>VLOOKUP($G1380,Data!$A:$F,6,0)</f>
        <v>successful</v>
      </c>
      <c r="M1380" s="6"/>
      <c r="N1380" s="6"/>
      <c r="O1380" s="6"/>
    </row>
    <row r="1381" spans="1:15" x14ac:dyDescent="0.45">
      <c r="A1381" s="6" t="s">
        <v>8326</v>
      </c>
      <c r="B1381" s="6" t="s">
        <v>8224</v>
      </c>
      <c r="C1381" s="6" t="str">
        <f>VLOOKUP($B1381,'Supplimental Sources'!$I$7:$K$27,2,0)</f>
        <v>United States</v>
      </c>
      <c r="D1381" s="6" t="str">
        <f>VLOOKUP($B1381,'Supplimental Sources'!$I$7:$K$27,3,0)</f>
        <v>United States</v>
      </c>
      <c r="E1381" s="6" t="s">
        <v>8386</v>
      </c>
      <c r="F1381" s="6" t="s">
        <v>8373</v>
      </c>
      <c r="G1381" s="6">
        <v>1367</v>
      </c>
      <c r="H1381" s="29">
        <v>5000</v>
      </c>
      <c r="I1381" s="29">
        <v>5713</v>
      </c>
      <c r="J1381" s="28">
        <v>30.041666666664241</v>
      </c>
      <c r="K1381" s="6">
        <v>90</v>
      </c>
      <c r="L1381" s="6" t="str">
        <f>VLOOKUP($G1381,Data!$A:$F,6,0)</f>
        <v>successful</v>
      </c>
      <c r="M1381" s="6"/>
      <c r="N1381" s="6"/>
      <c r="O1381" s="6"/>
    </row>
    <row r="1382" spans="1:15" x14ac:dyDescent="0.45">
      <c r="A1382" s="6" t="s">
        <v>8326</v>
      </c>
      <c r="B1382" s="6" t="s">
        <v>8224</v>
      </c>
      <c r="C1382" s="6" t="str">
        <f>VLOOKUP($B1382,'Supplimental Sources'!$I$7:$K$27,2,0)</f>
        <v>United States</v>
      </c>
      <c r="D1382" s="6" t="str">
        <f>VLOOKUP($B1382,'Supplimental Sources'!$I$7:$K$27,3,0)</f>
        <v>United States</v>
      </c>
      <c r="E1382" s="6" t="s">
        <v>8386</v>
      </c>
      <c r="F1382" s="6" t="s">
        <v>8369</v>
      </c>
      <c r="G1382" s="6">
        <v>1368</v>
      </c>
      <c r="H1382" s="29">
        <v>5000</v>
      </c>
      <c r="I1382" s="29">
        <v>5535</v>
      </c>
      <c r="J1382" s="28">
        <v>24</v>
      </c>
      <c r="K1382" s="6">
        <v>87</v>
      </c>
      <c r="L1382" s="6" t="str">
        <f>VLOOKUP($G1382,Data!$A:$F,6,0)</f>
        <v>successful</v>
      </c>
      <c r="M1382" s="6"/>
      <c r="N1382" s="6"/>
      <c r="O1382" s="6"/>
    </row>
    <row r="1383" spans="1:15" x14ac:dyDescent="0.45">
      <c r="A1383" s="6" t="s">
        <v>8326</v>
      </c>
      <c r="B1383" s="6" t="s">
        <v>8224</v>
      </c>
      <c r="C1383" s="6" t="str">
        <f>VLOOKUP($B1383,'Supplimental Sources'!$I$7:$K$27,2,0)</f>
        <v>United States</v>
      </c>
      <c r="D1383" s="6" t="str">
        <f>VLOOKUP($B1383,'Supplimental Sources'!$I$7:$K$27,3,0)</f>
        <v>United States</v>
      </c>
      <c r="E1383" s="6" t="s">
        <v>8385</v>
      </c>
      <c r="F1383" s="6" t="s">
        <v>8378</v>
      </c>
      <c r="G1383" s="6">
        <v>1369</v>
      </c>
      <c r="H1383" s="29">
        <v>32360</v>
      </c>
      <c r="I1383" s="29">
        <v>34090.629999999997</v>
      </c>
      <c r="J1383" s="28">
        <v>30</v>
      </c>
      <c r="K1383" s="6">
        <v>406</v>
      </c>
      <c r="L1383" s="6" t="str">
        <f>VLOOKUP($G1383,Data!$A:$F,6,0)</f>
        <v>successful</v>
      </c>
      <c r="M1383" s="6"/>
      <c r="N1383" s="6"/>
      <c r="O1383" s="6"/>
    </row>
    <row r="1384" spans="1:15" x14ac:dyDescent="0.45">
      <c r="A1384" s="6" t="s">
        <v>8326</v>
      </c>
      <c r="B1384" s="6" t="s">
        <v>8224</v>
      </c>
      <c r="C1384" s="6" t="str">
        <f>VLOOKUP($B1384,'Supplimental Sources'!$I$7:$K$27,2,0)</f>
        <v>United States</v>
      </c>
      <c r="D1384" s="6" t="str">
        <f>VLOOKUP($B1384,'Supplimental Sources'!$I$7:$K$27,3,0)</f>
        <v>United States</v>
      </c>
      <c r="E1384" s="6" t="s">
        <v>8384</v>
      </c>
      <c r="F1384" s="6" t="s">
        <v>8372</v>
      </c>
      <c r="G1384" s="6">
        <v>1370</v>
      </c>
      <c r="H1384" s="29">
        <v>1500</v>
      </c>
      <c r="I1384" s="29">
        <v>1555</v>
      </c>
      <c r="J1384" s="28">
        <v>15</v>
      </c>
      <c r="K1384" s="6">
        <v>20</v>
      </c>
      <c r="L1384" s="6" t="str">
        <f>VLOOKUP($G1384,Data!$A:$F,6,0)</f>
        <v>successful</v>
      </c>
      <c r="M1384" s="6"/>
      <c r="N1384" s="6"/>
      <c r="O1384" s="6"/>
    </row>
    <row r="1385" spans="1:15" x14ac:dyDescent="0.45">
      <c r="A1385" s="6" t="s">
        <v>8326</v>
      </c>
      <c r="B1385" s="6" t="s">
        <v>8224</v>
      </c>
      <c r="C1385" s="6" t="str">
        <f>VLOOKUP($B1385,'Supplimental Sources'!$I$7:$K$27,2,0)</f>
        <v>United States</v>
      </c>
      <c r="D1385" s="6" t="str">
        <f>VLOOKUP($B1385,'Supplimental Sources'!$I$7:$K$27,3,0)</f>
        <v>United States</v>
      </c>
      <c r="E1385" s="6" t="s">
        <v>8386</v>
      </c>
      <c r="F1385" s="6" t="s">
        <v>8379</v>
      </c>
      <c r="G1385" s="6">
        <v>1371</v>
      </c>
      <c r="H1385" s="29">
        <v>6999</v>
      </c>
      <c r="I1385" s="29">
        <v>7495</v>
      </c>
      <c r="J1385" s="28">
        <v>30</v>
      </c>
      <c r="K1385" s="6">
        <v>70</v>
      </c>
      <c r="L1385" s="6" t="str">
        <f>VLOOKUP($G1385,Data!$A:$F,6,0)</f>
        <v>successful</v>
      </c>
      <c r="M1385" s="6"/>
      <c r="N1385" s="6"/>
      <c r="O1385" s="6"/>
    </row>
    <row r="1386" spans="1:15" x14ac:dyDescent="0.45">
      <c r="A1386" s="6" t="s">
        <v>8326</v>
      </c>
      <c r="B1386" s="6" t="s">
        <v>8224</v>
      </c>
      <c r="C1386" s="6" t="str">
        <f>VLOOKUP($B1386,'Supplimental Sources'!$I$7:$K$27,2,0)</f>
        <v>United States</v>
      </c>
      <c r="D1386" s="6" t="str">
        <f>VLOOKUP($B1386,'Supplimental Sources'!$I$7:$K$27,3,0)</f>
        <v>United States</v>
      </c>
      <c r="E1386" s="6" t="s">
        <v>8383</v>
      </c>
      <c r="F1386" s="6" t="s">
        <v>8380</v>
      </c>
      <c r="G1386" s="6">
        <v>1372</v>
      </c>
      <c r="H1386" s="29">
        <v>500</v>
      </c>
      <c r="I1386" s="29">
        <v>620</v>
      </c>
      <c r="J1386" s="28">
        <v>30</v>
      </c>
      <c r="K1386" s="6">
        <v>16</v>
      </c>
      <c r="L1386" s="6" t="str">
        <f>VLOOKUP($G1386,Data!$A:$F,6,0)</f>
        <v>successful</v>
      </c>
      <c r="M1386" s="6"/>
      <c r="N1386" s="6"/>
      <c r="O1386" s="6"/>
    </row>
    <row r="1387" spans="1:15" x14ac:dyDescent="0.45">
      <c r="A1387" s="6" t="s">
        <v>8326</v>
      </c>
      <c r="B1387" s="6" t="s">
        <v>8224</v>
      </c>
      <c r="C1387" s="6" t="str">
        <f>VLOOKUP($B1387,'Supplimental Sources'!$I$7:$K$27,2,0)</f>
        <v>United States</v>
      </c>
      <c r="D1387" s="6" t="str">
        <f>VLOOKUP($B1387,'Supplimental Sources'!$I$7:$K$27,3,0)</f>
        <v>United States</v>
      </c>
      <c r="E1387" s="6" t="s">
        <v>8387</v>
      </c>
      <c r="F1387" s="6" t="s">
        <v>8374</v>
      </c>
      <c r="G1387" s="6">
        <v>1373</v>
      </c>
      <c r="H1387" s="29">
        <v>10000</v>
      </c>
      <c r="I1387" s="29">
        <v>10501</v>
      </c>
      <c r="J1387" s="28">
        <v>30</v>
      </c>
      <c r="K1387" s="6">
        <v>52</v>
      </c>
      <c r="L1387" s="6" t="str">
        <f>VLOOKUP($G1387,Data!$A:$F,6,0)</f>
        <v>successful</v>
      </c>
      <c r="M1387" s="6"/>
      <c r="N1387" s="6"/>
      <c r="O1387" s="6"/>
    </row>
    <row r="1388" spans="1:15" x14ac:dyDescent="0.45">
      <c r="A1388" s="6" t="s">
        <v>8326</v>
      </c>
      <c r="B1388" s="6" t="s">
        <v>8224</v>
      </c>
      <c r="C1388" s="6" t="str">
        <f>VLOOKUP($B1388,'Supplimental Sources'!$I$7:$K$27,2,0)</f>
        <v>United States</v>
      </c>
      <c r="D1388" s="6" t="str">
        <f>VLOOKUP($B1388,'Supplimental Sources'!$I$7:$K$27,3,0)</f>
        <v>United States</v>
      </c>
      <c r="E1388" s="6" t="s">
        <v>8387</v>
      </c>
      <c r="F1388" s="6" t="s">
        <v>8377</v>
      </c>
      <c r="G1388" s="6">
        <v>1374</v>
      </c>
      <c r="H1388" s="29">
        <v>1500</v>
      </c>
      <c r="I1388" s="29">
        <v>2842</v>
      </c>
      <c r="J1388" s="28">
        <v>29.958333333335759</v>
      </c>
      <c r="K1388" s="6">
        <v>66</v>
      </c>
      <c r="L1388" s="6" t="str">
        <f>VLOOKUP($G1388,Data!$A:$F,6,0)</f>
        <v>successful</v>
      </c>
      <c r="M1388" s="6"/>
      <c r="N1388" s="6"/>
      <c r="O1388" s="6"/>
    </row>
    <row r="1389" spans="1:15" x14ac:dyDescent="0.45">
      <c r="A1389" s="6" t="s">
        <v>8326</v>
      </c>
      <c r="B1389" s="6" t="s">
        <v>8230</v>
      </c>
      <c r="C1389" s="6" t="str">
        <f>VLOOKUP($B1389,'Supplimental Sources'!$I$7:$K$27,2,0)</f>
        <v>France</v>
      </c>
      <c r="D1389" s="6" t="str">
        <f>VLOOKUP($B1389,'Supplimental Sources'!$I$7:$K$27,3,0)</f>
        <v>European Union</v>
      </c>
      <c r="E1389" s="6" t="s">
        <v>8387</v>
      </c>
      <c r="F1389" s="6" t="s">
        <v>8381</v>
      </c>
      <c r="G1389" s="6">
        <v>1375</v>
      </c>
      <c r="H1389" s="29">
        <v>4000</v>
      </c>
      <c r="I1389" s="29">
        <v>6853</v>
      </c>
      <c r="J1389" s="28">
        <v>30</v>
      </c>
      <c r="K1389" s="6">
        <v>109</v>
      </c>
      <c r="L1389" s="6" t="str">
        <f>VLOOKUP($G1389,Data!$A:$F,6,0)</f>
        <v>successful</v>
      </c>
      <c r="M1389" s="6"/>
      <c r="N1389" s="6"/>
      <c r="O1389" s="6"/>
    </row>
    <row r="1390" spans="1:15" x14ac:dyDescent="0.45">
      <c r="A1390" s="6" t="s">
        <v>8326</v>
      </c>
      <c r="B1390" s="6" t="s">
        <v>8225</v>
      </c>
      <c r="C1390" s="6" t="str">
        <f>VLOOKUP($B1390,'Supplimental Sources'!$I$7:$K$27,2,0)</f>
        <v>United Kingdom</v>
      </c>
      <c r="D1390" s="6" t="str">
        <f>VLOOKUP($B1390,'Supplimental Sources'!$I$7:$K$27,3,0)</f>
        <v>United Kingdom</v>
      </c>
      <c r="E1390" s="6" t="s">
        <v>8387</v>
      </c>
      <c r="F1390" s="6" t="s">
        <v>8374</v>
      </c>
      <c r="G1390" s="6">
        <v>1376</v>
      </c>
      <c r="H1390" s="29">
        <v>3700</v>
      </c>
      <c r="I1390" s="29">
        <v>9342</v>
      </c>
      <c r="J1390" s="28">
        <v>30.041666666671517</v>
      </c>
      <c r="K1390" s="6">
        <v>168</v>
      </c>
      <c r="L1390" s="6" t="str">
        <f>VLOOKUP($G1390,Data!$A:$F,6,0)</f>
        <v>successful</v>
      </c>
      <c r="M1390" s="6"/>
      <c r="N1390" s="6"/>
      <c r="O1390" s="6"/>
    </row>
    <row r="1391" spans="1:15" x14ac:dyDescent="0.45">
      <c r="A1391" s="6" t="s">
        <v>8326</v>
      </c>
      <c r="B1391" s="6" t="s">
        <v>8224</v>
      </c>
      <c r="C1391" s="6" t="str">
        <f>VLOOKUP($B1391,'Supplimental Sources'!$I$7:$K$27,2,0)</f>
        <v>United States</v>
      </c>
      <c r="D1391" s="6" t="str">
        <f>VLOOKUP($B1391,'Supplimental Sources'!$I$7:$K$27,3,0)</f>
        <v>United States</v>
      </c>
      <c r="E1391" s="6" t="s">
        <v>8388</v>
      </c>
      <c r="F1391" s="6" t="s">
        <v>8376</v>
      </c>
      <c r="G1391" s="6">
        <v>1377</v>
      </c>
      <c r="H1391" s="29">
        <v>1300</v>
      </c>
      <c r="I1391" s="29">
        <v>1510</v>
      </c>
      <c r="J1391" s="28">
        <v>21.954745370370802</v>
      </c>
      <c r="K1391" s="6">
        <v>31</v>
      </c>
      <c r="L1391" s="6" t="str">
        <f>VLOOKUP($G1391,Data!$A:$F,6,0)</f>
        <v>successful</v>
      </c>
      <c r="M1391" s="6"/>
      <c r="N1391" s="6"/>
      <c r="O1391" s="6"/>
    </row>
    <row r="1392" spans="1:15" x14ac:dyDescent="0.45">
      <c r="A1392" s="6" t="s">
        <v>8326</v>
      </c>
      <c r="B1392" s="6" t="s">
        <v>8225</v>
      </c>
      <c r="C1392" s="6" t="str">
        <f>VLOOKUP($B1392,'Supplimental Sources'!$I$7:$K$27,2,0)</f>
        <v>United Kingdom</v>
      </c>
      <c r="D1392" s="6" t="str">
        <f>VLOOKUP($B1392,'Supplimental Sources'!$I$7:$K$27,3,0)</f>
        <v>United Kingdom</v>
      </c>
      <c r="E1392" s="6" t="s">
        <v>8387</v>
      </c>
      <c r="F1392" s="6" t="s">
        <v>8370</v>
      </c>
      <c r="G1392" s="6">
        <v>1378</v>
      </c>
      <c r="H1392" s="29">
        <v>2000</v>
      </c>
      <c r="I1392" s="29">
        <v>4067</v>
      </c>
      <c r="J1392" s="28">
        <v>15</v>
      </c>
      <c r="K1392" s="6">
        <v>133</v>
      </c>
      <c r="L1392" s="6" t="str">
        <f>VLOOKUP($G1392,Data!$A:$F,6,0)</f>
        <v>successful</v>
      </c>
      <c r="M1392" s="6"/>
      <c r="N1392" s="6"/>
      <c r="O1392" s="6"/>
    </row>
    <row r="1393" spans="1:15" x14ac:dyDescent="0.45">
      <c r="A1393" s="6" t="s">
        <v>8326</v>
      </c>
      <c r="B1393" s="6" t="s">
        <v>8224</v>
      </c>
      <c r="C1393" s="6" t="str">
        <f>VLOOKUP($B1393,'Supplimental Sources'!$I$7:$K$27,2,0)</f>
        <v>United States</v>
      </c>
      <c r="D1393" s="6" t="str">
        <f>VLOOKUP($B1393,'Supplimental Sources'!$I$7:$K$27,3,0)</f>
        <v>United States</v>
      </c>
      <c r="E1393" s="6" t="s">
        <v>8386</v>
      </c>
      <c r="F1393" s="6" t="s">
        <v>8369</v>
      </c>
      <c r="G1393" s="6">
        <v>1379</v>
      </c>
      <c r="H1393" s="29">
        <v>10000</v>
      </c>
      <c r="I1393" s="29">
        <v>11160</v>
      </c>
      <c r="J1393" s="28">
        <v>30</v>
      </c>
      <c r="K1393" s="6">
        <v>151</v>
      </c>
      <c r="L1393" s="6" t="str">
        <f>VLOOKUP($G1393,Data!$A:$F,6,0)</f>
        <v>successful</v>
      </c>
      <c r="M1393" s="6"/>
      <c r="N1393" s="6"/>
      <c r="O1393" s="6"/>
    </row>
    <row r="1394" spans="1:15" x14ac:dyDescent="0.45">
      <c r="A1394" s="6" t="s">
        <v>8326</v>
      </c>
      <c r="B1394" s="6" t="s">
        <v>8224</v>
      </c>
      <c r="C1394" s="6" t="str">
        <f>VLOOKUP($B1394,'Supplimental Sources'!$I$7:$K$27,2,0)</f>
        <v>United States</v>
      </c>
      <c r="D1394" s="6" t="str">
        <f>VLOOKUP($B1394,'Supplimental Sources'!$I$7:$K$27,3,0)</f>
        <v>United States</v>
      </c>
      <c r="E1394" s="6" t="s">
        <v>8386</v>
      </c>
      <c r="F1394" s="6" t="s">
        <v>8369</v>
      </c>
      <c r="G1394" s="6">
        <v>1380</v>
      </c>
      <c r="H1394" s="29">
        <v>25</v>
      </c>
      <c r="I1394" s="29">
        <v>106</v>
      </c>
      <c r="J1394" s="28">
        <v>22.320532407407882</v>
      </c>
      <c r="K1394" s="6">
        <v>5</v>
      </c>
      <c r="L1394" s="6" t="str">
        <f>VLOOKUP($G1394,Data!$A:$F,6,0)</f>
        <v>successful</v>
      </c>
      <c r="M1394" s="6"/>
      <c r="N1394" s="6"/>
      <c r="O1394" s="6"/>
    </row>
    <row r="1395" spans="1:15" x14ac:dyDescent="0.45">
      <c r="A1395" s="6" t="s">
        <v>8326</v>
      </c>
      <c r="B1395" s="6" t="s">
        <v>8224</v>
      </c>
      <c r="C1395" s="6" t="str">
        <f>VLOOKUP($B1395,'Supplimental Sources'!$I$7:$K$27,2,0)</f>
        <v>United States</v>
      </c>
      <c r="D1395" s="6" t="str">
        <f>VLOOKUP($B1395,'Supplimental Sources'!$I$7:$K$27,3,0)</f>
        <v>United States</v>
      </c>
      <c r="E1395" s="6" t="s">
        <v>8387</v>
      </c>
      <c r="F1395" s="6" t="s">
        <v>8374</v>
      </c>
      <c r="G1395" s="6">
        <v>1381</v>
      </c>
      <c r="H1395" s="29">
        <v>5000</v>
      </c>
      <c r="I1395" s="29">
        <v>5355</v>
      </c>
      <c r="J1395" s="28">
        <v>30</v>
      </c>
      <c r="K1395" s="6">
        <v>73</v>
      </c>
      <c r="L1395" s="6" t="str">
        <f>VLOOKUP($G1395,Data!$A:$F,6,0)</f>
        <v>successful</v>
      </c>
      <c r="M1395" s="6"/>
      <c r="N1395" s="6"/>
      <c r="O1395" s="6"/>
    </row>
    <row r="1396" spans="1:15" x14ac:dyDescent="0.45">
      <c r="A1396" s="6" t="s">
        <v>8326</v>
      </c>
      <c r="B1396" s="6" t="s">
        <v>8224</v>
      </c>
      <c r="C1396" s="6" t="str">
        <f>VLOOKUP($B1396,'Supplimental Sources'!$I$7:$K$27,2,0)</f>
        <v>United States</v>
      </c>
      <c r="D1396" s="6" t="str">
        <f>VLOOKUP($B1396,'Supplimental Sources'!$I$7:$K$27,3,0)</f>
        <v>United States</v>
      </c>
      <c r="E1396" s="6" t="s">
        <v>8384</v>
      </c>
      <c r="F1396" s="6" t="s">
        <v>8379</v>
      </c>
      <c r="G1396" s="6">
        <v>1382</v>
      </c>
      <c r="H1396" s="29">
        <v>8000</v>
      </c>
      <c r="I1396" s="29">
        <v>8349</v>
      </c>
      <c r="J1396" s="28">
        <v>30</v>
      </c>
      <c r="K1396" s="6">
        <v>148</v>
      </c>
      <c r="L1396" s="6" t="str">
        <f>VLOOKUP($G1396,Data!$A:$F,6,0)</f>
        <v>successful</v>
      </c>
      <c r="M1396" s="6"/>
      <c r="N1396" s="6"/>
      <c r="O1396" s="6"/>
    </row>
    <row r="1397" spans="1:15" x14ac:dyDescent="0.45">
      <c r="A1397" s="6" t="s">
        <v>8326</v>
      </c>
      <c r="B1397" s="6" t="s">
        <v>8229</v>
      </c>
      <c r="C1397" s="6" t="str">
        <f>VLOOKUP($B1397,'Supplimental Sources'!$I$7:$K$27,2,0)</f>
        <v>Canada</v>
      </c>
      <c r="D1397" s="6" t="str">
        <f>VLOOKUP($B1397,'Supplimental Sources'!$I$7:$K$27,3,0)</f>
        <v>Canada</v>
      </c>
      <c r="E1397" s="6" t="s">
        <v>8387</v>
      </c>
      <c r="F1397" s="6" t="s">
        <v>8381</v>
      </c>
      <c r="G1397" s="6">
        <v>1383</v>
      </c>
      <c r="H1397" s="29">
        <v>2200</v>
      </c>
      <c r="I1397" s="29">
        <v>4673</v>
      </c>
      <c r="J1397" s="28">
        <v>20</v>
      </c>
      <c r="K1397" s="6">
        <v>93</v>
      </c>
      <c r="L1397" s="6" t="str">
        <f>VLOOKUP($G1397,Data!$A:$F,6,0)</f>
        <v>successful</v>
      </c>
      <c r="M1397" s="6"/>
      <c r="N1397" s="6"/>
      <c r="O1397" s="6"/>
    </row>
    <row r="1398" spans="1:15" x14ac:dyDescent="0.45">
      <c r="A1398" s="6" t="s">
        <v>8326</v>
      </c>
      <c r="B1398" s="6" t="s">
        <v>8224</v>
      </c>
      <c r="C1398" s="6" t="str">
        <f>VLOOKUP($B1398,'Supplimental Sources'!$I$7:$K$27,2,0)</f>
        <v>United States</v>
      </c>
      <c r="D1398" s="6" t="str">
        <f>VLOOKUP($B1398,'Supplimental Sources'!$I$7:$K$27,3,0)</f>
        <v>United States</v>
      </c>
      <c r="E1398" s="6" t="s">
        <v>8386</v>
      </c>
      <c r="F1398" s="6" t="s">
        <v>8380</v>
      </c>
      <c r="G1398" s="6">
        <v>1384</v>
      </c>
      <c r="H1398" s="29">
        <v>3500</v>
      </c>
      <c r="I1398" s="29">
        <v>4343</v>
      </c>
      <c r="J1398" s="28">
        <v>30</v>
      </c>
      <c r="K1398" s="6">
        <v>63</v>
      </c>
      <c r="L1398" s="6" t="str">
        <f>VLOOKUP($G1398,Data!$A:$F,6,0)</f>
        <v>successful</v>
      </c>
      <c r="M1398" s="6"/>
      <c r="N1398" s="6"/>
      <c r="O1398" s="6"/>
    </row>
    <row r="1399" spans="1:15" x14ac:dyDescent="0.45">
      <c r="A1399" s="6" t="s">
        <v>8326</v>
      </c>
      <c r="B1399" s="6" t="s">
        <v>8236</v>
      </c>
      <c r="C1399" s="6" t="str">
        <f>VLOOKUP($B1399,'Supplimental Sources'!$I$7:$K$27,2,0)</f>
        <v>Germany</v>
      </c>
      <c r="D1399" s="6" t="str">
        <f>VLOOKUP($B1399,'Supplimental Sources'!$I$7:$K$27,3,0)</f>
        <v>European Union</v>
      </c>
      <c r="E1399" s="6" t="s">
        <v>8387</v>
      </c>
      <c r="F1399" s="6" t="s">
        <v>8378</v>
      </c>
      <c r="G1399" s="6">
        <v>1385</v>
      </c>
      <c r="H1399" s="29">
        <v>8000</v>
      </c>
      <c r="I1399" s="29">
        <v>8832.49</v>
      </c>
      <c r="J1399" s="28">
        <v>55.818738425921765</v>
      </c>
      <c r="K1399" s="6">
        <v>134</v>
      </c>
      <c r="L1399" s="6" t="str">
        <f>VLOOKUP($G1399,Data!$A:$F,6,0)</f>
        <v>successful</v>
      </c>
      <c r="M1399" s="6"/>
      <c r="N1399" s="6"/>
      <c r="O1399" s="6"/>
    </row>
    <row r="1400" spans="1:15" x14ac:dyDescent="0.45">
      <c r="A1400" s="6" t="s">
        <v>8326</v>
      </c>
      <c r="B1400" s="6" t="s">
        <v>8224</v>
      </c>
      <c r="C1400" s="6" t="str">
        <f>VLOOKUP($B1400,'Supplimental Sources'!$I$7:$K$27,2,0)</f>
        <v>United States</v>
      </c>
      <c r="D1400" s="6" t="str">
        <f>VLOOKUP($B1400,'Supplimental Sources'!$I$7:$K$27,3,0)</f>
        <v>United States</v>
      </c>
      <c r="E1400" s="6" t="s">
        <v>8386</v>
      </c>
      <c r="F1400" s="6" t="s">
        <v>8380</v>
      </c>
      <c r="G1400" s="6">
        <v>1386</v>
      </c>
      <c r="H1400" s="29">
        <v>400</v>
      </c>
      <c r="I1400" s="29">
        <v>875</v>
      </c>
      <c r="J1400" s="28">
        <v>30</v>
      </c>
      <c r="K1400" s="6">
        <v>14</v>
      </c>
      <c r="L1400" s="6" t="str">
        <f>VLOOKUP($G1400,Data!$A:$F,6,0)</f>
        <v>successful</v>
      </c>
      <c r="M1400" s="6"/>
      <c r="N1400" s="6"/>
      <c r="O1400" s="6"/>
    </row>
    <row r="1401" spans="1:15" x14ac:dyDescent="0.45">
      <c r="A1401" s="6" t="s">
        <v>8326</v>
      </c>
      <c r="B1401" s="6" t="s">
        <v>8224</v>
      </c>
      <c r="C1401" s="6" t="str">
        <f>VLOOKUP($B1401,'Supplimental Sources'!$I$7:$K$27,2,0)</f>
        <v>United States</v>
      </c>
      <c r="D1401" s="6" t="str">
        <f>VLOOKUP($B1401,'Supplimental Sources'!$I$7:$K$27,3,0)</f>
        <v>United States</v>
      </c>
      <c r="E1401" s="6" t="s">
        <v>8386</v>
      </c>
      <c r="F1401" s="6" t="s">
        <v>8369</v>
      </c>
      <c r="G1401" s="6">
        <v>1387</v>
      </c>
      <c r="H1401" s="29">
        <v>4000</v>
      </c>
      <c r="I1401" s="29">
        <v>5465</v>
      </c>
      <c r="J1401" s="28">
        <v>31.266261574070086</v>
      </c>
      <c r="K1401" s="6">
        <v>78</v>
      </c>
      <c r="L1401" s="6" t="str">
        <f>VLOOKUP($G1401,Data!$A:$F,6,0)</f>
        <v>successful</v>
      </c>
      <c r="M1401" s="6"/>
      <c r="N1401" s="6"/>
      <c r="O1401" s="6"/>
    </row>
    <row r="1402" spans="1:15" x14ac:dyDescent="0.45">
      <c r="A1402" s="6" t="s">
        <v>8326</v>
      </c>
      <c r="B1402" s="6" t="s">
        <v>8224</v>
      </c>
      <c r="C1402" s="6" t="str">
        <f>VLOOKUP($B1402,'Supplimental Sources'!$I$7:$K$27,2,0)</f>
        <v>United States</v>
      </c>
      <c r="D1402" s="6" t="str">
        <f>VLOOKUP($B1402,'Supplimental Sources'!$I$7:$K$27,3,0)</f>
        <v>United States</v>
      </c>
      <c r="E1402" s="6" t="s">
        <v>8387</v>
      </c>
      <c r="F1402" s="6" t="s">
        <v>8372</v>
      </c>
      <c r="G1402" s="6">
        <v>1388</v>
      </c>
      <c r="H1402" s="29">
        <v>5000</v>
      </c>
      <c r="I1402" s="29">
        <v>6740.37</v>
      </c>
      <c r="J1402" s="28">
        <v>26.061608796291694</v>
      </c>
      <c r="K1402" s="6">
        <v>112</v>
      </c>
      <c r="L1402" s="6" t="str">
        <f>VLOOKUP($G1402,Data!$A:$F,6,0)</f>
        <v>successful</v>
      </c>
      <c r="M1402" s="6"/>
      <c r="N1402" s="6"/>
      <c r="O1402" s="6"/>
    </row>
    <row r="1403" spans="1:15" x14ac:dyDescent="0.45">
      <c r="A1403" s="6" t="s">
        <v>8326</v>
      </c>
      <c r="B1403" s="6" t="s">
        <v>8225</v>
      </c>
      <c r="C1403" s="6" t="str">
        <f>VLOOKUP($B1403,'Supplimental Sources'!$I$7:$K$27,2,0)</f>
        <v>United Kingdom</v>
      </c>
      <c r="D1403" s="6" t="str">
        <f>VLOOKUP($B1403,'Supplimental Sources'!$I$7:$K$27,3,0)</f>
        <v>United Kingdom</v>
      </c>
      <c r="E1403" s="6" t="s">
        <v>8387</v>
      </c>
      <c r="F1403" s="6" t="s">
        <v>8370</v>
      </c>
      <c r="G1403" s="6">
        <v>1389</v>
      </c>
      <c r="H1403" s="29">
        <v>500</v>
      </c>
      <c r="I1403" s="29">
        <v>727</v>
      </c>
      <c r="J1403" s="28">
        <v>30</v>
      </c>
      <c r="K1403" s="6">
        <v>34</v>
      </c>
      <c r="L1403" s="6" t="str">
        <f>VLOOKUP($G1403,Data!$A:$F,6,0)</f>
        <v>successful</v>
      </c>
      <c r="M1403" s="6"/>
      <c r="N1403" s="6"/>
      <c r="O1403" s="6"/>
    </row>
    <row r="1404" spans="1:15" x14ac:dyDescent="0.45">
      <c r="A1404" s="6" t="s">
        <v>8326</v>
      </c>
      <c r="B1404" s="6" t="s">
        <v>8224</v>
      </c>
      <c r="C1404" s="6" t="str">
        <f>VLOOKUP($B1404,'Supplimental Sources'!$I$7:$K$27,2,0)</f>
        <v>United States</v>
      </c>
      <c r="D1404" s="6" t="str">
        <f>VLOOKUP($B1404,'Supplimental Sources'!$I$7:$K$27,3,0)</f>
        <v>United States</v>
      </c>
      <c r="E1404" s="6" t="s">
        <v>8386</v>
      </c>
      <c r="F1404" s="6" t="s">
        <v>8378</v>
      </c>
      <c r="G1404" s="6">
        <v>1390</v>
      </c>
      <c r="H1404" s="29">
        <v>2800</v>
      </c>
      <c r="I1404" s="29">
        <v>3055</v>
      </c>
      <c r="J1404" s="28">
        <v>33.913356481476512</v>
      </c>
      <c r="K1404" s="6">
        <v>19</v>
      </c>
      <c r="L1404" s="6" t="str">
        <f>VLOOKUP($G1404,Data!$A:$F,6,0)</f>
        <v>successful</v>
      </c>
      <c r="M1404" s="6"/>
      <c r="N1404" s="6"/>
      <c r="O1404" s="6"/>
    </row>
    <row r="1405" spans="1:15" x14ac:dyDescent="0.45">
      <c r="A1405" s="6" t="s">
        <v>8326</v>
      </c>
      <c r="B1405" s="6" t="s">
        <v>8224</v>
      </c>
      <c r="C1405" s="6" t="str">
        <f>VLOOKUP($B1405,'Supplimental Sources'!$I$7:$K$27,2,0)</f>
        <v>United States</v>
      </c>
      <c r="D1405" s="6" t="str">
        <f>VLOOKUP($B1405,'Supplimental Sources'!$I$7:$K$27,3,0)</f>
        <v>United States</v>
      </c>
      <c r="E1405" s="6" t="s">
        <v>8386</v>
      </c>
      <c r="F1405" s="6" t="s">
        <v>8370</v>
      </c>
      <c r="G1405" s="6">
        <v>1391</v>
      </c>
      <c r="H1405" s="29">
        <v>500</v>
      </c>
      <c r="I1405" s="29">
        <v>551</v>
      </c>
      <c r="J1405" s="28">
        <v>44.556967592594447</v>
      </c>
      <c r="K1405" s="6">
        <v>13</v>
      </c>
      <c r="L1405" s="6" t="str">
        <f>VLOOKUP($G1405,Data!$A:$F,6,0)</f>
        <v>successful</v>
      </c>
      <c r="M1405" s="6"/>
      <c r="N1405" s="6"/>
      <c r="O1405" s="6"/>
    </row>
    <row r="1406" spans="1:15" x14ac:dyDescent="0.45">
      <c r="A1406" s="6" t="s">
        <v>8326</v>
      </c>
      <c r="B1406" s="6" t="s">
        <v>8224</v>
      </c>
      <c r="C1406" s="6" t="str">
        <f>VLOOKUP($B1406,'Supplimental Sources'!$I$7:$K$27,2,0)</f>
        <v>United States</v>
      </c>
      <c r="D1406" s="6" t="str">
        <f>VLOOKUP($B1406,'Supplimental Sources'!$I$7:$K$27,3,0)</f>
        <v>United States</v>
      </c>
      <c r="E1406" s="6" t="s">
        <v>8387</v>
      </c>
      <c r="F1406" s="6" t="s">
        <v>8376</v>
      </c>
      <c r="G1406" s="6">
        <v>1392</v>
      </c>
      <c r="H1406" s="29">
        <v>2500</v>
      </c>
      <c r="I1406" s="29">
        <v>2841</v>
      </c>
      <c r="J1406" s="28">
        <v>31</v>
      </c>
      <c r="K1406" s="6">
        <v>104</v>
      </c>
      <c r="L1406" s="6" t="str">
        <f>VLOOKUP($G1406,Data!$A:$F,6,0)</f>
        <v>successful</v>
      </c>
      <c r="M1406" s="6"/>
      <c r="N1406" s="6"/>
      <c r="O1406" s="6"/>
    </row>
    <row r="1407" spans="1:15" x14ac:dyDescent="0.45">
      <c r="A1407" s="6" t="s">
        <v>8326</v>
      </c>
      <c r="B1407" s="6" t="s">
        <v>8224</v>
      </c>
      <c r="C1407" s="6" t="str">
        <f>VLOOKUP($B1407,'Supplimental Sources'!$I$7:$K$27,2,0)</f>
        <v>United States</v>
      </c>
      <c r="D1407" s="6" t="str">
        <f>VLOOKUP($B1407,'Supplimental Sources'!$I$7:$K$27,3,0)</f>
        <v>United States</v>
      </c>
      <c r="E1407" s="6" t="s">
        <v>8387</v>
      </c>
      <c r="F1407" s="6" t="s">
        <v>8370</v>
      </c>
      <c r="G1407" s="6">
        <v>1393</v>
      </c>
      <c r="H1407" s="29">
        <v>10000</v>
      </c>
      <c r="I1407" s="29">
        <v>10235</v>
      </c>
      <c r="J1407" s="28">
        <v>30</v>
      </c>
      <c r="K1407" s="6">
        <v>52</v>
      </c>
      <c r="L1407" s="6" t="str">
        <f>VLOOKUP($G1407,Data!$A:$F,6,0)</f>
        <v>successful</v>
      </c>
      <c r="M1407" s="6"/>
      <c r="N1407" s="6"/>
      <c r="O1407" s="6"/>
    </row>
    <row r="1408" spans="1:15" x14ac:dyDescent="0.45">
      <c r="A1408" s="6" t="s">
        <v>8326</v>
      </c>
      <c r="B1408" s="6" t="s">
        <v>8224</v>
      </c>
      <c r="C1408" s="6" t="str">
        <f>VLOOKUP($B1408,'Supplimental Sources'!$I$7:$K$27,2,0)</f>
        <v>United States</v>
      </c>
      <c r="D1408" s="6" t="str">
        <f>VLOOKUP($B1408,'Supplimental Sources'!$I$7:$K$27,3,0)</f>
        <v>United States</v>
      </c>
      <c r="E1408" s="6" t="s">
        <v>8388</v>
      </c>
      <c r="F1408" s="6" t="s">
        <v>8376</v>
      </c>
      <c r="G1408" s="6">
        <v>1394</v>
      </c>
      <c r="H1408" s="29">
        <v>750</v>
      </c>
      <c r="I1408" s="29">
        <v>916</v>
      </c>
      <c r="J1408" s="28">
        <v>42.980023148149485</v>
      </c>
      <c r="K1408" s="6">
        <v>17</v>
      </c>
      <c r="L1408" s="6" t="str">
        <f>VLOOKUP($G1408,Data!$A:$F,6,0)</f>
        <v>successful</v>
      </c>
      <c r="M1408" s="6"/>
      <c r="N1408" s="6"/>
      <c r="O1408" s="6"/>
    </row>
    <row r="1409" spans="1:15" x14ac:dyDescent="0.45">
      <c r="A1409" s="6" t="s">
        <v>8326</v>
      </c>
      <c r="B1409" s="6" t="s">
        <v>8224</v>
      </c>
      <c r="C1409" s="6" t="str">
        <f>VLOOKUP($B1409,'Supplimental Sources'!$I$7:$K$27,2,0)</f>
        <v>United States</v>
      </c>
      <c r="D1409" s="6" t="str">
        <f>VLOOKUP($B1409,'Supplimental Sources'!$I$7:$K$27,3,0)</f>
        <v>United States</v>
      </c>
      <c r="E1409" s="6" t="s">
        <v>8387</v>
      </c>
      <c r="F1409" s="6" t="s">
        <v>8381</v>
      </c>
      <c r="G1409" s="6">
        <v>1395</v>
      </c>
      <c r="H1409" s="29">
        <v>3500</v>
      </c>
      <c r="I1409" s="29">
        <v>3916</v>
      </c>
      <c r="J1409" s="28">
        <v>30</v>
      </c>
      <c r="K1409" s="6">
        <v>82</v>
      </c>
      <c r="L1409" s="6" t="str">
        <f>VLOOKUP($G1409,Data!$A:$F,6,0)</f>
        <v>successful</v>
      </c>
      <c r="M1409" s="6"/>
      <c r="N1409" s="6"/>
      <c r="O1409" s="6"/>
    </row>
    <row r="1410" spans="1:15" x14ac:dyDescent="0.45">
      <c r="A1410" s="6" t="s">
        <v>8326</v>
      </c>
      <c r="B1410" s="6" t="s">
        <v>8224</v>
      </c>
      <c r="C1410" s="6" t="str">
        <f>VLOOKUP($B1410,'Supplimental Sources'!$I$7:$K$27,2,0)</f>
        <v>United States</v>
      </c>
      <c r="D1410" s="6" t="str">
        <f>VLOOKUP($B1410,'Supplimental Sources'!$I$7:$K$27,3,0)</f>
        <v>United States</v>
      </c>
      <c r="E1410" s="6" t="s">
        <v>8386</v>
      </c>
      <c r="F1410" s="6" t="s">
        <v>8376</v>
      </c>
      <c r="G1410" s="6">
        <v>1396</v>
      </c>
      <c r="H1410" s="29">
        <v>6000</v>
      </c>
      <c r="I1410" s="29">
        <v>6438</v>
      </c>
      <c r="J1410" s="28">
        <v>30</v>
      </c>
      <c r="K1410" s="6">
        <v>73</v>
      </c>
      <c r="L1410" s="6" t="str">
        <f>VLOOKUP($G1410,Data!$A:$F,6,0)</f>
        <v>successful</v>
      </c>
      <c r="M1410" s="6"/>
      <c r="N1410" s="6"/>
      <c r="O1410" s="6"/>
    </row>
    <row r="1411" spans="1:15" x14ac:dyDescent="0.45">
      <c r="A1411" s="6" t="s">
        <v>8326</v>
      </c>
      <c r="B1411" s="6" t="s">
        <v>8224</v>
      </c>
      <c r="C1411" s="6" t="str">
        <f>VLOOKUP($B1411,'Supplimental Sources'!$I$7:$K$27,2,0)</f>
        <v>United States</v>
      </c>
      <c r="D1411" s="6" t="str">
        <f>VLOOKUP($B1411,'Supplimental Sources'!$I$7:$K$27,3,0)</f>
        <v>United States</v>
      </c>
      <c r="E1411" s="6" t="s">
        <v>8387</v>
      </c>
      <c r="F1411" s="6" t="s">
        <v>8372</v>
      </c>
      <c r="G1411" s="6">
        <v>1397</v>
      </c>
      <c r="H1411" s="29">
        <v>10000</v>
      </c>
      <c r="I1411" s="29">
        <v>11385</v>
      </c>
      <c r="J1411" s="28">
        <v>29.970254629632109</v>
      </c>
      <c r="K1411" s="6">
        <v>158</v>
      </c>
      <c r="L1411" s="6" t="str">
        <f>VLOOKUP($G1411,Data!$A:$F,6,0)</f>
        <v>successful</v>
      </c>
      <c r="M1411" s="6"/>
      <c r="N1411" s="6"/>
      <c r="O1411" s="6"/>
    </row>
    <row r="1412" spans="1:15" x14ac:dyDescent="0.45">
      <c r="A1412" s="6" t="s">
        <v>8326</v>
      </c>
      <c r="B1412" s="6" t="s">
        <v>8224</v>
      </c>
      <c r="C1412" s="6" t="str">
        <f>VLOOKUP($B1412,'Supplimental Sources'!$I$7:$K$27,2,0)</f>
        <v>United States</v>
      </c>
      <c r="D1412" s="6" t="str">
        <f>VLOOKUP($B1412,'Supplimental Sources'!$I$7:$K$27,3,0)</f>
        <v>United States</v>
      </c>
      <c r="E1412" s="6" t="s">
        <v>8387</v>
      </c>
      <c r="F1412" s="6" t="s">
        <v>8380</v>
      </c>
      <c r="G1412" s="6">
        <v>1398</v>
      </c>
      <c r="H1412" s="29">
        <v>4400</v>
      </c>
      <c r="I1412" s="29">
        <v>4826</v>
      </c>
      <c r="J1412" s="28">
        <v>30</v>
      </c>
      <c r="K1412" s="6">
        <v>65</v>
      </c>
      <c r="L1412" s="6" t="str">
        <f>VLOOKUP($G1412,Data!$A:$F,6,0)</f>
        <v>successful</v>
      </c>
      <c r="M1412" s="6"/>
      <c r="N1412" s="6"/>
      <c r="O1412" s="6"/>
    </row>
    <row r="1413" spans="1:15" x14ac:dyDescent="0.45">
      <c r="A1413" s="6" t="s">
        <v>8326</v>
      </c>
      <c r="B1413" s="6" t="s">
        <v>8224</v>
      </c>
      <c r="C1413" s="6" t="str">
        <f>VLOOKUP($B1413,'Supplimental Sources'!$I$7:$K$27,2,0)</f>
        <v>United States</v>
      </c>
      <c r="D1413" s="6" t="str">
        <f>VLOOKUP($B1413,'Supplimental Sources'!$I$7:$K$27,3,0)</f>
        <v>United States</v>
      </c>
      <c r="E1413" s="6" t="s">
        <v>8385</v>
      </c>
      <c r="F1413" s="6" t="s">
        <v>8372</v>
      </c>
      <c r="G1413" s="6">
        <v>1399</v>
      </c>
      <c r="H1413" s="29">
        <v>9000</v>
      </c>
      <c r="I1413" s="29">
        <v>11353</v>
      </c>
      <c r="J1413" s="28">
        <v>30</v>
      </c>
      <c r="K1413" s="6">
        <v>184</v>
      </c>
      <c r="L1413" s="6" t="str">
        <f>VLOOKUP($G1413,Data!$A:$F,6,0)</f>
        <v>successful</v>
      </c>
      <c r="M1413" s="6"/>
      <c r="N1413" s="6"/>
      <c r="O1413" s="6"/>
    </row>
    <row r="1414" spans="1:15" x14ac:dyDescent="0.45">
      <c r="A1414" s="6" t="s">
        <v>8326</v>
      </c>
      <c r="B1414" s="6" t="s">
        <v>8225</v>
      </c>
      <c r="C1414" s="6" t="str">
        <f>VLOOKUP($B1414,'Supplimental Sources'!$I$7:$K$27,2,0)</f>
        <v>United Kingdom</v>
      </c>
      <c r="D1414" s="6" t="str">
        <f>VLOOKUP($B1414,'Supplimental Sources'!$I$7:$K$27,3,0)</f>
        <v>United Kingdom</v>
      </c>
      <c r="E1414" s="6" t="s">
        <v>8387</v>
      </c>
      <c r="F1414" s="6" t="s">
        <v>8369</v>
      </c>
      <c r="G1414" s="6">
        <v>1400</v>
      </c>
      <c r="H1414" s="29">
        <v>350</v>
      </c>
      <c r="I1414" s="29">
        <v>586</v>
      </c>
      <c r="J1414" s="28">
        <v>34.888043981482042</v>
      </c>
      <c r="K1414" s="6">
        <v>34</v>
      </c>
      <c r="L1414" s="6" t="str">
        <f>VLOOKUP($G1414,Data!$A:$F,6,0)</f>
        <v>successful</v>
      </c>
      <c r="M1414" s="6"/>
      <c r="N1414" s="6"/>
      <c r="O1414" s="6"/>
    </row>
    <row r="1415" spans="1:15" x14ac:dyDescent="0.45">
      <c r="A1415" s="6" t="s">
        <v>8326</v>
      </c>
      <c r="B1415" s="6" t="s">
        <v>8224</v>
      </c>
      <c r="C1415" s="6" t="str">
        <f>VLOOKUP($B1415,'Supplimental Sources'!$I$7:$K$27,2,0)</f>
        <v>United States</v>
      </c>
      <c r="D1415" s="6" t="str">
        <f>VLOOKUP($B1415,'Supplimental Sources'!$I$7:$K$27,3,0)</f>
        <v>United States</v>
      </c>
      <c r="E1415" s="6" t="s">
        <v>8384</v>
      </c>
      <c r="F1415" s="6" t="s">
        <v>8369</v>
      </c>
      <c r="G1415" s="6">
        <v>1401</v>
      </c>
      <c r="H1415" s="29">
        <v>2500</v>
      </c>
      <c r="I1415" s="29">
        <v>12413</v>
      </c>
      <c r="J1415" s="28">
        <v>21</v>
      </c>
      <c r="K1415" s="6">
        <v>240</v>
      </c>
      <c r="L1415" s="6" t="str">
        <f>VLOOKUP($G1415,Data!$A:$F,6,0)</f>
        <v>successful</v>
      </c>
      <c r="M1415" s="6"/>
      <c r="N1415" s="6"/>
      <c r="O1415" s="6"/>
    </row>
    <row r="1416" spans="1:15" x14ac:dyDescent="0.45">
      <c r="A1416" s="6" t="s">
        <v>8326</v>
      </c>
      <c r="B1416" s="6" t="s">
        <v>8225</v>
      </c>
      <c r="C1416" s="6" t="str">
        <f>VLOOKUP($B1416,'Supplimental Sources'!$I$7:$K$27,2,0)</f>
        <v>United Kingdom</v>
      </c>
      <c r="D1416" s="6" t="str">
        <f>VLOOKUP($B1416,'Supplimental Sources'!$I$7:$K$27,3,0)</f>
        <v>United Kingdom</v>
      </c>
      <c r="E1416" s="6" t="s">
        <v>8386</v>
      </c>
      <c r="F1416" s="6" t="s">
        <v>8378</v>
      </c>
      <c r="G1416" s="6">
        <v>1402</v>
      </c>
      <c r="H1416" s="29">
        <v>2500</v>
      </c>
      <c r="I1416" s="29">
        <v>2729</v>
      </c>
      <c r="J1416" s="28">
        <v>59.958333333335759</v>
      </c>
      <c r="K1416" s="6">
        <v>113</v>
      </c>
      <c r="L1416" s="6" t="str">
        <f>VLOOKUP($G1416,Data!$A:$F,6,0)</f>
        <v>successful</v>
      </c>
      <c r="M1416" s="6"/>
      <c r="N1416" s="6"/>
      <c r="O1416" s="6"/>
    </row>
    <row r="1417" spans="1:15" x14ac:dyDescent="0.45">
      <c r="A1417" s="6" t="s">
        <v>8326</v>
      </c>
      <c r="B1417" s="6" t="s">
        <v>8224</v>
      </c>
      <c r="C1417" s="6" t="str">
        <f>VLOOKUP($B1417,'Supplimental Sources'!$I$7:$K$27,2,0)</f>
        <v>United States</v>
      </c>
      <c r="D1417" s="6" t="str">
        <f>VLOOKUP($B1417,'Supplimental Sources'!$I$7:$K$27,3,0)</f>
        <v>United States</v>
      </c>
      <c r="E1417" s="6" t="s">
        <v>8384</v>
      </c>
      <c r="F1417" s="6" t="s">
        <v>8380</v>
      </c>
      <c r="G1417" s="6">
        <v>1403</v>
      </c>
      <c r="H1417" s="29">
        <v>4000</v>
      </c>
      <c r="I1417" s="29">
        <v>4103</v>
      </c>
      <c r="J1417" s="28">
        <v>30</v>
      </c>
      <c r="K1417" s="6">
        <v>66</v>
      </c>
      <c r="L1417" s="6" t="str">
        <f>VLOOKUP($G1417,Data!$A:$F,6,0)</f>
        <v>successful</v>
      </c>
      <c r="M1417" s="6"/>
      <c r="N1417" s="6"/>
      <c r="O1417" s="6"/>
    </row>
    <row r="1418" spans="1:15" x14ac:dyDescent="0.45">
      <c r="A1418" s="6" t="s">
        <v>8341</v>
      </c>
      <c r="B1418" s="6" t="s">
        <v>8225</v>
      </c>
      <c r="C1418" s="6" t="str">
        <f>VLOOKUP($B1418,'Supplimental Sources'!$I$7:$K$27,2,0)</f>
        <v>United Kingdom</v>
      </c>
      <c r="D1418" s="6" t="str">
        <f>VLOOKUP($B1418,'Supplimental Sources'!$I$7:$K$27,3,0)</f>
        <v>United Kingdom</v>
      </c>
      <c r="E1418" s="6" t="s">
        <v>8386</v>
      </c>
      <c r="F1418" s="6" t="s">
        <v>8376</v>
      </c>
      <c r="G1418" s="6">
        <v>1404</v>
      </c>
      <c r="H1418" s="29">
        <v>14500</v>
      </c>
      <c r="I1418" s="29">
        <v>241</v>
      </c>
      <c r="J1418" s="28">
        <v>25</v>
      </c>
      <c r="K1418" s="6">
        <v>5</v>
      </c>
      <c r="M1418" s="6" t="str">
        <f>VLOOKUP($G1418,Data!$A:$F,6,0)</f>
        <v>failed</v>
      </c>
      <c r="N1418" s="6"/>
      <c r="O1418" s="6"/>
    </row>
    <row r="1419" spans="1:15" x14ac:dyDescent="0.45">
      <c r="A1419" s="6" t="s">
        <v>8341</v>
      </c>
      <c r="B1419" s="6" t="s">
        <v>8224</v>
      </c>
      <c r="C1419" s="6" t="str">
        <f>VLOOKUP($B1419,'Supplimental Sources'!$I$7:$K$27,2,0)</f>
        <v>United States</v>
      </c>
      <c r="D1419" s="6" t="str">
        <f>VLOOKUP($B1419,'Supplimental Sources'!$I$7:$K$27,3,0)</f>
        <v>United States</v>
      </c>
      <c r="E1419" s="6" t="s">
        <v>8385</v>
      </c>
      <c r="F1419" s="6" t="s">
        <v>8373</v>
      </c>
      <c r="G1419" s="6">
        <v>1405</v>
      </c>
      <c r="H1419" s="29">
        <v>25000</v>
      </c>
      <c r="I1419" s="29">
        <v>105</v>
      </c>
      <c r="J1419" s="28">
        <v>30.041666666664241</v>
      </c>
      <c r="K1419" s="6">
        <v>17</v>
      </c>
      <c r="M1419" s="6" t="str">
        <f>VLOOKUP($G1419,Data!$A:$F,6,0)</f>
        <v>failed</v>
      </c>
      <c r="N1419" s="6"/>
      <c r="O1419" s="6"/>
    </row>
    <row r="1420" spans="1:15" x14ac:dyDescent="0.45">
      <c r="A1420" s="6" t="s">
        <v>8341</v>
      </c>
      <c r="B1420" s="6" t="s">
        <v>8237</v>
      </c>
      <c r="C1420" s="6" t="str">
        <f>VLOOKUP($B1420,'Supplimental Sources'!$I$7:$K$27,2,0)</f>
        <v>Italy</v>
      </c>
      <c r="D1420" s="6" t="str">
        <f>VLOOKUP($B1420,'Supplimental Sources'!$I$7:$K$27,3,0)</f>
        <v>European Union</v>
      </c>
      <c r="E1420" s="6" t="s">
        <v>8386</v>
      </c>
      <c r="F1420" s="6" t="s">
        <v>8373</v>
      </c>
      <c r="G1420" s="6">
        <v>1406</v>
      </c>
      <c r="H1420" s="29">
        <v>12000</v>
      </c>
      <c r="I1420" s="29">
        <v>15</v>
      </c>
      <c r="J1420" s="28">
        <v>52.983715277783631</v>
      </c>
      <c r="K1420" s="6">
        <v>3</v>
      </c>
      <c r="M1420" s="6" t="str">
        <f>VLOOKUP($G1420,Data!$A:$F,6,0)</f>
        <v>failed</v>
      </c>
      <c r="N1420" s="6"/>
      <c r="O1420" s="6"/>
    </row>
    <row r="1421" spans="1:15" x14ac:dyDescent="0.45">
      <c r="A1421" s="6" t="s">
        <v>8341</v>
      </c>
      <c r="B1421" s="6" t="s">
        <v>8224</v>
      </c>
      <c r="C1421" s="6" t="str">
        <f>VLOOKUP($B1421,'Supplimental Sources'!$I$7:$K$27,2,0)</f>
        <v>United States</v>
      </c>
      <c r="D1421" s="6" t="str">
        <f>VLOOKUP($B1421,'Supplimental Sources'!$I$7:$K$27,3,0)</f>
        <v>United States</v>
      </c>
      <c r="E1421" s="6" t="s">
        <v>8385</v>
      </c>
      <c r="F1421" s="6" t="s">
        <v>8370</v>
      </c>
      <c r="G1421" s="6">
        <v>1407</v>
      </c>
      <c r="H1421" s="29">
        <v>3000</v>
      </c>
      <c r="I1421" s="29">
        <v>15</v>
      </c>
      <c r="J1421" s="28">
        <v>25</v>
      </c>
      <c r="K1421" s="6">
        <v>2</v>
      </c>
      <c r="M1421" s="6" t="str">
        <f>VLOOKUP($G1421,Data!$A:$F,6,0)</f>
        <v>failed</v>
      </c>
      <c r="N1421" s="6"/>
      <c r="O1421" s="6"/>
    </row>
    <row r="1422" spans="1:15" x14ac:dyDescent="0.45">
      <c r="A1422" s="6" t="s">
        <v>8341</v>
      </c>
      <c r="B1422" s="6" t="s">
        <v>8225</v>
      </c>
      <c r="C1422" s="6" t="str">
        <f>VLOOKUP($B1422,'Supplimental Sources'!$I$7:$K$27,2,0)</f>
        <v>United Kingdom</v>
      </c>
      <c r="D1422" s="6" t="str">
        <f>VLOOKUP($B1422,'Supplimental Sources'!$I$7:$K$27,3,0)</f>
        <v>United Kingdom</v>
      </c>
      <c r="E1422" s="6" t="s">
        <v>8386</v>
      </c>
      <c r="F1422" s="6" t="s">
        <v>8373</v>
      </c>
      <c r="G1422" s="6">
        <v>1408</v>
      </c>
      <c r="H1422" s="29">
        <v>1000</v>
      </c>
      <c r="I1422" s="29">
        <v>72</v>
      </c>
      <c r="J1422" s="28">
        <v>30.041666666671517</v>
      </c>
      <c r="K1422" s="6">
        <v>6</v>
      </c>
      <c r="M1422" s="6" t="str">
        <f>VLOOKUP($G1422,Data!$A:$F,6,0)</f>
        <v>failed</v>
      </c>
      <c r="N1422" s="6"/>
      <c r="O1422" s="6"/>
    </row>
    <row r="1423" spans="1:15" x14ac:dyDescent="0.45">
      <c r="A1423" s="6" t="s">
        <v>8341</v>
      </c>
      <c r="B1423" s="6" t="s">
        <v>8224</v>
      </c>
      <c r="C1423" s="6" t="str">
        <f>VLOOKUP($B1423,'Supplimental Sources'!$I$7:$K$27,2,0)</f>
        <v>United States</v>
      </c>
      <c r="D1423" s="6" t="str">
        <f>VLOOKUP($B1423,'Supplimental Sources'!$I$7:$K$27,3,0)</f>
        <v>United States</v>
      </c>
      <c r="E1423" s="6" t="s">
        <v>8385</v>
      </c>
      <c r="F1423" s="6" t="s">
        <v>8374</v>
      </c>
      <c r="G1423" s="6">
        <v>1409</v>
      </c>
      <c r="H1423" s="29">
        <v>4000</v>
      </c>
      <c r="I1423" s="29">
        <v>0</v>
      </c>
      <c r="J1423" s="28">
        <v>60.041666666664241</v>
      </c>
      <c r="K1423" s="6">
        <v>0</v>
      </c>
      <c r="M1423" s="6" t="str">
        <f>VLOOKUP($G1423,Data!$A:$F,6,0)</f>
        <v>failed</v>
      </c>
      <c r="N1423" s="6"/>
      <c r="O1423" s="6"/>
    </row>
    <row r="1424" spans="1:15" x14ac:dyDescent="0.45">
      <c r="A1424" s="6" t="s">
        <v>8341</v>
      </c>
      <c r="B1424" s="6" t="s">
        <v>8237</v>
      </c>
      <c r="C1424" s="6" t="str">
        <f>VLOOKUP($B1424,'Supplimental Sources'!$I$7:$K$27,2,0)</f>
        <v>Italy</v>
      </c>
      <c r="D1424" s="6" t="str">
        <f>VLOOKUP($B1424,'Supplimental Sources'!$I$7:$K$27,3,0)</f>
        <v>European Union</v>
      </c>
      <c r="E1424" s="6" t="s">
        <v>8387</v>
      </c>
      <c r="F1424" s="6" t="s">
        <v>8379</v>
      </c>
      <c r="G1424" s="6">
        <v>1410</v>
      </c>
      <c r="H1424" s="29">
        <v>6000</v>
      </c>
      <c r="I1424" s="29">
        <v>1</v>
      </c>
      <c r="J1424" s="28">
        <v>45</v>
      </c>
      <c r="K1424" s="6">
        <v>1</v>
      </c>
      <c r="M1424" s="6" t="str">
        <f>VLOOKUP($G1424,Data!$A:$F,6,0)</f>
        <v>failed</v>
      </c>
      <c r="N1424" s="6"/>
      <c r="O1424" s="6"/>
    </row>
    <row r="1425" spans="1:15" x14ac:dyDescent="0.45">
      <c r="A1425" s="6" t="s">
        <v>8341</v>
      </c>
      <c r="B1425" s="6" t="s">
        <v>8225</v>
      </c>
      <c r="C1425" s="6" t="str">
        <f>VLOOKUP($B1425,'Supplimental Sources'!$I$7:$K$27,2,0)</f>
        <v>United Kingdom</v>
      </c>
      <c r="D1425" s="6" t="str">
        <f>VLOOKUP($B1425,'Supplimental Sources'!$I$7:$K$27,3,0)</f>
        <v>United Kingdom</v>
      </c>
      <c r="E1425" s="6" t="s">
        <v>8386</v>
      </c>
      <c r="F1425" s="6" t="s">
        <v>8376</v>
      </c>
      <c r="G1425" s="6">
        <v>1411</v>
      </c>
      <c r="H1425" s="29">
        <v>3000</v>
      </c>
      <c r="I1425" s="29">
        <v>7</v>
      </c>
      <c r="J1425" s="28">
        <v>28</v>
      </c>
      <c r="K1425" s="6">
        <v>3</v>
      </c>
      <c r="M1425" s="6" t="str">
        <f>VLOOKUP($G1425,Data!$A:$F,6,0)</f>
        <v>failed</v>
      </c>
      <c r="N1425" s="6"/>
      <c r="O1425" s="6"/>
    </row>
    <row r="1426" spans="1:15" x14ac:dyDescent="0.45">
      <c r="A1426" s="6" t="s">
        <v>8341</v>
      </c>
      <c r="B1426" s="6" t="s">
        <v>8224</v>
      </c>
      <c r="C1426" s="6" t="str">
        <f>VLOOKUP($B1426,'Supplimental Sources'!$I$7:$K$27,2,0)</f>
        <v>United States</v>
      </c>
      <c r="D1426" s="6" t="str">
        <f>VLOOKUP($B1426,'Supplimental Sources'!$I$7:$K$27,3,0)</f>
        <v>United States</v>
      </c>
      <c r="E1426" s="6" t="s">
        <v>8385</v>
      </c>
      <c r="F1426" s="6" t="s">
        <v>8374</v>
      </c>
      <c r="G1426" s="6">
        <v>1412</v>
      </c>
      <c r="H1426" s="29">
        <v>7000</v>
      </c>
      <c r="I1426" s="29">
        <v>320</v>
      </c>
      <c r="J1426" s="28">
        <v>30</v>
      </c>
      <c r="K1426" s="6">
        <v>13</v>
      </c>
      <c r="M1426" s="6" t="str">
        <f>VLOOKUP($G1426,Data!$A:$F,6,0)</f>
        <v>failed</v>
      </c>
      <c r="N1426" s="6"/>
      <c r="O1426" s="6"/>
    </row>
    <row r="1427" spans="1:15" x14ac:dyDescent="0.45">
      <c r="A1427" s="6" t="s">
        <v>8341</v>
      </c>
      <c r="B1427" s="6" t="s">
        <v>8237</v>
      </c>
      <c r="C1427" s="6" t="str">
        <f>VLOOKUP($B1427,'Supplimental Sources'!$I$7:$K$27,2,0)</f>
        <v>Italy</v>
      </c>
      <c r="D1427" s="6" t="str">
        <f>VLOOKUP($B1427,'Supplimental Sources'!$I$7:$K$27,3,0)</f>
        <v>European Union</v>
      </c>
      <c r="E1427" s="6" t="s">
        <v>8386</v>
      </c>
      <c r="F1427" s="6" t="s">
        <v>8381</v>
      </c>
      <c r="G1427" s="6">
        <v>1413</v>
      </c>
      <c r="H1427" s="29">
        <v>2000</v>
      </c>
      <c r="I1427" s="29">
        <v>100</v>
      </c>
      <c r="J1427" s="28">
        <v>60</v>
      </c>
      <c r="K1427" s="6">
        <v>1</v>
      </c>
      <c r="M1427" s="6" t="str">
        <f>VLOOKUP($G1427,Data!$A:$F,6,0)</f>
        <v>failed</v>
      </c>
      <c r="N1427" s="6"/>
      <c r="O1427" s="6"/>
    </row>
    <row r="1428" spans="1:15" x14ac:dyDescent="0.45">
      <c r="A1428" s="6" t="s">
        <v>8341</v>
      </c>
      <c r="B1428" s="6" t="s">
        <v>8224</v>
      </c>
      <c r="C1428" s="6" t="str">
        <f>VLOOKUP($B1428,'Supplimental Sources'!$I$7:$K$27,2,0)</f>
        <v>United States</v>
      </c>
      <c r="D1428" s="6" t="str">
        <f>VLOOKUP($B1428,'Supplimental Sources'!$I$7:$K$27,3,0)</f>
        <v>United States</v>
      </c>
      <c r="E1428" s="6" t="s">
        <v>8387</v>
      </c>
      <c r="F1428" s="6" t="s">
        <v>8381</v>
      </c>
      <c r="G1428" s="6">
        <v>1414</v>
      </c>
      <c r="H1428" s="29">
        <v>500</v>
      </c>
      <c r="I1428" s="29">
        <v>1</v>
      </c>
      <c r="J1428" s="28">
        <v>30</v>
      </c>
      <c r="K1428" s="6">
        <v>1</v>
      </c>
      <c r="M1428" s="6" t="str">
        <f>VLOOKUP($G1428,Data!$A:$F,6,0)</f>
        <v>failed</v>
      </c>
      <c r="N1428" s="6"/>
      <c r="O1428" s="6"/>
    </row>
    <row r="1429" spans="1:15" x14ac:dyDescent="0.45">
      <c r="A1429" s="6" t="s">
        <v>8341</v>
      </c>
      <c r="B1429" s="6" t="s">
        <v>8224</v>
      </c>
      <c r="C1429" s="6" t="str">
        <f>VLOOKUP($B1429,'Supplimental Sources'!$I$7:$K$27,2,0)</f>
        <v>United States</v>
      </c>
      <c r="D1429" s="6" t="str">
        <f>VLOOKUP($B1429,'Supplimental Sources'!$I$7:$K$27,3,0)</f>
        <v>United States</v>
      </c>
      <c r="E1429" s="6" t="s">
        <v>8386</v>
      </c>
      <c r="F1429" s="6" t="s">
        <v>8370</v>
      </c>
      <c r="G1429" s="6">
        <v>1415</v>
      </c>
      <c r="H1429" s="29">
        <v>4400</v>
      </c>
      <c r="I1429" s="29">
        <v>800</v>
      </c>
      <c r="J1429" s="28">
        <v>40</v>
      </c>
      <c r="K1429" s="6">
        <v>9</v>
      </c>
      <c r="M1429" s="6" t="str">
        <f>VLOOKUP($G1429,Data!$A:$F,6,0)</f>
        <v>failed</v>
      </c>
      <c r="N1429" s="6"/>
      <c r="O1429" s="6"/>
    </row>
    <row r="1430" spans="1:15" x14ac:dyDescent="0.45">
      <c r="A1430" s="6" t="s">
        <v>8341</v>
      </c>
      <c r="B1430" s="6" t="s">
        <v>8224</v>
      </c>
      <c r="C1430" s="6" t="str">
        <f>VLOOKUP($B1430,'Supplimental Sources'!$I$7:$K$27,2,0)</f>
        <v>United States</v>
      </c>
      <c r="D1430" s="6" t="str">
        <f>VLOOKUP($B1430,'Supplimental Sources'!$I$7:$K$27,3,0)</f>
        <v>United States</v>
      </c>
      <c r="E1430" s="6" t="s">
        <v>8386</v>
      </c>
      <c r="F1430" s="6" t="s">
        <v>8373</v>
      </c>
      <c r="G1430" s="6">
        <v>1416</v>
      </c>
      <c r="H1430" s="29">
        <v>50000</v>
      </c>
      <c r="I1430" s="29">
        <v>0</v>
      </c>
      <c r="J1430" s="28">
        <v>30.041666666664241</v>
      </c>
      <c r="K1430" s="6">
        <v>0</v>
      </c>
      <c r="M1430" s="6" t="str">
        <f>VLOOKUP($G1430,Data!$A:$F,6,0)</f>
        <v>failed</v>
      </c>
      <c r="N1430" s="6"/>
      <c r="O1430" s="6"/>
    </row>
    <row r="1431" spans="1:15" x14ac:dyDescent="0.45">
      <c r="A1431" s="6" t="s">
        <v>8341</v>
      </c>
      <c r="B1431" s="6" t="s">
        <v>8224</v>
      </c>
      <c r="C1431" s="6" t="str">
        <f>VLOOKUP($B1431,'Supplimental Sources'!$I$7:$K$27,2,0)</f>
        <v>United States</v>
      </c>
      <c r="D1431" s="6" t="str">
        <f>VLOOKUP($B1431,'Supplimental Sources'!$I$7:$K$27,3,0)</f>
        <v>United States</v>
      </c>
      <c r="E1431" s="6" t="s">
        <v>8386</v>
      </c>
      <c r="F1431" s="6" t="s">
        <v>8371</v>
      </c>
      <c r="G1431" s="6">
        <v>1417</v>
      </c>
      <c r="H1431" s="29">
        <v>4500</v>
      </c>
      <c r="I1431" s="29">
        <v>55</v>
      </c>
      <c r="J1431" s="28">
        <v>30.315810185180453</v>
      </c>
      <c r="K1431" s="6">
        <v>2</v>
      </c>
      <c r="M1431" s="6" t="str">
        <f>VLOOKUP($G1431,Data!$A:$F,6,0)</f>
        <v>failed</v>
      </c>
      <c r="N1431" s="6"/>
      <c r="O1431" s="6"/>
    </row>
    <row r="1432" spans="1:15" x14ac:dyDescent="0.45">
      <c r="A1432" s="6" t="s">
        <v>8341</v>
      </c>
      <c r="B1432" s="6" t="s">
        <v>8227</v>
      </c>
      <c r="C1432" s="6" t="str">
        <f>VLOOKUP($B1432,'Supplimental Sources'!$I$7:$K$27,2,0)</f>
        <v>Spain</v>
      </c>
      <c r="D1432" s="6" t="str">
        <f>VLOOKUP($B1432,'Supplimental Sources'!$I$7:$K$27,3,0)</f>
        <v>European Union</v>
      </c>
      <c r="E1432" s="6" t="s">
        <v>8387</v>
      </c>
      <c r="F1432" s="6" t="s">
        <v>8376</v>
      </c>
      <c r="G1432" s="6">
        <v>1418</v>
      </c>
      <c r="H1432" s="29">
        <v>3000</v>
      </c>
      <c r="I1432" s="29">
        <v>6</v>
      </c>
      <c r="J1432" s="28">
        <v>30</v>
      </c>
      <c r="K1432" s="6">
        <v>1</v>
      </c>
      <c r="M1432" s="6" t="str">
        <f>VLOOKUP($G1432,Data!$A:$F,6,0)</f>
        <v>failed</v>
      </c>
      <c r="N1432" s="6"/>
      <c r="O1432" s="6"/>
    </row>
    <row r="1433" spans="1:15" x14ac:dyDescent="0.45">
      <c r="A1433" s="6" t="s">
        <v>8341</v>
      </c>
      <c r="B1433" s="6" t="s">
        <v>8224</v>
      </c>
      <c r="C1433" s="6" t="str">
        <f>VLOOKUP($B1433,'Supplimental Sources'!$I$7:$K$27,2,0)</f>
        <v>United States</v>
      </c>
      <c r="D1433" s="6" t="str">
        <f>VLOOKUP($B1433,'Supplimental Sources'!$I$7:$K$27,3,0)</f>
        <v>United States</v>
      </c>
      <c r="E1433" s="6" t="s">
        <v>8387</v>
      </c>
      <c r="F1433" s="6" t="s">
        <v>8372</v>
      </c>
      <c r="G1433" s="6">
        <v>1419</v>
      </c>
      <c r="H1433" s="29">
        <v>6300</v>
      </c>
      <c r="I1433" s="29">
        <v>445</v>
      </c>
      <c r="J1433" s="28">
        <v>30</v>
      </c>
      <c r="K1433" s="6">
        <v>10</v>
      </c>
      <c r="M1433" s="6" t="str">
        <f>VLOOKUP($G1433,Data!$A:$F,6,0)</f>
        <v>failed</v>
      </c>
      <c r="N1433" s="6"/>
      <c r="O1433" s="6"/>
    </row>
    <row r="1434" spans="1:15" x14ac:dyDescent="0.45">
      <c r="A1434" s="6" t="s">
        <v>8341</v>
      </c>
      <c r="B1434" s="6" t="s">
        <v>8224</v>
      </c>
      <c r="C1434" s="6" t="str">
        <f>VLOOKUP($B1434,'Supplimental Sources'!$I$7:$K$27,2,0)</f>
        <v>United States</v>
      </c>
      <c r="D1434" s="6" t="str">
        <f>VLOOKUP($B1434,'Supplimental Sources'!$I$7:$K$27,3,0)</f>
        <v>United States</v>
      </c>
      <c r="E1434" s="6" t="s">
        <v>8387</v>
      </c>
      <c r="F1434" s="6" t="s">
        <v>8380</v>
      </c>
      <c r="G1434" s="6">
        <v>1420</v>
      </c>
      <c r="H1434" s="29">
        <v>110</v>
      </c>
      <c r="I1434" s="29">
        <v>3</v>
      </c>
      <c r="J1434" s="28">
        <v>25</v>
      </c>
      <c r="K1434" s="6">
        <v>3</v>
      </c>
      <c r="M1434" s="6" t="str">
        <f>VLOOKUP($G1434,Data!$A:$F,6,0)</f>
        <v>failed</v>
      </c>
      <c r="N1434" s="6"/>
      <c r="O1434" s="6"/>
    </row>
    <row r="1435" spans="1:15" x14ac:dyDescent="0.45">
      <c r="A1435" s="6" t="s">
        <v>8341</v>
      </c>
      <c r="B1435" s="6" t="s">
        <v>8235</v>
      </c>
      <c r="C1435" s="6" t="str">
        <f>VLOOKUP($B1435,'Supplimental Sources'!$I$7:$K$27,2,0)</f>
        <v>Sweden</v>
      </c>
      <c r="D1435" s="6" t="str">
        <f>VLOOKUP($B1435,'Supplimental Sources'!$I$7:$K$27,3,0)</f>
        <v>European Union</v>
      </c>
      <c r="E1435" s="6" t="s">
        <v>8386</v>
      </c>
      <c r="F1435" s="6" t="s">
        <v>8376</v>
      </c>
      <c r="G1435" s="6">
        <v>1421</v>
      </c>
      <c r="H1435" s="29">
        <v>200000</v>
      </c>
      <c r="I1435" s="29">
        <v>200</v>
      </c>
      <c r="J1435" s="28">
        <v>30</v>
      </c>
      <c r="K1435" s="6">
        <v>2</v>
      </c>
      <c r="M1435" s="6" t="str">
        <f>VLOOKUP($G1435,Data!$A:$F,6,0)</f>
        <v>failed</v>
      </c>
      <c r="N1435" s="6"/>
      <c r="O1435" s="6"/>
    </row>
    <row r="1436" spans="1:15" x14ac:dyDescent="0.45">
      <c r="A1436" s="6" t="s">
        <v>8341</v>
      </c>
      <c r="B1436" s="6" t="s">
        <v>8228</v>
      </c>
      <c r="C1436" s="6" t="str">
        <f>VLOOKUP($B1436,'Supplimental Sources'!$I$7:$K$27,2,0)</f>
        <v>New Zealand</v>
      </c>
      <c r="D1436" s="6" t="str">
        <f>VLOOKUP($B1436,'Supplimental Sources'!$I$7:$K$27,3,0)</f>
        <v>New Zealand</v>
      </c>
      <c r="E1436" s="6" t="s">
        <v>8387</v>
      </c>
      <c r="F1436" s="6" t="s">
        <v>8371</v>
      </c>
      <c r="G1436" s="6">
        <v>1422</v>
      </c>
      <c r="H1436" s="29">
        <v>25000</v>
      </c>
      <c r="I1436" s="29">
        <v>26</v>
      </c>
      <c r="J1436" s="28">
        <v>30</v>
      </c>
      <c r="K1436" s="6">
        <v>2</v>
      </c>
      <c r="M1436" s="6" t="str">
        <f>VLOOKUP($G1436,Data!$A:$F,6,0)</f>
        <v>failed</v>
      </c>
      <c r="N1436" s="6"/>
      <c r="O1436" s="6"/>
    </row>
    <row r="1437" spans="1:15" x14ac:dyDescent="0.45">
      <c r="A1437" s="6" t="s">
        <v>8341</v>
      </c>
      <c r="B1437" s="6" t="s">
        <v>8226</v>
      </c>
      <c r="C1437" s="6" t="str">
        <f>VLOOKUP($B1437,'Supplimental Sources'!$I$7:$K$27,2,0)</f>
        <v>Australia</v>
      </c>
      <c r="D1437" s="6" t="str">
        <f>VLOOKUP($B1437,'Supplimental Sources'!$I$7:$K$27,3,0)</f>
        <v>Australia</v>
      </c>
      <c r="E1437" s="6" t="s">
        <v>8386</v>
      </c>
      <c r="F1437" s="6" t="s">
        <v>8381</v>
      </c>
      <c r="G1437" s="6">
        <v>1423</v>
      </c>
      <c r="H1437" s="29">
        <v>30000</v>
      </c>
      <c r="I1437" s="29">
        <v>100</v>
      </c>
      <c r="J1437" s="28">
        <v>30</v>
      </c>
      <c r="K1437" s="6">
        <v>1</v>
      </c>
      <c r="M1437" s="6" t="str">
        <f>VLOOKUP($G1437,Data!$A:$F,6,0)</f>
        <v>failed</v>
      </c>
      <c r="N1437" s="6"/>
      <c r="O1437" s="6"/>
    </row>
    <row r="1438" spans="1:15" x14ac:dyDescent="0.45">
      <c r="A1438" s="6" t="s">
        <v>8341</v>
      </c>
      <c r="B1438" s="6" t="s">
        <v>8224</v>
      </c>
      <c r="C1438" s="6" t="str">
        <f>VLOOKUP($B1438,'Supplimental Sources'!$I$7:$K$27,2,0)</f>
        <v>United States</v>
      </c>
      <c r="D1438" s="6" t="str">
        <f>VLOOKUP($B1438,'Supplimental Sources'!$I$7:$K$27,3,0)</f>
        <v>United States</v>
      </c>
      <c r="E1438" s="6" t="s">
        <v>8387</v>
      </c>
      <c r="F1438" s="6" t="s">
        <v>8374</v>
      </c>
      <c r="G1438" s="6">
        <v>1424</v>
      </c>
      <c r="H1438" s="29">
        <v>7500</v>
      </c>
      <c r="I1438" s="29">
        <v>1527</v>
      </c>
      <c r="J1438" s="28">
        <v>13.041666666671517</v>
      </c>
      <c r="K1438" s="6">
        <v>14</v>
      </c>
      <c r="M1438" s="6" t="str">
        <f>VLOOKUP($G1438,Data!$A:$F,6,0)</f>
        <v>failed</v>
      </c>
      <c r="N1438" s="6"/>
      <c r="O1438" s="6"/>
    </row>
    <row r="1439" spans="1:15" x14ac:dyDescent="0.45">
      <c r="A1439" s="6" t="s">
        <v>8341</v>
      </c>
      <c r="B1439" s="6" t="s">
        <v>8224</v>
      </c>
      <c r="C1439" s="6" t="str">
        <f>VLOOKUP($B1439,'Supplimental Sources'!$I$7:$K$27,2,0)</f>
        <v>United States</v>
      </c>
      <c r="D1439" s="6" t="str">
        <f>VLOOKUP($B1439,'Supplimental Sources'!$I$7:$K$27,3,0)</f>
        <v>United States</v>
      </c>
      <c r="E1439" s="6" t="s">
        <v>8386</v>
      </c>
      <c r="F1439" s="6" t="s">
        <v>8378</v>
      </c>
      <c r="G1439" s="6">
        <v>1425</v>
      </c>
      <c r="H1439" s="29">
        <v>13000</v>
      </c>
      <c r="I1439" s="29">
        <v>0</v>
      </c>
      <c r="J1439" s="28">
        <v>30</v>
      </c>
      <c r="K1439" s="6">
        <v>0</v>
      </c>
      <c r="M1439" s="6" t="str">
        <f>VLOOKUP($G1439,Data!$A:$F,6,0)</f>
        <v>failed</v>
      </c>
      <c r="N1439" s="6"/>
      <c r="O1439" s="6"/>
    </row>
    <row r="1440" spans="1:15" x14ac:dyDescent="0.45">
      <c r="A1440" s="6" t="s">
        <v>8341</v>
      </c>
      <c r="B1440" s="6" t="s">
        <v>8236</v>
      </c>
      <c r="C1440" s="6" t="str">
        <f>VLOOKUP($B1440,'Supplimental Sources'!$I$7:$K$27,2,0)</f>
        <v>Germany</v>
      </c>
      <c r="D1440" s="6" t="str">
        <f>VLOOKUP($B1440,'Supplimental Sources'!$I$7:$K$27,3,0)</f>
        <v>European Union</v>
      </c>
      <c r="E1440" s="6" t="s">
        <v>8386</v>
      </c>
      <c r="F1440" s="6" t="s">
        <v>8380</v>
      </c>
      <c r="G1440" s="6">
        <v>1426</v>
      </c>
      <c r="H1440" s="29">
        <v>1000</v>
      </c>
      <c r="I1440" s="29">
        <v>0</v>
      </c>
      <c r="J1440" s="28">
        <v>60</v>
      </c>
      <c r="K1440" s="6">
        <v>0</v>
      </c>
      <c r="M1440" s="6" t="str">
        <f>VLOOKUP($G1440,Data!$A:$F,6,0)</f>
        <v>failed</v>
      </c>
      <c r="N1440" s="6"/>
      <c r="O1440" s="6"/>
    </row>
    <row r="1441" spans="1:15" x14ac:dyDescent="0.45">
      <c r="A1441" s="6" t="s">
        <v>8341</v>
      </c>
      <c r="B1441" s="6" t="s">
        <v>8236</v>
      </c>
      <c r="C1441" s="6" t="str">
        <f>VLOOKUP($B1441,'Supplimental Sources'!$I$7:$K$27,2,0)</f>
        <v>Germany</v>
      </c>
      <c r="D1441" s="6" t="str">
        <f>VLOOKUP($B1441,'Supplimental Sources'!$I$7:$K$27,3,0)</f>
        <v>European Union</v>
      </c>
      <c r="E1441" s="6" t="s">
        <v>8387</v>
      </c>
      <c r="F1441" s="6" t="s">
        <v>8371</v>
      </c>
      <c r="G1441" s="6">
        <v>1427</v>
      </c>
      <c r="H1441" s="29">
        <v>5000</v>
      </c>
      <c r="I1441" s="29">
        <v>419</v>
      </c>
      <c r="J1441" s="28">
        <v>30</v>
      </c>
      <c r="K1441" s="6">
        <v>4</v>
      </c>
      <c r="M1441" s="6" t="str">
        <f>VLOOKUP($G1441,Data!$A:$F,6,0)</f>
        <v>failed</v>
      </c>
      <c r="N1441" s="6"/>
      <c r="O1441" s="6"/>
    </row>
    <row r="1442" spans="1:15" x14ac:dyDescent="0.45">
      <c r="A1442" s="6" t="s">
        <v>8341</v>
      </c>
      <c r="B1442" s="6" t="s">
        <v>8227</v>
      </c>
      <c r="C1442" s="6" t="str">
        <f>VLOOKUP($B1442,'Supplimental Sources'!$I$7:$K$27,2,0)</f>
        <v>Spain</v>
      </c>
      <c r="D1442" s="6" t="str">
        <f>VLOOKUP($B1442,'Supplimental Sources'!$I$7:$K$27,3,0)</f>
        <v>European Union</v>
      </c>
      <c r="E1442" s="6" t="s">
        <v>8387</v>
      </c>
      <c r="F1442" s="6" t="s">
        <v>8378</v>
      </c>
      <c r="G1442" s="6">
        <v>1428</v>
      </c>
      <c r="H1442" s="29">
        <v>1000</v>
      </c>
      <c r="I1442" s="29">
        <v>45</v>
      </c>
      <c r="J1442" s="28">
        <v>29.958333333328483</v>
      </c>
      <c r="K1442" s="6">
        <v>3</v>
      </c>
      <c r="M1442" s="6" t="str">
        <f>VLOOKUP($G1442,Data!$A:$F,6,0)</f>
        <v>failed</v>
      </c>
      <c r="N1442" s="6"/>
      <c r="O1442" s="6"/>
    </row>
    <row r="1443" spans="1:15" x14ac:dyDescent="0.45">
      <c r="A1443" s="6" t="s">
        <v>8341</v>
      </c>
      <c r="B1443" s="6" t="s">
        <v>8224</v>
      </c>
      <c r="C1443" s="6" t="str">
        <f>VLOOKUP($B1443,'Supplimental Sources'!$I$7:$K$27,2,0)</f>
        <v>United States</v>
      </c>
      <c r="D1443" s="6" t="str">
        <f>VLOOKUP($B1443,'Supplimental Sources'!$I$7:$K$27,3,0)</f>
        <v>United States</v>
      </c>
      <c r="E1443" s="6" t="s">
        <v>8386</v>
      </c>
      <c r="F1443" s="6" t="s">
        <v>8378</v>
      </c>
      <c r="G1443" s="6">
        <v>1429</v>
      </c>
      <c r="H1443" s="29">
        <v>10000</v>
      </c>
      <c r="I1443" s="29">
        <v>0</v>
      </c>
      <c r="J1443" s="28">
        <v>30</v>
      </c>
      <c r="K1443" s="6">
        <v>0</v>
      </c>
      <c r="M1443" s="6" t="str">
        <f>VLOOKUP($G1443,Data!$A:$F,6,0)</f>
        <v>failed</v>
      </c>
      <c r="N1443" s="6"/>
      <c r="O1443" s="6"/>
    </row>
    <row r="1444" spans="1:15" x14ac:dyDescent="0.45">
      <c r="A1444" s="6" t="s">
        <v>8341</v>
      </c>
      <c r="B1444" s="6" t="s">
        <v>8224</v>
      </c>
      <c r="C1444" s="6" t="str">
        <f>VLOOKUP($B1444,'Supplimental Sources'!$I$7:$K$27,2,0)</f>
        <v>United States</v>
      </c>
      <c r="D1444" s="6" t="str">
        <f>VLOOKUP($B1444,'Supplimental Sources'!$I$7:$K$27,3,0)</f>
        <v>United States</v>
      </c>
      <c r="E1444" s="6" t="s">
        <v>8385</v>
      </c>
      <c r="F1444" s="6" t="s">
        <v>8374</v>
      </c>
      <c r="G1444" s="6">
        <v>1430</v>
      </c>
      <c r="H1444" s="29">
        <v>5000</v>
      </c>
      <c r="I1444" s="29">
        <v>403</v>
      </c>
      <c r="J1444" s="28">
        <v>31</v>
      </c>
      <c r="K1444" s="6">
        <v>5</v>
      </c>
      <c r="M1444" s="6" t="str">
        <f>VLOOKUP($G1444,Data!$A:$F,6,0)</f>
        <v>failed</v>
      </c>
      <c r="N1444" s="6"/>
      <c r="O1444" s="6"/>
    </row>
    <row r="1445" spans="1:15" x14ac:dyDescent="0.45">
      <c r="A1445" s="6" t="s">
        <v>8341</v>
      </c>
      <c r="B1445" s="6" t="s">
        <v>8224</v>
      </c>
      <c r="C1445" s="6" t="str">
        <f>VLOOKUP($B1445,'Supplimental Sources'!$I$7:$K$27,2,0)</f>
        <v>United States</v>
      </c>
      <c r="D1445" s="6" t="str">
        <f>VLOOKUP($B1445,'Supplimental Sources'!$I$7:$K$27,3,0)</f>
        <v>United States</v>
      </c>
      <c r="E1445" s="6" t="s">
        <v>8386</v>
      </c>
      <c r="F1445" s="6" t="s">
        <v>8373</v>
      </c>
      <c r="G1445" s="6">
        <v>1431</v>
      </c>
      <c r="H1445" s="29">
        <v>17000</v>
      </c>
      <c r="I1445" s="29">
        <v>5431</v>
      </c>
      <c r="J1445" s="28">
        <v>30.041666666671517</v>
      </c>
      <c r="K1445" s="6">
        <v>47</v>
      </c>
      <c r="M1445" s="6" t="str">
        <f>VLOOKUP($G1445,Data!$A:$F,6,0)</f>
        <v>failed</v>
      </c>
      <c r="N1445" s="6"/>
      <c r="O1445" s="6"/>
    </row>
    <row r="1446" spans="1:15" x14ac:dyDescent="0.45">
      <c r="A1446" s="6" t="s">
        <v>8341</v>
      </c>
      <c r="B1446" s="6" t="s">
        <v>8224</v>
      </c>
      <c r="C1446" s="6" t="str">
        <f>VLOOKUP($B1446,'Supplimental Sources'!$I$7:$K$27,2,0)</f>
        <v>United States</v>
      </c>
      <c r="D1446" s="6" t="str">
        <f>VLOOKUP($B1446,'Supplimental Sources'!$I$7:$K$27,3,0)</f>
        <v>United States</v>
      </c>
      <c r="E1446" s="6" t="s">
        <v>8386</v>
      </c>
      <c r="F1446" s="6" t="s">
        <v>8380</v>
      </c>
      <c r="G1446" s="6">
        <v>1432</v>
      </c>
      <c r="H1446" s="29">
        <v>40000</v>
      </c>
      <c r="I1446" s="29">
        <v>0</v>
      </c>
      <c r="J1446" s="28">
        <v>30</v>
      </c>
      <c r="K1446" s="6">
        <v>0</v>
      </c>
      <c r="M1446" s="6" t="str">
        <f>VLOOKUP($G1446,Data!$A:$F,6,0)</f>
        <v>failed</v>
      </c>
      <c r="N1446" s="6"/>
      <c r="O1446" s="6"/>
    </row>
    <row r="1447" spans="1:15" x14ac:dyDescent="0.45">
      <c r="A1447" s="6" t="s">
        <v>8341</v>
      </c>
      <c r="B1447" s="6" t="s">
        <v>8237</v>
      </c>
      <c r="C1447" s="6" t="str">
        <f>VLOOKUP($B1447,'Supplimental Sources'!$I$7:$K$27,2,0)</f>
        <v>Italy</v>
      </c>
      <c r="D1447" s="6" t="str">
        <f>VLOOKUP($B1447,'Supplimental Sources'!$I$7:$K$27,3,0)</f>
        <v>European Union</v>
      </c>
      <c r="E1447" s="6" t="s">
        <v>8387</v>
      </c>
      <c r="F1447" s="6" t="s">
        <v>8373</v>
      </c>
      <c r="G1447" s="6">
        <v>1433</v>
      </c>
      <c r="H1447" s="29">
        <v>12000</v>
      </c>
      <c r="I1447" s="29">
        <v>805</v>
      </c>
      <c r="J1447" s="28">
        <v>40.832465277773736</v>
      </c>
      <c r="K1447" s="6">
        <v>10</v>
      </c>
      <c r="M1447" s="6" t="str">
        <f>VLOOKUP($G1447,Data!$A:$F,6,0)</f>
        <v>failed</v>
      </c>
      <c r="N1447" s="6"/>
      <c r="O1447" s="6"/>
    </row>
    <row r="1448" spans="1:15" x14ac:dyDescent="0.45">
      <c r="A1448" s="6" t="s">
        <v>8341</v>
      </c>
      <c r="B1448" s="6" t="s">
        <v>8232</v>
      </c>
      <c r="C1448" s="6" t="str">
        <f>VLOOKUP($B1448,'Supplimental Sources'!$I$7:$K$27,2,0)</f>
        <v>Denmark</v>
      </c>
      <c r="D1448" s="6" t="str">
        <f>VLOOKUP($B1448,'Supplimental Sources'!$I$7:$K$27,3,0)</f>
        <v>European Union</v>
      </c>
      <c r="E1448" s="6" t="s">
        <v>8386</v>
      </c>
      <c r="F1448" s="6" t="s">
        <v>8369</v>
      </c>
      <c r="G1448" s="6">
        <v>1434</v>
      </c>
      <c r="H1448" s="29">
        <v>82000</v>
      </c>
      <c r="I1448" s="29">
        <v>8190</v>
      </c>
      <c r="J1448" s="28">
        <v>20.85789351852145</v>
      </c>
      <c r="K1448" s="6">
        <v>11</v>
      </c>
      <c r="M1448" s="6" t="str">
        <f>VLOOKUP($G1448,Data!$A:$F,6,0)</f>
        <v>failed</v>
      </c>
      <c r="N1448" s="6"/>
      <c r="O1448" s="6"/>
    </row>
    <row r="1449" spans="1:15" x14ac:dyDescent="0.45">
      <c r="A1449" s="6" t="s">
        <v>8341</v>
      </c>
      <c r="B1449" s="6" t="s">
        <v>8237</v>
      </c>
      <c r="C1449" s="6" t="str">
        <f>VLOOKUP($B1449,'Supplimental Sources'!$I$7:$K$27,2,0)</f>
        <v>Italy</v>
      </c>
      <c r="D1449" s="6" t="str">
        <f>VLOOKUP($B1449,'Supplimental Sources'!$I$7:$K$27,3,0)</f>
        <v>European Union</v>
      </c>
      <c r="E1449" s="6" t="s">
        <v>8386</v>
      </c>
      <c r="F1449" s="6" t="s">
        <v>8372</v>
      </c>
      <c r="G1449" s="6">
        <v>1435</v>
      </c>
      <c r="H1449" s="29">
        <v>15000</v>
      </c>
      <c r="I1449" s="29">
        <v>15</v>
      </c>
      <c r="J1449" s="28">
        <v>30</v>
      </c>
      <c r="K1449" s="6">
        <v>2</v>
      </c>
      <c r="M1449" s="6" t="str">
        <f>VLOOKUP($G1449,Data!$A:$F,6,0)</f>
        <v>failed</v>
      </c>
      <c r="N1449" s="6"/>
      <c r="O1449" s="6"/>
    </row>
    <row r="1450" spans="1:15" x14ac:dyDescent="0.45">
      <c r="A1450" s="6" t="s">
        <v>8341</v>
      </c>
      <c r="B1450" s="6" t="s">
        <v>8236</v>
      </c>
      <c r="C1450" s="6" t="str">
        <f>VLOOKUP($B1450,'Supplimental Sources'!$I$7:$K$27,2,0)</f>
        <v>Germany</v>
      </c>
      <c r="D1450" s="6" t="str">
        <f>VLOOKUP($B1450,'Supplimental Sources'!$I$7:$K$27,3,0)</f>
        <v>European Union</v>
      </c>
      <c r="E1450" s="6" t="s">
        <v>8387</v>
      </c>
      <c r="F1450" s="6" t="s">
        <v>8376</v>
      </c>
      <c r="G1450" s="6">
        <v>1436</v>
      </c>
      <c r="H1450" s="29">
        <v>10000</v>
      </c>
      <c r="I1450" s="29">
        <v>77</v>
      </c>
      <c r="J1450" s="28">
        <v>30</v>
      </c>
      <c r="K1450" s="6">
        <v>2</v>
      </c>
      <c r="M1450" s="6" t="str">
        <f>VLOOKUP($G1450,Data!$A:$F,6,0)</f>
        <v>failed</v>
      </c>
      <c r="N1450" s="6"/>
      <c r="O1450" s="6"/>
    </row>
    <row r="1451" spans="1:15" x14ac:dyDescent="0.45">
      <c r="A1451" s="6" t="s">
        <v>8341</v>
      </c>
      <c r="B1451" s="6" t="s">
        <v>8224</v>
      </c>
      <c r="C1451" s="6" t="str">
        <f>VLOOKUP($B1451,'Supplimental Sources'!$I$7:$K$27,2,0)</f>
        <v>United States</v>
      </c>
      <c r="D1451" s="6" t="str">
        <f>VLOOKUP($B1451,'Supplimental Sources'!$I$7:$K$27,3,0)</f>
        <v>United States</v>
      </c>
      <c r="E1451" s="6" t="s">
        <v>8385</v>
      </c>
      <c r="F1451" s="6" t="s">
        <v>8380</v>
      </c>
      <c r="G1451" s="6">
        <v>1437</v>
      </c>
      <c r="H1451" s="29">
        <v>3000</v>
      </c>
      <c r="I1451" s="29">
        <v>807</v>
      </c>
      <c r="J1451" s="28">
        <v>36.675937500003783</v>
      </c>
      <c r="K1451" s="6">
        <v>22</v>
      </c>
      <c r="M1451" s="6" t="str">
        <f>VLOOKUP($G1451,Data!$A:$F,6,0)</f>
        <v>failed</v>
      </c>
      <c r="N1451" s="6"/>
      <c r="O1451" s="6"/>
    </row>
    <row r="1452" spans="1:15" x14ac:dyDescent="0.45">
      <c r="A1452" s="6" t="s">
        <v>8341</v>
      </c>
      <c r="B1452" s="6" t="s">
        <v>8232</v>
      </c>
      <c r="C1452" s="6" t="str">
        <f>VLOOKUP($B1452,'Supplimental Sources'!$I$7:$K$27,2,0)</f>
        <v>Denmark</v>
      </c>
      <c r="D1452" s="6" t="str">
        <f>VLOOKUP($B1452,'Supplimental Sources'!$I$7:$K$27,3,0)</f>
        <v>European Union</v>
      </c>
      <c r="E1452" s="6" t="s">
        <v>8387</v>
      </c>
      <c r="F1452" s="6" t="s">
        <v>8378</v>
      </c>
      <c r="G1452" s="6">
        <v>1438</v>
      </c>
      <c r="H1452" s="29">
        <v>20000</v>
      </c>
      <c r="I1452" s="29">
        <v>600</v>
      </c>
      <c r="J1452" s="28">
        <v>29.708344907405262</v>
      </c>
      <c r="K1452" s="6">
        <v>8</v>
      </c>
      <c r="M1452" s="6" t="str">
        <f>VLOOKUP($G1452,Data!$A:$F,6,0)</f>
        <v>failed</v>
      </c>
      <c r="N1452" s="6"/>
      <c r="O1452" s="6"/>
    </row>
    <row r="1453" spans="1:15" x14ac:dyDescent="0.45">
      <c r="A1453" s="6" t="s">
        <v>8341</v>
      </c>
      <c r="B1453" s="6" t="s">
        <v>8229</v>
      </c>
      <c r="C1453" s="6" t="str">
        <f>VLOOKUP($B1453,'Supplimental Sources'!$I$7:$K$27,2,0)</f>
        <v>Canada</v>
      </c>
      <c r="D1453" s="6" t="str">
        <f>VLOOKUP($B1453,'Supplimental Sources'!$I$7:$K$27,3,0)</f>
        <v>Canada</v>
      </c>
      <c r="E1453" s="6" t="s">
        <v>8386</v>
      </c>
      <c r="F1453" s="6" t="s">
        <v>8377</v>
      </c>
      <c r="G1453" s="6">
        <v>1439</v>
      </c>
      <c r="H1453" s="29">
        <v>2725</v>
      </c>
      <c r="I1453" s="29">
        <v>180</v>
      </c>
      <c r="J1453" s="28">
        <v>30</v>
      </c>
      <c r="K1453" s="6">
        <v>6</v>
      </c>
      <c r="M1453" s="6" t="str">
        <f>VLOOKUP($G1453,Data!$A:$F,6,0)</f>
        <v>failed</v>
      </c>
      <c r="N1453" s="6"/>
      <c r="O1453" s="6"/>
    </row>
    <row r="1454" spans="1:15" x14ac:dyDescent="0.45">
      <c r="A1454" s="6" t="s">
        <v>8341</v>
      </c>
      <c r="B1454" s="6" t="s">
        <v>8237</v>
      </c>
      <c r="C1454" s="6" t="str">
        <f>VLOOKUP($B1454,'Supplimental Sources'!$I$7:$K$27,2,0)</f>
        <v>Italy</v>
      </c>
      <c r="D1454" s="6" t="str">
        <f>VLOOKUP($B1454,'Supplimental Sources'!$I$7:$K$27,3,0)</f>
        <v>European Union</v>
      </c>
      <c r="E1454" s="6" t="s">
        <v>8387</v>
      </c>
      <c r="F1454" s="6" t="s">
        <v>8379</v>
      </c>
      <c r="G1454" s="6">
        <v>1440</v>
      </c>
      <c r="H1454" s="29">
        <v>13000</v>
      </c>
      <c r="I1454" s="29">
        <v>1</v>
      </c>
      <c r="J1454" s="28">
        <v>30</v>
      </c>
      <c r="K1454" s="6">
        <v>1</v>
      </c>
      <c r="M1454" s="6" t="str">
        <f>VLOOKUP($G1454,Data!$A:$F,6,0)</f>
        <v>failed</v>
      </c>
      <c r="N1454" s="6"/>
      <c r="O1454" s="6"/>
    </row>
    <row r="1455" spans="1:15" x14ac:dyDescent="0.45">
      <c r="A1455" s="6" t="s">
        <v>8341</v>
      </c>
      <c r="B1455" s="6" t="s">
        <v>8225</v>
      </c>
      <c r="C1455" s="6" t="str">
        <f>VLOOKUP($B1455,'Supplimental Sources'!$I$7:$K$27,2,0)</f>
        <v>United Kingdom</v>
      </c>
      <c r="D1455" s="6" t="str">
        <f>VLOOKUP($B1455,'Supplimental Sources'!$I$7:$K$27,3,0)</f>
        <v>United Kingdom</v>
      </c>
      <c r="E1455" s="6" t="s">
        <v>8386</v>
      </c>
      <c r="F1455" s="6" t="s">
        <v>8370</v>
      </c>
      <c r="G1455" s="6">
        <v>1441</v>
      </c>
      <c r="H1455" s="29">
        <v>180000</v>
      </c>
      <c r="I1455" s="29">
        <v>2020</v>
      </c>
      <c r="J1455" s="28">
        <v>60</v>
      </c>
      <c r="K1455" s="6">
        <v>3</v>
      </c>
      <c r="M1455" s="6" t="str">
        <f>VLOOKUP($G1455,Data!$A:$F,6,0)</f>
        <v>failed</v>
      </c>
      <c r="N1455" s="6"/>
      <c r="O1455" s="6"/>
    </row>
    <row r="1456" spans="1:15" x14ac:dyDescent="0.45">
      <c r="A1456" s="6" t="s">
        <v>8341</v>
      </c>
      <c r="B1456" s="6" t="s">
        <v>8224</v>
      </c>
      <c r="C1456" s="6" t="str">
        <f>VLOOKUP($B1456,'Supplimental Sources'!$I$7:$K$27,2,0)</f>
        <v>United States</v>
      </c>
      <c r="D1456" s="6" t="str">
        <f>VLOOKUP($B1456,'Supplimental Sources'!$I$7:$K$27,3,0)</f>
        <v>United States</v>
      </c>
      <c r="E1456" s="6" t="s">
        <v>8387</v>
      </c>
      <c r="F1456" s="6" t="s">
        <v>8379</v>
      </c>
      <c r="G1456" s="6">
        <v>1442</v>
      </c>
      <c r="H1456" s="29">
        <v>1500</v>
      </c>
      <c r="I1456" s="29">
        <v>0</v>
      </c>
      <c r="J1456" s="28">
        <v>30</v>
      </c>
      <c r="K1456" s="6">
        <v>0</v>
      </c>
      <c r="M1456" s="6" t="str">
        <f>VLOOKUP($G1456,Data!$A:$F,6,0)</f>
        <v>failed</v>
      </c>
      <c r="N1456" s="6"/>
      <c r="O1456" s="6"/>
    </row>
    <row r="1457" spans="1:15" x14ac:dyDescent="0.45">
      <c r="A1457" s="6" t="s">
        <v>8341</v>
      </c>
      <c r="B1457" s="6" t="s">
        <v>8230</v>
      </c>
      <c r="C1457" s="6" t="str">
        <f>VLOOKUP($B1457,'Supplimental Sources'!$I$7:$K$27,2,0)</f>
        <v>France</v>
      </c>
      <c r="D1457" s="6" t="str">
        <f>VLOOKUP($B1457,'Supplimental Sources'!$I$7:$K$27,3,0)</f>
        <v>European Union</v>
      </c>
      <c r="E1457" s="6" t="s">
        <v>8387</v>
      </c>
      <c r="F1457" s="6" t="s">
        <v>8381</v>
      </c>
      <c r="G1457" s="6">
        <v>1443</v>
      </c>
      <c r="H1457" s="29">
        <v>13000</v>
      </c>
      <c r="I1457" s="29">
        <v>0</v>
      </c>
      <c r="J1457" s="28">
        <v>30</v>
      </c>
      <c r="K1457" s="6">
        <v>0</v>
      </c>
      <c r="M1457" s="6" t="str">
        <f>VLOOKUP($G1457,Data!$A:$F,6,0)</f>
        <v>failed</v>
      </c>
      <c r="N1457" s="6"/>
      <c r="O1457" s="6"/>
    </row>
    <row r="1458" spans="1:15" x14ac:dyDescent="0.45">
      <c r="A1458" s="6" t="s">
        <v>8341</v>
      </c>
      <c r="B1458" s="6" t="s">
        <v>8236</v>
      </c>
      <c r="C1458" s="6" t="str">
        <f>VLOOKUP($B1458,'Supplimental Sources'!$I$7:$K$27,2,0)</f>
        <v>Germany</v>
      </c>
      <c r="D1458" s="6" t="str">
        <f>VLOOKUP($B1458,'Supplimental Sources'!$I$7:$K$27,3,0)</f>
        <v>European Union</v>
      </c>
      <c r="E1458" s="6" t="s">
        <v>8386</v>
      </c>
      <c r="F1458" s="6" t="s">
        <v>8370</v>
      </c>
      <c r="G1458" s="6">
        <v>1444</v>
      </c>
      <c r="H1458" s="29">
        <v>4950</v>
      </c>
      <c r="I1458" s="29">
        <v>0</v>
      </c>
      <c r="J1458" s="28">
        <v>60</v>
      </c>
      <c r="K1458" s="6">
        <v>0</v>
      </c>
      <c r="M1458" s="6" t="str">
        <f>VLOOKUP($G1458,Data!$A:$F,6,0)</f>
        <v>failed</v>
      </c>
      <c r="N1458" s="6"/>
      <c r="O1458" s="6"/>
    </row>
    <row r="1459" spans="1:15" x14ac:dyDescent="0.45">
      <c r="A1459" s="6" t="s">
        <v>8341</v>
      </c>
      <c r="B1459" s="6" t="s">
        <v>8236</v>
      </c>
      <c r="C1459" s="6" t="str">
        <f>VLOOKUP($B1459,'Supplimental Sources'!$I$7:$K$27,2,0)</f>
        <v>Germany</v>
      </c>
      <c r="D1459" s="6" t="str">
        <f>VLOOKUP($B1459,'Supplimental Sources'!$I$7:$K$27,3,0)</f>
        <v>European Union</v>
      </c>
      <c r="E1459" s="6" t="s">
        <v>8386</v>
      </c>
      <c r="F1459" s="6" t="s">
        <v>8369</v>
      </c>
      <c r="G1459" s="6">
        <v>1445</v>
      </c>
      <c r="H1459" s="29">
        <v>130000</v>
      </c>
      <c r="I1459" s="29">
        <v>0</v>
      </c>
      <c r="J1459" s="28">
        <v>30</v>
      </c>
      <c r="K1459" s="6">
        <v>0</v>
      </c>
      <c r="M1459" s="6" t="str">
        <f>VLOOKUP($G1459,Data!$A:$F,6,0)</f>
        <v>failed</v>
      </c>
      <c r="N1459" s="6"/>
      <c r="O1459" s="6"/>
    </row>
    <row r="1460" spans="1:15" x14ac:dyDescent="0.45">
      <c r="A1460" s="6" t="s">
        <v>8341</v>
      </c>
      <c r="B1460" s="6" t="s">
        <v>8237</v>
      </c>
      <c r="C1460" s="6" t="str">
        <f>VLOOKUP($B1460,'Supplimental Sources'!$I$7:$K$27,2,0)</f>
        <v>Italy</v>
      </c>
      <c r="D1460" s="6" t="str">
        <f>VLOOKUP($B1460,'Supplimental Sources'!$I$7:$K$27,3,0)</f>
        <v>European Union</v>
      </c>
      <c r="E1460" s="6" t="s">
        <v>8387</v>
      </c>
      <c r="F1460" s="6" t="s">
        <v>8379</v>
      </c>
      <c r="G1460" s="6">
        <v>1446</v>
      </c>
      <c r="H1460" s="29">
        <v>900</v>
      </c>
      <c r="I1460" s="29">
        <v>0</v>
      </c>
      <c r="J1460" s="28">
        <v>20</v>
      </c>
      <c r="K1460" s="6">
        <v>0</v>
      </c>
      <c r="M1460" s="6" t="str">
        <f>VLOOKUP($G1460,Data!$A:$F,6,0)</f>
        <v>failed</v>
      </c>
      <c r="N1460" s="6"/>
      <c r="O1460" s="6"/>
    </row>
    <row r="1461" spans="1:15" x14ac:dyDescent="0.45">
      <c r="A1461" s="6" t="s">
        <v>8341</v>
      </c>
      <c r="B1461" s="6" t="s">
        <v>8224</v>
      </c>
      <c r="C1461" s="6" t="str">
        <f>VLOOKUP($B1461,'Supplimental Sources'!$I$7:$K$27,2,0)</f>
        <v>United States</v>
      </c>
      <c r="D1461" s="6" t="str">
        <f>VLOOKUP($B1461,'Supplimental Sources'!$I$7:$K$27,3,0)</f>
        <v>United States</v>
      </c>
      <c r="E1461" s="6" t="s">
        <v>8387</v>
      </c>
      <c r="F1461" s="6" t="s">
        <v>8380</v>
      </c>
      <c r="G1461" s="6">
        <v>1447</v>
      </c>
      <c r="H1461" s="29">
        <v>500000</v>
      </c>
      <c r="I1461" s="29">
        <v>75</v>
      </c>
      <c r="J1461" s="28">
        <v>30</v>
      </c>
      <c r="K1461" s="6">
        <v>3</v>
      </c>
      <c r="M1461" s="6" t="str">
        <f>VLOOKUP($G1461,Data!$A:$F,6,0)</f>
        <v>failed</v>
      </c>
      <c r="N1461" s="6"/>
      <c r="O1461" s="6"/>
    </row>
    <row r="1462" spans="1:15" x14ac:dyDescent="0.45">
      <c r="A1462" s="6" t="s">
        <v>8341</v>
      </c>
      <c r="B1462" s="6" t="s">
        <v>8226</v>
      </c>
      <c r="C1462" s="6" t="str">
        <f>VLOOKUP($B1462,'Supplimental Sources'!$I$7:$K$27,2,0)</f>
        <v>Australia</v>
      </c>
      <c r="D1462" s="6" t="str">
        <f>VLOOKUP($B1462,'Supplimental Sources'!$I$7:$K$27,3,0)</f>
        <v>Australia</v>
      </c>
      <c r="E1462" s="6" t="s">
        <v>8386</v>
      </c>
      <c r="F1462" s="6" t="s">
        <v>8379</v>
      </c>
      <c r="G1462" s="6">
        <v>1448</v>
      </c>
      <c r="H1462" s="29">
        <v>200000</v>
      </c>
      <c r="I1462" s="29">
        <v>0</v>
      </c>
      <c r="J1462" s="28">
        <v>30.289143518522906</v>
      </c>
      <c r="K1462" s="6">
        <v>0</v>
      </c>
      <c r="M1462" s="6" t="str">
        <f>VLOOKUP($G1462,Data!$A:$F,6,0)</f>
        <v>failed</v>
      </c>
      <c r="N1462" s="6"/>
      <c r="O1462" s="6"/>
    </row>
    <row r="1463" spans="1:15" x14ac:dyDescent="0.45">
      <c r="A1463" s="6" t="s">
        <v>8341</v>
      </c>
      <c r="B1463" s="6" t="s">
        <v>8224</v>
      </c>
      <c r="C1463" s="6" t="str">
        <f>VLOOKUP($B1463,'Supplimental Sources'!$I$7:$K$27,2,0)</f>
        <v>United States</v>
      </c>
      <c r="D1463" s="6" t="str">
        <f>VLOOKUP($B1463,'Supplimental Sources'!$I$7:$K$27,3,0)</f>
        <v>United States</v>
      </c>
      <c r="E1463" s="6" t="s">
        <v>8386</v>
      </c>
      <c r="F1463" s="6" t="s">
        <v>8378</v>
      </c>
      <c r="G1463" s="6">
        <v>1449</v>
      </c>
      <c r="H1463" s="29">
        <v>8888</v>
      </c>
      <c r="I1463" s="29">
        <v>0</v>
      </c>
      <c r="J1463" s="28">
        <v>48</v>
      </c>
      <c r="K1463" s="6">
        <v>0</v>
      </c>
      <c r="M1463" s="6" t="str">
        <f>VLOOKUP($G1463,Data!$A:$F,6,0)</f>
        <v>failed</v>
      </c>
      <c r="N1463" s="6"/>
      <c r="O1463" s="6"/>
    </row>
    <row r="1464" spans="1:15" x14ac:dyDescent="0.45">
      <c r="A1464" s="6" t="s">
        <v>8341</v>
      </c>
      <c r="B1464" s="6" t="s">
        <v>8224</v>
      </c>
      <c r="C1464" s="6" t="str">
        <f>VLOOKUP($B1464,'Supplimental Sources'!$I$7:$K$27,2,0)</f>
        <v>United States</v>
      </c>
      <c r="D1464" s="6" t="str">
        <f>VLOOKUP($B1464,'Supplimental Sources'!$I$7:$K$27,3,0)</f>
        <v>United States</v>
      </c>
      <c r="E1464" s="6" t="s">
        <v>8387</v>
      </c>
      <c r="F1464" s="6" t="s">
        <v>8376</v>
      </c>
      <c r="G1464" s="6">
        <v>1450</v>
      </c>
      <c r="H1464" s="29">
        <v>100000</v>
      </c>
      <c r="I1464" s="29">
        <v>1</v>
      </c>
      <c r="J1464" s="28">
        <v>30</v>
      </c>
      <c r="K1464" s="6">
        <v>1</v>
      </c>
      <c r="M1464" s="6" t="str">
        <f>VLOOKUP($G1464,Data!$A:$F,6,0)</f>
        <v>failed</v>
      </c>
      <c r="N1464" s="6"/>
      <c r="O1464" s="6"/>
    </row>
    <row r="1465" spans="1:15" x14ac:dyDescent="0.45">
      <c r="A1465" s="6" t="s">
        <v>8341</v>
      </c>
      <c r="B1465" s="6" t="s">
        <v>8224</v>
      </c>
      <c r="C1465" s="6" t="str">
        <f>VLOOKUP($B1465,'Supplimental Sources'!$I$7:$K$27,2,0)</f>
        <v>United States</v>
      </c>
      <c r="D1465" s="6" t="str">
        <f>VLOOKUP($B1465,'Supplimental Sources'!$I$7:$K$27,3,0)</f>
        <v>United States</v>
      </c>
      <c r="E1465" s="6" t="s">
        <v>8385</v>
      </c>
      <c r="F1465" s="6" t="s">
        <v>8373</v>
      </c>
      <c r="G1465" s="6">
        <v>1451</v>
      </c>
      <c r="H1465" s="29">
        <v>18950</v>
      </c>
      <c r="I1465" s="29">
        <v>2</v>
      </c>
      <c r="J1465" s="28">
        <v>30.041666666664241</v>
      </c>
      <c r="K1465" s="6">
        <v>2</v>
      </c>
      <c r="M1465" s="6"/>
      <c r="N1465" s="6" t="str">
        <f>VLOOKUP($G1465,Data!$A:$F,6,0)</f>
        <v>canceled</v>
      </c>
      <c r="O1465" s="6"/>
    </row>
    <row r="1466" spans="1:15" x14ac:dyDescent="0.45">
      <c r="A1466" s="6" t="s">
        <v>8341</v>
      </c>
      <c r="B1466" s="6" t="s">
        <v>8224</v>
      </c>
      <c r="C1466" s="6" t="str">
        <f>VLOOKUP($B1466,'Supplimental Sources'!$I$7:$K$27,2,0)</f>
        <v>United States</v>
      </c>
      <c r="D1466" s="6" t="str">
        <f>VLOOKUP($B1466,'Supplimental Sources'!$I$7:$K$27,3,0)</f>
        <v>United States</v>
      </c>
      <c r="E1466" s="6" t="s">
        <v>8385</v>
      </c>
      <c r="F1466" s="6" t="s">
        <v>8380</v>
      </c>
      <c r="G1466" s="6">
        <v>1452</v>
      </c>
      <c r="H1466" s="29">
        <v>14000</v>
      </c>
      <c r="I1466" s="29">
        <v>0</v>
      </c>
      <c r="J1466" s="28">
        <v>30</v>
      </c>
      <c r="K1466" s="6">
        <v>0</v>
      </c>
      <c r="M1466" s="6"/>
      <c r="N1466" s="6" t="str">
        <f>VLOOKUP($G1466,Data!$A:$F,6,0)</f>
        <v>canceled</v>
      </c>
      <c r="O1466" s="6"/>
    </row>
    <row r="1467" spans="1:15" x14ac:dyDescent="0.45">
      <c r="A1467" s="6" t="s">
        <v>8341</v>
      </c>
      <c r="B1467" s="6" t="s">
        <v>8230</v>
      </c>
      <c r="C1467" s="6" t="str">
        <f>VLOOKUP($B1467,'Supplimental Sources'!$I$7:$K$27,2,0)</f>
        <v>France</v>
      </c>
      <c r="D1467" s="6" t="str">
        <f>VLOOKUP($B1467,'Supplimental Sources'!$I$7:$K$27,3,0)</f>
        <v>European Union</v>
      </c>
      <c r="E1467" s="6" t="s">
        <v>8388</v>
      </c>
      <c r="F1467" s="6" t="s">
        <v>8378</v>
      </c>
      <c r="G1467" s="6">
        <v>1453</v>
      </c>
      <c r="H1467" s="29">
        <v>25000</v>
      </c>
      <c r="I1467" s="29">
        <v>0</v>
      </c>
      <c r="J1467" s="28">
        <v>44.958333333335759</v>
      </c>
      <c r="K1467" s="6">
        <v>0</v>
      </c>
      <c r="M1467" s="6"/>
      <c r="N1467" s="6" t="str">
        <f>VLOOKUP($G1467,Data!$A:$F,6,0)</f>
        <v>canceled</v>
      </c>
      <c r="O1467" s="6"/>
    </row>
    <row r="1468" spans="1:15" x14ac:dyDescent="0.45">
      <c r="A1468" s="6" t="s">
        <v>8341</v>
      </c>
      <c r="B1468" s="6" t="s">
        <v>8227</v>
      </c>
      <c r="C1468" s="6" t="str">
        <f>VLOOKUP($B1468,'Supplimental Sources'!$I$7:$K$27,2,0)</f>
        <v>Spain</v>
      </c>
      <c r="D1468" s="6" t="str">
        <f>VLOOKUP($B1468,'Supplimental Sources'!$I$7:$K$27,3,0)</f>
        <v>European Union</v>
      </c>
      <c r="E1468" s="6" t="s">
        <v>8387</v>
      </c>
      <c r="F1468" s="6" t="s">
        <v>8379</v>
      </c>
      <c r="G1468" s="6">
        <v>1454</v>
      </c>
      <c r="H1468" s="29">
        <v>1750</v>
      </c>
      <c r="I1468" s="29">
        <v>15</v>
      </c>
      <c r="J1468" s="28">
        <v>21.049305555556202</v>
      </c>
      <c r="K1468" s="6">
        <v>1</v>
      </c>
      <c r="M1468" s="6"/>
      <c r="N1468" s="6" t="str">
        <f>VLOOKUP($G1468,Data!$A:$F,6,0)</f>
        <v>canceled</v>
      </c>
      <c r="O1468" s="6"/>
    </row>
    <row r="1469" spans="1:15" x14ac:dyDescent="0.45">
      <c r="A1469" s="6" t="s">
        <v>8341</v>
      </c>
      <c r="B1469" s="6" t="s">
        <v>8224</v>
      </c>
      <c r="C1469" s="6" t="str">
        <f>VLOOKUP($B1469,'Supplimental Sources'!$I$7:$K$27,2,0)</f>
        <v>United States</v>
      </c>
      <c r="D1469" s="6" t="str">
        <f>VLOOKUP($B1469,'Supplimental Sources'!$I$7:$K$27,3,0)</f>
        <v>United States</v>
      </c>
      <c r="E1469" s="6" t="s">
        <v>8385</v>
      </c>
      <c r="F1469" s="6" t="s">
        <v>8370</v>
      </c>
      <c r="G1469" s="6">
        <v>1455</v>
      </c>
      <c r="H1469" s="29">
        <v>15000</v>
      </c>
      <c r="I1469" s="29">
        <v>1575</v>
      </c>
      <c r="J1469" s="28">
        <v>54.896064814813144</v>
      </c>
      <c r="K1469" s="6">
        <v>7</v>
      </c>
      <c r="M1469" s="6"/>
      <c r="N1469" s="6" t="str">
        <f>VLOOKUP($G1469,Data!$A:$F,6,0)</f>
        <v>canceled</v>
      </c>
      <c r="O1469" s="6"/>
    </row>
    <row r="1470" spans="1:15" x14ac:dyDescent="0.45">
      <c r="A1470" s="6" t="s">
        <v>8341</v>
      </c>
      <c r="B1470" s="6" t="s">
        <v>8237</v>
      </c>
      <c r="C1470" s="6" t="str">
        <f>VLOOKUP($B1470,'Supplimental Sources'!$I$7:$K$27,2,0)</f>
        <v>Italy</v>
      </c>
      <c r="D1470" s="6" t="str">
        <f>VLOOKUP($B1470,'Supplimental Sources'!$I$7:$K$27,3,0)</f>
        <v>European Union</v>
      </c>
      <c r="E1470" s="6" t="s">
        <v>8387</v>
      </c>
      <c r="F1470" s="6" t="s">
        <v>8381</v>
      </c>
      <c r="G1470" s="6">
        <v>1456</v>
      </c>
      <c r="H1470" s="29">
        <v>5000</v>
      </c>
      <c r="I1470" s="29">
        <v>145</v>
      </c>
      <c r="J1470" s="28">
        <v>30</v>
      </c>
      <c r="K1470" s="6">
        <v>3</v>
      </c>
      <c r="M1470" s="6"/>
      <c r="N1470" s="6" t="str">
        <f>VLOOKUP($G1470,Data!$A:$F,6,0)</f>
        <v>canceled</v>
      </c>
      <c r="O1470" s="6"/>
    </row>
    <row r="1471" spans="1:15" x14ac:dyDescent="0.45">
      <c r="A1471" s="6" t="s">
        <v>8341</v>
      </c>
      <c r="B1471" s="6" t="s">
        <v>8224</v>
      </c>
      <c r="C1471" s="6" t="str">
        <f>VLOOKUP($B1471,'Supplimental Sources'!$I$7:$K$27,2,0)</f>
        <v>United States</v>
      </c>
      <c r="D1471" s="6" t="str">
        <f>VLOOKUP($B1471,'Supplimental Sources'!$I$7:$K$27,3,0)</f>
        <v>United States</v>
      </c>
      <c r="E1471" s="6" t="s">
        <v>8386</v>
      </c>
      <c r="F1471" s="6" t="s">
        <v>8373</v>
      </c>
      <c r="G1471" s="6">
        <v>1457</v>
      </c>
      <c r="H1471" s="29">
        <v>6000</v>
      </c>
      <c r="I1471" s="29">
        <v>0</v>
      </c>
      <c r="J1471" s="28">
        <v>30.041666666671517</v>
      </c>
      <c r="K1471" s="6">
        <v>0</v>
      </c>
      <c r="M1471" s="6"/>
      <c r="N1471" s="6" t="str">
        <f>VLOOKUP($G1471,Data!$A:$F,6,0)</f>
        <v>canceled</v>
      </c>
      <c r="O1471" s="6"/>
    </row>
    <row r="1472" spans="1:15" x14ac:dyDescent="0.45">
      <c r="A1472" s="6" t="s">
        <v>8341</v>
      </c>
      <c r="B1472" s="6" t="s">
        <v>8224</v>
      </c>
      <c r="C1472" s="6" t="str">
        <f>VLOOKUP($B1472,'Supplimental Sources'!$I$7:$K$27,2,0)</f>
        <v>United States</v>
      </c>
      <c r="D1472" s="6" t="str">
        <f>VLOOKUP($B1472,'Supplimental Sources'!$I$7:$K$27,3,0)</f>
        <v>United States</v>
      </c>
      <c r="E1472" s="6" t="s">
        <v>8385</v>
      </c>
      <c r="F1472" s="6" t="s">
        <v>8370</v>
      </c>
      <c r="G1472" s="6">
        <v>1458</v>
      </c>
      <c r="H1472" s="29">
        <v>5000</v>
      </c>
      <c r="I1472" s="29">
        <v>0</v>
      </c>
      <c r="J1472" s="28">
        <v>30.461111111108039</v>
      </c>
      <c r="K1472" s="6">
        <v>0</v>
      </c>
      <c r="M1472" s="6"/>
      <c r="N1472" s="6" t="str">
        <f>VLOOKUP($G1472,Data!$A:$F,6,0)</f>
        <v>canceled</v>
      </c>
      <c r="O1472" s="6"/>
    </row>
    <row r="1473" spans="1:15" x14ac:dyDescent="0.45">
      <c r="A1473" s="6" t="s">
        <v>8341</v>
      </c>
      <c r="B1473" s="6" t="s">
        <v>8232</v>
      </c>
      <c r="C1473" s="6" t="str">
        <f>VLOOKUP($B1473,'Supplimental Sources'!$I$7:$K$27,2,0)</f>
        <v>Denmark</v>
      </c>
      <c r="D1473" s="6" t="str">
        <f>VLOOKUP($B1473,'Supplimental Sources'!$I$7:$K$27,3,0)</f>
        <v>European Union</v>
      </c>
      <c r="E1473" s="6" t="s">
        <v>8386</v>
      </c>
      <c r="F1473" s="6" t="s">
        <v>8374</v>
      </c>
      <c r="G1473" s="6">
        <v>1459</v>
      </c>
      <c r="H1473" s="29">
        <v>37000</v>
      </c>
      <c r="I1473" s="29">
        <v>0</v>
      </c>
      <c r="J1473" s="28">
        <v>28.520879629628325</v>
      </c>
      <c r="K1473" s="6">
        <v>0</v>
      </c>
      <c r="M1473" s="6"/>
      <c r="N1473" s="6" t="str">
        <f>VLOOKUP($G1473,Data!$A:$F,6,0)</f>
        <v>canceled</v>
      </c>
      <c r="O1473" s="6"/>
    </row>
    <row r="1474" spans="1:15" x14ac:dyDescent="0.45">
      <c r="A1474" s="6" t="s">
        <v>8341</v>
      </c>
      <c r="B1474" s="6" t="s">
        <v>8224</v>
      </c>
      <c r="C1474" s="6" t="str">
        <f>VLOOKUP($B1474,'Supplimental Sources'!$I$7:$K$27,2,0)</f>
        <v>United States</v>
      </c>
      <c r="D1474" s="6" t="str">
        <f>VLOOKUP($B1474,'Supplimental Sources'!$I$7:$K$27,3,0)</f>
        <v>United States</v>
      </c>
      <c r="E1474" s="6" t="s">
        <v>8385</v>
      </c>
      <c r="F1474" s="6" t="s">
        <v>8373</v>
      </c>
      <c r="G1474" s="6">
        <v>1460</v>
      </c>
      <c r="H1474" s="29">
        <v>25000000</v>
      </c>
      <c r="I1474" s="29">
        <v>0</v>
      </c>
      <c r="J1474" s="28">
        <v>58.092615740737529</v>
      </c>
      <c r="K1474" s="6">
        <v>0</v>
      </c>
      <c r="M1474" s="6"/>
      <c r="N1474" s="6" t="str">
        <f>VLOOKUP($G1474,Data!$A:$F,6,0)</f>
        <v>canceled</v>
      </c>
      <c r="O1474" s="6"/>
    </row>
    <row r="1475" spans="1:15" x14ac:dyDescent="0.45">
      <c r="A1475" s="6" t="s">
        <v>8342</v>
      </c>
      <c r="B1475" s="6" t="s">
        <v>8224</v>
      </c>
      <c r="C1475" s="6" t="str">
        <f>VLOOKUP($B1475,'Supplimental Sources'!$I$7:$K$27,2,0)</f>
        <v>United States</v>
      </c>
      <c r="D1475" s="6" t="str">
        <f>VLOOKUP($B1475,'Supplimental Sources'!$I$7:$K$27,3,0)</f>
        <v>United States</v>
      </c>
      <c r="E1475" s="6" t="s">
        <v>8385</v>
      </c>
      <c r="F1475" s="6" t="s">
        <v>8372</v>
      </c>
      <c r="G1475" s="6">
        <v>1461</v>
      </c>
      <c r="H1475" s="29">
        <v>15000</v>
      </c>
      <c r="I1475" s="29">
        <v>15186.69</v>
      </c>
      <c r="J1475" s="28">
        <v>33.354699074072414</v>
      </c>
      <c r="K1475" s="6">
        <v>340</v>
      </c>
      <c r="L1475" s="6" t="str">
        <f>VLOOKUP($G1475,Data!$A:$F,6,0)</f>
        <v>successful</v>
      </c>
      <c r="M1475" s="6"/>
      <c r="N1475" s="6"/>
      <c r="O1475" s="6"/>
    </row>
    <row r="1476" spans="1:15" x14ac:dyDescent="0.45">
      <c r="A1476" s="6" t="s">
        <v>8342</v>
      </c>
      <c r="B1476" s="6" t="s">
        <v>8224</v>
      </c>
      <c r="C1476" s="6" t="str">
        <f>VLOOKUP($B1476,'Supplimental Sources'!$I$7:$K$27,2,0)</f>
        <v>United States</v>
      </c>
      <c r="D1476" s="6" t="str">
        <f>VLOOKUP($B1476,'Supplimental Sources'!$I$7:$K$27,3,0)</f>
        <v>United States</v>
      </c>
      <c r="E1476" s="6" t="s">
        <v>8384</v>
      </c>
      <c r="F1476" s="6" t="s">
        <v>8378</v>
      </c>
      <c r="G1476" s="6">
        <v>1462</v>
      </c>
      <c r="H1476" s="29">
        <v>4000</v>
      </c>
      <c r="I1476" s="29">
        <v>4340.7</v>
      </c>
      <c r="J1476" s="28">
        <v>30</v>
      </c>
      <c r="K1476" s="6">
        <v>150</v>
      </c>
      <c r="L1476" s="6" t="str">
        <f>VLOOKUP($G1476,Data!$A:$F,6,0)</f>
        <v>successful</v>
      </c>
      <c r="M1476" s="6"/>
      <c r="N1476" s="6"/>
      <c r="O1476" s="6"/>
    </row>
    <row r="1477" spans="1:15" x14ac:dyDescent="0.45">
      <c r="A1477" s="6" t="s">
        <v>8342</v>
      </c>
      <c r="B1477" s="6" t="s">
        <v>8224</v>
      </c>
      <c r="C1477" s="6" t="str">
        <f>VLOOKUP($B1477,'Supplimental Sources'!$I$7:$K$27,2,0)</f>
        <v>United States</v>
      </c>
      <c r="D1477" s="6" t="str">
        <f>VLOOKUP($B1477,'Supplimental Sources'!$I$7:$K$27,3,0)</f>
        <v>United States</v>
      </c>
      <c r="E1477" s="6" t="s">
        <v>8384</v>
      </c>
      <c r="F1477" s="6" t="s">
        <v>8377</v>
      </c>
      <c r="G1477" s="6">
        <v>1463</v>
      </c>
      <c r="H1477" s="29">
        <v>600</v>
      </c>
      <c r="I1477" s="29">
        <v>886</v>
      </c>
      <c r="J1477" s="28">
        <v>44.958333333335759</v>
      </c>
      <c r="K1477" s="6">
        <v>25</v>
      </c>
      <c r="L1477" s="6" t="str">
        <f>VLOOKUP($G1477,Data!$A:$F,6,0)</f>
        <v>successful</v>
      </c>
      <c r="M1477" s="6"/>
      <c r="N1477" s="6"/>
      <c r="O1477" s="6"/>
    </row>
    <row r="1478" spans="1:15" x14ac:dyDescent="0.45">
      <c r="A1478" s="6" t="s">
        <v>8342</v>
      </c>
      <c r="B1478" s="6" t="s">
        <v>8224</v>
      </c>
      <c r="C1478" s="6" t="str">
        <f>VLOOKUP($B1478,'Supplimental Sources'!$I$7:$K$27,2,0)</f>
        <v>United States</v>
      </c>
      <c r="D1478" s="6" t="str">
        <f>VLOOKUP($B1478,'Supplimental Sources'!$I$7:$K$27,3,0)</f>
        <v>United States</v>
      </c>
      <c r="E1478" s="6" t="s">
        <v>8384</v>
      </c>
      <c r="F1478" s="6" t="s">
        <v>8376</v>
      </c>
      <c r="G1478" s="6">
        <v>1464</v>
      </c>
      <c r="H1478" s="29">
        <v>5000</v>
      </c>
      <c r="I1478" s="29">
        <v>8160</v>
      </c>
      <c r="J1478" s="28">
        <v>30</v>
      </c>
      <c r="K1478" s="6">
        <v>234</v>
      </c>
      <c r="L1478" s="6" t="str">
        <f>VLOOKUP($G1478,Data!$A:$F,6,0)</f>
        <v>successful</v>
      </c>
      <c r="M1478" s="6"/>
      <c r="N1478" s="6"/>
      <c r="O1478" s="6"/>
    </row>
    <row r="1479" spans="1:15" x14ac:dyDescent="0.45">
      <c r="A1479" s="6" t="s">
        <v>8342</v>
      </c>
      <c r="B1479" s="6" t="s">
        <v>8224</v>
      </c>
      <c r="C1479" s="6" t="str">
        <f>VLOOKUP($B1479,'Supplimental Sources'!$I$7:$K$27,2,0)</f>
        <v>United States</v>
      </c>
      <c r="D1479" s="6" t="str">
        <f>VLOOKUP($B1479,'Supplimental Sources'!$I$7:$K$27,3,0)</f>
        <v>United States</v>
      </c>
      <c r="E1479" s="6" t="s">
        <v>8383</v>
      </c>
      <c r="F1479" s="6" t="s">
        <v>8377</v>
      </c>
      <c r="G1479" s="6">
        <v>1465</v>
      </c>
      <c r="H1479" s="29">
        <v>30000</v>
      </c>
      <c r="I1479" s="29">
        <v>136924.35</v>
      </c>
      <c r="J1479" s="28">
        <v>30.390601851853717</v>
      </c>
      <c r="K1479" s="6">
        <v>2602</v>
      </c>
      <c r="L1479" s="6" t="str">
        <f>VLOOKUP($G1479,Data!$A:$F,6,0)</f>
        <v>successful</v>
      </c>
      <c r="M1479" s="6"/>
      <c r="N1479" s="6"/>
      <c r="O1479" s="6"/>
    </row>
    <row r="1480" spans="1:15" x14ac:dyDescent="0.45">
      <c r="A1480" s="6" t="s">
        <v>8342</v>
      </c>
      <c r="B1480" s="6" t="s">
        <v>8224</v>
      </c>
      <c r="C1480" s="6" t="str">
        <f>VLOOKUP($B1480,'Supplimental Sources'!$I$7:$K$27,2,0)</f>
        <v>United States</v>
      </c>
      <c r="D1480" s="6" t="str">
        <f>VLOOKUP($B1480,'Supplimental Sources'!$I$7:$K$27,3,0)</f>
        <v>United States</v>
      </c>
      <c r="E1480" s="6" t="s">
        <v>8386</v>
      </c>
      <c r="F1480" s="6" t="s">
        <v>8381</v>
      </c>
      <c r="G1480" s="6">
        <v>1466</v>
      </c>
      <c r="H1480" s="29">
        <v>16000</v>
      </c>
      <c r="I1480" s="29">
        <v>17260.37</v>
      </c>
      <c r="J1480" s="28">
        <v>41.036273148143664</v>
      </c>
      <c r="K1480" s="6">
        <v>248</v>
      </c>
      <c r="L1480" s="6" t="str">
        <f>VLOOKUP($G1480,Data!$A:$F,6,0)</f>
        <v>successful</v>
      </c>
      <c r="M1480" s="6"/>
      <c r="N1480" s="6"/>
      <c r="O1480" s="6"/>
    </row>
    <row r="1481" spans="1:15" x14ac:dyDescent="0.45">
      <c r="A1481" s="6" t="s">
        <v>8342</v>
      </c>
      <c r="B1481" s="6" t="s">
        <v>8224</v>
      </c>
      <c r="C1481" s="6" t="str">
        <f>VLOOKUP($B1481,'Supplimental Sources'!$I$7:$K$27,2,0)</f>
        <v>United States</v>
      </c>
      <c r="D1481" s="6" t="str">
        <f>VLOOKUP($B1481,'Supplimental Sources'!$I$7:$K$27,3,0)</f>
        <v>United States</v>
      </c>
      <c r="E1481" s="6" t="s">
        <v>8383</v>
      </c>
      <c r="F1481" s="6" t="s">
        <v>8376</v>
      </c>
      <c r="G1481" s="6">
        <v>1467</v>
      </c>
      <c r="H1481" s="29">
        <v>40000</v>
      </c>
      <c r="I1481" s="29">
        <v>46032</v>
      </c>
      <c r="J1481" s="28">
        <v>59.958333333335759</v>
      </c>
      <c r="K1481" s="6">
        <v>600</v>
      </c>
      <c r="L1481" s="6" t="str">
        <f>VLOOKUP($G1481,Data!$A:$F,6,0)</f>
        <v>successful</v>
      </c>
      <c r="M1481" s="6"/>
      <c r="N1481" s="6"/>
      <c r="O1481" s="6"/>
    </row>
    <row r="1482" spans="1:15" x14ac:dyDescent="0.45">
      <c r="A1482" s="6" t="s">
        <v>8342</v>
      </c>
      <c r="B1482" s="6" t="s">
        <v>8224</v>
      </c>
      <c r="C1482" s="6" t="str">
        <f>VLOOKUP($B1482,'Supplimental Sources'!$I$7:$K$27,2,0)</f>
        <v>United States</v>
      </c>
      <c r="D1482" s="6" t="str">
        <f>VLOOKUP($B1482,'Supplimental Sources'!$I$7:$K$27,3,0)</f>
        <v>United States</v>
      </c>
      <c r="E1482" s="6" t="s">
        <v>8382</v>
      </c>
      <c r="F1482" s="6" t="s">
        <v>8379</v>
      </c>
      <c r="G1482" s="6">
        <v>1468</v>
      </c>
      <c r="H1482" s="29">
        <v>9500</v>
      </c>
      <c r="I1482" s="29">
        <v>9725</v>
      </c>
      <c r="J1482" s="28">
        <v>60</v>
      </c>
      <c r="K1482" s="6">
        <v>293</v>
      </c>
      <c r="L1482" s="6" t="str">
        <f>VLOOKUP($G1482,Data!$A:$F,6,0)</f>
        <v>successful</v>
      </c>
      <c r="M1482" s="6"/>
      <c r="N1482" s="6"/>
      <c r="O1482" s="6"/>
    </row>
    <row r="1483" spans="1:15" x14ac:dyDescent="0.45">
      <c r="A1483" s="6" t="s">
        <v>8342</v>
      </c>
      <c r="B1483" s="6" t="s">
        <v>8224</v>
      </c>
      <c r="C1483" s="6" t="str">
        <f>VLOOKUP($B1483,'Supplimental Sources'!$I$7:$K$27,2,0)</f>
        <v>United States</v>
      </c>
      <c r="D1483" s="6" t="str">
        <f>VLOOKUP($B1483,'Supplimental Sources'!$I$7:$K$27,3,0)</f>
        <v>United States</v>
      </c>
      <c r="E1483" s="6" t="s">
        <v>8384</v>
      </c>
      <c r="F1483" s="6" t="s">
        <v>8376</v>
      </c>
      <c r="G1483" s="6">
        <v>1469</v>
      </c>
      <c r="H1483" s="29">
        <v>44250</v>
      </c>
      <c r="I1483" s="29">
        <v>47978</v>
      </c>
      <c r="J1483" s="28">
        <v>30</v>
      </c>
      <c r="K1483" s="6">
        <v>321</v>
      </c>
      <c r="L1483" s="6" t="str">
        <f>VLOOKUP($G1483,Data!$A:$F,6,0)</f>
        <v>successful</v>
      </c>
      <c r="M1483" s="6"/>
      <c r="N1483" s="6"/>
      <c r="O1483" s="6"/>
    </row>
    <row r="1484" spans="1:15" x14ac:dyDescent="0.45">
      <c r="A1484" s="6" t="s">
        <v>8342</v>
      </c>
      <c r="B1484" s="6" t="s">
        <v>8224</v>
      </c>
      <c r="C1484" s="6" t="str">
        <f>VLOOKUP($B1484,'Supplimental Sources'!$I$7:$K$27,2,0)</f>
        <v>United States</v>
      </c>
      <c r="D1484" s="6" t="str">
        <f>VLOOKUP($B1484,'Supplimental Sources'!$I$7:$K$27,3,0)</f>
        <v>United States</v>
      </c>
      <c r="E1484" s="6" t="s">
        <v>8383</v>
      </c>
      <c r="F1484" s="6" t="s">
        <v>8381</v>
      </c>
      <c r="G1484" s="6">
        <v>1470</v>
      </c>
      <c r="H1484" s="29">
        <v>1500</v>
      </c>
      <c r="I1484" s="29">
        <v>1877</v>
      </c>
      <c r="J1484" s="28">
        <v>21</v>
      </c>
      <c r="K1484" s="6">
        <v>81</v>
      </c>
      <c r="L1484" s="6" t="str">
        <f>VLOOKUP($G1484,Data!$A:$F,6,0)</f>
        <v>successful</v>
      </c>
      <c r="M1484" s="6"/>
      <c r="N1484" s="6"/>
      <c r="O1484" s="6"/>
    </row>
    <row r="1485" spans="1:15" x14ac:dyDescent="0.45">
      <c r="A1485" s="6" t="s">
        <v>8342</v>
      </c>
      <c r="B1485" s="6" t="s">
        <v>8224</v>
      </c>
      <c r="C1485" s="6" t="str">
        <f>VLOOKUP($B1485,'Supplimental Sources'!$I$7:$K$27,2,0)</f>
        <v>United States</v>
      </c>
      <c r="D1485" s="6" t="str">
        <f>VLOOKUP($B1485,'Supplimental Sources'!$I$7:$K$27,3,0)</f>
        <v>United States</v>
      </c>
      <c r="E1485" s="6" t="s">
        <v>8386</v>
      </c>
      <c r="F1485" s="6" t="s">
        <v>8378</v>
      </c>
      <c r="G1485" s="6">
        <v>1471</v>
      </c>
      <c r="H1485" s="29">
        <v>32000</v>
      </c>
      <c r="I1485" s="29">
        <v>33229</v>
      </c>
      <c r="J1485" s="28">
        <v>30</v>
      </c>
      <c r="K1485" s="6">
        <v>343</v>
      </c>
      <c r="L1485" s="6" t="str">
        <f>VLOOKUP($G1485,Data!$A:$F,6,0)</f>
        <v>successful</v>
      </c>
      <c r="M1485" s="6"/>
      <c r="N1485" s="6"/>
      <c r="O1485" s="6"/>
    </row>
    <row r="1486" spans="1:15" x14ac:dyDescent="0.45">
      <c r="A1486" s="6" t="s">
        <v>8342</v>
      </c>
      <c r="B1486" s="6" t="s">
        <v>8224</v>
      </c>
      <c r="C1486" s="6" t="str">
        <f>VLOOKUP($B1486,'Supplimental Sources'!$I$7:$K$27,2,0)</f>
        <v>United States</v>
      </c>
      <c r="D1486" s="6" t="str">
        <f>VLOOKUP($B1486,'Supplimental Sources'!$I$7:$K$27,3,0)</f>
        <v>United States</v>
      </c>
      <c r="E1486" s="6" t="s">
        <v>8384</v>
      </c>
      <c r="F1486" s="6" t="s">
        <v>8372</v>
      </c>
      <c r="G1486" s="6">
        <v>1472</v>
      </c>
      <c r="H1486" s="29">
        <v>25000</v>
      </c>
      <c r="I1486" s="29">
        <v>34676</v>
      </c>
      <c r="J1486" s="28">
        <v>30</v>
      </c>
      <c r="K1486" s="6">
        <v>336</v>
      </c>
      <c r="L1486" s="6" t="str">
        <f>VLOOKUP($G1486,Data!$A:$F,6,0)</f>
        <v>successful</v>
      </c>
      <c r="M1486" s="6"/>
      <c r="N1486" s="6"/>
      <c r="O1486" s="6"/>
    </row>
    <row r="1487" spans="1:15" x14ac:dyDescent="0.45">
      <c r="A1487" s="6" t="s">
        <v>8342</v>
      </c>
      <c r="B1487" s="6" t="s">
        <v>8224</v>
      </c>
      <c r="C1487" s="6" t="str">
        <f>VLOOKUP($B1487,'Supplimental Sources'!$I$7:$K$27,2,0)</f>
        <v>United States</v>
      </c>
      <c r="D1487" s="6" t="str">
        <f>VLOOKUP($B1487,'Supplimental Sources'!$I$7:$K$27,3,0)</f>
        <v>United States</v>
      </c>
      <c r="E1487" s="6" t="s">
        <v>8383</v>
      </c>
      <c r="F1487" s="6" t="s">
        <v>8376</v>
      </c>
      <c r="G1487" s="6">
        <v>1473</v>
      </c>
      <c r="H1487" s="29">
        <v>1500</v>
      </c>
      <c r="I1487" s="29">
        <v>1807.74</v>
      </c>
      <c r="J1487" s="28">
        <v>30</v>
      </c>
      <c r="K1487" s="6">
        <v>47</v>
      </c>
      <c r="L1487" s="6" t="str">
        <f>VLOOKUP($G1487,Data!$A:$F,6,0)</f>
        <v>successful</v>
      </c>
      <c r="M1487" s="6"/>
      <c r="N1487" s="6"/>
      <c r="O1487" s="6"/>
    </row>
    <row r="1488" spans="1:15" x14ac:dyDescent="0.45">
      <c r="A1488" s="6" t="s">
        <v>8342</v>
      </c>
      <c r="B1488" s="6" t="s">
        <v>8224</v>
      </c>
      <c r="C1488" s="6" t="str">
        <f>VLOOKUP($B1488,'Supplimental Sources'!$I$7:$K$27,2,0)</f>
        <v>United States</v>
      </c>
      <c r="D1488" s="6" t="str">
        <f>VLOOKUP($B1488,'Supplimental Sources'!$I$7:$K$27,3,0)</f>
        <v>United States</v>
      </c>
      <c r="E1488" s="6" t="s">
        <v>8384</v>
      </c>
      <c r="F1488" s="6" t="s">
        <v>8371</v>
      </c>
      <c r="G1488" s="6">
        <v>1474</v>
      </c>
      <c r="H1488" s="29">
        <v>3000</v>
      </c>
      <c r="I1488" s="29">
        <v>3368</v>
      </c>
      <c r="J1488" s="28">
        <v>30</v>
      </c>
      <c r="K1488" s="6">
        <v>76</v>
      </c>
      <c r="L1488" s="6" t="str">
        <f>VLOOKUP($G1488,Data!$A:$F,6,0)</f>
        <v>successful</v>
      </c>
      <c r="M1488" s="6"/>
      <c r="N1488" s="6"/>
      <c r="O1488" s="6"/>
    </row>
    <row r="1489" spans="1:15" x14ac:dyDescent="0.45">
      <c r="A1489" s="6" t="s">
        <v>8342</v>
      </c>
      <c r="B1489" s="6" t="s">
        <v>8224</v>
      </c>
      <c r="C1489" s="6" t="str">
        <f>VLOOKUP($B1489,'Supplimental Sources'!$I$7:$K$27,2,0)</f>
        <v>United States</v>
      </c>
      <c r="D1489" s="6" t="str">
        <f>VLOOKUP($B1489,'Supplimental Sources'!$I$7:$K$27,3,0)</f>
        <v>United States</v>
      </c>
      <c r="E1489" s="6" t="s">
        <v>8385</v>
      </c>
      <c r="F1489" s="6" t="s">
        <v>8374</v>
      </c>
      <c r="G1489" s="6">
        <v>1475</v>
      </c>
      <c r="H1489" s="29">
        <v>15000</v>
      </c>
      <c r="I1489" s="29">
        <v>28300.45</v>
      </c>
      <c r="J1489" s="28">
        <v>32.484687500000291</v>
      </c>
      <c r="K1489" s="6">
        <v>441</v>
      </c>
      <c r="L1489" s="6" t="str">
        <f>VLOOKUP($G1489,Data!$A:$F,6,0)</f>
        <v>successful</v>
      </c>
      <c r="M1489" s="6"/>
      <c r="N1489" s="6"/>
      <c r="O1489" s="6"/>
    </row>
    <row r="1490" spans="1:15" x14ac:dyDescent="0.45">
      <c r="A1490" s="6" t="s">
        <v>8342</v>
      </c>
      <c r="B1490" s="6" t="s">
        <v>8224</v>
      </c>
      <c r="C1490" s="6" t="str">
        <f>VLOOKUP($B1490,'Supplimental Sources'!$I$7:$K$27,2,0)</f>
        <v>United States</v>
      </c>
      <c r="D1490" s="6" t="str">
        <f>VLOOKUP($B1490,'Supplimental Sources'!$I$7:$K$27,3,0)</f>
        <v>United States</v>
      </c>
      <c r="E1490" s="6" t="s">
        <v>8382</v>
      </c>
      <c r="F1490" s="6" t="s">
        <v>8371</v>
      </c>
      <c r="G1490" s="6">
        <v>1476</v>
      </c>
      <c r="H1490" s="29">
        <v>6000</v>
      </c>
      <c r="I1490" s="29">
        <v>39693.279999999999</v>
      </c>
      <c r="J1490" s="28">
        <v>30</v>
      </c>
      <c r="K1490" s="6">
        <v>916</v>
      </c>
      <c r="L1490" s="6" t="str">
        <f>VLOOKUP($G1490,Data!$A:$F,6,0)</f>
        <v>successful</v>
      </c>
      <c r="M1490" s="6"/>
      <c r="N1490" s="6"/>
      <c r="O1490" s="6"/>
    </row>
    <row r="1491" spans="1:15" x14ac:dyDescent="0.45">
      <c r="A1491" s="6" t="s">
        <v>8342</v>
      </c>
      <c r="B1491" s="6" t="s">
        <v>8224</v>
      </c>
      <c r="C1491" s="6" t="str">
        <f>VLOOKUP($B1491,'Supplimental Sources'!$I$7:$K$27,2,0)</f>
        <v>United States</v>
      </c>
      <c r="D1491" s="6" t="str">
        <f>VLOOKUP($B1491,'Supplimental Sources'!$I$7:$K$27,3,0)</f>
        <v>United States</v>
      </c>
      <c r="E1491" s="6" t="s">
        <v>8382</v>
      </c>
      <c r="F1491" s="6" t="s">
        <v>8373</v>
      </c>
      <c r="G1491" s="6">
        <v>1477</v>
      </c>
      <c r="H1491" s="29">
        <v>30000</v>
      </c>
      <c r="I1491" s="29">
        <v>33393</v>
      </c>
      <c r="J1491" s="28">
        <v>59.50921296296292</v>
      </c>
      <c r="K1491" s="6">
        <v>369</v>
      </c>
      <c r="L1491" s="6" t="str">
        <f>VLOOKUP($G1491,Data!$A:$F,6,0)</f>
        <v>successful</v>
      </c>
      <c r="M1491" s="6"/>
      <c r="N1491" s="6"/>
      <c r="O1491" s="6"/>
    </row>
    <row r="1492" spans="1:15" x14ac:dyDescent="0.45">
      <c r="A1492" s="6" t="s">
        <v>8342</v>
      </c>
      <c r="B1492" s="6" t="s">
        <v>8224</v>
      </c>
      <c r="C1492" s="6" t="str">
        <f>VLOOKUP($B1492,'Supplimental Sources'!$I$7:$K$27,2,0)</f>
        <v>United States</v>
      </c>
      <c r="D1492" s="6" t="str">
        <f>VLOOKUP($B1492,'Supplimental Sources'!$I$7:$K$27,3,0)</f>
        <v>United States</v>
      </c>
      <c r="E1492" s="6" t="s">
        <v>8384</v>
      </c>
      <c r="F1492" s="6" t="s">
        <v>8379</v>
      </c>
      <c r="G1492" s="6">
        <v>1478</v>
      </c>
      <c r="H1492" s="29">
        <v>50000</v>
      </c>
      <c r="I1492" s="29">
        <v>590807.11</v>
      </c>
      <c r="J1492" s="28">
        <v>14</v>
      </c>
      <c r="K1492" s="6">
        <v>20242</v>
      </c>
      <c r="L1492" s="6" t="str">
        <f>VLOOKUP($G1492,Data!$A:$F,6,0)</f>
        <v>successful</v>
      </c>
      <c r="M1492" s="6"/>
      <c r="N1492" s="6"/>
      <c r="O1492" s="6"/>
    </row>
    <row r="1493" spans="1:15" x14ac:dyDescent="0.45">
      <c r="A1493" s="6" t="s">
        <v>8342</v>
      </c>
      <c r="B1493" s="6" t="s">
        <v>8224</v>
      </c>
      <c r="C1493" s="6" t="str">
        <f>VLOOKUP($B1493,'Supplimental Sources'!$I$7:$K$27,2,0)</f>
        <v>United States</v>
      </c>
      <c r="D1493" s="6" t="str">
        <f>VLOOKUP($B1493,'Supplimental Sources'!$I$7:$K$27,3,0)</f>
        <v>United States</v>
      </c>
      <c r="E1493" s="6" t="s">
        <v>8385</v>
      </c>
      <c r="F1493" s="6" t="s">
        <v>8379</v>
      </c>
      <c r="G1493" s="6">
        <v>1479</v>
      </c>
      <c r="H1493" s="29">
        <v>1600</v>
      </c>
      <c r="I1493" s="29">
        <v>2198</v>
      </c>
      <c r="J1493" s="28">
        <v>14.420729166668025</v>
      </c>
      <c r="K1493" s="6">
        <v>71</v>
      </c>
      <c r="L1493" s="6" t="str">
        <f>VLOOKUP($G1493,Data!$A:$F,6,0)</f>
        <v>successful</v>
      </c>
      <c r="M1493" s="6"/>
      <c r="N1493" s="6"/>
      <c r="O1493" s="6"/>
    </row>
    <row r="1494" spans="1:15" x14ac:dyDescent="0.45">
      <c r="A1494" s="6" t="s">
        <v>8342</v>
      </c>
      <c r="B1494" s="6" t="s">
        <v>8224</v>
      </c>
      <c r="C1494" s="6" t="str">
        <f>VLOOKUP($B1494,'Supplimental Sources'!$I$7:$K$27,2,0)</f>
        <v>United States</v>
      </c>
      <c r="D1494" s="6" t="str">
        <f>VLOOKUP($B1494,'Supplimental Sources'!$I$7:$K$27,3,0)</f>
        <v>United States</v>
      </c>
      <c r="E1494" s="6" t="s">
        <v>8384</v>
      </c>
      <c r="F1494" s="6" t="s">
        <v>8370</v>
      </c>
      <c r="G1494" s="6">
        <v>1480</v>
      </c>
      <c r="H1494" s="29">
        <v>50000</v>
      </c>
      <c r="I1494" s="29">
        <v>58520.2</v>
      </c>
      <c r="J1494" s="28">
        <v>16.774317129631527</v>
      </c>
      <c r="K1494" s="6">
        <v>635</v>
      </c>
      <c r="L1494" s="6" t="str">
        <f>VLOOKUP($G1494,Data!$A:$F,6,0)</f>
        <v>successful</v>
      </c>
      <c r="M1494" s="6"/>
      <c r="N1494" s="6"/>
      <c r="O1494" s="6"/>
    </row>
    <row r="1495" spans="1:15" x14ac:dyDescent="0.45">
      <c r="A1495" s="6" t="s">
        <v>8324</v>
      </c>
      <c r="B1495" s="6" t="s">
        <v>8229</v>
      </c>
      <c r="C1495" s="6" t="str">
        <f>VLOOKUP($B1495,'Supplimental Sources'!$I$7:$K$27,2,0)</f>
        <v>Canada</v>
      </c>
      <c r="D1495" s="6" t="str">
        <f>VLOOKUP($B1495,'Supplimental Sources'!$I$7:$K$27,3,0)</f>
        <v>Canada</v>
      </c>
      <c r="E1495" s="6" t="s">
        <v>8384</v>
      </c>
      <c r="F1495" s="6" t="s">
        <v>8373</v>
      </c>
      <c r="G1495" s="6">
        <v>1481</v>
      </c>
      <c r="H1495" s="29">
        <v>5000</v>
      </c>
      <c r="I1495" s="29">
        <v>105</v>
      </c>
      <c r="J1495" s="28">
        <v>30</v>
      </c>
      <c r="K1495" s="6">
        <v>6</v>
      </c>
      <c r="M1495" s="6" t="str">
        <f>VLOOKUP($G1495,Data!$A:$F,6,0)</f>
        <v>failed</v>
      </c>
      <c r="N1495" s="6"/>
      <c r="O1495" s="6"/>
    </row>
    <row r="1496" spans="1:15" x14ac:dyDescent="0.45">
      <c r="A1496" s="6" t="s">
        <v>8324</v>
      </c>
      <c r="B1496" s="6" t="s">
        <v>8224</v>
      </c>
      <c r="C1496" s="6" t="str">
        <f>VLOOKUP($B1496,'Supplimental Sources'!$I$7:$K$27,2,0)</f>
        <v>United States</v>
      </c>
      <c r="D1496" s="6" t="str">
        <f>VLOOKUP($B1496,'Supplimental Sources'!$I$7:$K$27,3,0)</f>
        <v>United States</v>
      </c>
      <c r="E1496" s="6" t="s">
        <v>8383</v>
      </c>
      <c r="F1496" s="6" t="s">
        <v>8371</v>
      </c>
      <c r="G1496" s="6">
        <v>1482</v>
      </c>
      <c r="H1496" s="29">
        <v>5000</v>
      </c>
      <c r="I1496" s="29">
        <v>5</v>
      </c>
      <c r="J1496" s="28">
        <v>22.469027777784504</v>
      </c>
      <c r="K1496" s="6">
        <v>1</v>
      </c>
      <c r="M1496" s="6" t="str">
        <f>VLOOKUP($G1496,Data!$A:$F,6,0)</f>
        <v>failed</v>
      </c>
      <c r="N1496" s="6"/>
      <c r="O1496" s="6"/>
    </row>
    <row r="1497" spans="1:15" x14ac:dyDescent="0.45">
      <c r="A1497" s="6" t="s">
        <v>8324</v>
      </c>
      <c r="B1497" s="6" t="s">
        <v>8224</v>
      </c>
      <c r="C1497" s="6" t="str">
        <f>VLOOKUP($B1497,'Supplimental Sources'!$I$7:$K$27,2,0)</f>
        <v>United States</v>
      </c>
      <c r="D1497" s="6" t="str">
        <f>VLOOKUP($B1497,'Supplimental Sources'!$I$7:$K$27,3,0)</f>
        <v>United States</v>
      </c>
      <c r="E1497" s="6" t="s">
        <v>8387</v>
      </c>
      <c r="F1497" s="6" t="s">
        <v>8380</v>
      </c>
      <c r="G1497" s="6">
        <v>1483</v>
      </c>
      <c r="H1497" s="29">
        <v>7000</v>
      </c>
      <c r="I1497" s="29">
        <v>50</v>
      </c>
      <c r="J1497" s="28">
        <v>25</v>
      </c>
      <c r="K1497" s="6">
        <v>2</v>
      </c>
      <c r="M1497" s="6" t="str">
        <f>VLOOKUP($G1497,Data!$A:$F,6,0)</f>
        <v>failed</v>
      </c>
      <c r="N1497" s="6"/>
      <c r="O1497" s="6"/>
    </row>
    <row r="1498" spans="1:15" x14ac:dyDescent="0.45">
      <c r="A1498" s="6" t="s">
        <v>8324</v>
      </c>
      <c r="B1498" s="6" t="s">
        <v>8224</v>
      </c>
      <c r="C1498" s="6" t="str">
        <f>VLOOKUP($B1498,'Supplimental Sources'!$I$7:$K$27,2,0)</f>
        <v>United States</v>
      </c>
      <c r="D1498" s="6" t="str">
        <f>VLOOKUP($B1498,'Supplimental Sources'!$I$7:$K$27,3,0)</f>
        <v>United States</v>
      </c>
      <c r="E1498" s="6" t="s">
        <v>8383</v>
      </c>
      <c r="F1498" s="6" t="s">
        <v>8369</v>
      </c>
      <c r="G1498" s="6">
        <v>1484</v>
      </c>
      <c r="H1498" s="29">
        <v>2000</v>
      </c>
      <c r="I1498" s="29">
        <v>0</v>
      </c>
      <c r="J1498" s="28">
        <v>58.417789351857209</v>
      </c>
      <c r="K1498" s="6">
        <v>0</v>
      </c>
      <c r="M1498" s="6" t="str">
        <f>VLOOKUP($G1498,Data!$A:$F,6,0)</f>
        <v>failed</v>
      </c>
      <c r="N1498" s="6"/>
      <c r="O1498" s="6"/>
    </row>
    <row r="1499" spans="1:15" x14ac:dyDescent="0.45">
      <c r="A1499" s="6" t="s">
        <v>8324</v>
      </c>
      <c r="B1499" s="6" t="s">
        <v>8224</v>
      </c>
      <c r="C1499" s="6" t="str">
        <f>VLOOKUP($B1499,'Supplimental Sources'!$I$7:$K$27,2,0)</f>
        <v>United States</v>
      </c>
      <c r="D1499" s="6" t="str">
        <f>VLOOKUP($B1499,'Supplimental Sources'!$I$7:$K$27,3,0)</f>
        <v>United States</v>
      </c>
      <c r="E1499" s="6" t="s">
        <v>8386</v>
      </c>
      <c r="F1499" s="6" t="s">
        <v>8369</v>
      </c>
      <c r="G1499" s="6">
        <v>1485</v>
      </c>
      <c r="H1499" s="29">
        <v>6700</v>
      </c>
      <c r="I1499" s="29">
        <v>150</v>
      </c>
      <c r="J1499" s="28">
        <v>45</v>
      </c>
      <c r="K1499" s="6">
        <v>3</v>
      </c>
      <c r="M1499" s="6" t="str">
        <f>VLOOKUP($G1499,Data!$A:$F,6,0)</f>
        <v>failed</v>
      </c>
      <c r="N1499" s="6"/>
      <c r="O1499" s="6"/>
    </row>
    <row r="1500" spans="1:15" x14ac:dyDescent="0.45">
      <c r="A1500" s="6" t="s">
        <v>8324</v>
      </c>
      <c r="B1500" s="6" t="s">
        <v>8224</v>
      </c>
      <c r="C1500" s="6" t="str">
        <f>VLOOKUP($B1500,'Supplimental Sources'!$I$7:$K$27,2,0)</f>
        <v>United States</v>
      </c>
      <c r="D1500" s="6" t="str">
        <f>VLOOKUP($B1500,'Supplimental Sources'!$I$7:$K$27,3,0)</f>
        <v>United States</v>
      </c>
      <c r="E1500" s="6" t="s">
        <v>8386</v>
      </c>
      <c r="F1500" s="6" t="s">
        <v>8376</v>
      </c>
      <c r="G1500" s="6">
        <v>1486</v>
      </c>
      <c r="H1500" s="29">
        <v>20000</v>
      </c>
      <c r="I1500" s="29">
        <v>48</v>
      </c>
      <c r="J1500" s="28">
        <v>30</v>
      </c>
      <c r="K1500" s="6">
        <v>3</v>
      </c>
      <c r="M1500" s="6" t="str">
        <f>VLOOKUP($G1500,Data!$A:$F,6,0)</f>
        <v>failed</v>
      </c>
      <c r="N1500" s="6"/>
      <c r="O1500" s="6"/>
    </row>
    <row r="1501" spans="1:15" x14ac:dyDescent="0.45">
      <c r="A1501" s="6" t="s">
        <v>8324</v>
      </c>
      <c r="B1501" s="6" t="s">
        <v>8224</v>
      </c>
      <c r="C1501" s="6" t="str">
        <f>VLOOKUP($B1501,'Supplimental Sources'!$I$7:$K$27,2,0)</f>
        <v>United States</v>
      </c>
      <c r="D1501" s="6" t="str">
        <f>VLOOKUP($B1501,'Supplimental Sources'!$I$7:$K$27,3,0)</f>
        <v>United States</v>
      </c>
      <c r="E1501" s="6" t="s">
        <v>8387</v>
      </c>
      <c r="F1501" s="6" t="s">
        <v>8370</v>
      </c>
      <c r="G1501" s="6">
        <v>1487</v>
      </c>
      <c r="H1501" s="29">
        <v>10000</v>
      </c>
      <c r="I1501" s="29">
        <v>0</v>
      </c>
      <c r="J1501" s="28">
        <v>30</v>
      </c>
      <c r="K1501" s="6">
        <v>0</v>
      </c>
      <c r="M1501" s="6" t="str">
        <f>VLOOKUP($G1501,Data!$A:$F,6,0)</f>
        <v>failed</v>
      </c>
      <c r="N1501" s="6"/>
      <c r="O1501" s="6"/>
    </row>
    <row r="1502" spans="1:15" x14ac:dyDescent="0.45">
      <c r="A1502" s="6" t="s">
        <v>8324</v>
      </c>
      <c r="B1502" s="6" t="s">
        <v>8226</v>
      </c>
      <c r="C1502" s="6" t="str">
        <f>VLOOKUP($B1502,'Supplimental Sources'!$I$7:$K$27,2,0)</f>
        <v>Australia</v>
      </c>
      <c r="D1502" s="6" t="str">
        <f>VLOOKUP($B1502,'Supplimental Sources'!$I$7:$K$27,3,0)</f>
        <v>Australia</v>
      </c>
      <c r="E1502" s="6" t="s">
        <v>8384</v>
      </c>
      <c r="F1502" s="6" t="s">
        <v>8381</v>
      </c>
      <c r="G1502" s="6">
        <v>1488</v>
      </c>
      <c r="H1502" s="29">
        <v>15000</v>
      </c>
      <c r="I1502" s="29">
        <v>360</v>
      </c>
      <c r="J1502" s="28">
        <v>30</v>
      </c>
      <c r="K1502" s="6">
        <v>6</v>
      </c>
      <c r="M1502" s="6" t="str">
        <f>VLOOKUP($G1502,Data!$A:$F,6,0)</f>
        <v>failed</v>
      </c>
      <c r="N1502" s="6"/>
      <c r="O1502" s="6"/>
    </row>
    <row r="1503" spans="1:15" x14ac:dyDescent="0.45">
      <c r="A1503" s="6" t="s">
        <v>8324</v>
      </c>
      <c r="B1503" s="6" t="s">
        <v>8224</v>
      </c>
      <c r="C1503" s="6" t="str">
        <f>VLOOKUP($B1503,'Supplimental Sources'!$I$7:$K$27,2,0)</f>
        <v>United States</v>
      </c>
      <c r="D1503" s="6" t="str">
        <f>VLOOKUP($B1503,'Supplimental Sources'!$I$7:$K$27,3,0)</f>
        <v>United States</v>
      </c>
      <c r="E1503" s="6" t="s">
        <v>8383</v>
      </c>
      <c r="F1503" s="6" t="s">
        <v>8373</v>
      </c>
      <c r="G1503" s="6">
        <v>1489</v>
      </c>
      <c r="H1503" s="29">
        <v>5000</v>
      </c>
      <c r="I1503" s="29">
        <v>0</v>
      </c>
      <c r="J1503" s="28">
        <v>30.041666666664241</v>
      </c>
      <c r="K1503" s="6">
        <v>0</v>
      </c>
      <c r="M1503" s="6" t="str">
        <f>VLOOKUP($G1503,Data!$A:$F,6,0)</f>
        <v>failed</v>
      </c>
      <c r="N1503" s="6"/>
      <c r="O1503" s="6"/>
    </row>
    <row r="1504" spans="1:15" x14ac:dyDescent="0.45">
      <c r="A1504" s="6" t="s">
        <v>8324</v>
      </c>
      <c r="B1504" s="6" t="s">
        <v>8224</v>
      </c>
      <c r="C1504" s="6" t="str">
        <f>VLOOKUP($B1504,'Supplimental Sources'!$I$7:$K$27,2,0)</f>
        <v>United States</v>
      </c>
      <c r="D1504" s="6" t="str">
        <f>VLOOKUP($B1504,'Supplimental Sources'!$I$7:$K$27,3,0)</f>
        <v>United States</v>
      </c>
      <c r="E1504" s="6" t="s">
        <v>8384</v>
      </c>
      <c r="F1504" s="6" t="s">
        <v>8372</v>
      </c>
      <c r="G1504" s="6">
        <v>1490</v>
      </c>
      <c r="H1504" s="29">
        <v>2900</v>
      </c>
      <c r="I1504" s="29">
        <v>895</v>
      </c>
      <c r="J1504" s="28">
        <v>29</v>
      </c>
      <c r="K1504" s="6">
        <v>19</v>
      </c>
      <c r="M1504" s="6" t="str">
        <f>VLOOKUP($G1504,Data!$A:$F,6,0)</f>
        <v>failed</v>
      </c>
      <c r="N1504" s="6"/>
      <c r="O1504" s="6"/>
    </row>
    <row r="1505" spans="1:15" x14ac:dyDescent="0.45">
      <c r="A1505" s="6" t="s">
        <v>8324</v>
      </c>
      <c r="B1505" s="6" t="s">
        <v>8224</v>
      </c>
      <c r="C1505" s="6" t="str">
        <f>VLOOKUP($B1505,'Supplimental Sources'!$I$7:$K$27,2,0)</f>
        <v>United States</v>
      </c>
      <c r="D1505" s="6" t="str">
        <f>VLOOKUP($B1505,'Supplimental Sources'!$I$7:$K$27,3,0)</f>
        <v>United States</v>
      </c>
      <c r="E1505" s="6" t="s">
        <v>8385</v>
      </c>
      <c r="F1505" s="6" t="s">
        <v>8381</v>
      </c>
      <c r="G1505" s="6">
        <v>1491</v>
      </c>
      <c r="H1505" s="29">
        <v>1200</v>
      </c>
      <c r="I1505" s="29">
        <v>100</v>
      </c>
      <c r="J1505" s="28">
        <v>58.937928240738984</v>
      </c>
      <c r="K1505" s="6">
        <v>1</v>
      </c>
      <c r="M1505" s="6" t="str">
        <f>VLOOKUP($G1505,Data!$A:$F,6,0)</f>
        <v>failed</v>
      </c>
      <c r="N1505" s="6"/>
      <c r="O1505" s="6"/>
    </row>
    <row r="1506" spans="1:15" x14ac:dyDescent="0.45">
      <c r="A1506" s="6" t="s">
        <v>8324</v>
      </c>
      <c r="B1506" s="6" t="s">
        <v>8224</v>
      </c>
      <c r="C1506" s="6" t="str">
        <f>VLOOKUP($B1506,'Supplimental Sources'!$I$7:$K$27,2,0)</f>
        <v>United States</v>
      </c>
      <c r="D1506" s="6" t="str">
        <f>VLOOKUP($B1506,'Supplimental Sources'!$I$7:$K$27,3,0)</f>
        <v>United States</v>
      </c>
      <c r="E1506" s="6" t="s">
        <v>8382</v>
      </c>
      <c r="F1506" s="6" t="s">
        <v>8369</v>
      </c>
      <c r="G1506" s="6">
        <v>1492</v>
      </c>
      <c r="H1506" s="29">
        <v>4000</v>
      </c>
      <c r="I1506" s="29">
        <v>30</v>
      </c>
      <c r="J1506" s="28">
        <v>30</v>
      </c>
      <c r="K1506" s="6">
        <v>2</v>
      </c>
      <c r="M1506" s="6" t="str">
        <f>VLOOKUP($G1506,Data!$A:$F,6,0)</f>
        <v>failed</v>
      </c>
      <c r="N1506" s="6"/>
      <c r="O1506" s="6"/>
    </row>
    <row r="1507" spans="1:15" x14ac:dyDescent="0.45">
      <c r="A1507" s="6" t="s">
        <v>8324</v>
      </c>
      <c r="B1507" s="6" t="s">
        <v>8224</v>
      </c>
      <c r="C1507" s="6" t="str">
        <f>VLOOKUP($B1507,'Supplimental Sources'!$I$7:$K$27,2,0)</f>
        <v>United States</v>
      </c>
      <c r="D1507" s="6" t="str">
        <f>VLOOKUP($B1507,'Supplimental Sources'!$I$7:$K$27,3,0)</f>
        <v>United States</v>
      </c>
      <c r="E1507" s="6" t="s">
        <v>8384</v>
      </c>
      <c r="F1507" s="6" t="s">
        <v>8369</v>
      </c>
      <c r="G1507" s="6">
        <v>1493</v>
      </c>
      <c r="H1507" s="29">
        <v>2400</v>
      </c>
      <c r="I1507" s="29">
        <v>0</v>
      </c>
      <c r="J1507" s="28">
        <v>30</v>
      </c>
      <c r="K1507" s="6">
        <v>0</v>
      </c>
      <c r="M1507" s="6" t="str">
        <f>VLOOKUP($G1507,Data!$A:$F,6,0)</f>
        <v>failed</v>
      </c>
      <c r="N1507" s="6"/>
      <c r="O1507" s="6"/>
    </row>
    <row r="1508" spans="1:15" x14ac:dyDescent="0.45">
      <c r="A1508" s="6" t="s">
        <v>8324</v>
      </c>
      <c r="B1508" s="6" t="s">
        <v>8224</v>
      </c>
      <c r="C1508" s="6" t="str">
        <f>VLOOKUP($B1508,'Supplimental Sources'!$I$7:$K$27,2,0)</f>
        <v>United States</v>
      </c>
      <c r="D1508" s="6" t="str">
        <f>VLOOKUP($B1508,'Supplimental Sources'!$I$7:$K$27,3,0)</f>
        <v>United States</v>
      </c>
      <c r="E1508" s="6" t="s">
        <v>8386</v>
      </c>
      <c r="F1508" s="6" t="s">
        <v>8378</v>
      </c>
      <c r="G1508" s="6">
        <v>1494</v>
      </c>
      <c r="H1508" s="29">
        <v>5000</v>
      </c>
      <c r="I1508" s="29">
        <v>445</v>
      </c>
      <c r="J1508" s="28">
        <v>29.929016203706851</v>
      </c>
      <c r="K1508" s="6">
        <v>11</v>
      </c>
      <c r="M1508" s="6" t="str">
        <f>VLOOKUP($G1508,Data!$A:$F,6,0)</f>
        <v>failed</v>
      </c>
      <c r="N1508" s="6"/>
      <c r="O1508" s="6"/>
    </row>
    <row r="1509" spans="1:15" x14ac:dyDescent="0.45">
      <c r="A1509" s="6" t="s">
        <v>8324</v>
      </c>
      <c r="B1509" s="6" t="s">
        <v>8224</v>
      </c>
      <c r="C1509" s="6" t="str">
        <f>VLOOKUP($B1509,'Supplimental Sources'!$I$7:$K$27,2,0)</f>
        <v>United States</v>
      </c>
      <c r="D1509" s="6" t="str">
        <f>VLOOKUP($B1509,'Supplimental Sources'!$I$7:$K$27,3,0)</f>
        <v>United States</v>
      </c>
      <c r="E1509" s="6" t="s">
        <v>8382</v>
      </c>
      <c r="F1509" s="6" t="s">
        <v>8370</v>
      </c>
      <c r="G1509" s="6">
        <v>1495</v>
      </c>
      <c r="H1509" s="29">
        <v>2000</v>
      </c>
      <c r="I1509" s="29">
        <v>0</v>
      </c>
      <c r="J1509" s="28">
        <v>30</v>
      </c>
      <c r="K1509" s="6">
        <v>0</v>
      </c>
      <c r="M1509" s="6" t="str">
        <f>VLOOKUP($G1509,Data!$A:$F,6,0)</f>
        <v>failed</v>
      </c>
      <c r="N1509" s="6"/>
      <c r="O1509" s="6"/>
    </row>
    <row r="1510" spans="1:15" x14ac:dyDescent="0.45">
      <c r="A1510" s="6" t="s">
        <v>8324</v>
      </c>
      <c r="B1510" s="6" t="s">
        <v>8224</v>
      </c>
      <c r="C1510" s="6" t="str">
        <f>VLOOKUP($B1510,'Supplimental Sources'!$I$7:$K$27,2,0)</f>
        <v>United States</v>
      </c>
      <c r="D1510" s="6" t="str">
        <f>VLOOKUP($B1510,'Supplimental Sources'!$I$7:$K$27,3,0)</f>
        <v>United States</v>
      </c>
      <c r="E1510" s="6" t="s">
        <v>8385</v>
      </c>
      <c r="F1510" s="6" t="s">
        <v>8370</v>
      </c>
      <c r="G1510" s="6">
        <v>1496</v>
      </c>
      <c r="H1510" s="29">
        <v>1500</v>
      </c>
      <c r="I1510" s="29">
        <v>0</v>
      </c>
      <c r="J1510" s="28">
        <v>60</v>
      </c>
      <c r="K1510" s="6">
        <v>0</v>
      </c>
      <c r="M1510" s="6" t="str">
        <f>VLOOKUP($G1510,Data!$A:$F,6,0)</f>
        <v>failed</v>
      </c>
      <c r="N1510" s="6"/>
      <c r="O1510" s="6"/>
    </row>
    <row r="1511" spans="1:15" x14ac:dyDescent="0.45">
      <c r="A1511" s="6" t="s">
        <v>8324</v>
      </c>
      <c r="B1511" s="6" t="s">
        <v>8224</v>
      </c>
      <c r="C1511" s="6" t="str">
        <f>VLOOKUP($B1511,'Supplimental Sources'!$I$7:$K$27,2,0)</f>
        <v>United States</v>
      </c>
      <c r="D1511" s="6" t="str">
        <f>VLOOKUP($B1511,'Supplimental Sources'!$I$7:$K$27,3,0)</f>
        <v>United States</v>
      </c>
      <c r="E1511" s="6" t="s">
        <v>8384</v>
      </c>
      <c r="F1511" s="6" t="s">
        <v>8380</v>
      </c>
      <c r="G1511" s="6">
        <v>1497</v>
      </c>
      <c r="H1511" s="29">
        <v>15000</v>
      </c>
      <c r="I1511" s="29">
        <v>1</v>
      </c>
      <c r="J1511" s="28">
        <v>42.178912037037662</v>
      </c>
      <c r="K1511" s="6">
        <v>1</v>
      </c>
      <c r="M1511" s="6" t="str">
        <f>VLOOKUP($G1511,Data!$A:$F,6,0)</f>
        <v>failed</v>
      </c>
      <c r="N1511" s="6"/>
      <c r="O1511" s="6"/>
    </row>
    <row r="1512" spans="1:15" x14ac:dyDescent="0.45">
      <c r="A1512" s="6" t="s">
        <v>8324</v>
      </c>
      <c r="B1512" s="6" t="s">
        <v>8224</v>
      </c>
      <c r="C1512" s="6" t="str">
        <f>VLOOKUP($B1512,'Supplimental Sources'!$I$7:$K$27,2,0)</f>
        <v>United States</v>
      </c>
      <c r="D1512" s="6" t="str">
        <f>VLOOKUP($B1512,'Supplimental Sources'!$I$7:$K$27,3,0)</f>
        <v>United States</v>
      </c>
      <c r="E1512" s="6" t="s">
        <v>8385</v>
      </c>
      <c r="F1512" s="6" t="s">
        <v>8370</v>
      </c>
      <c r="G1512" s="6">
        <v>1498</v>
      </c>
      <c r="H1512" s="29">
        <v>3000</v>
      </c>
      <c r="I1512" s="29">
        <v>57</v>
      </c>
      <c r="J1512" s="28">
        <v>45</v>
      </c>
      <c r="K1512" s="6">
        <v>3</v>
      </c>
      <c r="M1512" s="6" t="str">
        <f>VLOOKUP($G1512,Data!$A:$F,6,0)</f>
        <v>failed</v>
      </c>
      <c r="N1512" s="6"/>
      <c r="O1512" s="6"/>
    </row>
    <row r="1513" spans="1:15" x14ac:dyDescent="0.45">
      <c r="A1513" s="6" t="s">
        <v>8324</v>
      </c>
      <c r="B1513" s="6" t="s">
        <v>8224</v>
      </c>
      <c r="C1513" s="6" t="str">
        <f>VLOOKUP($B1513,'Supplimental Sources'!$I$7:$K$27,2,0)</f>
        <v>United States</v>
      </c>
      <c r="D1513" s="6" t="str">
        <f>VLOOKUP($B1513,'Supplimental Sources'!$I$7:$K$27,3,0)</f>
        <v>United States</v>
      </c>
      <c r="E1513" s="6" t="s">
        <v>8387</v>
      </c>
      <c r="F1513" s="6" t="s">
        <v>8380</v>
      </c>
      <c r="G1513" s="6">
        <v>1499</v>
      </c>
      <c r="H1513" s="29">
        <v>2000</v>
      </c>
      <c r="I1513" s="29">
        <v>5</v>
      </c>
      <c r="J1513" s="28">
        <v>60</v>
      </c>
      <c r="K1513" s="6">
        <v>1</v>
      </c>
      <c r="M1513" s="6" t="str">
        <f>VLOOKUP($G1513,Data!$A:$F,6,0)</f>
        <v>failed</v>
      </c>
      <c r="N1513" s="6"/>
      <c r="O1513" s="6"/>
    </row>
    <row r="1514" spans="1:15" x14ac:dyDescent="0.45">
      <c r="A1514" s="6" t="s">
        <v>8324</v>
      </c>
      <c r="B1514" s="6" t="s">
        <v>8224</v>
      </c>
      <c r="C1514" s="6" t="str">
        <f>VLOOKUP($B1514,'Supplimental Sources'!$I$7:$K$27,2,0)</f>
        <v>United States</v>
      </c>
      <c r="D1514" s="6" t="str">
        <f>VLOOKUP($B1514,'Supplimental Sources'!$I$7:$K$27,3,0)</f>
        <v>United States</v>
      </c>
      <c r="E1514" s="6" t="s">
        <v>8384</v>
      </c>
      <c r="F1514" s="6" t="s">
        <v>8379</v>
      </c>
      <c r="G1514" s="6">
        <v>1500</v>
      </c>
      <c r="H1514" s="29">
        <v>2800</v>
      </c>
      <c r="I1514" s="29">
        <v>701</v>
      </c>
      <c r="J1514" s="28">
        <v>30</v>
      </c>
      <c r="K1514" s="6">
        <v>15</v>
      </c>
      <c r="M1514" s="6" t="str">
        <f>VLOOKUP($G1514,Data!$A:$F,6,0)</f>
        <v>failed</v>
      </c>
      <c r="N1514" s="6"/>
      <c r="O1514" s="6"/>
    </row>
    <row r="1515" spans="1:15" x14ac:dyDescent="0.45">
      <c r="A1515" s="6" t="s">
        <v>8339</v>
      </c>
      <c r="B1515" s="6" t="s">
        <v>8229</v>
      </c>
      <c r="C1515" s="6" t="str">
        <f>VLOOKUP($B1515,'Supplimental Sources'!$I$7:$K$27,2,0)</f>
        <v>Canada</v>
      </c>
      <c r="D1515" s="6" t="str">
        <f>VLOOKUP($B1515,'Supplimental Sources'!$I$7:$K$27,3,0)</f>
        <v>Canada</v>
      </c>
      <c r="E1515" s="6" t="s">
        <v>8386</v>
      </c>
      <c r="F1515" s="6" t="s">
        <v>8380</v>
      </c>
      <c r="G1515" s="6">
        <v>1501</v>
      </c>
      <c r="H1515" s="29">
        <v>52000</v>
      </c>
      <c r="I1515" s="29">
        <v>86492</v>
      </c>
      <c r="J1515" s="28">
        <v>30</v>
      </c>
      <c r="K1515" s="6">
        <v>885</v>
      </c>
      <c r="L1515" s="6" t="str">
        <f>VLOOKUP($G1515,Data!$A:$F,6,0)</f>
        <v>successful</v>
      </c>
      <c r="M1515" s="6"/>
      <c r="N1515" s="6"/>
      <c r="O1515" s="6"/>
    </row>
    <row r="1516" spans="1:15" x14ac:dyDescent="0.45">
      <c r="A1516" s="6" t="s">
        <v>8339</v>
      </c>
      <c r="B1516" s="6" t="s">
        <v>8225</v>
      </c>
      <c r="C1516" s="6" t="str">
        <f>VLOOKUP($B1516,'Supplimental Sources'!$I$7:$K$27,2,0)</f>
        <v>United Kingdom</v>
      </c>
      <c r="D1516" s="6" t="str">
        <f>VLOOKUP($B1516,'Supplimental Sources'!$I$7:$K$27,3,0)</f>
        <v>United Kingdom</v>
      </c>
      <c r="E1516" s="6" t="s">
        <v>8387</v>
      </c>
      <c r="F1516" s="6" t="s">
        <v>8377</v>
      </c>
      <c r="G1516" s="6">
        <v>1502</v>
      </c>
      <c r="H1516" s="29">
        <v>22000</v>
      </c>
      <c r="I1516" s="29">
        <v>22318</v>
      </c>
      <c r="J1516" s="28">
        <v>28.374074074075907</v>
      </c>
      <c r="K1516" s="6">
        <v>329</v>
      </c>
      <c r="L1516" s="6" t="str">
        <f>VLOOKUP($G1516,Data!$A:$F,6,0)</f>
        <v>successful</v>
      </c>
      <c r="M1516" s="6"/>
      <c r="N1516" s="6"/>
      <c r="O1516" s="6"/>
    </row>
    <row r="1517" spans="1:15" x14ac:dyDescent="0.45">
      <c r="A1517" s="6" t="s">
        <v>8339</v>
      </c>
      <c r="B1517" s="6" t="s">
        <v>8242</v>
      </c>
      <c r="C1517" s="6" t="str">
        <f>VLOOKUP($B1517,'Supplimental Sources'!$I$7:$K$27,2,0)</f>
        <v>Belgium</v>
      </c>
      <c r="D1517" s="6" t="str">
        <f>VLOOKUP($B1517,'Supplimental Sources'!$I$7:$K$27,3,0)</f>
        <v>European Union</v>
      </c>
      <c r="E1517" s="6" t="s">
        <v>8387</v>
      </c>
      <c r="F1517" s="6" t="s">
        <v>8371</v>
      </c>
      <c r="G1517" s="6">
        <v>1503</v>
      </c>
      <c r="H1517" s="29">
        <v>3750</v>
      </c>
      <c r="I1517" s="29">
        <v>4045.93</v>
      </c>
      <c r="J1517" s="28">
        <v>60</v>
      </c>
      <c r="K1517" s="6">
        <v>71</v>
      </c>
      <c r="L1517" s="6" t="str">
        <f>VLOOKUP($G1517,Data!$A:$F,6,0)</f>
        <v>successful</v>
      </c>
      <c r="M1517" s="6"/>
      <c r="N1517" s="6"/>
      <c r="O1517" s="6"/>
    </row>
    <row r="1518" spans="1:15" x14ac:dyDescent="0.45">
      <c r="A1518" s="6" t="s">
        <v>8339</v>
      </c>
      <c r="B1518" s="6" t="s">
        <v>8225</v>
      </c>
      <c r="C1518" s="6" t="str">
        <f>VLOOKUP($B1518,'Supplimental Sources'!$I$7:$K$27,2,0)</f>
        <v>United Kingdom</v>
      </c>
      <c r="D1518" s="6" t="str">
        <f>VLOOKUP($B1518,'Supplimental Sources'!$I$7:$K$27,3,0)</f>
        <v>United Kingdom</v>
      </c>
      <c r="E1518" s="6" t="s">
        <v>8385</v>
      </c>
      <c r="F1518" s="6" t="s">
        <v>8369</v>
      </c>
      <c r="G1518" s="6">
        <v>1504</v>
      </c>
      <c r="H1518" s="29">
        <v>6500</v>
      </c>
      <c r="I1518" s="29">
        <v>18066</v>
      </c>
      <c r="J1518" s="28">
        <v>27.698564814811107</v>
      </c>
      <c r="K1518" s="6">
        <v>269</v>
      </c>
      <c r="L1518" s="6" t="str">
        <f>VLOOKUP($G1518,Data!$A:$F,6,0)</f>
        <v>successful</v>
      </c>
      <c r="M1518" s="6"/>
      <c r="N1518" s="6"/>
      <c r="O1518" s="6"/>
    </row>
    <row r="1519" spans="1:15" x14ac:dyDescent="0.45">
      <c r="A1519" s="6" t="s">
        <v>8339</v>
      </c>
      <c r="B1519" s="6" t="s">
        <v>8236</v>
      </c>
      <c r="C1519" s="6" t="str">
        <f>VLOOKUP($B1519,'Supplimental Sources'!$I$7:$K$27,2,0)</f>
        <v>Germany</v>
      </c>
      <c r="D1519" s="6" t="str">
        <f>VLOOKUP($B1519,'Supplimental Sources'!$I$7:$K$27,3,0)</f>
        <v>European Union</v>
      </c>
      <c r="E1519" s="6" t="s">
        <v>8387</v>
      </c>
      <c r="F1519" s="6" t="s">
        <v>8377</v>
      </c>
      <c r="G1519" s="6">
        <v>1505</v>
      </c>
      <c r="H1519" s="29">
        <v>16000</v>
      </c>
      <c r="I1519" s="29">
        <v>16573</v>
      </c>
      <c r="J1519" s="28">
        <v>37.39070601851563</v>
      </c>
      <c r="K1519" s="6">
        <v>345</v>
      </c>
      <c r="L1519" s="6" t="str">
        <f>VLOOKUP($G1519,Data!$A:$F,6,0)</f>
        <v>successful</v>
      </c>
      <c r="M1519" s="6"/>
      <c r="N1519" s="6"/>
      <c r="O1519" s="6"/>
    </row>
    <row r="1520" spans="1:15" x14ac:dyDescent="0.45">
      <c r="A1520" s="6" t="s">
        <v>8339</v>
      </c>
      <c r="B1520" s="6" t="s">
        <v>8225</v>
      </c>
      <c r="C1520" s="6" t="str">
        <f>VLOOKUP($B1520,'Supplimental Sources'!$I$7:$K$27,2,0)</f>
        <v>United Kingdom</v>
      </c>
      <c r="D1520" s="6" t="str">
        <f>VLOOKUP($B1520,'Supplimental Sources'!$I$7:$K$27,3,0)</f>
        <v>United Kingdom</v>
      </c>
      <c r="E1520" s="6" t="s">
        <v>8385</v>
      </c>
      <c r="F1520" s="6" t="s">
        <v>8380</v>
      </c>
      <c r="G1520" s="6">
        <v>1506</v>
      </c>
      <c r="H1520" s="29">
        <v>1500</v>
      </c>
      <c r="I1520" s="29">
        <v>1671</v>
      </c>
      <c r="J1520" s="28">
        <v>30</v>
      </c>
      <c r="K1520" s="6">
        <v>43</v>
      </c>
      <c r="L1520" s="6" t="str">
        <f>VLOOKUP($G1520,Data!$A:$F,6,0)</f>
        <v>successful</v>
      </c>
      <c r="M1520" s="6"/>
      <c r="N1520" s="6"/>
      <c r="O1520" s="6"/>
    </row>
    <row r="1521" spans="1:15" x14ac:dyDescent="0.45">
      <c r="A1521" s="6" t="s">
        <v>8339</v>
      </c>
      <c r="B1521" s="6" t="s">
        <v>8224</v>
      </c>
      <c r="C1521" s="6" t="str">
        <f>VLOOKUP($B1521,'Supplimental Sources'!$I$7:$K$27,2,0)</f>
        <v>United States</v>
      </c>
      <c r="D1521" s="6" t="str">
        <f>VLOOKUP($B1521,'Supplimental Sources'!$I$7:$K$27,3,0)</f>
        <v>United States</v>
      </c>
      <c r="E1521" s="6" t="s">
        <v>8375</v>
      </c>
      <c r="F1521" s="6" t="s">
        <v>8378</v>
      </c>
      <c r="G1521" s="6">
        <v>1507</v>
      </c>
      <c r="H1521" s="29">
        <v>1200</v>
      </c>
      <c r="I1521" s="29">
        <v>2580</v>
      </c>
      <c r="J1521" s="28">
        <v>58.889942129637348</v>
      </c>
      <c r="K1521" s="6">
        <v>33</v>
      </c>
      <c r="L1521" s="6" t="str">
        <f>VLOOKUP($G1521,Data!$A:$F,6,0)</f>
        <v>successful</v>
      </c>
      <c r="M1521" s="6"/>
      <c r="N1521" s="6"/>
      <c r="O1521" s="6"/>
    </row>
    <row r="1522" spans="1:15" x14ac:dyDescent="0.45">
      <c r="A1522" s="6" t="s">
        <v>8339</v>
      </c>
      <c r="B1522" s="6" t="s">
        <v>8224</v>
      </c>
      <c r="C1522" s="6" t="str">
        <f>VLOOKUP($B1522,'Supplimental Sources'!$I$7:$K$27,2,0)</f>
        <v>United States</v>
      </c>
      <c r="D1522" s="6" t="str">
        <f>VLOOKUP($B1522,'Supplimental Sources'!$I$7:$K$27,3,0)</f>
        <v>United States</v>
      </c>
      <c r="E1522" s="6" t="s">
        <v>8385</v>
      </c>
      <c r="F1522" s="6" t="s">
        <v>8369</v>
      </c>
      <c r="G1522" s="6">
        <v>1508</v>
      </c>
      <c r="H1522" s="29">
        <v>18500</v>
      </c>
      <c r="I1522" s="29">
        <v>20491</v>
      </c>
      <c r="J1522" s="28">
        <v>31</v>
      </c>
      <c r="K1522" s="6">
        <v>211</v>
      </c>
      <c r="L1522" s="6" t="str">
        <f>VLOOKUP($G1522,Data!$A:$F,6,0)</f>
        <v>successful</v>
      </c>
      <c r="M1522" s="6"/>
      <c r="N1522" s="6"/>
      <c r="O1522" s="6"/>
    </row>
    <row r="1523" spans="1:15" x14ac:dyDescent="0.45">
      <c r="A1523" s="6" t="s">
        <v>8339</v>
      </c>
      <c r="B1523" s="6" t="s">
        <v>8236</v>
      </c>
      <c r="C1523" s="6" t="str">
        <f>VLOOKUP($B1523,'Supplimental Sources'!$I$7:$K$27,2,0)</f>
        <v>Germany</v>
      </c>
      <c r="D1523" s="6" t="str">
        <f>VLOOKUP($B1523,'Supplimental Sources'!$I$7:$K$27,3,0)</f>
        <v>European Union</v>
      </c>
      <c r="E1523" s="6" t="s">
        <v>8388</v>
      </c>
      <c r="F1523" s="6" t="s">
        <v>8376</v>
      </c>
      <c r="G1523" s="6">
        <v>1509</v>
      </c>
      <c r="H1523" s="29">
        <v>17500</v>
      </c>
      <c r="I1523" s="29">
        <v>21637.22</v>
      </c>
      <c r="J1523" s="28">
        <v>29.424247685186856</v>
      </c>
      <c r="K1523" s="6">
        <v>196</v>
      </c>
      <c r="L1523" s="6" t="str">
        <f>VLOOKUP($G1523,Data!$A:$F,6,0)</f>
        <v>successful</v>
      </c>
      <c r="M1523" s="6"/>
      <c r="N1523" s="6"/>
      <c r="O1523" s="6"/>
    </row>
    <row r="1524" spans="1:15" x14ac:dyDescent="0.45">
      <c r="A1524" s="6" t="s">
        <v>8339</v>
      </c>
      <c r="B1524" s="6" t="s">
        <v>8225</v>
      </c>
      <c r="C1524" s="6" t="str">
        <f>VLOOKUP($B1524,'Supplimental Sources'!$I$7:$K$27,2,0)</f>
        <v>United Kingdom</v>
      </c>
      <c r="D1524" s="6" t="str">
        <f>VLOOKUP($B1524,'Supplimental Sources'!$I$7:$K$27,3,0)</f>
        <v>United Kingdom</v>
      </c>
      <c r="E1524" s="6" t="s">
        <v>8385</v>
      </c>
      <c r="F1524" s="6" t="s">
        <v>8380</v>
      </c>
      <c r="G1524" s="6">
        <v>1510</v>
      </c>
      <c r="H1524" s="29">
        <v>16000</v>
      </c>
      <c r="I1524" s="29">
        <v>16165.6</v>
      </c>
      <c r="J1524" s="28">
        <v>30</v>
      </c>
      <c r="K1524" s="6">
        <v>405</v>
      </c>
      <c r="L1524" s="6" t="str">
        <f>VLOOKUP($G1524,Data!$A:$F,6,0)</f>
        <v>successful</v>
      </c>
      <c r="M1524" s="6"/>
      <c r="N1524" s="6"/>
      <c r="O1524" s="6"/>
    </row>
    <row r="1525" spans="1:15" x14ac:dyDescent="0.45">
      <c r="A1525" s="6" t="s">
        <v>8339</v>
      </c>
      <c r="B1525" s="6" t="s">
        <v>8224</v>
      </c>
      <c r="C1525" s="6" t="str">
        <f>VLOOKUP($B1525,'Supplimental Sources'!$I$7:$K$27,2,0)</f>
        <v>United States</v>
      </c>
      <c r="D1525" s="6" t="str">
        <f>VLOOKUP($B1525,'Supplimental Sources'!$I$7:$K$27,3,0)</f>
        <v>United States</v>
      </c>
      <c r="E1525" s="6" t="s">
        <v>8386</v>
      </c>
      <c r="F1525" s="6" t="s">
        <v>8373</v>
      </c>
      <c r="G1525" s="6">
        <v>1511</v>
      </c>
      <c r="H1525" s="29">
        <v>14000</v>
      </c>
      <c r="I1525" s="29">
        <v>15651</v>
      </c>
      <c r="J1525" s="28">
        <v>30.041666666664241</v>
      </c>
      <c r="K1525" s="6">
        <v>206</v>
      </c>
      <c r="L1525" s="6" t="str">
        <f>VLOOKUP($G1525,Data!$A:$F,6,0)</f>
        <v>successful</v>
      </c>
      <c r="M1525" s="6"/>
      <c r="N1525" s="6"/>
      <c r="O1525" s="6"/>
    </row>
    <row r="1526" spans="1:15" x14ac:dyDescent="0.45">
      <c r="A1526" s="6" t="s">
        <v>8339</v>
      </c>
      <c r="B1526" s="6" t="s">
        <v>8224</v>
      </c>
      <c r="C1526" s="6" t="str">
        <f>VLOOKUP($B1526,'Supplimental Sources'!$I$7:$K$27,2,0)</f>
        <v>United States</v>
      </c>
      <c r="D1526" s="6" t="str">
        <f>VLOOKUP($B1526,'Supplimental Sources'!$I$7:$K$27,3,0)</f>
        <v>United States</v>
      </c>
      <c r="E1526" s="6" t="s">
        <v>8388</v>
      </c>
      <c r="F1526" s="6" t="s">
        <v>8376</v>
      </c>
      <c r="G1526" s="6">
        <v>1512</v>
      </c>
      <c r="H1526" s="29">
        <v>3500</v>
      </c>
      <c r="I1526" s="29">
        <v>19557</v>
      </c>
      <c r="J1526" s="28">
        <v>30</v>
      </c>
      <c r="K1526" s="6">
        <v>335</v>
      </c>
      <c r="L1526" s="6" t="str">
        <f>VLOOKUP($G1526,Data!$A:$F,6,0)</f>
        <v>successful</v>
      </c>
      <c r="M1526" s="6"/>
      <c r="N1526" s="6"/>
      <c r="O1526" s="6"/>
    </row>
    <row r="1527" spans="1:15" x14ac:dyDescent="0.45">
      <c r="A1527" s="6" t="s">
        <v>8339</v>
      </c>
      <c r="B1527" s="6" t="s">
        <v>8225</v>
      </c>
      <c r="C1527" s="6" t="str">
        <f>VLOOKUP($B1527,'Supplimental Sources'!$I$7:$K$27,2,0)</f>
        <v>United Kingdom</v>
      </c>
      <c r="D1527" s="6" t="str">
        <f>VLOOKUP($B1527,'Supplimental Sources'!$I$7:$K$27,3,0)</f>
        <v>United Kingdom</v>
      </c>
      <c r="E1527" s="6" t="s">
        <v>8385</v>
      </c>
      <c r="F1527" s="6" t="s">
        <v>8380</v>
      </c>
      <c r="G1527" s="6">
        <v>1513</v>
      </c>
      <c r="H1527" s="29">
        <v>8000</v>
      </c>
      <c r="I1527" s="29">
        <v>12001.5</v>
      </c>
      <c r="J1527" s="28">
        <v>30</v>
      </c>
      <c r="K1527" s="6">
        <v>215</v>
      </c>
      <c r="L1527" s="6" t="str">
        <f>VLOOKUP($G1527,Data!$A:$F,6,0)</f>
        <v>successful</v>
      </c>
      <c r="M1527" s="6"/>
      <c r="N1527" s="6"/>
      <c r="O1527" s="6"/>
    </row>
    <row r="1528" spans="1:15" x14ac:dyDescent="0.45">
      <c r="A1528" s="6" t="s">
        <v>8339</v>
      </c>
      <c r="B1528" s="6" t="s">
        <v>8224</v>
      </c>
      <c r="C1528" s="6" t="str">
        <f>VLOOKUP($B1528,'Supplimental Sources'!$I$7:$K$27,2,0)</f>
        <v>United States</v>
      </c>
      <c r="D1528" s="6" t="str">
        <f>VLOOKUP($B1528,'Supplimental Sources'!$I$7:$K$27,3,0)</f>
        <v>United States</v>
      </c>
      <c r="E1528" s="6" t="s">
        <v>8386</v>
      </c>
      <c r="F1528" s="6" t="s">
        <v>8371</v>
      </c>
      <c r="G1528" s="6">
        <v>1514</v>
      </c>
      <c r="H1528" s="29">
        <v>25000</v>
      </c>
      <c r="I1528" s="29">
        <v>26619</v>
      </c>
      <c r="J1528" s="28">
        <v>40</v>
      </c>
      <c r="K1528" s="6">
        <v>176</v>
      </c>
      <c r="L1528" s="6" t="str">
        <f>VLOOKUP($G1528,Data!$A:$F,6,0)</f>
        <v>successful</v>
      </c>
      <c r="M1528" s="6"/>
      <c r="N1528" s="6"/>
      <c r="O1528" s="6"/>
    </row>
    <row r="1529" spans="1:15" x14ac:dyDescent="0.45">
      <c r="A1529" s="6" t="s">
        <v>8339</v>
      </c>
      <c r="B1529" s="6" t="s">
        <v>8234</v>
      </c>
      <c r="C1529" s="6" t="str">
        <f>VLOOKUP($B1529,'Supplimental Sources'!$I$7:$K$27,2,0)</f>
        <v>Norway</v>
      </c>
      <c r="D1529" s="6" t="str">
        <f>VLOOKUP($B1529,'Supplimental Sources'!$I$7:$K$27,3,0)</f>
        <v>European Union</v>
      </c>
      <c r="E1529" s="6" t="s">
        <v>8387</v>
      </c>
      <c r="F1529" s="6" t="s">
        <v>8377</v>
      </c>
      <c r="G1529" s="6">
        <v>1515</v>
      </c>
      <c r="H1529" s="29">
        <v>300000</v>
      </c>
      <c r="I1529" s="29">
        <v>471567</v>
      </c>
      <c r="J1529" s="28">
        <v>29.958333333335759</v>
      </c>
      <c r="K1529" s="6">
        <v>555</v>
      </c>
      <c r="L1529" s="6" t="str">
        <f>VLOOKUP($G1529,Data!$A:$F,6,0)</f>
        <v>successful</v>
      </c>
      <c r="M1529" s="6"/>
      <c r="N1529" s="6"/>
      <c r="O1529" s="6"/>
    </row>
    <row r="1530" spans="1:15" x14ac:dyDescent="0.45">
      <c r="A1530" s="6" t="s">
        <v>8339</v>
      </c>
      <c r="B1530" s="6" t="s">
        <v>8224</v>
      </c>
      <c r="C1530" s="6" t="str">
        <f>VLOOKUP($B1530,'Supplimental Sources'!$I$7:$K$27,2,0)</f>
        <v>United States</v>
      </c>
      <c r="D1530" s="6" t="str">
        <f>VLOOKUP($B1530,'Supplimental Sources'!$I$7:$K$27,3,0)</f>
        <v>United States</v>
      </c>
      <c r="E1530" s="6" t="s">
        <v>8387</v>
      </c>
      <c r="F1530" s="6" t="s">
        <v>8372</v>
      </c>
      <c r="G1530" s="6">
        <v>1516</v>
      </c>
      <c r="H1530" s="29">
        <v>17000</v>
      </c>
      <c r="I1530" s="29">
        <v>18472</v>
      </c>
      <c r="J1530" s="28">
        <v>30.116990740731126</v>
      </c>
      <c r="K1530" s="6">
        <v>116</v>
      </c>
      <c r="L1530" s="6" t="str">
        <f>VLOOKUP($G1530,Data!$A:$F,6,0)</f>
        <v>successful</v>
      </c>
      <c r="M1530" s="6"/>
      <c r="N1530" s="6"/>
      <c r="O1530" s="6"/>
    </row>
    <row r="1531" spans="1:15" x14ac:dyDescent="0.45">
      <c r="A1531" s="6" t="s">
        <v>8339</v>
      </c>
      <c r="B1531" s="6" t="s">
        <v>8224</v>
      </c>
      <c r="C1531" s="6" t="str">
        <f>VLOOKUP($B1531,'Supplimental Sources'!$I$7:$K$27,2,0)</f>
        <v>United States</v>
      </c>
      <c r="D1531" s="6" t="str">
        <f>VLOOKUP($B1531,'Supplimental Sources'!$I$7:$K$27,3,0)</f>
        <v>United States</v>
      </c>
      <c r="E1531" s="6" t="s">
        <v>8385</v>
      </c>
      <c r="F1531" s="6" t="s">
        <v>8374</v>
      </c>
      <c r="G1531" s="6">
        <v>1517</v>
      </c>
      <c r="H1531" s="29">
        <v>15000</v>
      </c>
      <c r="I1531" s="29">
        <v>24297</v>
      </c>
      <c r="J1531" s="28">
        <v>30.683414351849933</v>
      </c>
      <c r="K1531" s="6">
        <v>615</v>
      </c>
      <c r="L1531" s="6" t="str">
        <f>VLOOKUP($G1531,Data!$A:$F,6,0)</f>
        <v>successful</v>
      </c>
      <c r="M1531" s="6"/>
      <c r="N1531" s="6"/>
      <c r="O1531" s="6"/>
    </row>
    <row r="1532" spans="1:15" x14ac:dyDescent="0.45">
      <c r="A1532" s="6" t="s">
        <v>8339</v>
      </c>
      <c r="B1532" s="6" t="s">
        <v>8224</v>
      </c>
      <c r="C1532" s="6" t="str">
        <f>VLOOKUP($B1532,'Supplimental Sources'!$I$7:$K$27,2,0)</f>
        <v>United States</v>
      </c>
      <c r="D1532" s="6" t="str">
        <f>VLOOKUP($B1532,'Supplimental Sources'!$I$7:$K$27,3,0)</f>
        <v>United States</v>
      </c>
      <c r="E1532" s="6" t="s">
        <v>8385</v>
      </c>
      <c r="F1532" s="6" t="s">
        <v>8369</v>
      </c>
      <c r="G1532" s="6">
        <v>1518</v>
      </c>
      <c r="H1532" s="29">
        <v>15000</v>
      </c>
      <c r="I1532" s="29">
        <v>30805</v>
      </c>
      <c r="J1532" s="28">
        <v>30</v>
      </c>
      <c r="K1532" s="6">
        <v>236</v>
      </c>
      <c r="L1532" s="6" t="str">
        <f>VLOOKUP($G1532,Data!$A:$F,6,0)</f>
        <v>successful</v>
      </c>
      <c r="M1532" s="6"/>
      <c r="N1532" s="6"/>
      <c r="O1532" s="6"/>
    </row>
    <row r="1533" spans="1:15" x14ac:dyDescent="0.45">
      <c r="A1533" s="6" t="s">
        <v>8339</v>
      </c>
      <c r="B1533" s="6" t="s">
        <v>8224</v>
      </c>
      <c r="C1533" s="6" t="str">
        <f>VLOOKUP($B1533,'Supplimental Sources'!$I$7:$K$27,2,0)</f>
        <v>United States</v>
      </c>
      <c r="D1533" s="6" t="str">
        <f>VLOOKUP($B1533,'Supplimental Sources'!$I$7:$K$27,3,0)</f>
        <v>United States</v>
      </c>
      <c r="E1533" s="6" t="s">
        <v>8385</v>
      </c>
      <c r="F1533" s="6" t="s">
        <v>8369</v>
      </c>
      <c r="G1533" s="6">
        <v>1519</v>
      </c>
      <c r="H1533" s="29">
        <v>9000</v>
      </c>
      <c r="I1533" s="29">
        <v>9302.75</v>
      </c>
      <c r="J1533" s="28">
        <v>28.174270833333139</v>
      </c>
      <c r="K1533" s="6">
        <v>145</v>
      </c>
      <c r="L1533" s="6" t="str">
        <f>VLOOKUP($G1533,Data!$A:$F,6,0)</f>
        <v>successful</v>
      </c>
      <c r="M1533" s="6"/>
      <c r="N1533" s="6"/>
      <c r="O1533" s="6"/>
    </row>
    <row r="1534" spans="1:15" x14ac:dyDescent="0.45">
      <c r="A1534" s="6" t="s">
        <v>8339</v>
      </c>
      <c r="B1534" s="6" t="s">
        <v>8224</v>
      </c>
      <c r="C1534" s="6" t="str">
        <f>VLOOKUP($B1534,'Supplimental Sources'!$I$7:$K$27,2,0)</f>
        <v>United States</v>
      </c>
      <c r="D1534" s="6" t="str">
        <f>VLOOKUP($B1534,'Supplimental Sources'!$I$7:$K$27,3,0)</f>
        <v>United States</v>
      </c>
      <c r="E1534" s="6" t="s">
        <v>8385</v>
      </c>
      <c r="F1534" s="6" t="s">
        <v>8374</v>
      </c>
      <c r="G1534" s="6">
        <v>1520</v>
      </c>
      <c r="H1534" s="29">
        <v>18000</v>
      </c>
      <c r="I1534" s="29">
        <v>18625</v>
      </c>
      <c r="J1534" s="28">
        <v>36.308877314819256</v>
      </c>
      <c r="K1534" s="6">
        <v>167</v>
      </c>
      <c r="L1534" s="6" t="str">
        <f>VLOOKUP($G1534,Data!$A:$F,6,0)</f>
        <v>successful</v>
      </c>
      <c r="M1534" s="6"/>
      <c r="N1534" s="6"/>
      <c r="O1534" s="6"/>
    </row>
    <row r="1535" spans="1:15" x14ac:dyDescent="0.45">
      <c r="A1535" s="6" t="s">
        <v>8339</v>
      </c>
      <c r="B1535" s="6" t="s">
        <v>8224</v>
      </c>
      <c r="C1535" s="6" t="str">
        <f>VLOOKUP($B1535,'Supplimental Sources'!$I$7:$K$27,2,0)</f>
        <v>United States</v>
      </c>
      <c r="D1535" s="6" t="str">
        <f>VLOOKUP($B1535,'Supplimental Sources'!$I$7:$K$27,3,0)</f>
        <v>United States</v>
      </c>
      <c r="E1535" s="6" t="s">
        <v>8387</v>
      </c>
      <c r="F1535" s="6" t="s">
        <v>8369</v>
      </c>
      <c r="G1535" s="6">
        <v>1521</v>
      </c>
      <c r="H1535" s="29">
        <v>37500</v>
      </c>
      <c r="I1535" s="29">
        <v>40055</v>
      </c>
      <c r="J1535" s="28">
        <v>35</v>
      </c>
      <c r="K1535" s="6">
        <v>235</v>
      </c>
      <c r="L1535" s="6" t="str">
        <f>VLOOKUP($G1535,Data!$A:$F,6,0)</f>
        <v>successful</v>
      </c>
      <c r="M1535" s="6"/>
      <c r="N1535" s="6"/>
      <c r="O1535" s="6"/>
    </row>
    <row r="1536" spans="1:15" x14ac:dyDescent="0.45">
      <c r="A1536" s="6" t="s">
        <v>8339</v>
      </c>
      <c r="B1536" s="6" t="s">
        <v>8224</v>
      </c>
      <c r="C1536" s="6" t="str">
        <f>VLOOKUP($B1536,'Supplimental Sources'!$I$7:$K$27,2,0)</f>
        <v>United States</v>
      </c>
      <c r="D1536" s="6" t="str">
        <f>VLOOKUP($B1536,'Supplimental Sources'!$I$7:$K$27,3,0)</f>
        <v>United States</v>
      </c>
      <c r="E1536" s="6" t="s">
        <v>8385</v>
      </c>
      <c r="F1536" s="6" t="s">
        <v>8372</v>
      </c>
      <c r="G1536" s="6">
        <v>1522</v>
      </c>
      <c r="H1536" s="29">
        <v>43500</v>
      </c>
      <c r="I1536" s="29">
        <v>60450.1</v>
      </c>
      <c r="J1536" s="28">
        <v>30</v>
      </c>
      <c r="K1536" s="6">
        <v>452</v>
      </c>
      <c r="L1536" s="6" t="str">
        <f>VLOOKUP($G1536,Data!$A:$F,6,0)</f>
        <v>successful</v>
      </c>
      <c r="M1536" s="6"/>
      <c r="N1536" s="6"/>
      <c r="O1536" s="6"/>
    </row>
    <row r="1537" spans="1:15" x14ac:dyDescent="0.45">
      <c r="A1537" s="6" t="s">
        <v>8339</v>
      </c>
      <c r="B1537" s="6" t="s">
        <v>8224</v>
      </c>
      <c r="C1537" s="6" t="str">
        <f>VLOOKUP($B1537,'Supplimental Sources'!$I$7:$K$27,2,0)</f>
        <v>United States</v>
      </c>
      <c r="D1537" s="6" t="str">
        <f>VLOOKUP($B1537,'Supplimental Sources'!$I$7:$K$27,3,0)</f>
        <v>United States</v>
      </c>
      <c r="E1537" s="6" t="s">
        <v>8385</v>
      </c>
      <c r="F1537" s="6" t="s">
        <v>8374</v>
      </c>
      <c r="G1537" s="6">
        <v>1523</v>
      </c>
      <c r="H1537" s="29">
        <v>18500</v>
      </c>
      <c r="I1537" s="29">
        <v>23096</v>
      </c>
      <c r="J1537" s="28">
        <v>31.248657407406427</v>
      </c>
      <c r="K1537" s="6">
        <v>241</v>
      </c>
      <c r="L1537" s="6" t="str">
        <f>VLOOKUP($G1537,Data!$A:$F,6,0)</f>
        <v>successful</v>
      </c>
      <c r="M1537" s="6"/>
      <c r="N1537" s="6"/>
      <c r="O1537" s="6"/>
    </row>
    <row r="1538" spans="1:15" x14ac:dyDescent="0.45">
      <c r="A1538" s="6" t="s">
        <v>8339</v>
      </c>
      <c r="B1538" s="6" t="s">
        <v>8235</v>
      </c>
      <c r="C1538" s="6" t="str">
        <f>VLOOKUP($B1538,'Supplimental Sources'!$I$7:$K$27,2,0)</f>
        <v>Sweden</v>
      </c>
      <c r="D1538" s="6" t="str">
        <f>VLOOKUP($B1538,'Supplimental Sources'!$I$7:$K$27,3,0)</f>
        <v>European Union</v>
      </c>
      <c r="E1538" s="6" t="s">
        <v>8388</v>
      </c>
      <c r="F1538" s="6" t="s">
        <v>8376</v>
      </c>
      <c r="G1538" s="6">
        <v>1524</v>
      </c>
      <c r="H1538" s="29">
        <v>3000</v>
      </c>
      <c r="I1538" s="29">
        <v>6210</v>
      </c>
      <c r="J1538" s="28">
        <v>30</v>
      </c>
      <c r="K1538" s="6">
        <v>28</v>
      </c>
      <c r="L1538" s="6" t="str">
        <f>VLOOKUP($G1538,Data!$A:$F,6,0)</f>
        <v>successful</v>
      </c>
      <c r="M1538" s="6"/>
      <c r="N1538" s="6"/>
      <c r="O1538" s="6"/>
    </row>
    <row r="1539" spans="1:15" x14ac:dyDescent="0.45">
      <c r="A1539" s="6" t="s">
        <v>8339</v>
      </c>
      <c r="B1539" s="6" t="s">
        <v>8224</v>
      </c>
      <c r="C1539" s="6" t="str">
        <f>VLOOKUP($B1539,'Supplimental Sources'!$I$7:$K$27,2,0)</f>
        <v>United States</v>
      </c>
      <c r="D1539" s="6" t="str">
        <f>VLOOKUP($B1539,'Supplimental Sources'!$I$7:$K$27,3,0)</f>
        <v>United States</v>
      </c>
      <c r="E1539" s="6" t="s">
        <v>8387</v>
      </c>
      <c r="F1539" s="6" t="s">
        <v>8370</v>
      </c>
      <c r="G1539" s="6">
        <v>1525</v>
      </c>
      <c r="H1539" s="29">
        <v>2600</v>
      </c>
      <c r="I1539" s="29">
        <v>4524.1499999999996</v>
      </c>
      <c r="J1539" s="28">
        <v>30</v>
      </c>
      <c r="K1539" s="6">
        <v>140</v>
      </c>
      <c r="L1539" s="6" t="str">
        <f>VLOOKUP($G1539,Data!$A:$F,6,0)</f>
        <v>successful</v>
      </c>
      <c r="M1539" s="6"/>
      <c r="N1539" s="6"/>
      <c r="O1539" s="6"/>
    </row>
    <row r="1540" spans="1:15" x14ac:dyDescent="0.45">
      <c r="A1540" s="6" t="s">
        <v>8339</v>
      </c>
      <c r="B1540" s="6" t="s">
        <v>8224</v>
      </c>
      <c r="C1540" s="6" t="str">
        <f>VLOOKUP($B1540,'Supplimental Sources'!$I$7:$K$27,2,0)</f>
        <v>United States</v>
      </c>
      <c r="D1540" s="6" t="str">
        <f>VLOOKUP($B1540,'Supplimental Sources'!$I$7:$K$27,3,0)</f>
        <v>United States</v>
      </c>
      <c r="E1540" s="6" t="s">
        <v>8386</v>
      </c>
      <c r="F1540" s="6" t="s">
        <v>8381</v>
      </c>
      <c r="G1540" s="6">
        <v>1526</v>
      </c>
      <c r="H1540" s="29">
        <v>23000</v>
      </c>
      <c r="I1540" s="29">
        <v>27675</v>
      </c>
      <c r="J1540" s="28">
        <v>49</v>
      </c>
      <c r="K1540" s="6">
        <v>280</v>
      </c>
      <c r="L1540" s="6" t="str">
        <f>VLOOKUP($G1540,Data!$A:$F,6,0)</f>
        <v>successful</v>
      </c>
      <c r="M1540" s="6"/>
      <c r="N1540" s="6"/>
      <c r="O1540" s="6"/>
    </row>
    <row r="1541" spans="1:15" x14ac:dyDescent="0.45">
      <c r="A1541" s="6" t="s">
        <v>8339</v>
      </c>
      <c r="B1541" s="6" t="s">
        <v>8224</v>
      </c>
      <c r="C1541" s="6" t="str">
        <f>VLOOKUP($B1541,'Supplimental Sources'!$I$7:$K$27,2,0)</f>
        <v>United States</v>
      </c>
      <c r="D1541" s="6" t="str">
        <f>VLOOKUP($B1541,'Supplimental Sources'!$I$7:$K$27,3,0)</f>
        <v>United States</v>
      </c>
      <c r="E1541" s="6" t="s">
        <v>8388</v>
      </c>
      <c r="F1541" s="6" t="s">
        <v>8377</v>
      </c>
      <c r="G1541" s="6">
        <v>1527</v>
      </c>
      <c r="H1541" s="29">
        <v>3500</v>
      </c>
      <c r="I1541" s="29">
        <v>3865.55</v>
      </c>
      <c r="J1541" s="28">
        <v>27.958333333335759</v>
      </c>
      <c r="K1541" s="6">
        <v>70</v>
      </c>
      <c r="L1541" s="6" t="str">
        <f>VLOOKUP($G1541,Data!$A:$F,6,0)</f>
        <v>successful</v>
      </c>
      <c r="M1541" s="6"/>
      <c r="N1541" s="6"/>
      <c r="O1541" s="6"/>
    </row>
    <row r="1542" spans="1:15" x14ac:dyDescent="0.45">
      <c r="A1542" s="6" t="s">
        <v>8339</v>
      </c>
      <c r="B1542" s="6" t="s">
        <v>8224</v>
      </c>
      <c r="C1542" s="6" t="str">
        <f>VLOOKUP($B1542,'Supplimental Sources'!$I$7:$K$27,2,0)</f>
        <v>United States</v>
      </c>
      <c r="D1542" s="6" t="str">
        <f>VLOOKUP($B1542,'Supplimental Sources'!$I$7:$K$27,3,0)</f>
        <v>United States</v>
      </c>
      <c r="E1542" s="6" t="s">
        <v>8388</v>
      </c>
      <c r="F1542" s="6" t="s">
        <v>8376</v>
      </c>
      <c r="G1542" s="6">
        <v>1528</v>
      </c>
      <c r="H1542" s="29">
        <v>3000</v>
      </c>
      <c r="I1542" s="29">
        <v>8447</v>
      </c>
      <c r="J1542" s="28">
        <v>30.26710648147855</v>
      </c>
      <c r="K1542" s="6">
        <v>160</v>
      </c>
      <c r="L1542" s="6" t="str">
        <f>VLOOKUP($G1542,Data!$A:$F,6,0)</f>
        <v>successful</v>
      </c>
      <c r="M1542" s="6"/>
      <c r="N1542" s="6"/>
      <c r="O1542" s="6"/>
    </row>
    <row r="1543" spans="1:15" x14ac:dyDescent="0.45">
      <c r="A1543" s="6" t="s">
        <v>8339</v>
      </c>
      <c r="B1543" s="6" t="s">
        <v>8224</v>
      </c>
      <c r="C1543" s="6" t="str">
        <f>VLOOKUP($B1543,'Supplimental Sources'!$I$7:$K$27,2,0)</f>
        <v>United States</v>
      </c>
      <c r="D1543" s="6" t="str">
        <f>VLOOKUP($B1543,'Supplimental Sources'!$I$7:$K$27,3,0)</f>
        <v>United States</v>
      </c>
      <c r="E1543" s="6" t="s">
        <v>8386</v>
      </c>
      <c r="F1543" s="6" t="s">
        <v>8377</v>
      </c>
      <c r="G1543" s="6">
        <v>1529</v>
      </c>
      <c r="H1543" s="29">
        <v>19000</v>
      </c>
      <c r="I1543" s="29">
        <v>19129</v>
      </c>
      <c r="J1543" s="28">
        <v>29.958333333335759</v>
      </c>
      <c r="K1543" s="6">
        <v>141</v>
      </c>
      <c r="L1543" s="6" t="str">
        <f>VLOOKUP($G1543,Data!$A:$F,6,0)</f>
        <v>successful</v>
      </c>
      <c r="M1543" s="6"/>
      <c r="N1543" s="6"/>
      <c r="O1543" s="6"/>
    </row>
    <row r="1544" spans="1:15" x14ac:dyDescent="0.45">
      <c r="A1544" s="6" t="s">
        <v>8339</v>
      </c>
      <c r="B1544" s="6" t="s">
        <v>8224</v>
      </c>
      <c r="C1544" s="6" t="str">
        <f>VLOOKUP($B1544,'Supplimental Sources'!$I$7:$K$27,2,0)</f>
        <v>United States</v>
      </c>
      <c r="D1544" s="6" t="str">
        <f>VLOOKUP($B1544,'Supplimental Sources'!$I$7:$K$27,3,0)</f>
        <v>United States</v>
      </c>
      <c r="E1544" s="6" t="s">
        <v>8386</v>
      </c>
      <c r="F1544" s="6" t="s">
        <v>8372</v>
      </c>
      <c r="G1544" s="6">
        <v>1530</v>
      </c>
      <c r="H1544" s="29">
        <v>35000</v>
      </c>
      <c r="I1544" s="29">
        <v>47189</v>
      </c>
      <c r="J1544" s="28">
        <v>25</v>
      </c>
      <c r="K1544" s="6">
        <v>874</v>
      </c>
      <c r="L1544" s="6" t="str">
        <f>VLOOKUP($G1544,Data!$A:$F,6,0)</f>
        <v>successful</v>
      </c>
      <c r="M1544" s="6"/>
      <c r="N1544" s="6"/>
      <c r="O1544" s="6"/>
    </row>
    <row r="1545" spans="1:15" x14ac:dyDescent="0.45">
      <c r="A1545" s="6" t="s">
        <v>8339</v>
      </c>
      <c r="B1545" s="6" t="s">
        <v>8224</v>
      </c>
      <c r="C1545" s="6" t="str">
        <f>VLOOKUP($B1545,'Supplimental Sources'!$I$7:$K$27,2,0)</f>
        <v>United States</v>
      </c>
      <c r="D1545" s="6" t="str">
        <f>VLOOKUP($B1545,'Supplimental Sources'!$I$7:$K$27,3,0)</f>
        <v>United States</v>
      </c>
      <c r="E1545" s="6" t="s">
        <v>8385</v>
      </c>
      <c r="F1545" s="6" t="s">
        <v>8373</v>
      </c>
      <c r="G1545" s="6">
        <v>1531</v>
      </c>
      <c r="H1545" s="29">
        <v>2350</v>
      </c>
      <c r="I1545" s="29">
        <v>4135</v>
      </c>
      <c r="J1545" s="28">
        <v>32.32261574074073</v>
      </c>
      <c r="K1545" s="6">
        <v>73</v>
      </c>
      <c r="L1545" s="6" t="str">
        <f>VLOOKUP($G1545,Data!$A:$F,6,0)</f>
        <v>successful</v>
      </c>
      <c r="M1545" s="6"/>
      <c r="N1545" s="6"/>
      <c r="O1545" s="6"/>
    </row>
    <row r="1546" spans="1:15" x14ac:dyDescent="0.45">
      <c r="A1546" s="6" t="s">
        <v>8339</v>
      </c>
      <c r="B1546" s="6" t="s">
        <v>8226</v>
      </c>
      <c r="C1546" s="6" t="str">
        <f>VLOOKUP($B1546,'Supplimental Sources'!$I$7:$K$27,2,0)</f>
        <v>Australia</v>
      </c>
      <c r="D1546" s="6" t="str">
        <f>VLOOKUP($B1546,'Supplimental Sources'!$I$7:$K$27,3,0)</f>
        <v>Australia</v>
      </c>
      <c r="E1546" s="6" t="s">
        <v>8387</v>
      </c>
      <c r="F1546" s="6" t="s">
        <v>8376</v>
      </c>
      <c r="G1546" s="6">
        <v>1532</v>
      </c>
      <c r="H1546" s="29">
        <v>5000</v>
      </c>
      <c r="I1546" s="29">
        <v>24201</v>
      </c>
      <c r="J1546" s="28">
        <v>24.149710648147448</v>
      </c>
      <c r="K1546" s="6">
        <v>294</v>
      </c>
      <c r="L1546" s="6" t="str">
        <f>VLOOKUP($G1546,Data!$A:$F,6,0)</f>
        <v>successful</v>
      </c>
      <c r="M1546" s="6"/>
      <c r="N1546" s="6"/>
      <c r="O1546" s="6"/>
    </row>
    <row r="1547" spans="1:15" x14ac:dyDescent="0.45">
      <c r="A1547" s="6" t="s">
        <v>8339</v>
      </c>
      <c r="B1547" s="6" t="s">
        <v>8224</v>
      </c>
      <c r="C1547" s="6" t="str">
        <f>VLOOKUP($B1547,'Supplimental Sources'!$I$7:$K$27,2,0)</f>
        <v>United States</v>
      </c>
      <c r="D1547" s="6" t="str">
        <f>VLOOKUP($B1547,'Supplimental Sources'!$I$7:$K$27,3,0)</f>
        <v>United States</v>
      </c>
      <c r="E1547" s="6" t="s">
        <v>8387</v>
      </c>
      <c r="F1547" s="6" t="s">
        <v>8378</v>
      </c>
      <c r="G1547" s="6">
        <v>1533</v>
      </c>
      <c r="H1547" s="29">
        <v>45000</v>
      </c>
      <c r="I1547" s="29">
        <v>65313</v>
      </c>
      <c r="J1547" s="28">
        <v>49.163923611115024</v>
      </c>
      <c r="K1547" s="6">
        <v>740</v>
      </c>
      <c r="L1547" s="6" t="str">
        <f>VLOOKUP($G1547,Data!$A:$F,6,0)</f>
        <v>successful</v>
      </c>
      <c r="M1547" s="6"/>
      <c r="N1547" s="6"/>
      <c r="O1547" s="6"/>
    </row>
    <row r="1548" spans="1:15" x14ac:dyDescent="0.45">
      <c r="A1548" s="6" t="s">
        <v>8339</v>
      </c>
      <c r="B1548" s="6" t="s">
        <v>8224</v>
      </c>
      <c r="C1548" s="6" t="str">
        <f>VLOOKUP($B1548,'Supplimental Sources'!$I$7:$K$27,2,0)</f>
        <v>United States</v>
      </c>
      <c r="D1548" s="6" t="str">
        <f>VLOOKUP($B1548,'Supplimental Sources'!$I$7:$K$27,3,0)</f>
        <v>United States</v>
      </c>
      <c r="E1548" s="6" t="s">
        <v>8386</v>
      </c>
      <c r="F1548" s="6" t="s">
        <v>8371</v>
      </c>
      <c r="G1548" s="6">
        <v>1534</v>
      </c>
      <c r="H1548" s="29">
        <v>7500</v>
      </c>
      <c r="I1548" s="29">
        <v>31330</v>
      </c>
      <c r="J1548" s="28">
        <v>30</v>
      </c>
      <c r="K1548" s="6">
        <v>369</v>
      </c>
      <c r="L1548" s="6" t="str">
        <f>VLOOKUP($G1548,Data!$A:$F,6,0)</f>
        <v>successful</v>
      </c>
      <c r="M1548" s="6"/>
      <c r="N1548" s="6"/>
      <c r="O1548" s="6"/>
    </row>
    <row r="1549" spans="1:15" x14ac:dyDescent="0.45">
      <c r="A1549" s="6" t="s">
        <v>8339</v>
      </c>
      <c r="B1549" s="6" t="s">
        <v>8224</v>
      </c>
      <c r="C1549" s="6" t="str">
        <f>VLOOKUP($B1549,'Supplimental Sources'!$I$7:$K$27,2,0)</f>
        <v>United States</v>
      </c>
      <c r="D1549" s="6" t="str">
        <f>VLOOKUP($B1549,'Supplimental Sources'!$I$7:$K$27,3,0)</f>
        <v>United States</v>
      </c>
      <c r="E1549" s="6" t="s">
        <v>8387</v>
      </c>
      <c r="F1549" s="6" t="s">
        <v>8379</v>
      </c>
      <c r="G1549" s="6">
        <v>1535</v>
      </c>
      <c r="H1549" s="29">
        <v>4000</v>
      </c>
      <c r="I1549" s="29">
        <v>5297</v>
      </c>
      <c r="J1549" s="28">
        <v>29.087604166670644</v>
      </c>
      <c r="K1549" s="6">
        <v>110</v>
      </c>
      <c r="L1549" s="6" t="str">
        <f>VLOOKUP($G1549,Data!$A:$F,6,0)</f>
        <v>successful</v>
      </c>
      <c r="M1549" s="6"/>
      <c r="N1549" s="6"/>
      <c r="O1549" s="6"/>
    </row>
    <row r="1550" spans="1:15" x14ac:dyDescent="0.45">
      <c r="A1550" s="6" t="s">
        <v>8339</v>
      </c>
      <c r="B1550" s="6" t="s">
        <v>8224</v>
      </c>
      <c r="C1550" s="6" t="str">
        <f>VLOOKUP($B1550,'Supplimental Sources'!$I$7:$K$27,2,0)</f>
        <v>United States</v>
      </c>
      <c r="D1550" s="6" t="str">
        <f>VLOOKUP($B1550,'Supplimental Sources'!$I$7:$K$27,3,0)</f>
        <v>United States</v>
      </c>
      <c r="E1550" s="6" t="s">
        <v>8386</v>
      </c>
      <c r="F1550" s="6" t="s">
        <v>8370</v>
      </c>
      <c r="G1550" s="6">
        <v>1536</v>
      </c>
      <c r="H1550" s="29">
        <v>12000</v>
      </c>
      <c r="I1550" s="29">
        <v>30037.01</v>
      </c>
      <c r="J1550" s="28">
        <v>30</v>
      </c>
      <c r="K1550" s="6">
        <v>455</v>
      </c>
      <c r="L1550" s="6" t="str">
        <f>VLOOKUP($G1550,Data!$A:$F,6,0)</f>
        <v>successful</v>
      </c>
      <c r="M1550" s="6"/>
      <c r="N1550" s="6"/>
      <c r="O1550" s="6"/>
    </row>
    <row r="1551" spans="1:15" x14ac:dyDescent="0.45">
      <c r="A1551" s="6" t="s">
        <v>8339</v>
      </c>
      <c r="B1551" s="6" t="s">
        <v>8236</v>
      </c>
      <c r="C1551" s="6" t="str">
        <f>VLOOKUP($B1551,'Supplimental Sources'!$I$7:$K$27,2,0)</f>
        <v>Germany</v>
      </c>
      <c r="D1551" s="6" t="str">
        <f>VLOOKUP($B1551,'Supplimental Sources'!$I$7:$K$27,3,0)</f>
        <v>European Union</v>
      </c>
      <c r="E1551" s="6" t="s">
        <v>8387</v>
      </c>
      <c r="F1551" s="6" t="s">
        <v>8370</v>
      </c>
      <c r="G1551" s="6">
        <v>1537</v>
      </c>
      <c r="H1551" s="29">
        <v>12000</v>
      </c>
      <c r="I1551" s="29">
        <v>21588</v>
      </c>
      <c r="J1551" s="28">
        <v>36.434872685189475</v>
      </c>
      <c r="K1551" s="6">
        <v>224</v>
      </c>
      <c r="L1551" s="6" t="str">
        <f>VLOOKUP($G1551,Data!$A:$F,6,0)</f>
        <v>successful</v>
      </c>
      <c r="M1551" s="6"/>
      <c r="N1551" s="6"/>
      <c r="O1551" s="6"/>
    </row>
    <row r="1552" spans="1:15" x14ac:dyDescent="0.45">
      <c r="A1552" s="6" t="s">
        <v>8339</v>
      </c>
      <c r="B1552" s="6" t="s">
        <v>8224</v>
      </c>
      <c r="C1552" s="6" t="str">
        <f>VLOOKUP($B1552,'Supplimental Sources'!$I$7:$K$27,2,0)</f>
        <v>United States</v>
      </c>
      <c r="D1552" s="6" t="str">
        <f>VLOOKUP($B1552,'Supplimental Sources'!$I$7:$K$27,3,0)</f>
        <v>United States</v>
      </c>
      <c r="E1552" s="6" t="s">
        <v>8385</v>
      </c>
      <c r="F1552" s="6" t="s">
        <v>8381</v>
      </c>
      <c r="G1552" s="6">
        <v>1538</v>
      </c>
      <c r="H1552" s="29">
        <v>7000</v>
      </c>
      <c r="I1552" s="29">
        <v>7184</v>
      </c>
      <c r="J1552" s="28">
        <v>45</v>
      </c>
      <c r="K1552" s="6">
        <v>46</v>
      </c>
      <c r="L1552" s="6" t="str">
        <f>VLOOKUP($G1552,Data!$A:$F,6,0)</f>
        <v>successful</v>
      </c>
      <c r="M1552" s="6"/>
      <c r="N1552" s="6"/>
      <c r="O1552" s="6"/>
    </row>
    <row r="1553" spans="1:15" x14ac:dyDescent="0.45">
      <c r="A1553" s="6" t="s">
        <v>8339</v>
      </c>
      <c r="B1553" s="6" t="s">
        <v>8224</v>
      </c>
      <c r="C1553" s="6" t="str">
        <f>VLOOKUP($B1553,'Supplimental Sources'!$I$7:$K$27,2,0)</f>
        <v>United States</v>
      </c>
      <c r="D1553" s="6" t="str">
        <f>VLOOKUP($B1553,'Supplimental Sources'!$I$7:$K$27,3,0)</f>
        <v>United States</v>
      </c>
      <c r="E1553" s="6" t="s">
        <v>8387</v>
      </c>
      <c r="F1553" s="6" t="s">
        <v>8381</v>
      </c>
      <c r="G1553" s="6">
        <v>1539</v>
      </c>
      <c r="H1553" s="29">
        <v>20000</v>
      </c>
      <c r="I1553" s="29">
        <v>27197.22</v>
      </c>
      <c r="J1553" s="28">
        <v>33</v>
      </c>
      <c r="K1553" s="6">
        <v>284</v>
      </c>
      <c r="L1553" s="6" t="str">
        <f>VLOOKUP($G1553,Data!$A:$F,6,0)</f>
        <v>successful</v>
      </c>
      <c r="M1553" s="6"/>
      <c r="N1553" s="6"/>
      <c r="O1553" s="6"/>
    </row>
    <row r="1554" spans="1:15" x14ac:dyDescent="0.45">
      <c r="A1554" s="6" t="s">
        <v>8339</v>
      </c>
      <c r="B1554" s="6" t="s">
        <v>8224</v>
      </c>
      <c r="C1554" s="6" t="str">
        <f>VLOOKUP($B1554,'Supplimental Sources'!$I$7:$K$27,2,0)</f>
        <v>United States</v>
      </c>
      <c r="D1554" s="6" t="str">
        <f>VLOOKUP($B1554,'Supplimental Sources'!$I$7:$K$27,3,0)</f>
        <v>United States</v>
      </c>
      <c r="E1554" s="6" t="s">
        <v>8385</v>
      </c>
      <c r="F1554" s="6" t="s">
        <v>8373</v>
      </c>
      <c r="G1554" s="6">
        <v>1540</v>
      </c>
      <c r="H1554" s="29">
        <v>15000</v>
      </c>
      <c r="I1554" s="29">
        <v>17680</v>
      </c>
      <c r="J1554" s="28">
        <v>30.044953703698411</v>
      </c>
      <c r="K1554" s="6">
        <v>98</v>
      </c>
      <c r="L1554" s="6" t="str">
        <f>VLOOKUP($G1554,Data!$A:$F,6,0)</f>
        <v>successful</v>
      </c>
      <c r="M1554" s="6"/>
      <c r="N1554" s="6"/>
      <c r="O1554" s="6"/>
    </row>
    <row r="1555" spans="1:15" x14ac:dyDescent="0.45">
      <c r="A1555" s="6" t="s">
        <v>8343</v>
      </c>
      <c r="B1555" s="6" t="s">
        <v>8224</v>
      </c>
      <c r="C1555" s="6" t="str">
        <f>VLOOKUP($B1555,'Supplimental Sources'!$I$7:$K$27,2,0)</f>
        <v>United States</v>
      </c>
      <c r="D1555" s="6" t="str">
        <f>VLOOKUP($B1555,'Supplimental Sources'!$I$7:$K$27,3,0)</f>
        <v>United States</v>
      </c>
      <c r="E1555" s="6" t="s">
        <v>8385</v>
      </c>
      <c r="F1555" s="6" t="s">
        <v>8381</v>
      </c>
      <c r="G1555" s="6">
        <v>1541</v>
      </c>
      <c r="H1555" s="29">
        <v>18000</v>
      </c>
      <c r="I1555" s="29">
        <v>6</v>
      </c>
      <c r="J1555" s="28">
        <v>30</v>
      </c>
      <c r="K1555" s="6">
        <v>2</v>
      </c>
      <c r="M1555" s="6" t="str">
        <f>VLOOKUP($G1555,Data!$A:$F,6,0)</f>
        <v>failed</v>
      </c>
      <c r="N1555" s="6"/>
      <c r="O1555" s="6"/>
    </row>
    <row r="1556" spans="1:15" x14ac:dyDescent="0.45">
      <c r="A1556" s="6" t="s">
        <v>8343</v>
      </c>
      <c r="B1556" s="6" t="s">
        <v>8229</v>
      </c>
      <c r="C1556" s="6" t="str">
        <f>VLOOKUP($B1556,'Supplimental Sources'!$I$7:$K$27,2,0)</f>
        <v>Canada</v>
      </c>
      <c r="D1556" s="6" t="str">
        <f>VLOOKUP($B1556,'Supplimental Sources'!$I$7:$K$27,3,0)</f>
        <v>Canada</v>
      </c>
      <c r="E1556" s="6" t="s">
        <v>8386</v>
      </c>
      <c r="F1556" s="6" t="s">
        <v>8380</v>
      </c>
      <c r="G1556" s="6">
        <v>1542</v>
      </c>
      <c r="H1556" s="29">
        <v>500</v>
      </c>
      <c r="I1556" s="29">
        <v>20</v>
      </c>
      <c r="J1556" s="28">
        <v>15</v>
      </c>
      <c r="K1556" s="6">
        <v>1</v>
      </c>
      <c r="M1556" s="6" t="str">
        <f>VLOOKUP($G1556,Data!$A:$F,6,0)</f>
        <v>failed</v>
      </c>
      <c r="N1556" s="6"/>
      <c r="O1556" s="6"/>
    </row>
    <row r="1557" spans="1:15" x14ac:dyDescent="0.45">
      <c r="A1557" s="6" t="s">
        <v>8343</v>
      </c>
      <c r="B1557" s="6" t="s">
        <v>8224</v>
      </c>
      <c r="C1557" s="6" t="str">
        <f>VLOOKUP($B1557,'Supplimental Sources'!$I$7:$K$27,2,0)</f>
        <v>United States</v>
      </c>
      <c r="D1557" s="6" t="str">
        <f>VLOOKUP($B1557,'Supplimental Sources'!$I$7:$K$27,3,0)</f>
        <v>United States</v>
      </c>
      <c r="E1557" s="6" t="s">
        <v>8385</v>
      </c>
      <c r="F1557" s="6" t="s">
        <v>8373</v>
      </c>
      <c r="G1557" s="6">
        <v>1543</v>
      </c>
      <c r="H1557" s="29">
        <v>2250</v>
      </c>
      <c r="I1557" s="29">
        <v>10</v>
      </c>
      <c r="J1557" s="28">
        <v>30.041666666664241</v>
      </c>
      <c r="K1557" s="6">
        <v>1</v>
      </c>
      <c r="M1557" s="6" t="str">
        <f>VLOOKUP($G1557,Data!$A:$F,6,0)</f>
        <v>failed</v>
      </c>
      <c r="N1557" s="6"/>
      <c r="O1557" s="6"/>
    </row>
    <row r="1558" spans="1:15" x14ac:dyDescent="0.45">
      <c r="A1558" s="6" t="s">
        <v>8343</v>
      </c>
      <c r="B1558" s="6" t="s">
        <v>8224</v>
      </c>
      <c r="C1558" s="6" t="str">
        <f>VLOOKUP($B1558,'Supplimental Sources'!$I$7:$K$27,2,0)</f>
        <v>United States</v>
      </c>
      <c r="D1558" s="6" t="str">
        <f>VLOOKUP($B1558,'Supplimental Sources'!$I$7:$K$27,3,0)</f>
        <v>United States</v>
      </c>
      <c r="E1558" s="6" t="s">
        <v>8386</v>
      </c>
      <c r="F1558" s="6" t="s">
        <v>8377</v>
      </c>
      <c r="G1558" s="6">
        <v>1544</v>
      </c>
      <c r="H1558" s="29">
        <v>1000</v>
      </c>
      <c r="I1558" s="29">
        <v>0</v>
      </c>
      <c r="J1558" s="28">
        <v>41.961296296292858</v>
      </c>
      <c r="K1558" s="6">
        <v>0</v>
      </c>
      <c r="M1558" s="6" t="str">
        <f>VLOOKUP($G1558,Data!$A:$F,6,0)</f>
        <v>failed</v>
      </c>
      <c r="N1558" s="6"/>
      <c r="O1558" s="6"/>
    </row>
    <row r="1559" spans="1:15" x14ac:dyDescent="0.45">
      <c r="A1559" s="6" t="s">
        <v>8343</v>
      </c>
      <c r="B1559" s="6" t="s">
        <v>8224</v>
      </c>
      <c r="C1559" s="6" t="str">
        <f>VLOOKUP($B1559,'Supplimental Sources'!$I$7:$K$27,2,0)</f>
        <v>United States</v>
      </c>
      <c r="D1559" s="6" t="str">
        <f>VLOOKUP($B1559,'Supplimental Sources'!$I$7:$K$27,3,0)</f>
        <v>United States</v>
      </c>
      <c r="E1559" s="6" t="s">
        <v>8386</v>
      </c>
      <c r="F1559" s="6" t="s">
        <v>8376</v>
      </c>
      <c r="G1559" s="6">
        <v>1545</v>
      </c>
      <c r="H1559" s="29">
        <v>3000</v>
      </c>
      <c r="I1559" s="29">
        <v>1</v>
      </c>
      <c r="J1559" s="28">
        <v>34.001458333332266</v>
      </c>
      <c r="K1559" s="6">
        <v>1</v>
      </c>
      <c r="M1559" s="6" t="str">
        <f>VLOOKUP($G1559,Data!$A:$F,6,0)</f>
        <v>failed</v>
      </c>
      <c r="N1559" s="6"/>
      <c r="O1559" s="6"/>
    </row>
    <row r="1560" spans="1:15" x14ac:dyDescent="0.45">
      <c r="A1560" s="6" t="s">
        <v>8343</v>
      </c>
      <c r="B1560" s="6" t="s">
        <v>8225</v>
      </c>
      <c r="C1560" s="6" t="str">
        <f>VLOOKUP($B1560,'Supplimental Sources'!$I$7:$K$27,2,0)</f>
        <v>United Kingdom</v>
      </c>
      <c r="D1560" s="6" t="str">
        <f>VLOOKUP($B1560,'Supplimental Sources'!$I$7:$K$27,3,0)</f>
        <v>United Kingdom</v>
      </c>
      <c r="E1560" s="6" t="s">
        <v>8385</v>
      </c>
      <c r="F1560" s="6" t="s">
        <v>8370</v>
      </c>
      <c r="G1560" s="6">
        <v>1546</v>
      </c>
      <c r="H1560" s="29">
        <v>1000</v>
      </c>
      <c r="I1560" s="29">
        <v>289</v>
      </c>
      <c r="J1560" s="28">
        <v>60</v>
      </c>
      <c r="K1560" s="6">
        <v>11</v>
      </c>
      <c r="M1560" s="6" t="str">
        <f>VLOOKUP($G1560,Data!$A:$F,6,0)</f>
        <v>failed</v>
      </c>
      <c r="N1560" s="6"/>
      <c r="O1560" s="6"/>
    </row>
    <row r="1561" spans="1:15" x14ac:dyDescent="0.45">
      <c r="A1561" s="6" t="s">
        <v>8343</v>
      </c>
      <c r="B1561" s="6" t="s">
        <v>8224</v>
      </c>
      <c r="C1561" s="6" t="str">
        <f>VLOOKUP($B1561,'Supplimental Sources'!$I$7:$K$27,2,0)</f>
        <v>United States</v>
      </c>
      <c r="D1561" s="6" t="str">
        <f>VLOOKUP($B1561,'Supplimental Sources'!$I$7:$K$27,3,0)</f>
        <v>United States</v>
      </c>
      <c r="E1561" s="6" t="s">
        <v>8388</v>
      </c>
      <c r="F1561" s="6" t="s">
        <v>8377</v>
      </c>
      <c r="G1561" s="6">
        <v>1547</v>
      </c>
      <c r="H1561" s="29">
        <v>20</v>
      </c>
      <c r="I1561" s="29">
        <v>0</v>
      </c>
      <c r="J1561" s="28">
        <v>7</v>
      </c>
      <c r="K1561" s="6">
        <v>0</v>
      </c>
      <c r="M1561" s="6" t="str">
        <f>VLOOKUP($G1561,Data!$A:$F,6,0)</f>
        <v>failed</v>
      </c>
      <c r="N1561" s="6"/>
      <c r="O1561" s="6"/>
    </row>
    <row r="1562" spans="1:15" x14ac:dyDescent="0.45">
      <c r="A1562" s="6" t="s">
        <v>8343</v>
      </c>
      <c r="B1562" s="6" t="s">
        <v>8224</v>
      </c>
      <c r="C1562" s="6" t="str">
        <f>VLOOKUP($B1562,'Supplimental Sources'!$I$7:$K$27,2,0)</f>
        <v>United States</v>
      </c>
      <c r="D1562" s="6" t="str">
        <f>VLOOKUP($B1562,'Supplimental Sources'!$I$7:$K$27,3,0)</f>
        <v>United States</v>
      </c>
      <c r="E1562" s="6" t="s">
        <v>8386</v>
      </c>
      <c r="F1562" s="6" t="s">
        <v>8373</v>
      </c>
      <c r="G1562" s="6">
        <v>1548</v>
      </c>
      <c r="H1562" s="29">
        <v>700</v>
      </c>
      <c r="I1562" s="29">
        <v>60</v>
      </c>
      <c r="J1562" s="28">
        <v>30.041666666664241</v>
      </c>
      <c r="K1562" s="6">
        <v>1</v>
      </c>
      <c r="M1562" s="6" t="str">
        <f>VLOOKUP($G1562,Data!$A:$F,6,0)</f>
        <v>failed</v>
      </c>
      <c r="N1562" s="6"/>
      <c r="O1562" s="6"/>
    </row>
    <row r="1563" spans="1:15" x14ac:dyDescent="0.45">
      <c r="A1563" s="6" t="s">
        <v>8343</v>
      </c>
      <c r="B1563" s="6" t="s">
        <v>8224</v>
      </c>
      <c r="C1563" s="6" t="str">
        <f>VLOOKUP($B1563,'Supplimental Sources'!$I$7:$K$27,2,0)</f>
        <v>United States</v>
      </c>
      <c r="D1563" s="6" t="str">
        <f>VLOOKUP($B1563,'Supplimental Sources'!$I$7:$K$27,3,0)</f>
        <v>United States</v>
      </c>
      <c r="E1563" s="6" t="s">
        <v>8386</v>
      </c>
      <c r="F1563" s="6" t="s">
        <v>8373</v>
      </c>
      <c r="G1563" s="6">
        <v>1549</v>
      </c>
      <c r="H1563" s="29">
        <v>500</v>
      </c>
      <c r="I1563" s="29">
        <v>170</v>
      </c>
      <c r="J1563" s="28">
        <v>30.041666666671517</v>
      </c>
      <c r="K1563" s="6">
        <v>6</v>
      </c>
      <c r="M1563" s="6" t="str">
        <f>VLOOKUP($G1563,Data!$A:$F,6,0)</f>
        <v>failed</v>
      </c>
      <c r="N1563" s="6"/>
      <c r="O1563" s="6"/>
    </row>
    <row r="1564" spans="1:15" x14ac:dyDescent="0.45">
      <c r="A1564" s="6" t="s">
        <v>8343</v>
      </c>
      <c r="B1564" s="6" t="s">
        <v>8225</v>
      </c>
      <c r="C1564" s="6" t="str">
        <f>VLOOKUP($B1564,'Supplimental Sources'!$I$7:$K$27,2,0)</f>
        <v>United Kingdom</v>
      </c>
      <c r="D1564" s="6" t="str">
        <f>VLOOKUP($B1564,'Supplimental Sources'!$I$7:$K$27,3,0)</f>
        <v>United Kingdom</v>
      </c>
      <c r="E1564" s="6" t="s">
        <v>8387</v>
      </c>
      <c r="F1564" s="6" t="s">
        <v>8379</v>
      </c>
      <c r="G1564" s="6">
        <v>1550</v>
      </c>
      <c r="H1564" s="29">
        <v>750</v>
      </c>
      <c r="I1564" s="29">
        <v>101</v>
      </c>
      <c r="J1564" s="28">
        <v>30</v>
      </c>
      <c r="K1564" s="6">
        <v>7</v>
      </c>
      <c r="M1564" s="6" t="str">
        <f>VLOOKUP($G1564,Data!$A:$F,6,0)</f>
        <v>failed</v>
      </c>
      <c r="N1564" s="6"/>
      <c r="O1564" s="6"/>
    </row>
    <row r="1565" spans="1:15" x14ac:dyDescent="0.45">
      <c r="A1565" s="6" t="s">
        <v>8343</v>
      </c>
      <c r="B1565" s="6" t="s">
        <v>8224</v>
      </c>
      <c r="C1565" s="6" t="str">
        <f>VLOOKUP($B1565,'Supplimental Sources'!$I$7:$K$27,2,0)</f>
        <v>United States</v>
      </c>
      <c r="D1565" s="6" t="str">
        <f>VLOOKUP($B1565,'Supplimental Sources'!$I$7:$K$27,3,0)</f>
        <v>United States</v>
      </c>
      <c r="E1565" s="6" t="s">
        <v>8386</v>
      </c>
      <c r="F1565" s="6" t="s">
        <v>8379</v>
      </c>
      <c r="G1565" s="6">
        <v>1551</v>
      </c>
      <c r="H1565" s="29">
        <v>3500</v>
      </c>
      <c r="I1565" s="29">
        <v>0</v>
      </c>
      <c r="J1565" s="28">
        <v>30</v>
      </c>
      <c r="K1565" s="6">
        <v>0</v>
      </c>
      <c r="M1565" s="6" t="str">
        <f>VLOOKUP($G1565,Data!$A:$F,6,0)</f>
        <v>failed</v>
      </c>
      <c r="N1565" s="6"/>
      <c r="O1565" s="6"/>
    </row>
    <row r="1566" spans="1:15" x14ac:dyDescent="0.45">
      <c r="A1566" s="6" t="s">
        <v>8343</v>
      </c>
      <c r="B1566" s="6" t="s">
        <v>8224</v>
      </c>
      <c r="C1566" s="6" t="str">
        <f>VLOOKUP($B1566,'Supplimental Sources'!$I$7:$K$27,2,0)</f>
        <v>United States</v>
      </c>
      <c r="D1566" s="6" t="str">
        <f>VLOOKUP($B1566,'Supplimental Sources'!$I$7:$K$27,3,0)</f>
        <v>United States</v>
      </c>
      <c r="E1566" s="6" t="s">
        <v>8385</v>
      </c>
      <c r="F1566" s="6" t="s">
        <v>8372</v>
      </c>
      <c r="G1566" s="6">
        <v>1552</v>
      </c>
      <c r="H1566" s="29">
        <v>4300</v>
      </c>
      <c r="I1566" s="29">
        <v>2115</v>
      </c>
      <c r="J1566" s="28">
        <v>20.477222222223645</v>
      </c>
      <c r="K1566" s="6">
        <v>16</v>
      </c>
      <c r="M1566" s="6" t="str">
        <f>VLOOKUP($G1566,Data!$A:$F,6,0)</f>
        <v>failed</v>
      </c>
      <c r="N1566" s="6"/>
      <c r="O1566" s="6"/>
    </row>
    <row r="1567" spans="1:15" x14ac:dyDescent="0.45">
      <c r="A1567" s="6" t="s">
        <v>8343</v>
      </c>
      <c r="B1567" s="6" t="s">
        <v>8224</v>
      </c>
      <c r="C1567" s="6" t="str">
        <f>VLOOKUP($B1567,'Supplimental Sources'!$I$7:$K$27,2,0)</f>
        <v>United States</v>
      </c>
      <c r="D1567" s="6" t="str">
        <f>VLOOKUP($B1567,'Supplimental Sources'!$I$7:$K$27,3,0)</f>
        <v>United States</v>
      </c>
      <c r="E1567" s="6" t="s">
        <v>8386</v>
      </c>
      <c r="F1567" s="6" t="s">
        <v>8371</v>
      </c>
      <c r="G1567" s="6">
        <v>1553</v>
      </c>
      <c r="H1567" s="29">
        <v>6000</v>
      </c>
      <c r="I1567" s="29">
        <v>0</v>
      </c>
      <c r="J1567" s="28">
        <v>30</v>
      </c>
      <c r="K1567" s="6">
        <v>0</v>
      </c>
      <c r="M1567" s="6" t="str">
        <f>VLOOKUP($G1567,Data!$A:$F,6,0)</f>
        <v>failed</v>
      </c>
      <c r="N1567" s="6"/>
      <c r="O1567" s="6"/>
    </row>
    <row r="1568" spans="1:15" x14ac:dyDescent="0.45">
      <c r="A1568" s="6" t="s">
        <v>8343</v>
      </c>
      <c r="B1568" s="6" t="s">
        <v>8226</v>
      </c>
      <c r="C1568" s="6" t="str">
        <f>VLOOKUP($B1568,'Supplimental Sources'!$I$7:$K$27,2,0)</f>
        <v>Australia</v>
      </c>
      <c r="D1568" s="6" t="str">
        <f>VLOOKUP($B1568,'Supplimental Sources'!$I$7:$K$27,3,0)</f>
        <v>Australia</v>
      </c>
      <c r="E1568" s="6" t="s">
        <v>8386</v>
      </c>
      <c r="F1568" s="6" t="s">
        <v>8370</v>
      </c>
      <c r="G1568" s="6">
        <v>1554</v>
      </c>
      <c r="H1568" s="29">
        <v>20000</v>
      </c>
      <c r="I1568" s="29">
        <v>0</v>
      </c>
      <c r="J1568" s="28">
        <v>30</v>
      </c>
      <c r="K1568" s="6">
        <v>0</v>
      </c>
      <c r="M1568" s="6" t="str">
        <f>VLOOKUP($G1568,Data!$A:$F,6,0)</f>
        <v>failed</v>
      </c>
      <c r="N1568" s="6"/>
      <c r="O1568" s="6"/>
    </row>
    <row r="1569" spans="1:15" x14ac:dyDescent="0.45">
      <c r="A1569" s="6" t="s">
        <v>8343</v>
      </c>
      <c r="B1569" s="6" t="s">
        <v>8224</v>
      </c>
      <c r="C1569" s="6" t="str">
        <f>VLOOKUP($B1569,'Supplimental Sources'!$I$7:$K$27,2,0)</f>
        <v>United States</v>
      </c>
      <c r="D1569" s="6" t="str">
        <f>VLOOKUP($B1569,'Supplimental Sources'!$I$7:$K$27,3,0)</f>
        <v>United States</v>
      </c>
      <c r="E1569" s="6" t="s">
        <v>8386</v>
      </c>
      <c r="F1569" s="6" t="s">
        <v>8371</v>
      </c>
      <c r="G1569" s="6">
        <v>1555</v>
      </c>
      <c r="H1569" s="29">
        <v>750</v>
      </c>
      <c r="I1569" s="29">
        <v>0</v>
      </c>
      <c r="J1569" s="28">
        <v>23.094537037031841</v>
      </c>
      <c r="K1569" s="6">
        <v>0</v>
      </c>
      <c r="M1569" s="6" t="str">
        <f>VLOOKUP($G1569,Data!$A:$F,6,0)</f>
        <v>failed</v>
      </c>
      <c r="N1569" s="6"/>
      <c r="O1569" s="6"/>
    </row>
    <row r="1570" spans="1:15" x14ac:dyDescent="0.45">
      <c r="A1570" s="6" t="s">
        <v>8343</v>
      </c>
      <c r="B1570" s="6" t="s">
        <v>8229</v>
      </c>
      <c r="C1570" s="6" t="str">
        <f>VLOOKUP($B1570,'Supplimental Sources'!$I$7:$K$27,2,0)</f>
        <v>Canada</v>
      </c>
      <c r="D1570" s="6" t="str">
        <f>VLOOKUP($B1570,'Supplimental Sources'!$I$7:$K$27,3,0)</f>
        <v>Canada</v>
      </c>
      <c r="E1570" s="6" t="s">
        <v>8387</v>
      </c>
      <c r="F1570" s="6" t="s">
        <v>8380</v>
      </c>
      <c r="G1570" s="6">
        <v>1556</v>
      </c>
      <c r="H1570" s="29">
        <v>1500</v>
      </c>
      <c r="I1570" s="29">
        <v>677</v>
      </c>
      <c r="J1570" s="28">
        <v>30</v>
      </c>
      <c r="K1570" s="6">
        <v>12</v>
      </c>
      <c r="M1570" s="6" t="str">
        <f>VLOOKUP($G1570,Data!$A:$F,6,0)</f>
        <v>failed</v>
      </c>
      <c r="N1570" s="6"/>
      <c r="O1570" s="6"/>
    </row>
    <row r="1571" spans="1:15" x14ac:dyDescent="0.45">
      <c r="A1571" s="6" t="s">
        <v>8343</v>
      </c>
      <c r="B1571" s="6" t="s">
        <v>8224</v>
      </c>
      <c r="C1571" s="6" t="str">
        <f>VLOOKUP($B1571,'Supplimental Sources'!$I$7:$K$27,2,0)</f>
        <v>United States</v>
      </c>
      <c r="D1571" s="6" t="str">
        <f>VLOOKUP($B1571,'Supplimental Sources'!$I$7:$K$27,3,0)</f>
        <v>United States</v>
      </c>
      <c r="E1571" s="6" t="s">
        <v>8385</v>
      </c>
      <c r="F1571" s="6" t="s">
        <v>8371</v>
      </c>
      <c r="G1571" s="6">
        <v>1557</v>
      </c>
      <c r="H1571" s="29">
        <v>2500</v>
      </c>
      <c r="I1571" s="29">
        <v>100</v>
      </c>
      <c r="J1571" s="28">
        <v>31</v>
      </c>
      <c r="K1571" s="6">
        <v>1</v>
      </c>
      <c r="M1571" s="6" t="str">
        <f>VLOOKUP($G1571,Data!$A:$F,6,0)</f>
        <v>failed</v>
      </c>
      <c r="N1571" s="6"/>
      <c r="O1571" s="6"/>
    </row>
    <row r="1572" spans="1:15" x14ac:dyDescent="0.45">
      <c r="A1572" s="6" t="s">
        <v>8343</v>
      </c>
      <c r="B1572" s="6" t="s">
        <v>8225</v>
      </c>
      <c r="C1572" s="6" t="str">
        <f>VLOOKUP($B1572,'Supplimental Sources'!$I$7:$K$27,2,0)</f>
        <v>United Kingdom</v>
      </c>
      <c r="D1572" s="6" t="str">
        <f>VLOOKUP($B1572,'Supplimental Sources'!$I$7:$K$27,3,0)</f>
        <v>United Kingdom</v>
      </c>
      <c r="E1572" s="6" t="s">
        <v>8386</v>
      </c>
      <c r="F1572" s="6" t="s">
        <v>8380</v>
      </c>
      <c r="G1572" s="6">
        <v>1558</v>
      </c>
      <c r="H1572" s="29">
        <v>750</v>
      </c>
      <c r="I1572" s="29">
        <v>35</v>
      </c>
      <c r="J1572" s="28">
        <v>59.110659722224227</v>
      </c>
      <c r="K1572" s="6">
        <v>3</v>
      </c>
      <c r="M1572" s="6" t="str">
        <f>VLOOKUP($G1572,Data!$A:$F,6,0)</f>
        <v>failed</v>
      </c>
      <c r="N1572" s="6"/>
      <c r="O1572" s="6"/>
    </row>
    <row r="1573" spans="1:15" x14ac:dyDescent="0.45">
      <c r="A1573" s="6" t="s">
        <v>8343</v>
      </c>
      <c r="B1573" s="6" t="s">
        <v>8224</v>
      </c>
      <c r="C1573" s="6" t="str">
        <f>VLOOKUP($B1573,'Supplimental Sources'!$I$7:$K$27,2,0)</f>
        <v>United States</v>
      </c>
      <c r="D1573" s="6" t="str">
        <f>VLOOKUP($B1573,'Supplimental Sources'!$I$7:$K$27,3,0)</f>
        <v>United States</v>
      </c>
      <c r="E1573" s="6" t="s">
        <v>8386</v>
      </c>
      <c r="F1573" s="6" t="s">
        <v>8379</v>
      </c>
      <c r="G1573" s="6">
        <v>1559</v>
      </c>
      <c r="H1573" s="29">
        <v>15000</v>
      </c>
      <c r="I1573" s="29">
        <v>50</v>
      </c>
      <c r="J1573" s="28">
        <v>15</v>
      </c>
      <c r="K1573" s="6">
        <v>1</v>
      </c>
      <c r="M1573" s="6" t="str">
        <f>VLOOKUP($G1573,Data!$A:$F,6,0)</f>
        <v>failed</v>
      </c>
      <c r="N1573" s="6"/>
      <c r="O1573" s="6"/>
    </row>
    <row r="1574" spans="1:15" x14ac:dyDescent="0.45">
      <c r="A1574" s="6" t="s">
        <v>8343</v>
      </c>
      <c r="B1574" s="6" t="s">
        <v>8224</v>
      </c>
      <c r="C1574" s="6" t="str">
        <f>VLOOKUP($B1574,'Supplimental Sources'!$I$7:$K$27,2,0)</f>
        <v>United States</v>
      </c>
      <c r="D1574" s="6" t="str">
        <f>VLOOKUP($B1574,'Supplimental Sources'!$I$7:$K$27,3,0)</f>
        <v>United States</v>
      </c>
      <c r="E1574" s="6" t="s">
        <v>8385</v>
      </c>
      <c r="F1574" s="6" t="s">
        <v>8373</v>
      </c>
      <c r="G1574" s="6">
        <v>1560</v>
      </c>
      <c r="H1574" s="29">
        <v>2500</v>
      </c>
      <c r="I1574" s="29">
        <v>94</v>
      </c>
      <c r="J1574" s="28">
        <v>20.041666666671517</v>
      </c>
      <c r="K1574" s="6">
        <v>4</v>
      </c>
      <c r="M1574" s="6" t="str">
        <f>VLOOKUP($G1574,Data!$A:$F,6,0)</f>
        <v>failed</v>
      </c>
      <c r="N1574" s="6"/>
      <c r="O1574" s="6"/>
    </row>
    <row r="1575" spans="1:15" x14ac:dyDescent="0.45">
      <c r="A1575" s="6" t="s">
        <v>8344</v>
      </c>
      <c r="B1575" s="6" t="s">
        <v>8224</v>
      </c>
      <c r="C1575" s="6" t="str">
        <f>VLOOKUP($B1575,'Supplimental Sources'!$I$7:$K$27,2,0)</f>
        <v>United States</v>
      </c>
      <c r="D1575" s="6" t="str">
        <f>VLOOKUP($B1575,'Supplimental Sources'!$I$7:$K$27,3,0)</f>
        <v>United States</v>
      </c>
      <c r="E1575" s="6" t="s">
        <v>8384</v>
      </c>
      <c r="F1575" s="6" t="s">
        <v>8373</v>
      </c>
      <c r="G1575" s="6">
        <v>1561</v>
      </c>
      <c r="H1575" s="29">
        <v>10000</v>
      </c>
      <c r="I1575" s="29">
        <v>67</v>
      </c>
      <c r="J1575" s="28">
        <v>30.041666666664241</v>
      </c>
      <c r="K1575" s="6">
        <v>1</v>
      </c>
      <c r="M1575" s="6"/>
      <c r="N1575" s="6" t="str">
        <f>VLOOKUP($G1575,Data!$A:$F,6,0)</f>
        <v>canceled</v>
      </c>
      <c r="O1575" s="6"/>
    </row>
    <row r="1576" spans="1:15" x14ac:dyDescent="0.45">
      <c r="A1576" s="6" t="s">
        <v>8344</v>
      </c>
      <c r="B1576" s="6" t="s">
        <v>8224</v>
      </c>
      <c r="C1576" s="6" t="str">
        <f>VLOOKUP($B1576,'Supplimental Sources'!$I$7:$K$27,2,0)</f>
        <v>United States</v>
      </c>
      <c r="D1576" s="6" t="str">
        <f>VLOOKUP($B1576,'Supplimental Sources'!$I$7:$K$27,3,0)</f>
        <v>United States</v>
      </c>
      <c r="E1576" s="6" t="s">
        <v>8368</v>
      </c>
      <c r="F1576" s="6" t="s">
        <v>8372</v>
      </c>
      <c r="G1576" s="6">
        <v>1562</v>
      </c>
      <c r="H1576" s="29">
        <v>4000</v>
      </c>
      <c r="I1576" s="29">
        <v>0</v>
      </c>
      <c r="J1576" s="28">
        <v>69.468564814815181</v>
      </c>
      <c r="K1576" s="6">
        <v>0</v>
      </c>
      <c r="M1576" s="6"/>
      <c r="N1576" s="6" t="str">
        <f>VLOOKUP($G1576,Data!$A:$F,6,0)</f>
        <v>canceled</v>
      </c>
      <c r="O1576" s="6"/>
    </row>
    <row r="1577" spans="1:15" x14ac:dyDescent="0.45">
      <c r="A1577" s="6" t="s">
        <v>8344</v>
      </c>
      <c r="B1577" s="6" t="s">
        <v>8225</v>
      </c>
      <c r="C1577" s="6" t="str">
        <f>VLOOKUP($B1577,'Supplimental Sources'!$I$7:$K$27,2,0)</f>
        <v>United Kingdom</v>
      </c>
      <c r="D1577" s="6" t="str">
        <f>VLOOKUP($B1577,'Supplimental Sources'!$I$7:$K$27,3,0)</f>
        <v>United Kingdom</v>
      </c>
      <c r="E1577" s="6" t="s">
        <v>8385</v>
      </c>
      <c r="F1577" s="6" t="s">
        <v>8376</v>
      </c>
      <c r="G1577" s="6">
        <v>1563</v>
      </c>
      <c r="H1577" s="29">
        <v>6000</v>
      </c>
      <c r="I1577" s="29">
        <v>85</v>
      </c>
      <c r="J1577" s="28">
        <v>59.958333333335759</v>
      </c>
      <c r="K1577" s="6">
        <v>2</v>
      </c>
      <c r="M1577" s="6"/>
      <c r="N1577" s="6" t="str">
        <f>VLOOKUP($G1577,Data!$A:$F,6,0)</f>
        <v>canceled</v>
      </c>
      <c r="O1577" s="6"/>
    </row>
    <row r="1578" spans="1:15" x14ac:dyDescent="0.45">
      <c r="A1578" s="6" t="s">
        <v>8344</v>
      </c>
      <c r="B1578" s="6" t="s">
        <v>8224</v>
      </c>
      <c r="C1578" s="6" t="str">
        <f>VLOOKUP($B1578,'Supplimental Sources'!$I$7:$K$27,2,0)</f>
        <v>United States</v>
      </c>
      <c r="D1578" s="6" t="str">
        <f>VLOOKUP($B1578,'Supplimental Sources'!$I$7:$K$27,3,0)</f>
        <v>United States</v>
      </c>
      <c r="E1578" s="6" t="s">
        <v>8386</v>
      </c>
      <c r="F1578" s="6" t="s">
        <v>8379</v>
      </c>
      <c r="G1578" s="6">
        <v>1564</v>
      </c>
      <c r="H1578" s="29">
        <v>10000</v>
      </c>
      <c r="I1578" s="29">
        <v>10</v>
      </c>
      <c r="J1578" s="28">
        <v>31.469803240739566</v>
      </c>
      <c r="K1578" s="6">
        <v>1</v>
      </c>
      <c r="M1578" s="6"/>
      <c r="N1578" s="6" t="str">
        <f>VLOOKUP($G1578,Data!$A:$F,6,0)</f>
        <v>canceled</v>
      </c>
      <c r="O1578" s="6"/>
    </row>
    <row r="1579" spans="1:15" x14ac:dyDescent="0.45">
      <c r="A1579" s="6" t="s">
        <v>8344</v>
      </c>
      <c r="B1579" s="6" t="s">
        <v>8224</v>
      </c>
      <c r="C1579" s="6" t="str">
        <f>VLOOKUP($B1579,'Supplimental Sources'!$I$7:$K$27,2,0)</f>
        <v>United States</v>
      </c>
      <c r="D1579" s="6" t="str">
        <f>VLOOKUP($B1579,'Supplimental Sources'!$I$7:$K$27,3,0)</f>
        <v>United States</v>
      </c>
      <c r="E1579" s="6" t="s">
        <v>8382</v>
      </c>
      <c r="F1579" s="6" t="s">
        <v>8369</v>
      </c>
      <c r="G1579" s="6">
        <v>1565</v>
      </c>
      <c r="H1579" s="29">
        <v>4000</v>
      </c>
      <c r="I1579" s="29">
        <v>100</v>
      </c>
      <c r="J1579" s="28">
        <v>30</v>
      </c>
      <c r="K1579" s="6">
        <v>1</v>
      </c>
      <c r="M1579" s="6"/>
      <c r="N1579" s="6" t="str">
        <f>VLOOKUP($G1579,Data!$A:$F,6,0)</f>
        <v>canceled</v>
      </c>
      <c r="O1579" s="6"/>
    </row>
    <row r="1580" spans="1:15" x14ac:dyDescent="0.45">
      <c r="A1580" s="6" t="s">
        <v>8344</v>
      </c>
      <c r="B1580" s="6" t="s">
        <v>8224</v>
      </c>
      <c r="C1580" s="6" t="str">
        <f>VLOOKUP($B1580,'Supplimental Sources'!$I$7:$K$27,2,0)</f>
        <v>United States</v>
      </c>
      <c r="D1580" s="6" t="str">
        <f>VLOOKUP($B1580,'Supplimental Sources'!$I$7:$K$27,3,0)</f>
        <v>United States</v>
      </c>
      <c r="E1580" s="6" t="s">
        <v>8387</v>
      </c>
      <c r="F1580" s="6" t="s">
        <v>8380</v>
      </c>
      <c r="G1580" s="6">
        <v>1566</v>
      </c>
      <c r="H1580" s="29">
        <v>30000</v>
      </c>
      <c r="I1580" s="29">
        <v>6375</v>
      </c>
      <c r="J1580" s="28">
        <v>28.999953703707433</v>
      </c>
      <c r="K1580" s="6">
        <v>59</v>
      </c>
      <c r="M1580" s="6"/>
      <c r="N1580" s="6" t="str">
        <f>VLOOKUP($G1580,Data!$A:$F,6,0)</f>
        <v>canceled</v>
      </c>
      <c r="O1580" s="6"/>
    </row>
    <row r="1581" spans="1:15" x14ac:dyDescent="0.45">
      <c r="A1581" s="6" t="s">
        <v>8344</v>
      </c>
      <c r="B1581" s="6" t="s">
        <v>8224</v>
      </c>
      <c r="C1581" s="6" t="str">
        <f>VLOOKUP($B1581,'Supplimental Sources'!$I$7:$K$27,2,0)</f>
        <v>United States</v>
      </c>
      <c r="D1581" s="6" t="str">
        <f>VLOOKUP($B1581,'Supplimental Sources'!$I$7:$K$27,3,0)</f>
        <v>United States</v>
      </c>
      <c r="E1581" s="6" t="s">
        <v>8385</v>
      </c>
      <c r="F1581" s="6" t="s">
        <v>8377</v>
      </c>
      <c r="G1581" s="6">
        <v>1567</v>
      </c>
      <c r="H1581" s="29">
        <v>8500</v>
      </c>
      <c r="I1581" s="29">
        <v>350</v>
      </c>
      <c r="J1581" s="28">
        <v>15.063136574070086</v>
      </c>
      <c r="K1581" s="6">
        <v>13</v>
      </c>
      <c r="M1581" s="6"/>
      <c r="N1581" s="6" t="str">
        <f>VLOOKUP($G1581,Data!$A:$F,6,0)</f>
        <v>canceled</v>
      </c>
      <c r="O1581" s="6"/>
    </row>
    <row r="1582" spans="1:15" x14ac:dyDescent="0.45">
      <c r="A1582" s="6" t="s">
        <v>8344</v>
      </c>
      <c r="B1582" s="6" t="s">
        <v>8224</v>
      </c>
      <c r="C1582" s="6" t="str">
        <f>VLOOKUP($B1582,'Supplimental Sources'!$I$7:$K$27,2,0)</f>
        <v>United States</v>
      </c>
      <c r="D1582" s="6" t="str">
        <f>VLOOKUP($B1582,'Supplimental Sources'!$I$7:$K$27,3,0)</f>
        <v>United States</v>
      </c>
      <c r="E1582" s="6" t="s">
        <v>8385</v>
      </c>
      <c r="F1582" s="6" t="s">
        <v>8374</v>
      </c>
      <c r="G1582" s="6">
        <v>1568</v>
      </c>
      <c r="H1582" s="29">
        <v>25000</v>
      </c>
      <c r="I1582" s="29">
        <v>3410</v>
      </c>
      <c r="J1582" s="28">
        <v>35</v>
      </c>
      <c r="K1582" s="6">
        <v>22</v>
      </c>
      <c r="M1582" s="6"/>
      <c r="N1582" s="6" t="str">
        <f>VLOOKUP($G1582,Data!$A:$F,6,0)</f>
        <v>canceled</v>
      </c>
      <c r="O1582" s="6"/>
    </row>
    <row r="1583" spans="1:15" x14ac:dyDescent="0.45">
      <c r="A1583" s="6" t="s">
        <v>8344</v>
      </c>
      <c r="B1583" s="6" t="s">
        <v>8224</v>
      </c>
      <c r="C1583" s="6" t="str">
        <f>VLOOKUP($B1583,'Supplimental Sources'!$I$7:$K$27,2,0)</f>
        <v>United States</v>
      </c>
      <c r="D1583" s="6" t="str">
        <f>VLOOKUP($B1583,'Supplimental Sources'!$I$7:$K$27,3,0)</f>
        <v>United States</v>
      </c>
      <c r="E1583" s="6" t="s">
        <v>8384</v>
      </c>
      <c r="F1583" s="6" t="s">
        <v>8379</v>
      </c>
      <c r="G1583" s="6">
        <v>1569</v>
      </c>
      <c r="H1583" s="29">
        <v>30000</v>
      </c>
      <c r="I1583" s="29">
        <v>0</v>
      </c>
      <c r="J1583" s="28">
        <v>30</v>
      </c>
      <c r="K1583" s="6">
        <v>0</v>
      </c>
      <c r="M1583" s="6"/>
      <c r="N1583" s="6" t="str">
        <f>VLOOKUP($G1583,Data!$A:$F,6,0)</f>
        <v>canceled</v>
      </c>
      <c r="O1583" s="6"/>
    </row>
    <row r="1584" spans="1:15" x14ac:dyDescent="0.45">
      <c r="A1584" s="6" t="s">
        <v>8344</v>
      </c>
      <c r="B1584" s="6" t="s">
        <v>8224</v>
      </c>
      <c r="C1584" s="6" t="str">
        <f>VLOOKUP($B1584,'Supplimental Sources'!$I$7:$K$27,2,0)</f>
        <v>United States</v>
      </c>
      <c r="D1584" s="6" t="str">
        <f>VLOOKUP($B1584,'Supplimental Sources'!$I$7:$K$27,3,0)</f>
        <v>United States</v>
      </c>
      <c r="E1584" s="6" t="s">
        <v>8387</v>
      </c>
      <c r="F1584" s="6" t="s">
        <v>8378</v>
      </c>
      <c r="G1584" s="6">
        <v>1570</v>
      </c>
      <c r="H1584" s="29">
        <v>6000</v>
      </c>
      <c r="I1584" s="29">
        <v>2484</v>
      </c>
      <c r="J1584" s="28">
        <v>29.958333333328483</v>
      </c>
      <c r="K1584" s="6">
        <v>52</v>
      </c>
      <c r="M1584" s="6"/>
      <c r="N1584" s="6" t="str">
        <f>VLOOKUP($G1584,Data!$A:$F,6,0)</f>
        <v>canceled</v>
      </c>
      <c r="O1584" s="6"/>
    </row>
    <row r="1585" spans="1:15" x14ac:dyDescent="0.45">
      <c r="A1585" s="6" t="s">
        <v>8344</v>
      </c>
      <c r="B1585" s="6" t="s">
        <v>8225</v>
      </c>
      <c r="C1585" s="6" t="str">
        <f>VLOOKUP($B1585,'Supplimental Sources'!$I$7:$K$27,2,0)</f>
        <v>United Kingdom</v>
      </c>
      <c r="D1585" s="6" t="str">
        <f>VLOOKUP($B1585,'Supplimental Sources'!$I$7:$K$27,3,0)</f>
        <v>United Kingdom</v>
      </c>
      <c r="E1585" s="6" t="s">
        <v>8386</v>
      </c>
      <c r="F1585" s="6" t="s">
        <v>8369</v>
      </c>
      <c r="G1585" s="6">
        <v>1571</v>
      </c>
      <c r="H1585" s="29">
        <v>12100</v>
      </c>
      <c r="I1585" s="29">
        <v>80</v>
      </c>
      <c r="J1585" s="28">
        <v>30</v>
      </c>
      <c r="K1585" s="6">
        <v>4</v>
      </c>
      <c r="M1585" s="6"/>
      <c r="N1585" s="6" t="str">
        <f>VLOOKUP($G1585,Data!$A:$F,6,0)</f>
        <v>canceled</v>
      </c>
      <c r="O1585" s="6"/>
    </row>
    <row r="1586" spans="1:15" x14ac:dyDescent="0.45">
      <c r="A1586" s="6" t="s">
        <v>8344</v>
      </c>
      <c r="B1586" s="6" t="s">
        <v>8225</v>
      </c>
      <c r="C1586" s="6" t="str">
        <f>VLOOKUP($B1586,'Supplimental Sources'!$I$7:$K$27,2,0)</f>
        <v>United Kingdom</v>
      </c>
      <c r="D1586" s="6" t="str">
        <f>VLOOKUP($B1586,'Supplimental Sources'!$I$7:$K$27,3,0)</f>
        <v>United Kingdom</v>
      </c>
      <c r="E1586" s="6" t="s">
        <v>8387</v>
      </c>
      <c r="F1586" s="6" t="s">
        <v>8377</v>
      </c>
      <c r="G1586" s="6">
        <v>1572</v>
      </c>
      <c r="H1586" s="29">
        <v>2500</v>
      </c>
      <c r="I1586" s="29">
        <v>125</v>
      </c>
      <c r="J1586" s="28">
        <v>24.966215277774609</v>
      </c>
      <c r="K1586" s="6">
        <v>3</v>
      </c>
      <c r="M1586" s="6"/>
      <c r="N1586" s="6" t="str">
        <f>VLOOKUP($G1586,Data!$A:$F,6,0)</f>
        <v>canceled</v>
      </c>
      <c r="O1586" s="6"/>
    </row>
    <row r="1587" spans="1:15" x14ac:dyDescent="0.45">
      <c r="A1587" s="6" t="s">
        <v>8344</v>
      </c>
      <c r="B1587" s="6" t="s">
        <v>8229</v>
      </c>
      <c r="C1587" s="6" t="str">
        <f>VLOOKUP($B1587,'Supplimental Sources'!$I$7:$K$27,2,0)</f>
        <v>Canada</v>
      </c>
      <c r="D1587" s="6" t="str">
        <f>VLOOKUP($B1587,'Supplimental Sources'!$I$7:$K$27,3,0)</f>
        <v>Canada</v>
      </c>
      <c r="E1587" s="6" t="s">
        <v>8388</v>
      </c>
      <c r="F1587" s="6" t="s">
        <v>8377</v>
      </c>
      <c r="G1587" s="6">
        <v>1573</v>
      </c>
      <c r="H1587" s="29">
        <v>9000</v>
      </c>
      <c r="I1587" s="29">
        <v>223</v>
      </c>
      <c r="J1587" s="28">
        <v>40.16594907407125</v>
      </c>
      <c r="K1587" s="6">
        <v>3</v>
      </c>
      <c r="M1587" s="6"/>
      <c r="N1587" s="6" t="str">
        <f>VLOOKUP($G1587,Data!$A:$F,6,0)</f>
        <v>canceled</v>
      </c>
      <c r="O1587" s="6"/>
    </row>
    <row r="1588" spans="1:15" x14ac:dyDescent="0.45">
      <c r="A1588" s="6" t="s">
        <v>8344</v>
      </c>
      <c r="B1588" s="6" t="s">
        <v>8224</v>
      </c>
      <c r="C1588" s="6" t="str">
        <f>VLOOKUP($B1588,'Supplimental Sources'!$I$7:$K$27,2,0)</f>
        <v>United States</v>
      </c>
      <c r="D1588" s="6" t="str">
        <f>VLOOKUP($B1588,'Supplimental Sources'!$I$7:$K$27,3,0)</f>
        <v>United States</v>
      </c>
      <c r="E1588" s="6" t="s">
        <v>8386</v>
      </c>
      <c r="F1588" s="6" t="s">
        <v>8376</v>
      </c>
      <c r="G1588" s="6">
        <v>1574</v>
      </c>
      <c r="H1588" s="29">
        <v>10000</v>
      </c>
      <c r="I1588" s="29">
        <v>506</v>
      </c>
      <c r="J1588" s="28">
        <v>35</v>
      </c>
      <c r="K1588" s="6">
        <v>6</v>
      </c>
      <c r="M1588" s="6"/>
      <c r="N1588" s="6" t="str">
        <f>VLOOKUP($G1588,Data!$A:$F,6,0)</f>
        <v>canceled</v>
      </c>
      <c r="O1588" s="6"/>
    </row>
    <row r="1589" spans="1:15" x14ac:dyDescent="0.45">
      <c r="A1589" s="6" t="s">
        <v>8344</v>
      </c>
      <c r="B1589" s="6" t="s">
        <v>8224</v>
      </c>
      <c r="C1589" s="6" t="str">
        <f>VLOOKUP($B1589,'Supplimental Sources'!$I$7:$K$27,2,0)</f>
        <v>United States</v>
      </c>
      <c r="D1589" s="6" t="str">
        <f>VLOOKUP($B1589,'Supplimental Sources'!$I$7:$K$27,3,0)</f>
        <v>United States</v>
      </c>
      <c r="E1589" s="6" t="s">
        <v>8385</v>
      </c>
      <c r="F1589" s="6" t="s">
        <v>8380</v>
      </c>
      <c r="G1589" s="6">
        <v>1575</v>
      </c>
      <c r="H1589" s="29">
        <v>10000</v>
      </c>
      <c r="I1589" s="29">
        <v>2291</v>
      </c>
      <c r="J1589" s="28">
        <v>30</v>
      </c>
      <c r="K1589" s="6">
        <v>35</v>
      </c>
      <c r="M1589" s="6"/>
      <c r="N1589" s="6" t="str">
        <f>VLOOKUP($G1589,Data!$A:$F,6,0)</f>
        <v>canceled</v>
      </c>
      <c r="O1589" s="6"/>
    </row>
    <row r="1590" spans="1:15" x14ac:dyDescent="0.45">
      <c r="A1590" s="6" t="s">
        <v>8344</v>
      </c>
      <c r="B1590" s="6" t="s">
        <v>8224</v>
      </c>
      <c r="C1590" s="6" t="str">
        <f>VLOOKUP($B1590,'Supplimental Sources'!$I$7:$K$27,2,0)</f>
        <v>United States</v>
      </c>
      <c r="D1590" s="6" t="str">
        <f>VLOOKUP($B1590,'Supplimental Sources'!$I$7:$K$27,3,0)</f>
        <v>United States</v>
      </c>
      <c r="E1590" s="6" t="s">
        <v>8386</v>
      </c>
      <c r="F1590" s="6" t="s">
        <v>8369</v>
      </c>
      <c r="G1590" s="6">
        <v>1576</v>
      </c>
      <c r="H1590" s="29">
        <v>5000</v>
      </c>
      <c r="I1590" s="29">
        <v>650</v>
      </c>
      <c r="J1590" s="28">
        <v>45</v>
      </c>
      <c r="K1590" s="6">
        <v>10</v>
      </c>
      <c r="M1590" s="6"/>
      <c r="N1590" s="6" t="str">
        <f>VLOOKUP($G1590,Data!$A:$F,6,0)</f>
        <v>canceled</v>
      </c>
      <c r="O1590" s="6"/>
    </row>
    <row r="1591" spans="1:15" x14ac:dyDescent="0.45">
      <c r="A1591" s="6" t="s">
        <v>8344</v>
      </c>
      <c r="B1591" s="6" t="s">
        <v>8224</v>
      </c>
      <c r="C1591" s="6" t="str">
        <f>VLOOKUP($B1591,'Supplimental Sources'!$I$7:$K$27,2,0)</f>
        <v>United States</v>
      </c>
      <c r="D1591" s="6" t="str">
        <f>VLOOKUP($B1591,'Supplimental Sources'!$I$7:$K$27,3,0)</f>
        <v>United States</v>
      </c>
      <c r="E1591" s="6" t="s">
        <v>8383</v>
      </c>
      <c r="F1591" s="6" t="s">
        <v>8369</v>
      </c>
      <c r="G1591" s="6">
        <v>1577</v>
      </c>
      <c r="H1591" s="29">
        <v>10000</v>
      </c>
      <c r="I1591" s="29">
        <v>55</v>
      </c>
      <c r="J1591" s="28">
        <v>60</v>
      </c>
      <c r="K1591" s="6">
        <v>2</v>
      </c>
      <c r="M1591" s="6"/>
      <c r="N1591" s="6" t="str">
        <f>VLOOKUP($G1591,Data!$A:$F,6,0)</f>
        <v>canceled</v>
      </c>
      <c r="O1591" s="6"/>
    </row>
    <row r="1592" spans="1:15" x14ac:dyDescent="0.45">
      <c r="A1592" s="6" t="s">
        <v>8344</v>
      </c>
      <c r="B1592" s="6" t="s">
        <v>8224</v>
      </c>
      <c r="C1592" s="6" t="str">
        <f>VLOOKUP($B1592,'Supplimental Sources'!$I$7:$K$27,2,0)</f>
        <v>United States</v>
      </c>
      <c r="D1592" s="6" t="str">
        <f>VLOOKUP($B1592,'Supplimental Sources'!$I$7:$K$27,3,0)</f>
        <v>United States</v>
      </c>
      <c r="E1592" s="6" t="s">
        <v>8375</v>
      </c>
      <c r="F1592" s="6" t="s">
        <v>8371</v>
      </c>
      <c r="G1592" s="6">
        <v>1578</v>
      </c>
      <c r="H1592" s="29">
        <v>1897</v>
      </c>
      <c r="I1592" s="29">
        <v>205</v>
      </c>
      <c r="J1592" s="28">
        <v>24.017465277778683</v>
      </c>
      <c r="K1592" s="6">
        <v>4</v>
      </c>
      <c r="M1592" s="6"/>
      <c r="N1592" s="6" t="str">
        <f>VLOOKUP($G1592,Data!$A:$F,6,0)</f>
        <v>canceled</v>
      </c>
      <c r="O1592" s="6"/>
    </row>
    <row r="1593" spans="1:15" x14ac:dyDescent="0.45">
      <c r="A1593" s="6" t="s">
        <v>8344</v>
      </c>
      <c r="B1593" s="6" t="s">
        <v>8224</v>
      </c>
      <c r="C1593" s="6" t="str">
        <f>VLOOKUP($B1593,'Supplimental Sources'!$I$7:$K$27,2,0)</f>
        <v>United States</v>
      </c>
      <c r="D1593" s="6" t="str">
        <f>VLOOKUP($B1593,'Supplimental Sources'!$I$7:$K$27,3,0)</f>
        <v>United States</v>
      </c>
      <c r="E1593" s="6" t="s">
        <v>8384</v>
      </c>
      <c r="F1593" s="6" t="s">
        <v>8370</v>
      </c>
      <c r="G1593" s="6">
        <v>1579</v>
      </c>
      <c r="H1593" s="29">
        <v>3333</v>
      </c>
      <c r="I1593" s="29">
        <v>28</v>
      </c>
      <c r="J1593" s="28">
        <v>33</v>
      </c>
      <c r="K1593" s="6">
        <v>2</v>
      </c>
      <c r="M1593" s="6"/>
      <c r="N1593" s="6" t="str">
        <f>VLOOKUP($G1593,Data!$A:$F,6,0)</f>
        <v>canceled</v>
      </c>
      <c r="O1593" s="6"/>
    </row>
    <row r="1594" spans="1:15" x14ac:dyDescent="0.45">
      <c r="A1594" s="6" t="s">
        <v>8344</v>
      </c>
      <c r="B1594" s="6" t="s">
        <v>8224</v>
      </c>
      <c r="C1594" s="6" t="str">
        <f>VLOOKUP($B1594,'Supplimental Sources'!$I$7:$K$27,2,0)</f>
        <v>United States</v>
      </c>
      <c r="D1594" s="6" t="str">
        <f>VLOOKUP($B1594,'Supplimental Sources'!$I$7:$K$27,3,0)</f>
        <v>United States</v>
      </c>
      <c r="E1594" s="6" t="s">
        <v>8383</v>
      </c>
      <c r="F1594" s="6" t="s">
        <v>8378</v>
      </c>
      <c r="G1594" s="6">
        <v>1580</v>
      </c>
      <c r="H1594" s="29">
        <v>1750</v>
      </c>
      <c r="I1594" s="29">
        <v>0</v>
      </c>
      <c r="J1594" s="28">
        <v>60</v>
      </c>
      <c r="K1594" s="6">
        <v>0</v>
      </c>
      <c r="M1594" s="6"/>
      <c r="N1594" s="6" t="str">
        <f>VLOOKUP($G1594,Data!$A:$F,6,0)</f>
        <v>canceled</v>
      </c>
      <c r="O1594" s="6"/>
    </row>
    <row r="1595" spans="1:15" x14ac:dyDescent="0.45">
      <c r="A1595" s="6" t="s">
        <v>8345</v>
      </c>
      <c r="B1595" s="6" t="s">
        <v>8225</v>
      </c>
      <c r="C1595" s="6" t="str">
        <f>VLOOKUP($B1595,'Supplimental Sources'!$I$7:$K$27,2,0)</f>
        <v>United Kingdom</v>
      </c>
      <c r="D1595" s="6" t="str">
        <f>VLOOKUP($B1595,'Supplimental Sources'!$I$7:$K$27,3,0)</f>
        <v>United Kingdom</v>
      </c>
      <c r="E1595" s="6" t="s">
        <v>8386</v>
      </c>
      <c r="F1595" s="6" t="s">
        <v>8374</v>
      </c>
      <c r="G1595" s="6">
        <v>1581</v>
      </c>
      <c r="H1595" s="29">
        <v>1000</v>
      </c>
      <c r="I1595" s="29">
        <v>5</v>
      </c>
      <c r="J1595" s="28">
        <v>32</v>
      </c>
      <c r="K1595" s="6">
        <v>1</v>
      </c>
      <c r="M1595" s="6" t="str">
        <f>VLOOKUP($G1595,Data!$A:$F,6,0)</f>
        <v>failed</v>
      </c>
      <c r="N1595" s="6"/>
      <c r="O1595" s="6"/>
    </row>
    <row r="1596" spans="1:15" x14ac:dyDescent="0.45">
      <c r="A1596" s="6" t="s">
        <v>8345</v>
      </c>
      <c r="B1596" s="6" t="s">
        <v>8224</v>
      </c>
      <c r="C1596" s="6" t="str">
        <f>VLOOKUP($B1596,'Supplimental Sources'!$I$7:$K$27,2,0)</f>
        <v>United States</v>
      </c>
      <c r="D1596" s="6" t="str">
        <f>VLOOKUP($B1596,'Supplimental Sources'!$I$7:$K$27,3,0)</f>
        <v>United States</v>
      </c>
      <c r="E1596" s="6" t="s">
        <v>8386</v>
      </c>
      <c r="F1596" s="6" t="s">
        <v>8371</v>
      </c>
      <c r="G1596" s="6">
        <v>1582</v>
      </c>
      <c r="H1596" s="29">
        <v>1000</v>
      </c>
      <c r="I1596" s="29">
        <v>93</v>
      </c>
      <c r="J1596" s="28">
        <v>57.098923611112696</v>
      </c>
      <c r="K1596" s="6">
        <v>3</v>
      </c>
      <c r="M1596" s="6" t="str">
        <f>VLOOKUP($G1596,Data!$A:$F,6,0)</f>
        <v>failed</v>
      </c>
      <c r="N1596" s="6"/>
      <c r="O1596" s="6"/>
    </row>
    <row r="1597" spans="1:15" x14ac:dyDescent="0.45">
      <c r="A1597" s="6" t="s">
        <v>8345</v>
      </c>
      <c r="B1597" s="6" t="s">
        <v>8225</v>
      </c>
      <c r="C1597" s="6" t="str">
        <f>VLOOKUP($B1597,'Supplimental Sources'!$I$7:$K$27,2,0)</f>
        <v>United Kingdom</v>
      </c>
      <c r="D1597" s="6" t="str">
        <f>VLOOKUP($B1597,'Supplimental Sources'!$I$7:$K$27,3,0)</f>
        <v>United Kingdom</v>
      </c>
      <c r="E1597" s="6" t="s">
        <v>8385</v>
      </c>
      <c r="F1597" s="6" t="s">
        <v>8371</v>
      </c>
      <c r="G1597" s="6">
        <v>1583</v>
      </c>
      <c r="H1597" s="29">
        <v>20000</v>
      </c>
      <c r="I1597" s="29">
        <v>15</v>
      </c>
      <c r="J1597" s="28">
        <v>30</v>
      </c>
      <c r="K1597" s="6">
        <v>1</v>
      </c>
      <c r="M1597" s="6" t="str">
        <f>VLOOKUP($G1597,Data!$A:$F,6,0)</f>
        <v>failed</v>
      </c>
      <c r="N1597" s="6"/>
      <c r="O1597" s="6"/>
    </row>
    <row r="1598" spans="1:15" x14ac:dyDescent="0.45">
      <c r="A1598" s="6" t="s">
        <v>8345</v>
      </c>
      <c r="B1598" s="6" t="s">
        <v>8224</v>
      </c>
      <c r="C1598" s="6" t="str">
        <f>VLOOKUP($B1598,'Supplimental Sources'!$I$7:$K$27,2,0)</f>
        <v>United States</v>
      </c>
      <c r="D1598" s="6" t="str">
        <f>VLOOKUP($B1598,'Supplimental Sources'!$I$7:$K$27,3,0)</f>
        <v>United States</v>
      </c>
      <c r="E1598" s="6" t="s">
        <v>8385</v>
      </c>
      <c r="F1598" s="6" t="s">
        <v>8369</v>
      </c>
      <c r="G1598" s="6">
        <v>1584</v>
      </c>
      <c r="H1598" s="29">
        <v>1200</v>
      </c>
      <c r="I1598" s="29">
        <v>0</v>
      </c>
      <c r="J1598" s="28">
        <v>10</v>
      </c>
      <c r="K1598" s="6">
        <v>0</v>
      </c>
      <c r="M1598" s="6" t="str">
        <f>VLOOKUP($G1598,Data!$A:$F,6,0)</f>
        <v>failed</v>
      </c>
      <c r="N1598" s="6"/>
      <c r="O1598" s="6"/>
    </row>
    <row r="1599" spans="1:15" x14ac:dyDescent="0.45">
      <c r="A1599" s="6" t="s">
        <v>8345</v>
      </c>
      <c r="B1599" s="6" t="s">
        <v>8229</v>
      </c>
      <c r="C1599" s="6" t="str">
        <f>VLOOKUP($B1599,'Supplimental Sources'!$I$7:$K$27,2,0)</f>
        <v>Canada</v>
      </c>
      <c r="D1599" s="6" t="str">
        <f>VLOOKUP($B1599,'Supplimental Sources'!$I$7:$K$27,3,0)</f>
        <v>Canada</v>
      </c>
      <c r="E1599" s="6" t="s">
        <v>8387</v>
      </c>
      <c r="F1599" s="6" t="s">
        <v>8381</v>
      </c>
      <c r="G1599" s="6">
        <v>1585</v>
      </c>
      <c r="H1599" s="29">
        <v>2000</v>
      </c>
      <c r="I1599" s="29">
        <v>1580</v>
      </c>
      <c r="J1599" s="28">
        <v>21.562870370369637</v>
      </c>
      <c r="K1599" s="6">
        <v>12</v>
      </c>
      <c r="M1599" s="6" t="str">
        <f>VLOOKUP($G1599,Data!$A:$F,6,0)</f>
        <v>failed</v>
      </c>
      <c r="N1599" s="6"/>
      <c r="O1599" s="6"/>
    </row>
    <row r="1600" spans="1:15" x14ac:dyDescent="0.45">
      <c r="A1600" s="6" t="s">
        <v>8345</v>
      </c>
      <c r="B1600" s="6" t="s">
        <v>8224</v>
      </c>
      <c r="C1600" s="6" t="str">
        <f>VLOOKUP($B1600,'Supplimental Sources'!$I$7:$K$27,2,0)</f>
        <v>United States</v>
      </c>
      <c r="D1600" s="6" t="str">
        <f>VLOOKUP($B1600,'Supplimental Sources'!$I$7:$K$27,3,0)</f>
        <v>United States</v>
      </c>
      <c r="E1600" s="6" t="s">
        <v>8386</v>
      </c>
      <c r="F1600" s="6" t="s">
        <v>8378</v>
      </c>
      <c r="G1600" s="6">
        <v>1586</v>
      </c>
      <c r="H1600" s="29">
        <v>1500</v>
      </c>
      <c r="I1600" s="29">
        <v>0</v>
      </c>
      <c r="J1600" s="28">
        <v>29.958333333335759</v>
      </c>
      <c r="K1600" s="6">
        <v>0</v>
      </c>
      <c r="M1600" s="6" t="str">
        <f>VLOOKUP($G1600,Data!$A:$F,6,0)</f>
        <v>failed</v>
      </c>
      <c r="N1600" s="6"/>
      <c r="O1600" s="6"/>
    </row>
    <row r="1601" spans="1:15" x14ac:dyDescent="0.45">
      <c r="A1601" s="6" t="s">
        <v>8345</v>
      </c>
      <c r="B1601" s="6" t="s">
        <v>8224</v>
      </c>
      <c r="C1601" s="6" t="str">
        <f>VLOOKUP($B1601,'Supplimental Sources'!$I$7:$K$27,2,0)</f>
        <v>United States</v>
      </c>
      <c r="D1601" s="6" t="str">
        <f>VLOOKUP($B1601,'Supplimental Sources'!$I$7:$K$27,3,0)</f>
        <v>United States</v>
      </c>
      <c r="E1601" s="6" t="s">
        <v>8385</v>
      </c>
      <c r="F1601" s="6" t="s">
        <v>8374</v>
      </c>
      <c r="G1601" s="6">
        <v>1587</v>
      </c>
      <c r="H1601" s="29">
        <v>7500</v>
      </c>
      <c r="I1601" s="29">
        <v>1</v>
      </c>
      <c r="J1601" s="28">
        <v>30</v>
      </c>
      <c r="K1601" s="6">
        <v>1</v>
      </c>
      <c r="M1601" s="6" t="str">
        <f>VLOOKUP($G1601,Data!$A:$F,6,0)</f>
        <v>failed</v>
      </c>
      <c r="N1601" s="6"/>
      <c r="O1601" s="6"/>
    </row>
    <row r="1602" spans="1:15" x14ac:dyDescent="0.45">
      <c r="A1602" s="6" t="s">
        <v>8345</v>
      </c>
      <c r="B1602" s="6" t="s">
        <v>8224</v>
      </c>
      <c r="C1602" s="6" t="str">
        <f>VLOOKUP($B1602,'Supplimental Sources'!$I$7:$K$27,2,0)</f>
        <v>United States</v>
      </c>
      <c r="D1602" s="6" t="str">
        <f>VLOOKUP($B1602,'Supplimental Sources'!$I$7:$K$27,3,0)</f>
        <v>United States</v>
      </c>
      <c r="E1602" s="6" t="s">
        <v>8386</v>
      </c>
      <c r="F1602" s="6" t="s">
        <v>8376</v>
      </c>
      <c r="G1602" s="6">
        <v>1588</v>
      </c>
      <c r="H1602" s="29">
        <v>516</v>
      </c>
      <c r="I1602" s="29">
        <v>0</v>
      </c>
      <c r="J1602" s="28">
        <v>30.591678240736655</v>
      </c>
      <c r="K1602" s="6">
        <v>0</v>
      </c>
      <c r="M1602" s="6" t="str">
        <f>VLOOKUP($G1602,Data!$A:$F,6,0)</f>
        <v>failed</v>
      </c>
      <c r="N1602" s="6"/>
      <c r="O1602" s="6"/>
    </row>
    <row r="1603" spans="1:15" x14ac:dyDescent="0.45">
      <c r="A1603" s="6" t="s">
        <v>8345</v>
      </c>
      <c r="B1603" s="6" t="s">
        <v>8224</v>
      </c>
      <c r="C1603" s="6" t="str">
        <f>VLOOKUP($B1603,'Supplimental Sources'!$I$7:$K$27,2,0)</f>
        <v>United States</v>
      </c>
      <c r="D1603" s="6" t="str">
        <f>VLOOKUP($B1603,'Supplimental Sources'!$I$7:$K$27,3,0)</f>
        <v>United States</v>
      </c>
      <c r="E1603" s="6" t="s">
        <v>8386</v>
      </c>
      <c r="F1603" s="6" t="s">
        <v>8372</v>
      </c>
      <c r="G1603" s="6">
        <v>1589</v>
      </c>
      <c r="H1603" s="29">
        <v>1200</v>
      </c>
      <c r="I1603" s="29">
        <v>0</v>
      </c>
      <c r="J1603" s="28">
        <v>30</v>
      </c>
      <c r="K1603" s="6">
        <v>0</v>
      </c>
      <c r="M1603" s="6" t="str">
        <f>VLOOKUP($G1603,Data!$A:$F,6,0)</f>
        <v>failed</v>
      </c>
      <c r="N1603" s="6"/>
      <c r="O1603" s="6"/>
    </row>
    <row r="1604" spans="1:15" x14ac:dyDescent="0.45">
      <c r="A1604" s="6" t="s">
        <v>8345</v>
      </c>
      <c r="B1604" s="6" t="s">
        <v>8237</v>
      </c>
      <c r="C1604" s="6" t="str">
        <f>VLOOKUP($B1604,'Supplimental Sources'!$I$7:$K$27,2,0)</f>
        <v>Italy</v>
      </c>
      <c r="D1604" s="6" t="str">
        <f>VLOOKUP($B1604,'Supplimental Sources'!$I$7:$K$27,3,0)</f>
        <v>European Union</v>
      </c>
      <c r="E1604" s="6" t="s">
        <v>8386</v>
      </c>
      <c r="F1604" s="6" t="s">
        <v>8371</v>
      </c>
      <c r="G1604" s="6">
        <v>1590</v>
      </c>
      <c r="H1604" s="29">
        <v>60000</v>
      </c>
      <c r="I1604" s="29">
        <v>1020</v>
      </c>
      <c r="J1604" s="28">
        <v>30</v>
      </c>
      <c r="K1604" s="6">
        <v>2</v>
      </c>
      <c r="M1604" s="6" t="str">
        <f>VLOOKUP($G1604,Data!$A:$F,6,0)</f>
        <v>failed</v>
      </c>
      <c r="N1604" s="6"/>
      <c r="O1604" s="6"/>
    </row>
    <row r="1605" spans="1:15" x14ac:dyDescent="0.45">
      <c r="A1605" s="6" t="s">
        <v>8345</v>
      </c>
      <c r="B1605" s="6" t="s">
        <v>8225</v>
      </c>
      <c r="C1605" s="6" t="str">
        <f>VLOOKUP($B1605,'Supplimental Sources'!$I$7:$K$27,2,0)</f>
        <v>United Kingdom</v>
      </c>
      <c r="D1605" s="6" t="str">
        <f>VLOOKUP($B1605,'Supplimental Sources'!$I$7:$K$27,3,0)</f>
        <v>United Kingdom</v>
      </c>
      <c r="E1605" s="6" t="s">
        <v>8387</v>
      </c>
      <c r="F1605" s="6" t="s">
        <v>8378</v>
      </c>
      <c r="G1605" s="6">
        <v>1591</v>
      </c>
      <c r="H1605" s="29">
        <v>14000</v>
      </c>
      <c r="I1605" s="29">
        <v>4092</v>
      </c>
      <c r="J1605" s="28">
        <v>29.958333333343035</v>
      </c>
      <c r="K1605" s="6">
        <v>92</v>
      </c>
      <c r="M1605" s="6" t="str">
        <f>VLOOKUP($G1605,Data!$A:$F,6,0)</f>
        <v>failed</v>
      </c>
      <c r="N1605" s="6"/>
      <c r="O1605" s="6"/>
    </row>
    <row r="1606" spans="1:15" x14ac:dyDescent="0.45">
      <c r="A1606" s="6" t="s">
        <v>8345</v>
      </c>
      <c r="B1606" s="6" t="s">
        <v>8224</v>
      </c>
      <c r="C1606" s="6" t="str">
        <f>VLOOKUP($B1606,'Supplimental Sources'!$I$7:$K$27,2,0)</f>
        <v>United States</v>
      </c>
      <c r="D1606" s="6" t="str">
        <f>VLOOKUP($B1606,'Supplimental Sources'!$I$7:$K$27,3,0)</f>
        <v>United States</v>
      </c>
      <c r="E1606" s="6" t="s">
        <v>8386</v>
      </c>
      <c r="F1606" s="6" t="s">
        <v>8377</v>
      </c>
      <c r="G1606" s="6">
        <v>1592</v>
      </c>
      <c r="H1606" s="29">
        <v>25</v>
      </c>
      <c r="I1606" s="29">
        <v>0</v>
      </c>
      <c r="J1606" s="28">
        <v>44.958333333328483</v>
      </c>
      <c r="K1606" s="6">
        <v>0</v>
      </c>
      <c r="M1606" s="6" t="str">
        <f>VLOOKUP($G1606,Data!$A:$F,6,0)</f>
        <v>failed</v>
      </c>
      <c r="N1606" s="6"/>
      <c r="O1606" s="6"/>
    </row>
    <row r="1607" spans="1:15" x14ac:dyDescent="0.45">
      <c r="A1607" s="6" t="s">
        <v>8345</v>
      </c>
      <c r="B1607" s="6" t="s">
        <v>8224</v>
      </c>
      <c r="C1607" s="6" t="str">
        <f>VLOOKUP($B1607,'Supplimental Sources'!$I$7:$K$27,2,0)</f>
        <v>United States</v>
      </c>
      <c r="D1607" s="6" t="str">
        <f>VLOOKUP($B1607,'Supplimental Sources'!$I$7:$K$27,3,0)</f>
        <v>United States</v>
      </c>
      <c r="E1607" s="6" t="s">
        <v>8386</v>
      </c>
      <c r="F1607" s="6" t="s">
        <v>8376</v>
      </c>
      <c r="G1607" s="6">
        <v>1593</v>
      </c>
      <c r="H1607" s="29">
        <v>22000</v>
      </c>
      <c r="I1607" s="29">
        <v>3</v>
      </c>
      <c r="J1607" s="28">
        <v>30</v>
      </c>
      <c r="K1607" s="6">
        <v>3</v>
      </c>
      <c r="M1607" s="6" t="str">
        <f>VLOOKUP($G1607,Data!$A:$F,6,0)</f>
        <v>failed</v>
      </c>
      <c r="N1607" s="6"/>
      <c r="O1607" s="6"/>
    </row>
    <row r="1608" spans="1:15" x14ac:dyDescent="0.45">
      <c r="A1608" s="6" t="s">
        <v>8345</v>
      </c>
      <c r="B1608" s="6" t="s">
        <v>8224</v>
      </c>
      <c r="C1608" s="6" t="str">
        <f>VLOOKUP($B1608,'Supplimental Sources'!$I$7:$K$27,2,0)</f>
        <v>United States</v>
      </c>
      <c r="D1608" s="6" t="str">
        <f>VLOOKUP($B1608,'Supplimental Sources'!$I$7:$K$27,3,0)</f>
        <v>United States</v>
      </c>
      <c r="E1608" s="6" t="s">
        <v>8387</v>
      </c>
      <c r="F1608" s="6" t="s">
        <v>8378</v>
      </c>
      <c r="G1608" s="6">
        <v>1594</v>
      </c>
      <c r="H1608" s="29">
        <v>1000</v>
      </c>
      <c r="I1608" s="29">
        <v>205</v>
      </c>
      <c r="J1608" s="28">
        <v>59.968495370376331</v>
      </c>
      <c r="K1608" s="6">
        <v>10</v>
      </c>
      <c r="M1608" s="6" t="str">
        <f>VLOOKUP($G1608,Data!$A:$F,6,0)</f>
        <v>failed</v>
      </c>
      <c r="N1608" s="6"/>
      <c r="O1608" s="6"/>
    </row>
    <row r="1609" spans="1:15" x14ac:dyDescent="0.45">
      <c r="A1609" s="6" t="s">
        <v>8345</v>
      </c>
      <c r="B1609" s="6" t="s">
        <v>8224</v>
      </c>
      <c r="C1609" s="6" t="str">
        <f>VLOOKUP($B1609,'Supplimental Sources'!$I$7:$K$27,2,0)</f>
        <v>United States</v>
      </c>
      <c r="D1609" s="6" t="str">
        <f>VLOOKUP($B1609,'Supplimental Sources'!$I$7:$K$27,3,0)</f>
        <v>United States</v>
      </c>
      <c r="E1609" s="6" t="s">
        <v>8385</v>
      </c>
      <c r="F1609" s="6" t="s">
        <v>8369</v>
      </c>
      <c r="G1609" s="6">
        <v>1595</v>
      </c>
      <c r="H1609" s="29">
        <v>100000</v>
      </c>
      <c r="I1609" s="29">
        <v>280</v>
      </c>
      <c r="J1609" s="28">
        <v>28.792268518511264</v>
      </c>
      <c r="K1609" s="6">
        <v>7</v>
      </c>
      <c r="M1609" s="6" t="str">
        <f>VLOOKUP($G1609,Data!$A:$F,6,0)</f>
        <v>failed</v>
      </c>
      <c r="N1609" s="6"/>
      <c r="O1609" s="6"/>
    </row>
    <row r="1610" spans="1:15" x14ac:dyDescent="0.45">
      <c r="A1610" s="6" t="s">
        <v>8345</v>
      </c>
      <c r="B1610" s="6" t="s">
        <v>8225</v>
      </c>
      <c r="C1610" s="6" t="str">
        <f>VLOOKUP($B1610,'Supplimental Sources'!$I$7:$K$27,2,0)</f>
        <v>United Kingdom</v>
      </c>
      <c r="D1610" s="6" t="str">
        <f>VLOOKUP($B1610,'Supplimental Sources'!$I$7:$K$27,3,0)</f>
        <v>United Kingdom</v>
      </c>
      <c r="E1610" s="6" t="s">
        <v>8385</v>
      </c>
      <c r="F1610" s="6" t="s">
        <v>8373</v>
      </c>
      <c r="G1610" s="6">
        <v>1596</v>
      </c>
      <c r="H1610" s="29">
        <v>3250</v>
      </c>
      <c r="I1610" s="29">
        <v>75</v>
      </c>
      <c r="J1610" s="28">
        <v>45.041666666664241</v>
      </c>
      <c r="K1610" s="6">
        <v>3</v>
      </c>
      <c r="M1610" s="6" t="str">
        <f>VLOOKUP($G1610,Data!$A:$F,6,0)</f>
        <v>failed</v>
      </c>
      <c r="N1610" s="6"/>
      <c r="O1610" s="6"/>
    </row>
    <row r="1611" spans="1:15" x14ac:dyDescent="0.45">
      <c r="A1611" s="6" t="s">
        <v>8345</v>
      </c>
      <c r="B1611" s="6" t="s">
        <v>8224</v>
      </c>
      <c r="C1611" s="6" t="str">
        <f>VLOOKUP($B1611,'Supplimental Sources'!$I$7:$K$27,2,0)</f>
        <v>United States</v>
      </c>
      <c r="D1611" s="6" t="str">
        <f>VLOOKUP($B1611,'Supplimental Sources'!$I$7:$K$27,3,0)</f>
        <v>United States</v>
      </c>
      <c r="E1611" s="6" t="s">
        <v>8387</v>
      </c>
      <c r="F1611" s="6" t="s">
        <v>8371</v>
      </c>
      <c r="G1611" s="6">
        <v>1597</v>
      </c>
      <c r="H1611" s="29">
        <v>15000</v>
      </c>
      <c r="I1611" s="29">
        <v>0</v>
      </c>
      <c r="J1611" s="28">
        <v>30</v>
      </c>
      <c r="K1611" s="6">
        <v>0</v>
      </c>
      <c r="M1611" s="6" t="str">
        <f>VLOOKUP($G1611,Data!$A:$F,6,0)</f>
        <v>failed</v>
      </c>
      <c r="N1611" s="6"/>
      <c r="O1611" s="6"/>
    </row>
    <row r="1612" spans="1:15" x14ac:dyDescent="0.45">
      <c r="A1612" s="6" t="s">
        <v>8345</v>
      </c>
      <c r="B1612" s="6" t="s">
        <v>8224</v>
      </c>
      <c r="C1612" s="6" t="str">
        <f>VLOOKUP($B1612,'Supplimental Sources'!$I$7:$K$27,2,0)</f>
        <v>United States</v>
      </c>
      <c r="D1612" s="6" t="str">
        <f>VLOOKUP($B1612,'Supplimental Sources'!$I$7:$K$27,3,0)</f>
        <v>United States</v>
      </c>
      <c r="E1612" s="6" t="s">
        <v>8386</v>
      </c>
      <c r="F1612" s="6" t="s">
        <v>8369</v>
      </c>
      <c r="G1612" s="6">
        <v>1598</v>
      </c>
      <c r="H1612" s="29">
        <v>800</v>
      </c>
      <c r="I1612" s="29">
        <v>1</v>
      </c>
      <c r="J1612" s="28">
        <v>60</v>
      </c>
      <c r="K1612" s="6">
        <v>1</v>
      </c>
      <c r="M1612" s="6" t="str">
        <f>VLOOKUP($G1612,Data!$A:$F,6,0)</f>
        <v>failed</v>
      </c>
      <c r="N1612" s="6"/>
      <c r="O1612" s="6"/>
    </row>
    <row r="1613" spans="1:15" x14ac:dyDescent="0.45">
      <c r="A1613" s="6" t="s">
        <v>8345</v>
      </c>
      <c r="B1613" s="6" t="s">
        <v>8225</v>
      </c>
      <c r="C1613" s="6" t="str">
        <f>VLOOKUP($B1613,'Supplimental Sources'!$I$7:$K$27,2,0)</f>
        <v>United Kingdom</v>
      </c>
      <c r="D1613" s="6" t="str">
        <f>VLOOKUP($B1613,'Supplimental Sources'!$I$7:$K$27,3,0)</f>
        <v>United Kingdom</v>
      </c>
      <c r="E1613" s="6" t="s">
        <v>8387</v>
      </c>
      <c r="F1613" s="6" t="s">
        <v>8378</v>
      </c>
      <c r="G1613" s="6">
        <v>1599</v>
      </c>
      <c r="H1613" s="29">
        <v>500</v>
      </c>
      <c r="I1613" s="29">
        <v>0</v>
      </c>
      <c r="J1613" s="28">
        <v>29.958333333343035</v>
      </c>
      <c r="K1613" s="6">
        <v>0</v>
      </c>
      <c r="M1613" s="6" t="str">
        <f>VLOOKUP($G1613,Data!$A:$F,6,0)</f>
        <v>failed</v>
      </c>
      <c r="N1613" s="6"/>
      <c r="O1613" s="6"/>
    </row>
    <row r="1614" spans="1:15" x14ac:dyDescent="0.45">
      <c r="A1614" s="6" t="s">
        <v>8345</v>
      </c>
      <c r="B1614" s="6" t="s">
        <v>8224</v>
      </c>
      <c r="C1614" s="6" t="str">
        <f>VLOOKUP($B1614,'Supplimental Sources'!$I$7:$K$27,2,0)</f>
        <v>United States</v>
      </c>
      <c r="D1614" s="6" t="str">
        <f>VLOOKUP($B1614,'Supplimental Sources'!$I$7:$K$27,3,0)</f>
        <v>United States</v>
      </c>
      <c r="E1614" s="6" t="s">
        <v>8385</v>
      </c>
      <c r="F1614" s="6" t="s">
        <v>8369</v>
      </c>
      <c r="G1614" s="6">
        <v>1600</v>
      </c>
      <c r="H1614" s="29">
        <v>5000</v>
      </c>
      <c r="I1614" s="29">
        <v>367</v>
      </c>
      <c r="J1614" s="28">
        <v>44.158657407409919</v>
      </c>
      <c r="K1614" s="6">
        <v>9</v>
      </c>
      <c r="M1614" s="6" t="str">
        <f>VLOOKUP($G1614,Data!$A:$F,6,0)</f>
        <v>failed</v>
      </c>
      <c r="N1614" s="6"/>
      <c r="O1614" s="6"/>
    </row>
    <row r="1615" spans="1:15" x14ac:dyDescent="0.45">
      <c r="A1615" s="6" t="s">
        <v>8326</v>
      </c>
      <c r="B1615" s="6" t="s">
        <v>8224</v>
      </c>
      <c r="C1615" s="6" t="str">
        <f>VLOOKUP($B1615,'Supplimental Sources'!$I$7:$K$27,2,0)</f>
        <v>United States</v>
      </c>
      <c r="D1615" s="6" t="str">
        <f>VLOOKUP($B1615,'Supplimental Sources'!$I$7:$K$27,3,0)</f>
        <v>United States</v>
      </c>
      <c r="E1615" s="6" t="s">
        <v>8382</v>
      </c>
      <c r="F1615" s="6" t="s">
        <v>8379</v>
      </c>
      <c r="G1615" s="6">
        <v>1601</v>
      </c>
      <c r="H1615" s="29">
        <v>2500</v>
      </c>
      <c r="I1615" s="29">
        <v>2706.23</v>
      </c>
      <c r="J1615" s="28">
        <v>30</v>
      </c>
      <c r="K1615" s="6">
        <v>56</v>
      </c>
      <c r="L1615" s="6" t="str">
        <f>VLOOKUP($G1615,Data!$A:$F,6,0)</f>
        <v>successful</v>
      </c>
      <c r="M1615" s="6"/>
      <c r="N1615" s="6"/>
      <c r="O1615" s="6"/>
    </row>
    <row r="1616" spans="1:15" x14ac:dyDescent="0.45">
      <c r="A1616" s="6" t="s">
        <v>8326</v>
      </c>
      <c r="B1616" s="6" t="s">
        <v>8224</v>
      </c>
      <c r="C1616" s="6" t="str">
        <f>VLOOKUP($B1616,'Supplimental Sources'!$I$7:$K$27,2,0)</f>
        <v>United States</v>
      </c>
      <c r="D1616" s="6" t="str">
        <f>VLOOKUP($B1616,'Supplimental Sources'!$I$7:$K$27,3,0)</f>
        <v>United States</v>
      </c>
      <c r="E1616" s="6" t="s">
        <v>8382</v>
      </c>
      <c r="F1616" s="6" t="s">
        <v>8372</v>
      </c>
      <c r="G1616" s="6">
        <v>1602</v>
      </c>
      <c r="H1616" s="29">
        <v>1500</v>
      </c>
      <c r="I1616" s="29">
        <v>1502.5</v>
      </c>
      <c r="J1616" s="28">
        <v>42.660682870373421</v>
      </c>
      <c r="K1616" s="6">
        <v>32</v>
      </c>
      <c r="L1616" s="6" t="str">
        <f>VLOOKUP($G1616,Data!$A:$F,6,0)</f>
        <v>successful</v>
      </c>
      <c r="M1616" s="6"/>
      <c r="N1616" s="6"/>
      <c r="O1616" s="6"/>
    </row>
    <row r="1617" spans="1:15" x14ac:dyDescent="0.45">
      <c r="A1617" s="6" t="s">
        <v>8326</v>
      </c>
      <c r="B1617" s="6" t="s">
        <v>8224</v>
      </c>
      <c r="C1617" s="6" t="str">
        <f>VLOOKUP($B1617,'Supplimental Sources'!$I$7:$K$27,2,0)</f>
        <v>United States</v>
      </c>
      <c r="D1617" s="6" t="str">
        <f>VLOOKUP($B1617,'Supplimental Sources'!$I$7:$K$27,3,0)</f>
        <v>United States</v>
      </c>
      <c r="E1617" s="6" t="s">
        <v>8382</v>
      </c>
      <c r="F1617" s="6" t="s">
        <v>8374</v>
      </c>
      <c r="G1617" s="6">
        <v>1603</v>
      </c>
      <c r="H1617" s="29">
        <v>2000</v>
      </c>
      <c r="I1617" s="29">
        <v>2000.66</v>
      </c>
      <c r="J1617" s="28">
        <v>60</v>
      </c>
      <c r="K1617" s="6">
        <v>30</v>
      </c>
      <c r="L1617" s="6" t="str">
        <f>VLOOKUP($G1617,Data!$A:$F,6,0)</f>
        <v>successful</v>
      </c>
      <c r="M1617" s="6"/>
      <c r="N1617" s="6"/>
      <c r="O1617" s="6"/>
    </row>
    <row r="1618" spans="1:15" x14ac:dyDescent="0.45">
      <c r="A1618" s="6" t="s">
        <v>8326</v>
      </c>
      <c r="B1618" s="6" t="s">
        <v>8224</v>
      </c>
      <c r="C1618" s="6" t="str">
        <f>VLOOKUP($B1618,'Supplimental Sources'!$I$7:$K$27,2,0)</f>
        <v>United States</v>
      </c>
      <c r="D1618" s="6" t="str">
        <f>VLOOKUP($B1618,'Supplimental Sources'!$I$7:$K$27,3,0)</f>
        <v>United States</v>
      </c>
      <c r="E1618" s="6" t="s">
        <v>8383</v>
      </c>
      <c r="F1618" s="6" t="s">
        <v>8377</v>
      </c>
      <c r="G1618" s="6">
        <v>1604</v>
      </c>
      <c r="H1618" s="29">
        <v>2800</v>
      </c>
      <c r="I1618" s="29">
        <v>3419</v>
      </c>
      <c r="J1618" s="28">
        <v>39.958333333335759</v>
      </c>
      <c r="K1618" s="6">
        <v>70</v>
      </c>
      <c r="L1618" s="6" t="str">
        <f>VLOOKUP($G1618,Data!$A:$F,6,0)</f>
        <v>successful</v>
      </c>
      <c r="M1618" s="6"/>
      <c r="N1618" s="6"/>
      <c r="O1618" s="6"/>
    </row>
    <row r="1619" spans="1:15" x14ac:dyDescent="0.45">
      <c r="A1619" s="6" t="s">
        <v>8326</v>
      </c>
      <c r="B1619" s="6" t="s">
        <v>8224</v>
      </c>
      <c r="C1619" s="6" t="str">
        <f>VLOOKUP($B1619,'Supplimental Sources'!$I$7:$K$27,2,0)</f>
        <v>United States</v>
      </c>
      <c r="D1619" s="6" t="str">
        <f>VLOOKUP($B1619,'Supplimental Sources'!$I$7:$K$27,3,0)</f>
        <v>United States</v>
      </c>
      <c r="E1619" s="6" t="s">
        <v>8382</v>
      </c>
      <c r="F1619" s="6" t="s">
        <v>8370</v>
      </c>
      <c r="G1619" s="6">
        <v>1605</v>
      </c>
      <c r="H1619" s="29">
        <v>6000</v>
      </c>
      <c r="I1619" s="29">
        <v>6041.6</v>
      </c>
      <c r="J1619" s="28">
        <v>9.2787847222207347</v>
      </c>
      <c r="K1619" s="6">
        <v>44</v>
      </c>
      <c r="L1619" s="6" t="str">
        <f>VLOOKUP($G1619,Data!$A:$F,6,0)</f>
        <v>successful</v>
      </c>
      <c r="M1619" s="6"/>
      <c r="N1619" s="6"/>
      <c r="O1619" s="6"/>
    </row>
    <row r="1620" spans="1:15" x14ac:dyDescent="0.45">
      <c r="A1620" s="6" t="s">
        <v>8326</v>
      </c>
      <c r="B1620" s="6" t="s">
        <v>8224</v>
      </c>
      <c r="C1620" s="6" t="str">
        <f>VLOOKUP($B1620,'Supplimental Sources'!$I$7:$K$27,2,0)</f>
        <v>United States</v>
      </c>
      <c r="D1620" s="6" t="str">
        <f>VLOOKUP($B1620,'Supplimental Sources'!$I$7:$K$27,3,0)</f>
        <v>United States</v>
      </c>
      <c r="E1620" s="6" t="s">
        <v>8375</v>
      </c>
      <c r="F1620" s="6" t="s">
        <v>8381</v>
      </c>
      <c r="G1620" s="6">
        <v>1606</v>
      </c>
      <c r="H1620" s="29">
        <v>8000</v>
      </c>
      <c r="I1620" s="29">
        <v>8080.33</v>
      </c>
      <c r="J1620" s="28">
        <v>89.958333333335759</v>
      </c>
      <c r="K1620" s="6">
        <v>92</v>
      </c>
      <c r="L1620" s="6" t="str">
        <f>VLOOKUP($G1620,Data!$A:$F,6,0)</f>
        <v>successful</v>
      </c>
      <c r="M1620" s="6"/>
      <c r="N1620" s="6"/>
      <c r="O1620" s="6"/>
    </row>
    <row r="1621" spans="1:15" x14ac:dyDescent="0.45">
      <c r="A1621" s="6" t="s">
        <v>8326</v>
      </c>
      <c r="B1621" s="6" t="s">
        <v>8224</v>
      </c>
      <c r="C1621" s="6" t="str">
        <f>VLOOKUP($B1621,'Supplimental Sources'!$I$7:$K$27,2,0)</f>
        <v>United States</v>
      </c>
      <c r="D1621" s="6" t="str">
        <f>VLOOKUP($B1621,'Supplimental Sources'!$I$7:$K$27,3,0)</f>
        <v>United States</v>
      </c>
      <c r="E1621" s="6" t="s">
        <v>8383</v>
      </c>
      <c r="F1621" s="6" t="s">
        <v>8369</v>
      </c>
      <c r="G1621" s="6">
        <v>1607</v>
      </c>
      <c r="H1621" s="29">
        <v>10000</v>
      </c>
      <c r="I1621" s="29">
        <v>14511</v>
      </c>
      <c r="J1621" s="28">
        <v>21</v>
      </c>
      <c r="K1621" s="6">
        <v>205</v>
      </c>
      <c r="L1621" s="6" t="str">
        <f>VLOOKUP($G1621,Data!$A:$F,6,0)</f>
        <v>successful</v>
      </c>
      <c r="M1621" s="6"/>
      <c r="N1621" s="6"/>
      <c r="O1621" s="6"/>
    </row>
    <row r="1622" spans="1:15" x14ac:dyDescent="0.45">
      <c r="A1622" s="6" t="s">
        <v>8326</v>
      </c>
      <c r="B1622" s="6" t="s">
        <v>8224</v>
      </c>
      <c r="C1622" s="6" t="str">
        <f>VLOOKUP($B1622,'Supplimental Sources'!$I$7:$K$27,2,0)</f>
        <v>United States</v>
      </c>
      <c r="D1622" s="6" t="str">
        <f>VLOOKUP($B1622,'Supplimental Sources'!$I$7:$K$27,3,0)</f>
        <v>United States</v>
      </c>
      <c r="E1622" s="6" t="s">
        <v>8384</v>
      </c>
      <c r="F1622" s="6" t="s">
        <v>8374</v>
      </c>
      <c r="G1622" s="6">
        <v>1608</v>
      </c>
      <c r="H1622" s="29">
        <v>1200</v>
      </c>
      <c r="I1622" s="29">
        <v>1215</v>
      </c>
      <c r="J1622" s="28">
        <v>32.395532407404971</v>
      </c>
      <c r="K1622" s="6">
        <v>23</v>
      </c>
      <c r="L1622" s="6" t="str">
        <f>VLOOKUP($G1622,Data!$A:$F,6,0)</f>
        <v>successful</v>
      </c>
      <c r="M1622" s="6"/>
      <c r="N1622" s="6"/>
      <c r="O1622" s="6"/>
    </row>
    <row r="1623" spans="1:15" x14ac:dyDescent="0.45">
      <c r="A1623" s="6" t="s">
        <v>8326</v>
      </c>
      <c r="B1623" s="6" t="s">
        <v>8224</v>
      </c>
      <c r="C1623" s="6" t="str">
        <f>VLOOKUP($B1623,'Supplimental Sources'!$I$7:$K$27,2,0)</f>
        <v>United States</v>
      </c>
      <c r="D1623" s="6" t="str">
        <f>VLOOKUP($B1623,'Supplimental Sources'!$I$7:$K$27,3,0)</f>
        <v>United States</v>
      </c>
      <c r="E1623" s="6" t="s">
        <v>8382</v>
      </c>
      <c r="F1623" s="6" t="s">
        <v>8372</v>
      </c>
      <c r="G1623" s="6">
        <v>1609</v>
      </c>
      <c r="H1623" s="29">
        <v>1500</v>
      </c>
      <c r="I1623" s="29">
        <v>1775</v>
      </c>
      <c r="J1623" s="28">
        <v>53.332071759265091</v>
      </c>
      <c r="K1623" s="6">
        <v>4</v>
      </c>
      <c r="L1623" s="6" t="str">
        <f>VLOOKUP($G1623,Data!$A:$F,6,0)</f>
        <v>successful</v>
      </c>
      <c r="M1623" s="6"/>
      <c r="N1623" s="6"/>
      <c r="O1623" s="6"/>
    </row>
    <row r="1624" spans="1:15" x14ac:dyDescent="0.45">
      <c r="A1624" s="6" t="s">
        <v>8326</v>
      </c>
      <c r="B1624" s="6" t="s">
        <v>8224</v>
      </c>
      <c r="C1624" s="6" t="str">
        <f>VLOOKUP($B1624,'Supplimental Sources'!$I$7:$K$27,2,0)</f>
        <v>United States</v>
      </c>
      <c r="D1624" s="6" t="str">
        <f>VLOOKUP($B1624,'Supplimental Sources'!$I$7:$K$27,3,0)</f>
        <v>United States</v>
      </c>
      <c r="E1624" s="6" t="s">
        <v>8383</v>
      </c>
      <c r="F1624" s="6" t="s">
        <v>8374</v>
      </c>
      <c r="G1624" s="6">
        <v>1610</v>
      </c>
      <c r="H1624" s="29">
        <v>2000</v>
      </c>
      <c r="I1624" s="29">
        <v>5437</v>
      </c>
      <c r="J1624" s="28">
        <v>30</v>
      </c>
      <c r="K1624" s="6">
        <v>112</v>
      </c>
      <c r="L1624" s="6" t="str">
        <f>VLOOKUP($G1624,Data!$A:$F,6,0)</f>
        <v>successful</v>
      </c>
      <c r="M1624" s="6"/>
      <c r="N1624" s="6"/>
      <c r="O1624" s="6"/>
    </row>
    <row r="1625" spans="1:15" x14ac:dyDescent="0.45">
      <c r="A1625" s="6" t="s">
        <v>8326</v>
      </c>
      <c r="B1625" s="6" t="s">
        <v>8224</v>
      </c>
      <c r="C1625" s="6" t="str">
        <f>VLOOKUP($B1625,'Supplimental Sources'!$I$7:$K$27,2,0)</f>
        <v>United States</v>
      </c>
      <c r="D1625" s="6" t="str">
        <f>VLOOKUP($B1625,'Supplimental Sources'!$I$7:$K$27,3,0)</f>
        <v>United States</v>
      </c>
      <c r="E1625" s="6" t="s">
        <v>8384</v>
      </c>
      <c r="F1625" s="6" t="s">
        <v>8369</v>
      </c>
      <c r="G1625" s="6">
        <v>1611</v>
      </c>
      <c r="H1625" s="29">
        <v>800</v>
      </c>
      <c r="I1625" s="29">
        <v>1001</v>
      </c>
      <c r="J1625" s="28">
        <v>21</v>
      </c>
      <c r="K1625" s="6">
        <v>27</v>
      </c>
      <c r="L1625" s="6" t="str">
        <f>VLOOKUP($G1625,Data!$A:$F,6,0)</f>
        <v>successful</v>
      </c>
      <c r="M1625" s="6"/>
      <c r="N1625" s="6"/>
      <c r="O1625" s="6"/>
    </row>
    <row r="1626" spans="1:15" x14ac:dyDescent="0.45">
      <c r="A1626" s="6" t="s">
        <v>8326</v>
      </c>
      <c r="B1626" s="6" t="s">
        <v>8224</v>
      </c>
      <c r="C1626" s="6" t="str">
        <f>VLOOKUP($B1626,'Supplimental Sources'!$I$7:$K$27,2,0)</f>
        <v>United States</v>
      </c>
      <c r="D1626" s="6" t="str">
        <f>VLOOKUP($B1626,'Supplimental Sources'!$I$7:$K$27,3,0)</f>
        <v>United States</v>
      </c>
      <c r="E1626" s="6" t="s">
        <v>8383</v>
      </c>
      <c r="F1626" s="6" t="s">
        <v>8381</v>
      </c>
      <c r="G1626" s="6">
        <v>1612</v>
      </c>
      <c r="H1626" s="29">
        <v>500</v>
      </c>
      <c r="I1626" s="29">
        <v>550</v>
      </c>
      <c r="J1626" s="28">
        <v>30</v>
      </c>
      <c r="K1626" s="6">
        <v>11</v>
      </c>
      <c r="L1626" s="6" t="str">
        <f>VLOOKUP($G1626,Data!$A:$F,6,0)</f>
        <v>successful</v>
      </c>
      <c r="M1626" s="6"/>
      <c r="N1626" s="6"/>
      <c r="O1626" s="6"/>
    </row>
    <row r="1627" spans="1:15" x14ac:dyDescent="0.45">
      <c r="A1627" s="6" t="s">
        <v>8326</v>
      </c>
      <c r="B1627" s="6" t="s">
        <v>8224</v>
      </c>
      <c r="C1627" s="6" t="str">
        <f>VLOOKUP($B1627,'Supplimental Sources'!$I$7:$K$27,2,0)</f>
        <v>United States</v>
      </c>
      <c r="D1627" s="6" t="str">
        <f>VLOOKUP($B1627,'Supplimental Sources'!$I$7:$K$27,3,0)</f>
        <v>United States</v>
      </c>
      <c r="E1627" s="6" t="s">
        <v>8383</v>
      </c>
      <c r="F1627" s="6" t="s">
        <v>8380</v>
      </c>
      <c r="G1627" s="6">
        <v>1613</v>
      </c>
      <c r="H1627" s="29">
        <v>1000</v>
      </c>
      <c r="I1627" s="29">
        <v>1015</v>
      </c>
      <c r="J1627" s="28">
        <v>30</v>
      </c>
      <c r="K1627" s="6">
        <v>26</v>
      </c>
      <c r="L1627" s="6" t="str">
        <f>VLOOKUP($G1627,Data!$A:$F,6,0)</f>
        <v>successful</v>
      </c>
      <c r="M1627" s="6"/>
      <c r="N1627" s="6"/>
      <c r="O1627" s="6"/>
    </row>
    <row r="1628" spans="1:15" x14ac:dyDescent="0.45">
      <c r="A1628" s="6" t="s">
        <v>8326</v>
      </c>
      <c r="B1628" s="6" t="s">
        <v>8224</v>
      </c>
      <c r="C1628" s="6" t="str">
        <f>VLOOKUP($B1628,'Supplimental Sources'!$I$7:$K$27,2,0)</f>
        <v>United States</v>
      </c>
      <c r="D1628" s="6" t="str">
        <f>VLOOKUP($B1628,'Supplimental Sources'!$I$7:$K$27,3,0)</f>
        <v>United States</v>
      </c>
      <c r="E1628" s="6" t="s">
        <v>8385</v>
      </c>
      <c r="F1628" s="6" t="s">
        <v>8380</v>
      </c>
      <c r="G1628" s="6">
        <v>1614</v>
      </c>
      <c r="H1628" s="29">
        <v>5000</v>
      </c>
      <c r="I1628" s="29">
        <v>5135</v>
      </c>
      <c r="J1628" s="28">
        <v>59.727210648146865</v>
      </c>
      <c r="K1628" s="6">
        <v>77</v>
      </c>
      <c r="L1628" s="6" t="str">
        <f>VLOOKUP($G1628,Data!$A:$F,6,0)</f>
        <v>successful</v>
      </c>
      <c r="M1628" s="6"/>
      <c r="N1628" s="6"/>
      <c r="O1628" s="6"/>
    </row>
    <row r="1629" spans="1:15" x14ac:dyDescent="0.45">
      <c r="A1629" s="6" t="s">
        <v>8326</v>
      </c>
      <c r="B1629" s="6" t="s">
        <v>8224</v>
      </c>
      <c r="C1629" s="6" t="str">
        <f>VLOOKUP($B1629,'Supplimental Sources'!$I$7:$K$27,2,0)</f>
        <v>United States</v>
      </c>
      <c r="D1629" s="6" t="str">
        <f>VLOOKUP($B1629,'Supplimental Sources'!$I$7:$K$27,3,0)</f>
        <v>United States</v>
      </c>
      <c r="E1629" s="6" t="s">
        <v>8382</v>
      </c>
      <c r="F1629" s="6" t="s">
        <v>8373</v>
      </c>
      <c r="G1629" s="6">
        <v>1615</v>
      </c>
      <c r="H1629" s="29">
        <v>8000</v>
      </c>
      <c r="I1629" s="29">
        <v>9130</v>
      </c>
      <c r="J1629" s="28">
        <v>45.041666666671517</v>
      </c>
      <c r="K1629" s="6">
        <v>136</v>
      </c>
      <c r="L1629" s="6" t="str">
        <f>VLOOKUP($G1629,Data!$A:$F,6,0)</f>
        <v>successful</v>
      </c>
      <c r="M1629" s="6"/>
      <c r="N1629" s="6"/>
      <c r="O1629" s="6"/>
    </row>
    <row r="1630" spans="1:15" x14ac:dyDescent="0.45">
      <c r="A1630" s="6" t="s">
        <v>8326</v>
      </c>
      <c r="B1630" s="6" t="s">
        <v>8224</v>
      </c>
      <c r="C1630" s="6" t="str">
        <f>VLOOKUP($B1630,'Supplimental Sources'!$I$7:$K$27,2,0)</f>
        <v>United States</v>
      </c>
      <c r="D1630" s="6" t="str">
        <f>VLOOKUP($B1630,'Supplimental Sources'!$I$7:$K$27,3,0)</f>
        <v>United States</v>
      </c>
      <c r="E1630" s="6" t="s">
        <v>8383</v>
      </c>
      <c r="F1630" s="6" t="s">
        <v>8373</v>
      </c>
      <c r="G1630" s="6">
        <v>1616</v>
      </c>
      <c r="H1630" s="29">
        <v>10000</v>
      </c>
      <c r="I1630" s="29">
        <v>10420</v>
      </c>
      <c r="J1630" s="28">
        <v>41.201145833329065</v>
      </c>
      <c r="K1630" s="6">
        <v>157</v>
      </c>
      <c r="L1630" s="6" t="str">
        <f>VLOOKUP($G1630,Data!$A:$F,6,0)</f>
        <v>successful</v>
      </c>
      <c r="M1630" s="6"/>
      <c r="N1630" s="6"/>
      <c r="O1630" s="6"/>
    </row>
    <row r="1631" spans="1:15" x14ac:dyDescent="0.45">
      <c r="A1631" s="6" t="s">
        <v>8326</v>
      </c>
      <c r="B1631" s="6" t="s">
        <v>8224</v>
      </c>
      <c r="C1631" s="6" t="str">
        <f>VLOOKUP($B1631,'Supplimental Sources'!$I$7:$K$27,2,0)</f>
        <v>United States</v>
      </c>
      <c r="D1631" s="6" t="str">
        <f>VLOOKUP($B1631,'Supplimental Sources'!$I$7:$K$27,3,0)</f>
        <v>United States</v>
      </c>
      <c r="E1631" s="6" t="s">
        <v>8384</v>
      </c>
      <c r="F1631" s="6" t="s">
        <v>8372</v>
      </c>
      <c r="G1631" s="6">
        <v>1617</v>
      </c>
      <c r="H1631" s="29">
        <v>7000</v>
      </c>
      <c r="I1631" s="29">
        <v>10210</v>
      </c>
      <c r="J1631" s="28">
        <v>33.127453703702486</v>
      </c>
      <c r="K1631" s="6">
        <v>158</v>
      </c>
      <c r="L1631" s="6" t="str">
        <f>VLOOKUP($G1631,Data!$A:$F,6,0)</f>
        <v>successful</v>
      </c>
      <c r="M1631" s="6"/>
      <c r="N1631" s="6"/>
      <c r="O1631" s="6"/>
    </row>
    <row r="1632" spans="1:15" x14ac:dyDescent="0.45">
      <c r="A1632" s="6" t="s">
        <v>8326</v>
      </c>
      <c r="B1632" s="6" t="s">
        <v>8224</v>
      </c>
      <c r="C1632" s="6" t="str">
        <f>VLOOKUP($B1632,'Supplimental Sources'!$I$7:$K$27,2,0)</f>
        <v>United States</v>
      </c>
      <c r="D1632" s="6" t="str">
        <f>VLOOKUP($B1632,'Supplimental Sources'!$I$7:$K$27,3,0)</f>
        <v>United States</v>
      </c>
      <c r="E1632" s="6" t="s">
        <v>8384</v>
      </c>
      <c r="F1632" s="6" t="s">
        <v>8376</v>
      </c>
      <c r="G1632" s="6">
        <v>1618</v>
      </c>
      <c r="H1632" s="29">
        <v>1500</v>
      </c>
      <c r="I1632" s="29">
        <v>1576</v>
      </c>
      <c r="J1632" s="28">
        <v>40</v>
      </c>
      <c r="K1632" s="6">
        <v>27</v>
      </c>
      <c r="L1632" s="6" t="str">
        <f>VLOOKUP($G1632,Data!$A:$F,6,0)</f>
        <v>successful</v>
      </c>
      <c r="M1632" s="6"/>
      <c r="N1632" s="6"/>
      <c r="O1632" s="6"/>
    </row>
    <row r="1633" spans="1:15" x14ac:dyDescent="0.45">
      <c r="A1633" s="6" t="s">
        <v>8326</v>
      </c>
      <c r="B1633" s="6" t="s">
        <v>8224</v>
      </c>
      <c r="C1633" s="6" t="str">
        <f>VLOOKUP($B1633,'Supplimental Sources'!$I$7:$K$27,2,0)</f>
        <v>United States</v>
      </c>
      <c r="D1633" s="6" t="str">
        <f>VLOOKUP($B1633,'Supplimental Sources'!$I$7:$K$27,3,0)</f>
        <v>United States</v>
      </c>
      <c r="E1633" s="6" t="s">
        <v>8385</v>
      </c>
      <c r="F1633" s="6" t="s">
        <v>8371</v>
      </c>
      <c r="G1633" s="6">
        <v>1619</v>
      </c>
      <c r="H1633" s="29">
        <v>1500</v>
      </c>
      <c r="I1633" s="29">
        <v>2000</v>
      </c>
      <c r="J1633" s="28">
        <v>21</v>
      </c>
      <c r="K1633" s="6">
        <v>23</v>
      </c>
      <c r="L1633" s="6" t="str">
        <f>VLOOKUP($G1633,Data!$A:$F,6,0)</f>
        <v>successful</v>
      </c>
      <c r="M1633" s="6"/>
      <c r="N1633" s="6"/>
      <c r="O1633" s="6"/>
    </row>
    <row r="1634" spans="1:15" x14ac:dyDescent="0.45">
      <c r="A1634" s="6" t="s">
        <v>8326</v>
      </c>
      <c r="B1634" s="6" t="s">
        <v>8224</v>
      </c>
      <c r="C1634" s="6" t="str">
        <f>VLOOKUP($B1634,'Supplimental Sources'!$I$7:$K$27,2,0)</f>
        <v>United States</v>
      </c>
      <c r="D1634" s="6" t="str">
        <f>VLOOKUP($B1634,'Supplimental Sources'!$I$7:$K$27,3,0)</f>
        <v>United States</v>
      </c>
      <c r="E1634" s="6" t="s">
        <v>8384</v>
      </c>
      <c r="F1634" s="6" t="s">
        <v>8377</v>
      </c>
      <c r="G1634" s="6">
        <v>1620</v>
      </c>
      <c r="H1634" s="29">
        <v>1000</v>
      </c>
      <c r="I1634" s="29">
        <v>1130</v>
      </c>
      <c r="J1634" s="28">
        <v>7</v>
      </c>
      <c r="K1634" s="6">
        <v>17</v>
      </c>
      <c r="L1634" s="6" t="str">
        <f>VLOOKUP($G1634,Data!$A:$F,6,0)</f>
        <v>successful</v>
      </c>
      <c r="M1634" s="6"/>
      <c r="N1634" s="6"/>
      <c r="O1634" s="6"/>
    </row>
    <row r="1635" spans="1:15" x14ac:dyDescent="0.45">
      <c r="A1635" s="6" t="s">
        <v>8326</v>
      </c>
      <c r="B1635" s="6" t="s">
        <v>8224</v>
      </c>
      <c r="C1635" s="6" t="str">
        <f>VLOOKUP($B1635,'Supplimental Sources'!$I$7:$K$27,2,0)</f>
        <v>United States</v>
      </c>
      <c r="D1635" s="6" t="str">
        <f>VLOOKUP($B1635,'Supplimental Sources'!$I$7:$K$27,3,0)</f>
        <v>United States</v>
      </c>
      <c r="E1635" s="6" t="s">
        <v>8383</v>
      </c>
      <c r="F1635" s="6" t="s">
        <v>8379</v>
      </c>
      <c r="G1635" s="6">
        <v>1621</v>
      </c>
      <c r="H1635" s="29">
        <v>5000</v>
      </c>
      <c r="I1635" s="29">
        <v>6060</v>
      </c>
      <c r="J1635" s="28">
        <v>53.559317129635019</v>
      </c>
      <c r="K1635" s="6">
        <v>37</v>
      </c>
      <c r="L1635" s="6" t="str">
        <f>VLOOKUP($G1635,Data!$A:$F,6,0)</f>
        <v>successful</v>
      </c>
      <c r="M1635" s="6"/>
      <c r="N1635" s="6"/>
      <c r="O1635" s="6"/>
    </row>
    <row r="1636" spans="1:15" x14ac:dyDescent="0.45">
      <c r="A1636" s="6" t="s">
        <v>8326</v>
      </c>
      <c r="B1636" s="6" t="s">
        <v>8224</v>
      </c>
      <c r="C1636" s="6" t="str">
        <f>VLOOKUP($B1636,'Supplimental Sources'!$I$7:$K$27,2,0)</f>
        <v>United States</v>
      </c>
      <c r="D1636" s="6" t="str">
        <f>VLOOKUP($B1636,'Supplimental Sources'!$I$7:$K$27,3,0)</f>
        <v>United States</v>
      </c>
      <c r="E1636" s="6" t="s">
        <v>8385</v>
      </c>
      <c r="F1636" s="6" t="s">
        <v>8374</v>
      </c>
      <c r="G1636" s="6">
        <v>1622</v>
      </c>
      <c r="H1636" s="29">
        <v>6900</v>
      </c>
      <c r="I1636" s="29">
        <v>7019</v>
      </c>
      <c r="J1636" s="28">
        <v>40.037800925922056</v>
      </c>
      <c r="K1636" s="6">
        <v>65</v>
      </c>
      <c r="L1636" s="6" t="str">
        <f>VLOOKUP($G1636,Data!$A:$F,6,0)</f>
        <v>successful</v>
      </c>
      <c r="M1636" s="6"/>
      <c r="N1636" s="6"/>
      <c r="O1636" s="6"/>
    </row>
    <row r="1637" spans="1:15" x14ac:dyDescent="0.45">
      <c r="A1637" s="6" t="s">
        <v>8326</v>
      </c>
      <c r="B1637" s="6" t="s">
        <v>8225</v>
      </c>
      <c r="C1637" s="6" t="str">
        <f>VLOOKUP($B1637,'Supplimental Sources'!$I$7:$K$27,2,0)</f>
        <v>United Kingdom</v>
      </c>
      <c r="D1637" s="6" t="str">
        <f>VLOOKUP($B1637,'Supplimental Sources'!$I$7:$K$27,3,0)</f>
        <v>United Kingdom</v>
      </c>
      <c r="E1637" s="6" t="s">
        <v>8384</v>
      </c>
      <c r="F1637" s="6" t="s">
        <v>8380</v>
      </c>
      <c r="G1637" s="6">
        <v>1623</v>
      </c>
      <c r="H1637" s="29">
        <v>750</v>
      </c>
      <c r="I1637" s="29">
        <v>758</v>
      </c>
      <c r="J1637" s="28">
        <v>60</v>
      </c>
      <c r="K1637" s="6">
        <v>18</v>
      </c>
      <c r="L1637" s="6" t="str">
        <f>VLOOKUP($G1637,Data!$A:$F,6,0)</f>
        <v>successful</v>
      </c>
      <c r="M1637" s="6"/>
      <c r="N1637" s="6"/>
      <c r="O1637" s="6"/>
    </row>
    <row r="1638" spans="1:15" x14ac:dyDescent="0.45">
      <c r="A1638" s="6" t="s">
        <v>8326</v>
      </c>
      <c r="B1638" s="6" t="s">
        <v>8224</v>
      </c>
      <c r="C1638" s="6" t="str">
        <f>VLOOKUP($B1638,'Supplimental Sources'!$I$7:$K$27,2,0)</f>
        <v>United States</v>
      </c>
      <c r="D1638" s="6" t="str">
        <f>VLOOKUP($B1638,'Supplimental Sources'!$I$7:$K$27,3,0)</f>
        <v>United States</v>
      </c>
      <c r="E1638" s="6" t="s">
        <v>8383</v>
      </c>
      <c r="F1638" s="6" t="s">
        <v>8374</v>
      </c>
      <c r="G1638" s="6">
        <v>1624</v>
      </c>
      <c r="H1638" s="29">
        <v>1000</v>
      </c>
      <c r="I1638" s="29">
        <v>1180</v>
      </c>
      <c r="J1638" s="28">
        <v>40</v>
      </c>
      <c r="K1638" s="6">
        <v>25</v>
      </c>
      <c r="L1638" s="6" t="str">
        <f>VLOOKUP($G1638,Data!$A:$F,6,0)</f>
        <v>successful</v>
      </c>
      <c r="M1638" s="6"/>
      <c r="N1638" s="6"/>
      <c r="O1638" s="6"/>
    </row>
    <row r="1639" spans="1:15" x14ac:dyDescent="0.45">
      <c r="A1639" s="6" t="s">
        <v>8326</v>
      </c>
      <c r="B1639" s="6" t="s">
        <v>8224</v>
      </c>
      <c r="C1639" s="6" t="str">
        <f>VLOOKUP($B1639,'Supplimental Sources'!$I$7:$K$27,2,0)</f>
        <v>United States</v>
      </c>
      <c r="D1639" s="6" t="str">
        <f>VLOOKUP($B1639,'Supplimental Sources'!$I$7:$K$27,3,0)</f>
        <v>United States</v>
      </c>
      <c r="E1639" s="6" t="s">
        <v>8383</v>
      </c>
      <c r="F1639" s="6" t="s">
        <v>8371</v>
      </c>
      <c r="G1639" s="6">
        <v>1625</v>
      </c>
      <c r="H1639" s="29">
        <v>7500</v>
      </c>
      <c r="I1639" s="29">
        <v>11650</v>
      </c>
      <c r="J1639" s="28">
        <v>28</v>
      </c>
      <c r="K1639" s="6">
        <v>104</v>
      </c>
      <c r="L1639" s="6" t="str">
        <f>VLOOKUP($G1639,Data!$A:$F,6,0)</f>
        <v>successful</v>
      </c>
      <c r="M1639" s="6"/>
      <c r="N1639" s="6"/>
      <c r="O1639" s="6"/>
    </row>
    <row r="1640" spans="1:15" x14ac:dyDescent="0.45">
      <c r="A1640" s="6" t="s">
        <v>8326</v>
      </c>
      <c r="B1640" s="6" t="s">
        <v>8224</v>
      </c>
      <c r="C1640" s="6" t="str">
        <f>VLOOKUP($B1640,'Supplimental Sources'!$I$7:$K$27,2,0)</f>
        <v>United States</v>
      </c>
      <c r="D1640" s="6" t="str">
        <f>VLOOKUP($B1640,'Supplimental Sources'!$I$7:$K$27,3,0)</f>
        <v>United States</v>
      </c>
      <c r="E1640" s="6" t="s">
        <v>8384</v>
      </c>
      <c r="F1640" s="6" t="s">
        <v>8374</v>
      </c>
      <c r="G1640" s="6">
        <v>1626</v>
      </c>
      <c r="H1640" s="29">
        <v>8000</v>
      </c>
      <c r="I1640" s="29">
        <v>8095</v>
      </c>
      <c r="J1640" s="28">
        <v>30.041666666671517</v>
      </c>
      <c r="K1640" s="6">
        <v>108</v>
      </c>
      <c r="L1640" s="6" t="str">
        <f>VLOOKUP($G1640,Data!$A:$F,6,0)</f>
        <v>successful</v>
      </c>
      <c r="M1640" s="6"/>
      <c r="N1640" s="6"/>
      <c r="O1640" s="6"/>
    </row>
    <row r="1641" spans="1:15" x14ac:dyDescent="0.45">
      <c r="A1641" s="6" t="s">
        <v>8326</v>
      </c>
      <c r="B1641" s="6" t="s">
        <v>8224</v>
      </c>
      <c r="C1641" s="6" t="str">
        <f>VLOOKUP($B1641,'Supplimental Sources'!$I$7:$K$27,2,0)</f>
        <v>United States</v>
      </c>
      <c r="D1641" s="6" t="str">
        <f>VLOOKUP($B1641,'Supplimental Sources'!$I$7:$K$27,3,0)</f>
        <v>United States</v>
      </c>
      <c r="E1641" s="6" t="s">
        <v>8383</v>
      </c>
      <c r="F1641" s="6" t="s">
        <v>8373</v>
      </c>
      <c r="G1641" s="6">
        <v>1627</v>
      </c>
      <c r="H1641" s="29">
        <v>2000</v>
      </c>
      <c r="I1641" s="29">
        <v>2340</v>
      </c>
      <c r="J1641" s="28">
        <v>33.500590277777519</v>
      </c>
      <c r="K1641" s="6">
        <v>38</v>
      </c>
      <c r="L1641" s="6" t="str">
        <f>VLOOKUP($G1641,Data!$A:$F,6,0)</f>
        <v>successful</v>
      </c>
      <c r="M1641" s="6"/>
      <c r="N1641" s="6"/>
      <c r="O1641" s="6"/>
    </row>
    <row r="1642" spans="1:15" x14ac:dyDescent="0.45">
      <c r="A1642" s="6" t="s">
        <v>8326</v>
      </c>
      <c r="B1642" s="6" t="s">
        <v>8224</v>
      </c>
      <c r="C1642" s="6" t="str">
        <f>VLOOKUP($B1642,'Supplimental Sources'!$I$7:$K$27,2,0)</f>
        <v>United States</v>
      </c>
      <c r="D1642" s="6" t="str">
        <f>VLOOKUP($B1642,'Supplimental Sources'!$I$7:$K$27,3,0)</f>
        <v>United States</v>
      </c>
      <c r="E1642" s="6" t="s">
        <v>8385</v>
      </c>
      <c r="F1642" s="6" t="s">
        <v>8369</v>
      </c>
      <c r="G1642" s="6">
        <v>1628</v>
      </c>
      <c r="H1642" s="29">
        <v>4000</v>
      </c>
      <c r="I1642" s="29">
        <v>4037</v>
      </c>
      <c r="J1642" s="28">
        <v>33</v>
      </c>
      <c r="K1642" s="6">
        <v>88</v>
      </c>
      <c r="L1642" s="6" t="str">
        <f>VLOOKUP($G1642,Data!$A:$F,6,0)</f>
        <v>successful</v>
      </c>
      <c r="M1642" s="6"/>
      <c r="N1642" s="6"/>
      <c r="O1642" s="6"/>
    </row>
    <row r="1643" spans="1:15" x14ac:dyDescent="0.45">
      <c r="A1643" s="6" t="s">
        <v>8326</v>
      </c>
      <c r="B1643" s="6" t="s">
        <v>8224</v>
      </c>
      <c r="C1643" s="6" t="str">
        <f>VLOOKUP($B1643,'Supplimental Sources'!$I$7:$K$27,2,0)</f>
        <v>United States</v>
      </c>
      <c r="D1643" s="6" t="str">
        <f>VLOOKUP($B1643,'Supplimental Sources'!$I$7:$K$27,3,0)</f>
        <v>United States</v>
      </c>
      <c r="E1643" s="6" t="s">
        <v>8385</v>
      </c>
      <c r="F1643" s="6" t="s">
        <v>8376</v>
      </c>
      <c r="G1643" s="6">
        <v>1629</v>
      </c>
      <c r="H1643" s="29">
        <v>6000</v>
      </c>
      <c r="I1643" s="29">
        <v>6220</v>
      </c>
      <c r="J1643" s="28">
        <v>45</v>
      </c>
      <c r="K1643" s="6">
        <v>82</v>
      </c>
      <c r="L1643" s="6" t="str">
        <f>VLOOKUP($G1643,Data!$A:$F,6,0)</f>
        <v>successful</v>
      </c>
      <c r="M1643" s="6"/>
      <c r="N1643" s="6"/>
      <c r="O1643" s="6"/>
    </row>
    <row r="1644" spans="1:15" x14ac:dyDescent="0.45">
      <c r="A1644" s="6" t="s">
        <v>8326</v>
      </c>
      <c r="B1644" s="6" t="s">
        <v>8224</v>
      </c>
      <c r="C1644" s="6" t="str">
        <f>VLOOKUP($B1644,'Supplimental Sources'!$I$7:$K$27,2,0)</f>
        <v>United States</v>
      </c>
      <c r="D1644" s="6" t="str">
        <f>VLOOKUP($B1644,'Supplimental Sources'!$I$7:$K$27,3,0)</f>
        <v>United States</v>
      </c>
      <c r="E1644" s="6" t="s">
        <v>8383</v>
      </c>
      <c r="F1644" s="6" t="s">
        <v>8376</v>
      </c>
      <c r="G1644" s="6">
        <v>1630</v>
      </c>
      <c r="H1644" s="29">
        <v>4000</v>
      </c>
      <c r="I1644" s="29">
        <v>10610</v>
      </c>
      <c r="J1644" s="28">
        <v>30.453298611115315</v>
      </c>
      <c r="K1644" s="6">
        <v>126</v>
      </c>
      <c r="L1644" s="6" t="str">
        <f>VLOOKUP($G1644,Data!$A:$F,6,0)</f>
        <v>successful</v>
      </c>
      <c r="M1644" s="6"/>
      <c r="N1644" s="6"/>
      <c r="O1644" s="6"/>
    </row>
    <row r="1645" spans="1:15" x14ac:dyDescent="0.45">
      <c r="A1645" s="6" t="s">
        <v>8326</v>
      </c>
      <c r="B1645" s="6" t="s">
        <v>8224</v>
      </c>
      <c r="C1645" s="6" t="str">
        <f>VLOOKUP($B1645,'Supplimental Sources'!$I$7:$K$27,2,0)</f>
        <v>United States</v>
      </c>
      <c r="D1645" s="6" t="str">
        <f>VLOOKUP($B1645,'Supplimental Sources'!$I$7:$K$27,3,0)</f>
        <v>United States</v>
      </c>
      <c r="E1645" s="6" t="s">
        <v>8383</v>
      </c>
      <c r="F1645" s="6" t="s">
        <v>8372</v>
      </c>
      <c r="G1645" s="6">
        <v>1631</v>
      </c>
      <c r="H1645" s="29">
        <v>10000</v>
      </c>
      <c r="I1645" s="29">
        <v>15591</v>
      </c>
      <c r="J1645" s="28">
        <v>30</v>
      </c>
      <c r="K1645" s="6">
        <v>133</v>
      </c>
      <c r="L1645" s="6" t="str">
        <f>VLOOKUP($G1645,Data!$A:$F,6,0)</f>
        <v>successful</v>
      </c>
      <c r="M1645" s="6"/>
      <c r="N1645" s="6"/>
      <c r="O1645" s="6"/>
    </row>
    <row r="1646" spans="1:15" x14ac:dyDescent="0.45">
      <c r="A1646" s="6" t="s">
        <v>8326</v>
      </c>
      <c r="B1646" s="6" t="s">
        <v>8224</v>
      </c>
      <c r="C1646" s="6" t="str">
        <f>VLOOKUP($B1646,'Supplimental Sources'!$I$7:$K$27,2,0)</f>
        <v>United States</v>
      </c>
      <c r="D1646" s="6" t="str">
        <f>VLOOKUP($B1646,'Supplimental Sources'!$I$7:$K$27,3,0)</f>
        <v>United States</v>
      </c>
      <c r="E1646" s="6" t="s">
        <v>8382</v>
      </c>
      <c r="F1646" s="6" t="s">
        <v>8370</v>
      </c>
      <c r="G1646" s="6">
        <v>1632</v>
      </c>
      <c r="H1646" s="29">
        <v>4000</v>
      </c>
      <c r="I1646" s="29">
        <v>4065</v>
      </c>
      <c r="J1646" s="28">
        <v>60</v>
      </c>
      <c r="K1646" s="6">
        <v>47</v>
      </c>
      <c r="L1646" s="6" t="str">
        <f>VLOOKUP($G1646,Data!$A:$F,6,0)</f>
        <v>successful</v>
      </c>
      <c r="M1646" s="6"/>
      <c r="N1646" s="6"/>
      <c r="O1646" s="6"/>
    </row>
    <row r="1647" spans="1:15" x14ac:dyDescent="0.45">
      <c r="A1647" s="6" t="s">
        <v>8326</v>
      </c>
      <c r="B1647" s="6" t="s">
        <v>8224</v>
      </c>
      <c r="C1647" s="6" t="str">
        <f>VLOOKUP($B1647,'Supplimental Sources'!$I$7:$K$27,2,0)</f>
        <v>United States</v>
      </c>
      <c r="D1647" s="6" t="str">
        <f>VLOOKUP($B1647,'Supplimental Sources'!$I$7:$K$27,3,0)</f>
        <v>United States</v>
      </c>
      <c r="E1647" s="6" t="s">
        <v>8382</v>
      </c>
      <c r="F1647" s="6" t="s">
        <v>8381</v>
      </c>
      <c r="G1647" s="6">
        <v>1633</v>
      </c>
      <c r="H1647" s="29">
        <v>10000</v>
      </c>
      <c r="I1647" s="29">
        <v>10000</v>
      </c>
      <c r="J1647" s="28">
        <v>27.324583333334886</v>
      </c>
      <c r="K1647" s="6">
        <v>58</v>
      </c>
      <c r="L1647" s="6" t="str">
        <f>VLOOKUP($G1647,Data!$A:$F,6,0)</f>
        <v>successful</v>
      </c>
      <c r="M1647" s="6"/>
      <c r="N1647" s="6"/>
      <c r="O1647" s="6"/>
    </row>
    <row r="1648" spans="1:15" x14ac:dyDescent="0.45">
      <c r="A1648" s="6" t="s">
        <v>8326</v>
      </c>
      <c r="B1648" s="6" t="s">
        <v>8224</v>
      </c>
      <c r="C1648" s="6" t="str">
        <f>VLOOKUP($B1648,'Supplimental Sources'!$I$7:$K$27,2,0)</f>
        <v>United States</v>
      </c>
      <c r="D1648" s="6" t="str">
        <f>VLOOKUP($B1648,'Supplimental Sources'!$I$7:$K$27,3,0)</f>
        <v>United States</v>
      </c>
      <c r="E1648" s="6" t="s">
        <v>8382</v>
      </c>
      <c r="F1648" s="6" t="s">
        <v>8379</v>
      </c>
      <c r="G1648" s="6">
        <v>1634</v>
      </c>
      <c r="H1648" s="29">
        <v>2000</v>
      </c>
      <c r="I1648" s="29">
        <v>2010</v>
      </c>
      <c r="J1648" s="28">
        <v>38.059479166666279</v>
      </c>
      <c r="K1648" s="6">
        <v>32</v>
      </c>
      <c r="L1648" s="6" t="str">
        <f>VLOOKUP($G1648,Data!$A:$F,6,0)</f>
        <v>successful</v>
      </c>
      <c r="M1648" s="6"/>
      <c r="N1648" s="6"/>
      <c r="O1648" s="6"/>
    </row>
    <row r="1649" spans="1:15" x14ac:dyDescent="0.45">
      <c r="A1649" s="6" t="s">
        <v>8326</v>
      </c>
      <c r="B1649" s="6" t="s">
        <v>8224</v>
      </c>
      <c r="C1649" s="6" t="str">
        <f>VLOOKUP($B1649,'Supplimental Sources'!$I$7:$K$27,2,0)</f>
        <v>United States</v>
      </c>
      <c r="D1649" s="6" t="str">
        <f>VLOOKUP($B1649,'Supplimental Sources'!$I$7:$K$27,3,0)</f>
        <v>United States</v>
      </c>
      <c r="E1649" s="6" t="s">
        <v>8387</v>
      </c>
      <c r="F1649" s="6" t="s">
        <v>8369</v>
      </c>
      <c r="G1649" s="6">
        <v>1635</v>
      </c>
      <c r="H1649" s="29">
        <v>2000</v>
      </c>
      <c r="I1649" s="29">
        <v>2506</v>
      </c>
      <c r="J1649" s="28">
        <v>60</v>
      </c>
      <c r="K1649" s="6">
        <v>37</v>
      </c>
      <c r="L1649" s="6" t="str">
        <f>VLOOKUP($G1649,Data!$A:$F,6,0)</f>
        <v>successful</v>
      </c>
      <c r="M1649" s="6"/>
      <c r="N1649" s="6"/>
      <c r="O1649" s="6"/>
    </row>
    <row r="1650" spans="1:15" x14ac:dyDescent="0.45">
      <c r="A1650" s="6" t="s">
        <v>8326</v>
      </c>
      <c r="B1650" s="6" t="s">
        <v>8224</v>
      </c>
      <c r="C1650" s="6" t="str">
        <f>VLOOKUP($B1650,'Supplimental Sources'!$I$7:$K$27,2,0)</f>
        <v>United States</v>
      </c>
      <c r="D1650" s="6" t="str">
        <f>VLOOKUP($B1650,'Supplimental Sources'!$I$7:$K$27,3,0)</f>
        <v>United States</v>
      </c>
      <c r="E1650" s="6" t="s">
        <v>8382</v>
      </c>
      <c r="F1650" s="6" t="s">
        <v>8379</v>
      </c>
      <c r="G1650" s="6">
        <v>1636</v>
      </c>
      <c r="H1650" s="29">
        <v>4500</v>
      </c>
      <c r="I1650" s="29">
        <v>4660</v>
      </c>
      <c r="J1650" s="28">
        <v>43.07999999999447</v>
      </c>
      <c r="K1650" s="6">
        <v>87</v>
      </c>
      <c r="L1650" s="6" t="str">
        <f>VLOOKUP($G1650,Data!$A:$F,6,0)</f>
        <v>successful</v>
      </c>
      <c r="M1650" s="6"/>
      <c r="N1650" s="6"/>
      <c r="O1650" s="6"/>
    </row>
    <row r="1651" spans="1:15" x14ac:dyDescent="0.45">
      <c r="A1651" s="6" t="s">
        <v>8326</v>
      </c>
      <c r="B1651" s="6" t="s">
        <v>8224</v>
      </c>
      <c r="C1651" s="6" t="str">
        <f>VLOOKUP($B1651,'Supplimental Sources'!$I$7:$K$27,2,0)</f>
        <v>United States</v>
      </c>
      <c r="D1651" s="6" t="str">
        <f>VLOOKUP($B1651,'Supplimental Sources'!$I$7:$K$27,3,0)</f>
        <v>United States</v>
      </c>
      <c r="E1651" s="6" t="s">
        <v>8368</v>
      </c>
      <c r="F1651" s="6" t="s">
        <v>8374</v>
      </c>
      <c r="G1651" s="6">
        <v>1637</v>
      </c>
      <c r="H1651" s="29">
        <v>500</v>
      </c>
      <c r="I1651" s="29">
        <v>519</v>
      </c>
      <c r="J1651" s="28">
        <v>56.233796296291985</v>
      </c>
      <c r="K1651" s="6">
        <v>15</v>
      </c>
      <c r="L1651" s="6" t="str">
        <f>VLOOKUP($G1651,Data!$A:$F,6,0)</f>
        <v>successful</v>
      </c>
      <c r="M1651" s="6"/>
      <c r="N1651" s="6"/>
      <c r="O1651" s="6"/>
    </row>
    <row r="1652" spans="1:15" x14ac:dyDescent="0.45">
      <c r="A1652" s="6" t="s">
        <v>8326</v>
      </c>
      <c r="B1652" s="6" t="s">
        <v>8224</v>
      </c>
      <c r="C1652" s="6" t="str">
        <f>VLOOKUP($B1652,'Supplimental Sources'!$I$7:$K$27,2,0)</f>
        <v>United States</v>
      </c>
      <c r="D1652" s="6" t="str">
        <f>VLOOKUP($B1652,'Supplimental Sources'!$I$7:$K$27,3,0)</f>
        <v>United States</v>
      </c>
      <c r="E1652" s="6" t="s">
        <v>8384</v>
      </c>
      <c r="F1652" s="6" t="s">
        <v>8376</v>
      </c>
      <c r="G1652" s="6">
        <v>1638</v>
      </c>
      <c r="H1652" s="29">
        <v>1000</v>
      </c>
      <c r="I1652" s="29">
        <v>1050</v>
      </c>
      <c r="J1652" s="28">
        <v>45.205231481479132</v>
      </c>
      <c r="K1652" s="6">
        <v>27</v>
      </c>
      <c r="L1652" s="6" t="str">
        <f>VLOOKUP($G1652,Data!$A:$F,6,0)</f>
        <v>successful</v>
      </c>
      <c r="M1652" s="6"/>
      <c r="N1652" s="6"/>
      <c r="O1652" s="6"/>
    </row>
    <row r="1653" spans="1:15" x14ac:dyDescent="0.45">
      <c r="A1653" s="6" t="s">
        <v>8326</v>
      </c>
      <c r="B1653" s="6" t="s">
        <v>8224</v>
      </c>
      <c r="C1653" s="6" t="str">
        <f>VLOOKUP($B1653,'Supplimental Sources'!$I$7:$K$27,2,0)</f>
        <v>United States</v>
      </c>
      <c r="D1653" s="6" t="str">
        <f>VLOOKUP($B1653,'Supplimental Sources'!$I$7:$K$27,3,0)</f>
        <v>United States</v>
      </c>
      <c r="E1653" s="6" t="s">
        <v>8383</v>
      </c>
      <c r="F1653" s="6" t="s">
        <v>8377</v>
      </c>
      <c r="G1653" s="6">
        <v>1639</v>
      </c>
      <c r="H1653" s="29">
        <v>1800</v>
      </c>
      <c r="I1653" s="29">
        <v>1800</v>
      </c>
      <c r="J1653" s="28">
        <v>30</v>
      </c>
      <c r="K1653" s="6">
        <v>19</v>
      </c>
      <c r="L1653" s="6" t="str">
        <f>VLOOKUP($G1653,Data!$A:$F,6,0)</f>
        <v>successful</v>
      </c>
      <c r="M1653" s="6"/>
      <c r="N1653" s="6"/>
      <c r="O1653" s="6"/>
    </row>
    <row r="1654" spans="1:15" x14ac:dyDescent="0.45">
      <c r="A1654" s="6" t="s">
        <v>8326</v>
      </c>
      <c r="B1654" s="6" t="s">
        <v>8224</v>
      </c>
      <c r="C1654" s="6" t="str">
        <f>VLOOKUP($B1654,'Supplimental Sources'!$I$7:$K$27,2,0)</f>
        <v>United States</v>
      </c>
      <c r="D1654" s="6" t="str">
        <f>VLOOKUP($B1654,'Supplimental Sources'!$I$7:$K$27,3,0)</f>
        <v>United States</v>
      </c>
      <c r="E1654" s="6" t="s">
        <v>8375</v>
      </c>
      <c r="F1654" s="6" t="s">
        <v>8370</v>
      </c>
      <c r="G1654" s="6">
        <v>1640</v>
      </c>
      <c r="H1654" s="29">
        <v>400</v>
      </c>
      <c r="I1654" s="29">
        <v>679.44</v>
      </c>
      <c r="J1654" s="28">
        <v>13.851678240738693</v>
      </c>
      <c r="K1654" s="6">
        <v>17</v>
      </c>
      <c r="L1654" s="6" t="str">
        <f>VLOOKUP($G1654,Data!$A:$F,6,0)</f>
        <v>successful</v>
      </c>
      <c r="M1654" s="6"/>
      <c r="N1654" s="6"/>
      <c r="O1654" s="6"/>
    </row>
    <row r="1655" spans="1:15" x14ac:dyDescent="0.45">
      <c r="A1655" s="6" t="s">
        <v>8346</v>
      </c>
      <c r="B1655" s="6" t="s">
        <v>8224</v>
      </c>
      <c r="C1655" s="6" t="str">
        <f>VLOOKUP($B1655,'Supplimental Sources'!$I$7:$K$27,2,0)</f>
        <v>United States</v>
      </c>
      <c r="D1655" s="6" t="str">
        <f>VLOOKUP($B1655,'Supplimental Sources'!$I$7:$K$27,3,0)</f>
        <v>United States</v>
      </c>
      <c r="E1655" s="6" t="s">
        <v>8385</v>
      </c>
      <c r="F1655" s="6" t="s">
        <v>8374</v>
      </c>
      <c r="G1655" s="6">
        <v>1641</v>
      </c>
      <c r="H1655" s="29">
        <v>2500</v>
      </c>
      <c r="I1655" s="29">
        <v>2535</v>
      </c>
      <c r="J1655" s="28">
        <v>30</v>
      </c>
      <c r="K1655" s="6">
        <v>26</v>
      </c>
      <c r="L1655" s="6" t="str">
        <f>VLOOKUP($G1655,Data!$A:$F,6,0)</f>
        <v>successful</v>
      </c>
      <c r="M1655" s="6"/>
      <c r="N1655" s="6"/>
      <c r="O1655" s="6"/>
    </row>
    <row r="1656" spans="1:15" x14ac:dyDescent="0.45">
      <c r="A1656" s="6" t="s">
        <v>8346</v>
      </c>
      <c r="B1656" s="6" t="s">
        <v>8224</v>
      </c>
      <c r="C1656" s="6" t="str">
        <f>VLOOKUP($B1656,'Supplimental Sources'!$I$7:$K$27,2,0)</f>
        <v>United States</v>
      </c>
      <c r="D1656" s="6" t="str">
        <f>VLOOKUP($B1656,'Supplimental Sources'!$I$7:$K$27,3,0)</f>
        <v>United States</v>
      </c>
      <c r="E1656" s="6" t="s">
        <v>8382</v>
      </c>
      <c r="F1656" s="6" t="s">
        <v>8369</v>
      </c>
      <c r="G1656" s="6">
        <v>1642</v>
      </c>
      <c r="H1656" s="29">
        <v>1200</v>
      </c>
      <c r="I1656" s="29">
        <v>1200</v>
      </c>
      <c r="J1656" s="28">
        <v>20</v>
      </c>
      <c r="K1656" s="6">
        <v>28</v>
      </c>
      <c r="L1656" s="6" t="str">
        <f>VLOOKUP($G1656,Data!$A:$F,6,0)</f>
        <v>successful</v>
      </c>
      <c r="M1656" s="6"/>
      <c r="N1656" s="6"/>
      <c r="O1656" s="6"/>
    </row>
    <row r="1657" spans="1:15" x14ac:dyDescent="0.45">
      <c r="A1657" s="6" t="s">
        <v>8346</v>
      </c>
      <c r="B1657" s="6" t="s">
        <v>8224</v>
      </c>
      <c r="C1657" s="6" t="str">
        <f>VLOOKUP($B1657,'Supplimental Sources'!$I$7:$K$27,2,0)</f>
        <v>United States</v>
      </c>
      <c r="D1657" s="6" t="str">
        <f>VLOOKUP($B1657,'Supplimental Sources'!$I$7:$K$27,3,0)</f>
        <v>United States</v>
      </c>
      <c r="E1657" s="6" t="s">
        <v>8383</v>
      </c>
      <c r="F1657" s="6" t="s">
        <v>8371</v>
      </c>
      <c r="G1657" s="6">
        <v>1643</v>
      </c>
      <c r="H1657" s="29">
        <v>5000</v>
      </c>
      <c r="I1657" s="29">
        <v>6235</v>
      </c>
      <c r="J1657" s="28">
        <v>30</v>
      </c>
      <c r="K1657" s="6">
        <v>37</v>
      </c>
      <c r="L1657" s="6" t="str">
        <f>VLOOKUP($G1657,Data!$A:$F,6,0)</f>
        <v>successful</v>
      </c>
      <c r="M1657" s="6"/>
      <c r="N1657" s="6"/>
      <c r="O1657" s="6"/>
    </row>
    <row r="1658" spans="1:15" x14ac:dyDescent="0.45">
      <c r="A1658" s="6" t="s">
        <v>8346</v>
      </c>
      <c r="B1658" s="6" t="s">
        <v>8224</v>
      </c>
      <c r="C1658" s="6" t="str">
        <f>VLOOKUP($B1658,'Supplimental Sources'!$I$7:$K$27,2,0)</f>
        <v>United States</v>
      </c>
      <c r="D1658" s="6" t="str">
        <f>VLOOKUP($B1658,'Supplimental Sources'!$I$7:$K$27,3,0)</f>
        <v>United States</v>
      </c>
      <c r="E1658" s="6" t="s">
        <v>8383</v>
      </c>
      <c r="F1658" s="6" t="s">
        <v>8372</v>
      </c>
      <c r="G1658" s="6">
        <v>1644</v>
      </c>
      <c r="H1658" s="29">
        <v>10000</v>
      </c>
      <c r="I1658" s="29">
        <v>10950</v>
      </c>
      <c r="J1658" s="28">
        <v>60.041666666664241</v>
      </c>
      <c r="K1658" s="6">
        <v>128</v>
      </c>
      <c r="L1658" s="6" t="str">
        <f>VLOOKUP($G1658,Data!$A:$F,6,0)</f>
        <v>successful</v>
      </c>
      <c r="M1658" s="6"/>
      <c r="N1658" s="6"/>
      <c r="O1658" s="6"/>
    </row>
    <row r="1659" spans="1:15" x14ac:dyDescent="0.45">
      <c r="A1659" s="6" t="s">
        <v>8346</v>
      </c>
      <c r="B1659" s="6" t="s">
        <v>8224</v>
      </c>
      <c r="C1659" s="6" t="str">
        <f>VLOOKUP($B1659,'Supplimental Sources'!$I$7:$K$27,2,0)</f>
        <v>United States</v>
      </c>
      <c r="D1659" s="6" t="str">
        <f>VLOOKUP($B1659,'Supplimental Sources'!$I$7:$K$27,3,0)</f>
        <v>United States</v>
      </c>
      <c r="E1659" s="6" t="s">
        <v>8384</v>
      </c>
      <c r="F1659" s="6" t="s">
        <v>8372</v>
      </c>
      <c r="G1659" s="6">
        <v>1645</v>
      </c>
      <c r="H1659" s="29">
        <v>5000</v>
      </c>
      <c r="I1659" s="29">
        <v>5540</v>
      </c>
      <c r="J1659" s="28">
        <v>14</v>
      </c>
      <c r="K1659" s="6">
        <v>10</v>
      </c>
      <c r="L1659" s="6" t="str">
        <f>VLOOKUP($G1659,Data!$A:$F,6,0)</f>
        <v>successful</v>
      </c>
      <c r="M1659" s="6"/>
      <c r="N1659" s="6"/>
      <c r="O1659" s="6"/>
    </row>
    <row r="1660" spans="1:15" x14ac:dyDescent="0.45">
      <c r="A1660" s="6" t="s">
        <v>8346</v>
      </c>
      <c r="B1660" s="6" t="s">
        <v>8225</v>
      </c>
      <c r="C1660" s="6" t="str">
        <f>VLOOKUP($B1660,'Supplimental Sources'!$I$7:$K$27,2,0)</f>
        <v>United Kingdom</v>
      </c>
      <c r="D1660" s="6" t="str">
        <f>VLOOKUP($B1660,'Supplimental Sources'!$I$7:$K$27,3,0)</f>
        <v>United Kingdom</v>
      </c>
      <c r="E1660" s="6" t="s">
        <v>8385</v>
      </c>
      <c r="F1660" s="6" t="s">
        <v>8370</v>
      </c>
      <c r="G1660" s="6">
        <v>1646</v>
      </c>
      <c r="H1660" s="29">
        <v>2000</v>
      </c>
      <c r="I1660" s="29">
        <v>2204</v>
      </c>
      <c r="J1660" s="28">
        <v>32.307372685179871</v>
      </c>
      <c r="K1660" s="6">
        <v>83</v>
      </c>
      <c r="L1660" s="6" t="str">
        <f>VLOOKUP($G1660,Data!$A:$F,6,0)</f>
        <v>successful</v>
      </c>
      <c r="M1660" s="6"/>
      <c r="N1660" s="6"/>
      <c r="O1660" s="6"/>
    </row>
    <row r="1661" spans="1:15" x14ac:dyDescent="0.45">
      <c r="A1661" s="6" t="s">
        <v>8346</v>
      </c>
      <c r="B1661" s="6" t="s">
        <v>8224</v>
      </c>
      <c r="C1661" s="6" t="str">
        <f>VLOOKUP($B1661,'Supplimental Sources'!$I$7:$K$27,2,0)</f>
        <v>United States</v>
      </c>
      <c r="D1661" s="6" t="str">
        <f>VLOOKUP($B1661,'Supplimental Sources'!$I$7:$K$27,3,0)</f>
        <v>United States</v>
      </c>
      <c r="E1661" s="6" t="s">
        <v>8383</v>
      </c>
      <c r="F1661" s="6" t="s">
        <v>8369</v>
      </c>
      <c r="G1661" s="6">
        <v>1647</v>
      </c>
      <c r="H1661" s="29">
        <v>5000</v>
      </c>
      <c r="I1661" s="29">
        <v>5236</v>
      </c>
      <c r="J1661" s="28">
        <v>30</v>
      </c>
      <c r="K1661" s="6">
        <v>46</v>
      </c>
      <c r="L1661" s="6" t="str">
        <f>VLOOKUP($G1661,Data!$A:$F,6,0)</f>
        <v>successful</v>
      </c>
      <c r="M1661" s="6"/>
      <c r="N1661" s="6"/>
      <c r="O1661" s="6"/>
    </row>
    <row r="1662" spans="1:15" x14ac:dyDescent="0.45">
      <c r="A1662" s="6" t="s">
        <v>8346</v>
      </c>
      <c r="B1662" s="6" t="s">
        <v>8224</v>
      </c>
      <c r="C1662" s="6" t="str">
        <f>VLOOKUP($B1662,'Supplimental Sources'!$I$7:$K$27,2,0)</f>
        <v>United States</v>
      </c>
      <c r="D1662" s="6" t="str">
        <f>VLOOKUP($B1662,'Supplimental Sources'!$I$7:$K$27,3,0)</f>
        <v>United States</v>
      </c>
      <c r="E1662" s="6" t="s">
        <v>8382</v>
      </c>
      <c r="F1662" s="6" t="s">
        <v>8377</v>
      </c>
      <c r="G1662" s="6">
        <v>1648</v>
      </c>
      <c r="H1662" s="29">
        <v>2300</v>
      </c>
      <c r="I1662" s="29">
        <v>2881</v>
      </c>
      <c r="J1662" s="28">
        <v>29.958333333335759</v>
      </c>
      <c r="K1662" s="6">
        <v>90</v>
      </c>
      <c r="L1662" s="6" t="str">
        <f>VLOOKUP($G1662,Data!$A:$F,6,0)</f>
        <v>successful</v>
      </c>
      <c r="M1662" s="6"/>
      <c r="N1662" s="6"/>
      <c r="O1662" s="6"/>
    </row>
    <row r="1663" spans="1:15" x14ac:dyDescent="0.45">
      <c r="A1663" s="6" t="s">
        <v>8346</v>
      </c>
      <c r="B1663" s="6" t="s">
        <v>8224</v>
      </c>
      <c r="C1663" s="6" t="str">
        <f>VLOOKUP($B1663,'Supplimental Sources'!$I$7:$K$27,2,0)</f>
        <v>United States</v>
      </c>
      <c r="D1663" s="6" t="str">
        <f>VLOOKUP($B1663,'Supplimental Sources'!$I$7:$K$27,3,0)</f>
        <v>United States</v>
      </c>
      <c r="E1663" s="6" t="s">
        <v>8385</v>
      </c>
      <c r="F1663" s="6" t="s">
        <v>8379</v>
      </c>
      <c r="G1663" s="6">
        <v>1649</v>
      </c>
      <c r="H1663" s="29">
        <v>3800</v>
      </c>
      <c r="I1663" s="29">
        <v>3822.33</v>
      </c>
      <c r="J1663" s="28">
        <v>45</v>
      </c>
      <c r="K1663" s="6">
        <v>81</v>
      </c>
      <c r="L1663" s="6" t="str">
        <f>VLOOKUP($G1663,Data!$A:$F,6,0)</f>
        <v>successful</v>
      </c>
      <c r="M1663" s="6"/>
      <c r="N1663" s="6"/>
      <c r="O1663" s="6"/>
    </row>
    <row r="1664" spans="1:15" x14ac:dyDescent="0.45">
      <c r="A1664" s="6" t="s">
        <v>8346</v>
      </c>
      <c r="B1664" s="6" t="s">
        <v>8224</v>
      </c>
      <c r="C1664" s="6" t="str">
        <f>VLOOKUP($B1664,'Supplimental Sources'!$I$7:$K$27,2,0)</f>
        <v>United States</v>
      </c>
      <c r="D1664" s="6" t="str">
        <f>VLOOKUP($B1664,'Supplimental Sources'!$I$7:$K$27,3,0)</f>
        <v>United States</v>
      </c>
      <c r="E1664" s="6" t="s">
        <v>8384</v>
      </c>
      <c r="F1664" s="6" t="s">
        <v>8372</v>
      </c>
      <c r="G1664" s="6">
        <v>1650</v>
      </c>
      <c r="H1664" s="29">
        <v>2000</v>
      </c>
      <c r="I1664" s="29">
        <v>2831</v>
      </c>
      <c r="J1664" s="28">
        <v>30</v>
      </c>
      <c r="K1664" s="6">
        <v>32</v>
      </c>
      <c r="L1664" s="6" t="str">
        <f>VLOOKUP($G1664,Data!$A:$F,6,0)</f>
        <v>successful</v>
      </c>
      <c r="M1664" s="6"/>
      <c r="N1664" s="6"/>
      <c r="O1664" s="6"/>
    </row>
    <row r="1665" spans="1:15" x14ac:dyDescent="0.45">
      <c r="A1665" s="6" t="s">
        <v>8346</v>
      </c>
      <c r="B1665" s="6" t="s">
        <v>8224</v>
      </c>
      <c r="C1665" s="6" t="str">
        <f>VLOOKUP($B1665,'Supplimental Sources'!$I$7:$K$27,2,0)</f>
        <v>United States</v>
      </c>
      <c r="D1665" s="6" t="str">
        <f>VLOOKUP($B1665,'Supplimental Sources'!$I$7:$K$27,3,0)</f>
        <v>United States</v>
      </c>
      <c r="E1665" s="6" t="s">
        <v>8382</v>
      </c>
      <c r="F1665" s="6" t="s">
        <v>8378</v>
      </c>
      <c r="G1665" s="6">
        <v>1651</v>
      </c>
      <c r="H1665" s="29">
        <v>2000</v>
      </c>
      <c r="I1665" s="29">
        <v>2015</v>
      </c>
      <c r="J1665" s="28">
        <v>33.390277777783922</v>
      </c>
      <c r="K1665" s="6">
        <v>20</v>
      </c>
      <c r="L1665" s="6" t="str">
        <f>VLOOKUP($G1665,Data!$A:$F,6,0)</f>
        <v>successful</v>
      </c>
      <c r="M1665" s="6"/>
      <c r="N1665" s="6"/>
      <c r="O1665" s="6"/>
    </row>
    <row r="1666" spans="1:15" x14ac:dyDescent="0.45">
      <c r="A1666" s="6" t="s">
        <v>8346</v>
      </c>
      <c r="B1666" s="6" t="s">
        <v>8224</v>
      </c>
      <c r="C1666" s="6" t="str">
        <f>VLOOKUP($B1666,'Supplimental Sources'!$I$7:$K$27,2,0)</f>
        <v>United States</v>
      </c>
      <c r="D1666" s="6" t="str">
        <f>VLOOKUP($B1666,'Supplimental Sources'!$I$7:$K$27,3,0)</f>
        <v>United States</v>
      </c>
      <c r="E1666" s="6" t="s">
        <v>8384</v>
      </c>
      <c r="F1666" s="6" t="s">
        <v>8373</v>
      </c>
      <c r="G1666" s="6">
        <v>1652</v>
      </c>
      <c r="H1666" s="29">
        <v>4500</v>
      </c>
      <c r="I1666" s="29">
        <v>4530</v>
      </c>
      <c r="J1666" s="28">
        <v>30.041666666664241</v>
      </c>
      <c r="K1666" s="6">
        <v>70</v>
      </c>
      <c r="L1666" s="6" t="str">
        <f>VLOOKUP($G1666,Data!$A:$F,6,0)</f>
        <v>successful</v>
      </c>
      <c r="M1666" s="6"/>
      <c r="N1666" s="6"/>
      <c r="O1666" s="6"/>
    </row>
    <row r="1667" spans="1:15" x14ac:dyDescent="0.45">
      <c r="A1667" s="6" t="s">
        <v>8346</v>
      </c>
      <c r="B1667" s="6" t="s">
        <v>8224</v>
      </c>
      <c r="C1667" s="6" t="str">
        <f>VLOOKUP($B1667,'Supplimental Sources'!$I$7:$K$27,2,0)</f>
        <v>United States</v>
      </c>
      <c r="D1667" s="6" t="str">
        <f>VLOOKUP($B1667,'Supplimental Sources'!$I$7:$K$27,3,0)</f>
        <v>United States</v>
      </c>
      <c r="E1667" s="6" t="s">
        <v>8382</v>
      </c>
      <c r="F1667" s="6" t="s">
        <v>8378</v>
      </c>
      <c r="G1667" s="6">
        <v>1653</v>
      </c>
      <c r="H1667" s="29">
        <v>5000</v>
      </c>
      <c r="I1667" s="29">
        <v>8711.52</v>
      </c>
      <c r="J1667" s="28">
        <v>31</v>
      </c>
      <c r="K1667" s="6">
        <v>168</v>
      </c>
      <c r="L1667" s="6" t="str">
        <f>VLOOKUP($G1667,Data!$A:$F,6,0)</f>
        <v>successful</v>
      </c>
      <c r="M1667" s="6"/>
      <c r="N1667" s="6"/>
      <c r="O1667" s="6"/>
    </row>
    <row r="1668" spans="1:15" x14ac:dyDescent="0.45">
      <c r="A1668" s="6" t="s">
        <v>8346</v>
      </c>
      <c r="B1668" s="6" t="s">
        <v>8224</v>
      </c>
      <c r="C1668" s="6" t="str">
        <f>VLOOKUP($B1668,'Supplimental Sources'!$I$7:$K$27,2,0)</f>
        <v>United States</v>
      </c>
      <c r="D1668" s="6" t="str">
        <f>VLOOKUP($B1668,'Supplimental Sources'!$I$7:$K$27,3,0)</f>
        <v>United States</v>
      </c>
      <c r="E1668" s="6" t="s">
        <v>8383</v>
      </c>
      <c r="F1668" s="6" t="s">
        <v>8378</v>
      </c>
      <c r="G1668" s="6">
        <v>1654</v>
      </c>
      <c r="H1668" s="29">
        <v>1100</v>
      </c>
      <c r="I1668" s="29">
        <v>1319</v>
      </c>
      <c r="J1668" s="28">
        <v>30</v>
      </c>
      <c r="K1668" s="6">
        <v>34</v>
      </c>
      <c r="L1668" s="6" t="str">
        <f>VLOOKUP($G1668,Data!$A:$F,6,0)</f>
        <v>successful</v>
      </c>
      <c r="M1668" s="6"/>
      <c r="N1668" s="6"/>
      <c r="O1668" s="6"/>
    </row>
    <row r="1669" spans="1:15" x14ac:dyDescent="0.45">
      <c r="A1669" s="6" t="s">
        <v>8346</v>
      </c>
      <c r="B1669" s="6" t="s">
        <v>8224</v>
      </c>
      <c r="C1669" s="6" t="str">
        <f>VLOOKUP($B1669,'Supplimental Sources'!$I$7:$K$27,2,0)</f>
        <v>United States</v>
      </c>
      <c r="D1669" s="6" t="str">
        <f>VLOOKUP($B1669,'Supplimental Sources'!$I$7:$K$27,3,0)</f>
        <v>United States</v>
      </c>
      <c r="E1669" s="6" t="s">
        <v>8383</v>
      </c>
      <c r="F1669" s="6" t="s">
        <v>8378</v>
      </c>
      <c r="G1669" s="6">
        <v>1655</v>
      </c>
      <c r="H1669" s="29">
        <v>1500</v>
      </c>
      <c r="I1669" s="29">
        <v>2143</v>
      </c>
      <c r="J1669" s="28">
        <v>29.958333333328483</v>
      </c>
      <c r="K1669" s="6">
        <v>48</v>
      </c>
      <c r="L1669" s="6" t="str">
        <f>VLOOKUP($G1669,Data!$A:$F,6,0)</f>
        <v>successful</v>
      </c>
      <c r="M1669" s="6"/>
      <c r="N1669" s="6"/>
      <c r="O1669" s="6"/>
    </row>
    <row r="1670" spans="1:15" x14ac:dyDescent="0.45">
      <c r="A1670" s="6" t="s">
        <v>8346</v>
      </c>
      <c r="B1670" s="6" t="s">
        <v>8224</v>
      </c>
      <c r="C1670" s="6" t="str">
        <f>VLOOKUP($B1670,'Supplimental Sources'!$I$7:$K$27,2,0)</f>
        <v>United States</v>
      </c>
      <c r="D1670" s="6" t="str">
        <f>VLOOKUP($B1670,'Supplimental Sources'!$I$7:$K$27,3,0)</f>
        <v>United States</v>
      </c>
      <c r="E1670" s="6" t="s">
        <v>8383</v>
      </c>
      <c r="F1670" s="6" t="s">
        <v>8374</v>
      </c>
      <c r="G1670" s="6">
        <v>1656</v>
      </c>
      <c r="H1670" s="29">
        <v>7500</v>
      </c>
      <c r="I1670" s="29">
        <v>7525.12</v>
      </c>
      <c r="J1670" s="28">
        <v>30</v>
      </c>
      <c r="K1670" s="6">
        <v>48</v>
      </c>
      <c r="L1670" s="6" t="str">
        <f>VLOOKUP($G1670,Data!$A:$F,6,0)</f>
        <v>successful</v>
      </c>
      <c r="M1670" s="6"/>
      <c r="N1670" s="6"/>
      <c r="O1670" s="6"/>
    </row>
    <row r="1671" spans="1:15" x14ac:dyDescent="0.45">
      <c r="A1671" s="6" t="s">
        <v>8346</v>
      </c>
      <c r="B1671" s="6" t="s">
        <v>8224</v>
      </c>
      <c r="C1671" s="6" t="str">
        <f>VLOOKUP($B1671,'Supplimental Sources'!$I$7:$K$27,2,0)</f>
        <v>United States</v>
      </c>
      <c r="D1671" s="6" t="str">
        <f>VLOOKUP($B1671,'Supplimental Sources'!$I$7:$K$27,3,0)</f>
        <v>United States</v>
      </c>
      <c r="E1671" s="6" t="s">
        <v>8383</v>
      </c>
      <c r="F1671" s="6" t="s">
        <v>8379</v>
      </c>
      <c r="G1671" s="6">
        <v>1657</v>
      </c>
      <c r="H1671" s="29">
        <v>25000</v>
      </c>
      <c r="I1671" s="29">
        <v>26233.45</v>
      </c>
      <c r="J1671" s="28">
        <v>30</v>
      </c>
      <c r="K1671" s="6">
        <v>221</v>
      </c>
      <c r="L1671" s="6" t="str">
        <f>VLOOKUP($G1671,Data!$A:$F,6,0)</f>
        <v>successful</v>
      </c>
      <c r="M1671" s="6"/>
      <c r="N1671" s="6"/>
      <c r="O1671" s="6"/>
    </row>
    <row r="1672" spans="1:15" x14ac:dyDescent="0.45">
      <c r="A1672" s="6" t="s">
        <v>8346</v>
      </c>
      <c r="B1672" s="6" t="s">
        <v>8224</v>
      </c>
      <c r="C1672" s="6" t="str">
        <f>VLOOKUP($B1672,'Supplimental Sources'!$I$7:$K$27,2,0)</f>
        <v>United States</v>
      </c>
      <c r="D1672" s="6" t="str">
        <f>VLOOKUP($B1672,'Supplimental Sources'!$I$7:$K$27,3,0)</f>
        <v>United States</v>
      </c>
      <c r="E1672" s="6" t="s">
        <v>8383</v>
      </c>
      <c r="F1672" s="6" t="s">
        <v>8374</v>
      </c>
      <c r="G1672" s="6">
        <v>1658</v>
      </c>
      <c r="H1672" s="29">
        <v>6000</v>
      </c>
      <c r="I1672" s="29">
        <v>7934</v>
      </c>
      <c r="J1672" s="28">
        <v>38.375381944439141</v>
      </c>
      <c r="K1672" s="6">
        <v>107</v>
      </c>
      <c r="L1672" s="6" t="str">
        <f>VLOOKUP($G1672,Data!$A:$F,6,0)</f>
        <v>successful</v>
      </c>
      <c r="M1672" s="6"/>
      <c r="N1672" s="6"/>
      <c r="O1672" s="6"/>
    </row>
    <row r="1673" spans="1:15" x14ac:dyDescent="0.45">
      <c r="A1673" s="6" t="s">
        <v>8346</v>
      </c>
      <c r="B1673" s="6" t="s">
        <v>8225</v>
      </c>
      <c r="C1673" s="6" t="str">
        <f>VLOOKUP($B1673,'Supplimental Sources'!$I$7:$K$27,2,0)</f>
        <v>United Kingdom</v>
      </c>
      <c r="D1673" s="6" t="str">
        <f>VLOOKUP($B1673,'Supplimental Sources'!$I$7:$K$27,3,0)</f>
        <v>United Kingdom</v>
      </c>
      <c r="E1673" s="6" t="s">
        <v>8384</v>
      </c>
      <c r="F1673" s="6" t="s">
        <v>8374</v>
      </c>
      <c r="G1673" s="6">
        <v>1659</v>
      </c>
      <c r="H1673" s="29">
        <v>500</v>
      </c>
      <c r="I1673" s="29">
        <v>564</v>
      </c>
      <c r="J1673" s="28">
        <v>28.586562500000582</v>
      </c>
      <c r="K1673" s="6">
        <v>45</v>
      </c>
      <c r="L1673" s="6" t="str">
        <f>VLOOKUP($G1673,Data!$A:$F,6,0)</f>
        <v>successful</v>
      </c>
      <c r="M1673" s="6"/>
      <c r="N1673" s="6"/>
      <c r="O1673" s="6"/>
    </row>
    <row r="1674" spans="1:15" x14ac:dyDescent="0.45">
      <c r="A1674" s="6" t="s">
        <v>8346</v>
      </c>
      <c r="B1674" s="6" t="s">
        <v>8237</v>
      </c>
      <c r="C1674" s="6" t="str">
        <f>VLOOKUP($B1674,'Supplimental Sources'!$I$7:$K$27,2,0)</f>
        <v>Italy</v>
      </c>
      <c r="D1674" s="6" t="str">
        <f>VLOOKUP($B1674,'Supplimental Sources'!$I$7:$K$27,3,0)</f>
        <v>European Union</v>
      </c>
      <c r="E1674" s="6" t="s">
        <v>8387</v>
      </c>
      <c r="F1674" s="6" t="s">
        <v>8378</v>
      </c>
      <c r="G1674" s="6">
        <v>1660</v>
      </c>
      <c r="H1674" s="29">
        <v>80</v>
      </c>
      <c r="I1674" s="29">
        <v>1003</v>
      </c>
      <c r="J1674" s="28">
        <v>31.222106481480296</v>
      </c>
      <c r="K1674" s="6">
        <v>36</v>
      </c>
      <c r="L1674" s="6" t="str">
        <f>VLOOKUP($G1674,Data!$A:$F,6,0)</f>
        <v>successful</v>
      </c>
      <c r="M1674" s="6"/>
      <c r="N1674" s="6"/>
      <c r="O1674" s="6"/>
    </row>
    <row r="1675" spans="1:15" x14ac:dyDescent="0.45">
      <c r="A1675" s="6" t="s">
        <v>8346</v>
      </c>
      <c r="B1675" s="6" t="s">
        <v>8239</v>
      </c>
      <c r="C1675" s="6" t="str">
        <f>VLOOKUP($B1675,'Supplimental Sources'!$I$7:$K$27,2,0)</f>
        <v>Austria</v>
      </c>
      <c r="D1675" s="6" t="str">
        <f>VLOOKUP($B1675,'Supplimental Sources'!$I$7:$K$27,3,0)</f>
        <v>European Union</v>
      </c>
      <c r="E1675" s="6" t="s">
        <v>8386</v>
      </c>
      <c r="F1675" s="6" t="s">
        <v>8381</v>
      </c>
      <c r="G1675" s="6">
        <v>1661</v>
      </c>
      <c r="H1675" s="29">
        <v>7900</v>
      </c>
      <c r="I1675" s="29">
        <v>8098</v>
      </c>
      <c r="J1675" s="28">
        <v>42.876956018517376</v>
      </c>
      <c r="K1675" s="6">
        <v>101</v>
      </c>
      <c r="L1675" s="6" t="str">
        <f>VLOOKUP($G1675,Data!$A:$F,6,0)</f>
        <v>successful</v>
      </c>
      <c r="M1675" s="6"/>
      <c r="N1675" s="6"/>
      <c r="O1675" s="6"/>
    </row>
    <row r="1676" spans="1:15" x14ac:dyDescent="0.45">
      <c r="A1676" s="6" t="s">
        <v>8346</v>
      </c>
      <c r="B1676" s="6" t="s">
        <v>8224</v>
      </c>
      <c r="C1676" s="6" t="str">
        <f>VLOOKUP($B1676,'Supplimental Sources'!$I$7:$K$27,2,0)</f>
        <v>United States</v>
      </c>
      <c r="D1676" s="6" t="str">
        <f>VLOOKUP($B1676,'Supplimental Sources'!$I$7:$K$27,3,0)</f>
        <v>United States</v>
      </c>
      <c r="E1676" s="6" t="s">
        <v>8382</v>
      </c>
      <c r="F1676" s="6" t="s">
        <v>8373</v>
      </c>
      <c r="G1676" s="6">
        <v>1662</v>
      </c>
      <c r="H1676" s="29">
        <v>8000</v>
      </c>
      <c r="I1676" s="29">
        <v>8211</v>
      </c>
      <c r="J1676" s="28">
        <v>60.041666666664241</v>
      </c>
      <c r="K1676" s="6">
        <v>62</v>
      </c>
      <c r="L1676" s="6" t="str">
        <f>VLOOKUP($G1676,Data!$A:$F,6,0)</f>
        <v>successful</v>
      </c>
      <c r="M1676" s="6"/>
      <c r="N1676" s="6"/>
      <c r="O1676" s="6"/>
    </row>
    <row r="1677" spans="1:15" x14ac:dyDescent="0.45">
      <c r="A1677" s="6" t="s">
        <v>8346</v>
      </c>
      <c r="B1677" s="6" t="s">
        <v>8224</v>
      </c>
      <c r="C1677" s="6" t="str">
        <f>VLOOKUP($B1677,'Supplimental Sources'!$I$7:$K$27,2,0)</f>
        <v>United States</v>
      </c>
      <c r="D1677" s="6" t="str">
        <f>VLOOKUP($B1677,'Supplimental Sources'!$I$7:$K$27,3,0)</f>
        <v>United States</v>
      </c>
      <c r="E1677" s="6" t="s">
        <v>8386</v>
      </c>
      <c r="F1677" s="6" t="s">
        <v>8376</v>
      </c>
      <c r="G1677" s="6">
        <v>1663</v>
      </c>
      <c r="H1677" s="29">
        <v>1000</v>
      </c>
      <c r="I1677" s="29">
        <v>1080</v>
      </c>
      <c r="J1677" s="28">
        <v>30</v>
      </c>
      <c r="K1677" s="6">
        <v>32</v>
      </c>
      <c r="L1677" s="6" t="str">
        <f>VLOOKUP($G1677,Data!$A:$F,6,0)</f>
        <v>successful</v>
      </c>
      <c r="M1677" s="6"/>
      <c r="N1677" s="6"/>
      <c r="O1677" s="6"/>
    </row>
    <row r="1678" spans="1:15" x14ac:dyDescent="0.45">
      <c r="A1678" s="6" t="s">
        <v>8346</v>
      </c>
      <c r="B1678" s="6" t="s">
        <v>8224</v>
      </c>
      <c r="C1678" s="6" t="str">
        <f>VLOOKUP($B1678,'Supplimental Sources'!$I$7:$K$27,2,0)</f>
        <v>United States</v>
      </c>
      <c r="D1678" s="6" t="str">
        <f>VLOOKUP($B1678,'Supplimental Sources'!$I$7:$K$27,3,0)</f>
        <v>United States</v>
      </c>
      <c r="E1678" s="6" t="s">
        <v>8383</v>
      </c>
      <c r="F1678" s="6" t="s">
        <v>8376</v>
      </c>
      <c r="G1678" s="6">
        <v>1664</v>
      </c>
      <c r="H1678" s="29">
        <v>2500</v>
      </c>
      <c r="I1678" s="29">
        <v>3060.22</v>
      </c>
      <c r="J1678" s="28">
        <v>44.404189814813435</v>
      </c>
      <c r="K1678" s="6">
        <v>89</v>
      </c>
      <c r="L1678" s="6" t="str">
        <f>VLOOKUP($G1678,Data!$A:$F,6,0)</f>
        <v>successful</v>
      </c>
      <c r="M1678" s="6"/>
      <c r="N1678" s="6"/>
      <c r="O1678" s="6"/>
    </row>
    <row r="1679" spans="1:15" x14ac:dyDescent="0.45">
      <c r="A1679" s="6" t="s">
        <v>8346</v>
      </c>
      <c r="B1679" s="6" t="s">
        <v>8224</v>
      </c>
      <c r="C1679" s="6" t="str">
        <f>VLOOKUP($B1679,'Supplimental Sources'!$I$7:$K$27,2,0)</f>
        <v>United States</v>
      </c>
      <c r="D1679" s="6" t="str">
        <f>VLOOKUP($B1679,'Supplimental Sources'!$I$7:$K$27,3,0)</f>
        <v>United States</v>
      </c>
      <c r="E1679" s="6" t="s">
        <v>8382</v>
      </c>
      <c r="F1679" s="6" t="s">
        <v>8376</v>
      </c>
      <c r="G1679" s="6">
        <v>1665</v>
      </c>
      <c r="H1679" s="29">
        <v>3500</v>
      </c>
      <c r="I1679" s="29">
        <v>4181</v>
      </c>
      <c r="J1679" s="28">
        <v>31.475543981483497</v>
      </c>
      <c r="K1679" s="6">
        <v>93</v>
      </c>
      <c r="L1679" s="6" t="str">
        <f>VLOOKUP($G1679,Data!$A:$F,6,0)</f>
        <v>successful</v>
      </c>
      <c r="M1679" s="6"/>
      <c r="N1679" s="6"/>
      <c r="O1679" s="6"/>
    </row>
    <row r="1680" spans="1:15" x14ac:dyDescent="0.45">
      <c r="A1680" s="6" t="s">
        <v>8346</v>
      </c>
      <c r="B1680" s="6" t="s">
        <v>8224</v>
      </c>
      <c r="C1680" s="6" t="str">
        <f>VLOOKUP($B1680,'Supplimental Sources'!$I$7:$K$27,2,0)</f>
        <v>United States</v>
      </c>
      <c r="D1680" s="6" t="str">
        <f>VLOOKUP($B1680,'Supplimental Sources'!$I$7:$K$27,3,0)</f>
        <v>United States</v>
      </c>
      <c r="E1680" s="6" t="s">
        <v>8384</v>
      </c>
      <c r="F1680" s="6" t="s">
        <v>8377</v>
      </c>
      <c r="G1680" s="6">
        <v>1666</v>
      </c>
      <c r="H1680" s="29">
        <v>2500</v>
      </c>
      <c r="I1680" s="29">
        <v>4022</v>
      </c>
      <c r="J1680" s="28">
        <v>29.958333333328483</v>
      </c>
      <c r="K1680" s="6">
        <v>98</v>
      </c>
      <c r="L1680" s="6" t="str">
        <f>VLOOKUP($G1680,Data!$A:$F,6,0)</f>
        <v>successful</v>
      </c>
      <c r="M1680" s="6"/>
      <c r="N1680" s="6"/>
      <c r="O1680" s="6"/>
    </row>
    <row r="1681" spans="1:15" x14ac:dyDescent="0.45">
      <c r="A1681" s="6" t="s">
        <v>8346</v>
      </c>
      <c r="B1681" s="6" t="s">
        <v>8224</v>
      </c>
      <c r="C1681" s="6" t="str">
        <f>VLOOKUP($B1681,'Supplimental Sources'!$I$7:$K$27,2,0)</f>
        <v>United States</v>
      </c>
      <c r="D1681" s="6" t="str">
        <f>VLOOKUP($B1681,'Supplimental Sources'!$I$7:$K$27,3,0)</f>
        <v>United States</v>
      </c>
      <c r="E1681" s="6" t="s">
        <v>8385</v>
      </c>
      <c r="F1681" s="6" t="s">
        <v>8377</v>
      </c>
      <c r="G1681" s="6">
        <v>1667</v>
      </c>
      <c r="H1681" s="29">
        <v>3400</v>
      </c>
      <c r="I1681" s="29">
        <v>4313</v>
      </c>
      <c r="J1681" s="28">
        <v>27.220393518524361</v>
      </c>
      <c r="K1681" s="6">
        <v>82</v>
      </c>
      <c r="L1681" s="6" t="str">
        <f>VLOOKUP($G1681,Data!$A:$F,6,0)</f>
        <v>successful</v>
      </c>
      <c r="M1681" s="6"/>
      <c r="N1681" s="6"/>
      <c r="O1681" s="6"/>
    </row>
    <row r="1682" spans="1:15" x14ac:dyDescent="0.45">
      <c r="A1682" s="6" t="s">
        <v>8346</v>
      </c>
      <c r="B1682" s="6" t="s">
        <v>8224</v>
      </c>
      <c r="C1682" s="6" t="str">
        <f>VLOOKUP($B1682,'Supplimental Sources'!$I$7:$K$27,2,0)</f>
        <v>United States</v>
      </c>
      <c r="D1682" s="6" t="str">
        <f>VLOOKUP($B1682,'Supplimental Sources'!$I$7:$K$27,3,0)</f>
        <v>United States</v>
      </c>
      <c r="E1682" s="6" t="s">
        <v>8382</v>
      </c>
      <c r="F1682" s="6" t="s">
        <v>8373</v>
      </c>
      <c r="G1682" s="6">
        <v>1668</v>
      </c>
      <c r="H1682" s="29">
        <v>8000</v>
      </c>
      <c r="I1682" s="29">
        <v>8211</v>
      </c>
      <c r="J1682" s="28">
        <v>30.041666666664241</v>
      </c>
      <c r="K1682" s="6">
        <v>116</v>
      </c>
      <c r="L1682" s="6" t="str">
        <f>VLOOKUP($G1682,Data!$A:$F,6,0)</f>
        <v>successful</v>
      </c>
      <c r="M1682" s="6"/>
      <c r="N1682" s="6"/>
      <c r="O1682" s="6"/>
    </row>
    <row r="1683" spans="1:15" x14ac:dyDescent="0.45">
      <c r="A1683" s="6" t="s">
        <v>8346</v>
      </c>
      <c r="B1683" s="6" t="s">
        <v>8224</v>
      </c>
      <c r="C1683" s="6" t="str">
        <f>VLOOKUP($B1683,'Supplimental Sources'!$I$7:$K$27,2,0)</f>
        <v>United States</v>
      </c>
      <c r="D1683" s="6" t="str">
        <f>VLOOKUP($B1683,'Supplimental Sources'!$I$7:$K$27,3,0)</f>
        <v>United States</v>
      </c>
      <c r="E1683" s="6" t="s">
        <v>8387</v>
      </c>
      <c r="F1683" s="6" t="s">
        <v>8379</v>
      </c>
      <c r="G1683" s="6">
        <v>1669</v>
      </c>
      <c r="H1683" s="29">
        <v>2000</v>
      </c>
      <c r="I1683" s="29">
        <v>2795</v>
      </c>
      <c r="J1683" s="28">
        <v>60</v>
      </c>
      <c r="K1683" s="6">
        <v>52</v>
      </c>
      <c r="L1683" s="6" t="str">
        <f>VLOOKUP($G1683,Data!$A:$F,6,0)</f>
        <v>successful</v>
      </c>
      <c r="M1683" s="6"/>
      <c r="N1683" s="6"/>
      <c r="O1683" s="6"/>
    </row>
    <row r="1684" spans="1:15" x14ac:dyDescent="0.45">
      <c r="A1684" s="6" t="s">
        <v>8346</v>
      </c>
      <c r="B1684" s="6" t="s">
        <v>8224</v>
      </c>
      <c r="C1684" s="6" t="str">
        <f>VLOOKUP($B1684,'Supplimental Sources'!$I$7:$K$27,2,0)</f>
        <v>United States</v>
      </c>
      <c r="D1684" s="6" t="str">
        <f>VLOOKUP($B1684,'Supplimental Sources'!$I$7:$K$27,3,0)</f>
        <v>United States</v>
      </c>
      <c r="E1684" s="6" t="s">
        <v>8375</v>
      </c>
      <c r="F1684" s="6" t="s">
        <v>8369</v>
      </c>
      <c r="G1684" s="6">
        <v>1670</v>
      </c>
      <c r="H1684" s="29">
        <v>1000</v>
      </c>
      <c r="I1684" s="29">
        <v>1026</v>
      </c>
      <c r="J1684" s="28">
        <v>50.236122685186274</v>
      </c>
      <c r="K1684" s="6">
        <v>23</v>
      </c>
      <c r="L1684" s="6" t="str">
        <f>VLOOKUP($G1684,Data!$A:$F,6,0)</f>
        <v>successful</v>
      </c>
      <c r="M1684" s="6"/>
      <c r="N1684" s="6"/>
      <c r="O1684" s="6"/>
    </row>
    <row r="1685" spans="1:15" x14ac:dyDescent="0.45">
      <c r="A1685" s="6" t="s">
        <v>8346</v>
      </c>
      <c r="B1685" s="6" t="s">
        <v>8224</v>
      </c>
      <c r="C1685" s="6" t="str">
        <f>VLOOKUP($B1685,'Supplimental Sources'!$I$7:$K$27,2,0)</f>
        <v>United States</v>
      </c>
      <c r="D1685" s="6" t="str">
        <f>VLOOKUP($B1685,'Supplimental Sources'!$I$7:$K$27,3,0)</f>
        <v>United States</v>
      </c>
      <c r="E1685" s="6" t="s">
        <v>8387</v>
      </c>
      <c r="F1685" s="6" t="s">
        <v>8370</v>
      </c>
      <c r="G1685" s="6">
        <v>1671</v>
      </c>
      <c r="H1685" s="29">
        <v>2000</v>
      </c>
      <c r="I1685" s="29">
        <v>2013.47</v>
      </c>
      <c r="J1685" s="28">
        <v>30</v>
      </c>
      <c r="K1685" s="6">
        <v>77</v>
      </c>
      <c r="L1685" s="6" t="str">
        <f>VLOOKUP($G1685,Data!$A:$F,6,0)</f>
        <v>successful</v>
      </c>
      <c r="M1685" s="6"/>
      <c r="N1685" s="6"/>
      <c r="O1685" s="6"/>
    </row>
    <row r="1686" spans="1:15" x14ac:dyDescent="0.45">
      <c r="A1686" s="6" t="s">
        <v>8346</v>
      </c>
      <c r="B1686" s="6" t="s">
        <v>8224</v>
      </c>
      <c r="C1686" s="6" t="str">
        <f>VLOOKUP($B1686,'Supplimental Sources'!$I$7:$K$27,2,0)</f>
        <v>United States</v>
      </c>
      <c r="D1686" s="6" t="str">
        <f>VLOOKUP($B1686,'Supplimental Sources'!$I$7:$K$27,3,0)</f>
        <v>United States</v>
      </c>
      <c r="E1686" s="6" t="s">
        <v>8383</v>
      </c>
      <c r="F1686" s="6" t="s">
        <v>8369</v>
      </c>
      <c r="G1686" s="6">
        <v>1672</v>
      </c>
      <c r="H1686" s="29">
        <v>1700</v>
      </c>
      <c r="I1686" s="29">
        <v>1920</v>
      </c>
      <c r="J1686" s="28">
        <v>30</v>
      </c>
      <c r="K1686" s="6">
        <v>49</v>
      </c>
      <c r="L1686" s="6" t="str">
        <f>VLOOKUP($G1686,Data!$A:$F,6,0)</f>
        <v>successful</v>
      </c>
      <c r="M1686" s="6"/>
      <c r="N1686" s="6"/>
      <c r="O1686" s="6"/>
    </row>
    <row r="1687" spans="1:15" x14ac:dyDescent="0.45">
      <c r="A1687" s="6" t="s">
        <v>8346</v>
      </c>
      <c r="B1687" s="6" t="s">
        <v>8224</v>
      </c>
      <c r="C1687" s="6" t="str">
        <f>VLOOKUP($B1687,'Supplimental Sources'!$I$7:$K$27,2,0)</f>
        <v>United States</v>
      </c>
      <c r="D1687" s="6" t="str">
        <f>VLOOKUP($B1687,'Supplimental Sources'!$I$7:$K$27,3,0)</f>
        <v>United States</v>
      </c>
      <c r="E1687" s="6" t="s">
        <v>8386</v>
      </c>
      <c r="F1687" s="6" t="s">
        <v>8377</v>
      </c>
      <c r="G1687" s="6">
        <v>1673</v>
      </c>
      <c r="H1687" s="29">
        <v>2100</v>
      </c>
      <c r="I1687" s="29">
        <v>2690</v>
      </c>
      <c r="J1687" s="28">
        <v>30</v>
      </c>
      <c r="K1687" s="6">
        <v>59</v>
      </c>
      <c r="L1687" s="6" t="str">
        <f>VLOOKUP($G1687,Data!$A:$F,6,0)</f>
        <v>successful</v>
      </c>
      <c r="M1687" s="6"/>
      <c r="N1687" s="6"/>
      <c r="O1687" s="6"/>
    </row>
    <row r="1688" spans="1:15" x14ac:dyDescent="0.45">
      <c r="A1688" s="6" t="s">
        <v>8346</v>
      </c>
      <c r="B1688" s="6" t="s">
        <v>8224</v>
      </c>
      <c r="C1688" s="6" t="str">
        <f>VLOOKUP($B1688,'Supplimental Sources'!$I$7:$K$27,2,0)</f>
        <v>United States</v>
      </c>
      <c r="D1688" s="6" t="str">
        <f>VLOOKUP($B1688,'Supplimental Sources'!$I$7:$K$27,3,0)</f>
        <v>United States</v>
      </c>
      <c r="E1688" s="6" t="s">
        <v>8387</v>
      </c>
      <c r="F1688" s="6" t="s">
        <v>8370</v>
      </c>
      <c r="G1688" s="6">
        <v>1674</v>
      </c>
      <c r="H1688" s="29">
        <v>5000</v>
      </c>
      <c r="I1688" s="29">
        <v>10085</v>
      </c>
      <c r="J1688" s="28">
        <v>30.685578703705687</v>
      </c>
      <c r="K1688" s="6">
        <v>113</v>
      </c>
      <c r="L1688" s="6" t="str">
        <f>VLOOKUP($G1688,Data!$A:$F,6,0)</f>
        <v>successful</v>
      </c>
      <c r="M1688" s="6"/>
      <c r="N1688" s="6"/>
      <c r="O1688" s="6"/>
    </row>
    <row r="1689" spans="1:15" x14ac:dyDescent="0.45">
      <c r="A1689" s="6" t="s">
        <v>8346</v>
      </c>
      <c r="B1689" s="6" t="s">
        <v>8224</v>
      </c>
      <c r="C1689" s="6" t="str">
        <f>VLOOKUP($B1689,'Supplimental Sources'!$I$7:$K$27,2,0)</f>
        <v>United States</v>
      </c>
      <c r="D1689" s="6" t="str">
        <f>VLOOKUP($B1689,'Supplimental Sources'!$I$7:$K$27,3,0)</f>
        <v>United States</v>
      </c>
      <c r="E1689" s="6" t="s">
        <v>8382</v>
      </c>
      <c r="F1689" s="6" t="s">
        <v>8372</v>
      </c>
      <c r="G1689" s="6">
        <v>1675</v>
      </c>
      <c r="H1689" s="29">
        <v>1000</v>
      </c>
      <c r="I1689" s="29">
        <v>1374.16</v>
      </c>
      <c r="J1689" s="28">
        <v>30.185648148144537</v>
      </c>
      <c r="K1689" s="6">
        <v>34</v>
      </c>
      <c r="L1689" s="6" t="str">
        <f>VLOOKUP($G1689,Data!$A:$F,6,0)</f>
        <v>successful</v>
      </c>
      <c r="M1689" s="6"/>
      <c r="N1689" s="6"/>
      <c r="O1689" s="6"/>
    </row>
    <row r="1690" spans="1:15" x14ac:dyDescent="0.45">
      <c r="A1690" s="6" t="s">
        <v>8346</v>
      </c>
      <c r="B1690" s="6" t="s">
        <v>8224</v>
      </c>
      <c r="C1690" s="6" t="str">
        <f>VLOOKUP($B1690,'Supplimental Sources'!$I$7:$K$27,2,0)</f>
        <v>United States</v>
      </c>
      <c r="D1690" s="6" t="str">
        <f>VLOOKUP($B1690,'Supplimental Sources'!$I$7:$K$27,3,0)</f>
        <v>United States</v>
      </c>
      <c r="E1690" s="6" t="s">
        <v>8383</v>
      </c>
      <c r="F1690" s="6" t="s">
        <v>8378</v>
      </c>
      <c r="G1690" s="6">
        <v>1676</v>
      </c>
      <c r="H1690" s="29">
        <v>3000</v>
      </c>
      <c r="I1690" s="29">
        <v>3460</v>
      </c>
      <c r="J1690" s="28">
        <v>46.43973379630188</v>
      </c>
      <c r="K1690" s="6">
        <v>42</v>
      </c>
      <c r="L1690" s="6" t="str">
        <f>VLOOKUP($G1690,Data!$A:$F,6,0)</f>
        <v>successful</v>
      </c>
      <c r="M1690" s="6"/>
      <c r="N1690" s="6"/>
      <c r="O1690" s="6"/>
    </row>
    <row r="1691" spans="1:15" x14ac:dyDescent="0.45">
      <c r="A1691" s="6" t="s">
        <v>8346</v>
      </c>
      <c r="B1691" s="6" t="s">
        <v>8227</v>
      </c>
      <c r="C1691" s="6" t="str">
        <f>VLOOKUP($B1691,'Supplimental Sources'!$I$7:$K$27,2,0)</f>
        <v>Spain</v>
      </c>
      <c r="D1691" s="6" t="str">
        <f>VLOOKUP($B1691,'Supplimental Sources'!$I$7:$K$27,3,0)</f>
        <v>European Union</v>
      </c>
      <c r="E1691" s="6" t="s">
        <v>8387</v>
      </c>
      <c r="F1691" s="6" t="s">
        <v>8377</v>
      </c>
      <c r="G1691" s="6">
        <v>1677</v>
      </c>
      <c r="H1691" s="29">
        <v>6000</v>
      </c>
      <c r="I1691" s="29">
        <v>6700</v>
      </c>
      <c r="J1691" s="28">
        <v>59.842175925921765</v>
      </c>
      <c r="K1691" s="6">
        <v>42</v>
      </c>
      <c r="L1691" s="6" t="str">
        <f>VLOOKUP($G1691,Data!$A:$F,6,0)</f>
        <v>successful</v>
      </c>
      <c r="M1691" s="6"/>
      <c r="N1691" s="6"/>
      <c r="O1691" s="6"/>
    </row>
    <row r="1692" spans="1:15" x14ac:dyDescent="0.45">
      <c r="A1692" s="6" t="s">
        <v>8346</v>
      </c>
      <c r="B1692" s="6" t="s">
        <v>8224</v>
      </c>
      <c r="C1692" s="6" t="str">
        <f>VLOOKUP($B1692,'Supplimental Sources'!$I$7:$K$27,2,0)</f>
        <v>United States</v>
      </c>
      <c r="D1692" s="6" t="str">
        <f>VLOOKUP($B1692,'Supplimental Sources'!$I$7:$K$27,3,0)</f>
        <v>United States</v>
      </c>
      <c r="E1692" s="6" t="s">
        <v>8385</v>
      </c>
      <c r="F1692" s="6" t="s">
        <v>8376</v>
      </c>
      <c r="G1692" s="6">
        <v>1678</v>
      </c>
      <c r="H1692" s="29">
        <v>1500</v>
      </c>
      <c r="I1692" s="29">
        <v>1776</v>
      </c>
      <c r="J1692" s="28">
        <v>14</v>
      </c>
      <c r="K1692" s="6">
        <v>49</v>
      </c>
      <c r="L1692" s="6" t="str">
        <f>VLOOKUP($G1692,Data!$A:$F,6,0)</f>
        <v>successful</v>
      </c>
      <c r="M1692" s="6"/>
      <c r="N1692" s="6"/>
      <c r="O1692" s="6"/>
    </row>
    <row r="1693" spans="1:15" x14ac:dyDescent="0.45">
      <c r="A1693" s="6" t="s">
        <v>8346</v>
      </c>
      <c r="B1693" s="6" t="s">
        <v>8224</v>
      </c>
      <c r="C1693" s="6" t="str">
        <f>VLOOKUP($B1693,'Supplimental Sources'!$I$7:$K$27,2,0)</f>
        <v>United States</v>
      </c>
      <c r="D1693" s="6" t="str">
        <f>VLOOKUP($B1693,'Supplimental Sources'!$I$7:$K$27,3,0)</f>
        <v>United States</v>
      </c>
      <c r="E1693" s="6" t="s">
        <v>8382</v>
      </c>
      <c r="F1693" s="6" t="s">
        <v>8380</v>
      </c>
      <c r="G1693" s="6">
        <v>1679</v>
      </c>
      <c r="H1693" s="29">
        <v>2000</v>
      </c>
      <c r="I1693" s="29">
        <v>3500</v>
      </c>
      <c r="J1693" s="28">
        <v>23</v>
      </c>
      <c r="K1693" s="6">
        <v>56</v>
      </c>
      <c r="L1693" s="6" t="str">
        <f>VLOOKUP($G1693,Data!$A:$F,6,0)</f>
        <v>successful</v>
      </c>
      <c r="M1693" s="6"/>
      <c r="N1693" s="6"/>
      <c r="O1693" s="6"/>
    </row>
    <row r="1694" spans="1:15" x14ac:dyDescent="0.45">
      <c r="A1694" s="6" t="s">
        <v>8346</v>
      </c>
      <c r="B1694" s="6" t="s">
        <v>8224</v>
      </c>
      <c r="C1694" s="6" t="str">
        <f>VLOOKUP($B1694,'Supplimental Sources'!$I$7:$K$27,2,0)</f>
        <v>United States</v>
      </c>
      <c r="D1694" s="6" t="str">
        <f>VLOOKUP($B1694,'Supplimental Sources'!$I$7:$K$27,3,0)</f>
        <v>United States</v>
      </c>
      <c r="E1694" s="6" t="s">
        <v>8385</v>
      </c>
      <c r="F1694" s="6" t="s">
        <v>8380</v>
      </c>
      <c r="G1694" s="6">
        <v>1680</v>
      </c>
      <c r="H1694" s="29">
        <v>1000</v>
      </c>
      <c r="I1694" s="29">
        <v>1175</v>
      </c>
      <c r="J1694" s="28">
        <v>30</v>
      </c>
      <c r="K1694" s="6">
        <v>25</v>
      </c>
      <c r="L1694" s="6" t="str">
        <f>VLOOKUP($G1694,Data!$A:$F,6,0)</f>
        <v>successful</v>
      </c>
      <c r="M1694" s="6"/>
      <c r="N1694" s="6"/>
      <c r="O1694" s="6"/>
    </row>
    <row r="1695" spans="1:15" x14ac:dyDescent="0.45">
      <c r="A1695" s="6" t="s">
        <v>8347</v>
      </c>
      <c r="B1695" s="6" t="s">
        <v>8224</v>
      </c>
      <c r="C1695" s="6" t="str">
        <f>VLOOKUP($B1695,'Supplimental Sources'!$I$7:$K$27,2,0)</f>
        <v>United States</v>
      </c>
      <c r="D1695" s="6" t="str">
        <f>VLOOKUP($B1695,'Supplimental Sources'!$I$7:$K$27,3,0)</f>
        <v>United States</v>
      </c>
      <c r="E1695" s="6" t="s">
        <v>8388</v>
      </c>
      <c r="F1695" s="6" t="s">
        <v>8377</v>
      </c>
      <c r="G1695" s="6">
        <v>1681</v>
      </c>
      <c r="H1695" s="29">
        <v>65000</v>
      </c>
      <c r="I1695" s="29">
        <v>65924.38</v>
      </c>
      <c r="J1695" s="28">
        <v>48.96199074073229</v>
      </c>
      <c r="K1695" s="6">
        <v>884</v>
      </c>
      <c r="M1695" s="6"/>
      <c r="N1695" s="6"/>
      <c r="O1695" s="6" t="str">
        <f>VLOOKUP($G1695,Data!$A:$F,6,0)</f>
        <v>live</v>
      </c>
    </row>
    <row r="1696" spans="1:15" x14ac:dyDescent="0.45">
      <c r="A1696" s="6" t="s">
        <v>8347</v>
      </c>
      <c r="B1696" s="6" t="s">
        <v>8224</v>
      </c>
      <c r="C1696" s="6" t="str">
        <f>VLOOKUP($B1696,'Supplimental Sources'!$I$7:$K$27,2,0)</f>
        <v>United States</v>
      </c>
      <c r="D1696" s="6" t="str">
        <f>VLOOKUP($B1696,'Supplimental Sources'!$I$7:$K$27,3,0)</f>
        <v>United States</v>
      </c>
      <c r="E1696" s="6" t="s">
        <v>8388</v>
      </c>
      <c r="F1696" s="6" t="s">
        <v>8377</v>
      </c>
      <c r="G1696" s="6">
        <v>1682</v>
      </c>
      <c r="H1696" s="29">
        <v>6000</v>
      </c>
      <c r="I1696" s="29">
        <v>0</v>
      </c>
      <c r="J1696" s="28">
        <v>59.958333333328483</v>
      </c>
      <c r="K1696" s="6">
        <v>0</v>
      </c>
      <c r="M1696" s="6"/>
      <c r="N1696" s="6"/>
      <c r="O1696" s="6" t="str">
        <f>VLOOKUP($G1696,Data!$A:$F,6,0)</f>
        <v>live</v>
      </c>
    </row>
    <row r="1697" spans="1:15" x14ac:dyDescent="0.45">
      <c r="A1697" s="6" t="s">
        <v>8347</v>
      </c>
      <c r="B1697" s="6" t="s">
        <v>8230</v>
      </c>
      <c r="C1697" s="6" t="str">
        <f>VLOOKUP($B1697,'Supplimental Sources'!$I$7:$K$27,2,0)</f>
        <v>France</v>
      </c>
      <c r="D1697" s="6" t="str">
        <f>VLOOKUP($B1697,'Supplimental Sources'!$I$7:$K$27,3,0)</f>
        <v>European Union</v>
      </c>
      <c r="E1697" s="6" t="s">
        <v>8388</v>
      </c>
      <c r="F1697" s="6" t="s">
        <v>8378</v>
      </c>
      <c r="G1697" s="6">
        <v>1683</v>
      </c>
      <c r="H1697" s="29">
        <v>3500</v>
      </c>
      <c r="I1697" s="29">
        <v>760</v>
      </c>
      <c r="J1697" s="28">
        <v>24</v>
      </c>
      <c r="K1697" s="6">
        <v>10</v>
      </c>
      <c r="M1697" s="6"/>
      <c r="N1697" s="6"/>
      <c r="O1697" s="6" t="str">
        <f>VLOOKUP($G1697,Data!$A:$F,6,0)</f>
        <v>live</v>
      </c>
    </row>
    <row r="1698" spans="1:15" x14ac:dyDescent="0.45">
      <c r="A1698" s="6" t="s">
        <v>8347</v>
      </c>
      <c r="B1698" s="6" t="s">
        <v>8224</v>
      </c>
      <c r="C1698" s="6" t="str">
        <f>VLOOKUP($B1698,'Supplimental Sources'!$I$7:$K$27,2,0)</f>
        <v>United States</v>
      </c>
      <c r="D1698" s="6" t="str">
        <f>VLOOKUP($B1698,'Supplimental Sources'!$I$7:$K$27,3,0)</f>
        <v>United States</v>
      </c>
      <c r="E1698" s="6" t="s">
        <v>8388</v>
      </c>
      <c r="F1698" s="6" t="s">
        <v>8377</v>
      </c>
      <c r="G1698" s="6">
        <v>1684</v>
      </c>
      <c r="H1698" s="29">
        <v>8000</v>
      </c>
      <c r="I1698" s="29">
        <v>8730</v>
      </c>
      <c r="J1698" s="28">
        <v>27.958333333328483</v>
      </c>
      <c r="K1698" s="6">
        <v>101</v>
      </c>
      <c r="M1698" s="6"/>
      <c r="N1698" s="6"/>
      <c r="O1698" s="6" t="str">
        <f>VLOOKUP($G1698,Data!$A:$F,6,0)</f>
        <v>live</v>
      </c>
    </row>
    <row r="1699" spans="1:15" x14ac:dyDescent="0.45">
      <c r="A1699" s="6" t="s">
        <v>8347</v>
      </c>
      <c r="B1699" s="6" t="s">
        <v>8224</v>
      </c>
      <c r="C1699" s="6" t="str">
        <f>VLOOKUP($B1699,'Supplimental Sources'!$I$7:$K$27,2,0)</f>
        <v>United States</v>
      </c>
      <c r="D1699" s="6" t="str">
        <f>VLOOKUP($B1699,'Supplimental Sources'!$I$7:$K$27,3,0)</f>
        <v>United States</v>
      </c>
      <c r="E1699" s="6" t="s">
        <v>8388</v>
      </c>
      <c r="F1699" s="6" t="s">
        <v>8377</v>
      </c>
      <c r="G1699" s="6">
        <v>1685</v>
      </c>
      <c r="H1699" s="29">
        <v>350</v>
      </c>
      <c r="I1699" s="29">
        <v>360</v>
      </c>
      <c r="J1699" s="28">
        <v>29.958333333335759</v>
      </c>
      <c r="K1699" s="6">
        <v>15</v>
      </c>
      <c r="M1699" s="6"/>
      <c r="N1699" s="6"/>
      <c r="O1699" s="6" t="str">
        <f>VLOOKUP($G1699,Data!$A:$F,6,0)</f>
        <v>live</v>
      </c>
    </row>
    <row r="1700" spans="1:15" x14ac:dyDescent="0.45">
      <c r="A1700" s="6" t="s">
        <v>8347</v>
      </c>
      <c r="B1700" s="6" t="s">
        <v>8229</v>
      </c>
      <c r="C1700" s="6" t="str">
        <f>VLOOKUP($B1700,'Supplimental Sources'!$I$7:$K$27,2,0)</f>
        <v>Canada</v>
      </c>
      <c r="D1700" s="6" t="str">
        <f>VLOOKUP($B1700,'Supplimental Sources'!$I$7:$K$27,3,0)</f>
        <v>Canada</v>
      </c>
      <c r="E1700" s="6" t="s">
        <v>8388</v>
      </c>
      <c r="F1700" s="6" t="s">
        <v>8377</v>
      </c>
      <c r="G1700" s="6">
        <v>1686</v>
      </c>
      <c r="H1700" s="29">
        <v>5000</v>
      </c>
      <c r="I1700" s="29">
        <v>18</v>
      </c>
      <c r="J1700" s="28">
        <v>59.958333333328483</v>
      </c>
      <c r="K1700" s="6">
        <v>1</v>
      </c>
      <c r="M1700" s="6"/>
      <c r="N1700" s="6"/>
      <c r="O1700" s="6" t="str">
        <f>VLOOKUP($G1700,Data!$A:$F,6,0)</f>
        <v>live</v>
      </c>
    </row>
    <row r="1701" spans="1:15" x14ac:dyDescent="0.45">
      <c r="A1701" s="6" t="s">
        <v>8347</v>
      </c>
      <c r="B1701" s="6" t="s">
        <v>8224</v>
      </c>
      <c r="C1701" s="6" t="str">
        <f>VLOOKUP($B1701,'Supplimental Sources'!$I$7:$K$27,2,0)</f>
        <v>United States</v>
      </c>
      <c r="D1701" s="6" t="str">
        <f>VLOOKUP($B1701,'Supplimental Sources'!$I$7:$K$27,3,0)</f>
        <v>United States</v>
      </c>
      <c r="E1701" s="6" t="s">
        <v>8388</v>
      </c>
      <c r="F1701" s="6" t="s">
        <v>8378</v>
      </c>
      <c r="G1701" s="6">
        <v>1687</v>
      </c>
      <c r="H1701" s="29">
        <v>10000</v>
      </c>
      <c r="I1701" s="29">
        <v>3125</v>
      </c>
      <c r="J1701" s="28">
        <v>33.796932870369346</v>
      </c>
      <c r="K1701" s="6">
        <v>39</v>
      </c>
      <c r="M1701" s="6"/>
      <c r="N1701" s="6"/>
      <c r="O1701" s="6" t="str">
        <f>VLOOKUP($G1701,Data!$A:$F,6,0)</f>
        <v>live</v>
      </c>
    </row>
    <row r="1702" spans="1:15" x14ac:dyDescent="0.45">
      <c r="A1702" s="6" t="s">
        <v>8347</v>
      </c>
      <c r="B1702" s="6" t="s">
        <v>8224</v>
      </c>
      <c r="C1702" s="6" t="str">
        <f>VLOOKUP($B1702,'Supplimental Sources'!$I$7:$K$27,2,0)</f>
        <v>United States</v>
      </c>
      <c r="D1702" s="6" t="str">
        <f>VLOOKUP($B1702,'Supplimental Sources'!$I$7:$K$27,3,0)</f>
        <v>United States</v>
      </c>
      <c r="E1702" s="6" t="s">
        <v>8388</v>
      </c>
      <c r="F1702" s="6" t="s">
        <v>8378</v>
      </c>
      <c r="G1702" s="6">
        <v>1688</v>
      </c>
      <c r="H1702" s="29">
        <v>4000</v>
      </c>
      <c r="I1702" s="29">
        <v>1772</v>
      </c>
      <c r="J1702" s="28">
        <v>29.958333333343035</v>
      </c>
      <c r="K1702" s="6">
        <v>7</v>
      </c>
      <c r="M1702" s="6"/>
      <c r="N1702" s="6"/>
      <c r="O1702" s="6" t="str">
        <f>VLOOKUP($G1702,Data!$A:$F,6,0)</f>
        <v>live</v>
      </c>
    </row>
    <row r="1703" spans="1:15" x14ac:dyDescent="0.45">
      <c r="A1703" s="6" t="s">
        <v>8347</v>
      </c>
      <c r="B1703" s="6" t="s">
        <v>8224</v>
      </c>
      <c r="C1703" s="6" t="str">
        <f>VLOOKUP($B1703,'Supplimental Sources'!$I$7:$K$27,2,0)</f>
        <v>United States</v>
      </c>
      <c r="D1703" s="6" t="str">
        <f>VLOOKUP($B1703,'Supplimental Sources'!$I$7:$K$27,3,0)</f>
        <v>United States</v>
      </c>
      <c r="E1703" s="6" t="s">
        <v>8388</v>
      </c>
      <c r="F1703" s="6" t="s">
        <v>8377</v>
      </c>
      <c r="G1703" s="6">
        <v>1689</v>
      </c>
      <c r="H1703" s="29">
        <v>2400</v>
      </c>
      <c r="I1703" s="29">
        <v>2400</v>
      </c>
      <c r="J1703" s="28">
        <v>29.958333333335759</v>
      </c>
      <c r="K1703" s="6">
        <v>14</v>
      </c>
      <c r="M1703" s="6"/>
      <c r="N1703" s="6"/>
      <c r="O1703" s="6" t="str">
        <f>VLOOKUP($G1703,Data!$A:$F,6,0)</f>
        <v>live</v>
      </c>
    </row>
    <row r="1704" spans="1:15" x14ac:dyDescent="0.45">
      <c r="A1704" s="6" t="s">
        <v>8347</v>
      </c>
      <c r="B1704" s="6" t="s">
        <v>8224</v>
      </c>
      <c r="C1704" s="6" t="str">
        <f>VLOOKUP($B1704,'Supplimental Sources'!$I$7:$K$27,2,0)</f>
        <v>United States</v>
      </c>
      <c r="D1704" s="6" t="str">
        <f>VLOOKUP($B1704,'Supplimental Sources'!$I$7:$K$27,3,0)</f>
        <v>United States</v>
      </c>
      <c r="E1704" s="6" t="s">
        <v>8388</v>
      </c>
      <c r="F1704" s="6" t="s">
        <v>8378</v>
      </c>
      <c r="G1704" s="6">
        <v>1690</v>
      </c>
      <c r="H1704" s="29">
        <v>2500</v>
      </c>
      <c r="I1704" s="29">
        <v>635</v>
      </c>
      <c r="J1704" s="28">
        <v>29.958333333328483</v>
      </c>
      <c r="K1704" s="6">
        <v>11</v>
      </c>
      <c r="M1704" s="6"/>
      <c r="N1704" s="6"/>
      <c r="O1704" s="6" t="str">
        <f>VLOOKUP($G1704,Data!$A:$F,6,0)</f>
        <v>live</v>
      </c>
    </row>
    <row r="1705" spans="1:15" x14ac:dyDescent="0.45">
      <c r="A1705" s="6" t="s">
        <v>8347</v>
      </c>
      <c r="B1705" s="6" t="s">
        <v>8224</v>
      </c>
      <c r="C1705" s="6" t="str">
        <f>VLOOKUP($B1705,'Supplimental Sources'!$I$7:$K$27,2,0)</f>
        <v>United States</v>
      </c>
      <c r="D1705" s="6" t="str">
        <f>VLOOKUP($B1705,'Supplimental Sources'!$I$7:$K$27,3,0)</f>
        <v>United States</v>
      </c>
      <c r="E1705" s="6" t="s">
        <v>8388</v>
      </c>
      <c r="F1705" s="6" t="s">
        <v>8378</v>
      </c>
      <c r="G1705" s="6">
        <v>1691</v>
      </c>
      <c r="H1705" s="29">
        <v>30000</v>
      </c>
      <c r="I1705" s="29">
        <v>10042</v>
      </c>
      <c r="J1705" s="28">
        <v>32.340185185188602</v>
      </c>
      <c r="K1705" s="6">
        <v>38</v>
      </c>
      <c r="M1705" s="6"/>
      <c r="N1705" s="6"/>
      <c r="O1705" s="6" t="str">
        <f>VLOOKUP($G1705,Data!$A:$F,6,0)</f>
        <v>live</v>
      </c>
    </row>
    <row r="1706" spans="1:15" x14ac:dyDescent="0.45">
      <c r="A1706" s="6" t="s">
        <v>8347</v>
      </c>
      <c r="B1706" s="6" t="s">
        <v>8224</v>
      </c>
      <c r="C1706" s="6" t="str">
        <f>VLOOKUP($B1706,'Supplimental Sources'!$I$7:$K$27,2,0)</f>
        <v>United States</v>
      </c>
      <c r="D1706" s="6" t="str">
        <f>VLOOKUP($B1706,'Supplimental Sources'!$I$7:$K$27,3,0)</f>
        <v>United States</v>
      </c>
      <c r="E1706" s="6" t="s">
        <v>8388</v>
      </c>
      <c r="F1706" s="6" t="s">
        <v>8377</v>
      </c>
      <c r="G1706" s="6">
        <v>1692</v>
      </c>
      <c r="H1706" s="29">
        <v>5000</v>
      </c>
      <c r="I1706" s="29">
        <v>2390</v>
      </c>
      <c r="J1706" s="28">
        <v>32.848067129627452</v>
      </c>
      <c r="K1706" s="6">
        <v>15</v>
      </c>
      <c r="M1706" s="6"/>
      <c r="N1706" s="6"/>
      <c r="O1706" s="6" t="str">
        <f>VLOOKUP($G1706,Data!$A:$F,6,0)</f>
        <v>live</v>
      </c>
    </row>
    <row r="1707" spans="1:15" x14ac:dyDescent="0.45">
      <c r="A1707" s="6" t="s">
        <v>8347</v>
      </c>
      <c r="B1707" s="6" t="s">
        <v>8225</v>
      </c>
      <c r="C1707" s="6" t="str">
        <f>VLOOKUP($B1707,'Supplimental Sources'!$I$7:$K$27,2,0)</f>
        <v>United Kingdom</v>
      </c>
      <c r="D1707" s="6" t="str">
        <f>VLOOKUP($B1707,'Supplimental Sources'!$I$7:$K$27,3,0)</f>
        <v>United Kingdom</v>
      </c>
      <c r="E1707" s="6" t="s">
        <v>8388</v>
      </c>
      <c r="F1707" s="6" t="s">
        <v>8378</v>
      </c>
      <c r="G1707" s="6">
        <v>1693</v>
      </c>
      <c r="H1707" s="29">
        <v>3000</v>
      </c>
      <c r="I1707" s="29">
        <v>280</v>
      </c>
      <c r="J1707" s="28">
        <v>30.913055555545725</v>
      </c>
      <c r="K1707" s="6">
        <v>8</v>
      </c>
      <c r="M1707" s="6"/>
      <c r="N1707" s="6"/>
      <c r="O1707" s="6" t="str">
        <f>VLOOKUP($G1707,Data!$A:$F,6,0)</f>
        <v>live</v>
      </c>
    </row>
    <row r="1708" spans="1:15" x14ac:dyDescent="0.45">
      <c r="A1708" s="6" t="s">
        <v>8347</v>
      </c>
      <c r="B1708" s="6" t="s">
        <v>8224</v>
      </c>
      <c r="C1708" s="6" t="str">
        <f>VLOOKUP($B1708,'Supplimental Sources'!$I$7:$K$27,2,0)</f>
        <v>United States</v>
      </c>
      <c r="D1708" s="6" t="str">
        <f>VLOOKUP($B1708,'Supplimental Sources'!$I$7:$K$27,3,0)</f>
        <v>United States</v>
      </c>
      <c r="E1708" s="6" t="s">
        <v>8388</v>
      </c>
      <c r="F1708" s="6" t="s">
        <v>8377</v>
      </c>
      <c r="G1708" s="6">
        <v>1694</v>
      </c>
      <c r="H1708" s="29">
        <v>10000</v>
      </c>
      <c r="I1708" s="29">
        <v>5</v>
      </c>
      <c r="J1708" s="28">
        <v>29.521828703698702</v>
      </c>
      <c r="K1708" s="6">
        <v>1</v>
      </c>
      <c r="M1708" s="6"/>
      <c r="N1708" s="6"/>
      <c r="O1708" s="6" t="str">
        <f>VLOOKUP($G1708,Data!$A:$F,6,0)</f>
        <v>live</v>
      </c>
    </row>
    <row r="1709" spans="1:15" x14ac:dyDescent="0.45">
      <c r="A1709" s="6" t="s">
        <v>8347</v>
      </c>
      <c r="B1709" s="6" t="s">
        <v>8224</v>
      </c>
      <c r="C1709" s="6" t="str">
        <f>VLOOKUP($B1709,'Supplimental Sources'!$I$7:$K$27,2,0)</f>
        <v>United States</v>
      </c>
      <c r="D1709" s="6" t="str">
        <f>VLOOKUP($B1709,'Supplimental Sources'!$I$7:$K$27,3,0)</f>
        <v>United States</v>
      </c>
      <c r="E1709" s="6" t="s">
        <v>8388</v>
      </c>
      <c r="F1709" s="6" t="s">
        <v>8378</v>
      </c>
      <c r="G1709" s="6">
        <v>1695</v>
      </c>
      <c r="H1709" s="29">
        <v>12000</v>
      </c>
      <c r="I1709" s="29">
        <v>1405</v>
      </c>
      <c r="J1709" s="28">
        <v>34.010254629632982</v>
      </c>
      <c r="K1709" s="6">
        <v>23</v>
      </c>
      <c r="M1709" s="6"/>
      <c r="N1709" s="6"/>
      <c r="O1709" s="6" t="str">
        <f>VLOOKUP($G1709,Data!$A:$F,6,0)</f>
        <v>live</v>
      </c>
    </row>
    <row r="1710" spans="1:15" x14ac:dyDescent="0.45">
      <c r="A1710" s="6" t="s">
        <v>8347</v>
      </c>
      <c r="B1710" s="6" t="s">
        <v>8224</v>
      </c>
      <c r="C1710" s="6" t="str">
        <f>VLOOKUP($B1710,'Supplimental Sources'!$I$7:$K$27,2,0)</f>
        <v>United States</v>
      </c>
      <c r="D1710" s="6" t="str">
        <f>VLOOKUP($B1710,'Supplimental Sources'!$I$7:$K$27,3,0)</f>
        <v>United States</v>
      </c>
      <c r="E1710" s="6" t="s">
        <v>8388</v>
      </c>
      <c r="F1710" s="6" t="s">
        <v>8378</v>
      </c>
      <c r="G1710" s="6">
        <v>1696</v>
      </c>
      <c r="H1710" s="29">
        <v>300000</v>
      </c>
      <c r="I1710" s="29">
        <v>0</v>
      </c>
      <c r="J1710" s="28">
        <v>29.958333333328483</v>
      </c>
      <c r="K1710" s="6">
        <v>0</v>
      </c>
      <c r="M1710" s="6"/>
      <c r="N1710" s="6"/>
      <c r="O1710" s="6" t="str">
        <f>VLOOKUP($G1710,Data!$A:$F,6,0)</f>
        <v>live</v>
      </c>
    </row>
    <row r="1711" spans="1:15" x14ac:dyDescent="0.45">
      <c r="A1711" s="6" t="s">
        <v>8347</v>
      </c>
      <c r="B1711" s="6" t="s">
        <v>8224</v>
      </c>
      <c r="C1711" s="6" t="str">
        <f>VLOOKUP($B1711,'Supplimental Sources'!$I$7:$K$27,2,0)</f>
        <v>United States</v>
      </c>
      <c r="D1711" s="6" t="str">
        <f>VLOOKUP($B1711,'Supplimental Sources'!$I$7:$K$27,3,0)</f>
        <v>United States</v>
      </c>
      <c r="E1711" s="6" t="s">
        <v>8388</v>
      </c>
      <c r="F1711" s="6" t="s">
        <v>8378</v>
      </c>
      <c r="G1711" s="6">
        <v>1697</v>
      </c>
      <c r="H1711" s="29">
        <v>12500</v>
      </c>
      <c r="I1711" s="29">
        <v>2526</v>
      </c>
      <c r="J1711" s="28">
        <v>29.958333333335759</v>
      </c>
      <c r="K1711" s="6">
        <v>22</v>
      </c>
      <c r="M1711" s="6"/>
      <c r="N1711" s="6"/>
      <c r="O1711" s="6" t="str">
        <f>VLOOKUP($G1711,Data!$A:$F,6,0)</f>
        <v>live</v>
      </c>
    </row>
    <row r="1712" spans="1:15" x14ac:dyDescent="0.45">
      <c r="A1712" s="6" t="s">
        <v>8347</v>
      </c>
      <c r="B1712" s="6" t="s">
        <v>8224</v>
      </c>
      <c r="C1712" s="6" t="str">
        <f>VLOOKUP($B1712,'Supplimental Sources'!$I$7:$K$27,2,0)</f>
        <v>United States</v>
      </c>
      <c r="D1712" s="6" t="str">
        <f>VLOOKUP($B1712,'Supplimental Sources'!$I$7:$K$27,3,0)</f>
        <v>United States</v>
      </c>
      <c r="E1712" s="6" t="s">
        <v>8388</v>
      </c>
      <c r="F1712" s="6" t="s">
        <v>8378</v>
      </c>
      <c r="G1712" s="6">
        <v>1698</v>
      </c>
      <c r="H1712" s="29">
        <v>125000</v>
      </c>
      <c r="I1712" s="29">
        <v>0</v>
      </c>
      <c r="J1712" s="28">
        <v>23.940046296294895</v>
      </c>
      <c r="K1712" s="6">
        <v>0</v>
      </c>
      <c r="M1712" s="6"/>
      <c r="N1712" s="6"/>
      <c r="O1712" s="6" t="str">
        <f>VLOOKUP($G1712,Data!$A:$F,6,0)</f>
        <v>live</v>
      </c>
    </row>
    <row r="1713" spans="1:15" x14ac:dyDescent="0.45">
      <c r="A1713" s="6" t="s">
        <v>8347</v>
      </c>
      <c r="B1713" s="6" t="s">
        <v>8224</v>
      </c>
      <c r="C1713" s="6" t="str">
        <f>VLOOKUP($B1713,'Supplimental Sources'!$I$7:$K$27,2,0)</f>
        <v>United States</v>
      </c>
      <c r="D1713" s="6" t="str">
        <f>VLOOKUP($B1713,'Supplimental Sources'!$I$7:$K$27,3,0)</f>
        <v>United States</v>
      </c>
      <c r="E1713" s="6" t="s">
        <v>8388</v>
      </c>
      <c r="F1713" s="6" t="s">
        <v>8378</v>
      </c>
      <c r="G1713" s="6">
        <v>1699</v>
      </c>
      <c r="H1713" s="29">
        <v>5105</v>
      </c>
      <c r="I1713" s="29">
        <v>216</v>
      </c>
      <c r="J1713" s="28">
        <v>30</v>
      </c>
      <c r="K1713" s="6">
        <v>4</v>
      </c>
      <c r="M1713" s="6"/>
      <c r="N1713" s="6"/>
      <c r="O1713" s="6" t="str">
        <f>VLOOKUP($G1713,Data!$A:$F,6,0)</f>
        <v>live</v>
      </c>
    </row>
    <row r="1714" spans="1:15" x14ac:dyDescent="0.45">
      <c r="A1714" s="6" t="s">
        <v>8347</v>
      </c>
      <c r="B1714" s="6" t="s">
        <v>8224</v>
      </c>
      <c r="C1714" s="6" t="str">
        <f>VLOOKUP($B1714,'Supplimental Sources'!$I$7:$K$27,2,0)</f>
        <v>United States</v>
      </c>
      <c r="D1714" s="6" t="str">
        <f>VLOOKUP($B1714,'Supplimental Sources'!$I$7:$K$27,3,0)</f>
        <v>United States</v>
      </c>
      <c r="E1714" s="6" t="s">
        <v>8388</v>
      </c>
      <c r="F1714" s="6" t="s">
        <v>8378</v>
      </c>
      <c r="G1714" s="6">
        <v>1700</v>
      </c>
      <c r="H1714" s="29">
        <v>20000</v>
      </c>
      <c r="I1714" s="29">
        <v>5212</v>
      </c>
      <c r="J1714" s="28">
        <v>30.095023148154723</v>
      </c>
      <c r="K1714" s="6">
        <v>79</v>
      </c>
      <c r="M1714" s="6"/>
      <c r="N1714" s="6"/>
      <c r="O1714" s="6" t="str">
        <f>VLOOKUP($G1714,Data!$A:$F,6,0)</f>
        <v>live</v>
      </c>
    </row>
    <row r="1715" spans="1:15" x14ac:dyDescent="0.45">
      <c r="A1715" s="6" t="s">
        <v>8347</v>
      </c>
      <c r="B1715" s="6" t="s">
        <v>8224</v>
      </c>
      <c r="C1715" s="6" t="str">
        <f>VLOOKUP($B1715,'Supplimental Sources'!$I$7:$K$27,2,0)</f>
        <v>United States</v>
      </c>
      <c r="D1715" s="6" t="str">
        <f>VLOOKUP($B1715,'Supplimental Sources'!$I$7:$K$27,3,0)</f>
        <v>United States</v>
      </c>
      <c r="E1715" s="6" t="s">
        <v>8385</v>
      </c>
      <c r="F1715" s="6" t="s">
        <v>8381</v>
      </c>
      <c r="G1715" s="6">
        <v>1701</v>
      </c>
      <c r="H1715" s="29">
        <v>5050</v>
      </c>
      <c r="I1715" s="29">
        <v>10</v>
      </c>
      <c r="J1715" s="28">
        <v>30</v>
      </c>
      <c r="K1715" s="6">
        <v>2</v>
      </c>
      <c r="M1715" s="6" t="str">
        <f>VLOOKUP($G1715,Data!$A:$F,6,0)</f>
        <v>failed</v>
      </c>
      <c r="N1715" s="6"/>
      <c r="O1715" s="6"/>
    </row>
    <row r="1716" spans="1:15" x14ac:dyDescent="0.45">
      <c r="A1716" s="6" t="s">
        <v>8347</v>
      </c>
      <c r="B1716" s="6" t="s">
        <v>8224</v>
      </c>
      <c r="C1716" s="6" t="str">
        <f>VLOOKUP($B1716,'Supplimental Sources'!$I$7:$K$27,2,0)</f>
        <v>United States</v>
      </c>
      <c r="D1716" s="6" t="str">
        <f>VLOOKUP($B1716,'Supplimental Sources'!$I$7:$K$27,3,0)</f>
        <v>United States</v>
      </c>
      <c r="E1716" s="6" t="s">
        <v>8386</v>
      </c>
      <c r="F1716" s="6" t="s">
        <v>8377</v>
      </c>
      <c r="G1716" s="6">
        <v>1702</v>
      </c>
      <c r="H1716" s="29">
        <v>16500</v>
      </c>
      <c r="I1716" s="29">
        <v>1</v>
      </c>
      <c r="J1716" s="28">
        <v>29.958333333328483</v>
      </c>
      <c r="K1716" s="6">
        <v>1</v>
      </c>
      <c r="M1716" s="6" t="str">
        <f>VLOOKUP($G1716,Data!$A:$F,6,0)</f>
        <v>failed</v>
      </c>
      <c r="N1716" s="6"/>
      <c r="O1716" s="6"/>
    </row>
    <row r="1717" spans="1:15" x14ac:dyDescent="0.45">
      <c r="A1717" s="6" t="s">
        <v>8347</v>
      </c>
      <c r="B1717" s="6" t="s">
        <v>8224</v>
      </c>
      <c r="C1717" s="6" t="str">
        <f>VLOOKUP($B1717,'Supplimental Sources'!$I$7:$K$27,2,0)</f>
        <v>United States</v>
      </c>
      <c r="D1717" s="6" t="str">
        <f>VLOOKUP($B1717,'Supplimental Sources'!$I$7:$K$27,3,0)</f>
        <v>United States</v>
      </c>
      <c r="E1717" s="6" t="s">
        <v>8386</v>
      </c>
      <c r="F1717" s="6" t="s">
        <v>8370</v>
      </c>
      <c r="G1717" s="6">
        <v>1703</v>
      </c>
      <c r="H1717" s="29">
        <v>5000</v>
      </c>
      <c r="I1717" s="29">
        <v>51</v>
      </c>
      <c r="J1717" s="28">
        <v>60</v>
      </c>
      <c r="K1717" s="6">
        <v>2</v>
      </c>
      <c r="M1717" s="6" t="str">
        <f>VLOOKUP($G1717,Data!$A:$F,6,0)</f>
        <v>failed</v>
      </c>
      <c r="N1717" s="6"/>
      <c r="O1717" s="6"/>
    </row>
    <row r="1718" spans="1:15" x14ac:dyDescent="0.45">
      <c r="A1718" s="6" t="s">
        <v>8347</v>
      </c>
      <c r="B1718" s="6" t="s">
        <v>8224</v>
      </c>
      <c r="C1718" s="6" t="str">
        <f>VLOOKUP($B1718,'Supplimental Sources'!$I$7:$K$27,2,0)</f>
        <v>United States</v>
      </c>
      <c r="D1718" s="6" t="str">
        <f>VLOOKUP($B1718,'Supplimental Sources'!$I$7:$K$27,3,0)</f>
        <v>United States</v>
      </c>
      <c r="E1718" s="6" t="s">
        <v>8386</v>
      </c>
      <c r="F1718" s="6" t="s">
        <v>8376</v>
      </c>
      <c r="G1718" s="6">
        <v>1704</v>
      </c>
      <c r="H1718" s="29">
        <v>2000</v>
      </c>
      <c r="I1718" s="29">
        <v>1302</v>
      </c>
      <c r="J1718" s="28">
        <v>30</v>
      </c>
      <c r="K1718" s="6">
        <v>11</v>
      </c>
      <c r="M1718" s="6" t="str">
        <f>VLOOKUP($G1718,Data!$A:$F,6,0)</f>
        <v>failed</v>
      </c>
      <c r="N1718" s="6"/>
      <c r="O1718" s="6"/>
    </row>
    <row r="1719" spans="1:15" x14ac:dyDescent="0.45">
      <c r="A1719" s="6" t="s">
        <v>8347</v>
      </c>
      <c r="B1719" s="6" t="s">
        <v>8224</v>
      </c>
      <c r="C1719" s="6" t="str">
        <f>VLOOKUP($B1719,'Supplimental Sources'!$I$7:$K$27,2,0)</f>
        <v>United States</v>
      </c>
      <c r="D1719" s="6" t="str">
        <f>VLOOKUP($B1719,'Supplimental Sources'!$I$7:$K$27,3,0)</f>
        <v>United States</v>
      </c>
      <c r="E1719" s="6" t="s">
        <v>8386</v>
      </c>
      <c r="F1719" s="6" t="s">
        <v>8371</v>
      </c>
      <c r="G1719" s="6">
        <v>1705</v>
      </c>
      <c r="H1719" s="29">
        <v>2000</v>
      </c>
      <c r="I1719" s="29">
        <v>0</v>
      </c>
      <c r="J1719" s="28">
        <v>11.649930555562605</v>
      </c>
      <c r="K1719" s="6">
        <v>0</v>
      </c>
      <c r="M1719" s="6" t="str">
        <f>VLOOKUP($G1719,Data!$A:$F,6,0)</f>
        <v>failed</v>
      </c>
      <c r="N1719" s="6"/>
      <c r="O1719" s="6"/>
    </row>
    <row r="1720" spans="1:15" x14ac:dyDescent="0.45">
      <c r="A1720" s="6" t="s">
        <v>8347</v>
      </c>
      <c r="B1720" s="6" t="s">
        <v>8236</v>
      </c>
      <c r="C1720" s="6" t="str">
        <f>VLOOKUP($B1720,'Supplimental Sources'!$I$7:$K$27,2,0)</f>
        <v>Germany</v>
      </c>
      <c r="D1720" s="6" t="str">
        <f>VLOOKUP($B1720,'Supplimental Sources'!$I$7:$K$27,3,0)</f>
        <v>European Union</v>
      </c>
      <c r="E1720" s="6" t="s">
        <v>8386</v>
      </c>
      <c r="F1720" s="6" t="s">
        <v>8380</v>
      </c>
      <c r="G1720" s="6">
        <v>1706</v>
      </c>
      <c r="H1720" s="29">
        <v>5500</v>
      </c>
      <c r="I1720" s="29">
        <v>0</v>
      </c>
      <c r="J1720" s="28">
        <v>60</v>
      </c>
      <c r="K1720" s="6">
        <v>0</v>
      </c>
      <c r="M1720" s="6" t="str">
        <f>VLOOKUP($G1720,Data!$A:$F,6,0)</f>
        <v>failed</v>
      </c>
      <c r="N1720" s="6"/>
      <c r="O1720" s="6"/>
    </row>
    <row r="1721" spans="1:15" x14ac:dyDescent="0.45">
      <c r="A1721" s="6" t="s">
        <v>8347</v>
      </c>
      <c r="B1721" s="6" t="s">
        <v>8224</v>
      </c>
      <c r="C1721" s="6" t="str">
        <f>VLOOKUP($B1721,'Supplimental Sources'!$I$7:$K$27,2,0)</f>
        <v>United States</v>
      </c>
      <c r="D1721" s="6" t="str">
        <f>VLOOKUP($B1721,'Supplimental Sources'!$I$7:$K$27,3,0)</f>
        <v>United States</v>
      </c>
      <c r="E1721" s="6" t="s">
        <v>8387</v>
      </c>
      <c r="F1721" s="6" t="s">
        <v>8377</v>
      </c>
      <c r="G1721" s="6">
        <v>1707</v>
      </c>
      <c r="H1721" s="29">
        <v>5000</v>
      </c>
      <c r="I1721" s="29">
        <v>487</v>
      </c>
      <c r="J1721" s="28">
        <v>29.958333333335759</v>
      </c>
      <c r="K1721" s="6">
        <v>9</v>
      </c>
      <c r="M1721" s="6" t="str">
        <f>VLOOKUP($G1721,Data!$A:$F,6,0)</f>
        <v>failed</v>
      </c>
      <c r="N1721" s="6"/>
      <c r="O1721" s="6"/>
    </row>
    <row r="1722" spans="1:15" x14ac:dyDescent="0.45">
      <c r="A1722" s="6" t="s">
        <v>8347</v>
      </c>
      <c r="B1722" s="6" t="s">
        <v>8224</v>
      </c>
      <c r="C1722" s="6" t="str">
        <f>VLOOKUP($B1722,'Supplimental Sources'!$I$7:$K$27,2,0)</f>
        <v>United States</v>
      </c>
      <c r="D1722" s="6" t="str">
        <f>VLOOKUP($B1722,'Supplimental Sources'!$I$7:$K$27,3,0)</f>
        <v>United States</v>
      </c>
      <c r="E1722" s="6" t="s">
        <v>8387</v>
      </c>
      <c r="F1722" s="6" t="s">
        <v>8378</v>
      </c>
      <c r="G1722" s="6">
        <v>1708</v>
      </c>
      <c r="H1722" s="29">
        <v>7000</v>
      </c>
      <c r="I1722" s="29">
        <v>0</v>
      </c>
      <c r="J1722" s="28">
        <v>40</v>
      </c>
      <c r="K1722" s="6">
        <v>0</v>
      </c>
      <c r="M1722" s="6" t="str">
        <f>VLOOKUP($G1722,Data!$A:$F,6,0)</f>
        <v>failed</v>
      </c>
      <c r="N1722" s="6"/>
      <c r="O1722" s="6"/>
    </row>
    <row r="1723" spans="1:15" x14ac:dyDescent="0.45">
      <c r="A1723" s="6" t="s">
        <v>8347</v>
      </c>
      <c r="B1723" s="6" t="s">
        <v>8224</v>
      </c>
      <c r="C1723" s="6" t="str">
        <f>VLOOKUP($B1723,'Supplimental Sources'!$I$7:$K$27,2,0)</f>
        <v>United States</v>
      </c>
      <c r="D1723" s="6" t="str">
        <f>VLOOKUP($B1723,'Supplimental Sources'!$I$7:$K$27,3,0)</f>
        <v>United States</v>
      </c>
      <c r="E1723" s="6" t="s">
        <v>8385</v>
      </c>
      <c r="F1723" s="6" t="s">
        <v>8370</v>
      </c>
      <c r="G1723" s="6">
        <v>1709</v>
      </c>
      <c r="H1723" s="29">
        <v>1750</v>
      </c>
      <c r="I1723" s="29">
        <v>85</v>
      </c>
      <c r="J1723" s="28">
        <v>41.254930555551255</v>
      </c>
      <c r="K1723" s="6">
        <v>4</v>
      </c>
      <c r="M1723" s="6" t="str">
        <f>VLOOKUP($G1723,Data!$A:$F,6,0)</f>
        <v>failed</v>
      </c>
      <c r="N1723" s="6"/>
      <c r="O1723" s="6"/>
    </row>
    <row r="1724" spans="1:15" x14ac:dyDescent="0.45">
      <c r="A1724" s="6" t="s">
        <v>8347</v>
      </c>
      <c r="B1724" s="6" t="s">
        <v>8236</v>
      </c>
      <c r="C1724" s="6" t="str">
        <f>VLOOKUP($B1724,'Supplimental Sources'!$I$7:$K$27,2,0)</f>
        <v>Germany</v>
      </c>
      <c r="D1724" s="6" t="str">
        <f>VLOOKUP($B1724,'Supplimental Sources'!$I$7:$K$27,3,0)</f>
        <v>European Union</v>
      </c>
      <c r="E1724" s="6" t="s">
        <v>8386</v>
      </c>
      <c r="F1724" s="6" t="s">
        <v>8381</v>
      </c>
      <c r="G1724" s="6">
        <v>1710</v>
      </c>
      <c r="H1724" s="29">
        <v>5000</v>
      </c>
      <c r="I1724" s="29">
        <v>34</v>
      </c>
      <c r="J1724" s="28">
        <v>45.950370370374003</v>
      </c>
      <c r="K1724" s="6">
        <v>1</v>
      </c>
      <c r="M1724" s="6" t="str">
        <f>VLOOKUP($G1724,Data!$A:$F,6,0)</f>
        <v>failed</v>
      </c>
      <c r="N1724" s="6"/>
      <c r="O1724" s="6"/>
    </row>
    <row r="1725" spans="1:15" x14ac:dyDescent="0.45">
      <c r="A1725" s="6" t="s">
        <v>8347</v>
      </c>
      <c r="B1725" s="6" t="s">
        <v>8224</v>
      </c>
      <c r="C1725" s="6" t="str">
        <f>VLOOKUP($B1725,'Supplimental Sources'!$I$7:$K$27,2,0)</f>
        <v>United States</v>
      </c>
      <c r="D1725" s="6" t="str">
        <f>VLOOKUP($B1725,'Supplimental Sources'!$I$7:$K$27,3,0)</f>
        <v>United States</v>
      </c>
      <c r="E1725" s="6" t="s">
        <v>8385</v>
      </c>
      <c r="F1725" s="6" t="s">
        <v>8371</v>
      </c>
      <c r="G1725" s="6">
        <v>1711</v>
      </c>
      <c r="H1725" s="29">
        <v>10000</v>
      </c>
      <c r="I1725" s="29">
        <v>1050</v>
      </c>
      <c r="J1725" s="28">
        <v>31</v>
      </c>
      <c r="K1725" s="6">
        <v>2</v>
      </c>
      <c r="M1725" s="6" t="str">
        <f>VLOOKUP($G1725,Data!$A:$F,6,0)</f>
        <v>failed</v>
      </c>
      <c r="N1725" s="6"/>
      <c r="O1725" s="6"/>
    </row>
    <row r="1726" spans="1:15" x14ac:dyDescent="0.45">
      <c r="A1726" s="6" t="s">
        <v>8347</v>
      </c>
      <c r="B1726" s="6" t="s">
        <v>8224</v>
      </c>
      <c r="C1726" s="6" t="str">
        <f>VLOOKUP($B1726,'Supplimental Sources'!$I$7:$K$27,2,0)</f>
        <v>United States</v>
      </c>
      <c r="D1726" s="6" t="str">
        <f>VLOOKUP($B1726,'Supplimental Sources'!$I$7:$K$27,3,0)</f>
        <v>United States</v>
      </c>
      <c r="E1726" s="6" t="s">
        <v>8386</v>
      </c>
      <c r="F1726" s="6" t="s">
        <v>8369</v>
      </c>
      <c r="G1726" s="6">
        <v>1712</v>
      </c>
      <c r="H1726" s="29">
        <v>5000</v>
      </c>
      <c r="I1726" s="29">
        <v>0</v>
      </c>
      <c r="J1726" s="28">
        <v>60</v>
      </c>
      <c r="K1726" s="6">
        <v>0</v>
      </c>
      <c r="M1726" s="6" t="str">
        <f>VLOOKUP($G1726,Data!$A:$F,6,0)</f>
        <v>failed</v>
      </c>
      <c r="N1726" s="6"/>
      <c r="O1726" s="6"/>
    </row>
    <row r="1727" spans="1:15" x14ac:dyDescent="0.45">
      <c r="A1727" s="6" t="s">
        <v>8347</v>
      </c>
      <c r="B1727" s="6" t="s">
        <v>8224</v>
      </c>
      <c r="C1727" s="6" t="str">
        <f>VLOOKUP($B1727,'Supplimental Sources'!$I$7:$K$27,2,0)</f>
        <v>United States</v>
      </c>
      <c r="D1727" s="6" t="str">
        <f>VLOOKUP($B1727,'Supplimental Sources'!$I$7:$K$27,3,0)</f>
        <v>United States</v>
      </c>
      <c r="E1727" s="6" t="s">
        <v>8385</v>
      </c>
      <c r="F1727" s="6" t="s">
        <v>8372</v>
      </c>
      <c r="G1727" s="6">
        <v>1713</v>
      </c>
      <c r="H1727" s="29">
        <v>3000</v>
      </c>
      <c r="I1727" s="29">
        <v>50</v>
      </c>
      <c r="J1727" s="28">
        <v>30</v>
      </c>
      <c r="K1727" s="6">
        <v>1</v>
      </c>
      <c r="M1727" s="6" t="str">
        <f>VLOOKUP($G1727,Data!$A:$F,6,0)</f>
        <v>failed</v>
      </c>
      <c r="N1727" s="6"/>
      <c r="O1727" s="6"/>
    </row>
    <row r="1728" spans="1:15" x14ac:dyDescent="0.45">
      <c r="A1728" s="6" t="s">
        <v>8347</v>
      </c>
      <c r="B1728" s="6" t="s">
        <v>8224</v>
      </c>
      <c r="C1728" s="6" t="str">
        <f>VLOOKUP($B1728,'Supplimental Sources'!$I$7:$K$27,2,0)</f>
        <v>United States</v>
      </c>
      <c r="D1728" s="6" t="str">
        <f>VLOOKUP($B1728,'Supplimental Sources'!$I$7:$K$27,3,0)</f>
        <v>United States</v>
      </c>
      <c r="E1728" s="6" t="s">
        <v>8386</v>
      </c>
      <c r="F1728" s="6" t="s">
        <v>8379</v>
      </c>
      <c r="G1728" s="6">
        <v>1714</v>
      </c>
      <c r="H1728" s="29">
        <v>25000</v>
      </c>
      <c r="I1728" s="29">
        <v>1967</v>
      </c>
      <c r="J1728" s="28">
        <v>30</v>
      </c>
      <c r="K1728" s="6">
        <v>17</v>
      </c>
      <c r="M1728" s="6" t="str">
        <f>VLOOKUP($G1728,Data!$A:$F,6,0)</f>
        <v>failed</v>
      </c>
      <c r="N1728" s="6"/>
      <c r="O1728" s="6"/>
    </row>
    <row r="1729" spans="1:15" x14ac:dyDescent="0.45">
      <c r="A1729" s="6" t="s">
        <v>8347</v>
      </c>
      <c r="B1729" s="6" t="s">
        <v>8224</v>
      </c>
      <c r="C1729" s="6" t="str">
        <f>VLOOKUP($B1729,'Supplimental Sources'!$I$7:$K$27,2,0)</f>
        <v>United States</v>
      </c>
      <c r="D1729" s="6" t="str">
        <f>VLOOKUP($B1729,'Supplimental Sources'!$I$7:$K$27,3,0)</f>
        <v>United States</v>
      </c>
      <c r="E1729" s="6" t="s">
        <v>8386</v>
      </c>
      <c r="F1729" s="6" t="s">
        <v>8378</v>
      </c>
      <c r="G1729" s="6">
        <v>1715</v>
      </c>
      <c r="H1729" s="29">
        <v>5000</v>
      </c>
      <c r="I1729" s="29">
        <v>11</v>
      </c>
      <c r="J1729" s="28">
        <v>29.92285879629344</v>
      </c>
      <c r="K1729" s="6">
        <v>2</v>
      </c>
      <c r="M1729" s="6" t="str">
        <f>VLOOKUP($G1729,Data!$A:$F,6,0)</f>
        <v>failed</v>
      </c>
      <c r="N1729" s="6"/>
      <c r="O1729" s="6"/>
    </row>
    <row r="1730" spans="1:15" x14ac:dyDescent="0.45">
      <c r="A1730" s="6" t="s">
        <v>8347</v>
      </c>
      <c r="B1730" s="6" t="s">
        <v>8224</v>
      </c>
      <c r="C1730" s="6" t="str">
        <f>VLOOKUP($B1730,'Supplimental Sources'!$I$7:$K$27,2,0)</f>
        <v>United States</v>
      </c>
      <c r="D1730" s="6" t="str">
        <f>VLOOKUP($B1730,'Supplimental Sources'!$I$7:$K$27,3,0)</f>
        <v>United States</v>
      </c>
      <c r="E1730" s="6" t="s">
        <v>8387</v>
      </c>
      <c r="F1730" s="6" t="s">
        <v>8373</v>
      </c>
      <c r="G1730" s="6">
        <v>1716</v>
      </c>
      <c r="H1730" s="29">
        <v>2000</v>
      </c>
      <c r="I1730" s="29">
        <v>150</v>
      </c>
      <c r="J1730" s="28">
        <v>40.041666666671517</v>
      </c>
      <c r="K1730" s="6">
        <v>3</v>
      </c>
      <c r="M1730" s="6" t="str">
        <f>VLOOKUP($G1730,Data!$A:$F,6,0)</f>
        <v>failed</v>
      </c>
      <c r="N1730" s="6"/>
      <c r="O1730" s="6"/>
    </row>
    <row r="1731" spans="1:15" x14ac:dyDescent="0.45">
      <c r="A1731" s="6" t="s">
        <v>8347</v>
      </c>
      <c r="B1731" s="6" t="s">
        <v>8224</v>
      </c>
      <c r="C1731" s="6" t="str">
        <f>VLOOKUP($B1731,'Supplimental Sources'!$I$7:$K$27,2,0)</f>
        <v>United States</v>
      </c>
      <c r="D1731" s="6" t="str">
        <f>VLOOKUP($B1731,'Supplimental Sources'!$I$7:$K$27,3,0)</f>
        <v>United States</v>
      </c>
      <c r="E1731" s="6" t="s">
        <v>8387</v>
      </c>
      <c r="F1731" s="6" t="s">
        <v>8378</v>
      </c>
      <c r="G1731" s="6">
        <v>1717</v>
      </c>
      <c r="H1731" s="29">
        <v>3265</v>
      </c>
      <c r="I1731" s="29">
        <v>1395</v>
      </c>
      <c r="J1731" s="28">
        <v>20.184745370374003</v>
      </c>
      <c r="K1731" s="6">
        <v>41</v>
      </c>
      <c r="M1731" s="6" t="str">
        <f>VLOOKUP($G1731,Data!$A:$F,6,0)</f>
        <v>failed</v>
      </c>
      <c r="N1731" s="6"/>
      <c r="O1731" s="6"/>
    </row>
    <row r="1732" spans="1:15" x14ac:dyDescent="0.45">
      <c r="A1732" s="6" t="s">
        <v>8347</v>
      </c>
      <c r="B1732" s="6" t="s">
        <v>8224</v>
      </c>
      <c r="C1732" s="6" t="str">
        <f>VLOOKUP($B1732,'Supplimental Sources'!$I$7:$K$27,2,0)</f>
        <v>United States</v>
      </c>
      <c r="D1732" s="6" t="str">
        <f>VLOOKUP($B1732,'Supplimental Sources'!$I$7:$K$27,3,0)</f>
        <v>United States</v>
      </c>
      <c r="E1732" s="6" t="s">
        <v>8387</v>
      </c>
      <c r="F1732" s="6" t="s">
        <v>8378</v>
      </c>
      <c r="G1732" s="6">
        <v>1718</v>
      </c>
      <c r="H1732" s="29">
        <v>35000</v>
      </c>
      <c r="I1732" s="29">
        <v>75</v>
      </c>
      <c r="J1732" s="28">
        <v>43.597118055557075</v>
      </c>
      <c r="K1732" s="6">
        <v>2</v>
      </c>
      <c r="M1732" s="6" t="str">
        <f>VLOOKUP($G1732,Data!$A:$F,6,0)</f>
        <v>failed</v>
      </c>
      <c r="N1732" s="6"/>
      <c r="O1732" s="6"/>
    </row>
    <row r="1733" spans="1:15" x14ac:dyDescent="0.45">
      <c r="A1733" s="6" t="s">
        <v>8347</v>
      </c>
      <c r="B1733" s="6" t="s">
        <v>8224</v>
      </c>
      <c r="C1733" s="6" t="str">
        <f>VLOOKUP($B1733,'Supplimental Sources'!$I$7:$K$27,2,0)</f>
        <v>United States</v>
      </c>
      <c r="D1733" s="6" t="str">
        <f>VLOOKUP($B1733,'Supplimental Sources'!$I$7:$K$27,3,0)</f>
        <v>United States</v>
      </c>
      <c r="E1733" s="6" t="s">
        <v>8385</v>
      </c>
      <c r="F1733" s="6" t="s">
        <v>8371</v>
      </c>
      <c r="G1733" s="6">
        <v>1719</v>
      </c>
      <c r="H1733" s="29">
        <v>4000</v>
      </c>
      <c r="I1733" s="29">
        <v>35</v>
      </c>
      <c r="J1733" s="28">
        <v>30</v>
      </c>
      <c r="K1733" s="6">
        <v>3</v>
      </c>
      <c r="M1733" s="6" t="str">
        <f>VLOOKUP($G1733,Data!$A:$F,6,0)</f>
        <v>failed</v>
      </c>
      <c r="N1733" s="6"/>
      <c r="O1733" s="6"/>
    </row>
    <row r="1734" spans="1:15" x14ac:dyDescent="0.45">
      <c r="A1734" s="6" t="s">
        <v>8347</v>
      </c>
      <c r="B1734" s="6" t="s">
        <v>8224</v>
      </c>
      <c r="C1734" s="6" t="str">
        <f>VLOOKUP($B1734,'Supplimental Sources'!$I$7:$K$27,2,0)</f>
        <v>United States</v>
      </c>
      <c r="D1734" s="6" t="str">
        <f>VLOOKUP($B1734,'Supplimental Sources'!$I$7:$K$27,3,0)</f>
        <v>United States</v>
      </c>
      <c r="E1734" s="6" t="s">
        <v>8385</v>
      </c>
      <c r="F1734" s="6" t="s">
        <v>8373</v>
      </c>
      <c r="G1734" s="6">
        <v>1720</v>
      </c>
      <c r="H1734" s="29">
        <v>4000</v>
      </c>
      <c r="I1734" s="29">
        <v>225</v>
      </c>
      <c r="J1734" s="28">
        <v>30.041666666664241</v>
      </c>
      <c r="K1734" s="6">
        <v>8</v>
      </c>
      <c r="M1734" s="6" t="str">
        <f>VLOOKUP($G1734,Data!$A:$F,6,0)</f>
        <v>failed</v>
      </c>
      <c r="N1734" s="6"/>
      <c r="O1734" s="6"/>
    </row>
    <row r="1735" spans="1:15" x14ac:dyDescent="0.45">
      <c r="A1735" s="6" t="s">
        <v>8347</v>
      </c>
      <c r="B1735" s="6" t="s">
        <v>8224</v>
      </c>
      <c r="C1735" s="6" t="str">
        <f>VLOOKUP($B1735,'Supplimental Sources'!$I$7:$K$27,2,0)</f>
        <v>United States</v>
      </c>
      <c r="D1735" s="6" t="str">
        <f>VLOOKUP($B1735,'Supplimental Sources'!$I$7:$K$27,3,0)</f>
        <v>United States</v>
      </c>
      <c r="E1735" s="6" t="s">
        <v>8386</v>
      </c>
      <c r="F1735" s="6" t="s">
        <v>8374</v>
      </c>
      <c r="G1735" s="6">
        <v>1721</v>
      </c>
      <c r="H1735" s="29">
        <v>5000</v>
      </c>
      <c r="I1735" s="29">
        <v>0</v>
      </c>
      <c r="J1735" s="28">
        <v>30</v>
      </c>
      <c r="K1735" s="6">
        <v>0</v>
      </c>
      <c r="M1735" s="6" t="str">
        <f>VLOOKUP($G1735,Data!$A:$F,6,0)</f>
        <v>failed</v>
      </c>
      <c r="N1735" s="6"/>
      <c r="O1735" s="6"/>
    </row>
    <row r="1736" spans="1:15" x14ac:dyDescent="0.45">
      <c r="A1736" s="6" t="s">
        <v>8347</v>
      </c>
      <c r="B1736" s="6" t="s">
        <v>8224</v>
      </c>
      <c r="C1736" s="6" t="str">
        <f>VLOOKUP($B1736,'Supplimental Sources'!$I$7:$K$27,2,0)</f>
        <v>United States</v>
      </c>
      <c r="D1736" s="6" t="str">
        <f>VLOOKUP($B1736,'Supplimental Sources'!$I$7:$K$27,3,0)</f>
        <v>United States</v>
      </c>
      <c r="E1736" s="6" t="s">
        <v>8387</v>
      </c>
      <c r="F1736" s="6" t="s">
        <v>8377</v>
      </c>
      <c r="G1736" s="6">
        <v>1722</v>
      </c>
      <c r="H1736" s="29">
        <v>2880</v>
      </c>
      <c r="I1736" s="29">
        <v>1</v>
      </c>
      <c r="J1736" s="28">
        <v>37.045960648152686</v>
      </c>
      <c r="K1736" s="6">
        <v>1</v>
      </c>
      <c r="M1736" s="6" t="str">
        <f>VLOOKUP($G1736,Data!$A:$F,6,0)</f>
        <v>failed</v>
      </c>
      <c r="N1736" s="6"/>
      <c r="O1736" s="6"/>
    </row>
    <row r="1737" spans="1:15" x14ac:dyDescent="0.45">
      <c r="A1737" s="6" t="s">
        <v>8347</v>
      </c>
      <c r="B1737" s="6" t="s">
        <v>8224</v>
      </c>
      <c r="C1737" s="6" t="str">
        <f>VLOOKUP($B1737,'Supplimental Sources'!$I$7:$K$27,2,0)</f>
        <v>United States</v>
      </c>
      <c r="D1737" s="6" t="str">
        <f>VLOOKUP($B1737,'Supplimental Sources'!$I$7:$K$27,3,0)</f>
        <v>United States</v>
      </c>
      <c r="E1737" s="6" t="s">
        <v>8386</v>
      </c>
      <c r="F1737" s="6" t="s">
        <v>8369</v>
      </c>
      <c r="G1737" s="6">
        <v>1723</v>
      </c>
      <c r="H1737" s="29">
        <v>10000</v>
      </c>
      <c r="I1737" s="29">
        <v>650</v>
      </c>
      <c r="J1737" s="28">
        <v>56.42459490741021</v>
      </c>
      <c r="K1737" s="6">
        <v>3</v>
      </c>
      <c r="M1737" s="6" t="str">
        <f>VLOOKUP($G1737,Data!$A:$F,6,0)</f>
        <v>failed</v>
      </c>
      <c r="N1737" s="6"/>
      <c r="O1737" s="6"/>
    </row>
    <row r="1738" spans="1:15" x14ac:dyDescent="0.45">
      <c r="A1738" s="6" t="s">
        <v>8347</v>
      </c>
      <c r="B1738" s="6" t="s">
        <v>8224</v>
      </c>
      <c r="C1738" s="6" t="str">
        <f>VLOOKUP($B1738,'Supplimental Sources'!$I$7:$K$27,2,0)</f>
        <v>United States</v>
      </c>
      <c r="D1738" s="6" t="str">
        <f>VLOOKUP($B1738,'Supplimental Sources'!$I$7:$K$27,3,0)</f>
        <v>United States</v>
      </c>
      <c r="E1738" s="6" t="s">
        <v>8385</v>
      </c>
      <c r="F1738" s="6" t="s">
        <v>8372</v>
      </c>
      <c r="G1738" s="6">
        <v>1724</v>
      </c>
      <c r="H1738" s="29">
        <v>6000</v>
      </c>
      <c r="I1738" s="29">
        <v>35</v>
      </c>
      <c r="J1738" s="28">
        <v>30</v>
      </c>
      <c r="K1738" s="6">
        <v>4</v>
      </c>
      <c r="M1738" s="6" t="str">
        <f>VLOOKUP($G1738,Data!$A:$F,6,0)</f>
        <v>failed</v>
      </c>
      <c r="N1738" s="6"/>
      <c r="O1738" s="6"/>
    </row>
    <row r="1739" spans="1:15" x14ac:dyDescent="0.45">
      <c r="A1739" s="6" t="s">
        <v>8347</v>
      </c>
      <c r="B1739" s="6" t="s">
        <v>8224</v>
      </c>
      <c r="C1739" s="6" t="str">
        <f>VLOOKUP($B1739,'Supplimental Sources'!$I$7:$K$27,2,0)</f>
        <v>United States</v>
      </c>
      <c r="D1739" s="6" t="str">
        <f>VLOOKUP($B1739,'Supplimental Sources'!$I$7:$K$27,3,0)</f>
        <v>United States</v>
      </c>
      <c r="E1739" s="6" t="s">
        <v>8385</v>
      </c>
      <c r="F1739" s="6" t="s">
        <v>8370</v>
      </c>
      <c r="G1739" s="6">
        <v>1725</v>
      </c>
      <c r="H1739" s="29">
        <v>5500</v>
      </c>
      <c r="I1739" s="29">
        <v>560</v>
      </c>
      <c r="J1739" s="28">
        <v>30</v>
      </c>
      <c r="K1739" s="6">
        <v>9</v>
      </c>
      <c r="M1739" s="6" t="str">
        <f>VLOOKUP($G1739,Data!$A:$F,6,0)</f>
        <v>failed</v>
      </c>
      <c r="N1739" s="6"/>
      <c r="O1739" s="6"/>
    </row>
    <row r="1740" spans="1:15" x14ac:dyDescent="0.45">
      <c r="A1740" s="6" t="s">
        <v>8347</v>
      </c>
      <c r="B1740" s="6" t="s">
        <v>8224</v>
      </c>
      <c r="C1740" s="6" t="str">
        <f>VLOOKUP($B1740,'Supplimental Sources'!$I$7:$K$27,2,0)</f>
        <v>United States</v>
      </c>
      <c r="D1740" s="6" t="str">
        <f>VLOOKUP($B1740,'Supplimental Sources'!$I$7:$K$27,3,0)</f>
        <v>United States</v>
      </c>
      <c r="E1740" s="6" t="s">
        <v>8385</v>
      </c>
      <c r="F1740" s="6" t="s">
        <v>8369</v>
      </c>
      <c r="G1740" s="6">
        <v>1726</v>
      </c>
      <c r="H1740" s="29">
        <v>6500</v>
      </c>
      <c r="I1740" s="29">
        <v>2196</v>
      </c>
      <c r="J1740" s="28">
        <v>29</v>
      </c>
      <c r="K1740" s="6">
        <v>16</v>
      </c>
      <c r="M1740" s="6" t="str">
        <f>VLOOKUP($G1740,Data!$A:$F,6,0)</f>
        <v>failed</v>
      </c>
      <c r="N1740" s="6"/>
      <c r="O1740" s="6"/>
    </row>
    <row r="1741" spans="1:15" x14ac:dyDescent="0.45">
      <c r="A1741" s="6" t="s">
        <v>8347</v>
      </c>
      <c r="B1741" s="6" t="s">
        <v>8225</v>
      </c>
      <c r="C1741" s="6" t="str">
        <f>VLOOKUP($B1741,'Supplimental Sources'!$I$7:$K$27,2,0)</f>
        <v>United Kingdom</v>
      </c>
      <c r="D1741" s="6" t="str">
        <f>VLOOKUP($B1741,'Supplimental Sources'!$I$7:$K$27,3,0)</f>
        <v>United Kingdom</v>
      </c>
      <c r="E1741" s="6" t="s">
        <v>8386</v>
      </c>
      <c r="F1741" s="6" t="s">
        <v>8377</v>
      </c>
      <c r="G1741" s="6">
        <v>1727</v>
      </c>
      <c r="H1741" s="29">
        <v>3000</v>
      </c>
      <c r="I1741" s="29">
        <v>1</v>
      </c>
      <c r="J1741" s="28">
        <v>54.530358796291694</v>
      </c>
      <c r="K1741" s="6">
        <v>1</v>
      </c>
      <c r="M1741" s="6" t="str">
        <f>VLOOKUP($G1741,Data!$A:$F,6,0)</f>
        <v>failed</v>
      </c>
      <c r="N1741" s="6"/>
      <c r="O1741" s="6"/>
    </row>
    <row r="1742" spans="1:15" x14ac:dyDescent="0.45">
      <c r="A1742" s="6" t="s">
        <v>8347</v>
      </c>
      <c r="B1742" s="6" t="s">
        <v>8224</v>
      </c>
      <c r="C1742" s="6" t="str">
        <f>VLOOKUP($B1742,'Supplimental Sources'!$I$7:$K$27,2,0)</f>
        <v>United States</v>
      </c>
      <c r="D1742" s="6" t="str">
        <f>VLOOKUP($B1742,'Supplimental Sources'!$I$7:$K$27,3,0)</f>
        <v>United States</v>
      </c>
      <c r="E1742" s="6" t="s">
        <v>8386</v>
      </c>
      <c r="F1742" s="6" t="s">
        <v>8372</v>
      </c>
      <c r="G1742" s="6">
        <v>1728</v>
      </c>
      <c r="H1742" s="29">
        <v>1250</v>
      </c>
      <c r="I1742" s="29">
        <v>855</v>
      </c>
      <c r="J1742" s="28">
        <v>30</v>
      </c>
      <c r="K1742" s="6">
        <v>7</v>
      </c>
      <c r="M1742" s="6" t="str">
        <f>VLOOKUP($G1742,Data!$A:$F,6,0)</f>
        <v>failed</v>
      </c>
      <c r="N1742" s="6"/>
      <c r="O1742" s="6"/>
    </row>
    <row r="1743" spans="1:15" x14ac:dyDescent="0.45">
      <c r="A1743" s="6" t="s">
        <v>8347</v>
      </c>
      <c r="B1743" s="6" t="s">
        <v>8224</v>
      </c>
      <c r="C1743" s="6" t="str">
        <f>VLOOKUP($B1743,'Supplimental Sources'!$I$7:$K$27,2,0)</f>
        <v>United States</v>
      </c>
      <c r="D1743" s="6" t="str">
        <f>VLOOKUP($B1743,'Supplimental Sources'!$I$7:$K$27,3,0)</f>
        <v>United States</v>
      </c>
      <c r="E1743" s="6" t="s">
        <v>8387</v>
      </c>
      <c r="F1743" s="6" t="s">
        <v>8379</v>
      </c>
      <c r="G1743" s="6">
        <v>1729</v>
      </c>
      <c r="H1743" s="29">
        <v>10000</v>
      </c>
      <c r="I1743" s="29">
        <v>0</v>
      </c>
      <c r="J1743" s="28">
        <v>60</v>
      </c>
      <c r="K1743" s="6">
        <v>0</v>
      </c>
      <c r="M1743" s="6" t="str">
        <f>VLOOKUP($G1743,Data!$A:$F,6,0)</f>
        <v>failed</v>
      </c>
      <c r="N1743" s="6"/>
      <c r="O1743" s="6"/>
    </row>
    <row r="1744" spans="1:15" x14ac:dyDescent="0.45">
      <c r="A1744" s="6" t="s">
        <v>8347</v>
      </c>
      <c r="B1744" s="6" t="s">
        <v>8224</v>
      </c>
      <c r="C1744" s="6" t="str">
        <f>VLOOKUP($B1744,'Supplimental Sources'!$I$7:$K$27,2,0)</f>
        <v>United States</v>
      </c>
      <c r="D1744" s="6" t="str">
        <f>VLOOKUP($B1744,'Supplimental Sources'!$I$7:$K$27,3,0)</f>
        <v>United States</v>
      </c>
      <c r="E1744" s="6" t="s">
        <v>8386</v>
      </c>
      <c r="F1744" s="6" t="s">
        <v>8372</v>
      </c>
      <c r="G1744" s="6">
        <v>1730</v>
      </c>
      <c r="H1744" s="29">
        <v>3000</v>
      </c>
      <c r="I1744" s="29">
        <v>0</v>
      </c>
      <c r="J1744" s="28">
        <v>30</v>
      </c>
      <c r="K1744" s="6">
        <v>0</v>
      </c>
      <c r="M1744" s="6" t="str">
        <f>VLOOKUP($G1744,Data!$A:$F,6,0)</f>
        <v>failed</v>
      </c>
      <c r="N1744" s="6"/>
      <c r="O1744" s="6"/>
    </row>
    <row r="1745" spans="1:15" x14ac:dyDescent="0.45">
      <c r="A1745" s="6" t="s">
        <v>8347</v>
      </c>
      <c r="B1745" s="6" t="s">
        <v>8224</v>
      </c>
      <c r="C1745" s="6" t="str">
        <f>VLOOKUP($B1745,'Supplimental Sources'!$I$7:$K$27,2,0)</f>
        <v>United States</v>
      </c>
      <c r="D1745" s="6" t="str">
        <f>VLOOKUP($B1745,'Supplimental Sources'!$I$7:$K$27,3,0)</f>
        <v>United States</v>
      </c>
      <c r="E1745" s="6" t="s">
        <v>8386</v>
      </c>
      <c r="F1745" s="6" t="s">
        <v>8369</v>
      </c>
      <c r="G1745" s="6">
        <v>1731</v>
      </c>
      <c r="H1745" s="29">
        <v>1000</v>
      </c>
      <c r="I1745" s="29">
        <v>0</v>
      </c>
      <c r="J1745" s="28">
        <v>13.718148148152977</v>
      </c>
      <c r="K1745" s="6">
        <v>0</v>
      </c>
      <c r="M1745" s="6" t="str">
        <f>VLOOKUP($G1745,Data!$A:$F,6,0)</f>
        <v>failed</v>
      </c>
      <c r="N1745" s="6"/>
      <c r="O1745" s="6"/>
    </row>
    <row r="1746" spans="1:15" x14ac:dyDescent="0.45">
      <c r="A1746" s="6" t="s">
        <v>8347</v>
      </c>
      <c r="B1746" s="6" t="s">
        <v>8224</v>
      </c>
      <c r="C1746" s="6" t="str">
        <f>VLOOKUP($B1746,'Supplimental Sources'!$I$7:$K$27,2,0)</f>
        <v>United States</v>
      </c>
      <c r="D1746" s="6" t="str">
        <f>VLOOKUP($B1746,'Supplimental Sources'!$I$7:$K$27,3,0)</f>
        <v>United States</v>
      </c>
      <c r="E1746" s="6" t="s">
        <v>8386</v>
      </c>
      <c r="F1746" s="6" t="s">
        <v>8374</v>
      </c>
      <c r="G1746" s="6">
        <v>1732</v>
      </c>
      <c r="H1746" s="29">
        <v>4000</v>
      </c>
      <c r="I1746" s="29">
        <v>0</v>
      </c>
      <c r="J1746" s="28">
        <v>59.524525462955353</v>
      </c>
      <c r="K1746" s="6">
        <v>0</v>
      </c>
      <c r="M1746" s="6" t="str">
        <f>VLOOKUP($G1746,Data!$A:$F,6,0)</f>
        <v>failed</v>
      </c>
      <c r="N1746" s="6"/>
      <c r="O1746" s="6"/>
    </row>
    <row r="1747" spans="1:15" x14ac:dyDescent="0.45">
      <c r="A1747" s="6" t="s">
        <v>8347</v>
      </c>
      <c r="B1747" s="6" t="s">
        <v>8224</v>
      </c>
      <c r="C1747" s="6" t="str">
        <f>VLOOKUP($B1747,'Supplimental Sources'!$I$7:$K$27,2,0)</f>
        <v>United States</v>
      </c>
      <c r="D1747" s="6" t="str">
        <f>VLOOKUP($B1747,'Supplimental Sources'!$I$7:$K$27,3,0)</f>
        <v>United States</v>
      </c>
      <c r="E1747" s="6" t="s">
        <v>8387</v>
      </c>
      <c r="F1747" s="6" t="s">
        <v>8372</v>
      </c>
      <c r="G1747" s="6">
        <v>1733</v>
      </c>
      <c r="H1747" s="29">
        <v>10000</v>
      </c>
      <c r="I1747" s="29">
        <v>0</v>
      </c>
      <c r="J1747" s="28">
        <v>12.22020833332499</v>
      </c>
      <c r="K1747" s="6">
        <v>0</v>
      </c>
      <c r="M1747" s="6" t="str">
        <f>VLOOKUP($G1747,Data!$A:$F,6,0)</f>
        <v>failed</v>
      </c>
      <c r="N1747" s="6"/>
      <c r="O1747" s="6"/>
    </row>
    <row r="1748" spans="1:15" x14ac:dyDescent="0.45">
      <c r="A1748" s="6" t="s">
        <v>8347</v>
      </c>
      <c r="B1748" s="6" t="s">
        <v>8224</v>
      </c>
      <c r="C1748" s="6" t="str">
        <f>VLOOKUP($B1748,'Supplimental Sources'!$I$7:$K$27,2,0)</f>
        <v>United States</v>
      </c>
      <c r="D1748" s="6" t="str">
        <f>VLOOKUP($B1748,'Supplimental Sources'!$I$7:$K$27,3,0)</f>
        <v>United States</v>
      </c>
      <c r="E1748" s="6" t="s">
        <v>8386</v>
      </c>
      <c r="F1748" s="6" t="s">
        <v>8379</v>
      </c>
      <c r="G1748" s="6">
        <v>1734</v>
      </c>
      <c r="H1748" s="29">
        <v>4500</v>
      </c>
      <c r="I1748" s="29">
        <v>1</v>
      </c>
      <c r="J1748" s="28">
        <v>30</v>
      </c>
      <c r="K1748" s="6">
        <v>1</v>
      </c>
      <c r="M1748" s="6" t="str">
        <f>VLOOKUP($G1748,Data!$A:$F,6,0)</f>
        <v>failed</v>
      </c>
      <c r="N1748" s="6"/>
      <c r="O1748" s="6"/>
    </row>
    <row r="1749" spans="1:15" x14ac:dyDescent="0.45">
      <c r="A1749" s="6" t="s">
        <v>8347</v>
      </c>
      <c r="B1749" s="6" t="s">
        <v>8224</v>
      </c>
      <c r="C1749" s="6" t="str">
        <f>VLOOKUP($B1749,'Supplimental Sources'!$I$7:$K$27,2,0)</f>
        <v>United States</v>
      </c>
      <c r="D1749" s="6" t="str">
        <f>VLOOKUP($B1749,'Supplimental Sources'!$I$7:$K$27,3,0)</f>
        <v>United States</v>
      </c>
      <c r="E1749" s="6" t="s">
        <v>8387</v>
      </c>
      <c r="F1749" s="6" t="s">
        <v>8370</v>
      </c>
      <c r="G1749" s="6">
        <v>1735</v>
      </c>
      <c r="H1749" s="29">
        <v>1000</v>
      </c>
      <c r="I1749" s="29">
        <v>110</v>
      </c>
      <c r="J1749" s="28">
        <v>30</v>
      </c>
      <c r="K1749" s="6">
        <v>2</v>
      </c>
      <c r="M1749" s="6" t="str">
        <f>VLOOKUP($G1749,Data!$A:$F,6,0)</f>
        <v>failed</v>
      </c>
      <c r="N1749" s="6"/>
      <c r="O1749" s="6"/>
    </row>
    <row r="1750" spans="1:15" x14ac:dyDescent="0.45">
      <c r="A1750" s="6" t="s">
        <v>8347</v>
      </c>
      <c r="B1750" s="6" t="s">
        <v>8224</v>
      </c>
      <c r="C1750" s="6" t="str">
        <f>VLOOKUP($B1750,'Supplimental Sources'!$I$7:$K$27,2,0)</f>
        <v>United States</v>
      </c>
      <c r="D1750" s="6" t="str">
        <f>VLOOKUP($B1750,'Supplimental Sources'!$I$7:$K$27,3,0)</f>
        <v>United States</v>
      </c>
      <c r="E1750" s="6" t="s">
        <v>8386</v>
      </c>
      <c r="F1750" s="6" t="s">
        <v>8373</v>
      </c>
      <c r="G1750" s="6">
        <v>1736</v>
      </c>
      <c r="H1750" s="29">
        <v>3000</v>
      </c>
      <c r="I1750" s="29">
        <v>22</v>
      </c>
      <c r="J1750" s="28">
        <v>30.041666666664241</v>
      </c>
      <c r="K1750" s="6">
        <v>1</v>
      </c>
      <c r="M1750" s="6" t="str">
        <f>VLOOKUP($G1750,Data!$A:$F,6,0)</f>
        <v>failed</v>
      </c>
      <c r="N1750" s="6"/>
      <c r="O1750" s="6"/>
    </row>
    <row r="1751" spans="1:15" x14ac:dyDescent="0.45">
      <c r="A1751" s="6" t="s">
        <v>8347</v>
      </c>
      <c r="B1751" s="6" t="s">
        <v>8224</v>
      </c>
      <c r="C1751" s="6" t="str">
        <f>VLOOKUP($B1751,'Supplimental Sources'!$I$7:$K$27,2,0)</f>
        <v>United States</v>
      </c>
      <c r="D1751" s="6" t="str">
        <f>VLOOKUP($B1751,'Supplimental Sources'!$I$7:$K$27,3,0)</f>
        <v>United States</v>
      </c>
      <c r="E1751" s="6" t="s">
        <v>8386</v>
      </c>
      <c r="F1751" s="6" t="s">
        <v>8380</v>
      </c>
      <c r="G1751" s="6">
        <v>1737</v>
      </c>
      <c r="H1751" s="29">
        <v>4000</v>
      </c>
      <c r="I1751" s="29">
        <v>850</v>
      </c>
      <c r="J1751" s="28">
        <v>30</v>
      </c>
      <c r="K1751" s="6">
        <v>15</v>
      </c>
      <c r="M1751" s="6" t="str">
        <f>VLOOKUP($G1751,Data!$A:$F,6,0)</f>
        <v>failed</v>
      </c>
      <c r="N1751" s="6"/>
      <c r="O1751" s="6"/>
    </row>
    <row r="1752" spans="1:15" x14ac:dyDescent="0.45">
      <c r="A1752" s="6" t="s">
        <v>8347</v>
      </c>
      <c r="B1752" s="6" t="s">
        <v>8224</v>
      </c>
      <c r="C1752" s="6" t="str">
        <f>VLOOKUP($B1752,'Supplimental Sources'!$I$7:$K$27,2,0)</f>
        <v>United States</v>
      </c>
      <c r="D1752" s="6" t="str">
        <f>VLOOKUP($B1752,'Supplimental Sources'!$I$7:$K$27,3,0)</f>
        <v>United States</v>
      </c>
      <c r="E1752" s="6" t="s">
        <v>8385</v>
      </c>
      <c r="F1752" s="6" t="s">
        <v>8372</v>
      </c>
      <c r="G1752" s="6">
        <v>1738</v>
      </c>
      <c r="H1752" s="29">
        <v>5000</v>
      </c>
      <c r="I1752" s="29">
        <v>20</v>
      </c>
      <c r="J1752" s="28">
        <v>30</v>
      </c>
      <c r="K1752" s="6">
        <v>1</v>
      </c>
      <c r="M1752" s="6" t="str">
        <f>VLOOKUP($G1752,Data!$A:$F,6,0)</f>
        <v>failed</v>
      </c>
      <c r="N1752" s="6"/>
      <c r="O1752" s="6"/>
    </row>
    <row r="1753" spans="1:15" x14ac:dyDescent="0.45">
      <c r="A1753" s="6" t="s">
        <v>8347</v>
      </c>
      <c r="B1753" s="6" t="s">
        <v>8224</v>
      </c>
      <c r="C1753" s="6" t="str">
        <f>VLOOKUP($B1753,'Supplimental Sources'!$I$7:$K$27,2,0)</f>
        <v>United States</v>
      </c>
      <c r="D1753" s="6" t="str">
        <f>VLOOKUP($B1753,'Supplimental Sources'!$I$7:$K$27,3,0)</f>
        <v>United States</v>
      </c>
      <c r="E1753" s="6" t="s">
        <v>8387</v>
      </c>
      <c r="F1753" s="6" t="s">
        <v>8378</v>
      </c>
      <c r="G1753" s="6">
        <v>1739</v>
      </c>
      <c r="H1753" s="29">
        <v>1000</v>
      </c>
      <c r="I1753" s="29">
        <v>1</v>
      </c>
      <c r="J1753" s="28">
        <v>58.958333333328483</v>
      </c>
      <c r="K1753" s="6">
        <v>1</v>
      </c>
      <c r="M1753" s="6" t="str">
        <f>VLOOKUP($G1753,Data!$A:$F,6,0)</f>
        <v>failed</v>
      </c>
      <c r="N1753" s="6"/>
      <c r="O1753" s="6"/>
    </row>
    <row r="1754" spans="1:15" x14ac:dyDescent="0.45">
      <c r="A1754" s="6" t="s">
        <v>8347</v>
      </c>
      <c r="B1754" s="6" t="s">
        <v>8224</v>
      </c>
      <c r="C1754" s="6" t="str">
        <f>VLOOKUP($B1754,'Supplimental Sources'!$I$7:$K$27,2,0)</f>
        <v>United States</v>
      </c>
      <c r="D1754" s="6" t="str">
        <f>VLOOKUP($B1754,'Supplimental Sources'!$I$7:$K$27,3,0)</f>
        <v>United States</v>
      </c>
      <c r="E1754" s="6" t="s">
        <v>8386</v>
      </c>
      <c r="F1754" s="6" t="s">
        <v>8380</v>
      </c>
      <c r="G1754" s="6">
        <v>1740</v>
      </c>
      <c r="H1754" s="29">
        <v>3000</v>
      </c>
      <c r="I1754" s="29">
        <v>0</v>
      </c>
      <c r="J1754" s="28">
        <v>30</v>
      </c>
      <c r="K1754" s="6">
        <v>0</v>
      </c>
      <c r="M1754" s="6" t="str">
        <f>VLOOKUP($G1754,Data!$A:$F,6,0)</f>
        <v>failed</v>
      </c>
      <c r="N1754" s="6"/>
      <c r="O1754" s="6"/>
    </row>
    <row r="1755" spans="1:15" x14ac:dyDescent="0.45">
      <c r="A1755" s="6" t="s">
        <v>8339</v>
      </c>
      <c r="B1755" s="6" t="s">
        <v>8225</v>
      </c>
      <c r="C1755" s="6" t="str">
        <f>VLOOKUP($B1755,'Supplimental Sources'!$I$7:$K$27,2,0)</f>
        <v>United Kingdom</v>
      </c>
      <c r="D1755" s="6" t="str">
        <f>VLOOKUP($B1755,'Supplimental Sources'!$I$7:$K$27,3,0)</f>
        <v>United Kingdom</v>
      </c>
      <c r="E1755" s="6" t="s">
        <v>8386</v>
      </c>
      <c r="F1755" s="6" t="s">
        <v>8379</v>
      </c>
      <c r="G1755" s="6">
        <v>1741</v>
      </c>
      <c r="H1755" s="29">
        <v>1200</v>
      </c>
      <c r="I1755" s="29">
        <v>1330</v>
      </c>
      <c r="J1755" s="28">
        <v>45</v>
      </c>
      <c r="K1755" s="6">
        <v>52</v>
      </c>
      <c r="L1755" s="6" t="str">
        <f>VLOOKUP($G1755,Data!$A:$F,6,0)</f>
        <v>successful</v>
      </c>
      <c r="M1755" s="6"/>
      <c r="N1755" s="6"/>
      <c r="O1755" s="6"/>
    </row>
    <row r="1756" spans="1:15" x14ac:dyDescent="0.45">
      <c r="A1756" s="6" t="s">
        <v>8339</v>
      </c>
      <c r="B1756" s="6" t="s">
        <v>8224</v>
      </c>
      <c r="C1756" s="6" t="str">
        <f>VLOOKUP($B1756,'Supplimental Sources'!$I$7:$K$27,2,0)</f>
        <v>United States</v>
      </c>
      <c r="D1756" s="6" t="str">
        <f>VLOOKUP($B1756,'Supplimental Sources'!$I$7:$K$27,3,0)</f>
        <v>United States</v>
      </c>
      <c r="E1756" s="6" t="s">
        <v>8387</v>
      </c>
      <c r="F1756" s="6" t="s">
        <v>8381</v>
      </c>
      <c r="G1756" s="6">
        <v>1742</v>
      </c>
      <c r="H1756" s="29">
        <v>2000</v>
      </c>
      <c r="I1756" s="29">
        <v>2175</v>
      </c>
      <c r="J1756" s="28">
        <v>31.998032407405844</v>
      </c>
      <c r="K1756" s="6">
        <v>34</v>
      </c>
      <c r="L1756" s="6" t="str">
        <f>VLOOKUP($G1756,Data!$A:$F,6,0)</f>
        <v>successful</v>
      </c>
      <c r="M1756" s="6"/>
      <c r="N1756" s="6"/>
      <c r="O1756" s="6"/>
    </row>
    <row r="1757" spans="1:15" x14ac:dyDescent="0.45">
      <c r="A1757" s="6" t="s">
        <v>8339</v>
      </c>
      <c r="B1757" s="6" t="s">
        <v>8224</v>
      </c>
      <c r="C1757" s="6" t="str">
        <f>VLOOKUP($B1757,'Supplimental Sources'!$I$7:$K$27,2,0)</f>
        <v>United States</v>
      </c>
      <c r="D1757" s="6" t="str">
        <f>VLOOKUP($B1757,'Supplimental Sources'!$I$7:$K$27,3,0)</f>
        <v>United States</v>
      </c>
      <c r="E1757" s="6" t="s">
        <v>8387</v>
      </c>
      <c r="F1757" s="6" t="s">
        <v>8371</v>
      </c>
      <c r="G1757" s="6">
        <v>1743</v>
      </c>
      <c r="H1757" s="29">
        <v>6000</v>
      </c>
      <c r="I1757" s="29">
        <v>6025</v>
      </c>
      <c r="J1757" s="28">
        <v>22.240335648151813</v>
      </c>
      <c r="K1757" s="6">
        <v>67</v>
      </c>
      <c r="L1757" s="6" t="str">
        <f>VLOOKUP($G1757,Data!$A:$F,6,0)</f>
        <v>successful</v>
      </c>
      <c r="M1757" s="6"/>
      <c r="N1757" s="6"/>
      <c r="O1757" s="6"/>
    </row>
    <row r="1758" spans="1:15" x14ac:dyDescent="0.45">
      <c r="A1758" s="6" t="s">
        <v>8339</v>
      </c>
      <c r="B1758" s="6" t="s">
        <v>8225</v>
      </c>
      <c r="C1758" s="6" t="str">
        <f>VLOOKUP($B1758,'Supplimental Sources'!$I$7:$K$27,2,0)</f>
        <v>United Kingdom</v>
      </c>
      <c r="D1758" s="6" t="str">
        <f>VLOOKUP($B1758,'Supplimental Sources'!$I$7:$K$27,3,0)</f>
        <v>United Kingdom</v>
      </c>
      <c r="E1758" s="6" t="s">
        <v>8386</v>
      </c>
      <c r="F1758" s="6" t="s">
        <v>8376</v>
      </c>
      <c r="G1758" s="6">
        <v>1744</v>
      </c>
      <c r="H1758" s="29">
        <v>5500</v>
      </c>
      <c r="I1758" s="29">
        <v>6515</v>
      </c>
      <c r="J1758" s="28">
        <v>44.958333333328483</v>
      </c>
      <c r="K1758" s="6">
        <v>70</v>
      </c>
      <c r="L1758" s="6" t="str">
        <f>VLOOKUP($G1758,Data!$A:$F,6,0)</f>
        <v>successful</v>
      </c>
      <c r="M1758" s="6"/>
      <c r="N1758" s="6"/>
      <c r="O1758" s="6"/>
    </row>
    <row r="1759" spans="1:15" x14ac:dyDescent="0.45">
      <c r="A1759" s="6" t="s">
        <v>8339</v>
      </c>
      <c r="B1759" s="6" t="s">
        <v>8224</v>
      </c>
      <c r="C1759" s="6" t="str">
        <f>VLOOKUP($B1759,'Supplimental Sources'!$I$7:$K$27,2,0)</f>
        <v>United States</v>
      </c>
      <c r="D1759" s="6" t="str">
        <f>VLOOKUP($B1759,'Supplimental Sources'!$I$7:$K$27,3,0)</f>
        <v>United States</v>
      </c>
      <c r="E1759" s="6" t="s">
        <v>8387</v>
      </c>
      <c r="F1759" s="6" t="s">
        <v>8374</v>
      </c>
      <c r="G1759" s="6">
        <v>1745</v>
      </c>
      <c r="H1759" s="29">
        <v>7000</v>
      </c>
      <c r="I1759" s="29">
        <v>7981</v>
      </c>
      <c r="J1759" s="28">
        <v>35.823634259257233</v>
      </c>
      <c r="K1759" s="6">
        <v>89</v>
      </c>
      <c r="L1759" s="6" t="str">
        <f>VLOOKUP($G1759,Data!$A:$F,6,0)</f>
        <v>successful</v>
      </c>
      <c r="M1759" s="6"/>
      <c r="N1759" s="6"/>
      <c r="O1759" s="6"/>
    </row>
    <row r="1760" spans="1:15" x14ac:dyDescent="0.45">
      <c r="A1760" s="6" t="s">
        <v>8339</v>
      </c>
      <c r="B1760" s="6" t="s">
        <v>8224</v>
      </c>
      <c r="C1760" s="6" t="str">
        <f>VLOOKUP($B1760,'Supplimental Sources'!$I$7:$K$27,2,0)</f>
        <v>United States</v>
      </c>
      <c r="D1760" s="6" t="str">
        <f>VLOOKUP($B1760,'Supplimental Sources'!$I$7:$K$27,3,0)</f>
        <v>United States</v>
      </c>
      <c r="E1760" s="6" t="s">
        <v>8387</v>
      </c>
      <c r="F1760" s="6" t="s">
        <v>8373</v>
      </c>
      <c r="G1760" s="6">
        <v>1746</v>
      </c>
      <c r="H1760" s="29">
        <v>15000</v>
      </c>
      <c r="I1760" s="29">
        <v>22215</v>
      </c>
      <c r="J1760" s="28">
        <v>29.906631944439141</v>
      </c>
      <c r="K1760" s="6">
        <v>107</v>
      </c>
      <c r="L1760" s="6" t="str">
        <f>VLOOKUP($G1760,Data!$A:$F,6,0)</f>
        <v>successful</v>
      </c>
      <c r="M1760" s="6"/>
      <c r="N1760" s="6"/>
      <c r="O1760" s="6"/>
    </row>
    <row r="1761" spans="1:15" x14ac:dyDescent="0.45">
      <c r="A1761" s="6" t="s">
        <v>8339</v>
      </c>
      <c r="B1761" s="6" t="s">
        <v>8225</v>
      </c>
      <c r="C1761" s="6" t="str">
        <f>VLOOKUP($B1761,'Supplimental Sources'!$I$7:$K$27,2,0)</f>
        <v>United Kingdom</v>
      </c>
      <c r="D1761" s="6" t="str">
        <f>VLOOKUP($B1761,'Supplimental Sources'!$I$7:$K$27,3,0)</f>
        <v>United Kingdom</v>
      </c>
      <c r="E1761" s="6" t="s">
        <v>8386</v>
      </c>
      <c r="F1761" s="6" t="s">
        <v>8373</v>
      </c>
      <c r="G1761" s="6">
        <v>1747</v>
      </c>
      <c r="H1761" s="29">
        <v>9000</v>
      </c>
      <c r="I1761" s="29">
        <v>9446</v>
      </c>
      <c r="J1761" s="28">
        <v>29.189467592594156</v>
      </c>
      <c r="K1761" s="6">
        <v>159</v>
      </c>
      <c r="L1761" s="6" t="str">
        <f>VLOOKUP($G1761,Data!$A:$F,6,0)</f>
        <v>successful</v>
      </c>
      <c r="M1761" s="6"/>
      <c r="N1761" s="6"/>
      <c r="O1761" s="6"/>
    </row>
    <row r="1762" spans="1:15" x14ac:dyDescent="0.45">
      <c r="A1762" s="6" t="s">
        <v>8339</v>
      </c>
      <c r="B1762" s="6" t="s">
        <v>8229</v>
      </c>
      <c r="C1762" s="6" t="str">
        <f>VLOOKUP($B1762,'Supplimental Sources'!$I$7:$K$27,2,0)</f>
        <v>Canada</v>
      </c>
      <c r="D1762" s="6" t="str">
        <f>VLOOKUP($B1762,'Supplimental Sources'!$I$7:$K$27,3,0)</f>
        <v>Canada</v>
      </c>
      <c r="E1762" s="6" t="s">
        <v>8386</v>
      </c>
      <c r="F1762" s="6" t="s">
        <v>8371</v>
      </c>
      <c r="G1762" s="6">
        <v>1748</v>
      </c>
      <c r="H1762" s="29">
        <v>50000</v>
      </c>
      <c r="I1762" s="29">
        <v>64974</v>
      </c>
      <c r="J1762" s="28">
        <v>30</v>
      </c>
      <c r="K1762" s="6">
        <v>181</v>
      </c>
      <c r="L1762" s="6" t="str">
        <f>VLOOKUP($G1762,Data!$A:$F,6,0)</f>
        <v>successful</v>
      </c>
      <c r="M1762" s="6"/>
      <c r="N1762" s="6"/>
      <c r="O1762" s="6"/>
    </row>
    <row r="1763" spans="1:15" x14ac:dyDescent="0.45">
      <c r="A1763" s="6" t="s">
        <v>8339</v>
      </c>
      <c r="B1763" s="6" t="s">
        <v>8243</v>
      </c>
      <c r="C1763" s="6" t="str">
        <f>VLOOKUP($B1763,'Supplimental Sources'!$I$7:$K$27,2,0)</f>
        <v>Luxembourg</v>
      </c>
      <c r="D1763" s="6" t="str">
        <f>VLOOKUP($B1763,'Supplimental Sources'!$I$7:$K$27,3,0)</f>
        <v>European Union</v>
      </c>
      <c r="E1763" s="6" t="s">
        <v>8388</v>
      </c>
      <c r="F1763" s="6" t="s">
        <v>8376</v>
      </c>
      <c r="G1763" s="6">
        <v>1749</v>
      </c>
      <c r="H1763" s="29">
        <v>10050</v>
      </c>
      <c r="I1763" s="29">
        <v>12410.5</v>
      </c>
      <c r="J1763" s="28">
        <v>36.815729166672099</v>
      </c>
      <c r="K1763" s="6">
        <v>131</v>
      </c>
      <c r="L1763" s="6" t="str">
        <f>VLOOKUP($G1763,Data!$A:$F,6,0)</f>
        <v>successful</v>
      </c>
      <c r="M1763" s="6"/>
      <c r="N1763" s="6"/>
      <c r="O1763" s="6"/>
    </row>
    <row r="1764" spans="1:15" x14ac:dyDescent="0.45">
      <c r="A1764" s="6" t="s">
        <v>8339</v>
      </c>
      <c r="B1764" s="6" t="s">
        <v>8224</v>
      </c>
      <c r="C1764" s="6" t="str">
        <f>VLOOKUP($B1764,'Supplimental Sources'!$I$7:$K$27,2,0)</f>
        <v>United States</v>
      </c>
      <c r="D1764" s="6" t="str">
        <f>VLOOKUP($B1764,'Supplimental Sources'!$I$7:$K$27,3,0)</f>
        <v>United States</v>
      </c>
      <c r="E1764" s="6" t="s">
        <v>8387</v>
      </c>
      <c r="F1764" s="6" t="s">
        <v>8378</v>
      </c>
      <c r="G1764" s="6">
        <v>1750</v>
      </c>
      <c r="H1764" s="29">
        <v>5000</v>
      </c>
      <c r="I1764" s="29">
        <v>10081</v>
      </c>
      <c r="J1764" s="28">
        <v>25</v>
      </c>
      <c r="K1764" s="6">
        <v>125</v>
      </c>
      <c r="L1764" s="6" t="str">
        <f>VLOOKUP($G1764,Data!$A:$F,6,0)</f>
        <v>successful</v>
      </c>
      <c r="M1764" s="6"/>
      <c r="N1764" s="6"/>
      <c r="O1764" s="6"/>
    </row>
    <row r="1765" spans="1:15" x14ac:dyDescent="0.45">
      <c r="A1765" s="6" t="s">
        <v>8339</v>
      </c>
      <c r="B1765" s="6" t="s">
        <v>8224</v>
      </c>
      <c r="C1765" s="6" t="str">
        <f>VLOOKUP($B1765,'Supplimental Sources'!$I$7:$K$27,2,0)</f>
        <v>United States</v>
      </c>
      <c r="D1765" s="6" t="str">
        <f>VLOOKUP($B1765,'Supplimental Sources'!$I$7:$K$27,3,0)</f>
        <v>United States</v>
      </c>
      <c r="E1765" s="6" t="s">
        <v>8386</v>
      </c>
      <c r="F1765" s="6" t="s">
        <v>8377</v>
      </c>
      <c r="G1765" s="6">
        <v>1751</v>
      </c>
      <c r="H1765" s="29">
        <v>10000</v>
      </c>
      <c r="I1765" s="29">
        <v>10290</v>
      </c>
      <c r="J1765" s="28">
        <v>29.958333333335759</v>
      </c>
      <c r="K1765" s="6">
        <v>61</v>
      </c>
      <c r="L1765" s="6" t="str">
        <f>VLOOKUP($G1765,Data!$A:$F,6,0)</f>
        <v>successful</v>
      </c>
      <c r="M1765" s="6"/>
      <c r="N1765" s="6"/>
      <c r="O1765" s="6"/>
    </row>
    <row r="1766" spans="1:15" x14ac:dyDescent="0.45">
      <c r="A1766" s="6" t="s">
        <v>8339</v>
      </c>
      <c r="B1766" s="6" t="s">
        <v>8225</v>
      </c>
      <c r="C1766" s="6" t="str">
        <f>VLOOKUP($B1766,'Supplimental Sources'!$I$7:$K$27,2,0)</f>
        <v>United Kingdom</v>
      </c>
      <c r="D1766" s="6" t="str">
        <f>VLOOKUP($B1766,'Supplimental Sources'!$I$7:$K$27,3,0)</f>
        <v>United Kingdom</v>
      </c>
      <c r="E1766" s="6" t="s">
        <v>8387</v>
      </c>
      <c r="F1766" s="6" t="s">
        <v>8372</v>
      </c>
      <c r="G1766" s="6">
        <v>1752</v>
      </c>
      <c r="H1766" s="29">
        <v>1200</v>
      </c>
      <c r="I1766" s="29">
        <v>3122</v>
      </c>
      <c r="J1766" s="28">
        <v>30</v>
      </c>
      <c r="K1766" s="6">
        <v>90</v>
      </c>
      <c r="L1766" s="6" t="str">
        <f>VLOOKUP($G1766,Data!$A:$F,6,0)</f>
        <v>successful</v>
      </c>
      <c r="M1766" s="6"/>
      <c r="N1766" s="6"/>
      <c r="O1766" s="6"/>
    </row>
    <row r="1767" spans="1:15" x14ac:dyDescent="0.45">
      <c r="A1767" s="6" t="s">
        <v>8339</v>
      </c>
      <c r="B1767" s="6" t="s">
        <v>8232</v>
      </c>
      <c r="C1767" s="6" t="str">
        <f>VLOOKUP($B1767,'Supplimental Sources'!$I$7:$K$27,2,0)</f>
        <v>Denmark</v>
      </c>
      <c r="D1767" s="6" t="str">
        <f>VLOOKUP($B1767,'Supplimental Sources'!$I$7:$K$27,3,0)</f>
        <v>European Union</v>
      </c>
      <c r="E1767" s="6" t="s">
        <v>8387</v>
      </c>
      <c r="F1767" s="6" t="s">
        <v>8377</v>
      </c>
      <c r="G1767" s="6">
        <v>1753</v>
      </c>
      <c r="H1767" s="29">
        <v>15000</v>
      </c>
      <c r="I1767" s="29">
        <v>16200</v>
      </c>
      <c r="J1767" s="28">
        <v>29.958333333328483</v>
      </c>
      <c r="K1767" s="6">
        <v>35</v>
      </c>
      <c r="L1767" s="6" t="str">
        <f>VLOOKUP($G1767,Data!$A:$F,6,0)</f>
        <v>successful</v>
      </c>
      <c r="M1767" s="6"/>
      <c r="N1767" s="6"/>
      <c r="O1767" s="6"/>
    </row>
    <row r="1768" spans="1:15" x14ac:dyDescent="0.45">
      <c r="A1768" s="6" t="s">
        <v>8339</v>
      </c>
      <c r="B1768" s="6" t="s">
        <v>8229</v>
      </c>
      <c r="C1768" s="6" t="str">
        <f>VLOOKUP($B1768,'Supplimental Sources'!$I$7:$K$27,2,0)</f>
        <v>Canada</v>
      </c>
      <c r="D1768" s="6" t="str">
        <f>VLOOKUP($B1768,'Supplimental Sources'!$I$7:$K$27,3,0)</f>
        <v>Canada</v>
      </c>
      <c r="E1768" s="6" t="s">
        <v>8386</v>
      </c>
      <c r="F1768" s="6" t="s">
        <v>8378</v>
      </c>
      <c r="G1768" s="6">
        <v>1754</v>
      </c>
      <c r="H1768" s="29">
        <v>8500</v>
      </c>
      <c r="I1768" s="29">
        <v>9395</v>
      </c>
      <c r="J1768" s="28">
        <v>29.958333333335759</v>
      </c>
      <c r="K1768" s="6">
        <v>90</v>
      </c>
      <c r="L1768" s="6" t="str">
        <f>VLOOKUP($G1768,Data!$A:$F,6,0)</f>
        <v>successful</v>
      </c>
      <c r="M1768" s="6"/>
      <c r="N1768" s="6"/>
      <c r="O1768" s="6"/>
    </row>
    <row r="1769" spans="1:15" x14ac:dyDescent="0.45">
      <c r="A1769" s="6" t="s">
        <v>8339</v>
      </c>
      <c r="B1769" s="6" t="s">
        <v>8224</v>
      </c>
      <c r="C1769" s="6" t="str">
        <f>VLOOKUP($B1769,'Supplimental Sources'!$I$7:$K$27,2,0)</f>
        <v>United States</v>
      </c>
      <c r="D1769" s="6" t="str">
        <f>VLOOKUP($B1769,'Supplimental Sources'!$I$7:$K$27,3,0)</f>
        <v>United States</v>
      </c>
      <c r="E1769" s="6" t="s">
        <v>8386</v>
      </c>
      <c r="F1769" s="6" t="s">
        <v>8372</v>
      </c>
      <c r="G1769" s="6">
        <v>1755</v>
      </c>
      <c r="H1769" s="29">
        <v>25</v>
      </c>
      <c r="I1769" s="29">
        <v>30</v>
      </c>
      <c r="J1769" s="28">
        <v>30</v>
      </c>
      <c r="K1769" s="6">
        <v>4</v>
      </c>
      <c r="L1769" s="6" t="str">
        <f>VLOOKUP($G1769,Data!$A:$F,6,0)</f>
        <v>successful</v>
      </c>
      <c r="M1769" s="6"/>
      <c r="N1769" s="6"/>
      <c r="O1769" s="6"/>
    </row>
    <row r="1770" spans="1:15" x14ac:dyDescent="0.45">
      <c r="A1770" s="6" t="s">
        <v>8339</v>
      </c>
      <c r="B1770" s="6" t="s">
        <v>8224</v>
      </c>
      <c r="C1770" s="6" t="str">
        <f>VLOOKUP($B1770,'Supplimental Sources'!$I$7:$K$27,2,0)</f>
        <v>United States</v>
      </c>
      <c r="D1770" s="6" t="str">
        <f>VLOOKUP($B1770,'Supplimental Sources'!$I$7:$K$27,3,0)</f>
        <v>United States</v>
      </c>
      <c r="E1770" s="6" t="s">
        <v>8387</v>
      </c>
      <c r="F1770" s="6" t="s">
        <v>8370</v>
      </c>
      <c r="G1770" s="6">
        <v>1756</v>
      </c>
      <c r="H1770" s="29">
        <v>5500</v>
      </c>
      <c r="I1770" s="29">
        <v>5655.6</v>
      </c>
      <c r="J1770" s="28">
        <v>40</v>
      </c>
      <c r="K1770" s="6">
        <v>120</v>
      </c>
      <c r="L1770" s="6" t="str">
        <f>VLOOKUP($G1770,Data!$A:$F,6,0)</f>
        <v>successful</v>
      </c>
      <c r="M1770" s="6"/>
      <c r="N1770" s="6"/>
      <c r="O1770" s="6"/>
    </row>
    <row r="1771" spans="1:15" x14ac:dyDescent="0.45">
      <c r="A1771" s="6" t="s">
        <v>8339</v>
      </c>
      <c r="B1771" s="6" t="s">
        <v>8224</v>
      </c>
      <c r="C1771" s="6" t="str">
        <f>VLOOKUP($B1771,'Supplimental Sources'!$I$7:$K$27,2,0)</f>
        <v>United States</v>
      </c>
      <c r="D1771" s="6" t="str">
        <f>VLOOKUP($B1771,'Supplimental Sources'!$I$7:$K$27,3,0)</f>
        <v>United States</v>
      </c>
      <c r="E1771" s="6" t="s">
        <v>8387</v>
      </c>
      <c r="F1771" s="6" t="s">
        <v>8381</v>
      </c>
      <c r="G1771" s="6">
        <v>1757</v>
      </c>
      <c r="H1771" s="29">
        <v>5000</v>
      </c>
      <c r="I1771" s="29">
        <v>5800</v>
      </c>
      <c r="J1771" s="28">
        <v>29.98445601851563</v>
      </c>
      <c r="K1771" s="6">
        <v>14</v>
      </c>
      <c r="L1771" s="6" t="str">
        <f>VLOOKUP($G1771,Data!$A:$F,6,0)</f>
        <v>successful</v>
      </c>
      <c r="M1771" s="6"/>
      <c r="N1771" s="6"/>
      <c r="O1771" s="6"/>
    </row>
    <row r="1772" spans="1:15" x14ac:dyDescent="0.45">
      <c r="A1772" s="6" t="s">
        <v>8339</v>
      </c>
      <c r="B1772" s="6" t="s">
        <v>8224</v>
      </c>
      <c r="C1772" s="6" t="str">
        <f>VLOOKUP($B1772,'Supplimental Sources'!$I$7:$K$27,2,0)</f>
        <v>United States</v>
      </c>
      <c r="D1772" s="6" t="str">
        <f>VLOOKUP($B1772,'Supplimental Sources'!$I$7:$K$27,3,0)</f>
        <v>United States</v>
      </c>
      <c r="E1772" s="6" t="s">
        <v>8387</v>
      </c>
      <c r="F1772" s="6" t="s">
        <v>8369</v>
      </c>
      <c r="G1772" s="6">
        <v>1758</v>
      </c>
      <c r="H1772" s="29">
        <v>1000</v>
      </c>
      <c r="I1772" s="29">
        <v>1147</v>
      </c>
      <c r="J1772" s="28">
        <v>60</v>
      </c>
      <c r="K1772" s="6">
        <v>27</v>
      </c>
      <c r="L1772" s="6" t="str">
        <f>VLOOKUP($G1772,Data!$A:$F,6,0)</f>
        <v>successful</v>
      </c>
      <c r="M1772" s="6"/>
      <c r="N1772" s="6"/>
      <c r="O1772" s="6"/>
    </row>
    <row r="1773" spans="1:15" x14ac:dyDescent="0.45">
      <c r="A1773" s="6" t="s">
        <v>8339</v>
      </c>
      <c r="B1773" s="6" t="s">
        <v>8224</v>
      </c>
      <c r="C1773" s="6" t="str">
        <f>VLOOKUP($B1773,'Supplimental Sources'!$I$7:$K$27,2,0)</f>
        <v>United States</v>
      </c>
      <c r="D1773" s="6" t="str">
        <f>VLOOKUP($B1773,'Supplimental Sources'!$I$7:$K$27,3,0)</f>
        <v>United States</v>
      </c>
      <c r="E1773" s="6" t="s">
        <v>8386</v>
      </c>
      <c r="F1773" s="6" t="s">
        <v>8378</v>
      </c>
      <c r="G1773" s="6">
        <v>1759</v>
      </c>
      <c r="H1773" s="29">
        <v>5000</v>
      </c>
      <c r="I1773" s="29">
        <v>5330</v>
      </c>
      <c r="J1773" s="28">
        <v>19.958333333328483</v>
      </c>
      <c r="K1773" s="6">
        <v>49</v>
      </c>
      <c r="L1773" s="6" t="str">
        <f>VLOOKUP($G1773,Data!$A:$F,6,0)</f>
        <v>successful</v>
      </c>
      <c r="M1773" s="6"/>
      <c r="N1773" s="6"/>
      <c r="O1773" s="6"/>
    </row>
    <row r="1774" spans="1:15" x14ac:dyDescent="0.45">
      <c r="A1774" s="6" t="s">
        <v>8339</v>
      </c>
      <c r="B1774" s="6" t="s">
        <v>8224</v>
      </c>
      <c r="C1774" s="6" t="str">
        <f>VLOOKUP($B1774,'Supplimental Sources'!$I$7:$K$27,2,0)</f>
        <v>United States</v>
      </c>
      <c r="D1774" s="6" t="str">
        <f>VLOOKUP($B1774,'Supplimental Sources'!$I$7:$K$27,3,0)</f>
        <v>United States</v>
      </c>
      <c r="E1774" s="6" t="s">
        <v>8387</v>
      </c>
      <c r="F1774" s="6" t="s">
        <v>8377</v>
      </c>
      <c r="G1774" s="6">
        <v>1760</v>
      </c>
      <c r="H1774" s="29">
        <v>5000</v>
      </c>
      <c r="I1774" s="29">
        <v>8272</v>
      </c>
      <c r="J1774" s="28">
        <v>20</v>
      </c>
      <c r="K1774" s="6">
        <v>102</v>
      </c>
      <c r="L1774" s="6" t="str">
        <f>VLOOKUP($G1774,Data!$A:$F,6,0)</f>
        <v>successful</v>
      </c>
      <c r="M1774" s="6"/>
      <c r="N1774" s="6"/>
      <c r="O1774" s="6"/>
    </row>
    <row r="1775" spans="1:15" x14ac:dyDescent="0.45">
      <c r="A1775" s="6" t="s">
        <v>8339</v>
      </c>
      <c r="B1775" s="6" t="s">
        <v>8225</v>
      </c>
      <c r="C1775" s="6" t="str">
        <f>VLOOKUP($B1775,'Supplimental Sources'!$I$7:$K$27,2,0)</f>
        <v>United Kingdom</v>
      </c>
      <c r="D1775" s="6" t="str">
        <f>VLOOKUP($B1775,'Supplimental Sources'!$I$7:$K$27,3,0)</f>
        <v>United Kingdom</v>
      </c>
      <c r="E1775" s="6" t="s">
        <v>8386</v>
      </c>
      <c r="F1775" s="6" t="s">
        <v>8370</v>
      </c>
      <c r="G1775" s="6">
        <v>1761</v>
      </c>
      <c r="H1775" s="29">
        <v>100</v>
      </c>
      <c r="I1775" s="29">
        <v>155</v>
      </c>
      <c r="J1775" s="28">
        <v>50</v>
      </c>
      <c r="K1775" s="6">
        <v>3</v>
      </c>
      <c r="L1775" s="6" t="str">
        <f>VLOOKUP($G1775,Data!$A:$F,6,0)</f>
        <v>successful</v>
      </c>
      <c r="M1775" s="6"/>
      <c r="N1775" s="6"/>
      <c r="O1775" s="6"/>
    </row>
    <row r="1776" spans="1:15" x14ac:dyDescent="0.45">
      <c r="A1776" s="6" t="s">
        <v>8339</v>
      </c>
      <c r="B1776" s="6" t="s">
        <v>8224</v>
      </c>
      <c r="C1776" s="6" t="str">
        <f>VLOOKUP($B1776,'Supplimental Sources'!$I$7:$K$27,2,0)</f>
        <v>United States</v>
      </c>
      <c r="D1776" s="6" t="str">
        <f>VLOOKUP($B1776,'Supplimental Sources'!$I$7:$K$27,3,0)</f>
        <v>United States</v>
      </c>
      <c r="E1776" s="6" t="s">
        <v>8387</v>
      </c>
      <c r="F1776" s="6" t="s">
        <v>8377</v>
      </c>
      <c r="G1776" s="6">
        <v>1762</v>
      </c>
      <c r="H1776" s="29">
        <v>100</v>
      </c>
      <c r="I1776" s="29">
        <v>885</v>
      </c>
      <c r="J1776" s="28">
        <v>30</v>
      </c>
      <c r="K1776" s="6">
        <v>25</v>
      </c>
      <c r="L1776" s="6" t="str">
        <f>VLOOKUP($G1776,Data!$A:$F,6,0)</f>
        <v>successful</v>
      </c>
      <c r="M1776" s="6"/>
      <c r="N1776" s="6"/>
      <c r="O1776" s="6"/>
    </row>
    <row r="1777" spans="1:15" x14ac:dyDescent="0.45">
      <c r="A1777" s="6" t="s">
        <v>8339</v>
      </c>
      <c r="B1777" s="6" t="s">
        <v>8224</v>
      </c>
      <c r="C1777" s="6" t="str">
        <f>VLOOKUP($B1777,'Supplimental Sources'!$I$7:$K$27,2,0)</f>
        <v>United States</v>
      </c>
      <c r="D1777" s="6" t="str">
        <f>VLOOKUP($B1777,'Supplimental Sources'!$I$7:$K$27,3,0)</f>
        <v>United States</v>
      </c>
      <c r="E1777" s="6" t="s">
        <v>8387</v>
      </c>
      <c r="F1777" s="6" t="s">
        <v>8372</v>
      </c>
      <c r="G1777" s="6">
        <v>1763</v>
      </c>
      <c r="H1777" s="29">
        <v>12000</v>
      </c>
      <c r="I1777" s="29">
        <v>12229</v>
      </c>
      <c r="J1777" s="28">
        <v>30</v>
      </c>
      <c r="K1777" s="6">
        <v>118</v>
      </c>
      <c r="L1777" s="6" t="str">
        <f>VLOOKUP($G1777,Data!$A:$F,6,0)</f>
        <v>successful</v>
      </c>
      <c r="M1777" s="6"/>
      <c r="N1777" s="6"/>
      <c r="O1777" s="6"/>
    </row>
    <row r="1778" spans="1:15" x14ac:dyDescent="0.45">
      <c r="A1778" s="6" t="s">
        <v>8339</v>
      </c>
      <c r="B1778" s="6" t="s">
        <v>8225</v>
      </c>
      <c r="C1778" s="6" t="str">
        <f>VLOOKUP($B1778,'Supplimental Sources'!$I$7:$K$27,2,0)</f>
        <v>United Kingdom</v>
      </c>
      <c r="D1778" s="6" t="str">
        <f>VLOOKUP($B1778,'Supplimental Sources'!$I$7:$K$27,3,0)</f>
        <v>United Kingdom</v>
      </c>
      <c r="E1778" s="6" t="s">
        <v>8385</v>
      </c>
      <c r="F1778" s="6" t="s">
        <v>8370</v>
      </c>
      <c r="G1778" s="6">
        <v>1764</v>
      </c>
      <c r="H1778" s="29">
        <v>11000</v>
      </c>
      <c r="I1778" s="29">
        <v>2156</v>
      </c>
      <c r="J1778" s="28">
        <v>29</v>
      </c>
      <c r="K1778" s="6">
        <v>39</v>
      </c>
      <c r="M1778" s="6" t="str">
        <f>VLOOKUP($G1778,Data!$A:$F,6,0)</f>
        <v>failed</v>
      </c>
      <c r="N1778" s="6"/>
      <c r="O1778" s="6"/>
    </row>
    <row r="1779" spans="1:15" x14ac:dyDescent="0.45">
      <c r="A1779" s="6" t="s">
        <v>8339</v>
      </c>
      <c r="B1779" s="6" t="s">
        <v>8224</v>
      </c>
      <c r="C1779" s="6" t="str">
        <f>VLOOKUP($B1779,'Supplimental Sources'!$I$7:$K$27,2,0)</f>
        <v>United States</v>
      </c>
      <c r="D1779" s="6" t="str">
        <f>VLOOKUP($B1779,'Supplimental Sources'!$I$7:$K$27,3,0)</f>
        <v>United States</v>
      </c>
      <c r="E1779" s="6" t="s">
        <v>8385</v>
      </c>
      <c r="F1779" s="6" t="s">
        <v>8370</v>
      </c>
      <c r="G1779" s="6">
        <v>1765</v>
      </c>
      <c r="H1779" s="29">
        <v>12500</v>
      </c>
      <c r="I1779" s="29">
        <v>7433.48</v>
      </c>
      <c r="J1779" s="28">
        <v>30</v>
      </c>
      <c r="K1779" s="6">
        <v>103</v>
      </c>
      <c r="M1779" s="6" t="str">
        <f>VLOOKUP($G1779,Data!$A:$F,6,0)</f>
        <v>failed</v>
      </c>
      <c r="N1779" s="6"/>
      <c r="O1779" s="6"/>
    </row>
    <row r="1780" spans="1:15" x14ac:dyDescent="0.45">
      <c r="A1780" s="6" t="s">
        <v>8339</v>
      </c>
      <c r="B1780" s="6" t="s">
        <v>8226</v>
      </c>
      <c r="C1780" s="6" t="str">
        <f>VLOOKUP($B1780,'Supplimental Sources'!$I$7:$K$27,2,0)</f>
        <v>Australia</v>
      </c>
      <c r="D1780" s="6" t="str">
        <f>VLOOKUP($B1780,'Supplimental Sources'!$I$7:$K$27,3,0)</f>
        <v>Australia</v>
      </c>
      <c r="E1780" s="6" t="s">
        <v>8385</v>
      </c>
      <c r="F1780" s="6" t="s">
        <v>8371</v>
      </c>
      <c r="G1780" s="6">
        <v>1766</v>
      </c>
      <c r="H1780" s="29">
        <v>1500</v>
      </c>
      <c r="I1780" s="29">
        <v>0</v>
      </c>
      <c r="J1780" s="28">
        <v>21</v>
      </c>
      <c r="K1780" s="6">
        <v>0</v>
      </c>
      <c r="M1780" s="6" t="str">
        <f>VLOOKUP($G1780,Data!$A:$F,6,0)</f>
        <v>failed</v>
      </c>
      <c r="N1780" s="6"/>
      <c r="O1780" s="6"/>
    </row>
    <row r="1781" spans="1:15" x14ac:dyDescent="0.45">
      <c r="A1781" s="6" t="s">
        <v>8339</v>
      </c>
      <c r="B1781" s="6" t="s">
        <v>8224</v>
      </c>
      <c r="C1781" s="6" t="str">
        <f>VLOOKUP($B1781,'Supplimental Sources'!$I$7:$K$27,2,0)</f>
        <v>United States</v>
      </c>
      <c r="D1781" s="6" t="str">
        <f>VLOOKUP($B1781,'Supplimental Sources'!$I$7:$K$27,3,0)</f>
        <v>United States</v>
      </c>
      <c r="E1781" s="6" t="s">
        <v>8385</v>
      </c>
      <c r="F1781" s="6" t="s">
        <v>8370</v>
      </c>
      <c r="G1781" s="6">
        <v>1767</v>
      </c>
      <c r="H1781" s="29">
        <v>5000</v>
      </c>
      <c r="I1781" s="29">
        <v>2286</v>
      </c>
      <c r="J1781" s="28">
        <v>30</v>
      </c>
      <c r="K1781" s="6">
        <v>39</v>
      </c>
      <c r="M1781" s="6" t="str">
        <f>VLOOKUP($G1781,Data!$A:$F,6,0)</f>
        <v>failed</v>
      </c>
      <c r="N1781" s="6"/>
      <c r="O1781" s="6"/>
    </row>
    <row r="1782" spans="1:15" x14ac:dyDescent="0.45">
      <c r="A1782" s="6" t="s">
        <v>8339</v>
      </c>
      <c r="B1782" s="6" t="s">
        <v>8224</v>
      </c>
      <c r="C1782" s="6" t="str">
        <f>VLOOKUP($B1782,'Supplimental Sources'!$I$7:$K$27,2,0)</f>
        <v>United States</v>
      </c>
      <c r="D1782" s="6" t="str">
        <f>VLOOKUP($B1782,'Supplimental Sources'!$I$7:$K$27,3,0)</f>
        <v>United States</v>
      </c>
      <c r="E1782" s="6" t="s">
        <v>8385</v>
      </c>
      <c r="F1782" s="6" t="s">
        <v>8370</v>
      </c>
      <c r="G1782" s="6">
        <v>1768</v>
      </c>
      <c r="H1782" s="29">
        <v>5000</v>
      </c>
      <c r="I1782" s="29">
        <v>187</v>
      </c>
      <c r="J1782" s="28">
        <v>60</v>
      </c>
      <c r="K1782" s="6">
        <v>15</v>
      </c>
      <c r="M1782" s="6" t="str">
        <f>VLOOKUP($G1782,Data!$A:$F,6,0)</f>
        <v>failed</v>
      </c>
      <c r="N1782" s="6"/>
      <c r="O1782" s="6"/>
    </row>
    <row r="1783" spans="1:15" x14ac:dyDescent="0.45">
      <c r="A1783" s="6" t="s">
        <v>8339</v>
      </c>
      <c r="B1783" s="6" t="s">
        <v>8224</v>
      </c>
      <c r="C1783" s="6" t="str">
        <f>VLOOKUP($B1783,'Supplimental Sources'!$I$7:$K$27,2,0)</f>
        <v>United States</v>
      </c>
      <c r="D1783" s="6" t="str">
        <f>VLOOKUP($B1783,'Supplimental Sources'!$I$7:$K$27,3,0)</f>
        <v>United States</v>
      </c>
      <c r="E1783" s="6" t="s">
        <v>8385</v>
      </c>
      <c r="F1783" s="6" t="s">
        <v>8381</v>
      </c>
      <c r="G1783" s="6">
        <v>1769</v>
      </c>
      <c r="H1783" s="29">
        <v>40000</v>
      </c>
      <c r="I1783" s="29">
        <v>1081</v>
      </c>
      <c r="J1783" s="28">
        <v>30</v>
      </c>
      <c r="K1783" s="6">
        <v>22</v>
      </c>
      <c r="M1783" s="6" t="str">
        <f>VLOOKUP($G1783,Data!$A:$F,6,0)</f>
        <v>failed</v>
      </c>
      <c r="N1783" s="6"/>
      <c r="O1783" s="6"/>
    </row>
    <row r="1784" spans="1:15" x14ac:dyDescent="0.45">
      <c r="A1784" s="6" t="s">
        <v>8339</v>
      </c>
      <c r="B1784" s="6" t="s">
        <v>8224</v>
      </c>
      <c r="C1784" s="6" t="str">
        <f>VLOOKUP($B1784,'Supplimental Sources'!$I$7:$K$27,2,0)</f>
        <v>United States</v>
      </c>
      <c r="D1784" s="6" t="str">
        <f>VLOOKUP($B1784,'Supplimental Sources'!$I$7:$K$27,3,0)</f>
        <v>United States</v>
      </c>
      <c r="E1784" s="6" t="s">
        <v>8385</v>
      </c>
      <c r="F1784" s="6" t="s">
        <v>8372</v>
      </c>
      <c r="G1784" s="6">
        <v>1770</v>
      </c>
      <c r="H1784" s="29">
        <v>24500</v>
      </c>
      <c r="I1784" s="29">
        <v>13846</v>
      </c>
      <c r="J1784" s="28">
        <v>35</v>
      </c>
      <c r="K1784" s="6">
        <v>92</v>
      </c>
      <c r="M1784" s="6" t="str">
        <f>VLOOKUP($G1784,Data!$A:$F,6,0)</f>
        <v>failed</v>
      </c>
      <c r="N1784" s="6"/>
      <c r="O1784" s="6"/>
    </row>
    <row r="1785" spans="1:15" x14ac:dyDescent="0.45">
      <c r="A1785" s="6" t="s">
        <v>8339</v>
      </c>
      <c r="B1785" s="6" t="s">
        <v>8225</v>
      </c>
      <c r="C1785" s="6" t="str">
        <f>VLOOKUP($B1785,'Supplimental Sources'!$I$7:$K$27,2,0)</f>
        <v>United Kingdom</v>
      </c>
      <c r="D1785" s="6" t="str">
        <f>VLOOKUP($B1785,'Supplimental Sources'!$I$7:$K$27,3,0)</f>
        <v>United Kingdom</v>
      </c>
      <c r="E1785" s="6" t="s">
        <v>8385</v>
      </c>
      <c r="F1785" s="6" t="s">
        <v>8372</v>
      </c>
      <c r="G1785" s="6">
        <v>1771</v>
      </c>
      <c r="H1785" s="29">
        <v>4200</v>
      </c>
      <c r="I1785" s="29">
        <v>895</v>
      </c>
      <c r="J1785" s="28">
        <v>30</v>
      </c>
      <c r="K1785" s="6">
        <v>25</v>
      </c>
      <c r="M1785" s="6" t="str">
        <f>VLOOKUP($G1785,Data!$A:$F,6,0)</f>
        <v>failed</v>
      </c>
      <c r="N1785" s="6"/>
      <c r="O1785" s="6"/>
    </row>
    <row r="1786" spans="1:15" x14ac:dyDescent="0.45">
      <c r="A1786" s="6" t="s">
        <v>8339</v>
      </c>
      <c r="B1786" s="6" t="s">
        <v>8225</v>
      </c>
      <c r="C1786" s="6" t="str">
        <f>VLOOKUP($B1786,'Supplimental Sources'!$I$7:$K$27,2,0)</f>
        <v>United Kingdom</v>
      </c>
      <c r="D1786" s="6" t="str">
        <f>VLOOKUP($B1786,'Supplimental Sources'!$I$7:$K$27,3,0)</f>
        <v>United Kingdom</v>
      </c>
      <c r="E1786" s="6" t="s">
        <v>8385</v>
      </c>
      <c r="F1786" s="6" t="s">
        <v>8369</v>
      </c>
      <c r="G1786" s="6">
        <v>1772</v>
      </c>
      <c r="H1786" s="29">
        <v>5500</v>
      </c>
      <c r="I1786" s="29">
        <v>858</v>
      </c>
      <c r="J1786" s="28">
        <v>60</v>
      </c>
      <c r="K1786" s="6">
        <v>19</v>
      </c>
      <c r="M1786" s="6" t="str">
        <f>VLOOKUP($G1786,Data!$A:$F,6,0)</f>
        <v>failed</v>
      </c>
      <c r="N1786" s="6"/>
      <c r="O1786" s="6"/>
    </row>
    <row r="1787" spans="1:15" x14ac:dyDescent="0.45">
      <c r="A1787" s="6" t="s">
        <v>8339</v>
      </c>
      <c r="B1787" s="6" t="s">
        <v>8224</v>
      </c>
      <c r="C1787" s="6" t="str">
        <f>VLOOKUP($B1787,'Supplimental Sources'!$I$7:$K$27,2,0)</f>
        <v>United States</v>
      </c>
      <c r="D1787" s="6" t="str">
        <f>VLOOKUP($B1787,'Supplimental Sources'!$I$7:$K$27,3,0)</f>
        <v>United States</v>
      </c>
      <c r="E1787" s="6" t="s">
        <v>8385</v>
      </c>
      <c r="F1787" s="6" t="s">
        <v>8381</v>
      </c>
      <c r="G1787" s="6">
        <v>1773</v>
      </c>
      <c r="H1787" s="29">
        <v>30000</v>
      </c>
      <c r="I1787" s="29">
        <v>1877</v>
      </c>
      <c r="J1787" s="28">
        <v>45</v>
      </c>
      <c r="K1787" s="6">
        <v>19</v>
      </c>
      <c r="M1787" s="6" t="str">
        <f>VLOOKUP($G1787,Data!$A:$F,6,0)</f>
        <v>failed</v>
      </c>
      <c r="N1787" s="6"/>
      <c r="O1787" s="6"/>
    </row>
    <row r="1788" spans="1:15" x14ac:dyDescent="0.45">
      <c r="A1788" s="6" t="s">
        <v>8339</v>
      </c>
      <c r="B1788" s="6" t="s">
        <v>8224</v>
      </c>
      <c r="C1788" s="6" t="str">
        <f>VLOOKUP($B1788,'Supplimental Sources'!$I$7:$K$27,2,0)</f>
        <v>United States</v>
      </c>
      <c r="D1788" s="6" t="str">
        <f>VLOOKUP($B1788,'Supplimental Sources'!$I$7:$K$27,3,0)</f>
        <v>United States</v>
      </c>
      <c r="E1788" s="6" t="s">
        <v>8385</v>
      </c>
      <c r="F1788" s="6" t="s">
        <v>8373</v>
      </c>
      <c r="G1788" s="6">
        <v>1774</v>
      </c>
      <c r="H1788" s="29">
        <v>2500</v>
      </c>
      <c r="I1788" s="29">
        <v>1148</v>
      </c>
      <c r="J1788" s="28">
        <v>42.405648148145701</v>
      </c>
      <c r="K1788" s="6">
        <v>13</v>
      </c>
      <c r="M1788" s="6" t="str">
        <f>VLOOKUP($G1788,Data!$A:$F,6,0)</f>
        <v>failed</v>
      </c>
      <c r="N1788" s="6"/>
      <c r="O1788" s="6"/>
    </row>
    <row r="1789" spans="1:15" x14ac:dyDescent="0.45">
      <c r="A1789" s="6" t="s">
        <v>8339</v>
      </c>
      <c r="B1789" s="6" t="s">
        <v>8224</v>
      </c>
      <c r="C1789" s="6" t="str">
        <f>VLOOKUP($B1789,'Supplimental Sources'!$I$7:$K$27,2,0)</f>
        <v>United States</v>
      </c>
      <c r="D1789" s="6" t="str">
        <f>VLOOKUP($B1789,'Supplimental Sources'!$I$7:$K$27,3,0)</f>
        <v>United States</v>
      </c>
      <c r="E1789" s="6" t="s">
        <v>8385</v>
      </c>
      <c r="F1789" s="6" t="s">
        <v>8372</v>
      </c>
      <c r="G1789" s="6">
        <v>1775</v>
      </c>
      <c r="H1789" s="29">
        <v>32500</v>
      </c>
      <c r="I1789" s="29">
        <v>21158</v>
      </c>
      <c r="J1789" s="28">
        <v>45</v>
      </c>
      <c r="K1789" s="6">
        <v>124</v>
      </c>
      <c r="M1789" s="6" t="str">
        <f>VLOOKUP($G1789,Data!$A:$F,6,0)</f>
        <v>failed</v>
      </c>
      <c r="N1789" s="6"/>
      <c r="O1789" s="6"/>
    </row>
    <row r="1790" spans="1:15" x14ac:dyDescent="0.45">
      <c r="A1790" s="6" t="s">
        <v>8339</v>
      </c>
      <c r="B1790" s="6" t="s">
        <v>8225</v>
      </c>
      <c r="C1790" s="6" t="str">
        <f>VLOOKUP($B1790,'Supplimental Sources'!$I$7:$K$27,2,0)</f>
        <v>United Kingdom</v>
      </c>
      <c r="D1790" s="6" t="str">
        <f>VLOOKUP($B1790,'Supplimental Sources'!$I$7:$K$27,3,0)</f>
        <v>United Kingdom</v>
      </c>
      <c r="E1790" s="6" t="s">
        <v>8385</v>
      </c>
      <c r="F1790" s="6" t="s">
        <v>8372</v>
      </c>
      <c r="G1790" s="6">
        <v>1776</v>
      </c>
      <c r="H1790" s="29">
        <v>5000</v>
      </c>
      <c r="I1790" s="29">
        <v>335</v>
      </c>
      <c r="J1790" s="28">
        <v>36</v>
      </c>
      <c r="K1790" s="6">
        <v>4</v>
      </c>
      <c r="M1790" s="6" t="str">
        <f>VLOOKUP($G1790,Data!$A:$F,6,0)</f>
        <v>failed</v>
      </c>
      <c r="N1790" s="6"/>
      <c r="O1790" s="6"/>
    </row>
    <row r="1791" spans="1:15" x14ac:dyDescent="0.45">
      <c r="A1791" s="6" t="s">
        <v>8339</v>
      </c>
      <c r="B1791" s="6" t="s">
        <v>8233</v>
      </c>
      <c r="C1791" s="6" t="str">
        <f>VLOOKUP($B1791,'Supplimental Sources'!$I$7:$K$27,2,0)</f>
        <v>Netherlands</v>
      </c>
      <c r="D1791" s="6" t="str">
        <f>VLOOKUP($B1791,'Supplimental Sources'!$I$7:$K$27,3,0)</f>
        <v>European Union</v>
      </c>
      <c r="E1791" s="6" t="s">
        <v>8386</v>
      </c>
      <c r="F1791" s="6" t="s">
        <v>8376</v>
      </c>
      <c r="G1791" s="6">
        <v>1777</v>
      </c>
      <c r="H1791" s="29">
        <v>4800</v>
      </c>
      <c r="I1791" s="29">
        <v>651</v>
      </c>
      <c r="J1791" s="28">
        <v>30</v>
      </c>
      <c r="K1791" s="6">
        <v>10</v>
      </c>
      <c r="M1791" s="6" t="str">
        <f>VLOOKUP($G1791,Data!$A:$F,6,0)</f>
        <v>failed</v>
      </c>
      <c r="N1791" s="6"/>
      <c r="O1791" s="6"/>
    </row>
    <row r="1792" spans="1:15" x14ac:dyDescent="0.45">
      <c r="A1792" s="6" t="s">
        <v>8339</v>
      </c>
      <c r="B1792" s="6" t="s">
        <v>8224</v>
      </c>
      <c r="C1792" s="6" t="str">
        <f>VLOOKUP($B1792,'Supplimental Sources'!$I$7:$K$27,2,0)</f>
        <v>United States</v>
      </c>
      <c r="D1792" s="6" t="str">
        <f>VLOOKUP($B1792,'Supplimental Sources'!$I$7:$K$27,3,0)</f>
        <v>United States</v>
      </c>
      <c r="E1792" s="6" t="s">
        <v>8386</v>
      </c>
      <c r="F1792" s="6" t="s">
        <v>8377</v>
      </c>
      <c r="G1792" s="6">
        <v>1778</v>
      </c>
      <c r="H1792" s="29">
        <v>50000</v>
      </c>
      <c r="I1792" s="29">
        <v>995</v>
      </c>
      <c r="J1792" s="28">
        <v>44.958333333343035</v>
      </c>
      <c r="K1792" s="6">
        <v>15</v>
      </c>
      <c r="M1792" s="6" t="str">
        <f>VLOOKUP($G1792,Data!$A:$F,6,0)</f>
        <v>failed</v>
      </c>
      <c r="N1792" s="6"/>
      <c r="O1792" s="6"/>
    </row>
    <row r="1793" spans="1:15" x14ac:dyDescent="0.45">
      <c r="A1793" s="6" t="s">
        <v>8339</v>
      </c>
      <c r="B1793" s="6" t="s">
        <v>8224</v>
      </c>
      <c r="C1793" s="6" t="str">
        <f>VLOOKUP($B1793,'Supplimental Sources'!$I$7:$K$27,2,0)</f>
        <v>United States</v>
      </c>
      <c r="D1793" s="6" t="str">
        <f>VLOOKUP($B1793,'Supplimental Sources'!$I$7:$K$27,3,0)</f>
        <v>United States</v>
      </c>
      <c r="E1793" s="6" t="s">
        <v>8387</v>
      </c>
      <c r="F1793" s="6" t="s">
        <v>8371</v>
      </c>
      <c r="G1793" s="6">
        <v>1779</v>
      </c>
      <c r="H1793" s="29">
        <v>11000</v>
      </c>
      <c r="I1793" s="29">
        <v>3986</v>
      </c>
      <c r="J1793" s="28">
        <v>30</v>
      </c>
      <c r="K1793" s="6">
        <v>38</v>
      </c>
      <c r="M1793" s="6" t="str">
        <f>VLOOKUP($G1793,Data!$A:$F,6,0)</f>
        <v>failed</v>
      </c>
      <c r="N1793" s="6"/>
      <c r="O1793" s="6"/>
    </row>
    <row r="1794" spans="1:15" x14ac:dyDescent="0.45">
      <c r="A1794" s="6" t="s">
        <v>8339</v>
      </c>
      <c r="B1794" s="6" t="s">
        <v>8224</v>
      </c>
      <c r="C1794" s="6" t="str">
        <f>VLOOKUP($B1794,'Supplimental Sources'!$I$7:$K$27,2,0)</f>
        <v>United States</v>
      </c>
      <c r="D1794" s="6" t="str">
        <f>VLOOKUP($B1794,'Supplimental Sources'!$I$7:$K$27,3,0)</f>
        <v>United States</v>
      </c>
      <c r="E1794" s="6" t="s">
        <v>8387</v>
      </c>
      <c r="F1794" s="6" t="s">
        <v>8369</v>
      </c>
      <c r="G1794" s="6">
        <v>1780</v>
      </c>
      <c r="H1794" s="29">
        <v>30000</v>
      </c>
      <c r="I1794" s="29">
        <v>11923</v>
      </c>
      <c r="J1794" s="28">
        <v>60</v>
      </c>
      <c r="K1794" s="6">
        <v>152</v>
      </c>
      <c r="M1794" s="6" t="str">
        <f>VLOOKUP($G1794,Data!$A:$F,6,0)</f>
        <v>failed</v>
      </c>
      <c r="N1794" s="6"/>
      <c r="O1794" s="6"/>
    </row>
    <row r="1795" spans="1:15" x14ac:dyDescent="0.45">
      <c r="A1795" s="6" t="s">
        <v>8339</v>
      </c>
      <c r="B1795" s="6" t="s">
        <v>8224</v>
      </c>
      <c r="C1795" s="6" t="str">
        <f>VLOOKUP($B1795,'Supplimental Sources'!$I$7:$K$27,2,0)</f>
        <v>United States</v>
      </c>
      <c r="D1795" s="6" t="str">
        <f>VLOOKUP($B1795,'Supplimental Sources'!$I$7:$K$27,3,0)</f>
        <v>United States</v>
      </c>
      <c r="E1795" s="6" t="s">
        <v>8387</v>
      </c>
      <c r="F1795" s="6" t="s">
        <v>8371</v>
      </c>
      <c r="G1795" s="6">
        <v>1781</v>
      </c>
      <c r="H1795" s="29">
        <v>5500</v>
      </c>
      <c r="I1795" s="29">
        <v>1417</v>
      </c>
      <c r="J1795" s="28">
        <v>31</v>
      </c>
      <c r="K1795" s="6">
        <v>24</v>
      </c>
      <c r="M1795" s="6" t="str">
        <f>VLOOKUP($G1795,Data!$A:$F,6,0)</f>
        <v>failed</v>
      </c>
      <c r="N1795" s="6"/>
      <c r="O1795" s="6"/>
    </row>
    <row r="1796" spans="1:15" x14ac:dyDescent="0.45">
      <c r="A1796" s="6" t="s">
        <v>8339</v>
      </c>
      <c r="B1796" s="6" t="s">
        <v>8224</v>
      </c>
      <c r="C1796" s="6" t="str">
        <f>VLOOKUP($B1796,'Supplimental Sources'!$I$7:$K$27,2,0)</f>
        <v>United States</v>
      </c>
      <c r="D1796" s="6" t="str">
        <f>VLOOKUP($B1796,'Supplimental Sources'!$I$7:$K$27,3,0)</f>
        <v>United States</v>
      </c>
      <c r="E1796" s="6" t="s">
        <v>8387</v>
      </c>
      <c r="F1796" s="6" t="s">
        <v>8376</v>
      </c>
      <c r="G1796" s="6">
        <v>1782</v>
      </c>
      <c r="H1796" s="29">
        <v>35000</v>
      </c>
      <c r="I1796" s="29">
        <v>5422</v>
      </c>
      <c r="J1796" s="28">
        <v>33</v>
      </c>
      <c r="K1796" s="6">
        <v>76</v>
      </c>
      <c r="M1796" s="6" t="str">
        <f>VLOOKUP($G1796,Data!$A:$F,6,0)</f>
        <v>failed</v>
      </c>
      <c r="N1796" s="6"/>
      <c r="O1796" s="6"/>
    </row>
    <row r="1797" spans="1:15" x14ac:dyDescent="0.45">
      <c r="A1797" s="6" t="s">
        <v>8339</v>
      </c>
      <c r="B1797" s="6" t="s">
        <v>8224</v>
      </c>
      <c r="C1797" s="6" t="str">
        <f>VLOOKUP($B1797,'Supplimental Sources'!$I$7:$K$27,2,0)</f>
        <v>United States</v>
      </c>
      <c r="D1797" s="6" t="str">
        <f>VLOOKUP($B1797,'Supplimental Sources'!$I$7:$K$27,3,0)</f>
        <v>United States</v>
      </c>
      <c r="E1797" s="6" t="s">
        <v>8386</v>
      </c>
      <c r="F1797" s="6" t="s">
        <v>8379</v>
      </c>
      <c r="G1797" s="6">
        <v>1783</v>
      </c>
      <c r="H1797" s="29">
        <v>40000</v>
      </c>
      <c r="I1797" s="29">
        <v>9477</v>
      </c>
      <c r="J1797" s="28">
        <v>30</v>
      </c>
      <c r="K1797" s="6">
        <v>185</v>
      </c>
      <c r="M1797" s="6" t="str">
        <f>VLOOKUP($G1797,Data!$A:$F,6,0)</f>
        <v>failed</v>
      </c>
      <c r="N1797" s="6"/>
      <c r="O1797" s="6"/>
    </row>
    <row r="1798" spans="1:15" x14ac:dyDescent="0.45">
      <c r="A1798" s="6" t="s">
        <v>8339</v>
      </c>
      <c r="B1798" s="6" t="s">
        <v>8224</v>
      </c>
      <c r="C1798" s="6" t="str">
        <f>VLOOKUP($B1798,'Supplimental Sources'!$I$7:$K$27,2,0)</f>
        <v>United States</v>
      </c>
      <c r="D1798" s="6" t="str">
        <f>VLOOKUP($B1798,'Supplimental Sources'!$I$7:$K$27,3,0)</f>
        <v>United States</v>
      </c>
      <c r="E1798" s="6" t="s">
        <v>8385</v>
      </c>
      <c r="F1798" s="6" t="s">
        <v>8381</v>
      </c>
      <c r="G1798" s="6">
        <v>1784</v>
      </c>
      <c r="H1798" s="29">
        <v>5000</v>
      </c>
      <c r="I1798" s="29">
        <v>1988</v>
      </c>
      <c r="J1798" s="28">
        <v>31.486805555556202</v>
      </c>
      <c r="K1798" s="6">
        <v>33</v>
      </c>
      <c r="M1798" s="6" t="str">
        <f>VLOOKUP($G1798,Data!$A:$F,6,0)</f>
        <v>failed</v>
      </c>
      <c r="N1798" s="6"/>
      <c r="O1798" s="6"/>
    </row>
    <row r="1799" spans="1:15" x14ac:dyDescent="0.45">
      <c r="A1799" s="6" t="s">
        <v>8339</v>
      </c>
      <c r="B1799" s="6" t="s">
        <v>8224</v>
      </c>
      <c r="C1799" s="6" t="str">
        <f>VLOOKUP($B1799,'Supplimental Sources'!$I$7:$K$27,2,0)</f>
        <v>United States</v>
      </c>
      <c r="D1799" s="6" t="str">
        <f>VLOOKUP($B1799,'Supplimental Sources'!$I$7:$K$27,3,0)</f>
        <v>United States</v>
      </c>
      <c r="E1799" s="6" t="s">
        <v>8385</v>
      </c>
      <c r="F1799" s="6" t="s">
        <v>8372</v>
      </c>
      <c r="G1799" s="6">
        <v>1785</v>
      </c>
      <c r="H1799" s="29">
        <v>24000</v>
      </c>
      <c r="I1799" s="29">
        <v>4853</v>
      </c>
      <c r="J1799" s="28">
        <v>30.865104166667152</v>
      </c>
      <c r="K1799" s="6">
        <v>108</v>
      </c>
      <c r="M1799" s="6" t="str">
        <f>VLOOKUP($G1799,Data!$A:$F,6,0)</f>
        <v>failed</v>
      </c>
      <c r="N1799" s="6"/>
      <c r="O1799" s="6"/>
    </row>
    <row r="1800" spans="1:15" x14ac:dyDescent="0.45">
      <c r="A1800" s="6" t="s">
        <v>8339</v>
      </c>
      <c r="B1800" s="6" t="s">
        <v>8233</v>
      </c>
      <c r="C1800" s="6" t="str">
        <f>VLOOKUP($B1800,'Supplimental Sources'!$I$7:$K$27,2,0)</f>
        <v>Netherlands</v>
      </c>
      <c r="D1800" s="6" t="str">
        <f>VLOOKUP($B1800,'Supplimental Sources'!$I$7:$K$27,3,0)</f>
        <v>European Union</v>
      </c>
      <c r="E1800" s="6" t="s">
        <v>8385</v>
      </c>
      <c r="F1800" s="6" t="s">
        <v>8374</v>
      </c>
      <c r="G1800" s="6">
        <v>1786</v>
      </c>
      <c r="H1800" s="29">
        <v>1900</v>
      </c>
      <c r="I1800" s="29">
        <v>905</v>
      </c>
      <c r="J1800" s="28">
        <v>30</v>
      </c>
      <c r="K1800" s="6">
        <v>29</v>
      </c>
      <c r="M1800" s="6" t="str">
        <f>VLOOKUP($G1800,Data!$A:$F,6,0)</f>
        <v>failed</v>
      </c>
      <c r="N1800" s="6"/>
      <c r="O1800" s="6"/>
    </row>
    <row r="1801" spans="1:15" x14ac:dyDescent="0.45">
      <c r="A1801" s="6" t="s">
        <v>8339</v>
      </c>
      <c r="B1801" s="6" t="s">
        <v>8224</v>
      </c>
      <c r="C1801" s="6" t="str">
        <f>VLOOKUP($B1801,'Supplimental Sources'!$I$7:$K$27,2,0)</f>
        <v>United States</v>
      </c>
      <c r="D1801" s="6" t="str">
        <f>VLOOKUP($B1801,'Supplimental Sources'!$I$7:$K$27,3,0)</f>
        <v>United States</v>
      </c>
      <c r="E1801" s="6" t="s">
        <v>8386</v>
      </c>
      <c r="F1801" s="6" t="s">
        <v>8378</v>
      </c>
      <c r="G1801" s="6">
        <v>1787</v>
      </c>
      <c r="H1801" s="29">
        <v>10000</v>
      </c>
      <c r="I1801" s="29">
        <v>1533</v>
      </c>
      <c r="J1801" s="28">
        <v>29.958333333335759</v>
      </c>
      <c r="K1801" s="6">
        <v>24</v>
      </c>
      <c r="M1801" s="6" t="str">
        <f>VLOOKUP($G1801,Data!$A:$F,6,0)</f>
        <v>failed</v>
      </c>
      <c r="N1801" s="6"/>
      <c r="O1801" s="6"/>
    </row>
    <row r="1802" spans="1:15" x14ac:dyDescent="0.45">
      <c r="A1802" s="6" t="s">
        <v>8339</v>
      </c>
      <c r="B1802" s="6" t="s">
        <v>8225</v>
      </c>
      <c r="C1802" s="6" t="str">
        <f>VLOOKUP($B1802,'Supplimental Sources'!$I$7:$K$27,2,0)</f>
        <v>United Kingdom</v>
      </c>
      <c r="D1802" s="6" t="str">
        <f>VLOOKUP($B1802,'Supplimental Sources'!$I$7:$K$27,3,0)</f>
        <v>United Kingdom</v>
      </c>
      <c r="E1802" s="6" t="s">
        <v>8385</v>
      </c>
      <c r="F1802" s="6" t="s">
        <v>8373</v>
      </c>
      <c r="G1802" s="6">
        <v>1788</v>
      </c>
      <c r="H1802" s="29">
        <v>5500</v>
      </c>
      <c r="I1802" s="29">
        <v>76</v>
      </c>
      <c r="J1802" s="28">
        <v>30</v>
      </c>
      <c r="K1802" s="6">
        <v>4</v>
      </c>
      <c r="M1802" s="6" t="str">
        <f>VLOOKUP($G1802,Data!$A:$F,6,0)</f>
        <v>failed</v>
      </c>
      <c r="N1802" s="6"/>
      <c r="O1802" s="6"/>
    </row>
    <row r="1803" spans="1:15" x14ac:dyDescent="0.45">
      <c r="A1803" s="6" t="s">
        <v>8339</v>
      </c>
      <c r="B1803" s="6" t="s">
        <v>8224</v>
      </c>
      <c r="C1803" s="6" t="str">
        <f>VLOOKUP($B1803,'Supplimental Sources'!$I$7:$K$27,2,0)</f>
        <v>United States</v>
      </c>
      <c r="D1803" s="6" t="str">
        <f>VLOOKUP($B1803,'Supplimental Sources'!$I$7:$K$27,3,0)</f>
        <v>United States</v>
      </c>
      <c r="E1803" s="6" t="s">
        <v>8385</v>
      </c>
      <c r="F1803" s="6" t="s">
        <v>8374</v>
      </c>
      <c r="G1803" s="6">
        <v>1789</v>
      </c>
      <c r="H1803" s="29">
        <v>8000</v>
      </c>
      <c r="I1803" s="29">
        <v>40</v>
      </c>
      <c r="J1803" s="28">
        <v>60</v>
      </c>
      <c r="K1803" s="6">
        <v>4</v>
      </c>
      <c r="M1803" s="6" t="str">
        <f>VLOOKUP($G1803,Data!$A:$F,6,0)</f>
        <v>failed</v>
      </c>
      <c r="N1803" s="6"/>
      <c r="O1803" s="6"/>
    </row>
    <row r="1804" spans="1:15" x14ac:dyDescent="0.45">
      <c r="A1804" s="6" t="s">
        <v>8339</v>
      </c>
      <c r="B1804" s="6" t="s">
        <v>8224</v>
      </c>
      <c r="C1804" s="6" t="str">
        <f>VLOOKUP($B1804,'Supplimental Sources'!$I$7:$K$27,2,0)</f>
        <v>United States</v>
      </c>
      <c r="D1804" s="6" t="str">
        <f>VLOOKUP($B1804,'Supplimental Sources'!$I$7:$K$27,3,0)</f>
        <v>United States</v>
      </c>
      <c r="E1804" s="6" t="s">
        <v>8386</v>
      </c>
      <c r="F1804" s="6" t="s">
        <v>8376</v>
      </c>
      <c r="G1804" s="6">
        <v>1790</v>
      </c>
      <c r="H1804" s="29">
        <v>33000</v>
      </c>
      <c r="I1804" s="29">
        <v>1636</v>
      </c>
      <c r="J1804" s="28">
        <v>30</v>
      </c>
      <c r="K1804" s="6">
        <v>15</v>
      </c>
      <c r="M1804" s="6" t="str">
        <f>VLOOKUP($G1804,Data!$A:$F,6,0)</f>
        <v>failed</v>
      </c>
      <c r="N1804" s="6"/>
      <c r="O1804" s="6"/>
    </row>
    <row r="1805" spans="1:15" x14ac:dyDescent="0.45">
      <c r="A1805" s="6" t="s">
        <v>8339</v>
      </c>
      <c r="B1805" s="6" t="s">
        <v>8225</v>
      </c>
      <c r="C1805" s="6" t="str">
        <f>VLOOKUP($B1805,'Supplimental Sources'!$I$7:$K$27,2,0)</f>
        <v>United Kingdom</v>
      </c>
      <c r="D1805" s="6" t="str">
        <f>VLOOKUP($B1805,'Supplimental Sources'!$I$7:$K$27,3,0)</f>
        <v>United Kingdom</v>
      </c>
      <c r="E1805" s="6" t="s">
        <v>8385</v>
      </c>
      <c r="F1805" s="6" t="s">
        <v>8374</v>
      </c>
      <c r="G1805" s="6">
        <v>1791</v>
      </c>
      <c r="H1805" s="29">
        <v>3000</v>
      </c>
      <c r="I1805" s="29">
        <v>107</v>
      </c>
      <c r="J1805" s="28">
        <v>60</v>
      </c>
      <c r="K1805" s="6">
        <v>4</v>
      </c>
      <c r="M1805" s="6" t="str">
        <f>VLOOKUP($G1805,Data!$A:$F,6,0)</f>
        <v>failed</v>
      </c>
      <c r="N1805" s="6"/>
      <c r="O1805" s="6"/>
    </row>
    <row r="1806" spans="1:15" x14ac:dyDescent="0.45">
      <c r="A1806" s="6" t="s">
        <v>8339</v>
      </c>
      <c r="B1806" s="6" t="s">
        <v>8224</v>
      </c>
      <c r="C1806" s="6" t="str">
        <f>VLOOKUP($B1806,'Supplimental Sources'!$I$7:$K$27,2,0)</f>
        <v>United States</v>
      </c>
      <c r="D1806" s="6" t="str">
        <f>VLOOKUP($B1806,'Supplimental Sources'!$I$7:$K$27,3,0)</f>
        <v>United States</v>
      </c>
      <c r="E1806" s="6" t="s">
        <v>8386</v>
      </c>
      <c r="F1806" s="6" t="s">
        <v>8370</v>
      </c>
      <c r="G1806" s="6">
        <v>1792</v>
      </c>
      <c r="H1806" s="29">
        <v>25000</v>
      </c>
      <c r="I1806" s="29">
        <v>15281</v>
      </c>
      <c r="J1806" s="28">
        <v>37.259930555563187</v>
      </c>
      <c r="K1806" s="6">
        <v>139</v>
      </c>
      <c r="M1806" s="6" t="str">
        <f>VLOOKUP($G1806,Data!$A:$F,6,0)</f>
        <v>failed</v>
      </c>
      <c r="N1806" s="6"/>
      <c r="O1806" s="6"/>
    </row>
    <row r="1807" spans="1:15" x14ac:dyDescent="0.45">
      <c r="A1807" s="6" t="s">
        <v>8339</v>
      </c>
      <c r="B1807" s="6" t="s">
        <v>8226</v>
      </c>
      <c r="C1807" s="6" t="str">
        <f>VLOOKUP($B1807,'Supplimental Sources'!$I$7:$K$27,2,0)</f>
        <v>Australia</v>
      </c>
      <c r="D1807" s="6" t="str">
        <f>VLOOKUP($B1807,'Supplimental Sources'!$I$7:$K$27,3,0)</f>
        <v>Australia</v>
      </c>
      <c r="E1807" s="6" t="s">
        <v>8385</v>
      </c>
      <c r="F1807" s="6" t="s">
        <v>8373</v>
      </c>
      <c r="G1807" s="6">
        <v>1793</v>
      </c>
      <c r="H1807" s="29">
        <v>3000</v>
      </c>
      <c r="I1807" s="29">
        <v>40</v>
      </c>
      <c r="J1807" s="28">
        <v>30.041666666671517</v>
      </c>
      <c r="K1807" s="6">
        <v>2</v>
      </c>
      <c r="M1807" s="6" t="str">
        <f>VLOOKUP($G1807,Data!$A:$F,6,0)</f>
        <v>failed</v>
      </c>
      <c r="N1807" s="6"/>
      <c r="O1807" s="6"/>
    </row>
    <row r="1808" spans="1:15" x14ac:dyDescent="0.45">
      <c r="A1808" s="6" t="s">
        <v>8339</v>
      </c>
      <c r="B1808" s="6" t="s">
        <v>8224</v>
      </c>
      <c r="C1808" s="6" t="str">
        <f>VLOOKUP($B1808,'Supplimental Sources'!$I$7:$K$27,2,0)</f>
        <v>United States</v>
      </c>
      <c r="D1808" s="6" t="str">
        <f>VLOOKUP($B1808,'Supplimental Sources'!$I$7:$K$27,3,0)</f>
        <v>United States</v>
      </c>
      <c r="E1808" s="6" t="s">
        <v>8386</v>
      </c>
      <c r="F1808" s="6" t="s">
        <v>8376</v>
      </c>
      <c r="G1808" s="6">
        <v>1794</v>
      </c>
      <c r="H1808" s="29">
        <v>9000</v>
      </c>
      <c r="I1808" s="29">
        <v>997</v>
      </c>
      <c r="J1808" s="28">
        <v>35</v>
      </c>
      <c r="K1808" s="6">
        <v>18</v>
      </c>
      <c r="M1808" s="6" t="str">
        <f>VLOOKUP($G1808,Data!$A:$F,6,0)</f>
        <v>failed</v>
      </c>
      <c r="N1808" s="6"/>
      <c r="O1808" s="6"/>
    </row>
    <row r="1809" spans="1:15" x14ac:dyDescent="0.45">
      <c r="A1809" s="6" t="s">
        <v>8339</v>
      </c>
      <c r="B1809" s="6" t="s">
        <v>8236</v>
      </c>
      <c r="C1809" s="6" t="str">
        <f>VLOOKUP($B1809,'Supplimental Sources'!$I$7:$K$27,2,0)</f>
        <v>Germany</v>
      </c>
      <c r="D1809" s="6" t="str">
        <f>VLOOKUP($B1809,'Supplimental Sources'!$I$7:$K$27,3,0)</f>
        <v>European Union</v>
      </c>
      <c r="E1809" s="6" t="s">
        <v>8387</v>
      </c>
      <c r="F1809" s="6" t="s">
        <v>8372</v>
      </c>
      <c r="G1809" s="6">
        <v>1795</v>
      </c>
      <c r="H1809" s="29">
        <v>28000</v>
      </c>
      <c r="I1809" s="29">
        <v>10846</v>
      </c>
      <c r="J1809" s="28">
        <v>29.377997685194714</v>
      </c>
      <c r="K1809" s="6">
        <v>81</v>
      </c>
      <c r="M1809" s="6" t="str">
        <f>VLOOKUP($G1809,Data!$A:$F,6,0)</f>
        <v>failed</v>
      </c>
      <c r="N1809" s="6"/>
      <c r="O1809" s="6"/>
    </row>
    <row r="1810" spans="1:15" x14ac:dyDescent="0.45">
      <c r="A1810" s="6" t="s">
        <v>8339</v>
      </c>
      <c r="B1810" s="6" t="s">
        <v>8225</v>
      </c>
      <c r="C1810" s="6" t="str">
        <f>VLOOKUP($B1810,'Supplimental Sources'!$I$7:$K$27,2,0)</f>
        <v>United Kingdom</v>
      </c>
      <c r="D1810" s="6" t="str">
        <f>VLOOKUP($B1810,'Supplimental Sources'!$I$7:$K$27,3,0)</f>
        <v>United Kingdom</v>
      </c>
      <c r="E1810" s="6" t="s">
        <v>8387</v>
      </c>
      <c r="F1810" s="6" t="s">
        <v>8369</v>
      </c>
      <c r="G1810" s="6">
        <v>1796</v>
      </c>
      <c r="H1810" s="29">
        <v>19000</v>
      </c>
      <c r="I1810" s="29">
        <v>4190</v>
      </c>
      <c r="J1810" s="28">
        <v>60</v>
      </c>
      <c r="K1810" s="6">
        <v>86</v>
      </c>
      <c r="M1810" s="6" t="str">
        <f>VLOOKUP($G1810,Data!$A:$F,6,0)</f>
        <v>failed</v>
      </c>
      <c r="N1810" s="6"/>
      <c r="O1810" s="6"/>
    </row>
    <row r="1811" spans="1:15" x14ac:dyDescent="0.45">
      <c r="A1811" s="6" t="s">
        <v>8339</v>
      </c>
      <c r="B1811" s="6" t="s">
        <v>8224</v>
      </c>
      <c r="C1811" s="6" t="str">
        <f>VLOOKUP($B1811,'Supplimental Sources'!$I$7:$K$27,2,0)</f>
        <v>United States</v>
      </c>
      <c r="D1811" s="6" t="str">
        <f>VLOOKUP($B1811,'Supplimental Sources'!$I$7:$K$27,3,0)</f>
        <v>United States</v>
      </c>
      <c r="E1811" s="6" t="s">
        <v>8387</v>
      </c>
      <c r="F1811" s="6" t="s">
        <v>8374</v>
      </c>
      <c r="G1811" s="6">
        <v>1797</v>
      </c>
      <c r="H1811" s="29">
        <v>10000</v>
      </c>
      <c r="I1811" s="29">
        <v>6755</v>
      </c>
      <c r="J1811" s="28">
        <v>30</v>
      </c>
      <c r="K1811" s="6">
        <v>140</v>
      </c>
      <c r="M1811" s="6" t="str">
        <f>VLOOKUP($G1811,Data!$A:$F,6,0)</f>
        <v>failed</v>
      </c>
      <c r="N1811" s="6"/>
      <c r="O1811" s="6"/>
    </row>
    <row r="1812" spans="1:15" x14ac:dyDescent="0.45">
      <c r="A1812" s="6" t="s">
        <v>8339</v>
      </c>
      <c r="B1812" s="6" t="s">
        <v>8224</v>
      </c>
      <c r="C1812" s="6" t="str">
        <f>VLOOKUP($B1812,'Supplimental Sources'!$I$7:$K$27,2,0)</f>
        <v>United States</v>
      </c>
      <c r="D1812" s="6" t="str">
        <f>VLOOKUP($B1812,'Supplimental Sources'!$I$7:$K$27,3,0)</f>
        <v>United States</v>
      </c>
      <c r="E1812" s="6" t="s">
        <v>8386</v>
      </c>
      <c r="F1812" s="6" t="s">
        <v>8381</v>
      </c>
      <c r="G1812" s="6">
        <v>1798</v>
      </c>
      <c r="H1812" s="29">
        <v>16000</v>
      </c>
      <c r="I1812" s="29">
        <v>2182</v>
      </c>
      <c r="J1812" s="28">
        <v>60</v>
      </c>
      <c r="K1812" s="6">
        <v>37</v>
      </c>
      <c r="M1812" s="6" t="str">
        <f>VLOOKUP($G1812,Data!$A:$F,6,0)</f>
        <v>failed</v>
      </c>
      <c r="N1812" s="6"/>
      <c r="O1812" s="6"/>
    </row>
    <row r="1813" spans="1:15" x14ac:dyDescent="0.45">
      <c r="A1813" s="6" t="s">
        <v>8339</v>
      </c>
      <c r="B1813" s="6" t="s">
        <v>8225</v>
      </c>
      <c r="C1813" s="6" t="str">
        <f>VLOOKUP($B1813,'Supplimental Sources'!$I$7:$K$27,2,0)</f>
        <v>United Kingdom</v>
      </c>
      <c r="D1813" s="6" t="str">
        <f>VLOOKUP($B1813,'Supplimental Sources'!$I$7:$K$27,3,0)</f>
        <v>United Kingdom</v>
      </c>
      <c r="E1813" s="6" t="s">
        <v>8385</v>
      </c>
      <c r="F1813" s="6" t="s">
        <v>8373</v>
      </c>
      <c r="G1813" s="6">
        <v>1799</v>
      </c>
      <c r="H1813" s="29">
        <v>4000</v>
      </c>
      <c r="I1813" s="29">
        <v>69.83</v>
      </c>
      <c r="J1813" s="28">
        <v>20.041666666671517</v>
      </c>
      <c r="K1813" s="6">
        <v>6</v>
      </c>
      <c r="M1813" s="6" t="str">
        <f>VLOOKUP($G1813,Data!$A:$F,6,0)</f>
        <v>failed</v>
      </c>
      <c r="N1813" s="6"/>
      <c r="O1813" s="6"/>
    </row>
    <row r="1814" spans="1:15" x14ac:dyDescent="0.45">
      <c r="A1814" s="6" t="s">
        <v>8339</v>
      </c>
      <c r="B1814" s="6" t="s">
        <v>8225</v>
      </c>
      <c r="C1814" s="6" t="str">
        <f>VLOOKUP($B1814,'Supplimental Sources'!$I$7:$K$27,2,0)</f>
        <v>United Kingdom</v>
      </c>
      <c r="D1814" s="6" t="str">
        <f>VLOOKUP($B1814,'Supplimental Sources'!$I$7:$K$27,3,0)</f>
        <v>United Kingdom</v>
      </c>
      <c r="E1814" s="6" t="s">
        <v>8387</v>
      </c>
      <c r="F1814" s="6" t="s">
        <v>8372</v>
      </c>
      <c r="G1814" s="6">
        <v>1800</v>
      </c>
      <c r="H1814" s="29">
        <v>46260</v>
      </c>
      <c r="I1814" s="29">
        <v>9460</v>
      </c>
      <c r="J1814" s="28">
        <v>30</v>
      </c>
      <c r="K1814" s="6">
        <v>113</v>
      </c>
      <c r="M1814" s="6" t="str">
        <f>VLOOKUP($G1814,Data!$A:$F,6,0)</f>
        <v>failed</v>
      </c>
      <c r="N1814" s="6"/>
      <c r="O1814" s="6"/>
    </row>
    <row r="1815" spans="1:15" x14ac:dyDescent="0.45">
      <c r="A1815" s="6" t="s">
        <v>8339</v>
      </c>
      <c r="B1815" s="6" t="s">
        <v>8225</v>
      </c>
      <c r="C1815" s="6" t="str">
        <f>VLOOKUP($B1815,'Supplimental Sources'!$I$7:$K$27,2,0)</f>
        <v>United Kingdom</v>
      </c>
      <c r="D1815" s="6" t="str">
        <f>VLOOKUP($B1815,'Supplimental Sources'!$I$7:$K$27,3,0)</f>
        <v>United Kingdom</v>
      </c>
      <c r="E1815" s="6" t="s">
        <v>8386</v>
      </c>
      <c r="F1815" s="6" t="s">
        <v>8374</v>
      </c>
      <c r="G1815" s="6">
        <v>1801</v>
      </c>
      <c r="H1815" s="29">
        <v>17000</v>
      </c>
      <c r="I1815" s="29">
        <v>2355</v>
      </c>
      <c r="J1815" s="28">
        <v>31.846435185187147</v>
      </c>
      <c r="K1815" s="6">
        <v>37</v>
      </c>
      <c r="M1815" s="6" t="str">
        <f>VLOOKUP($G1815,Data!$A:$F,6,0)</f>
        <v>failed</v>
      </c>
      <c r="N1815" s="6"/>
      <c r="O1815" s="6"/>
    </row>
    <row r="1816" spans="1:15" x14ac:dyDescent="0.45">
      <c r="A1816" s="6" t="s">
        <v>8339</v>
      </c>
      <c r="B1816" s="6" t="s">
        <v>8236</v>
      </c>
      <c r="C1816" s="6" t="str">
        <f>VLOOKUP($B1816,'Supplimental Sources'!$I$7:$K$27,2,0)</f>
        <v>Germany</v>
      </c>
      <c r="D1816" s="6" t="str">
        <f>VLOOKUP($B1816,'Supplimental Sources'!$I$7:$K$27,3,0)</f>
        <v>European Union</v>
      </c>
      <c r="E1816" s="6" t="s">
        <v>8386</v>
      </c>
      <c r="F1816" s="6" t="s">
        <v>8380</v>
      </c>
      <c r="G1816" s="6">
        <v>1802</v>
      </c>
      <c r="H1816" s="29">
        <v>3500</v>
      </c>
      <c r="I1816" s="29">
        <v>1697</v>
      </c>
      <c r="J1816" s="28">
        <v>23.443402777775191</v>
      </c>
      <c r="K1816" s="6">
        <v>18</v>
      </c>
      <c r="M1816" s="6" t="str">
        <f>VLOOKUP($G1816,Data!$A:$F,6,0)</f>
        <v>failed</v>
      </c>
      <c r="N1816" s="6"/>
      <c r="O1816" s="6"/>
    </row>
    <row r="1817" spans="1:15" x14ac:dyDescent="0.45">
      <c r="A1817" s="6" t="s">
        <v>8339</v>
      </c>
      <c r="B1817" s="6" t="s">
        <v>8224</v>
      </c>
      <c r="C1817" s="6" t="str">
        <f>VLOOKUP($B1817,'Supplimental Sources'!$I$7:$K$27,2,0)</f>
        <v>United States</v>
      </c>
      <c r="D1817" s="6" t="str">
        <f>VLOOKUP($B1817,'Supplimental Sources'!$I$7:$K$27,3,0)</f>
        <v>United States</v>
      </c>
      <c r="E1817" s="6" t="s">
        <v>8386</v>
      </c>
      <c r="F1817" s="6" t="s">
        <v>8376</v>
      </c>
      <c r="G1817" s="6">
        <v>1803</v>
      </c>
      <c r="H1817" s="29">
        <v>17500</v>
      </c>
      <c r="I1817" s="29">
        <v>5390</v>
      </c>
      <c r="J1817" s="28">
        <v>31</v>
      </c>
      <c r="K1817" s="6">
        <v>75</v>
      </c>
      <c r="M1817" s="6" t="str">
        <f>VLOOKUP($G1817,Data!$A:$F,6,0)</f>
        <v>failed</v>
      </c>
      <c r="N1817" s="6"/>
      <c r="O1817" s="6"/>
    </row>
    <row r="1818" spans="1:15" x14ac:dyDescent="0.45">
      <c r="A1818" s="6" t="s">
        <v>8339</v>
      </c>
      <c r="B1818" s="6" t="s">
        <v>8224</v>
      </c>
      <c r="C1818" s="6" t="str">
        <f>VLOOKUP($B1818,'Supplimental Sources'!$I$7:$K$27,2,0)</f>
        <v>United States</v>
      </c>
      <c r="D1818" s="6" t="str">
        <f>VLOOKUP($B1818,'Supplimental Sources'!$I$7:$K$27,3,0)</f>
        <v>United States</v>
      </c>
      <c r="E1818" s="6" t="s">
        <v>8386</v>
      </c>
      <c r="F1818" s="6" t="s">
        <v>8373</v>
      </c>
      <c r="G1818" s="6">
        <v>1804</v>
      </c>
      <c r="H1818" s="29">
        <v>15500</v>
      </c>
      <c r="I1818" s="29">
        <v>5452</v>
      </c>
      <c r="J1818" s="28">
        <v>40.041666666671517</v>
      </c>
      <c r="K1818" s="6">
        <v>52</v>
      </c>
      <c r="M1818" s="6" t="str">
        <f>VLOOKUP($G1818,Data!$A:$F,6,0)</f>
        <v>failed</v>
      </c>
      <c r="N1818" s="6"/>
      <c r="O1818" s="6"/>
    </row>
    <row r="1819" spans="1:15" x14ac:dyDescent="0.45">
      <c r="A1819" s="6" t="s">
        <v>8339</v>
      </c>
      <c r="B1819" s="6" t="s">
        <v>8236</v>
      </c>
      <c r="C1819" s="6" t="str">
        <f>VLOOKUP($B1819,'Supplimental Sources'!$I$7:$K$27,2,0)</f>
        <v>Germany</v>
      </c>
      <c r="D1819" s="6" t="str">
        <f>VLOOKUP($B1819,'Supplimental Sources'!$I$7:$K$27,3,0)</f>
        <v>European Union</v>
      </c>
      <c r="E1819" s="6" t="s">
        <v>8386</v>
      </c>
      <c r="F1819" s="6" t="s">
        <v>8371</v>
      </c>
      <c r="G1819" s="6">
        <v>1805</v>
      </c>
      <c r="H1819" s="29">
        <v>22500</v>
      </c>
      <c r="I1819" s="29">
        <v>8191</v>
      </c>
      <c r="J1819" s="28">
        <v>31.946087962962338</v>
      </c>
      <c r="K1819" s="6">
        <v>122</v>
      </c>
      <c r="M1819" s="6" t="str">
        <f>VLOOKUP($G1819,Data!$A:$F,6,0)</f>
        <v>failed</v>
      </c>
      <c r="N1819" s="6"/>
      <c r="O1819" s="6"/>
    </row>
    <row r="1820" spans="1:15" x14ac:dyDescent="0.45">
      <c r="A1820" s="6" t="s">
        <v>8339</v>
      </c>
      <c r="B1820" s="6" t="s">
        <v>8225</v>
      </c>
      <c r="C1820" s="6" t="str">
        <f>VLOOKUP($B1820,'Supplimental Sources'!$I$7:$K$27,2,0)</f>
        <v>United Kingdom</v>
      </c>
      <c r="D1820" s="6" t="str">
        <f>VLOOKUP($B1820,'Supplimental Sources'!$I$7:$K$27,3,0)</f>
        <v>United Kingdom</v>
      </c>
      <c r="E1820" s="6" t="s">
        <v>8385</v>
      </c>
      <c r="F1820" s="6" t="s">
        <v>8371</v>
      </c>
      <c r="G1820" s="6">
        <v>1806</v>
      </c>
      <c r="H1820" s="29">
        <v>20000</v>
      </c>
      <c r="I1820" s="29">
        <v>591</v>
      </c>
      <c r="J1820" s="28">
        <v>35</v>
      </c>
      <c r="K1820" s="6">
        <v>8</v>
      </c>
      <c r="M1820" s="6" t="str">
        <f>VLOOKUP($G1820,Data!$A:$F,6,0)</f>
        <v>failed</v>
      </c>
      <c r="N1820" s="6"/>
      <c r="O1820" s="6"/>
    </row>
    <row r="1821" spans="1:15" x14ac:dyDescent="0.45">
      <c r="A1821" s="6" t="s">
        <v>8339</v>
      </c>
      <c r="B1821" s="6" t="s">
        <v>8224</v>
      </c>
      <c r="C1821" s="6" t="str">
        <f>VLOOKUP($B1821,'Supplimental Sources'!$I$7:$K$27,2,0)</f>
        <v>United States</v>
      </c>
      <c r="D1821" s="6" t="str">
        <f>VLOOKUP($B1821,'Supplimental Sources'!$I$7:$K$27,3,0)</f>
        <v>United States</v>
      </c>
      <c r="E1821" s="6" t="s">
        <v>8385</v>
      </c>
      <c r="F1821" s="6" t="s">
        <v>8371</v>
      </c>
      <c r="G1821" s="6">
        <v>1807</v>
      </c>
      <c r="H1821" s="29">
        <v>5000</v>
      </c>
      <c r="I1821" s="29">
        <v>553</v>
      </c>
      <c r="J1821" s="28">
        <v>30</v>
      </c>
      <c r="K1821" s="6">
        <v>8</v>
      </c>
      <c r="M1821" s="6" t="str">
        <f>VLOOKUP($G1821,Data!$A:$F,6,0)</f>
        <v>failed</v>
      </c>
      <c r="N1821" s="6"/>
      <c r="O1821" s="6"/>
    </row>
    <row r="1822" spans="1:15" x14ac:dyDescent="0.45">
      <c r="A1822" s="6" t="s">
        <v>8339</v>
      </c>
      <c r="B1822" s="6" t="s">
        <v>8224</v>
      </c>
      <c r="C1822" s="6" t="str">
        <f>VLOOKUP($B1822,'Supplimental Sources'!$I$7:$K$27,2,0)</f>
        <v>United States</v>
      </c>
      <c r="D1822" s="6" t="str">
        <f>VLOOKUP($B1822,'Supplimental Sources'!$I$7:$K$27,3,0)</f>
        <v>United States</v>
      </c>
      <c r="E1822" s="6" t="s">
        <v>8388</v>
      </c>
      <c r="F1822" s="6" t="s">
        <v>8376</v>
      </c>
      <c r="G1822" s="6">
        <v>1808</v>
      </c>
      <c r="H1822" s="29">
        <v>28000</v>
      </c>
      <c r="I1822" s="29">
        <v>11594</v>
      </c>
      <c r="J1822" s="28">
        <v>35</v>
      </c>
      <c r="K1822" s="6">
        <v>96</v>
      </c>
      <c r="M1822" s="6" t="str">
        <f>VLOOKUP($G1822,Data!$A:$F,6,0)</f>
        <v>failed</v>
      </c>
      <c r="N1822" s="6"/>
      <c r="O1822" s="6"/>
    </row>
    <row r="1823" spans="1:15" x14ac:dyDescent="0.45">
      <c r="A1823" s="6" t="s">
        <v>8339</v>
      </c>
      <c r="B1823" s="6" t="s">
        <v>8229</v>
      </c>
      <c r="C1823" s="6" t="str">
        <f>VLOOKUP($B1823,'Supplimental Sources'!$I$7:$K$27,2,0)</f>
        <v>Canada</v>
      </c>
      <c r="D1823" s="6" t="str">
        <f>VLOOKUP($B1823,'Supplimental Sources'!$I$7:$K$27,3,0)</f>
        <v>Canada</v>
      </c>
      <c r="E1823" s="6" t="s">
        <v>8386</v>
      </c>
      <c r="F1823" s="6" t="s">
        <v>8376</v>
      </c>
      <c r="G1823" s="6">
        <v>1809</v>
      </c>
      <c r="H1823" s="29">
        <v>3500</v>
      </c>
      <c r="I1823" s="29">
        <v>380</v>
      </c>
      <c r="J1823" s="28">
        <v>35</v>
      </c>
      <c r="K1823" s="6">
        <v>9</v>
      </c>
      <c r="M1823" s="6" t="str">
        <f>VLOOKUP($G1823,Data!$A:$F,6,0)</f>
        <v>failed</v>
      </c>
      <c r="N1823" s="6"/>
      <c r="O1823" s="6"/>
    </row>
    <row r="1824" spans="1:15" x14ac:dyDescent="0.45">
      <c r="A1824" s="6" t="s">
        <v>8339</v>
      </c>
      <c r="B1824" s="6" t="s">
        <v>8224</v>
      </c>
      <c r="C1824" s="6" t="str">
        <f>VLOOKUP($B1824,'Supplimental Sources'!$I$7:$K$27,2,0)</f>
        <v>United States</v>
      </c>
      <c r="D1824" s="6" t="str">
        <f>VLOOKUP($B1824,'Supplimental Sources'!$I$7:$K$27,3,0)</f>
        <v>United States</v>
      </c>
      <c r="E1824" s="6" t="s">
        <v>8385</v>
      </c>
      <c r="F1824" s="6" t="s">
        <v>8371</v>
      </c>
      <c r="G1824" s="6">
        <v>1810</v>
      </c>
      <c r="H1824" s="29">
        <v>450</v>
      </c>
      <c r="I1824" s="29">
        <v>15</v>
      </c>
      <c r="J1824" s="28">
        <v>12</v>
      </c>
      <c r="K1824" s="6">
        <v>2</v>
      </c>
      <c r="M1824" s="6" t="str">
        <f>VLOOKUP($G1824,Data!$A:$F,6,0)</f>
        <v>failed</v>
      </c>
      <c r="N1824" s="6"/>
      <c r="O1824" s="6"/>
    </row>
    <row r="1825" spans="1:15" x14ac:dyDescent="0.45">
      <c r="A1825" s="6" t="s">
        <v>8339</v>
      </c>
      <c r="B1825" s="6" t="s">
        <v>8224</v>
      </c>
      <c r="C1825" s="6" t="str">
        <f>VLOOKUP($B1825,'Supplimental Sources'!$I$7:$K$27,2,0)</f>
        <v>United States</v>
      </c>
      <c r="D1825" s="6" t="str">
        <f>VLOOKUP($B1825,'Supplimental Sources'!$I$7:$K$27,3,0)</f>
        <v>United States</v>
      </c>
      <c r="E1825" s="6" t="s">
        <v>8385</v>
      </c>
      <c r="F1825" s="6" t="s">
        <v>8371</v>
      </c>
      <c r="G1825" s="6">
        <v>1811</v>
      </c>
      <c r="H1825" s="29">
        <v>54000</v>
      </c>
      <c r="I1825" s="29">
        <v>40</v>
      </c>
      <c r="J1825" s="28">
        <v>59.732986111106584</v>
      </c>
      <c r="K1825" s="6">
        <v>26</v>
      </c>
      <c r="M1825" s="6" t="str">
        <f>VLOOKUP($G1825,Data!$A:$F,6,0)</f>
        <v>failed</v>
      </c>
      <c r="N1825" s="6"/>
      <c r="O1825" s="6"/>
    </row>
    <row r="1826" spans="1:15" x14ac:dyDescent="0.45">
      <c r="A1826" s="6" t="s">
        <v>8339</v>
      </c>
      <c r="B1826" s="6" t="s">
        <v>8225</v>
      </c>
      <c r="C1826" s="6" t="str">
        <f>VLOOKUP($B1826,'Supplimental Sources'!$I$7:$K$27,2,0)</f>
        <v>United Kingdom</v>
      </c>
      <c r="D1826" s="6" t="str">
        <f>VLOOKUP($B1826,'Supplimental Sources'!$I$7:$K$27,3,0)</f>
        <v>United Kingdom</v>
      </c>
      <c r="E1826" s="6" t="s">
        <v>8387</v>
      </c>
      <c r="F1826" s="6" t="s">
        <v>8380</v>
      </c>
      <c r="G1826" s="6">
        <v>1812</v>
      </c>
      <c r="H1826" s="29">
        <v>6500</v>
      </c>
      <c r="I1826" s="29">
        <v>865</v>
      </c>
      <c r="J1826" s="28">
        <v>30</v>
      </c>
      <c r="K1826" s="6">
        <v>23</v>
      </c>
      <c r="M1826" s="6" t="str">
        <f>VLOOKUP($G1826,Data!$A:$F,6,0)</f>
        <v>failed</v>
      </c>
      <c r="N1826" s="6"/>
      <c r="O1826" s="6"/>
    </row>
    <row r="1827" spans="1:15" x14ac:dyDescent="0.45">
      <c r="A1827" s="6" t="s">
        <v>8339</v>
      </c>
      <c r="B1827" s="6" t="s">
        <v>8225</v>
      </c>
      <c r="C1827" s="6" t="str">
        <f>VLOOKUP($B1827,'Supplimental Sources'!$I$7:$K$27,2,0)</f>
        <v>United Kingdom</v>
      </c>
      <c r="D1827" s="6" t="str">
        <f>VLOOKUP($B1827,'Supplimental Sources'!$I$7:$K$27,3,0)</f>
        <v>United Kingdom</v>
      </c>
      <c r="E1827" s="6" t="s">
        <v>8385</v>
      </c>
      <c r="F1827" s="6" t="s">
        <v>8370</v>
      </c>
      <c r="G1827" s="6">
        <v>1813</v>
      </c>
      <c r="H1827" s="29">
        <v>8750</v>
      </c>
      <c r="I1827" s="29">
        <v>0</v>
      </c>
      <c r="J1827" s="28">
        <v>30</v>
      </c>
      <c r="K1827" s="6">
        <v>0</v>
      </c>
      <c r="M1827" s="6" t="str">
        <f>VLOOKUP($G1827,Data!$A:$F,6,0)</f>
        <v>failed</v>
      </c>
      <c r="N1827" s="6"/>
      <c r="O1827" s="6"/>
    </row>
    <row r="1828" spans="1:15" x14ac:dyDescent="0.45">
      <c r="A1828" s="6" t="s">
        <v>8339</v>
      </c>
      <c r="B1828" s="6" t="s">
        <v>8225</v>
      </c>
      <c r="C1828" s="6" t="str">
        <f>VLOOKUP($B1828,'Supplimental Sources'!$I$7:$K$27,2,0)</f>
        <v>United Kingdom</v>
      </c>
      <c r="D1828" s="6" t="str">
        <f>VLOOKUP($B1828,'Supplimental Sources'!$I$7:$K$27,3,0)</f>
        <v>United Kingdom</v>
      </c>
      <c r="E1828" s="6" t="s">
        <v>8386</v>
      </c>
      <c r="F1828" s="6" t="s">
        <v>8376</v>
      </c>
      <c r="G1828" s="6">
        <v>1814</v>
      </c>
      <c r="H1828" s="29">
        <v>12000</v>
      </c>
      <c r="I1828" s="29">
        <v>5902</v>
      </c>
      <c r="J1828" s="28">
        <v>30</v>
      </c>
      <c r="K1828" s="6">
        <v>140</v>
      </c>
      <c r="M1828" s="6" t="str">
        <f>VLOOKUP($G1828,Data!$A:$F,6,0)</f>
        <v>failed</v>
      </c>
      <c r="N1828" s="6"/>
      <c r="O1828" s="6"/>
    </row>
    <row r="1829" spans="1:15" x14ac:dyDescent="0.45">
      <c r="A1829" s="6" t="s">
        <v>8339</v>
      </c>
      <c r="B1829" s="6" t="s">
        <v>8224</v>
      </c>
      <c r="C1829" s="6" t="str">
        <f>VLOOKUP($B1829,'Supplimental Sources'!$I$7:$K$27,2,0)</f>
        <v>United States</v>
      </c>
      <c r="D1829" s="6" t="str">
        <f>VLOOKUP($B1829,'Supplimental Sources'!$I$7:$K$27,3,0)</f>
        <v>United States</v>
      </c>
      <c r="E1829" s="6" t="s">
        <v>8386</v>
      </c>
      <c r="F1829" s="6" t="s">
        <v>8380</v>
      </c>
      <c r="G1829" s="6">
        <v>1815</v>
      </c>
      <c r="H1829" s="29">
        <v>3000</v>
      </c>
      <c r="I1829" s="29">
        <v>0</v>
      </c>
      <c r="J1829" s="28">
        <v>14</v>
      </c>
      <c r="K1829" s="6">
        <v>0</v>
      </c>
      <c r="M1829" s="6" t="str">
        <f>VLOOKUP($G1829,Data!$A:$F,6,0)</f>
        <v>failed</v>
      </c>
      <c r="N1829" s="6"/>
      <c r="O1829" s="6"/>
    </row>
    <row r="1830" spans="1:15" x14ac:dyDescent="0.45">
      <c r="A1830" s="6" t="s">
        <v>8339</v>
      </c>
      <c r="B1830" s="6" t="s">
        <v>8240</v>
      </c>
      <c r="C1830" s="6" t="str">
        <f>VLOOKUP($B1830,'Supplimental Sources'!$I$7:$K$27,2,0)</f>
        <v>Switzerland</v>
      </c>
      <c r="D1830" s="6" t="str">
        <f>VLOOKUP($B1830,'Supplimental Sources'!$I$7:$K$27,3,0)</f>
        <v>European Union</v>
      </c>
      <c r="E1830" s="6" t="s">
        <v>8387</v>
      </c>
      <c r="F1830" s="6" t="s">
        <v>8380</v>
      </c>
      <c r="G1830" s="6">
        <v>1816</v>
      </c>
      <c r="H1830" s="29">
        <v>25000</v>
      </c>
      <c r="I1830" s="29">
        <v>509</v>
      </c>
      <c r="J1830" s="28">
        <v>27.915474537046975</v>
      </c>
      <c r="K1830" s="6">
        <v>6</v>
      </c>
      <c r="M1830" s="6" t="str">
        <f>VLOOKUP($G1830,Data!$A:$F,6,0)</f>
        <v>failed</v>
      </c>
      <c r="N1830" s="6"/>
      <c r="O1830" s="6"/>
    </row>
    <row r="1831" spans="1:15" x14ac:dyDescent="0.45">
      <c r="A1831" s="6" t="s">
        <v>8339</v>
      </c>
      <c r="B1831" s="6" t="s">
        <v>8224</v>
      </c>
      <c r="C1831" s="6" t="str">
        <f>VLOOKUP($B1831,'Supplimental Sources'!$I$7:$K$27,2,0)</f>
        <v>United States</v>
      </c>
      <c r="D1831" s="6" t="str">
        <f>VLOOKUP($B1831,'Supplimental Sources'!$I$7:$K$27,3,0)</f>
        <v>United States</v>
      </c>
      <c r="E1831" s="6" t="s">
        <v>8387</v>
      </c>
      <c r="F1831" s="6" t="s">
        <v>8381</v>
      </c>
      <c r="G1831" s="6">
        <v>1817</v>
      </c>
      <c r="H1831" s="29">
        <v>18000</v>
      </c>
      <c r="I1831" s="29">
        <v>9419</v>
      </c>
      <c r="J1831" s="28">
        <v>59.628854166672681</v>
      </c>
      <c r="K1831" s="6">
        <v>100</v>
      </c>
      <c r="M1831" s="6" t="str">
        <f>VLOOKUP($G1831,Data!$A:$F,6,0)</f>
        <v>failed</v>
      </c>
      <c r="N1831" s="6"/>
      <c r="O1831" s="6"/>
    </row>
    <row r="1832" spans="1:15" x14ac:dyDescent="0.45">
      <c r="A1832" s="6" t="s">
        <v>8339</v>
      </c>
      <c r="B1832" s="6" t="s">
        <v>8224</v>
      </c>
      <c r="C1832" s="6" t="str">
        <f>VLOOKUP($B1832,'Supplimental Sources'!$I$7:$K$27,2,0)</f>
        <v>United States</v>
      </c>
      <c r="D1832" s="6" t="str">
        <f>VLOOKUP($B1832,'Supplimental Sources'!$I$7:$K$27,3,0)</f>
        <v>United States</v>
      </c>
      <c r="E1832" s="6" t="s">
        <v>8386</v>
      </c>
      <c r="F1832" s="6" t="s">
        <v>8378</v>
      </c>
      <c r="G1832" s="6">
        <v>1818</v>
      </c>
      <c r="H1832" s="29">
        <v>15000</v>
      </c>
      <c r="I1832" s="29">
        <v>0</v>
      </c>
      <c r="J1832" s="28">
        <v>29.958333333328483</v>
      </c>
      <c r="K1832" s="6">
        <v>0</v>
      </c>
      <c r="M1832" s="6" t="str">
        <f>VLOOKUP($G1832,Data!$A:$F,6,0)</f>
        <v>failed</v>
      </c>
      <c r="N1832" s="6"/>
      <c r="O1832" s="6"/>
    </row>
    <row r="1833" spans="1:15" x14ac:dyDescent="0.45">
      <c r="A1833" s="6" t="s">
        <v>8339</v>
      </c>
      <c r="B1833" s="6" t="s">
        <v>8224</v>
      </c>
      <c r="C1833" s="6" t="str">
        <f>VLOOKUP($B1833,'Supplimental Sources'!$I$7:$K$27,2,0)</f>
        <v>United States</v>
      </c>
      <c r="D1833" s="6" t="str">
        <f>VLOOKUP($B1833,'Supplimental Sources'!$I$7:$K$27,3,0)</f>
        <v>United States</v>
      </c>
      <c r="E1833" s="6" t="s">
        <v>8385</v>
      </c>
      <c r="F1833" s="6" t="s">
        <v>8380</v>
      </c>
      <c r="G1833" s="6">
        <v>1819</v>
      </c>
      <c r="H1833" s="29">
        <v>1200</v>
      </c>
      <c r="I1833" s="29">
        <v>25</v>
      </c>
      <c r="J1833" s="28">
        <v>30</v>
      </c>
      <c r="K1833" s="6">
        <v>4</v>
      </c>
      <c r="M1833" s="6" t="str">
        <f>VLOOKUP($G1833,Data!$A:$F,6,0)</f>
        <v>failed</v>
      </c>
      <c r="N1833" s="6"/>
      <c r="O1833" s="6"/>
    </row>
    <row r="1834" spans="1:15" x14ac:dyDescent="0.45">
      <c r="A1834" s="6" t="s">
        <v>8339</v>
      </c>
      <c r="B1834" s="6" t="s">
        <v>8224</v>
      </c>
      <c r="C1834" s="6" t="str">
        <f>VLOOKUP($B1834,'Supplimental Sources'!$I$7:$K$27,2,0)</f>
        <v>United States</v>
      </c>
      <c r="D1834" s="6" t="str">
        <f>VLOOKUP($B1834,'Supplimental Sources'!$I$7:$K$27,3,0)</f>
        <v>United States</v>
      </c>
      <c r="E1834" s="6" t="s">
        <v>8386</v>
      </c>
      <c r="F1834" s="6" t="s">
        <v>8378</v>
      </c>
      <c r="G1834" s="6">
        <v>1820</v>
      </c>
      <c r="H1834" s="29">
        <v>26000</v>
      </c>
      <c r="I1834" s="29">
        <v>1707</v>
      </c>
      <c r="J1834" s="28">
        <v>29.958333333335759</v>
      </c>
      <c r="K1834" s="6">
        <v>8</v>
      </c>
      <c r="M1834" s="6" t="str">
        <f>VLOOKUP($G1834,Data!$A:$F,6,0)</f>
        <v>failed</v>
      </c>
      <c r="N1834" s="6"/>
      <c r="O1834" s="6"/>
    </row>
    <row r="1835" spans="1:15" x14ac:dyDescent="0.45">
      <c r="A1835" s="6" t="s">
        <v>8326</v>
      </c>
      <c r="B1835" s="6" t="s">
        <v>8224</v>
      </c>
      <c r="C1835" s="6" t="str">
        <f>VLOOKUP($B1835,'Supplimental Sources'!$I$7:$K$27,2,0)</f>
        <v>United States</v>
      </c>
      <c r="D1835" s="6" t="str">
        <f>VLOOKUP($B1835,'Supplimental Sources'!$I$7:$K$27,3,0)</f>
        <v>United States</v>
      </c>
      <c r="E1835" s="6" t="s">
        <v>8383</v>
      </c>
      <c r="F1835" s="6" t="s">
        <v>8376</v>
      </c>
      <c r="G1835" s="6">
        <v>1821</v>
      </c>
      <c r="H1835" s="29">
        <v>2500</v>
      </c>
      <c r="I1835" s="29">
        <v>3372.25</v>
      </c>
      <c r="J1835" s="28">
        <v>45</v>
      </c>
      <c r="K1835" s="6">
        <v>57</v>
      </c>
      <c r="L1835" s="6" t="str">
        <f>VLOOKUP($G1835,Data!$A:$F,6,0)</f>
        <v>successful</v>
      </c>
      <c r="M1835" s="6"/>
      <c r="N1835" s="6"/>
      <c r="O1835" s="6"/>
    </row>
    <row r="1836" spans="1:15" x14ac:dyDescent="0.45">
      <c r="A1836" s="6" t="s">
        <v>8326</v>
      </c>
      <c r="B1836" s="6" t="s">
        <v>8229</v>
      </c>
      <c r="C1836" s="6" t="str">
        <f>VLOOKUP($B1836,'Supplimental Sources'!$I$7:$K$27,2,0)</f>
        <v>Canada</v>
      </c>
      <c r="D1836" s="6" t="str">
        <f>VLOOKUP($B1836,'Supplimental Sources'!$I$7:$K$27,3,0)</f>
        <v>Canada</v>
      </c>
      <c r="E1836" s="6" t="s">
        <v>8384</v>
      </c>
      <c r="F1836" s="6" t="s">
        <v>8381</v>
      </c>
      <c r="G1836" s="6">
        <v>1822</v>
      </c>
      <c r="H1836" s="29">
        <v>300</v>
      </c>
      <c r="I1836" s="29">
        <v>300</v>
      </c>
      <c r="J1836" s="28">
        <v>35.995347222218697</v>
      </c>
      <c r="K1836" s="6">
        <v>11</v>
      </c>
      <c r="L1836" s="6" t="str">
        <f>VLOOKUP($G1836,Data!$A:$F,6,0)</f>
        <v>successful</v>
      </c>
      <c r="M1836" s="6"/>
      <c r="N1836" s="6"/>
      <c r="O1836" s="6"/>
    </row>
    <row r="1837" spans="1:15" x14ac:dyDescent="0.45">
      <c r="A1837" s="6" t="s">
        <v>8326</v>
      </c>
      <c r="B1837" s="6" t="s">
        <v>8224</v>
      </c>
      <c r="C1837" s="6" t="str">
        <f>VLOOKUP($B1837,'Supplimental Sources'!$I$7:$K$27,2,0)</f>
        <v>United States</v>
      </c>
      <c r="D1837" s="6" t="str">
        <f>VLOOKUP($B1837,'Supplimental Sources'!$I$7:$K$27,3,0)</f>
        <v>United States</v>
      </c>
      <c r="E1837" s="6" t="s">
        <v>8383</v>
      </c>
      <c r="F1837" s="6" t="s">
        <v>8372</v>
      </c>
      <c r="G1837" s="6">
        <v>1823</v>
      </c>
      <c r="H1837" s="29">
        <v>700</v>
      </c>
      <c r="I1837" s="29">
        <v>811</v>
      </c>
      <c r="J1837" s="28">
        <v>30</v>
      </c>
      <c r="K1837" s="6">
        <v>33</v>
      </c>
      <c r="L1837" s="6" t="str">
        <f>VLOOKUP($G1837,Data!$A:$F,6,0)</f>
        <v>successful</v>
      </c>
      <c r="M1837" s="6"/>
      <c r="N1837" s="6"/>
      <c r="O1837" s="6"/>
    </row>
    <row r="1838" spans="1:15" x14ac:dyDescent="0.45">
      <c r="A1838" s="6" t="s">
        <v>8326</v>
      </c>
      <c r="B1838" s="6" t="s">
        <v>8224</v>
      </c>
      <c r="C1838" s="6" t="str">
        <f>VLOOKUP($B1838,'Supplimental Sources'!$I$7:$K$27,2,0)</f>
        <v>United States</v>
      </c>
      <c r="D1838" s="6" t="str">
        <f>VLOOKUP($B1838,'Supplimental Sources'!$I$7:$K$27,3,0)</f>
        <v>United States</v>
      </c>
      <c r="E1838" s="6" t="s">
        <v>8384</v>
      </c>
      <c r="F1838" s="6" t="s">
        <v>8381</v>
      </c>
      <c r="G1838" s="6">
        <v>1824</v>
      </c>
      <c r="H1838" s="29">
        <v>3000</v>
      </c>
      <c r="I1838" s="29">
        <v>3002</v>
      </c>
      <c r="J1838" s="28">
        <v>20.172604166669771</v>
      </c>
      <c r="K1838" s="6">
        <v>40</v>
      </c>
      <c r="L1838" s="6" t="str">
        <f>VLOOKUP($G1838,Data!$A:$F,6,0)</f>
        <v>successful</v>
      </c>
      <c r="M1838" s="6"/>
      <c r="N1838" s="6"/>
      <c r="O1838" s="6"/>
    </row>
    <row r="1839" spans="1:15" x14ac:dyDescent="0.45">
      <c r="A1839" s="6" t="s">
        <v>8326</v>
      </c>
      <c r="B1839" s="6" t="s">
        <v>8224</v>
      </c>
      <c r="C1839" s="6" t="str">
        <f>VLOOKUP($B1839,'Supplimental Sources'!$I$7:$K$27,2,0)</f>
        <v>United States</v>
      </c>
      <c r="D1839" s="6" t="str">
        <f>VLOOKUP($B1839,'Supplimental Sources'!$I$7:$K$27,3,0)</f>
        <v>United States</v>
      </c>
      <c r="E1839" s="6" t="s">
        <v>8384</v>
      </c>
      <c r="F1839" s="6" t="s">
        <v>8380</v>
      </c>
      <c r="G1839" s="6">
        <v>1825</v>
      </c>
      <c r="H1839" s="29">
        <v>2000</v>
      </c>
      <c r="I1839" s="29">
        <v>2101</v>
      </c>
      <c r="J1839" s="28">
        <v>23</v>
      </c>
      <c r="K1839" s="6">
        <v>50</v>
      </c>
      <c r="L1839" s="6" t="str">
        <f>VLOOKUP($G1839,Data!$A:$F,6,0)</f>
        <v>successful</v>
      </c>
      <c r="M1839" s="6"/>
      <c r="N1839" s="6"/>
      <c r="O1839" s="6"/>
    </row>
    <row r="1840" spans="1:15" x14ac:dyDescent="0.45">
      <c r="A1840" s="6" t="s">
        <v>8326</v>
      </c>
      <c r="B1840" s="6" t="s">
        <v>8224</v>
      </c>
      <c r="C1840" s="6" t="str">
        <f>VLOOKUP($B1840,'Supplimental Sources'!$I$7:$K$27,2,0)</f>
        <v>United States</v>
      </c>
      <c r="D1840" s="6" t="str">
        <f>VLOOKUP($B1840,'Supplimental Sources'!$I$7:$K$27,3,0)</f>
        <v>United States</v>
      </c>
      <c r="E1840" s="6" t="s">
        <v>8385</v>
      </c>
      <c r="F1840" s="6" t="s">
        <v>8376</v>
      </c>
      <c r="G1840" s="6">
        <v>1826</v>
      </c>
      <c r="H1840" s="29">
        <v>2000</v>
      </c>
      <c r="I1840" s="29">
        <v>2020</v>
      </c>
      <c r="J1840" s="28">
        <v>30</v>
      </c>
      <c r="K1840" s="6">
        <v>38</v>
      </c>
      <c r="L1840" s="6" t="str">
        <f>VLOOKUP($G1840,Data!$A:$F,6,0)</f>
        <v>successful</v>
      </c>
      <c r="M1840" s="6"/>
      <c r="N1840" s="6"/>
      <c r="O1840" s="6"/>
    </row>
    <row r="1841" spans="1:15" x14ac:dyDescent="0.45">
      <c r="A1841" s="6" t="s">
        <v>8326</v>
      </c>
      <c r="B1841" s="6" t="s">
        <v>8224</v>
      </c>
      <c r="C1841" s="6" t="str">
        <f>VLOOKUP($B1841,'Supplimental Sources'!$I$7:$K$27,2,0)</f>
        <v>United States</v>
      </c>
      <c r="D1841" s="6" t="str">
        <f>VLOOKUP($B1841,'Supplimental Sources'!$I$7:$K$27,3,0)</f>
        <v>United States</v>
      </c>
      <c r="E1841" s="6" t="s">
        <v>8382</v>
      </c>
      <c r="F1841" s="6" t="s">
        <v>8376</v>
      </c>
      <c r="G1841" s="6">
        <v>1827</v>
      </c>
      <c r="H1841" s="29">
        <v>8000</v>
      </c>
      <c r="I1841" s="29">
        <v>8053</v>
      </c>
      <c r="J1841" s="28">
        <v>50</v>
      </c>
      <c r="K1841" s="6">
        <v>96</v>
      </c>
      <c r="L1841" s="6" t="str">
        <f>VLOOKUP($G1841,Data!$A:$F,6,0)</f>
        <v>successful</v>
      </c>
      <c r="M1841" s="6"/>
      <c r="N1841" s="6"/>
      <c r="O1841" s="6"/>
    </row>
    <row r="1842" spans="1:15" x14ac:dyDescent="0.45">
      <c r="A1842" s="6" t="s">
        <v>8326</v>
      </c>
      <c r="B1842" s="6" t="s">
        <v>8224</v>
      </c>
      <c r="C1842" s="6" t="str">
        <f>VLOOKUP($B1842,'Supplimental Sources'!$I$7:$K$27,2,0)</f>
        <v>United States</v>
      </c>
      <c r="D1842" s="6" t="str">
        <f>VLOOKUP($B1842,'Supplimental Sources'!$I$7:$K$27,3,0)</f>
        <v>United States</v>
      </c>
      <c r="E1842" s="6" t="s">
        <v>8385</v>
      </c>
      <c r="F1842" s="6" t="s">
        <v>8379</v>
      </c>
      <c r="G1842" s="6">
        <v>1828</v>
      </c>
      <c r="H1842" s="29">
        <v>20000</v>
      </c>
      <c r="I1842" s="29">
        <v>20032</v>
      </c>
      <c r="J1842" s="28">
        <v>32.01701388888614</v>
      </c>
      <c r="K1842" s="6">
        <v>48</v>
      </c>
      <c r="L1842" s="6" t="str">
        <f>VLOOKUP($G1842,Data!$A:$F,6,0)</f>
        <v>successful</v>
      </c>
      <c r="M1842" s="6"/>
      <c r="N1842" s="6"/>
      <c r="O1842" s="6"/>
    </row>
    <row r="1843" spans="1:15" x14ac:dyDescent="0.45">
      <c r="A1843" s="6" t="s">
        <v>8326</v>
      </c>
      <c r="B1843" s="6" t="s">
        <v>8224</v>
      </c>
      <c r="C1843" s="6" t="str">
        <f>VLOOKUP($B1843,'Supplimental Sources'!$I$7:$K$27,2,0)</f>
        <v>United States</v>
      </c>
      <c r="D1843" s="6" t="str">
        <f>VLOOKUP($B1843,'Supplimental Sources'!$I$7:$K$27,3,0)</f>
        <v>United States</v>
      </c>
      <c r="E1843" s="6" t="s">
        <v>8375</v>
      </c>
      <c r="F1843" s="6" t="s">
        <v>8381</v>
      </c>
      <c r="G1843" s="6">
        <v>1829</v>
      </c>
      <c r="H1843" s="29">
        <v>1500</v>
      </c>
      <c r="I1843" s="29">
        <v>2500.25</v>
      </c>
      <c r="J1843" s="28">
        <v>48.829039351847314</v>
      </c>
      <c r="K1843" s="6">
        <v>33</v>
      </c>
      <c r="L1843" s="6" t="str">
        <f>VLOOKUP($G1843,Data!$A:$F,6,0)</f>
        <v>successful</v>
      </c>
      <c r="M1843" s="6"/>
      <c r="N1843" s="6"/>
      <c r="O1843" s="6"/>
    </row>
    <row r="1844" spans="1:15" x14ac:dyDescent="0.45">
      <c r="A1844" s="6" t="s">
        <v>8326</v>
      </c>
      <c r="B1844" s="6" t="s">
        <v>8224</v>
      </c>
      <c r="C1844" s="6" t="str">
        <f>VLOOKUP($B1844,'Supplimental Sources'!$I$7:$K$27,2,0)</f>
        <v>United States</v>
      </c>
      <c r="D1844" s="6" t="str">
        <f>VLOOKUP($B1844,'Supplimental Sources'!$I$7:$K$27,3,0)</f>
        <v>United States</v>
      </c>
      <c r="E1844" s="6" t="s">
        <v>8385</v>
      </c>
      <c r="F1844" s="6" t="s">
        <v>8376</v>
      </c>
      <c r="G1844" s="6">
        <v>1830</v>
      </c>
      <c r="H1844" s="29">
        <v>15000</v>
      </c>
      <c r="I1844" s="29">
        <v>15230</v>
      </c>
      <c r="J1844" s="28">
        <v>30</v>
      </c>
      <c r="K1844" s="6">
        <v>226</v>
      </c>
      <c r="L1844" s="6" t="str">
        <f>VLOOKUP($G1844,Data!$A:$F,6,0)</f>
        <v>successful</v>
      </c>
      <c r="M1844" s="6"/>
      <c r="N1844" s="6"/>
      <c r="O1844" s="6"/>
    </row>
    <row r="1845" spans="1:15" x14ac:dyDescent="0.45">
      <c r="A1845" s="6" t="s">
        <v>8326</v>
      </c>
      <c r="B1845" s="6" t="s">
        <v>8224</v>
      </c>
      <c r="C1845" s="6" t="str">
        <f>VLOOKUP($B1845,'Supplimental Sources'!$I$7:$K$27,2,0)</f>
        <v>United States</v>
      </c>
      <c r="D1845" s="6" t="str">
        <f>VLOOKUP($B1845,'Supplimental Sources'!$I$7:$K$27,3,0)</f>
        <v>United States</v>
      </c>
      <c r="E1845" s="6" t="s">
        <v>8383</v>
      </c>
      <c r="F1845" s="6" t="s">
        <v>8379</v>
      </c>
      <c r="G1845" s="6">
        <v>1831</v>
      </c>
      <c r="H1845" s="29">
        <v>1000</v>
      </c>
      <c r="I1845" s="29">
        <v>1030</v>
      </c>
      <c r="J1845" s="28">
        <v>15</v>
      </c>
      <c r="K1845" s="6">
        <v>14</v>
      </c>
      <c r="L1845" s="6" t="str">
        <f>VLOOKUP($G1845,Data!$A:$F,6,0)</f>
        <v>successful</v>
      </c>
      <c r="M1845" s="6"/>
      <c r="N1845" s="6"/>
      <c r="O1845" s="6"/>
    </row>
    <row r="1846" spans="1:15" x14ac:dyDescent="0.45">
      <c r="A1846" s="6" t="s">
        <v>8326</v>
      </c>
      <c r="B1846" s="6" t="s">
        <v>8224</v>
      </c>
      <c r="C1846" s="6" t="str">
        <f>VLOOKUP($B1846,'Supplimental Sources'!$I$7:$K$27,2,0)</f>
        <v>United States</v>
      </c>
      <c r="D1846" s="6" t="str">
        <f>VLOOKUP($B1846,'Supplimental Sources'!$I$7:$K$27,3,0)</f>
        <v>United States</v>
      </c>
      <c r="E1846" s="6" t="s">
        <v>8382</v>
      </c>
      <c r="F1846" s="6" t="s">
        <v>8377</v>
      </c>
      <c r="G1846" s="6">
        <v>1832</v>
      </c>
      <c r="H1846" s="29">
        <v>350</v>
      </c>
      <c r="I1846" s="29">
        <v>500</v>
      </c>
      <c r="J1846" s="28">
        <v>30</v>
      </c>
      <c r="K1846" s="6">
        <v>20</v>
      </c>
      <c r="L1846" s="6" t="str">
        <f>VLOOKUP($G1846,Data!$A:$F,6,0)</f>
        <v>successful</v>
      </c>
      <c r="M1846" s="6"/>
      <c r="N1846" s="6"/>
      <c r="O1846" s="6"/>
    </row>
    <row r="1847" spans="1:15" x14ac:dyDescent="0.45">
      <c r="A1847" s="6" t="s">
        <v>8326</v>
      </c>
      <c r="B1847" s="6" t="s">
        <v>8224</v>
      </c>
      <c r="C1847" s="6" t="str">
        <f>VLOOKUP($B1847,'Supplimental Sources'!$I$7:$K$27,2,0)</f>
        <v>United States</v>
      </c>
      <c r="D1847" s="6" t="str">
        <f>VLOOKUP($B1847,'Supplimental Sources'!$I$7:$K$27,3,0)</f>
        <v>United States</v>
      </c>
      <c r="E1847" s="6" t="s">
        <v>8384</v>
      </c>
      <c r="F1847" s="6" t="s">
        <v>8376</v>
      </c>
      <c r="G1847" s="6">
        <v>1833</v>
      </c>
      <c r="H1847" s="29">
        <v>400</v>
      </c>
      <c r="I1847" s="29">
        <v>1050</v>
      </c>
      <c r="J1847" s="28">
        <v>32.288622685184237</v>
      </c>
      <c r="K1847" s="6">
        <v>25</v>
      </c>
      <c r="L1847" s="6" t="str">
        <f>VLOOKUP($G1847,Data!$A:$F,6,0)</f>
        <v>successful</v>
      </c>
      <c r="M1847" s="6"/>
      <c r="N1847" s="6"/>
      <c r="O1847" s="6"/>
    </row>
    <row r="1848" spans="1:15" x14ac:dyDescent="0.45">
      <c r="A1848" s="6" t="s">
        <v>8326</v>
      </c>
      <c r="B1848" s="6" t="s">
        <v>8224</v>
      </c>
      <c r="C1848" s="6" t="str">
        <f>VLOOKUP($B1848,'Supplimental Sources'!$I$7:$K$27,2,0)</f>
        <v>United States</v>
      </c>
      <c r="D1848" s="6" t="str">
        <f>VLOOKUP($B1848,'Supplimental Sources'!$I$7:$K$27,3,0)</f>
        <v>United States</v>
      </c>
      <c r="E1848" s="6" t="s">
        <v>8385</v>
      </c>
      <c r="F1848" s="6" t="s">
        <v>8381</v>
      </c>
      <c r="G1848" s="6">
        <v>1834</v>
      </c>
      <c r="H1848" s="29">
        <v>10000</v>
      </c>
      <c r="I1848" s="29">
        <v>11805</v>
      </c>
      <c r="J1848" s="28">
        <v>40</v>
      </c>
      <c r="K1848" s="6">
        <v>90</v>
      </c>
      <c r="L1848" s="6" t="str">
        <f>VLOOKUP($G1848,Data!$A:$F,6,0)</f>
        <v>successful</v>
      </c>
      <c r="M1848" s="6"/>
      <c r="N1848" s="6"/>
      <c r="O1848" s="6"/>
    </row>
    <row r="1849" spans="1:15" x14ac:dyDescent="0.45">
      <c r="A1849" s="6" t="s">
        <v>8326</v>
      </c>
      <c r="B1849" s="6" t="s">
        <v>8225</v>
      </c>
      <c r="C1849" s="6" t="str">
        <f>VLOOKUP($B1849,'Supplimental Sources'!$I$7:$K$27,2,0)</f>
        <v>United Kingdom</v>
      </c>
      <c r="D1849" s="6" t="str">
        <f>VLOOKUP($B1849,'Supplimental Sources'!$I$7:$K$27,3,0)</f>
        <v>United Kingdom</v>
      </c>
      <c r="E1849" s="6" t="s">
        <v>8387</v>
      </c>
      <c r="F1849" s="6" t="s">
        <v>8378</v>
      </c>
      <c r="G1849" s="6">
        <v>1835</v>
      </c>
      <c r="H1849" s="29">
        <v>500</v>
      </c>
      <c r="I1849" s="29">
        <v>520</v>
      </c>
      <c r="J1849" s="28">
        <v>29.958333333335759</v>
      </c>
      <c r="K1849" s="6">
        <v>11</v>
      </c>
      <c r="L1849" s="6" t="str">
        <f>VLOOKUP($G1849,Data!$A:$F,6,0)</f>
        <v>successful</v>
      </c>
      <c r="M1849" s="6"/>
      <c r="N1849" s="6"/>
      <c r="O1849" s="6"/>
    </row>
    <row r="1850" spans="1:15" x14ac:dyDescent="0.45">
      <c r="A1850" s="6" t="s">
        <v>8326</v>
      </c>
      <c r="B1850" s="6" t="s">
        <v>8224</v>
      </c>
      <c r="C1850" s="6" t="str">
        <f>VLOOKUP($B1850,'Supplimental Sources'!$I$7:$K$27,2,0)</f>
        <v>United States</v>
      </c>
      <c r="D1850" s="6" t="str">
        <f>VLOOKUP($B1850,'Supplimental Sources'!$I$7:$K$27,3,0)</f>
        <v>United States</v>
      </c>
      <c r="E1850" s="6" t="s">
        <v>8384</v>
      </c>
      <c r="F1850" s="6" t="s">
        <v>8376</v>
      </c>
      <c r="G1850" s="6">
        <v>1836</v>
      </c>
      <c r="H1850" s="29">
        <v>5000</v>
      </c>
      <c r="I1850" s="29">
        <v>10017</v>
      </c>
      <c r="J1850" s="28">
        <v>17</v>
      </c>
      <c r="K1850" s="6">
        <v>55</v>
      </c>
      <c r="L1850" s="6" t="str">
        <f>VLOOKUP($G1850,Data!$A:$F,6,0)</f>
        <v>successful</v>
      </c>
      <c r="M1850" s="6"/>
      <c r="N1850" s="6"/>
      <c r="O1850" s="6"/>
    </row>
    <row r="1851" spans="1:15" x14ac:dyDescent="0.45">
      <c r="A1851" s="6" t="s">
        <v>8326</v>
      </c>
      <c r="B1851" s="6" t="s">
        <v>8224</v>
      </c>
      <c r="C1851" s="6" t="str">
        <f>VLOOKUP($B1851,'Supplimental Sources'!$I$7:$K$27,2,0)</f>
        <v>United States</v>
      </c>
      <c r="D1851" s="6" t="str">
        <f>VLOOKUP($B1851,'Supplimental Sources'!$I$7:$K$27,3,0)</f>
        <v>United States</v>
      </c>
      <c r="E1851" s="6" t="s">
        <v>8383</v>
      </c>
      <c r="F1851" s="6" t="s">
        <v>8376</v>
      </c>
      <c r="G1851" s="6">
        <v>1837</v>
      </c>
      <c r="H1851" s="29">
        <v>600</v>
      </c>
      <c r="I1851" s="29">
        <v>1841</v>
      </c>
      <c r="J1851" s="28">
        <v>59.958333333328483</v>
      </c>
      <c r="K1851" s="6">
        <v>30</v>
      </c>
      <c r="L1851" s="6" t="str">
        <f>VLOOKUP($G1851,Data!$A:$F,6,0)</f>
        <v>successful</v>
      </c>
      <c r="M1851" s="6"/>
      <c r="N1851" s="6"/>
      <c r="O1851" s="6"/>
    </row>
    <row r="1852" spans="1:15" x14ac:dyDescent="0.45">
      <c r="A1852" s="6" t="s">
        <v>8326</v>
      </c>
      <c r="B1852" s="6" t="s">
        <v>8224</v>
      </c>
      <c r="C1852" s="6" t="str">
        <f>VLOOKUP($B1852,'Supplimental Sources'!$I$7:$K$27,2,0)</f>
        <v>United States</v>
      </c>
      <c r="D1852" s="6" t="str">
        <f>VLOOKUP($B1852,'Supplimental Sources'!$I$7:$K$27,3,0)</f>
        <v>United States</v>
      </c>
      <c r="E1852" s="6" t="s">
        <v>8382</v>
      </c>
      <c r="F1852" s="6" t="s">
        <v>8372</v>
      </c>
      <c r="G1852" s="6">
        <v>1838</v>
      </c>
      <c r="H1852" s="29">
        <v>1000</v>
      </c>
      <c r="I1852" s="29">
        <v>1001.49</v>
      </c>
      <c r="J1852" s="28">
        <v>28.338460648148612</v>
      </c>
      <c r="K1852" s="6">
        <v>28</v>
      </c>
      <c r="L1852" s="6" t="str">
        <f>VLOOKUP($G1852,Data!$A:$F,6,0)</f>
        <v>successful</v>
      </c>
      <c r="M1852" s="6"/>
      <c r="N1852" s="6"/>
      <c r="O1852" s="6"/>
    </row>
    <row r="1853" spans="1:15" x14ac:dyDescent="0.45">
      <c r="A1853" s="6" t="s">
        <v>8326</v>
      </c>
      <c r="B1853" s="6" t="s">
        <v>8224</v>
      </c>
      <c r="C1853" s="6" t="str">
        <f>VLOOKUP($B1853,'Supplimental Sources'!$I$7:$K$27,2,0)</f>
        <v>United States</v>
      </c>
      <c r="D1853" s="6" t="str">
        <f>VLOOKUP($B1853,'Supplimental Sources'!$I$7:$K$27,3,0)</f>
        <v>United States</v>
      </c>
      <c r="E1853" s="6" t="s">
        <v>8387</v>
      </c>
      <c r="F1853" s="6" t="s">
        <v>8372</v>
      </c>
      <c r="G1853" s="6">
        <v>1839</v>
      </c>
      <c r="H1853" s="29">
        <v>1000</v>
      </c>
      <c r="I1853" s="29">
        <v>2053</v>
      </c>
      <c r="J1853" s="28">
        <v>30</v>
      </c>
      <c r="K1853" s="6">
        <v>45</v>
      </c>
      <c r="L1853" s="6" t="str">
        <f>VLOOKUP($G1853,Data!$A:$F,6,0)</f>
        <v>successful</v>
      </c>
      <c r="M1853" s="6"/>
      <c r="N1853" s="6"/>
      <c r="O1853" s="6"/>
    </row>
    <row r="1854" spans="1:15" x14ac:dyDescent="0.45">
      <c r="A1854" s="6" t="s">
        <v>8326</v>
      </c>
      <c r="B1854" s="6" t="s">
        <v>8224</v>
      </c>
      <c r="C1854" s="6" t="str">
        <f>VLOOKUP($B1854,'Supplimental Sources'!$I$7:$K$27,2,0)</f>
        <v>United States</v>
      </c>
      <c r="D1854" s="6" t="str">
        <f>VLOOKUP($B1854,'Supplimental Sources'!$I$7:$K$27,3,0)</f>
        <v>United States</v>
      </c>
      <c r="E1854" s="6" t="s">
        <v>8384</v>
      </c>
      <c r="F1854" s="6" t="s">
        <v>8379</v>
      </c>
      <c r="G1854" s="6">
        <v>1840</v>
      </c>
      <c r="H1854" s="29">
        <v>900</v>
      </c>
      <c r="I1854" s="29">
        <v>980</v>
      </c>
      <c r="J1854" s="28">
        <v>19.111458333332848</v>
      </c>
      <c r="K1854" s="6">
        <v>13</v>
      </c>
      <c r="L1854" s="6" t="str">
        <f>VLOOKUP($G1854,Data!$A:$F,6,0)</f>
        <v>successful</v>
      </c>
      <c r="M1854" s="6"/>
      <c r="N1854" s="6"/>
      <c r="O1854" s="6"/>
    </row>
    <row r="1855" spans="1:15" x14ac:dyDescent="0.45">
      <c r="A1855" s="6" t="s">
        <v>8326</v>
      </c>
      <c r="B1855" s="6" t="s">
        <v>8224</v>
      </c>
      <c r="C1855" s="6" t="str">
        <f>VLOOKUP($B1855,'Supplimental Sources'!$I$7:$K$27,2,0)</f>
        <v>United States</v>
      </c>
      <c r="D1855" s="6" t="str">
        <f>VLOOKUP($B1855,'Supplimental Sources'!$I$7:$K$27,3,0)</f>
        <v>United States</v>
      </c>
      <c r="E1855" s="6" t="s">
        <v>8385</v>
      </c>
      <c r="F1855" s="6" t="s">
        <v>8379</v>
      </c>
      <c r="G1855" s="6">
        <v>1841</v>
      </c>
      <c r="H1855" s="29">
        <v>2000</v>
      </c>
      <c r="I1855" s="29">
        <v>2035</v>
      </c>
      <c r="J1855" s="28">
        <v>33.362210648148903</v>
      </c>
      <c r="K1855" s="6">
        <v>40</v>
      </c>
      <c r="L1855" s="6" t="str">
        <f>VLOOKUP($G1855,Data!$A:$F,6,0)</f>
        <v>successful</v>
      </c>
      <c r="M1855" s="6"/>
      <c r="N1855" s="6"/>
      <c r="O1855" s="6"/>
    </row>
    <row r="1856" spans="1:15" x14ac:dyDescent="0.45">
      <c r="A1856" s="6" t="s">
        <v>8326</v>
      </c>
      <c r="B1856" s="6" t="s">
        <v>8224</v>
      </c>
      <c r="C1856" s="6" t="str">
        <f>VLOOKUP($B1856,'Supplimental Sources'!$I$7:$K$27,2,0)</f>
        <v>United States</v>
      </c>
      <c r="D1856" s="6" t="str">
        <f>VLOOKUP($B1856,'Supplimental Sources'!$I$7:$K$27,3,0)</f>
        <v>United States</v>
      </c>
      <c r="E1856" s="6" t="s">
        <v>8386</v>
      </c>
      <c r="F1856" s="6" t="s">
        <v>8376</v>
      </c>
      <c r="G1856" s="6">
        <v>1842</v>
      </c>
      <c r="H1856" s="29">
        <v>2000</v>
      </c>
      <c r="I1856" s="29">
        <v>2505</v>
      </c>
      <c r="J1856" s="28">
        <v>33.617581018515921</v>
      </c>
      <c r="K1856" s="6">
        <v>21</v>
      </c>
      <c r="L1856" s="6" t="str">
        <f>VLOOKUP($G1856,Data!$A:$F,6,0)</f>
        <v>successful</v>
      </c>
      <c r="M1856" s="6"/>
      <c r="N1856" s="6"/>
      <c r="O1856" s="6"/>
    </row>
    <row r="1857" spans="1:15" x14ac:dyDescent="0.45">
      <c r="A1857" s="6" t="s">
        <v>8326</v>
      </c>
      <c r="B1857" s="6" t="s">
        <v>8224</v>
      </c>
      <c r="C1857" s="6" t="str">
        <f>VLOOKUP($B1857,'Supplimental Sources'!$I$7:$K$27,2,0)</f>
        <v>United States</v>
      </c>
      <c r="D1857" s="6" t="str">
        <f>VLOOKUP($B1857,'Supplimental Sources'!$I$7:$K$27,3,0)</f>
        <v>United States</v>
      </c>
      <c r="E1857" s="6" t="s">
        <v>8382</v>
      </c>
      <c r="F1857" s="6" t="s">
        <v>8376</v>
      </c>
      <c r="G1857" s="6">
        <v>1843</v>
      </c>
      <c r="H1857" s="29">
        <v>10000</v>
      </c>
      <c r="I1857" s="29">
        <v>12400.61</v>
      </c>
      <c r="J1857" s="28">
        <v>30</v>
      </c>
      <c r="K1857" s="6">
        <v>134</v>
      </c>
      <c r="L1857" s="6" t="str">
        <f>VLOOKUP($G1857,Data!$A:$F,6,0)</f>
        <v>successful</v>
      </c>
      <c r="M1857" s="6"/>
      <c r="N1857" s="6"/>
      <c r="O1857" s="6"/>
    </row>
    <row r="1858" spans="1:15" x14ac:dyDescent="0.45">
      <c r="A1858" s="6" t="s">
        <v>8326</v>
      </c>
      <c r="B1858" s="6" t="s">
        <v>8224</v>
      </c>
      <c r="C1858" s="6" t="str">
        <f>VLOOKUP($B1858,'Supplimental Sources'!$I$7:$K$27,2,0)</f>
        <v>United States</v>
      </c>
      <c r="D1858" s="6" t="str">
        <f>VLOOKUP($B1858,'Supplimental Sources'!$I$7:$K$27,3,0)</f>
        <v>United States</v>
      </c>
      <c r="E1858" s="6" t="s">
        <v>8382</v>
      </c>
      <c r="F1858" s="6" t="s">
        <v>8369</v>
      </c>
      <c r="G1858" s="6">
        <v>1844</v>
      </c>
      <c r="H1858" s="29">
        <v>1500</v>
      </c>
      <c r="I1858" s="29">
        <v>1521</v>
      </c>
      <c r="J1858" s="28">
        <v>38.151458333333721</v>
      </c>
      <c r="K1858" s="6">
        <v>20</v>
      </c>
      <c r="L1858" s="6" t="str">
        <f>VLOOKUP($G1858,Data!$A:$F,6,0)</f>
        <v>successful</v>
      </c>
      <c r="M1858" s="6"/>
      <c r="N1858" s="6"/>
      <c r="O1858" s="6"/>
    </row>
    <row r="1859" spans="1:15" x14ac:dyDescent="0.45">
      <c r="A1859" s="6" t="s">
        <v>8326</v>
      </c>
      <c r="B1859" s="6" t="s">
        <v>8224</v>
      </c>
      <c r="C1859" s="6" t="str">
        <f>VLOOKUP($B1859,'Supplimental Sources'!$I$7:$K$27,2,0)</f>
        <v>United States</v>
      </c>
      <c r="D1859" s="6" t="str">
        <f>VLOOKUP($B1859,'Supplimental Sources'!$I$7:$K$27,3,0)</f>
        <v>United States</v>
      </c>
      <c r="E1859" s="6" t="s">
        <v>8387</v>
      </c>
      <c r="F1859" s="6" t="s">
        <v>8380</v>
      </c>
      <c r="G1859" s="6">
        <v>1845</v>
      </c>
      <c r="H1859" s="29">
        <v>1000</v>
      </c>
      <c r="I1859" s="29">
        <v>1000</v>
      </c>
      <c r="J1859" s="28">
        <v>14.871550925920019</v>
      </c>
      <c r="K1859" s="6">
        <v>19</v>
      </c>
      <c r="L1859" s="6" t="str">
        <f>VLOOKUP($G1859,Data!$A:$F,6,0)</f>
        <v>successful</v>
      </c>
      <c r="M1859" s="6"/>
      <c r="N1859" s="6"/>
      <c r="O1859" s="6"/>
    </row>
    <row r="1860" spans="1:15" x14ac:dyDescent="0.45">
      <c r="A1860" s="6" t="s">
        <v>8326</v>
      </c>
      <c r="B1860" s="6" t="s">
        <v>8224</v>
      </c>
      <c r="C1860" s="6" t="str">
        <f>VLOOKUP($B1860,'Supplimental Sources'!$I$7:$K$27,2,0)</f>
        <v>United States</v>
      </c>
      <c r="D1860" s="6" t="str">
        <f>VLOOKUP($B1860,'Supplimental Sources'!$I$7:$K$27,3,0)</f>
        <v>United States</v>
      </c>
      <c r="E1860" s="6" t="s">
        <v>8383</v>
      </c>
      <c r="F1860" s="6" t="s">
        <v>8374</v>
      </c>
      <c r="G1860" s="6">
        <v>1846</v>
      </c>
      <c r="H1860" s="29">
        <v>15000</v>
      </c>
      <c r="I1860" s="29">
        <v>20689</v>
      </c>
      <c r="J1860" s="28">
        <v>30</v>
      </c>
      <c r="K1860" s="6">
        <v>209</v>
      </c>
      <c r="L1860" s="6" t="str">
        <f>VLOOKUP($G1860,Data!$A:$F,6,0)</f>
        <v>successful</v>
      </c>
      <c r="M1860" s="6"/>
      <c r="N1860" s="6"/>
      <c r="O1860" s="6"/>
    </row>
    <row r="1861" spans="1:15" x14ac:dyDescent="0.45">
      <c r="A1861" s="6" t="s">
        <v>8326</v>
      </c>
      <c r="B1861" s="6" t="s">
        <v>8224</v>
      </c>
      <c r="C1861" s="6" t="str">
        <f>VLOOKUP($B1861,'Supplimental Sources'!$I$7:$K$27,2,0)</f>
        <v>United States</v>
      </c>
      <c r="D1861" s="6" t="str">
        <f>VLOOKUP($B1861,'Supplimental Sources'!$I$7:$K$27,3,0)</f>
        <v>United States</v>
      </c>
      <c r="E1861" s="6" t="s">
        <v>8386</v>
      </c>
      <c r="F1861" s="6" t="s">
        <v>8378</v>
      </c>
      <c r="G1861" s="6">
        <v>1847</v>
      </c>
      <c r="H1861" s="29">
        <v>2500</v>
      </c>
      <c r="I1861" s="29">
        <v>3022</v>
      </c>
      <c r="J1861" s="28">
        <v>21</v>
      </c>
      <c r="K1861" s="6">
        <v>38</v>
      </c>
      <c r="L1861" s="6" t="str">
        <f>VLOOKUP($G1861,Data!$A:$F,6,0)</f>
        <v>successful</v>
      </c>
      <c r="M1861" s="6"/>
      <c r="N1861" s="6"/>
      <c r="O1861" s="6"/>
    </row>
    <row r="1862" spans="1:15" x14ac:dyDescent="0.45">
      <c r="A1862" s="6" t="s">
        <v>8326</v>
      </c>
      <c r="B1862" s="6" t="s">
        <v>8224</v>
      </c>
      <c r="C1862" s="6" t="str">
        <f>VLOOKUP($B1862,'Supplimental Sources'!$I$7:$K$27,2,0)</f>
        <v>United States</v>
      </c>
      <c r="D1862" s="6" t="str">
        <f>VLOOKUP($B1862,'Supplimental Sources'!$I$7:$K$27,3,0)</f>
        <v>United States</v>
      </c>
      <c r="E1862" s="6" t="s">
        <v>8382</v>
      </c>
      <c r="F1862" s="6" t="s">
        <v>8369</v>
      </c>
      <c r="G1862" s="6">
        <v>1848</v>
      </c>
      <c r="H1862" s="29">
        <v>3000</v>
      </c>
      <c r="I1862" s="29">
        <v>3221</v>
      </c>
      <c r="J1862" s="28">
        <v>63.502916666671808</v>
      </c>
      <c r="K1862" s="6">
        <v>24</v>
      </c>
      <c r="L1862" s="6" t="str">
        <f>VLOOKUP($G1862,Data!$A:$F,6,0)</f>
        <v>successful</v>
      </c>
      <c r="M1862" s="6"/>
      <c r="N1862" s="6"/>
      <c r="O1862" s="6"/>
    </row>
    <row r="1863" spans="1:15" x14ac:dyDescent="0.45">
      <c r="A1863" s="6" t="s">
        <v>8326</v>
      </c>
      <c r="B1863" s="6" t="s">
        <v>8224</v>
      </c>
      <c r="C1863" s="6" t="str">
        <f>VLOOKUP($B1863,'Supplimental Sources'!$I$7:$K$27,2,0)</f>
        <v>United States</v>
      </c>
      <c r="D1863" s="6" t="str">
        <f>VLOOKUP($B1863,'Supplimental Sources'!$I$7:$K$27,3,0)</f>
        <v>United States</v>
      </c>
      <c r="E1863" s="6" t="s">
        <v>8383</v>
      </c>
      <c r="F1863" s="6" t="s">
        <v>8372</v>
      </c>
      <c r="G1863" s="6">
        <v>1849</v>
      </c>
      <c r="H1863" s="29">
        <v>300</v>
      </c>
      <c r="I1863" s="29">
        <v>301</v>
      </c>
      <c r="J1863" s="28">
        <v>30</v>
      </c>
      <c r="K1863" s="6">
        <v>8</v>
      </c>
      <c r="L1863" s="6" t="str">
        <f>VLOOKUP($G1863,Data!$A:$F,6,0)</f>
        <v>successful</v>
      </c>
      <c r="M1863" s="6"/>
      <c r="N1863" s="6"/>
      <c r="O1863" s="6"/>
    </row>
    <row r="1864" spans="1:15" x14ac:dyDescent="0.45">
      <c r="A1864" s="6" t="s">
        <v>8326</v>
      </c>
      <c r="B1864" s="6" t="s">
        <v>8224</v>
      </c>
      <c r="C1864" s="6" t="str">
        <f>VLOOKUP($B1864,'Supplimental Sources'!$I$7:$K$27,2,0)</f>
        <v>United States</v>
      </c>
      <c r="D1864" s="6" t="str">
        <f>VLOOKUP($B1864,'Supplimental Sources'!$I$7:$K$27,3,0)</f>
        <v>United States</v>
      </c>
      <c r="E1864" s="6" t="s">
        <v>8385</v>
      </c>
      <c r="F1864" s="6" t="s">
        <v>8380</v>
      </c>
      <c r="G1864" s="6">
        <v>1850</v>
      </c>
      <c r="H1864" s="29">
        <v>9000</v>
      </c>
      <c r="I1864" s="29">
        <v>9137</v>
      </c>
      <c r="J1864" s="28">
        <v>30</v>
      </c>
      <c r="K1864" s="6">
        <v>179</v>
      </c>
      <c r="L1864" s="6" t="str">
        <f>VLOOKUP($G1864,Data!$A:$F,6,0)</f>
        <v>successful</v>
      </c>
      <c r="M1864" s="6"/>
      <c r="N1864" s="6"/>
      <c r="O1864" s="6"/>
    </row>
    <row r="1865" spans="1:15" x14ac:dyDescent="0.45">
      <c r="A1865" s="6" t="s">
        <v>8326</v>
      </c>
      <c r="B1865" s="6" t="s">
        <v>8224</v>
      </c>
      <c r="C1865" s="6" t="str">
        <f>VLOOKUP($B1865,'Supplimental Sources'!$I$7:$K$27,2,0)</f>
        <v>United States</v>
      </c>
      <c r="D1865" s="6" t="str">
        <f>VLOOKUP($B1865,'Supplimental Sources'!$I$7:$K$27,3,0)</f>
        <v>United States</v>
      </c>
      <c r="E1865" s="6" t="s">
        <v>8385</v>
      </c>
      <c r="F1865" s="6" t="s">
        <v>8370</v>
      </c>
      <c r="G1865" s="6">
        <v>1851</v>
      </c>
      <c r="H1865" s="29">
        <v>1300</v>
      </c>
      <c r="I1865" s="29">
        <v>1301</v>
      </c>
      <c r="J1865" s="28">
        <v>20.134976851848478</v>
      </c>
      <c r="K1865" s="6">
        <v>26</v>
      </c>
      <c r="L1865" s="6" t="str">
        <f>VLOOKUP($G1865,Data!$A:$F,6,0)</f>
        <v>successful</v>
      </c>
      <c r="M1865" s="6"/>
      <c r="N1865" s="6"/>
      <c r="O1865" s="6"/>
    </row>
    <row r="1866" spans="1:15" x14ac:dyDescent="0.45">
      <c r="A1866" s="6" t="s">
        <v>8326</v>
      </c>
      <c r="B1866" s="6" t="s">
        <v>8224</v>
      </c>
      <c r="C1866" s="6" t="str">
        <f>VLOOKUP($B1866,'Supplimental Sources'!$I$7:$K$27,2,0)</f>
        <v>United States</v>
      </c>
      <c r="D1866" s="6" t="str">
        <f>VLOOKUP($B1866,'Supplimental Sources'!$I$7:$K$27,3,0)</f>
        <v>United States</v>
      </c>
      <c r="E1866" s="6" t="s">
        <v>8386</v>
      </c>
      <c r="F1866" s="6" t="s">
        <v>8378</v>
      </c>
      <c r="G1866" s="6">
        <v>1852</v>
      </c>
      <c r="H1866" s="29">
        <v>15000</v>
      </c>
      <c r="I1866" s="29">
        <v>17545</v>
      </c>
      <c r="J1866" s="28">
        <v>37.228564814809943</v>
      </c>
      <c r="K1866" s="6">
        <v>131</v>
      </c>
      <c r="L1866" s="6" t="str">
        <f>VLOOKUP($G1866,Data!$A:$F,6,0)</f>
        <v>successful</v>
      </c>
      <c r="M1866" s="6"/>
      <c r="N1866" s="6"/>
      <c r="O1866" s="6"/>
    </row>
    <row r="1867" spans="1:15" x14ac:dyDescent="0.45">
      <c r="A1867" s="6" t="s">
        <v>8326</v>
      </c>
      <c r="B1867" s="6" t="s">
        <v>8224</v>
      </c>
      <c r="C1867" s="6" t="str">
        <f>VLOOKUP($B1867,'Supplimental Sources'!$I$7:$K$27,2,0)</f>
        <v>United States</v>
      </c>
      <c r="D1867" s="6" t="str">
        <f>VLOOKUP($B1867,'Supplimental Sources'!$I$7:$K$27,3,0)</f>
        <v>United States</v>
      </c>
      <c r="E1867" s="6" t="s">
        <v>8383</v>
      </c>
      <c r="F1867" s="6" t="s">
        <v>8372</v>
      </c>
      <c r="G1867" s="6">
        <v>1853</v>
      </c>
      <c r="H1867" s="29">
        <v>800</v>
      </c>
      <c r="I1867" s="29">
        <v>815</v>
      </c>
      <c r="J1867" s="28">
        <v>50.041666666664241</v>
      </c>
      <c r="K1867" s="6">
        <v>14</v>
      </c>
      <c r="L1867" s="6" t="str">
        <f>VLOOKUP($G1867,Data!$A:$F,6,0)</f>
        <v>successful</v>
      </c>
      <c r="M1867" s="6"/>
      <c r="N1867" s="6"/>
      <c r="O1867" s="6"/>
    </row>
    <row r="1868" spans="1:15" x14ac:dyDescent="0.45">
      <c r="A1868" s="6" t="s">
        <v>8326</v>
      </c>
      <c r="B1868" s="6" t="s">
        <v>8224</v>
      </c>
      <c r="C1868" s="6" t="str">
        <f>VLOOKUP($B1868,'Supplimental Sources'!$I$7:$K$27,2,0)</f>
        <v>United States</v>
      </c>
      <c r="D1868" s="6" t="str">
        <f>VLOOKUP($B1868,'Supplimental Sources'!$I$7:$K$27,3,0)</f>
        <v>United States</v>
      </c>
      <c r="E1868" s="6" t="s">
        <v>8384</v>
      </c>
      <c r="F1868" s="6" t="s">
        <v>8379</v>
      </c>
      <c r="G1868" s="6">
        <v>1854</v>
      </c>
      <c r="H1868" s="29">
        <v>15000</v>
      </c>
      <c r="I1868" s="29">
        <v>15318.55</v>
      </c>
      <c r="J1868" s="28">
        <v>30</v>
      </c>
      <c r="K1868" s="6">
        <v>174</v>
      </c>
      <c r="L1868" s="6" t="str">
        <f>VLOOKUP($G1868,Data!$A:$F,6,0)</f>
        <v>successful</v>
      </c>
      <c r="M1868" s="6"/>
      <c r="N1868" s="6"/>
      <c r="O1868" s="6"/>
    </row>
    <row r="1869" spans="1:15" x14ac:dyDescent="0.45">
      <c r="A1869" s="6" t="s">
        <v>8326</v>
      </c>
      <c r="B1869" s="6" t="s">
        <v>8229</v>
      </c>
      <c r="C1869" s="6" t="str">
        <f>VLOOKUP($B1869,'Supplimental Sources'!$I$7:$K$27,2,0)</f>
        <v>Canada</v>
      </c>
      <c r="D1869" s="6" t="str">
        <f>VLOOKUP($B1869,'Supplimental Sources'!$I$7:$K$27,3,0)</f>
        <v>Canada</v>
      </c>
      <c r="E1869" s="6" t="s">
        <v>8384</v>
      </c>
      <c r="F1869" s="6" t="s">
        <v>8374</v>
      </c>
      <c r="G1869" s="6">
        <v>1855</v>
      </c>
      <c r="H1869" s="29">
        <v>8750</v>
      </c>
      <c r="I1869" s="29">
        <v>13480.16</v>
      </c>
      <c r="J1869" s="28">
        <v>45</v>
      </c>
      <c r="K1869" s="6">
        <v>191</v>
      </c>
      <c r="L1869" s="6" t="str">
        <f>VLOOKUP($G1869,Data!$A:$F,6,0)</f>
        <v>successful</v>
      </c>
      <c r="M1869" s="6"/>
      <c r="N1869" s="6"/>
      <c r="O1869" s="6"/>
    </row>
    <row r="1870" spans="1:15" x14ac:dyDescent="0.45">
      <c r="A1870" s="6" t="s">
        <v>8326</v>
      </c>
      <c r="B1870" s="6" t="s">
        <v>8224</v>
      </c>
      <c r="C1870" s="6" t="str">
        <f>VLOOKUP($B1870,'Supplimental Sources'!$I$7:$K$27,2,0)</f>
        <v>United States</v>
      </c>
      <c r="D1870" s="6" t="str">
        <f>VLOOKUP($B1870,'Supplimental Sources'!$I$7:$K$27,3,0)</f>
        <v>United States</v>
      </c>
      <c r="E1870" s="6" t="s">
        <v>8385</v>
      </c>
      <c r="F1870" s="6" t="s">
        <v>8380</v>
      </c>
      <c r="G1870" s="6">
        <v>1856</v>
      </c>
      <c r="H1870" s="29">
        <v>2000</v>
      </c>
      <c r="I1870" s="29">
        <v>2025</v>
      </c>
      <c r="J1870" s="28">
        <v>21</v>
      </c>
      <c r="K1870" s="6">
        <v>38</v>
      </c>
      <c r="L1870" s="6" t="str">
        <f>VLOOKUP($G1870,Data!$A:$F,6,0)</f>
        <v>successful</v>
      </c>
      <c r="M1870" s="6"/>
      <c r="N1870" s="6"/>
      <c r="O1870" s="6"/>
    </row>
    <row r="1871" spans="1:15" x14ac:dyDescent="0.45">
      <c r="A1871" s="6" t="s">
        <v>8326</v>
      </c>
      <c r="B1871" s="6" t="s">
        <v>8224</v>
      </c>
      <c r="C1871" s="6" t="str">
        <f>VLOOKUP($B1871,'Supplimental Sources'!$I$7:$K$27,2,0)</f>
        <v>United States</v>
      </c>
      <c r="D1871" s="6" t="str">
        <f>VLOOKUP($B1871,'Supplimental Sources'!$I$7:$K$27,3,0)</f>
        <v>United States</v>
      </c>
      <c r="E1871" s="6" t="s">
        <v>8385</v>
      </c>
      <c r="F1871" s="6" t="s">
        <v>8371</v>
      </c>
      <c r="G1871" s="6">
        <v>1857</v>
      </c>
      <c r="H1871" s="29">
        <v>3000</v>
      </c>
      <c r="I1871" s="29">
        <v>3000</v>
      </c>
      <c r="J1871" s="28">
        <v>30</v>
      </c>
      <c r="K1871" s="6">
        <v>22</v>
      </c>
      <c r="L1871" s="6" t="str">
        <f>VLOOKUP($G1871,Data!$A:$F,6,0)</f>
        <v>successful</v>
      </c>
      <c r="M1871" s="6"/>
      <c r="N1871" s="6"/>
      <c r="O1871" s="6"/>
    </row>
    <row r="1872" spans="1:15" x14ac:dyDescent="0.45">
      <c r="A1872" s="6" t="s">
        <v>8326</v>
      </c>
      <c r="B1872" s="6" t="s">
        <v>8224</v>
      </c>
      <c r="C1872" s="6" t="str">
        <f>VLOOKUP($B1872,'Supplimental Sources'!$I$7:$K$27,2,0)</f>
        <v>United States</v>
      </c>
      <c r="D1872" s="6" t="str">
        <f>VLOOKUP($B1872,'Supplimental Sources'!$I$7:$K$27,3,0)</f>
        <v>United States</v>
      </c>
      <c r="E1872" s="6" t="s">
        <v>8382</v>
      </c>
      <c r="F1872" s="6" t="s">
        <v>8373</v>
      </c>
      <c r="G1872" s="6">
        <v>1858</v>
      </c>
      <c r="H1872" s="29">
        <v>5555.55</v>
      </c>
      <c r="I1872" s="29">
        <v>6041.55</v>
      </c>
      <c r="J1872" s="28">
        <v>60.041666666671517</v>
      </c>
      <c r="K1872" s="6">
        <v>149</v>
      </c>
      <c r="L1872" s="6" t="str">
        <f>VLOOKUP($G1872,Data!$A:$F,6,0)</f>
        <v>successful</v>
      </c>
      <c r="M1872" s="6"/>
      <c r="N1872" s="6"/>
      <c r="O1872" s="6"/>
    </row>
    <row r="1873" spans="1:15" x14ac:dyDescent="0.45">
      <c r="A1873" s="6" t="s">
        <v>8326</v>
      </c>
      <c r="B1873" s="6" t="s">
        <v>8224</v>
      </c>
      <c r="C1873" s="6" t="str">
        <f>VLOOKUP($B1873,'Supplimental Sources'!$I$7:$K$27,2,0)</f>
        <v>United States</v>
      </c>
      <c r="D1873" s="6" t="str">
        <f>VLOOKUP($B1873,'Supplimental Sources'!$I$7:$K$27,3,0)</f>
        <v>United States</v>
      </c>
      <c r="E1873" s="6" t="s">
        <v>8382</v>
      </c>
      <c r="F1873" s="6" t="s">
        <v>8371</v>
      </c>
      <c r="G1873" s="6">
        <v>1859</v>
      </c>
      <c r="H1873" s="29">
        <v>3000</v>
      </c>
      <c r="I1873" s="29">
        <v>3955</v>
      </c>
      <c r="J1873" s="28">
        <v>30</v>
      </c>
      <c r="K1873" s="6">
        <v>56</v>
      </c>
      <c r="L1873" s="6" t="str">
        <f>VLOOKUP($G1873,Data!$A:$F,6,0)</f>
        <v>successful</v>
      </c>
      <c r="M1873" s="6"/>
      <c r="N1873" s="6"/>
      <c r="O1873" s="6"/>
    </row>
    <row r="1874" spans="1:15" x14ac:dyDescent="0.45">
      <c r="A1874" s="6" t="s">
        <v>8326</v>
      </c>
      <c r="B1874" s="6" t="s">
        <v>8224</v>
      </c>
      <c r="C1874" s="6" t="str">
        <f>VLOOKUP($B1874,'Supplimental Sources'!$I$7:$K$27,2,0)</f>
        <v>United States</v>
      </c>
      <c r="D1874" s="6" t="str">
        <f>VLOOKUP($B1874,'Supplimental Sources'!$I$7:$K$27,3,0)</f>
        <v>United States</v>
      </c>
      <c r="E1874" s="6" t="s">
        <v>8385</v>
      </c>
      <c r="F1874" s="6" t="s">
        <v>8376</v>
      </c>
      <c r="G1874" s="6">
        <v>1860</v>
      </c>
      <c r="H1874" s="29">
        <v>750</v>
      </c>
      <c r="I1874" s="29">
        <v>1001</v>
      </c>
      <c r="J1874" s="28">
        <v>21</v>
      </c>
      <c r="K1874" s="6">
        <v>19</v>
      </c>
      <c r="L1874" s="6" t="str">
        <f>VLOOKUP($G1874,Data!$A:$F,6,0)</f>
        <v>successful</v>
      </c>
      <c r="M1874" s="6"/>
      <c r="N1874" s="6"/>
      <c r="O1874" s="6"/>
    </row>
    <row r="1875" spans="1:15" x14ac:dyDescent="0.45">
      <c r="A1875" s="6" t="s">
        <v>8335</v>
      </c>
      <c r="B1875" s="6" t="s">
        <v>8225</v>
      </c>
      <c r="C1875" s="6" t="str">
        <f>VLOOKUP($B1875,'Supplimental Sources'!$I$7:$K$27,2,0)</f>
        <v>United Kingdom</v>
      </c>
      <c r="D1875" s="6" t="str">
        <f>VLOOKUP($B1875,'Supplimental Sources'!$I$7:$K$27,3,0)</f>
        <v>United Kingdom</v>
      </c>
      <c r="E1875" s="6" t="s">
        <v>8385</v>
      </c>
      <c r="F1875" s="6" t="s">
        <v>8381</v>
      </c>
      <c r="G1875" s="6">
        <v>1861</v>
      </c>
      <c r="H1875" s="29">
        <v>250000</v>
      </c>
      <c r="I1875" s="29">
        <v>0</v>
      </c>
      <c r="J1875" s="28">
        <v>30</v>
      </c>
      <c r="K1875" s="6">
        <v>0</v>
      </c>
      <c r="M1875" s="6" t="str">
        <f>VLOOKUP($G1875,Data!$A:$F,6,0)</f>
        <v>failed</v>
      </c>
      <c r="N1875" s="6"/>
      <c r="O1875" s="6"/>
    </row>
    <row r="1876" spans="1:15" x14ac:dyDescent="0.45">
      <c r="A1876" s="6" t="s">
        <v>8335</v>
      </c>
      <c r="B1876" s="6" t="s">
        <v>8224</v>
      </c>
      <c r="C1876" s="6" t="str">
        <f>VLOOKUP($B1876,'Supplimental Sources'!$I$7:$K$27,2,0)</f>
        <v>United States</v>
      </c>
      <c r="D1876" s="6" t="str">
        <f>VLOOKUP($B1876,'Supplimental Sources'!$I$7:$K$27,3,0)</f>
        <v>United States</v>
      </c>
      <c r="E1876" s="6" t="s">
        <v>8388</v>
      </c>
      <c r="F1876" s="6" t="s">
        <v>8376</v>
      </c>
      <c r="G1876" s="6">
        <v>1862</v>
      </c>
      <c r="H1876" s="29">
        <v>18000</v>
      </c>
      <c r="I1876" s="29">
        <v>1455</v>
      </c>
      <c r="J1876" s="28">
        <v>46.819745370368764</v>
      </c>
      <c r="K1876" s="6">
        <v>16</v>
      </c>
      <c r="M1876" s="6" t="str">
        <f>VLOOKUP($G1876,Data!$A:$F,6,0)</f>
        <v>failed</v>
      </c>
      <c r="N1876" s="6"/>
      <c r="O1876" s="6"/>
    </row>
    <row r="1877" spans="1:15" x14ac:dyDescent="0.45">
      <c r="A1877" s="6" t="s">
        <v>8335</v>
      </c>
      <c r="B1877" s="6" t="s">
        <v>8224</v>
      </c>
      <c r="C1877" s="6" t="str">
        <f>VLOOKUP($B1877,'Supplimental Sources'!$I$7:$K$27,2,0)</f>
        <v>United States</v>
      </c>
      <c r="D1877" s="6" t="str">
        <f>VLOOKUP($B1877,'Supplimental Sources'!$I$7:$K$27,3,0)</f>
        <v>United States</v>
      </c>
      <c r="E1877" s="6" t="s">
        <v>8385</v>
      </c>
      <c r="F1877" s="6" t="s">
        <v>8369</v>
      </c>
      <c r="G1877" s="6">
        <v>1863</v>
      </c>
      <c r="H1877" s="29">
        <v>2500</v>
      </c>
      <c r="I1877" s="29">
        <v>10</v>
      </c>
      <c r="J1877" s="28">
        <v>30</v>
      </c>
      <c r="K1877" s="6">
        <v>2</v>
      </c>
      <c r="M1877" s="6" t="str">
        <f>VLOOKUP($G1877,Data!$A:$F,6,0)</f>
        <v>failed</v>
      </c>
      <c r="N1877" s="6"/>
      <c r="O1877" s="6"/>
    </row>
    <row r="1878" spans="1:15" x14ac:dyDescent="0.45">
      <c r="A1878" s="6" t="s">
        <v>8335</v>
      </c>
      <c r="B1878" s="6" t="s">
        <v>8224</v>
      </c>
      <c r="C1878" s="6" t="str">
        <f>VLOOKUP($B1878,'Supplimental Sources'!$I$7:$K$27,2,0)</f>
        <v>United States</v>
      </c>
      <c r="D1878" s="6" t="str">
        <f>VLOOKUP($B1878,'Supplimental Sources'!$I$7:$K$27,3,0)</f>
        <v>United States</v>
      </c>
      <c r="E1878" s="6" t="s">
        <v>8385</v>
      </c>
      <c r="F1878" s="6" t="s">
        <v>8379</v>
      </c>
      <c r="G1878" s="6">
        <v>1864</v>
      </c>
      <c r="H1878" s="29">
        <v>6500</v>
      </c>
      <c r="I1878" s="29">
        <v>2788</v>
      </c>
      <c r="J1878" s="28">
        <v>30</v>
      </c>
      <c r="K1878" s="6">
        <v>48</v>
      </c>
      <c r="M1878" s="6" t="str">
        <f>VLOOKUP($G1878,Data!$A:$F,6,0)</f>
        <v>failed</v>
      </c>
      <c r="N1878" s="6"/>
      <c r="O1878" s="6"/>
    </row>
    <row r="1879" spans="1:15" x14ac:dyDescent="0.45">
      <c r="A1879" s="6" t="s">
        <v>8335</v>
      </c>
      <c r="B1879" s="6" t="s">
        <v>8225</v>
      </c>
      <c r="C1879" s="6" t="str">
        <f>VLOOKUP($B1879,'Supplimental Sources'!$I$7:$K$27,2,0)</f>
        <v>United Kingdom</v>
      </c>
      <c r="D1879" s="6" t="str">
        <f>VLOOKUP($B1879,'Supplimental Sources'!$I$7:$K$27,3,0)</f>
        <v>United Kingdom</v>
      </c>
      <c r="E1879" s="6" t="s">
        <v>8387</v>
      </c>
      <c r="F1879" s="6" t="s">
        <v>8373</v>
      </c>
      <c r="G1879" s="6">
        <v>1865</v>
      </c>
      <c r="H1879" s="29">
        <v>110000</v>
      </c>
      <c r="I1879" s="29">
        <v>4</v>
      </c>
      <c r="J1879" s="28">
        <v>35.041666666664241</v>
      </c>
      <c r="K1879" s="6">
        <v>2</v>
      </c>
      <c r="M1879" s="6" t="str">
        <f>VLOOKUP($G1879,Data!$A:$F,6,0)</f>
        <v>failed</v>
      </c>
      <c r="N1879" s="6"/>
      <c r="O1879" s="6"/>
    </row>
    <row r="1880" spans="1:15" x14ac:dyDescent="0.45">
      <c r="A1880" s="6" t="s">
        <v>8335</v>
      </c>
      <c r="B1880" s="6" t="s">
        <v>8224</v>
      </c>
      <c r="C1880" s="6" t="str">
        <f>VLOOKUP($B1880,'Supplimental Sources'!$I$7:$K$27,2,0)</f>
        <v>United States</v>
      </c>
      <c r="D1880" s="6" t="str">
        <f>VLOOKUP($B1880,'Supplimental Sources'!$I$7:$K$27,3,0)</f>
        <v>United States</v>
      </c>
      <c r="E1880" s="6" t="s">
        <v>8388</v>
      </c>
      <c r="F1880" s="6" t="s">
        <v>8376</v>
      </c>
      <c r="G1880" s="6">
        <v>1866</v>
      </c>
      <c r="H1880" s="29">
        <v>25000</v>
      </c>
      <c r="I1880" s="29">
        <v>125</v>
      </c>
      <c r="J1880" s="28">
        <v>52.920173611113569</v>
      </c>
      <c r="K1880" s="6">
        <v>2</v>
      </c>
      <c r="M1880" s="6" t="str">
        <f>VLOOKUP($G1880,Data!$A:$F,6,0)</f>
        <v>failed</v>
      </c>
      <c r="N1880" s="6"/>
      <c r="O1880" s="6"/>
    </row>
    <row r="1881" spans="1:15" x14ac:dyDescent="0.45">
      <c r="A1881" s="6" t="s">
        <v>8335</v>
      </c>
      <c r="B1881" s="6" t="s">
        <v>8224</v>
      </c>
      <c r="C1881" s="6" t="str">
        <f>VLOOKUP($B1881,'Supplimental Sources'!$I$7:$K$27,2,0)</f>
        <v>United States</v>
      </c>
      <c r="D1881" s="6" t="str">
        <f>VLOOKUP($B1881,'Supplimental Sources'!$I$7:$K$27,3,0)</f>
        <v>United States</v>
      </c>
      <c r="E1881" s="6" t="s">
        <v>8387</v>
      </c>
      <c r="F1881" s="6" t="s">
        <v>8373</v>
      </c>
      <c r="G1881" s="6">
        <v>1867</v>
      </c>
      <c r="H1881" s="29">
        <v>20000</v>
      </c>
      <c r="I1881" s="29">
        <v>10</v>
      </c>
      <c r="J1881" s="28">
        <v>30</v>
      </c>
      <c r="K1881" s="6">
        <v>1</v>
      </c>
      <c r="M1881" s="6" t="str">
        <f>VLOOKUP($G1881,Data!$A:$F,6,0)</f>
        <v>failed</v>
      </c>
      <c r="N1881" s="6"/>
      <c r="O1881" s="6"/>
    </row>
    <row r="1882" spans="1:15" x14ac:dyDescent="0.45">
      <c r="A1882" s="6" t="s">
        <v>8335</v>
      </c>
      <c r="B1882" s="6" t="s">
        <v>8224</v>
      </c>
      <c r="C1882" s="6" t="str">
        <f>VLOOKUP($B1882,'Supplimental Sources'!$I$7:$K$27,2,0)</f>
        <v>United States</v>
      </c>
      <c r="D1882" s="6" t="str">
        <f>VLOOKUP($B1882,'Supplimental Sources'!$I$7:$K$27,3,0)</f>
        <v>United States</v>
      </c>
      <c r="E1882" s="6" t="s">
        <v>8386</v>
      </c>
      <c r="F1882" s="6" t="s">
        <v>8374</v>
      </c>
      <c r="G1882" s="6">
        <v>1868</v>
      </c>
      <c r="H1882" s="29">
        <v>25000</v>
      </c>
      <c r="I1882" s="29">
        <v>1217</v>
      </c>
      <c r="J1882" s="28">
        <v>24.553414351852552</v>
      </c>
      <c r="K1882" s="6">
        <v>17</v>
      </c>
      <c r="M1882" s="6" t="str">
        <f>VLOOKUP($G1882,Data!$A:$F,6,0)</f>
        <v>failed</v>
      </c>
      <c r="N1882" s="6"/>
      <c r="O1882" s="6"/>
    </row>
    <row r="1883" spans="1:15" x14ac:dyDescent="0.45">
      <c r="A1883" s="6" t="s">
        <v>8335</v>
      </c>
      <c r="B1883" s="6" t="s">
        <v>8224</v>
      </c>
      <c r="C1883" s="6" t="str">
        <f>VLOOKUP($B1883,'Supplimental Sources'!$I$7:$K$27,2,0)</f>
        <v>United States</v>
      </c>
      <c r="D1883" s="6" t="str">
        <f>VLOOKUP($B1883,'Supplimental Sources'!$I$7:$K$27,3,0)</f>
        <v>United States</v>
      </c>
      <c r="E1883" s="6" t="s">
        <v>8387</v>
      </c>
      <c r="F1883" s="6" t="s">
        <v>8381</v>
      </c>
      <c r="G1883" s="6">
        <v>1869</v>
      </c>
      <c r="H1883" s="29">
        <v>10000</v>
      </c>
      <c r="I1883" s="29">
        <v>0</v>
      </c>
      <c r="J1883" s="28">
        <v>30</v>
      </c>
      <c r="K1883" s="6">
        <v>0</v>
      </c>
      <c r="M1883" s="6" t="str">
        <f>VLOOKUP($G1883,Data!$A:$F,6,0)</f>
        <v>failed</v>
      </c>
      <c r="N1883" s="6"/>
      <c r="O1883" s="6"/>
    </row>
    <row r="1884" spans="1:15" x14ac:dyDescent="0.45">
      <c r="A1884" s="6" t="s">
        <v>8335</v>
      </c>
      <c r="B1884" s="6" t="s">
        <v>8224</v>
      </c>
      <c r="C1884" s="6" t="str">
        <f>VLOOKUP($B1884,'Supplimental Sources'!$I$7:$K$27,2,0)</f>
        <v>United States</v>
      </c>
      <c r="D1884" s="6" t="str">
        <f>VLOOKUP($B1884,'Supplimental Sources'!$I$7:$K$27,3,0)</f>
        <v>United States</v>
      </c>
      <c r="E1884" s="6" t="s">
        <v>8387</v>
      </c>
      <c r="F1884" s="6" t="s">
        <v>8376</v>
      </c>
      <c r="G1884" s="6">
        <v>1870</v>
      </c>
      <c r="H1884" s="29">
        <v>3500</v>
      </c>
      <c r="I1884" s="29">
        <v>361</v>
      </c>
      <c r="J1884" s="28">
        <v>28.822743055556202</v>
      </c>
      <c r="K1884" s="6">
        <v>11</v>
      </c>
      <c r="M1884" s="6" t="str">
        <f>VLOOKUP($G1884,Data!$A:$F,6,0)</f>
        <v>failed</v>
      </c>
      <c r="N1884" s="6"/>
      <c r="O1884" s="6"/>
    </row>
    <row r="1885" spans="1:15" x14ac:dyDescent="0.45">
      <c r="A1885" s="6" t="s">
        <v>8335</v>
      </c>
      <c r="B1885" s="6" t="s">
        <v>8224</v>
      </c>
      <c r="C1885" s="6" t="str">
        <f>VLOOKUP($B1885,'Supplimental Sources'!$I$7:$K$27,2,0)</f>
        <v>United States</v>
      </c>
      <c r="D1885" s="6" t="str">
        <f>VLOOKUP($B1885,'Supplimental Sources'!$I$7:$K$27,3,0)</f>
        <v>United States</v>
      </c>
      <c r="E1885" s="6" t="s">
        <v>8385</v>
      </c>
      <c r="F1885" s="6" t="s">
        <v>8373</v>
      </c>
      <c r="G1885" s="6">
        <v>1871</v>
      </c>
      <c r="H1885" s="29">
        <v>6500</v>
      </c>
      <c r="I1885" s="29">
        <v>4666</v>
      </c>
      <c r="J1885" s="28">
        <v>40.041666666671517</v>
      </c>
      <c r="K1885" s="6">
        <v>95</v>
      </c>
      <c r="M1885" s="6" t="str">
        <f>VLOOKUP($G1885,Data!$A:$F,6,0)</f>
        <v>failed</v>
      </c>
      <c r="N1885" s="6"/>
      <c r="O1885" s="6"/>
    </row>
    <row r="1886" spans="1:15" x14ac:dyDescent="0.45">
      <c r="A1886" s="6" t="s">
        <v>8335</v>
      </c>
      <c r="B1886" s="6" t="s">
        <v>8224</v>
      </c>
      <c r="C1886" s="6" t="str">
        <f>VLOOKUP($B1886,'Supplimental Sources'!$I$7:$K$27,2,0)</f>
        <v>United States</v>
      </c>
      <c r="D1886" s="6" t="str">
        <f>VLOOKUP($B1886,'Supplimental Sources'!$I$7:$K$27,3,0)</f>
        <v>United States</v>
      </c>
      <c r="E1886" s="6" t="s">
        <v>8386</v>
      </c>
      <c r="F1886" s="6" t="s">
        <v>8369</v>
      </c>
      <c r="G1886" s="6">
        <v>1872</v>
      </c>
      <c r="H1886" s="29">
        <v>20000</v>
      </c>
      <c r="I1886" s="29">
        <v>212</v>
      </c>
      <c r="J1886" s="28">
        <v>30</v>
      </c>
      <c r="K1886" s="6">
        <v>13</v>
      </c>
      <c r="M1886" s="6" t="str">
        <f>VLOOKUP($G1886,Data!$A:$F,6,0)</f>
        <v>failed</v>
      </c>
      <c r="N1886" s="6"/>
      <c r="O1886" s="6"/>
    </row>
    <row r="1887" spans="1:15" x14ac:dyDescent="0.45">
      <c r="A1887" s="6" t="s">
        <v>8335</v>
      </c>
      <c r="B1887" s="6" t="s">
        <v>8229</v>
      </c>
      <c r="C1887" s="6" t="str">
        <f>VLOOKUP($B1887,'Supplimental Sources'!$I$7:$K$27,2,0)</f>
        <v>Canada</v>
      </c>
      <c r="D1887" s="6" t="str">
        <f>VLOOKUP($B1887,'Supplimental Sources'!$I$7:$K$27,3,0)</f>
        <v>Canada</v>
      </c>
      <c r="E1887" s="6" t="s">
        <v>8386</v>
      </c>
      <c r="F1887" s="6" t="s">
        <v>8380</v>
      </c>
      <c r="G1887" s="6">
        <v>1873</v>
      </c>
      <c r="H1887" s="29">
        <v>8000</v>
      </c>
      <c r="I1887" s="29">
        <v>36</v>
      </c>
      <c r="J1887" s="28">
        <v>29.082060185188311</v>
      </c>
      <c r="K1887" s="6">
        <v>2</v>
      </c>
      <c r="M1887" s="6" t="str">
        <f>VLOOKUP($G1887,Data!$A:$F,6,0)</f>
        <v>failed</v>
      </c>
      <c r="N1887" s="6"/>
      <c r="O1887" s="6"/>
    </row>
    <row r="1888" spans="1:15" x14ac:dyDescent="0.45">
      <c r="A1888" s="6" t="s">
        <v>8335</v>
      </c>
      <c r="B1888" s="6" t="s">
        <v>8224</v>
      </c>
      <c r="C1888" s="6" t="str">
        <f>VLOOKUP($B1888,'Supplimental Sources'!$I$7:$K$27,2,0)</f>
        <v>United States</v>
      </c>
      <c r="D1888" s="6" t="str">
        <f>VLOOKUP($B1888,'Supplimental Sources'!$I$7:$K$27,3,0)</f>
        <v>United States</v>
      </c>
      <c r="E1888" s="6" t="s">
        <v>8387</v>
      </c>
      <c r="F1888" s="6" t="s">
        <v>8380</v>
      </c>
      <c r="G1888" s="6">
        <v>1874</v>
      </c>
      <c r="H1888" s="29">
        <v>160000</v>
      </c>
      <c r="I1888" s="29">
        <v>26</v>
      </c>
      <c r="J1888" s="28">
        <v>20</v>
      </c>
      <c r="K1888" s="6">
        <v>2</v>
      </c>
      <c r="M1888" s="6" t="str">
        <f>VLOOKUP($G1888,Data!$A:$F,6,0)</f>
        <v>failed</v>
      </c>
      <c r="N1888" s="6"/>
      <c r="O1888" s="6"/>
    </row>
    <row r="1889" spans="1:15" x14ac:dyDescent="0.45">
      <c r="A1889" s="6" t="s">
        <v>8335</v>
      </c>
      <c r="B1889" s="6" t="s">
        <v>8224</v>
      </c>
      <c r="C1889" s="6" t="str">
        <f>VLOOKUP($B1889,'Supplimental Sources'!$I$7:$K$27,2,0)</f>
        <v>United States</v>
      </c>
      <c r="D1889" s="6" t="str">
        <f>VLOOKUP($B1889,'Supplimental Sources'!$I$7:$K$27,3,0)</f>
        <v>United States</v>
      </c>
      <c r="E1889" s="6" t="s">
        <v>8387</v>
      </c>
      <c r="F1889" s="6" t="s">
        <v>8380</v>
      </c>
      <c r="G1889" s="6">
        <v>1875</v>
      </c>
      <c r="H1889" s="29">
        <v>10000</v>
      </c>
      <c r="I1889" s="29">
        <v>51</v>
      </c>
      <c r="J1889" s="28">
        <v>60</v>
      </c>
      <c r="K1889" s="6">
        <v>3</v>
      </c>
      <c r="M1889" s="6" t="str">
        <f>VLOOKUP($G1889,Data!$A:$F,6,0)</f>
        <v>failed</v>
      </c>
      <c r="N1889" s="6"/>
      <c r="O1889" s="6"/>
    </row>
    <row r="1890" spans="1:15" x14ac:dyDescent="0.45">
      <c r="A1890" s="6" t="s">
        <v>8335</v>
      </c>
      <c r="B1890" s="6" t="s">
        <v>8226</v>
      </c>
      <c r="C1890" s="6" t="str">
        <f>VLOOKUP($B1890,'Supplimental Sources'!$I$7:$K$27,2,0)</f>
        <v>Australia</v>
      </c>
      <c r="D1890" s="6" t="str">
        <f>VLOOKUP($B1890,'Supplimental Sources'!$I$7:$K$27,3,0)</f>
        <v>Australia</v>
      </c>
      <c r="E1890" s="6" t="s">
        <v>8385</v>
      </c>
      <c r="F1890" s="6" t="s">
        <v>8369</v>
      </c>
      <c r="G1890" s="6">
        <v>1876</v>
      </c>
      <c r="H1890" s="29">
        <v>280</v>
      </c>
      <c r="I1890" s="29">
        <v>0</v>
      </c>
      <c r="J1890" s="28">
        <v>30</v>
      </c>
      <c r="K1890" s="6">
        <v>0</v>
      </c>
      <c r="M1890" s="6" t="str">
        <f>VLOOKUP($G1890,Data!$A:$F,6,0)</f>
        <v>failed</v>
      </c>
      <c r="N1890" s="6"/>
      <c r="O1890" s="6"/>
    </row>
    <row r="1891" spans="1:15" x14ac:dyDescent="0.45">
      <c r="A1891" s="6" t="s">
        <v>8335</v>
      </c>
      <c r="B1891" s="6" t="s">
        <v>8224</v>
      </c>
      <c r="C1891" s="6" t="str">
        <f>VLOOKUP($B1891,'Supplimental Sources'!$I$7:$K$27,2,0)</f>
        <v>United States</v>
      </c>
      <c r="D1891" s="6" t="str">
        <f>VLOOKUP($B1891,'Supplimental Sources'!$I$7:$K$27,3,0)</f>
        <v>United States</v>
      </c>
      <c r="E1891" s="6" t="s">
        <v>8386</v>
      </c>
      <c r="F1891" s="6" t="s">
        <v>8376</v>
      </c>
      <c r="G1891" s="6">
        <v>1877</v>
      </c>
      <c r="H1891" s="29">
        <v>60</v>
      </c>
      <c r="I1891" s="29">
        <v>0</v>
      </c>
      <c r="J1891" s="28">
        <v>29</v>
      </c>
      <c r="K1891" s="6">
        <v>0</v>
      </c>
      <c r="M1891" s="6" t="str">
        <f>VLOOKUP($G1891,Data!$A:$F,6,0)</f>
        <v>failed</v>
      </c>
      <c r="N1891" s="6"/>
      <c r="O1891" s="6"/>
    </row>
    <row r="1892" spans="1:15" x14ac:dyDescent="0.45">
      <c r="A1892" s="6" t="s">
        <v>8335</v>
      </c>
      <c r="B1892" s="6" t="s">
        <v>8226</v>
      </c>
      <c r="C1892" s="6" t="str">
        <f>VLOOKUP($B1892,'Supplimental Sources'!$I$7:$K$27,2,0)</f>
        <v>Australia</v>
      </c>
      <c r="D1892" s="6" t="str">
        <f>VLOOKUP($B1892,'Supplimental Sources'!$I$7:$K$27,3,0)</f>
        <v>Australia</v>
      </c>
      <c r="E1892" s="6" t="s">
        <v>8385</v>
      </c>
      <c r="F1892" s="6" t="s">
        <v>8369</v>
      </c>
      <c r="G1892" s="6">
        <v>1878</v>
      </c>
      <c r="H1892" s="29">
        <v>8000</v>
      </c>
      <c r="I1892" s="29">
        <v>0</v>
      </c>
      <c r="J1892" s="28">
        <v>30</v>
      </c>
      <c r="K1892" s="6">
        <v>0</v>
      </c>
      <c r="M1892" s="6" t="str">
        <f>VLOOKUP($G1892,Data!$A:$F,6,0)</f>
        <v>failed</v>
      </c>
      <c r="N1892" s="6"/>
      <c r="O1892" s="6"/>
    </row>
    <row r="1893" spans="1:15" x14ac:dyDescent="0.45">
      <c r="A1893" s="6" t="s">
        <v>8335</v>
      </c>
      <c r="B1893" s="6" t="s">
        <v>8227</v>
      </c>
      <c r="C1893" s="6" t="str">
        <f>VLOOKUP($B1893,'Supplimental Sources'!$I$7:$K$27,2,0)</f>
        <v>Spain</v>
      </c>
      <c r="D1893" s="6" t="str">
        <f>VLOOKUP($B1893,'Supplimental Sources'!$I$7:$K$27,3,0)</f>
        <v>European Union</v>
      </c>
      <c r="E1893" s="6" t="s">
        <v>8387</v>
      </c>
      <c r="F1893" s="6" t="s">
        <v>8377</v>
      </c>
      <c r="G1893" s="6">
        <v>1879</v>
      </c>
      <c r="H1893" s="29">
        <v>5000</v>
      </c>
      <c r="I1893" s="29">
        <v>6</v>
      </c>
      <c r="J1893" s="28">
        <v>29.958333333328483</v>
      </c>
      <c r="K1893" s="6">
        <v>2</v>
      </c>
      <c r="M1893" s="6" t="str">
        <f>VLOOKUP($G1893,Data!$A:$F,6,0)</f>
        <v>failed</v>
      </c>
      <c r="N1893" s="6"/>
      <c r="O1893" s="6"/>
    </row>
    <row r="1894" spans="1:15" x14ac:dyDescent="0.45">
      <c r="A1894" s="6" t="s">
        <v>8335</v>
      </c>
      <c r="B1894" s="6" t="s">
        <v>8225</v>
      </c>
      <c r="C1894" s="6" t="str">
        <f>VLOOKUP($B1894,'Supplimental Sources'!$I$7:$K$27,2,0)</f>
        <v>United Kingdom</v>
      </c>
      <c r="D1894" s="6" t="str">
        <f>VLOOKUP($B1894,'Supplimental Sources'!$I$7:$K$27,3,0)</f>
        <v>United Kingdom</v>
      </c>
      <c r="E1894" s="6" t="s">
        <v>8387</v>
      </c>
      <c r="F1894" s="6" t="s">
        <v>8378</v>
      </c>
      <c r="G1894" s="6">
        <v>1880</v>
      </c>
      <c r="H1894" s="29">
        <v>5000</v>
      </c>
      <c r="I1894" s="29">
        <v>1004</v>
      </c>
      <c r="J1894" s="28">
        <v>28.958333333343035</v>
      </c>
      <c r="K1894" s="6">
        <v>24</v>
      </c>
      <c r="M1894" s="6" t="str">
        <f>VLOOKUP($G1894,Data!$A:$F,6,0)</f>
        <v>failed</v>
      </c>
      <c r="N1894" s="6"/>
      <c r="O1894" s="6"/>
    </row>
    <row r="1895" spans="1:15" x14ac:dyDescent="0.45">
      <c r="A1895" s="6" t="s">
        <v>8329</v>
      </c>
      <c r="B1895" s="6" t="s">
        <v>8224</v>
      </c>
      <c r="C1895" s="6" t="str">
        <f>VLOOKUP($B1895,'Supplimental Sources'!$I$7:$K$27,2,0)</f>
        <v>United States</v>
      </c>
      <c r="D1895" s="6" t="str">
        <f>VLOOKUP($B1895,'Supplimental Sources'!$I$7:$K$27,3,0)</f>
        <v>United States</v>
      </c>
      <c r="E1895" s="6" t="s">
        <v>8386</v>
      </c>
      <c r="F1895" s="6" t="s">
        <v>8377</v>
      </c>
      <c r="G1895" s="6">
        <v>1881</v>
      </c>
      <c r="H1895" s="29">
        <v>2000</v>
      </c>
      <c r="I1895" s="29">
        <v>3453.69</v>
      </c>
      <c r="J1895" s="28">
        <v>29.958333333343035</v>
      </c>
      <c r="K1895" s="6">
        <v>70</v>
      </c>
      <c r="L1895" s="6" t="str">
        <f>VLOOKUP($G1895,Data!$A:$F,6,0)</f>
        <v>successful</v>
      </c>
      <c r="M1895" s="6"/>
      <c r="N1895" s="6"/>
      <c r="O1895" s="6"/>
    </row>
    <row r="1896" spans="1:15" x14ac:dyDescent="0.45">
      <c r="A1896" s="6" t="s">
        <v>8329</v>
      </c>
      <c r="B1896" s="6" t="s">
        <v>8224</v>
      </c>
      <c r="C1896" s="6" t="str">
        <f>VLOOKUP($B1896,'Supplimental Sources'!$I$7:$K$27,2,0)</f>
        <v>United States</v>
      </c>
      <c r="D1896" s="6" t="str">
        <f>VLOOKUP($B1896,'Supplimental Sources'!$I$7:$K$27,3,0)</f>
        <v>United States</v>
      </c>
      <c r="E1896" s="6" t="s">
        <v>8383</v>
      </c>
      <c r="F1896" s="6" t="s">
        <v>8380</v>
      </c>
      <c r="G1896" s="6">
        <v>1882</v>
      </c>
      <c r="H1896" s="29">
        <v>3350</v>
      </c>
      <c r="I1896" s="29">
        <v>3380</v>
      </c>
      <c r="J1896" s="28">
        <v>33.042453703703359</v>
      </c>
      <c r="K1896" s="6">
        <v>81</v>
      </c>
      <c r="L1896" s="6" t="str">
        <f>VLOOKUP($G1896,Data!$A:$F,6,0)</f>
        <v>successful</v>
      </c>
      <c r="M1896" s="6"/>
      <c r="N1896" s="6"/>
      <c r="O1896" s="6"/>
    </row>
    <row r="1897" spans="1:15" x14ac:dyDescent="0.45">
      <c r="A1897" s="6" t="s">
        <v>8329</v>
      </c>
      <c r="B1897" s="6" t="s">
        <v>8224</v>
      </c>
      <c r="C1897" s="6" t="str">
        <f>VLOOKUP($B1897,'Supplimental Sources'!$I$7:$K$27,2,0)</f>
        <v>United States</v>
      </c>
      <c r="D1897" s="6" t="str">
        <f>VLOOKUP($B1897,'Supplimental Sources'!$I$7:$K$27,3,0)</f>
        <v>United States</v>
      </c>
      <c r="E1897" s="6" t="s">
        <v>8383</v>
      </c>
      <c r="F1897" s="6" t="s">
        <v>8378</v>
      </c>
      <c r="G1897" s="6">
        <v>1883</v>
      </c>
      <c r="H1897" s="29">
        <v>999</v>
      </c>
      <c r="I1897" s="29">
        <v>1047</v>
      </c>
      <c r="J1897" s="28">
        <v>29.958333333335759</v>
      </c>
      <c r="K1897" s="6">
        <v>32</v>
      </c>
      <c r="L1897" s="6" t="str">
        <f>VLOOKUP($G1897,Data!$A:$F,6,0)</f>
        <v>successful</v>
      </c>
      <c r="M1897" s="6"/>
      <c r="N1897" s="6"/>
      <c r="O1897" s="6"/>
    </row>
    <row r="1898" spans="1:15" x14ac:dyDescent="0.45">
      <c r="A1898" s="6" t="s">
        <v>8329</v>
      </c>
      <c r="B1898" s="6" t="s">
        <v>8224</v>
      </c>
      <c r="C1898" s="6" t="str">
        <f>VLOOKUP($B1898,'Supplimental Sources'!$I$7:$K$27,2,0)</f>
        <v>United States</v>
      </c>
      <c r="D1898" s="6" t="str">
        <f>VLOOKUP($B1898,'Supplimental Sources'!$I$7:$K$27,3,0)</f>
        <v>United States</v>
      </c>
      <c r="E1898" s="6" t="s">
        <v>8383</v>
      </c>
      <c r="F1898" s="6" t="s">
        <v>8373</v>
      </c>
      <c r="G1898" s="6">
        <v>1884</v>
      </c>
      <c r="H1898" s="29">
        <v>1000</v>
      </c>
      <c r="I1898" s="29">
        <v>1351</v>
      </c>
      <c r="J1898" s="28">
        <v>35.301678240743058</v>
      </c>
      <c r="K1898" s="6">
        <v>26</v>
      </c>
      <c r="L1898" s="6" t="str">
        <f>VLOOKUP($G1898,Data!$A:$F,6,0)</f>
        <v>successful</v>
      </c>
      <c r="M1898" s="6"/>
      <c r="N1898" s="6"/>
      <c r="O1898" s="6"/>
    </row>
    <row r="1899" spans="1:15" x14ac:dyDescent="0.45">
      <c r="A1899" s="6" t="s">
        <v>8329</v>
      </c>
      <c r="B1899" s="6" t="s">
        <v>8224</v>
      </c>
      <c r="C1899" s="6" t="str">
        <f>VLOOKUP($B1899,'Supplimental Sources'!$I$7:$K$27,2,0)</f>
        <v>United States</v>
      </c>
      <c r="D1899" s="6" t="str">
        <f>VLOOKUP($B1899,'Supplimental Sources'!$I$7:$K$27,3,0)</f>
        <v>United States</v>
      </c>
      <c r="E1899" s="6" t="s">
        <v>8383</v>
      </c>
      <c r="F1899" s="6" t="s">
        <v>8370</v>
      </c>
      <c r="G1899" s="6">
        <v>1885</v>
      </c>
      <c r="H1899" s="29">
        <v>4575</v>
      </c>
      <c r="I1899" s="29">
        <v>5322</v>
      </c>
      <c r="J1899" s="28">
        <v>32.822800925925549</v>
      </c>
      <c r="K1899" s="6">
        <v>105</v>
      </c>
      <c r="L1899" s="6" t="str">
        <f>VLOOKUP($G1899,Data!$A:$F,6,0)</f>
        <v>successful</v>
      </c>
      <c r="M1899" s="6"/>
      <c r="N1899" s="6"/>
      <c r="O1899" s="6"/>
    </row>
    <row r="1900" spans="1:15" x14ac:dyDescent="0.45">
      <c r="A1900" s="6" t="s">
        <v>8329</v>
      </c>
      <c r="B1900" s="6" t="s">
        <v>8224</v>
      </c>
      <c r="C1900" s="6" t="str">
        <f>VLOOKUP($B1900,'Supplimental Sources'!$I$7:$K$27,2,0)</f>
        <v>United States</v>
      </c>
      <c r="D1900" s="6" t="str">
        <f>VLOOKUP($B1900,'Supplimental Sources'!$I$7:$K$27,3,0)</f>
        <v>United States</v>
      </c>
      <c r="E1900" s="6" t="s">
        <v>8385</v>
      </c>
      <c r="F1900" s="6" t="s">
        <v>8373</v>
      </c>
      <c r="G1900" s="6">
        <v>1886</v>
      </c>
      <c r="H1900" s="29">
        <v>1200</v>
      </c>
      <c r="I1900" s="29">
        <v>1225</v>
      </c>
      <c r="J1900" s="28">
        <v>30.041666666664241</v>
      </c>
      <c r="K1900" s="6">
        <v>29</v>
      </c>
      <c r="L1900" s="6" t="str">
        <f>VLOOKUP($G1900,Data!$A:$F,6,0)</f>
        <v>successful</v>
      </c>
      <c r="M1900" s="6"/>
      <c r="N1900" s="6"/>
      <c r="O1900" s="6"/>
    </row>
    <row r="1901" spans="1:15" x14ac:dyDescent="0.45">
      <c r="A1901" s="6" t="s">
        <v>8329</v>
      </c>
      <c r="B1901" s="6" t="s">
        <v>8227</v>
      </c>
      <c r="C1901" s="6" t="str">
        <f>VLOOKUP($B1901,'Supplimental Sources'!$I$7:$K$27,2,0)</f>
        <v>Spain</v>
      </c>
      <c r="D1901" s="6" t="str">
        <f>VLOOKUP($B1901,'Supplimental Sources'!$I$7:$K$27,3,0)</f>
        <v>European Union</v>
      </c>
      <c r="E1901" s="6" t="s">
        <v>8386</v>
      </c>
      <c r="F1901" s="6" t="s">
        <v>8374</v>
      </c>
      <c r="G1901" s="6">
        <v>1887</v>
      </c>
      <c r="H1901" s="29">
        <v>3000</v>
      </c>
      <c r="I1901" s="29">
        <v>3335</v>
      </c>
      <c r="J1901" s="28">
        <v>18.095694444440596</v>
      </c>
      <c r="K1901" s="6">
        <v>8</v>
      </c>
      <c r="L1901" s="6" t="str">
        <f>VLOOKUP($G1901,Data!$A:$F,6,0)</f>
        <v>successful</v>
      </c>
      <c r="M1901" s="6"/>
      <c r="N1901" s="6"/>
      <c r="O1901" s="6"/>
    </row>
    <row r="1902" spans="1:15" x14ac:dyDescent="0.45">
      <c r="A1902" s="6" t="s">
        <v>8329</v>
      </c>
      <c r="B1902" s="6" t="s">
        <v>8224</v>
      </c>
      <c r="C1902" s="6" t="str">
        <f>VLOOKUP($B1902,'Supplimental Sources'!$I$7:$K$27,2,0)</f>
        <v>United States</v>
      </c>
      <c r="D1902" s="6" t="str">
        <f>VLOOKUP($B1902,'Supplimental Sources'!$I$7:$K$27,3,0)</f>
        <v>United States</v>
      </c>
      <c r="E1902" s="6" t="s">
        <v>8375</v>
      </c>
      <c r="F1902" s="6" t="s">
        <v>8369</v>
      </c>
      <c r="G1902" s="6">
        <v>1888</v>
      </c>
      <c r="H1902" s="29">
        <v>2500</v>
      </c>
      <c r="I1902" s="29">
        <v>4152</v>
      </c>
      <c r="J1902" s="28">
        <v>30.967685185183655</v>
      </c>
      <c r="K1902" s="6">
        <v>89</v>
      </c>
      <c r="L1902" s="6" t="str">
        <f>VLOOKUP($G1902,Data!$A:$F,6,0)</f>
        <v>successful</v>
      </c>
      <c r="M1902" s="6"/>
      <c r="N1902" s="6"/>
      <c r="O1902" s="6"/>
    </row>
    <row r="1903" spans="1:15" x14ac:dyDescent="0.45">
      <c r="A1903" s="6" t="s">
        <v>8329</v>
      </c>
      <c r="B1903" s="6" t="s">
        <v>8224</v>
      </c>
      <c r="C1903" s="6" t="str">
        <f>VLOOKUP($B1903,'Supplimental Sources'!$I$7:$K$27,2,0)</f>
        <v>United States</v>
      </c>
      <c r="D1903" s="6" t="str">
        <f>VLOOKUP($B1903,'Supplimental Sources'!$I$7:$K$27,3,0)</f>
        <v>United States</v>
      </c>
      <c r="E1903" s="6" t="s">
        <v>8384</v>
      </c>
      <c r="F1903" s="6" t="s">
        <v>8376</v>
      </c>
      <c r="G1903" s="6">
        <v>1889</v>
      </c>
      <c r="H1903" s="29">
        <v>2000</v>
      </c>
      <c r="I1903" s="29">
        <v>2132</v>
      </c>
      <c r="J1903" s="28">
        <v>44.958333333335759</v>
      </c>
      <c r="K1903" s="6">
        <v>44</v>
      </c>
      <c r="L1903" s="6" t="str">
        <f>VLOOKUP($G1903,Data!$A:$F,6,0)</f>
        <v>successful</v>
      </c>
      <c r="M1903" s="6"/>
      <c r="N1903" s="6"/>
      <c r="O1903" s="6"/>
    </row>
    <row r="1904" spans="1:15" x14ac:dyDescent="0.45">
      <c r="A1904" s="6" t="s">
        <v>8329</v>
      </c>
      <c r="B1904" s="6" t="s">
        <v>8224</v>
      </c>
      <c r="C1904" s="6" t="str">
        <f>VLOOKUP($B1904,'Supplimental Sources'!$I$7:$K$27,2,0)</f>
        <v>United States</v>
      </c>
      <c r="D1904" s="6" t="str">
        <f>VLOOKUP($B1904,'Supplimental Sources'!$I$7:$K$27,3,0)</f>
        <v>United States</v>
      </c>
      <c r="E1904" s="6" t="s">
        <v>8383</v>
      </c>
      <c r="F1904" s="6" t="s">
        <v>8374</v>
      </c>
      <c r="G1904" s="6">
        <v>1890</v>
      </c>
      <c r="H1904" s="29">
        <v>12000</v>
      </c>
      <c r="I1904" s="29">
        <v>17350.13</v>
      </c>
      <c r="J1904" s="28">
        <v>30</v>
      </c>
      <c r="K1904" s="6">
        <v>246</v>
      </c>
      <c r="L1904" s="6" t="str">
        <f>VLOOKUP($G1904,Data!$A:$F,6,0)</f>
        <v>successful</v>
      </c>
      <c r="M1904" s="6"/>
      <c r="N1904" s="6"/>
      <c r="O1904" s="6"/>
    </row>
    <row r="1905" spans="1:15" x14ac:dyDescent="0.45">
      <c r="A1905" s="6" t="s">
        <v>8329</v>
      </c>
      <c r="B1905" s="6" t="s">
        <v>8224</v>
      </c>
      <c r="C1905" s="6" t="str">
        <f>VLOOKUP($B1905,'Supplimental Sources'!$I$7:$K$27,2,0)</f>
        <v>United States</v>
      </c>
      <c r="D1905" s="6" t="str">
        <f>VLOOKUP($B1905,'Supplimental Sources'!$I$7:$K$27,3,0)</f>
        <v>United States</v>
      </c>
      <c r="E1905" s="6" t="s">
        <v>8375</v>
      </c>
      <c r="F1905" s="6" t="s">
        <v>8380</v>
      </c>
      <c r="G1905" s="6">
        <v>1891</v>
      </c>
      <c r="H1905" s="29">
        <v>10000</v>
      </c>
      <c r="I1905" s="29">
        <v>10555</v>
      </c>
      <c r="J1905" s="28">
        <v>45.451921296298678</v>
      </c>
      <c r="K1905" s="6">
        <v>120</v>
      </c>
      <c r="L1905" s="6" t="str">
        <f>VLOOKUP($G1905,Data!$A:$F,6,0)</f>
        <v>successful</v>
      </c>
      <c r="M1905" s="6"/>
      <c r="N1905" s="6"/>
      <c r="O1905" s="6"/>
    </row>
    <row r="1906" spans="1:15" x14ac:dyDescent="0.45">
      <c r="A1906" s="6" t="s">
        <v>8329</v>
      </c>
      <c r="B1906" s="6" t="s">
        <v>8224</v>
      </c>
      <c r="C1906" s="6" t="str">
        <f>VLOOKUP($B1906,'Supplimental Sources'!$I$7:$K$27,2,0)</f>
        <v>United States</v>
      </c>
      <c r="D1906" s="6" t="str">
        <f>VLOOKUP($B1906,'Supplimental Sources'!$I$7:$K$27,3,0)</f>
        <v>United States</v>
      </c>
      <c r="E1906" s="6" t="s">
        <v>8382</v>
      </c>
      <c r="F1906" s="6" t="s">
        <v>8369</v>
      </c>
      <c r="G1906" s="6">
        <v>1892</v>
      </c>
      <c r="H1906" s="29">
        <v>500</v>
      </c>
      <c r="I1906" s="29">
        <v>683</v>
      </c>
      <c r="J1906" s="28">
        <v>30</v>
      </c>
      <c r="K1906" s="6">
        <v>26</v>
      </c>
      <c r="L1906" s="6" t="str">
        <f>VLOOKUP($G1906,Data!$A:$F,6,0)</f>
        <v>successful</v>
      </c>
      <c r="M1906" s="6"/>
      <c r="N1906" s="6"/>
      <c r="O1906" s="6"/>
    </row>
    <row r="1907" spans="1:15" x14ac:dyDescent="0.45">
      <c r="A1907" s="6" t="s">
        <v>8329</v>
      </c>
      <c r="B1907" s="6" t="s">
        <v>8224</v>
      </c>
      <c r="C1907" s="6" t="str">
        <f>VLOOKUP($B1907,'Supplimental Sources'!$I$7:$K$27,2,0)</f>
        <v>United States</v>
      </c>
      <c r="D1907" s="6" t="str">
        <f>VLOOKUP($B1907,'Supplimental Sources'!$I$7:$K$27,3,0)</f>
        <v>United States</v>
      </c>
      <c r="E1907" s="6" t="s">
        <v>8382</v>
      </c>
      <c r="F1907" s="6" t="s">
        <v>8378</v>
      </c>
      <c r="G1907" s="6">
        <v>1893</v>
      </c>
      <c r="H1907" s="29">
        <v>2500</v>
      </c>
      <c r="I1907" s="29">
        <v>2600</v>
      </c>
      <c r="J1907" s="28">
        <v>16.224016203705105</v>
      </c>
      <c r="K1907" s="6">
        <v>45</v>
      </c>
      <c r="L1907" s="6" t="str">
        <f>VLOOKUP($G1907,Data!$A:$F,6,0)</f>
        <v>successful</v>
      </c>
      <c r="M1907" s="6"/>
      <c r="N1907" s="6"/>
      <c r="O1907" s="6"/>
    </row>
    <row r="1908" spans="1:15" x14ac:dyDescent="0.45">
      <c r="A1908" s="6" t="s">
        <v>8329</v>
      </c>
      <c r="B1908" s="6" t="s">
        <v>8224</v>
      </c>
      <c r="C1908" s="6" t="str">
        <f>VLOOKUP($B1908,'Supplimental Sources'!$I$7:$K$27,2,0)</f>
        <v>United States</v>
      </c>
      <c r="D1908" s="6" t="str">
        <f>VLOOKUP($B1908,'Supplimental Sources'!$I$7:$K$27,3,0)</f>
        <v>United States</v>
      </c>
      <c r="E1908" s="6" t="s">
        <v>8383</v>
      </c>
      <c r="F1908" s="6" t="s">
        <v>8376</v>
      </c>
      <c r="G1908" s="6">
        <v>1894</v>
      </c>
      <c r="H1908" s="29">
        <v>1000</v>
      </c>
      <c r="I1908" s="29">
        <v>1145</v>
      </c>
      <c r="J1908" s="28">
        <v>31</v>
      </c>
      <c r="K1908" s="6">
        <v>20</v>
      </c>
      <c r="L1908" s="6" t="str">
        <f>VLOOKUP($G1908,Data!$A:$F,6,0)</f>
        <v>successful</v>
      </c>
      <c r="M1908" s="6"/>
      <c r="N1908" s="6"/>
      <c r="O1908" s="6"/>
    </row>
    <row r="1909" spans="1:15" x14ac:dyDescent="0.45">
      <c r="A1909" s="6" t="s">
        <v>8329</v>
      </c>
      <c r="B1909" s="6" t="s">
        <v>8224</v>
      </c>
      <c r="C1909" s="6" t="str">
        <f>VLOOKUP($B1909,'Supplimental Sources'!$I$7:$K$27,2,0)</f>
        <v>United States</v>
      </c>
      <c r="D1909" s="6" t="str">
        <f>VLOOKUP($B1909,'Supplimental Sources'!$I$7:$K$27,3,0)</f>
        <v>United States</v>
      </c>
      <c r="E1909" s="6" t="s">
        <v>8386</v>
      </c>
      <c r="F1909" s="6" t="s">
        <v>8372</v>
      </c>
      <c r="G1909" s="6">
        <v>1895</v>
      </c>
      <c r="H1909" s="29">
        <v>9072</v>
      </c>
      <c r="I1909" s="29">
        <v>9228</v>
      </c>
      <c r="J1909" s="28">
        <v>30</v>
      </c>
      <c r="K1909" s="6">
        <v>47</v>
      </c>
      <c r="L1909" s="6" t="str">
        <f>VLOOKUP($G1909,Data!$A:$F,6,0)</f>
        <v>successful</v>
      </c>
      <c r="M1909" s="6"/>
      <c r="N1909" s="6"/>
      <c r="O1909" s="6"/>
    </row>
    <row r="1910" spans="1:15" x14ac:dyDescent="0.45">
      <c r="A1910" s="6" t="s">
        <v>8329</v>
      </c>
      <c r="B1910" s="6" t="s">
        <v>8224</v>
      </c>
      <c r="C1910" s="6" t="str">
        <f>VLOOKUP($B1910,'Supplimental Sources'!$I$7:$K$27,2,0)</f>
        <v>United States</v>
      </c>
      <c r="D1910" s="6" t="str">
        <f>VLOOKUP($B1910,'Supplimental Sources'!$I$7:$K$27,3,0)</f>
        <v>United States</v>
      </c>
      <c r="E1910" s="6" t="s">
        <v>8383</v>
      </c>
      <c r="F1910" s="6" t="s">
        <v>8378</v>
      </c>
      <c r="G1910" s="6">
        <v>1896</v>
      </c>
      <c r="H1910" s="29">
        <v>451</v>
      </c>
      <c r="I1910" s="29">
        <v>559</v>
      </c>
      <c r="J1910" s="28">
        <v>30</v>
      </c>
      <c r="K1910" s="6">
        <v>13</v>
      </c>
      <c r="L1910" s="6" t="str">
        <f>VLOOKUP($G1910,Data!$A:$F,6,0)</f>
        <v>successful</v>
      </c>
      <c r="M1910" s="6"/>
      <c r="N1910" s="6"/>
      <c r="O1910" s="6"/>
    </row>
    <row r="1911" spans="1:15" x14ac:dyDescent="0.45">
      <c r="A1911" s="6" t="s">
        <v>8329</v>
      </c>
      <c r="B1911" s="6" t="s">
        <v>8224</v>
      </c>
      <c r="C1911" s="6" t="str">
        <f>VLOOKUP($B1911,'Supplimental Sources'!$I$7:$K$27,2,0)</f>
        <v>United States</v>
      </c>
      <c r="D1911" s="6" t="str">
        <f>VLOOKUP($B1911,'Supplimental Sources'!$I$7:$K$27,3,0)</f>
        <v>United States</v>
      </c>
      <c r="E1911" s="6" t="s">
        <v>8385</v>
      </c>
      <c r="F1911" s="6" t="s">
        <v>8377</v>
      </c>
      <c r="G1911" s="6">
        <v>1897</v>
      </c>
      <c r="H1911" s="29">
        <v>6350</v>
      </c>
      <c r="I1911" s="29">
        <v>6506</v>
      </c>
      <c r="J1911" s="28">
        <v>22.291597222225391</v>
      </c>
      <c r="K1911" s="6">
        <v>183</v>
      </c>
      <c r="L1911" s="6" t="str">
        <f>VLOOKUP($G1911,Data!$A:$F,6,0)</f>
        <v>successful</v>
      </c>
      <c r="M1911" s="6"/>
      <c r="N1911" s="6"/>
      <c r="O1911" s="6"/>
    </row>
    <row r="1912" spans="1:15" x14ac:dyDescent="0.45">
      <c r="A1912" s="6" t="s">
        <v>8329</v>
      </c>
      <c r="B1912" s="6" t="s">
        <v>8224</v>
      </c>
      <c r="C1912" s="6" t="str">
        <f>VLOOKUP($B1912,'Supplimental Sources'!$I$7:$K$27,2,0)</f>
        <v>United States</v>
      </c>
      <c r="D1912" s="6" t="str">
        <f>VLOOKUP($B1912,'Supplimental Sources'!$I$7:$K$27,3,0)</f>
        <v>United States</v>
      </c>
      <c r="E1912" s="6" t="s">
        <v>8386</v>
      </c>
      <c r="F1912" s="6" t="s">
        <v>8381</v>
      </c>
      <c r="G1912" s="6">
        <v>1898</v>
      </c>
      <c r="H1912" s="29">
        <v>1000</v>
      </c>
      <c r="I1912" s="29">
        <v>1445</v>
      </c>
      <c r="J1912" s="28">
        <v>35.557025462963793</v>
      </c>
      <c r="K1912" s="6">
        <v>21</v>
      </c>
      <c r="L1912" s="6" t="str">
        <f>VLOOKUP($G1912,Data!$A:$F,6,0)</f>
        <v>successful</v>
      </c>
      <c r="M1912" s="6"/>
      <c r="N1912" s="6"/>
      <c r="O1912" s="6"/>
    </row>
    <row r="1913" spans="1:15" x14ac:dyDescent="0.45">
      <c r="A1913" s="6" t="s">
        <v>8329</v>
      </c>
      <c r="B1913" s="6" t="s">
        <v>8224</v>
      </c>
      <c r="C1913" s="6" t="str">
        <f>VLOOKUP($B1913,'Supplimental Sources'!$I$7:$K$27,2,0)</f>
        <v>United States</v>
      </c>
      <c r="D1913" s="6" t="str">
        <f>VLOOKUP($B1913,'Supplimental Sources'!$I$7:$K$27,3,0)</f>
        <v>United States</v>
      </c>
      <c r="E1913" s="6" t="s">
        <v>8386</v>
      </c>
      <c r="F1913" s="6" t="s">
        <v>8377</v>
      </c>
      <c r="G1913" s="6">
        <v>1899</v>
      </c>
      <c r="H1913" s="29">
        <v>900</v>
      </c>
      <c r="I1913" s="29">
        <v>1200</v>
      </c>
      <c r="J1913" s="28">
        <v>29.958333333328483</v>
      </c>
      <c r="K1913" s="6">
        <v>42</v>
      </c>
      <c r="L1913" s="6" t="str">
        <f>VLOOKUP($G1913,Data!$A:$F,6,0)</f>
        <v>successful</v>
      </c>
      <c r="M1913" s="6"/>
      <c r="N1913" s="6"/>
      <c r="O1913" s="6"/>
    </row>
    <row r="1914" spans="1:15" x14ac:dyDescent="0.45">
      <c r="A1914" s="6" t="s">
        <v>8329</v>
      </c>
      <c r="B1914" s="6" t="s">
        <v>8224</v>
      </c>
      <c r="C1914" s="6" t="str">
        <f>VLOOKUP($B1914,'Supplimental Sources'!$I$7:$K$27,2,0)</f>
        <v>United States</v>
      </c>
      <c r="D1914" s="6" t="str">
        <f>VLOOKUP($B1914,'Supplimental Sources'!$I$7:$K$27,3,0)</f>
        <v>United States</v>
      </c>
      <c r="E1914" s="6" t="s">
        <v>8383</v>
      </c>
      <c r="F1914" s="6" t="s">
        <v>8372</v>
      </c>
      <c r="G1914" s="6">
        <v>1900</v>
      </c>
      <c r="H1914" s="29">
        <v>2500</v>
      </c>
      <c r="I1914" s="29">
        <v>2734.11</v>
      </c>
      <c r="J1914" s="28">
        <v>27.54408564815094</v>
      </c>
      <c r="K1914" s="6">
        <v>54</v>
      </c>
      <c r="L1914" s="6" t="str">
        <f>VLOOKUP($G1914,Data!$A:$F,6,0)</f>
        <v>successful</v>
      </c>
      <c r="M1914" s="6"/>
      <c r="N1914" s="6"/>
      <c r="O1914" s="6"/>
    </row>
    <row r="1915" spans="1:15" x14ac:dyDescent="0.45">
      <c r="A1915" s="6" t="s">
        <v>8348</v>
      </c>
      <c r="B1915" s="6" t="s">
        <v>8225</v>
      </c>
      <c r="C1915" s="6" t="str">
        <f>VLOOKUP($B1915,'Supplimental Sources'!$I$7:$K$27,2,0)</f>
        <v>United Kingdom</v>
      </c>
      <c r="D1915" s="6" t="str">
        <f>VLOOKUP($B1915,'Supplimental Sources'!$I$7:$K$27,3,0)</f>
        <v>United Kingdom</v>
      </c>
      <c r="E1915" s="6" t="s">
        <v>8386</v>
      </c>
      <c r="F1915" s="6" t="s">
        <v>8379</v>
      </c>
      <c r="G1915" s="6">
        <v>1901</v>
      </c>
      <c r="H1915" s="29">
        <v>99000</v>
      </c>
      <c r="I1915" s="29">
        <v>2670</v>
      </c>
      <c r="J1915" s="28">
        <v>29.998506944451947</v>
      </c>
      <c r="K1915" s="6">
        <v>25</v>
      </c>
      <c r="M1915" s="6" t="str">
        <f>VLOOKUP($G1915,Data!$A:$F,6,0)</f>
        <v>failed</v>
      </c>
      <c r="N1915" s="6"/>
      <c r="O1915" s="6"/>
    </row>
    <row r="1916" spans="1:15" x14ac:dyDescent="0.45">
      <c r="A1916" s="6" t="s">
        <v>8348</v>
      </c>
      <c r="B1916" s="6" t="s">
        <v>8233</v>
      </c>
      <c r="C1916" s="6" t="str">
        <f>VLOOKUP($B1916,'Supplimental Sources'!$I$7:$K$27,2,0)</f>
        <v>Netherlands</v>
      </c>
      <c r="D1916" s="6" t="str">
        <f>VLOOKUP($B1916,'Supplimental Sources'!$I$7:$K$27,3,0)</f>
        <v>European Union</v>
      </c>
      <c r="E1916" s="6" t="s">
        <v>8386</v>
      </c>
      <c r="F1916" s="6" t="s">
        <v>8377</v>
      </c>
      <c r="G1916" s="6">
        <v>1902</v>
      </c>
      <c r="H1916" s="29">
        <v>1000</v>
      </c>
      <c r="I1916" s="29">
        <v>12</v>
      </c>
      <c r="J1916" s="28">
        <v>30</v>
      </c>
      <c r="K1916" s="6">
        <v>3</v>
      </c>
      <c r="M1916" s="6" t="str">
        <f>VLOOKUP($G1916,Data!$A:$F,6,0)</f>
        <v>failed</v>
      </c>
      <c r="N1916" s="6"/>
      <c r="O1916" s="6"/>
    </row>
    <row r="1917" spans="1:15" x14ac:dyDescent="0.45">
      <c r="A1917" s="6" t="s">
        <v>8348</v>
      </c>
      <c r="B1917" s="6" t="s">
        <v>8224</v>
      </c>
      <c r="C1917" s="6" t="str">
        <f>VLOOKUP($B1917,'Supplimental Sources'!$I$7:$K$27,2,0)</f>
        <v>United States</v>
      </c>
      <c r="D1917" s="6" t="str">
        <f>VLOOKUP($B1917,'Supplimental Sources'!$I$7:$K$27,3,0)</f>
        <v>United States</v>
      </c>
      <c r="E1917" s="6" t="s">
        <v>8387</v>
      </c>
      <c r="F1917" s="6" t="s">
        <v>8374</v>
      </c>
      <c r="G1917" s="6">
        <v>1903</v>
      </c>
      <c r="H1917" s="29">
        <v>3000</v>
      </c>
      <c r="I1917" s="29">
        <v>1398</v>
      </c>
      <c r="J1917" s="28">
        <v>60</v>
      </c>
      <c r="K1917" s="6">
        <v>41</v>
      </c>
      <c r="M1917" s="6" t="str">
        <f>VLOOKUP($G1917,Data!$A:$F,6,0)</f>
        <v>failed</v>
      </c>
      <c r="N1917" s="6"/>
      <c r="O1917" s="6"/>
    </row>
    <row r="1918" spans="1:15" x14ac:dyDescent="0.45">
      <c r="A1918" s="6" t="s">
        <v>8348</v>
      </c>
      <c r="B1918" s="6" t="s">
        <v>8224</v>
      </c>
      <c r="C1918" s="6" t="str">
        <f>VLOOKUP($B1918,'Supplimental Sources'!$I$7:$K$27,2,0)</f>
        <v>United States</v>
      </c>
      <c r="D1918" s="6" t="str">
        <f>VLOOKUP($B1918,'Supplimental Sources'!$I$7:$K$27,3,0)</f>
        <v>United States</v>
      </c>
      <c r="E1918" s="6" t="s">
        <v>8386</v>
      </c>
      <c r="F1918" s="6" t="s">
        <v>8374</v>
      </c>
      <c r="G1918" s="6">
        <v>1904</v>
      </c>
      <c r="H1918" s="29">
        <v>50000</v>
      </c>
      <c r="I1918" s="29">
        <v>50</v>
      </c>
      <c r="J1918" s="28">
        <v>45</v>
      </c>
      <c r="K1918" s="6">
        <v>2</v>
      </c>
      <c r="M1918" s="6" t="str">
        <f>VLOOKUP($G1918,Data!$A:$F,6,0)</f>
        <v>failed</v>
      </c>
      <c r="N1918" s="6"/>
      <c r="O1918" s="6"/>
    </row>
    <row r="1919" spans="1:15" x14ac:dyDescent="0.45">
      <c r="A1919" s="6" t="s">
        <v>8348</v>
      </c>
      <c r="B1919" s="6" t="s">
        <v>8224</v>
      </c>
      <c r="C1919" s="6" t="str">
        <f>VLOOKUP($B1919,'Supplimental Sources'!$I$7:$K$27,2,0)</f>
        <v>United States</v>
      </c>
      <c r="D1919" s="6" t="str">
        <f>VLOOKUP($B1919,'Supplimental Sources'!$I$7:$K$27,3,0)</f>
        <v>United States</v>
      </c>
      <c r="E1919" s="6" t="s">
        <v>8385</v>
      </c>
      <c r="F1919" s="6" t="s">
        <v>8371</v>
      </c>
      <c r="G1919" s="6">
        <v>1905</v>
      </c>
      <c r="H1919" s="29">
        <v>25000</v>
      </c>
      <c r="I1919" s="29">
        <v>42</v>
      </c>
      <c r="J1919" s="28">
        <v>30</v>
      </c>
      <c r="K1919" s="6">
        <v>4</v>
      </c>
      <c r="M1919" s="6" t="str">
        <f>VLOOKUP($G1919,Data!$A:$F,6,0)</f>
        <v>failed</v>
      </c>
      <c r="N1919" s="6"/>
      <c r="O1919" s="6"/>
    </row>
    <row r="1920" spans="1:15" x14ac:dyDescent="0.45">
      <c r="A1920" s="6" t="s">
        <v>8348</v>
      </c>
      <c r="B1920" s="6" t="s">
        <v>8224</v>
      </c>
      <c r="C1920" s="6" t="str">
        <f>VLOOKUP($B1920,'Supplimental Sources'!$I$7:$K$27,2,0)</f>
        <v>United States</v>
      </c>
      <c r="D1920" s="6" t="str">
        <f>VLOOKUP($B1920,'Supplimental Sources'!$I$7:$K$27,3,0)</f>
        <v>United States</v>
      </c>
      <c r="E1920" s="6" t="s">
        <v>8387</v>
      </c>
      <c r="F1920" s="6" t="s">
        <v>8369</v>
      </c>
      <c r="G1920" s="6">
        <v>1906</v>
      </c>
      <c r="H1920" s="29">
        <v>50000</v>
      </c>
      <c r="I1920" s="29">
        <v>21380</v>
      </c>
      <c r="J1920" s="28">
        <v>30</v>
      </c>
      <c r="K1920" s="6">
        <v>99</v>
      </c>
      <c r="M1920" s="6" t="str">
        <f>VLOOKUP($G1920,Data!$A:$F,6,0)</f>
        <v>failed</v>
      </c>
      <c r="N1920" s="6"/>
      <c r="O1920" s="6"/>
    </row>
    <row r="1921" spans="1:15" x14ac:dyDescent="0.45">
      <c r="A1921" s="6" t="s">
        <v>8348</v>
      </c>
      <c r="B1921" s="6" t="s">
        <v>8224</v>
      </c>
      <c r="C1921" s="6" t="str">
        <f>VLOOKUP($B1921,'Supplimental Sources'!$I$7:$K$27,2,0)</f>
        <v>United States</v>
      </c>
      <c r="D1921" s="6" t="str">
        <f>VLOOKUP($B1921,'Supplimental Sources'!$I$7:$K$27,3,0)</f>
        <v>United States</v>
      </c>
      <c r="E1921" s="6" t="s">
        <v>8385</v>
      </c>
      <c r="F1921" s="6" t="s">
        <v>8369</v>
      </c>
      <c r="G1921" s="6">
        <v>1907</v>
      </c>
      <c r="H1921" s="29">
        <v>30000</v>
      </c>
      <c r="I1921" s="29">
        <v>85</v>
      </c>
      <c r="J1921" s="28">
        <v>15</v>
      </c>
      <c r="K1921" s="6">
        <v>4</v>
      </c>
      <c r="M1921" s="6" t="str">
        <f>VLOOKUP($G1921,Data!$A:$F,6,0)</f>
        <v>failed</v>
      </c>
      <c r="N1921" s="6"/>
      <c r="O1921" s="6"/>
    </row>
    <row r="1922" spans="1:15" x14ac:dyDescent="0.45">
      <c r="A1922" s="6" t="s">
        <v>8348</v>
      </c>
      <c r="B1922" s="6" t="s">
        <v>8224</v>
      </c>
      <c r="C1922" s="6" t="str">
        <f>VLOOKUP($B1922,'Supplimental Sources'!$I$7:$K$27,2,0)</f>
        <v>United States</v>
      </c>
      <c r="D1922" s="6" t="str">
        <f>VLOOKUP($B1922,'Supplimental Sources'!$I$7:$K$27,3,0)</f>
        <v>United States</v>
      </c>
      <c r="E1922" s="6" t="s">
        <v>8387</v>
      </c>
      <c r="F1922" s="6" t="s">
        <v>8374</v>
      </c>
      <c r="G1922" s="6">
        <v>1908</v>
      </c>
      <c r="H1922" s="29">
        <v>25000</v>
      </c>
      <c r="I1922" s="29">
        <v>433</v>
      </c>
      <c r="J1922" s="28">
        <v>30</v>
      </c>
      <c r="K1922" s="6">
        <v>4</v>
      </c>
      <c r="M1922" s="6" t="str">
        <f>VLOOKUP($G1922,Data!$A:$F,6,0)</f>
        <v>failed</v>
      </c>
      <c r="N1922" s="6"/>
      <c r="O1922" s="6"/>
    </row>
    <row r="1923" spans="1:15" x14ac:dyDescent="0.45">
      <c r="A1923" s="6" t="s">
        <v>8348</v>
      </c>
      <c r="B1923" s="6" t="s">
        <v>8224</v>
      </c>
      <c r="C1923" s="6" t="str">
        <f>VLOOKUP($B1923,'Supplimental Sources'!$I$7:$K$27,2,0)</f>
        <v>United States</v>
      </c>
      <c r="D1923" s="6" t="str">
        <f>VLOOKUP($B1923,'Supplimental Sources'!$I$7:$K$27,3,0)</f>
        <v>United States</v>
      </c>
      <c r="E1923" s="6" t="s">
        <v>8385</v>
      </c>
      <c r="F1923" s="6" t="s">
        <v>8372</v>
      </c>
      <c r="G1923" s="6">
        <v>1909</v>
      </c>
      <c r="H1923" s="29">
        <v>35000</v>
      </c>
      <c r="I1923" s="29">
        <v>4939</v>
      </c>
      <c r="J1923" s="28">
        <v>30</v>
      </c>
      <c r="K1923" s="6">
        <v>38</v>
      </c>
      <c r="M1923" s="6" t="str">
        <f>VLOOKUP($G1923,Data!$A:$F,6,0)</f>
        <v>failed</v>
      </c>
      <c r="N1923" s="6"/>
      <c r="O1923" s="6"/>
    </row>
    <row r="1924" spans="1:15" x14ac:dyDescent="0.45">
      <c r="A1924" s="6" t="s">
        <v>8348</v>
      </c>
      <c r="B1924" s="6" t="s">
        <v>8233</v>
      </c>
      <c r="C1924" s="6" t="str">
        <f>VLOOKUP($B1924,'Supplimental Sources'!$I$7:$K$27,2,0)</f>
        <v>Netherlands</v>
      </c>
      <c r="D1924" s="6" t="str">
        <f>VLOOKUP($B1924,'Supplimental Sources'!$I$7:$K$27,3,0)</f>
        <v>European Union</v>
      </c>
      <c r="E1924" s="6" t="s">
        <v>8386</v>
      </c>
      <c r="F1924" s="6" t="s">
        <v>8372</v>
      </c>
      <c r="G1924" s="6">
        <v>1910</v>
      </c>
      <c r="H1924" s="29">
        <v>85000</v>
      </c>
      <c r="I1924" s="29">
        <v>33486</v>
      </c>
      <c r="J1924" s="28">
        <v>43.984756944453693</v>
      </c>
      <c r="K1924" s="6">
        <v>285</v>
      </c>
      <c r="M1924" s="6" t="str">
        <f>VLOOKUP($G1924,Data!$A:$F,6,0)</f>
        <v>failed</v>
      </c>
      <c r="N1924" s="6"/>
      <c r="O1924" s="6"/>
    </row>
    <row r="1925" spans="1:15" x14ac:dyDescent="0.45">
      <c r="A1925" s="6" t="s">
        <v>8348</v>
      </c>
      <c r="B1925" s="6" t="s">
        <v>8228</v>
      </c>
      <c r="C1925" s="6" t="str">
        <f>VLOOKUP($B1925,'Supplimental Sources'!$I$7:$K$27,2,0)</f>
        <v>New Zealand</v>
      </c>
      <c r="D1925" s="6" t="str">
        <f>VLOOKUP($B1925,'Supplimental Sources'!$I$7:$K$27,3,0)</f>
        <v>New Zealand</v>
      </c>
      <c r="E1925" s="6" t="s">
        <v>8385</v>
      </c>
      <c r="F1925" s="6" t="s">
        <v>8370</v>
      </c>
      <c r="G1925" s="6">
        <v>1911</v>
      </c>
      <c r="H1925" s="29">
        <v>42500</v>
      </c>
      <c r="I1925" s="29">
        <v>10</v>
      </c>
      <c r="J1925" s="28">
        <v>30</v>
      </c>
      <c r="K1925" s="6">
        <v>1</v>
      </c>
      <c r="M1925" s="6" t="str">
        <f>VLOOKUP($G1925,Data!$A:$F,6,0)</f>
        <v>failed</v>
      </c>
      <c r="N1925" s="6"/>
      <c r="O1925" s="6"/>
    </row>
    <row r="1926" spans="1:15" x14ac:dyDescent="0.45">
      <c r="A1926" s="6" t="s">
        <v>8348</v>
      </c>
      <c r="B1926" s="6" t="s">
        <v>8224</v>
      </c>
      <c r="C1926" s="6" t="str">
        <f>VLOOKUP($B1926,'Supplimental Sources'!$I$7:$K$27,2,0)</f>
        <v>United States</v>
      </c>
      <c r="D1926" s="6" t="str">
        <f>VLOOKUP($B1926,'Supplimental Sources'!$I$7:$K$27,3,0)</f>
        <v>United States</v>
      </c>
      <c r="E1926" s="6" t="s">
        <v>8386</v>
      </c>
      <c r="F1926" s="6" t="s">
        <v>8369</v>
      </c>
      <c r="G1926" s="6">
        <v>1912</v>
      </c>
      <c r="H1926" s="29">
        <v>5000</v>
      </c>
      <c r="I1926" s="29">
        <v>2965</v>
      </c>
      <c r="J1926" s="28">
        <v>30</v>
      </c>
      <c r="K1926" s="6">
        <v>42</v>
      </c>
      <c r="M1926" s="6" t="str">
        <f>VLOOKUP($G1926,Data!$A:$F,6,0)</f>
        <v>failed</v>
      </c>
      <c r="N1926" s="6"/>
      <c r="O1926" s="6"/>
    </row>
    <row r="1927" spans="1:15" x14ac:dyDescent="0.45">
      <c r="A1927" s="6" t="s">
        <v>8348</v>
      </c>
      <c r="B1927" s="6" t="s">
        <v>8225</v>
      </c>
      <c r="C1927" s="6" t="str">
        <f>VLOOKUP($B1927,'Supplimental Sources'!$I$7:$K$27,2,0)</f>
        <v>United Kingdom</v>
      </c>
      <c r="D1927" s="6" t="str">
        <f>VLOOKUP($B1927,'Supplimental Sources'!$I$7:$K$27,3,0)</f>
        <v>United Kingdom</v>
      </c>
      <c r="E1927" s="6" t="s">
        <v>8385</v>
      </c>
      <c r="F1927" s="6" t="s">
        <v>8372</v>
      </c>
      <c r="G1927" s="6">
        <v>1913</v>
      </c>
      <c r="H1927" s="29">
        <v>48000</v>
      </c>
      <c r="I1927" s="29">
        <v>637</v>
      </c>
      <c r="J1927" s="28">
        <v>30</v>
      </c>
      <c r="K1927" s="6">
        <v>26</v>
      </c>
      <c r="M1927" s="6" t="str">
        <f>VLOOKUP($G1927,Data!$A:$F,6,0)</f>
        <v>failed</v>
      </c>
      <c r="N1927" s="6"/>
      <c r="O1927" s="6"/>
    </row>
    <row r="1928" spans="1:15" x14ac:dyDescent="0.45">
      <c r="A1928" s="6" t="s">
        <v>8348</v>
      </c>
      <c r="B1928" s="6" t="s">
        <v>8224</v>
      </c>
      <c r="C1928" s="6" t="str">
        <f>VLOOKUP($B1928,'Supplimental Sources'!$I$7:$K$27,2,0)</f>
        <v>United States</v>
      </c>
      <c r="D1928" s="6" t="str">
        <f>VLOOKUP($B1928,'Supplimental Sources'!$I$7:$K$27,3,0)</f>
        <v>United States</v>
      </c>
      <c r="E1928" s="6" t="s">
        <v>8385</v>
      </c>
      <c r="F1928" s="6" t="s">
        <v>8373</v>
      </c>
      <c r="G1928" s="6">
        <v>1914</v>
      </c>
      <c r="H1928" s="29">
        <v>666</v>
      </c>
      <c r="I1928" s="29">
        <v>60</v>
      </c>
      <c r="J1928" s="28">
        <v>14.991516203706851</v>
      </c>
      <c r="K1928" s="6">
        <v>2</v>
      </c>
      <c r="M1928" s="6" t="str">
        <f>VLOOKUP($G1928,Data!$A:$F,6,0)</f>
        <v>failed</v>
      </c>
      <c r="N1928" s="6"/>
      <c r="O1928" s="6"/>
    </row>
    <row r="1929" spans="1:15" x14ac:dyDescent="0.45">
      <c r="A1929" s="6" t="s">
        <v>8348</v>
      </c>
      <c r="B1929" s="6" t="s">
        <v>8224</v>
      </c>
      <c r="C1929" s="6" t="str">
        <f>VLOOKUP($B1929,'Supplimental Sources'!$I$7:$K$27,2,0)</f>
        <v>United States</v>
      </c>
      <c r="D1929" s="6" t="str">
        <f>VLOOKUP($B1929,'Supplimental Sources'!$I$7:$K$27,3,0)</f>
        <v>United States</v>
      </c>
      <c r="E1929" s="6" t="s">
        <v>8385</v>
      </c>
      <c r="F1929" s="6" t="s">
        <v>8371</v>
      </c>
      <c r="G1929" s="6">
        <v>1915</v>
      </c>
      <c r="H1929" s="29">
        <v>500</v>
      </c>
      <c r="I1929" s="29">
        <v>8</v>
      </c>
      <c r="J1929" s="28">
        <v>20</v>
      </c>
      <c r="K1929" s="6">
        <v>4</v>
      </c>
      <c r="M1929" s="6" t="str">
        <f>VLOOKUP($G1929,Data!$A:$F,6,0)</f>
        <v>failed</v>
      </c>
      <c r="N1929" s="6"/>
      <c r="O1929" s="6"/>
    </row>
    <row r="1930" spans="1:15" x14ac:dyDescent="0.45">
      <c r="A1930" s="6" t="s">
        <v>8348</v>
      </c>
      <c r="B1930" s="6" t="s">
        <v>8224</v>
      </c>
      <c r="C1930" s="6" t="str">
        <f>VLOOKUP($B1930,'Supplimental Sources'!$I$7:$K$27,2,0)</f>
        <v>United States</v>
      </c>
      <c r="D1930" s="6" t="str">
        <f>VLOOKUP($B1930,'Supplimental Sources'!$I$7:$K$27,3,0)</f>
        <v>United States</v>
      </c>
      <c r="E1930" s="6" t="s">
        <v>8387</v>
      </c>
      <c r="F1930" s="6" t="s">
        <v>8373</v>
      </c>
      <c r="G1930" s="6">
        <v>1916</v>
      </c>
      <c r="H1930" s="29">
        <v>20000</v>
      </c>
      <c r="I1930" s="29">
        <v>102</v>
      </c>
      <c r="J1930" s="28">
        <v>25.041666666664241</v>
      </c>
      <c r="K1930" s="6">
        <v>6</v>
      </c>
      <c r="M1930" s="6" t="str">
        <f>VLOOKUP($G1930,Data!$A:$F,6,0)</f>
        <v>failed</v>
      </c>
      <c r="N1930" s="6"/>
      <c r="O1930" s="6"/>
    </row>
    <row r="1931" spans="1:15" x14ac:dyDescent="0.45">
      <c r="A1931" s="6" t="s">
        <v>8348</v>
      </c>
      <c r="B1931" s="6" t="s">
        <v>8231</v>
      </c>
      <c r="C1931" s="6" t="str">
        <f>VLOOKUP($B1931,'Supplimental Sources'!$I$7:$K$27,2,0)</f>
        <v>Hong Kong</v>
      </c>
      <c r="D1931" s="6" t="str">
        <f>VLOOKUP($B1931,'Supplimental Sources'!$I$7:$K$27,3,0)</f>
        <v>Hong Kong</v>
      </c>
      <c r="E1931" s="6" t="s">
        <v>8388</v>
      </c>
      <c r="F1931" s="6" t="s">
        <v>8376</v>
      </c>
      <c r="G1931" s="6">
        <v>1917</v>
      </c>
      <c r="H1931" s="29">
        <v>390000</v>
      </c>
      <c r="I1931" s="29">
        <v>205025</v>
      </c>
      <c r="J1931" s="28">
        <v>30</v>
      </c>
      <c r="K1931" s="6">
        <v>70</v>
      </c>
      <c r="M1931" s="6" t="str">
        <f>VLOOKUP($G1931,Data!$A:$F,6,0)</f>
        <v>failed</v>
      </c>
      <c r="N1931" s="6"/>
      <c r="O1931" s="6"/>
    </row>
    <row r="1932" spans="1:15" x14ac:dyDescent="0.45">
      <c r="A1932" s="6" t="s">
        <v>8348</v>
      </c>
      <c r="B1932" s="6" t="s">
        <v>8224</v>
      </c>
      <c r="C1932" s="6" t="str">
        <f>VLOOKUP($B1932,'Supplimental Sources'!$I$7:$K$27,2,0)</f>
        <v>United States</v>
      </c>
      <c r="D1932" s="6" t="str">
        <f>VLOOKUP($B1932,'Supplimental Sources'!$I$7:$K$27,3,0)</f>
        <v>United States</v>
      </c>
      <c r="E1932" s="6" t="s">
        <v>8385</v>
      </c>
      <c r="F1932" s="6" t="s">
        <v>8370</v>
      </c>
      <c r="G1932" s="6">
        <v>1918</v>
      </c>
      <c r="H1932" s="29">
        <v>25000</v>
      </c>
      <c r="I1932" s="29">
        <v>260</v>
      </c>
      <c r="J1932" s="28">
        <v>35</v>
      </c>
      <c r="K1932" s="6">
        <v>9</v>
      </c>
      <c r="M1932" s="6" t="str">
        <f>VLOOKUP($G1932,Data!$A:$F,6,0)</f>
        <v>failed</v>
      </c>
      <c r="N1932" s="6"/>
      <c r="O1932" s="6"/>
    </row>
    <row r="1933" spans="1:15" x14ac:dyDescent="0.45">
      <c r="A1933" s="6" t="s">
        <v>8348</v>
      </c>
      <c r="B1933" s="6" t="s">
        <v>8224</v>
      </c>
      <c r="C1933" s="6" t="str">
        <f>VLOOKUP($B1933,'Supplimental Sources'!$I$7:$K$27,2,0)</f>
        <v>United States</v>
      </c>
      <c r="D1933" s="6" t="str">
        <f>VLOOKUP($B1933,'Supplimental Sources'!$I$7:$K$27,3,0)</f>
        <v>United States</v>
      </c>
      <c r="E1933" s="6" t="s">
        <v>8386</v>
      </c>
      <c r="F1933" s="6" t="s">
        <v>8379</v>
      </c>
      <c r="G1933" s="6">
        <v>1919</v>
      </c>
      <c r="H1933" s="29">
        <v>500</v>
      </c>
      <c r="I1933" s="29">
        <v>237</v>
      </c>
      <c r="J1933" s="28">
        <v>30</v>
      </c>
      <c r="K1933" s="6">
        <v>8</v>
      </c>
      <c r="M1933" s="6" t="str">
        <f>VLOOKUP($G1933,Data!$A:$F,6,0)</f>
        <v>failed</v>
      </c>
      <c r="N1933" s="6"/>
      <c r="O1933" s="6"/>
    </row>
    <row r="1934" spans="1:15" x14ac:dyDescent="0.45">
      <c r="A1934" s="6" t="s">
        <v>8348</v>
      </c>
      <c r="B1934" s="6" t="s">
        <v>8225</v>
      </c>
      <c r="C1934" s="6" t="str">
        <f>VLOOKUP($B1934,'Supplimental Sources'!$I$7:$K$27,2,0)</f>
        <v>United Kingdom</v>
      </c>
      <c r="D1934" s="6" t="str">
        <f>VLOOKUP($B1934,'Supplimental Sources'!$I$7:$K$27,3,0)</f>
        <v>United Kingdom</v>
      </c>
      <c r="E1934" s="6" t="s">
        <v>8386</v>
      </c>
      <c r="F1934" s="6" t="s">
        <v>8372</v>
      </c>
      <c r="G1934" s="6">
        <v>1920</v>
      </c>
      <c r="H1934" s="29">
        <v>10000</v>
      </c>
      <c r="I1934" s="29">
        <v>4303</v>
      </c>
      <c r="J1934" s="28">
        <v>28.082627314812271</v>
      </c>
      <c r="K1934" s="6">
        <v>105</v>
      </c>
      <c r="M1934" s="6" t="str">
        <f>VLOOKUP($G1934,Data!$A:$F,6,0)</f>
        <v>failed</v>
      </c>
      <c r="N1934" s="6"/>
      <c r="O1934" s="6"/>
    </row>
    <row r="1935" spans="1:15" x14ac:dyDescent="0.45">
      <c r="A1935" s="6" t="s">
        <v>8329</v>
      </c>
      <c r="B1935" s="6" t="s">
        <v>8224</v>
      </c>
      <c r="C1935" s="6" t="str">
        <f>VLOOKUP($B1935,'Supplimental Sources'!$I$7:$K$27,2,0)</f>
        <v>United States</v>
      </c>
      <c r="D1935" s="6" t="str">
        <f>VLOOKUP($B1935,'Supplimental Sources'!$I$7:$K$27,3,0)</f>
        <v>United States</v>
      </c>
      <c r="E1935" s="6" t="s">
        <v>8383</v>
      </c>
      <c r="F1935" s="6" t="s">
        <v>8380</v>
      </c>
      <c r="G1935" s="6">
        <v>1921</v>
      </c>
      <c r="H1935" s="29">
        <v>1500</v>
      </c>
      <c r="I1935" s="29">
        <v>2052</v>
      </c>
      <c r="J1935" s="28">
        <v>30</v>
      </c>
      <c r="K1935" s="6">
        <v>38</v>
      </c>
      <c r="L1935" s="6" t="str">
        <f>VLOOKUP($G1935,Data!$A:$F,6,0)</f>
        <v>successful</v>
      </c>
      <c r="M1935" s="6"/>
      <c r="N1935" s="6"/>
      <c r="O1935" s="6"/>
    </row>
    <row r="1936" spans="1:15" x14ac:dyDescent="0.45">
      <c r="A1936" s="6" t="s">
        <v>8329</v>
      </c>
      <c r="B1936" s="6" t="s">
        <v>8224</v>
      </c>
      <c r="C1936" s="6" t="str">
        <f>VLOOKUP($B1936,'Supplimental Sources'!$I$7:$K$27,2,0)</f>
        <v>United States</v>
      </c>
      <c r="D1936" s="6" t="str">
        <f>VLOOKUP($B1936,'Supplimental Sources'!$I$7:$K$27,3,0)</f>
        <v>United States</v>
      </c>
      <c r="E1936" s="6" t="s">
        <v>8384</v>
      </c>
      <c r="F1936" s="6" t="s">
        <v>8374</v>
      </c>
      <c r="G1936" s="6">
        <v>1922</v>
      </c>
      <c r="H1936" s="29">
        <v>2000</v>
      </c>
      <c r="I1936" s="29">
        <v>2311</v>
      </c>
      <c r="J1936" s="28">
        <v>30</v>
      </c>
      <c r="K1936" s="6">
        <v>64</v>
      </c>
      <c r="L1936" s="6" t="str">
        <f>VLOOKUP($G1936,Data!$A:$F,6,0)</f>
        <v>successful</v>
      </c>
      <c r="M1936" s="6"/>
      <c r="N1936" s="6"/>
      <c r="O1936" s="6"/>
    </row>
    <row r="1937" spans="1:15" x14ac:dyDescent="0.45">
      <c r="A1937" s="6" t="s">
        <v>8329</v>
      </c>
      <c r="B1937" s="6" t="s">
        <v>8224</v>
      </c>
      <c r="C1937" s="6" t="str">
        <f>VLOOKUP($B1937,'Supplimental Sources'!$I$7:$K$27,2,0)</f>
        <v>United States</v>
      </c>
      <c r="D1937" s="6" t="str">
        <f>VLOOKUP($B1937,'Supplimental Sources'!$I$7:$K$27,3,0)</f>
        <v>United States</v>
      </c>
      <c r="E1937" s="6" t="s">
        <v>8382</v>
      </c>
      <c r="F1937" s="6" t="s">
        <v>8371</v>
      </c>
      <c r="G1937" s="6">
        <v>1923</v>
      </c>
      <c r="H1937" s="29">
        <v>125</v>
      </c>
      <c r="I1937" s="29">
        <v>301</v>
      </c>
      <c r="J1937" s="28">
        <v>40.35888888889167</v>
      </c>
      <c r="K1937" s="6">
        <v>13</v>
      </c>
      <c r="L1937" s="6" t="str">
        <f>VLOOKUP($G1937,Data!$A:$F,6,0)</f>
        <v>successful</v>
      </c>
      <c r="M1937" s="6"/>
      <c r="N1937" s="6"/>
      <c r="O1937" s="6"/>
    </row>
    <row r="1938" spans="1:15" x14ac:dyDescent="0.45">
      <c r="A1938" s="6" t="s">
        <v>8329</v>
      </c>
      <c r="B1938" s="6" t="s">
        <v>8224</v>
      </c>
      <c r="C1938" s="6" t="str">
        <f>VLOOKUP($B1938,'Supplimental Sources'!$I$7:$K$27,2,0)</f>
        <v>United States</v>
      </c>
      <c r="D1938" s="6" t="str">
        <f>VLOOKUP($B1938,'Supplimental Sources'!$I$7:$K$27,3,0)</f>
        <v>United States</v>
      </c>
      <c r="E1938" s="6" t="s">
        <v>8384</v>
      </c>
      <c r="F1938" s="6" t="s">
        <v>8381</v>
      </c>
      <c r="G1938" s="6">
        <v>1924</v>
      </c>
      <c r="H1938" s="29">
        <v>3000</v>
      </c>
      <c r="I1938" s="29">
        <v>3432</v>
      </c>
      <c r="J1938" s="28">
        <v>28.053530092591245</v>
      </c>
      <c r="K1938" s="6">
        <v>33</v>
      </c>
      <c r="L1938" s="6" t="str">
        <f>VLOOKUP($G1938,Data!$A:$F,6,0)</f>
        <v>successful</v>
      </c>
      <c r="M1938" s="6"/>
      <c r="N1938" s="6"/>
      <c r="O1938" s="6"/>
    </row>
    <row r="1939" spans="1:15" x14ac:dyDescent="0.45">
      <c r="A1939" s="6" t="s">
        <v>8329</v>
      </c>
      <c r="B1939" s="6" t="s">
        <v>8224</v>
      </c>
      <c r="C1939" s="6" t="str">
        <f>VLOOKUP($B1939,'Supplimental Sources'!$I$7:$K$27,2,0)</f>
        <v>United States</v>
      </c>
      <c r="D1939" s="6" t="str">
        <f>VLOOKUP($B1939,'Supplimental Sources'!$I$7:$K$27,3,0)</f>
        <v>United States</v>
      </c>
      <c r="E1939" s="6" t="s">
        <v>8384</v>
      </c>
      <c r="F1939" s="6" t="s">
        <v>8372</v>
      </c>
      <c r="G1939" s="6">
        <v>1925</v>
      </c>
      <c r="H1939" s="29">
        <v>1500</v>
      </c>
      <c r="I1939" s="29">
        <v>1655</v>
      </c>
      <c r="J1939" s="28">
        <v>22.098518518519995</v>
      </c>
      <c r="K1939" s="6">
        <v>52</v>
      </c>
      <c r="L1939" s="6" t="str">
        <f>VLOOKUP($G1939,Data!$A:$F,6,0)</f>
        <v>successful</v>
      </c>
      <c r="M1939" s="6"/>
      <c r="N1939" s="6"/>
      <c r="O1939" s="6"/>
    </row>
    <row r="1940" spans="1:15" x14ac:dyDescent="0.45">
      <c r="A1940" s="6" t="s">
        <v>8329</v>
      </c>
      <c r="B1940" s="6" t="s">
        <v>8224</v>
      </c>
      <c r="C1940" s="6" t="str">
        <f>VLOOKUP($B1940,'Supplimental Sources'!$I$7:$K$27,2,0)</f>
        <v>United States</v>
      </c>
      <c r="D1940" s="6" t="str">
        <f>VLOOKUP($B1940,'Supplimental Sources'!$I$7:$K$27,3,0)</f>
        <v>United States</v>
      </c>
      <c r="E1940" s="6" t="s">
        <v>8375</v>
      </c>
      <c r="F1940" s="6" t="s">
        <v>8373</v>
      </c>
      <c r="G1940" s="6">
        <v>1926</v>
      </c>
      <c r="H1940" s="29">
        <v>1500</v>
      </c>
      <c r="I1940" s="29">
        <v>2930.69</v>
      </c>
      <c r="J1940" s="28">
        <v>27.063703703708597</v>
      </c>
      <c r="K1940" s="6">
        <v>107</v>
      </c>
      <c r="L1940" s="6" t="str">
        <f>VLOOKUP($G1940,Data!$A:$F,6,0)</f>
        <v>successful</v>
      </c>
      <c r="M1940" s="6"/>
      <c r="N1940" s="6"/>
      <c r="O1940" s="6"/>
    </row>
    <row r="1941" spans="1:15" x14ac:dyDescent="0.45">
      <c r="A1941" s="6" t="s">
        <v>8329</v>
      </c>
      <c r="B1941" s="6" t="s">
        <v>8224</v>
      </c>
      <c r="C1941" s="6" t="str">
        <f>VLOOKUP($B1941,'Supplimental Sources'!$I$7:$K$27,2,0)</f>
        <v>United States</v>
      </c>
      <c r="D1941" s="6" t="str">
        <f>VLOOKUP($B1941,'Supplimental Sources'!$I$7:$K$27,3,0)</f>
        <v>United States</v>
      </c>
      <c r="E1941" s="6" t="s">
        <v>8383</v>
      </c>
      <c r="F1941" s="6" t="s">
        <v>8377</v>
      </c>
      <c r="G1941" s="6">
        <v>1927</v>
      </c>
      <c r="H1941" s="29">
        <v>600</v>
      </c>
      <c r="I1941" s="29">
        <v>620</v>
      </c>
      <c r="J1941" s="28">
        <v>15.346076388887013</v>
      </c>
      <c r="K1941" s="6">
        <v>11</v>
      </c>
      <c r="L1941" s="6" t="str">
        <f>VLOOKUP($G1941,Data!$A:$F,6,0)</f>
        <v>successful</v>
      </c>
      <c r="M1941" s="6"/>
      <c r="N1941" s="6"/>
      <c r="O1941" s="6"/>
    </row>
    <row r="1942" spans="1:15" x14ac:dyDescent="0.45">
      <c r="A1942" s="6" t="s">
        <v>8329</v>
      </c>
      <c r="B1942" s="6" t="s">
        <v>8224</v>
      </c>
      <c r="C1942" s="6" t="str">
        <f>VLOOKUP($B1942,'Supplimental Sources'!$I$7:$K$27,2,0)</f>
        <v>United States</v>
      </c>
      <c r="D1942" s="6" t="str">
        <f>VLOOKUP($B1942,'Supplimental Sources'!$I$7:$K$27,3,0)</f>
        <v>United States</v>
      </c>
      <c r="E1942" s="6" t="s">
        <v>8384</v>
      </c>
      <c r="F1942" s="6" t="s">
        <v>8379</v>
      </c>
      <c r="G1942" s="6">
        <v>1928</v>
      </c>
      <c r="H1942" s="29">
        <v>2550</v>
      </c>
      <c r="I1942" s="29">
        <v>2630</v>
      </c>
      <c r="J1942" s="28">
        <v>30</v>
      </c>
      <c r="K1942" s="6">
        <v>34</v>
      </c>
      <c r="L1942" s="6" t="str">
        <f>VLOOKUP($G1942,Data!$A:$F,6,0)</f>
        <v>successful</v>
      </c>
      <c r="M1942" s="6"/>
      <c r="N1942" s="6"/>
      <c r="O1942" s="6"/>
    </row>
    <row r="1943" spans="1:15" x14ac:dyDescent="0.45">
      <c r="A1943" s="6" t="s">
        <v>8329</v>
      </c>
      <c r="B1943" s="6" t="s">
        <v>8224</v>
      </c>
      <c r="C1943" s="6" t="str">
        <f>VLOOKUP($B1943,'Supplimental Sources'!$I$7:$K$27,2,0)</f>
        <v>United States</v>
      </c>
      <c r="D1943" s="6" t="str">
        <f>VLOOKUP($B1943,'Supplimental Sources'!$I$7:$K$27,3,0)</f>
        <v>United States</v>
      </c>
      <c r="E1943" s="6" t="s">
        <v>8382</v>
      </c>
      <c r="F1943" s="6" t="s">
        <v>8369</v>
      </c>
      <c r="G1943" s="6">
        <v>1929</v>
      </c>
      <c r="H1943" s="29">
        <v>3200</v>
      </c>
      <c r="I1943" s="29">
        <v>3210</v>
      </c>
      <c r="J1943" s="28">
        <v>42</v>
      </c>
      <c r="K1943" s="6">
        <v>75</v>
      </c>
      <c r="L1943" s="6" t="str">
        <f>VLOOKUP($G1943,Data!$A:$F,6,0)</f>
        <v>successful</v>
      </c>
      <c r="M1943" s="6"/>
      <c r="N1943" s="6"/>
      <c r="O1943" s="6"/>
    </row>
    <row r="1944" spans="1:15" x14ac:dyDescent="0.45">
      <c r="A1944" s="6" t="s">
        <v>8329</v>
      </c>
      <c r="B1944" s="6" t="s">
        <v>8224</v>
      </c>
      <c r="C1944" s="6" t="str">
        <f>VLOOKUP($B1944,'Supplimental Sources'!$I$7:$K$27,2,0)</f>
        <v>United States</v>
      </c>
      <c r="D1944" s="6" t="str">
        <f>VLOOKUP($B1944,'Supplimental Sources'!$I$7:$K$27,3,0)</f>
        <v>United States</v>
      </c>
      <c r="E1944" s="6" t="s">
        <v>8384</v>
      </c>
      <c r="F1944" s="6" t="s">
        <v>8369</v>
      </c>
      <c r="G1944" s="6">
        <v>1930</v>
      </c>
      <c r="H1944" s="29">
        <v>1000</v>
      </c>
      <c r="I1944" s="29">
        <v>1270</v>
      </c>
      <c r="J1944" s="28">
        <v>60</v>
      </c>
      <c r="K1944" s="6">
        <v>26</v>
      </c>
      <c r="L1944" s="6" t="str">
        <f>VLOOKUP($G1944,Data!$A:$F,6,0)</f>
        <v>successful</v>
      </c>
      <c r="M1944" s="6"/>
      <c r="N1944" s="6"/>
      <c r="O1944" s="6"/>
    </row>
    <row r="1945" spans="1:15" x14ac:dyDescent="0.45">
      <c r="A1945" s="6" t="s">
        <v>8329</v>
      </c>
      <c r="B1945" s="6" t="s">
        <v>8224</v>
      </c>
      <c r="C1945" s="6" t="str">
        <f>VLOOKUP($B1945,'Supplimental Sources'!$I$7:$K$27,2,0)</f>
        <v>United States</v>
      </c>
      <c r="D1945" s="6" t="str">
        <f>VLOOKUP($B1945,'Supplimental Sources'!$I$7:$K$27,3,0)</f>
        <v>United States</v>
      </c>
      <c r="E1945" s="6" t="s">
        <v>8383</v>
      </c>
      <c r="F1945" s="6" t="s">
        <v>8369</v>
      </c>
      <c r="G1945" s="6">
        <v>1931</v>
      </c>
      <c r="H1945" s="29">
        <v>2000</v>
      </c>
      <c r="I1945" s="29">
        <v>2412.02</v>
      </c>
      <c r="J1945" s="28">
        <v>13.253368055557075</v>
      </c>
      <c r="K1945" s="6">
        <v>50</v>
      </c>
      <c r="L1945" s="6" t="str">
        <f>VLOOKUP($G1945,Data!$A:$F,6,0)</f>
        <v>successful</v>
      </c>
      <c r="M1945" s="6"/>
      <c r="N1945" s="6"/>
      <c r="O1945" s="6"/>
    </row>
    <row r="1946" spans="1:15" x14ac:dyDescent="0.45">
      <c r="A1946" s="6" t="s">
        <v>8329</v>
      </c>
      <c r="B1946" s="6" t="s">
        <v>8224</v>
      </c>
      <c r="C1946" s="6" t="str">
        <f>VLOOKUP($B1946,'Supplimental Sources'!$I$7:$K$27,2,0)</f>
        <v>United States</v>
      </c>
      <c r="D1946" s="6" t="str">
        <f>VLOOKUP($B1946,'Supplimental Sources'!$I$7:$K$27,3,0)</f>
        <v>United States</v>
      </c>
      <c r="E1946" s="6" t="s">
        <v>8383</v>
      </c>
      <c r="F1946" s="6" t="s">
        <v>8376</v>
      </c>
      <c r="G1946" s="6">
        <v>1932</v>
      </c>
      <c r="H1946" s="29">
        <v>5250</v>
      </c>
      <c r="I1946" s="29">
        <v>5617</v>
      </c>
      <c r="J1946" s="28">
        <v>21</v>
      </c>
      <c r="K1946" s="6">
        <v>80</v>
      </c>
      <c r="L1946" s="6" t="str">
        <f>VLOOKUP($G1946,Data!$A:$F,6,0)</f>
        <v>successful</v>
      </c>
      <c r="M1946" s="6"/>
      <c r="N1946" s="6"/>
      <c r="O1946" s="6"/>
    </row>
    <row r="1947" spans="1:15" x14ac:dyDescent="0.45">
      <c r="A1947" s="6" t="s">
        <v>8329</v>
      </c>
      <c r="B1947" s="6" t="s">
        <v>8224</v>
      </c>
      <c r="C1947" s="6" t="str">
        <f>VLOOKUP($B1947,'Supplimental Sources'!$I$7:$K$27,2,0)</f>
        <v>United States</v>
      </c>
      <c r="D1947" s="6" t="str">
        <f>VLOOKUP($B1947,'Supplimental Sources'!$I$7:$K$27,3,0)</f>
        <v>United States</v>
      </c>
      <c r="E1947" s="6" t="s">
        <v>8385</v>
      </c>
      <c r="F1947" s="6" t="s">
        <v>8371</v>
      </c>
      <c r="G1947" s="6">
        <v>1933</v>
      </c>
      <c r="H1947" s="29">
        <v>6000</v>
      </c>
      <c r="I1947" s="29">
        <v>10346</v>
      </c>
      <c r="J1947" s="28">
        <v>30</v>
      </c>
      <c r="K1947" s="6">
        <v>110</v>
      </c>
      <c r="L1947" s="6" t="str">
        <f>VLOOKUP($G1947,Data!$A:$F,6,0)</f>
        <v>successful</v>
      </c>
      <c r="M1947" s="6"/>
      <c r="N1947" s="6"/>
      <c r="O1947" s="6"/>
    </row>
    <row r="1948" spans="1:15" x14ac:dyDescent="0.45">
      <c r="A1948" s="6" t="s">
        <v>8329</v>
      </c>
      <c r="B1948" s="6" t="s">
        <v>8224</v>
      </c>
      <c r="C1948" s="6" t="str">
        <f>VLOOKUP($B1948,'Supplimental Sources'!$I$7:$K$27,2,0)</f>
        <v>United States</v>
      </c>
      <c r="D1948" s="6" t="str">
        <f>VLOOKUP($B1948,'Supplimental Sources'!$I$7:$K$27,3,0)</f>
        <v>United States</v>
      </c>
      <c r="E1948" s="6" t="s">
        <v>8382</v>
      </c>
      <c r="F1948" s="6" t="s">
        <v>8374</v>
      </c>
      <c r="G1948" s="6">
        <v>1934</v>
      </c>
      <c r="H1948" s="29">
        <v>5000</v>
      </c>
      <c r="I1948" s="29">
        <v>6181</v>
      </c>
      <c r="J1948" s="28">
        <v>36.341192129628325</v>
      </c>
      <c r="K1948" s="6">
        <v>77</v>
      </c>
      <c r="L1948" s="6" t="str">
        <f>VLOOKUP($G1948,Data!$A:$F,6,0)</f>
        <v>successful</v>
      </c>
      <c r="M1948" s="6"/>
      <c r="N1948" s="6"/>
      <c r="O1948" s="6"/>
    </row>
    <row r="1949" spans="1:15" x14ac:dyDescent="0.45">
      <c r="A1949" s="6" t="s">
        <v>8329</v>
      </c>
      <c r="B1949" s="6" t="s">
        <v>8224</v>
      </c>
      <c r="C1949" s="6" t="str">
        <f>VLOOKUP($B1949,'Supplimental Sources'!$I$7:$K$27,2,0)</f>
        <v>United States</v>
      </c>
      <c r="D1949" s="6" t="str">
        <f>VLOOKUP($B1949,'Supplimental Sources'!$I$7:$K$27,3,0)</f>
        <v>United States</v>
      </c>
      <c r="E1949" s="6" t="s">
        <v>8385</v>
      </c>
      <c r="F1949" s="6" t="s">
        <v>8369</v>
      </c>
      <c r="G1949" s="6">
        <v>1935</v>
      </c>
      <c r="H1949" s="29">
        <v>2500</v>
      </c>
      <c r="I1949" s="29">
        <v>2710</v>
      </c>
      <c r="J1949" s="28">
        <v>37.275104166670644</v>
      </c>
      <c r="K1949" s="6">
        <v>50</v>
      </c>
      <c r="L1949" s="6" t="str">
        <f>VLOOKUP($G1949,Data!$A:$F,6,0)</f>
        <v>successful</v>
      </c>
      <c r="M1949" s="6"/>
      <c r="N1949" s="6"/>
      <c r="O1949" s="6"/>
    </row>
    <row r="1950" spans="1:15" x14ac:dyDescent="0.45">
      <c r="A1950" s="6" t="s">
        <v>8329</v>
      </c>
      <c r="B1950" s="6" t="s">
        <v>8224</v>
      </c>
      <c r="C1950" s="6" t="str">
        <f>VLOOKUP($B1950,'Supplimental Sources'!$I$7:$K$27,2,0)</f>
        <v>United States</v>
      </c>
      <c r="D1950" s="6" t="str">
        <f>VLOOKUP($B1950,'Supplimental Sources'!$I$7:$K$27,3,0)</f>
        <v>United States</v>
      </c>
      <c r="E1950" s="6" t="s">
        <v>8382</v>
      </c>
      <c r="F1950" s="6" t="s">
        <v>8374</v>
      </c>
      <c r="G1950" s="6">
        <v>1936</v>
      </c>
      <c r="H1950" s="29">
        <v>7500</v>
      </c>
      <c r="I1950" s="29">
        <v>8739.01</v>
      </c>
      <c r="J1950" s="28">
        <v>30.359606481477385</v>
      </c>
      <c r="K1950" s="6">
        <v>145</v>
      </c>
      <c r="L1950" s="6" t="str">
        <f>VLOOKUP($G1950,Data!$A:$F,6,0)</f>
        <v>successful</v>
      </c>
      <c r="M1950" s="6"/>
      <c r="N1950" s="6"/>
      <c r="O1950" s="6"/>
    </row>
    <row r="1951" spans="1:15" x14ac:dyDescent="0.45">
      <c r="A1951" s="6" t="s">
        <v>8329</v>
      </c>
      <c r="B1951" s="6" t="s">
        <v>8224</v>
      </c>
      <c r="C1951" s="6" t="str">
        <f>VLOOKUP($B1951,'Supplimental Sources'!$I$7:$K$27,2,0)</f>
        <v>United States</v>
      </c>
      <c r="D1951" s="6" t="str">
        <f>VLOOKUP($B1951,'Supplimental Sources'!$I$7:$K$27,3,0)</f>
        <v>United States</v>
      </c>
      <c r="E1951" s="6" t="s">
        <v>8383</v>
      </c>
      <c r="F1951" s="6" t="s">
        <v>8369</v>
      </c>
      <c r="G1951" s="6">
        <v>1937</v>
      </c>
      <c r="H1951" s="29">
        <v>600</v>
      </c>
      <c r="I1951" s="29">
        <v>1123.47</v>
      </c>
      <c r="J1951" s="28">
        <v>16.046979166669189</v>
      </c>
      <c r="K1951" s="6">
        <v>29</v>
      </c>
      <c r="L1951" s="6" t="str">
        <f>VLOOKUP($G1951,Data!$A:$F,6,0)</f>
        <v>successful</v>
      </c>
      <c r="M1951" s="6"/>
      <c r="N1951" s="6"/>
      <c r="O1951" s="6"/>
    </row>
    <row r="1952" spans="1:15" x14ac:dyDescent="0.45">
      <c r="A1952" s="6" t="s">
        <v>8329</v>
      </c>
      <c r="B1952" s="6" t="s">
        <v>8224</v>
      </c>
      <c r="C1952" s="6" t="str">
        <f>VLOOKUP($B1952,'Supplimental Sources'!$I$7:$K$27,2,0)</f>
        <v>United States</v>
      </c>
      <c r="D1952" s="6" t="str">
        <f>VLOOKUP($B1952,'Supplimental Sources'!$I$7:$K$27,3,0)</f>
        <v>United States</v>
      </c>
      <c r="E1952" s="6" t="s">
        <v>8384</v>
      </c>
      <c r="F1952" s="6" t="s">
        <v>8380</v>
      </c>
      <c r="G1952" s="6">
        <v>1938</v>
      </c>
      <c r="H1952" s="29">
        <v>15000</v>
      </c>
      <c r="I1952" s="29">
        <v>17390</v>
      </c>
      <c r="J1952" s="28">
        <v>30.948715277780138</v>
      </c>
      <c r="K1952" s="6">
        <v>114</v>
      </c>
      <c r="L1952" s="6" t="str">
        <f>VLOOKUP($G1952,Data!$A:$F,6,0)</f>
        <v>successful</v>
      </c>
      <c r="M1952" s="6"/>
      <c r="N1952" s="6"/>
      <c r="O1952" s="6"/>
    </row>
    <row r="1953" spans="1:15" x14ac:dyDescent="0.45">
      <c r="A1953" s="6" t="s">
        <v>8329</v>
      </c>
      <c r="B1953" s="6" t="s">
        <v>8224</v>
      </c>
      <c r="C1953" s="6" t="str">
        <f>VLOOKUP($B1953,'Supplimental Sources'!$I$7:$K$27,2,0)</f>
        <v>United States</v>
      </c>
      <c r="D1953" s="6" t="str">
        <f>VLOOKUP($B1953,'Supplimental Sources'!$I$7:$K$27,3,0)</f>
        <v>United States</v>
      </c>
      <c r="E1953" s="6" t="s">
        <v>8384</v>
      </c>
      <c r="F1953" s="6" t="s">
        <v>8377</v>
      </c>
      <c r="G1953" s="6">
        <v>1939</v>
      </c>
      <c r="H1953" s="29">
        <v>10000</v>
      </c>
      <c r="I1953" s="29">
        <v>11070</v>
      </c>
      <c r="J1953" s="28">
        <v>29.958333333335759</v>
      </c>
      <c r="K1953" s="6">
        <v>96</v>
      </c>
      <c r="L1953" s="6" t="str">
        <f>VLOOKUP($G1953,Data!$A:$F,6,0)</f>
        <v>successful</v>
      </c>
      <c r="M1953" s="6"/>
      <c r="N1953" s="6"/>
      <c r="O1953" s="6"/>
    </row>
    <row r="1954" spans="1:15" x14ac:dyDescent="0.45">
      <c r="A1954" s="6" t="s">
        <v>8329</v>
      </c>
      <c r="B1954" s="6" t="s">
        <v>8224</v>
      </c>
      <c r="C1954" s="6" t="str">
        <f>VLOOKUP($B1954,'Supplimental Sources'!$I$7:$K$27,2,0)</f>
        <v>United States</v>
      </c>
      <c r="D1954" s="6" t="str">
        <f>VLOOKUP($B1954,'Supplimental Sources'!$I$7:$K$27,3,0)</f>
        <v>United States</v>
      </c>
      <c r="E1954" s="6" t="s">
        <v>8382</v>
      </c>
      <c r="F1954" s="6" t="s">
        <v>8369</v>
      </c>
      <c r="G1954" s="6">
        <v>1940</v>
      </c>
      <c r="H1954" s="29">
        <v>650</v>
      </c>
      <c r="I1954" s="29">
        <v>1111</v>
      </c>
      <c r="J1954" s="28">
        <v>38.658645833333139</v>
      </c>
      <c r="K1954" s="6">
        <v>31</v>
      </c>
      <c r="L1954" s="6" t="str">
        <f>VLOOKUP($G1954,Data!$A:$F,6,0)</f>
        <v>successful</v>
      </c>
      <c r="M1954" s="6"/>
      <c r="N1954" s="6"/>
      <c r="O1954" s="6"/>
    </row>
    <row r="1955" spans="1:15" x14ac:dyDescent="0.45">
      <c r="A1955" s="6" t="s">
        <v>8349</v>
      </c>
      <c r="B1955" s="6" t="s">
        <v>8224</v>
      </c>
      <c r="C1955" s="6" t="str">
        <f>VLOOKUP($B1955,'Supplimental Sources'!$I$7:$K$27,2,0)</f>
        <v>United States</v>
      </c>
      <c r="D1955" s="6" t="str">
        <f>VLOOKUP($B1955,'Supplimental Sources'!$I$7:$K$27,3,0)</f>
        <v>United States</v>
      </c>
      <c r="E1955" s="6" t="s">
        <v>8385</v>
      </c>
      <c r="F1955" s="6" t="s">
        <v>8379</v>
      </c>
      <c r="G1955" s="6">
        <v>1941</v>
      </c>
      <c r="H1955" s="29">
        <v>250000</v>
      </c>
      <c r="I1955" s="29">
        <v>315295.89</v>
      </c>
      <c r="J1955" s="28">
        <v>30</v>
      </c>
      <c r="K1955" s="6">
        <v>4883</v>
      </c>
      <c r="L1955" s="6" t="str">
        <f>VLOOKUP($G1955,Data!$A:$F,6,0)</f>
        <v>successful</v>
      </c>
      <c r="M1955" s="6"/>
      <c r="N1955" s="6"/>
      <c r="O1955" s="6"/>
    </row>
    <row r="1956" spans="1:15" x14ac:dyDescent="0.45">
      <c r="A1956" s="6" t="s">
        <v>8349</v>
      </c>
      <c r="B1956" s="6" t="s">
        <v>8224</v>
      </c>
      <c r="C1956" s="6" t="str">
        <f>VLOOKUP($B1956,'Supplimental Sources'!$I$7:$K$27,2,0)</f>
        <v>United States</v>
      </c>
      <c r="D1956" s="6" t="str">
        <f>VLOOKUP($B1956,'Supplimental Sources'!$I$7:$K$27,3,0)</f>
        <v>United States</v>
      </c>
      <c r="E1956" s="6" t="s">
        <v>8382</v>
      </c>
      <c r="F1956" s="6" t="s">
        <v>8379</v>
      </c>
      <c r="G1956" s="6">
        <v>1942</v>
      </c>
      <c r="H1956" s="29">
        <v>6000</v>
      </c>
      <c r="I1956" s="29">
        <v>8306.42</v>
      </c>
      <c r="J1956" s="28">
        <v>90</v>
      </c>
      <c r="K1956" s="6">
        <v>95</v>
      </c>
      <c r="L1956" s="6" t="str">
        <f>VLOOKUP($G1956,Data!$A:$F,6,0)</f>
        <v>successful</v>
      </c>
      <c r="M1956" s="6"/>
      <c r="N1956" s="6"/>
      <c r="O1956" s="6"/>
    </row>
    <row r="1957" spans="1:15" x14ac:dyDescent="0.45">
      <c r="A1957" s="6" t="s">
        <v>8349</v>
      </c>
      <c r="B1957" s="6" t="s">
        <v>8224</v>
      </c>
      <c r="C1957" s="6" t="str">
        <f>VLOOKUP($B1957,'Supplimental Sources'!$I$7:$K$27,2,0)</f>
        <v>United States</v>
      </c>
      <c r="D1957" s="6" t="str">
        <f>VLOOKUP($B1957,'Supplimental Sources'!$I$7:$K$27,3,0)</f>
        <v>United States</v>
      </c>
      <c r="E1957" s="6" t="s">
        <v>8387</v>
      </c>
      <c r="F1957" s="6" t="s">
        <v>8380</v>
      </c>
      <c r="G1957" s="6">
        <v>1943</v>
      </c>
      <c r="H1957" s="29">
        <v>10000</v>
      </c>
      <c r="I1957" s="29">
        <v>170525</v>
      </c>
      <c r="J1957" s="28">
        <v>45</v>
      </c>
      <c r="K1957" s="6">
        <v>2478</v>
      </c>
      <c r="L1957" s="6" t="str">
        <f>VLOOKUP($G1957,Data!$A:$F,6,0)</f>
        <v>successful</v>
      </c>
      <c r="M1957" s="6"/>
      <c r="N1957" s="6"/>
      <c r="O1957" s="6"/>
    </row>
    <row r="1958" spans="1:15" x14ac:dyDescent="0.45">
      <c r="A1958" s="6" t="s">
        <v>8349</v>
      </c>
      <c r="B1958" s="6" t="s">
        <v>8224</v>
      </c>
      <c r="C1958" s="6" t="str">
        <f>VLOOKUP($B1958,'Supplimental Sources'!$I$7:$K$27,2,0)</f>
        <v>United States</v>
      </c>
      <c r="D1958" s="6" t="str">
        <f>VLOOKUP($B1958,'Supplimental Sources'!$I$7:$K$27,3,0)</f>
        <v>United States</v>
      </c>
      <c r="E1958" s="6" t="s">
        <v>8385</v>
      </c>
      <c r="F1958" s="6" t="s">
        <v>8379</v>
      </c>
      <c r="G1958" s="6">
        <v>1944</v>
      </c>
      <c r="H1958" s="29">
        <v>40000</v>
      </c>
      <c r="I1958" s="29">
        <v>315222.2</v>
      </c>
      <c r="J1958" s="28">
        <v>30</v>
      </c>
      <c r="K1958" s="6">
        <v>1789</v>
      </c>
      <c r="L1958" s="6" t="str">
        <f>VLOOKUP($G1958,Data!$A:$F,6,0)</f>
        <v>successful</v>
      </c>
      <c r="M1958" s="6"/>
      <c r="N1958" s="6"/>
      <c r="O1958" s="6"/>
    </row>
    <row r="1959" spans="1:15" x14ac:dyDescent="0.45">
      <c r="A1959" s="6" t="s">
        <v>8349</v>
      </c>
      <c r="B1959" s="6" t="s">
        <v>8227</v>
      </c>
      <c r="C1959" s="6" t="str">
        <f>VLOOKUP($B1959,'Supplimental Sources'!$I$7:$K$27,2,0)</f>
        <v>Spain</v>
      </c>
      <c r="D1959" s="6" t="str">
        <f>VLOOKUP($B1959,'Supplimental Sources'!$I$7:$K$27,3,0)</f>
        <v>European Union</v>
      </c>
      <c r="E1959" s="6" t="s">
        <v>8386</v>
      </c>
      <c r="F1959" s="6" t="s">
        <v>8380</v>
      </c>
      <c r="G1959" s="6">
        <v>1945</v>
      </c>
      <c r="H1959" s="29">
        <v>100000</v>
      </c>
      <c r="I1959" s="29">
        <v>348018</v>
      </c>
      <c r="J1959" s="28">
        <v>40</v>
      </c>
      <c r="K1959" s="6">
        <v>680</v>
      </c>
      <c r="L1959" s="6" t="str">
        <f>VLOOKUP($G1959,Data!$A:$F,6,0)</f>
        <v>successful</v>
      </c>
      <c r="M1959" s="6"/>
      <c r="N1959" s="6"/>
      <c r="O1959" s="6"/>
    </row>
    <row r="1960" spans="1:15" x14ac:dyDescent="0.45">
      <c r="A1960" s="6" t="s">
        <v>8349</v>
      </c>
      <c r="B1960" s="6" t="s">
        <v>8224</v>
      </c>
      <c r="C1960" s="6" t="str">
        <f>VLOOKUP($B1960,'Supplimental Sources'!$I$7:$K$27,2,0)</f>
        <v>United States</v>
      </c>
      <c r="D1960" s="6" t="str">
        <f>VLOOKUP($B1960,'Supplimental Sources'!$I$7:$K$27,3,0)</f>
        <v>United States</v>
      </c>
      <c r="E1960" s="6" t="s">
        <v>8385</v>
      </c>
      <c r="F1960" s="6" t="s">
        <v>8377</v>
      </c>
      <c r="G1960" s="6">
        <v>1946</v>
      </c>
      <c r="H1960" s="29">
        <v>7500</v>
      </c>
      <c r="I1960" s="29">
        <v>11231</v>
      </c>
      <c r="J1960" s="28">
        <v>59.958333333328483</v>
      </c>
      <c r="K1960" s="6">
        <v>70</v>
      </c>
      <c r="L1960" s="6" t="str">
        <f>VLOOKUP($G1960,Data!$A:$F,6,0)</f>
        <v>successful</v>
      </c>
      <c r="M1960" s="6"/>
      <c r="N1960" s="6"/>
      <c r="O1960" s="6"/>
    </row>
    <row r="1961" spans="1:15" x14ac:dyDescent="0.45">
      <c r="A1961" s="6" t="s">
        <v>8349</v>
      </c>
      <c r="B1961" s="6" t="s">
        <v>8224</v>
      </c>
      <c r="C1961" s="6" t="str">
        <f>VLOOKUP($B1961,'Supplimental Sources'!$I$7:$K$27,2,0)</f>
        <v>United States</v>
      </c>
      <c r="D1961" s="6" t="str">
        <f>VLOOKUP($B1961,'Supplimental Sources'!$I$7:$K$27,3,0)</f>
        <v>United States</v>
      </c>
      <c r="E1961" s="6" t="s">
        <v>8368</v>
      </c>
      <c r="F1961" s="6" t="s">
        <v>8373</v>
      </c>
      <c r="G1961" s="6">
        <v>1947</v>
      </c>
      <c r="H1961" s="29">
        <v>800</v>
      </c>
      <c r="I1961" s="29">
        <v>805.07</v>
      </c>
      <c r="J1961" s="28">
        <v>37.331249999995634</v>
      </c>
      <c r="K1961" s="6">
        <v>23</v>
      </c>
      <c r="L1961" s="6" t="str">
        <f>VLOOKUP($G1961,Data!$A:$F,6,0)</f>
        <v>successful</v>
      </c>
      <c r="M1961" s="6"/>
      <c r="N1961" s="6"/>
      <c r="O1961" s="6"/>
    </row>
    <row r="1962" spans="1:15" x14ac:dyDescent="0.45">
      <c r="A1962" s="6" t="s">
        <v>8349</v>
      </c>
      <c r="B1962" s="6" t="s">
        <v>8224</v>
      </c>
      <c r="C1962" s="6" t="str">
        <f>VLOOKUP($B1962,'Supplimental Sources'!$I$7:$K$27,2,0)</f>
        <v>United States</v>
      </c>
      <c r="D1962" s="6" t="str">
        <f>VLOOKUP($B1962,'Supplimental Sources'!$I$7:$K$27,3,0)</f>
        <v>United States</v>
      </c>
      <c r="E1962" s="6" t="s">
        <v>8387</v>
      </c>
      <c r="F1962" s="6" t="s">
        <v>8379</v>
      </c>
      <c r="G1962" s="6">
        <v>1948</v>
      </c>
      <c r="H1962" s="29">
        <v>100000</v>
      </c>
      <c r="I1962" s="29">
        <v>800211</v>
      </c>
      <c r="J1962" s="28">
        <v>54.105451388888469</v>
      </c>
      <c r="K1962" s="6">
        <v>4245</v>
      </c>
      <c r="L1962" s="6" t="str">
        <f>VLOOKUP($G1962,Data!$A:$F,6,0)</f>
        <v>successful</v>
      </c>
      <c r="M1962" s="6"/>
      <c r="N1962" s="6"/>
      <c r="O1962" s="6"/>
    </row>
    <row r="1963" spans="1:15" x14ac:dyDescent="0.45">
      <c r="A1963" s="6" t="s">
        <v>8349</v>
      </c>
      <c r="B1963" s="6" t="s">
        <v>8225</v>
      </c>
      <c r="C1963" s="6" t="str">
        <f>VLOOKUP($B1963,'Supplimental Sources'!$I$7:$K$27,2,0)</f>
        <v>United Kingdom</v>
      </c>
      <c r="D1963" s="6" t="str">
        <f>VLOOKUP($B1963,'Supplimental Sources'!$I$7:$K$27,3,0)</f>
        <v>United Kingdom</v>
      </c>
      <c r="E1963" s="6" t="s">
        <v>8385</v>
      </c>
      <c r="F1963" s="6" t="s">
        <v>8380</v>
      </c>
      <c r="G1963" s="6">
        <v>1949</v>
      </c>
      <c r="H1963" s="29">
        <v>50000</v>
      </c>
      <c r="I1963" s="29">
        <v>53001.3</v>
      </c>
      <c r="J1963" s="28">
        <v>30</v>
      </c>
      <c r="K1963" s="6">
        <v>943</v>
      </c>
      <c r="L1963" s="6" t="str">
        <f>VLOOKUP($G1963,Data!$A:$F,6,0)</f>
        <v>successful</v>
      </c>
      <c r="M1963" s="6"/>
      <c r="N1963" s="6"/>
      <c r="O1963" s="6"/>
    </row>
    <row r="1964" spans="1:15" x14ac:dyDescent="0.45">
      <c r="A1964" s="6" t="s">
        <v>8349</v>
      </c>
      <c r="B1964" s="6" t="s">
        <v>8224</v>
      </c>
      <c r="C1964" s="6" t="str">
        <f>VLOOKUP($B1964,'Supplimental Sources'!$I$7:$K$27,2,0)</f>
        <v>United States</v>
      </c>
      <c r="D1964" s="6" t="str">
        <f>VLOOKUP($B1964,'Supplimental Sources'!$I$7:$K$27,3,0)</f>
        <v>United States</v>
      </c>
      <c r="E1964" s="6" t="s">
        <v>8382</v>
      </c>
      <c r="F1964" s="6" t="s">
        <v>8378</v>
      </c>
      <c r="G1964" s="6">
        <v>1950</v>
      </c>
      <c r="H1964" s="29">
        <v>48000</v>
      </c>
      <c r="I1964" s="29">
        <v>96248.960000000006</v>
      </c>
      <c r="J1964" s="28">
        <v>31</v>
      </c>
      <c r="K1964" s="6">
        <v>1876</v>
      </c>
      <c r="L1964" s="6" t="str">
        <f>VLOOKUP($G1964,Data!$A:$F,6,0)</f>
        <v>successful</v>
      </c>
      <c r="M1964" s="6"/>
      <c r="N1964" s="6"/>
      <c r="O1964" s="6"/>
    </row>
    <row r="1965" spans="1:15" x14ac:dyDescent="0.45">
      <c r="A1965" s="6" t="s">
        <v>8349</v>
      </c>
      <c r="B1965" s="6" t="s">
        <v>8224</v>
      </c>
      <c r="C1965" s="6" t="str">
        <f>VLOOKUP($B1965,'Supplimental Sources'!$I$7:$K$27,2,0)</f>
        <v>United States</v>
      </c>
      <c r="D1965" s="6" t="str">
        <f>VLOOKUP($B1965,'Supplimental Sources'!$I$7:$K$27,3,0)</f>
        <v>United States</v>
      </c>
      <c r="E1965" s="6" t="s">
        <v>8387</v>
      </c>
      <c r="F1965" s="6" t="s">
        <v>8373</v>
      </c>
      <c r="G1965" s="6">
        <v>1951</v>
      </c>
      <c r="H1965" s="29">
        <v>50000</v>
      </c>
      <c r="I1965" s="29">
        <v>106222</v>
      </c>
      <c r="J1965" s="28">
        <v>30.041666666664241</v>
      </c>
      <c r="K1965" s="6">
        <v>834</v>
      </c>
      <c r="L1965" s="6" t="str">
        <f>VLOOKUP($G1965,Data!$A:$F,6,0)</f>
        <v>successful</v>
      </c>
      <c r="M1965" s="6"/>
      <c r="N1965" s="6"/>
      <c r="O1965" s="6"/>
    </row>
    <row r="1966" spans="1:15" x14ac:dyDescent="0.45">
      <c r="A1966" s="6" t="s">
        <v>8349</v>
      </c>
      <c r="B1966" s="6" t="s">
        <v>8229</v>
      </c>
      <c r="C1966" s="6" t="str">
        <f>VLOOKUP($B1966,'Supplimental Sources'!$I$7:$K$27,2,0)</f>
        <v>Canada</v>
      </c>
      <c r="D1966" s="6" t="str">
        <f>VLOOKUP($B1966,'Supplimental Sources'!$I$7:$K$27,3,0)</f>
        <v>Canada</v>
      </c>
      <c r="E1966" s="6" t="s">
        <v>8384</v>
      </c>
      <c r="F1966" s="6" t="s">
        <v>8372</v>
      </c>
      <c r="G1966" s="6">
        <v>1952</v>
      </c>
      <c r="H1966" s="29">
        <v>35000</v>
      </c>
      <c r="I1966" s="29">
        <v>69465.33</v>
      </c>
      <c r="J1966" s="28">
        <v>37</v>
      </c>
      <c r="K1966" s="6">
        <v>682</v>
      </c>
      <c r="L1966" s="6" t="str">
        <f>VLOOKUP($G1966,Data!$A:$F,6,0)</f>
        <v>successful</v>
      </c>
      <c r="M1966" s="6"/>
      <c r="N1966" s="6"/>
      <c r="O1966" s="6"/>
    </row>
    <row r="1967" spans="1:15" x14ac:dyDescent="0.45">
      <c r="A1967" s="6" t="s">
        <v>8349</v>
      </c>
      <c r="B1967" s="6" t="s">
        <v>8224</v>
      </c>
      <c r="C1967" s="6" t="str">
        <f>VLOOKUP($B1967,'Supplimental Sources'!$I$7:$K$27,2,0)</f>
        <v>United States</v>
      </c>
      <c r="D1967" s="6" t="str">
        <f>VLOOKUP($B1967,'Supplimental Sources'!$I$7:$K$27,3,0)</f>
        <v>United States</v>
      </c>
      <c r="E1967" s="6" t="s">
        <v>8383</v>
      </c>
      <c r="F1967" s="6" t="s">
        <v>8377</v>
      </c>
      <c r="G1967" s="6">
        <v>1953</v>
      </c>
      <c r="H1967" s="29">
        <v>15000</v>
      </c>
      <c r="I1967" s="29">
        <v>33892</v>
      </c>
      <c r="J1967" s="28">
        <v>28.925173611110949</v>
      </c>
      <c r="K1967" s="6">
        <v>147</v>
      </c>
      <c r="L1967" s="6" t="str">
        <f>VLOOKUP($G1967,Data!$A:$F,6,0)</f>
        <v>successful</v>
      </c>
      <c r="M1967" s="6"/>
      <c r="N1967" s="6"/>
      <c r="O1967" s="6"/>
    </row>
    <row r="1968" spans="1:15" x14ac:dyDescent="0.45">
      <c r="A1968" s="6" t="s">
        <v>8349</v>
      </c>
      <c r="B1968" s="6" t="s">
        <v>8224</v>
      </c>
      <c r="C1968" s="6" t="str">
        <f>VLOOKUP($B1968,'Supplimental Sources'!$I$7:$K$27,2,0)</f>
        <v>United States</v>
      </c>
      <c r="D1968" s="6" t="str">
        <f>VLOOKUP($B1968,'Supplimental Sources'!$I$7:$K$27,3,0)</f>
        <v>United States</v>
      </c>
      <c r="E1968" s="6" t="s">
        <v>8387</v>
      </c>
      <c r="F1968" s="6" t="s">
        <v>8376</v>
      </c>
      <c r="G1968" s="6">
        <v>1954</v>
      </c>
      <c r="H1968" s="29">
        <v>50000</v>
      </c>
      <c r="I1968" s="29">
        <v>349474</v>
      </c>
      <c r="J1968" s="28">
        <v>46.627592592587462</v>
      </c>
      <c r="K1968" s="6">
        <v>415</v>
      </c>
      <c r="L1968" s="6" t="str">
        <f>VLOOKUP($G1968,Data!$A:$F,6,0)</f>
        <v>successful</v>
      </c>
      <c r="M1968" s="6"/>
      <c r="N1968" s="6"/>
      <c r="O1968" s="6"/>
    </row>
    <row r="1969" spans="1:15" x14ac:dyDescent="0.45">
      <c r="A1969" s="6" t="s">
        <v>8349</v>
      </c>
      <c r="B1969" s="6" t="s">
        <v>8224</v>
      </c>
      <c r="C1969" s="6" t="str">
        <f>VLOOKUP($B1969,'Supplimental Sources'!$I$7:$K$27,2,0)</f>
        <v>United States</v>
      </c>
      <c r="D1969" s="6" t="str">
        <f>VLOOKUP($B1969,'Supplimental Sources'!$I$7:$K$27,3,0)</f>
        <v>United States</v>
      </c>
      <c r="E1969" s="6" t="s">
        <v>8383</v>
      </c>
      <c r="F1969" s="6" t="s">
        <v>8379</v>
      </c>
      <c r="G1969" s="6">
        <v>1955</v>
      </c>
      <c r="H1969" s="29">
        <v>42000</v>
      </c>
      <c r="I1969" s="29">
        <v>167410.01999999999</v>
      </c>
      <c r="J1969" s="28">
        <v>32.51989583332761</v>
      </c>
      <c r="K1969" s="6">
        <v>290</v>
      </c>
      <c r="L1969" s="6" t="str">
        <f>VLOOKUP($G1969,Data!$A:$F,6,0)</f>
        <v>successful</v>
      </c>
      <c r="M1969" s="6"/>
      <c r="N1969" s="6"/>
      <c r="O1969" s="6"/>
    </row>
    <row r="1970" spans="1:15" x14ac:dyDescent="0.45">
      <c r="A1970" s="6" t="s">
        <v>8349</v>
      </c>
      <c r="B1970" s="6" t="s">
        <v>8224</v>
      </c>
      <c r="C1970" s="6" t="str">
        <f>VLOOKUP($B1970,'Supplimental Sources'!$I$7:$K$27,2,0)</f>
        <v>United States</v>
      </c>
      <c r="D1970" s="6" t="str">
        <f>VLOOKUP($B1970,'Supplimental Sources'!$I$7:$K$27,3,0)</f>
        <v>United States</v>
      </c>
      <c r="E1970" s="6" t="s">
        <v>8386</v>
      </c>
      <c r="F1970" s="6" t="s">
        <v>8378</v>
      </c>
      <c r="G1970" s="6">
        <v>1956</v>
      </c>
      <c r="H1970" s="29">
        <v>60000</v>
      </c>
      <c r="I1970" s="29">
        <v>176420</v>
      </c>
      <c r="J1970" s="28">
        <v>44.958333333328483</v>
      </c>
      <c r="K1970" s="6">
        <v>365</v>
      </c>
      <c r="L1970" s="6" t="str">
        <f>VLOOKUP($G1970,Data!$A:$F,6,0)</f>
        <v>successful</v>
      </c>
      <c r="M1970" s="6"/>
      <c r="N1970" s="6"/>
      <c r="O1970" s="6"/>
    </row>
    <row r="1971" spans="1:15" x14ac:dyDescent="0.45">
      <c r="A1971" s="6" t="s">
        <v>8349</v>
      </c>
      <c r="B1971" s="6" t="s">
        <v>8224</v>
      </c>
      <c r="C1971" s="6" t="str">
        <f>VLOOKUP($B1971,'Supplimental Sources'!$I$7:$K$27,2,0)</f>
        <v>United States</v>
      </c>
      <c r="D1971" s="6" t="str">
        <f>VLOOKUP($B1971,'Supplimental Sources'!$I$7:$K$27,3,0)</f>
        <v>United States</v>
      </c>
      <c r="E1971" s="6" t="s">
        <v>8383</v>
      </c>
      <c r="F1971" s="6" t="s">
        <v>8372</v>
      </c>
      <c r="G1971" s="6">
        <v>1957</v>
      </c>
      <c r="H1971" s="29">
        <v>30000</v>
      </c>
      <c r="I1971" s="29">
        <v>50251.41</v>
      </c>
      <c r="J1971" s="28">
        <v>30</v>
      </c>
      <c r="K1971" s="6">
        <v>660</v>
      </c>
      <c r="L1971" s="6" t="str">
        <f>VLOOKUP($G1971,Data!$A:$F,6,0)</f>
        <v>successful</v>
      </c>
      <c r="M1971" s="6"/>
      <c r="N1971" s="6"/>
      <c r="O1971" s="6"/>
    </row>
    <row r="1972" spans="1:15" x14ac:dyDescent="0.45">
      <c r="A1972" s="6" t="s">
        <v>8349</v>
      </c>
      <c r="B1972" s="6" t="s">
        <v>8224</v>
      </c>
      <c r="C1972" s="6" t="str">
        <f>VLOOKUP($B1972,'Supplimental Sources'!$I$7:$K$27,2,0)</f>
        <v>United States</v>
      </c>
      <c r="D1972" s="6" t="str">
        <f>VLOOKUP($B1972,'Supplimental Sources'!$I$7:$K$27,3,0)</f>
        <v>United States</v>
      </c>
      <c r="E1972" s="6" t="s">
        <v>8384</v>
      </c>
      <c r="F1972" s="6" t="s">
        <v>8377</v>
      </c>
      <c r="G1972" s="6">
        <v>1958</v>
      </c>
      <c r="H1972" s="29">
        <v>7000</v>
      </c>
      <c r="I1972" s="29">
        <v>100490.02</v>
      </c>
      <c r="J1972" s="28">
        <v>29.958333333335759</v>
      </c>
      <c r="K1972" s="6">
        <v>1356</v>
      </c>
      <c r="L1972" s="6" t="str">
        <f>VLOOKUP($G1972,Data!$A:$F,6,0)</f>
        <v>successful</v>
      </c>
      <c r="M1972" s="6"/>
      <c r="N1972" s="6"/>
      <c r="O1972" s="6"/>
    </row>
    <row r="1973" spans="1:15" x14ac:dyDescent="0.45">
      <c r="A1973" s="6" t="s">
        <v>8349</v>
      </c>
      <c r="B1973" s="6" t="s">
        <v>8224</v>
      </c>
      <c r="C1973" s="6" t="str">
        <f>VLOOKUP($B1973,'Supplimental Sources'!$I$7:$K$27,2,0)</f>
        <v>United States</v>
      </c>
      <c r="D1973" s="6" t="str">
        <f>VLOOKUP($B1973,'Supplimental Sources'!$I$7:$K$27,3,0)</f>
        <v>United States</v>
      </c>
      <c r="E1973" s="6" t="s">
        <v>8385</v>
      </c>
      <c r="F1973" s="6" t="s">
        <v>8371</v>
      </c>
      <c r="G1973" s="6">
        <v>1959</v>
      </c>
      <c r="H1973" s="29">
        <v>10000</v>
      </c>
      <c r="I1973" s="29">
        <v>15673.44</v>
      </c>
      <c r="J1973" s="28">
        <v>41.154398148151813</v>
      </c>
      <c r="K1973" s="6">
        <v>424</v>
      </c>
      <c r="L1973" s="6" t="str">
        <f>VLOOKUP($G1973,Data!$A:$F,6,0)</f>
        <v>successful</v>
      </c>
      <c r="M1973" s="6"/>
      <c r="N1973" s="6"/>
      <c r="O1973" s="6"/>
    </row>
    <row r="1974" spans="1:15" x14ac:dyDescent="0.45">
      <c r="A1974" s="6" t="s">
        <v>8349</v>
      </c>
      <c r="B1974" s="6" t="s">
        <v>8235</v>
      </c>
      <c r="C1974" s="6" t="str">
        <f>VLOOKUP($B1974,'Supplimental Sources'!$I$7:$K$27,2,0)</f>
        <v>Sweden</v>
      </c>
      <c r="D1974" s="6" t="str">
        <f>VLOOKUP($B1974,'Supplimental Sources'!$I$7:$K$27,3,0)</f>
        <v>European Union</v>
      </c>
      <c r="E1974" s="6" t="s">
        <v>8385</v>
      </c>
      <c r="F1974" s="6" t="s">
        <v>8374</v>
      </c>
      <c r="G1974" s="6">
        <v>1960</v>
      </c>
      <c r="H1974" s="29">
        <v>70000</v>
      </c>
      <c r="I1974" s="29">
        <v>82532</v>
      </c>
      <c r="J1974" s="28">
        <v>30</v>
      </c>
      <c r="K1974" s="6">
        <v>33</v>
      </c>
      <c r="L1974" s="6" t="str">
        <f>VLOOKUP($G1974,Data!$A:$F,6,0)</f>
        <v>successful</v>
      </c>
      <c r="M1974" s="6"/>
      <c r="N1974" s="6"/>
      <c r="O1974" s="6"/>
    </row>
    <row r="1975" spans="1:15" x14ac:dyDescent="0.45">
      <c r="A1975" s="6" t="s">
        <v>8349</v>
      </c>
      <c r="B1975" s="6" t="s">
        <v>8224</v>
      </c>
      <c r="C1975" s="6" t="str">
        <f>VLOOKUP($B1975,'Supplimental Sources'!$I$7:$K$27,2,0)</f>
        <v>United States</v>
      </c>
      <c r="D1975" s="6" t="str">
        <f>VLOOKUP($B1975,'Supplimental Sources'!$I$7:$K$27,3,0)</f>
        <v>United States</v>
      </c>
      <c r="E1975" s="6" t="s">
        <v>8383</v>
      </c>
      <c r="F1975" s="6" t="s">
        <v>8371</v>
      </c>
      <c r="G1975" s="6">
        <v>1961</v>
      </c>
      <c r="H1975" s="29">
        <v>10000</v>
      </c>
      <c r="I1975" s="29">
        <v>110538.12</v>
      </c>
      <c r="J1975" s="28">
        <v>39.971331018517958</v>
      </c>
      <c r="K1975" s="6">
        <v>1633</v>
      </c>
      <c r="L1975" s="6" t="str">
        <f>VLOOKUP($G1975,Data!$A:$F,6,0)</f>
        <v>successful</v>
      </c>
      <c r="M1975" s="6"/>
      <c r="N1975" s="6"/>
      <c r="O1975" s="6"/>
    </row>
    <row r="1976" spans="1:15" x14ac:dyDescent="0.45">
      <c r="A1976" s="6" t="s">
        <v>8349</v>
      </c>
      <c r="B1976" s="6" t="s">
        <v>8224</v>
      </c>
      <c r="C1976" s="6" t="str">
        <f>VLOOKUP($B1976,'Supplimental Sources'!$I$7:$K$27,2,0)</f>
        <v>United States</v>
      </c>
      <c r="D1976" s="6" t="str">
        <f>VLOOKUP($B1976,'Supplimental Sources'!$I$7:$K$27,3,0)</f>
        <v>United States</v>
      </c>
      <c r="E1976" s="6" t="s">
        <v>8385</v>
      </c>
      <c r="F1976" s="6" t="s">
        <v>8379</v>
      </c>
      <c r="G1976" s="6">
        <v>1962</v>
      </c>
      <c r="H1976" s="29">
        <v>10000</v>
      </c>
      <c r="I1976" s="29">
        <v>19292.5</v>
      </c>
      <c r="J1976" s="28">
        <v>30</v>
      </c>
      <c r="K1976" s="6">
        <v>306</v>
      </c>
      <c r="L1976" s="6" t="str">
        <f>VLOOKUP($G1976,Data!$A:$F,6,0)</f>
        <v>successful</v>
      </c>
      <c r="M1976" s="6"/>
      <c r="N1976" s="6"/>
      <c r="O1976" s="6"/>
    </row>
    <row r="1977" spans="1:15" x14ac:dyDescent="0.45">
      <c r="A1977" s="6" t="s">
        <v>8349</v>
      </c>
      <c r="B1977" s="6" t="s">
        <v>8225</v>
      </c>
      <c r="C1977" s="6" t="str">
        <f>VLOOKUP($B1977,'Supplimental Sources'!$I$7:$K$27,2,0)</f>
        <v>United Kingdom</v>
      </c>
      <c r="D1977" s="6" t="str">
        <f>VLOOKUP($B1977,'Supplimental Sources'!$I$7:$K$27,3,0)</f>
        <v>United Kingdom</v>
      </c>
      <c r="E1977" s="6" t="s">
        <v>8385</v>
      </c>
      <c r="F1977" s="6" t="s">
        <v>8371</v>
      </c>
      <c r="G1977" s="6">
        <v>1963</v>
      </c>
      <c r="H1977" s="29">
        <v>19000</v>
      </c>
      <c r="I1977" s="29">
        <v>24108</v>
      </c>
      <c r="J1977" s="28">
        <v>35</v>
      </c>
      <c r="K1977" s="6">
        <v>205</v>
      </c>
      <c r="L1977" s="6" t="str">
        <f>VLOOKUP($G1977,Data!$A:$F,6,0)</f>
        <v>successful</v>
      </c>
      <c r="M1977" s="6"/>
      <c r="N1977" s="6"/>
      <c r="O1977" s="6"/>
    </row>
    <row r="1978" spans="1:15" x14ac:dyDescent="0.45">
      <c r="A1978" s="6" t="s">
        <v>8349</v>
      </c>
      <c r="B1978" s="6" t="s">
        <v>8237</v>
      </c>
      <c r="C1978" s="6" t="str">
        <f>VLOOKUP($B1978,'Supplimental Sources'!$I$7:$K$27,2,0)</f>
        <v>Italy</v>
      </c>
      <c r="D1978" s="6" t="str">
        <f>VLOOKUP($B1978,'Supplimental Sources'!$I$7:$K$27,3,0)</f>
        <v>European Union</v>
      </c>
      <c r="E1978" s="6" t="s">
        <v>8387</v>
      </c>
      <c r="F1978" s="6" t="s">
        <v>8378</v>
      </c>
      <c r="G1978" s="6">
        <v>1964</v>
      </c>
      <c r="H1978" s="29">
        <v>89200</v>
      </c>
      <c r="I1978" s="29">
        <v>231543.12</v>
      </c>
      <c r="J1978" s="28">
        <v>30</v>
      </c>
      <c r="K1978" s="6">
        <v>1281</v>
      </c>
      <c r="L1978" s="6" t="str">
        <f>VLOOKUP($G1978,Data!$A:$F,6,0)</f>
        <v>successful</v>
      </c>
      <c r="M1978" s="6"/>
      <c r="N1978" s="6"/>
      <c r="O1978" s="6"/>
    </row>
    <row r="1979" spans="1:15" x14ac:dyDescent="0.45">
      <c r="A1979" s="6" t="s">
        <v>8349</v>
      </c>
      <c r="B1979" s="6" t="s">
        <v>8224</v>
      </c>
      <c r="C1979" s="6" t="str">
        <f>VLOOKUP($B1979,'Supplimental Sources'!$I$7:$K$27,2,0)</f>
        <v>United States</v>
      </c>
      <c r="D1979" s="6" t="str">
        <f>VLOOKUP($B1979,'Supplimental Sources'!$I$7:$K$27,3,0)</f>
        <v>United States</v>
      </c>
      <c r="E1979" s="6" t="s">
        <v>8382</v>
      </c>
      <c r="F1979" s="6" t="s">
        <v>8381</v>
      </c>
      <c r="G1979" s="6">
        <v>1965</v>
      </c>
      <c r="H1979" s="29">
        <v>5000</v>
      </c>
      <c r="I1979" s="29">
        <v>13114</v>
      </c>
      <c r="J1979" s="28">
        <v>21.952430555553292</v>
      </c>
      <c r="K1979" s="6">
        <v>103</v>
      </c>
      <c r="L1979" s="6" t="str">
        <f>VLOOKUP($G1979,Data!$A:$F,6,0)</f>
        <v>successful</v>
      </c>
      <c r="M1979" s="6"/>
      <c r="N1979" s="6"/>
      <c r="O1979" s="6"/>
    </row>
    <row r="1980" spans="1:15" x14ac:dyDescent="0.45">
      <c r="A1980" s="6" t="s">
        <v>8349</v>
      </c>
      <c r="B1980" s="6" t="s">
        <v>8224</v>
      </c>
      <c r="C1980" s="6" t="str">
        <f>VLOOKUP($B1980,'Supplimental Sources'!$I$7:$K$27,2,0)</f>
        <v>United States</v>
      </c>
      <c r="D1980" s="6" t="str">
        <f>VLOOKUP($B1980,'Supplimental Sources'!$I$7:$K$27,3,0)</f>
        <v>United States</v>
      </c>
      <c r="E1980" s="6" t="s">
        <v>8385</v>
      </c>
      <c r="F1980" s="6" t="s">
        <v>8370</v>
      </c>
      <c r="G1980" s="6">
        <v>1966</v>
      </c>
      <c r="H1980" s="29">
        <v>100000</v>
      </c>
      <c r="I1980" s="29">
        <v>206743.09</v>
      </c>
      <c r="J1980" s="28">
        <v>30</v>
      </c>
      <c r="K1980" s="6">
        <v>1513</v>
      </c>
      <c r="L1980" s="6" t="str">
        <f>VLOOKUP($G1980,Data!$A:$F,6,0)</f>
        <v>successful</v>
      </c>
      <c r="M1980" s="6"/>
      <c r="N1980" s="6"/>
      <c r="O1980" s="6"/>
    </row>
    <row r="1981" spans="1:15" x14ac:dyDescent="0.45">
      <c r="A1981" s="6" t="s">
        <v>8349</v>
      </c>
      <c r="B1981" s="6" t="s">
        <v>8224</v>
      </c>
      <c r="C1981" s="6" t="str">
        <f>VLOOKUP($B1981,'Supplimental Sources'!$I$7:$K$27,2,0)</f>
        <v>United States</v>
      </c>
      <c r="D1981" s="6" t="str">
        <f>VLOOKUP($B1981,'Supplimental Sources'!$I$7:$K$27,3,0)</f>
        <v>United States</v>
      </c>
      <c r="E1981" s="6" t="s">
        <v>8385</v>
      </c>
      <c r="F1981" s="6" t="s">
        <v>8379</v>
      </c>
      <c r="G1981" s="6">
        <v>1967</v>
      </c>
      <c r="H1981" s="29">
        <v>20000</v>
      </c>
      <c r="I1981" s="29">
        <v>74026</v>
      </c>
      <c r="J1981" s="28">
        <v>30</v>
      </c>
      <c r="K1981" s="6">
        <v>405</v>
      </c>
      <c r="L1981" s="6" t="str">
        <f>VLOOKUP($G1981,Data!$A:$F,6,0)</f>
        <v>successful</v>
      </c>
      <c r="M1981" s="6"/>
      <c r="N1981" s="6"/>
      <c r="O1981" s="6"/>
    </row>
    <row r="1982" spans="1:15" x14ac:dyDescent="0.45">
      <c r="A1982" s="6" t="s">
        <v>8349</v>
      </c>
      <c r="B1982" s="6" t="s">
        <v>8224</v>
      </c>
      <c r="C1982" s="6" t="str">
        <f>VLOOKUP($B1982,'Supplimental Sources'!$I$7:$K$27,2,0)</f>
        <v>United States</v>
      </c>
      <c r="D1982" s="6" t="str">
        <f>VLOOKUP($B1982,'Supplimental Sources'!$I$7:$K$27,3,0)</f>
        <v>United States</v>
      </c>
      <c r="E1982" s="6" t="s">
        <v>8387</v>
      </c>
      <c r="F1982" s="6" t="s">
        <v>8374</v>
      </c>
      <c r="G1982" s="6">
        <v>1968</v>
      </c>
      <c r="H1982" s="29">
        <v>50000</v>
      </c>
      <c r="I1982" s="29">
        <v>142483</v>
      </c>
      <c r="J1982" s="28">
        <v>31.041666666671517</v>
      </c>
      <c r="K1982" s="6">
        <v>510</v>
      </c>
      <c r="L1982" s="6" t="str">
        <f>VLOOKUP($G1982,Data!$A:$F,6,0)</f>
        <v>successful</v>
      </c>
      <c r="M1982" s="6"/>
      <c r="N1982" s="6"/>
      <c r="O1982" s="6"/>
    </row>
    <row r="1983" spans="1:15" x14ac:dyDescent="0.45">
      <c r="A1983" s="6" t="s">
        <v>8349</v>
      </c>
      <c r="B1983" s="6" t="s">
        <v>8225</v>
      </c>
      <c r="C1983" s="6" t="str">
        <f>VLOOKUP($B1983,'Supplimental Sources'!$I$7:$K$27,2,0)</f>
        <v>United Kingdom</v>
      </c>
      <c r="D1983" s="6" t="str">
        <f>VLOOKUP($B1983,'Supplimental Sources'!$I$7:$K$27,3,0)</f>
        <v>United Kingdom</v>
      </c>
      <c r="E1983" s="6" t="s">
        <v>8387</v>
      </c>
      <c r="F1983" s="6" t="s">
        <v>8370</v>
      </c>
      <c r="G1983" s="6">
        <v>1969</v>
      </c>
      <c r="H1983" s="29">
        <v>20000</v>
      </c>
      <c r="I1983" s="29">
        <v>115816</v>
      </c>
      <c r="J1983" s="28">
        <v>30</v>
      </c>
      <c r="K1983" s="6">
        <v>1887</v>
      </c>
      <c r="L1983" s="6" t="str">
        <f>VLOOKUP($G1983,Data!$A:$F,6,0)</f>
        <v>successful</v>
      </c>
      <c r="M1983" s="6"/>
      <c r="N1983" s="6"/>
      <c r="O1983" s="6"/>
    </row>
    <row r="1984" spans="1:15" x14ac:dyDescent="0.45">
      <c r="A1984" s="6" t="s">
        <v>8349</v>
      </c>
      <c r="B1984" s="6" t="s">
        <v>8224</v>
      </c>
      <c r="C1984" s="6" t="str">
        <f>VLOOKUP($B1984,'Supplimental Sources'!$I$7:$K$27,2,0)</f>
        <v>United States</v>
      </c>
      <c r="D1984" s="6" t="str">
        <f>VLOOKUP($B1984,'Supplimental Sources'!$I$7:$K$27,3,0)</f>
        <v>United States</v>
      </c>
      <c r="E1984" s="6" t="s">
        <v>8384</v>
      </c>
      <c r="F1984" s="6" t="s">
        <v>8377</v>
      </c>
      <c r="G1984" s="6">
        <v>1970</v>
      </c>
      <c r="H1984" s="29">
        <v>5000</v>
      </c>
      <c r="I1984" s="29">
        <v>56590</v>
      </c>
      <c r="J1984" s="28">
        <v>59.958333333328483</v>
      </c>
      <c r="K1984" s="6">
        <v>701</v>
      </c>
      <c r="L1984" s="6" t="str">
        <f>VLOOKUP($G1984,Data!$A:$F,6,0)</f>
        <v>successful</v>
      </c>
      <c r="M1984" s="6"/>
      <c r="N1984" s="6"/>
      <c r="O1984" s="6"/>
    </row>
    <row r="1985" spans="1:15" x14ac:dyDescent="0.45">
      <c r="A1985" s="6" t="s">
        <v>8349</v>
      </c>
      <c r="B1985" s="6" t="s">
        <v>8224</v>
      </c>
      <c r="C1985" s="6" t="str">
        <f>VLOOKUP($B1985,'Supplimental Sources'!$I$7:$K$27,2,0)</f>
        <v>United States</v>
      </c>
      <c r="D1985" s="6" t="str">
        <f>VLOOKUP($B1985,'Supplimental Sources'!$I$7:$K$27,3,0)</f>
        <v>United States</v>
      </c>
      <c r="E1985" s="6" t="s">
        <v>8384</v>
      </c>
      <c r="F1985" s="6" t="s">
        <v>8373</v>
      </c>
      <c r="G1985" s="6">
        <v>1971</v>
      </c>
      <c r="H1985" s="29">
        <v>400000</v>
      </c>
      <c r="I1985" s="29">
        <v>1052110.8700000001</v>
      </c>
      <c r="J1985" s="28">
        <v>31.66596064814803</v>
      </c>
      <c r="K1985" s="6">
        <v>3863</v>
      </c>
      <c r="L1985" s="6" t="str">
        <f>VLOOKUP($G1985,Data!$A:$F,6,0)</f>
        <v>successful</v>
      </c>
      <c r="M1985" s="6"/>
      <c r="N1985" s="6"/>
      <c r="O1985" s="6"/>
    </row>
    <row r="1986" spans="1:15" x14ac:dyDescent="0.45">
      <c r="A1986" s="6" t="s">
        <v>8349</v>
      </c>
      <c r="B1986" s="6" t="s">
        <v>8224</v>
      </c>
      <c r="C1986" s="6" t="str">
        <f>VLOOKUP($B1986,'Supplimental Sources'!$I$7:$K$27,2,0)</f>
        <v>United States</v>
      </c>
      <c r="D1986" s="6" t="str">
        <f>VLOOKUP($B1986,'Supplimental Sources'!$I$7:$K$27,3,0)</f>
        <v>United States</v>
      </c>
      <c r="E1986" s="6" t="s">
        <v>8383</v>
      </c>
      <c r="F1986" s="6" t="s">
        <v>8373</v>
      </c>
      <c r="G1986" s="6">
        <v>1972</v>
      </c>
      <c r="H1986" s="29">
        <v>2500</v>
      </c>
      <c r="I1986" s="29">
        <v>16862</v>
      </c>
      <c r="J1986" s="28">
        <v>30.041666666664241</v>
      </c>
      <c r="K1986" s="6">
        <v>238</v>
      </c>
      <c r="L1986" s="6" t="str">
        <f>VLOOKUP($G1986,Data!$A:$F,6,0)</f>
        <v>successful</v>
      </c>
      <c r="M1986" s="6"/>
      <c r="N1986" s="6"/>
      <c r="O1986" s="6"/>
    </row>
    <row r="1987" spans="1:15" x14ac:dyDescent="0.45">
      <c r="A1987" s="6" t="s">
        <v>8349</v>
      </c>
      <c r="B1987" s="6" t="s">
        <v>8224</v>
      </c>
      <c r="C1987" s="6" t="str">
        <f>VLOOKUP($B1987,'Supplimental Sources'!$I$7:$K$27,2,0)</f>
        <v>United States</v>
      </c>
      <c r="D1987" s="6" t="str">
        <f>VLOOKUP($B1987,'Supplimental Sources'!$I$7:$K$27,3,0)</f>
        <v>United States</v>
      </c>
      <c r="E1987" s="6" t="s">
        <v>8387</v>
      </c>
      <c r="F1987" s="6" t="s">
        <v>8380</v>
      </c>
      <c r="G1987" s="6">
        <v>1973</v>
      </c>
      <c r="H1987" s="29">
        <v>198000</v>
      </c>
      <c r="I1987" s="29">
        <v>508525.01</v>
      </c>
      <c r="J1987" s="28">
        <v>38.568703703713254</v>
      </c>
      <c r="K1987" s="6">
        <v>2051</v>
      </c>
      <c r="L1987" s="6" t="str">
        <f>VLOOKUP($G1987,Data!$A:$F,6,0)</f>
        <v>successful</v>
      </c>
      <c r="M1987" s="6"/>
      <c r="N1987" s="6"/>
      <c r="O1987" s="6"/>
    </row>
    <row r="1988" spans="1:15" x14ac:dyDescent="0.45">
      <c r="A1988" s="6" t="s">
        <v>8349</v>
      </c>
      <c r="B1988" s="6" t="s">
        <v>8225</v>
      </c>
      <c r="C1988" s="6" t="str">
        <f>VLOOKUP($B1988,'Supplimental Sources'!$I$7:$K$27,2,0)</f>
        <v>United Kingdom</v>
      </c>
      <c r="D1988" s="6" t="str">
        <f>VLOOKUP($B1988,'Supplimental Sources'!$I$7:$K$27,3,0)</f>
        <v>United Kingdom</v>
      </c>
      <c r="E1988" s="6" t="s">
        <v>8384</v>
      </c>
      <c r="F1988" s="6" t="s">
        <v>8380</v>
      </c>
      <c r="G1988" s="6">
        <v>1974</v>
      </c>
      <c r="H1988" s="29">
        <v>20000</v>
      </c>
      <c r="I1988" s="29">
        <v>75099.199999999997</v>
      </c>
      <c r="J1988" s="28">
        <v>60</v>
      </c>
      <c r="K1988" s="6">
        <v>402</v>
      </c>
      <c r="L1988" s="6" t="str">
        <f>VLOOKUP($G1988,Data!$A:$F,6,0)</f>
        <v>successful</v>
      </c>
      <c r="M1988" s="6"/>
      <c r="N1988" s="6"/>
      <c r="O1988" s="6"/>
    </row>
    <row r="1989" spans="1:15" x14ac:dyDescent="0.45">
      <c r="A1989" s="6" t="s">
        <v>8349</v>
      </c>
      <c r="B1989" s="6" t="s">
        <v>8224</v>
      </c>
      <c r="C1989" s="6" t="str">
        <f>VLOOKUP($B1989,'Supplimental Sources'!$I$7:$K$27,2,0)</f>
        <v>United States</v>
      </c>
      <c r="D1989" s="6" t="str">
        <f>VLOOKUP($B1989,'Supplimental Sources'!$I$7:$K$27,3,0)</f>
        <v>United States</v>
      </c>
      <c r="E1989" s="6" t="s">
        <v>8384</v>
      </c>
      <c r="F1989" s="6" t="s">
        <v>8377</v>
      </c>
      <c r="G1989" s="6">
        <v>1975</v>
      </c>
      <c r="H1989" s="29">
        <v>16000</v>
      </c>
      <c r="I1989" s="29">
        <v>33393.339999999997</v>
      </c>
      <c r="J1989" s="28">
        <v>30</v>
      </c>
      <c r="K1989" s="6">
        <v>253</v>
      </c>
      <c r="L1989" s="6" t="str">
        <f>VLOOKUP($G1989,Data!$A:$F,6,0)</f>
        <v>successful</v>
      </c>
      <c r="M1989" s="6"/>
      <c r="N1989" s="6"/>
      <c r="O1989" s="6"/>
    </row>
    <row r="1990" spans="1:15" x14ac:dyDescent="0.45">
      <c r="A1990" s="6" t="s">
        <v>8349</v>
      </c>
      <c r="B1990" s="6" t="s">
        <v>8225</v>
      </c>
      <c r="C1990" s="6" t="str">
        <f>VLOOKUP($B1990,'Supplimental Sources'!$I$7:$K$27,2,0)</f>
        <v>United Kingdom</v>
      </c>
      <c r="D1990" s="6" t="str">
        <f>VLOOKUP($B1990,'Supplimental Sources'!$I$7:$K$27,3,0)</f>
        <v>United Kingdom</v>
      </c>
      <c r="E1990" s="6" t="s">
        <v>8384</v>
      </c>
      <c r="F1990" s="6" t="s">
        <v>8380</v>
      </c>
      <c r="G1990" s="6">
        <v>1976</v>
      </c>
      <c r="H1990" s="29">
        <v>4000</v>
      </c>
      <c r="I1990" s="29">
        <v>13864</v>
      </c>
      <c r="J1990" s="28">
        <v>30</v>
      </c>
      <c r="K1990" s="6">
        <v>473</v>
      </c>
      <c r="L1990" s="6" t="str">
        <f>VLOOKUP($G1990,Data!$A:$F,6,0)</f>
        <v>successful</v>
      </c>
      <c r="M1990" s="6"/>
      <c r="N1990" s="6"/>
      <c r="O1990" s="6"/>
    </row>
    <row r="1991" spans="1:15" x14ac:dyDescent="0.45">
      <c r="A1991" s="6" t="s">
        <v>8349</v>
      </c>
      <c r="B1991" s="6" t="s">
        <v>8224</v>
      </c>
      <c r="C1991" s="6" t="str">
        <f>VLOOKUP($B1991,'Supplimental Sources'!$I$7:$K$27,2,0)</f>
        <v>United States</v>
      </c>
      <c r="D1991" s="6" t="str">
        <f>VLOOKUP($B1991,'Supplimental Sources'!$I$7:$K$27,3,0)</f>
        <v>United States</v>
      </c>
      <c r="E1991" s="6" t="s">
        <v>8386</v>
      </c>
      <c r="F1991" s="6" t="s">
        <v>8374</v>
      </c>
      <c r="G1991" s="6">
        <v>1977</v>
      </c>
      <c r="H1991" s="29">
        <v>50000</v>
      </c>
      <c r="I1991" s="29">
        <v>201165</v>
      </c>
      <c r="J1991" s="28">
        <v>46.115740740737238</v>
      </c>
      <c r="K1991" s="6">
        <v>821</v>
      </c>
      <c r="L1991" s="6" t="str">
        <f>VLOOKUP($G1991,Data!$A:$F,6,0)</f>
        <v>successful</v>
      </c>
      <c r="M1991" s="6"/>
      <c r="N1991" s="6"/>
      <c r="O1991" s="6"/>
    </row>
    <row r="1992" spans="1:15" x14ac:dyDescent="0.45">
      <c r="A1992" s="6" t="s">
        <v>8349</v>
      </c>
      <c r="B1992" s="6" t="s">
        <v>8224</v>
      </c>
      <c r="C1992" s="6" t="str">
        <f>VLOOKUP($B1992,'Supplimental Sources'!$I$7:$K$27,2,0)</f>
        <v>United States</v>
      </c>
      <c r="D1992" s="6" t="str">
        <f>VLOOKUP($B1992,'Supplimental Sources'!$I$7:$K$27,3,0)</f>
        <v>United States</v>
      </c>
      <c r="E1992" s="6" t="s">
        <v>8383</v>
      </c>
      <c r="F1992" s="6" t="s">
        <v>8369</v>
      </c>
      <c r="G1992" s="6">
        <v>1978</v>
      </c>
      <c r="H1992" s="29">
        <v>50000</v>
      </c>
      <c r="I1992" s="29">
        <v>513422.57</v>
      </c>
      <c r="J1992" s="28">
        <v>33.066064814811398</v>
      </c>
      <c r="K1992" s="6">
        <v>388</v>
      </c>
      <c r="L1992" s="6" t="str">
        <f>VLOOKUP($G1992,Data!$A:$F,6,0)</f>
        <v>successful</v>
      </c>
      <c r="M1992" s="6"/>
      <c r="N1992" s="6"/>
      <c r="O1992" s="6"/>
    </row>
    <row r="1993" spans="1:15" x14ac:dyDescent="0.45">
      <c r="A1993" s="6" t="s">
        <v>8349</v>
      </c>
      <c r="B1993" s="6" t="s">
        <v>8224</v>
      </c>
      <c r="C1993" s="6" t="str">
        <f>VLOOKUP($B1993,'Supplimental Sources'!$I$7:$K$27,2,0)</f>
        <v>United States</v>
      </c>
      <c r="D1993" s="6" t="str">
        <f>VLOOKUP($B1993,'Supplimental Sources'!$I$7:$K$27,3,0)</f>
        <v>United States</v>
      </c>
      <c r="E1993" s="6" t="s">
        <v>8386</v>
      </c>
      <c r="F1993" s="6" t="s">
        <v>8373</v>
      </c>
      <c r="G1993" s="6">
        <v>1979</v>
      </c>
      <c r="H1993" s="29">
        <v>200000</v>
      </c>
      <c r="I1993" s="29">
        <v>229802.31</v>
      </c>
      <c r="J1993" s="28">
        <v>36.74761574074364</v>
      </c>
      <c r="K1993" s="6">
        <v>813</v>
      </c>
      <c r="L1993" s="6" t="str">
        <f>VLOOKUP($G1993,Data!$A:$F,6,0)</f>
        <v>successful</v>
      </c>
      <c r="M1993" s="6"/>
      <c r="N1993" s="6"/>
      <c r="O1993" s="6"/>
    </row>
    <row r="1994" spans="1:15" x14ac:dyDescent="0.45">
      <c r="A1994" s="6" t="s">
        <v>8349</v>
      </c>
      <c r="B1994" s="6" t="s">
        <v>8236</v>
      </c>
      <c r="C1994" s="6" t="str">
        <f>VLOOKUP($B1994,'Supplimental Sources'!$I$7:$K$27,2,0)</f>
        <v>Germany</v>
      </c>
      <c r="D1994" s="6" t="str">
        <f>VLOOKUP($B1994,'Supplimental Sources'!$I$7:$K$27,3,0)</f>
        <v>European Union</v>
      </c>
      <c r="E1994" s="6" t="s">
        <v>8387</v>
      </c>
      <c r="F1994" s="6" t="s">
        <v>8377</v>
      </c>
      <c r="G1994" s="6">
        <v>1980</v>
      </c>
      <c r="H1994" s="29">
        <v>50000</v>
      </c>
      <c r="I1994" s="29">
        <v>177412.01</v>
      </c>
      <c r="J1994" s="28">
        <v>39.958333333335759</v>
      </c>
      <c r="K1994" s="6">
        <v>1945</v>
      </c>
      <c r="L1994" s="6" t="str">
        <f>VLOOKUP($G1994,Data!$A:$F,6,0)</f>
        <v>successful</v>
      </c>
      <c r="M1994" s="6"/>
      <c r="N1994" s="6"/>
      <c r="O1994" s="6"/>
    </row>
    <row r="1995" spans="1:15" x14ac:dyDescent="0.45">
      <c r="A1995" s="6" t="s">
        <v>8350</v>
      </c>
      <c r="B1995" s="6" t="s">
        <v>8229</v>
      </c>
      <c r="C1995" s="6" t="str">
        <f>VLOOKUP($B1995,'Supplimental Sources'!$I$7:$K$27,2,0)</f>
        <v>Canada</v>
      </c>
      <c r="D1995" s="6" t="str">
        <f>VLOOKUP($B1995,'Supplimental Sources'!$I$7:$K$27,3,0)</f>
        <v>Canada</v>
      </c>
      <c r="E1995" s="6" t="s">
        <v>8385</v>
      </c>
      <c r="F1995" s="6" t="s">
        <v>8380</v>
      </c>
      <c r="G1995" s="6">
        <v>1981</v>
      </c>
      <c r="H1995" s="29">
        <v>7500</v>
      </c>
      <c r="I1995" s="29">
        <v>381</v>
      </c>
      <c r="J1995" s="28">
        <v>30</v>
      </c>
      <c r="K1995" s="6">
        <v>12</v>
      </c>
      <c r="M1995" s="6" t="str">
        <f>VLOOKUP($G1995,Data!$A:$F,6,0)</f>
        <v>failed</v>
      </c>
      <c r="N1995" s="6"/>
      <c r="O1995" s="6"/>
    </row>
    <row r="1996" spans="1:15" x14ac:dyDescent="0.45">
      <c r="A1996" s="6" t="s">
        <v>8350</v>
      </c>
      <c r="B1996" s="6" t="s">
        <v>8231</v>
      </c>
      <c r="C1996" s="6" t="str">
        <f>VLOOKUP($B1996,'Supplimental Sources'!$I$7:$K$27,2,0)</f>
        <v>Hong Kong</v>
      </c>
      <c r="D1996" s="6" t="str">
        <f>VLOOKUP($B1996,'Supplimental Sources'!$I$7:$K$27,3,0)</f>
        <v>Hong Kong</v>
      </c>
      <c r="E1996" s="6" t="s">
        <v>8387</v>
      </c>
      <c r="F1996" s="6" t="s">
        <v>8374</v>
      </c>
      <c r="G1996" s="6">
        <v>1982</v>
      </c>
      <c r="H1996" s="29">
        <v>180000</v>
      </c>
      <c r="I1996" s="29">
        <v>0</v>
      </c>
      <c r="J1996" s="28">
        <v>30.041666666664241</v>
      </c>
      <c r="K1996" s="6">
        <v>0</v>
      </c>
      <c r="M1996" s="6" t="str">
        <f>VLOOKUP($G1996,Data!$A:$F,6,0)</f>
        <v>failed</v>
      </c>
      <c r="N1996" s="6"/>
      <c r="O1996" s="6"/>
    </row>
    <row r="1997" spans="1:15" x14ac:dyDescent="0.45">
      <c r="A1997" s="6" t="s">
        <v>8350</v>
      </c>
      <c r="B1997" s="6" t="s">
        <v>8224</v>
      </c>
      <c r="C1997" s="6" t="str">
        <f>VLOOKUP($B1997,'Supplimental Sources'!$I$7:$K$27,2,0)</f>
        <v>United States</v>
      </c>
      <c r="D1997" s="6" t="str">
        <f>VLOOKUP($B1997,'Supplimental Sources'!$I$7:$K$27,3,0)</f>
        <v>United States</v>
      </c>
      <c r="E1997" s="6" t="s">
        <v>8387</v>
      </c>
      <c r="F1997" s="6" t="s">
        <v>8371</v>
      </c>
      <c r="G1997" s="6">
        <v>1983</v>
      </c>
      <c r="H1997" s="29">
        <v>33000</v>
      </c>
      <c r="I1997" s="29">
        <v>1419</v>
      </c>
      <c r="J1997" s="28">
        <v>22.279884259260143</v>
      </c>
      <c r="K1997" s="6">
        <v>16</v>
      </c>
      <c r="M1997" s="6" t="str">
        <f>VLOOKUP($G1997,Data!$A:$F,6,0)</f>
        <v>failed</v>
      </c>
      <c r="N1997" s="6"/>
      <c r="O1997" s="6"/>
    </row>
    <row r="1998" spans="1:15" x14ac:dyDescent="0.45">
      <c r="A1998" s="6" t="s">
        <v>8350</v>
      </c>
      <c r="B1998" s="6" t="s">
        <v>8224</v>
      </c>
      <c r="C1998" s="6" t="str">
        <f>VLOOKUP($B1998,'Supplimental Sources'!$I$7:$K$27,2,0)</f>
        <v>United States</v>
      </c>
      <c r="D1998" s="6" t="str">
        <f>VLOOKUP($B1998,'Supplimental Sources'!$I$7:$K$27,3,0)</f>
        <v>United States</v>
      </c>
      <c r="E1998" s="6" t="s">
        <v>8385</v>
      </c>
      <c r="F1998" s="6" t="s">
        <v>8373</v>
      </c>
      <c r="G1998" s="6">
        <v>1984</v>
      </c>
      <c r="H1998" s="29">
        <v>15000</v>
      </c>
      <c r="I1998" s="29">
        <v>3172</v>
      </c>
      <c r="J1998" s="28">
        <v>60.041666666671517</v>
      </c>
      <c r="K1998" s="6">
        <v>7</v>
      </c>
      <c r="M1998" s="6" t="str">
        <f>VLOOKUP($G1998,Data!$A:$F,6,0)</f>
        <v>failed</v>
      </c>
      <c r="N1998" s="6"/>
      <c r="O1998" s="6"/>
    </row>
    <row r="1999" spans="1:15" x14ac:dyDescent="0.45">
      <c r="A1999" s="6" t="s">
        <v>8350</v>
      </c>
      <c r="B1999" s="6" t="s">
        <v>8225</v>
      </c>
      <c r="C1999" s="6" t="str">
        <f>VLOOKUP($B1999,'Supplimental Sources'!$I$7:$K$27,2,0)</f>
        <v>United Kingdom</v>
      </c>
      <c r="D1999" s="6" t="str">
        <f>VLOOKUP($B1999,'Supplimental Sources'!$I$7:$K$27,3,0)</f>
        <v>United Kingdom</v>
      </c>
      <c r="E1999" s="6" t="s">
        <v>8387</v>
      </c>
      <c r="F1999" s="6" t="s">
        <v>8370</v>
      </c>
      <c r="G1999" s="6">
        <v>1985</v>
      </c>
      <c r="H1999" s="29">
        <v>1600</v>
      </c>
      <c r="I1999" s="29">
        <v>51</v>
      </c>
      <c r="J1999" s="28">
        <v>29.259594907402061</v>
      </c>
      <c r="K1999" s="6">
        <v>4</v>
      </c>
      <c r="M1999" s="6" t="str">
        <f>VLOOKUP($G1999,Data!$A:$F,6,0)</f>
        <v>failed</v>
      </c>
      <c r="N1999" s="6"/>
      <c r="O1999" s="6"/>
    </row>
    <row r="2000" spans="1:15" x14ac:dyDescent="0.45">
      <c r="A2000" s="6" t="s">
        <v>8350</v>
      </c>
      <c r="B2000" s="6" t="s">
        <v>8225</v>
      </c>
      <c r="C2000" s="6" t="str">
        <f>VLOOKUP($B2000,'Supplimental Sources'!$I$7:$K$27,2,0)</f>
        <v>United Kingdom</v>
      </c>
      <c r="D2000" s="6" t="str">
        <f>VLOOKUP($B2000,'Supplimental Sources'!$I$7:$K$27,3,0)</f>
        <v>United Kingdom</v>
      </c>
      <c r="E2000" s="6" t="s">
        <v>8387</v>
      </c>
      <c r="F2000" s="6" t="s">
        <v>8377</v>
      </c>
      <c r="G2000" s="6">
        <v>1986</v>
      </c>
      <c r="H2000" s="29">
        <v>2000</v>
      </c>
      <c r="I2000" s="29">
        <v>1</v>
      </c>
      <c r="J2000" s="28">
        <v>29.958333333335759</v>
      </c>
      <c r="K2000" s="6">
        <v>1</v>
      </c>
      <c r="M2000" s="6" t="str">
        <f>VLOOKUP($G2000,Data!$A:$F,6,0)</f>
        <v>failed</v>
      </c>
      <c r="N2000" s="6"/>
      <c r="O2000" s="6"/>
    </row>
    <row r="2001" spans="1:15" x14ac:dyDescent="0.45">
      <c r="A2001" s="6" t="s">
        <v>8350</v>
      </c>
      <c r="B2001" s="6" t="s">
        <v>8225</v>
      </c>
      <c r="C2001" s="6" t="str">
        <f>VLOOKUP($B2001,'Supplimental Sources'!$I$7:$K$27,2,0)</f>
        <v>United Kingdom</v>
      </c>
      <c r="D2001" s="6" t="str">
        <f>VLOOKUP($B2001,'Supplimental Sources'!$I$7:$K$27,3,0)</f>
        <v>United Kingdom</v>
      </c>
      <c r="E2001" s="6" t="s">
        <v>8386</v>
      </c>
      <c r="F2001" s="6" t="s">
        <v>8376</v>
      </c>
      <c r="G2001" s="6">
        <v>1987</v>
      </c>
      <c r="H2001" s="29">
        <v>5500</v>
      </c>
      <c r="I2001" s="29">
        <v>2336</v>
      </c>
      <c r="J2001" s="28">
        <v>30</v>
      </c>
      <c r="K2001" s="6">
        <v>28</v>
      </c>
      <c r="M2001" s="6" t="str">
        <f>VLOOKUP($G2001,Data!$A:$F,6,0)</f>
        <v>failed</v>
      </c>
      <c r="N2001" s="6"/>
      <c r="O2001" s="6"/>
    </row>
    <row r="2002" spans="1:15" x14ac:dyDescent="0.45">
      <c r="A2002" s="6" t="s">
        <v>8350</v>
      </c>
      <c r="B2002" s="6" t="s">
        <v>8224</v>
      </c>
      <c r="C2002" s="6" t="str">
        <f>VLOOKUP($B2002,'Supplimental Sources'!$I$7:$K$27,2,0)</f>
        <v>United States</v>
      </c>
      <c r="D2002" s="6" t="str">
        <f>VLOOKUP($B2002,'Supplimental Sources'!$I$7:$K$27,3,0)</f>
        <v>United States</v>
      </c>
      <c r="E2002" s="6" t="s">
        <v>8386</v>
      </c>
      <c r="F2002" s="6" t="s">
        <v>8370</v>
      </c>
      <c r="G2002" s="6">
        <v>1988</v>
      </c>
      <c r="H2002" s="29">
        <v>6000</v>
      </c>
      <c r="I2002" s="29">
        <v>25</v>
      </c>
      <c r="J2002" s="28">
        <v>30</v>
      </c>
      <c r="K2002" s="6">
        <v>1</v>
      </c>
      <c r="M2002" s="6" t="str">
        <f>VLOOKUP($G2002,Data!$A:$F,6,0)</f>
        <v>failed</v>
      </c>
      <c r="N2002" s="6"/>
      <c r="O2002" s="6"/>
    </row>
    <row r="2003" spans="1:15" x14ac:dyDescent="0.45">
      <c r="A2003" s="6" t="s">
        <v>8350</v>
      </c>
      <c r="B2003" s="6" t="s">
        <v>8224</v>
      </c>
      <c r="C2003" s="6" t="str">
        <f>VLOOKUP($B2003,'Supplimental Sources'!$I$7:$K$27,2,0)</f>
        <v>United States</v>
      </c>
      <c r="D2003" s="6" t="str">
        <f>VLOOKUP($B2003,'Supplimental Sources'!$I$7:$K$27,3,0)</f>
        <v>United States</v>
      </c>
      <c r="E2003" s="6" t="s">
        <v>8387</v>
      </c>
      <c r="F2003" s="6" t="s">
        <v>8374</v>
      </c>
      <c r="G2003" s="6">
        <v>1989</v>
      </c>
      <c r="H2003" s="29">
        <v>5000</v>
      </c>
      <c r="I2003" s="29">
        <v>50</v>
      </c>
      <c r="J2003" s="28">
        <v>30</v>
      </c>
      <c r="K2003" s="6">
        <v>1</v>
      </c>
      <c r="M2003" s="6" t="str">
        <f>VLOOKUP($G2003,Data!$A:$F,6,0)</f>
        <v>failed</v>
      </c>
      <c r="N2003" s="6"/>
      <c r="O2003" s="6"/>
    </row>
    <row r="2004" spans="1:15" x14ac:dyDescent="0.45">
      <c r="A2004" s="6" t="s">
        <v>8350</v>
      </c>
      <c r="B2004" s="6" t="s">
        <v>8224</v>
      </c>
      <c r="C2004" s="6" t="str">
        <f>VLOOKUP($B2004,'Supplimental Sources'!$I$7:$K$27,2,0)</f>
        <v>United States</v>
      </c>
      <c r="D2004" s="6" t="str">
        <f>VLOOKUP($B2004,'Supplimental Sources'!$I$7:$K$27,3,0)</f>
        <v>United States</v>
      </c>
      <c r="E2004" s="6" t="s">
        <v>8387</v>
      </c>
      <c r="F2004" s="6" t="s">
        <v>8376</v>
      </c>
      <c r="G2004" s="6">
        <v>1990</v>
      </c>
      <c r="H2004" s="29">
        <v>3000</v>
      </c>
      <c r="I2004" s="29">
        <v>509</v>
      </c>
      <c r="J2004" s="28">
        <v>15</v>
      </c>
      <c r="K2004" s="6">
        <v>5</v>
      </c>
      <c r="M2004" s="6" t="str">
        <f>VLOOKUP($G2004,Data!$A:$F,6,0)</f>
        <v>failed</v>
      </c>
      <c r="N2004" s="6"/>
      <c r="O2004" s="6"/>
    </row>
    <row r="2005" spans="1:15" x14ac:dyDescent="0.45">
      <c r="A2005" s="6" t="s">
        <v>8350</v>
      </c>
      <c r="B2005" s="6" t="s">
        <v>8224</v>
      </c>
      <c r="C2005" s="6" t="str">
        <f>VLOOKUP($B2005,'Supplimental Sources'!$I$7:$K$27,2,0)</f>
        <v>United States</v>
      </c>
      <c r="D2005" s="6" t="str">
        <f>VLOOKUP($B2005,'Supplimental Sources'!$I$7:$K$27,3,0)</f>
        <v>United States</v>
      </c>
      <c r="E2005" s="6" t="s">
        <v>8386</v>
      </c>
      <c r="F2005" s="6" t="s">
        <v>8380</v>
      </c>
      <c r="G2005" s="6">
        <v>1991</v>
      </c>
      <c r="H2005" s="29">
        <v>2000</v>
      </c>
      <c r="I2005" s="29">
        <v>140</v>
      </c>
      <c r="J2005" s="28">
        <v>21</v>
      </c>
      <c r="K2005" s="6">
        <v>3</v>
      </c>
      <c r="M2005" s="6" t="str">
        <f>VLOOKUP($G2005,Data!$A:$F,6,0)</f>
        <v>failed</v>
      </c>
      <c r="N2005" s="6"/>
      <c r="O2005" s="6"/>
    </row>
    <row r="2006" spans="1:15" x14ac:dyDescent="0.45">
      <c r="A2006" s="6" t="s">
        <v>8350</v>
      </c>
      <c r="B2006" s="6" t="s">
        <v>8224</v>
      </c>
      <c r="C2006" s="6" t="str">
        <f>VLOOKUP($B2006,'Supplimental Sources'!$I$7:$K$27,2,0)</f>
        <v>United States</v>
      </c>
      <c r="D2006" s="6" t="str">
        <f>VLOOKUP($B2006,'Supplimental Sources'!$I$7:$K$27,3,0)</f>
        <v>United States</v>
      </c>
      <c r="E2006" s="6" t="s">
        <v>8386</v>
      </c>
      <c r="F2006" s="6" t="s">
        <v>8376</v>
      </c>
      <c r="G2006" s="6">
        <v>1992</v>
      </c>
      <c r="H2006" s="29">
        <v>1500</v>
      </c>
      <c r="I2006" s="29">
        <v>2</v>
      </c>
      <c r="J2006" s="28">
        <v>30</v>
      </c>
      <c r="K2006" s="6">
        <v>2</v>
      </c>
      <c r="M2006" s="6" t="str">
        <f>VLOOKUP($G2006,Data!$A:$F,6,0)</f>
        <v>failed</v>
      </c>
      <c r="N2006" s="6"/>
      <c r="O2006" s="6"/>
    </row>
    <row r="2007" spans="1:15" x14ac:dyDescent="0.45">
      <c r="A2007" s="6" t="s">
        <v>8350</v>
      </c>
      <c r="B2007" s="6" t="s">
        <v>8225</v>
      </c>
      <c r="C2007" s="6" t="str">
        <f>VLOOKUP($B2007,'Supplimental Sources'!$I$7:$K$27,2,0)</f>
        <v>United Kingdom</v>
      </c>
      <c r="D2007" s="6" t="str">
        <f>VLOOKUP($B2007,'Supplimental Sources'!$I$7:$K$27,3,0)</f>
        <v>United Kingdom</v>
      </c>
      <c r="E2007" s="6" t="s">
        <v>8386</v>
      </c>
      <c r="F2007" s="6" t="s">
        <v>8374</v>
      </c>
      <c r="G2007" s="6">
        <v>1993</v>
      </c>
      <c r="H2007" s="29">
        <v>2000</v>
      </c>
      <c r="I2007" s="29">
        <v>0</v>
      </c>
      <c r="J2007" s="28">
        <v>30</v>
      </c>
      <c r="K2007" s="6">
        <v>0</v>
      </c>
      <c r="M2007" s="6" t="str">
        <f>VLOOKUP($G2007,Data!$A:$F,6,0)</f>
        <v>failed</v>
      </c>
      <c r="N2007" s="6"/>
      <c r="O2007" s="6"/>
    </row>
    <row r="2008" spans="1:15" x14ac:dyDescent="0.45">
      <c r="A2008" s="6" t="s">
        <v>8350</v>
      </c>
      <c r="B2008" s="6" t="s">
        <v>8224</v>
      </c>
      <c r="C2008" s="6" t="str">
        <f>VLOOKUP($B2008,'Supplimental Sources'!$I$7:$K$27,2,0)</f>
        <v>United States</v>
      </c>
      <c r="D2008" s="6" t="str">
        <f>VLOOKUP($B2008,'Supplimental Sources'!$I$7:$K$27,3,0)</f>
        <v>United States</v>
      </c>
      <c r="E2008" s="6" t="s">
        <v>8387</v>
      </c>
      <c r="F2008" s="6" t="s">
        <v>8373</v>
      </c>
      <c r="G2008" s="6">
        <v>1994</v>
      </c>
      <c r="H2008" s="29">
        <v>3200</v>
      </c>
      <c r="I2008" s="29">
        <v>0</v>
      </c>
      <c r="J2008" s="28">
        <v>60.041666666671517</v>
      </c>
      <c r="K2008" s="6">
        <v>0</v>
      </c>
      <c r="M2008" s="6" t="str">
        <f>VLOOKUP($G2008,Data!$A:$F,6,0)</f>
        <v>failed</v>
      </c>
      <c r="N2008" s="6"/>
      <c r="O2008" s="6"/>
    </row>
    <row r="2009" spans="1:15" x14ac:dyDescent="0.45">
      <c r="A2009" s="6" t="s">
        <v>8350</v>
      </c>
      <c r="B2009" s="6" t="s">
        <v>8229</v>
      </c>
      <c r="C2009" s="6" t="str">
        <f>VLOOKUP($B2009,'Supplimental Sources'!$I$7:$K$27,2,0)</f>
        <v>Canada</v>
      </c>
      <c r="D2009" s="6" t="str">
        <f>VLOOKUP($B2009,'Supplimental Sources'!$I$7:$K$27,3,0)</f>
        <v>Canada</v>
      </c>
      <c r="E2009" s="6" t="s">
        <v>8386</v>
      </c>
      <c r="F2009" s="6" t="s">
        <v>8380</v>
      </c>
      <c r="G2009" s="6">
        <v>1995</v>
      </c>
      <c r="H2009" s="29">
        <v>1000</v>
      </c>
      <c r="I2009" s="29">
        <v>78</v>
      </c>
      <c r="J2009" s="28">
        <v>20</v>
      </c>
      <c r="K2009" s="6">
        <v>3</v>
      </c>
      <c r="M2009" s="6" t="str">
        <f>VLOOKUP($G2009,Data!$A:$F,6,0)</f>
        <v>failed</v>
      </c>
      <c r="N2009" s="6"/>
      <c r="O2009" s="6"/>
    </row>
    <row r="2010" spans="1:15" x14ac:dyDescent="0.45">
      <c r="A2010" s="6" t="s">
        <v>8350</v>
      </c>
      <c r="B2010" s="6" t="s">
        <v>8224</v>
      </c>
      <c r="C2010" s="6" t="str">
        <f>VLOOKUP($B2010,'Supplimental Sources'!$I$7:$K$27,2,0)</f>
        <v>United States</v>
      </c>
      <c r="D2010" s="6" t="str">
        <f>VLOOKUP($B2010,'Supplimental Sources'!$I$7:$K$27,3,0)</f>
        <v>United States</v>
      </c>
      <c r="E2010" s="6" t="s">
        <v>8385</v>
      </c>
      <c r="F2010" s="6" t="s">
        <v>8380</v>
      </c>
      <c r="G2010" s="6">
        <v>1996</v>
      </c>
      <c r="H2010" s="29">
        <v>133800</v>
      </c>
      <c r="I2010" s="29">
        <v>0</v>
      </c>
      <c r="J2010" s="28">
        <v>30</v>
      </c>
      <c r="K2010" s="6">
        <v>0</v>
      </c>
      <c r="M2010" s="6" t="str">
        <f>VLOOKUP($G2010,Data!$A:$F,6,0)</f>
        <v>failed</v>
      </c>
      <c r="N2010" s="6"/>
      <c r="O2010" s="6"/>
    </row>
    <row r="2011" spans="1:15" x14ac:dyDescent="0.45">
      <c r="A2011" s="6" t="s">
        <v>8350</v>
      </c>
      <c r="B2011" s="6" t="s">
        <v>8224</v>
      </c>
      <c r="C2011" s="6" t="str">
        <f>VLOOKUP($B2011,'Supplimental Sources'!$I$7:$K$27,2,0)</f>
        <v>United States</v>
      </c>
      <c r="D2011" s="6" t="str">
        <f>VLOOKUP($B2011,'Supplimental Sources'!$I$7:$K$27,3,0)</f>
        <v>United States</v>
      </c>
      <c r="E2011" s="6" t="s">
        <v>8385</v>
      </c>
      <c r="F2011" s="6" t="s">
        <v>8370</v>
      </c>
      <c r="G2011" s="6">
        <v>1997</v>
      </c>
      <c r="H2011" s="29">
        <v>6500</v>
      </c>
      <c r="I2011" s="29">
        <v>0</v>
      </c>
      <c r="J2011" s="28">
        <v>30</v>
      </c>
      <c r="K2011" s="6">
        <v>0</v>
      </c>
      <c r="M2011" s="6" t="str">
        <f>VLOOKUP($G2011,Data!$A:$F,6,0)</f>
        <v>failed</v>
      </c>
      <c r="N2011" s="6"/>
      <c r="O2011" s="6"/>
    </row>
    <row r="2012" spans="1:15" x14ac:dyDescent="0.45">
      <c r="A2012" s="6" t="s">
        <v>8350</v>
      </c>
      <c r="B2012" s="6" t="s">
        <v>8224</v>
      </c>
      <c r="C2012" s="6" t="str">
        <f>VLOOKUP($B2012,'Supplimental Sources'!$I$7:$K$27,2,0)</f>
        <v>United States</v>
      </c>
      <c r="D2012" s="6" t="str">
        <f>VLOOKUP($B2012,'Supplimental Sources'!$I$7:$K$27,3,0)</f>
        <v>United States</v>
      </c>
      <c r="E2012" s="6" t="s">
        <v>8385</v>
      </c>
      <c r="F2012" s="6" t="s">
        <v>8380</v>
      </c>
      <c r="G2012" s="6">
        <v>1998</v>
      </c>
      <c r="H2012" s="29">
        <v>2500</v>
      </c>
      <c r="I2012" s="29">
        <v>655</v>
      </c>
      <c r="J2012" s="28">
        <v>45</v>
      </c>
      <c r="K2012" s="6">
        <v>3</v>
      </c>
      <c r="M2012" s="6" t="str">
        <f>VLOOKUP($G2012,Data!$A:$F,6,0)</f>
        <v>failed</v>
      </c>
      <c r="N2012" s="6"/>
      <c r="O2012" s="6"/>
    </row>
    <row r="2013" spans="1:15" x14ac:dyDescent="0.45">
      <c r="A2013" s="6" t="s">
        <v>8350</v>
      </c>
      <c r="B2013" s="6" t="s">
        <v>8225</v>
      </c>
      <c r="C2013" s="6" t="str">
        <f>VLOOKUP($B2013,'Supplimental Sources'!$I$7:$K$27,2,0)</f>
        <v>United Kingdom</v>
      </c>
      <c r="D2013" s="6" t="str">
        <f>VLOOKUP($B2013,'Supplimental Sources'!$I$7:$K$27,3,0)</f>
        <v>United Kingdom</v>
      </c>
      <c r="E2013" s="6" t="s">
        <v>8385</v>
      </c>
      <c r="F2013" s="6" t="s">
        <v>8373</v>
      </c>
      <c r="G2013" s="6">
        <v>1999</v>
      </c>
      <c r="H2013" s="29">
        <v>31000</v>
      </c>
      <c r="I2013" s="29">
        <v>236</v>
      </c>
      <c r="J2013" s="28">
        <v>30.041666666664241</v>
      </c>
      <c r="K2013" s="6">
        <v>7</v>
      </c>
      <c r="M2013" s="6" t="str">
        <f>VLOOKUP($G2013,Data!$A:$F,6,0)</f>
        <v>failed</v>
      </c>
      <c r="N2013" s="6"/>
      <c r="O2013" s="6"/>
    </row>
    <row r="2014" spans="1:15" x14ac:dyDescent="0.45">
      <c r="A2014" s="6" t="s">
        <v>8350</v>
      </c>
      <c r="B2014" s="6" t="s">
        <v>8229</v>
      </c>
      <c r="C2014" s="6" t="str">
        <f>VLOOKUP($B2014,'Supplimental Sources'!$I$7:$K$27,2,0)</f>
        <v>Canada</v>
      </c>
      <c r="D2014" s="6" t="str">
        <f>VLOOKUP($B2014,'Supplimental Sources'!$I$7:$K$27,3,0)</f>
        <v>Canada</v>
      </c>
      <c r="E2014" s="6" t="s">
        <v>8386</v>
      </c>
      <c r="F2014" s="6" t="s">
        <v>8381</v>
      </c>
      <c r="G2014" s="6">
        <v>2000</v>
      </c>
      <c r="H2014" s="29">
        <v>5000</v>
      </c>
      <c r="I2014" s="29">
        <v>625</v>
      </c>
      <c r="J2014" s="28">
        <v>30</v>
      </c>
      <c r="K2014" s="6">
        <v>25</v>
      </c>
      <c r="M2014" s="6" t="str">
        <f>VLOOKUP($G2014,Data!$A:$F,6,0)</f>
        <v>failed</v>
      </c>
      <c r="N2014" s="6"/>
      <c r="O2014" s="6"/>
    </row>
    <row r="2015" spans="1:15" x14ac:dyDescent="0.45">
      <c r="A2015" s="6" t="s">
        <v>8349</v>
      </c>
      <c r="B2015" s="6" t="s">
        <v>8236</v>
      </c>
      <c r="C2015" s="6" t="str">
        <f>VLOOKUP($B2015,'Supplimental Sources'!$I$7:$K$27,2,0)</f>
        <v>Germany</v>
      </c>
      <c r="D2015" s="6" t="str">
        <f>VLOOKUP($B2015,'Supplimental Sources'!$I$7:$K$27,3,0)</f>
        <v>European Union</v>
      </c>
      <c r="E2015" s="6" t="s">
        <v>8386</v>
      </c>
      <c r="F2015" s="6" t="s">
        <v>8369</v>
      </c>
      <c r="G2015" s="6">
        <v>2001</v>
      </c>
      <c r="H2015" s="29">
        <v>55000</v>
      </c>
      <c r="I2015" s="29">
        <v>210171</v>
      </c>
      <c r="J2015" s="28">
        <v>31.623657407399151</v>
      </c>
      <c r="K2015" s="6">
        <v>1637</v>
      </c>
      <c r="L2015" s="6" t="str">
        <f>VLOOKUP($G2015,Data!$A:$F,6,0)</f>
        <v>successful</v>
      </c>
      <c r="M2015" s="6"/>
      <c r="N2015" s="6"/>
      <c r="O2015" s="6"/>
    </row>
    <row r="2016" spans="1:15" x14ac:dyDescent="0.45">
      <c r="A2016" s="6" t="s">
        <v>8349</v>
      </c>
      <c r="B2016" s="6" t="s">
        <v>8224</v>
      </c>
      <c r="C2016" s="6" t="str">
        <f>VLOOKUP($B2016,'Supplimental Sources'!$I$7:$K$27,2,0)</f>
        <v>United States</v>
      </c>
      <c r="D2016" s="6" t="str">
        <f>VLOOKUP($B2016,'Supplimental Sources'!$I$7:$K$27,3,0)</f>
        <v>United States</v>
      </c>
      <c r="E2016" s="6" t="s">
        <v>8387</v>
      </c>
      <c r="F2016" s="6" t="s">
        <v>8381</v>
      </c>
      <c r="G2016" s="6">
        <v>2002</v>
      </c>
      <c r="H2016" s="29">
        <v>50000</v>
      </c>
      <c r="I2016" s="29">
        <v>108397.11</v>
      </c>
      <c r="J2016" s="28">
        <v>30</v>
      </c>
      <c r="K2016" s="6">
        <v>1375</v>
      </c>
      <c r="L2016" s="6" t="str">
        <f>VLOOKUP($G2016,Data!$A:$F,6,0)</f>
        <v>successful</v>
      </c>
      <c r="M2016" s="6"/>
      <c r="N2016" s="6"/>
      <c r="O2016" s="6"/>
    </row>
    <row r="2017" spans="1:15" x14ac:dyDescent="0.45">
      <c r="A2017" s="6" t="s">
        <v>8349</v>
      </c>
      <c r="B2017" s="6" t="s">
        <v>8224</v>
      </c>
      <c r="C2017" s="6" t="str">
        <f>VLOOKUP($B2017,'Supplimental Sources'!$I$7:$K$27,2,0)</f>
        <v>United States</v>
      </c>
      <c r="D2017" s="6" t="str">
        <f>VLOOKUP($B2017,'Supplimental Sources'!$I$7:$K$27,3,0)</f>
        <v>United States</v>
      </c>
      <c r="E2017" s="6" t="s">
        <v>8375</v>
      </c>
      <c r="F2017" s="6" t="s">
        <v>8380</v>
      </c>
      <c r="G2017" s="6">
        <v>2003</v>
      </c>
      <c r="H2017" s="29">
        <v>500</v>
      </c>
      <c r="I2017" s="29">
        <v>1560</v>
      </c>
      <c r="J2017" s="28">
        <v>14.83273148148146</v>
      </c>
      <c r="K2017" s="6">
        <v>17</v>
      </c>
      <c r="L2017" s="6" t="str">
        <f>VLOOKUP($G2017,Data!$A:$F,6,0)</f>
        <v>successful</v>
      </c>
      <c r="M2017" s="6"/>
      <c r="N2017" s="6"/>
      <c r="O2017" s="6"/>
    </row>
    <row r="2018" spans="1:15" x14ac:dyDescent="0.45">
      <c r="A2018" s="6" t="s">
        <v>8349</v>
      </c>
      <c r="B2018" s="6" t="s">
        <v>8224</v>
      </c>
      <c r="C2018" s="6" t="str">
        <f>VLOOKUP($B2018,'Supplimental Sources'!$I$7:$K$27,2,0)</f>
        <v>United States</v>
      </c>
      <c r="D2018" s="6" t="str">
        <f>VLOOKUP($B2018,'Supplimental Sources'!$I$7:$K$27,3,0)</f>
        <v>United States</v>
      </c>
      <c r="E2018" s="6" t="s">
        <v>8385</v>
      </c>
      <c r="F2018" s="6" t="s">
        <v>8380</v>
      </c>
      <c r="G2018" s="6">
        <v>2004</v>
      </c>
      <c r="H2018" s="29">
        <v>50000</v>
      </c>
      <c r="I2018" s="29">
        <v>117210.24000000001</v>
      </c>
      <c r="J2018" s="28">
        <v>30</v>
      </c>
      <c r="K2018" s="6">
        <v>354</v>
      </c>
      <c r="L2018" s="6" t="str">
        <f>VLOOKUP($G2018,Data!$A:$F,6,0)</f>
        <v>successful</v>
      </c>
      <c r="M2018" s="6"/>
      <c r="N2018" s="6"/>
      <c r="O2018" s="6"/>
    </row>
    <row r="2019" spans="1:15" x14ac:dyDescent="0.45">
      <c r="A2019" s="6" t="s">
        <v>8349</v>
      </c>
      <c r="B2019" s="6" t="s">
        <v>8224</v>
      </c>
      <c r="C2019" s="6" t="str">
        <f>VLOOKUP($B2019,'Supplimental Sources'!$I$7:$K$27,2,0)</f>
        <v>United States</v>
      </c>
      <c r="D2019" s="6" t="str">
        <f>VLOOKUP($B2019,'Supplimental Sources'!$I$7:$K$27,3,0)</f>
        <v>United States</v>
      </c>
      <c r="E2019" s="6" t="s">
        <v>8384</v>
      </c>
      <c r="F2019" s="6" t="s">
        <v>8372</v>
      </c>
      <c r="G2019" s="6">
        <v>2005</v>
      </c>
      <c r="H2019" s="29">
        <v>30000</v>
      </c>
      <c r="I2019" s="29">
        <v>37104.03</v>
      </c>
      <c r="J2019" s="28">
        <v>27.353263888893707</v>
      </c>
      <c r="K2019" s="6">
        <v>191</v>
      </c>
      <c r="L2019" s="6" t="str">
        <f>VLOOKUP($G2019,Data!$A:$F,6,0)</f>
        <v>successful</v>
      </c>
      <c r="M2019" s="6"/>
      <c r="N2019" s="6"/>
      <c r="O2019" s="6"/>
    </row>
    <row r="2020" spans="1:15" x14ac:dyDescent="0.45">
      <c r="A2020" s="6" t="s">
        <v>8349</v>
      </c>
      <c r="B2020" s="6" t="s">
        <v>8224</v>
      </c>
      <c r="C2020" s="6" t="str">
        <f>VLOOKUP($B2020,'Supplimental Sources'!$I$7:$K$27,2,0)</f>
        <v>United States</v>
      </c>
      <c r="D2020" s="6" t="str">
        <f>VLOOKUP($B2020,'Supplimental Sources'!$I$7:$K$27,3,0)</f>
        <v>United States</v>
      </c>
      <c r="E2020" s="6" t="s">
        <v>8385</v>
      </c>
      <c r="F2020" s="6" t="s">
        <v>8373</v>
      </c>
      <c r="G2020" s="6">
        <v>2006</v>
      </c>
      <c r="H2020" s="29">
        <v>50000</v>
      </c>
      <c r="I2020" s="29">
        <v>123920</v>
      </c>
      <c r="J2020" s="28">
        <v>35.041666666671517</v>
      </c>
      <c r="K2020" s="6">
        <v>303</v>
      </c>
      <c r="L2020" s="6" t="str">
        <f>VLOOKUP($G2020,Data!$A:$F,6,0)</f>
        <v>successful</v>
      </c>
      <c r="M2020" s="6"/>
      <c r="N2020" s="6"/>
      <c r="O2020" s="6"/>
    </row>
    <row r="2021" spans="1:15" x14ac:dyDescent="0.45">
      <c r="A2021" s="6" t="s">
        <v>8349</v>
      </c>
      <c r="B2021" s="6" t="s">
        <v>8224</v>
      </c>
      <c r="C2021" s="6" t="str">
        <f>VLOOKUP($B2021,'Supplimental Sources'!$I$7:$K$27,2,0)</f>
        <v>United States</v>
      </c>
      <c r="D2021" s="6" t="str">
        <f>VLOOKUP($B2021,'Supplimental Sources'!$I$7:$K$27,3,0)</f>
        <v>United States</v>
      </c>
      <c r="E2021" s="6" t="s">
        <v>8375</v>
      </c>
      <c r="F2021" s="6" t="s">
        <v>8380</v>
      </c>
      <c r="G2021" s="6">
        <v>2007</v>
      </c>
      <c r="H2021" s="29">
        <v>10000</v>
      </c>
      <c r="I2021" s="29">
        <v>11570.92</v>
      </c>
      <c r="J2021" s="28">
        <v>66.328865740739275</v>
      </c>
      <c r="K2021" s="6">
        <v>137</v>
      </c>
      <c r="L2021" s="6" t="str">
        <f>VLOOKUP($G2021,Data!$A:$F,6,0)</f>
        <v>successful</v>
      </c>
      <c r="M2021" s="6"/>
      <c r="N2021" s="6"/>
      <c r="O2021" s="6"/>
    </row>
    <row r="2022" spans="1:15" x14ac:dyDescent="0.45">
      <c r="A2022" s="6" t="s">
        <v>8349</v>
      </c>
      <c r="B2022" s="6" t="s">
        <v>8224</v>
      </c>
      <c r="C2022" s="6" t="str">
        <f>VLOOKUP($B2022,'Supplimental Sources'!$I$7:$K$27,2,0)</f>
        <v>United States</v>
      </c>
      <c r="D2022" s="6" t="str">
        <f>VLOOKUP($B2022,'Supplimental Sources'!$I$7:$K$27,3,0)</f>
        <v>United States</v>
      </c>
      <c r="E2022" s="6" t="s">
        <v>8382</v>
      </c>
      <c r="F2022" s="6" t="s">
        <v>8371</v>
      </c>
      <c r="G2022" s="6">
        <v>2008</v>
      </c>
      <c r="H2022" s="29">
        <v>1570.79</v>
      </c>
      <c r="I2022" s="29">
        <v>1839</v>
      </c>
      <c r="J2022" s="28">
        <v>44</v>
      </c>
      <c r="K2022" s="6">
        <v>41</v>
      </c>
      <c r="L2022" s="6" t="str">
        <f>VLOOKUP($G2022,Data!$A:$F,6,0)</f>
        <v>successful</v>
      </c>
      <c r="M2022" s="6"/>
      <c r="N2022" s="6"/>
      <c r="O2022" s="6"/>
    </row>
    <row r="2023" spans="1:15" x14ac:dyDescent="0.45">
      <c r="A2023" s="6" t="s">
        <v>8349</v>
      </c>
      <c r="B2023" s="6" t="s">
        <v>8236</v>
      </c>
      <c r="C2023" s="6" t="str">
        <f>VLOOKUP($B2023,'Supplimental Sources'!$I$7:$K$27,2,0)</f>
        <v>Germany</v>
      </c>
      <c r="D2023" s="6" t="str">
        <f>VLOOKUP($B2023,'Supplimental Sources'!$I$7:$K$27,3,0)</f>
        <v>European Union</v>
      </c>
      <c r="E2023" s="6" t="s">
        <v>8387</v>
      </c>
      <c r="F2023" s="6" t="s">
        <v>8373</v>
      </c>
      <c r="G2023" s="6">
        <v>2009</v>
      </c>
      <c r="H2023" s="29">
        <v>50000</v>
      </c>
      <c r="I2023" s="29">
        <v>152579</v>
      </c>
      <c r="J2023" s="28">
        <v>36.041666666671517</v>
      </c>
      <c r="K2023" s="6">
        <v>398</v>
      </c>
      <c r="L2023" s="6" t="str">
        <f>VLOOKUP($G2023,Data!$A:$F,6,0)</f>
        <v>successful</v>
      </c>
      <c r="M2023" s="6"/>
      <c r="N2023" s="6"/>
      <c r="O2023" s="6"/>
    </row>
    <row r="2024" spans="1:15" x14ac:dyDescent="0.45">
      <c r="A2024" s="6" t="s">
        <v>8349</v>
      </c>
      <c r="B2024" s="6" t="s">
        <v>8224</v>
      </c>
      <c r="C2024" s="6" t="str">
        <f>VLOOKUP($B2024,'Supplimental Sources'!$I$7:$K$27,2,0)</f>
        <v>United States</v>
      </c>
      <c r="D2024" s="6" t="str">
        <f>VLOOKUP($B2024,'Supplimental Sources'!$I$7:$K$27,3,0)</f>
        <v>United States</v>
      </c>
      <c r="E2024" s="6" t="s">
        <v>8387</v>
      </c>
      <c r="F2024" s="6" t="s">
        <v>8370</v>
      </c>
      <c r="G2024" s="6">
        <v>2010</v>
      </c>
      <c r="H2024" s="29">
        <v>30000</v>
      </c>
      <c r="I2024" s="29">
        <v>96015.9</v>
      </c>
      <c r="J2024" s="28">
        <v>30</v>
      </c>
      <c r="K2024" s="6">
        <v>1737</v>
      </c>
      <c r="L2024" s="6" t="str">
        <f>VLOOKUP($G2024,Data!$A:$F,6,0)</f>
        <v>successful</v>
      </c>
      <c r="M2024" s="6"/>
      <c r="N2024" s="6"/>
      <c r="O2024" s="6"/>
    </row>
    <row r="2025" spans="1:15" x14ac:dyDescent="0.45">
      <c r="A2025" s="6" t="s">
        <v>8349</v>
      </c>
      <c r="B2025" s="6" t="s">
        <v>8239</v>
      </c>
      <c r="C2025" s="6" t="str">
        <f>VLOOKUP($B2025,'Supplimental Sources'!$I$7:$K$27,2,0)</f>
        <v>Austria</v>
      </c>
      <c r="D2025" s="6" t="str">
        <f>VLOOKUP($B2025,'Supplimental Sources'!$I$7:$K$27,3,0)</f>
        <v>European Union</v>
      </c>
      <c r="E2025" s="6" t="s">
        <v>8386</v>
      </c>
      <c r="F2025" s="6" t="s">
        <v>8381</v>
      </c>
      <c r="G2025" s="6">
        <v>2011</v>
      </c>
      <c r="H2025" s="29">
        <v>50000</v>
      </c>
      <c r="I2025" s="29">
        <v>409782</v>
      </c>
      <c r="J2025" s="28">
        <v>33.599849537029513</v>
      </c>
      <c r="K2025" s="6">
        <v>971</v>
      </c>
      <c r="L2025" s="6" t="str">
        <f>VLOOKUP($G2025,Data!$A:$F,6,0)</f>
        <v>successful</v>
      </c>
      <c r="M2025" s="6"/>
      <c r="N2025" s="6"/>
      <c r="O2025" s="6"/>
    </row>
    <row r="2026" spans="1:15" x14ac:dyDescent="0.45">
      <c r="A2026" s="6" t="s">
        <v>8349</v>
      </c>
      <c r="B2026" s="6" t="s">
        <v>8224</v>
      </c>
      <c r="C2026" s="6" t="str">
        <f>VLOOKUP($B2026,'Supplimental Sources'!$I$7:$K$27,2,0)</f>
        <v>United States</v>
      </c>
      <c r="D2026" s="6" t="str">
        <f>VLOOKUP($B2026,'Supplimental Sources'!$I$7:$K$27,3,0)</f>
        <v>United States</v>
      </c>
      <c r="E2026" s="6" t="s">
        <v>8386</v>
      </c>
      <c r="F2026" s="6" t="s">
        <v>8376</v>
      </c>
      <c r="G2026" s="6">
        <v>2012</v>
      </c>
      <c r="H2026" s="29">
        <v>5000</v>
      </c>
      <c r="I2026" s="29">
        <v>11745</v>
      </c>
      <c r="J2026" s="28">
        <v>30</v>
      </c>
      <c r="K2026" s="6">
        <v>183</v>
      </c>
      <c r="L2026" s="6" t="str">
        <f>VLOOKUP($G2026,Data!$A:$F,6,0)</f>
        <v>successful</v>
      </c>
      <c r="M2026" s="6"/>
      <c r="N2026" s="6"/>
      <c r="O2026" s="6"/>
    </row>
    <row r="2027" spans="1:15" x14ac:dyDescent="0.45">
      <c r="A2027" s="6" t="s">
        <v>8349</v>
      </c>
      <c r="B2027" s="6" t="s">
        <v>8224</v>
      </c>
      <c r="C2027" s="6" t="str">
        <f>VLOOKUP($B2027,'Supplimental Sources'!$I$7:$K$27,2,0)</f>
        <v>United States</v>
      </c>
      <c r="D2027" s="6" t="str">
        <f>VLOOKUP($B2027,'Supplimental Sources'!$I$7:$K$27,3,0)</f>
        <v>United States</v>
      </c>
      <c r="E2027" s="6" t="s">
        <v>8387</v>
      </c>
      <c r="F2027" s="6" t="s">
        <v>8369</v>
      </c>
      <c r="G2027" s="6">
        <v>2013</v>
      </c>
      <c r="H2027" s="29">
        <v>160000</v>
      </c>
      <c r="I2027" s="29">
        <v>791862</v>
      </c>
      <c r="J2027" s="28">
        <v>60</v>
      </c>
      <c r="K2027" s="6">
        <v>4562</v>
      </c>
      <c r="L2027" s="6" t="str">
        <f>VLOOKUP($G2027,Data!$A:$F,6,0)</f>
        <v>successful</v>
      </c>
      <c r="M2027" s="6"/>
      <c r="N2027" s="6"/>
      <c r="O2027" s="6"/>
    </row>
    <row r="2028" spans="1:15" x14ac:dyDescent="0.45">
      <c r="A2028" s="6" t="s">
        <v>8349</v>
      </c>
      <c r="B2028" s="6" t="s">
        <v>8224</v>
      </c>
      <c r="C2028" s="6" t="str">
        <f>VLOOKUP($B2028,'Supplimental Sources'!$I$7:$K$27,2,0)</f>
        <v>United States</v>
      </c>
      <c r="D2028" s="6" t="str">
        <f>VLOOKUP($B2028,'Supplimental Sources'!$I$7:$K$27,3,0)</f>
        <v>United States</v>
      </c>
      <c r="E2028" s="6" t="s">
        <v>8384</v>
      </c>
      <c r="F2028" s="6" t="s">
        <v>8377</v>
      </c>
      <c r="G2028" s="6">
        <v>2014</v>
      </c>
      <c r="H2028" s="29">
        <v>30000</v>
      </c>
      <c r="I2028" s="29">
        <v>2344134.67</v>
      </c>
      <c r="J2028" s="28">
        <v>33.958333333335759</v>
      </c>
      <c r="K2028" s="6">
        <v>26457</v>
      </c>
      <c r="L2028" s="6" t="str">
        <f>VLOOKUP($G2028,Data!$A:$F,6,0)</f>
        <v>successful</v>
      </c>
      <c r="M2028" s="6"/>
      <c r="N2028" s="6"/>
      <c r="O2028" s="6"/>
    </row>
    <row r="2029" spans="1:15" x14ac:dyDescent="0.45">
      <c r="A2029" s="6" t="s">
        <v>8349</v>
      </c>
      <c r="B2029" s="6" t="s">
        <v>8224</v>
      </c>
      <c r="C2029" s="6" t="str">
        <f>VLOOKUP($B2029,'Supplimental Sources'!$I$7:$K$27,2,0)</f>
        <v>United States</v>
      </c>
      <c r="D2029" s="6" t="str">
        <f>VLOOKUP($B2029,'Supplimental Sources'!$I$7:$K$27,3,0)</f>
        <v>United States</v>
      </c>
      <c r="E2029" s="6" t="s">
        <v>8382</v>
      </c>
      <c r="F2029" s="6" t="s">
        <v>8371</v>
      </c>
      <c r="G2029" s="6">
        <v>2015</v>
      </c>
      <c r="H2029" s="29">
        <v>7200</v>
      </c>
      <c r="I2029" s="29">
        <v>8136.01</v>
      </c>
      <c r="J2029" s="28">
        <v>30</v>
      </c>
      <c r="K2029" s="6">
        <v>162</v>
      </c>
      <c r="L2029" s="6" t="str">
        <f>VLOOKUP($G2029,Data!$A:$F,6,0)</f>
        <v>successful</v>
      </c>
      <c r="M2029" s="6"/>
      <c r="N2029" s="6"/>
      <c r="O2029" s="6"/>
    </row>
    <row r="2030" spans="1:15" x14ac:dyDescent="0.45">
      <c r="A2030" s="6" t="s">
        <v>8349</v>
      </c>
      <c r="B2030" s="6" t="s">
        <v>8224</v>
      </c>
      <c r="C2030" s="6" t="str">
        <f>VLOOKUP($B2030,'Supplimental Sources'!$I$7:$K$27,2,0)</f>
        <v>United States</v>
      </c>
      <c r="D2030" s="6" t="str">
        <f>VLOOKUP($B2030,'Supplimental Sources'!$I$7:$K$27,3,0)</f>
        <v>United States</v>
      </c>
      <c r="E2030" s="6" t="s">
        <v>8384</v>
      </c>
      <c r="F2030" s="6" t="s">
        <v>8377</v>
      </c>
      <c r="G2030" s="6">
        <v>2016</v>
      </c>
      <c r="H2030" s="29">
        <v>10000</v>
      </c>
      <c r="I2030" s="29">
        <v>92154.22</v>
      </c>
      <c r="J2030" s="28">
        <v>30</v>
      </c>
      <c r="K2030" s="6">
        <v>479</v>
      </c>
      <c r="L2030" s="6" t="str">
        <f>VLOOKUP($G2030,Data!$A:$F,6,0)</f>
        <v>successful</v>
      </c>
      <c r="M2030" s="6"/>
      <c r="N2030" s="6"/>
      <c r="O2030" s="6"/>
    </row>
    <row r="2031" spans="1:15" x14ac:dyDescent="0.45">
      <c r="A2031" s="6" t="s">
        <v>8349</v>
      </c>
      <c r="B2031" s="6" t="s">
        <v>8224</v>
      </c>
      <c r="C2031" s="6" t="str">
        <f>VLOOKUP($B2031,'Supplimental Sources'!$I$7:$K$27,2,0)</f>
        <v>United States</v>
      </c>
      <c r="D2031" s="6" t="str">
        <f>VLOOKUP($B2031,'Supplimental Sources'!$I$7:$K$27,3,0)</f>
        <v>United States</v>
      </c>
      <c r="E2031" s="6" t="s">
        <v>8383</v>
      </c>
      <c r="F2031" s="6" t="s">
        <v>8377</v>
      </c>
      <c r="G2031" s="6">
        <v>2017</v>
      </c>
      <c r="H2031" s="29">
        <v>25000</v>
      </c>
      <c r="I2031" s="29">
        <v>31275.599999999999</v>
      </c>
      <c r="J2031" s="28">
        <v>31.109317129630654</v>
      </c>
      <c r="K2031" s="6">
        <v>426</v>
      </c>
      <c r="L2031" s="6" t="str">
        <f>VLOOKUP($G2031,Data!$A:$F,6,0)</f>
        <v>successful</v>
      </c>
      <c r="M2031" s="6"/>
      <c r="N2031" s="6"/>
      <c r="O2031" s="6"/>
    </row>
    <row r="2032" spans="1:15" x14ac:dyDescent="0.45">
      <c r="A2032" s="6" t="s">
        <v>8349</v>
      </c>
      <c r="B2032" s="6" t="s">
        <v>8241</v>
      </c>
      <c r="C2032" s="6" t="str">
        <f>VLOOKUP($B2032,'Supplimental Sources'!$I$7:$K$27,2,0)</f>
        <v>Ireland</v>
      </c>
      <c r="D2032" s="6" t="str">
        <f>VLOOKUP($B2032,'Supplimental Sources'!$I$7:$K$27,3,0)</f>
        <v>European Union</v>
      </c>
      <c r="E2032" s="6" t="s">
        <v>8386</v>
      </c>
      <c r="F2032" s="6" t="s">
        <v>8370</v>
      </c>
      <c r="G2032" s="6">
        <v>2018</v>
      </c>
      <c r="H2032" s="29">
        <v>65000</v>
      </c>
      <c r="I2032" s="29">
        <v>66458.23</v>
      </c>
      <c r="J2032" s="28">
        <v>30</v>
      </c>
      <c r="K2032" s="6">
        <v>450</v>
      </c>
      <c r="L2032" s="6" t="str">
        <f>VLOOKUP($G2032,Data!$A:$F,6,0)</f>
        <v>successful</v>
      </c>
      <c r="M2032" s="6"/>
      <c r="N2032" s="6"/>
      <c r="O2032" s="6"/>
    </row>
    <row r="2033" spans="1:15" x14ac:dyDescent="0.45">
      <c r="A2033" s="6" t="s">
        <v>8349</v>
      </c>
      <c r="B2033" s="6" t="s">
        <v>8224</v>
      </c>
      <c r="C2033" s="6" t="str">
        <f>VLOOKUP($B2033,'Supplimental Sources'!$I$7:$K$27,2,0)</f>
        <v>United States</v>
      </c>
      <c r="D2033" s="6" t="str">
        <f>VLOOKUP($B2033,'Supplimental Sources'!$I$7:$K$27,3,0)</f>
        <v>United States</v>
      </c>
      <c r="E2033" s="6" t="s">
        <v>8387</v>
      </c>
      <c r="F2033" s="6" t="s">
        <v>8371</v>
      </c>
      <c r="G2033" s="6">
        <v>2019</v>
      </c>
      <c r="H2033" s="29">
        <v>40000</v>
      </c>
      <c r="I2033" s="29">
        <v>193963.9</v>
      </c>
      <c r="J2033" s="28">
        <v>30</v>
      </c>
      <c r="K2033" s="6">
        <v>1780</v>
      </c>
      <c r="L2033" s="6" t="str">
        <f>VLOOKUP($G2033,Data!$A:$F,6,0)</f>
        <v>successful</v>
      </c>
      <c r="M2033" s="6"/>
      <c r="N2033" s="6"/>
      <c r="O2033" s="6"/>
    </row>
    <row r="2034" spans="1:15" x14ac:dyDescent="0.45">
      <c r="A2034" s="6" t="s">
        <v>8349</v>
      </c>
      <c r="B2034" s="6" t="s">
        <v>8224</v>
      </c>
      <c r="C2034" s="6" t="str">
        <f>VLOOKUP($B2034,'Supplimental Sources'!$I$7:$K$27,2,0)</f>
        <v>United States</v>
      </c>
      <c r="D2034" s="6" t="str">
        <f>VLOOKUP($B2034,'Supplimental Sources'!$I$7:$K$27,3,0)</f>
        <v>United States</v>
      </c>
      <c r="E2034" s="6" t="s">
        <v>8385</v>
      </c>
      <c r="F2034" s="6" t="s">
        <v>8379</v>
      </c>
      <c r="G2034" s="6">
        <v>2020</v>
      </c>
      <c r="H2034" s="29">
        <v>1500</v>
      </c>
      <c r="I2034" s="29">
        <v>2885</v>
      </c>
      <c r="J2034" s="28">
        <v>36.863611111111823</v>
      </c>
      <c r="K2034" s="6">
        <v>122</v>
      </c>
      <c r="L2034" s="6" t="str">
        <f>VLOOKUP($G2034,Data!$A:$F,6,0)</f>
        <v>successful</v>
      </c>
      <c r="M2034" s="6"/>
      <c r="N2034" s="6"/>
      <c r="O2034" s="6"/>
    </row>
    <row r="2035" spans="1:15" x14ac:dyDescent="0.45">
      <c r="A2035" s="6" t="s">
        <v>8349</v>
      </c>
      <c r="B2035" s="6" t="s">
        <v>8224</v>
      </c>
      <c r="C2035" s="6" t="str">
        <f>VLOOKUP($B2035,'Supplimental Sources'!$I$7:$K$27,2,0)</f>
        <v>United States</v>
      </c>
      <c r="D2035" s="6" t="str">
        <f>VLOOKUP($B2035,'Supplimental Sources'!$I$7:$K$27,3,0)</f>
        <v>United States</v>
      </c>
      <c r="E2035" s="6" t="s">
        <v>8385</v>
      </c>
      <c r="F2035" s="6" t="s">
        <v>8371</v>
      </c>
      <c r="G2035" s="6">
        <v>2021</v>
      </c>
      <c r="H2035" s="29">
        <v>5000</v>
      </c>
      <c r="I2035" s="29">
        <v>14055</v>
      </c>
      <c r="J2035" s="28">
        <v>45</v>
      </c>
      <c r="K2035" s="6">
        <v>95</v>
      </c>
      <c r="L2035" s="6" t="str">
        <f>VLOOKUP($G2035,Data!$A:$F,6,0)</f>
        <v>successful</v>
      </c>
      <c r="M2035" s="6"/>
      <c r="N2035" s="6"/>
      <c r="O2035" s="6"/>
    </row>
    <row r="2036" spans="1:15" x14ac:dyDescent="0.45">
      <c r="A2036" s="6" t="s">
        <v>8349</v>
      </c>
      <c r="B2036" s="6" t="s">
        <v>8224</v>
      </c>
      <c r="C2036" s="6" t="str">
        <f>VLOOKUP($B2036,'Supplimental Sources'!$I$7:$K$27,2,0)</f>
        <v>United States</v>
      </c>
      <c r="D2036" s="6" t="str">
        <f>VLOOKUP($B2036,'Supplimental Sources'!$I$7:$K$27,3,0)</f>
        <v>United States</v>
      </c>
      <c r="E2036" s="6" t="s">
        <v>8387</v>
      </c>
      <c r="F2036" s="6" t="s">
        <v>8369</v>
      </c>
      <c r="G2036" s="6">
        <v>2022</v>
      </c>
      <c r="H2036" s="29">
        <v>100000</v>
      </c>
      <c r="I2036" s="29">
        <v>125137</v>
      </c>
      <c r="J2036" s="28">
        <v>30</v>
      </c>
      <c r="K2036" s="6">
        <v>325</v>
      </c>
      <c r="L2036" s="6" t="str">
        <f>VLOOKUP($G2036,Data!$A:$F,6,0)</f>
        <v>successful</v>
      </c>
      <c r="M2036" s="6"/>
      <c r="N2036" s="6"/>
      <c r="O2036" s="6"/>
    </row>
    <row r="2037" spans="1:15" x14ac:dyDescent="0.45">
      <c r="A2037" s="6" t="s">
        <v>8349</v>
      </c>
      <c r="B2037" s="6" t="s">
        <v>8224</v>
      </c>
      <c r="C2037" s="6" t="str">
        <f>VLOOKUP($B2037,'Supplimental Sources'!$I$7:$K$27,2,0)</f>
        <v>United States</v>
      </c>
      <c r="D2037" s="6" t="str">
        <f>VLOOKUP($B2037,'Supplimental Sources'!$I$7:$K$27,3,0)</f>
        <v>United States</v>
      </c>
      <c r="E2037" s="6" t="s">
        <v>8386</v>
      </c>
      <c r="F2037" s="6" t="s">
        <v>8369</v>
      </c>
      <c r="G2037" s="6">
        <v>2023</v>
      </c>
      <c r="H2037" s="29">
        <v>100000</v>
      </c>
      <c r="I2037" s="29">
        <v>161459</v>
      </c>
      <c r="J2037" s="28">
        <v>30</v>
      </c>
      <c r="K2037" s="6">
        <v>353</v>
      </c>
      <c r="L2037" s="6" t="str">
        <f>VLOOKUP($G2037,Data!$A:$F,6,0)</f>
        <v>successful</v>
      </c>
      <c r="M2037" s="6"/>
      <c r="N2037" s="6"/>
      <c r="O2037" s="6"/>
    </row>
    <row r="2038" spans="1:15" x14ac:dyDescent="0.45">
      <c r="A2038" s="6" t="s">
        <v>8349</v>
      </c>
      <c r="B2038" s="6" t="s">
        <v>8224</v>
      </c>
      <c r="C2038" s="6" t="str">
        <f>VLOOKUP($B2038,'Supplimental Sources'!$I$7:$K$27,2,0)</f>
        <v>United States</v>
      </c>
      <c r="D2038" s="6" t="str">
        <f>VLOOKUP($B2038,'Supplimental Sources'!$I$7:$K$27,3,0)</f>
        <v>United States</v>
      </c>
      <c r="E2038" s="6" t="s">
        <v>8383</v>
      </c>
      <c r="F2038" s="6" t="s">
        <v>8370</v>
      </c>
      <c r="G2038" s="6">
        <v>2024</v>
      </c>
      <c r="H2038" s="29">
        <v>4000</v>
      </c>
      <c r="I2038" s="29">
        <v>23414</v>
      </c>
      <c r="J2038" s="28">
        <v>34.15805555555562</v>
      </c>
      <c r="K2038" s="6">
        <v>105</v>
      </c>
      <c r="L2038" s="6" t="str">
        <f>VLOOKUP($G2038,Data!$A:$F,6,0)</f>
        <v>successful</v>
      </c>
      <c r="M2038" s="6"/>
      <c r="N2038" s="6"/>
      <c r="O2038" s="6"/>
    </row>
    <row r="2039" spans="1:15" x14ac:dyDescent="0.45">
      <c r="A2039" s="6" t="s">
        <v>8349</v>
      </c>
      <c r="B2039" s="6" t="s">
        <v>8236</v>
      </c>
      <c r="C2039" s="6" t="str">
        <f>VLOOKUP($B2039,'Supplimental Sources'!$I$7:$K$27,2,0)</f>
        <v>Germany</v>
      </c>
      <c r="D2039" s="6" t="str">
        <f>VLOOKUP($B2039,'Supplimental Sources'!$I$7:$K$27,3,0)</f>
        <v>European Union</v>
      </c>
      <c r="E2039" s="6" t="s">
        <v>8386</v>
      </c>
      <c r="F2039" s="6" t="s">
        <v>8369</v>
      </c>
      <c r="G2039" s="6">
        <v>2025</v>
      </c>
      <c r="H2039" s="29">
        <v>80000</v>
      </c>
      <c r="I2039" s="29">
        <v>160920</v>
      </c>
      <c r="J2039" s="28">
        <v>30</v>
      </c>
      <c r="K2039" s="6">
        <v>729</v>
      </c>
      <c r="L2039" s="6" t="str">
        <f>VLOOKUP($G2039,Data!$A:$F,6,0)</f>
        <v>successful</v>
      </c>
      <c r="M2039" s="6"/>
      <c r="N2039" s="6"/>
      <c r="O2039" s="6"/>
    </row>
    <row r="2040" spans="1:15" x14ac:dyDescent="0.45">
      <c r="A2040" s="6" t="s">
        <v>8349</v>
      </c>
      <c r="B2040" s="6" t="s">
        <v>8224</v>
      </c>
      <c r="C2040" s="6" t="str">
        <f>VLOOKUP($B2040,'Supplimental Sources'!$I$7:$K$27,2,0)</f>
        <v>United States</v>
      </c>
      <c r="D2040" s="6" t="str">
        <f>VLOOKUP($B2040,'Supplimental Sources'!$I$7:$K$27,3,0)</f>
        <v>United States</v>
      </c>
      <c r="E2040" s="6" t="s">
        <v>8385</v>
      </c>
      <c r="F2040" s="6" t="s">
        <v>8378</v>
      </c>
      <c r="G2040" s="6">
        <v>2026</v>
      </c>
      <c r="H2040" s="29">
        <v>25000</v>
      </c>
      <c r="I2040" s="29">
        <v>33370.769999999997</v>
      </c>
      <c r="J2040" s="28">
        <v>45.430034722223354</v>
      </c>
      <c r="K2040" s="6">
        <v>454</v>
      </c>
      <c r="L2040" s="6" t="str">
        <f>VLOOKUP($G2040,Data!$A:$F,6,0)</f>
        <v>successful</v>
      </c>
      <c r="M2040" s="6"/>
      <c r="N2040" s="6"/>
      <c r="O2040" s="6"/>
    </row>
    <row r="2041" spans="1:15" x14ac:dyDescent="0.45">
      <c r="A2041" s="6" t="s">
        <v>8349</v>
      </c>
      <c r="B2041" s="6" t="s">
        <v>8224</v>
      </c>
      <c r="C2041" s="6" t="str">
        <f>VLOOKUP($B2041,'Supplimental Sources'!$I$7:$K$27,2,0)</f>
        <v>United States</v>
      </c>
      <c r="D2041" s="6" t="str">
        <f>VLOOKUP($B2041,'Supplimental Sources'!$I$7:$K$27,3,0)</f>
        <v>United States</v>
      </c>
      <c r="E2041" s="6" t="s">
        <v>8386</v>
      </c>
      <c r="F2041" s="6" t="s">
        <v>8377</v>
      </c>
      <c r="G2041" s="6">
        <v>2027</v>
      </c>
      <c r="H2041" s="29">
        <v>100000</v>
      </c>
      <c r="I2041" s="29">
        <v>120249</v>
      </c>
      <c r="J2041" s="28">
        <v>44.958333333343035</v>
      </c>
      <c r="K2041" s="6">
        <v>539</v>
      </c>
      <c r="L2041" s="6" t="str">
        <f>VLOOKUP($G2041,Data!$A:$F,6,0)</f>
        <v>successful</v>
      </c>
      <c r="M2041" s="6"/>
      <c r="N2041" s="6"/>
      <c r="O2041" s="6"/>
    </row>
    <row r="2042" spans="1:15" x14ac:dyDescent="0.45">
      <c r="A2042" s="6" t="s">
        <v>8349</v>
      </c>
      <c r="B2042" s="6" t="s">
        <v>8224</v>
      </c>
      <c r="C2042" s="6" t="str">
        <f>VLOOKUP($B2042,'Supplimental Sources'!$I$7:$K$27,2,0)</f>
        <v>United States</v>
      </c>
      <c r="D2042" s="6" t="str">
        <f>VLOOKUP($B2042,'Supplimental Sources'!$I$7:$K$27,3,0)</f>
        <v>United States</v>
      </c>
      <c r="E2042" s="6" t="s">
        <v>8375</v>
      </c>
      <c r="F2042" s="6" t="s">
        <v>8377</v>
      </c>
      <c r="G2042" s="6">
        <v>2028</v>
      </c>
      <c r="H2042" s="29">
        <v>3000</v>
      </c>
      <c r="I2042" s="29">
        <v>3785</v>
      </c>
      <c r="J2042" s="28">
        <v>36.994143518517376</v>
      </c>
      <c r="K2042" s="6">
        <v>79</v>
      </c>
      <c r="L2042" s="6" t="str">
        <f>VLOOKUP($G2042,Data!$A:$F,6,0)</f>
        <v>successful</v>
      </c>
      <c r="M2042" s="6"/>
      <c r="N2042" s="6"/>
      <c r="O2042" s="6"/>
    </row>
    <row r="2043" spans="1:15" x14ac:dyDescent="0.45">
      <c r="A2043" s="6" t="s">
        <v>8349</v>
      </c>
      <c r="B2043" s="6" t="s">
        <v>8224</v>
      </c>
      <c r="C2043" s="6" t="str">
        <f>VLOOKUP($B2043,'Supplimental Sources'!$I$7:$K$27,2,0)</f>
        <v>United States</v>
      </c>
      <c r="D2043" s="6" t="str">
        <f>VLOOKUP($B2043,'Supplimental Sources'!$I$7:$K$27,3,0)</f>
        <v>United States</v>
      </c>
      <c r="E2043" s="6" t="s">
        <v>8385</v>
      </c>
      <c r="F2043" s="6" t="s">
        <v>8370</v>
      </c>
      <c r="G2043" s="6">
        <v>2029</v>
      </c>
      <c r="H2043" s="29">
        <v>2500</v>
      </c>
      <c r="I2043" s="29">
        <v>9030</v>
      </c>
      <c r="J2043" s="28">
        <v>30</v>
      </c>
      <c r="K2043" s="6">
        <v>94</v>
      </c>
      <c r="L2043" s="6" t="str">
        <f>VLOOKUP($G2043,Data!$A:$F,6,0)</f>
        <v>successful</v>
      </c>
      <c r="M2043" s="6"/>
      <c r="N2043" s="6"/>
      <c r="O2043" s="6"/>
    </row>
    <row r="2044" spans="1:15" x14ac:dyDescent="0.45">
      <c r="A2044" s="6" t="s">
        <v>8349</v>
      </c>
      <c r="B2044" s="6" t="s">
        <v>8225</v>
      </c>
      <c r="C2044" s="6" t="str">
        <f>VLOOKUP($B2044,'Supplimental Sources'!$I$7:$K$27,2,0)</f>
        <v>United Kingdom</v>
      </c>
      <c r="D2044" s="6" t="str">
        <f>VLOOKUP($B2044,'Supplimental Sources'!$I$7:$K$27,3,0)</f>
        <v>United Kingdom</v>
      </c>
      <c r="E2044" s="6" t="s">
        <v>8383</v>
      </c>
      <c r="F2044" s="6" t="s">
        <v>8373</v>
      </c>
      <c r="G2044" s="6">
        <v>2030</v>
      </c>
      <c r="H2044" s="29">
        <v>32768</v>
      </c>
      <c r="I2044" s="29">
        <v>74134</v>
      </c>
      <c r="J2044" s="28">
        <v>30</v>
      </c>
      <c r="K2044" s="6">
        <v>625</v>
      </c>
      <c r="L2044" s="6" t="str">
        <f>VLOOKUP($G2044,Data!$A:$F,6,0)</f>
        <v>successful</v>
      </c>
      <c r="M2044" s="6"/>
      <c r="N2044" s="6"/>
      <c r="O2044" s="6"/>
    </row>
    <row r="2045" spans="1:15" x14ac:dyDescent="0.45">
      <c r="A2045" s="6" t="s">
        <v>8349</v>
      </c>
      <c r="B2045" s="6" t="s">
        <v>8233</v>
      </c>
      <c r="C2045" s="6" t="str">
        <f>VLOOKUP($B2045,'Supplimental Sources'!$I$7:$K$27,2,0)</f>
        <v>Netherlands</v>
      </c>
      <c r="D2045" s="6" t="str">
        <f>VLOOKUP($B2045,'Supplimental Sources'!$I$7:$K$27,3,0)</f>
        <v>European Union</v>
      </c>
      <c r="E2045" s="6" t="s">
        <v>8385</v>
      </c>
      <c r="F2045" s="6" t="s">
        <v>8381</v>
      </c>
      <c r="G2045" s="6">
        <v>2031</v>
      </c>
      <c r="H2045" s="29">
        <v>50000</v>
      </c>
      <c r="I2045" s="29">
        <v>60175</v>
      </c>
      <c r="J2045" s="28">
        <v>37.712349537046975</v>
      </c>
      <c r="K2045" s="6">
        <v>508</v>
      </c>
      <c r="L2045" s="6" t="str">
        <f>VLOOKUP($G2045,Data!$A:$F,6,0)</f>
        <v>successful</v>
      </c>
      <c r="M2045" s="6"/>
      <c r="N2045" s="6"/>
      <c r="O2045" s="6"/>
    </row>
    <row r="2046" spans="1:15" x14ac:dyDescent="0.45">
      <c r="A2046" s="6" t="s">
        <v>8349</v>
      </c>
      <c r="B2046" s="6" t="s">
        <v>8224</v>
      </c>
      <c r="C2046" s="6" t="str">
        <f>VLOOKUP($B2046,'Supplimental Sources'!$I$7:$K$27,2,0)</f>
        <v>United States</v>
      </c>
      <c r="D2046" s="6" t="str">
        <f>VLOOKUP($B2046,'Supplimental Sources'!$I$7:$K$27,3,0)</f>
        <v>United States</v>
      </c>
      <c r="E2046" s="6" t="s">
        <v>8387</v>
      </c>
      <c r="F2046" s="6" t="s">
        <v>8374</v>
      </c>
      <c r="G2046" s="6">
        <v>2032</v>
      </c>
      <c r="H2046" s="29">
        <v>25000</v>
      </c>
      <c r="I2046" s="29">
        <v>76047</v>
      </c>
      <c r="J2046" s="28">
        <v>29.642662037033006</v>
      </c>
      <c r="K2046" s="6">
        <v>531</v>
      </c>
      <c r="L2046" s="6" t="str">
        <f>VLOOKUP($G2046,Data!$A:$F,6,0)</f>
        <v>successful</v>
      </c>
      <c r="M2046" s="6"/>
      <c r="N2046" s="6"/>
      <c r="O2046" s="6"/>
    </row>
    <row r="2047" spans="1:15" x14ac:dyDescent="0.45">
      <c r="A2047" s="6" t="s">
        <v>8349</v>
      </c>
      <c r="B2047" s="6" t="s">
        <v>8224</v>
      </c>
      <c r="C2047" s="6" t="str">
        <f>VLOOKUP($B2047,'Supplimental Sources'!$I$7:$K$27,2,0)</f>
        <v>United States</v>
      </c>
      <c r="D2047" s="6" t="str">
        <f>VLOOKUP($B2047,'Supplimental Sources'!$I$7:$K$27,3,0)</f>
        <v>United States</v>
      </c>
      <c r="E2047" s="6" t="s">
        <v>8385</v>
      </c>
      <c r="F2047" s="6" t="s">
        <v>8378</v>
      </c>
      <c r="G2047" s="6">
        <v>2033</v>
      </c>
      <c r="H2047" s="29">
        <v>25000</v>
      </c>
      <c r="I2047" s="29">
        <v>44669</v>
      </c>
      <c r="J2047" s="28">
        <v>30</v>
      </c>
      <c r="K2047" s="6">
        <v>158</v>
      </c>
      <c r="L2047" s="6" t="str">
        <f>VLOOKUP($G2047,Data!$A:$F,6,0)</f>
        <v>successful</v>
      </c>
      <c r="M2047" s="6"/>
      <c r="N2047" s="6"/>
      <c r="O2047" s="6"/>
    </row>
    <row r="2048" spans="1:15" x14ac:dyDescent="0.45">
      <c r="A2048" s="6" t="s">
        <v>8349</v>
      </c>
      <c r="B2048" s="6" t="s">
        <v>8224</v>
      </c>
      <c r="C2048" s="6" t="str">
        <f>VLOOKUP($B2048,'Supplimental Sources'!$I$7:$K$27,2,0)</f>
        <v>United States</v>
      </c>
      <c r="D2048" s="6" t="str">
        <f>VLOOKUP($B2048,'Supplimental Sources'!$I$7:$K$27,3,0)</f>
        <v>United States</v>
      </c>
      <c r="E2048" s="6" t="s">
        <v>8386</v>
      </c>
      <c r="F2048" s="6" t="s">
        <v>8378</v>
      </c>
      <c r="G2048" s="6">
        <v>2034</v>
      </c>
      <c r="H2048" s="29">
        <v>78000</v>
      </c>
      <c r="I2048" s="29">
        <v>301719.59000000003</v>
      </c>
      <c r="J2048" s="28">
        <v>55.160266203703941</v>
      </c>
      <c r="K2048" s="6">
        <v>508</v>
      </c>
      <c r="L2048" s="6" t="str">
        <f>VLOOKUP($G2048,Data!$A:$F,6,0)</f>
        <v>successful</v>
      </c>
      <c r="M2048" s="6"/>
      <c r="N2048" s="6"/>
      <c r="O2048" s="6"/>
    </row>
    <row r="2049" spans="1:15" x14ac:dyDescent="0.45">
      <c r="A2049" s="6" t="s">
        <v>8349</v>
      </c>
      <c r="B2049" s="6" t="s">
        <v>8224</v>
      </c>
      <c r="C2049" s="6" t="str">
        <f>VLOOKUP($B2049,'Supplimental Sources'!$I$7:$K$27,2,0)</f>
        <v>United States</v>
      </c>
      <c r="D2049" s="6" t="str">
        <f>VLOOKUP($B2049,'Supplimental Sources'!$I$7:$K$27,3,0)</f>
        <v>United States</v>
      </c>
      <c r="E2049" s="6" t="s">
        <v>8386</v>
      </c>
      <c r="F2049" s="6" t="s">
        <v>8374</v>
      </c>
      <c r="G2049" s="6">
        <v>2035</v>
      </c>
      <c r="H2049" s="29">
        <v>80000</v>
      </c>
      <c r="I2049" s="29">
        <v>168829.14</v>
      </c>
      <c r="J2049" s="28">
        <v>45.416585648155888</v>
      </c>
      <c r="K2049" s="6">
        <v>644</v>
      </c>
      <c r="L2049" s="6" t="str">
        <f>VLOOKUP($G2049,Data!$A:$F,6,0)</f>
        <v>successful</v>
      </c>
      <c r="M2049" s="6"/>
      <c r="N2049" s="6"/>
      <c r="O2049" s="6"/>
    </row>
    <row r="2050" spans="1:15" x14ac:dyDescent="0.45">
      <c r="A2050" s="6" t="s">
        <v>8349</v>
      </c>
      <c r="B2050" s="6" t="s">
        <v>8224</v>
      </c>
      <c r="C2050" s="6" t="str">
        <f>VLOOKUP($B2050,'Supplimental Sources'!$I$7:$K$27,2,0)</f>
        <v>United States</v>
      </c>
      <c r="D2050" s="6" t="str">
        <f>VLOOKUP($B2050,'Supplimental Sources'!$I$7:$K$27,3,0)</f>
        <v>United States</v>
      </c>
      <c r="E2050" s="6" t="s">
        <v>8385</v>
      </c>
      <c r="F2050" s="6" t="s">
        <v>8379</v>
      </c>
      <c r="G2050" s="6">
        <v>2036</v>
      </c>
      <c r="H2050" s="29">
        <v>30000</v>
      </c>
      <c r="I2050" s="29">
        <v>39500.5</v>
      </c>
      <c r="J2050" s="28">
        <v>30</v>
      </c>
      <c r="K2050" s="6">
        <v>848</v>
      </c>
      <c r="L2050" s="6" t="str">
        <f>VLOOKUP($G2050,Data!$A:$F,6,0)</f>
        <v>successful</v>
      </c>
      <c r="M2050" s="6"/>
      <c r="N2050" s="6"/>
      <c r="O2050" s="6"/>
    </row>
    <row r="2051" spans="1:15" x14ac:dyDescent="0.45">
      <c r="A2051" s="6" t="s">
        <v>8349</v>
      </c>
      <c r="B2051" s="6" t="s">
        <v>8224</v>
      </c>
      <c r="C2051" s="6" t="str">
        <f>VLOOKUP($B2051,'Supplimental Sources'!$I$7:$K$27,2,0)</f>
        <v>United States</v>
      </c>
      <c r="D2051" s="6" t="str">
        <f>VLOOKUP($B2051,'Supplimental Sources'!$I$7:$K$27,3,0)</f>
        <v>United States</v>
      </c>
      <c r="E2051" s="6" t="s">
        <v>8384</v>
      </c>
      <c r="F2051" s="6" t="s">
        <v>8373</v>
      </c>
      <c r="G2051" s="6">
        <v>2037</v>
      </c>
      <c r="H2051" s="29">
        <v>10000</v>
      </c>
      <c r="I2051" s="29">
        <v>30047.64</v>
      </c>
      <c r="J2051" s="28">
        <v>60.041666666664241</v>
      </c>
      <c r="K2051" s="6">
        <v>429</v>
      </c>
      <c r="L2051" s="6" t="str">
        <f>VLOOKUP($G2051,Data!$A:$F,6,0)</f>
        <v>successful</v>
      </c>
      <c r="M2051" s="6"/>
      <c r="N2051" s="6"/>
      <c r="O2051" s="6"/>
    </row>
    <row r="2052" spans="1:15" x14ac:dyDescent="0.45">
      <c r="A2052" s="6" t="s">
        <v>8349</v>
      </c>
      <c r="B2052" s="6" t="s">
        <v>8225</v>
      </c>
      <c r="C2052" s="6" t="str">
        <f>VLOOKUP($B2052,'Supplimental Sources'!$I$7:$K$27,2,0)</f>
        <v>United Kingdom</v>
      </c>
      <c r="D2052" s="6" t="str">
        <f>VLOOKUP($B2052,'Supplimental Sources'!$I$7:$K$27,3,0)</f>
        <v>United Kingdom</v>
      </c>
      <c r="E2052" s="6" t="s">
        <v>8384</v>
      </c>
      <c r="F2052" s="6" t="s">
        <v>8369</v>
      </c>
      <c r="G2052" s="6">
        <v>2038</v>
      </c>
      <c r="H2052" s="29">
        <v>8000</v>
      </c>
      <c r="I2052" s="29">
        <v>33641</v>
      </c>
      <c r="J2052" s="28">
        <v>32.478923611110076</v>
      </c>
      <c r="K2052" s="6">
        <v>204</v>
      </c>
      <c r="L2052" s="6" t="str">
        <f>VLOOKUP($G2052,Data!$A:$F,6,0)</f>
        <v>successful</v>
      </c>
      <c r="M2052" s="6"/>
      <c r="N2052" s="6"/>
      <c r="O2052" s="6"/>
    </row>
    <row r="2053" spans="1:15" x14ac:dyDescent="0.45">
      <c r="A2053" s="6" t="s">
        <v>8349</v>
      </c>
      <c r="B2053" s="6" t="s">
        <v>8224</v>
      </c>
      <c r="C2053" s="6" t="str">
        <f>VLOOKUP($B2053,'Supplimental Sources'!$I$7:$K$27,2,0)</f>
        <v>United States</v>
      </c>
      <c r="D2053" s="6" t="str">
        <f>VLOOKUP($B2053,'Supplimental Sources'!$I$7:$K$27,3,0)</f>
        <v>United States</v>
      </c>
      <c r="E2053" s="6" t="s">
        <v>8387</v>
      </c>
      <c r="F2053" s="6" t="s">
        <v>8374</v>
      </c>
      <c r="G2053" s="6">
        <v>2039</v>
      </c>
      <c r="H2053" s="29">
        <v>125000</v>
      </c>
      <c r="I2053" s="29">
        <v>170271</v>
      </c>
      <c r="J2053" s="28">
        <v>29.768692129633564</v>
      </c>
      <c r="K2053" s="6">
        <v>379</v>
      </c>
      <c r="L2053" s="6" t="str">
        <f>VLOOKUP($G2053,Data!$A:$F,6,0)</f>
        <v>successful</v>
      </c>
      <c r="M2053" s="6"/>
      <c r="N2053" s="6"/>
      <c r="O2053" s="6"/>
    </row>
    <row r="2054" spans="1:15" x14ac:dyDescent="0.45">
      <c r="A2054" s="6" t="s">
        <v>8349</v>
      </c>
      <c r="B2054" s="6" t="s">
        <v>8224</v>
      </c>
      <c r="C2054" s="6" t="str">
        <f>VLOOKUP($B2054,'Supplimental Sources'!$I$7:$K$27,2,0)</f>
        <v>United States</v>
      </c>
      <c r="D2054" s="6" t="str">
        <f>VLOOKUP($B2054,'Supplimental Sources'!$I$7:$K$27,3,0)</f>
        <v>United States</v>
      </c>
      <c r="E2054" s="6" t="s">
        <v>8384</v>
      </c>
      <c r="F2054" s="6" t="s">
        <v>8373</v>
      </c>
      <c r="G2054" s="6">
        <v>2040</v>
      </c>
      <c r="H2054" s="29">
        <v>3000</v>
      </c>
      <c r="I2054" s="29">
        <v>7445.14</v>
      </c>
      <c r="J2054" s="28">
        <v>15.041666666671517</v>
      </c>
      <c r="K2054" s="6">
        <v>271</v>
      </c>
      <c r="L2054" s="6" t="str">
        <f>VLOOKUP($G2054,Data!$A:$F,6,0)</f>
        <v>successful</v>
      </c>
      <c r="M2054" s="6"/>
      <c r="N2054" s="6"/>
      <c r="O2054" s="6"/>
    </row>
    <row r="2055" spans="1:15" x14ac:dyDescent="0.45">
      <c r="A2055" s="6" t="s">
        <v>8349</v>
      </c>
      <c r="B2055" s="6" t="s">
        <v>8224</v>
      </c>
      <c r="C2055" s="6" t="str">
        <f>VLOOKUP($B2055,'Supplimental Sources'!$I$7:$K$27,2,0)</f>
        <v>United States</v>
      </c>
      <c r="D2055" s="6" t="str">
        <f>VLOOKUP($B2055,'Supplimental Sources'!$I$7:$K$27,3,0)</f>
        <v>United States</v>
      </c>
      <c r="E2055" s="6" t="s">
        <v>8387</v>
      </c>
      <c r="F2055" s="6" t="s">
        <v>8373</v>
      </c>
      <c r="G2055" s="6">
        <v>2041</v>
      </c>
      <c r="H2055" s="29">
        <v>9500</v>
      </c>
      <c r="I2055" s="29">
        <v>17277</v>
      </c>
      <c r="J2055" s="28">
        <v>30.041666666664241</v>
      </c>
      <c r="K2055" s="6">
        <v>120</v>
      </c>
      <c r="L2055" s="6" t="str">
        <f>VLOOKUP($G2055,Data!$A:$F,6,0)</f>
        <v>successful</v>
      </c>
      <c r="M2055" s="6"/>
      <c r="N2055" s="6"/>
      <c r="O2055" s="6"/>
    </row>
    <row r="2056" spans="1:15" x14ac:dyDescent="0.45">
      <c r="A2056" s="6" t="s">
        <v>8349</v>
      </c>
      <c r="B2056" s="6" t="s">
        <v>8224</v>
      </c>
      <c r="C2056" s="6" t="str">
        <f>VLOOKUP($B2056,'Supplimental Sources'!$I$7:$K$27,2,0)</f>
        <v>United States</v>
      </c>
      <c r="D2056" s="6" t="str">
        <f>VLOOKUP($B2056,'Supplimental Sources'!$I$7:$K$27,3,0)</f>
        <v>United States</v>
      </c>
      <c r="E2056" s="6" t="s">
        <v>8386</v>
      </c>
      <c r="F2056" s="6" t="s">
        <v>8374</v>
      </c>
      <c r="G2056" s="6">
        <v>2042</v>
      </c>
      <c r="H2056" s="29">
        <v>10000</v>
      </c>
      <c r="I2056" s="29">
        <v>12353</v>
      </c>
      <c r="J2056" s="28">
        <v>60</v>
      </c>
      <c r="K2056" s="6">
        <v>140</v>
      </c>
      <c r="L2056" s="6" t="str">
        <f>VLOOKUP($G2056,Data!$A:$F,6,0)</f>
        <v>successful</v>
      </c>
      <c r="M2056" s="6"/>
      <c r="N2056" s="6"/>
      <c r="O2056" s="6"/>
    </row>
    <row r="2057" spans="1:15" x14ac:dyDescent="0.45">
      <c r="A2057" s="6" t="s">
        <v>8349</v>
      </c>
      <c r="B2057" s="6" t="s">
        <v>8224</v>
      </c>
      <c r="C2057" s="6" t="str">
        <f>VLOOKUP($B2057,'Supplimental Sources'!$I$7:$K$27,2,0)</f>
        <v>United States</v>
      </c>
      <c r="D2057" s="6" t="str">
        <f>VLOOKUP($B2057,'Supplimental Sources'!$I$7:$K$27,3,0)</f>
        <v>United States</v>
      </c>
      <c r="E2057" s="6" t="s">
        <v>8387</v>
      </c>
      <c r="F2057" s="6" t="s">
        <v>8373</v>
      </c>
      <c r="G2057" s="6">
        <v>2043</v>
      </c>
      <c r="H2057" s="29">
        <v>1385</v>
      </c>
      <c r="I2057" s="29">
        <v>7011</v>
      </c>
      <c r="J2057" s="28">
        <v>54.030821759261016</v>
      </c>
      <c r="K2057" s="6">
        <v>193</v>
      </c>
      <c r="L2057" s="6" t="str">
        <f>VLOOKUP($G2057,Data!$A:$F,6,0)</f>
        <v>successful</v>
      </c>
      <c r="M2057" s="6"/>
      <c r="N2057" s="6"/>
      <c r="O2057" s="6"/>
    </row>
    <row r="2058" spans="1:15" x14ac:dyDescent="0.45">
      <c r="A2058" s="6" t="s">
        <v>8349</v>
      </c>
      <c r="B2058" s="6" t="s">
        <v>8224</v>
      </c>
      <c r="C2058" s="6" t="str">
        <f>VLOOKUP($B2058,'Supplimental Sources'!$I$7:$K$27,2,0)</f>
        <v>United States</v>
      </c>
      <c r="D2058" s="6" t="str">
        <f>VLOOKUP($B2058,'Supplimental Sources'!$I$7:$K$27,3,0)</f>
        <v>United States</v>
      </c>
      <c r="E2058" s="6" t="s">
        <v>8386</v>
      </c>
      <c r="F2058" s="6" t="s">
        <v>8369</v>
      </c>
      <c r="G2058" s="6">
        <v>2044</v>
      </c>
      <c r="H2058" s="29">
        <v>15000</v>
      </c>
      <c r="I2058" s="29">
        <v>16232</v>
      </c>
      <c r="J2058" s="28">
        <v>30</v>
      </c>
      <c r="K2058" s="6">
        <v>180</v>
      </c>
      <c r="L2058" s="6" t="str">
        <f>VLOOKUP($G2058,Data!$A:$F,6,0)</f>
        <v>successful</v>
      </c>
      <c r="M2058" s="6"/>
      <c r="N2058" s="6"/>
      <c r="O2058" s="6"/>
    </row>
    <row r="2059" spans="1:15" x14ac:dyDescent="0.45">
      <c r="A2059" s="6" t="s">
        <v>8349</v>
      </c>
      <c r="B2059" s="6" t="s">
        <v>8224</v>
      </c>
      <c r="C2059" s="6" t="str">
        <f>VLOOKUP($B2059,'Supplimental Sources'!$I$7:$K$27,2,0)</f>
        <v>United States</v>
      </c>
      <c r="D2059" s="6" t="str">
        <f>VLOOKUP($B2059,'Supplimental Sources'!$I$7:$K$27,3,0)</f>
        <v>United States</v>
      </c>
      <c r="E2059" s="6" t="s">
        <v>8383</v>
      </c>
      <c r="F2059" s="6" t="s">
        <v>8380</v>
      </c>
      <c r="G2059" s="6">
        <v>2045</v>
      </c>
      <c r="H2059" s="29">
        <v>4900</v>
      </c>
      <c r="I2059" s="29">
        <v>40140.01</v>
      </c>
      <c r="J2059" s="28">
        <v>30</v>
      </c>
      <c r="K2059" s="6">
        <v>263</v>
      </c>
      <c r="L2059" s="6" t="str">
        <f>VLOOKUP($G2059,Data!$A:$F,6,0)</f>
        <v>successful</v>
      </c>
      <c r="M2059" s="6"/>
      <c r="N2059" s="6"/>
      <c r="O2059" s="6"/>
    </row>
    <row r="2060" spans="1:15" x14ac:dyDescent="0.45">
      <c r="A2060" s="6" t="s">
        <v>8349</v>
      </c>
      <c r="B2060" s="6" t="s">
        <v>8224</v>
      </c>
      <c r="C2060" s="6" t="str">
        <f>VLOOKUP($B2060,'Supplimental Sources'!$I$7:$K$27,2,0)</f>
        <v>United States</v>
      </c>
      <c r="D2060" s="6" t="str">
        <f>VLOOKUP($B2060,'Supplimental Sources'!$I$7:$K$27,3,0)</f>
        <v>United States</v>
      </c>
      <c r="E2060" s="6" t="s">
        <v>8384</v>
      </c>
      <c r="F2060" s="6" t="s">
        <v>8379</v>
      </c>
      <c r="G2060" s="6">
        <v>2046</v>
      </c>
      <c r="H2060" s="29">
        <v>10000</v>
      </c>
      <c r="I2060" s="29">
        <v>12110</v>
      </c>
      <c r="J2060" s="28">
        <v>30</v>
      </c>
      <c r="K2060" s="6">
        <v>217</v>
      </c>
      <c r="L2060" s="6" t="str">
        <f>VLOOKUP($G2060,Data!$A:$F,6,0)</f>
        <v>successful</v>
      </c>
      <c r="M2060" s="6"/>
      <c r="N2060" s="6"/>
      <c r="O2060" s="6"/>
    </row>
    <row r="2061" spans="1:15" x14ac:dyDescent="0.45">
      <c r="A2061" s="6" t="s">
        <v>8349</v>
      </c>
      <c r="B2061" s="6" t="s">
        <v>8226</v>
      </c>
      <c r="C2061" s="6" t="str">
        <f>VLOOKUP($B2061,'Supplimental Sources'!$I$7:$K$27,2,0)</f>
        <v>Australia</v>
      </c>
      <c r="D2061" s="6" t="str">
        <f>VLOOKUP($B2061,'Supplimental Sources'!$I$7:$K$27,3,0)</f>
        <v>Australia</v>
      </c>
      <c r="E2061" s="6" t="s">
        <v>8386</v>
      </c>
      <c r="F2061" s="6" t="s">
        <v>8378</v>
      </c>
      <c r="G2061" s="6">
        <v>2047</v>
      </c>
      <c r="H2061" s="29">
        <v>98000</v>
      </c>
      <c r="I2061" s="29">
        <v>100939</v>
      </c>
      <c r="J2061" s="28">
        <v>29.096412037033588</v>
      </c>
      <c r="K2061" s="6">
        <v>443</v>
      </c>
      <c r="L2061" s="6" t="str">
        <f>VLOOKUP($G2061,Data!$A:$F,6,0)</f>
        <v>successful</v>
      </c>
      <c r="M2061" s="6"/>
      <c r="N2061" s="6"/>
      <c r="O2061" s="6"/>
    </row>
    <row r="2062" spans="1:15" x14ac:dyDescent="0.45">
      <c r="A2062" s="6" t="s">
        <v>8349</v>
      </c>
      <c r="B2062" s="6" t="s">
        <v>8224</v>
      </c>
      <c r="C2062" s="6" t="str">
        <f>VLOOKUP($B2062,'Supplimental Sources'!$I$7:$K$27,2,0)</f>
        <v>United States</v>
      </c>
      <c r="D2062" s="6" t="str">
        <f>VLOOKUP($B2062,'Supplimental Sources'!$I$7:$K$27,3,0)</f>
        <v>United States</v>
      </c>
      <c r="E2062" s="6" t="s">
        <v>8384</v>
      </c>
      <c r="F2062" s="6" t="s">
        <v>8379</v>
      </c>
      <c r="G2062" s="6">
        <v>2048</v>
      </c>
      <c r="H2062" s="29">
        <v>85000</v>
      </c>
      <c r="I2062" s="29">
        <v>126082.45</v>
      </c>
      <c r="J2062" s="28">
        <v>30</v>
      </c>
      <c r="K2062" s="6">
        <v>1373</v>
      </c>
      <c r="L2062" s="6" t="str">
        <f>VLOOKUP($G2062,Data!$A:$F,6,0)</f>
        <v>successful</v>
      </c>
      <c r="M2062" s="6"/>
      <c r="N2062" s="6"/>
      <c r="O2062" s="6"/>
    </row>
    <row r="2063" spans="1:15" x14ac:dyDescent="0.45">
      <c r="A2063" s="6" t="s">
        <v>8349</v>
      </c>
      <c r="B2063" s="6" t="s">
        <v>8225</v>
      </c>
      <c r="C2063" s="6" t="str">
        <f>VLOOKUP($B2063,'Supplimental Sources'!$I$7:$K$27,2,0)</f>
        <v>United Kingdom</v>
      </c>
      <c r="D2063" s="6" t="str">
        <f>VLOOKUP($B2063,'Supplimental Sources'!$I$7:$K$27,3,0)</f>
        <v>United Kingdom</v>
      </c>
      <c r="E2063" s="6" t="s">
        <v>8384</v>
      </c>
      <c r="F2063" s="6" t="s">
        <v>8373</v>
      </c>
      <c r="G2063" s="6">
        <v>2049</v>
      </c>
      <c r="H2063" s="29">
        <v>50000</v>
      </c>
      <c r="I2063" s="29">
        <v>60095.35</v>
      </c>
      <c r="J2063" s="28">
        <v>35.430289351854299</v>
      </c>
      <c r="K2063" s="6">
        <v>742</v>
      </c>
      <c r="L2063" s="6" t="str">
        <f>VLOOKUP($G2063,Data!$A:$F,6,0)</f>
        <v>successful</v>
      </c>
      <c r="M2063" s="6"/>
      <c r="N2063" s="6"/>
      <c r="O2063" s="6"/>
    </row>
    <row r="2064" spans="1:15" x14ac:dyDescent="0.45">
      <c r="A2064" s="6" t="s">
        <v>8349</v>
      </c>
      <c r="B2064" s="6" t="s">
        <v>8224</v>
      </c>
      <c r="C2064" s="6" t="str">
        <f>VLOOKUP($B2064,'Supplimental Sources'!$I$7:$K$27,2,0)</f>
        <v>United States</v>
      </c>
      <c r="D2064" s="6" t="str">
        <f>VLOOKUP($B2064,'Supplimental Sources'!$I$7:$K$27,3,0)</f>
        <v>United States</v>
      </c>
      <c r="E2064" s="6" t="s">
        <v>8386</v>
      </c>
      <c r="F2064" s="6" t="s">
        <v>8379</v>
      </c>
      <c r="G2064" s="6">
        <v>2050</v>
      </c>
      <c r="H2064" s="29">
        <v>10000</v>
      </c>
      <c r="I2064" s="29">
        <v>47327</v>
      </c>
      <c r="J2064" s="28">
        <v>40</v>
      </c>
      <c r="K2064" s="6">
        <v>170</v>
      </c>
      <c r="L2064" s="6" t="str">
        <f>VLOOKUP($G2064,Data!$A:$F,6,0)</f>
        <v>successful</v>
      </c>
      <c r="M2064" s="6"/>
      <c r="N2064" s="6"/>
      <c r="O2064" s="6"/>
    </row>
    <row r="2065" spans="1:15" x14ac:dyDescent="0.45">
      <c r="A2065" s="6" t="s">
        <v>8349</v>
      </c>
      <c r="B2065" s="6" t="s">
        <v>8224</v>
      </c>
      <c r="C2065" s="6" t="str">
        <f>VLOOKUP($B2065,'Supplimental Sources'!$I$7:$K$27,2,0)</f>
        <v>United States</v>
      </c>
      <c r="D2065" s="6" t="str">
        <f>VLOOKUP($B2065,'Supplimental Sources'!$I$7:$K$27,3,0)</f>
        <v>United States</v>
      </c>
      <c r="E2065" s="6" t="s">
        <v>8384</v>
      </c>
      <c r="F2065" s="6" t="s">
        <v>8374</v>
      </c>
      <c r="G2065" s="6">
        <v>2051</v>
      </c>
      <c r="H2065" s="29">
        <v>8000</v>
      </c>
      <c r="I2065" s="29">
        <v>10429</v>
      </c>
      <c r="J2065" s="28">
        <v>30</v>
      </c>
      <c r="K2065" s="6">
        <v>242</v>
      </c>
      <c r="L2065" s="6" t="str">
        <f>VLOOKUP($G2065,Data!$A:$F,6,0)</f>
        <v>successful</v>
      </c>
      <c r="M2065" s="6"/>
      <c r="N2065" s="6"/>
      <c r="O2065" s="6"/>
    </row>
    <row r="2066" spans="1:15" x14ac:dyDescent="0.45">
      <c r="A2066" s="6" t="s">
        <v>8349</v>
      </c>
      <c r="B2066" s="6" t="s">
        <v>8224</v>
      </c>
      <c r="C2066" s="6" t="str">
        <f>VLOOKUP($B2066,'Supplimental Sources'!$I$7:$K$27,2,0)</f>
        <v>United States</v>
      </c>
      <c r="D2066" s="6" t="str">
        <f>VLOOKUP($B2066,'Supplimental Sources'!$I$7:$K$27,3,0)</f>
        <v>United States</v>
      </c>
      <c r="E2066" s="6" t="s">
        <v>8387</v>
      </c>
      <c r="F2066" s="6" t="s">
        <v>8376</v>
      </c>
      <c r="G2066" s="6">
        <v>2052</v>
      </c>
      <c r="H2066" s="29">
        <v>50000</v>
      </c>
      <c r="I2066" s="29">
        <v>176524</v>
      </c>
      <c r="J2066" s="28">
        <v>45</v>
      </c>
      <c r="K2066" s="6">
        <v>541</v>
      </c>
      <c r="L2066" s="6" t="str">
        <f>VLOOKUP($G2066,Data!$A:$F,6,0)</f>
        <v>successful</v>
      </c>
      <c r="M2066" s="6"/>
      <c r="N2066" s="6"/>
      <c r="O2066" s="6"/>
    </row>
    <row r="2067" spans="1:15" x14ac:dyDescent="0.45">
      <c r="A2067" s="6" t="s">
        <v>8349</v>
      </c>
      <c r="B2067" s="6" t="s">
        <v>8224</v>
      </c>
      <c r="C2067" s="6" t="str">
        <f>VLOOKUP($B2067,'Supplimental Sources'!$I$7:$K$27,2,0)</f>
        <v>United States</v>
      </c>
      <c r="D2067" s="6" t="str">
        <f>VLOOKUP($B2067,'Supplimental Sources'!$I$7:$K$27,3,0)</f>
        <v>United States</v>
      </c>
      <c r="E2067" s="6" t="s">
        <v>8386</v>
      </c>
      <c r="F2067" s="6" t="s">
        <v>8373</v>
      </c>
      <c r="G2067" s="6">
        <v>2053</v>
      </c>
      <c r="H2067" s="29">
        <v>5000</v>
      </c>
      <c r="I2067" s="29">
        <v>5051</v>
      </c>
      <c r="J2067" s="28">
        <v>30.041666666671517</v>
      </c>
      <c r="K2067" s="6">
        <v>121</v>
      </c>
      <c r="L2067" s="6" t="str">
        <f>VLOOKUP($G2067,Data!$A:$F,6,0)</f>
        <v>successful</v>
      </c>
      <c r="M2067" s="6"/>
      <c r="N2067" s="6"/>
      <c r="O2067" s="6"/>
    </row>
    <row r="2068" spans="1:15" x14ac:dyDescent="0.45">
      <c r="A2068" s="6" t="s">
        <v>8349</v>
      </c>
      <c r="B2068" s="6" t="s">
        <v>8225</v>
      </c>
      <c r="C2068" s="6" t="str">
        <f>VLOOKUP($B2068,'Supplimental Sources'!$I$7:$K$27,2,0)</f>
        <v>United Kingdom</v>
      </c>
      <c r="D2068" s="6" t="str">
        <f>VLOOKUP($B2068,'Supplimental Sources'!$I$7:$K$27,3,0)</f>
        <v>United Kingdom</v>
      </c>
      <c r="E2068" s="6" t="s">
        <v>8385</v>
      </c>
      <c r="F2068" s="6" t="s">
        <v>8379</v>
      </c>
      <c r="G2068" s="6">
        <v>2054</v>
      </c>
      <c r="H2068" s="29">
        <v>35000</v>
      </c>
      <c r="I2068" s="29">
        <v>39757</v>
      </c>
      <c r="J2068" s="28">
        <v>30</v>
      </c>
      <c r="K2068" s="6">
        <v>621</v>
      </c>
      <c r="L2068" s="6" t="str">
        <f>VLOOKUP($G2068,Data!$A:$F,6,0)</f>
        <v>successful</v>
      </c>
      <c r="M2068" s="6"/>
      <c r="N2068" s="6"/>
      <c r="O2068" s="6"/>
    </row>
    <row r="2069" spans="1:15" x14ac:dyDescent="0.45">
      <c r="A2069" s="6" t="s">
        <v>8349</v>
      </c>
      <c r="B2069" s="6" t="s">
        <v>8224</v>
      </c>
      <c r="C2069" s="6" t="str">
        <f>VLOOKUP($B2069,'Supplimental Sources'!$I$7:$K$27,2,0)</f>
        <v>United States</v>
      </c>
      <c r="D2069" s="6" t="str">
        <f>VLOOKUP($B2069,'Supplimental Sources'!$I$7:$K$27,3,0)</f>
        <v>United States</v>
      </c>
      <c r="E2069" s="6" t="s">
        <v>8385</v>
      </c>
      <c r="F2069" s="6" t="s">
        <v>8374</v>
      </c>
      <c r="G2069" s="6">
        <v>2055</v>
      </c>
      <c r="H2069" s="29">
        <v>6000</v>
      </c>
      <c r="I2069" s="29">
        <v>10045</v>
      </c>
      <c r="J2069" s="28">
        <v>29.492557870376913</v>
      </c>
      <c r="K2069" s="6">
        <v>101</v>
      </c>
      <c r="L2069" s="6" t="str">
        <f>VLOOKUP($G2069,Data!$A:$F,6,0)</f>
        <v>successful</v>
      </c>
      <c r="M2069" s="6"/>
      <c r="N2069" s="6"/>
      <c r="O2069" s="6"/>
    </row>
    <row r="2070" spans="1:15" x14ac:dyDescent="0.45">
      <c r="A2070" s="6" t="s">
        <v>8349</v>
      </c>
      <c r="B2070" s="6" t="s">
        <v>8224</v>
      </c>
      <c r="C2070" s="6" t="str">
        <f>VLOOKUP($B2070,'Supplimental Sources'!$I$7:$K$27,2,0)</f>
        <v>United States</v>
      </c>
      <c r="D2070" s="6" t="str">
        <f>VLOOKUP($B2070,'Supplimental Sources'!$I$7:$K$27,3,0)</f>
        <v>United States</v>
      </c>
      <c r="E2070" s="6" t="s">
        <v>8384</v>
      </c>
      <c r="F2070" s="6" t="s">
        <v>8378</v>
      </c>
      <c r="G2070" s="6">
        <v>2056</v>
      </c>
      <c r="H2070" s="29">
        <v>50000</v>
      </c>
      <c r="I2070" s="29">
        <v>76726</v>
      </c>
      <c r="J2070" s="28">
        <v>30</v>
      </c>
      <c r="K2070" s="6">
        <v>554</v>
      </c>
      <c r="L2070" s="6" t="str">
        <f>VLOOKUP($G2070,Data!$A:$F,6,0)</f>
        <v>successful</v>
      </c>
      <c r="M2070" s="6"/>
      <c r="N2070" s="6"/>
      <c r="O2070" s="6"/>
    </row>
    <row r="2071" spans="1:15" x14ac:dyDescent="0.45">
      <c r="A2071" s="6" t="s">
        <v>8349</v>
      </c>
      <c r="B2071" s="6" t="s">
        <v>8225</v>
      </c>
      <c r="C2071" s="6" t="str">
        <f>VLOOKUP($B2071,'Supplimental Sources'!$I$7:$K$27,2,0)</f>
        <v>United Kingdom</v>
      </c>
      <c r="D2071" s="6" t="str">
        <f>VLOOKUP($B2071,'Supplimental Sources'!$I$7:$K$27,3,0)</f>
        <v>United Kingdom</v>
      </c>
      <c r="E2071" s="6" t="s">
        <v>8387</v>
      </c>
      <c r="F2071" s="6" t="s">
        <v>8376</v>
      </c>
      <c r="G2071" s="6">
        <v>2057</v>
      </c>
      <c r="H2071" s="29">
        <v>15000</v>
      </c>
      <c r="I2071" s="29">
        <v>30334.83</v>
      </c>
      <c r="J2071" s="28">
        <v>30</v>
      </c>
      <c r="K2071" s="6">
        <v>666</v>
      </c>
      <c r="L2071" s="6" t="str">
        <f>VLOOKUP($G2071,Data!$A:$F,6,0)</f>
        <v>successful</v>
      </c>
      <c r="M2071" s="6"/>
      <c r="N2071" s="6"/>
      <c r="O2071" s="6"/>
    </row>
    <row r="2072" spans="1:15" x14ac:dyDescent="0.45">
      <c r="A2072" s="6" t="s">
        <v>8349</v>
      </c>
      <c r="B2072" s="6" t="s">
        <v>8225</v>
      </c>
      <c r="C2072" s="6" t="str">
        <f>VLOOKUP($B2072,'Supplimental Sources'!$I$7:$K$27,2,0)</f>
        <v>United Kingdom</v>
      </c>
      <c r="D2072" s="6" t="str">
        <f>VLOOKUP($B2072,'Supplimental Sources'!$I$7:$K$27,3,0)</f>
        <v>United Kingdom</v>
      </c>
      <c r="E2072" s="6" t="s">
        <v>8386</v>
      </c>
      <c r="F2072" s="6" t="s">
        <v>8376</v>
      </c>
      <c r="G2072" s="6">
        <v>2058</v>
      </c>
      <c r="H2072" s="29">
        <v>2560</v>
      </c>
      <c r="I2072" s="29">
        <v>4308</v>
      </c>
      <c r="J2072" s="28">
        <v>39.462615740732872</v>
      </c>
      <c r="K2072" s="6">
        <v>410</v>
      </c>
      <c r="L2072" s="6" t="str">
        <f>VLOOKUP($G2072,Data!$A:$F,6,0)</f>
        <v>successful</v>
      </c>
      <c r="M2072" s="6"/>
      <c r="N2072" s="6"/>
      <c r="O2072" s="6"/>
    </row>
    <row r="2073" spans="1:15" x14ac:dyDescent="0.45">
      <c r="A2073" s="6" t="s">
        <v>8349</v>
      </c>
      <c r="B2073" s="6" t="s">
        <v>8224</v>
      </c>
      <c r="C2073" s="6" t="str">
        <f>VLOOKUP($B2073,'Supplimental Sources'!$I$7:$K$27,2,0)</f>
        <v>United States</v>
      </c>
      <c r="D2073" s="6" t="str">
        <f>VLOOKUP($B2073,'Supplimental Sources'!$I$7:$K$27,3,0)</f>
        <v>United States</v>
      </c>
      <c r="E2073" s="6" t="s">
        <v>8386</v>
      </c>
      <c r="F2073" s="6" t="s">
        <v>8381</v>
      </c>
      <c r="G2073" s="6">
        <v>2059</v>
      </c>
      <c r="H2073" s="29">
        <v>30000</v>
      </c>
      <c r="I2073" s="29">
        <v>43037</v>
      </c>
      <c r="J2073" s="28">
        <v>39.313495370370219</v>
      </c>
      <c r="K2073" s="6">
        <v>375</v>
      </c>
      <c r="L2073" s="6" t="str">
        <f>VLOOKUP($G2073,Data!$A:$F,6,0)</f>
        <v>successful</v>
      </c>
      <c r="M2073" s="6"/>
      <c r="N2073" s="6"/>
      <c r="O2073" s="6"/>
    </row>
    <row r="2074" spans="1:15" x14ac:dyDescent="0.45">
      <c r="A2074" s="6" t="s">
        <v>8349</v>
      </c>
      <c r="B2074" s="6" t="s">
        <v>8224</v>
      </c>
      <c r="C2074" s="6" t="str">
        <f>VLOOKUP($B2074,'Supplimental Sources'!$I$7:$K$27,2,0)</f>
        <v>United States</v>
      </c>
      <c r="D2074" s="6" t="str">
        <f>VLOOKUP($B2074,'Supplimental Sources'!$I$7:$K$27,3,0)</f>
        <v>United States</v>
      </c>
      <c r="E2074" s="6" t="s">
        <v>8385</v>
      </c>
      <c r="F2074" s="6" t="s">
        <v>8369</v>
      </c>
      <c r="G2074" s="6">
        <v>2060</v>
      </c>
      <c r="H2074" s="29">
        <v>25000</v>
      </c>
      <c r="I2074" s="29">
        <v>49100</v>
      </c>
      <c r="J2074" s="28">
        <v>60</v>
      </c>
      <c r="K2074" s="6">
        <v>1364</v>
      </c>
      <c r="L2074" s="6" t="str">
        <f>VLOOKUP($G2074,Data!$A:$F,6,0)</f>
        <v>successful</v>
      </c>
      <c r="M2074" s="6"/>
      <c r="N2074" s="6"/>
      <c r="O2074" s="6"/>
    </row>
    <row r="2075" spans="1:15" x14ac:dyDescent="0.45">
      <c r="A2075" s="6" t="s">
        <v>8349</v>
      </c>
      <c r="B2075" s="6" t="s">
        <v>8224</v>
      </c>
      <c r="C2075" s="6" t="str">
        <f>VLOOKUP($B2075,'Supplimental Sources'!$I$7:$K$27,2,0)</f>
        <v>United States</v>
      </c>
      <c r="D2075" s="6" t="str">
        <f>VLOOKUP($B2075,'Supplimental Sources'!$I$7:$K$27,3,0)</f>
        <v>United States</v>
      </c>
      <c r="E2075" s="6" t="s">
        <v>8387</v>
      </c>
      <c r="F2075" s="6" t="s">
        <v>8381</v>
      </c>
      <c r="G2075" s="6">
        <v>2061</v>
      </c>
      <c r="H2075" s="29">
        <v>5000</v>
      </c>
      <c r="I2075" s="29">
        <v>5396</v>
      </c>
      <c r="J2075" s="28">
        <v>30</v>
      </c>
      <c r="K2075" s="6">
        <v>35</v>
      </c>
      <c r="L2075" s="6" t="str">
        <f>VLOOKUP($G2075,Data!$A:$F,6,0)</f>
        <v>successful</v>
      </c>
      <c r="M2075" s="6"/>
      <c r="N2075" s="6"/>
      <c r="O2075" s="6"/>
    </row>
    <row r="2076" spans="1:15" x14ac:dyDescent="0.45">
      <c r="A2076" s="6" t="s">
        <v>8349</v>
      </c>
      <c r="B2076" s="6" t="s">
        <v>8232</v>
      </c>
      <c r="C2076" s="6" t="str">
        <f>VLOOKUP($B2076,'Supplimental Sources'!$I$7:$K$27,2,0)</f>
        <v>Denmark</v>
      </c>
      <c r="D2076" s="6" t="str">
        <f>VLOOKUP($B2076,'Supplimental Sources'!$I$7:$K$27,3,0)</f>
        <v>European Union</v>
      </c>
      <c r="E2076" s="6" t="s">
        <v>8387</v>
      </c>
      <c r="F2076" s="6" t="s">
        <v>8377</v>
      </c>
      <c r="G2076" s="6">
        <v>2062</v>
      </c>
      <c r="H2076" s="29">
        <v>100000</v>
      </c>
      <c r="I2076" s="29">
        <v>114977</v>
      </c>
      <c r="J2076" s="28">
        <v>29.958333333335759</v>
      </c>
      <c r="K2076" s="6">
        <v>203</v>
      </c>
      <c r="L2076" s="6" t="str">
        <f>VLOOKUP($G2076,Data!$A:$F,6,0)</f>
        <v>successful</v>
      </c>
      <c r="M2076" s="6"/>
      <c r="N2076" s="6"/>
      <c r="O2076" s="6"/>
    </row>
    <row r="2077" spans="1:15" x14ac:dyDescent="0.45">
      <c r="A2077" s="6" t="s">
        <v>8349</v>
      </c>
      <c r="B2077" s="6" t="s">
        <v>8236</v>
      </c>
      <c r="C2077" s="6" t="str">
        <f>VLOOKUP($B2077,'Supplimental Sources'!$I$7:$K$27,2,0)</f>
        <v>Germany</v>
      </c>
      <c r="D2077" s="6" t="str">
        <f>VLOOKUP($B2077,'Supplimental Sources'!$I$7:$K$27,3,0)</f>
        <v>European Union</v>
      </c>
      <c r="E2077" s="6" t="s">
        <v>8387</v>
      </c>
      <c r="F2077" s="6" t="s">
        <v>8379</v>
      </c>
      <c r="G2077" s="6">
        <v>2063</v>
      </c>
      <c r="H2077" s="29">
        <v>4000</v>
      </c>
      <c r="I2077" s="29">
        <v>5922</v>
      </c>
      <c r="J2077" s="28">
        <v>33</v>
      </c>
      <c r="K2077" s="6">
        <v>49</v>
      </c>
      <c r="L2077" s="6" t="str">
        <f>VLOOKUP($G2077,Data!$A:$F,6,0)</f>
        <v>successful</v>
      </c>
      <c r="M2077" s="6"/>
      <c r="N2077" s="6"/>
      <c r="O2077" s="6"/>
    </row>
    <row r="2078" spans="1:15" x14ac:dyDescent="0.45">
      <c r="A2078" s="6" t="s">
        <v>8349</v>
      </c>
      <c r="B2078" s="6" t="s">
        <v>8224</v>
      </c>
      <c r="C2078" s="6" t="str">
        <f>VLOOKUP($B2078,'Supplimental Sources'!$I$7:$K$27,2,0)</f>
        <v>United States</v>
      </c>
      <c r="D2078" s="6" t="str">
        <f>VLOOKUP($B2078,'Supplimental Sources'!$I$7:$K$27,3,0)</f>
        <v>United States</v>
      </c>
      <c r="E2078" s="6" t="s">
        <v>8384</v>
      </c>
      <c r="F2078" s="6" t="s">
        <v>8379</v>
      </c>
      <c r="G2078" s="6">
        <v>2064</v>
      </c>
      <c r="H2078" s="29">
        <v>261962</v>
      </c>
      <c r="I2078" s="29">
        <v>500784.27</v>
      </c>
      <c r="J2078" s="28">
        <v>36.135150462963793</v>
      </c>
      <c r="K2078" s="6">
        <v>5812</v>
      </c>
      <c r="L2078" s="6" t="str">
        <f>VLOOKUP($G2078,Data!$A:$F,6,0)</f>
        <v>successful</v>
      </c>
      <c r="M2078" s="6"/>
      <c r="N2078" s="6"/>
      <c r="O2078" s="6"/>
    </row>
    <row r="2079" spans="1:15" x14ac:dyDescent="0.45">
      <c r="A2079" s="6" t="s">
        <v>8349</v>
      </c>
      <c r="B2079" s="6" t="s">
        <v>8225</v>
      </c>
      <c r="C2079" s="6" t="str">
        <f>VLOOKUP($B2079,'Supplimental Sources'!$I$7:$K$27,2,0)</f>
        <v>United Kingdom</v>
      </c>
      <c r="D2079" s="6" t="str">
        <f>VLOOKUP($B2079,'Supplimental Sources'!$I$7:$K$27,3,0)</f>
        <v>United Kingdom</v>
      </c>
      <c r="E2079" s="6" t="s">
        <v>8384</v>
      </c>
      <c r="F2079" s="6" t="s">
        <v>8374</v>
      </c>
      <c r="G2079" s="6">
        <v>2065</v>
      </c>
      <c r="H2079" s="29">
        <v>40000</v>
      </c>
      <c r="I2079" s="29">
        <v>79686.05</v>
      </c>
      <c r="J2079" s="28">
        <v>30</v>
      </c>
      <c r="K2079" s="6">
        <v>1556</v>
      </c>
      <c r="L2079" s="6" t="str">
        <f>VLOOKUP($G2079,Data!$A:$F,6,0)</f>
        <v>successful</v>
      </c>
      <c r="M2079" s="6"/>
      <c r="N2079" s="6"/>
      <c r="O2079" s="6"/>
    </row>
    <row r="2080" spans="1:15" x14ac:dyDescent="0.45">
      <c r="A2080" s="6" t="s">
        <v>8349</v>
      </c>
      <c r="B2080" s="6" t="s">
        <v>8224</v>
      </c>
      <c r="C2080" s="6" t="str">
        <f>VLOOKUP($B2080,'Supplimental Sources'!$I$7:$K$27,2,0)</f>
        <v>United States</v>
      </c>
      <c r="D2080" s="6" t="str">
        <f>VLOOKUP($B2080,'Supplimental Sources'!$I$7:$K$27,3,0)</f>
        <v>United States</v>
      </c>
      <c r="E2080" s="6" t="s">
        <v>8385</v>
      </c>
      <c r="F2080" s="6" t="s">
        <v>8370</v>
      </c>
      <c r="G2080" s="6">
        <v>2066</v>
      </c>
      <c r="H2080" s="29">
        <v>2000</v>
      </c>
      <c r="I2080" s="29">
        <v>4372</v>
      </c>
      <c r="J2080" s="28">
        <v>30</v>
      </c>
      <c r="K2080" s="6">
        <v>65</v>
      </c>
      <c r="L2080" s="6" t="str">
        <f>VLOOKUP($G2080,Data!$A:$F,6,0)</f>
        <v>successful</v>
      </c>
      <c r="M2080" s="6"/>
      <c r="N2080" s="6"/>
      <c r="O2080" s="6"/>
    </row>
    <row r="2081" spans="1:15" x14ac:dyDescent="0.45">
      <c r="A2081" s="6" t="s">
        <v>8349</v>
      </c>
      <c r="B2081" s="6" t="s">
        <v>8225</v>
      </c>
      <c r="C2081" s="6" t="str">
        <f>VLOOKUP($B2081,'Supplimental Sources'!$I$7:$K$27,2,0)</f>
        <v>United Kingdom</v>
      </c>
      <c r="D2081" s="6" t="str">
        <f>VLOOKUP($B2081,'Supplimental Sources'!$I$7:$K$27,3,0)</f>
        <v>United Kingdom</v>
      </c>
      <c r="E2081" s="6" t="s">
        <v>8386</v>
      </c>
      <c r="F2081" s="6" t="s">
        <v>8379</v>
      </c>
      <c r="G2081" s="6">
        <v>2067</v>
      </c>
      <c r="H2081" s="29">
        <v>495</v>
      </c>
      <c r="I2081" s="29">
        <v>628</v>
      </c>
      <c r="J2081" s="28">
        <v>33</v>
      </c>
      <c r="K2081" s="6">
        <v>10</v>
      </c>
      <c r="L2081" s="6" t="str">
        <f>VLOOKUP($G2081,Data!$A:$F,6,0)</f>
        <v>successful</v>
      </c>
      <c r="M2081" s="6"/>
      <c r="N2081" s="6"/>
      <c r="O2081" s="6"/>
    </row>
    <row r="2082" spans="1:15" x14ac:dyDescent="0.45">
      <c r="A2082" s="6" t="s">
        <v>8349</v>
      </c>
      <c r="B2082" s="6" t="s">
        <v>8224</v>
      </c>
      <c r="C2082" s="6" t="str">
        <f>VLOOKUP($B2082,'Supplimental Sources'!$I$7:$K$27,2,0)</f>
        <v>United States</v>
      </c>
      <c r="D2082" s="6" t="str">
        <f>VLOOKUP($B2082,'Supplimental Sources'!$I$7:$K$27,3,0)</f>
        <v>United States</v>
      </c>
      <c r="E2082" s="6" t="s">
        <v>8387</v>
      </c>
      <c r="F2082" s="6" t="s">
        <v>8372</v>
      </c>
      <c r="G2082" s="6">
        <v>2068</v>
      </c>
      <c r="H2082" s="29">
        <v>25000</v>
      </c>
      <c r="I2082" s="29">
        <v>26305.97</v>
      </c>
      <c r="J2082" s="28">
        <v>30</v>
      </c>
      <c r="K2082" s="6">
        <v>76</v>
      </c>
      <c r="L2082" s="6" t="str">
        <f>VLOOKUP($G2082,Data!$A:$F,6,0)</f>
        <v>successful</v>
      </c>
      <c r="M2082" s="6"/>
      <c r="N2082" s="6"/>
      <c r="O2082" s="6"/>
    </row>
    <row r="2083" spans="1:15" x14ac:dyDescent="0.45">
      <c r="A2083" s="6" t="s">
        <v>8349</v>
      </c>
      <c r="B2083" s="6" t="s">
        <v>8224</v>
      </c>
      <c r="C2083" s="6" t="str">
        <f>VLOOKUP($B2083,'Supplimental Sources'!$I$7:$K$27,2,0)</f>
        <v>United States</v>
      </c>
      <c r="D2083" s="6" t="str">
        <f>VLOOKUP($B2083,'Supplimental Sources'!$I$7:$K$27,3,0)</f>
        <v>United States</v>
      </c>
      <c r="E2083" s="6" t="s">
        <v>8386</v>
      </c>
      <c r="F2083" s="6" t="s">
        <v>8381</v>
      </c>
      <c r="G2083" s="6">
        <v>2069</v>
      </c>
      <c r="H2083" s="29">
        <v>50000</v>
      </c>
      <c r="I2083" s="29">
        <v>64203.33</v>
      </c>
      <c r="J2083" s="28">
        <v>31</v>
      </c>
      <c r="K2083" s="6">
        <v>263</v>
      </c>
      <c r="L2083" s="6" t="str">
        <f>VLOOKUP($G2083,Data!$A:$F,6,0)</f>
        <v>successful</v>
      </c>
      <c r="M2083" s="6"/>
      <c r="N2083" s="6"/>
      <c r="O2083" s="6"/>
    </row>
    <row r="2084" spans="1:15" x14ac:dyDescent="0.45">
      <c r="A2084" s="6" t="s">
        <v>8349</v>
      </c>
      <c r="B2084" s="6" t="s">
        <v>8236</v>
      </c>
      <c r="C2084" s="6" t="str">
        <f>VLOOKUP($B2084,'Supplimental Sources'!$I$7:$K$27,2,0)</f>
        <v>Germany</v>
      </c>
      <c r="D2084" s="6" t="str">
        <f>VLOOKUP($B2084,'Supplimental Sources'!$I$7:$K$27,3,0)</f>
        <v>European Union</v>
      </c>
      <c r="E2084" s="6" t="s">
        <v>8387</v>
      </c>
      <c r="F2084" s="6" t="s">
        <v>8369</v>
      </c>
      <c r="G2084" s="6">
        <v>2070</v>
      </c>
      <c r="H2084" s="29">
        <v>125000</v>
      </c>
      <c r="I2084" s="29">
        <v>396659</v>
      </c>
      <c r="J2084" s="28">
        <v>30</v>
      </c>
      <c r="K2084" s="6">
        <v>1530</v>
      </c>
      <c r="L2084" s="6" t="str">
        <f>VLOOKUP($G2084,Data!$A:$F,6,0)</f>
        <v>successful</v>
      </c>
      <c r="M2084" s="6"/>
      <c r="N2084" s="6"/>
      <c r="O2084" s="6"/>
    </row>
    <row r="2085" spans="1:15" x14ac:dyDescent="0.45">
      <c r="A2085" s="6" t="s">
        <v>8349</v>
      </c>
      <c r="B2085" s="6" t="s">
        <v>8224</v>
      </c>
      <c r="C2085" s="6" t="str">
        <f>VLOOKUP($B2085,'Supplimental Sources'!$I$7:$K$27,2,0)</f>
        <v>United States</v>
      </c>
      <c r="D2085" s="6" t="str">
        <f>VLOOKUP($B2085,'Supplimental Sources'!$I$7:$K$27,3,0)</f>
        <v>United States</v>
      </c>
      <c r="E2085" s="6" t="s">
        <v>8387</v>
      </c>
      <c r="F2085" s="6" t="s">
        <v>8371</v>
      </c>
      <c r="G2085" s="6">
        <v>2071</v>
      </c>
      <c r="H2085" s="29">
        <v>20000</v>
      </c>
      <c r="I2085" s="29">
        <v>56146</v>
      </c>
      <c r="J2085" s="28">
        <v>45</v>
      </c>
      <c r="K2085" s="6">
        <v>278</v>
      </c>
      <c r="L2085" s="6" t="str">
        <f>VLOOKUP($G2085,Data!$A:$F,6,0)</f>
        <v>successful</v>
      </c>
      <c r="M2085" s="6"/>
      <c r="N2085" s="6"/>
      <c r="O2085" s="6"/>
    </row>
    <row r="2086" spans="1:15" x14ac:dyDescent="0.45">
      <c r="A2086" s="6" t="s">
        <v>8349</v>
      </c>
      <c r="B2086" s="6" t="s">
        <v>8224</v>
      </c>
      <c r="C2086" s="6" t="str">
        <f>VLOOKUP($B2086,'Supplimental Sources'!$I$7:$K$27,2,0)</f>
        <v>United States</v>
      </c>
      <c r="D2086" s="6" t="str">
        <f>VLOOKUP($B2086,'Supplimental Sources'!$I$7:$K$27,3,0)</f>
        <v>United States</v>
      </c>
      <c r="E2086" s="6" t="s">
        <v>8387</v>
      </c>
      <c r="F2086" s="6" t="s">
        <v>8379</v>
      </c>
      <c r="G2086" s="6">
        <v>2072</v>
      </c>
      <c r="H2086" s="29">
        <v>71500</v>
      </c>
      <c r="I2086" s="29">
        <v>79173</v>
      </c>
      <c r="J2086" s="28">
        <v>30</v>
      </c>
      <c r="K2086" s="6">
        <v>350</v>
      </c>
      <c r="L2086" s="6" t="str">
        <f>VLOOKUP($G2086,Data!$A:$F,6,0)</f>
        <v>successful</v>
      </c>
      <c r="M2086" s="6"/>
      <c r="N2086" s="6"/>
      <c r="O2086" s="6"/>
    </row>
    <row r="2087" spans="1:15" x14ac:dyDescent="0.45">
      <c r="A2087" s="6" t="s">
        <v>8349</v>
      </c>
      <c r="B2087" s="6" t="s">
        <v>8224</v>
      </c>
      <c r="C2087" s="6" t="str">
        <f>VLOOKUP($B2087,'Supplimental Sources'!$I$7:$K$27,2,0)</f>
        <v>United States</v>
      </c>
      <c r="D2087" s="6" t="str">
        <f>VLOOKUP($B2087,'Supplimental Sources'!$I$7:$K$27,3,0)</f>
        <v>United States</v>
      </c>
      <c r="E2087" s="6" t="s">
        <v>8386</v>
      </c>
      <c r="F2087" s="6" t="s">
        <v>8378</v>
      </c>
      <c r="G2087" s="6">
        <v>2073</v>
      </c>
      <c r="H2087" s="29">
        <v>100000</v>
      </c>
      <c r="I2087" s="29">
        <v>152604.29999999999</v>
      </c>
      <c r="J2087" s="28">
        <v>45</v>
      </c>
      <c r="K2087" s="6">
        <v>470</v>
      </c>
      <c r="L2087" s="6" t="str">
        <f>VLOOKUP($G2087,Data!$A:$F,6,0)</f>
        <v>successful</v>
      </c>
      <c r="M2087" s="6"/>
      <c r="N2087" s="6"/>
      <c r="O2087" s="6"/>
    </row>
    <row r="2088" spans="1:15" x14ac:dyDescent="0.45">
      <c r="A2088" s="6" t="s">
        <v>8349</v>
      </c>
      <c r="B2088" s="6" t="s">
        <v>8224</v>
      </c>
      <c r="C2088" s="6" t="str">
        <f>VLOOKUP($B2088,'Supplimental Sources'!$I$7:$K$27,2,0)</f>
        <v>United States</v>
      </c>
      <c r="D2088" s="6" t="str">
        <f>VLOOKUP($B2088,'Supplimental Sources'!$I$7:$K$27,3,0)</f>
        <v>United States</v>
      </c>
      <c r="E2088" s="6" t="s">
        <v>8387</v>
      </c>
      <c r="F2088" s="6" t="s">
        <v>8379</v>
      </c>
      <c r="G2088" s="6">
        <v>2074</v>
      </c>
      <c r="H2088" s="29">
        <v>600</v>
      </c>
      <c r="I2088" s="29">
        <v>615</v>
      </c>
      <c r="J2088" s="28">
        <v>30</v>
      </c>
      <c r="K2088" s="6">
        <v>3</v>
      </c>
      <c r="L2088" s="6" t="str">
        <f>VLOOKUP($G2088,Data!$A:$F,6,0)</f>
        <v>successful</v>
      </c>
      <c r="M2088" s="6"/>
      <c r="N2088" s="6"/>
      <c r="O2088" s="6"/>
    </row>
    <row r="2089" spans="1:15" x14ac:dyDescent="0.45">
      <c r="A2089" s="6" t="s">
        <v>8349</v>
      </c>
      <c r="B2089" s="6" t="s">
        <v>8224</v>
      </c>
      <c r="C2089" s="6" t="str">
        <f>VLOOKUP($B2089,'Supplimental Sources'!$I$7:$K$27,2,0)</f>
        <v>United States</v>
      </c>
      <c r="D2089" s="6" t="str">
        <f>VLOOKUP($B2089,'Supplimental Sources'!$I$7:$K$27,3,0)</f>
        <v>United States</v>
      </c>
      <c r="E2089" s="6" t="s">
        <v>8384</v>
      </c>
      <c r="F2089" s="6" t="s">
        <v>8380</v>
      </c>
      <c r="G2089" s="6">
        <v>2075</v>
      </c>
      <c r="H2089" s="29">
        <v>9999</v>
      </c>
      <c r="I2089" s="29">
        <v>167820.6</v>
      </c>
      <c r="J2089" s="28">
        <v>30</v>
      </c>
      <c r="K2089" s="6">
        <v>8200</v>
      </c>
      <c r="L2089" s="6" t="str">
        <f>VLOOKUP($G2089,Data!$A:$F,6,0)</f>
        <v>successful</v>
      </c>
      <c r="M2089" s="6"/>
      <c r="N2089" s="6"/>
      <c r="O2089" s="6"/>
    </row>
    <row r="2090" spans="1:15" x14ac:dyDescent="0.45">
      <c r="A2090" s="6" t="s">
        <v>8349</v>
      </c>
      <c r="B2090" s="6" t="s">
        <v>8225</v>
      </c>
      <c r="C2090" s="6" t="str">
        <f>VLOOKUP($B2090,'Supplimental Sources'!$I$7:$K$27,2,0)</f>
        <v>United Kingdom</v>
      </c>
      <c r="D2090" s="6" t="str">
        <f>VLOOKUP($B2090,'Supplimental Sources'!$I$7:$K$27,3,0)</f>
        <v>United Kingdom</v>
      </c>
      <c r="E2090" s="6" t="s">
        <v>8385</v>
      </c>
      <c r="F2090" s="6" t="s">
        <v>8380</v>
      </c>
      <c r="G2090" s="6">
        <v>2076</v>
      </c>
      <c r="H2090" s="29">
        <v>179000</v>
      </c>
      <c r="I2090" s="29">
        <v>972594.99</v>
      </c>
      <c r="J2090" s="28">
        <v>40</v>
      </c>
      <c r="K2090" s="6">
        <v>8359</v>
      </c>
      <c r="L2090" s="6" t="str">
        <f>VLOOKUP($G2090,Data!$A:$F,6,0)</f>
        <v>successful</v>
      </c>
      <c r="M2090" s="6"/>
      <c r="N2090" s="6"/>
      <c r="O2090" s="6"/>
    </row>
    <row r="2091" spans="1:15" x14ac:dyDescent="0.45">
      <c r="A2091" s="6" t="s">
        <v>8349</v>
      </c>
      <c r="B2091" s="6" t="s">
        <v>8224</v>
      </c>
      <c r="C2091" s="6" t="str">
        <f>VLOOKUP($B2091,'Supplimental Sources'!$I$7:$K$27,2,0)</f>
        <v>United States</v>
      </c>
      <c r="D2091" s="6" t="str">
        <f>VLOOKUP($B2091,'Supplimental Sources'!$I$7:$K$27,3,0)</f>
        <v>United States</v>
      </c>
      <c r="E2091" s="6" t="s">
        <v>8386</v>
      </c>
      <c r="F2091" s="6" t="s">
        <v>8379</v>
      </c>
      <c r="G2091" s="6">
        <v>2077</v>
      </c>
      <c r="H2091" s="29">
        <v>50000</v>
      </c>
      <c r="I2091" s="29">
        <v>57754</v>
      </c>
      <c r="J2091" s="28">
        <v>57.832453703704232</v>
      </c>
      <c r="K2091" s="6">
        <v>188</v>
      </c>
      <c r="L2091" s="6" t="str">
        <f>VLOOKUP($G2091,Data!$A:$F,6,0)</f>
        <v>successful</v>
      </c>
      <c r="M2091" s="6"/>
      <c r="N2091" s="6"/>
      <c r="O2091" s="6"/>
    </row>
    <row r="2092" spans="1:15" x14ac:dyDescent="0.45">
      <c r="A2092" s="6" t="s">
        <v>8349</v>
      </c>
      <c r="B2092" s="6" t="s">
        <v>8227</v>
      </c>
      <c r="C2092" s="6" t="str">
        <f>VLOOKUP($B2092,'Supplimental Sources'!$I$7:$K$27,2,0)</f>
        <v>Spain</v>
      </c>
      <c r="D2092" s="6" t="str">
        <f>VLOOKUP($B2092,'Supplimental Sources'!$I$7:$K$27,3,0)</f>
        <v>European Union</v>
      </c>
      <c r="E2092" s="6" t="s">
        <v>8387</v>
      </c>
      <c r="F2092" s="6" t="s">
        <v>8374</v>
      </c>
      <c r="G2092" s="6">
        <v>2078</v>
      </c>
      <c r="H2092" s="29">
        <v>20000</v>
      </c>
      <c r="I2092" s="29">
        <v>26241</v>
      </c>
      <c r="J2092" s="28">
        <v>30</v>
      </c>
      <c r="K2092" s="6">
        <v>48</v>
      </c>
      <c r="L2092" s="6" t="str">
        <f>VLOOKUP($G2092,Data!$A:$F,6,0)</f>
        <v>successful</v>
      </c>
      <c r="M2092" s="6"/>
      <c r="N2092" s="6"/>
      <c r="O2092" s="6"/>
    </row>
    <row r="2093" spans="1:15" x14ac:dyDescent="0.45">
      <c r="A2093" s="6" t="s">
        <v>8349</v>
      </c>
      <c r="B2093" s="6" t="s">
        <v>8225</v>
      </c>
      <c r="C2093" s="6" t="str">
        <f>VLOOKUP($B2093,'Supplimental Sources'!$I$7:$K$27,2,0)</f>
        <v>United Kingdom</v>
      </c>
      <c r="D2093" s="6" t="str">
        <f>VLOOKUP($B2093,'Supplimental Sources'!$I$7:$K$27,3,0)</f>
        <v>United Kingdom</v>
      </c>
      <c r="E2093" s="6" t="s">
        <v>8386</v>
      </c>
      <c r="F2093" s="6" t="s">
        <v>8369</v>
      </c>
      <c r="G2093" s="6">
        <v>2079</v>
      </c>
      <c r="H2093" s="29">
        <v>10000</v>
      </c>
      <c r="I2093" s="29">
        <v>28817</v>
      </c>
      <c r="J2093" s="28">
        <v>30.081099537041155</v>
      </c>
      <c r="K2093" s="6">
        <v>607</v>
      </c>
      <c r="L2093" s="6" t="str">
        <f>VLOOKUP($G2093,Data!$A:$F,6,0)</f>
        <v>successful</v>
      </c>
      <c r="M2093" s="6"/>
      <c r="N2093" s="6"/>
      <c r="O2093" s="6"/>
    </row>
    <row r="2094" spans="1:15" x14ac:dyDescent="0.45">
      <c r="A2094" s="6" t="s">
        <v>8349</v>
      </c>
      <c r="B2094" s="6" t="s">
        <v>8224</v>
      </c>
      <c r="C2094" s="6" t="str">
        <f>VLOOKUP($B2094,'Supplimental Sources'!$I$7:$K$27,2,0)</f>
        <v>United States</v>
      </c>
      <c r="D2094" s="6" t="str">
        <f>VLOOKUP($B2094,'Supplimental Sources'!$I$7:$K$27,3,0)</f>
        <v>United States</v>
      </c>
      <c r="E2094" s="6" t="s">
        <v>8386</v>
      </c>
      <c r="F2094" s="6" t="s">
        <v>8373</v>
      </c>
      <c r="G2094" s="6">
        <v>2080</v>
      </c>
      <c r="H2094" s="29">
        <v>1000</v>
      </c>
      <c r="I2094" s="29">
        <v>5078</v>
      </c>
      <c r="J2094" s="28">
        <v>30.041666666664241</v>
      </c>
      <c r="K2094" s="6">
        <v>50</v>
      </c>
      <c r="L2094" s="6" t="str">
        <f>VLOOKUP($G2094,Data!$A:$F,6,0)</f>
        <v>successful</v>
      </c>
      <c r="M2094" s="6"/>
      <c r="N2094" s="6"/>
      <c r="O2094" s="6"/>
    </row>
    <row r="2095" spans="1:15" x14ac:dyDescent="0.45">
      <c r="A2095" s="6" t="s">
        <v>8329</v>
      </c>
      <c r="B2095" s="6" t="s">
        <v>8224</v>
      </c>
      <c r="C2095" s="6" t="str">
        <f>VLOOKUP($B2095,'Supplimental Sources'!$I$7:$K$27,2,0)</f>
        <v>United States</v>
      </c>
      <c r="D2095" s="6" t="str">
        <f>VLOOKUP($B2095,'Supplimental Sources'!$I$7:$K$27,3,0)</f>
        <v>United States</v>
      </c>
      <c r="E2095" s="6" t="s">
        <v>8383</v>
      </c>
      <c r="F2095" s="6" t="s">
        <v>8379</v>
      </c>
      <c r="G2095" s="6">
        <v>2081</v>
      </c>
      <c r="H2095" s="29">
        <v>3500</v>
      </c>
      <c r="I2095" s="29">
        <v>4010</v>
      </c>
      <c r="J2095" s="28">
        <v>41.050752314818965</v>
      </c>
      <c r="K2095" s="6">
        <v>55</v>
      </c>
      <c r="L2095" s="6" t="str">
        <f>VLOOKUP($G2095,Data!$A:$F,6,0)</f>
        <v>successful</v>
      </c>
      <c r="M2095" s="6"/>
      <c r="N2095" s="6"/>
      <c r="O2095" s="6"/>
    </row>
    <row r="2096" spans="1:15" x14ac:dyDescent="0.45">
      <c r="A2096" s="6" t="s">
        <v>8329</v>
      </c>
      <c r="B2096" s="6" t="s">
        <v>8224</v>
      </c>
      <c r="C2096" s="6" t="str">
        <f>VLOOKUP($B2096,'Supplimental Sources'!$I$7:$K$27,2,0)</f>
        <v>United States</v>
      </c>
      <c r="D2096" s="6" t="str">
        <f>VLOOKUP($B2096,'Supplimental Sources'!$I$7:$K$27,3,0)</f>
        <v>United States</v>
      </c>
      <c r="E2096" s="6" t="s">
        <v>8382</v>
      </c>
      <c r="F2096" s="6" t="s">
        <v>8372</v>
      </c>
      <c r="G2096" s="6">
        <v>2082</v>
      </c>
      <c r="H2096" s="29">
        <v>1500</v>
      </c>
      <c r="I2096" s="29">
        <v>1661</v>
      </c>
      <c r="J2096" s="28">
        <v>60.041666666671517</v>
      </c>
      <c r="K2096" s="6">
        <v>38</v>
      </c>
      <c r="L2096" s="6" t="str">
        <f>VLOOKUP($G2096,Data!$A:$F,6,0)</f>
        <v>successful</v>
      </c>
      <c r="M2096" s="6"/>
      <c r="N2096" s="6"/>
      <c r="O2096" s="6"/>
    </row>
    <row r="2097" spans="1:15" x14ac:dyDescent="0.45">
      <c r="A2097" s="6" t="s">
        <v>8329</v>
      </c>
      <c r="B2097" s="6" t="s">
        <v>8224</v>
      </c>
      <c r="C2097" s="6" t="str">
        <f>VLOOKUP($B2097,'Supplimental Sources'!$I$7:$K$27,2,0)</f>
        <v>United States</v>
      </c>
      <c r="D2097" s="6" t="str">
        <f>VLOOKUP($B2097,'Supplimental Sources'!$I$7:$K$27,3,0)</f>
        <v>United States</v>
      </c>
      <c r="E2097" s="6" t="s">
        <v>8383</v>
      </c>
      <c r="F2097" s="6" t="s">
        <v>8369</v>
      </c>
      <c r="G2097" s="6">
        <v>2083</v>
      </c>
      <c r="H2097" s="29">
        <v>750</v>
      </c>
      <c r="I2097" s="29">
        <v>850</v>
      </c>
      <c r="J2097" s="28">
        <v>30</v>
      </c>
      <c r="K2097" s="6">
        <v>25</v>
      </c>
      <c r="L2097" s="6" t="str">
        <f>VLOOKUP($G2097,Data!$A:$F,6,0)</f>
        <v>successful</v>
      </c>
      <c r="M2097" s="6"/>
      <c r="N2097" s="6"/>
      <c r="O2097" s="6"/>
    </row>
    <row r="2098" spans="1:15" x14ac:dyDescent="0.45">
      <c r="A2098" s="6" t="s">
        <v>8329</v>
      </c>
      <c r="B2098" s="6" t="s">
        <v>8224</v>
      </c>
      <c r="C2098" s="6" t="str">
        <f>VLOOKUP($B2098,'Supplimental Sources'!$I$7:$K$27,2,0)</f>
        <v>United States</v>
      </c>
      <c r="D2098" s="6" t="str">
        <f>VLOOKUP($B2098,'Supplimental Sources'!$I$7:$K$27,3,0)</f>
        <v>United States</v>
      </c>
      <c r="E2098" s="6" t="s">
        <v>8385</v>
      </c>
      <c r="F2098" s="6" t="s">
        <v>8379</v>
      </c>
      <c r="G2098" s="6">
        <v>2084</v>
      </c>
      <c r="H2098" s="29">
        <v>3000</v>
      </c>
      <c r="I2098" s="29">
        <v>3250</v>
      </c>
      <c r="J2098" s="28">
        <v>31.457847222227429</v>
      </c>
      <c r="K2098" s="6">
        <v>46</v>
      </c>
      <c r="L2098" s="6" t="str">
        <f>VLOOKUP($G2098,Data!$A:$F,6,0)</f>
        <v>successful</v>
      </c>
      <c r="M2098" s="6"/>
      <c r="N2098" s="6"/>
      <c r="O2098" s="6"/>
    </row>
    <row r="2099" spans="1:15" x14ac:dyDescent="0.45">
      <c r="A2099" s="6" t="s">
        <v>8329</v>
      </c>
      <c r="B2099" s="6" t="s">
        <v>8224</v>
      </c>
      <c r="C2099" s="6" t="str">
        <f>VLOOKUP($B2099,'Supplimental Sources'!$I$7:$K$27,2,0)</f>
        <v>United States</v>
      </c>
      <c r="D2099" s="6" t="str">
        <f>VLOOKUP($B2099,'Supplimental Sources'!$I$7:$K$27,3,0)</f>
        <v>United States</v>
      </c>
      <c r="E2099" s="6" t="s">
        <v>8383</v>
      </c>
      <c r="F2099" s="6" t="s">
        <v>8380</v>
      </c>
      <c r="G2099" s="6">
        <v>2085</v>
      </c>
      <c r="H2099" s="29">
        <v>6000</v>
      </c>
      <c r="I2099" s="29">
        <v>7412</v>
      </c>
      <c r="J2099" s="28">
        <v>30</v>
      </c>
      <c r="K2099" s="6">
        <v>83</v>
      </c>
      <c r="L2099" s="6" t="str">
        <f>VLOOKUP($G2099,Data!$A:$F,6,0)</f>
        <v>successful</v>
      </c>
      <c r="M2099" s="6"/>
      <c r="N2099" s="6"/>
      <c r="O2099" s="6"/>
    </row>
    <row r="2100" spans="1:15" x14ac:dyDescent="0.45">
      <c r="A2100" s="6" t="s">
        <v>8329</v>
      </c>
      <c r="B2100" s="6" t="s">
        <v>8224</v>
      </c>
      <c r="C2100" s="6" t="str">
        <f>VLOOKUP($B2100,'Supplimental Sources'!$I$7:$K$27,2,0)</f>
        <v>United States</v>
      </c>
      <c r="D2100" s="6" t="str">
        <f>VLOOKUP($B2100,'Supplimental Sources'!$I$7:$K$27,3,0)</f>
        <v>United States</v>
      </c>
      <c r="E2100" s="6" t="s">
        <v>8382</v>
      </c>
      <c r="F2100" s="6" t="s">
        <v>8374</v>
      </c>
      <c r="G2100" s="6">
        <v>2086</v>
      </c>
      <c r="H2100" s="29">
        <v>4000</v>
      </c>
      <c r="I2100" s="29">
        <v>4028</v>
      </c>
      <c r="J2100" s="28">
        <v>30.537129629628907</v>
      </c>
      <c r="K2100" s="6">
        <v>35</v>
      </c>
      <c r="L2100" s="6" t="str">
        <f>VLOOKUP($G2100,Data!$A:$F,6,0)</f>
        <v>successful</v>
      </c>
      <c r="M2100" s="6"/>
      <c r="N2100" s="6"/>
      <c r="O2100" s="6"/>
    </row>
    <row r="2101" spans="1:15" x14ac:dyDescent="0.45">
      <c r="A2101" s="6" t="s">
        <v>8329</v>
      </c>
      <c r="B2101" s="6" t="s">
        <v>8224</v>
      </c>
      <c r="C2101" s="6" t="str">
        <f>VLOOKUP($B2101,'Supplimental Sources'!$I$7:$K$27,2,0)</f>
        <v>United States</v>
      </c>
      <c r="D2101" s="6" t="str">
        <f>VLOOKUP($B2101,'Supplimental Sources'!$I$7:$K$27,3,0)</f>
        <v>United States</v>
      </c>
      <c r="E2101" s="6" t="s">
        <v>8382</v>
      </c>
      <c r="F2101" s="6" t="s">
        <v>8371</v>
      </c>
      <c r="G2101" s="6">
        <v>2087</v>
      </c>
      <c r="H2101" s="29">
        <v>1500</v>
      </c>
      <c r="I2101" s="29">
        <v>1553</v>
      </c>
      <c r="J2101" s="28">
        <v>30</v>
      </c>
      <c r="K2101" s="6">
        <v>25</v>
      </c>
      <c r="L2101" s="6" t="str">
        <f>VLOOKUP($G2101,Data!$A:$F,6,0)</f>
        <v>successful</v>
      </c>
      <c r="M2101" s="6"/>
      <c r="N2101" s="6"/>
      <c r="O2101" s="6"/>
    </row>
    <row r="2102" spans="1:15" x14ac:dyDescent="0.45">
      <c r="A2102" s="6" t="s">
        <v>8329</v>
      </c>
      <c r="B2102" s="6" t="s">
        <v>8224</v>
      </c>
      <c r="C2102" s="6" t="str">
        <f>VLOOKUP($B2102,'Supplimental Sources'!$I$7:$K$27,2,0)</f>
        <v>United States</v>
      </c>
      <c r="D2102" s="6" t="str">
        <f>VLOOKUP($B2102,'Supplimental Sources'!$I$7:$K$27,3,0)</f>
        <v>United States</v>
      </c>
      <c r="E2102" s="6" t="s">
        <v>8375</v>
      </c>
      <c r="F2102" s="6" t="s">
        <v>8371</v>
      </c>
      <c r="G2102" s="6">
        <v>2088</v>
      </c>
      <c r="H2102" s="29">
        <v>3000</v>
      </c>
      <c r="I2102" s="29">
        <v>3465.32</v>
      </c>
      <c r="J2102" s="28">
        <v>36.451249999998254</v>
      </c>
      <c r="K2102" s="6">
        <v>75</v>
      </c>
      <c r="L2102" s="6" t="str">
        <f>VLOOKUP($G2102,Data!$A:$F,6,0)</f>
        <v>successful</v>
      </c>
      <c r="M2102" s="6"/>
      <c r="N2102" s="6"/>
      <c r="O2102" s="6"/>
    </row>
    <row r="2103" spans="1:15" x14ac:dyDescent="0.45">
      <c r="A2103" s="6" t="s">
        <v>8329</v>
      </c>
      <c r="B2103" s="6" t="s">
        <v>8224</v>
      </c>
      <c r="C2103" s="6" t="str">
        <f>VLOOKUP($B2103,'Supplimental Sources'!$I$7:$K$27,2,0)</f>
        <v>United States</v>
      </c>
      <c r="D2103" s="6" t="str">
        <f>VLOOKUP($B2103,'Supplimental Sources'!$I$7:$K$27,3,0)</f>
        <v>United States</v>
      </c>
      <c r="E2103" s="6" t="s">
        <v>8384</v>
      </c>
      <c r="F2103" s="6" t="s">
        <v>8380</v>
      </c>
      <c r="G2103" s="6">
        <v>2089</v>
      </c>
      <c r="H2103" s="29">
        <v>2500</v>
      </c>
      <c r="I2103" s="29">
        <v>3010.01</v>
      </c>
      <c r="J2103" s="28">
        <v>35</v>
      </c>
      <c r="K2103" s="6">
        <v>62</v>
      </c>
      <c r="L2103" s="6" t="str">
        <f>VLOOKUP($G2103,Data!$A:$F,6,0)</f>
        <v>successful</v>
      </c>
      <c r="M2103" s="6"/>
      <c r="N2103" s="6"/>
      <c r="O2103" s="6"/>
    </row>
    <row r="2104" spans="1:15" x14ac:dyDescent="0.45">
      <c r="A2104" s="6" t="s">
        <v>8329</v>
      </c>
      <c r="B2104" s="6" t="s">
        <v>8224</v>
      </c>
      <c r="C2104" s="6" t="str">
        <f>VLOOKUP($B2104,'Supplimental Sources'!$I$7:$K$27,2,0)</f>
        <v>United States</v>
      </c>
      <c r="D2104" s="6" t="str">
        <f>VLOOKUP($B2104,'Supplimental Sources'!$I$7:$K$27,3,0)</f>
        <v>United States</v>
      </c>
      <c r="E2104" s="6" t="s">
        <v>8384</v>
      </c>
      <c r="F2104" s="6" t="s">
        <v>8376</v>
      </c>
      <c r="G2104" s="6">
        <v>2090</v>
      </c>
      <c r="H2104" s="29">
        <v>8000</v>
      </c>
      <c r="I2104" s="29">
        <v>9203.23</v>
      </c>
      <c r="J2104" s="28">
        <v>30</v>
      </c>
      <c r="K2104" s="6">
        <v>160</v>
      </c>
      <c r="L2104" s="6" t="str">
        <f>VLOOKUP($G2104,Data!$A:$F,6,0)</f>
        <v>successful</v>
      </c>
      <c r="M2104" s="6"/>
      <c r="N2104" s="6"/>
      <c r="O2104" s="6"/>
    </row>
    <row r="2105" spans="1:15" x14ac:dyDescent="0.45">
      <c r="A2105" s="6" t="s">
        <v>8329</v>
      </c>
      <c r="B2105" s="6" t="s">
        <v>8224</v>
      </c>
      <c r="C2105" s="6" t="str">
        <f>VLOOKUP($B2105,'Supplimental Sources'!$I$7:$K$27,2,0)</f>
        <v>United States</v>
      </c>
      <c r="D2105" s="6" t="str">
        <f>VLOOKUP($B2105,'Supplimental Sources'!$I$7:$K$27,3,0)</f>
        <v>United States</v>
      </c>
      <c r="E2105" s="6" t="s">
        <v>8382</v>
      </c>
      <c r="F2105" s="6" t="s">
        <v>8376</v>
      </c>
      <c r="G2105" s="6">
        <v>2091</v>
      </c>
      <c r="H2105" s="29">
        <v>18000</v>
      </c>
      <c r="I2105" s="29">
        <v>21684.2</v>
      </c>
      <c r="J2105" s="28">
        <v>48.510671296295186</v>
      </c>
      <c r="K2105" s="6">
        <v>246</v>
      </c>
      <c r="L2105" s="6" t="str">
        <f>VLOOKUP($G2105,Data!$A:$F,6,0)</f>
        <v>successful</v>
      </c>
      <c r="M2105" s="6"/>
      <c r="N2105" s="6"/>
      <c r="O2105" s="6"/>
    </row>
    <row r="2106" spans="1:15" x14ac:dyDescent="0.45">
      <c r="A2106" s="6" t="s">
        <v>8329</v>
      </c>
      <c r="B2106" s="6" t="s">
        <v>8224</v>
      </c>
      <c r="C2106" s="6" t="str">
        <f>VLOOKUP($B2106,'Supplimental Sources'!$I$7:$K$27,2,0)</f>
        <v>United States</v>
      </c>
      <c r="D2106" s="6" t="str">
        <f>VLOOKUP($B2106,'Supplimental Sources'!$I$7:$K$27,3,0)</f>
        <v>United States</v>
      </c>
      <c r="E2106" s="6" t="s">
        <v>8382</v>
      </c>
      <c r="F2106" s="6" t="s">
        <v>8371</v>
      </c>
      <c r="G2106" s="6">
        <v>2092</v>
      </c>
      <c r="H2106" s="29">
        <v>6000</v>
      </c>
      <c r="I2106" s="29">
        <v>6077</v>
      </c>
      <c r="J2106" s="28">
        <v>60</v>
      </c>
      <c r="K2106" s="6">
        <v>55</v>
      </c>
      <c r="L2106" s="6" t="str">
        <f>VLOOKUP($G2106,Data!$A:$F,6,0)</f>
        <v>successful</v>
      </c>
      <c r="M2106" s="6"/>
      <c r="N2106" s="6"/>
      <c r="O2106" s="6"/>
    </row>
    <row r="2107" spans="1:15" x14ac:dyDescent="0.45">
      <c r="A2107" s="6" t="s">
        <v>8329</v>
      </c>
      <c r="B2107" s="6" t="s">
        <v>8224</v>
      </c>
      <c r="C2107" s="6" t="str">
        <f>VLOOKUP($B2107,'Supplimental Sources'!$I$7:$K$27,2,0)</f>
        <v>United States</v>
      </c>
      <c r="D2107" s="6" t="str">
        <f>VLOOKUP($B2107,'Supplimental Sources'!$I$7:$K$27,3,0)</f>
        <v>United States</v>
      </c>
      <c r="E2107" s="6" t="s">
        <v>8383</v>
      </c>
      <c r="F2107" s="6" t="s">
        <v>8373</v>
      </c>
      <c r="G2107" s="6">
        <v>2093</v>
      </c>
      <c r="H2107" s="29">
        <v>1500</v>
      </c>
      <c r="I2107" s="29">
        <v>1537</v>
      </c>
      <c r="J2107" s="28">
        <v>60.041666666664241</v>
      </c>
      <c r="K2107" s="6">
        <v>23</v>
      </c>
      <c r="L2107" s="6" t="str">
        <f>VLOOKUP($G2107,Data!$A:$F,6,0)</f>
        <v>successful</v>
      </c>
      <c r="M2107" s="6"/>
      <c r="N2107" s="6"/>
      <c r="O2107" s="6"/>
    </row>
    <row r="2108" spans="1:15" x14ac:dyDescent="0.45">
      <c r="A2108" s="6" t="s">
        <v>8329</v>
      </c>
      <c r="B2108" s="6" t="s">
        <v>8224</v>
      </c>
      <c r="C2108" s="6" t="str">
        <f>VLOOKUP($B2108,'Supplimental Sources'!$I$7:$K$27,2,0)</f>
        <v>United States</v>
      </c>
      <c r="D2108" s="6" t="str">
        <f>VLOOKUP($B2108,'Supplimental Sources'!$I$7:$K$27,3,0)</f>
        <v>United States</v>
      </c>
      <c r="E2108" s="6" t="s">
        <v>8383</v>
      </c>
      <c r="F2108" s="6" t="s">
        <v>8376</v>
      </c>
      <c r="G2108" s="6">
        <v>2094</v>
      </c>
      <c r="H2108" s="29">
        <v>3500</v>
      </c>
      <c r="I2108" s="29">
        <v>4219</v>
      </c>
      <c r="J2108" s="28">
        <v>34.104976851849642</v>
      </c>
      <c r="K2108" s="6">
        <v>72</v>
      </c>
      <c r="L2108" s="6" t="str">
        <f>VLOOKUP($G2108,Data!$A:$F,6,0)</f>
        <v>successful</v>
      </c>
      <c r="M2108" s="6"/>
      <c r="N2108" s="6"/>
      <c r="O2108" s="6"/>
    </row>
    <row r="2109" spans="1:15" x14ac:dyDescent="0.45">
      <c r="A2109" s="6" t="s">
        <v>8329</v>
      </c>
      <c r="B2109" s="6" t="s">
        <v>8224</v>
      </c>
      <c r="C2109" s="6" t="str">
        <f>VLOOKUP($B2109,'Supplimental Sources'!$I$7:$K$27,2,0)</f>
        <v>United States</v>
      </c>
      <c r="D2109" s="6" t="str">
        <f>VLOOKUP($B2109,'Supplimental Sources'!$I$7:$K$27,3,0)</f>
        <v>United States</v>
      </c>
      <c r="E2109" s="6" t="s">
        <v>8382</v>
      </c>
      <c r="F2109" s="6" t="s">
        <v>8371</v>
      </c>
      <c r="G2109" s="6">
        <v>2095</v>
      </c>
      <c r="H2109" s="29">
        <v>2500</v>
      </c>
      <c r="I2109" s="29">
        <v>2500</v>
      </c>
      <c r="J2109" s="28">
        <v>60</v>
      </c>
      <c r="K2109" s="6">
        <v>22</v>
      </c>
      <c r="L2109" s="6" t="str">
        <f>VLOOKUP($G2109,Data!$A:$F,6,0)</f>
        <v>successful</v>
      </c>
      <c r="M2109" s="6"/>
      <c r="N2109" s="6"/>
      <c r="O2109" s="6"/>
    </row>
    <row r="2110" spans="1:15" x14ac:dyDescent="0.45">
      <c r="A2110" s="6" t="s">
        <v>8329</v>
      </c>
      <c r="B2110" s="6" t="s">
        <v>8224</v>
      </c>
      <c r="C2110" s="6" t="str">
        <f>VLOOKUP($B2110,'Supplimental Sources'!$I$7:$K$27,2,0)</f>
        <v>United States</v>
      </c>
      <c r="D2110" s="6" t="str">
        <f>VLOOKUP($B2110,'Supplimental Sources'!$I$7:$K$27,3,0)</f>
        <v>United States</v>
      </c>
      <c r="E2110" s="6" t="s">
        <v>8383</v>
      </c>
      <c r="F2110" s="6" t="s">
        <v>8373</v>
      </c>
      <c r="G2110" s="6">
        <v>2096</v>
      </c>
      <c r="H2110" s="29">
        <v>600</v>
      </c>
      <c r="I2110" s="29">
        <v>610</v>
      </c>
      <c r="J2110" s="28">
        <v>15.407465277778101</v>
      </c>
      <c r="K2110" s="6">
        <v>14</v>
      </c>
      <c r="L2110" s="6" t="str">
        <f>VLOOKUP($G2110,Data!$A:$F,6,0)</f>
        <v>successful</v>
      </c>
      <c r="M2110" s="6"/>
      <c r="N2110" s="6"/>
      <c r="O2110" s="6"/>
    </row>
    <row r="2111" spans="1:15" x14ac:dyDescent="0.45">
      <c r="A2111" s="6" t="s">
        <v>8329</v>
      </c>
      <c r="B2111" s="6" t="s">
        <v>8224</v>
      </c>
      <c r="C2111" s="6" t="str">
        <f>VLOOKUP($B2111,'Supplimental Sources'!$I$7:$K$27,2,0)</f>
        <v>United States</v>
      </c>
      <c r="D2111" s="6" t="str">
        <f>VLOOKUP($B2111,'Supplimental Sources'!$I$7:$K$27,3,0)</f>
        <v>United States</v>
      </c>
      <c r="E2111" s="6" t="s">
        <v>8382</v>
      </c>
      <c r="F2111" s="6" t="s">
        <v>8373</v>
      </c>
      <c r="G2111" s="6">
        <v>2097</v>
      </c>
      <c r="H2111" s="29">
        <v>3000</v>
      </c>
      <c r="I2111" s="29">
        <v>3000</v>
      </c>
      <c r="J2111" s="28">
        <v>60.041666666664241</v>
      </c>
      <c r="K2111" s="6">
        <v>38</v>
      </c>
      <c r="L2111" s="6" t="str">
        <f>VLOOKUP($G2111,Data!$A:$F,6,0)</f>
        <v>successful</v>
      </c>
      <c r="M2111" s="6"/>
      <c r="N2111" s="6"/>
      <c r="O2111" s="6"/>
    </row>
    <row r="2112" spans="1:15" x14ac:dyDescent="0.45">
      <c r="A2112" s="6" t="s">
        <v>8329</v>
      </c>
      <c r="B2112" s="6" t="s">
        <v>8224</v>
      </c>
      <c r="C2112" s="6" t="str">
        <f>VLOOKUP($B2112,'Supplimental Sources'!$I$7:$K$27,2,0)</f>
        <v>United States</v>
      </c>
      <c r="D2112" s="6" t="str">
        <f>VLOOKUP($B2112,'Supplimental Sources'!$I$7:$K$27,3,0)</f>
        <v>United States</v>
      </c>
      <c r="E2112" s="6" t="s">
        <v>8383</v>
      </c>
      <c r="F2112" s="6" t="s">
        <v>8377</v>
      </c>
      <c r="G2112" s="6">
        <v>2098</v>
      </c>
      <c r="H2112" s="29">
        <v>6000</v>
      </c>
      <c r="I2112" s="29">
        <v>6020</v>
      </c>
      <c r="J2112" s="28">
        <v>30</v>
      </c>
      <c r="K2112" s="6">
        <v>32</v>
      </c>
      <c r="L2112" s="6" t="str">
        <f>VLOOKUP($G2112,Data!$A:$F,6,0)</f>
        <v>successful</v>
      </c>
      <c r="M2112" s="6"/>
      <c r="N2112" s="6"/>
      <c r="O2112" s="6"/>
    </row>
    <row r="2113" spans="1:15" x14ac:dyDescent="0.45">
      <c r="A2113" s="6" t="s">
        <v>8329</v>
      </c>
      <c r="B2113" s="6" t="s">
        <v>8224</v>
      </c>
      <c r="C2113" s="6" t="str">
        <f>VLOOKUP($B2113,'Supplimental Sources'!$I$7:$K$27,2,0)</f>
        <v>United States</v>
      </c>
      <c r="D2113" s="6" t="str">
        <f>VLOOKUP($B2113,'Supplimental Sources'!$I$7:$K$27,3,0)</f>
        <v>United States</v>
      </c>
      <c r="E2113" s="6" t="s">
        <v>8386</v>
      </c>
      <c r="F2113" s="6" t="s">
        <v>8380</v>
      </c>
      <c r="G2113" s="6">
        <v>2099</v>
      </c>
      <c r="H2113" s="29">
        <v>3000</v>
      </c>
      <c r="I2113" s="29">
        <v>3971</v>
      </c>
      <c r="J2113" s="28">
        <v>13.406435185184819</v>
      </c>
      <c r="K2113" s="6">
        <v>63</v>
      </c>
      <c r="L2113" s="6" t="str">
        <f>VLOOKUP($G2113,Data!$A:$F,6,0)</f>
        <v>successful</v>
      </c>
      <c r="M2113" s="6"/>
      <c r="N2113" s="6"/>
      <c r="O2113" s="6"/>
    </row>
    <row r="2114" spans="1:15" x14ac:dyDescent="0.45">
      <c r="A2114" s="6" t="s">
        <v>8329</v>
      </c>
      <c r="B2114" s="6" t="s">
        <v>8224</v>
      </c>
      <c r="C2114" s="6" t="str">
        <f>VLOOKUP($B2114,'Supplimental Sources'!$I$7:$K$27,2,0)</f>
        <v>United States</v>
      </c>
      <c r="D2114" s="6" t="str">
        <f>VLOOKUP($B2114,'Supplimental Sources'!$I$7:$K$27,3,0)</f>
        <v>United States</v>
      </c>
      <c r="E2114" s="6" t="s">
        <v>8383</v>
      </c>
      <c r="F2114" s="6" t="s">
        <v>8380</v>
      </c>
      <c r="G2114" s="6">
        <v>2100</v>
      </c>
      <c r="H2114" s="29">
        <v>600</v>
      </c>
      <c r="I2114" s="29">
        <v>820</v>
      </c>
      <c r="J2114" s="28">
        <v>15.331006944448745</v>
      </c>
      <c r="K2114" s="6">
        <v>27</v>
      </c>
      <c r="L2114" s="6" t="str">
        <f>VLOOKUP($G2114,Data!$A:$F,6,0)</f>
        <v>successful</v>
      </c>
      <c r="M2114" s="6"/>
      <c r="N2114" s="6"/>
      <c r="O2114" s="6"/>
    </row>
    <row r="2115" spans="1:15" x14ac:dyDescent="0.45">
      <c r="A2115" s="6" t="s">
        <v>8329</v>
      </c>
      <c r="B2115" s="6" t="s">
        <v>8224</v>
      </c>
      <c r="C2115" s="6" t="str">
        <f>VLOOKUP($B2115,'Supplimental Sources'!$I$7:$K$27,2,0)</f>
        <v>United States</v>
      </c>
      <c r="D2115" s="6" t="str">
        <f>VLOOKUP($B2115,'Supplimental Sources'!$I$7:$K$27,3,0)</f>
        <v>United States</v>
      </c>
      <c r="E2115" s="6" t="s">
        <v>8382</v>
      </c>
      <c r="F2115" s="6" t="s">
        <v>8381</v>
      </c>
      <c r="G2115" s="6">
        <v>2101</v>
      </c>
      <c r="H2115" s="29">
        <v>2000</v>
      </c>
      <c r="I2115" s="29">
        <v>2265</v>
      </c>
      <c r="J2115" s="28">
        <v>60</v>
      </c>
      <c r="K2115" s="6">
        <v>44</v>
      </c>
      <c r="L2115" s="6" t="str">
        <f>VLOOKUP($G2115,Data!$A:$F,6,0)</f>
        <v>successful</v>
      </c>
      <c r="M2115" s="6"/>
      <c r="N2115" s="6"/>
      <c r="O2115" s="6"/>
    </row>
    <row r="2116" spans="1:15" x14ac:dyDescent="0.45">
      <c r="A2116" s="6" t="s">
        <v>8329</v>
      </c>
      <c r="B2116" s="6" t="s">
        <v>8224</v>
      </c>
      <c r="C2116" s="6" t="str">
        <f>VLOOKUP($B2116,'Supplimental Sources'!$I$7:$K$27,2,0)</f>
        <v>United States</v>
      </c>
      <c r="D2116" s="6" t="str">
        <f>VLOOKUP($B2116,'Supplimental Sources'!$I$7:$K$27,3,0)</f>
        <v>United States</v>
      </c>
      <c r="E2116" s="6" t="s">
        <v>8382</v>
      </c>
      <c r="F2116" s="6" t="s">
        <v>8379</v>
      </c>
      <c r="G2116" s="6">
        <v>2102</v>
      </c>
      <c r="H2116" s="29">
        <v>1000</v>
      </c>
      <c r="I2116" s="29">
        <v>1360</v>
      </c>
      <c r="J2116" s="28">
        <v>30</v>
      </c>
      <c r="K2116" s="6">
        <v>38</v>
      </c>
      <c r="L2116" s="6" t="str">
        <f>VLOOKUP($G2116,Data!$A:$F,6,0)</f>
        <v>successful</v>
      </c>
      <c r="M2116" s="6"/>
      <c r="N2116" s="6"/>
      <c r="O2116" s="6"/>
    </row>
    <row r="2117" spans="1:15" x14ac:dyDescent="0.45">
      <c r="A2117" s="6" t="s">
        <v>8329</v>
      </c>
      <c r="B2117" s="6" t="s">
        <v>8224</v>
      </c>
      <c r="C2117" s="6" t="str">
        <f>VLOOKUP($B2117,'Supplimental Sources'!$I$7:$K$27,2,0)</f>
        <v>United States</v>
      </c>
      <c r="D2117" s="6" t="str">
        <f>VLOOKUP($B2117,'Supplimental Sources'!$I$7:$K$27,3,0)</f>
        <v>United States</v>
      </c>
      <c r="E2117" s="6" t="s">
        <v>8383</v>
      </c>
      <c r="F2117" s="6" t="s">
        <v>8373</v>
      </c>
      <c r="G2117" s="6">
        <v>2103</v>
      </c>
      <c r="H2117" s="29">
        <v>7777</v>
      </c>
      <c r="I2117" s="29">
        <v>11364</v>
      </c>
      <c r="J2117" s="28">
        <v>30.041666666671517</v>
      </c>
      <c r="K2117" s="6">
        <v>115</v>
      </c>
      <c r="L2117" s="6" t="str">
        <f>VLOOKUP($G2117,Data!$A:$F,6,0)</f>
        <v>successful</v>
      </c>
      <c r="M2117" s="6"/>
      <c r="N2117" s="6"/>
      <c r="O2117" s="6"/>
    </row>
    <row r="2118" spans="1:15" x14ac:dyDescent="0.45">
      <c r="A2118" s="6" t="s">
        <v>8329</v>
      </c>
      <c r="B2118" s="6" t="s">
        <v>8224</v>
      </c>
      <c r="C2118" s="6" t="str">
        <f>VLOOKUP($B2118,'Supplimental Sources'!$I$7:$K$27,2,0)</f>
        <v>United States</v>
      </c>
      <c r="D2118" s="6" t="str">
        <f>VLOOKUP($B2118,'Supplimental Sources'!$I$7:$K$27,3,0)</f>
        <v>United States</v>
      </c>
      <c r="E2118" s="6" t="s">
        <v>8384</v>
      </c>
      <c r="F2118" s="6" t="s">
        <v>8379</v>
      </c>
      <c r="G2118" s="6">
        <v>2104</v>
      </c>
      <c r="H2118" s="29">
        <v>800</v>
      </c>
      <c r="I2118" s="29">
        <v>1036</v>
      </c>
      <c r="J2118" s="28">
        <v>30.925532407403807</v>
      </c>
      <c r="K2118" s="6">
        <v>37</v>
      </c>
      <c r="L2118" s="6" t="str">
        <f>VLOOKUP($G2118,Data!$A:$F,6,0)</f>
        <v>successful</v>
      </c>
      <c r="M2118" s="6"/>
      <c r="N2118" s="6"/>
      <c r="O2118" s="6"/>
    </row>
    <row r="2119" spans="1:15" x14ac:dyDescent="0.45">
      <c r="A2119" s="6" t="s">
        <v>8329</v>
      </c>
      <c r="B2119" s="6" t="s">
        <v>8224</v>
      </c>
      <c r="C2119" s="6" t="str">
        <f>VLOOKUP($B2119,'Supplimental Sources'!$I$7:$K$27,2,0)</f>
        <v>United States</v>
      </c>
      <c r="D2119" s="6" t="str">
        <f>VLOOKUP($B2119,'Supplimental Sources'!$I$7:$K$27,3,0)</f>
        <v>United States</v>
      </c>
      <c r="E2119" s="6" t="s">
        <v>8385</v>
      </c>
      <c r="F2119" s="6" t="s">
        <v>8374</v>
      </c>
      <c r="G2119" s="6">
        <v>2105</v>
      </c>
      <c r="H2119" s="29">
        <v>2000</v>
      </c>
      <c r="I2119" s="29">
        <v>5080</v>
      </c>
      <c r="J2119" s="28">
        <v>12.377858796302462</v>
      </c>
      <c r="K2119" s="6">
        <v>99</v>
      </c>
      <c r="L2119" s="6" t="str">
        <f>VLOOKUP($G2119,Data!$A:$F,6,0)</f>
        <v>successful</v>
      </c>
      <c r="M2119" s="6"/>
      <c r="N2119" s="6"/>
      <c r="O2119" s="6"/>
    </row>
    <row r="2120" spans="1:15" x14ac:dyDescent="0.45">
      <c r="A2120" s="6" t="s">
        <v>8329</v>
      </c>
      <c r="B2120" s="6" t="s">
        <v>8224</v>
      </c>
      <c r="C2120" s="6" t="str">
        <f>VLOOKUP($B2120,'Supplimental Sources'!$I$7:$K$27,2,0)</f>
        <v>United States</v>
      </c>
      <c r="D2120" s="6" t="str">
        <f>VLOOKUP($B2120,'Supplimental Sources'!$I$7:$K$27,3,0)</f>
        <v>United States</v>
      </c>
      <c r="E2120" s="6" t="s">
        <v>8383</v>
      </c>
      <c r="F2120" s="6" t="s">
        <v>8381</v>
      </c>
      <c r="G2120" s="6">
        <v>2106</v>
      </c>
      <c r="H2120" s="29">
        <v>2200</v>
      </c>
      <c r="I2120" s="29">
        <v>2355</v>
      </c>
      <c r="J2120" s="28">
        <v>30</v>
      </c>
      <c r="K2120" s="6">
        <v>44</v>
      </c>
      <c r="L2120" s="6" t="str">
        <f>VLOOKUP($G2120,Data!$A:$F,6,0)</f>
        <v>successful</v>
      </c>
      <c r="M2120" s="6"/>
      <c r="N2120" s="6"/>
      <c r="O2120" s="6"/>
    </row>
    <row r="2121" spans="1:15" x14ac:dyDescent="0.45">
      <c r="A2121" s="6" t="s">
        <v>8329</v>
      </c>
      <c r="B2121" s="6" t="s">
        <v>8224</v>
      </c>
      <c r="C2121" s="6" t="str">
        <f>VLOOKUP($B2121,'Supplimental Sources'!$I$7:$K$27,2,0)</f>
        <v>United States</v>
      </c>
      <c r="D2121" s="6" t="str">
        <f>VLOOKUP($B2121,'Supplimental Sources'!$I$7:$K$27,3,0)</f>
        <v>United States</v>
      </c>
      <c r="E2121" s="6" t="s">
        <v>8385</v>
      </c>
      <c r="F2121" s="6" t="s">
        <v>8373</v>
      </c>
      <c r="G2121" s="6">
        <v>2107</v>
      </c>
      <c r="H2121" s="29">
        <v>2000</v>
      </c>
      <c r="I2121" s="29">
        <v>2154.66</v>
      </c>
      <c r="J2121" s="28">
        <v>21.041666666664241</v>
      </c>
      <c r="K2121" s="6">
        <v>58</v>
      </c>
      <c r="L2121" s="6" t="str">
        <f>VLOOKUP($G2121,Data!$A:$F,6,0)</f>
        <v>successful</v>
      </c>
      <c r="M2121" s="6"/>
      <c r="N2121" s="6"/>
      <c r="O2121" s="6"/>
    </row>
    <row r="2122" spans="1:15" x14ac:dyDescent="0.45">
      <c r="A2122" s="6" t="s">
        <v>8329</v>
      </c>
      <c r="B2122" s="6" t="s">
        <v>8224</v>
      </c>
      <c r="C2122" s="6" t="str">
        <f>VLOOKUP($B2122,'Supplimental Sources'!$I$7:$K$27,2,0)</f>
        <v>United States</v>
      </c>
      <c r="D2122" s="6" t="str">
        <f>VLOOKUP($B2122,'Supplimental Sources'!$I$7:$K$27,3,0)</f>
        <v>United States</v>
      </c>
      <c r="E2122" s="6" t="s">
        <v>8383</v>
      </c>
      <c r="F2122" s="6" t="s">
        <v>8371</v>
      </c>
      <c r="G2122" s="6">
        <v>2108</v>
      </c>
      <c r="H2122" s="29">
        <v>16000</v>
      </c>
      <c r="I2122" s="29">
        <v>17170</v>
      </c>
      <c r="J2122" s="28">
        <v>26.98750000000291</v>
      </c>
      <c r="K2122" s="6">
        <v>191</v>
      </c>
      <c r="L2122" s="6" t="str">
        <f>VLOOKUP($G2122,Data!$A:$F,6,0)</f>
        <v>successful</v>
      </c>
      <c r="M2122" s="6"/>
      <c r="N2122" s="6"/>
      <c r="O2122" s="6"/>
    </row>
    <row r="2123" spans="1:15" x14ac:dyDescent="0.45">
      <c r="A2123" s="6" t="s">
        <v>8329</v>
      </c>
      <c r="B2123" s="6" t="s">
        <v>8224</v>
      </c>
      <c r="C2123" s="6" t="str">
        <f>VLOOKUP($B2123,'Supplimental Sources'!$I$7:$K$27,2,0)</f>
        <v>United States</v>
      </c>
      <c r="D2123" s="6" t="str">
        <f>VLOOKUP($B2123,'Supplimental Sources'!$I$7:$K$27,3,0)</f>
        <v>United States</v>
      </c>
      <c r="E2123" s="6" t="s">
        <v>8386</v>
      </c>
      <c r="F2123" s="6" t="s">
        <v>8380</v>
      </c>
      <c r="G2123" s="6">
        <v>2109</v>
      </c>
      <c r="H2123" s="29">
        <v>4000</v>
      </c>
      <c r="I2123" s="29">
        <v>4261</v>
      </c>
      <c r="J2123" s="28">
        <v>30</v>
      </c>
      <c r="K2123" s="6">
        <v>40</v>
      </c>
      <c r="L2123" s="6" t="str">
        <f>VLOOKUP($G2123,Data!$A:$F,6,0)</f>
        <v>successful</v>
      </c>
      <c r="M2123" s="6"/>
      <c r="N2123" s="6"/>
      <c r="O2123" s="6"/>
    </row>
    <row r="2124" spans="1:15" x14ac:dyDescent="0.45">
      <c r="A2124" s="6" t="s">
        <v>8329</v>
      </c>
      <c r="B2124" s="6" t="s">
        <v>8224</v>
      </c>
      <c r="C2124" s="6" t="str">
        <f>VLOOKUP($B2124,'Supplimental Sources'!$I$7:$K$27,2,0)</f>
        <v>United States</v>
      </c>
      <c r="D2124" s="6" t="str">
        <f>VLOOKUP($B2124,'Supplimental Sources'!$I$7:$K$27,3,0)</f>
        <v>United States</v>
      </c>
      <c r="E2124" s="6" t="s">
        <v>8385</v>
      </c>
      <c r="F2124" s="6" t="s">
        <v>8379</v>
      </c>
      <c r="G2124" s="6">
        <v>2110</v>
      </c>
      <c r="H2124" s="29">
        <v>2000</v>
      </c>
      <c r="I2124" s="29">
        <v>2007</v>
      </c>
      <c r="J2124" s="28">
        <v>27.536701388889924</v>
      </c>
      <c r="K2124" s="6">
        <v>38</v>
      </c>
      <c r="L2124" s="6" t="str">
        <f>VLOOKUP($G2124,Data!$A:$F,6,0)</f>
        <v>successful</v>
      </c>
      <c r="M2124" s="6"/>
      <c r="N2124" s="6"/>
      <c r="O2124" s="6"/>
    </row>
    <row r="2125" spans="1:15" x14ac:dyDescent="0.45">
      <c r="A2125" s="6" t="s">
        <v>8329</v>
      </c>
      <c r="B2125" s="6" t="s">
        <v>8224</v>
      </c>
      <c r="C2125" s="6" t="str">
        <f>VLOOKUP($B2125,'Supplimental Sources'!$I$7:$K$27,2,0)</f>
        <v>United States</v>
      </c>
      <c r="D2125" s="6" t="str">
        <f>VLOOKUP($B2125,'Supplimental Sources'!$I$7:$K$27,3,0)</f>
        <v>United States</v>
      </c>
      <c r="E2125" s="6" t="s">
        <v>8382</v>
      </c>
      <c r="F2125" s="6" t="s">
        <v>8380</v>
      </c>
      <c r="G2125" s="6">
        <v>2111</v>
      </c>
      <c r="H2125" s="29">
        <v>2000</v>
      </c>
      <c r="I2125" s="29">
        <v>2130</v>
      </c>
      <c r="J2125" s="28">
        <v>66.844618055554747</v>
      </c>
      <c r="K2125" s="6">
        <v>39</v>
      </c>
      <c r="L2125" s="6" t="str">
        <f>VLOOKUP($G2125,Data!$A:$F,6,0)</f>
        <v>successful</v>
      </c>
      <c r="M2125" s="6"/>
      <c r="N2125" s="6"/>
      <c r="O2125" s="6"/>
    </row>
    <row r="2126" spans="1:15" x14ac:dyDescent="0.45">
      <c r="A2126" s="6" t="s">
        <v>8329</v>
      </c>
      <c r="B2126" s="6" t="s">
        <v>8224</v>
      </c>
      <c r="C2126" s="6" t="str">
        <f>VLOOKUP($B2126,'Supplimental Sources'!$I$7:$K$27,2,0)</f>
        <v>United States</v>
      </c>
      <c r="D2126" s="6" t="str">
        <f>VLOOKUP($B2126,'Supplimental Sources'!$I$7:$K$27,3,0)</f>
        <v>United States</v>
      </c>
      <c r="E2126" s="6" t="s">
        <v>8384</v>
      </c>
      <c r="F2126" s="6" t="s">
        <v>8379</v>
      </c>
      <c r="G2126" s="6">
        <v>2112</v>
      </c>
      <c r="H2126" s="29">
        <v>300</v>
      </c>
      <c r="I2126" s="29">
        <v>300</v>
      </c>
      <c r="J2126" s="28">
        <v>14</v>
      </c>
      <c r="K2126" s="6">
        <v>11</v>
      </c>
      <c r="L2126" s="6" t="str">
        <f>VLOOKUP($G2126,Data!$A:$F,6,0)</f>
        <v>successful</v>
      </c>
      <c r="M2126" s="6"/>
      <c r="N2126" s="6"/>
      <c r="O2126" s="6"/>
    </row>
    <row r="2127" spans="1:15" x14ac:dyDescent="0.45">
      <c r="A2127" s="6" t="s">
        <v>8329</v>
      </c>
      <c r="B2127" s="6" t="s">
        <v>8224</v>
      </c>
      <c r="C2127" s="6" t="str">
        <f>VLOOKUP($B2127,'Supplimental Sources'!$I$7:$K$27,2,0)</f>
        <v>United States</v>
      </c>
      <c r="D2127" s="6" t="str">
        <f>VLOOKUP($B2127,'Supplimental Sources'!$I$7:$K$27,3,0)</f>
        <v>United States</v>
      </c>
      <c r="E2127" s="6" t="s">
        <v>8385</v>
      </c>
      <c r="F2127" s="6" t="s">
        <v>8371</v>
      </c>
      <c r="G2127" s="6">
        <v>2113</v>
      </c>
      <c r="H2127" s="29">
        <v>7000</v>
      </c>
      <c r="I2127" s="29">
        <v>7340</v>
      </c>
      <c r="J2127" s="28">
        <v>35</v>
      </c>
      <c r="K2127" s="6">
        <v>107</v>
      </c>
      <c r="L2127" s="6" t="str">
        <f>VLOOKUP($G2127,Data!$A:$F,6,0)</f>
        <v>successful</v>
      </c>
      <c r="M2127" s="6"/>
      <c r="N2127" s="6"/>
      <c r="O2127" s="6"/>
    </row>
    <row r="2128" spans="1:15" x14ac:dyDescent="0.45">
      <c r="A2128" s="6" t="s">
        <v>8329</v>
      </c>
      <c r="B2128" s="6" t="s">
        <v>8224</v>
      </c>
      <c r="C2128" s="6" t="str">
        <f>VLOOKUP($B2128,'Supplimental Sources'!$I$7:$K$27,2,0)</f>
        <v>United States</v>
      </c>
      <c r="D2128" s="6" t="str">
        <f>VLOOKUP($B2128,'Supplimental Sources'!$I$7:$K$27,3,0)</f>
        <v>United States</v>
      </c>
      <c r="E2128" s="6" t="s">
        <v>8375</v>
      </c>
      <c r="F2128" s="6" t="s">
        <v>8373</v>
      </c>
      <c r="G2128" s="6">
        <v>2114</v>
      </c>
      <c r="H2128" s="29">
        <v>5000</v>
      </c>
      <c r="I2128" s="29">
        <v>5235</v>
      </c>
      <c r="J2128" s="28">
        <v>62.39201388888614</v>
      </c>
      <c r="K2128" s="6">
        <v>147</v>
      </c>
      <c r="L2128" s="6" t="str">
        <f>VLOOKUP($G2128,Data!$A:$F,6,0)</f>
        <v>successful</v>
      </c>
      <c r="M2128" s="6"/>
      <c r="N2128" s="6"/>
      <c r="O2128" s="6"/>
    </row>
    <row r="2129" spans="1:15" x14ac:dyDescent="0.45">
      <c r="A2129" s="6" t="s">
        <v>8329</v>
      </c>
      <c r="B2129" s="6" t="s">
        <v>8224</v>
      </c>
      <c r="C2129" s="6" t="str">
        <f>VLOOKUP($B2129,'Supplimental Sources'!$I$7:$K$27,2,0)</f>
        <v>United States</v>
      </c>
      <c r="D2129" s="6" t="str">
        <f>VLOOKUP($B2129,'Supplimental Sources'!$I$7:$K$27,3,0)</f>
        <v>United States</v>
      </c>
      <c r="E2129" s="6" t="s">
        <v>8382</v>
      </c>
      <c r="F2129" s="6" t="s">
        <v>8376</v>
      </c>
      <c r="G2129" s="6">
        <v>2115</v>
      </c>
      <c r="H2129" s="29">
        <v>1500</v>
      </c>
      <c r="I2129" s="29">
        <v>3385</v>
      </c>
      <c r="J2129" s="28">
        <v>30</v>
      </c>
      <c r="K2129" s="6">
        <v>36</v>
      </c>
      <c r="L2129" s="6" t="str">
        <f>VLOOKUP($G2129,Data!$A:$F,6,0)</f>
        <v>successful</v>
      </c>
      <c r="M2129" s="6"/>
      <c r="N2129" s="6"/>
      <c r="O2129" s="6"/>
    </row>
    <row r="2130" spans="1:15" x14ac:dyDescent="0.45">
      <c r="A2130" s="6" t="s">
        <v>8329</v>
      </c>
      <c r="B2130" s="6" t="s">
        <v>8224</v>
      </c>
      <c r="C2130" s="6" t="str">
        <f>VLOOKUP($B2130,'Supplimental Sources'!$I$7:$K$27,2,0)</f>
        <v>United States</v>
      </c>
      <c r="D2130" s="6" t="str">
        <f>VLOOKUP($B2130,'Supplimental Sources'!$I$7:$K$27,3,0)</f>
        <v>United States</v>
      </c>
      <c r="E2130" s="6" t="s">
        <v>8383</v>
      </c>
      <c r="F2130" s="6" t="s">
        <v>8371</v>
      </c>
      <c r="G2130" s="6">
        <v>2116</v>
      </c>
      <c r="H2130" s="29">
        <v>48000</v>
      </c>
      <c r="I2130" s="29">
        <v>48434</v>
      </c>
      <c r="J2130" s="28">
        <v>48</v>
      </c>
      <c r="K2130" s="6">
        <v>92</v>
      </c>
      <c r="L2130" s="6" t="str">
        <f>VLOOKUP($G2130,Data!$A:$F,6,0)</f>
        <v>successful</v>
      </c>
      <c r="M2130" s="6"/>
      <c r="N2130" s="6"/>
      <c r="O2130" s="6"/>
    </row>
    <row r="2131" spans="1:15" x14ac:dyDescent="0.45">
      <c r="A2131" s="6" t="s">
        <v>8329</v>
      </c>
      <c r="B2131" s="6" t="s">
        <v>8224</v>
      </c>
      <c r="C2131" s="6" t="str">
        <f>VLOOKUP($B2131,'Supplimental Sources'!$I$7:$K$27,2,0)</f>
        <v>United States</v>
      </c>
      <c r="D2131" s="6" t="str">
        <f>VLOOKUP($B2131,'Supplimental Sources'!$I$7:$K$27,3,0)</f>
        <v>United States</v>
      </c>
      <c r="E2131" s="6" t="s">
        <v>8386</v>
      </c>
      <c r="F2131" s="6" t="s">
        <v>8373</v>
      </c>
      <c r="G2131" s="6">
        <v>2117</v>
      </c>
      <c r="H2131" s="29">
        <v>1200</v>
      </c>
      <c r="I2131" s="29">
        <v>1773</v>
      </c>
      <c r="J2131" s="28">
        <v>14.148043981484079</v>
      </c>
      <c r="K2131" s="6">
        <v>35</v>
      </c>
      <c r="L2131" s="6" t="str">
        <f>VLOOKUP($G2131,Data!$A:$F,6,0)</f>
        <v>successful</v>
      </c>
      <c r="M2131" s="6"/>
      <c r="N2131" s="6"/>
      <c r="O2131" s="6"/>
    </row>
    <row r="2132" spans="1:15" x14ac:dyDescent="0.45">
      <c r="A2132" s="6" t="s">
        <v>8329</v>
      </c>
      <c r="B2132" s="6" t="s">
        <v>8224</v>
      </c>
      <c r="C2132" s="6" t="str">
        <f>VLOOKUP($B2132,'Supplimental Sources'!$I$7:$K$27,2,0)</f>
        <v>United States</v>
      </c>
      <c r="D2132" s="6" t="str">
        <f>VLOOKUP($B2132,'Supplimental Sources'!$I$7:$K$27,3,0)</f>
        <v>United States</v>
      </c>
      <c r="E2132" s="6" t="s">
        <v>8382</v>
      </c>
      <c r="F2132" s="6" t="s">
        <v>8380</v>
      </c>
      <c r="G2132" s="6">
        <v>2118</v>
      </c>
      <c r="H2132" s="29">
        <v>1000</v>
      </c>
      <c r="I2132" s="29">
        <v>1346.11</v>
      </c>
      <c r="J2132" s="28">
        <v>30</v>
      </c>
      <c r="K2132" s="6">
        <v>17</v>
      </c>
      <c r="L2132" s="6" t="str">
        <f>VLOOKUP($G2132,Data!$A:$F,6,0)</f>
        <v>successful</v>
      </c>
      <c r="M2132" s="6"/>
      <c r="N2132" s="6"/>
      <c r="O2132" s="6"/>
    </row>
    <row r="2133" spans="1:15" x14ac:dyDescent="0.45">
      <c r="A2133" s="6" t="s">
        <v>8329</v>
      </c>
      <c r="B2133" s="6" t="s">
        <v>8224</v>
      </c>
      <c r="C2133" s="6" t="str">
        <f>VLOOKUP($B2133,'Supplimental Sources'!$I$7:$K$27,2,0)</f>
        <v>United States</v>
      </c>
      <c r="D2133" s="6" t="str">
        <f>VLOOKUP($B2133,'Supplimental Sources'!$I$7:$K$27,3,0)</f>
        <v>United States</v>
      </c>
      <c r="E2133" s="6" t="s">
        <v>8383</v>
      </c>
      <c r="F2133" s="6" t="s">
        <v>8370</v>
      </c>
      <c r="G2133" s="6">
        <v>2119</v>
      </c>
      <c r="H2133" s="29">
        <v>2000</v>
      </c>
      <c r="I2133" s="29">
        <v>2015</v>
      </c>
      <c r="J2133" s="28">
        <v>30</v>
      </c>
      <c r="K2133" s="6">
        <v>22</v>
      </c>
      <c r="L2133" s="6" t="str">
        <f>VLOOKUP($G2133,Data!$A:$F,6,0)</f>
        <v>successful</v>
      </c>
      <c r="M2133" s="6"/>
      <c r="N2133" s="6"/>
      <c r="O2133" s="6"/>
    </row>
    <row r="2134" spans="1:15" x14ac:dyDescent="0.45">
      <c r="A2134" s="6" t="s">
        <v>8329</v>
      </c>
      <c r="B2134" s="6" t="s">
        <v>8224</v>
      </c>
      <c r="C2134" s="6" t="str">
        <f>VLOOKUP($B2134,'Supplimental Sources'!$I$7:$K$27,2,0)</f>
        <v>United States</v>
      </c>
      <c r="D2134" s="6" t="str">
        <f>VLOOKUP($B2134,'Supplimental Sources'!$I$7:$K$27,3,0)</f>
        <v>United States</v>
      </c>
      <c r="E2134" s="6" t="s">
        <v>8384</v>
      </c>
      <c r="F2134" s="6" t="s">
        <v>8374</v>
      </c>
      <c r="G2134" s="6">
        <v>2120</v>
      </c>
      <c r="H2134" s="29">
        <v>8000</v>
      </c>
      <c r="I2134" s="29">
        <v>8070.43</v>
      </c>
      <c r="J2134" s="28">
        <v>49</v>
      </c>
      <c r="K2134" s="6">
        <v>69</v>
      </c>
      <c r="L2134" s="6" t="str">
        <f>VLOOKUP($G2134,Data!$A:$F,6,0)</f>
        <v>successful</v>
      </c>
      <c r="M2134" s="6"/>
      <c r="N2134" s="6"/>
      <c r="O2134" s="6"/>
    </row>
    <row r="2135" spans="1:15" x14ac:dyDescent="0.45">
      <c r="A2135" s="6" t="s">
        <v>8334</v>
      </c>
      <c r="B2135" s="6" t="s">
        <v>8240</v>
      </c>
      <c r="C2135" s="6" t="str">
        <f>VLOOKUP($B2135,'Supplimental Sources'!$I$7:$K$27,2,0)</f>
        <v>Switzerland</v>
      </c>
      <c r="D2135" s="6" t="str">
        <f>VLOOKUP($B2135,'Supplimental Sources'!$I$7:$K$27,3,0)</f>
        <v>European Union</v>
      </c>
      <c r="E2135" s="6" t="s">
        <v>8387</v>
      </c>
      <c r="F2135" s="6" t="s">
        <v>8381</v>
      </c>
      <c r="G2135" s="6">
        <v>2121</v>
      </c>
      <c r="H2135" s="29">
        <v>50000</v>
      </c>
      <c r="I2135" s="29">
        <v>284</v>
      </c>
      <c r="J2135" s="28">
        <v>30</v>
      </c>
      <c r="K2135" s="6">
        <v>10</v>
      </c>
      <c r="M2135" s="6" t="str">
        <f>VLOOKUP($G2135,Data!$A:$F,6,0)</f>
        <v>failed</v>
      </c>
      <c r="N2135" s="6"/>
      <c r="O2135" s="6"/>
    </row>
    <row r="2136" spans="1:15" x14ac:dyDescent="0.45">
      <c r="A2136" s="6" t="s">
        <v>8334</v>
      </c>
      <c r="B2136" s="6" t="s">
        <v>8238</v>
      </c>
      <c r="C2136" s="6" t="str">
        <f>VLOOKUP($B2136,'Supplimental Sources'!$I$7:$K$27,2,0)</f>
        <v>Mexico</v>
      </c>
      <c r="D2136" s="6" t="str">
        <f>VLOOKUP($B2136,'Supplimental Sources'!$I$7:$K$27,3,0)</f>
        <v>Mexico</v>
      </c>
      <c r="E2136" s="6" t="s">
        <v>8387</v>
      </c>
      <c r="F2136" s="6" t="s">
        <v>8381</v>
      </c>
      <c r="G2136" s="6">
        <v>2122</v>
      </c>
      <c r="H2136" s="29">
        <v>80000</v>
      </c>
      <c r="I2136" s="29">
        <v>310</v>
      </c>
      <c r="J2136" s="28">
        <v>30</v>
      </c>
      <c r="K2136" s="6">
        <v>3</v>
      </c>
      <c r="M2136" s="6" t="str">
        <f>VLOOKUP($G2136,Data!$A:$F,6,0)</f>
        <v>failed</v>
      </c>
      <c r="N2136" s="6"/>
      <c r="O2136" s="6"/>
    </row>
    <row r="2137" spans="1:15" x14ac:dyDescent="0.45">
      <c r="A2137" s="6" t="s">
        <v>8334</v>
      </c>
      <c r="B2137" s="6" t="s">
        <v>8224</v>
      </c>
      <c r="C2137" s="6" t="str">
        <f>VLOOKUP($B2137,'Supplimental Sources'!$I$7:$K$27,2,0)</f>
        <v>United States</v>
      </c>
      <c r="D2137" s="6" t="str">
        <f>VLOOKUP($B2137,'Supplimental Sources'!$I$7:$K$27,3,0)</f>
        <v>United States</v>
      </c>
      <c r="E2137" s="6" t="s">
        <v>8375</v>
      </c>
      <c r="F2137" s="6" t="s">
        <v>8376</v>
      </c>
      <c r="G2137" s="6">
        <v>2123</v>
      </c>
      <c r="H2137" s="29">
        <v>500</v>
      </c>
      <c r="I2137" s="29">
        <v>50</v>
      </c>
      <c r="J2137" s="28">
        <v>53.866122685183655</v>
      </c>
      <c r="K2137" s="6">
        <v>5</v>
      </c>
      <c r="M2137" s="6" t="str">
        <f>VLOOKUP($G2137,Data!$A:$F,6,0)</f>
        <v>failed</v>
      </c>
      <c r="N2137" s="6"/>
      <c r="O2137" s="6"/>
    </row>
    <row r="2138" spans="1:15" x14ac:dyDescent="0.45">
      <c r="A2138" s="6" t="s">
        <v>8334</v>
      </c>
      <c r="B2138" s="6" t="s">
        <v>8224</v>
      </c>
      <c r="C2138" s="6" t="str">
        <f>VLOOKUP($B2138,'Supplimental Sources'!$I$7:$K$27,2,0)</f>
        <v>United States</v>
      </c>
      <c r="D2138" s="6" t="str">
        <f>VLOOKUP($B2138,'Supplimental Sources'!$I$7:$K$27,3,0)</f>
        <v>United States</v>
      </c>
      <c r="E2138" s="6" t="s">
        <v>8375</v>
      </c>
      <c r="F2138" s="6" t="s">
        <v>8373</v>
      </c>
      <c r="G2138" s="6">
        <v>2124</v>
      </c>
      <c r="H2138" s="29">
        <v>1100</v>
      </c>
      <c r="I2138" s="29">
        <v>115</v>
      </c>
      <c r="J2138" s="28">
        <v>48.180150462962047</v>
      </c>
      <c r="K2138" s="6">
        <v>5</v>
      </c>
      <c r="M2138" s="6" t="str">
        <f>VLOOKUP($G2138,Data!$A:$F,6,0)</f>
        <v>failed</v>
      </c>
      <c r="N2138" s="6"/>
      <c r="O2138" s="6"/>
    </row>
    <row r="2139" spans="1:15" x14ac:dyDescent="0.45">
      <c r="A2139" s="6" t="s">
        <v>8334</v>
      </c>
      <c r="B2139" s="6" t="s">
        <v>8224</v>
      </c>
      <c r="C2139" s="6" t="str">
        <f>VLOOKUP($B2139,'Supplimental Sources'!$I$7:$K$27,2,0)</f>
        <v>United States</v>
      </c>
      <c r="D2139" s="6" t="str">
        <f>VLOOKUP($B2139,'Supplimental Sources'!$I$7:$K$27,3,0)</f>
        <v>United States</v>
      </c>
      <c r="E2139" s="6" t="s">
        <v>8386</v>
      </c>
      <c r="F2139" s="6" t="s">
        <v>8370</v>
      </c>
      <c r="G2139" s="6">
        <v>2125</v>
      </c>
      <c r="H2139" s="29">
        <v>60000</v>
      </c>
      <c r="I2139" s="29">
        <v>852</v>
      </c>
      <c r="J2139" s="28">
        <v>30</v>
      </c>
      <c r="K2139" s="6">
        <v>27</v>
      </c>
      <c r="M2139" s="6" t="str">
        <f>VLOOKUP($G2139,Data!$A:$F,6,0)</f>
        <v>failed</v>
      </c>
      <c r="N2139" s="6"/>
      <c r="O2139" s="6"/>
    </row>
    <row r="2140" spans="1:15" x14ac:dyDescent="0.45">
      <c r="A2140" s="6" t="s">
        <v>8334</v>
      </c>
      <c r="B2140" s="6" t="s">
        <v>8224</v>
      </c>
      <c r="C2140" s="6" t="str">
        <f>VLOOKUP($B2140,'Supplimental Sources'!$I$7:$K$27,2,0)</f>
        <v>United States</v>
      </c>
      <c r="D2140" s="6" t="str">
        <f>VLOOKUP($B2140,'Supplimental Sources'!$I$7:$K$27,3,0)</f>
        <v>United States</v>
      </c>
      <c r="E2140" s="6" t="s">
        <v>8385</v>
      </c>
      <c r="F2140" s="6" t="s">
        <v>8374</v>
      </c>
      <c r="G2140" s="6">
        <v>2126</v>
      </c>
      <c r="H2140" s="29">
        <v>20000</v>
      </c>
      <c r="I2140" s="29">
        <v>10</v>
      </c>
      <c r="J2140" s="28">
        <v>30</v>
      </c>
      <c r="K2140" s="6">
        <v>2</v>
      </c>
      <c r="M2140" s="6" t="str">
        <f>VLOOKUP($G2140,Data!$A:$F,6,0)</f>
        <v>failed</v>
      </c>
      <c r="N2140" s="6"/>
      <c r="O2140" s="6"/>
    </row>
    <row r="2141" spans="1:15" x14ac:dyDescent="0.45">
      <c r="A2141" s="6" t="s">
        <v>8334</v>
      </c>
      <c r="B2141" s="6" t="s">
        <v>8225</v>
      </c>
      <c r="C2141" s="6" t="str">
        <f>VLOOKUP($B2141,'Supplimental Sources'!$I$7:$K$27,2,0)</f>
        <v>United Kingdom</v>
      </c>
      <c r="D2141" s="6" t="str">
        <f>VLOOKUP($B2141,'Supplimental Sources'!$I$7:$K$27,3,0)</f>
        <v>United Kingdom</v>
      </c>
      <c r="E2141" s="6" t="s">
        <v>8386</v>
      </c>
      <c r="F2141" s="6" t="s">
        <v>8377</v>
      </c>
      <c r="G2141" s="6">
        <v>2127</v>
      </c>
      <c r="H2141" s="29">
        <v>28000</v>
      </c>
      <c r="I2141" s="29">
        <v>8076</v>
      </c>
      <c r="J2141" s="28">
        <v>29.958333333335759</v>
      </c>
      <c r="K2141" s="6">
        <v>236</v>
      </c>
      <c r="M2141" s="6" t="str">
        <f>VLOOKUP($G2141,Data!$A:$F,6,0)</f>
        <v>failed</v>
      </c>
      <c r="N2141" s="6"/>
      <c r="O2141" s="6"/>
    </row>
    <row r="2142" spans="1:15" x14ac:dyDescent="0.45">
      <c r="A2142" s="6" t="s">
        <v>8334</v>
      </c>
      <c r="B2142" s="6" t="s">
        <v>8229</v>
      </c>
      <c r="C2142" s="6" t="str">
        <f>VLOOKUP($B2142,'Supplimental Sources'!$I$7:$K$27,2,0)</f>
        <v>Canada</v>
      </c>
      <c r="D2142" s="6" t="str">
        <f>VLOOKUP($B2142,'Supplimental Sources'!$I$7:$K$27,3,0)</f>
        <v>Canada</v>
      </c>
      <c r="E2142" s="6" t="s">
        <v>8385</v>
      </c>
      <c r="F2142" s="6" t="s">
        <v>8370</v>
      </c>
      <c r="G2142" s="6">
        <v>2128</v>
      </c>
      <c r="H2142" s="29">
        <v>15000</v>
      </c>
      <c r="I2142" s="29">
        <v>25</v>
      </c>
      <c r="J2142" s="28">
        <v>60</v>
      </c>
      <c r="K2142" s="6">
        <v>1</v>
      </c>
      <c r="M2142" s="6" t="str">
        <f>VLOOKUP($G2142,Data!$A:$F,6,0)</f>
        <v>failed</v>
      </c>
      <c r="N2142" s="6"/>
      <c r="O2142" s="6"/>
    </row>
    <row r="2143" spans="1:15" x14ac:dyDescent="0.45">
      <c r="A2143" s="6" t="s">
        <v>8334</v>
      </c>
      <c r="B2143" s="6" t="s">
        <v>8224</v>
      </c>
      <c r="C2143" s="6" t="str">
        <f>VLOOKUP($B2143,'Supplimental Sources'!$I$7:$K$27,2,0)</f>
        <v>United States</v>
      </c>
      <c r="D2143" s="6" t="str">
        <f>VLOOKUP($B2143,'Supplimental Sources'!$I$7:$K$27,3,0)</f>
        <v>United States</v>
      </c>
      <c r="E2143" s="6" t="s">
        <v>8387</v>
      </c>
      <c r="F2143" s="6" t="s">
        <v>8377</v>
      </c>
      <c r="G2143" s="6">
        <v>2129</v>
      </c>
      <c r="H2143" s="29">
        <v>2000</v>
      </c>
      <c r="I2143" s="29">
        <v>236</v>
      </c>
      <c r="J2143" s="28">
        <v>30</v>
      </c>
      <c r="K2143" s="6">
        <v>12</v>
      </c>
      <c r="M2143" s="6" t="str">
        <f>VLOOKUP($G2143,Data!$A:$F,6,0)</f>
        <v>failed</v>
      </c>
      <c r="N2143" s="6"/>
      <c r="O2143" s="6"/>
    </row>
    <row r="2144" spans="1:15" x14ac:dyDescent="0.45">
      <c r="A2144" s="6" t="s">
        <v>8334</v>
      </c>
      <c r="B2144" s="6" t="s">
        <v>8224</v>
      </c>
      <c r="C2144" s="6" t="str">
        <f>VLOOKUP($B2144,'Supplimental Sources'!$I$7:$K$27,2,0)</f>
        <v>United States</v>
      </c>
      <c r="D2144" s="6" t="str">
        <f>VLOOKUP($B2144,'Supplimental Sources'!$I$7:$K$27,3,0)</f>
        <v>United States</v>
      </c>
      <c r="E2144" s="6" t="s">
        <v>8385</v>
      </c>
      <c r="F2144" s="6" t="s">
        <v>8370</v>
      </c>
      <c r="G2144" s="6">
        <v>2130</v>
      </c>
      <c r="H2144" s="29">
        <v>42000</v>
      </c>
      <c r="I2144" s="29">
        <v>85</v>
      </c>
      <c r="J2144" s="28">
        <v>35</v>
      </c>
      <c r="K2144" s="6">
        <v>4</v>
      </c>
      <c r="M2144" s="6" t="str">
        <f>VLOOKUP($G2144,Data!$A:$F,6,0)</f>
        <v>failed</v>
      </c>
      <c r="N2144" s="6"/>
      <c r="O2144" s="6"/>
    </row>
    <row r="2145" spans="1:15" x14ac:dyDescent="0.45">
      <c r="A2145" s="6" t="s">
        <v>8334</v>
      </c>
      <c r="B2145" s="6" t="s">
        <v>8224</v>
      </c>
      <c r="C2145" s="6" t="str">
        <f>VLOOKUP($B2145,'Supplimental Sources'!$I$7:$K$27,2,0)</f>
        <v>United States</v>
      </c>
      <c r="D2145" s="6" t="str">
        <f>VLOOKUP($B2145,'Supplimental Sources'!$I$7:$K$27,3,0)</f>
        <v>United States</v>
      </c>
      <c r="E2145" s="6" t="s">
        <v>8386</v>
      </c>
      <c r="F2145" s="6" t="s">
        <v>8380</v>
      </c>
      <c r="G2145" s="6">
        <v>2131</v>
      </c>
      <c r="H2145" s="29">
        <v>500</v>
      </c>
      <c r="I2145" s="29">
        <v>25</v>
      </c>
      <c r="J2145" s="28">
        <v>30</v>
      </c>
      <c r="K2145" s="6">
        <v>3</v>
      </c>
      <c r="M2145" s="6" t="str">
        <f>VLOOKUP($G2145,Data!$A:$F,6,0)</f>
        <v>failed</v>
      </c>
      <c r="N2145" s="6"/>
      <c r="O2145" s="6"/>
    </row>
    <row r="2146" spans="1:15" x14ac:dyDescent="0.45">
      <c r="A2146" s="6" t="s">
        <v>8334</v>
      </c>
      <c r="B2146" s="6" t="s">
        <v>8224</v>
      </c>
      <c r="C2146" s="6" t="str">
        <f>VLOOKUP($B2146,'Supplimental Sources'!$I$7:$K$27,2,0)</f>
        <v>United States</v>
      </c>
      <c r="D2146" s="6" t="str">
        <f>VLOOKUP($B2146,'Supplimental Sources'!$I$7:$K$27,3,0)</f>
        <v>United States</v>
      </c>
      <c r="E2146" s="6" t="s">
        <v>8385</v>
      </c>
      <c r="F2146" s="6" t="s">
        <v>8376</v>
      </c>
      <c r="G2146" s="6">
        <v>2132</v>
      </c>
      <c r="H2146" s="29">
        <v>100000</v>
      </c>
      <c r="I2146" s="29">
        <v>2112.9899999999998</v>
      </c>
      <c r="J2146" s="28">
        <v>30</v>
      </c>
      <c r="K2146" s="6">
        <v>99</v>
      </c>
      <c r="M2146" s="6" t="str">
        <f>VLOOKUP($G2146,Data!$A:$F,6,0)</f>
        <v>failed</v>
      </c>
      <c r="N2146" s="6"/>
      <c r="O2146" s="6"/>
    </row>
    <row r="2147" spans="1:15" x14ac:dyDescent="0.45">
      <c r="A2147" s="6" t="s">
        <v>8334</v>
      </c>
      <c r="B2147" s="6" t="s">
        <v>8224</v>
      </c>
      <c r="C2147" s="6" t="str">
        <f>VLOOKUP($B2147,'Supplimental Sources'!$I$7:$K$27,2,0)</f>
        <v>United States</v>
      </c>
      <c r="D2147" s="6" t="str">
        <f>VLOOKUP($B2147,'Supplimental Sources'!$I$7:$K$27,3,0)</f>
        <v>United States</v>
      </c>
      <c r="E2147" s="6" t="s">
        <v>8382</v>
      </c>
      <c r="F2147" s="6" t="s">
        <v>8378</v>
      </c>
      <c r="G2147" s="6">
        <v>2133</v>
      </c>
      <c r="H2147" s="29">
        <v>1000</v>
      </c>
      <c r="I2147" s="29">
        <v>16</v>
      </c>
      <c r="J2147" s="28">
        <v>38.193761574075324</v>
      </c>
      <c r="K2147" s="6">
        <v>3</v>
      </c>
      <c r="M2147" s="6" t="str">
        <f>VLOOKUP($G2147,Data!$A:$F,6,0)</f>
        <v>failed</v>
      </c>
      <c r="N2147" s="6"/>
      <c r="O2147" s="6"/>
    </row>
    <row r="2148" spans="1:15" x14ac:dyDescent="0.45">
      <c r="A2148" s="6" t="s">
        <v>8334</v>
      </c>
      <c r="B2148" s="6" t="s">
        <v>8224</v>
      </c>
      <c r="C2148" s="6" t="str">
        <f>VLOOKUP($B2148,'Supplimental Sources'!$I$7:$K$27,2,0)</f>
        <v>United States</v>
      </c>
      <c r="D2148" s="6" t="str">
        <f>VLOOKUP($B2148,'Supplimental Sources'!$I$7:$K$27,3,0)</f>
        <v>United States</v>
      </c>
      <c r="E2148" s="6" t="s">
        <v>8384</v>
      </c>
      <c r="F2148" s="6" t="s">
        <v>8378</v>
      </c>
      <c r="G2148" s="6">
        <v>2134</v>
      </c>
      <c r="H2148" s="29">
        <v>6000</v>
      </c>
      <c r="I2148" s="29">
        <v>104</v>
      </c>
      <c r="J2148" s="28">
        <v>30</v>
      </c>
      <c r="K2148" s="6">
        <v>3</v>
      </c>
      <c r="M2148" s="6" t="str">
        <f>VLOOKUP($G2148,Data!$A:$F,6,0)</f>
        <v>failed</v>
      </c>
      <c r="N2148" s="6"/>
      <c r="O2148" s="6"/>
    </row>
    <row r="2149" spans="1:15" x14ac:dyDescent="0.45">
      <c r="A2149" s="6" t="s">
        <v>8334</v>
      </c>
      <c r="B2149" s="6" t="s">
        <v>8224</v>
      </c>
      <c r="C2149" s="6" t="str">
        <f>VLOOKUP($B2149,'Supplimental Sources'!$I$7:$K$27,2,0)</f>
        <v>United States</v>
      </c>
      <c r="D2149" s="6" t="str">
        <f>VLOOKUP($B2149,'Supplimental Sources'!$I$7:$K$27,3,0)</f>
        <v>United States</v>
      </c>
      <c r="E2149" s="6" t="s">
        <v>8383</v>
      </c>
      <c r="F2149" s="6" t="s">
        <v>8372</v>
      </c>
      <c r="G2149" s="6">
        <v>2135</v>
      </c>
      <c r="H2149" s="29">
        <v>5000</v>
      </c>
      <c r="I2149" s="29">
        <v>478</v>
      </c>
      <c r="J2149" s="28">
        <v>30</v>
      </c>
      <c r="K2149" s="6">
        <v>22</v>
      </c>
      <c r="M2149" s="6" t="str">
        <f>VLOOKUP($G2149,Data!$A:$F,6,0)</f>
        <v>failed</v>
      </c>
      <c r="N2149" s="6"/>
      <c r="O2149" s="6"/>
    </row>
    <row r="2150" spans="1:15" x14ac:dyDescent="0.45">
      <c r="A2150" s="6" t="s">
        <v>8334</v>
      </c>
      <c r="B2150" s="6" t="s">
        <v>8224</v>
      </c>
      <c r="C2150" s="6" t="str">
        <f>VLOOKUP($B2150,'Supplimental Sources'!$I$7:$K$27,2,0)</f>
        <v>United States</v>
      </c>
      <c r="D2150" s="6" t="str">
        <f>VLOOKUP($B2150,'Supplimental Sources'!$I$7:$K$27,3,0)</f>
        <v>United States</v>
      </c>
      <c r="E2150" s="6" t="s">
        <v>8384</v>
      </c>
      <c r="F2150" s="6" t="s">
        <v>8372</v>
      </c>
      <c r="G2150" s="6">
        <v>2136</v>
      </c>
      <c r="H2150" s="29">
        <v>80000</v>
      </c>
      <c r="I2150" s="29">
        <v>47.69</v>
      </c>
      <c r="J2150" s="28">
        <v>30</v>
      </c>
      <c r="K2150" s="6">
        <v>4</v>
      </c>
      <c r="M2150" s="6" t="str">
        <f>VLOOKUP($G2150,Data!$A:$F,6,0)</f>
        <v>failed</v>
      </c>
      <c r="N2150" s="6"/>
      <c r="O2150" s="6"/>
    </row>
    <row r="2151" spans="1:15" x14ac:dyDescent="0.45">
      <c r="A2151" s="6" t="s">
        <v>8334</v>
      </c>
      <c r="B2151" s="6" t="s">
        <v>8229</v>
      </c>
      <c r="C2151" s="6" t="str">
        <f>VLOOKUP($B2151,'Supplimental Sources'!$I$7:$K$27,2,0)</f>
        <v>Canada</v>
      </c>
      <c r="D2151" s="6" t="str">
        <f>VLOOKUP($B2151,'Supplimental Sources'!$I$7:$K$27,3,0)</f>
        <v>Canada</v>
      </c>
      <c r="E2151" s="6" t="s">
        <v>8385</v>
      </c>
      <c r="F2151" s="6" t="s">
        <v>8374</v>
      </c>
      <c r="G2151" s="6">
        <v>2137</v>
      </c>
      <c r="H2151" s="29">
        <v>50000</v>
      </c>
      <c r="I2151" s="29">
        <v>14203</v>
      </c>
      <c r="J2151" s="28">
        <v>30</v>
      </c>
      <c r="K2151" s="6">
        <v>534</v>
      </c>
      <c r="M2151" s="6" t="str">
        <f>VLOOKUP($G2151,Data!$A:$F,6,0)</f>
        <v>failed</v>
      </c>
      <c r="N2151" s="6"/>
      <c r="O2151" s="6"/>
    </row>
    <row r="2152" spans="1:15" x14ac:dyDescent="0.45">
      <c r="A2152" s="6" t="s">
        <v>8334</v>
      </c>
      <c r="B2152" s="6" t="s">
        <v>8225</v>
      </c>
      <c r="C2152" s="6" t="str">
        <f>VLOOKUP($B2152,'Supplimental Sources'!$I$7:$K$27,2,0)</f>
        <v>United Kingdom</v>
      </c>
      <c r="D2152" s="6" t="str">
        <f>VLOOKUP($B2152,'Supplimental Sources'!$I$7:$K$27,3,0)</f>
        <v>United Kingdom</v>
      </c>
      <c r="E2152" s="6" t="s">
        <v>8384</v>
      </c>
      <c r="F2152" s="6" t="s">
        <v>8373</v>
      </c>
      <c r="G2152" s="6">
        <v>2138</v>
      </c>
      <c r="H2152" s="29">
        <v>1000</v>
      </c>
      <c r="I2152" s="29">
        <v>128</v>
      </c>
      <c r="J2152" s="28">
        <v>30.041666666664241</v>
      </c>
      <c r="K2152" s="6">
        <v>12</v>
      </c>
      <c r="M2152" s="6" t="str">
        <f>VLOOKUP($G2152,Data!$A:$F,6,0)</f>
        <v>failed</v>
      </c>
      <c r="N2152" s="6"/>
      <c r="O2152" s="6"/>
    </row>
    <row r="2153" spans="1:15" x14ac:dyDescent="0.45">
      <c r="A2153" s="6" t="s">
        <v>8334</v>
      </c>
      <c r="B2153" s="6" t="s">
        <v>8224</v>
      </c>
      <c r="C2153" s="6" t="str">
        <f>VLOOKUP($B2153,'Supplimental Sources'!$I$7:$K$27,2,0)</f>
        <v>United States</v>
      </c>
      <c r="D2153" s="6" t="str">
        <f>VLOOKUP($B2153,'Supplimental Sources'!$I$7:$K$27,3,0)</f>
        <v>United States</v>
      </c>
      <c r="E2153" s="6" t="s">
        <v>8387</v>
      </c>
      <c r="F2153" s="6" t="s">
        <v>8373</v>
      </c>
      <c r="G2153" s="6">
        <v>2139</v>
      </c>
      <c r="H2153" s="29">
        <v>30000</v>
      </c>
      <c r="I2153" s="29">
        <v>1626</v>
      </c>
      <c r="J2153" s="28">
        <v>30</v>
      </c>
      <c r="K2153" s="6">
        <v>56</v>
      </c>
      <c r="M2153" s="6" t="str">
        <f>VLOOKUP($G2153,Data!$A:$F,6,0)</f>
        <v>failed</v>
      </c>
      <c r="N2153" s="6"/>
      <c r="O2153" s="6"/>
    </row>
    <row r="2154" spans="1:15" x14ac:dyDescent="0.45">
      <c r="A2154" s="6" t="s">
        <v>8334</v>
      </c>
      <c r="B2154" s="6" t="s">
        <v>8224</v>
      </c>
      <c r="C2154" s="6" t="str">
        <f>VLOOKUP($B2154,'Supplimental Sources'!$I$7:$K$27,2,0)</f>
        <v>United States</v>
      </c>
      <c r="D2154" s="6" t="str">
        <f>VLOOKUP($B2154,'Supplimental Sources'!$I$7:$K$27,3,0)</f>
        <v>United States</v>
      </c>
      <c r="E2154" s="6" t="s">
        <v>8383</v>
      </c>
      <c r="F2154" s="6" t="s">
        <v>8381</v>
      </c>
      <c r="G2154" s="6">
        <v>2140</v>
      </c>
      <c r="H2154" s="29">
        <v>500000</v>
      </c>
      <c r="I2154" s="29">
        <v>560</v>
      </c>
      <c r="J2154" s="28">
        <v>30</v>
      </c>
      <c r="K2154" s="6">
        <v>11</v>
      </c>
      <c r="M2154" s="6" t="str">
        <f>VLOOKUP($G2154,Data!$A:$F,6,0)</f>
        <v>failed</v>
      </c>
      <c r="N2154" s="6"/>
      <c r="O2154" s="6"/>
    </row>
    <row r="2155" spans="1:15" x14ac:dyDescent="0.45">
      <c r="A2155" s="6" t="s">
        <v>8334</v>
      </c>
      <c r="B2155" s="6" t="s">
        <v>8224</v>
      </c>
      <c r="C2155" s="6" t="str">
        <f>VLOOKUP($B2155,'Supplimental Sources'!$I$7:$K$27,2,0)</f>
        <v>United States</v>
      </c>
      <c r="D2155" s="6" t="str">
        <f>VLOOKUP($B2155,'Supplimental Sources'!$I$7:$K$27,3,0)</f>
        <v>United States</v>
      </c>
      <c r="E2155" s="6" t="s">
        <v>8385</v>
      </c>
      <c r="F2155" s="6" t="s">
        <v>8373</v>
      </c>
      <c r="G2155" s="6">
        <v>2141</v>
      </c>
      <c r="H2155" s="29">
        <v>15000</v>
      </c>
      <c r="I2155" s="29">
        <v>0</v>
      </c>
      <c r="J2155" s="28">
        <v>30.041666666671517</v>
      </c>
      <c r="K2155" s="6">
        <v>0</v>
      </c>
      <c r="M2155" s="6" t="str">
        <f>VLOOKUP($G2155,Data!$A:$F,6,0)</f>
        <v>failed</v>
      </c>
      <c r="N2155" s="6"/>
      <c r="O2155" s="6"/>
    </row>
    <row r="2156" spans="1:15" x14ac:dyDescent="0.45">
      <c r="A2156" s="6" t="s">
        <v>8334</v>
      </c>
      <c r="B2156" s="6" t="s">
        <v>8236</v>
      </c>
      <c r="C2156" s="6" t="str">
        <f>VLOOKUP($B2156,'Supplimental Sources'!$I$7:$K$27,2,0)</f>
        <v>Germany</v>
      </c>
      <c r="D2156" s="6" t="str">
        <f>VLOOKUP($B2156,'Supplimental Sources'!$I$7:$K$27,3,0)</f>
        <v>European Union</v>
      </c>
      <c r="E2156" s="6" t="s">
        <v>8386</v>
      </c>
      <c r="F2156" s="6" t="s">
        <v>8381</v>
      </c>
      <c r="G2156" s="6">
        <v>2142</v>
      </c>
      <c r="H2156" s="29">
        <v>10500</v>
      </c>
      <c r="I2156" s="29">
        <v>601</v>
      </c>
      <c r="J2156" s="28">
        <v>28</v>
      </c>
      <c r="K2156" s="6">
        <v>12</v>
      </c>
      <c r="M2156" s="6" t="str">
        <f>VLOOKUP($G2156,Data!$A:$F,6,0)</f>
        <v>failed</v>
      </c>
      <c r="N2156" s="6"/>
      <c r="O2156" s="6"/>
    </row>
    <row r="2157" spans="1:15" x14ac:dyDescent="0.45">
      <c r="A2157" s="6" t="s">
        <v>8334</v>
      </c>
      <c r="B2157" s="6" t="s">
        <v>8224</v>
      </c>
      <c r="C2157" s="6" t="str">
        <f>VLOOKUP($B2157,'Supplimental Sources'!$I$7:$K$27,2,0)</f>
        <v>United States</v>
      </c>
      <c r="D2157" s="6" t="str">
        <f>VLOOKUP($B2157,'Supplimental Sources'!$I$7:$K$27,3,0)</f>
        <v>United States</v>
      </c>
      <c r="E2157" s="6" t="s">
        <v>8375</v>
      </c>
      <c r="F2157" s="6" t="s">
        <v>8380</v>
      </c>
      <c r="G2157" s="6">
        <v>2143</v>
      </c>
      <c r="H2157" s="29">
        <v>2000</v>
      </c>
      <c r="I2157" s="29">
        <v>225</v>
      </c>
      <c r="J2157" s="28">
        <v>47.904953703698993</v>
      </c>
      <c r="K2157" s="6">
        <v>5</v>
      </c>
      <c r="M2157" s="6" t="str">
        <f>VLOOKUP($G2157,Data!$A:$F,6,0)</f>
        <v>failed</v>
      </c>
      <c r="N2157" s="6"/>
      <c r="O2157" s="6"/>
    </row>
    <row r="2158" spans="1:15" x14ac:dyDescent="0.45">
      <c r="A2158" s="6" t="s">
        <v>8334</v>
      </c>
      <c r="B2158" s="6" t="s">
        <v>8224</v>
      </c>
      <c r="C2158" s="6" t="str">
        <f>VLOOKUP($B2158,'Supplimental Sources'!$I$7:$K$27,2,0)</f>
        <v>United States</v>
      </c>
      <c r="D2158" s="6" t="str">
        <f>VLOOKUP($B2158,'Supplimental Sources'!$I$7:$K$27,3,0)</f>
        <v>United States</v>
      </c>
      <c r="E2158" s="6" t="s">
        <v>8384</v>
      </c>
      <c r="F2158" s="6" t="s">
        <v>8371</v>
      </c>
      <c r="G2158" s="6">
        <v>2144</v>
      </c>
      <c r="H2158" s="29">
        <v>35500</v>
      </c>
      <c r="I2158" s="29">
        <v>607</v>
      </c>
      <c r="J2158" s="28">
        <v>32</v>
      </c>
      <c r="K2158" s="6">
        <v>24</v>
      </c>
      <c r="M2158" s="6" t="str">
        <f>VLOOKUP($G2158,Data!$A:$F,6,0)</f>
        <v>failed</v>
      </c>
      <c r="N2158" s="6"/>
      <c r="O2158" s="6"/>
    </row>
    <row r="2159" spans="1:15" x14ac:dyDescent="0.45">
      <c r="A2159" s="6" t="s">
        <v>8334</v>
      </c>
      <c r="B2159" s="6" t="s">
        <v>8224</v>
      </c>
      <c r="C2159" s="6" t="str">
        <f>VLOOKUP($B2159,'Supplimental Sources'!$I$7:$K$27,2,0)</f>
        <v>United States</v>
      </c>
      <c r="D2159" s="6" t="str">
        <f>VLOOKUP($B2159,'Supplimental Sources'!$I$7:$K$27,3,0)</f>
        <v>United States</v>
      </c>
      <c r="E2159" s="6" t="s">
        <v>8384</v>
      </c>
      <c r="F2159" s="6" t="s">
        <v>8373</v>
      </c>
      <c r="G2159" s="6">
        <v>2145</v>
      </c>
      <c r="H2159" s="29">
        <v>15000</v>
      </c>
      <c r="I2159" s="29">
        <v>4565</v>
      </c>
      <c r="J2159" s="28">
        <v>30.041666666664241</v>
      </c>
      <c r="K2159" s="6">
        <v>89</v>
      </c>
      <c r="M2159" s="6" t="str">
        <f>VLOOKUP($G2159,Data!$A:$F,6,0)</f>
        <v>failed</v>
      </c>
      <c r="N2159" s="6"/>
      <c r="O2159" s="6"/>
    </row>
    <row r="2160" spans="1:15" x14ac:dyDescent="0.45">
      <c r="A2160" s="6" t="s">
        <v>8334</v>
      </c>
      <c r="B2160" s="6" t="s">
        <v>8224</v>
      </c>
      <c r="C2160" s="6" t="str">
        <f>VLOOKUP($B2160,'Supplimental Sources'!$I$7:$K$27,2,0)</f>
        <v>United States</v>
      </c>
      <c r="D2160" s="6" t="str">
        <f>VLOOKUP($B2160,'Supplimental Sources'!$I$7:$K$27,3,0)</f>
        <v>United States</v>
      </c>
      <c r="E2160" s="6" t="s">
        <v>8387</v>
      </c>
      <c r="F2160" s="6" t="s">
        <v>8376</v>
      </c>
      <c r="G2160" s="6">
        <v>2146</v>
      </c>
      <c r="H2160" s="29">
        <v>5000</v>
      </c>
      <c r="I2160" s="29">
        <v>1</v>
      </c>
      <c r="J2160" s="28">
        <v>14</v>
      </c>
      <c r="K2160" s="6">
        <v>1</v>
      </c>
      <c r="M2160" s="6" t="str">
        <f>VLOOKUP($G2160,Data!$A:$F,6,0)</f>
        <v>failed</v>
      </c>
      <c r="N2160" s="6"/>
      <c r="O2160" s="6"/>
    </row>
    <row r="2161" spans="1:15" x14ac:dyDescent="0.45">
      <c r="A2161" s="6" t="s">
        <v>8334</v>
      </c>
      <c r="B2161" s="6" t="s">
        <v>8224</v>
      </c>
      <c r="C2161" s="6" t="str">
        <f>VLOOKUP($B2161,'Supplimental Sources'!$I$7:$K$27,2,0)</f>
        <v>United States</v>
      </c>
      <c r="D2161" s="6" t="str">
        <f>VLOOKUP($B2161,'Supplimental Sources'!$I$7:$K$27,3,0)</f>
        <v>United States</v>
      </c>
      <c r="E2161" s="6" t="s">
        <v>8385</v>
      </c>
      <c r="F2161" s="6" t="s">
        <v>8373</v>
      </c>
      <c r="G2161" s="6">
        <v>2147</v>
      </c>
      <c r="H2161" s="29">
        <v>390000</v>
      </c>
      <c r="I2161" s="29">
        <v>2716</v>
      </c>
      <c r="J2161" s="28">
        <v>32.041666666671517</v>
      </c>
      <c r="K2161" s="6">
        <v>55</v>
      </c>
      <c r="M2161" s="6" t="str">
        <f>VLOOKUP($G2161,Data!$A:$F,6,0)</f>
        <v>failed</v>
      </c>
      <c r="N2161" s="6"/>
      <c r="O2161" s="6"/>
    </row>
    <row r="2162" spans="1:15" x14ac:dyDescent="0.45">
      <c r="A2162" s="6" t="s">
        <v>8334</v>
      </c>
      <c r="B2162" s="6" t="s">
        <v>8225</v>
      </c>
      <c r="C2162" s="6" t="str">
        <f>VLOOKUP($B2162,'Supplimental Sources'!$I$7:$K$27,2,0)</f>
        <v>United Kingdom</v>
      </c>
      <c r="D2162" s="6" t="str">
        <f>VLOOKUP($B2162,'Supplimental Sources'!$I$7:$K$27,3,0)</f>
        <v>United Kingdom</v>
      </c>
      <c r="E2162" s="6" t="s">
        <v>8386</v>
      </c>
      <c r="F2162" s="6" t="s">
        <v>8378</v>
      </c>
      <c r="G2162" s="6">
        <v>2148</v>
      </c>
      <c r="H2162" s="29">
        <v>100</v>
      </c>
      <c r="I2162" s="29">
        <v>2</v>
      </c>
      <c r="J2162" s="28">
        <v>29.958333333328483</v>
      </c>
      <c r="K2162" s="6">
        <v>2</v>
      </c>
      <c r="M2162" s="6" t="str">
        <f>VLOOKUP($G2162,Data!$A:$F,6,0)</f>
        <v>failed</v>
      </c>
      <c r="N2162" s="6"/>
      <c r="O2162" s="6"/>
    </row>
    <row r="2163" spans="1:15" x14ac:dyDescent="0.45">
      <c r="A2163" s="6" t="s">
        <v>8334</v>
      </c>
      <c r="B2163" s="6" t="s">
        <v>8224</v>
      </c>
      <c r="C2163" s="6" t="str">
        <f>VLOOKUP($B2163,'Supplimental Sources'!$I$7:$K$27,2,0)</f>
        <v>United States</v>
      </c>
      <c r="D2163" s="6" t="str">
        <f>VLOOKUP($B2163,'Supplimental Sources'!$I$7:$K$27,3,0)</f>
        <v>United States</v>
      </c>
      <c r="E2163" s="6" t="s">
        <v>8375</v>
      </c>
      <c r="F2163" s="6" t="s">
        <v>8380</v>
      </c>
      <c r="G2163" s="6">
        <v>2149</v>
      </c>
      <c r="H2163" s="29">
        <v>2000</v>
      </c>
      <c r="I2163" s="29">
        <v>0</v>
      </c>
      <c r="J2163" s="28">
        <v>34.975046296298387</v>
      </c>
      <c r="K2163" s="6">
        <v>0</v>
      </c>
      <c r="M2163" s="6" t="str">
        <f>VLOOKUP($G2163,Data!$A:$F,6,0)</f>
        <v>failed</v>
      </c>
      <c r="N2163" s="6"/>
      <c r="O2163" s="6"/>
    </row>
    <row r="2164" spans="1:15" x14ac:dyDescent="0.45">
      <c r="A2164" s="6" t="s">
        <v>8334</v>
      </c>
      <c r="B2164" s="6" t="s">
        <v>8234</v>
      </c>
      <c r="C2164" s="6" t="str">
        <f>VLOOKUP($B2164,'Supplimental Sources'!$I$7:$K$27,2,0)</f>
        <v>Norway</v>
      </c>
      <c r="D2164" s="6" t="str">
        <f>VLOOKUP($B2164,'Supplimental Sources'!$I$7:$K$27,3,0)</f>
        <v>European Union</v>
      </c>
      <c r="E2164" s="6" t="s">
        <v>8387</v>
      </c>
      <c r="F2164" s="6" t="s">
        <v>8380</v>
      </c>
      <c r="G2164" s="6">
        <v>2150</v>
      </c>
      <c r="H2164" s="29">
        <v>50000</v>
      </c>
      <c r="I2164" s="29">
        <v>405</v>
      </c>
      <c r="J2164" s="28">
        <v>30</v>
      </c>
      <c r="K2164" s="6">
        <v>4</v>
      </c>
      <c r="M2164" s="6" t="str">
        <f>VLOOKUP($G2164,Data!$A:$F,6,0)</f>
        <v>failed</v>
      </c>
      <c r="N2164" s="6"/>
      <c r="O2164" s="6"/>
    </row>
    <row r="2165" spans="1:15" x14ac:dyDescent="0.45">
      <c r="A2165" s="6" t="s">
        <v>8334</v>
      </c>
      <c r="B2165" s="6" t="s">
        <v>8224</v>
      </c>
      <c r="C2165" s="6" t="str">
        <f>VLOOKUP($B2165,'Supplimental Sources'!$I$7:$K$27,2,0)</f>
        <v>United States</v>
      </c>
      <c r="D2165" s="6" t="str">
        <f>VLOOKUP($B2165,'Supplimental Sources'!$I$7:$K$27,3,0)</f>
        <v>United States</v>
      </c>
      <c r="E2165" s="6" t="s">
        <v>8387</v>
      </c>
      <c r="F2165" s="6" t="s">
        <v>8369</v>
      </c>
      <c r="G2165" s="6">
        <v>2151</v>
      </c>
      <c r="H2165" s="29">
        <v>45000</v>
      </c>
      <c r="I2165" s="29">
        <v>118</v>
      </c>
      <c r="J2165" s="28">
        <v>30</v>
      </c>
      <c r="K2165" s="6">
        <v>6</v>
      </c>
      <c r="M2165" s="6" t="str">
        <f>VLOOKUP($G2165,Data!$A:$F,6,0)</f>
        <v>failed</v>
      </c>
      <c r="N2165" s="6"/>
      <c r="O2165" s="6"/>
    </row>
    <row r="2166" spans="1:15" x14ac:dyDescent="0.45">
      <c r="A2166" s="6" t="s">
        <v>8334</v>
      </c>
      <c r="B2166" s="6" t="s">
        <v>8224</v>
      </c>
      <c r="C2166" s="6" t="str">
        <f>VLOOKUP($B2166,'Supplimental Sources'!$I$7:$K$27,2,0)</f>
        <v>United States</v>
      </c>
      <c r="D2166" s="6" t="str">
        <f>VLOOKUP($B2166,'Supplimental Sources'!$I$7:$K$27,3,0)</f>
        <v>United States</v>
      </c>
      <c r="E2166" s="6" t="s">
        <v>8385</v>
      </c>
      <c r="F2166" s="6" t="s">
        <v>8377</v>
      </c>
      <c r="G2166" s="6">
        <v>2152</v>
      </c>
      <c r="H2166" s="29">
        <v>30000</v>
      </c>
      <c r="I2166" s="29">
        <v>50</v>
      </c>
      <c r="J2166" s="28">
        <v>29.958333333328483</v>
      </c>
      <c r="K2166" s="6">
        <v>4</v>
      </c>
      <c r="M2166" s="6" t="str">
        <f>VLOOKUP($G2166,Data!$A:$F,6,0)</f>
        <v>failed</v>
      </c>
      <c r="N2166" s="6"/>
      <c r="O2166" s="6"/>
    </row>
    <row r="2167" spans="1:15" x14ac:dyDescent="0.45">
      <c r="A2167" s="6" t="s">
        <v>8334</v>
      </c>
      <c r="B2167" s="6" t="s">
        <v>8224</v>
      </c>
      <c r="C2167" s="6" t="str">
        <f>VLOOKUP($B2167,'Supplimental Sources'!$I$7:$K$27,2,0)</f>
        <v>United States</v>
      </c>
      <c r="D2167" s="6" t="str">
        <f>VLOOKUP($B2167,'Supplimental Sources'!$I$7:$K$27,3,0)</f>
        <v>United States</v>
      </c>
      <c r="E2167" s="6" t="s">
        <v>8385</v>
      </c>
      <c r="F2167" s="6" t="s">
        <v>8381</v>
      </c>
      <c r="G2167" s="6">
        <v>2153</v>
      </c>
      <c r="H2167" s="29">
        <v>372625</v>
      </c>
      <c r="I2167" s="29">
        <v>34</v>
      </c>
      <c r="J2167" s="28">
        <v>39.421550925930205</v>
      </c>
      <c r="K2167" s="6">
        <v>4</v>
      </c>
      <c r="M2167" s="6" t="str">
        <f>VLOOKUP($G2167,Data!$A:$F,6,0)</f>
        <v>failed</v>
      </c>
      <c r="N2167" s="6"/>
      <c r="O2167" s="6"/>
    </row>
    <row r="2168" spans="1:15" x14ac:dyDescent="0.45">
      <c r="A2168" s="6" t="s">
        <v>8334</v>
      </c>
      <c r="B2168" s="6" t="s">
        <v>8224</v>
      </c>
      <c r="C2168" s="6" t="str">
        <f>VLOOKUP($B2168,'Supplimental Sources'!$I$7:$K$27,2,0)</f>
        <v>United States</v>
      </c>
      <c r="D2168" s="6" t="str">
        <f>VLOOKUP($B2168,'Supplimental Sources'!$I$7:$K$27,3,0)</f>
        <v>United States</v>
      </c>
      <c r="E2168" s="6" t="s">
        <v>8385</v>
      </c>
      <c r="F2168" s="6" t="s">
        <v>8376</v>
      </c>
      <c r="G2168" s="6">
        <v>2154</v>
      </c>
      <c r="H2168" s="29">
        <v>250</v>
      </c>
      <c r="I2168" s="29">
        <v>2</v>
      </c>
      <c r="J2168" s="28">
        <v>20</v>
      </c>
      <c r="K2168" s="6">
        <v>2</v>
      </c>
      <c r="M2168" s="6" t="str">
        <f>VLOOKUP($G2168,Data!$A:$F,6,0)</f>
        <v>failed</v>
      </c>
      <c r="N2168" s="6"/>
      <c r="O2168" s="6"/>
    </row>
    <row r="2169" spans="1:15" x14ac:dyDescent="0.45">
      <c r="A2169" s="6" t="s">
        <v>8334</v>
      </c>
      <c r="B2169" s="6" t="s">
        <v>8225</v>
      </c>
      <c r="C2169" s="6" t="str">
        <f>VLOOKUP($B2169,'Supplimental Sources'!$I$7:$K$27,2,0)</f>
        <v>United Kingdom</v>
      </c>
      <c r="D2169" s="6" t="str">
        <f>VLOOKUP($B2169,'Supplimental Sources'!$I$7:$K$27,3,0)</f>
        <v>United Kingdom</v>
      </c>
      <c r="E2169" s="6" t="s">
        <v>8387</v>
      </c>
      <c r="F2169" s="6" t="s">
        <v>8378</v>
      </c>
      <c r="G2169" s="6">
        <v>2155</v>
      </c>
      <c r="H2169" s="29">
        <v>5000</v>
      </c>
      <c r="I2169" s="29">
        <v>115</v>
      </c>
      <c r="J2169" s="28">
        <v>29.958333333335759</v>
      </c>
      <c r="K2169" s="6">
        <v>5</v>
      </c>
      <c r="M2169" s="6" t="str">
        <f>VLOOKUP($G2169,Data!$A:$F,6,0)</f>
        <v>failed</v>
      </c>
      <c r="N2169" s="6"/>
      <c r="O2169" s="6"/>
    </row>
    <row r="2170" spans="1:15" x14ac:dyDescent="0.45">
      <c r="A2170" s="6" t="s">
        <v>8334</v>
      </c>
      <c r="B2170" s="6" t="s">
        <v>8224</v>
      </c>
      <c r="C2170" s="6" t="str">
        <f>VLOOKUP($B2170,'Supplimental Sources'!$I$7:$K$27,2,0)</f>
        <v>United States</v>
      </c>
      <c r="D2170" s="6" t="str">
        <f>VLOOKUP($B2170,'Supplimental Sources'!$I$7:$K$27,3,0)</f>
        <v>United States</v>
      </c>
      <c r="E2170" s="6" t="s">
        <v>8384</v>
      </c>
      <c r="F2170" s="6" t="s">
        <v>8371</v>
      </c>
      <c r="G2170" s="6">
        <v>2156</v>
      </c>
      <c r="H2170" s="29">
        <v>56000</v>
      </c>
      <c r="I2170" s="29">
        <v>1493</v>
      </c>
      <c r="J2170" s="28">
        <v>45</v>
      </c>
      <c r="K2170" s="6">
        <v>83</v>
      </c>
      <c r="M2170" s="6" t="str">
        <f>VLOOKUP($G2170,Data!$A:$F,6,0)</f>
        <v>failed</v>
      </c>
      <c r="N2170" s="6"/>
      <c r="O2170" s="6"/>
    </row>
    <row r="2171" spans="1:15" x14ac:dyDescent="0.45">
      <c r="A2171" s="6" t="s">
        <v>8334</v>
      </c>
      <c r="B2171" s="6" t="s">
        <v>8224</v>
      </c>
      <c r="C2171" s="6" t="str">
        <f>VLOOKUP($B2171,'Supplimental Sources'!$I$7:$K$27,2,0)</f>
        <v>United States</v>
      </c>
      <c r="D2171" s="6" t="str">
        <f>VLOOKUP($B2171,'Supplimental Sources'!$I$7:$K$27,3,0)</f>
        <v>United States</v>
      </c>
      <c r="E2171" s="6" t="s">
        <v>8387</v>
      </c>
      <c r="F2171" s="6" t="s">
        <v>8374</v>
      </c>
      <c r="G2171" s="6">
        <v>2157</v>
      </c>
      <c r="H2171" s="29">
        <v>75000</v>
      </c>
      <c r="I2171" s="29">
        <v>21144</v>
      </c>
      <c r="J2171" s="28">
        <v>32.351354166668898</v>
      </c>
      <c r="K2171" s="6">
        <v>57</v>
      </c>
      <c r="M2171" s="6" t="str">
        <f>VLOOKUP($G2171,Data!$A:$F,6,0)</f>
        <v>failed</v>
      </c>
      <c r="N2171" s="6"/>
      <c r="O2171" s="6"/>
    </row>
    <row r="2172" spans="1:15" x14ac:dyDescent="0.45">
      <c r="A2172" s="6" t="s">
        <v>8334</v>
      </c>
      <c r="B2172" s="6" t="s">
        <v>8224</v>
      </c>
      <c r="C2172" s="6" t="str">
        <f>VLOOKUP($B2172,'Supplimental Sources'!$I$7:$K$27,2,0)</f>
        <v>United States</v>
      </c>
      <c r="D2172" s="6" t="str">
        <f>VLOOKUP($B2172,'Supplimental Sources'!$I$7:$K$27,3,0)</f>
        <v>United States</v>
      </c>
      <c r="E2172" s="6" t="s">
        <v>8383</v>
      </c>
      <c r="F2172" s="6" t="s">
        <v>8381</v>
      </c>
      <c r="G2172" s="6">
        <v>2158</v>
      </c>
      <c r="H2172" s="29">
        <v>300000</v>
      </c>
      <c r="I2172" s="29">
        <v>19770.11</v>
      </c>
      <c r="J2172" s="28">
        <v>45</v>
      </c>
      <c r="K2172" s="6">
        <v>311</v>
      </c>
      <c r="M2172" s="6" t="str">
        <f>VLOOKUP($G2172,Data!$A:$F,6,0)</f>
        <v>failed</v>
      </c>
      <c r="N2172" s="6"/>
      <c r="O2172" s="6"/>
    </row>
    <row r="2173" spans="1:15" x14ac:dyDescent="0.45">
      <c r="A2173" s="6" t="s">
        <v>8334</v>
      </c>
      <c r="B2173" s="6" t="s">
        <v>8224</v>
      </c>
      <c r="C2173" s="6" t="str">
        <f>VLOOKUP($B2173,'Supplimental Sources'!$I$7:$K$27,2,0)</f>
        <v>United States</v>
      </c>
      <c r="D2173" s="6" t="str">
        <f>VLOOKUP($B2173,'Supplimental Sources'!$I$7:$K$27,3,0)</f>
        <v>United States</v>
      </c>
      <c r="E2173" s="6" t="s">
        <v>8382</v>
      </c>
      <c r="F2173" s="6" t="s">
        <v>8380</v>
      </c>
      <c r="G2173" s="6">
        <v>2159</v>
      </c>
      <c r="H2173" s="29">
        <v>3600</v>
      </c>
      <c r="I2173" s="29">
        <v>26</v>
      </c>
      <c r="J2173" s="28">
        <v>30</v>
      </c>
      <c r="K2173" s="6">
        <v>2</v>
      </c>
      <c r="M2173" s="6" t="str">
        <f>VLOOKUP($G2173,Data!$A:$F,6,0)</f>
        <v>failed</v>
      </c>
      <c r="N2173" s="6"/>
      <c r="O2173" s="6"/>
    </row>
    <row r="2174" spans="1:15" x14ac:dyDescent="0.45">
      <c r="A2174" s="6" t="s">
        <v>8334</v>
      </c>
      <c r="B2174" s="6" t="s">
        <v>8224</v>
      </c>
      <c r="C2174" s="6" t="str">
        <f>VLOOKUP($B2174,'Supplimental Sources'!$I$7:$K$27,2,0)</f>
        <v>United States</v>
      </c>
      <c r="D2174" s="6" t="str">
        <f>VLOOKUP($B2174,'Supplimental Sources'!$I$7:$K$27,3,0)</f>
        <v>United States</v>
      </c>
      <c r="E2174" s="6" t="s">
        <v>8383</v>
      </c>
      <c r="F2174" s="6" t="s">
        <v>8379</v>
      </c>
      <c r="G2174" s="6">
        <v>2160</v>
      </c>
      <c r="H2174" s="29">
        <v>10000</v>
      </c>
      <c r="I2174" s="29">
        <v>85</v>
      </c>
      <c r="J2174" s="28">
        <v>30</v>
      </c>
      <c r="K2174" s="6">
        <v>16</v>
      </c>
      <c r="M2174" s="6" t="str">
        <f>VLOOKUP($G2174,Data!$A:$F,6,0)</f>
        <v>failed</v>
      </c>
      <c r="N2174" s="6"/>
      <c r="O2174" s="6"/>
    </row>
    <row r="2175" spans="1:15" x14ac:dyDescent="0.45">
      <c r="A2175" s="6" t="s">
        <v>8326</v>
      </c>
      <c r="B2175" s="6" t="s">
        <v>8224</v>
      </c>
      <c r="C2175" s="6" t="str">
        <f>VLOOKUP($B2175,'Supplimental Sources'!$I$7:$K$27,2,0)</f>
        <v>United States</v>
      </c>
      <c r="D2175" s="6" t="str">
        <f>VLOOKUP($B2175,'Supplimental Sources'!$I$7:$K$27,3,0)</f>
        <v>United States</v>
      </c>
      <c r="E2175" s="6" t="s">
        <v>8386</v>
      </c>
      <c r="F2175" s="6" t="s">
        <v>8371</v>
      </c>
      <c r="G2175" s="6">
        <v>2161</v>
      </c>
      <c r="H2175" s="29">
        <v>400</v>
      </c>
      <c r="I2175" s="29">
        <v>463</v>
      </c>
      <c r="J2175" s="28">
        <v>30</v>
      </c>
      <c r="K2175" s="6">
        <v>13</v>
      </c>
      <c r="L2175" s="6" t="str">
        <f>VLOOKUP($G2175,Data!$A:$F,6,0)</f>
        <v>successful</v>
      </c>
      <c r="M2175" s="6"/>
      <c r="N2175" s="6"/>
      <c r="O2175" s="6"/>
    </row>
    <row r="2176" spans="1:15" x14ac:dyDescent="0.45">
      <c r="A2176" s="6" t="s">
        <v>8326</v>
      </c>
      <c r="B2176" s="6" t="s">
        <v>8224</v>
      </c>
      <c r="C2176" s="6" t="str">
        <f>VLOOKUP($B2176,'Supplimental Sources'!$I$7:$K$27,2,0)</f>
        <v>United States</v>
      </c>
      <c r="D2176" s="6" t="str">
        <f>VLOOKUP($B2176,'Supplimental Sources'!$I$7:$K$27,3,0)</f>
        <v>United States</v>
      </c>
      <c r="E2176" s="6" t="s">
        <v>8385</v>
      </c>
      <c r="F2176" s="6" t="s">
        <v>8380</v>
      </c>
      <c r="G2176" s="6">
        <v>2162</v>
      </c>
      <c r="H2176" s="29">
        <v>4500</v>
      </c>
      <c r="I2176" s="29">
        <v>5052</v>
      </c>
      <c r="J2176" s="28">
        <v>31</v>
      </c>
      <c r="K2176" s="6">
        <v>58</v>
      </c>
      <c r="L2176" s="6" t="str">
        <f>VLOOKUP($G2176,Data!$A:$F,6,0)</f>
        <v>successful</v>
      </c>
      <c r="M2176" s="6"/>
      <c r="N2176" s="6"/>
      <c r="O2176" s="6"/>
    </row>
    <row r="2177" spans="1:15" x14ac:dyDescent="0.45">
      <c r="A2177" s="6" t="s">
        <v>8326</v>
      </c>
      <c r="B2177" s="6" t="s">
        <v>8224</v>
      </c>
      <c r="C2177" s="6" t="str">
        <f>VLOOKUP($B2177,'Supplimental Sources'!$I$7:$K$27,2,0)</f>
        <v>United States</v>
      </c>
      <c r="D2177" s="6" t="str">
        <f>VLOOKUP($B2177,'Supplimental Sources'!$I$7:$K$27,3,0)</f>
        <v>United States</v>
      </c>
      <c r="E2177" s="6" t="s">
        <v>8386</v>
      </c>
      <c r="F2177" s="6" t="s">
        <v>8379</v>
      </c>
      <c r="G2177" s="6">
        <v>2163</v>
      </c>
      <c r="H2177" s="29">
        <v>2500</v>
      </c>
      <c r="I2177" s="29">
        <v>3305</v>
      </c>
      <c r="J2177" s="28">
        <v>51.26018518517958</v>
      </c>
      <c r="K2177" s="6">
        <v>44</v>
      </c>
      <c r="L2177" s="6" t="str">
        <f>VLOOKUP($G2177,Data!$A:$F,6,0)</f>
        <v>successful</v>
      </c>
      <c r="M2177" s="6"/>
      <c r="N2177" s="6"/>
      <c r="O2177" s="6"/>
    </row>
    <row r="2178" spans="1:15" x14ac:dyDescent="0.45">
      <c r="A2178" s="6" t="s">
        <v>8326</v>
      </c>
      <c r="B2178" s="6" t="s">
        <v>8224</v>
      </c>
      <c r="C2178" s="6" t="str">
        <f>VLOOKUP($B2178,'Supplimental Sources'!$I$7:$K$27,2,0)</f>
        <v>United States</v>
      </c>
      <c r="D2178" s="6" t="str">
        <f>VLOOKUP($B2178,'Supplimental Sources'!$I$7:$K$27,3,0)</f>
        <v>United States</v>
      </c>
      <c r="E2178" s="6" t="s">
        <v>8387</v>
      </c>
      <c r="F2178" s="6" t="s">
        <v>8369</v>
      </c>
      <c r="G2178" s="6">
        <v>2164</v>
      </c>
      <c r="H2178" s="29">
        <v>5500</v>
      </c>
      <c r="I2178" s="29">
        <v>5645</v>
      </c>
      <c r="J2178" s="28">
        <v>30.448217592595029</v>
      </c>
      <c r="K2178" s="6">
        <v>83</v>
      </c>
      <c r="L2178" s="6" t="str">
        <f>VLOOKUP($G2178,Data!$A:$F,6,0)</f>
        <v>successful</v>
      </c>
      <c r="M2178" s="6"/>
      <c r="N2178" s="6"/>
      <c r="O2178" s="6"/>
    </row>
    <row r="2179" spans="1:15" x14ac:dyDescent="0.45">
      <c r="A2179" s="6" t="s">
        <v>8326</v>
      </c>
      <c r="B2179" s="6" t="s">
        <v>8230</v>
      </c>
      <c r="C2179" s="6" t="str">
        <f>VLOOKUP($B2179,'Supplimental Sources'!$I$7:$K$27,2,0)</f>
        <v>France</v>
      </c>
      <c r="D2179" s="6" t="str">
        <f>VLOOKUP($B2179,'Supplimental Sources'!$I$7:$K$27,3,0)</f>
        <v>European Union</v>
      </c>
      <c r="E2179" s="6" t="s">
        <v>8387</v>
      </c>
      <c r="F2179" s="6" t="s">
        <v>8378</v>
      </c>
      <c r="G2179" s="6">
        <v>2165</v>
      </c>
      <c r="H2179" s="29">
        <v>2500</v>
      </c>
      <c r="I2179" s="29">
        <v>3466</v>
      </c>
      <c r="J2179" s="28">
        <v>29.958333333328483</v>
      </c>
      <c r="K2179" s="6">
        <v>117</v>
      </c>
      <c r="L2179" s="6" t="str">
        <f>VLOOKUP($G2179,Data!$A:$F,6,0)</f>
        <v>successful</v>
      </c>
      <c r="M2179" s="6"/>
      <c r="N2179" s="6"/>
      <c r="O2179" s="6"/>
    </row>
    <row r="2180" spans="1:15" x14ac:dyDescent="0.45">
      <c r="A2180" s="6" t="s">
        <v>8326</v>
      </c>
      <c r="B2180" s="6" t="s">
        <v>8224</v>
      </c>
      <c r="C2180" s="6" t="str">
        <f>VLOOKUP($B2180,'Supplimental Sources'!$I$7:$K$27,2,0)</f>
        <v>United States</v>
      </c>
      <c r="D2180" s="6" t="str">
        <f>VLOOKUP($B2180,'Supplimental Sources'!$I$7:$K$27,3,0)</f>
        <v>United States</v>
      </c>
      <c r="E2180" s="6" t="s">
        <v>8385</v>
      </c>
      <c r="F2180" s="6" t="s">
        <v>8373</v>
      </c>
      <c r="G2180" s="6">
        <v>2166</v>
      </c>
      <c r="H2180" s="29">
        <v>2000</v>
      </c>
      <c r="I2180" s="29">
        <v>2932</v>
      </c>
      <c r="J2180" s="28">
        <v>45.041666666664241</v>
      </c>
      <c r="K2180" s="6">
        <v>32</v>
      </c>
      <c r="L2180" s="6" t="str">
        <f>VLOOKUP($G2180,Data!$A:$F,6,0)</f>
        <v>successful</v>
      </c>
      <c r="M2180" s="6"/>
      <c r="N2180" s="6"/>
      <c r="O2180" s="6"/>
    </row>
    <row r="2181" spans="1:15" x14ac:dyDescent="0.45">
      <c r="A2181" s="6" t="s">
        <v>8326</v>
      </c>
      <c r="B2181" s="6" t="s">
        <v>8224</v>
      </c>
      <c r="C2181" s="6" t="str">
        <f>VLOOKUP($B2181,'Supplimental Sources'!$I$7:$K$27,2,0)</f>
        <v>United States</v>
      </c>
      <c r="D2181" s="6" t="str">
        <f>VLOOKUP($B2181,'Supplimental Sources'!$I$7:$K$27,3,0)</f>
        <v>United States</v>
      </c>
      <c r="E2181" s="6" t="s">
        <v>8383</v>
      </c>
      <c r="F2181" s="6" t="s">
        <v>8371</v>
      </c>
      <c r="G2181" s="6">
        <v>2167</v>
      </c>
      <c r="H2181" s="29">
        <v>150</v>
      </c>
      <c r="I2181" s="29">
        <v>180</v>
      </c>
      <c r="J2181" s="28">
        <v>14</v>
      </c>
      <c r="K2181" s="6">
        <v>8</v>
      </c>
      <c r="L2181" s="6" t="str">
        <f>VLOOKUP($G2181,Data!$A:$F,6,0)</f>
        <v>successful</v>
      </c>
      <c r="M2181" s="6"/>
      <c r="N2181" s="6"/>
      <c r="O2181" s="6"/>
    </row>
    <row r="2182" spans="1:15" x14ac:dyDescent="0.45">
      <c r="A2182" s="6" t="s">
        <v>8326</v>
      </c>
      <c r="B2182" s="6" t="s">
        <v>8224</v>
      </c>
      <c r="C2182" s="6" t="str">
        <f>VLOOKUP($B2182,'Supplimental Sources'!$I$7:$K$27,2,0)</f>
        <v>United States</v>
      </c>
      <c r="D2182" s="6" t="str">
        <f>VLOOKUP($B2182,'Supplimental Sources'!$I$7:$K$27,3,0)</f>
        <v>United States</v>
      </c>
      <c r="E2182" s="6" t="s">
        <v>8388</v>
      </c>
      <c r="F2182" s="6" t="s">
        <v>8376</v>
      </c>
      <c r="G2182" s="6">
        <v>2168</v>
      </c>
      <c r="H2182" s="29">
        <v>18000</v>
      </c>
      <c r="I2182" s="29">
        <v>21884.69</v>
      </c>
      <c r="J2182" s="28">
        <v>30.608090277775773</v>
      </c>
      <c r="K2182" s="6">
        <v>340</v>
      </c>
      <c r="L2182" s="6" t="str">
        <f>VLOOKUP($G2182,Data!$A:$F,6,0)</f>
        <v>successful</v>
      </c>
      <c r="M2182" s="6"/>
      <c r="N2182" s="6"/>
      <c r="O2182" s="6"/>
    </row>
    <row r="2183" spans="1:15" x14ac:dyDescent="0.45">
      <c r="A2183" s="6" t="s">
        <v>8326</v>
      </c>
      <c r="B2183" s="6" t="s">
        <v>8224</v>
      </c>
      <c r="C2183" s="6" t="str">
        <f>VLOOKUP($B2183,'Supplimental Sources'!$I$7:$K$27,2,0)</f>
        <v>United States</v>
      </c>
      <c r="D2183" s="6" t="str">
        <f>VLOOKUP($B2183,'Supplimental Sources'!$I$7:$K$27,3,0)</f>
        <v>United States</v>
      </c>
      <c r="E2183" s="6" t="s">
        <v>8388</v>
      </c>
      <c r="F2183" s="6" t="s">
        <v>8377</v>
      </c>
      <c r="G2183" s="6">
        <v>2169</v>
      </c>
      <c r="H2183" s="29">
        <v>153</v>
      </c>
      <c r="I2183" s="29">
        <v>153</v>
      </c>
      <c r="J2183" s="28">
        <v>3</v>
      </c>
      <c r="K2183" s="6">
        <v>7</v>
      </c>
      <c r="L2183" s="6" t="str">
        <f>VLOOKUP($G2183,Data!$A:$F,6,0)</f>
        <v>successful</v>
      </c>
      <c r="M2183" s="6"/>
      <c r="N2183" s="6"/>
      <c r="O2183" s="6"/>
    </row>
    <row r="2184" spans="1:15" x14ac:dyDescent="0.45">
      <c r="A2184" s="6" t="s">
        <v>8326</v>
      </c>
      <c r="B2184" s="6" t="s">
        <v>8224</v>
      </c>
      <c r="C2184" s="6" t="str">
        <f>VLOOKUP($B2184,'Supplimental Sources'!$I$7:$K$27,2,0)</f>
        <v>United States</v>
      </c>
      <c r="D2184" s="6" t="str">
        <f>VLOOKUP($B2184,'Supplimental Sources'!$I$7:$K$27,3,0)</f>
        <v>United States</v>
      </c>
      <c r="E2184" s="6" t="s">
        <v>8386</v>
      </c>
      <c r="F2184" s="6" t="s">
        <v>8370</v>
      </c>
      <c r="G2184" s="6">
        <v>2170</v>
      </c>
      <c r="H2184" s="29">
        <v>350</v>
      </c>
      <c r="I2184" s="29">
        <v>633</v>
      </c>
      <c r="J2184" s="28">
        <v>40</v>
      </c>
      <c r="K2184" s="6">
        <v>19</v>
      </c>
      <c r="L2184" s="6" t="str">
        <f>VLOOKUP($G2184,Data!$A:$F,6,0)</f>
        <v>successful</v>
      </c>
      <c r="M2184" s="6"/>
      <c r="N2184" s="6"/>
      <c r="O2184" s="6"/>
    </row>
    <row r="2185" spans="1:15" x14ac:dyDescent="0.45">
      <c r="A2185" s="6" t="s">
        <v>8326</v>
      </c>
      <c r="B2185" s="6" t="s">
        <v>8224</v>
      </c>
      <c r="C2185" s="6" t="str">
        <f>VLOOKUP($B2185,'Supplimental Sources'!$I$7:$K$27,2,0)</f>
        <v>United States</v>
      </c>
      <c r="D2185" s="6" t="str">
        <f>VLOOKUP($B2185,'Supplimental Sources'!$I$7:$K$27,3,0)</f>
        <v>United States</v>
      </c>
      <c r="E2185" s="6" t="s">
        <v>8386</v>
      </c>
      <c r="F2185" s="6" t="s">
        <v>8369</v>
      </c>
      <c r="G2185" s="6">
        <v>2171</v>
      </c>
      <c r="H2185" s="29">
        <v>4000</v>
      </c>
      <c r="I2185" s="29">
        <v>4243</v>
      </c>
      <c r="J2185" s="28">
        <v>35.251215277778101</v>
      </c>
      <c r="K2185" s="6">
        <v>47</v>
      </c>
      <c r="L2185" s="6" t="str">
        <f>VLOOKUP($G2185,Data!$A:$F,6,0)</f>
        <v>successful</v>
      </c>
      <c r="M2185" s="6"/>
      <c r="N2185" s="6"/>
      <c r="O2185" s="6"/>
    </row>
    <row r="2186" spans="1:15" x14ac:dyDescent="0.45">
      <c r="A2186" s="6" t="s">
        <v>8326</v>
      </c>
      <c r="B2186" s="6" t="s">
        <v>8224</v>
      </c>
      <c r="C2186" s="6" t="str">
        <f>VLOOKUP($B2186,'Supplimental Sources'!$I$7:$K$27,2,0)</f>
        <v>United States</v>
      </c>
      <c r="D2186" s="6" t="str">
        <f>VLOOKUP($B2186,'Supplimental Sources'!$I$7:$K$27,3,0)</f>
        <v>United States</v>
      </c>
      <c r="E2186" s="6" t="s">
        <v>8386</v>
      </c>
      <c r="F2186" s="6" t="s">
        <v>8378</v>
      </c>
      <c r="G2186" s="6">
        <v>2172</v>
      </c>
      <c r="H2186" s="29">
        <v>1000</v>
      </c>
      <c r="I2186" s="29">
        <v>1000</v>
      </c>
      <c r="J2186" s="28">
        <v>30</v>
      </c>
      <c r="K2186" s="6">
        <v>13</v>
      </c>
      <c r="L2186" s="6" t="str">
        <f>VLOOKUP($G2186,Data!$A:$F,6,0)</f>
        <v>successful</v>
      </c>
      <c r="M2186" s="6"/>
      <c r="N2186" s="6"/>
      <c r="O2186" s="6"/>
    </row>
    <row r="2187" spans="1:15" x14ac:dyDescent="0.45">
      <c r="A2187" s="6" t="s">
        <v>8326</v>
      </c>
      <c r="B2187" s="6" t="s">
        <v>8224</v>
      </c>
      <c r="C2187" s="6" t="str">
        <f>VLOOKUP($B2187,'Supplimental Sources'!$I$7:$K$27,2,0)</f>
        <v>United States</v>
      </c>
      <c r="D2187" s="6" t="str">
        <f>VLOOKUP($B2187,'Supplimental Sources'!$I$7:$K$27,3,0)</f>
        <v>United States</v>
      </c>
      <c r="E2187" s="6" t="s">
        <v>8384</v>
      </c>
      <c r="F2187" s="6" t="s">
        <v>8371</v>
      </c>
      <c r="G2187" s="6">
        <v>2173</v>
      </c>
      <c r="H2187" s="29">
        <v>4200</v>
      </c>
      <c r="I2187" s="29">
        <v>5331</v>
      </c>
      <c r="J2187" s="28">
        <v>31.473344907411956</v>
      </c>
      <c r="K2187" s="6">
        <v>90</v>
      </c>
      <c r="L2187" s="6" t="str">
        <f>VLOOKUP($G2187,Data!$A:$F,6,0)</f>
        <v>successful</v>
      </c>
      <c r="M2187" s="6"/>
      <c r="N2187" s="6"/>
      <c r="O2187" s="6"/>
    </row>
    <row r="2188" spans="1:15" x14ac:dyDescent="0.45">
      <c r="A2188" s="6" t="s">
        <v>8326</v>
      </c>
      <c r="B2188" s="6" t="s">
        <v>8225</v>
      </c>
      <c r="C2188" s="6" t="str">
        <f>VLOOKUP($B2188,'Supplimental Sources'!$I$7:$K$27,2,0)</f>
        <v>United Kingdom</v>
      </c>
      <c r="D2188" s="6" t="str">
        <f>VLOOKUP($B2188,'Supplimental Sources'!$I$7:$K$27,3,0)</f>
        <v>United Kingdom</v>
      </c>
      <c r="E2188" s="6" t="s">
        <v>8387</v>
      </c>
      <c r="F2188" s="6" t="s">
        <v>8379</v>
      </c>
      <c r="G2188" s="6">
        <v>2174</v>
      </c>
      <c r="H2188" s="29">
        <v>4000</v>
      </c>
      <c r="I2188" s="29">
        <v>4119</v>
      </c>
      <c r="J2188" s="28">
        <v>30</v>
      </c>
      <c r="K2188" s="6">
        <v>63</v>
      </c>
      <c r="L2188" s="6" t="str">
        <f>VLOOKUP($G2188,Data!$A:$F,6,0)</f>
        <v>successful</v>
      </c>
      <c r="M2188" s="6"/>
      <c r="N2188" s="6"/>
      <c r="O2188" s="6"/>
    </row>
    <row r="2189" spans="1:15" x14ac:dyDescent="0.45">
      <c r="A2189" s="6" t="s">
        <v>8326</v>
      </c>
      <c r="B2189" s="6" t="s">
        <v>8224</v>
      </c>
      <c r="C2189" s="6" t="str">
        <f>VLOOKUP($B2189,'Supplimental Sources'!$I$7:$K$27,2,0)</f>
        <v>United States</v>
      </c>
      <c r="D2189" s="6" t="str">
        <f>VLOOKUP($B2189,'Supplimental Sources'!$I$7:$K$27,3,0)</f>
        <v>United States</v>
      </c>
      <c r="E2189" s="6" t="s">
        <v>8387</v>
      </c>
      <c r="F2189" s="6" t="s">
        <v>8370</v>
      </c>
      <c r="G2189" s="6">
        <v>2175</v>
      </c>
      <c r="H2189" s="29">
        <v>700</v>
      </c>
      <c r="I2189" s="29">
        <v>1750</v>
      </c>
      <c r="J2189" s="28">
        <v>7</v>
      </c>
      <c r="K2189" s="6">
        <v>26</v>
      </c>
      <c r="L2189" s="6" t="str">
        <f>VLOOKUP($G2189,Data!$A:$F,6,0)</f>
        <v>successful</v>
      </c>
      <c r="M2189" s="6"/>
      <c r="N2189" s="6"/>
      <c r="O2189" s="6"/>
    </row>
    <row r="2190" spans="1:15" x14ac:dyDescent="0.45">
      <c r="A2190" s="6" t="s">
        <v>8326</v>
      </c>
      <c r="B2190" s="6" t="s">
        <v>8224</v>
      </c>
      <c r="C2190" s="6" t="str">
        <f>VLOOKUP($B2190,'Supplimental Sources'!$I$7:$K$27,2,0)</f>
        <v>United States</v>
      </c>
      <c r="D2190" s="6" t="str">
        <f>VLOOKUP($B2190,'Supplimental Sources'!$I$7:$K$27,3,0)</f>
        <v>United States</v>
      </c>
      <c r="E2190" s="6" t="s">
        <v>8386</v>
      </c>
      <c r="F2190" s="6" t="s">
        <v>8379</v>
      </c>
      <c r="G2190" s="6">
        <v>2176</v>
      </c>
      <c r="H2190" s="29">
        <v>5000</v>
      </c>
      <c r="I2190" s="29">
        <v>6301</v>
      </c>
      <c r="J2190" s="28">
        <v>30</v>
      </c>
      <c r="K2190" s="6">
        <v>71</v>
      </c>
      <c r="L2190" s="6" t="str">
        <f>VLOOKUP($G2190,Data!$A:$F,6,0)</f>
        <v>successful</v>
      </c>
      <c r="M2190" s="6"/>
      <c r="N2190" s="6"/>
      <c r="O2190" s="6"/>
    </row>
    <row r="2191" spans="1:15" x14ac:dyDescent="0.45">
      <c r="A2191" s="6" t="s">
        <v>8326</v>
      </c>
      <c r="B2191" s="6" t="s">
        <v>8224</v>
      </c>
      <c r="C2191" s="6" t="str">
        <f>VLOOKUP($B2191,'Supplimental Sources'!$I$7:$K$27,2,0)</f>
        <v>United States</v>
      </c>
      <c r="D2191" s="6" t="str">
        <f>VLOOKUP($B2191,'Supplimental Sources'!$I$7:$K$27,3,0)</f>
        <v>United States</v>
      </c>
      <c r="E2191" s="6" t="s">
        <v>8387</v>
      </c>
      <c r="F2191" s="6" t="s">
        <v>8369</v>
      </c>
      <c r="G2191" s="6">
        <v>2177</v>
      </c>
      <c r="H2191" s="29">
        <v>2500</v>
      </c>
      <c r="I2191" s="29">
        <v>2503</v>
      </c>
      <c r="J2191" s="28">
        <v>25</v>
      </c>
      <c r="K2191" s="6">
        <v>38</v>
      </c>
      <c r="L2191" s="6" t="str">
        <f>VLOOKUP($G2191,Data!$A:$F,6,0)</f>
        <v>successful</v>
      </c>
      <c r="M2191" s="6"/>
      <c r="N2191" s="6"/>
      <c r="O2191" s="6"/>
    </row>
    <row r="2192" spans="1:15" x14ac:dyDescent="0.45">
      <c r="A2192" s="6" t="s">
        <v>8326</v>
      </c>
      <c r="B2192" s="6" t="s">
        <v>8224</v>
      </c>
      <c r="C2192" s="6" t="str">
        <f>VLOOKUP($B2192,'Supplimental Sources'!$I$7:$K$27,2,0)</f>
        <v>United States</v>
      </c>
      <c r="D2192" s="6" t="str">
        <f>VLOOKUP($B2192,'Supplimental Sources'!$I$7:$K$27,3,0)</f>
        <v>United States</v>
      </c>
      <c r="E2192" s="6" t="s">
        <v>8387</v>
      </c>
      <c r="F2192" s="6" t="s">
        <v>8381</v>
      </c>
      <c r="G2192" s="6">
        <v>2178</v>
      </c>
      <c r="H2192" s="29">
        <v>25000</v>
      </c>
      <c r="I2192" s="29">
        <v>34660</v>
      </c>
      <c r="J2192" s="28">
        <v>30</v>
      </c>
      <c r="K2192" s="6">
        <v>859</v>
      </c>
      <c r="L2192" s="6" t="str">
        <f>VLOOKUP($G2192,Data!$A:$F,6,0)</f>
        <v>successful</v>
      </c>
      <c r="M2192" s="6"/>
      <c r="N2192" s="6"/>
      <c r="O2192" s="6"/>
    </row>
    <row r="2193" spans="1:15" x14ac:dyDescent="0.45">
      <c r="A2193" s="6" t="s">
        <v>8326</v>
      </c>
      <c r="B2193" s="6" t="s">
        <v>8224</v>
      </c>
      <c r="C2193" s="6" t="str">
        <f>VLOOKUP($B2193,'Supplimental Sources'!$I$7:$K$27,2,0)</f>
        <v>United States</v>
      </c>
      <c r="D2193" s="6" t="str">
        <f>VLOOKUP($B2193,'Supplimental Sources'!$I$7:$K$27,3,0)</f>
        <v>United States</v>
      </c>
      <c r="E2193" s="6" t="s">
        <v>8386</v>
      </c>
      <c r="F2193" s="6" t="s">
        <v>8378</v>
      </c>
      <c r="G2193" s="6">
        <v>2179</v>
      </c>
      <c r="H2193" s="29">
        <v>1000</v>
      </c>
      <c r="I2193" s="29">
        <v>1614</v>
      </c>
      <c r="J2193" s="28">
        <v>30</v>
      </c>
      <c r="K2193" s="6">
        <v>21</v>
      </c>
      <c r="L2193" s="6" t="str">
        <f>VLOOKUP($G2193,Data!$A:$F,6,0)</f>
        <v>successful</v>
      </c>
      <c r="M2193" s="6"/>
      <c r="N2193" s="6"/>
      <c r="O2193" s="6"/>
    </row>
    <row r="2194" spans="1:15" x14ac:dyDescent="0.45">
      <c r="A2194" s="6" t="s">
        <v>8326</v>
      </c>
      <c r="B2194" s="6" t="s">
        <v>8224</v>
      </c>
      <c r="C2194" s="6" t="str">
        <f>VLOOKUP($B2194,'Supplimental Sources'!$I$7:$K$27,2,0)</f>
        <v>United States</v>
      </c>
      <c r="D2194" s="6" t="str">
        <f>VLOOKUP($B2194,'Supplimental Sources'!$I$7:$K$27,3,0)</f>
        <v>United States</v>
      </c>
      <c r="E2194" s="6" t="s">
        <v>8386</v>
      </c>
      <c r="F2194" s="6" t="s">
        <v>8373</v>
      </c>
      <c r="G2194" s="6">
        <v>2180</v>
      </c>
      <c r="H2194" s="29">
        <v>5000</v>
      </c>
      <c r="I2194" s="29">
        <v>5359.21</v>
      </c>
      <c r="J2194" s="28">
        <v>42.041666666664241</v>
      </c>
      <c r="K2194" s="6">
        <v>78</v>
      </c>
      <c r="L2194" s="6" t="str">
        <f>VLOOKUP($G2194,Data!$A:$F,6,0)</f>
        <v>successful</v>
      </c>
      <c r="M2194" s="6"/>
      <c r="N2194" s="6"/>
      <c r="O2194" s="6"/>
    </row>
    <row r="2195" spans="1:15" x14ac:dyDescent="0.45">
      <c r="A2195" s="6" t="s">
        <v>8351</v>
      </c>
      <c r="B2195" s="6" t="s">
        <v>8224</v>
      </c>
      <c r="C2195" s="6" t="str">
        <f>VLOOKUP($B2195,'Supplimental Sources'!$I$7:$K$27,2,0)</f>
        <v>United States</v>
      </c>
      <c r="D2195" s="6" t="str">
        <f>VLOOKUP($B2195,'Supplimental Sources'!$I$7:$K$27,3,0)</f>
        <v>United States</v>
      </c>
      <c r="E2195" s="6" t="s">
        <v>8388</v>
      </c>
      <c r="F2195" s="6" t="s">
        <v>8377</v>
      </c>
      <c r="G2195" s="6">
        <v>2181</v>
      </c>
      <c r="H2195" s="29">
        <v>2000</v>
      </c>
      <c r="I2195" s="29">
        <v>3062</v>
      </c>
      <c r="J2195" s="28">
        <v>14</v>
      </c>
      <c r="K2195" s="6">
        <v>53</v>
      </c>
      <c r="L2195" s="6" t="str">
        <f>VLOOKUP($G2195,Data!$A:$F,6,0)</f>
        <v>successful</v>
      </c>
      <c r="M2195" s="6"/>
      <c r="N2195" s="6"/>
      <c r="O2195" s="6"/>
    </row>
    <row r="2196" spans="1:15" x14ac:dyDescent="0.45">
      <c r="A2196" s="6" t="s">
        <v>8351</v>
      </c>
      <c r="B2196" s="6" t="s">
        <v>8229</v>
      </c>
      <c r="C2196" s="6" t="str">
        <f>VLOOKUP($B2196,'Supplimental Sources'!$I$7:$K$27,2,0)</f>
        <v>Canada</v>
      </c>
      <c r="D2196" s="6" t="str">
        <f>VLOOKUP($B2196,'Supplimental Sources'!$I$7:$K$27,3,0)</f>
        <v>Canada</v>
      </c>
      <c r="E2196" s="6" t="s">
        <v>8385</v>
      </c>
      <c r="F2196" s="6" t="s">
        <v>8371</v>
      </c>
      <c r="G2196" s="6">
        <v>2182</v>
      </c>
      <c r="H2196" s="29">
        <v>3000</v>
      </c>
      <c r="I2196" s="29">
        <v>15725</v>
      </c>
      <c r="J2196" s="28">
        <v>35</v>
      </c>
      <c r="K2196" s="6">
        <v>356</v>
      </c>
      <c r="L2196" s="6" t="str">
        <f>VLOOKUP($G2196,Data!$A:$F,6,0)</f>
        <v>successful</v>
      </c>
      <c r="M2196" s="6"/>
      <c r="N2196" s="6"/>
      <c r="O2196" s="6"/>
    </row>
    <row r="2197" spans="1:15" x14ac:dyDescent="0.45">
      <c r="A2197" s="6" t="s">
        <v>8351</v>
      </c>
      <c r="B2197" s="6" t="s">
        <v>8224</v>
      </c>
      <c r="C2197" s="6" t="str">
        <f>VLOOKUP($B2197,'Supplimental Sources'!$I$7:$K$27,2,0)</f>
        <v>United States</v>
      </c>
      <c r="D2197" s="6" t="str">
        <f>VLOOKUP($B2197,'Supplimental Sources'!$I$7:$K$27,3,0)</f>
        <v>United States</v>
      </c>
      <c r="E2197" s="6" t="s">
        <v>8388</v>
      </c>
      <c r="F2197" s="6" t="s">
        <v>8376</v>
      </c>
      <c r="G2197" s="6">
        <v>2183</v>
      </c>
      <c r="H2197" s="29">
        <v>1800</v>
      </c>
      <c r="I2197" s="29">
        <v>8807</v>
      </c>
      <c r="J2197" s="28">
        <v>29.842858796291694</v>
      </c>
      <c r="K2197" s="6">
        <v>279</v>
      </c>
      <c r="L2197" s="6" t="str">
        <f>VLOOKUP($G2197,Data!$A:$F,6,0)</f>
        <v>successful</v>
      </c>
      <c r="M2197" s="6"/>
      <c r="N2197" s="6"/>
      <c r="O2197" s="6"/>
    </row>
    <row r="2198" spans="1:15" x14ac:dyDescent="0.45">
      <c r="A2198" s="6" t="s">
        <v>8351</v>
      </c>
      <c r="B2198" s="6" t="s">
        <v>8224</v>
      </c>
      <c r="C2198" s="6" t="str">
        <f>VLOOKUP($B2198,'Supplimental Sources'!$I$7:$K$27,2,0)</f>
        <v>United States</v>
      </c>
      <c r="D2198" s="6" t="str">
        <f>VLOOKUP($B2198,'Supplimental Sources'!$I$7:$K$27,3,0)</f>
        <v>United States</v>
      </c>
      <c r="E2198" s="6" t="s">
        <v>8387</v>
      </c>
      <c r="F2198" s="6" t="s">
        <v>8376</v>
      </c>
      <c r="G2198" s="6">
        <v>2184</v>
      </c>
      <c r="H2198" s="29">
        <v>10000</v>
      </c>
      <c r="I2198" s="29">
        <v>28474</v>
      </c>
      <c r="J2198" s="28">
        <v>13.976377314815181</v>
      </c>
      <c r="K2198" s="6">
        <v>266</v>
      </c>
      <c r="L2198" s="6" t="str">
        <f>VLOOKUP($G2198,Data!$A:$F,6,0)</f>
        <v>successful</v>
      </c>
      <c r="M2198" s="6"/>
      <c r="N2198" s="6"/>
      <c r="O2198" s="6"/>
    </row>
    <row r="2199" spans="1:15" x14ac:dyDescent="0.45">
      <c r="A2199" s="6" t="s">
        <v>8351</v>
      </c>
      <c r="B2199" s="6" t="s">
        <v>8225</v>
      </c>
      <c r="C2199" s="6" t="str">
        <f>VLOOKUP($B2199,'Supplimental Sources'!$I$7:$K$27,2,0)</f>
        <v>United Kingdom</v>
      </c>
      <c r="D2199" s="6" t="str">
        <f>VLOOKUP($B2199,'Supplimental Sources'!$I$7:$K$27,3,0)</f>
        <v>United Kingdom</v>
      </c>
      <c r="E2199" s="6" t="s">
        <v>8384</v>
      </c>
      <c r="F2199" s="6" t="s">
        <v>8377</v>
      </c>
      <c r="G2199" s="6">
        <v>2185</v>
      </c>
      <c r="H2199" s="29">
        <v>5000</v>
      </c>
      <c r="I2199" s="29">
        <v>92848.5</v>
      </c>
      <c r="J2199" s="28">
        <v>40</v>
      </c>
      <c r="K2199" s="6">
        <v>623</v>
      </c>
      <c r="L2199" s="6" t="str">
        <f>VLOOKUP($G2199,Data!$A:$F,6,0)</f>
        <v>successful</v>
      </c>
      <c r="M2199" s="6"/>
      <c r="N2199" s="6"/>
      <c r="O2199" s="6"/>
    </row>
    <row r="2200" spans="1:15" x14ac:dyDescent="0.45">
      <c r="A2200" s="6" t="s">
        <v>8351</v>
      </c>
      <c r="B2200" s="6" t="s">
        <v>8224</v>
      </c>
      <c r="C2200" s="6" t="str">
        <f>VLOOKUP($B2200,'Supplimental Sources'!$I$7:$K$27,2,0)</f>
        <v>United States</v>
      </c>
      <c r="D2200" s="6" t="str">
        <f>VLOOKUP($B2200,'Supplimental Sources'!$I$7:$K$27,3,0)</f>
        <v>United States</v>
      </c>
      <c r="E2200" s="6" t="s">
        <v>8387</v>
      </c>
      <c r="F2200" s="6" t="s">
        <v>8371</v>
      </c>
      <c r="G2200" s="6">
        <v>2186</v>
      </c>
      <c r="H2200" s="29">
        <v>20000</v>
      </c>
      <c r="I2200" s="29">
        <v>21935</v>
      </c>
      <c r="J2200" s="28">
        <v>36.468252314807614</v>
      </c>
      <c r="K2200" s="6">
        <v>392</v>
      </c>
      <c r="L2200" s="6" t="str">
        <f>VLOOKUP($G2200,Data!$A:$F,6,0)</f>
        <v>successful</v>
      </c>
      <c r="M2200" s="6"/>
      <c r="N2200" s="6"/>
      <c r="O2200" s="6"/>
    </row>
    <row r="2201" spans="1:15" x14ac:dyDescent="0.45">
      <c r="A2201" s="6" t="s">
        <v>8351</v>
      </c>
      <c r="B2201" s="6" t="s">
        <v>8224</v>
      </c>
      <c r="C2201" s="6" t="str">
        <f>VLOOKUP($B2201,'Supplimental Sources'!$I$7:$K$27,2,0)</f>
        <v>United States</v>
      </c>
      <c r="D2201" s="6" t="str">
        <f>VLOOKUP($B2201,'Supplimental Sources'!$I$7:$K$27,3,0)</f>
        <v>United States</v>
      </c>
      <c r="E2201" s="6" t="s">
        <v>8386</v>
      </c>
      <c r="F2201" s="6" t="s">
        <v>8378</v>
      </c>
      <c r="G2201" s="6">
        <v>2187</v>
      </c>
      <c r="H2201" s="29">
        <v>20000</v>
      </c>
      <c r="I2201" s="29">
        <v>202928.5</v>
      </c>
      <c r="J2201" s="28">
        <v>28.956875000003492</v>
      </c>
      <c r="K2201" s="6">
        <v>3562</v>
      </c>
      <c r="L2201" s="6" t="str">
        <f>VLOOKUP($G2201,Data!$A:$F,6,0)</f>
        <v>successful</v>
      </c>
      <c r="M2201" s="6"/>
      <c r="N2201" s="6"/>
      <c r="O2201" s="6"/>
    </row>
    <row r="2202" spans="1:15" x14ac:dyDescent="0.45">
      <c r="A2202" s="6" t="s">
        <v>8351</v>
      </c>
      <c r="B2202" s="6" t="s">
        <v>8226</v>
      </c>
      <c r="C2202" s="6" t="str">
        <f>VLOOKUP($B2202,'Supplimental Sources'!$I$7:$K$27,2,0)</f>
        <v>Australia</v>
      </c>
      <c r="D2202" s="6" t="str">
        <f>VLOOKUP($B2202,'Supplimental Sources'!$I$7:$K$27,3,0)</f>
        <v>Australia</v>
      </c>
      <c r="E2202" s="6" t="s">
        <v>8387</v>
      </c>
      <c r="F2202" s="6" t="s">
        <v>8372</v>
      </c>
      <c r="G2202" s="6">
        <v>2188</v>
      </c>
      <c r="H2202" s="29">
        <v>5494</v>
      </c>
      <c r="I2202" s="29">
        <v>22645</v>
      </c>
      <c r="J2202" s="28">
        <v>35.122210648143664</v>
      </c>
      <c r="K2202" s="6">
        <v>514</v>
      </c>
      <c r="L2202" s="6" t="str">
        <f>VLOOKUP($G2202,Data!$A:$F,6,0)</f>
        <v>successful</v>
      </c>
      <c r="M2202" s="6"/>
      <c r="N2202" s="6"/>
      <c r="O2202" s="6"/>
    </row>
    <row r="2203" spans="1:15" x14ac:dyDescent="0.45">
      <c r="A2203" s="6" t="s">
        <v>8351</v>
      </c>
      <c r="B2203" s="6" t="s">
        <v>8225</v>
      </c>
      <c r="C2203" s="6" t="str">
        <f>VLOOKUP($B2203,'Supplimental Sources'!$I$7:$K$27,2,0)</f>
        <v>United Kingdom</v>
      </c>
      <c r="D2203" s="6" t="str">
        <f>VLOOKUP($B2203,'Supplimental Sources'!$I$7:$K$27,3,0)</f>
        <v>United Kingdom</v>
      </c>
      <c r="E2203" s="6" t="s">
        <v>8387</v>
      </c>
      <c r="F2203" s="6" t="s">
        <v>8379</v>
      </c>
      <c r="G2203" s="6">
        <v>2189</v>
      </c>
      <c r="H2203" s="29">
        <v>1200</v>
      </c>
      <c r="I2203" s="29">
        <v>6039</v>
      </c>
      <c r="J2203" s="28">
        <v>14.128472222226264</v>
      </c>
      <c r="K2203" s="6">
        <v>88</v>
      </c>
      <c r="L2203" s="6" t="str">
        <f>VLOOKUP($G2203,Data!$A:$F,6,0)</f>
        <v>successful</v>
      </c>
      <c r="M2203" s="6"/>
      <c r="N2203" s="6"/>
      <c r="O2203" s="6"/>
    </row>
    <row r="2204" spans="1:15" x14ac:dyDescent="0.45">
      <c r="A2204" s="6" t="s">
        <v>8351</v>
      </c>
      <c r="B2204" s="6" t="s">
        <v>8224</v>
      </c>
      <c r="C2204" s="6" t="str">
        <f>VLOOKUP($B2204,'Supplimental Sources'!$I$7:$K$27,2,0)</f>
        <v>United States</v>
      </c>
      <c r="D2204" s="6" t="str">
        <f>VLOOKUP($B2204,'Supplimental Sources'!$I$7:$K$27,3,0)</f>
        <v>United States</v>
      </c>
      <c r="E2204" s="6" t="s">
        <v>8387</v>
      </c>
      <c r="F2204" s="6" t="s">
        <v>8377</v>
      </c>
      <c r="G2204" s="6">
        <v>2190</v>
      </c>
      <c r="H2204" s="29">
        <v>19000</v>
      </c>
      <c r="I2204" s="29">
        <v>35076</v>
      </c>
      <c r="J2204" s="28">
        <v>34.665925925932243</v>
      </c>
      <c r="K2204" s="6">
        <v>537</v>
      </c>
      <c r="L2204" s="6" t="str">
        <f>VLOOKUP($G2204,Data!$A:$F,6,0)</f>
        <v>successful</v>
      </c>
      <c r="M2204" s="6"/>
      <c r="N2204" s="6"/>
      <c r="O2204" s="6"/>
    </row>
    <row r="2205" spans="1:15" x14ac:dyDescent="0.45">
      <c r="A2205" s="6" t="s">
        <v>8351</v>
      </c>
      <c r="B2205" s="6" t="s">
        <v>8225</v>
      </c>
      <c r="C2205" s="6" t="str">
        <f>VLOOKUP($B2205,'Supplimental Sources'!$I$7:$K$27,2,0)</f>
        <v>United Kingdom</v>
      </c>
      <c r="D2205" s="6" t="str">
        <f>VLOOKUP($B2205,'Supplimental Sources'!$I$7:$K$27,3,0)</f>
        <v>United Kingdom</v>
      </c>
      <c r="E2205" s="6" t="s">
        <v>8388</v>
      </c>
      <c r="F2205" s="6" t="s">
        <v>8377</v>
      </c>
      <c r="G2205" s="6">
        <v>2191</v>
      </c>
      <c r="H2205" s="29">
        <v>750</v>
      </c>
      <c r="I2205" s="29">
        <v>898</v>
      </c>
      <c r="J2205" s="28">
        <v>12</v>
      </c>
      <c r="K2205" s="6">
        <v>25</v>
      </c>
      <c r="L2205" s="6" t="str">
        <f>VLOOKUP($G2205,Data!$A:$F,6,0)</f>
        <v>successful</v>
      </c>
      <c r="M2205" s="6"/>
      <c r="N2205" s="6"/>
      <c r="O2205" s="6"/>
    </row>
    <row r="2206" spans="1:15" x14ac:dyDescent="0.45">
      <c r="A2206" s="6" t="s">
        <v>8351</v>
      </c>
      <c r="B2206" s="6" t="s">
        <v>8225</v>
      </c>
      <c r="C2206" s="6" t="str">
        <f>VLOOKUP($B2206,'Supplimental Sources'!$I$7:$K$27,2,0)</f>
        <v>United Kingdom</v>
      </c>
      <c r="D2206" s="6" t="str">
        <f>VLOOKUP($B2206,'Supplimental Sources'!$I$7:$K$27,3,0)</f>
        <v>United Kingdom</v>
      </c>
      <c r="E2206" s="6" t="s">
        <v>8387</v>
      </c>
      <c r="F2206" s="6" t="s">
        <v>8374</v>
      </c>
      <c r="G2206" s="6">
        <v>2192</v>
      </c>
      <c r="H2206" s="29">
        <v>12000</v>
      </c>
      <c r="I2206" s="29">
        <v>129748.82</v>
      </c>
      <c r="J2206" s="28">
        <v>28.107129629628616</v>
      </c>
      <c r="K2206" s="6">
        <v>3238</v>
      </c>
      <c r="L2206" s="6" t="str">
        <f>VLOOKUP($G2206,Data!$A:$F,6,0)</f>
        <v>successful</v>
      </c>
      <c r="M2206" s="6"/>
      <c r="N2206" s="6"/>
      <c r="O2206" s="6"/>
    </row>
    <row r="2207" spans="1:15" x14ac:dyDescent="0.45">
      <c r="A2207" s="6" t="s">
        <v>8351</v>
      </c>
      <c r="B2207" s="6" t="s">
        <v>8224</v>
      </c>
      <c r="C2207" s="6" t="str">
        <f>VLOOKUP($B2207,'Supplimental Sources'!$I$7:$K$27,2,0)</f>
        <v>United States</v>
      </c>
      <c r="D2207" s="6" t="str">
        <f>VLOOKUP($B2207,'Supplimental Sources'!$I$7:$K$27,3,0)</f>
        <v>United States</v>
      </c>
      <c r="E2207" s="6" t="s">
        <v>8387</v>
      </c>
      <c r="F2207" s="6" t="s">
        <v>8373</v>
      </c>
      <c r="G2207" s="6">
        <v>2193</v>
      </c>
      <c r="H2207" s="29">
        <v>15000</v>
      </c>
      <c r="I2207" s="29">
        <v>67856</v>
      </c>
      <c r="J2207" s="28">
        <v>30.801712962966121</v>
      </c>
      <c r="K2207" s="6">
        <v>897</v>
      </c>
      <c r="L2207" s="6" t="str">
        <f>VLOOKUP($G2207,Data!$A:$F,6,0)</f>
        <v>successful</v>
      </c>
      <c r="M2207" s="6"/>
      <c r="N2207" s="6"/>
      <c r="O2207" s="6"/>
    </row>
    <row r="2208" spans="1:15" x14ac:dyDescent="0.45">
      <c r="A2208" s="6" t="s">
        <v>8351</v>
      </c>
      <c r="B2208" s="6" t="s">
        <v>8224</v>
      </c>
      <c r="C2208" s="6" t="str">
        <f>VLOOKUP($B2208,'Supplimental Sources'!$I$7:$K$27,2,0)</f>
        <v>United States</v>
      </c>
      <c r="D2208" s="6" t="str">
        <f>VLOOKUP($B2208,'Supplimental Sources'!$I$7:$K$27,3,0)</f>
        <v>United States</v>
      </c>
      <c r="E2208" s="6" t="s">
        <v>8387</v>
      </c>
      <c r="F2208" s="6" t="s">
        <v>8377</v>
      </c>
      <c r="G2208" s="6">
        <v>2194</v>
      </c>
      <c r="H2208" s="29">
        <v>10000</v>
      </c>
      <c r="I2208" s="29">
        <v>53737</v>
      </c>
      <c r="J2208" s="28">
        <v>29.958333333328483</v>
      </c>
      <c r="K2208" s="6">
        <v>878</v>
      </c>
      <c r="L2208" s="6" t="str">
        <f>VLOOKUP($G2208,Data!$A:$F,6,0)</f>
        <v>successful</v>
      </c>
      <c r="M2208" s="6"/>
      <c r="N2208" s="6"/>
      <c r="O2208" s="6"/>
    </row>
    <row r="2209" spans="1:15" x14ac:dyDescent="0.45">
      <c r="A2209" s="6" t="s">
        <v>8351</v>
      </c>
      <c r="B2209" s="6" t="s">
        <v>8224</v>
      </c>
      <c r="C2209" s="6" t="str">
        <f>VLOOKUP($B2209,'Supplimental Sources'!$I$7:$K$27,2,0)</f>
        <v>United States</v>
      </c>
      <c r="D2209" s="6" t="str">
        <f>VLOOKUP($B2209,'Supplimental Sources'!$I$7:$K$27,3,0)</f>
        <v>United States</v>
      </c>
      <c r="E2209" s="6" t="s">
        <v>8386</v>
      </c>
      <c r="F2209" s="6" t="s">
        <v>8370</v>
      </c>
      <c r="G2209" s="6">
        <v>2195</v>
      </c>
      <c r="H2209" s="29">
        <v>4600</v>
      </c>
      <c r="I2209" s="29">
        <v>5535</v>
      </c>
      <c r="J2209" s="28">
        <v>30</v>
      </c>
      <c r="K2209" s="6">
        <v>115</v>
      </c>
      <c r="L2209" s="6" t="str">
        <f>VLOOKUP($G2209,Data!$A:$F,6,0)</f>
        <v>successful</v>
      </c>
      <c r="M2209" s="6"/>
      <c r="N2209" s="6"/>
      <c r="O2209" s="6"/>
    </row>
    <row r="2210" spans="1:15" x14ac:dyDescent="0.45">
      <c r="A2210" s="6" t="s">
        <v>8351</v>
      </c>
      <c r="B2210" s="6" t="s">
        <v>8224</v>
      </c>
      <c r="C2210" s="6" t="str">
        <f>VLOOKUP($B2210,'Supplimental Sources'!$I$7:$K$27,2,0)</f>
        <v>United States</v>
      </c>
      <c r="D2210" s="6" t="str">
        <f>VLOOKUP($B2210,'Supplimental Sources'!$I$7:$K$27,3,0)</f>
        <v>United States</v>
      </c>
      <c r="E2210" s="6" t="s">
        <v>8387</v>
      </c>
      <c r="F2210" s="6" t="s">
        <v>8374</v>
      </c>
      <c r="G2210" s="6">
        <v>2196</v>
      </c>
      <c r="H2210" s="29">
        <v>14000</v>
      </c>
      <c r="I2210" s="29">
        <v>15937</v>
      </c>
      <c r="J2210" s="28">
        <v>30.804375000006985</v>
      </c>
      <c r="K2210" s="6">
        <v>234</v>
      </c>
      <c r="L2210" s="6" t="str">
        <f>VLOOKUP($G2210,Data!$A:$F,6,0)</f>
        <v>successful</v>
      </c>
      <c r="M2210" s="6"/>
      <c r="N2210" s="6"/>
      <c r="O2210" s="6"/>
    </row>
    <row r="2211" spans="1:15" x14ac:dyDescent="0.45">
      <c r="A2211" s="6" t="s">
        <v>8351</v>
      </c>
      <c r="B2211" s="6" t="s">
        <v>8224</v>
      </c>
      <c r="C2211" s="6" t="str">
        <f>VLOOKUP($B2211,'Supplimental Sources'!$I$7:$K$27,2,0)</f>
        <v>United States</v>
      </c>
      <c r="D2211" s="6" t="str">
        <f>VLOOKUP($B2211,'Supplimental Sources'!$I$7:$K$27,3,0)</f>
        <v>United States</v>
      </c>
      <c r="E2211" s="6" t="s">
        <v>8386</v>
      </c>
      <c r="F2211" s="6" t="s">
        <v>8376</v>
      </c>
      <c r="G2211" s="6">
        <v>2197</v>
      </c>
      <c r="H2211" s="29">
        <v>30000</v>
      </c>
      <c r="I2211" s="29">
        <v>285309.33</v>
      </c>
      <c r="J2211" s="28">
        <v>30</v>
      </c>
      <c r="K2211" s="6">
        <v>4330</v>
      </c>
      <c r="L2211" s="6" t="str">
        <f>VLOOKUP($G2211,Data!$A:$F,6,0)</f>
        <v>successful</v>
      </c>
      <c r="M2211" s="6"/>
      <c r="N2211" s="6"/>
      <c r="O2211" s="6"/>
    </row>
    <row r="2212" spans="1:15" x14ac:dyDescent="0.45">
      <c r="A2212" s="6" t="s">
        <v>8351</v>
      </c>
      <c r="B2212" s="6" t="s">
        <v>8224</v>
      </c>
      <c r="C2212" s="6" t="str">
        <f>VLOOKUP($B2212,'Supplimental Sources'!$I$7:$K$27,2,0)</f>
        <v>United States</v>
      </c>
      <c r="D2212" s="6" t="str">
        <f>VLOOKUP($B2212,'Supplimental Sources'!$I$7:$K$27,3,0)</f>
        <v>United States</v>
      </c>
      <c r="E2212" s="6" t="s">
        <v>8386</v>
      </c>
      <c r="F2212" s="6" t="s">
        <v>8373</v>
      </c>
      <c r="G2212" s="6">
        <v>2198</v>
      </c>
      <c r="H2212" s="29">
        <v>40000</v>
      </c>
      <c r="I2212" s="29">
        <v>53157</v>
      </c>
      <c r="J2212" s="28">
        <v>30.041666666664241</v>
      </c>
      <c r="K2212" s="6">
        <v>651</v>
      </c>
      <c r="L2212" s="6" t="str">
        <f>VLOOKUP($G2212,Data!$A:$F,6,0)</f>
        <v>successful</v>
      </c>
      <c r="M2212" s="6"/>
      <c r="N2212" s="6"/>
      <c r="O2212" s="6"/>
    </row>
    <row r="2213" spans="1:15" x14ac:dyDescent="0.45">
      <c r="A2213" s="6" t="s">
        <v>8351</v>
      </c>
      <c r="B2213" s="6" t="s">
        <v>8241</v>
      </c>
      <c r="C2213" s="6" t="str">
        <f>VLOOKUP($B2213,'Supplimental Sources'!$I$7:$K$27,2,0)</f>
        <v>Ireland</v>
      </c>
      <c r="D2213" s="6" t="str">
        <f>VLOOKUP($B2213,'Supplimental Sources'!$I$7:$K$27,3,0)</f>
        <v>European Union</v>
      </c>
      <c r="E2213" s="6" t="s">
        <v>8386</v>
      </c>
      <c r="F2213" s="6" t="s">
        <v>8372</v>
      </c>
      <c r="G2213" s="6">
        <v>2199</v>
      </c>
      <c r="H2213" s="29">
        <v>9000</v>
      </c>
      <c r="I2213" s="29">
        <v>13228</v>
      </c>
      <c r="J2213" s="28">
        <v>30</v>
      </c>
      <c r="K2213" s="6">
        <v>251</v>
      </c>
      <c r="L2213" s="6" t="str">
        <f>VLOOKUP($G2213,Data!$A:$F,6,0)</f>
        <v>successful</v>
      </c>
      <c r="M2213" s="6"/>
      <c r="N2213" s="6"/>
      <c r="O2213" s="6"/>
    </row>
    <row r="2214" spans="1:15" x14ac:dyDescent="0.45">
      <c r="A2214" s="6" t="s">
        <v>8351</v>
      </c>
      <c r="B2214" s="6" t="s">
        <v>8225</v>
      </c>
      <c r="C2214" s="6" t="str">
        <f>VLOOKUP($B2214,'Supplimental Sources'!$I$7:$K$27,2,0)</f>
        <v>United Kingdom</v>
      </c>
      <c r="D2214" s="6" t="str">
        <f>VLOOKUP($B2214,'Supplimental Sources'!$I$7:$K$27,3,0)</f>
        <v>United Kingdom</v>
      </c>
      <c r="E2214" s="6" t="s">
        <v>8386</v>
      </c>
      <c r="F2214" s="6" t="s">
        <v>8380</v>
      </c>
      <c r="G2214" s="6">
        <v>2200</v>
      </c>
      <c r="H2214" s="29">
        <v>2000</v>
      </c>
      <c r="I2214" s="29">
        <v>10843</v>
      </c>
      <c r="J2214" s="28">
        <v>27.499212962968159</v>
      </c>
      <c r="K2214" s="6">
        <v>263</v>
      </c>
      <c r="L2214" s="6" t="str">
        <f>VLOOKUP($G2214,Data!$A:$F,6,0)</f>
        <v>successful</v>
      </c>
      <c r="M2214" s="6"/>
      <c r="N2214" s="6"/>
      <c r="O2214" s="6"/>
    </row>
    <row r="2215" spans="1:15" x14ac:dyDescent="0.45">
      <c r="A2215" s="6" t="s">
        <v>8330</v>
      </c>
      <c r="B2215" s="6" t="s">
        <v>8225</v>
      </c>
      <c r="C2215" s="6" t="str">
        <f>VLOOKUP($B2215,'Supplimental Sources'!$I$7:$K$27,2,0)</f>
        <v>United Kingdom</v>
      </c>
      <c r="D2215" s="6" t="str">
        <f>VLOOKUP($B2215,'Supplimental Sources'!$I$7:$K$27,3,0)</f>
        <v>United Kingdom</v>
      </c>
      <c r="E2215" s="6" t="s">
        <v>8384</v>
      </c>
      <c r="F2215" s="6" t="s">
        <v>8376</v>
      </c>
      <c r="G2215" s="6">
        <v>2201</v>
      </c>
      <c r="H2215" s="29">
        <v>110</v>
      </c>
      <c r="I2215" s="29">
        <v>420.99</v>
      </c>
      <c r="J2215" s="28">
        <v>14</v>
      </c>
      <c r="K2215" s="6">
        <v>28</v>
      </c>
      <c r="L2215" s="6" t="str">
        <f>VLOOKUP($G2215,Data!$A:$F,6,0)</f>
        <v>successful</v>
      </c>
      <c r="M2215" s="6"/>
      <c r="N2215" s="6"/>
      <c r="O2215" s="6"/>
    </row>
    <row r="2216" spans="1:15" x14ac:dyDescent="0.45">
      <c r="A2216" s="6" t="s">
        <v>8330</v>
      </c>
      <c r="B2216" s="6" t="s">
        <v>8224</v>
      </c>
      <c r="C2216" s="6" t="str">
        <f>VLOOKUP($B2216,'Supplimental Sources'!$I$7:$K$27,2,0)</f>
        <v>United States</v>
      </c>
      <c r="D2216" s="6" t="str">
        <f>VLOOKUP($B2216,'Supplimental Sources'!$I$7:$K$27,3,0)</f>
        <v>United States</v>
      </c>
      <c r="E2216" s="6" t="s">
        <v>8383</v>
      </c>
      <c r="F2216" s="6" t="s">
        <v>8373</v>
      </c>
      <c r="G2216" s="6">
        <v>2202</v>
      </c>
      <c r="H2216" s="29">
        <v>4000</v>
      </c>
      <c r="I2216" s="29">
        <v>28167.25</v>
      </c>
      <c r="J2216" s="28">
        <v>30</v>
      </c>
      <c r="K2216" s="6">
        <v>721</v>
      </c>
      <c r="L2216" s="6" t="str">
        <f>VLOOKUP($G2216,Data!$A:$F,6,0)</f>
        <v>successful</v>
      </c>
      <c r="M2216" s="6"/>
      <c r="N2216" s="6"/>
      <c r="O2216" s="6"/>
    </row>
    <row r="2217" spans="1:15" x14ac:dyDescent="0.45">
      <c r="A2217" s="6" t="s">
        <v>8330</v>
      </c>
      <c r="B2217" s="6" t="s">
        <v>8229</v>
      </c>
      <c r="C2217" s="6" t="str">
        <f>VLOOKUP($B2217,'Supplimental Sources'!$I$7:$K$27,2,0)</f>
        <v>Canada</v>
      </c>
      <c r="D2217" s="6" t="str">
        <f>VLOOKUP($B2217,'Supplimental Sources'!$I$7:$K$27,3,0)</f>
        <v>Canada</v>
      </c>
      <c r="E2217" s="6" t="s">
        <v>8386</v>
      </c>
      <c r="F2217" s="6" t="s">
        <v>8371</v>
      </c>
      <c r="G2217" s="6">
        <v>2203</v>
      </c>
      <c r="H2217" s="29">
        <v>2000</v>
      </c>
      <c r="I2217" s="29">
        <v>2191</v>
      </c>
      <c r="J2217" s="28">
        <v>30</v>
      </c>
      <c r="K2217" s="6">
        <v>50</v>
      </c>
      <c r="L2217" s="6" t="str">
        <f>VLOOKUP($G2217,Data!$A:$F,6,0)</f>
        <v>successful</v>
      </c>
      <c r="M2217" s="6"/>
      <c r="N2217" s="6"/>
      <c r="O2217" s="6"/>
    </row>
    <row r="2218" spans="1:15" x14ac:dyDescent="0.45">
      <c r="A2218" s="6" t="s">
        <v>8330</v>
      </c>
      <c r="B2218" s="6" t="s">
        <v>8224</v>
      </c>
      <c r="C2218" s="6" t="str">
        <f>VLOOKUP($B2218,'Supplimental Sources'!$I$7:$K$27,2,0)</f>
        <v>United States</v>
      </c>
      <c r="D2218" s="6" t="str">
        <f>VLOOKUP($B2218,'Supplimental Sources'!$I$7:$K$27,3,0)</f>
        <v>United States</v>
      </c>
      <c r="E2218" s="6" t="s">
        <v>8384</v>
      </c>
      <c r="F2218" s="6" t="s">
        <v>8377</v>
      </c>
      <c r="G2218" s="6">
        <v>2204</v>
      </c>
      <c r="H2218" s="29">
        <v>1500</v>
      </c>
      <c r="I2218" s="29">
        <v>1993</v>
      </c>
      <c r="J2218" s="28">
        <v>30</v>
      </c>
      <c r="K2218" s="6">
        <v>73</v>
      </c>
      <c r="L2218" s="6" t="str">
        <f>VLOOKUP($G2218,Data!$A:$F,6,0)</f>
        <v>successful</v>
      </c>
      <c r="M2218" s="6"/>
      <c r="N2218" s="6"/>
      <c r="O2218" s="6"/>
    </row>
    <row r="2219" spans="1:15" x14ac:dyDescent="0.45">
      <c r="A2219" s="6" t="s">
        <v>8330</v>
      </c>
      <c r="B2219" s="6" t="s">
        <v>8224</v>
      </c>
      <c r="C2219" s="6" t="str">
        <f>VLOOKUP($B2219,'Supplimental Sources'!$I$7:$K$27,2,0)</f>
        <v>United States</v>
      </c>
      <c r="D2219" s="6" t="str">
        <f>VLOOKUP($B2219,'Supplimental Sources'!$I$7:$K$27,3,0)</f>
        <v>United States</v>
      </c>
      <c r="E2219" s="6" t="s">
        <v>8383</v>
      </c>
      <c r="F2219" s="6" t="s">
        <v>8369</v>
      </c>
      <c r="G2219" s="6">
        <v>2205</v>
      </c>
      <c r="H2219" s="29">
        <v>750</v>
      </c>
      <c r="I2219" s="29">
        <v>1140</v>
      </c>
      <c r="J2219" s="28">
        <v>30</v>
      </c>
      <c r="K2219" s="6">
        <v>27</v>
      </c>
      <c r="L2219" s="6" t="str">
        <f>VLOOKUP($G2219,Data!$A:$F,6,0)</f>
        <v>successful</v>
      </c>
      <c r="M2219" s="6"/>
      <c r="N2219" s="6"/>
      <c r="O2219" s="6"/>
    </row>
    <row r="2220" spans="1:15" x14ac:dyDescent="0.45">
      <c r="A2220" s="6" t="s">
        <v>8330</v>
      </c>
      <c r="B2220" s="6" t="s">
        <v>8224</v>
      </c>
      <c r="C2220" s="6" t="str">
        <f>VLOOKUP($B2220,'Supplimental Sources'!$I$7:$K$27,2,0)</f>
        <v>United States</v>
      </c>
      <c r="D2220" s="6" t="str">
        <f>VLOOKUP($B2220,'Supplimental Sources'!$I$7:$K$27,3,0)</f>
        <v>United States</v>
      </c>
      <c r="E2220" s="6" t="s">
        <v>8383</v>
      </c>
      <c r="F2220" s="6" t="s">
        <v>8378</v>
      </c>
      <c r="G2220" s="6">
        <v>2206</v>
      </c>
      <c r="H2220" s="29">
        <v>1100</v>
      </c>
      <c r="I2220" s="29">
        <v>1130</v>
      </c>
      <c r="J2220" s="28">
        <v>18</v>
      </c>
      <c r="K2220" s="6">
        <v>34</v>
      </c>
      <c r="L2220" s="6" t="str">
        <f>VLOOKUP($G2220,Data!$A:$F,6,0)</f>
        <v>successful</v>
      </c>
      <c r="M2220" s="6"/>
      <c r="N2220" s="6"/>
      <c r="O2220" s="6"/>
    </row>
    <row r="2221" spans="1:15" x14ac:dyDescent="0.45">
      <c r="A2221" s="6" t="s">
        <v>8330</v>
      </c>
      <c r="B2221" s="6" t="s">
        <v>8224</v>
      </c>
      <c r="C2221" s="6" t="str">
        <f>VLOOKUP($B2221,'Supplimental Sources'!$I$7:$K$27,2,0)</f>
        <v>United States</v>
      </c>
      <c r="D2221" s="6" t="str">
        <f>VLOOKUP($B2221,'Supplimental Sources'!$I$7:$K$27,3,0)</f>
        <v>United States</v>
      </c>
      <c r="E2221" s="6" t="s">
        <v>8384</v>
      </c>
      <c r="F2221" s="6" t="s">
        <v>8373</v>
      </c>
      <c r="G2221" s="6">
        <v>2207</v>
      </c>
      <c r="H2221" s="29">
        <v>2000</v>
      </c>
      <c r="I2221" s="29">
        <v>2000</v>
      </c>
      <c r="J2221" s="28">
        <v>30.041666666664241</v>
      </c>
      <c r="K2221" s="6">
        <v>7</v>
      </c>
      <c r="L2221" s="6" t="str">
        <f>VLOOKUP($G2221,Data!$A:$F,6,0)</f>
        <v>successful</v>
      </c>
      <c r="M2221" s="6"/>
      <c r="N2221" s="6"/>
      <c r="O2221" s="6"/>
    </row>
    <row r="2222" spans="1:15" x14ac:dyDescent="0.45">
      <c r="A2222" s="6" t="s">
        <v>8330</v>
      </c>
      <c r="B2222" s="6" t="s">
        <v>8224</v>
      </c>
      <c r="C2222" s="6" t="str">
        <f>VLOOKUP($B2222,'Supplimental Sources'!$I$7:$K$27,2,0)</f>
        <v>United States</v>
      </c>
      <c r="D2222" s="6" t="str">
        <f>VLOOKUP($B2222,'Supplimental Sources'!$I$7:$K$27,3,0)</f>
        <v>United States</v>
      </c>
      <c r="E2222" s="6" t="s">
        <v>8383</v>
      </c>
      <c r="F2222" s="6" t="s">
        <v>8377</v>
      </c>
      <c r="G2222" s="6">
        <v>2208</v>
      </c>
      <c r="H2222" s="29">
        <v>1000</v>
      </c>
      <c r="I2222" s="29">
        <v>1016</v>
      </c>
      <c r="J2222" s="28">
        <v>59.284421296295477</v>
      </c>
      <c r="K2222" s="6">
        <v>24</v>
      </c>
      <c r="L2222" s="6" t="str">
        <f>VLOOKUP($G2222,Data!$A:$F,6,0)</f>
        <v>successful</v>
      </c>
      <c r="M2222" s="6"/>
      <c r="N2222" s="6"/>
      <c r="O2222" s="6"/>
    </row>
    <row r="2223" spans="1:15" x14ac:dyDescent="0.45">
      <c r="A2223" s="6" t="s">
        <v>8330</v>
      </c>
      <c r="B2223" s="6" t="s">
        <v>8225</v>
      </c>
      <c r="C2223" s="6" t="str">
        <f>VLOOKUP($B2223,'Supplimental Sources'!$I$7:$K$27,2,0)</f>
        <v>United Kingdom</v>
      </c>
      <c r="D2223" s="6" t="str">
        <f>VLOOKUP($B2223,'Supplimental Sources'!$I$7:$K$27,3,0)</f>
        <v>United Kingdom</v>
      </c>
      <c r="E2223" s="6" t="s">
        <v>8385</v>
      </c>
      <c r="F2223" s="6" t="s">
        <v>8379</v>
      </c>
      <c r="G2223" s="6">
        <v>2209</v>
      </c>
      <c r="H2223" s="29">
        <v>500</v>
      </c>
      <c r="I2223" s="29">
        <v>754</v>
      </c>
      <c r="J2223" s="28">
        <v>11.478657407409628</v>
      </c>
      <c r="K2223" s="6">
        <v>15</v>
      </c>
      <c r="L2223" s="6" t="str">
        <f>VLOOKUP($G2223,Data!$A:$F,6,0)</f>
        <v>successful</v>
      </c>
      <c r="M2223" s="6"/>
      <c r="N2223" s="6"/>
      <c r="O2223" s="6"/>
    </row>
    <row r="2224" spans="1:15" x14ac:dyDescent="0.45">
      <c r="A2224" s="6" t="s">
        <v>8330</v>
      </c>
      <c r="B2224" s="6" t="s">
        <v>8224</v>
      </c>
      <c r="C2224" s="6" t="str">
        <f>VLOOKUP($B2224,'Supplimental Sources'!$I$7:$K$27,2,0)</f>
        <v>United States</v>
      </c>
      <c r="D2224" s="6" t="str">
        <f>VLOOKUP($B2224,'Supplimental Sources'!$I$7:$K$27,3,0)</f>
        <v>United States</v>
      </c>
      <c r="E2224" s="6" t="s">
        <v>8383</v>
      </c>
      <c r="F2224" s="6" t="s">
        <v>8377</v>
      </c>
      <c r="G2224" s="6">
        <v>2210</v>
      </c>
      <c r="H2224" s="29">
        <v>4000</v>
      </c>
      <c r="I2224" s="29">
        <v>4457</v>
      </c>
      <c r="J2224" s="28">
        <v>57.667245370372257</v>
      </c>
      <c r="K2224" s="6">
        <v>72</v>
      </c>
      <c r="L2224" s="6" t="str">
        <f>VLOOKUP($G2224,Data!$A:$F,6,0)</f>
        <v>successful</v>
      </c>
      <c r="M2224" s="6"/>
      <c r="N2224" s="6"/>
      <c r="O2224" s="6"/>
    </row>
    <row r="2225" spans="1:15" x14ac:dyDescent="0.45">
      <c r="A2225" s="6" t="s">
        <v>8330</v>
      </c>
      <c r="B2225" s="6" t="s">
        <v>8224</v>
      </c>
      <c r="C2225" s="6" t="str">
        <f>VLOOKUP($B2225,'Supplimental Sources'!$I$7:$K$27,2,0)</f>
        <v>United States</v>
      </c>
      <c r="D2225" s="6" t="str">
        <f>VLOOKUP($B2225,'Supplimental Sources'!$I$7:$K$27,3,0)</f>
        <v>United States</v>
      </c>
      <c r="E2225" s="6" t="s">
        <v>8385</v>
      </c>
      <c r="F2225" s="6" t="s">
        <v>8378</v>
      </c>
      <c r="G2225" s="6">
        <v>2211</v>
      </c>
      <c r="H2225" s="29">
        <v>2500</v>
      </c>
      <c r="I2225" s="29">
        <v>4890</v>
      </c>
      <c r="J2225" s="28">
        <v>22.505960648151813</v>
      </c>
      <c r="K2225" s="6">
        <v>120</v>
      </c>
      <c r="L2225" s="6" t="str">
        <f>VLOOKUP($G2225,Data!$A:$F,6,0)</f>
        <v>successful</v>
      </c>
      <c r="M2225" s="6"/>
      <c r="N2225" s="6"/>
      <c r="O2225" s="6"/>
    </row>
    <row r="2226" spans="1:15" x14ac:dyDescent="0.45">
      <c r="A2226" s="6" t="s">
        <v>8330</v>
      </c>
      <c r="B2226" s="6" t="s">
        <v>8224</v>
      </c>
      <c r="C2226" s="6" t="str">
        <f>VLOOKUP($B2226,'Supplimental Sources'!$I$7:$K$27,2,0)</f>
        <v>United States</v>
      </c>
      <c r="D2226" s="6" t="str">
        <f>VLOOKUP($B2226,'Supplimental Sources'!$I$7:$K$27,3,0)</f>
        <v>United States</v>
      </c>
      <c r="E2226" s="6" t="s">
        <v>8384</v>
      </c>
      <c r="F2226" s="6" t="s">
        <v>8373</v>
      </c>
      <c r="G2226" s="6">
        <v>2212</v>
      </c>
      <c r="H2226" s="29">
        <v>6000</v>
      </c>
      <c r="I2226" s="29">
        <v>6863</v>
      </c>
      <c r="J2226" s="28">
        <v>33.294247685182199</v>
      </c>
      <c r="K2226" s="6">
        <v>123</v>
      </c>
      <c r="L2226" s="6" t="str">
        <f>VLOOKUP($G2226,Data!$A:$F,6,0)</f>
        <v>successful</v>
      </c>
      <c r="M2226" s="6"/>
      <c r="N2226" s="6"/>
      <c r="O2226" s="6"/>
    </row>
    <row r="2227" spans="1:15" x14ac:dyDescent="0.45">
      <c r="A2227" s="6" t="s">
        <v>8330</v>
      </c>
      <c r="B2227" s="6" t="s">
        <v>8224</v>
      </c>
      <c r="C2227" s="6" t="str">
        <f>VLOOKUP($B2227,'Supplimental Sources'!$I$7:$K$27,2,0)</f>
        <v>United States</v>
      </c>
      <c r="D2227" s="6" t="str">
        <f>VLOOKUP($B2227,'Supplimental Sources'!$I$7:$K$27,3,0)</f>
        <v>United States</v>
      </c>
      <c r="E2227" s="6" t="s">
        <v>8386</v>
      </c>
      <c r="F2227" s="6" t="s">
        <v>8379</v>
      </c>
      <c r="G2227" s="6">
        <v>2213</v>
      </c>
      <c r="H2227" s="29">
        <v>5</v>
      </c>
      <c r="I2227" s="29">
        <v>10</v>
      </c>
      <c r="J2227" s="28">
        <v>30</v>
      </c>
      <c r="K2227" s="6">
        <v>1</v>
      </c>
      <c r="L2227" s="6" t="str">
        <f>VLOOKUP($G2227,Data!$A:$F,6,0)</f>
        <v>successful</v>
      </c>
      <c r="M2227" s="6"/>
      <c r="N2227" s="6"/>
      <c r="O2227" s="6"/>
    </row>
    <row r="2228" spans="1:15" x14ac:dyDescent="0.45">
      <c r="A2228" s="6" t="s">
        <v>8330</v>
      </c>
      <c r="B2228" s="6" t="s">
        <v>8224</v>
      </c>
      <c r="C2228" s="6" t="str">
        <f>VLOOKUP($B2228,'Supplimental Sources'!$I$7:$K$27,2,0)</f>
        <v>United States</v>
      </c>
      <c r="D2228" s="6" t="str">
        <f>VLOOKUP($B2228,'Supplimental Sources'!$I$7:$K$27,3,0)</f>
        <v>United States</v>
      </c>
      <c r="E2228" s="6" t="s">
        <v>8385</v>
      </c>
      <c r="F2228" s="6" t="s">
        <v>8376</v>
      </c>
      <c r="G2228" s="6">
        <v>2214</v>
      </c>
      <c r="H2228" s="29">
        <v>600</v>
      </c>
      <c r="I2228" s="29">
        <v>1755.01</v>
      </c>
      <c r="J2228" s="28">
        <v>30</v>
      </c>
      <c r="K2228" s="6">
        <v>24</v>
      </c>
      <c r="L2228" s="6" t="str">
        <f>VLOOKUP($G2228,Data!$A:$F,6,0)</f>
        <v>successful</v>
      </c>
      <c r="M2228" s="6"/>
      <c r="N2228" s="6"/>
      <c r="O2228" s="6"/>
    </row>
    <row r="2229" spans="1:15" x14ac:dyDescent="0.45">
      <c r="A2229" s="6" t="s">
        <v>8330</v>
      </c>
      <c r="B2229" s="6" t="s">
        <v>8224</v>
      </c>
      <c r="C2229" s="6" t="str">
        <f>VLOOKUP($B2229,'Supplimental Sources'!$I$7:$K$27,2,0)</f>
        <v>United States</v>
      </c>
      <c r="D2229" s="6" t="str">
        <f>VLOOKUP($B2229,'Supplimental Sources'!$I$7:$K$27,3,0)</f>
        <v>United States</v>
      </c>
      <c r="E2229" s="6" t="s">
        <v>8383</v>
      </c>
      <c r="F2229" s="6" t="s">
        <v>8377</v>
      </c>
      <c r="G2229" s="6">
        <v>2215</v>
      </c>
      <c r="H2229" s="29">
        <v>550</v>
      </c>
      <c r="I2229" s="29">
        <v>860</v>
      </c>
      <c r="J2229" s="28">
        <v>22.573703703703359</v>
      </c>
      <c r="K2229" s="6">
        <v>33</v>
      </c>
      <c r="L2229" s="6" t="str">
        <f>VLOOKUP($G2229,Data!$A:$F,6,0)</f>
        <v>successful</v>
      </c>
      <c r="M2229" s="6"/>
      <c r="N2229" s="6"/>
      <c r="O2229" s="6"/>
    </row>
    <row r="2230" spans="1:15" x14ac:dyDescent="0.45">
      <c r="A2230" s="6" t="s">
        <v>8330</v>
      </c>
      <c r="B2230" s="6" t="s">
        <v>8224</v>
      </c>
      <c r="C2230" s="6" t="str">
        <f>VLOOKUP($B2230,'Supplimental Sources'!$I$7:$K$27,2,0)</f>
        <v>United States</v>
      </c>
      <c r="D2230" s="6" t="str">
        <f>VLOOKUP($B2230,'Supplimental Sources'!$I$7:$K$27,3,0)</f>
        <v>United States</v>
      </c>
      <c r="E2230" s="6" t="s">
        <v>8386</v>
      </c>
      <c r="F2230" s="6" t="s">
        <v>8370</v>
      </c>
      <c r="G2230" s="6">
        <v>2216</v>
      </c>
      <c r="H2230" s="29">
        <v>300</v>
      </c>
      <c r="I2230" s="29">
        <v>317</v>
      </c>
      <c r="J2230" s="28">
        <v>14</v>
      </c>
      <c r="K2230" s="6">
        <v>14</v>
      </c>
      <c r="L2230" s="6" t="str">
        <f>VLOOKUP($G2230,Data!$A:$F,6,0)</f>
        <v>successful</v>
      </c>
      <c r="M2230" s="6"/>
      <c r="N2230" s="6"/>
      <c r="O2230" s="6"/>
    </row>
    <row r="2231" spans="1:15" x14ac:dyDescent="0.45">
      <c r="A2231" s="6" t="s">
        <v>8330</v>
      </c>
      <c r="B2231" s="6" t="s">
        <v>8224</v>
      </c>
      <c r="C2231" s="6" t="str">
        <f>VLOOKUP($B2231,'Supplimental Sources'!$I$7:$K$27,2,0)</f>
        <v>United States</v>
      </c>
      <c r="D2231" s="6" t="str">
        <f>VLOOKUP($B2231,'Supplimental Sources'!$I$7:$K$27,3,0)</f>
        <v>United States</v>
      </c>
      <c r="E2231" s="6" t="s">
        <v>8386</v>
      </c>
      <c r="F2231" s="6" t="s">
        <v>8373</v>
      </c>
      <c r="G2231" s="6">
        <v>2217</v>
      </c>
      <c r="H2231" s="29">
        <v>420</v>
      </c>
      <c r="I2231" s="29">
        <v>425</v>
      </c>
      <c r="J2231" s="28">
        <v>10.55656249999447</v>
      </c>
      <c r="K2231" s="6">
        <v>9</v>
      </c>
      <c r="L2231" s="6" t="str">
        <f>VLOOKUP($G2231,Data!$A:$F,6,0)</f>
        <v>successful</v>
      </c>
      <c r="M2231" s="6"/>
      <c r="N2231" s="6"/>
      <c r="O2231" s="6"/>
    </row>
    <row r="2232" spans="1:15" x14ac:dyDescent="0.45">
      <c r="A2232" s="6" t="s">
        <v>8330</v>
      </c>
      <c r="B2232" s="6" t="s">
        <v>8224</v>
      </c>
      <c r="C2232" s="6" t="str">
        <f>VLOOKUP($B2232,'Supplimental Sources'!$I$7:$K$27,2,0)</f>
        <v>United States</v>
      </c>
      <c r="D2232" s="6" t="str">
        <f>VLOOKUP($B2232,'Supplimental Sources'!$I$7:$K$27,3,0)</f>
        <v>United States</v>
      </c>
      <c r="E2232" s="6" t="s">
        <v>8383</v>
      </c>
      <c r="F2232" s="6" t="s">
        <v>8371</v>
      </c>
      <c r="G2232" s="6">
        <v>2218</v>
      </c>
      <c r="H2232" s="29">
        <v>2000</v>
      </c>
      <c r="I2232" s="29">
        <v>2456.66</v>
      </c>
      <c r="J2232" s="28">
        <v>22.187696759261598</v>
      </c>
      <c r="K2232" s="6">
        <v>76</v>
      </c>
      <c r="L2232" s="6" t="str">
        <f>VLOOKUP($G2232,Data!$A:$F,6,0)</f>
        <v>successful</v>
      </c>
      <c r="M2232" s="6"/>
      <c r="N2232" s="6"/>
      <c r="O2232" s="6"/>
    </row>
    <row r="2233" spans="1:15" x14ac:dyDescent="0.45">
      <c r="A2233" s="6" t="s">
        <v>8330</v>
      </c>
      <c r="B2233" s="6" t="s">
        <v>8224</v>
      </c>
      <c r="C2233" s="6" t="str">
        <f>VLOOKUP($B2233,'Supplimental Sources'!$I$7:$K$27,2,0)</f>
        <v>United States</v>
      </c>
      <c r="D2233" s="6" t="str">
        <f>VLOOKUP($B2233,'Supplimental Sources'!$I$7:$K$27,3,0)</f>
        <v>United States</v>
      </c>
      <c r="E2233" s="6" t="s">
        <v>8386</v>
      </c>
      <c r="F2233" s="6" t="s">
        <v>8370</v>
      </c>
      <c r="G2233" s="6">
        <v>2219</v>
      </c>
      <c r="H2233" s="29">
        <v>1000</v>
      </c>
      <c r="I2233" s="29">
        <v>1015</v>
      </c>
      <c r="J2233" s="28">
        <v>30</v>
      </c>
      <c r="K2233" s="6">
        <v>19</v>
      </c>
      <c r="L2233" s="6" t="str">
        <f>VLOOKUP($G2233,Data!$A:$F,6,0)</f>
        <v>successful</v>
      </c>
      <c r="M2233" s="6"/>
      <c r="N2233" s="6"/>
      <c r="O2233" s="6"/>
    </row>
    <row r="2234" spans="1:15" x14ac:dyDescent="0.45">
      <c r="A2234" s="6" t="s">
        <v>8330</v>
      </c>
      <c r="B2234" s="6" t="s">
        <v>8224</v>
      </c>
      <c r="C2234" s="6" t="str">
        <f>VLOOKUP($B2234,'Supplimental Sources'!$I$7:$K$27,2,0)</f>
        <v>United States</v>
      </c>
      <c r="D2234" s="6" t="str">
        <f>VLOOKUP($B2234,'Supplimental Sources'!$I$7:$K$27,3,0)</f>
        <v>United States</v>
      </c>
      <c r="E2234" s="6" t="s">
        <v>8384</v>
      </c>
      <c r="F2234" s="6" t="s">
        <v>8380</v>
      </c>
      <c r="G2234" s="6">
        <v>2220</v>
      </c>
      <c r="H2234" s="29">
        <v>3500</v>
      </c>
      <c r="I2234" s="29">
        <v>3540</v>
      </c>
      <c r="J2234" s="28">
        <v>30</v>
      </c>
      <c r="K2234" s="6">
        <v>69</v>
      </c>
      <c r="L2234" s="6" t="str">
        <f>VLOOKUP($G2234,Data!$A:$F,6,0)</f>
        <v>successful</v>
      </c>
      <c r="M2234" s="6"/>
      <c r="N2234" s="6"/>
      <c r="O2234" s="6"/>
    </row>
    <row r="2235" spans="1:15" x14ac:dyDescent="0.45">
      <c r="A2235" s="6" t="s">
        <v>8351</v>
      </c>
      <c r="B2235" s="6" t="s">
        <v>8224</v>
      </c>
      <c r="C2235" s="6" t="str">
        <f>VLOOKUP($B2235,'Supplimental Sources'!$I$7:$K$27,2,0)</f>
        <v>United States</v>
      </c>
      <c r="D2235" s="6" t="str">
        <f>VLOOKUP($B2235,'Supplimental Sources'!$I$7:$K$27,3,0)</f>
        <v>United States</v>
      </c>
      <c r="E2235" s="6" t="s">
        <v>8387</v>
      </c>
      <c r="F2235" s="6" t="s">
        <v>8378</v>
      </c>
      <c r="G2235" s="6">
        <v>2221</v>
      </c>
      <c r="H2235" s="29">
        <v>7500</v>
      </c>
      <c r="I2235" s="29">
        <v>8109</v>
      </c>
      <c r="J2235" s="28">
        <v>30.33322916666657</v>
      </c>
      <c r="K2235" s="6">
        <v>218</v>
      </c>
      <c r="L2235" s="6" t="str">
        <f>VLOOKUP($G2235,Data!$A:$F,6,0)</f>
        <v>successful</v>
      </c>
      <c r="M2235" s="6"/>
      <c r="N2235" s="6"/>
      <c r="O2235" s="6"/>
    </row>
    <row r="2236" spans="1:15" x14ac:dyDescent="0.45">
      <c r="A2236" s="6" t="s">
        <v>8351</v>
      </c>
      <c r="B2236" s="6" t="s">
        <v>8224</v>
      </c>
      <c r="C2236" s="6" t="str">
        <f>VLOOKUP($B2236,'Supplimental Sources'!$I$7:$K$27,2,0)</f>
        <v>United States</v>
      </c>
      <c r="D2236" s="6" t="str">
        <f>VLOOKUP($B2236,'Supplimental Sources'!$I$7:$K$27,3,0)</f>
        <v>United States</v>
      </c>
      <c r="E2236" s="6" t="s">
        <v>8382</v>
      </c>
      <c r="F2236" s="6" t="s">
        <v>8381</v>
      </c>
      <c r="G2236" s="6">
        <v>2222</v>
      </c>
      <c r="H2236" s="29">
        <v>500</v>
      </c>
      <c r="I2236" s="29">
        <v>813</v>
      </c>
      <c r="J2236" s="28">
        <v>30</v>
      </c>
      <c r="K2236" s="6">
        <v>30</v>
      </c>
      <c r="L2236" s="6" t="str">
        <f>VLOOKUP($G2236,Data!$A:$F,6,0)</f>
        <v>successful</v>
      </c>
      <c r="M2236" s="6"/>
      <c r="N2236" s="6"/>
      <c r="O2236" s="6"/>
    </row>
    <row r="2237" spans="1:15" x14ac:dyDescent="0.45">
      <c r="A2237" s="6" t="s">
        <v>8351</v>
      </c>
      <c r="B2237" s="6" t="s">
        <v>8229</v>
      </c>
      <c r="C2237" s="6" t="str">
        <f>VLOOKUP($B2237,'Supplimental Sources'!$I$7:$K$27,2,0)</f>
        <v>Canada</v>
      </c>
      <c r="D2237" s="6" t="str">
        <f>VLOOKUP($B2237,'Supplimental Sources'!$I$7:$K$27,3,0)</f>
        <v>Canada</v>
      </c>
      <c r="E2237" s="6" t="s">
        <v>8386</v>
      </c>
      <c r="F2237" s="6" t="s">
        <v>8369</v>
      </c>
      <c r="G2237" s="6">
        <v>2223</v>
      </c>
      <c r="H2237" s="29">
        <v>19500</v>
      </c>
      <c r="I2237" s="29">
        <v>20631</v>
      </c>
      <c r="J2237" s="28">
        <v>30</v>
      </c>
      <c r="K2237" s="6">
        <v>100</v>
      </c>
      <c r="L2237" s="6" t="str">
        <f>VLOOKUP($G2237,Data!$A:$F,6,0)</f>
        <v>successful</v>
      </c>
      <c r="M2237" s="6"/>
      <c r="N2237" s="6"/>
      <c r="O2237" s="6"/>
    </row>
    <row r="2238" spans="1:15" x14ac:dyDescent="0.45">
      <c r="A2238" s="6" t="s">
        <v>8351</v>
      </c>
      <c r="B2238" s="6" t="s">
        <v>8224</v>
      </c>
      <c r="C2238" s="6" t="str">
        <f>VLOOKUP($B2238,'Supplimental Sources'!$I$7:$K$27,2,0)</f>
        <v>United States</v>
      </c>
      <c r="D2238" s="6" t="str">
        <f>VLOOKUP($B2238,'Supplimental Sources'!$I$7:$K$27,3,0)</f>
        <v>United States</v>
      </c>
      <c r="E2238" s="6" t="s">
        <v>8387</v>
      </c>
      <c r="F2238" s="6" t="s">
        <v>8373</v>
      </c>
      <c r="G2238" s="6">
        <v>2224</v>
      </c>
      <c r="H2238" s="29">
        <v>10000</v>
      </c>
      <c r="I2238" s="29">
        <v>24315</v>
      </c>
      <c r="J2238" s="28">
        <v>28.124131944452529</v>
      </c>
      <c r="K2238" s="6">
        <v>296</v>
      </c>
      <c r="L2238" s="6" t="str">
        <f>VLOOKUP($G2238,Data!$A:$F,6,0)</f>
        <v>successful</v>
      </c>
      <c r="M2238" s="6"/>
      <c r="N2238" s="6"/>
      <c r="O2238" s="6"/>
    </row>
    <row r="2239" spans="1:15" x14ac:dyDescent="0.45">
      <c r="A2239" s="6" t="s">
        <v>8351</v>
      </c>
      <c r="B2239" s="6" t="s">
        <v>8225</v>
      </c>
      <c r="C2239" s="6" t="str">
        <f>VLOOKUP($B2239,'Supplimental Sources'!$I$7:$K$27,2,0)</f>
        <v>United Kingdom</v>
      </c>
      <c r="D2239" s="6" t="str">
        <f>VLOOKUP($B2239,'Supplimental Sources'!$I$7:$K$27,3,0)</f>
        <v>United Kingdom</v>
      </c>
      <c r="E2239" s="6" t="s">
        <v>8385</v>
      </c>
      <c r="F2239" s="6" t="s">
        <v>8371</v>
      </c>
      <c r="G2239" s="6">
        <v>2225</v>
      </c>
      <c r="H2239" s="29">
        <v>21000</v>
      </c>
      <c r="I2239" s="29">
        <v>198415.01</v>
      </c>
      <c r="J2239" s="28">
        <v>30</v>
      </c>
      <c r="K2239" s="6">
        <v>1204</v>
      </c>
      <c r="L2239" s="6" t="str">
        <f>VLOOKUP($G2239,Data!$A:$F,6,0)</f>
        <v>successful</v>
      </c>
      <c r="M2239" s="6"/>
      <c r="N2239" s="6"/>
      <c r="O2239" s="6"/>
    </row>
    <row r="2240" spans="1:15" x14ac:dyDescent="0.45">
      <c r="A2240" s="6" t="s">
        <v>8351</v>
      </c>
      <c r="B2240" s="6" t="s">
        <v>8224</v>
      </c>
      <c r="C2240" s="6" t="str">
        <f>VLOOKUP($B2240,'Supplimental Sources'!$I$7:$K$27,2,0)</f>
        <v>United States</v>
      </c>
      <c r="D2240" s="6" t="str">
        <f>VLOOKUP($B2240,'Supplimental Sources'!$I$7:$K$27,3,0)</f>
        <v>United States</v>
      </c>
      <c r="E2240" s="6" t="s">
        <v>8387</v>
      </c>
      <c r="F2240" s="6" t="s">
        <v>8376</v>
      </c>
      <c r="G2240" s="6">
        <v>2226</v>
      </c>
      <c r="H2240" s="29">
        <v>18000</v>
      </c>
      <c r="I2240" s="29">
        <v>19523.310000000001</v>
      </c>
      <c r="J2240" s="28">
        <v>30.408773148148612</v>
      </c>
      <c r="K2240" s="6">
        <v>321</v>
      </c>
      <c r="L2240" s="6" t="str">
        <f>VLOOKUP($G2240,Data!$A:$F,6,0)</f>
        <v>successful</v>
      </c>
      <c r="M2240" s="6"/>
      <c r="N2240" s="6"/>
      <c r="O2240" s="6"/>
    </row>
    <row r="2241" spans="1:15" x14ac:dyDescent="0.45">
      <c r="A2241" s="6" t="s">
        <v>8351</v>
      </c>
      <c r="B2241" s="6" t="s">
        <v>8225</v>
      </c>
      <c r="C2241" s="6" t="str">
        <f>VLOOKUP($B2241,'Supplimental Sources'!$I$7:$K$27,2,0)</f>
        <v>United Kingdom</v>
      </c>
      <c r="D2241" s="6" t="str">
        <f>VLOOKUP($B2241,'Supplimental Sources'!$I$7:$K$27,3,0)</f>
        <v>United Kingdom</v>
      </c>
      <c r="E2241" s="6" t="s">
        <v>8384</v>
      </c>
      <c r="F2241" s="6" t="s">
        <v>8373</v>
      </c>
      <c r="G2241" s="6">
        <v>2227</v>
      </c>
      <c r="H2241" s="29">
        <v>13000</v>
      </c>
      <c r="I2241" s="29">
        <v>20459</v>
      </c>
      <c r="J2241" s="28">
        <v>30.041666666671517</v>
      </c>
      <c r="K2241" s="6">
        <v>301</v>
      </c>
      <c r="L2241" s="6" t="str">
        <f>VLOOKUP($G2241,Data!$A:$F,6,0)</f>
        <v>successful</v>
      </c>
      <c r="M2241" s="6"/>
      <c r="N2241" s="6"/>
      <c r="O2241" s="6"/>
    </row>
    <row r="2242" spans="1:15" x14ac:dyDescent="0.45">
      <c r="A2242" s="6" t="s">
        <v>8351</v>
      </c>
      <c r="B2242" s="6" t="s">
        <v>8236</v>
      </c>
      <c r="C2242" s="6" t="str">
        <f>VLOOKUP($B2242,'Supplimental Sources'!$I$7:$K$27,2,0)</f>
        <v>Germany</v>
      </c>
      <c r="D2242" s="6" t="str">
        <f>VLOOKUP($B2242,'Supplimental Sources'!$I$7:$K$27,3,0)</f>
        <v>European Union</v>
      </c>
      <c r="E2242" s="6" t="s">
        <v>8386</v>
      </c>
      <c r="F2242" s="6" t="s">
        <v>8370</v>
      </c>
      <c r="G2242" s="6">
        <v>2228</v>
      </c>
      <c r="H2242" s="29">
        <v>1000</v>
      </c>
      <c r="I2242" s="29">
        <v>11744.9</v>
      </c>
      <c r="J2242" s="28">
        <v>30</v>
      </c>
      <c r="K2242" s="6">
        <v>144</v>
      </c>
      <c r="L2242" s="6" t="str">
        <f>VLOOKUP($G2242,Data!$A:$F,6,0)</f>
        <v>successful</v>
      </c>
      <c r="M2242" s="6"/>
      <c r="N2242" s="6"/>
      <c r="O2242" s="6"/>
    </row>
    <row r="2243" spans="1:15" x14ac:dyDescent="0.45">
      <c r="A2243" s="6" t="s">
        <v>8351</v>
      </c>
      <c r="B2243" s="6" t="s">
        <v>8224</v>
      </c>
      <c r="C2243" s="6" t="str">
        <f>VLOOKUP($B2243,'Supplimental Sources'!$I$7:$K$27,2,0)</f>
        <v>United States</v>
      </c>
      <c r="D2243" s="6" t="str">
        <f>VLOOKUP($B2243,'Supplimental Sources'!$I$7:$K$27,3,0)</f>
        <v>United States</v>
      </c>
      <c r="E2243" s="6" t="s">
        <v>8384</v>
      </c>
      <c r="F2243" s="6" t="s">
        <v>8370</v>
      </c>
      <c r="G2243" s="6">
        <v>2229</v>
      </c>
      <c r="H2243" s="29">
        <v>8012</v>
      </c>
      <c r="I2243" s="29">
        <v>13704.33</v>
      </c>
      <c r="J2243" s="28">
        <v>35.502418981479423</v>
      </c>
      <c r="K2243" s="6">
        <v>539</v>
      </c>
      <c r="L2243" s="6" t="str">
        <f>VLOOKUP($G2243,Data!$A:$F,6,0)</f>
        <v>successful</v>
      </c>
      <c r="M2243" s="6"/>
      <c r="N2243" s="6"/>
      <c r="O2243" s="6"/>
    </row>
    <row r="2244" spans="1:15" x14ac:dyDescent="0.45">
      <c r="A2244" s="6" t="s">
        <v>8351</v>
      </c>
      <c r="B2244" s="6" t="s">
        <v>8224</v>
      </c>
      <c r="C2244" s="6" t="str">
        <f>VLOOKUP($B2244,'Supplimental Sources'!$I$7:$K$27,2,0)</f>
        <v>United States</v>
      </c>
      <c r="D2244" s="6" t="str">
        <f>VLOOKUP($B2244,'Supplimental Sources'!$I$7:$K$27,3,0)</f>
        <v>United States</v>
      </c>
      <c r="E2244" s="6" t="s">
        <v>8385</v>
      </c>
      <c r="F2244" s="6" t="s">
        <v>8378</v>
      </c>
      <c r="G2244" s="6">
        <v>2230</v>
      </c>
      <c r="H2244" s="29">
        <v>8500</v>
      </c>
      <c r="I2244" s="29">
        <v>10706</v>
      </c>
      <c r="J2244" s="28">
        <v>30</v>
      </c>
      <c r="K2244" s="6">
        <v>498</v>
      </c>
      <c r="L2244" s="6" t="str">
        <f>VLOOKUP($G2244,Data!$A:$F,6,0)</f>
        <v>successful</v>
      </c>
      <c r="M2244" s="6"/>
      <c r="N2244" s="6"/>
      <c r="O2244" s="6"/>
    </row>
    <row r="2245" spans="1:15" x14ac:dyDescent="0.45">
      <c r="A2245" s="6" t="s">
        <v>8351</v>
      </c>
      <c r="B2245" s="6" t="s">
        <v>8224</v>
      </c>
      <c r="C2245" s="6" t="str">
        <f>VLOOKUP($B2245,'Supplimental Sources'!$I$7:$K$27,2,0)</f>
        <v>United States</v>
      </c>
      <c r="D2245" s="6" t="str">
        <f>VLOOKUP($B2245,'Supplimental Sources'!$I$7:$K$27,3,0)</f>
        <v>United States</v>
      </c>
      <c r="E2245" s="6" t="s">
        <v>8384</v>
      </c>
      <c r="F2245" s="6" t="s">
        <v>8369</v>
      </c>
      <c r="G2245" s="6">
        <v>2231</v>
      </c>
      <c r="H2245" s="29">
        <v>2500</v>
      </c>
      <c r="I2245" s="29">
        <v>30303.24</v>
      </c>
      <c r="J2245" s="28">
        <v>26.297442129631236</v>
      </c>
      <c r="K2245" s="6">
        <v>1113</v>
      </c>
      <c r="L2245" s="6" t="str">
        <f>VLOOKUP($G2245,Data!$A:$F,6,0)</f>
        <v>successful</v>
      </c>
      <c r="M2245" s="6"/>
      <c r="N2245" s="6"/>
      <c r="O2245" s="6"/>
    </row>
    <row r="2246" spans="1:15" x14ac:dyDescent="0.45">
      <c r="A2246" s="6" t="s">
        <v>8351</v>
      </c>
      <c r="B2246" s="6" t="s">
        <v>8224</v>
      </c>
      <c r="C2246" s="6" t="str">
        <f>VLOOKUP($B2246,'Supplimental Sources'!$I$7:$K$27,2,0)</f>
        <v>United States</v>
      </c>
      <c r="D2246" s="6" t="str">
        <f>VLOOKUP($B2246,'Supplimental Sources'!$I$7:$K$27,3,0)</f>
        <v>United States</v>
      </c>
      <c r="E2246" s="6" t="s">
        <v>8385</v>
      </c>
      <c r="F2246" s="6" t="s">
        <v>8380</v>
      </c>
      <c r="G2246" s="6">
        <v>2232</v>
      </c>
      <c r="H2246" s="29">
        <v>5000</v>
      </c>
      <c r="I2246" s="29">
        <v>24790</v>
      </c>
      <c r="J2246" s="28">
        <v>32.33092592592584</v>
      </c>
      <c r="K2246" s="6">
        <v>988</v>
      </c>
      <c r="L2246" s="6" t="str">
        <f>VLOOKUP($G2246,Data!$A:$F,6,0)</f>
        <v>successful</v>
      </c>
      <c r="M2246" s="6"/>
      <c r="N2246" s="6"/>
      <c r="O2246" s="6"/>
    </row>
    <row r="2247" spans="1:15" x14ac:dyDescent="0.45">
      <c r="A2247" s="6" t="s">
        <v>8351</v>
      </c>
      <c r="B2247" s="6" t="s">
        <v>8225</v>
      </c>
      <c r="C2247" s="6" t="str">
        <f>VLOOKUP($B2247,'Supplimental Sources'!$I$7:$K$27,2,0)</f>
        <v>United Kingdom</v>
      </c>
      <c r="D2247" s="6" t="str">
        <f>VLOOKUP($B2247,'Supplimental Sources'!$I$7:$K$27,3,0)</f>
        <v>United Kingdom</v>
      </c>
      <c r="E2247" s="6" t="s">
        <v>8386</v>
      </c>
      <c r="F2247" s="6" t="s">
        <v>8374</v>
      </c>
      <c r="G2247" s="6">
        <v>2233</v>
      </c>
      <c r="H2247" s="29">
        <v>2500</v>
      </c>
      <c r="I2247" s="29">
        <v>8301</v>
      </c>
      <c r="J2247" s="28">
        <v>20.621076388888469</v>
      </c>
      <c r="K2247" s="6">
        <v>391</v>
      </c>
      <c r="L2247" s="6" t="str">
        <f>VLOOKUP($G2247,Data!$A:$F,6,0)</f>
        <v>successful</v>
      </c>
      <c r="M2247" s="6"/>
      <c r="N2247" s="6"/>
      <c r="O2247" s="6"/>
    </row>
    <row r="2248" spans="1:15" x14ac:dyDescent="0.45">
      <c r="A2248" s="6" t="s">
        <v>8351</v>
      </c>
      <c r="B2248" s="6" t="s">
        <v>8224</v>
      </c>
      <c r="C2248" s="6" t="str">
        <f>VLOOKUP($B2248,'Supplimental Sources'!$I$7:$K$27,2,0)</f>
        <v>United States</v>
      </c>
      <c r="D2248" s="6" t="str">
        <f>VLOOKUP($B2248,'Supplimental Sources'!$I$7:$K$27,3,0)</f>
        <v>United States</v>
      </c>
      <c r="E2248" s="6" t="s">
        <v>8387</v>
      </c>
      <c r="F2248" s="6" t="s">
        <v>8381</v>
      </c>
      <c r="G2248" s="6">
        <v>2234</v>
      </c>
      <c r="H2248" s="29">
        <v>100</v>
      </c>
      <c r="I2248" s="29">
        <v>1165</v>
      </c>
      <c r="J2248" s="28">
        <v>30</v>
      </c>
      <c r="K2248" s="6">
        <v>28</v>
      </c>
      <c r="L2248" s="6" t="str">
        <f>VLOOKUP($G2248,Data!$A:$F,6,0)</f>
        <v>successful</v>
      </c>
      <c r="M2248" s="6"/>
      <c r="N2248" s="6"/>
      <c r="O2248" s="6"/>
    </row>
    <row r="2249" spans="1:15" x14ac:dyDescent="0.45">
      <c r="A2249" s="6" t="s">
        <v>8351</v>
      </c>
      <c r="B2249" s="6" t="s">
        <v>8229</v>
      </c>
      <c r="C2249" s="6" t="str">
        <f>VLOOKUP($B2249,'Supplimental Sources'!$I$7:$K$27,2,0)</f>
        <v>Canada</v>
      </c>
      <c r="D2249" s="6" t="str">
        <f>VLOOKUP($B2249,'Supplimental Sources'!$I$7:$K$27,3,0)</f>
        <v>Canada</v>
      </c>
      <c r="E2249" s="6" t="s">
        <v>8386</v>
      </c>
      <c r="F2249" s="6" t="s">
        <v>8377</v>
      </c>
      <c r="G2249" s="6">
        <v>2235</v>
      </c>
      <c r="H2249" s="29">
        <v>13000</v>
      </c>
      <c r="I2249" s="29">
        <v>19931</v>
      </c>
      <c r="J2249" s="28">
        <v>29.958333333335759</v>
      </c>
      <c r="K2249" s="6">
        <v>147</v>
      </c>
      <c r="L2249" s="6" t="str">
        <f>VLOOKUP($G2249,Data!$A:$F,6,0)</f>
        <v>successful</v>
      </c>
      <c r="M2249" s="6"/>
      <c r="N2249" s="6"/>
      <c r="O2249" s="6"/>
    </row>
    <row r="2250" spans="1:15" x14ac:dyDescent="0.45">
      <c r="A2250" s="6" t="s">
        <v>8351</v>
      </c>
      <c r="B2250" s="6" t="s">
        <v>8224</v>
      </c>
      <c r="C2250" s="6" t="str">
        <f>VLOOKUP($B2250,'Supplimental Sources'!$I$7:$K$27,2,0)</f>
        <v>United States</v>
      </c>
      <c r="D2250" s="6" t="str">
        <f>VLOOKUP($B2250,'Supplimental Sources'!$I$7:$K$27,3,0)</f>
        <v>United States</v>
      </c>
      <c r="E2250" s="6" t="s">
        <v>8387</v>
      </c>
      <c r="F2250" s="6" t="s">
        <v>8376</v>
      </c>
      <c r="G2250" s="6">
        <v>2236</v>
      </c>
      <c r="H2250" s="29">
        <v>2800</v>
      </c>
      <c r="I2250" s="29">
        <v>15039</v>
      </c>
      <c r="J2250" s="28">
        <v>30</v>
      </c>
      <c r="K2250" s="6">
        <v>680</v>
      </c>
      <c r="L2250" s="6" t="str">
        <f>VLOOKUP($G2250,Data!$A:$F,6,0)</f>
        <v>successful</v>
      </c>
      <c r="M2250" s="6"/>
      <c r="N2250" s="6"/>
      <c r="O2250" s="6"/>
    </row>
    <row r="2251" spans="1:15" x14ac:dyDescent="0.45">
      <c r="A2251" s="6" t="s">
        <v>8351</v>
      </c>
      <c r="B2251" s="6" t="s">
        <v>8224</v>
      </c>
      <c r="C2251" s="6" t="str">
        <f>VLOOKUP($B2251,'Supplimental Sources'!$I$7:$K$27,2,0)</f>
        <v>United States</v>
      </c>
      <c r="D2251" s="6" t="str">
        <f>VLOOKUP($B2251,'Supplimental Sources'!$I$7:$K$27,3,0)</f>
        <v>United States</v>
      </c>
      <c r="E2251" s="6" t="s">
        <v>8385</v>
      </c>
      <c r="F2251" s="6" t="s">
        <v>8373</v>
      </c>
      <c r="G2251" s="6">
        <v>2237</v>
      </c>
      <c r="H2251" s="29">
        <v>18000</v>
      </c>
      <c r="I2251" s="29">
        <v>63527</v>
      </c>
      <c r="J2251" s="28">
        <v>40.329363425924385</v>
      </c>
      <c r="K2251" s="6">
        <v>983</v>
      </c>
      <c r="L2251" s="6" t="str">
        <f>VLOOKUP($G2251,Data!$A:$F,6,0)</f>
        <v>successful</v>
      </c>
      <c r="M2251" s="6"/>
      <c r="N2251" s="6"/>
      <c r="O2251" s="6"/>
    </row>
    <row r="2252" spans="1:15" x14ac:dyDescent="0.45">
      <c r="A2252" s="6" t="s">
        <v>8351</v>
      </c>
      <c r="B2252" s="6" t="s">
        <v>8236</v>
      </c>
      <c r="C2252" s="6" t="str">
        <f>VLOOKUP($B2252,'Supplimental Sources'!$I$7:$K$27,2,0)</f>
        <v>Germany</v>
      </c>
      <c r="D2252" s="6" t="str">
        <f>VLOOKUP($B2252,'Supplimental Sources'!$I$7:$K$27,3,0)</f>
        <v>European Union</v>
      </c>
      <c r="E2252" s="6" t="s">
        <v>8388</v>
      </c>
      <c r="F2252" s="6" t="s">
        <v>8377</v>
      </c>
      <c r="G2252" s="6">
        <v>2238</v>
      </c>
      <c r="H2252" s="29">
        <v>4000</v>
      </c>
      <c r="I2252" s="29">
        <v>5496</v>
      </c>
      <c r="J2252" s="28">
        <v>30</v>
      </c>
      <c r="K2252" s="6">
        <v>79</v>
      </c>
      <c r="L2252" s="6" t="str">
        <f>VLOOKUP($G2252,Data!$A:$F,6,0)</f>
        <v>successful</v>
      </c>
      <c r="M2252" s="6"/>
      <c r="N2252" s="6"/>
      <c r="O2252" s="6"/>
    </row>
    <row r="2253" spans="1:15" x14ac:dyDescent="0.45">
      <c r="A2253" s="6" t="s">
        <v>8351</v>
      </c>
      <c r="B2253" s="6" t="s">
        <v>8224</v>
      </c>
      <c r="C2253" s="6" t="str">
        <f>VLOOKUP($B2253,'Supplimental Sources'!$I$7:$K$27,2,0)</f>
        <v>United States</v>
      </c>
      <c r="D2253" s="6" t="str">
        <f>VLOOKUP($B2253,'Supplimental Sources'!$I$7:$K$27,3,0)</f>
        <v>United States</v>
      </c>
      <c r="E2253" s="6" t="s">
        <v>8384</v>
      </c>
      <c r="F2253" s="6" t="s">
        <v>8373</v>
      </c>
      <c r="G2253" s="6">
        <v>2239</v>
      </c>
      <c r="H2253" s="29">
        <v>25000</v>
      </c>
      <c r="I2253" s="29">
        <v>32006.67</v>
      </c>
      <c r="J2253" s="28">
        <v>36.209560185183364</v>
      </c>
      <c r="K2253" s="6">
        <v>426</v>
      </c>
      <c r="L2253" s="6" t="str">
        <f>VLOOKUP($G2253,Data!$A:$F,6,0)</f>
        <v>successful</v>
      </c>
      <c r="M2253" s="6"/>
      <c r="N2253" s="6"/>
      <c r="O2253" s="6"/>
    </row>
    <row r="2254" spans="1:15" x14ac:dyDescent="0.45">
      <c r="A2254" s="6" t="s">
        <v>8351</v>
      </c>
      <c r="B2254" s="6" t="s">
        <v>8224</v>
      </c>
      <c r="C2254" s="6" t="str">
        <f>VLOOKUP($B2254,'Supplimental Sources'!$I$7:$K$27,2,0)</f>
        <v>United States</v>
      </c>
      <c r="D2254" s="6" t="str">
        <f>VLOOKUP($B2254,'Supplimental Sources'!$I$7:$K$27,3,0)</f>
        <v>United States</v>
      </c>
      <c r="E2254" s="6" t="s">
        <v>8387</v>
      </c>
      <c r="F2254" s="6" t="s">
        <v>8378</v>
      </c>
      <c r="G2254" s="6">
        <v>2240</v>
      </c>
      <c r="H2254" s="29">
        <v>5000</v>
      </c>
      <c r="I2254" s="29">
        <v>13534</v>
      </c>
      <c r="J2254" s="28">
        <v>30</v>
      </c>
      <c r="K2254" s="6">
        <v>96</v>
      </c>
      <c r="L2254" s="6" t="str">
        <f>VLOOKUP($G2254,Data!$A:$F,6,0)</f>
        <v>successful</v>
      </c>
      <c r="M2254" s="6"/>
      <c r="N2254" s="6"/>
      <c r="O2254" s="6"/>
    </row>
    <row r="2255" spans="1:15" x14ac:dyDescent="0.45">
      <c r="A2255" s="6" t="s">
        <v>8351</v>
      </c>
      <c r="B2255" s="6" t="s">
        <v>8225</v>
      </c>
      <c r="C2255" s="6" t="str">
        <f>VLOOKUP($B2255,'Supplimental Sources'!$I$7:$K$27,2,0)</f>
        <v>United Kingdom</v>
      </c>
      <c r="D2255" s="6" t="str">
        <f>VLOOKUP($B2255,'Supplimental Sources'!$I$7:$K$27,3,0)</f>
        <v>United Kingdom</v>
      </c>
      <c r="E2255" s="6" t="s">
        <v>8388</v>
      </c>
      <c r="F2255" s="6" t="s">
        <v>8376</v>
      </c>
      <c r="G2255" s="6">
        <v>2241</v>
      </c>
      <c r="H2255" s="29">
        <v>1000</v>
      </c>
      <c r="I2255" s="29">
        <v>8064</v>
      </c>
      <c r="J2255" s="28">
        <v>30</v>
      </c>
      <c r="K2255" s="6">
        <v>163</v>
      </c>
      <c r="L2255" s="6" t="str">
        <f>VLOOKUP($G2255,Data!$A:$F,6,0)</f>
        <v>successful</v>
      </c>
      <c r="M2255" s="6"/>
      <c r="N2255" s="6"/>
      <c r="O2255" s="6"/>
    </row>
    <row r="2256" spans="1:15" x14ac:dyDescent="0.45">
      <c r="A2256" s="6" t="s">
        <v>8351</v>
      </c>
      <c r="B2256" s="6" t="s">
        <v>8224</v>
      </c>
      <c r="C2256" s="6" t="str">
        <f>VLOOKUP($B2256,'Supplimental Sources'!$I$7:$K$27,2,0)</f>
        <v>United States</v>
      </c>
      <c r="D2256" s="6" t="str">
        <f>VLOOKUP($B2256,'Supplimental Sources'!$I$7:$K$27,3,0)</f>
        <v>United States</v>
      </c>
      <c r="E2256" s="6" t="s">
        <v>8384</v>
      </c>
      <c r="F2256" s="6" t="s">
        <v>8373</v>
      </c>
      <c r="G2256" s="6">
        <v>2242</v>
      </c>
      <c r="H2256" s="29">
        <v>10000</v>
      </c>
      <c r="I2256" s="29">
        <v>136009.76</v>
      </c>
      <c r="J2256" s="28">
        <v>35.550775462965248</v>
      </c>
      <c r="K2256" s="6">
        <v>2525</v>
      </c>
      <c r="L2256" s="6" t="str">
        <f>VLOOKUP($G2256,Data!$A:$F,6,0)</f>
        <v>successful</v>
      </c>
      <c r="M2256" s="6"/>
      <c r="N2256" s="6"/>
      <c r="O2256" s="6"/>
    </row>
    <row r="2257" spans="1:15" x14ac:dyDescent="0.45">
      <c r="A2257" s="6" t="s">
        <v>8351</v>
      </c>
      <c r="B2257" s="6" t="s">
        <v>8224</v>
      </c>
      <c r="C2257" s="6" t="str">
        <f>VLOOKUP($B2257,'Supplimental Sources'!$I$7:$K$27,2,0)</f>
        <v>United States</v>
      </c>
      <c r="D2257" s="6" t="str">
        <f>VLOOKUP($B2257,'Supplimental Sources'!$I$7:$K$27,3,0)</f>
        <v>United States</v>
      </c>
      <c r="E2257" s="6" t="s">
        <v>8388</v>
      </c>
      <c r="F2257" s="6" t="s">
        <v>8378</v>
      </c>
      <c r="G2257" s="6">
        <v>2243</v>
      </c>
      <c r="H2257" s="29">
        <v>1</v>
      </c>
      <c r="I2257" s="29">
        <v>9302.5</v>
      </c>
      <c r="J2257" s="28">
        <v>6.3739583333372138</v>
      </c>
      <c r="K2257" s="6">
        <v>2035</v>
      </c>
      <c r="L2257" s="6" t="str">
        <f>VLOOKUP($G2257,Data!$A:$F,6,0)</f>
        <v>successful</v>
      </c>
      <c r="M2257" s="6"/>
      <c r="N2257" s="6"/>
      <c r="O2257" s="6"/>
    </row>
    <row r="2258" spans="1:15" x14ac:dyDescent="0.45">
      <c r="A2258" s="6" t="s">
        <v>8351</v>
      </c>
      <c r="B2258" s="6" t="s">
        <v>8224</v>
      </c>
      <c r="C2258" s="6" t="str">
        <f>VLOOKUP($B2258,'Supplimental Sources'!$I$7:$K$27,2,0)</f>
        <v>United States</v>
      </c>
      <c r="D2258" s="6" t="str">
        <f>VLOOKUP($B2258,'Supplimental Sources'!$I$7:$K$27,3,0)</f>
        <v>United States</v>
      </c>
      <c r="E2258" s="6" t="s">
        <v>8387</v>
      </c>
      <c r="F2258" s="6" t="s">
        <v>8373</v>
      </c>
      <c r="G2258" s="6">
        <v>2244</v>
      </c>
      <c r="H2258" s="29">
        <v>5000</v>
      </c>
      <c r="I2258" s="29">
        <v>18851</v>
      </c>
      <c r="J2258" s="28">
        <v>12.035347222226846</v>
      </c>
      <c r="K2258" s="6">
        <v>290</v>
      </c>
      <c r="L2258" s="6" t="str">
        <f>VLOOKUP($G2258,Data!$A:$F,6,0)</f>
        <v>successful</v>
      </c>
      <c r="M2258" s="6"/>
      <c r="N2258" s="6"/>
      <c r="O2258" s="6"/>
    </row>
    <row r="2259" spans="1:15" x14ac:dyDescent="0.45">
      <c r="A2259" s="6" t="s">
        <v>8351</v>
      </c>
      <c r="B2259" s="6" t="s">
        <v>8224</v>
      </c>
      <c r="C2259" s="6" t="str">
        <f>VLOOKUP($B2259,'Supplimental Sources'!$I$7:$K$27,2,0)</f>
        <v>United States</v>
      </c>
      <c r="D2259" s="6" t="str">
        <f>VLOOKUP($B2259,'Supplimental Sources'!$I$7:$K$27,3,0)</f>
        <v>United States</v>
      </c>
      <c r="E2259" s="6" t="s">
        <v>8385</v>
      </c>
      <c r="F2259" s="6" t="s">
        <v>8376</v>
      </c>
      <c r="G2259" s="6">
        <v>2245</v>
      </c>
      <c r="H2259" s="29">
        <v>4000</v>
      </c>
      <c r="I2259" s="29">
        <v>105881</v>
      </c>
      <c r="J2259" s="28">
        <v>31.041469907409919</v>
      </c>
      <c r="K2259" s="6">
        <v>1980</v>
      </c>
      <c r="L2259" s="6" t="str">
        <f>VLOOKUP($G2259,Data!$A:$F,6,0)</f>
        <v>successful</v>
      </c>
      <c r="M2259" s="6"/>
      <c r="N2259" s="6"/>
      <c r="O2259" s="6"/>
    </row>
    <row r="2260" spans="1:15" x14ac:dyDescent="0.45">
      <c r="A2260" s="6" t="s">
        <v>8351</v>
      </c>
      <c r="B2260" s="6" t="s">
        <v>8225</v>
      </c>
      <c r="C2260" s="6" t="str">
        <f>VLOOKUP($B2260,'Supplimental Sources'!$I$7:$K$27,2,0)</f>
        <v>United Kingdom</v>
      </c>
      <c r="D2260" s="6" t="str">
        <f>VLOOKUP($B2260,'Supplimental Sources'!$I$7:$K$27,3,0)</f>
        <v>United Kingdom</v>
      </c>
      <c r="E2260" s="6" t="s">
        <v>8386</v>
      </c>
      <c r="F2260" s="6" t="s">
        <v>8371</v>
      </c>
      <c r="G2260" s="6">
        <v>2246</v>
      </c>
      <c r="H2260" s="29">
        <v>2500</v>
      </c>
      <c r="I2260" s="29">
        <v>2503</v>
      </c>
      <c r="J2260" s="28">
        <v>30</v>
      </c>
      <c r="K2260" s="6">
        <v>57</v>
      </c>
      <c r="L2260" s="6" t="str">
        <f>VLOOKUP($G2260,Data!$A:$F,6,0)</f>
        <v>successful</v>
      </c>
      <c r="M2260" s="6"/>
      <c r="N2260" s="6"/>
      <c r="O2260" s="6"/>
    </row>
    <row r="2261" spans="1:15" x14ac:dyDescent="0.45">
      <c r="A2261" s="6" t="s">
        <v>8351</v>
      </c>
      <c r="B2261" s="6" t="s">
        <v>8224</v>
      </c>
      <c r="C2261" s="6" t="str">
        <f>VLOOKUP($B2261,'Supplimental Sources'!$I$7:$K$27,2,0)</f>
        <v>United States</v>
      </c>
      <c r="D2261" s="6" t="str">
        <f>VLOOKUP($B2261,'Supplimental Sources'!$I$7:$K$27,3,0)</f>
        <v>United States</v>
      </c>
      <c r="E2261" s="6" t="s">
        <v>8386</v>
      </c>
      <c r="F2261" s="6" t="s">
        <v>8370</v>
      </c>
      <c r="G2261" s="6">
        <v>2247</v>
      </c>
      <c r="H2261" s="29">
        <v>18500</v>
      </c>
      <c r="I2261" s="29">
        <v>19324</v>
      </c>
      <c r="J2261" s="28">
        <v>14</v>
      </c>
      <c r="K2261" s="6">
        <v>380</v>
      </c>
      <c r="L2261" s="6" t="str">
        <f>VLOOKUP($G2261,Data!$A:$F,6,0)</f>
        <v>successful</v>
      </c>
      <c r="M2261" s="6"/>
      <c r="N2261" s="6"/>
      <c r="O2261" s="6"/>
    </row>
    <row r="2262" spans="1:15" x14ac:dyDescent="0.45">
      <c r="A2262" s="6" t="s">
        <v>8351</v>
      </c>
      <c r="B2262" s="6" t="s">
        <v>8225</v>
      </c>
      <c r="C2262" s="6" t="str">
        <f>VLOOKUP($B2262,'Supplimental Sources'!$I$7:$K$27,2,0)</f>
        <v>United Kingdom</v>
      </c>
      <c r="D2262" s="6" t="str">
        <f>VLOOKUP($B2262,'Supplimental Sources'!$I$7:$K$27,3,0)</f>
        <v>United Kingdom</v>
      </c>
      <c r="E2262" s="6" t="s">
        <v>8387</v>
      </c>
      <c r="F2262" s="6" t="s">
        <v>8374</v>
      </c>
      <c r="G2262" s="6">
        <v>2248</v>
      </c>
      <c r="H2262" s="29">
        <v>7000</v>
      </c>
      <c r="I2262" s="29">
        <v>7505</v>
      </c>
      <c r="J2262" s="28">
        <v>30</v>
      </c>
      <c r="K2262" s="6">
        <v>128</v>
      </c>
      <c r="L2262" s="6" t="str">
        <f>VLOOKUP($G2262,Data!$A:$F,6,0)</f>
        <v>successful</v>
      </c>
      <c r="M2262" s="6"/>
      <c r="N2262" s="6"/>
      <c r="O2262" s="6"/>
    </row>
    <row r="2263" spans="1:15" x14ac:dyDescent="0.45">
      <c r="A2263" s="6" t="s">
        <v>8351</v>
      </c>
      <c r="B2263" s="6" t="s">
        <v>8224</v>
      </c>
      <c r="C2263" s="6" t="str">
        <f>VLOOKUP($B2263,'Supplimental Sources'!$I$7:$K$27,2,0)</f>
        <v>United States</v>
      </c>
      <c r="D2263" s="6" t="str">
        <f>VLOOKUP($B2263,'Supplimental Sources'!$I$7:$K$27,3,0)</f>
        <v>United States</v>
      </c>
      <c r="E2263" s="6" t="s">
        <v>8384</v>
      </c>
      <c r="F2263" s="6" t="s">
        <v>8378</v>
      </c>
      <c r="G2263" s="6">
        <v>2249</v>
      </c>
      <c r="H2263" s="29">
        <v>3500</v>
      </c>
      <c r="I2263" s="29">
        <v>5907</v>
      </c>
      <c r="J2263" s="28">
        <v>29.958333333328483</v>
      </c>
      <c r="K2263" s="6">
        <v>180</v>
      </c>
      <c r="L2263" s="6" t="str">
        <f>VLOOKUP($G2263,Data!$A:$F,6,0)</f>
        <v>successful</v>
      </c>
      <c r="M2263" s="6"/>
      <c r="N2263" s="6"/>
      <c r="O2263" s="6"/>
    </row>
    <row r="2264" spans="1:15" x14ac:dyDescent="0.45">
      <c r="A2264" s="6" t="s">
        <v>8351</v>
      </c>
      <c r="B2264" s="6" t="s">
        <v>8224</v>
      </c>
      <c r="C2264" s="6" t="str">
        <f>VLOOKUP($B2264,'Supplimental Sources'!$I$7:$K$27,2,0)</f>
        <v>United States</v>
      </c>
      <c r="D2264" s="6" t="str">
        <f>VLOOKUP($B2264,'Supplimental Sources'!$I$7:$K$27,3,0)</f>
        <v>United States</v>
      </c>
      <c r="E2264" s="6" t="s">
        <v>8387</v>
      </c>
      <c r="F2264" s="6" t="s">
        <v>8374</v>
      </c>
      <c r="G2264" s="6">
        <v>2250</v>
      </c>
      <c r="H2264" s="29">
        <v>25000</v>
      </c>
      <c r="I2264" s="29">
        <v>243778</v>
      </c>
      <c r="J2264" s="28">
        <v>30.041666666664241</v>
      </c>
      <c r="K2264" s="6">
        <v>571</v>
      </c>
      <c r="L2264" s="6" t="str">
        <f>VLOOKUP($G2264,Data!$A:$F,6,0)</f>
        <v>successful</v>
      </c>
      <c r="M2264" s="6"/>
      <c r="N2264" s="6"/>
      <c r="O2264" s="6"/>
    </row>
    <row r="2265" spans="1:15" x14ac:dyDescent="0.45">
      <c r="A2265" s="6" t="s">
        <v>8351</v>
      </c>
      <c r="B2265" s="6" t="s">
        <v>8224</v>
      </c>
      <c r="C2265" s="6" t="str">
        <f>VLOOKUP($B2265,'Supplimental Sources'!$I$7:$K$27,2,0)</f>
        <v>United States</v>
      </c>
      <c r="D2265" s="6" t="str">
        <f>VLOOKUP($B2265,'Supplimental Sources'!$I$7:$K$27,3,0)</f>
        <v>United States</v>
      </c>
      <c r="E2265" s="6" t="s">
        <v>8385</v>
      </c>
      <c r="F2265" s="6" t="s">
        <v>8370</v>
      </c>
      <c r="G2265" s="6">
        <v>2251</v>
      </c>
      <c r="H2265" s="29">
        <v>8500</v>
      </c>
      <c r="I2265" s="29">
        <v>11428.19</v>
      </c>
      <c r="J2265" s="28">
        <v>21</v>
      </c>
      <c r="K2265" s="6">
        <v>480</v>
      </c>
      <c r="L2265" s="6" t="str">
        <f>VLOOKUP($G2265,Data!$A:$F,6,0)</f>
        <v>successful</v>
      </c>
      <c r="M2265" s="6"/>
      <c r="N2265" s="6"/>
      <c r="O2265" s="6"/>
    </row>
    <row r="2266" spans="1:15" x14ac:dyDescent="0.45">
      <c r="A2266" s="6" t="s">
        <v>8351</v>
      </c>
      <c r="B2266" s="6" t="s">
        <v>8227</v>
      </c>
      <c r="C2266" s="6" t="str">
        <f>VLOOKUP($B2266,'Supplimental Sources'!$I$7:$K$27,2,0)</f>
        <v>Spain</v>
      </c>
      <c r="D2266" s="6" t="str">
        <f>VLOOKUP($B2266,'Supplimental Sources'!$I$7:$K$27,3,0)</f>
        <v>European Union</v>
      </c>
      <c r="E2266" s="6" t="s">
        <v>8387</v>
      </c>
      <c r="F2266" s="6" t="s">
        <v>8370</v>
      </c>
      <c r="G2266" s="6">
        <v>2252</v>
      </c>
      <c r="H2266" s="29">
        <v>9000</v>
      </c>
      <c r="I2266" s="29">
        <v>24505</v>
      </c>
      <c r="J2266" s="28">
        <v>15</v>
      </c>
      <c r="K2266" s="6">
        <v>249</v>
      </c>
      <c r="L2266" s="6" t="str">
        <f>VLOOKUP($G2266,Data!$A:$F,6,0)</f>
        <v>successful</v>
      </c>
      <c r="M2266" s="6"/>
      <c r="N2266" s="6"/>
      <c r="O2266" s="6"/>
    </row>
    <row r="2267" spans="1:15" x14ac:dyDescent="0.45">
      <c r="A2267" s="6" t="s">
        <v>8351</v>
      </c>
      <c r="B2267" s="6" t="s">
        <v>8224</v>
      </c>
      <c r="C2267" s="6" t="str">
        <f>VLOOKUP($B2267,'Supplimental Sources'!$I$7:$K$27,2,0)</f>
        <v>United States</v>
      </c>
      <c r="D2267" s="6" t="str">
        <f>VLOOKUP($B2267,'Supplimental Sources'!$I$7:$K$27,3,0)</f>
        <v>United States</v>
      </c>
      <c r="E2267" s="6" t="s">
        <v>8386</v>
      </c>
      <c r="F2267" s="6" t="s">
        <v>8373</v>
      </c>
      <c r="G2267" s="6">
        <v>2253</v>
      </c>
      <c r="H2267" s="29">
        <v>8000</v>
      </c>
      <c r="I2267" s="29">
        <v>9015</v>
      </c>
      <c r="J2267" s="28">
        <v>30.041666666664241</v>
      </c>
      <c r="K2267" s="6">
        <v>84</v>
      </c>
      <c r="L2267" s="6" t="str">
        <f>VLOOKUP($G2267,Data!$A:$F,6,0)</f>
        <v>successful</v>
      </c>
      <c r="M2267" s="6"/>
      <c r="N2267" s="6"/>
      <c r="O2267" s="6"/>
    </row>
    <row r="2268" spans="1:15" x14ac:dyDescent="0.45">
      <c r="A2268" s="6" t="s">
        <v>8351</v>
      </c>
      <c r="B2268" s="6" t="s">
        <v>8224</v>
      </c>
      <c r="C2268" s="6" t="str">
        <f>VLOOKUP($B2268,'Supplimental Sources'!$I$7:$K$27,2,0)</f>
        <v>United States</v>
      </c>
      <c r="D2268" s="6" t="str">
        <f>VLOOKUP($B2268,'Supplimental Sources'!$I$7:$K$27,3,0)</f>
        <v>United States</v>
      </c>
      <c r="E2268" s="6" t="s">
        <v>8388</v>
      </c>
      <c r="F2268" s="6" t="s">
        <v>8376</v>
      </c>
      <c r="G2268" s="6">
        <v>2254</v>
      </c>
      <c r="H2268" s="29">
        <v>500</v>
      </c>
      <c r="I2268" s="29">
        <v>2299</v>
      </c>
      <c r="J2268" s="28">
        <v>7</v>
      </c>
      <c r="K2268" s="6">
        <v>197</v>
      </c>
      <c r="L2268" s="6" t="str">
        <f>VLOOKUP($G2268,Data!$A:$F,6,0)</f>
        <v>successful</v>
      </c>
      <c r="M2268" s="6"/>
      <c r="N2268" s="6"/>
      <c r="O2268" s="6"/>
    </row>
    <row r="2269" spans="1:15" x14ac:dyDescent="0.45">
      <c r="A2269" s="6" t="s">
        <v>8351</v>
      </c>
      <c r="B2269" s="6" t="s">
        <v>8224</v>
      </c>
      <c r="C2269" s="6" t="str">
        <f>VLOOKUP($B2269,'Supplimental Sources'!$I$7:$K$27,2,0)</f>
        <v>United States</v>
      </c>
      <c r="D2269" s="6" t="str">
        <f>VLOOKUP($B2269,'Supplimental Sources'!$I$7:$K$27,3,0)</f>
        <v>United States</v>
      </c>
      <c r="E2269" s="6" t="s">
        <v>8387</v>
      </c>
      <c r="F2269" s="6" t="s">
        <v>8379</v>
      </c>
      <c r="G2269" s="6">
        <v>2255</v>
      </c>
      <c r="H2269" s="29">
        <v>3950</v>
      </c>
      <c r="I2269" s="29">
        <v>11323</v>
      </c>
      <c r="J2269" s="28">
        <v>30</v>
      </c>
      <c r="K2269" s="6">
        <v>271</v>
      </c>
      <c r="L2269" s="6" t="str">
        <f>VLOOKUP($G2269,Data!$A:$F,6,0)</f>
        <v>successful</v>
      </c>
      <c r="M2269" s="6"/>
      <c r="N2269" s="6"/>
      <c r="O2269" s="6"/>
    </row>
    <row r="2270" spans="1:15" x14ac:dyDescent="0.45">
      <c r="A2270" s="6" t="s">
        <v>8351</v>
      </c>
      <c r="B2270" s="6" t="s">
        <v>8225</v>
      </c>
      <c r="C2270" s="6" t="str">
        <f>VLOOKUP($B2270,'Supplimental Sources'!$I$7:$K$27,2,0)</f>
        <v>United Kingdom</v>
      </c>
      <c r="D2270" s="6" t="str">
        <f>VLOOKUP($B2270,'Supplimental Sources'!$I$7:$K$27,3,0)</f>
        <v>United Kingdom</v>
      </c>
      <c r="E2270" s="6" t="s">
        <v>8387</v>
      </c>
      <c r="F2270" s="6" t="s">
        <v>8374</v>
      </c>
      <c r="G2270" s="6">
        <v>2256</v>
      </c>
      <c r="H2270" s="29">
        <v>480</v>
      </c>
      <c r="I2270" s="29">
        <v>1069</v>
      </c>
      <c r="J2270" s="28">
        <v>14</v>
      </c>
      <c r="K2270" s="6">
        <v>50</v>
      </c>
      <c r="L2270" s="6" t="str">
        <f>VLOOKUP($G2270,Data!$A:$F,6,0)</f>
        <v>successful</v>
      </c>
      <c r="M2270" s="6"/>
      <c r="N2270" s="6"/>
      <c r="O2270" s="6"/>
    </row>
    <row r="2271" spans="1:15" x14ac:dyDescent="0.45">
      <c r="A2271" s="6" t="s">
        <v>8351</v>
      </c>
      <c r="B2271" s="6" t="s">
        <v>8225</v>
      </c>
      <c r="C2271" s="6" t="str">
        <f>VLOOKUP($B2271,'Supplimental Sources'!$I$7:$K$27,2,0)</f>
        <v>United Kingdom</v>
      </c>
      <c r="D2271" s="6" t="str">
        <f>VLOOKUP($B2271,'Supplimental Sources'!$I$7:$K$27,3,0)</f>
        <v>United Kingdom</v>
      </c>
      <c r="E2271" s="6" t="s">
        <v>8387</v>
      </c>
      <c r="F2271" s="6" t="s">
        <v>8369</v>
      </c>
      <c r="G2271" s="6">
        <v>2257</v>
      </c>
      <c r="H2271" s="29">
        <v>2500</v>
      </c>
      <c r="I2271" s="29">
        <v>15903.5</v>
      </c>
      <c r="J2271" s="28">
        <v>35.021655092583387</v>
      </c>
      <c r="K2271" s="6">
        <v>169</v>
      </c>
      <c r="L2271" s="6" t="str">
        <f>VLOOKUP($G2271,Data!$A:$F,6,0)</f>
        <v>successful</v>
      </c>
      <c r="M2271" s="6"/>
      <c r="N2271" s="6"/>
      <c r="O2271" s="6"/>
    </row>
    <row r="2272" spans="1:15" x14ac:dyDescent="0.45">
      <c r="A2272" s="6" t="s">
        <v>8351</v>
      </c>
      <c r="B2272" s="6" t="s">
        <v>8224</v>
      </c>
      <c r="C2272" s="6" t="str">
        <f>VLOOKUP($B2272,'Supplimental Sources'!$I$7:$K$27,2,0)</f>
        <v>United States</v>
      </c>
      <c r="D2272" s="6" t="str">
        <f>VLOOKUP($B2272,'Supplimental Sources'!$I$7:$K$27,3,0)</f>
        <v>United States</v>
      </c>
      <c r="E2272" s="6" t="s">
        <v>8386</v>
      </c>
      <c r="F2272" s="6" t="s">
        <v>8369</v>
      </c>
      <c r="G2272" s="6">
        <v>2258</v>
      </c>
      <c r="H2272" s="29">
        <v>2200</v>
      </c>
      <c r="I2272" s="29">
        <v>3223</v>
      </c>
      <c r="J2272" s="28">
        <v>30</v>
      </c>
      <c r="K2272" s="6">
        <v>205</v>
      </c>
      <c r="L2272" s="6" t="str">
        <f>VLOOKUP($G2272,Data!$A:$F,6,0)</f>
        <v>successful</v>
      </c>
      <c r="M2272" s="6"/>
      <c r="N2272" s="6"/>
      <c r="O2272" s="6"/>
    </row>
    <row r="2273" spans="1:15" x14ac:dyDescent="0.45">
      <c r="A2273" s="6" t="s">
        <v>8351</v>
      </c>
      <c r="B2273" s="6" t="s">
        <v>8225</v>
      </c>
      <c r="C2273" s="6" t="str">
        <f>VLOOKUP($B2273,'Supplimental Sources'!$I$7:$K$27,2,0)</f>
        <v>United Kingdom</v>
      </c>
      <c r="D2273" s="6" t="str">
        <f>VLOOKUP($B2273,'Supplimental Sources'!$I$7:$K$27,3,0)</f>
        <v>United Kingdom</v>
      </c>
      <c r="E2273" s="6" t="s">
        <v>8387</v>
      </c>
      <c r="F2273" s="6" t="s">
        <v>8374</v>
      </c>
      <c r="G2273" s="6">
        <v>2259</v>
      </c>
      <c r="H2273" s="29">
        <v>1000</v>
      </c>
      <c r="I2273" s="29">
        <v>18671</v>
      </c>
      <c r="J2273" s="28">
        <v>10</v>
      </c>
      <c r="K2273" s="6">
        <v>206</v>
      </c>
      <c r="L2273" s="6" t="str">
        <f>VLOOKUP($G2273,Data!$A:$F,6,0)</f>
        <v>successful</v>
      </c>
      <c r="M2273" s="6"/>
      <c r="N2273" s="6"/>
      <c r="O2273" s="6"/>
    </row>
    <row r="2274" spans="1:15" x14ac:dyDescent="0.45">
      <c r="A2274" s="6" t="s">
        <v>8351</v>
      </c>
      <c r="B2274" s="6" t="s">
        <v>8224</v>
      </c>
      <c r="C2274" s="6" t="str">
        <f>VLOOKUP($B2274,'Supplimental Sources'!$I$7:$K$27,2,0)</f>
        <v>United States</v>
      </c>
      <c r="D2274" s="6" t="str">
        <f>VLOOKUP($B2274,'Supplimental Sources'!$I$7:$K$27,3,0)</f>
        <v>United States</v>
      </c>
      <c r="E2274" s="6" t="s">
        <v>8385</v>
      </c>
      <c r="F2274" s="6" t="s">
        <v>8377</v>
      </c>
      <c r="G2274" s="6">
        <v>2260</v>
      </c>
      <c r="H2274" s="29">
        <v>2500</v>
      </c>
      <c r="I2274" s="29">
        <v>8173</v>
      </c>
      <c r="J2274" s="28">
        <v>29.958333333335759</v>
      </c>
      <c r="K2274" s="6">
        <v>84</v>
      </c>
      <c r="L2274" s="6" t="str">
        <f>VLOOKUP($G2274,Data!$A:$F,6,0)</f>
        <v>successful</v>
      </c>
      <c r="M2274" s="6"/>
      <c r="N2274" s="6"/>
      <c r="O2274" s="6"/>
    </row>
    <row r="2275" spans="1:15" x14ac:dyDescent="0.45">
      <c r="A2275" s="6" t="s">
        <v>8351</v>
      </c>
      <c r="B2275" s="6" t="s">
        <v>8226</v>
      </c>
      <c r="C2275" s="6" t="str">
        <f>VLOOKUP($B2275,'Supplimental Sources'!$I$7:$K$27,2,0)</f>
        <v>Australia</v>
      </c>
      <c r="D2275" s="6" t="str">
        <f>VLOOKUP($B2275,'Supplimental Sources'!$I$7:$K$27,3,0)</f>
        <v>Australia</v>
      </c>
      <c r="E2275" s="6" t="s">
        <v>8388</v>
      </c>
      <c r="F2275" s="6" t="s">
        <v>8376</v>
      </c>
      <c r="G2275" s="6">
        <v>2261</v>
      </c>
      <c r="H2275" s="29">
        <v>1000</v>
      </c>
      <c r="I2275" s="29">
        <v>7795</v>
      </c>
      <c r="J2275" s="28">
        <v>21</v>
      </c>
      <c r="K2275" s="6">
        <v>210</v>
      </c>
      <c r="L2275" s="6" t="str">
        <f>VLOOKUP($G2275,Data!$A:$F,6,0)</f>
        <v>successful</v>
      </c>
      <c r="M2275" s="6"/>
      <c r="N2275" s="6"/>
      <c r="O2275" s="6"/>
    </row>
    <row r="2276" spans="1:15" x14ac:dyDescent="0.45">
      <c r="A2276" s="6" t="s">
        <v>8351</v>
      </c>
      <c r="B2276" s="6" t="s">
        <v>8224</v>
      </c>
      <c r="C2276" s="6" t="str">
        <f>VLOOKUP($B2276,'Supplimental Sources'!$I$7:$K$27,2,0)</f>
        <v>United States</v>
      </c>
      <c r="D2276" s="6" t="str">
        <f>VLOOKUP($B2276,'Supplimental Sources'!$I$7:$K$27,3,0)</f>
        <v>United States</v>
      </c>
      <c r="E2276" s="6" t="s">
        <v>8385</v>
      </c>
      <c r="F2276" s="6" t="s">
        <v>8373</v>
      </c>
      <c r="G2276" s="6">
        <v>2262</v>
      </c>
      <c r="H2276" s="29">
        <v>3300</v>
      </c>
      <c r="I2276" s="29">
        <v>5087</v>
      </c>
      <c r="J2276" s="28">
        <v>34.414837962962338</v>
      </c>
      <c r="K2276" s="6">
        <v>181</v>
      </c>
      <c r="L2276" s="6" t="str">
        <f>VLOOKUP($G2276,Data!$A:$F,6,0)</f>
        <v>successful</v>
      </c>
      <c r="M2276" s="6"/>
      <c r="N2276" s="6"/>
      <c r="O2276" s="6"/>
    </row>
    <row r="2277" spans="1:15" x14ac:dyDescent="0.45">
      <c r="A2277" s="6" t="s">
        <v>8351</v>
      </c>
      <c r="B2277" s="6" t="s">
        <v>8235</v>
      </c>
      <c r="C2277" s="6" t="str">
        <f>VLOOKUP($B2277,'Supplimental Sources'!$I$7:$K$27,2,0)</f>
        <v>Sweden</v>
      </c>
      <c r="D2277" s="6" t="str">
        <f>VLOOKUP($B2277,'Supplimental Sources'!$I$7:$K$27,3,0)</f>
        <v>European Union</v>
      </c>
      <c r="E2277" s="6" t="s">
        <v>8386</v>
      </c>
      <c r="F2277" s="6" t="s">
        <v>8376</v>
      </c>
      <c r="G2277" s="6">
        <v>2263</v>
      </c>
      <c r="H2277" s="29">
        <v>7500</v>
      </c>
      <c r="I2277" s="29">
        <v>8666</v>
      </c>
      <c r="J2277" s="28">
        <v>21</v>
      </c>
      <c r="K2277" s="6">
        <v>60</v>
      </c>
      <c r="L2277" s="6" t="str">
        <f>VLOOKUP($G2277,Data!$A:$F,6,0)</f>
        <v>successful</v>
      </c>
      <c r="M2277" s="6"/>
      <c r="N2277" s="6"/>
      <c r="O2277" s="6"/>
    </row>
    <row r="2278" spans="1:15" x14ac:dyDescent="0.45">
      <c r="A2278" s="6" t="s">
        <v>8351</v>
      </c>
      <c r="B2278" s="6" t="s">
        <v>8224</v>
      </c>
      <c r="C2278" s="6" t="str">
        <f>VLOOKUP($B2278,'Supplimental Sources'!$I$7:$K$27,2,0)</f>
        <v>United States</v>
      </c>
      <c r="D2278" s="6" t="str">
        <f>VLOOKUP($B2278,'Supplimental Sources'!$I$7:$K$27,3,0)</f>
        <v>United States</v>
      </c>
      <c r="E2278" s="6" t="s">
        <v>8387</v>
      </c>
      <c r="F2278" s="6" t="s">
        <v>8369</v>
      </c>
      <c r="G2278" s="6">
        <v>2264</v>
      </c>
      <c r="H2278" s="29">
        <v>6000</v>
      </c>
      <c r="I2278" s="29">
        <v>10802</v>
      </c>
      <c r="J2278" s="28">
        <v>16.542662037041737</v>
      </c>
      <c r="K2278" s="6">
        <v>445</v>
      </c>
      <c r="L2278" s="6" t="str">
        <f>VLOOKUP($G2278,Data!$A:$F,6,0)</f>
        <v>successful</v>
      </c>
      <c r="M2278" s="6"/>
      <c r="N2278" s="6"/>
      <c r="O2278" s="6"/>
    </row>
    <row r="2279" spans="1:15" x14ac:dyDescent="0.45">
      <c r="A2279" s="6" t="s">
        <v>8351</v>
      </c>
      <c r="B2279" s="6" t="s">
        <v>8225</v>
      </c>
      <c r="C2279" s="6" t="str">
        <f>VLOOKUP($B2279,'Supplimental Sources'!$I$7:$K$27,2,0)</f>
        <v>United Kingdom</v>
      </c>
      <c r="D2279" s="6" t="str">
        <f>VLOOKUP($B2279,'Supplimental Sources'!$I$7:$K$27,3,0)</f>
        <v>United Kingdom</v>
      </c>
      <c r="E2279" s="6" t="s">
        <v>8387</v>
      </c>
      <c r="F2279" s="6" t="s">
        <v>8374</v>
      </c>
      <c r="G2279" s="6">
        <v>2265</v>
      </c>
      <c r="H2279" s="29">
        <v>200</v>
      </c>
      <c r="I2279" s="29">
        <v>597</v>
      </c>
      <c r="J2279" s="28">
        <v>7</v>
      </c>
      <c r="K2279" s="6">
        <v>17</v>
      </c>
      <c r="L2279" s="6" t="str">
        <f>VLOOKUP($G2279,Data!$A:$F,6,0)</f>
        <v>successful</v>
      </c>
      <c r="M2279" s="6"/>
      <c r="N2279" s="6"/>
      <c r="O2279" s="6"/>
    </row>
    <row r="2280" spans="1:15" x14ac:dyDescent="0.45">
      <c r="A2280" s="6" t="s">
        <v>8351</v>
      </c>
      <c r="B2280" s="6" t="s">
        <v>8224</v>
      </c>
      <c r="C2280" s="6" t="str">
        <f>VLOOKUP($B2280,'Supplimental Sources'!$I$7:$K$27,2,0)</f>
        <v>United States</v>
      </c>
      <c r="D2280" s="6" t="str">
        <f>VLOOKUP($B2280,'Supplimental Sources'!$I$7:$K$27,3,0)</f>
        <v>United States</v>
      </c>
      <c r="E2280" s="6" t="s">
        <v>8387</v>
      </c>
      <c r="F2280" s="6" t="s">
        <v>8379</v>
      </c>
      <c r="G2280" s="6">
        <v>2266</v>
      </c>
      <c r="H2280" s="29">
        <v>1500</v>
      </c>
      <c r="I2280" s="29">
        <v>4804</v>
      </c>
      <c r="J2280" s="28">
        <v>17.208425925920892</v>
      </c>
      <c r="K2280" s="6">
        <v>194</v>
      </c>
      <c r="L2280" s="6" t="str">
        <f>VLOOKUP($G2280,Data!$A:$F,6,0)</f>
        <v>successful</v>
      </c>
      <c r="M2280" s="6"/>
      <c r="N2280" s="6"/>
      <c r="O2280" s="6"/>
    </row>
    <row r="2281" spans="1:15" x14ac:dyDescent="0.45">
      <c r="A2281" s="6" t="s">
        <v>8351</v>
      </c>
      <c r="B2281" s="6" t="s">
        <v>8224</v>
      </c>
      <c r="C2281" s="6" t="str">
        <f>VLOOKUP($B2281,'Supplimental Sources'!$I$7:$K$27,2,0)</f>
        <v>United States</v>
      </c>
      <c r="D2281" s="6" t="str">
        <f>VLOOKUP($B2281,'Supplimental Sources'!$I$7:$K$27,3,0)</f>
        <v>United States</v>
      </c>
      <c r="E2281" s="6" t="s">
        <v>8385</v>
      </c>
      <c r="F2281" s="6" t="s">
        <v>8374</v>
      </c>
      <c r="G2281" s="6">
        <v>2267</v>
      </c>
      <c r="H2281" s="29">
        <v>20000</v>
      </c>
      <c r="I2281" s="29">
        <v>76105</v>
      </c>
      <c r="J2281" s="28">
        <v>25.211840277785086</v>
      </c>
      <c r="K2281" s="6">
        <v>404</v>
      </c>
      <c r="L2281" s="6" t="str">
        <f>VLOOKUP($G2281,Data!$A:$F,6,0)</f>
        <v>successful</v>
      </c>
      <c r="M2281" s="6"/>
      <c r="N2281" s="6"/>
      <c r="O2281" s="6"/>
    </row>
    <row r="2282" spans="1:15" x14ac:dyDescent="0.45">
      <c r="A2282" s="6" t="s">
        <v>8351</v>
      </c>
      <c r="B2282" s="6" t="s">
        <v>8224</v>
      </c>
      <c r="C2282" s="6" t="str">
        <f>VLOOKUP($B2282,'Supplimental Sources'!$I$7:$K$27,2,0)</f>
        <v>United States</v>
      </c>
      <c r="D2282" s="6" t="str">
        <f>VLOOKUP($B2282,'Supplimental Sources'!$I$7:$K$27,3,0)</f>
        <v>United States</v>
      </c>
      <c r="E2282" s="6" t="s">
        <v>8388</v>
      </c>
      <c r="F2282" s="6" t="s">
        <v>8377</v>
      </c>
      <c r="G2282" s="6">
        <v>2268</v>
      </c>
      <c r="H2282" s="29">
        <v>28000</v>
      </c>
      <c r="I2282" s="29">
        <v>28728</v>
      </c>
      <c r="J2282" s="28">
        <v>30</v>
      </c>
      <c r="K2282" s="6">
        <v>194</v>
      </c>
      <c r="L2282" s="6" t="str">
        <f>VLOOKUP($G2282,Data!$A:$F,6,0)</f>
        <v>successful</v>
      </c>
      <c r="M2282" s="6"/>
      <c r="N2282" s="6"/>
      <c r="O2282" s="6"/>
    </row>
    <row r="2283" spans="1:15" x14ac:dyDescent="0.45">
      <c r="A2283" s="6" t="s">
        <v>8351</v>
      </c>
      <c r="B2283" s="6" t="s">
        <v>8224</v>
      </c>
      <c r="C2283" s="6" t="str">
        <f>VLOOKUP($B2283,'Supplimental Sources'!$I$7:$K$27,2,0)</f>
        <v>United States</v>
      </c>
      <c r="D2283" s="6" t="str">
        <f>VLOOKUP($B2283,'Supplimental Sources'!$I$7:$K$27,3,0)</f>
        <v>United States</v>
      </c>
      <c r="E2283" s="6" t="s">
        <v>8388</v>
      </c>
      <c r="F2283" s="6" t="s">
        <v>8377</v>
      </c>
      <c r="G2283" s="6">
        <v>2269</v>
      </c>
      <c r="H2283" s="29">
        <v>2500</v>
      </c>
      <c r="I2283" s="29">
        <v>45041</v>
      </c>
      <c r="J2283" s="28">
        <v>24.503900462957972</v>
      </c>
      <c r="K2283" s="6">
        <v>902</v>
      </c>
      <c r="L2283" s="6" t="str">
        <f>VLOOKUP($G2283,Data!$A:$F,6,0)</f>
        <v>successful</v>
      </c>
      <c r="M2283" s="6"/>
      <c r="N2283" s="6"/>
      <c r="O2283" s="6"/>
    </row>
    <row r="2284" spans="1:15" x14ac:dyDescent="0.45">
      <c r="A2284" s="6" t="s">
        <v>8351</v>
      </c>
      <c r="B2284" s="6" t="s">
        <v>8224</v>
      </c>
      <c r="C2284" s="6" t="str">
        <f>VLOOKUP($B2284,'Supplimental Sources'!$I$7:$K$27,2,0)</f>
        <v>United States</v>
      </c>
      <c r="D2284" s="6" t="str">
        <f>VLOOKUP($B2284,'Supplimental Sources'!$I$7:$K$27,3,0)</f>
        <v>United States</v>
      </c>
      <c r="E2284" s="6" t="s">
        <v>8387</v>
      </c>
      <c r="F2284" s="6" t="s">
        <v>8381</v>
      </c>
      <c r="G2284" s="6">
        <v>2270</v>
      </c>
      <c r="H2284" s="29">
        <v>25000</v>
      </c>
      <c r="I2284" s="29">
        <v>180062</v>
      </c>
      <c r="J2284" s="28">
        <v>20.046608796299552</v>
      </c>
      <c r="K2284" s="6">
        <v>1670</v>
      </c>
      <c r="L2284" s="6" t="str">
        <f>VLOOKUP($G2284,Data!$A:$F,6,0)</f>
        <v>successful</v>
      </c>
      <c r="M2284" s="6"/>
      <c r="N2284" s="6"/>
      <c r="O2284" s="6"/>
    </row>
    <row r="2285" spans="1:15" x14ac:dyDescent="0.45">
      <c r="A2285" s="6" t="s">
        <v>8351</v>
      </c>
      <c r="B2285" s="6" t="s">
        <v>8224</v>
      </c>
      <c r="C2285" s="6" t="str">
        <f>VLOOKUP($B2285,'Supplimental Sources'!$I$7:$K$27,2,0)</f>
        <v>United States</v>
      </c>
      <c r="D2285" s="6" t="str">
        <f>VLOOKUP($B2285,'Supplimental Sources'!$I$7:$K$27,3,0)</f>
        <v>United States</v>
      </c>
      <c r="E2285" s="6" t="s">
        <v>8387</v>
      </c>
      <c r="F2285" s="6" t="s">
        <v>8374</v>
      </c>
      <c r="G2285" s="6">
        <v>2271</v>
      </c>
      <c r="H2285" s="29">
        <v>20000</v>
      </c>
      <c r="I2285" s="29">
        <v>56618</v>
      </c>
      <c r="J2285" s="28">
        <v>30</v>
      </c>
      <c r="K2285" s="6">
        <v>1328</v>
      </c>
      <c r="L2285" s="6" t="str">
        <f>VLOOKUP($G2285,Data!$A:$F,6,0)</f>
        <v>successful</v>
      </c>
      <c r="M2285" s="6"/>
      <c r="N2285" s="6"/>
      <c r="O2285" s="6"/>
    </row>
    <row r="2286" spans="1:15" x14ac:dyDescent="0.45">
      <c r="A2286" s="6" t="s">
        <v>8351</v>
      </c>
      <c r="B2286" s="6" t="s">
        <v>8224</v>
      </c>
      <c r="C2286" s="6" t="str">
        <f>VLOOKUP($B2286,'Supplimental Sources'!$I$7:$K$27,2,0)</f>
        <v>United States</v>
      </c>
      <c r="D2286" s="6" t="str">
        <f>VLOOKUP($B2286,'Supplimental Sources'!$I$7:$K$27,3,0)</f>
        <v>United States</v>
      </c>
      <c r="E2286" s="6" t="s">
        <v>8386</v>
      </c>
      <c r="F2286" s="6" t="s">
        <v>8374</v>
      </c>
      <c r="G2286" s="6">
        <v>2272</v>
      </c>
      <c r="H2286" s="29">
        <v>1000</v>
      </c>
      <c r="I2286" s="29">
        <v>13566</v>
      </c>
      <c r="J2286" s="28">
        <v>30</v>
      </c>
      <c r="K2286" s="6">
        <v>944</v>
      </c>
      <c r="L2286" s="6" t="str">
        <f>VLOOKUP($G2286,Data!$A:$F,6,0)</f>
        <v>successful</v>
      </c>
      <c r="M2286" s="6"/>
      <c r="N2286" s="6"/>
      <c r="O2286" s="6"/>
    </row>
    <row r="2287" spans="1:15" x14ac:dyDescent="0.45">
      <c r="A2287" s="6" t="s">
        <v>8351</v>
      </c>
      <c r="B2287" s="6" t="s">
        <v>8229</v>
      </c>
      <c r="C2287" s="6" t="str">
        <f>VLOOKUP($B2287,'Supplimental Sources'!$I$7:$K$27,2,0)</f>
        <v>Canada</v>
      </c>
      <c r="D2287" s="6" t="str">
        <f>VLOOKUP($B2287,'Supplimental Sources'!$I$7:$K$27,3,0)</f>
        <v>Canada</v>
      </c>
      <c r="E2287" s="6" t="s">
        <v>8388</v>
      </c>
      <c r="F2287" s="6" t="s">
        <v>8377</v>
      </c>
      <c r="G2287" s="6">
        <v>2273</v>
      </c>
      <c r="H2287" s="29">
        <v>2500</v>
      </c>
      <c r="I2287" s="29">
        <v>5509</v>
      </c>
      <c r="J2287" s="28">
        <v>24.958333333343035</v>
      </c>
      <c r="K2287" s="6">
        <v>147</v>
      </c>
      <c r="L2287" s="6" t="str">
        <f>VLOOKUP($G2287,Data!$A:$F,6,0)</f>
        <v>successful</v>
      </c>
      <c r="M2287" s="6"/>
      <c r="N2287" s="6"/>
      <c r="O2287" s="6"/>
    </row>
    <row r="2288" spans="1:15" x14ac:dyDescent="0.45">
      <c r="A2288" s="6" t="s">
        <v>8351</v>
      </c>
      <c r="B2288" s="6" t="s">
        <v>8224</v>
      </c>
      <c r="C2288" s="6" t="str">
        <f>VLOOKUP($B2288,'Supplimental Sources'!$I$7:$K$27,2,0)</f>
        <v>United States</v>
      </c>
      <c r="D2288" s="6" t="str">
        <f>VLOOKUP($B2288,'Supplimental Sources'!$I$7:$K$27,3,0)</f>
        <v>United States</v>
      </c>
      <c r="E2288" s="6" t="s">
        <v>8385</v>
      </c>
      <c r="F2288" s="6" t="s">
        <v>8376</v>
      </c>
      <c r="G2288" s="6">
        <v>2274</v>
      </c>
      <c r="H2288" s="29">
        <v>2500</v>
      </c>
      <c r="I2288" s="29">
        <v>2990</v>
      </c>
      <c r="J2288" s="28">
        <v>30</v>
      </c>
      <c r="K2288" s="6">
        <v>99</v>
      </c>
      <c r="L2288" s="6" t="str">
        <f>VLOOKUP($G2288,Data!$A:$F,6,0)</f>
        <v>successful</v>
      </c>
      <c r="M2288" s="6"/>
      <c r="N2288" s="6"/>
      <c r="O2288" s="6"/>
    </row>
    <row r="2289" spans="1:15" x14ac:dyDescent="0.45">
      <c r="A2289" s="6" t="s">
        <v>8351</v>
      </c>
      <c r="B2289" s="6" t="s">
        <v>8225</v>
      </c>
      <c r="C2289" s="6" t="str">
        <f>VLOOKUP($B2289,'Supplimental Sources'!$I$7:$K$27,2,0)</f>
        <v>United Kingdom</v>
      </c>
      <c r="D2289" s="6" t="str">
        <f>VLOOKUP($B2289,'Supplimental Sources'!$I$7:$K$27,3,0)</f>
        <v>United Kingdom</v>
      </c>
      <c r="E2289" s="6" t="s">
        <v>8385</v>
      </c>
      <c r="F2289" s="6" t="s">
        <v>8374</v>
      </c>
      <c r="G2289" s="6">
        <v>2275</v>
      </c>
      <c r="H2289" s="29">
        <v>650</v>
      </c>
      <c r="I2289" s="29">
        <v>2650.5</v>
      </c>
      <c r="J2289" s="28">
        <v>30</v>
      </c>
      <c r="K2289" s="6">
        <v>79</v>
      </c>
      <c r="L2289" s="6" t="str">
        <f>VLOOKUP($G2289,Data!$A:$F,6,0)</f>
        <v>successful</v>
      </c>
      <c r="M2289" s="6"/>
      <c r="N2289" s="6"/>
      <c r="O2289" s="6"/>
    </row>
    <row r="2290" spans="1:15" x14ac:dyDescent="0.45">
      <c r="A2290" s="6" t="s">
        <v>8351</v>
      </c>
      <c r="B2290" s="6" t="s">
        <v>8224</v>
      </c>
      <c r="C2290" s="6" t="str">
        <f>VLOOKUP($B2290,'Supplimental Sources'!$I$7:$K$27,2,0)</f>
        <v>United States</v>
      </c>
      <c r="D2290" s="6" t="str">
        <f>VLOOKUP($B2290,'Supplimental Sources'!$I$7:$K$27,3,0)</f>
        <v>United States</v>
      </c>
      <c r="E2290" s="6" t="s">
        <v>8384</v>
      </c>
      <c r="F2290" s="6" t="s">
        <v>8381</v>
      </c>
      <c r="G2290" s="6">
        <v>2276</v>
      </c>
      <c r="H2290" s="29">
        <v>4589</v>
      </c>
      <c r="I2290" s="29">
        <v>4856</v>
      </c>
      <c r="J2290" s="28">
        <v>30</v>
      </c>
      <c r="K2290" s="6">
        <v>75</v>
      </c>
      <c r="L2290" s="6" t="str">
        <f>VLOOKUP($G2290,Data!$A:$F,6,0)</f>
        <v>successful</v>
      </c>
      <c r="M2290" s="6"/>
      <c r="N2290" s="6"/>
      <c r="O2290" s="6"/>
    </row>
    <row r="2291" spans="1:15" x14ac:dyDescent="0.45">
      <c r="A2291" s="6" t="s">
        <v>8351</v>
      </c>
      <c r="B2291" s="6" t="s">
        <v>8224</v>
      </c>
      <c r="C2291" s="6" t="str">
        <f>VLOOKUP($B2291,'Supplimental Sources'!$I$7:$K$27,2,0)</f>
        <v>United States</v>
      </c>
      <c r="D2291" s="6" t="str">
        <f>VLOOKUP($B2291,'Supplimental Sources'!$I$7:$K$27,3,0)</f>
        <v>United States</v>
      </c>
      <c r="E2291" s="6" t="s">
        <v>8383</v>
      </c>
      <c r="F2291" s="6" t="s">
        <v>8376</v>
      </c>
      <c r="G2291" s="6">
        <v>2277</v>
      </c>
      <c r="H2291" s="29">
        <v>8500</v>
      </c>
      <c r="I2291" s="29">
        <v>11992</v>
      </c>
      <c r="J2291" s="28">
        <v>30</v>
      </c>
      <c r="K2291" s="6">
        <v>207</v>
      </c>
      <c r="L2291" s="6" t="str">
        <f>VLOOKUP($G2291,Data!$A:$F,6,0)</f>
        <v>successful</v>
      </c>
      <c r="M2291" s="6"/>
      <c r="N2291" s="6"/>
      <c r="O2291" s="6"/>
    </row>
    <row r="2292" spans="1:15" x14ac:dyDescent="0.45">
      <c r="A2292" s="6" t="s">
        <v>8351</v>
      </c>
      <c r="B2292" s="6" t="s">
        <v>8237</v>
      </c>
      <c r="C2292" s="6" t="str">
        <f>VLOOKUP($B2292,'Supplimental Sources'!$I$7:$K$27,2,0)</f>
        <v>Italy</v>
      </c>
      <c r="D2292" s="6" t="str">
        <f>VLOOKUP($B2292,'Supplimental Sources'!$I$7:$K$27,3,0)</f>
        <v>European Union</v>
      </c>
      <c r="E2292" s="6" t="s">
        <v>8386</v>
      </c>
      <c r="F2292" s="6" t="s">
        <v>8374</v>
      </c>
      <c r="G2292" s="6">
        <v>2278</v>
      </c>
      <c r="H2292" s="29">
        <v>2000</v>
      </c>
      <c r="I2292" s="29">
        <v>5414</v>
      </c>
      <c r="J2292" s="28">
        <v>34.248530092590954</v>
      </c>
      <c r="K2292" s="6">
        <v>102</v>
      </c>
      <c r="L2292" s="6" t="str">
        <f>VLOOKUP($G2292,Data!$A:$F,6,0)</f>
        <v>successful</v>
      </c>
      <c r="M2292" s="6"/>
      <c r="N2292" s="6"/>
      <c r="O2292" s="6"/>
    </row>
    <row r="2293" spans="1:15" x14ac:dyDescent="0.45">
      <c r="A2293" s="6" t="s">
        <v>8351</v>
      </c>
      <c r="B2293" s="6" t="s">
        <v>8224</v>
      </c>
      <c r="C2293" s="6" t="str">
        <f>VLOOKUP($B2293,'Supplimental Sources'!$I$7:$K$27,2,0)</f>
        <v>United States</v>
      </c>
      <c r="D2293" s="6" t="str">
        <f>VLOOKUP($B2293,'Supplimental Sources'!$I$7:$K$27,3,0)</f>
        <v>United States</v>
      </c>
      <c r="E2293" s="6" t="s">
        <v>8386</v>
      </c>
      <c r="F2293" s="6" t="s">
        <v>8376</v>
      </c>
      <c r="G2293" s="6">
        <v>2279</v>
      </c>
      <c r="H2293" s="29">
        <v>1000</v>
      </c>
      <c r="I2293" s="29">
        <v>1538</v>
      </c>
      <c r="J2293" s="28">
        <v>18.359965277777519</v>
      </c>
      <c r="K2293" s="6">
        <v>32</v>
      </c>
      <c r="L2293" s="6" t="str">
        <f>VLOOKUP($G2293,Data!$A:$F,6,0)</f>
        <v>successful</v>
      </c>
      <c r="M2293" s="6"/>
      <c r="N2293" s="6"/>
      <c r="O2293" s="6"/>
    </row>
    <row r="2294" spans="1:15" x14ac:dyDescent="0.45">
      <c r="A2294" s="6" t="s">
        <v>8351</v>
      </c>
      <c r="B2294" s="6" t="s">
        <v>8224</v>
      </c>
      <c r="C2294" s="6" t="str">
        <f>VLOOKUP($B2294,'Supplimental Sources'!$I$7:$K$27,2,0)</f>
        <v>United States</v>
      </c>
      <c r="D2294" s="6" t="str">
        <f>VLOOKUP($B2294,'Supplimental Sources'!$I$7:$K$27,3,0)</f>
        <v>United States</v>
      </c>
      <c r="E2294" s="6" t="s">
        <v>8386</v>
      </c>
      <c r="F2294" s="6" t="s">
        <v>8371</v>
      </c>
      <c r="G2294" s="6">
        <v>2280</v>
      </c>
      <c r="H2294" s="29">
        <v>9800</v>
      </c>
      <c r="I2294" s="29">
        <v>39550.5</v>
      </c>
      <c r="J2294" s="28">
        <v>30</v>
      </c>
      <c r="K2294" s="6">
        <v>480</v>
      </c>
      <c r="L2294" s="6" t="str">
        <f>VLOOKUP($G2294,Data!$A:$F,6,0)</f>
        <v>successful</v>
      </c>
      <c r="M2294" s="6"/>
      <c r="N2294" s="6"/>
      <c r="O2294" s="6"/>
    </row>
    <row r="2295" spans="1:15" x14ac:dyDescent="0.45">
      <c r="A2295" s="6" t="s">
        <v>8326</v>
      </c>
      <c r="B2295" s="6" t="s">
        <v>8224</v>
      </c>
      <c r="C2295" s="6" t="str">
        <f>VLOOKUP($B2295,'Supplimental Sources'!$I$7:$K$27,2,0)</f>
        <v>United States</v>
      </c>
      <c r="D2295" s="6" t="str">
        <f>VLOOKUP($B2295,'Supplimental Sources'!$I$7:$K$27,3,0)</f>
        <v>United States</v>
      </c>
      <c r="E2295" s="6" t="s">
        <v>8382</v>
      </c>
      <c r="F2295" s="6" t="s">
        <v>8369</v>
      </c>
      <c r="G2295" s="6">
        <v>2281</v>
      </c>
      <c r="H2295" s="29">
        <v>300</v>
      </c>
      <c r="I2295" s="29">
        <v>555</v>
      </c>
      <c r="J2295" s="28">
        <v>61.998877314814308</v>
      </c>
      <c r="K2295" s="6">
        <v>11</v>
      </c>
      <c r="L2295" s="6" t="str">
        <f>VLOOKUP($G2295,Data!$A:$F,6,0)</f>
        <v>successful</v>
      </c>
      <c r="M2295" s="6"/>
      <c r="N2295" s="6"/>
      <c r="O2295" s="6"/>
    </row>
    <row r="2296" spans="1:15" x14ac:dyDescent="0.45">
      <c r="A2296" s="6" t="s">
        <v>8326</v>
      </c>
      <c r="B2296" s="6" t="s">
        <v>8224</v>
      </c>
      <c r="C2296" s="6" t="str">
        <f>VLOOKUP($B2296,'Supplimental Sources'!$I$7:$K$27,2,0)</f>
        <v>United States</v>
      </c>
      <c r="D2296" s="6" t="str">
        <f>VLOOKUP($B2296,'Supplimental Sources'!$I$7:$K$27,3,0)</f>
        <v>United States</v>
      </c>
      <c r="E2296" s="6" t="s">
        <v>8386</v>
      </c>
      <c r="F2296" s="6" t="s">
        <v>8374</v>
      </c>
      <c r="G2296" s="6">
        <v>2282</v>
      </c>
      <c r="H2296" s="29">
        <v>750</v>
      </c>
      <c r="I2296" s="29">
        <v>1390</v>
      </c>
      <c r="J2296" s="28">
        <v>60</v>
      </c>
      <c r="K2296" s="6">
        <v>12</v>
      </c>
      <c r="L2296" s="6" t="str">
        <f>VLOOKUP($G2296,Data!$A:$F,6,0)</f>
        <v>successful</v>
      </c>
      <c r="M2296" s="6"/>
      <c r="N2296" s="6"/>
      <c r="O2296" s="6"/>
    </row>
    <row r="2297" spans="1:15" x14ac:dyDescent="0.45">
      <c r="A2297" s="6" t="s">
        <v>8326</v>
      </c>
      <c r="B2297" s="6" t="s">
        <v>8224</v>
      </c>
      <c r="C2297" s="6" t="str">
        <f>VLOOKUP($B2297,'Supplimental Sources'!$I$7:$K$27,2,0)</f>
        <v>United States</v>
      </c>
      <c r="D2297" s="6" t="str">
        <f>VLOOKUP($B2297,'Supplimental Sources'!$I$7:$K$27,3,0)</f>
        <v>United States</v>
      </c>
      <c r="E2297" s="6" t="s">
        <v>8383</v>
      </c>
      <c r="F2297" s="6" t="s">
        <v>8378</v>
      </c>
      <c r="G2297" s="6">
        <v>2283</v>
      </c>
      <c r="H2297" s="29">
        <v>3000</v>
      </c>
      <c r="I2297" s="29">
        <v>3025.66</v>
      </c>
      <c r="J2297" s="28">
        <v>59.958333333335759</v>
      </c>
      <c r="K2297" s="6">
        <v>48</v>
      </c>
      <c r="L2297" s="6" t="str">
        <f>VLOOKUP($G2297,Data!$A:$F,6,0)</f>
        <v>successful</v>
      </c>
      <c r="M2297" s="6"/>
      <c r="N2297" s="6"/>
      <c r="O2297" s="6"/>
    </row>
    <row r="2298" spans="1:15" x14ac:dyDescent="0.45">
      <c r="A2298" s="6" t="s">
        <v>8326</v>
      </c>
      <c r="B2298" s="6" t="s">
        <v>8224</v>
      </c>
      <c r="C2298" s="6" t="str">
        <f>VLOOKUP($B2298,'Supplimental Sources'!$I$7:$K$27,2,0)</f>
        <v>United States</v>
      </c>
      <c r="D2298" s="6" t="str">
        <f>VLOOKUP($B2298,'Supplimental Sources'!$I$7:$K$27,3,0)</f>
        <v>United States</v>
      </c>
      <c r="E2298" s="6" t="s">
        <v>8382</v>
      </c>
      <c r="F2298" s="6" t="s">
        <v>8377</v>
      </c>
      <c r="G2298" s="6">
        <v>2284</v>
      </c>
      <c r="H2298" s="29">
        <v>6000</v>
      </c>
      <c r="I2298" s="29">
        <v>6373.27</v>
      </c>
      <c r="J2298" s="28">
        <v>28.369849537033588</v>
      </c>
      <c r="K2298" s="6">
        <v>59</v>
      </c>
      <c r="L2298" s="6" t="str">
        <f>VLOOKUP($G2298,Data!$A:$F,6,0)</f>
        <v>successful</v>
      </c>
      <c r="M2298" s="6"/>
      <c r="N2298" s="6"/>
      <c r="O2298" s="6"/>
    </row>
    <row r="2299" spans="1:15" x14ac:dyDescent="0.45">
      <c r="A2299" s="6" t="s">
        <v>8326</v>
      </c>
      <c r="B2299" s="6" t="s">
        <v>8224</v>
      </c>
      <c r="C2299" s="6" t="str">
        <f>VLOOKUP($B2299,'Supplimental Sources'!$I$7:$K$27,2,0)</f>
        <v>United States</v>
      </c>
      <c r="D2299" s="6" t="str">
        <f>VLOOKUP($B2299,'Supplimental Sources'!$I$7:$K$27,3,0)</f>
        <v>United States</v>
      </c>
      <c r="E2299" s="6" t="s">
        <v>8383</v>
      </c>
      <c r="F2299" s="6" t="s">
        <v>8369</v>
      </c>
      <c r="G2299" s="6">
        <v>2285</v>
      </c>
      <c r="H2299" s="29">
        <v>3000</v>
      </c>
      <c r="I2299" s="29">
        <v>3641</v>
      </c>
      <c r="J2299" s="28">
        <v>30</v>
      </c>
      <c r="K2299" s="6">
        <v>79</v>
      </c>
      <c r="L2299" s="6" t="str">
        <f>VLOOKUP($G2299,Data!$A:$F,6,0)</f>
        <v>successful</v>
      </c>
      <c r="M2299" s="6"/>
      <c r="N2299" s="6"/>
      <c r="O2299" s="6"/>
    </row>
    <row r="2300" spans="1:15" x14ac:dyDescent="0.45">
      <c r="A2300" s="6" t="s">
        <v>8326</v>
      </c>
      <c r="B2300" s="6" t="s">
        <v>8224</v>
      </c>
      <c r="C2300" s="6" t="str">
        <f>VLOOKUP($B2300,'Supplimental Sources'!$I$7:$K$27,2,0)</f>
        <v>United States</v>
      </c>
      <c r="D2300" s="6" t="str">
        <f>VLOOKUP($B2300,'Supplimental Sources'!$I$7:$K$27,3,0)</f>
        <v>United States</v>
      </c>
      <c r="E2300" s="6" t="s">
        <v>8384</v>
      </c>
      <c r="F2300" s="6" t="s">
        <v>8371</v>
      </c>
      <c r="G2300" s="6">
        <v>2286</v>
      </c>
      <c r="H2300" s="29">
        <v>1500</v>
      </c>
      <c r="I2300" s="29">
        <v>1501</v>
      </c>
      <c r="J2300" s="28">
        <v>28.202384259260725</v>
      </c>
      <c r="K2300" s="6">
        <v>14</v>
      </c>
      <c r="L2300" s="6" t="str">
        <f>VLOOKUP($G2300,Data!$A:$F,6,0)</f>
        <v>successful</v>
      </c>
      <c r="M2300" s="6"/>
      <c r="N2300" s="6"/>
      <c r="O2300" s="6"/>
    </row>
    <row r="2301" spans="1:15" x14ac:dyDescent="0.45">
      <c r="A2301" s="6" t="s">
        <v>8326</v>
      </c>
      <c r="B2301" s="6" t="s">
        <v>8224</v>
      </c>
      <c r="C2301" s="6" t="str">
        <f>VLOOKUP($B2301,'Supplimental Sources'!$I$7:$K$27,2,0)</f>
        <v>United States</v>
      </c>
      <c r="D2301" s="6" t="str">
        <f>VLOOKUP($B2301,'Supplimental Sources'!$I$7:$K$27,3,0)</f>
        <v>United States</v>
      </c>
      <c r="E2301" s="6" t="s">
        <v>8385</v>
      </c>
      <c r="F2301" s="6" t="s">
        <v>8380</v>
      </c>
      <c r="G2301" s="6">
        <v>2287</v>
      </c>
      <c r="H2301" s="29">
        <v>4500</v>
      </c>
      <c r="I2301" s="29">
        <v>5398.99</v>
      </c>
      <c r="J2301" s="28">
        <v>21</v>
      </c>
      <c r="K2301" s="6">
        <v>106</v>
      </c>
      <c r="L2301" s="6" t="str">
        <f>VLOOKUP($G2301,Data!$A:$F,6,0)</f>
        <v>successful</v>
      </c>
      <c r="M2301" s="6"/>
      <c r="N2301" s="6"/>
      <c r="O2301" s="6"/>
    </row>
    <row r="2302" spans="1:15" x14ac:dyDescent="0.45">
      <c r="A2302" s="6" t="s">
        <v>8326</v>
      </c>
      <c r="B2302" s="6" t="s">
        <v>8224</v>
      </c>
      <c r="C2302" s="6" t="str">
        <f>VLOOKUP($B2302,'Supplimental Sources'!$I$7:$K$27,2,0)</f>
        <v>United States</v>
      </c>
      <c r="D2302" s="6" t="str">
        <f>VLOOKUP($B2302,'Supplimental Sources'!$I$7:$K$27,3,0)</f>
        <v>United States</v>
      </c>
      <c r="E2302" s="6" t="s">
        <v>8383</v>
      </c>
      <c r="F2302" s="6" t="s">
        <v>8380</v>
      </c>
      <c r="G2302" s="6">
        <v>2288</v>
      </c>
      <c r="H2302" s="29">
        <v>1000</v>
      </c>
      <c r="I2302" s="29">
        <v>1001</v>
      </c>
      <c r="J2302" s="28">
        <v>18.922581018516212</v>
      </c>
      <c r="K2302" s="6">
        <v>25</v>
      </c>
      <c r="L2302" s="6" t="str">
        <f>VLOOKUP($G2302,Data!$A:$F,6,0)</f>
        <v>successful</v>
      </c>
      <c r="M2302" s="6"/>
      <c r="N2302" s="6"/>
      <c r="O2302" s="6"/>
    </row>
    <row r="2303" spans="1:15" x14ac:dyDescent="0.45">
      <c r="A2303" s="6" t="s">
        <v>8326</v>
      </c>
      <c r="B2303" s="6" t="s">
        <v>8224</v>
      </c>
      <c r="C2303" s="6" t="str">
        <f>VLOOKUP($B2303,'Supplimental Sources'!$I$7:$K$27,2,0)</f>
        <v>United States</v>
      </c>
      <c r="D2303" s="6" t="str">
        <f>VLOOKUP($B2303,'Supplimental Sources'!$I$7:$K$27,3,0)</f>
        <v>United States</v>
      </c>
      <c r="E2303" s="6" t="s">
        <v>8384</v>
      </c>
      <c r="F2303" s="6" t="s">
        <v>8373</v>
      </c>
      <c r="G2303" s="6">
        <v>2289</v>
      </c>
      <c r="H2303" s="29">
        <v>1500</v>
      </c>
      <c r="I2303" s="29">
        <v>1611</v>
      </c>
      <c r="J2303" s="28">
        <v>42.975231481483206</v>
      </c>
      <c r="K2303" s="6">
        <v>25</v>
      </c>
      <c r="L2303" s="6" t="str">
        <f>VLOOKUP($G2303,Data!$A:$F,6,0)</f>
        <v>successful</v>
      </c>
      <c r="M2303" s="6"/>
      <c r="N2303" s="6"/>
      <c r="O2303" s="6"/>
    </row>
    <row r="2304" spans="1:15" x14ac:dyDescent="0.45">
      <c r="A2304" s="6" t="s">
        <v>8326</v>
      </c>
      <c r="B2304" s="6" t="s">
        <v>8224</v>
      </c>
      <c r="C2304" s="6" t="str">
        <f>VLOOKUP($B2304,'Supplimental Sources'!$I$7:$K$27,2,0)</f>
        <v>United States</v>
      </c>
      <c r="D2304" s="6" t="str">
        <f>VLOOKUP($B2304,'Supplimental Sources'!$I$7:$K$27,3,0)</f>
        <v>United States</v>
      </c>
      <c r="E2304" s="6" t="s">
        <v>8368</v>
      </c>
      <c r="F2304" s="6" t="s">
        <v>8372</v>
      </c>
      <c r="G2304" s="6">
        <v>2290</v>
      </c>
      <c r="H2304" s="29">
        <v>1500</v>
      </c>
      <c r="I2304" s="29">
        <v>1561</v>
      </c>
      <c r="J2304" s="28">
        <v>78.454513888893416</v>
      </c>
      <c r="K2304" s="6">
        <v>29</v>
      </c>
      <c r="L2304" s="6" t="str">
        <f>VLOOKUP($G2304,Data!$A:$F,6,0)</f>
        <v>successful</v>
      </c>
      <c r="M2304" s="6"/>
      <c r="N2304" s="6"/>
      <c r="O2304" s="6"/>
    </row>
    <row r="2305" spans="1:15" x14ac:dyDescent="0.45">
      <c r="A2305" s="6" t="s">
        <v>8326</v>
      </c>
      <c r="B2305" s="6" t="s">
        <v>8224</v>
      </c>
      <c r="C2305" s="6" t="str">
        <f>VLOOKUP($B2305,'Supplimental Sources'!$I$7:$K$27,2,0)</f>
        <v>United States</v>
      </c>
      <c r="D2305" s="6" t="str">
        <f>VLOOKUP($B2305,'Supplimental Sources'!$I$7:$K$27,3,0)</f>
        <v>United States</v>
      </c>
      <c r="E2305" s="6" t="s">
        <v>8383</v>
      </c>
      <c r="F2305" s="6" t="s">
        <v>8378</v>
      </c>
      <c r="G2305" s="6">
        <v>2291</v>
      </c>
      <c r="H2305" s="29">
        <v>2500</v>
      </c>
      <c r="I2305" s="29">
        <v>4320</v>
      </c>
      <c r="J2305" s="28">
        <v>34.189606481479132</v>
      </c>
      <c r="K2305" s="6">
        <v>43</v>
      </c>
      <c r="L2305" s="6" t="str">
        <f>VLOOKUP($G2305,Data!$A:$F,6,0)</f>
        <v>successful</v>
      </c>
      <c r="M2305" s="6"/>
      <c r="N2305" s="6"/>
      <c r="O2305" s="6"/>
    </row>
    <row r="2306" spans="1:15" x14ac:dyDescent="0.45">
      <c r="A2306" s="6" t="s">
        <v>8326</v>
      </c>
      <c r="B2306" s="6" t="s">
        <v>8224</v>
      </c>
      <c r="C2306" s="6" t="str">
        <f>VLOOKUP($B2306,'Supplimental Sources'!$I$7:$K$27,2,0)</f>
        <v>United States</v>
      </c>
      <c r="D2306" s="6" t="str">
        <f>VLOOKUP($B2306,'Supplimental Sources'!$I$7:$K$27,3,0)</f>
        <v>United States</v>
      </c>
      <c r="E2306" s="6" t="s">
        <v>8383</v>
      </c>
      <c r="F2306" s="6" t="s">
        <v>8378</v>
      </c>
      <c r="G2306" s="6">
        <v>2292</v>
      </c>
      <c r="H2306" s="29">
        <v>2000</v>
      </c>
      <c r="I2306" s="29">
        <v>2145.0100000000002</v>
      </c>
      <c r="J2306" s="28">
        <v>30</v>
      </c>
      <c r="K2306" s="6">
        <v>46</v>
      </c>
      <c r="L2306" s="6" t="str">
        <f>VLOOKUP($G2306,Data!$A:$F,6,0)</f>
        <v>successful</v>
      </c>
      <c r="M2306" s="6"/>
      <c r="N2306" s="6"/>
      <c r="O2306" s="6"/>
    </row>
    <row r="2307" spans="1:15" x14ac:dyDescent="0.45">
      <c r="A2307" s="6" t="s">
        <v>8326</v>
      </c>
      <c r="B2307" s="6" t="s">
        <v>8224</v>
      </c>
      <c r="C2307" s="6" t="str">
        <f>VLOOKUP($B2307,'Supplimental Sources'!$I$7:$K$27,2,0)</f>
        <v>United States</v>
      </c>
      <c r="D2307" s="6" t="str">
        <f>VLOOKUP($B2307,'Supplimental Sources'!$I$7:$K$27,3,0)</f>
        <v>United States</v>
      </c>
      <c r="E2307" s="6" t="s">
        <v>8383</v>
      </c>
      <c r="F2307" s="6" t="s">
        <v>8371</v>
      </c>
      <c r="G2307" s="6">
        <v>2293</v>
      </c>
      <c r="H2307" s="29">
        <v>850</v>
      </c>
      <c r="I2307" s="29">
        <v>920</v>
      </c>
      <c r="J2307" s="28">
        <v>25.45765046296583</v>
      </c>
      <c r="K2307" s="6">
        <v>27</v>
      </c>
      <c r="L2307" s="6" t="str">
        <f>VLOOKUP($G2307,Data!$A:$F,6,0)</f>
        <v>successful</v>
      </c>
      <c r="M2307" s="6"/>
      <c r="N2307" s="6"/>
      <c r="O2307" s="6"/>
    </row>
    <row r="2308" spans="1:15" x14ac:dyDescent="0.45">
      <c r="A2308" s="6" t="s">
        <v>8326</v>
      </c>
      <c r="B2308" s="6" t="s">
        <v>8224</v>
      </c>
      <c r="C2308" s="6" t="str">
        <f>VLOOKUP($B2308,'Supplimental Sources'!$I$7:$K$27,2,0)</f>
        <v>United States</v>
      </c>
      <c r="D2308" s="6" t="str">
        <f>VLOOKUP($B2308,'Supplimental Sources'!$I$7:$K$27,3,0)</f>
        <v>United States</v>
      </c>
      <c r="E2308" s="6" t="s">
        <v>8383</v>
      </c>
      <c r="F2308" s="6" t="s">
        <v>8381</v>
      </c>
      <c r="G2308" s="6">
        <v>2294</v>
      </c>
      <c r="H2308" s="29">
        <v>5000</v>
      </c>
      <c r="I2308" s="29">
        <v>7304.04</v>
      </c>
      <c r="J2308" s="28">
        <v>30</v>
      </c>
      <c r="K2308" s="6">
        <v>112</v>
      </c>
      <c r="L2308" s="6" t="str">
        <f>VLOOKUP($G2308,Data!$A:$F,6,0)</f>
        <v>successful</v>
      </c>
      <c r="M2308" s="6"/>
      <c r="N2308" s="6"/>
      <c r="O2308" s="6"/>
    </row>
    <row r="2309" spans="1:15" x14ac:dyDescent="0.45">
      <c r="A2309" s="6" t="s">
        <v>8326</v>
      </c>
      <c r="B2309" s="6" t="s">
        <v>8224</v>
      </c>
      <c r="C2309" s="6" t="str">
        <f>VLOOKUP($B2309,'Supplimental Sources'!$I$7:$K$27,2,0)</f>
        <v>United States</v>
      </c>
      <c r="D2309" s="6" t="str">
        <f>VLOOKUP($B2309,'Supplimental Sources'!$I$7:$K$27,3,0)</f>
        <v>United States</v>
      </c>
      <c r="E2309" s="6" t="s">
        <v>8383</v>
      </c>
      <c r="F2309" s="6" t="s">
        <v>8381</v>
      </c>
      <c r="G2309" s="6">
        <v>2295</v>
      </c>
      <c r="H2309" s="29">
        <v>1200</v>
      </c>
      <c r="I2309" s="29">
        <v>1503</v>
      </c>
      <c r="J2309" s="28">
        <v>30</v>
      </c>
      <c r="K2309" s="6">
        <v>34</v>
      </c>
      <c r="L2309" s="6" t="str">
        <f>VLOOKUP($G2309,Data!$A:$F,6,0)</f>
        <v>successful</v>
      </c>
      <c r="M2309" s="6"/>
      <c r="N2309" s="6"/>
      <c r="O2309" s="6"/>
    </row>
    <row r="2310" spans="1:15" x14ac:dyDescent="0.45">
      <c r="A2310" s="6" t="s">
        <v>8326</v>
      </c>
      <c r="B2310" s="6" t="s">
        <v>8224</v>
      </c>
      <c r="C2310" s="6" t="str">
        <f>VLOOKUP($B2310,'Supplimental Sources'!$I$7:$K$27,2,0)</f>
        <v>United States</v>
      </c>
      <c r="D2310" s="6" t="str">
        <f>VLOOKUP($B2310,'Supplimental Sources'!$I$7:$K$27,3,0)</f>
        <v>United States</v>
      </c>
      <c r="E2310" s="6" t="s">
        <v>8383</v>
      </c>
      <c r="F2310" s="6" t="s">
        <v>8376</v>
      </c>
      <c r="G2310" s="6">
        <v>2296</v>
      </c>
      <c r="H2310" s="29">
        <v>7000</v>
      </c>
      <c r="I2310" s="29">
        <v>10435</v>
      </c>
      <c r="J2310" s="28">
        <v>35</v>
      </c>
      <c r="K2310" s="6">
        <v>145</v>
      </c>
      <c r="L2310" s="6" t="str">
        <f>VLOOKUP($G2310,Data!$A:$F,6,0)</f>
        <v>successful</v>
      </c>
      <c r="M2310" s="6"/>
      <c r="N2310" s="6"/>
      <c r="O2310" s="6"/>
    </row>
    <row r="2311" spans="1:15" x14ac:dyDescent="0.45">
      <c r="A2311" s="6" t="s">
        <v>8326</v>
      </c>
      <c r="B2311" s="6" t="s">
        <v>8224</v>
      </c>
      <c r="C2311" s="6" t="str">
        <f>VLOOKUP($B2311,'Supplimental Sources'!$I$7:$K$27,2,0)</f>
        <v>United States</v>
      </c>
      <c r="D2311" s="6" t="str">
        <f>VLOOKUP($B2311,'Supplimental Sources'!$I$7:$K$27,3,0)</f>
        <v>United States</v>
      </c>
      <c r="E2311" s="6" t="s">
        <v>8383</v>
      </c>
      <c r="F2311" s="6" t="s">
        <v>8377</v>
      </c>
      <c r="G2311" s="6">
        <v>2297</v>
      </c>
      <c r="H2311" s="29">
        <v>1000</v>
      </c>
      <c r="I2311" s="29">
        <v>1006</v>
      </c>
      <c r="J2311" s="28">
        <v>34.123738425929332</v>
      </c>
      <c r="K2311" s="6">
        <v>19</v>
      </c>
      <c r="L2311" s="6" t="str">
        <f>VLOOKUP($G2311,Data!$A:$F,6,0)</f>
        <v>successful</v>
      </c>
      <c r="M2311" s="6"/>
      <c r="N2311" s="6"/>
      <c r="O2311" s="6"/>
    </row>
    <row r="2312" spans="1:15" x14ac:dyDescent="0.45">
      <c r="A2312" s="6" t="s">
        <v>8326</v>
      </c>
      <c r="B2312" s="6" t="s">
        <v>8224</v>
      </c>
      <c r="C2312" s="6" t="str">
        <f>VLOOKUP($B2312,'Supplimental Sources'!$I$7:$K$27,2,0)</f>
        <v>United States</v>
      </c>
      <c r="D2312" s="6" t="str">
        <f>VLOOKUP($B2312,'Supplimental Sources'!$I$7:$K$27,3,0)</f>
        <v>United States</v>
      </c>
      <c r="E2312" s="6" t="s">
        <v>8385</v>
      </c>
      <c r="F2312" s="6" t="s">
        <v>8377</v>
      </c>
      <c r="G2312" s="6">
        <v>2298</v>
      </c>
      <c r="H2312" s="29">
        <v>30000</v>
      </c>
      <c r="I2312" s="29">
        <v>31522</v>
      </c>
      <c r="J2312" s="28">
        <v>29.958333333335759</v>
      </c>
      <c r="K2312" s="6">
        <v>288</v>
      </c>
      <c r="L2312" s="6" t="str">
        <f>VLOOKUP($G2312,Data!$A:$F,6,0)</f>
        <v>successful</v>
      </c>
      <c r="M2312" s="6"/>
      <c r="N2312" s="6"/>
      <c r="O2312" s="6"/>
    </row>
    <row r="2313" spans="1:15" x14ac:dyDescent="0.45">
      <c r="A2313" s="6" t="s">
        <v>8326</v>
      </c>
      <c r="B2313" s="6" t="s">
        <v>8224</v>
      </c>
      <c r="C2313" s="6" t="str">
        <f>VLOOKUP($B2313,'Supplimental Sources'!$I$7:$K$27,2,0)</f>
        <v>United States</v>
      </c>
      <c r="D2313" s="6" t="str">
        <f>VLOOKUP($B2313,'Supplimental Sources'!$I$7:$K$27,3,0)</f>
        <v>United States</v>
      </c>
      <c r="E2313" s="6" t="s">
        <v>8382</v>
      </c>
      <c r="F2313" s="6" t="s">
        <v>8376</v>
      </c>
      <c r="G2313" s="6">
        <v>2299</v>
      </c>
      <c r="H2313" s="29">
        <v>300</v>
      </c>
      <c r="I2313" s="29">
        <v>1050.5</v>
      </c>
      <c r="J2313" s="28">
        <v>15</v>
      </c>
      <c r="K2313" s="6">
        <v>14</v>
      </c>
      <c r="L2313" s="6" t="str">
        <f>VLOOKUP($G2313,Data!$A:$F,6,0)</f>
        <v>successful</v>
      </c>
      <c r="M2313" s="6"/>
      <c r="N2313" s="6"/>
      <c r="O2313" s="6"/>
    </row>
    <row r="2314" spans="1:15" x14ac:dyDescent="0.45">
      <c r="A2314" s="6" t="s">
        <v>8326</v>
      </c>
      <c r="B2314" s="6" t="s">
        <v>8224</v>
      </c>
      <c r="C2314" s="6" t="str">
        <f>VLOOKUP($B2314,'Supplimental Sources'!$I$7:$K$27,2,0)</f>
        <v>United States</v>
      </c>
      <c r="D2314" s="6" t="str">
        <f>VLOOKUP($B2314,'Supplimental Sources'!$I$7:$K$27,3,0)</f>
        <v>United States</v>
      </c>
      <c r="E2314" s="6" t="s">
        <v>8383</v>
      </c>
      <c r="F2314" s="6" t="s">
        <v>8380</v>
      </c>
      <c r="G2314" s="6">
        <v>2300</v>
      </c>
      <c r="H2314" s="29">
        <v>800</v>
      </c>
      <c r="I2314" s="29">
        <v>810</v>
      </c>
      <c r="J2314" s="28">
        <v>14</v>
      </c>
      <c r="K2314" s="6">
        <v>7</v>
      </c>
      <c r="L2314" s="6" t="str">
        <f>VLOOKUP($G2314,Data!$A:$F,6,0)</f>
        <v>successful</v>
      </c>
      <c r="M2314" s="6"/>
      <c r="N2314" s="6"/>
      <c r="O2314" s="6"/>
    </row>
    <row r="2315" spans="1:15" x14ac:dyDescent="0.45">
      <c r="A2315" s="6" t="s">
        <v>8329</v>
      </c>
      <c r="B2315" s="6" t="s">
        <v>8224</v>
      </c>
      <c r="C2315" s="6" t="str">
        <f>VLOOKUP($B2315,'Supplimental Sources'!$I$7:$K$27,2,0)</f>
        <v>United States</v>
      </c>
      <c r="D2315" s="6" t="str">
        <f>VLOOKUP($B2315,'Supplimental Sources'!$I$7:$K$27,3,0)</f>
        <v>United States</v>
      </c>
      <c r="E2315" s="6" t="s">
        <v>8384</v>
      </c>
      <c r="F2315" s="6" t="s">
        <v>8369</v>
      </c>
      <c r="G2315" s="6">
        <v>2301</v>
      </c>
      <c r="H2315" s="29">
        <v>5000</v>
      </c>
      <c r="I2315" s="29">
        <v>6680.22</v>
      </c>
      <c r="J2315" s="28">
        <v>30</v>
      </c>
      <c r="K2315" s="6">
        <v>211</v>
      </c>
      <c r="L2315" s="6" t="str">
        <f>VLOOKUP($G2315,Data!$A:$F,6,0)</f>
        <v>successful</v>
      </c>
      <c r="M2315" s="6"/>
      <c r="N2315" s="6"/>
      <c r="O2315" s="6"/>
    </row>
    <row r="2316" spans="1:15" x14ac:dyDescent="0.45">
      <c r="A2316" s="6" t="s">
        <v>8329</v>
      </c>
      <c r="B2316" s="6" t="s">
        <v>8224</v>
      </c>
      <c r="C2316" s="6" t="str">
        <f>VLOOKUP($B2316,'Supplimental Sources'!$I$7:$K$27,2,0)</f>
        <v>United States</v>
      </c>
      <c r="D2316" s="6" t="str">
        <f>VLOOKUP($B2316,'Supplimental Sources'!$I$7:$K$27,3,0)</f>
        <v>United States</v>
      </c>
      <c r="E2316" s="6" t="s">
        <v>8384</v>
      </c>
      <c r="F2316" s="6" t="s">
        <v>8374</v>
      </c>
      <c r="G2316" s="6">
        <v>2302</v>
      </c>
      <c r="H2316" s="29">
        <v>2300</v>
      </c>
      <c r="I2316" s="29">
        <v>3925</v>
      </c>
      <c r="J2316" s="28">
        <v>33.423217592593573</v>
      </c>
      <c r="K2316" s="6">
        <v>85</v>
      </c>
      <c r="L2316" s="6" t="str">
        <f>VLOOKUP($G2316,Data!$A:$F,6,0)</f>
        <v>successful</v>
      </c>
      <c r="M2316" s="6"/>
      <c r="N2316" s="6"/>
      <c r="O2316" s="6"/>
    </row>
    <row r="2317" spans="1:15" x14ac:dyDescent="0.45">
      <c r="A2317" s="6" t="s">
        <v>8329</v>
      </c>
      <c r="B2317" s="6" t="s">
        <v>8224</v>
      </c>
      <c r="C2317" s="6" t="str">
        <f>VLOOKUP($B2317,'Supplimental Sources'!$I$7:$K$27,2,0)</f>
        <v>United States</v>
      </c>
      <c r="D2317" s="6" t="str">
        <f>VLOOKUP($B2317,'Supplimental Sources'!$I$7:$K$27,3,0)</f>
        <v>United States</v>
      </c>
      <c r="E2317" s="6" t="s">
        <v>8382</v>
      </c>
      <c r="F2317" s="6" t="s">
        <v>8374</v>
      </c>
      <c r="G2317" s="6">
        <v>2303</v>
      </c>
      <c r="H2317" s="29">
        <v>6450</v>
      </c>
      <c r="I2317" s="29">
        <v>7053.61</v>
      </c>
      <c r="J2317" s="28">
        <v>40.041666666664241</v>
      </c>
      <c r="K2317" s="6">
        <v>103</v>
      </c>
      <c r="L2317" s="6" t="str">
        <f>VLOOKUP($G2317,Data!$A:$F,6,0)</f>
        <v>successful</v>
      </c>
      <c r="M2317" s="6"/>
      <c r="N2317" s="6"/>
      <c r="O2317" s="6"/>
    </row>
    <row r="2318" spans="1:15" x14ac:dyDescent="0.45">
      <c r="A2318" s="6" t="s">
        <v>8329</v>
      </c>
      <c r="B2318" s="6" t="s">
        <v>8224</v>
      </c>
      <c r="C2318" s="6" t="str">
        <f>VLOOKUP($B2318,'Supplimental Sources'!$I$7:$K$27,2,0)</f>
        <v>United States</v>
      </c>
      <c r="D2318" s="6" t="str">
        <f>VLOOKUP($B2318,'Supplimental Sources'!$I$7:$K$27,3,0)</f>
        <v>United States</v>
      </c>
      <c r="E2318" s="6" t="s">
        <v>8375</v>
      </c>
      <c r="F2318" s="6" t="s">
        <v>8374</v>
      </c>
      <c r="G2318" s="6">
        <v>2304</v>
      </c>
      <c r="H2318" s="29">
        <v>6000</v>
      </c>
      <c r="I2318" s="29">
        <v>6042.02</v>
      </c>
      <c r="J2318" s="28">
        <v>41.391770833331975</v>
      </c>
      <c r="K2318" s="6">
        <v>113</v>
      </c>
      <c r="L2318" s="6" t="str">
        <f>VLOOKUP($G2318,Data!$A:$F,6,0)</f>
        <v>successful</v>
      </c>
      <c r="M2318" s="6"/>
      <c r="N2318" s="6"/>
      <c r="O2318" s="6"/>
    </row>
    <row r="2319" spans="1:15" x14ac:dyDescent="0.45">
      <c r="A2319" s="6" t="s">
        <v>8329</v>
      </c>
      <c r="B2319" s="6" t="s">
        <v>8224</v>
      </c>
      <c r="C2319" s="6" t="str">
        <f>VLOOKUP($B2319,'Supplimental Sources'!$I$7:$K$27,2,0)</f>
        <v>United States</v>
      </c>
      <c r="D2319" s="6" t="str">
        <f>VLOOKUP($B2319,'Supplimental Sources'!$I$7:$K$27,3,0)</f>
        <v>United States</v>
      </c>
      <c r="E2319" s="6" t="s">
        <v>8385</v>
      </c>
      <c r="F2319" s="6" t="s">
        <v>8370</v>
      </c>
      <c r="G2319" s="6">
        <v>2305</v>
      </c>
      <c r="H2319" s="29">
        <v>18000</v>
      </c>
      <c r="I2319" s="29">
        <v>18221</v>
      </c>
      <c r="J2319" s="28">
        <v>25.054722222223063</v>
      </c>
      <c r="K2319" s="6">
        <v>167</v>
      </c>
      <c r="L2319" s="6" t="str">
        <f>VLOOKUP($G2319,Data!$A:$F,6,0)</f>
        <v>successful</v>
      </c>
      <c r="M2319" s="6"/>
      <c r="N2319" s="6"/>
      <c r="O2319" s="6"/>
    </row>
    <row r="2320" spans="1:15" x14ac:dyDescent="0.45">
      <c r="A2320" s="6" t="s">
        <v>8329</v>
      </c>
      <c r="B2320" s="6" t="s">
        <v>8224</v>
      </c>
      <c r="C2320" s="6" t="str">
        <f>VLOOKUP($B2320,'Supplimental Sources'!$I$7:$K$27,2,0)</f>
        <v>United States</v>
      </c>
      <c r="D2320" s="6" t="str">
        <f>VLOOKUP($B2320,'Supplimental Sources'!$I$7:$K$27,3,0)</f>
        <v>United States</v>
      </c>
      <c r="E2320" s="6" t="s">
        <v>8383</v>
      </c>
      <c r="F2320" s="6" t="s">
        <v>8377</v>
      </c>
      <c r="G2320" s="6">
        <v>2306</v>
      </c>
      <c r="H2320" s="29">
        <v>3500</v>
      </c>
      <c r="I2320" s="29">
        <v>3736.55</v>
      </c>
      <c r="J2320" s="28">
        <v>30</v>
      </c>
      <c r="K2320" s="6">
        <v>73</v>
      </c>
      <c r="L2320" s="6" t="str">
        <f>VLOOKUP($G2320,Data!$A:$F,6,0)</f>
        <v>successful</v>
      </c>
      <c r="M2320" s="6"/>
      <c r="N2320" s="6"/>
      <c r="O2320" s="6"/>
    </row>
    <row r="2321" spans="1:15" x14ac:dyDescent="0.45">
      <c r="A2321" s="6" t="s">
        <v>8329</v>
      </c>
      <c r="B2321" s="6" t="s">
        <v>8224</v>
      </c>
      <c r="C2321" s="6" t="str">
        <f>VLOOKUP($B2321,'Supplimental Sources'!$I$7:$K$27,2,0)</f>
        <v>United States</v>
      </c>
      <c r="D2321" s="6" t="str">
        <f>VLOOKUP($B2321,'Supplimental Sources'!$I$7:$K$27,3,0)</f>
        <v>United States</v>
      </c>
      <c r="E2321" s="6" t="s">
        <v>8383</v>
      </c>
      <c r="F2321" s="6" t="s">
        <v>8379</v>
      </c>
      <c r="G2321" s="6">
        <v>2307</v>
      </c>
      <c r="H2321" s="29">
        <v>1964.47</v>
      </c>
      <c r="I2321" s="29">
        <v>2095.2600000000002</v>
      </c>
      <c r="J2321" s="28">
        <v>29.999942129623378</v>
      </c>
      <c r="K2321" s="6">
        <v>75</v>
      </c>
      <c r="L2321" s="6" t="str">
        <f>VLOOKUP($G2321,Data!$A:$F,6,0)</f>
        <v>successful</v>
      </c>
      <c r="M2321" s="6"/>
      <c r="N2321" s="6"/>
      <c r="O2321" s="6"/>
    </row>
    <row r="2322" spans="1:15" x14ac:dyDescent="0.45">
      <c r="A2322" s="6" t="s">
        <v>8329</v>
      </c>
      <c r="B2322" s="6" t="s">
        <v>8224</v>
      </c>
      <c r="C2322" s="6" t="str">
        <f>VLOOKUP($B2322,'Supplimental Sources'!$I$7:$K$27,2,0)</f>
        <v>United States</v>
      </c>
      <c r="D2322" s="6" t="str">
        <f>VLOOKUP($B2322,'Supplimental Sources'!$I$7:$K$27,3,0)</f>
        <v>United States</v>
      </c>
      <c r="E2322" s="6" t="s">
        <v>8385</v>
      </c>
      <c r="F2322" s="6" t="s">
        <v>8370</v>
      </c>
      <c r="G2322" s="6">
        <v>2308</v>
      </c>
      <c r="H2322" s="29">
        <v>50000</v>
      </c>
      <c r="I2322" s="29">
        <v>50653.11</v>
      </c>
      <c r="J2322" s="28">
        <v>28.078749999993306</v>
      </c>
      <c r="K2322" s="6">
        <v>614</v>
      </c>
      <c r="L2322" s="6" t="str">
        <f>VLOOKUP($G2322,Data!$A:$F,6,0)</f>
        <v>successful</v>
      </c>
      <c r="M2322" s="6"/>
      <c r="N2322" s="6"/>
      <c r="O2322" s="6"/>
    </row>
    <row r="2323" spans="1:15" x14ac:dyDescent="0.45">
      <c r="A2323" s="6" t="s">
        <v>8329</v>
      </c>
      <c r="B2323" s="6" t="s">
        <v>8224</v>
      </c>
      <c r="C2323" s="6" t="str">
        <f>VLOOKUP($B2323,'Supplimental Sources'!$I$7:$K$27,2,0)</f>
        <v>United States</v>
      </c>
      <c r="D2323" s="6" t="str">
        <f>VLOOKUP($B2323,'Supplimental Sources'!$I$7:$K$27,3,0)</f>
        <v>United States</v>
      </c>
      <c r="E2323" s="6" t="s">
        <v>8384</v>
      </c>
      <c r="F2323" s="6" t="s">
        <v>8377</v>
      </c>
      <c r="G2323" s="6">
        <v>2309</v>
      </c>
      <c r="H2323" s="29">
        <v>6000</v>
      </c>
      <c r="I2323" s="29">
        <v>6400.47</v>
      </c>
      <c r="J2323" s="28">
        <v>35</v>
      </c>
      <c r="K2323" s="6">
        <v>107</v>
      </c>
      <c r="L2323" s="6" t="str">
        <f>VLOOKUP($G2323,Data!$A:$F,6,0)</f>
        <v>successful</v>
      </c>
      <c r="M2323" s="6"/>
      <c r="N2323" s="6"/>
      <c r="O2323" s="6"/>
    </row>
    <row r="2324" spans="1:15" x14ac:dyDescent="0.45">
      <c r="A2324" s="6" t="s">
        <v>8329</v>
      </c>
      <c r="B2324" s="6" t="s">
        <v>8224</v>
      </c>
      <c r="C2324" s="6" t="str">
        <f>VLOOKUP($B2324,'Supplimental Sources'!$I$7:$K$27,2,0)</f>
        <v>United States</v>
      </c>
      <c r="D2324" s="6" t="str">
        <f>VLOOKUP($B2324,'Supplimental Sources'!$I$7:$K$27,3,0)</f>
        <v>United States</v>
      </c>
      <c r="E2324" s="6" t="s">
        <v>8384</v>
      </c>
      <c r="F2324" s="6" t="s">
        <v>8377</v>
      </c>
      <c r="G2324" s="6">
        <v>2310</v>
      </c>
      <c r="H2324" s="29">
        <v>18500</v>
      </c>
      <c r="I2324" s="29">
        <v>79335.360000000001</v>
      </c>
      <c r="J2324" s="28">
        <v>29.958333333335759</v>
      </c>
      <c r="K2324" s="6">
        <v>1224</v>
      </c>
      <c r="L2324" s="6" t="str">
        <f>VLOOKUP($G2324,Data!$A:$F,6,0)</f>
        <v>successful</v>
      </c>
      <c r="M2324" s="6"/>
      <c r="N2324" s="6"/>
      <c r="O2324" s="6"/>
    </row>
    <row r="2325" spans="1:15" x14ac:dyDescent="0.45">
      <c r="A2325" s="6" t="s">
        <v>8329</v>
      </c>
      <c r="B2325" s="6" t="s">
        <v>8224</v>
      </c>
      <c r="C2325" s="6" t="str">
        <f>VLOOKUP($B2325,'Supplimental Sources'!$I$7:$K$27,2,0)</f>
        <v>United States</v>
      </c>
      <c r="D2325" s="6" t="str">
        <f>VLOOKUP($B2325,'Supplimental Sources'!$I$7:$K$27,3,0)</f>
        <v>United States</v>
      </c>
      <c r="E2325" s="6" t="s">
        <v>8385</v>
      </c>
      <c r="F2325" s="6" t="s">
        <v>8379</v>
      </c>
      <c r="G2325" s="6">
        <v>2311</v>
      </c>
      <c r="H2325" s="29">
        <v>9000</v>
      </c>
      <c r="I2325" s="29">
        <v>9370</v>
      </c>
      <c r="J2325" s="28">
        <v>30</v>
      </c>
      <c r="K2325" s="6">
        <v>104</v>
      </c>
      <c r="L2325" s="6" t="str">
        <f>VLOOKUP($G2325,Data!$A:$F,6,0)</f>
        <v>successful</v>
      </c>
      <c r="M2325" s="6"/>
      <c r="N2325" s="6"/>
      <c r="O2325" s="6"/>
    </row>
    <row r="2326" spans="1:15" x14ac:dyDescent="0.45">
      <c r="A2326" s="6" t="s">
        <v>8329</v>
      </c>
      <c r="B2326" s="6" t="s">
        <v>8224</v>
      </c>
      <c r="C2326" s="6" t="str">
        <f>VLOOKUP($B2326,'Supplimental Sources'!$I$7:$K$27,2,0)</f>
        <v>United States</v>
      </c>
      <c r="D2326" s="6" t="str">
        <f>VLOOKUP($B2326,'Supplimental Sources'!$I$7:$K$27,3,0)</f>
        <v>United States</v>
      </c>
      <c r="E2326" s="6" t="s">
        <v>8385</v>
      </c>
      <c r="F2326" s="6" t="s">
        <v>8378</v>
      </c>
      <c r="G2326" s="6">
        <v>2312</v>
      </c>
      <c r="H2326" s="29">
        <v>3000</v>
      </c>
      <c r="I2326" s="29">
        <v>3236</v>
      </c>
      <c r="J2326" s="28">
        <v>31.325486111112696</v>
      </c>
      <c r="K2326" s="6">
        <v>79</v>
      </c>
      <c r="L2326" s="6" t="str">
        <f>VLOOKUP($G2326,Data!$A:$F,6,0)</f>
        <v>successful</v>
      </c>
      <c r="M2326" s="6"/>
      <c r="N2326" s="6"/>
      <c r="O2326" s="6"/>
    </row>
    <row r="2327" spans="1:15" x14ac:dyDescent="0.45">
      <c r="A2327" s="6" t="s">
        <v>8329</v>
      </c>
      <c r="B2327" s="6" t="s">
        <v>8224</v>
      </c>
      <c r="C2327" s="6" t="str">
        <f>VLOOKUP($B2327,'Supplimental Sources'!$I$7:$K$27,2,0)</f>
        <v>United States</v>
      </c>
      <c r="D2327" s="6" t="str">
        <f>VLOOKUP($B2327,'Supplimental Sources'!$I$7:$K$27,3,0)</f>
        <v>United States</v>
      </c>
      <c r="E2327" s="6" t="s">
        <v>8383</v>
      </c>
      <c r="F2327" s="6" t="s">
        <v>8379</v>
      </c>
      <c r="G2327" s="6">
        <v>2313</v>
      </c>
      <c r="H2327" s="29">
        <v>5000</v>
      </c>
      <c r="I2327" s="29">
        <v>8792.02</v>
      </c>
      <c r="J2327" s="28">
        <v>30</v>
      </c>
      <c r="K2327" s="6">
        <v>157</v>
      </c>
      <c r="L2327" s="6" t="str">
        <f>VLOOKUP($G2327,Data!$A:$F,6,0)</f>
        <v>successful</v>
      </c>
      <c r="M2327" s="6"/>
      <c r="N2327" s="6"/>
      <c r="O2327" s="6"/>
    </row>
    <row r="2328" spans="1:15" x14ac:dyDescent="0.45">
      <c r="A2328" s="6" t="s">
        <v>8329</v>
      </c>
      <c r="B2328" s="6" t="s">
        <v>8224</v>
      </c>
      <c r="C2328" s="6" t="str">
        <f>VLOOKUP($B2328,'Supplimental Sources'!$I$7:$K$27,2,0)</f>
        <v>United States</v>
      </c>
      <c r="D2328" s="6" t="str">
        <f>VLOOKUP($B2328,'Supplimental Sources'!$I$7:$K$27,3,0)</f>
        <v>United States</v>
      </c>
      <c r="E2328" s="6" t="s">
        <v>8383</v>
      </c>
      <c r="F2328" s="6" t="s">
        <v>8369</v>
      </c>
      <c r="G2328" s="6">
        <v>2314</v>
      </c>
      <c r="H2328" s="29">
        <v>1200</v>
      </c>
      <c r="I2328" s="29">
        <v>1883.64</v>
      </c>
      <c r="J2328" s="28">
        <v>30</v>
      </c>
      <c r="K2328" s="6">
        <v>50</v>
      </c>
      <c r="L2328" s="6" t="str">
        <f>VLOOKUP($G2328,Data!$A:$F,6,0)</f>
        <v>successful</v>
      </c>
      <c r="M2328" s="6"/>
      <c r="N2328" s="6"/>
      <c r="O2328" s="6"/>
    </row>
    <row r="2329" spans="1:15" x14ac:dyDescent="0.45">
      <c r="A2329" s="6" t="s">
        <v>8329</v>
      </c>
      <c r="B2329" s="6" t="s">
        <v>8224</v>
      </c>
      <c r="C2329" s="6" t="str">
        <f>VLOOKUP($B2329,'Supplimental Sources'!$I$7:$K$27,2,0)</f>
        <v>United States</v>
      </c>
      <c r="D2329" s="6" t="str">
        <f>VLOOKUP($B2329,'Supplimental Sources'!$I$7:$K$27,3,0)</f>
        <v>United States</v>
      </c>
      <c r="E2329" s="6" t="s">
        <v>8383</v>
      </c>
      <c r="F2329" s="6" t="s">
        <v>8379</v>
      </c>
      <c r="G2329" s="6">
        <v>2315</v>
      </c>
      <c r="H2329" s="29">
        <v>2500</v>
      </c>
      <c r="I2329" s="29">
        <v>2565</v>
      </c>
      <c r="J2329" s="28">
        <v>30</v>
      </c>
      <c r="K2329" s="6">
        <v>64</v>
      </c>
      <c r="L2329" s="6" t="str">
        <f>VLOOKUP($G2329,Data!$A:$F,6,0)</f>
        <v>successful</v>
      </c>
      <c r="M2329" s="6"/>
      <c r="N2329" s="6"/>
      <c r="O2329" s="6"/>
    </row>
    <row r="2330" spans="1:15" x14ac:dyDescent="0.45">
      <c r="A2330" s="6" t="s">
        <v>8329</v>
      </c>
      <c r="B2330" s="6" t="s">
        <v>8224</v>
      </c>
      <c r="C2330" s="6" t="str">
        <f>VLOOKUP($B2330,'Supplimental Sources'!$I$7:$K$27,2,0)</f>
        <v>United States</v>
      </c>
      <c r="D2330" s="6" t="str">
        <f>VLOOKUP($B2330,'Supplimental Sources'!$I$7:$K$27,3,0)</f>
        <v>United States</v>
      </c>
      <c r="E2330" s="6" t="s">
        <v>8368</v>
      </c>
      <c r="F2330" s="6" t="s">
        <v>8372</v>
      </c>
      <c r="G2330" s="6">
        <v>2316</v>
      </c>
      <c r="H2330" s="29">
        <v>15000</v>
      </c>
      <c r="I2330" s="29">
        <v>15606.4</v>
      </c>
      <c r="J2330" s="28">
        <v>77.041550925918273</v>
      </c>
      <c r="K2330" s="6">
        <v>200</v>
      </c>
      <c r="L2330" s="6" t="str">
        <f>VLOOKUP($G2330,Data!$A:$F,6,0)</f>
        <v>successful</v>
      </c>
      <c r="M2330" s="6"/>
      <c r="N2330" s="6"/>
      <c r="O2330" s="6"/>
    </row>
    <row r="2331" spans="1:15" x14ac:dyDescent="0.45">
      <c r="A2331" s="6" t="s">
        <v>8329</v>
      </c>
      <c r="B2331" s="6" t="s">
        <v>8224</v>
      </c>
      <c r="C2331" s="6" t="str">
        <f>VLOOKUP($B2331,'Supplimental Sources'!$I$7:$K$27,2,0)</f>
        <v>United States</v>
      </c>
      <c r="D2331" s="6" t="str">
        <f>VLOOKUP($B2331,'Supplimental Sources'!$I$7:$K$27,3,0)</f>
        <v>United States</v>
      </c>
      <c r="E2331" s="6" t="s">
        <v>8375</v>
      </c>
      <c r="F2331" s="6" t="s">
        <v>8376</v>
      </c>
      <c r="G2331" s="6">
        <v>2317</v>
      </c>
      <c r="H2331" s="29">
        <v>400</v>
      </c>
      <c r="I2331" s="29">
        <v>416</v>
      </c>
      <c r="J2331" s="28">
        <v>31.666099537040282</v>
      </c>
      <c r="K2331" s="6">
        <v>22</v>
      </c>
      <c r="L2331" s="6" t="str">
        <f>VLOOKUP($G2331,Data!$A:$F,6,0)</f>
        <v>successful</v>
      </c>
      <c r="M2331" s="6"/>
      <c r="N2331" s="6"/>
      <c r="O2331" s="6"/>
    </row>
    <row r="2332" spans="1:15" x14ac:dyDescent="0.45">
      <c r="A2332" s="6" t="s">
        <v>8329</v>
      </c>
      <c r="B2332" s="6" t="s">
        <v>8224</v>
      </c>
      <c r="C2332" s="6" t="str">
        <f>VLOOKUP($B2332,'Supplimental Sources'!$I$7:$K$27,2,0)</f>
        <v>United States</v>
      </c>
      <c r="D2332" s="6" t="str">
        <f>VLOOKUP($B2332,'Supplimental Sources'!$I$7:$K$27,3,0)</f>
        <v>United States</v>
      </c>
      <c r="E2332" s="6" t="s">
        <v>8368</v>
      </c>
      <c r="F2332" s="6" t="s">
        <v>8371</v>
      </c>
      <c r="G2332" s="6">
        <v>2318</v>
      </c>
      <c r="H2332" s="29">
        <v>5000</v>
      </c>
      <c r="I2332" s="29">
        <v>6053</v>
      </c>
      <c r="J2332" s="28">
        <v>31.522291666668025</v>
      </c>
      <c r="K2332" s="6">
        <v>163</v>
      </c>
      <c r="L2332" s="6" t="str">
        <f>VLOOKUP($G2332,Data!$A:$F,6,0)</f>
        <v>successful</v>
      </c>
      <c r="M2332" s="6"/>
      <c r="N2332" s="6"/>
      <c r="O2332" s="6"/>
    </row>
    <row r="2333" spans="1:15" x14ac:dyDescent="0.45">
      <c r="A2333" s="6" t="s">
        <v>8329</v>
      </c>
      <c r="B2333" s="6" t="s">
        <v>8224</v>
      </c>
      <c r="C2333" s="6" t="str">
        <f>VLOOKUP($B2333,'Supplimental Sources'!$I$7:$K$27,2,0)</f>
        <v>United States</v>
      </c>
      <c r="D2333" s="6" t="str">
        <f>VLOOKUP($B2333,'Supplimental Sources'!$I$7:$K$27,3,0)</f>
        <v>United States</v>
      </c>
      <c r="E2333" s="6" t="s">
        <v>8384</v>
      </c>
      <c r="F2333" s="6" t="s">
        <v>8374</v>
      </c>
      <c r="G2333" s="6">
        <v>2319</v>
      </c>
      <c r="H2333" s="29">
        <v>3000</v>
      </c>
      <c r="I2333" s="29">
        <v>3231</v>
      </c>
      <c r="J2333" s="28">
        <v>30</v>
      </c>
      <c r="K2333" s="6">
        <v>77</v>
      </c>
      <c r="L2333" s="6" t="str">
        <f>VLOOKUP($G2333,Data!$A:$F,6,0)</f>
        <v>successful</v>
      </c>
      <c r="M2333" s="6"/>
      <c r="N2333" s="6"/>
      <c r="O2333" s="6"/>
    </row>
    <row r="2334" spans="1:15" x14ac:dyDescent="0.45">
      <c r="A2334" s="6" t="s">
        <v>8329</v>
      </c>
      <c r="B2334" s="6" t="s">
        <v>8224</v>
      </c>
      <c r="C2334" s="6" t="str">
        <f>VLOOKUP($B2334,'Supplimental Sources'!$I$7:$K$27,2,0)</f>
        <v>United States</v>
      </c>
      <c r="D2334" s="6" t="str">
        <f>VLOOKUP($B2334,'Supplimental Sources'!$I$7:$K$27,3,0)</f>
        <v>United States</v>
      </c>
      <c r="E2334" s="6" t="s">
        <v>8385</v>
      </c>
      <c r="F2334" s="6" t="s">
        <v>8377</v>
      </c>
      <c r="G2334" s="6">
        <v>2320</v>
      </c>
      <c r="H2334" s="29">
        <v>5000</v>
      </c>
      <c r="I2334" s="29">
        <v>5433</v>
      </c>
      <c r="J2334" s="28">
        <v>34.958333333335759</v>
      </c>
      <c r="K2334" s="6">
        <v>89</v>
      </c>
      <c r="L2334" s="6" t="str">
        <f>VLOOKUP($G2334,Data!$A:$F,6,0)</f>
        <v>successful</v>
      </c>
      <c r="M2334" s="6"/>
      <c r="N2334" s="6"/>
      <c r="O2334" s="6"/>
    </row>
    <row r="2335" spans="1:15" x14ac:dyDescent="0.45">
      <c r="A2335" s="6" t="s">
        <v>8352</v>
      </c>
      <c r="B2335" s="6" t="s">
        <v>8239</v>
      </c>
      <c r="C2335" s="6" t="str">
        <f>VLOOKUP($B2335,'Supplimental Sources'!$I$7:$K$27,2,0)</f>
        <v>Austria</v>
      </c>
      <c r="D2335" s="6" t="str">
        <f>VLOOKUP($B2335,'Supplimental Sources'!$I$7:$K$27,3,0)</f>
        <v>European Union</v>
      </c>
      <c r="E2335" s="6" t="s">
        <v>8388</v>
      </c>
      <c r="F2335" s="6" t="s">
        <v>8378</v>
      </c>
      <c r="G2335" s="6">
        <v>2321</v>
      </c>
      <c r="H2335" s="29">
        <v>10557</v>
      </c>
      <c r="I2335" s="29">
        <v>4130</v>
      </c>
      <c r="J2335" s="28">
        <v>29.958333333328483</v>
      </c>
      <c r="K2335" s="6">
        <v>64</v>
      </c>
      <c r="M2335" s="6"/>
      <c r="N2335" s="6"/>
      <c r="O2335" s="6" t="str">
        <f>VLOOKUP($G2335,Data!$A:$F,6,0)</f>
        <v>live</v>
      </c>
    </row>
    <row r="2336" spans="1:15" x14ac:dyDescent="0.45">
      <c r="A2336" s="6" t="s">
        <v>8352</v>
      </c>
      <c r="B2336" s="6" t="s">
        <v>8224</v>
      </c>
      <c r="C2336" s="6" t="str">
        <f>VLOOKUP($B2336,'Supplimental Sources'!$I$7:$K$27,2,0)</f>
        <v>United States</v>
      </c>
      <c r="D2336" s="6" t="str">
        <f>VLOOKUP($B2336,'Supplimental Sources'!$I$7:$K$27,3,0)</f>
        <v>United States</v>
      </c>
      <c r="E2336" s="6" t="s">
        <v>8388</v>
      </c>
      <c r="F2336" s="6" t="s">
        <v>8378</v>
      </c>
      <c r="G2336" s="6">
        <v>2322</v>
      </c>
      <c r="H2336" s="29">
        <v>2700</v>
      </c>
      <c r="I2336" s="29">
        <v>85</v>
      </c>
      <c r="J2336" s="28">
        <v>29.958333333335759</v>
      </c>
      <c r="K2336" s="6">
        <v>4</v>
      </c>
      <c r="M2336" s="6"/>
      <c r="N2336" s="6"/>
      <c r="O2336" s="6" t="str">
        <f>VLOOKUP($G2336,Data!$A:$F,6,0)</f>
        <v>live</v>
      </c>
    </row>
    <row r="2337" spans="1:15" x14ac:dyDescent="0.45">
      <c r="A2337" s="6" t="s">
        <v>8352</v>
      </c>
      <c r="B2337" s="6" t="s">
        <v>8224</v>
      </c>
      <c r="C2337" s="6" t="str">
        <f>VLOOKUP($B2337,'Supplimental Sources'!$I$7:$K$27,2,0)</f>
        <v>United States</v>
      </c>
      <c r="D2337" s="6" t="str">
        <f>VLOOKUP($B2337,'Supplimental Sources'!$I$7:$K$27,3,0)</f>
        <v>United States</v>
      </c>
      <c r="E2337" s="6" t="s">
        <v>8388</v>
      </c>
      <c r="F2337" s="6" t="s">
        <v>8378</v>
      </c>
      <c r="G2337" s="6">
        <v>2323</v>
      </c>
      <c r="H2337" s="29">
        <v>250</v>
      </c>
      <c r="I2337" s="29">
        <v>120</v>
      </c>
      <c r="J2337" s="28">
        <v>7</v>
      </c>
      <c r="K2337" s="6">
        <v>4</v>
      </c>
      <c r="M2337" s="6"/>
      <c r="N2337" s="6"/>
      <c r="O2337" s="6" t="str">
        <f>VLOOKUP($G2337,Data!$A:$F,6,0)</f>
        <v>live</v>
      </c>
    </row>
    <row r="2338" spans="1:15" x14ac:dyDescent="0.45">
      <c r="A2338" s="6" t="s">
        <v>8352</v>
      </c>
      <c r="B2338" s="6" t="s">
        <v>8225</v>
      </c>
      <c r="C2338" s="6" t="str">
        <f>VLOOKUP($B2338,'Supplimental Sources'!$I$7:$K$27,2,0)</f>
        <v>United Kingdom</v>
      </c>
      <c r="D2338" s="6" t="str">
        <f>VLOOKUP($B2338,'Supplimental Sources'!$I$7:$K$27,3,0)</f>
        <v>United Kingdom</v>
      </c>
      <c r="E2338" s="6" t="s">
        <v>8388</v>
      </c>
      <c r="F2338" s="6" t="s">
        <v>8377</v>
      </c>
      <c r="G2338" s="6">
        <v>2324</v>
      </c>
      <c r="H2338" s="29">
        <v>7500</v>
      </c>
      <c r="I2338" s="29">
        <v>1555</v>
      </c>
      <c r="J2338" s="28">
        <v>29.958333333328483</v>
      </c>
      <c r="K2338" s="6">
        <v>61</v>
      </c>
      <c r="M2338" s="6"/>
      <c r="N2338" s="6"/>
      <c r="O2338" s="6" t="str">
        <f>VLOOKUP($G2338,Data!$A:$F,6,0)</f>
        <v>live</v>
      </c>
    </row>
    <row r="2339" spans="1:15" x14ac:dyDescent="0.45">
      <c r="A2339" s="6" t="s">
        <v>8352</v>
      </c>
      <c r="B2339" s="6" t="s">
        <v>8224</v>
      </c>
      <c r="C2339" s="6" t="str">
        <f>VLOOKUP($B2339,'Supplimental Sources'!$I$7:$K$27,2,0)</f>
        <v>United States</v>
      </c>
      <c r="D2339" s="6" t="str">
        <f>VLOOKUP($B2339,'Supplimental Sources'!$I$7:$K$27,3,0)</f>
        <v>United States</v>
      </c>
      <c r="E2339" s="6" t="s">
        <v>8388</v>
      </c>
      <c r="F2339" s="6" t="s">
        <v>8377</v>
      </c>
      <c r="G2339" s="6">
        <v>2325</v>
      </c>
      <c r="H2339" s="29">
        <v>1000</v>
      </c>
      <c r="I2339" s="29">
        <v>80</v>
      </c>
      <c r="J2339" s="28">
        <v>29.958333333335759</v>
      </c>
      <c r="K2339" s="6">
        <v>7</v>
      </c>
      <c r="M2339" s="6"/>
      <c r="N2339" s="6"/>
      <c r="O2339" s="6" t="str">
        <f>VLOOKUP($G2339,Data!$A:$F,6,0)</f>
        <v>live</v>
      </c>
    </row>
    <row r="2340" spans="1:15" x14ac:dyDescent="0.45">
      <c r="A2340" s="6" t="s">
        <v>8352</v>
      </c>
      <c r="B2340" s="6" t="s">
        <v>8224</v>
      </c>
      <c r="C2340" s="6" t="str">
        <f>VLOOKUP($B2340,'Supplimental Sources'!$I$7:$K$27,2,0)</f>
        <v>United States</v>
      </c>
      <c r="D2340" s="6" t="str">
        <f>VLOOKUP($B2340,'Supplimental Sources'!$I$7:$K$27,3,0)</f>
        <v>United States</v>
      </c>
      <c r="E2340" s="6" t="s">
        <v>8388</v>
      </c>
      <c r="F2340" s="6" t="s">
        <v>8378</v>
      </c>
      <c r="G2340" s="6">
        <v>2326</v>
      </c>
      <c r="H2340" s="29">
        <v>15000</v>
      </c>
      <c r="I2340" s="29">
        <v>108</v>
      </c>
      <c r="J2340" s="28">
        <v>51.674212962956517</v>
      </c>
      <c r="K2340" s="6">
        <v>1</v>
      </c>
      <c r="M2340" s="6"/>
      <c r="N2340" s="6"/>
      <c r="O2340" s="6" t="str">
        <f>VLOOKUP($G2340,Data!$A:$F,6,0)</f>
        <v>live</v>
      </c>
    </row>
    <row r="2341" spans="1:15" x14ac:dyDescent="0.45">
      <c r="A2341" s="6" t="s">
        <v>8352</v>
      </c>
      <c r="B2341" s="6" t="s">
        <v>8224</v>
      </c>
      <c r="C2341" s="6" t="str">
        <f>VLOOKUP($B2341,'Supplimental Sources'!$I$7:$K$27,2,0)</f>
        <v>United States</v>
      </c>
      <c r="D2341" s="6" t="str">
        <f>VLOOKUP($B2341,'Supplimental Sources'!$I$7:$K$27,3,0)</f>
        <v>United States</v>
      </c>
      <c r="E2341" s="6" t="s">
        <v>8385</v>
      </c>
      <c r="F2341" s="6" t="s">
        <v>8370</v>
      </c>
      <c r="G2341" s="6">
        <v>2327</v>
      </c>
      <c r="H2341" s="29">
        <v>35000</v>
      </c>
      <c r="I2341" s="29">
        <v>184133.01</v>
      </c>
      <c r="J2341" s="28">
        <v>35</v>
      </c>
      <c r="K2341" s="6">
        <v>3355</v>
      </c>
      <c r="L2341" s="6" t="str">
        <f>VLOOKUP($G2341,Data!$A:$F,6,0)</f>
        <v>successful</v>
      </c>
      <c r="M2341" s="6"/>
      <c r="N2341" s="6"/>
      <c r="O2341" s="6"/>
    </row>
    <row r="2342" spans="1:15" x14ac:dyDescent="0.45">
      <c r="A2342" s="6" t="s">
        <v>8352</v>
      </c>
      <c r="B2342" s="6" t="s">
        <v>8224</v>
      </c>
      <c r="C2342" s="6" t="str">
        <f>VLOOKUP($B2342,'Supplimental Sources'!$I$7:$K$27,2,0)</f>
        <v>United States</v>
      </c>
      <c r="D2342" s="6" t="str">
        <f>VLOOKUP($B2342,'Supplimental Sources'!$I$7:$K$27,3,0)</f>
        <v>United States</v>
      </c>
      <c r="E2342" s="6" t="s">
        <v>8386</v>
      </c>
      <c r="F2342" s="6" t="s">
        <v>8369</v>
      </c>
      <c r="G2342" s="6">
        <v>2328</v>
      </c>
      <c r="H2342" s="29">
        <v>10000</v>
      </c>
      <c r="I2342" s="29">
        <v>25445</v>
      </c>
      <c r="J2342" s="28">
        <v>30</v>
      </c>
      <c r="K2342" s="6">
        <v>537</v>
      </c>
      <c r="L2342" s="6" t="str">
        <f>VLOOKUP($G2342,Data!$A:$F,6,0)</f>
        <v>successful</v>
      </c>
      <c r="M2342" s="6"/>
      <c r="N2342" s="6"/>
      <c r="O2342" s="6"/>
    </row>
    <row r="2343" spans="1:15" x14ac:dyDescent="0.45">
      <c r="A2343" s="6" t="s">
        <v>8352</v>
      </c>
      <c r="B2343" s="6" t="s">
        <v>8224</v>
      </c>
      <c r="C2343" s="6" t="str">
        <f>VLOOKUP($B2343,'Supplimental Sources'!$I$7:$K$27,2,0)</f>
        <v>United States</v>
      </c>
      <c r="D2343" s="6" t="str">
        <f>VLOOKUP($B2343,'Supplimental Sources'!$I$7:$K$27,3,0)</f>
        <v>United States</v>
      </c>
      <c r="E2343" s="6" t="s">
        <v>8385</v>
      </c>
      <c r="F2343" s="6" t="s">
        <v>8380</v>
      </c>
      <c r="G2343" s="6">
        <v>2329</v>
      </c>
      <c r="H2343" s="29">
        <v>25000</v>
      </c>
      <c r="I2343" s="29">
        <v>26480</v>
      </c>
      <c r="J2343" s="28">
        <v>30</v>
      </c>
      <c r="K2343" s="6">
        <v>125</v>
      </c>
      <c r="L2343" s="6" t="str">
        <f>VLOOKUP($G2343,Data!$A:$F,6,0)</f>
        <v>successful</v>
      </c>
      <c r="M2343" s="6"/>
      <c r="N2343" s="6"/>
      <c r="O2343" s="6"/>
    </row>
    <row r="2344" spans="1:15" x14ac:dyDescent="0.45">
      <c r="A2344" s="6" t="s">
        <v>8352</v>
      </c>
      <c r="B2344" s="6" t="s">
        <v>8224</v>
      </c>
      <c r="C2344" s="6" t="str">
        <f>VLOOKUP($B2344,'Supplimental Sources'!$I$7:$K$27,2,0)</f>
        <v>United States</v>
      </c>
      <c r="D2344" s="6" t="str">
        <f>VLOOKUP($B2344,'Supplimental Sources'!$I$7:$K$27,3,0)</f>
        <v>United States</v>
      </c>
      <c r="E2344" s="6" t="s">
        <v>8386</v>
      </c>
      <c r="F2344" s="6" t="s">
        <v>8374</v>
      </c>
      <c r="G2344" s="6">
        <v>2330</v>
      </c>
      <c r="H2344" s="29">
        <v>35000</v>
      </c>
      <c r="I2344" s="29">
        <v>35848</v>
      </c>
      <c r="J2344" s="28">
        <v>30.100196759260143</v>
      </c>
      <c r="K2344" s="6">
        <v>163</v>
      </c>
      <c r="L2344" s="6" t="str">
        <f>VLOOKUP($G2344,Data!$A:$F,6,0)</f>
        <v>successful</v>
      </c>
      <c r="M2344" s="6"/>
      <c r="N2344" s="6"/>
      <c r="O2344" s="6"/>
    </row>
    <row r="2345" spans="1:15" x14ac:dyDescent="0.45">
      <c r="A2345" s="6" t="s">
        <v>8352</v>
      </c>
      <c r="B2345" s="6" t="s">
        <v>8224</v>
      </c>
      <c r="C2345" s="6" t="str">
        <f>VLOOKUP($B2345,'Supplimental Sources'!$I$7:$K$27,2,0)</f>
        <v>United States</v>
      </c>
      <c r="D2345" s="6" t="str">
        <f>VLOOKUP($B2345,'Supplimental Sources'!$I$7:$K$27,3,0)</f>
        <v>United States</v>
      </c>
      <c r="E2345" s="6" t="s">
        <v>8385</v>
      </c>
      <c r="F2345" s="6" t="s">
        <v>8370</v>
      </c>
      <c r="G2345" s="6">
        <v>2331</v>
      </c>
      <c r="H2345" s="29">
        <v>8000</v>
      </c>
      <c r="I2345" s="29">
        <v>11545.1</v>
      </c>
      <c r="J2345" s="28">
        <v>30</v>
      </c>
      <c r="K2345" s="6">
        <v>283</v>
      </c>
      <c r="L2345" s="6" t="str">
        <f>VLOOKUP($G2345,Data!$A:$F,6,0)</f>
        <v>successful</v>
      </c>
      <c r="M2345" s="6"/>
      <c r="N2345" s="6"/>
      <c r="O2345" s="6"/>
    </row>
    <row r="2346" spans="1:15" x14ac:dyDescent="0.45">
      <c r="A2346" s="6" t="s">
        <v>8352</v>
      </c>
      <c r="B2346" s="6" t="s">
        <v>8224</v>
      </c>
      <c r="C2346" s="6" t="str">
        <f>VLOOKUP($B2346,'Supplimental Sources'!$I$7:$K$27,2,0)</f>
        <v>United States</v>
      </c>
      <c r="D2346" s="6" t="str">
        <f>VLOOKUP($B2346,'Supplimental Sources'!$I$7:$K$27,3,0)</f>
        <v>United States</v>
      </c>
      <c r="E2346" s="6" t="s">
        <v>8386</v>
      </c>
      <c r="F2346" s="6" t="s">
        <v>8376</v>
      </c>
      <c r="G2346" s="6">
        <v>2332</v>
      </c>
      <c r="H2346" s="29">
        <v>25000</v>
      </c>
      <c r="I2346" s="29">
        <v>26577</v>
      </c>
      <c r="J2346" s="28">
        <v>30</v>
      </c>
      <c r="K2346" s="6">
        <v>352</v>
      </c>
      <c r="L2346" s="6" t="str">
        <f>VLOOKUP($G2346,Data!$A:$F,6,0)</f>
        <v>successful</v>
      </c>
      <c r="M2346" s="6"/>
      <c r="N2346" s="6"/>
      <c r="O2346" s="6"/>
    </row>
    <row r="2347" spans="1:15" x14ac:dyDescent="0.45">
      <c r="A2347" s="6" t="s">
        <v>8352</v>
      </c>
      <c r="B2347" s="6" t="s">
        <v>8224</v>
      </c>
      <c r="C2347" s="6" t="str">
        <f>VLOOKUP($B2347,'Supplimental Sources'!$I$7:$K$27,2,0)</f>
        <v>United States</v>
      </c>
      <c r="D2347" s="6" t="str">
        <f>VLOOKUP($B2347,'Supplimental Sources'!$I$7:$K$27,3,0)</f>
        <v>United States</v>
      </c>
      <c r="E2347" s="6" t="s">
        <v>8385</v>
      </c>
      <c r="F2347" s="6" t="s">
        <v>8369</v>
      </c>
      <c r="G2347" s="6">
        <v>2333</v>
      </c>
      <c r="H2347" s="29">
        <v>600</v>
      </c>
      <c r="I2347" s="29">
        <v>1273</v>
      </c>
      <c r="J2347" s="28">
        <v>21.092708333329938</v>
      </c>
      <c r="K2347" s="6">
        <v>94</v>
      </c>
      <c r="L2347" s="6" t="str">
        <f>VLOOKUP($G2347,Data!$A:$F,6,0)</f>
        <v>successful</v>
      </c>
      <c r="M2347" s="6"/>
      <c r="N2347" s="6"/>
      <c r="O2347" s="6"/>
    </row>
    <row r="2348" spans="1:15" x14ac:dyDescent="0.45">
      <c r="A2348" s="6" t="s">
        <v>8352</v>
      </c>
      <c r="B2348" s="6" t="s">
        <v>8224</v>
      </c>
      <c r="C2348" s="6" t="str">
        <f>VLOOKUP($B2348,'Supplimental Sources'!$I$7:$K$27,2,0)</f>
        <v>United States</v>
      </c>
      <c r="D2348" s="6" t="str">
        <f>VLOOKUP($B2348,'Supplimental Sources'!$I$7:$K$27,3,0)</f>
        <v>United States</v>
      </c>
      <c r="E2348" s="6" t="s">
        <v>8385</v>
      </c>
      <c r="F2348" s="6" t="s">
        <v>8373</v>
      </c>
      <c r="G2348" s="6">
        <v>2334</v>
      </c>
      <c r="H2348" s="29">
        <v>4000</v>
      </c>
      <c r="I2348" s="29">
        <v>4078</v>
      </c>
      <c r="J2348" s="28">
        <v>30.061828703706851</v>
      </c>
      <c r="K2348" s="6">
        <v>67</v>
      </c>
      <c r="L2348" s="6" t="str">
        <f>VLOOKUP($G2348,Data!$A:$F,6,0)</f>
        <v>successful</v>
      </c>
      <c r="M2348" s="6"/>
      <c r="N2348" s="6"/>
      <c r="O2348" s="6"/>
    </row>
    <row r="2349" spans="1:15" x14ac:dyDescent="0.45">
      <c r="A2349" s="6" t="s">
        <v>8352</v>
      </c>
      <c r="B2349" s="6" t="s">
        <v>8224</v>
      </c>
      <c r="C2349" s="6" t="str">
        <f>VLOOKUP($B2349,'Supplimental Sources'!$I$7:$K$27,2,0)</f>
        <v>United States</v>
      </c>
      <c r="D2349" s="6" t="str">
        <f>VLOOKUP($B2349,'Supplimental Sources'!$I$7:$K$27,3,0)</f>
        <v>United States</v>
      </c>
      <c r="E2349" s="6" t="s">
        <v>8385</v>
      </c>
      <c r="F2349" s="6" t="s">
        <v>8369</v>
      </c>
      <c r="G2349" s="6">
        <v>2335</v>
      </c>
      <c r="H2349" s="29">
        <v>25000</v>
      </c>
      <c r="I2349" s="29">
        <v>25568</v>
      </c>
      <c r="J2349" s="28">
        <v>30</v>
      </c>
      <c r="K2349" s="6">
        <v>221</v>
      </c>
      <c r="L2349" s="6" t="str">
        <f>VLOOKUP($G2349,Data!$A:$F,6,0)</f>
        <v>successful</v>
      </c>
      <c r="M2349" s="6"/>
      <c r="N2349" s="6"/>
      <c r="O2349" s="6"/>
    </row>
    <row r="2350" spans="1:15" x14ac:dyDescent="0.45">
      <c r="A2350" s="6" t="s">
        <v>8352</v>
      </c>
      <c r="B2350" s="6" t="s">
        <v>8224</v>
      </c>
      <c r="C2350" s="6" t="str">
        <f>VLOOKUP($B2350,'Supplimental Sources'!$I$7:$K$27,2,0)</f>
        <v>United States</v>
      </c>
      <c r="D2350" s="6" t="str">
        <f>VLOOKUP($B2350,'Supplimental Sources'!$I$7:$K$27,3,0)</f>
        <v>United States</v>
      </c>
      <c r="E2350" s="6" t="s">
        <v>8385</v>
      </c>
      <c r="F2350" s="6" t="s">
        <v>8376</v>
      </c>
      <c r="G2350" s="6">
        <v>2336</v>
      </c>
      <c r="H2350" s="29">
        <v>20000</v>
      </c>
      <c r="I2350" s="29">
        <v>104146.51</v>
      </c>
      <c r="J2350" s="28">
        <v>40</v>
      </c>
      <c r="K2350" s="6">
        <v>2165</v>
      </c>
      <c r="L2350" s="6" t="str">
        <f>VLOOKUP($G2350,Data!$A:$F,6,0)</f>
        <v>successful</v>
      </c>
      <c r="M2350" s="6"/>
      <c r="N2350" s="6"/>
      <c r="O2350" s="6"/>
    </row>
    <row r="2351" spans="1:15" x14ac:dyDescent="0.45">
      <c r="A2351" s="6" t="s">
        <v>8352</v>
      </c>
      <c r="B2351" s="6" t="s">
        <v>8224</v>
      </c>
      <c r="C2351" s="6" t="str">
        <f>VLOOKUP($B2351,'Supplimental Sources'!$I$7:$K$27,2,0)</f>
        <v>United States</v>
      </c>
      <c r="D2351" s="6" t="str">
        <f>VLOOKUP($B2351,'Supplimental Sources'!$I$7:$K$27,3,0)</f>
        <v>United States</v>
      </c>
      <c r="E2351" s="6" t="s">
        <v>8385</v>
      </c>
      <c r="F2351" s="6" t="s">
        <v>8369</v>
      </c>
      <c r="G2351" s="6">
        <v>2337</v>
      </c>
      <c r="H2351" s="29">
        <v>12000</v>
      </c>
      <c r="I2351" s="29">
        <v>13279</v>
      </c>
      <c r="J2351" s="28">
        <v>30</v>
      </c>
      <c r="K2351" s="6">
        <v>179</v>
      </c>
      <c r="L2351" s="6" t="str">
        <f>VLOOKUP($G2351,Data!$A:$F,6,0)</f>
        <v>successful</v>
      </c>
      <c r="M2351" s="6"/>
      <c r="N2351" s="6"/>
      <c r="O2351" s="6"/>
    </row>
    <row r="2352" spans="1:15" x14ac:dyDescent="0.45">
      <c r="A2352" s="6" t="s">
        <v>8352</v>
      </c>
      <c r="B2352" s="6" t="s">
        <v>8224</v>
      </c>
      <c r="C2352" s="6" t="str">
        <f>VLOOKUP($B2352,'Supplimental Sources'!$I$7:$K$27,2,0)</f>
        <v>United States</v>
      </c>
      <c r="D2352" s="6" t="str">
        <f>VLOOKUP($B2352,'Supplimental Sources'!$I$7:$K$27,3,0)</f>
        <v>United States</v>
      </c>
      <c r="E2352" s="6" t="s">
        <v>8385</v>
      </c>
      <c r="F2352" s="6" t="s">
        <v>8369</v>
      </c>
      <c r="G2352" s="6">
        <v>2338</v>
      </c>
      <c r="H2352" s="29">
        <v>15000</v>
      </c>
      <c r="I2352" s="29">
        <v>15171.5</v>
      </c>
      <c r="J2352" s="28">
        <v>30</v>
      </c>
      <c r="K2352" s="6">
        <v>123</v>
      </c>
      <c r="L2352" s="6" t="str">
        <f>VLOOKUP($G2352,Data!$A:$F,6,0)</f>
        <v>successful</v>
      </c>
      <c r="M2352" s="6"/>
      <c r="N2352" s="6"/>
      <c r="O2352" s="6"/>
    </row>
    <row r="2353" spans="1:15" x14ac:dyDescent="0.45">
      <c r="A2353" s="6" t="s">
        <v>8352</v>
      </c>
      <c r="B2353" s="6" t="s">
        <v>8224</v>
      </c>
      <c r="C2353" s="6" t="str">
        <f>VLOOKUP($B2353,'Supplimental Sources'!$I$7:$K$27,2,0)</f>
        <v>United States</v>
      </c>
      <c r="D2353" s="6" t="str">
        <f>VLOOKUP($B2353,'Supplimental Sources'!$I$7:$K$27,3,0)</f>
        <v>United States</v>
      </c>
      <c r="E2353" s="6" t="s">
        <v>8387</v>
      </c>
      <c r="F2353" s="6" t="s">
        <v>8374</v>
      </c>
      <c r="G2353" s="6">
        <v>2339</v>
      </c>
      <c r="H2353" s="29">
        <v>25000</v>
      </c>
      <c r="I2353" s="29">
        <v>73552</v>
      </c>
      <c r="J2353" s="28">
        <v>30.532766203708888</v>
      </c>
      <c r="K2353" s="6">
        <v>1104</v>
      </c>
      <c r="L2353" s="6" t="str">
        <f>VLOOKUP($G2353,Data!$A:$F,6,0)</f>
        <v>successful</v>
      </c>
      <c r="M2353" s="6"/>
      <c r="N2353" s="6"/>
      <c r="O2353" s="6"/>
    </row>
    <row r="2354" spans="1:15" x14ac:dyDescent="0.45">
      <c r="A2354" s="6" t="s">
        <v>8352</v>
      </c>
      <c r="B2354" s="6" t="s">
        <v>8224</v>
      </c>
      <c r="C2354" s="6" t="str">
        <f>VLOOKUP($B2354,'Supplimental Sources'!$I$7:$K$27,2,0)</f>
        <v>United States</v>
      </c>
      <c r="D2354" s="6" t="str">
        <f>VLOOKUP($B2354,'Supplimental Sources'!$I$7:$K$27,3,0)</f>
        <v>United States</v>
      </c>
      <c r="E2354" s="6" t="s">
        <v>8387</v>
      </c>
      <c r="F2354" s="6" t="s">
        <v>8372</v>
      </c>
      <c r="G2354" s="6">
        <v>2340</v>
      </c>
      <c r="H2354" s="29">
        <v>40000</v>
      </c>
      <c r="I2354" s="29">
        <v>42311</v>
      </c>
      <c r="J2354" s="28">
        <v>30</v>
      </c>
      <c r="K2354" s="6">
        <v>403</v>
      </c>
      <c r="L2354" s="6" t="str">
        <f>VLOOKUP($G2354,Data!$A:$F,6,0)</f>
        <v>successful</v>
      </c>
      <c r="M2354" s="6"/>
      <c r="N2354" s="6"/>
      <c r="O2354" s="6"/>
    </row>
    <row r="2355" spans="1:15" x14ac:dyDescent="0.45">
      <c r="A2355" s="6" t="s">
        <v>8320</v>
      </c>
      <c r="B2355" s="6" t="s">
        <v>8224</v>
      </c>
      <c r="C2355" s="6" t="str">
        <f>VLOOKUP($B2355,'Supplimental Sources'!$I$7:$K$27,2,0)</f>
        <v>United States</v>
      </c>
      <c r="D2355" s="6" t="str">
        <f>VLOOKUP($B2355,'Supplimental Sources'!$I$7:$K$27,3,0)</f>
        <v>United States</v>
      </c>
      <c r="E2355" s="6" t="s">
        <v>8386</v>
      </c>
      <c r="F2355" s="6" t="s">
        <v>8380</v>
      </c>
      <c r="G2355" s="6">
        <v>2341</v>
      </c>
      <c r="H2355" s="29">
        <v>5000</v>
      </c>
      <c r="I2355" s="29">
        <v>0</v>
      </c>
      <c r="J2355" s="28">
        <v>30</v>
      </c>
      <c r="K2355" s="6">
        <v>0</v>
      </c>
      <c r="M2355" s="6"/>
      <c r="N2355" s="6" t="str">
        <f>VLOOKUP($G2355,Data!$A:$F,6,0)</f>
        <v>canceled</v>
      </c>
      <c r="O2355" s="6"/>
    </row>
    <row r="2356" spans="1:15" x14ac:dyDescent="0.45">
      <c r="A2356" s="6" t="s">
        <v>8320</v>
      </c>
      <c r="B2356" s="6" t="s">
        <v>8224</v>
      </c>
      <c r="C2356" s="6" t="str">
        <f>VLOOKUP($B2356,'Supplimental Sources'!$I$7:$K$27,2,0)</f>
        <v>United States</v>
      </c>
      <c r="D2356" s="6" t="str">
        <f>VLOOKUP($B2356,'Supplimental Sources'!$I$7:$K$27,3,0)</f>
        <v>United States</v>
      </c>
      <c r="E2356" s="6" t="s">
        <v>8385</v>
      </c>
      <c r="F2356" s="6" t="s">
        <v>8372</v>
      </c>
      <c r="G2356" s="6">
        <v>2342</v>
      </c>
      <c r="H2356" s="29">
        <v>5500</v>
      </c>
      <c r="I2356" s="29">
        <v>0</v>
      </c>
      <c r="J2356" s="28">
        <v>20.506134259259852</v>
      </c>
      <c r="K2356" s="6">
        <v>0</v>
      </c>
      <c r="M2356" s="6"/>
      <c r="N2356" s="6" t="str">
        <f>VLOOKUP($G2356,Data!$A:$F,6,0)</f>
        <v>canceled</v>
      </c>
      <c r="O2356" s="6"/>
    </row>
    <row r="2357" spans="1:15" x14ac:dyDescent="0.45">
      <c r="A2357" s="6" t="s">
        <v>8320</v>
      </c>
      <c r="B2357" s="6" t="s">
        <v>8224</v>
      </c>
      <c r="C2357" s="6" t="str">
        <f>VLOOKUP($B2357,'Supplimental Sources'!$I$7:$K$27,2,0)</f>
        <v>United States</v>
      </c>
      <c r="D2357" s="6" t="str">
        <f>VLOOKUP($B2357,'Supplimental Sources'!$I$7:$K$27,3,0)</f>
        <v>United States</v>
      </c>
      <c r="E2357" s="6" t="s">
        <v>8386</v>
      </c>
      <c r="F2357" s="6" t="s">
        <v>8374</v>
      </c>
      <c r="G2357" s="6">
        <v>2343</v>
      </c>
      <c r="H2357" s="29">
        <v>10000</v>
      </c>
      <c r="I2357" s="29">
        <v>300</v>
      </c>
      <c r="J2357" s="28">
        <v>49.999016203699284</v>
      </c>
      <c r="K2357" s="6">
        <v>1</v>
      </c>
      <c r="M2357" s="6"/>
      <c r="N2357" s="6" t="str">
        <f>VLOOKUP($G2357,Data!$A:$F,6,0)</f>
        <v>canceled</v>
      </c>
      <c r="O2357" s="6"/>
    </row>
    <row r="2358" spans="1:15" x14ac:dyDescent="0.45">
      <c r="A2358" s="6" t="s">
        <v>8320</v>
      </c>
      <c r="B2358" s="6" t="s">
        <v>8229</v>
      </c>
      <c r="C2358" s="6" t="str">
        <f>VLOOKUP($B2358,'Supplimental Sources'!$I$7:$K$27,2,0)</f>
        <v>Canada</v>
      </c>
      <c r="D2358" s="6" t="str">
        <f>VLOOKUP($B2358,'Supplimental Sources'!$I$7:$K$27,3,0)</f>
        <v>Canada</v>
      </c>
      <c r="E2358" s="6" t="s">
        <v>8387</v>
      </c>
      <c r="F2358" s="6" t="s">
        <v>8369</v>
      </c>
      <c r="G2358" s="6">
        <v>2344</v>
      </c>
      <c r="H2358" s="29">
        <v>1000</v>
      </c>
      <c r="I2358" s="29">
        <v>1</v>
      </c>
      <c r="J2358" s="28">
        <v>30</v>
      </c>
      <c r="K2358" s="6">
        <v>1</v>
      </c>
      <c r="M2358" s="6"/>
      <c r="N2358" s="6" t="str">
        <f>VLOOKUP($G2358,Data!$A:$F,6,0)</f>
        <v>canceled</v>
      </c>
      <c r="O2358" s="6"/>
    </row>
    <row r="2359" spans="1:15" x14ac:dyDescent="0.45">
      <c r="A2359" s="6" t="s">
        <v>8320</v>
      </c>
      <c r="B2359" s="6" t="s">
        <v>8224</v>
      </c>
      <c r="C2359" s="6" t="str">
        <f>VLOOKUP($B2359,'Supplimental Sources'!$I$7:$K$27,2,0)</f>
        <v>United States</v>
      </c>
      <c r="D2359" s="6" t="str">
        <f>VLOOKUP($B2359,'Supplimental Sources'!$I$7:$K$27,3,0)</f>
        <v>United States</v>
      </c>
      <c r="E2359" s="6" t="s">
        <v>8386</v>
      </c>
      <c r="F2359" s="6" t="s">
        <v>8377</v>
      </c>
      <c r="G2359" s="6">
        <v>2345</v>
      </c>
      <c r="H2359" s="29">
        <v>3000</v>
      </c>
      <c r="I2359" s="29">
        <v>0</v>
      </c>
      <c r="J2359" s="28">
        <v>34.983611111107166</v>
      </c>
      <c r="K2359" s="6">
        <v>0</v>
      </c>
      <c r="M2359" s="6"/>
      <c r="N2359" s="6" t="str">
        <f>VLOOKUP($G2359,Data!$A:$F,6,0)</f>
        <v>canceled</v>
      </c>
      <c r="O2359" s="6"/>
    </row>
    <row r="2360" spans="1:15" x14ac:dyDescent="0.45">
      <c r="A2360" s="6" t="s">
        <v>8320</v>
      </c>
      <c r="B2360" s="6" t="s">
        <v>8224</v>
      </c>
      <c r="C2360" s="6" t="str">
        <f>VLOOKUP($B2360,'Supplimental Sources'!$I$7:$K$27,2,0)</f>
        <v>United States</v>
      </c>
      <c r="D2360" s="6" t="str">
        <f>VLOOKUP($B2360,'Supplimental Sources'!$I$7:$K$27,3,0)</f>
        <v>United States</v>
      </c>
      <c r="E2360" s="6" t="s">
        <v>8387</v>
      </c>
      <c r="F2360" s="6" t="s">
        <v>8372</v>
      </c>
      <c r="G2360" s="6">
        <v>2346</v>
      </c>
      <c r="H2360" s="29">
        <v>60000</v>
      </c>
      <c r="I2360" s="29">
        <v>39</v>
      </c>
      <c r="J2360" s="28">
        <v>45</v>
      </c>
      <c r="K2360" s="6">
        <v>3</v>
      </c>
      <c r="M2360" s="6"/>
      <c r="N2360" s="6" t="str">
        <f>VLOOKUP($G2360,Data!$A:$F,6,0)</f>
        <v>canceled</v>
      </c>
      <c r="O2360" s="6"/>
    </row>
    <row r="2361" spans="1:15" x14ac:dyDescent="0.45">
      <c r="A2361" s="6" t="s">
        <v>8320</v>
      </c>
      <c r="B2361" s="6" t="s">
        <v>8224</v>
      </c>
      <c r="C2361" s="6" t="str">
        <f>VLOOKUP($B2361,'Supplimental Sources'!$I$7:$K$27,2,0)</f>
        <v>United States</v>
      </c>
      <c r="D2361" s="6" t="str">
        <f>VLOOKUP($B2361,'Supplimental Sources'!$I$7:$K$27,3,0)</f>
        <v>United States</v>
      </c>
      <c r="E2361" s="6" t="s">
        <v>8387</v>
      </c>
      <c r="F2361" s="6" t="s">
        <v>8370</v>
      </c>
      <c r="G2361" s="6">
        <v>2347</v>
      </c>
      <c r="H2361" s="29">
        <v>1000</v>
      </c>
      <c r="I2361" s="29">
        <v>15</v>
      </c>
      <c r="J2361" s="28">
        <v>30</v>
      </c>
      <c r="K2361" s="6">
        <v>1</v>
      </c>
      <c r="M2361" s="6"/>
      <c r="N2361" s="6" t="str">
        <f>VLOOKUP($G2361,Data!$A:$F,6,0)</f>
        <v>canceled</v>
      </c>
      <c r="O2361" s="6"/>
    </row>
    <row r="2362" spans="1:15" x14ac:dyDescent="0.45">
      <c r="A2362" s="6" t="s">
        <v>8320</v>
      </c>
      <c r="B2362" s="6" t="s">
        <v>8224</v>
      </c>
      <c r="C2362" s="6" t="str">
        <f>VLOOKUP($B2362,'Supplimental Sources'!$I$7:$K$27,2,0)</f>
        <v>United States</v>
      </c>
      <c r="D2362" s="6" t="str">
        <f>VLOOKUP($B2362,'Supplimental Sources'!$I$7:$K$27,3,0)</f>
        <v>United States</v>
      </c>
      <c r="E2362" s="6" t="s">
        <v>8386</v>
      </c>
      <c r="F2362" s="6" t="s">
        <v>8381</v>
      </c>
      <c r="G2362" s="6">
        <v>2348</v>
      </c>
      <c r="H2362" s="29">
        <v>70000</v>
      </c>
      <c r="I2362" s="29">
        <v>270</v>
      </c>
      <c r="J2362" s="28">
        <v>60</v>
      </c>
      <c r="K2362" s="6">
        <v>5</v>
      </c>
      <c r="M2362" s="6"/>
      <c r="N2362" s="6" t="str">
        <f>VLOOKUP($G2362,Data!$A:$F,6,0)</f>
        <v>canceled</v>
      </c>
      <c r="O2362" s="6"/>
    </row>
    <row r="2363" spans="1:15" x14ac:dyDescent="0.45">
      <c r="A2363" s="6" t="s">
        <v>8320</v>
      </c>
      <c r="B2363" s="6" t="s">
        <v>8235</v>
      </c>
      <c r="C2363" s="6" t="str">
        <f>VLOOKUP($B2363,'Supplimental Sources'!$I$7:$K$27,2,0)</f>
        <v>Sweden</v>
      </c>
      <c r="D2363" s="6" t="str">
        <f>VLOOKUP($B2363,'Supplimental Sources'!$I$7:$K$27,3,0)</f>
        <v>European Union</v>
      </c>
      <c r="E2363" s="6" t="s">
        <v>8386</v>
      </c>
      <c r="F2363" s="6" t="s">
        <v>8370</v>
      </c>
      <c r="G2363" s="6">
        <v>2349</v>
      </c>
      <c r="H2363" s="29">
        <v>474900</v>
      </c>
      <c r="I2363" s="29">
        <v>0</v>
      </c>
      <c r="J2363" s="28">
        <v>29</v>
      </c>
      <c r="K2363" s="6">
        <v>0</v>
      </c>
      <c r="M2363" s="6"/>
      <c r="N2363" s="6" t="str">
        <f>VLOOKUP($G2363,Data!$A:$F,6,0)</f>
        <v>canceled</v>
      </c>
      <c r="O2363" s="6"/>
    </row>
    <row r="2364" spans="1:15" x14ac:dyDescent="0.45">
      <c r="A2364" s="6" t="s">
        <v>8320</v>
      </c>
      <c r="B2364" s="6" t="s">
        <v>8241</v>
      </c>
      <c r="C2364" s="6" t="str">
        <f>VLOOKUP($B2364,'Supplimental Sources'!$I$7:$K$27,2,0)</f>
        <v>Ireland</v>
      </c>
      <c r="D2364" s="6" t="str">
        <f>VLOOKUP($B2364,'Supplimental Sources'!$I$7:$K$27,3,0)</f>
        <v>European Union</v>
      </c>
      <c r="E2364" s="6" t="s">
        <v>8387</v>
      </c>
      <c r="F2364" s="6" t="s">
        <v>8381</v>
      </c>
      <c r="G2364" s="6">
        <v>2350</v>
      </c>
      <c r="H2364" s="29">
        <v>50000</v>
      </c>
      <c r="I2364" s="29">
        <v>0</v>
      </c>
      <c r="J2364" s="28">
        <v>30</v>
      </c>
      <c r="K2364" s="6">
        <v>0</v>
      </c>
      <c r="M2364" s="6"/>
      <c r="N2364" s="6" t="str">
        <f>VLOOKUP($G2364,Data!$A:$F,6,0)</f>
        <v>canceled</v>
      </c>
      <c r="O2364" s="6"/>
    </row>
    <row r="2365" spans="1:15" x14ac:dyDescent="0.45">
      <c r="A2365" s="6" t="s">
        <v>8320</v>
      </c>
      <c r="B2365" s="6" t="s">
        <v>8228</v>
      </c>
      <c r="C2365" s="6" t="str">
        <f>VLOOKUP($B2365,'Supplimental Sources'!$I$7:$K$27,2,0)</f>
        <v>New Zealand</v>
      </c>
      <c r="D2365" s="6" t="str">
        <f>VLOOKUP($B2365,'Supplimental Sources'!$I$7:$K$27,3,0)</f>
        <v>New Zealand</v>
      </c>
      <c r="E2365" s="6" t="s">
        <v>8386</v>
      </c>
      <c r="F2365" s="6" t="s">
        <v>8378</v>
      </c>
      <c r="G2365" s="6">
        <v>2351</v>
      </c>
      <c r="H2365" s="29">
        <v>18900</v>
      </c>
      <c r="I2365" s="29">
        <v>108</v>
      </c>
      <c r="J2365" s="28">
        <v>30</v>
      </c>
      <c r="K2365" s="6">
        <v>7</v>
      </c>
      <c r="M2365" s="6"/>
      <c r="N2365" s="6" t="str">
        <f>VLOOKUP($G2365,Data!$A:$F,6,0)</f>
        <v>canceled</v>
      </c>
      <c r="O2365" s="6"/>
    </row>
    <row r="2366" spans="1:15" x14ac:dyDescent="0.45">
      <c r="A2366" s="6" t="s">
        <v>8320</v>
      </c>
      <c r="B2366" s="6" t="s">
        <v>8224</v>
      </c>
      <c r="C2366" s="6" t="str">
        <f>VLOOKUP($B2366,'Supplimental Sources'!$I$7:$K$27,2,0)</f>
        <v>United States</v>
      </c>
      <c r="D2366" s="6" t="str">
        <f>VLOOKUP($B2366,'Supplimental Sources'!$I$7:$K$27,3,0)</f>
        <v>United States</v>
      </c>
      <c r="E2366" s="6" t="s">
        <v>8386</v>
      </c>
      <c r="F2366" s="6" t="s">
        <v>8379</v>
      </c>
      <c r="G2366" s="6">
        <v>2352</v>
      </c>
      <c r="H2366" s="29">
        <v>2000</v>
      </c>
      <c r="I2366" s="29">
        <v>0</v>
      </c>
      <c r="J2366" s="28">
        <v>60</v>
      </c>
      <c r="K2366" s="6">
        <v>0</v>
      </c>
      <c r="M2366" s="6"/>
      <c r="N2366" s="6" t="str">
        <f>VLOOKUP($G2366,Data!$A:$F,6,0)</f>
        <v>canceled</v>
      </c>
      <c r="O2366" s="6"/>
    </row>
    <row r="2367" spans="1:15" x14ac:dyDescent="0.45">
      <c r="A2367" s="6" t="s">
        <v>8320</v>
      </c>
      <c r="B2367" s="6" t="s">
        <v>8224</v>
      </c>
      <c r="C2367" s="6" t="str">
        <f>VLOOKUP($B2367,'Supplimental Sources'!$I$7:$K$27,2,0)</f>
        <v>United States</v>
      </c>
      <c r="D2367" s="6" t="str">
        <f>VLOOKUP($B2367,'Supplimental Sources'!$I$7:$K$27,3,0)</f>
        <v>United States</v>
      </c>
      <c r="E2367" s="6" t="s">
        <v>8386</v>
      </c>
      <c r="F2367" s="6" t="s">
        <v>8379</v>
      </c>
      <c r="G2367" s="6">
        <v>2353</v>
      </c>
      <c r="H2367" s="29">
        <v>1000</v>
      </c>
      <c r="I2367" s="29">
        <v>0</v>
      </c>
      <c r="J2367" s="28">
        <v>12</v>
      </c>
      <c r="K2367" s="6">
        <v>0</v>
      </c>
      <c r="M2367" s="6"/>
      <c r="N2367" s="6" t="str">
        <f>VLOOKUP($G2367,Data!$A:$F,6,0)</f>
        <v>canceled</v>
      </c>
      <c r="O2367" s="6"/>
    </row>
    <row r="2368" spans="1:15" x14ac:dyDescent="0.45">
      <c r="A2368" s="6" t="s">
        <v>8320</v>
      </c>
      <c r="B2368" s="6" t="s">
        <v>8224</v>
      </c>
      <c r="C2368" s="6" t="str">
        <f>VLOOKUP($B2368,'Supplimental Sources'!$I$7:$K$27,2,0)</f>
        <v>United States</v>
      </c>
      <c r="D2368" s="6" t="str">
        <f>VLOOKUP($B2368,'Supplimental Sources'!$I$7:$K$27,3,0)</f>
        <v>United States</v>
      </c>
      <c r="E2368" s="6" t="s">
        <v>8385</v>
      </c>
      <c r="F2368" s="6" t="s">
        <v>8374</v>
      </c>
      <c r="G2368" s="6">
        <v>2354</v>
      </c>
      <c r="H2368" s="29">
        <v>35000</v>
      </c>
      <c r="I2368" s="29">
        <v>25</v>
      </c>
      <c r="J2368" s="28">
        <v>60</v>
      </c>
      <c r="K2368" s="6">
        <v>1</v>
      </c>
      <c r="M2368" s="6"/>
      <c r="N2368" s="6" t="str">
        <f>VLOOKUP($G2368,Data!$A:$F,6,0)</f>
        <v>canceled</v>
      </c>
      <c r="O2368" s="6"/>
    </row>
    <row r="2369" spans="1:15" x14ac:dyDescent="0.45">
      <c r="A2369" s="6" t="s">
        <v>8320</v>
      </c>
      <c r="B2369" s="6" t="s">
        <v>8226</v>
      </c>
      <c r="C2369" s="6" t="str">
        <f>VLOOKUP($B2369,'Supplimental Sources'!$I$7:$K$27,2,0)</f>
        <v>Australia</v>
      </c>
      <c r="D2369" s="6" t="str">
        <f>VLOOKUP($B2369,'Supplimental Sources'!$I$7:$K$27,3,0)</f>
        <v>Australia</v>
      </c>
      <c r="E2369" s="6" t="s">
        <v>8386</v>
      </c>
      <c r="F2369" s="6" t="s">
        <v>8379</v>
      </c>
      <c r="G2369" s="6">
        <v>2355</v>
      </c>
      <c r="H2369" s="29">
        <v>8000</v>
      </c>
      <c r="I2369" s="29">
        <v>55</v>
      </c>
      <c r="J2369" s="28">
        <v>30</v>
      </c>
      <c r="K2369" s="6">
        <v>2</v>
      </c>
      <c r="M2369" s="6"/>
      <c r="N2369" s="6" t="str">
        <f>VLOOKUP($G2369,Data!$A:$F,6,0)</f>
        <v>canceled</v>
      </c>
      <c r="O2369" s="6"/>
    </row>
    <row r="2370" spans="1:15" x14ac:dyDescent="0.45">
      <c r="A2370" s="6" t="s">
        <v>8320</v>
      </c>
      <c r="B2370" s="6" t="s">
        <v>8233</v>
      </c>
      <c r="C2370" s="6" t="str">
        <f>VLOOKUP($B2370,'Supplimental Sources'!$I$7:$K$27,2,0)</f>
        <v>Netherlands</v>
      </c>
      <c r="D2370" s="6" t="str">
        <f>VLOOKUP($B2370,'Supplimental Sources'!$I$7:$K$27,3,0)</f>
        <v>European Union</v>
      </c>
      <c r="E2370" s="6" t="s">
        <v>8386</v>
      </c>
      <c r="F2370" s="6" t="s">
        <v>8369</v>
      </c>
      <c r="G2370" s="6">
        <v>2356</v>
      </c>
      <c r="H2370" s="29">
        <v>10000</v>
      </c>
      <c r="I2370" s="29">
        <v>0</v>
      </c>
      <c r="J2370" s="28">
        <v>30</v>
      </c>
      <c r="K2370" s="6">
        <v>0</v>
      </c>
      <c r="M2370" s="6"/>
      <c r="N2370" s="6" t="str">
        <f>VLOOKUP($G2370,Data!$A:$F,6,0)</f>
        <v>canceled</v>
      </c>
      <c r="O2370" s="6"/>
    </row>
    <row r="2371" spans="1:15" x14ac:dyDescent="0.45">
      <c r="A2371" s="6" t="s">
        <v>8320</v>
      </c>
      <c r="B2371" s="6" t="s">
        <v>8225</v>
      </c>
      <c r="C2371" s="6" t="str">
        <f>VLOOKUP($B2371,'Supplimental Sources'!$I$7:$K$27,2,0)</f>
        <v>United Kingdom</v>
      </c>
      <c r="D2371" s="6" t="str">
        <f>VLOOKUP($B2371,'Supplimental Sources'!$I$7:$K$27,3,0)</f>
        <v>United Kingdom</v>
      </c>
      <c r="E2371" s="6" t="s">
        <v>8386</v>
      </c>
      <c r="F2371" s="6" t="s">
        <v>8372</v>
      </c>
      <c r="G2371" s="6">
        <v>2357</v>
      </c>
      <c r="H2371" s="29">
        <v>27000</v>
      </c>
      <c r="I2371" s="29">
        <v>0</v>
      </c>
      <c r="J2371" s="28">
        <v>30</v>
      </c>
      <c r="K2371" s="6">
        <v>0</v>
      </c>
      <c r="M2371" s="6"/>
      <c r="N2371" s="6" t="str">
        <f>VLOOKUP($G2371,Data!$A:$F,6,0)</f>
        <v>canceled</v>
      </c>
      <c r="O2371" s="6"/>
    </row>
    <row r="2372" spans="1:15" x14ac:dyDescent="0.45">
      <c r="A2372" s="6" t="s">
        <v>8320</v>
      </c>
      <c r="B2372" s="6" t="s">
        <v>8225</v>
      </c>
      <c r="C2372" s="6" t="str">
        <f>VLOOKUP($B2372,'Supplimental Sources'!$I$7:$K$27,2,0)</f>
        <v>United Kingdom</v>
      </c>
      <c r="D2372" s="6" t="str">
        <f>VLOOKUP($B2372,'Supplimental Sources'!$I$7:$K$27,3,0)</f>
        <v>United Kingdom</v>
      </c>
      <c r="E2372" s="6" t="s">
        <v>8385</v>
      </c>
      <c r="F2372" s="6" t="s">
        <v>8381</v>
      </c>
      <c r="G2372" s="6">
        <v>2358</v>
      </c>
      <c r="H2372" s="29">
        <v>1500</v>
      </c>
      <c r="I2372" s="29">
        <v>0</v>
      </c>
      <c r="J2372" s="28">
        <v>56.096111111110076</v>
      </c>
      <c r="K2372" s="6">
        <v>0</v>
      </c>
      <c r="M2372" s="6"/>
      <c r="N2372" s="6" t="str">
        <f>VLOOKUP($G2372,Data!$A:$F,6,0)</f>
        <v>canceled</v>
      </c>
      <c r="O2372" s="6"/>
    </row>
    <row r="2373" spans="1:15" x14ac:dyDescent="0.45">
      <c r="A2373" s="6" t="s">
        <v>8320</v>
      </c>
      <c r="B2373" s="6" t="s">
        <v>8224</v>
      </c>
      <c r="C2373" s="6" t="str">
        <f>VLOOKUP($B2373,'Supplimental Sources'!$I$7:$K$27,2,0)</f>
        <v>United States</v>
      </c>
      <c r="D2373" s="6" t="str">
        <f>VLOOKUP($B2373,'Supplimental Sources'!$I$7:$K$27,3,0)</f>
        <v>United States</v>
      </c>
      <c r="E2373" s="6" t="s">
        <v>8386</v>
      </c>
      <c r="F2373" s="6" t="s">
        <v>8380</v>
      </c>
      <c r="G2373" s="6">
        <v>2359</v>
      </c>
      <c r="H2373" s="29">
        <v>7500</v>
      </c>
      <c r="I2373" s="29">
        <v>1101</v>
      </c>
      <c r="J2373" s="28">
        <v>60</v>
      </c>
      <c r="K2373" s="6">
        <v>3</v>
      </c>
      <c r="M2373" s="6"/>
      <c r="N2373" s="6" t="str">
        <f>VLOOKUP($G2373,Data!$A:$F,6,0)</f>
        <v>canceled</v>
      </c>
      <c r="O2373" s="6"/>
    </row>
    <row r="2374" spans="1:15" x14ac:dyDescent="0.45">
      <c r="A2374" s="6" t="s">
        <v>8320</v>
      </c>
      <c r="B2374" s="6" t="s">
        <v>8229</v>
      </c>
      <c r="C2374" s="6" t="str">
        <f>VLOOKUP($B2374,'Supplimental Sources'!$I$7:$K$27,2,0)</f>
        <v>Canada</v>
      </c>
      <c r="D2374" s="6" t="str">
        <f>VLOOKUP($B2374,'Supplimental Sources'!$I$7:$K$27,3,0)</f>
        <v>Canada</v>
      </c>
      <c r="E2374" s="6" t="s">
        <v>8387</v>
      </c>
      <c r="F2374" s="6" t="s">
        <v>8376</v>
      </c>
      <c r="G2374" s="6">
        <v>2360</v>
      </c>
      <c r="H2374" s="29">
        <v>5000</v>
      </c>
      <c r="I2374" s="29">
        <v>2</v>
      </c>
      <c r="J2374" s="28">
        <v>30</v>
      </c>
      <c r="K2374" s="6">
        <v>1</v>
      </c>
      <c r="M2374" s="6"/>
      <c r="N2374" s="6" t="str">
        <f>VLOOKUP($G2374,Data!$A:$F,6,0)</f>
        <v>canceled</v>
      </c>
      <c r="O2374" s="6"/>
    </row>
    <row r="2375" spans="1:15" x14ac:dyDescent="0.45">
      <c r="A2375" s="6" t="s">
        <v>8320</v>
      </c>
      <c r="B2375" s="6" t="s">
        <v>8229</v>
      </c>
      <c r="C2375" s="6" t="str">
        <f>VLOOKUP($B2375,'Supplimental Sources'!$I$7:$K$27,2,0)</f>
        <v>Canada</v>
      </c>
      <c r="D2375" s="6" t="str">
        <f>VLOOKUP($B2375,'Supplimental Sources'!$I$7:$K$27,3,0)</f>
        <v>Canada</v>
      </c>
      <c r="E2375" s="6" t="s">
        <v>8387</v>
      </c>
      <c r="F2375" s="6" t="s">
        <v>8379</v>
      </c>
      <c r="G2375" s="6">
        <v>2361</v>
      </c>
      <c r="H2375" s="29">
        <v>200</v>
      </c>
      <c r="I2375" s="29">
        <v>0</v>
      </c>
      <c r="J2375" s="28">
        <v>24.057777777779847</v>
      </c>
      <c r="K2375" s="6">
        <v>0</v>
      </c>
      <c r="M2375" s="6"/>
      <c r="N2375" s="6" t="str">
        <f>VLOOKUP($G2375,Data!$A:$F,6,0)</f>
        <v>canceled</v>
      </c>
      <c r="O2375" s="6"/>
    </row>
    <row r="2376" spans="1:15" x14ac:dyDescent="0.45">
      <c r="A2376" s="6" t="s">
        <v>8320</v>
      </c>
      <c r="B2376" s="6" t="s">
        <v>8224</v>
      </c>
      <c r="C2376" s="6" t="str">
        <f>VLOOKUP($B2376,'Supplimental Sources'!$I$7:$K$27,2,0)</f>
        <v>United States</v>
      </c>
      <c r="D2376" s="6" t="str">
        <f>VLOOKUP($B2376,'Supplimental Sources'!$I$7:$K$27,3,0)</f>
        <v>United States</v>
      </c>
      <c r="E2376" s="6" t="s">
        <v>8385</v>
      </c>
      <c r="F2376" s="6" t="s">
        <v>8374</v>
      </c>
      <c r="G2376" s="6">
        <v>2362</v>
      </c>
      <c r="H2376" s="29">
        <v>420</v>
      </c>
      <c r="I2376" s="29">
        <v>120</v>
      </c>
      <c r="J2376" s="28">
        <v>30</v>
      </c>
      <c r="K2376" s="6">
        <v>2</v>
      </c>
      <c r="M2376" s="6"/>
      <c r="N2376" s="6" t="str">
        <f>VLOOKUP($G2376,Data!$A:$F,6,0)</f>
        <v>canceled</v>
      </c>
      <c r="O2376" s="6"/>
    </row>
    <row r="2377" spans="1:15" x14ac:dyDescent="0.45">
      <c r="A2377" s="6" t="s">
        <v>8320</v>
      </c>
      <c r="B2377" s="6" t="s">
        <v>8224</v>
      </c>
      <c r="C2377" s="6" t="str">
        <f>VLOOKUP($B2377,'Supplimental Sources'!$I$7:$K$27,2,0)</f>
        <v>United States</v>
      </c>
      <c r="D2377" s="6" t="str">
        <f>VLOOKUP($B2377,'Supplimental Sources'!$I$7:$K$27,3,0)</f>
        <v>United States</v>
      </c>
      <c r="E2377" s="6" t="s">
        <v>8386</v>
      </c>
      <c r="F2377" s="6" t="s">
        <v>8374</v>
      </c>
      <c r="G2377" s="6">
        <v>2363</v>
      </c>
      <c r="H2377" s="29">
        <v>175000</v>
      </c>
      <c r="I2377" s="29">
        <v>0</v>
      </c>
      <c r="J2377" s="28">
        <v>45</v>
      </c>
      <c r="K2377" s="6">
        <v>0</v>
      </c>
      <c r="M2377" s="6"/>
      <c r="N2377" s="6" t="str">
        <f>VLOOKUP($G2377,Data!$A:$F,6,0)</f>
        <v>canceled</v>
      </c>
      <c r="O2377" s="6"/>
    </row>
    <row r="2378" spans="1:15" x14ac:dyDescent="0.45">
      <c r="A2378" s="6" t="s">
        <v>8320</v>
      </c>
      <c r="B2378" s="6" t="s">
        <v>8224</v>
      </c>
      <c r="C2378" s="6" t="str">
        <f>VLOOKUP($B2378,'Supplimental Sources'!$I$7:$K$27,2,0)</f>
        <v>United States</v>
      </c>
      <c r="D2378" s="6" t="str">
        <f>VLOOKUP($B2378,'Supplimental Sources'!$I$7:$K$27,3,0)</f>
        <v>United States</v>
      </c>
      <c r="E2378" s="6" t="s">
        <v>8386</v>
      </c>
      <c r="F2378" s="6" t="s">
        <v>8372</v>
      </c>
      <c r="G2378" s="6">
        <v>2364</v>
      </c>
      <c r="H2378" s="29">
        <v>128</v>
      </c>
      <c r="I2378" s="29">
        <v>0</v>
      </c>
      <c r="J2378" s="28">
        <v>55</v>
      </c>
      <c r="K2378" s="6">
        <v>0</v>
      </c>
      <c r="M2378" s="6"/>
      <c r="N2378" s="6" t="str">
        <f>VLOOKUP($G2378,Data!$A:$F,6,0)</f>
        <v>canceled</v>
      </c>
      <c r="O2378" s="6"/>
    </row>
    <row r="2379" spans="1:15" x14ac:dyDescent="0.45">
      <c r="A2379" s="6" t="s">
        <v>8320</v>
      </c>
      <c r="B2379" s="6" t="s">
        <v>8237</v>
      </c>
      <c r="C2379" s="6" t="str">
        <f>VLOOKUP($B2379,'Supplimental Sources'!$I$7:$K$27,2,0)</f>
        <v>Italy</v>
      </c>
      <c r="D2379" s="6" t="str">
        <f>VLOOKUP($B2379,'Supplimental Sources'!$I$7:$K$27,3,0)</f>
        <v>European Union</v>
      </c>
      <c r="E2379" s="6" t="s">
        <v>8386</v>
      </c>
      <c r="F2379" s="6" t="s">
        <v>8381</v>
      </c>
      <c r="G2379" s="6">
        <v>2365</v>
      </c>
      <c r="H2379" s="29">
        <v>1000</v>
      </c>
      <c r="I2379" s="29">
        <v>0</v>
      </c>
      <c r="J2379" s="28">
        <v>40.221932870364981</v>
      </c>
      <c r="K2379" s="6">
        <v>0</v>
      </c>
      <c r="M2379" s="6"/>
      <c r="N2379" s="6" t="str">
        <f>VLOOKUP($G2379,Data!$A:$F,6,0)</f>
        <v>canceled</v>
      </c>
      <c r="O2379" s="6"/>
    </row>
    <row r="2380" spans="1:15" x14ac:dyDescent="0.45">
      <c r="A2380" s="6" t="s">
        <v>8320</v>
      </c>
      <c r="B2380" s="6" t="s">
        <v>8225</v>
      </c>
      <c r="C2380" s="6" t="str">
        <f>VLOOKUP($B2380,'Supplimental Sources'!$I$7:$K$27,2,0)</f>
        <v>United Kingdom</v>
      </c>
      <c r="D2380" s="6" t="str">
        <f>VLOOKUP($B2380,'Supplimental Sources'!$I$7:$K$27,3,0)</f>
        <v>United Kingdom</v>
      </c>
      <c r="E2380" s="6" t="s">
        <v>8386</v>
      </c>
      <c r="F2380" s="6" t="s">
        <v>8372</v>
      </c>
      <c r="G2380" s="6">
        <v>2366</v>
      </c>
      <c r="H2380" s="29">
        <v>25000</v>
      </c>
      <c r="I2380" s="29">
        <v>2630</v>
      </c>
      <c r="J2380" s="28">
        <v>30</v>
      </c>
      <c r="K2380" s="6">
        <v>27</v>
      </c>
      <c r="M2380" s="6"/>
      <c r="N2380" s="6" t="str">
        <f>VLOOKUP($G2380,Data!$A:$F,6,0)</f>
        <v>canceled</v>
      </c>
      <c r="O2380" s="6"/>
    </row>
    <row r="2381" spans="1:15" x14ac:dyDescent="0.45">
      <c r="A2381" s="6" t="s">
        <v>8320</v>
      </c>
      <c r="B2381" s="6" t="s">
        <v>8224</v>
      </c>
      <c r="C2381" s="6" t="str">
        <f>VLOOKUP($B2381,'Supplimental Sources'!$I$7:$K$27,2,0)</f>
        <v>United States</v>
      </c>
      <c r="D2381" s="6" t="str">
        <f>VLOOKUP($B2381,'Supplimental Sources'!$I$7:$K$27,3,0)</f>
        <v>United States</v>
      </c>
      <c r="E2381" s="6" t="s">
        <v>8387</v>
      </c>
      <c r="F2381" s="6" t="s">
        <v>8377</v>
      </c>
      <c r="G2381" s="6">
        <v>2367</v>
      </c>
      <c r="H2381" s="29">
        <v>50000</v>
      </c>
      <c r="I2381" s="29">
        <v>670</v>
      </c>
      <c r="J2381" s="28">
        <v>59.958333333335759</v>
      </c>
      <c r="K2381" s="6">
        <v>14</v>
      </c>
      <c r="M2381" s="6"/>
      <c r="N2381" s="6" t="str">
        <f>VLOOKUP($G2381,Data!$A:$F,6,0)</f>
        <v>canceled</v>
      </c>
      <c r="O2381" s="6"/>
    </row>
    <row r="2382" spans="1:15" x14ac:dyDescent="0.45">
      <c r="A2382" s="6" t="s">
        <v>8320</v>
      </c>
      <c r="B2382" s="6" t="s">
        <v>8224</v>
      </c>
      <c r="C2382" s="6" t="str">
        <f>VLOOKUP($B2382,'Supplimental Sources'!$I$7:$K$27,2,0)</f>
        <v>United States</v>
      </c>
      <c r="D2382" s="6" t="str">
        <f>VLOOKUP($B2382,'Supplimental Sources'!$I$7:$K$27,3,0)</f>
        <v>United States</v>
      </c>
      <c r="E2382" s="6" t="s">
        <v>8386</v>
      </c>
      <c r="F2382" s="6" t="s">
        <v>8377</v>
      </c>
      <c r="G2382" s="6">
        <v>2368</v>
      </c>
      <c r="H2382" s="29">
        <v>40000</v>
      </c>
      <c r="I2382" s="29">
        <v>100</v>
      </c>
      <c r="J2382" s="28">
        <v>44.958333333335759</v>
      </c>
      <c r="K2382" s="6">
        <v>2</v>
      </c>
      <c r="M2382" s="6"/>
      <c r="N2382" s="6" t="str">
        <f>VLOOKUP($G2382,Data!$A:$F,6,0)</f>
        <v>canceled</v>
      </c>
      <c r="O2382" s="6"/>
    </row>
    <row r="2383" spans="1:15" x14ac:dyDescent="0.45">
      <c r="A2383" s="6" t="s">
        <v>8320</v>
      </c>
      <c r="B2383" s="6" t="s">
        <v>8224</v>
      </c>
      <c r="C2383" s="6" t="str">
        <f>VLOOKUP($B2383,'Supplimental Sources'!$I$7:$K$27,2,0)</f>
        <v>United States</v>
      </c>
      <c r="D2383" s="6" t="str">
        <f>VLOOKUP($B2383,'Supplimental Sources'!$I$7:$K$27,3,0)</f>
        <v>United States</v>
      </c>
      <c r="E2383" s="6" t="s">
        <v>8387</v>
      </c>
      <c r="F2383" s="6" t="s">
        <v>8376</v>
      </c>
      <c r="G2383" s="6">
        <v>2369</v>
      </c>
      <c r="H2383" s="29">
        <v>25000</v>
      </c>
      <c r="I2383" s="29">
        <v>0</v>
      </c>
      <c r="J2383" s="28">
        <v>30</v>
      </c>
      <c r="K2383" s="6">
        <v>0</v>
      </c>
      <c r="M2383" s="6"/>
      <c r="N2383" s="6" t="str">
        <f>VLOOKUP($G2383,Data!$A:$F,6,0)</f>
        <v>canceled</v>
      </c>
      <c r="O2383" s="6"/>
    </row>
    <row r="2384" spans="1:15" x14ac:dyDescent="0.45">
      <c r="A2384" s="6" t="s">
        <v>8320</v>
      </c>
      <c r="B2384" s="6" t="s">
        <v>8224</v>
      </c>
      <c r="C2384" s="6" t="str">
        <f>VLOOKUP($B2384,'Supplimental Sources'!$I$7:$K$27,2,0)</f>
        <v>United States</v>
      </c>
      <c r="D2384" s="6" t="str">
        <f>VLOOKUP($B2384,'Supplimental Sources'!$I$7:$K$27,3,0)</f>
        <v>United States</v>
      </c>
      <c r="E2384" s="6" t="s">
        <v>8385</v>
      </c>
      <c r="F2384" s="6" t="s">
        <v>8374</v>
      </c>
      <c r="G2384" s="6">
        <v>2370</v>
      </c>
      <c r="H2384" s="29">
        <v>25000</v>
      </c>
      <c r="I2384" s="29">
        <v>82</v>
      </c>
      <c r="J2384" s="28">
        <v>30</v>
      </c>
      <c r="K2384" s="6">
        <v>4</v>
      </c>
      <c r="M2384" s="6"/>
      <c r="N2384" s="6" t="str">
        <f>VLOOKUP($G2384,Data!$A:$F,6,0)</f>
        <v>canceled</v>
      </c>
      <c r="O2384" s="6"/>
    </row>
    <row r="2385" spans="1:15" x14ac:dyDescent="0.45">
      <c r="A2385" s="6" t="s">
        <v>8320</v>
      </c>
      <c r="B2385" s="6" t="s">
        <v>8224</v>
      </c>
      <c r="C2385" s="6" t="str">
        <f>VLOOKUP($B2385,'Supplimental Sources'!$I$7:$K$27,2,0)</f>
        <v>United States</v>
      </c>
      <c r="D2385" s="6" t="str">
        <f>VLOOKUP($B2385,'Supplimental Sources'!$I$7:$K$27,3,0)</f>
        <v>United States</v>
      </c>
      <c r="E2385" s="6" t="s">
        <v>8386</v>
      </c>
      <c r="F2385" s="6" t="s">
        <v>8369</v>
      </c>
      <c r="G2385" s="6">
        <v>2371</v>
      </c>
      <c r="H2385" s="29">
        <v>2000</v>
      </c>
      <c r="I2385" s="29">
        <v>0</v>
      </c>
      <c r="J2385" s="28">
        <v>30</v>
      </c>
      <c r="K2385" s="6">
        <v>0</v>
      </c>
      <c r="M2385" s="6"/>
      <c r="N2385" s="6" t="str">
        <f>VLOOKUP($G2385,Data!$A:$F,6,0)</f>
        <v>canceled</v>
      </c>
      <c r="O2385" s="6"/>
    </row>
    <row r="2386" spans="1:15" x14ac:dyDescent="0.45">
      <c r="A2386" s="6" t="s">
        <v>8320</v>
      </c>
      <c r="B2386" s="6" t="s">
        <v>8226</v>
      </c>
      <c r="C2386" s="6" t="str">
        <f>VLOOKUP($B2386,'Supplimental Sources'!$I$7:$K$27,2,0)</f>
        <v>Australia</v>
      </c>
      <c r="D2386" s="6" t="str">
        <f>VLOOKUP($B2386,'Supplimental Sources'!$I$7:$K$27,3,0)</f>
        <v>Australia</v>
      </c>
      <c r="E2386" s="6" t="s">
        <v>8386</v>
      </c>
      <c r="F2386" s="6" t="s">
        <v>8378</v>
      </c>
      <c r="G2386" s="6">
        <v>2372</v>
      </c>
      <c r="H2386" s="29">
        <v>5500</v>
      </c>
      <c r="I2386" s="29">
        <v>180</v>
      </c>
      <c r="J2386" s="28">
        <v>30</v>
      </c>
      <c r="K2386" s="6">
        <v>6</v>
      </c>
      <c r="M2386" s="6"/>
      <c r="N2386" s="6" t="str">
        <f>VLOOKUP($G2386,Data!$A:$F,6,0)</f>
        <v>canceled</v>
      </c>
      <c r="O2386" s="6"/>
    </row>
    <row r="2387" spans="1:15" x14ac:dyDescent="0.45">
      <c r="A2387" s="6" t="s">
        <v>8320</v>
      </c>
      <c r="B2387" s="6" t="s">
        <v>8235</v>
      </c>
      <c r="C2387" s="6" t="str">
        <f>VLOOKUP($B2387,'Supplimental Sources'!$I$7:$K$27,2,0)</f>
        <v>Sweden</v>
      </c>
      <c r="D2387" s="6" t="str">
        <f>VLOOKUP($B2387,'Supplimental Sources'!$I$7:$K$27,3,0)</f>
        <v>European Union</v>
      </c>
      <c r="E2387" s="6" t="s">
        <v>8386</v>
      </c>
      <c r="F2387" s="6" t="s">
        <v>8370</v>
      </c>
      <c r="G2387" s="6">
        <v>2373</v>
      </c>
      <c r="H2387" s="29">
        <v>850000</v>
      </c>
      <c r="I2387" s="29">
        <v>50</v>
      </c>
      <c r="J2387" s="28">
        <v>30</v>
      </c>
      <c r="K2387" s="6">
        <v>1</v>
      </c>
      <c r="M2387" s="6"/>
      <c r="N2387" s="6" t="str">
        <f>VLOOKUP($G2387,Data!$A:$F,6,0)</f>
        <v>canceled</v>
      </c>
      <c r="O2387" s="6"/>
    </row>
    <row r="2388" spans="1:15" x14ac:dyDescent="0.45">
      <c r="A2388" s="6" t="s">
        <v>8320</v>
      </c>
      <c r="B2388" s="6" t="s">
        <v>8224</v>
      </c>
      <c r="C2388" s="6" t="str">
        <f>VLOOKUP($B2388,'Supplimental Sources'!$I$7:$K$27,2,0)</f>
        <v>United States</v>
      </c>
      <c r="D2388" s="6" t="str">
        <f>VLOOKUP($B2388,'Supplimental Sources'!$I$7:$K$27,3,0)</f>
        <v>United States</v>
      </c>
      <c r="E2388" s="6" t="s">
        <v>8386</v>
      </c>
      <c r="F2388" s="6" t="s">
        <v>8376</v>
      </c>
      <c r="G2388" s="6">
        <v>2374</v>
      </c>
      <c r="H2388" s="29">
        <v>22000</v>
      </c>
      <c r="I2388" s="29">
        <v>10</v>
      </c>
      <c r="J2388" s="28">
        <v>30</v>
      </c>
      <c r="K2388" s="6">
        <v>1</v>
      </c>
      <c r="M2388" s="6"/>
      <c r="N2388" s="6" t="str">
        <f>VLOOKUP($G2388,Data!$A:$F,6,0)</f>
        <v>canceled</v>
      </c>
      <c r="O2388" s="6"/>
    </row>
    <row r="2389" spans="1:15" x14ac:dyDescent="0.45">
      <c r="A2389" s="6" t="s">
        <v>8320</v>
      </c>
      <c r="B2389" s="6" t="s">
        <v>8224</v>
      </c>
      <c r="C2389" s="6" t="str">
        <f>VLOOKUP($B2389,'Supplimental Sources'!$I$7:$K$27,2,0)</f>
        <v>United States</v>
      </c>
      <c r="D2389" s="6" t="str">
        <f>VLOOKUP($B2389,'Supplimental Sources'!$I$7:$K$27,3,0)</f>
        <v>United States</v>
      </c>
      <c r="E2389" s="6" t="s">
        <v>8387</v>
      </c>
      <c r="F2389" s="6" t="s">
        <v>8371</v>
      </c>
      <c r="G2389" s="6">
        <v>2375</v>
      </c>
      <c r="H2389" s="29">
        <v>10000</v>
      </c>
      <c r="I2389" s="29">
        <v>0</v>
      </c>
      <c r="J2389" s="28">
        <v>30</v>
      </c>
      <c r="K2389" s="6">
        <v>0</v>
      </c>
      <c r="M2389" s="6"/>
      <c r="N2389" s="6" t="str">
        <f>VLOOKUP($G2389,Data!$A:$F,6,0)</f>
        <v>canceled</v>
      </c>
      <c r="O2389" s="6"/>
    </row>
    <row r="2390" spans="1:15" x14ac:dyDescent="0.45">
      <c r="A2390" s="6" t="s">
        <v>8320</v>
      </c>
      <c r="B2390" s="6" t="s">
        <v>8224</v>
      </c>
      <c r="C2390" s="6" t="str">
        <f>VLOOKUP($B2390,'Supplimental Sources'!$I$7:$K$27,2,0)</f>
        <v>United States</v>
      </c>
      <c r="D2390" s="6" t="str">
        <f>VLOOKUP($B2390,'Supplimental Sources'!$I$7:$K$27,3,0)</f>
        <v>United States</v>
      </c>
      <c r="E2390" s="6" t="s">
        <v>8386</v>
      </c>
      <c r="F2390" s="6" t="s">
        <v>8374</v>
      </c>
      <c r="G2390" s="6">
        <v>2376</v>
      </c>
      <c r="H2390" s="29">
        <v>3000</v>
      </c>
      <c r="I2390" s="29">
        <v>326.33</v>
      </c>
      <c r="J2390" s="28">
        <v>30</v>
      </c>
      <c r="K2390" s="6">
        <v>4</v>
      </c>
      <c r="M2390" s="6"/>
      <c r="N2390" s="6" t="str">
        <f>VLOOKUP($G2390,Data!$A:$F,6,0)</f>
        <v>canceled</v>
      </c>
      <c r="O2390" s="6"/>
    </row>
    <row r="2391" spans="1:15" x14ac:dyDescent="0.45">
      <c r="A2391" s="6" t="s">
        <v>8320</v>
      </c>
      <c r="B2391" s="6" t="s">
        <v>8229</v>
      </c>
      <c r="C2391" s="6" t="str">
        <f>VLOOKUP($B2391,'Supplimental Sources'!$I$7:$K$27,2,0)</f>
        <v>Canada</v>
      </c>
      <c r="D2391" s="6" t="str">
        <f>VLOOKUP($B2391,'Supplimental Sources'!$I$7:$K$27,3,0)</f>
        <v>Canada</v>
      </c>
      <c r="E2391" s="6" t="s">
        <v>8387</v>
      </c>
      <c r="F2391" s="6" t="s">
        <v>8373</v>
      </c>
      <c r="G2391" s="6">
        <v>2377</v>
      </c>
      <c r="H2391" s="29">
        <v>2500</v>
      </c>
      <c r="I2391" s="29">
        <v>0</v>
      </c>
      <c r="J2391" s="28">
        <v>30.041666666671517</v>
      </c>
      <c r="K2391" s="6">
        <v>0</v>
      </c>
      <c r="M2391" s="6"/>
      <c r="N2391" s="6" t="str">
        <f>VLOOKUP($G2391,Data!$A:$F,6,0)</f>
        <v>canceled</v>
      </c>
      <c r="O2391" s="6"/>
    </row>
    <row r="2392" spans="1:15" x14ac:dyDescent="0.45">
      <c r="A2392" s="6" t="s">
        <v>8320</v>
      </c>
      <c r="B2392" s="6" t="s">
        <v>8224</v>
      </c>
      <c r="C2392" s="6" t="str">
        <f>VLOOKUP($B2392,'Supplimental Sources'!$I$7:$K$27,2,0)</f>
        <v>United States</v>
      </c>
      <c r="D2392" s="6" t="str">
        <f>VLOOKUP($B2392,'Supplimental Sources'!$I$7:$K$27,3,0)</f>
        <v>United States</v>
      </c>
      <c r="E2392" s="6" t="s">
        <v>8386</v>
      </c>
      <c r="F2392" s="6" t="s">
        <v>8370</v>
      </c>
      <c r="G2392" s="6">
        <v>2378</v>
      </c>
      <c r="H2392" s="29">
        <v>110000</v>
      </c>
      <c r="I2392" s="29">
        <v>0</v>
      </c>
      <c r="J2392" s="28">
        <v>29</v>
      </c>
      <c r="K2392" s="6">
        <v>0</v>
      </c>
      <c r="M2392" s="6"/>
      <c r="N2392" s="6" t="str">
        <f>VLOOKUP($G2392,Data!$A:$F,6,0)</f>
        <v>canceled</v>
      </c>
      <c r="O2392" s="6"/>
    </row>
    <row r="2393" spans="1:15" x14ac:dyDescent="0.45">
      <c r="A2393" s="6" t="s">
        <v>8320</v>
      </c>
      <c r="B2393" s="6" t="s">
        <v>8224</v>
      </c>
      <c r="C2393" s="6" t="str">
        <f>VLOOKUP($B2393,'Supplimental Sources'!$I$7:$K$27,2,0)</f>
        <v>United States</v>
      </c>
      <c r="D2393" s="6" t="str">
        <f>VLOOKUP($B2393,'Supplimental Sources'!$I$7:$K$27,3,0)</f>
        <v>United States</v>
      </c>
      <c r="E2393" s="6" t="s">
        <v>8386</v>
      </c>
      <c r="F2393" s="6" t="s">
        <v>8371</v>
      </c>
      <c r="G2393" s="6">
        <v>2379</v>
      </c>
      <c r="H2393" s="29">
        <v>30000</v>
      </c>
      <c r="I2393" s="29">
        <v>0</v>
      </c>
      <c r="J2393" s="28">
        <v>45</v>
      </c>
      <c r="K2393" s="6">
        <v>0</v>
      </c>
      <c r="M2393" s="6"/>
      <c r="N2393" s="6" t="str">
        <f>VLOOKUP($G2393,Data!$A:$F,6,0)</f>
        <v>canceled</v>
      </c>
      <c r="O2393" s="6"/>
    </row>
    <row r="2394" spans="1:15" x14ac:dyDescent="0.45">
      <c r="A2394" s="6" t="s">
        <v>8320</v>
      </c>
      <c r="B2394" s="6" t="s">
        <v>8224</v>
      </c>
      <c r="C2394" s="6" t="str">
        <f>VLOOKUP($B2394,'Supplimental Sources'!$I$7:$K$27,2,0)</f>
        <v>United States</v>
      </c>
      <c r="D2394" s="6" t="str">
        <f>VLOOKUP($B2394,'Supplimental Sources'!$I$7:$K$27,3,0)</f>
        <v>United States</v>
      </c>
      <c r="E2394" s="6" t="s">
        <v>8386</v>
      </c>
      <c r="F2394" s="6" t="s">
        <v>8372</v>
      </c>
      <c r="G2394" s="6">
        <v>2380</v>
      </c>
      <c r="H2394" s="29">
        <v>15000</v>
      </c>
      <c r="I2394" s="29">
        <v>55</v>
      </c>
      <c r="J2394" s="28">
        <v>30</v>
      </c>
      <c r="K2394" s="6">
        <v>3</v>
      </c>
      <c r="M2394" s="6"/>
      <c r="N2394" s="6" t="str">
        <f>VLOOKUP($G2394,Data!$A:$F,6,0)</f>
        <v>canceled</v>
      </c>
      <c r="O2394" s="6"/>
    </row>
    <row r="2395" spans="1:15" x14ac:dyDescent="0.45">
      <c r="A2395" s="6" t="s">
        <v>8320</v>
      </c>
      <c r="B2395" s="6" t="s">
        <v>8224</v>
      </c>
      <c r="C2395" s="6" t="str">
        <f>VLOOKUP($B2395,'Supplimental Sources'!$I$7:$K$27,2,0)</f>
        <v>United States</v>
      </c>
      <c r="D2395" s="6" t="str">
        <f>VLOOKUP($B2395,'Supplimental Sources'!$I$7:$K$27,3,0)</f>
        <v>United States</v>
      </c>
      <c r="E2395" s="6" t="s">
        <v>8386</v>
      </c>
      <c r="F2395" s="6" t="s">
        <v>8378</v>
      </c>
      <c r="G2395" s="6">
        <v>2381</v>
      </c>
      <c r="H2395" s="29">
        <v>86350</v>
      </c>
      <c r="I2395" s="29">
        <v>1571</v>
      </c>
      <c r="J2395" s="28">
        <v>30</v>
      </c>
      <c r="K2395" s="6">
        <v>7</v>
      </c>
      <c r="M2395" s="6"/>
      <c r="N2395" s="6" t="str">
        <f>VLOOKUP($G2395,Data!$A:$F,6,0)</f>
        <v>canceled</v>
      </c>
      <c r="O2395" s="6"/>
    </row>
    <row r="2396" spans="1:15" x14ac:dyDescent="0.45">
      <c r="A2396" s="6" t="s">
        <v>8320</v>
      </c>
      <c r="B2396" s="6" t="s">
        <v>8224</v>
      </c>
      <c r="C2396" s="6" t="str">
        <f>VLOOKUP($B2396,'Supplimental Sources'!$I$7:$K$27,2,0)</f>
        <v>United States</v>
      </c>
      <c r="D2396" s="6" t="str">
        <f>VLOOKUP($B2396,'Supplimental Sources'!$I$7:$K$27,3,0)</f>
        <v>United States</v>
      </c>
      <c r="E2396" s="6" t="s">
        <v>8386</v>
      </c>
      <c r="F2396" s="6" t="s">
        <v>8370</v>
      </c>
      <c r="G2396" s="6">
        <v>2382</v>
      </c>
      <c r="H2396" s="29">
        <v>3000</v>
      </c>
      <c r="I2396" s="29">
        <v>75</v>
      </c>
      <c r="J2396" s="28">
        <v>25</v>
      </c>
      <c r="K2396" s="6">
        <v>2</v>
      </c>
      <c r="M2396" s="6"/>
      <c r="N2396" s="6" t="str">
        <f>VLOOKUP($G2396,Data!$A:$F,6,0)</f>
        <v>canceled</v>
      </c>
      <c r="O2396" s="6"/>
    </row>
    <row r="2397" spans="1:15" x14ac:dyDescent="0.45">
      <c r="A2397" s="6" t="s">
        <v>8320</v>
      </c>
      <c r="B2397" s="6" t="s">
        <v>8228</v>
      </c>
      <c r="C2397" s="6" t="str">
        <f>VLOOKUP($B2397,'Supplimental Sources'!$I$7:$K$27,2,0)</f>
        <v>New Zealand</v>
      </c>
      <c r="D2397" s="6" t="str">
        <f>VLOOKUP($B2397,'Supplimental Sources'!$I$7:$K$27,3,0)</f>
        <v>New Zealand</v>
      </c>
      <c r="E2397" s="6" t="s">
        <v>8386</v>
      </c>
      <c r="F2397" s="6" t="s">
        <v>8376</v>
      </c>
      <c r="G2397" s="6">
        <v>2383</v>
      </c>
      <c r="H2397" s="29">
        <v>10000</v>
      </c>
      <c r="I2397" s="29">
        <v>435</v>
      </c>
      <c r="J2397" s="28">
        <v>30</v>
      </c>
      <c r="K2397" s="6">
        <v>3</v>
      </c>
      <c r="M2397" s="6"/>
      <c r="N2397" s="6" t="str">
        <f>VLOOKUP($G2397,Data!$A:$F,6,0)</f>
        <v>canceled</v>
      </c>
      <c r="O2397" s="6"/>
    </row>
    <row r="2398" spans="1:15" x14ac:dyDescent="0.45">
      <c r="A2398" s="6" t="s">
        <v>8320</v>
      </c>
      <c r="B2398" s="6" t="s">
        <v>8224</v>
      </c>
      <c r="C2398" s="6" t="str">
        <f>VLOOKUP($B2398,'Supplimental Sources'!$I$7:$K$27,2,0)</f>
        <v>United States</v>
      </c>
      <c r="D2398" s="6" t="str">
        <f>VLOOKUP($B2398,'Supplimental Sources'!$I$7:$K$27,3,0)</f>
        <v>United States</v>
      </c>
      <c r="E2398" s="6" t="s">
        <v>8385</v>
      </c>
      <c r="F2398" s="6" t="s">
        <v>8373</v>
      </c>
      <c r="G2398" s="6">
        <v>2384</v>
      </c>
      <c r="H2398" s="29">
        <v>1000</v>
      </c>
      <c r="I2398" s="29">
        <v>8</v>
      </c>
      <c r="J2398" s="28">
        <v>30.041666666671517</v>
      </c>
      <c r="K2398" s="6">
        <v>8</v>
      </c>
      <c r="M2398" s="6"/>
      <c r="N2398" s="6" t="str">
        <f>VLOOKUP($G2398,Data!$A:$F,6,0)</f>
        <v>canceled</v>
      </c>
      <c r="O2398" s="6"/>
    </row>
    <row r="2399" spans="1:15" x14ac:dyDescent="0.45">
      <c r="A2399" s="6" t="s">
        <v>8320</v>
      </c>
      <c r="B2399" s="6" t="s">
        <v>8224</v>
      </c>
      <c r="C2399" s="6" t="str">
        <f>VLOOKUP($B2399,'Supplimental Sources'!$I$7:$K$27,2,0)</f>
        <v>United States</v>
      </c>
      <c r="D2399" s="6" t="str">
        <f>VLOOKUP($B2399,'Supplimental Sources'!$I$7:$K$27,3,0)</f>
        <v>United States</v>
      </c>
      <c r="E2399" s="6" t="s">
        <v>8386</v>
      </c>
      <c r="F2399" s="6" t="s">
        <v>8370</v>
      </c>
      <c r="G2399" s="6">
        <v>2385</v>
      </c>
      <c r="H2399" s="29">
        <v>65000</v>
      </c>
      <c r="I2399" s="29">
        <v>788</v>
      </c>
      <c r="J2399" s="28">
        <v>30</v>
      </c>
      <c r="K2399" s="6">
        <v>7</v>
      </c>
      <c r="M2399" s="6"/>
      <c r="N2399" s="6" t="str">
        <f>VLOOKUP($G2399,Data!$A:$F,6,0)</f>
        <v>canceled</v>
      </c>
      <c r="O2399" s="6"/>
    </row>
    <row r="2400" spans="1:15" x14ac:dyDescent="0.45">
      <c r="A2400" s="6" t="s">
        <v>8320</v>
      </c>
      <c r="B2400" s="6" t="s">
        <v>8229</v>
      </c>
      <c r="C2400" s="6" t="str">
        <f>VLOOKUP($B2400,'Supplimental Sources'!$I$7:$K$27,2,0)</f>
        <v>Canada</v>
      </c>
      <c r="D2400" s="6" t="str">
        <f>VLOOKUP($B2400,'Supplimental Sources'!$I$7:$K$27,3,0)</f>
        <v>Canada</v>
      </c>
      <c r="E2400" s="6" t="s">
        <v>8385</v>
      </c>
      <c r="F2400" s="6" t="s">
        <v>8374</v>
      </c>
      <c r="G2400" s="6">
        <v>2386</v>
      </c>
      <c r="H2400" s="29">
        <v>30000</v>
      </c>
      <c r="I2400" s="29">
        <v>0</v>
      </c>
      <c r="J2400" s="28">
        <v>60</v>
      </c>
      <c r="K2400" s="6">
        <v>0</v>
      </c>
      <c r="M2400" s="6"/>
      <c r="N2400" s="6" t="str">
        <f>VLOOKUP($G2400,Data!$A:$F,6,0)</f>
        <v>canceled</v>
      </c>
      <c r="O2400" s="6"/>
    </row>
    <row r="2401" spans="1:15" x14ac:dyDescent="0.45">
      <c r="A2401" s="6" t="s">
        <v>8320</v>
      </c>
      <c r="B2401" s="6" t="s">
        <v>8224</v>
      </c>
      <c r="C2401" s="6" t="str">
        <f>VLOOKUP($B2401,'Supplimental Sources'!$I$7:$K$27,2,0)</f>
        <v>United States</v>
      </c>
      <c r="D2401" s="6" t="str">
        <f>VLOOKUP($B2401,'Supplimental Sources'!$I$7:$K$27,3,0)</f>
        <v>United States</v>
      </c>
      <c r="E2401" s="6" t="s">
        <v>8387</v>
      </c>
      <c r="F2401" s="6" t="s">
        <v>8380</v>
      </c>
      <c r="G2401" s="6">
        <v>2387</v>
      </c>
      <c r="H2401" s="29">
        <v>150000</v>
      </c>
      <c r="I2401" s="29">
        <v>1026</v>
      </c>
      <c r="J2401" s="28">
        <v>45</v>
      </c>
      <c r="K2401" s="6">
        <v>3</v>
      </c>
      <c r="M2401" s="6"/>
      <c r="N2401" s="6" t="str">
        <f>VLOOKUP($G2401,Data!$A:$F,6,0)</f>
        <v>canceled</v>
      </c>
      <c r="O2401" s="6"/>
    </row>
    <row r="2402" spans="1:15" x14ac:dyDescent="0.45">
      <c r="A2402" s="6" t="s">
        <v>8320</v>
      </c>
      <c r="B2402" s="6" t="s">
        <v>8224</v>
      </c>
      <c r="C2402" s="6" t="str">
        <f>VLOOKUP($B2402,'Supplimental Sources'!$I$7:$K$27,2,0)</f>
        <v>United States</v>
      </c>
      <c r="D2402" s="6" t="str">
        <f>VLOOKUP($B2402,'Supplimental Sources'!$I$7:$K$27,3,0)</f>
        <v>United States</v>
      </c>
      <c r="E2402" s="6" t="s">
        <v>8385</v>
      </c>
      <c r="F2402" s="6" t="s">
        <v>8381</v>
      </c>
      <c r="G2402" s="6">
        <v>2388</v>
      </c>
      <c r="H2402" s="29">
        <v>37000</v>
      </c>
      <c r="I2402" s="29">
        <v>463</v>
      </c>
      <c r="J2402" s="28">
        <v>29.958113425920601</v>
      </c>
      <c r="K2402" s="6">
        <v>8</v>
      </c>
      <c r="M2402" s="6"/>
      <c r="N2402" s="6" t="str">
        <f>VLOOKUP($G2402,Data!$A:$F,6,0)</f>
        <v>canceled</v>
      </c>
      <c r="O2402" s="6"/>
    </row>
    <row r="2403" spans="1:15" x14ac:dyDescent="0.45">
      <c r="A2403" s="6" t="s">
        <v>8320</v>
      </c>
      <c r="B2403" s="6" t="s">
        <v>8230</v>
      </c>
      <c r="C2403" s="6" t="str">
        <f>VLOOKUP($B2403,'Supplimental Sources'!$I$7:$K$27,2,0)</f>
        <v>France</v>
      </c>
      <c r="D2403" s="6" t="str">
        <f>VLOOKUP($B2403,'Supplimental Sources'!$I$7:$K$27,3,0)</f>
        <v>European Union</v>
      </c>
      <c r="E2403" s="6" t="s">
        <v>8386</v>
      </c>
      <c r="F2403" s="6" t="s">
        <v>8380</v>
      </c>
      <c r="G2403" s="6">
        <v>2389</v>
      </c>
      <c r="H2403" s="29">
        <v>16000</v>
      </c>
      <c r="I2403" s="29">
        <v>30</v>
      </c>
      <c r="J2403" s="28">
        <v>31.262592592596775</v>
      </c>
      <c r="K2403" s="6">
        <v>1</v>
      </c>
      <c r="M2403" s="6"/>
      <c r="N2403" s="6" t="str">
        <f>VLOOKUP($G2403,Data!$A:$F,6,0)</f>
        <v>canceled</v>
      </c>
      <c r="O2403" s="6"/>
    </row>
    <row r="2404" spans="1:15" x14ac:dyDescent="0.45">
      <c r="A2404" s="6" t="s">
        <v>8320</v>
      </c>
      <c r="B2404" s="6" t="s">
        <v>8226</v>
      </c>
      <c r="C2404" s="6" t="str">
        <f>VLOOKUP($B2404,'Supplimental Sources'!$I$7:$K$27,2,0)</f>
        <v>Australia</v>
      </c>
      <c r="D2404" s="6" t="str">
        <f>VLOOKUP($B2404,'Supplimental Sources'!$I$7:$K$27,3,0)</f>
        <v>Australia</v>
      </c>
      <c r="E2404" s="6" t="s">
        <v>8385</v>
      </c>
      <c r="F2404" s="6" t="s">
        <v>8374</v>
      </c>
      <c r="G2404" s="6">
        <v>2390</v>
      </c>
      <c r="H2404" s="29">
        <v>510000</v>
      </c>
      <c r="I2404" s="29">
        <v>0</v>
      </c>
      <c r="J2404" s="28">
        <v>40</v>
      </c>
      <c r="K2404" s="6">
        <v>0</v>
      </c>
      <c r="M2404" s="6"/>
      <c r="N2404" s="6" t="str">
        <f>VLOOKUP($G2404,Data!$A:$F,6,0)</f>
        <v>canceled</v>
      </c>
      <c r="O2404" s="6"/>
    </row>
    <row r="2405" spans="1:15" x14ac:dyDescent="0.45">
      <c r="A2405" s="6" t="s">
        <v>8320</v>
      </c>
      <c r="B2405" s="6" t="s">
        <v>8224</v>
      </c>
      <c r="C2405" s="6" t="str">
        <f>VLOOKUP($B2405,'Supplimental Sources'!$I$7:$K$27,2,0)</f>
        <v>United States</v>
      </c>
      <c r="D2405" s="6" t="str">
        <f>VLOOKUP($B2405,'Supplimental Sources'!$I$7:$K$27,3,0)</f>
        <v>United States</v>
      </c>
      <c r="E2405" s="6" t="s">
        <v>8386</v>
      </c>
      <c r="F2405" s="6" t="s">
        <v>8378</v>
      </c>
      <c r="G2405" s="6">
        <v>2391</v>
      </c>
      <c r="H2405" s="29">
        <v>20000</v>
      </c>
      <c r="I2405" s="29">
        <v>25</v>
      </c>
      <c r="J2405" s="28">
        <v>29.958333333343035</v>
      </c>
      <c r="K2405" s="6">
        <v>1</v>
      </c>
      <c r="M2405" s="6"/>
      <c r="N2405" s="6" t="str">
        <f>VLOOKUP($G2405,Data!$A:$F,6,0)</f>
        <v>canceled</v>
      </c>
      <c r="O2405" s="6"/>
    </row>
    <row r="2406" spans="1:15" x14ac:dyDescent="0.45">
      <c r="A2406" s="6" t="s">
        <v>8320</v>
      </c>
      <c r="B2406" s="6" t="s">
        <v>8224</v>
      </c>
      <c r="C2406" s="6" t="str">
        <f>VLOOKUP($B2406,'Supplimental Sources'!$I$7:$K$27,2,0)</f>
        <v>United States</v>
      </c>
      <c r="D2406" s="6" t="str">
        <f>VLOOKUP($B2406,'Supplimental Sources'!$I$7:$K$27,3,0)</f>
        <v>United States</v>
      </c>
      <c r="E2406" s="6" t="s">
        <v>8386</v>
      </c>
      <c r="F2406" s="6" t="s">
        <v>8372</v>
      </c>
      <c r="G2406" s="6">
        <v>2392</v>
      </c>
      <c r="H2406" s="29">
        <v>4200</v>
      </c>
      <c r="I2406" s="29">
        <v>0</v>
      </c>
      <c r="J2406" s="28">
        <v>30</v>
      </c>
      <c r="K2406" s="6">
        <v>0</v>
      </c>
      <c r="M2406" s="6"/>
      <c r="N2406" s="6" t="str">
        <f>VLOOKUP($G2406,Data!$A:$F,6,0)</f>
        <v>canceled</v>
      </c>
      <c r="O2406" s="6"/>
    </row>
    <row r="2407" spans="1:15" x14ac:dyDescent="0.45">
      <c r="A2407" s="6" t="s">
        <v>8320</v>
      </c>
      <c r="B2407" s="6" t="s">
        <v>8224</v>
      </c>
      <c r="C2407" s="6" t="str">
        <f>VLOOKUP($B2407,'Supplimental Sources'!$I$7:$K$27,2,0)</f>
        <v>United States</v>
      </c>
      <c r="D2407" s="6" t="str">
        <f>VLOOKUP($B2407,'Supplimental Sources'!$I$7:$K$27,3,0)</f>
        <v>United States</v>
      </c>
      <c r="E2407" s="6" t="s">
        <v>8386</v>
      </c>
      <c r="F2407" s="6" t="s">
        <v>8370</v>
      </c>
      <c r="G2407" s="6">
        <v>2393</v>
      </c>
      <c r="H2407" s="29">
        <v>100000</v>
      </c>
      <c r="I2407" s="29">
        <v>50</v>
      </c>
      <c r="J2407" s="28">
        <v>30</v>
      </c>
      <c r="K2407" s="6">
        <v>1</v>
      </c>
      <c r="M2407" s="6"/>
      <c r="N2407" s="6" t="str">
        <f>VLOOKUP($G2407,Data!$A:$F,6,0)</f>
        <v>canceled</v>
      </c>
      <c r="O2407" s="6"/>
    </row>
    <row r="2408" spans="1:15" x14ac:dyDescent="0.45">
      <c r="A2408" s="6" t="s">
        <v>8320</v>
      </c>
      <c r="B2408" s="6" t="s">
        <v>8241</v>
      </c>
      <c r="C2408" s="6" t="str">
        <f>VLOOKUP($B2408,'Supplimental Sources'!$I$7:$K$27,2,0)</f>
        <v>Ireland</v>
      </c>
      <c r="D2408" s="6" t="str">
        <f>VLOOKUP($B2408,'Supplimental Sources'!$I$7:$K$27,3,0)</f>
        <v>European Union</v>
      </c>
      <c r="E2408" s="6" t="s">
        <v>8386</v>
      </c>
      <c r="F2408" s="6" t="s">
        <v>8376</v>
      </c>
      <c r="G2408" s="6">
        <v>2394</v>
      </c>
      <c r="H2408" s="29">
        <v>5000</v>
      </c>
      <c r="I2408" s="29">
        <v>3</v>
      </c>
      <c r="J2408" s="28">
        <v>30</v>
      </c>
      <c r="K2408" s="6">
        <v>2</v>
      </c>
      <c r="M2408" s="6"/>
      <c r="N2408" s="6" t="str">
        <f>VLOOKUP($G2408,Data!$A:$F,6,0)</f>
        <v>canceled</v>
      </c>
      <c r="O2408" s="6"/>
    </row>
    <row r="2409" spans="1:15" x14ac:dyDescent="0.45">
      <c r="A2409" s="6" t="s">
        <v>8320</v>
      </c>
      <c r="B2409" s="6" t="s">
        <v>8224</v>
      </c>
      <c r="C2409" s="6" t="str">
        <f>VLOOKUP($B2409,'Supplimental Sources'!$I$7:$K$27,2,0)</f>
        <v>United States</v>
      </c>
      <c r="D2409" s="6" t="str">
        <f>VLOOKUP($B2409,'Supplimental Sources'!$I$7:$K$27,3,0)</f>
        <v>United States</v>
      </c>
      <c r="E2409" s="6" t="s">
        <v>8387</v>
      </c>
      <c r="F2409" s="6" t="s">
        <v>8381</v>
      </c>
      <c r="G2409" s="6">
        <v>2395</v>
      </c>
      <c r="H2409" s="29">
        <v>33000</v>
      </c>
      <c r="I2409" s="29">
        <v>0</v>
      </c>
      <c r="J2409" s="28">
        <v>28.251539351847896</v>
      </c>
      <c r="K2409" s="6">
        <v>0</v>
      </c>
      <c r="M2409" s="6"/>
      <c r="N2409" s="6" t="str">
        <f>VLOOKUP($G2409,Data!$A:$F,6,0)</f>
        <v>canceled</v>
      </c>
      <c r="O2409" s="6"/>
    </row>
    <row r="2410" spans="1:15" x14ac:dyDescent="0.45">
      <c r="A2410" s="6" t="s">
        <v>8320</v>
      </c>
      <c r="B2410" s="6" t="s">
        <v>8240</v>
      </c>
      <c r="C2410" s="6" t="str">
        <f>VLOOKUP($B2410,'Supplimental Sources'!$I$7:$K$27,2,0)</f>
        <v>Switzerland</v>
      </c>
      <c r="D2410" s="6" t="str">
        <f>VLOOKUP($B2410,'Supplimental Sources'!$I$7:$K$27,3,0)</f>
        <v>European Union</v>
      </c>
      <c r="E2410" s="6" t="s">
        <v>8386</v>
      </c>
      <c r="F2410" s="6" t="s">
        <v>8372</v>
      </c>
      <c r="G2410" s="6">
        <v>2396</v>
      </c>
      <c r="H2410" s="29">
        <v>5000</v>
      </c>
      <c r="I2410" s="29">
        <v>10</v>
      </c>
      <c r="J2410" s="28">
        <v>30</v>
      </c>
      <c r="K2410" s="6">
        <v>1</v>
      </c>
      <c r="M2410" s="6"/>
      <c r="N2410" s="6" t="str">
        <f>VLOOKUP($G2410,Data!$A:$F,6,0)</f>
        <v>canceled</v>
      </c>
      <c r="O2410" s="6"/>
    </row>
    <row r="2411" spans="1:15" x14ac:dyDescent="0.45">
      <c r="A2411" s="6" t="s">
        <v>8320</v>
      </c>
      <c r="B2411" s="6" t="s">
        <v>8224</v>
      </c>
      <c r="C2411" s="6" t="str">
        <f>VLOOKUP($B2411,'Supplimental Sources'!$I$7:$K$27,2,0)</f>
        <v>United States</v>
      </c>
      <c r="D2411" s="6" t="str">
        <f>VLOOKUP($B2411,'Supplimental Sources'!$I$7:$K$27,3,0)</f>
        <v>United States</v>
      </c>
      <c r="E2411" s="6" t="s">
        <v>8385</v>
      </c>
      <c r="F2411" s="6" t="s">
        <v>8381</v>
      </c>
      <c r="G2411" s="6">
        <v>2397</v>
      </c>
      <c r="H2411" s="29">
        <v>124000</v>
      </c>
      <c r="I2411" s="29">
        <v>0</v>
      </c>
      <c r="J2411" s="28">
        <v>30</v>
      </c>
      <c r="K2411" s="6">
        <v>0</v>
      </c>
      <c r="M2411" s="6"/>
      <c r="N2411" s="6" t="str">
        <f>VLOOKUP($G2411,Data!$A:$F,6,0)</f>
        <v>canceled</v>
      </c>
      <c r="O2411" s="6"/>
    </row>
    <row r="2412" spans="1:15" x14ac:dyDescent="0.45">
      <c r="A2412" s="6" t="s">
        <v>8320</v>
      </c>
      <c r="B2412" s="6" t="s">
        <v>8224</v>
      </c>
      <c r="C2412" s="6" t="str">
        <f>VLOOKUP($B2412,'Supplimental Sources'!$I$7:$K$27,2,0)</f>
        <v>United States</v>
      </c>
      <c r="D2412" s="6" t="str">
        <f>VLOOKUP($B2412,'Supplimental Sources'!$I$7:$K$27,3,0)</f>
        <v>United States</v>
      </c>
      <c r="E2412" s="6" t="s">
        <v>8386</v>
      </c>
      <c r="F2412" s="6" t="s">
        <v>8380</v>
      </c>
      <c r="G2412" s="6">
        <v>2398</v>
      </c>
      <c r="H2412" s="29">
        <v>4000</v>
      </c>
      <c r="I2412" s="29">
        <v>0</v>
      </c>
      <c r="J2412" s="28">
        <v>30</v>
      </c>
      <c r="K2412" s="6">
        <v>0</v>
      </c>
      <c r="M2412" s="6"/>
      <c r="N2412" s="6" t="str">
        <f>VLOOKUP($G2412,Data!$A:$F,6,0)</f>
        <v>canceled</v>
      </c>
      <c r="O2412" s="6"/>
    </row>
    <row r="2413" spans="1:15" x14ac:dyDescent="0.45">
      <c r="A2413" s="6" t="s">
        <v>8320</v>
      </c>
      <c r="B2413" s="6" t="s">
        <v>8235</v>
      </c>
      <c r="C2413" s="6" t="str">
        <f>VLOOKUP($B2413,'Supplimental Sources'!$I$7:$K$27,2,0)</f>
        <v>Sweden</v>
      </c>
      <c r="D2413" s="6" t="str">
        <f>VLOOKUP($B2413,'Supplimental Sources'!$I$7:$K$27,3,0)</f>
        <v>European Union</v>
      </c>
      <c r="E2413" s="6" t="s">
        <v>8385</v>
      </c>
      <c r="F2413" s="6" t="s">
        <v>8374</v>
      </c>
      <c r="G2413" s="6">
        <v>2399</v>
      </c>
      <c r="H2413" s="29">
        <v>13000</v>
      </c>
      <c r="I2413" s="29">
        <v>0</v>
      </c>
      <c r="J2413" s="28">
        <v>35</v>
      </c>
      <c r="K2413" s="6">
        <v>0</v>
      </c>
      <c r="M2413" s="6"/>
      <c r="N2413" s="6" t="str">
        <f>VLOOKUP($G2413,Data!$A:$F,6,0)</f>
        <v>canceled</v>
      </c>
      <c r="O2413" s="6"/>
    </row>
    <row r="2414" spans="1:15" x14ac:dyDescent="0.45">
      <c r="A2414" s="6" t="s">
        <v>8320</v>
      </c>
      <c r="B2414" s="6" t="s">
        <v>8226</v>
      </c>
      <c r="C2414" s="6" t="str">
        <f>VLOOKUP($B2414,'Supplimental Sources'!$I$7:$K$27,2,0)</f>
        <v>Australia</v>
      </c>
      <c r="D2414" s="6" t="str">
        <f>VLOOKUP($B2414,'Supplimental Sources'!$I$7:$K$27,3,0)</f>
        <v>Australia</v>
      </c>
      <c r="E2414" s="6" t="s">
        <v>8387</v>
      </c>
      <c r="F2414" s="6" t="s">
        <v>8378</v>
      </c>
      <c r="G2414" s="6">
        <v>2400</v>
      </c>
      <c r="H2414" s="29">
        <v>50000</v>
      </c>
      <c r="I2414" s="29">
        <v>0</v>
      </c>
      <c r="J2414" s="28">
        <v>30</v>
      </c>
      <c r="K2414" s="6">
        <v>0</v>
      </c>
      <c r="M2414" s="6"/>
      <c r="N2414" s="6" t="str">
        <f>VLOOKUP($G2414,Data!$A:$F,6,0)</f>
        <v>canceled</v>
      </c>
      <c r="O2414" s="6"/>
    </row>
    <row r="2415" spans="1:15" x14ac:dyDescent="0.45">
      <c r="A2415" s="6" t="s">
        <v>8337</v>
      </c>
      <c r="B2415" s="6" t="s">
        <v>8224</v>
      </c>
      <c r="C2415" s="6" t="str">
        <f>VLOOKUP($B2415,'Supplimental Sources'!$I$7:$K$27,2,0)</f>
        <v>United States</v>
      </c>
      <c r="D2415" s="6" t="str">
        <f>VLOOKUP($B2415,'Supplimental Sources'!$I$7:$K$27,3,0)</f>
        <v>United States</v>
      </c>
      <c r="E2415" s="6" t="s">
        <v>8387</v>
      </c>
      <c r="F2415" s="6" t="s">
        <v>8376</v>
      </c>
      <c r="G2415" s="6">
        <v>2401</v>
      </c>
      <c r="H2415" s="29">
        <v>28000</v>
      </c>
      <c r="I2415" s="29">
        <v>201</v>
      </c>
      <c r="J2415" s="28">
        <v>60</v>
      </c>
      <c r="K2415" s="6">
        <v>9</v>
      </c>
      <c r="M2415" s="6" t="str">
        <f>VLOOKUP($G2415,Data!$A:$F,6,0)</f>
        <v>failed</v>
      </c>
      <c r="N2415" s="6"/>
      <c r="O2415" s="6"/>
    </row>
    <row r="2416" spans="1:15" x14ac:dyDescent="0.45">
      <c r="A2416" s="6" t="s">
        <v>8337</v>
      </c>
      <c r="B2416" s="6" t="s">
        <v>8224</v>
      </c>
      <c r="C2416" s="6" t="str">
        <f>VLOOKUP($B2416,'Supplimental Sources'!$I$7:$K$27,2,0)</f>
        <v>United States</v>
      </c>
      <c r="D2416" s="6" t="str">
        <f>VLOOKUP($B2416,'Supplimental Sources'!$I$7:$K$27,3,0)</f>
        <v>United States</v>
      </c>
      <c r="E2416" s="6" t="s">
        <v>8386</v>
      </c>
      <c r="F2416" s="6" t="s">
        <v>8379</v>
      </c>
      <c r="G2416" s="6">
        <v>2402</v>
      </c>
      <c r="H2416" s="29">
        <v>12000</v>
      </c>
      <c r="I2416" s="29">
        <v>52</v>
      </c>
      <c r="J2416" s="28">
        <v>30</v>
      </c>
      <c r="K2416" s="6">
        <v>1</v>
      </c>
      <c r="M2416" s="6" t="str">
        <f>VLOOKUP($G2416,Data!$A:$F,6,0)</f>
        <v>failed</v>
      </c>
      <c r="N2416" s="6"/>
      <c r="O2416" s="6"/>
    </row>
    <row r="2417" spans="1:15" x14ac:dyDescent="0.45">
      <c r="A2417" s="6" t="s">
        <v>8337</v>
      </c>
      <c r="B2417" s="6" t="s">
        <v>8225</v>
      </c>
      <c r="C2417" s="6" t="str">
        <f>VLOOKUP($B2417,'Supplimental Sources'!$I$7:$K$27,2,0)</f>
        <v>United Kingdom</v>
      </c>
      <c r="D2417" s="6" t="str">
        <f>VLOOKUP($B2417,'Supplimental Sources'!$I$7:$K$27,3,0)</f>
        <v>United Kingdom</v>
      </c>
      <c r="E2417" s="6" t="s">
        <v>8387</v>
      </c>
      <c r="F2417" s="6" t="s">
        <v>8376</v>
      </c>
      <c r="G2417" s="6">
        <v>2403</v>
      </c>
      <c r="H2417" s="29">
        <v>1200</v>
      </c>
      <c r="I2417" s="29">
        <v>202</v>
      </c>
      <c r="J2417" s="28">
        <v>59.958333333328483</v>
      </c>
      <c r="K2417" s="6">
        <v>12</v>
      </c>
      <c r="M2417" s="6" t="str">
        <f>VLOOKUP($G2417,Data!$A:$F,6,0)</f>
        <v>failed</v>
      </c>
      <c r="N2417" s="6"/>
      <c r="O2417" s="6"/>
    </row>
    <row r="2418" spans="1:15" x14ac:dyDescent="0.45">
      <c r="A2418" s="6" t="s">
        <v>8337</v>
      </c>
      <c r="B2418" s="6" t="s">
        <v>8224</v>
      </c>
      <c r="C2418" s="6" t="str">
        <f>VLOOKUP($B2418,'Supplimental Sources'!$I$7:$K$27,2,0)</f>
        <v>United States</v>
      </c>
      <c r="D2418" s="6" t="str">
        <f>VLOOKUP($B2418,'Supplimental Sources'!$I$7:$K$27,3,0)</f>
        <v>United States</v>
      </c>
      <c r="E2418" s="6" t="s">
        <v>8386</v>
      </c>
      <c r="F2418" s="6" t="s">
        <v>8381</v>
      </c>
      <c r="G2418" s="6">
        <v>2404</v>
      </c>
      <c r="H2418" s="29">
        <v>15000</v>
      </c>
      <c r="I2418" s="29">
        <v>0</v>
      </c>
      <c r="J2418" s="28">
        <v>30</v>
      </c>
      <c r="K2418" s="6">
        <v>0</v>
      </c>
      <c r="M2418" s="6" t="str">
        <f>VLOOKUP($G2418,Data!$A:$F,6,0)</f>
        <v>failed</v>
      </c>
      <c r="N2418" s="6"/>
      <c r="O2418" s="6"/>
    </row>
    <row r="2419" spans="1:15" x14ac:dyDescent="0.45">
      <c r="A2419" s="6" t="s">
        <v>8337</v>
      </c>
      <c r="B2419" s="6" t="s">
        <v>8224</v>
      </c>
      <c r="C2419" s="6" t="str">
        <f>VLOOKUP($B2419,'Supplimental Sources'!$I$7:$K$27,2,0)</f>
        <v>United States</v>
      </c>
      <c r="D2419" s="6" t="str">
        <f>VLOOKUP($B2419,'Supplimental Sources'!$I$7:$K$27,3,0)</f>
        <v>United States</v>
      </c>
      <c r="E2419" s="6" t="s">
        <v>8387</v>
      </c>
      <c r="F2419" s="6" t="s">
        <v>8371</v>
      </c>
      <c r="G2419" s="6">
        <v>2405</v>
      </c>
      <c r="H2419" s="29">
        <v>5000</v>
      </c>
      <c r="I2419" s="29">
        <v>1126</v>
      </c>
      <c r="J2419" s="28">
        <v>21</v>
      </c>
      <c r="K2419" s="6">
        <v>20</v>
      </c>
      <c r="M2419" s="6" t="str">
        <f>VLOOKUP($G2419,Data!$A:$F,6,0)</f>
        <v>failed</v>
      </c>
      <c r="N2419" s="6"/>
      <c r="O2419" s="6"/>
    </row>
    <row r="2420" spans="1:15" x14ac:dyDescent="0.45">
      <c r="A2420" s="6" t="s">
        <v>8337</v>
      </c>
      <c r="B2420" s="6" t="s">
        <v>8224</v>
      </c>
      <c r="C2420" s="6" t="str">
        <f>VLOOKUP($B2420,'Supplimental Sources'!$I$7:$K$27,2,0)</f>
        <v>United States</v>
      </c>
      <c r="D2420" s="6" t="str">
        <f>VLOOKUP($B2420,'Supplimental Sources'!$I$7:$K$27,3,0)</f>
        <v>United States</v>
      </c>
      <c r="E2420" s="6" t="s">
        <v>8385</v>
      </c>
      <c r="F2420" s="6" t="s">
        <v>8381</v>
      </c>
      <c r="G2420" s="6">
        <v>2406</v>
      </c>
      <c r="H2420" s="29">
        <v>3250</v>
      </c>
      <c r="I2420" s="29">
        <v>1345</v>
      </c>
      <c r="J2420" s="28">
        <v>40</v>
      </c>
      <c r="K2420" s="6">
        <v>16</v>
      </c>
      <c r="M2420" s="6" t="str">
        <f>VLOOKUP($G2420,Data!$A:$F,6,0)</f>
        <v>failed</v>
      </c>
      <c r="N2420" s="6"/>
      <c r="O2420" s="6"/>
    </row>
    <row r="2421" spans="1:15" x14ac:dyDescent="0.45">
      <c r="A2421" s="6" t="s">
        <v>8337</v>
      </c>
      <c r="B2421" s="6" t="s">
        <v>8224</v>
      </c>
      <c r="C2421" s="6" t="str">
        <f>VLOOKUP($B2421,'Supplimental Sources'!$I$7:$K$27,2,0)</f>
        <v>United States</v>
      </c>
      <c r="D2421" s="6" t="str">
        <f>VLOOKUP($B2421,'Supplimental Sources'!$I$7:$K$27,3,0)</f>
        <v>United States</v>
      </c>
      <c r="E2421" s="6" t="s">
        <v>8386</v>
      </c>
      <c r="F2421" s="6" t="s">
        <v>8378</v>
      </c>
      <c r="G2421" s="6">
        <v>2407</v>
      </c>
      <c r="H2421" s="29">
        <v>22000</v>
      </c>
      <c r="I2421" s="29">
        <v>5557</v>
      </c>
      <c r="J2421" s="28">
        <v>22.674444444448454</v>
      </c>
      <c r="K2421" s="6">
        <v>33</v>
      </c>
      <c r="M2421" s="6" t="str">
        <f>VLOOKUP($G2421,Data!$A:$F,6,0)</f>
        <v>failed</v>
      </c>
      <c r="N2421" s="6"/>
      <c r="O2421" s="6"/>
    </row>
    <row r="2422" spans="1:15" x14ac:dyDescent="0.45">
      <c r="A2422" s="6" t="s">
        <v>8337</v>
      </c>
      <c r="B2422" s="6" t="s">
        <v>8224</v>
      </c>
      <c r="C2422" s="6" t="str">
        <f>VLOOKUP($B2422,'Supplimental Sources'!$I$7:$K$27,2,0)</f>
        <v>United States</v>
      </c>
      <c r="D2422" s="6" t="str">
        <f>VLOOKUP($B2422,'Supplimental Sources'!$I$7:$K$27,3,0)</f>
        <v>United States</v>
      </c>
      <c r="E2422" s="6" t="s">
        <v>8385</v>
      </c>
      <c r="F2422" s="6" t="s">
        <v>8373</v>
      </c>
      <c r="G2422" s="6">
        <v>2408</v>
      </c>
      <c r="H2422" s="29">
        <v>15000</v>
      </c>
      <c r="I2422" s="29">
        <v>30</v>
      </c>
      <c r="J2422" s="28">
        <v>30.041666666671517</v>
      </c>
      <c r="K2422" s="6">
        <v>2</v>
      </c>
      <c r="M2422" s="6" t="str">
        <f>VLOOKUP($G2422,Data!$A:$F,6,0)</f>
        <v>failed</v>
      </c>
      <c r="N2422" s="6"/>
      <c r="O2422" s="6"/>
    </row>
    <row r="2423" spans="1:15" x14ac:dyDescent="0.45">
      <c r="A2423" s="6" t="s">
        <v>8337</v>
      </c>
      <c r="B2423" s="6" t="s">
        <v>8224</v>
      </c>
      <c r="C2423" s="6" t="str">
        <f>VLOOKUP($B2423,'Supplimental Sources'!$I$7:$K$27,2,0)</f>
        <v>United States</v>
      </c>
      <c r="D2423" s="6" t="str">
        <f>VLOOKUP($B2423,'Supplimental Sources'!$I$7:$K$27,3,0)</f>
        <v>United States</v>
      </c>
      <c r="E2423" s="6" t="s">
        <v>8386</v>
      </c>
      <c r="F2423" s="6" t="s">
        <v>8370</v>
      </c>
      <c r="G2423" s="6">
        <v>2409</v>
      </c>
      <c r="H2423" s="29">
        <v>25000</v>
      </c>
      <c r="I2423" s="29">
        <v>460</v>
      </c>
      <c r="J2423" s="28">
        <v>30</v>
      </c>
      <c r="K2423" s="6">
        <v>6</v>
      </c>
      <c r="M2423" s="6" t="str">
        <f>VLOOKUP($G2423,Data!$A:$F,6,0)</f>
        <v>failed</v>
      </c>
      <c r="N2423" s="6"/>
      <c r="O2423" s="6"/>
    </row>
    <row r="2424" spans="1:15" x14ac:dyDescent="0.45">
      <c r="A2424" s="6" t="s">
        <v>8337</v>
      </c>
      <c r="B2424" s="6" t="s">
        <v>8226</v>
      </c>
      <c r="C2424" s="6" t="str">
        <f>VLOOKUP($B2424,'Supplimental Sources'!$I$7:$K$27,2,0)</f>
        <v>Australia</v>
      </c>
      <c r="D2424" s="6" t="str">
        <f>VLOOKUP($B2424,'Supplimental Sources'!$I$7:$K$27,3,0)</f>
        <v>Australia</v>
      </c>
      <c r="E2424" s="6" t="s">
        <v>8386</v>
      </c>
      <c r="F2424" s="6" t="s">
        <v>8371</v>
      </c>
      <c r="G2424" s="6">
        <v>2410</v>
      </c>
      <c r="H2424" s="29">
        <v>15000</v>
      </c>
      <c r="I2424" s="29">
        <v>0</v>
      </c>
      <c r="J2424" s="28">
        <v>30</v>
      </c>
      <c r="K2424" s="6">
        <v>0</v>
      </c>
      <c r="M2424" s="6" t="str">
        <f>VLOOKUP($G2424,Data!$A:$F,6,0)</f>
        <v>failed</v>
      </c>
      <c r="N2424" s="6"/>
      <c r="O2424" s="6"/>
    </row>
    <row r="2425" spans="1:15" x14ac:dyDescent="0.45">
      <c r="A2425" s="6" t="s">
        <v>8337</v>
      </c>
      <c r="B2425" s="6" t="s">
        <v>8224</v>
      </c>
      <c r="C2425" s="6" t="str">
        <f>VLOOKUP($B2425,'Supplimental Sources'!$I$7:$K$27,2,0)</f>
        <v>United States</v>
      </c>
      <c r="D2425" s="6" t="str">
        <f>VLOOKUP($B2425,'Supplimental Sources'!$I$7:$K$27,3,0)</f>
        <v>United States</v>
      </c>
      <c r="E2425" s="6" t="s">
        <v>8386</v>
      </c>
      <c r="F2425" s="6" t="s">
        <v>8370</v>
      </c>
      <c r="G2425" s="6">
        <v>2411</v>
      </c>
      <c r="H2425" s="29">
        <v>25000</v>
      </c>
      <c r="I2425" s="29">
        <v>151</v>
      </c>
      <c r="J2425" s="28">
        <v>30</v>
      </c>
      <c r="K2425" s="6">
        <v>3</v>
      </c>
      <c r="M2425" s="6" t="str">
        <f>VLOOKUP($G2425,Data!$A:$F,6,0)</f>
        <v>failed</v>
      </c>
      <c r="N2425" s="6"/>
      <c r="O2425" s="6"/>
    </row>
    <row r="2426" spans="1:15" x14ac:dyDescent="0.45">
      <c r="A2426" s="6" t="s">
        <v>8337</v>
      </c>
      <c r="B2426" s="6" t="s">
        <v>8230</v>
      </c>
      <c r="C2426" s="6" t="str">
        <f>VLOOKUP($B2426,'Supplimental Sources'!$I$7:$K$27,2,0)</f>
        <v>France</v>
      </c>
      <c r="D2426" s="6" t="str">
        <f>VLOOKUP($B2426,'Supplimental Sources'!$I$7:$K$27,3,0)</f>
        <v>European Union</v>
      </c>
      <c r="E2426" s="6" t="s">
        <v>8387</v>
      </c>
      <c r="F2426" s="6" t="s">
        <v>8373</v>
      </c>
      <c r="G2426" s="6">
        <v>2412</v>
      </c>
      <c r="H2426" s="29">
        <v>8000</v>
      </c>
      <c r="I2426" s="29">
        <v>0</v>
      </c>
      <c r="J2426" s="28">
        <v>45.041666666671517</v>
      </c>
      <c r="K2426" s="6">
        <v>0</v>
      </c>
      <c r="M2426" s="6" t="str">
        <f>VLOOKUP($G2426,Data!$A:$F,6,0)</f>
        <v>failed</v>
      </c>
      <c r="N2426" s="6"/>
      <c r="O2426" s="6"/>
    </row>
    <row r="2427" spans="1:15" x14ac:dyDescent="0.45">
      <c r="A2427" s="6" t="s">
        <v>8337</v>
      </c>
      <c r="B2427" s="6" t="s">
        <v>8224</v>
      </c>
      <c r="C2427" s="6" t="str">
        <f>VLOOKUP($B2427,'Supplimental Sources'!$I$7:$K$27,2,0)</f>
        <v>United States</v>
      </c>
      <c r="D2427" s="6" t="str">
        <f>VLOOKUP($B2427,'Supplimental Sources'!$I$7:$K$27,3,0)</f>
        <v>United States</v>
      </c>
      <c r="E2427" s="6" t="s">
        <v>8385</v>
      </c>
      <c r="F2427" s="6" t="s">
        <v>8379</v>
      </c>
      <c r="G2427" s="6">
        <v>2413</v>
      </c>
      <c r="H2427" s="29">
        <v>3000</v>
      </c>
      <c r="I2427" s="29">
        <v>25</v>
      </c>
      <c r="J2427" s="28">
        <v>30.869421296294604</v>
      </c>
      <c r="K2427" s="6">
        <v>3</v>
      </c>
      <c r="M2427" s="6" t="str">
        <f>VLOOKUP($G2427,Data!$A:$F,6,0)</f>
        <v>failed</v>
      </c>
      <c r="N2427" s="6"/>
      <c r="O2427" s="6"/>
    </row>
    <row r="2428" spans="1:15" x14ac:dyDescent="0.45">
      <c r="A2428" s="6" t="s">
        <v>8337</v>
      </c>
      <c r="B2428" s="6" t="s">
        <v>8224</v>
      </c>
      <c r="C2428" s="6" t="str">
        <f>VLOOKUP($B2428,'Supplimental Sources'!$I$7:$K$27,2,0)</f>
        <v>United States</v>
      </c>
      <c r="D2428" s="6" t="str">
        <f>VLOOKUP($B2428,'Supplimental Sources'!$I$7:$K$27,3,0)</f>
        <v>United States</v>
      </c>
      <c r="E2428" s="6" t="s">
        <v>8386</v>
      </c>
      <c r="F2428" s="6" t="s">
        <v>8370</v>
      </c>
      <c r="G2428" s="6">
        <v>2414</v>
      </c>
      <c r="H2428" s="29">
        <v>15000</v>
      </c>
      <c r="I2428" s="29">
        <v>460</v>
      </c>
      <c r="J2428" s="28">
        <v>39.470833333340124</v>
      </c>
      <c r="K2428" s="6">
        <v>13</v>
      </c>
      <c r="M2428" s="6" t="str">
        <f>VLOOKUP($G2428,Data!$A:$F,6,0)</f>
        <v>failed</v>
      </c>
      <c r="N2428" s="6"/>
      <c r="O2428" s="6"/>
    </row>
    <row r="2429" spans="1:15" x14ac:dyDescent="0.45">
      <c r="A2429" s="6" t="s">
        <v>8337</v>
      </c>
      <c r="B2429" s="6" t="s">
        <v>8224</v>
      </c>
      <c r="C2429" s="6" t="str">
        <f>VLOOKUP($B2429,'Supplimental Sources'!$I$7:$K$27,2,0)</f>
        <v>United States</v>
      </c>
      <c r="D2429" s="6" t="str">
        <f>VLOOKUP($B2429,'Supplimental Sources'!$I$7:$K$27,3,0)</f>
        <v>United States</v>
      </c>
      <c r="E2429" s="6" t="s">
        <v>8387</v>
      </c>
      <c r="F2429" s="6" t="s">
        <v>8380</v>
      </c>
      <c r="G2429" s="6">
        <v>2415</v>
      </c>
      <c r="H2429" s="29">
        <v>60000</v>
      </c>
      <c r="I2429" s="29">
        <v>335</v>
      </c>
      <c r="J2429" s="28">
        <v>30</v>
      </c>
      <c r="K2429" s="6">
        <v>6</v>
      </c>
      <c r="M2429" s="6" t="str">
        <f>VLOOKUP($G2429,Data!$A:$F,6,0)</f>
        <v>failed</v>
      </c>
      <c r="N2429" s="6"/>
      <c r="O2429" s="6"/>
    </row>
    <row r="2430" spans="1:15" x14ac:dyDescent="0.45">
      <c r="A2430" s="6" t="s">
        <v>8337</v>
      </c>
      <c r="B2430" s="6" t="s">
        <v>8224</v>
      </c>
      <c r="C2430" s="6" t="str">
        <f>VLOOKUP($B2430,'Supplimental Sources'!$I$7:$K$27,2,0)</f>
        <v>United States</v>
      </c>
      <c r="D2430" s="6" t="str">
        <f>VLOOKUP($B2430,'Supplimental Sources'!$I$7:$K$27,3,0)</f>
        <v>United States</v>
      </c>
      <c r="E2430" s="6" t="s">
        <v>8386</v>
      </c>
      <c r="F2430" s="6" t="s">
        <v>8376</v>
      </c>
      <c r="G2430" s="6">
        <v>2416</v>
      </c>
      <c r="H2430" s="29">
        <v>20000</v>
      </c>
      <c r="I2430" s="29">
        <v>5</v>
      </c>
      <c r="J2430" s="28">
        <v>57.887233796296641</v>
      </c>
      <c r="K2430" s="6">
        <v>1</v>
      </c>
      <c r="M2430" s="6" t="str">
        <f>VLOOKUP($G2430,Data!$A:$F,6,0)</f>
        <v>failed</v>
      </c>
      <c r="N2430" s="6"/>
      <c r="O2430" s="6"/>
    </row>
    <row r="2431" spans="1:15" x14ac:dyDescent="0.45">
      <c r="A2431" s="6" t="s">
        <v>8337</v>
      </c>
      <c r="B2431" s="6" t="s">
        <v>8224</v>
      </c>
      <c r="C2431" s="6" t="str">
        <f>VLOOKUP($B2431,'Supplimental Sources'!$I$7:$K$27,2,0)</f>
        <v>United States</v>
      </c>
      <c r="D2431" s="6" t="str">
        <f>VLOOKUP($B2431,'Supplimental Sources'!$I$7:$K$27,3,0)</f>
        <v>United States</v>
      </c>
      <c r="E2431" s="6" t="s">
        <v>8385</v>
      </c>
      <c r="F2431" s="6" t="s">
        <v>8370</v>
      </c>
      <c r="G2431" s="6">
        <v>2417</v>
      </c>
      <c r="H2431" s="29">
        <v>1000</v>
      </c>
      <c r="I2431" s="29">
        <v>0</v>
      </c>
      <c r="J2431" s="28">
        <v>30</v>
      </c>
      <c r="K2431" s="6">
        <v>0</v>
      </c>
      <c r="M2431" s="6" t="str">
        <f>VLOOKUP($G2431,Data!$A:$F,6,0)</f>
        <v>failed</v>
      </c>
      <c r="N2431" s="6"/>
      <c r="O2431" s="6"/>
    </row>
    <row r="2432" spans="1:15" x14ac:dyDescent="0.45">
      <c r="A2432" s="6" t="s">
        <v>8337</v>
      </c>
      <c r="B2432" s="6" t="s">
        <v>8224</v>
      </c>
      <c r="C2432" s="6" t="str">
        <f>VLOOKUP($B2432,'Supplimental Sources'!$I$7:$K$27,2,0)</f>
        <v>United States</v>
      </c>
      <c r="D2432" s="6" t="str">
        <f>VLOOKUP($B2432,'Supplimental Sources'!$I$7:$K$27,3,0)</f>
        <v>United States</v>
      </c>
      <c r="E2432" s="6" t="s">
        <v>8386</v>
      </c>
      <c r="F2432" s="6" t="s">
        <v>8376</v>
      </c>
      <c r="G2432" s="6">
        <v>2418</v>
      </c>
      <c r="H2432" s="29">
        <v>25000</v>
      </c>
      <c r="I2432" s="29">
        <v>5</v>
      </c>
      <c r="J2432" s="28">
        <v>59.958333333343035</v>
      </c>
      <c r="K2432" s="6">
        <v>5</v>
      </c>
      <c r="M2432" s="6" t="str">
        <f>VLOOKUP($G2432,Data!$A:$F,6,0)</f>
        <v>failed</v>
      </c>
      <c r="N2432" s="6"/>
      <c r="O2432" s="6"/>
    </row>
    <row r="2433" spans="1:15" x14ac:dyDescent="0.45">
      <c r="A2433" s="6" t="s">
        <v>8337</v>
      </c>
      <c r="B2433" s="6" t="s">
        <v>8224</v>
      </c>
      <c r="C2433" s="6" t="str">
        <f>VLOOKUP($B2433,'Supplimental Sources'!$I$7:$K$27,2,0)</f>
        <v>United States</v>
      </c>
      <c r="D2433" s="6" t="str">
        <f>VLOOKUP($B2433,'Supplimental Sources'!$I$7:$K$27,3,0)</f>
        <v>United States</v>
      </c>
      <c r="E2433" s="6" t="s">
        <v>8385</v>
      </c>
      <c r="F2433" s="6" t="s">
        <v>8381</v>
      </c>
      <c r="G2433" s="6">
        <v>2419</v>
      </c>
      <c r="H2433" s="29">
        <v>3000</v>
      </c>
      <c r="I2433" s="29">
        <v>0</v>
      </c>
      <c r="J2433" s="28">
        <v>60</v>
      </c>
      <c r="K2433" s="6">
        <v>0</v>
      </c>
      <c r="M2433" s="6" t="str">
        <f>VLOOKUP($G2433,Data!$A:$F,6,0)</f>
        <v>failed</v>
      </c>
      <c r="N2433" s="6"/>
      <c r="O2433" s="6"/>
    </row>
    <row r="2434" spans="1:15" x14ac:dyDescent="0.45">
      <c r="A2434" s="6" t="s">
        <v>8337</v>
      </c>
      <c r="B2434" s="6" t="s">
        <v>8224</v>
      </c>
      <c r="C2434" s="6" t="str">
        <f>VLOOKUP($B2434,'Supplimental Sources'!$I$7:$K$27,2,0)</f>
        <v>United States</v>
      </c>
      <c r="D2434" s="6" t="str">
        <f>VLOOKUP($B2434,'Supplimental Sources'!$I$7:$K$27,3,0)</f>
        <v>United States</v>
      </c>
      <c r="E2434" s="6" t="s">
        <v>8385</v>
      </c>
      <c r="F2434" s="6" t="s">
        <v>8372</v>
      </c>
      <c r="G2434" s="6">
        <v>2420</v>
      </c>
      <c r="H2434" s="29">
        <v>16870</v>
      </c>
      <c r="I2434" s="29">
        <v>2501</v>
      </c>
      <c r="J2434" s="28">
        <v>60.041666666664241</v>
      </c>
      <c r="K2434" s="6">
        <v>36</v>
      </c>
      <c r="M2434" s="6" t="str">
        <f>VLOOKUP($G2434,Data!$A:$F,6,0)</f>
        <v>failed</v>
      </c>
      <c r="N2434" s="6"/>
      <c r="O2434" s="6"/>
    </row>
    <row r="2435" spans="1:15" x14ac:dyDescent="0.45">
      <c r="A2435" s="6" t="s">
        <v>8337</v>
      </c>
      <c r="B2435" s="6" t="s">
        <v>8224</v>
      </c>
      <c r="C2435" s="6" t="str">
        <f>VLOOKUP($B2435,'Supplimental Sources'!$I$7:$K$27,2,0)</f>
        <v>United States</v>
      </c>
      <c r="D2435" s="6" t="str">
        <f>VLOOKUP($B2435,'Supplimental Sources'!$I$7:$K$27,3,0)</f>
        <v>United States</v>
      </c>
      <c r="E2435" s="6" t="s">
        <v>8386</v>
      </c>
      <c r="F2435" s="6" t="s">
        <v>8376</v>
      </c>
      <c r="G2435" s="6">
        <v>2421</v>
      </c>
      <c r="H2435" s="29">
        <v>6000</v>
      </c>
      <c r="I2435" s="29">
        <v>1</v>
      </c>
      <c r="J2435" s="28">
        <v>30</v>
      </c>
      <c r="K2435" s="6">
        <v>1</v>
      </c>
      <c r="M2435" s="6" t="str">
        <f>VLOOKUP($G2435,Data!$A:$F,6,0)</f>
        <v>failed</v>
      </c>
      <c r="N2435" s="6"/>
      <c r="O2435" s="6"/>
    </row>
    <row r="2436" spans="1:15" x14ac:dyDescent="0.45">
      <c r="A2436" s="6" t="s">
        <v>8337</v>
      </c>
      <c r="B2436" s="6" t="s">
        <v>8224</v>
      </c>
      <c r="C2436" s="6" t="str">
        <f>VLOOKUP($B2436,'Supplimental Sources'!$I$7:$K$27,2,0)</f>
        <v>United States</v>
      </c>
      <c r="D2436" s="6" t="str">
        <f>VLOOKUP($B2436,'Supplimental Sources'!$I$7:$K$27,3,0)</f>
        <v>United States</v>
      </c>
      <c r="E2436" s="6" t="s">
        <v>8386</v>
      </c>
      <c r="F2436" s="6" t="s">
        <v>8377</v>
      </c>
      <c r="G2436" s="6">
        <v>2422</v>
      </c>
      <c r="H2436" s="29">
        <v>500</v>
      </c>
      <c r="I2436" s="29">
        <v>1</v>
      </c>
      <c r="J2436" s="28">
        <v>29.958333333343035</v>
      </c>
      <c r="K2436" s="6">
        <v>1</v>
      </c>
      <c r="M2436" s="6" t="str">
        <f>VLOOKUP($G2436,Data!$A:$F,6,0)</f>
        <v>failed</v>
      </c>
      <c r="N2436" s="6"/>
      <c r="O2436" s="6"/>
    </row>
    <row r="2437" spans="1:15" x14ac:dyDescent="0.45">
      <c r="A2437" s="6" t="s">
        <v>8337</v>
      </c>
      <c r="B2437" s="6" t="s">
        <v>8224</v>
      </c>
      <c r="C2437" s="6" t="str">
        <f>VLOOKUP($B2437,'Supplimental Sources'!$I$7:$K$27,2,0)</f>
        <v>United States</v>
      </c>
      <c r="D2437" s="6" t="str">
        <f>VLOOKUP($B2437,'Supplimental Sources'!$I$7:$K$27,3,0)</f>
        <v>United States</v>
      </c>
      <c r="E2437" s="6" t="s">
        <v>8385</v>
      </c>
      <c r="F2437" s="6" t="s">
        <v>8381</v>
      </c>
      <c r="G2437" s="6">
        <v>2423</v>
      </c>
      <c r="H2437" s="29">
        <v>60000</v>
      </c>
      <c r="I2437" s="29">
        <v>8</v>
      </c>
      <c r="J2437" s="28">
        <v>30</v>
      </c>
      <c r="K2437" s="6">
        <v>1</v>
      </c>
      <c r="M2437" s="6" t="str">
        <f>VLOOKUP($G2437,Data!$A:$F,6,0)</f>
        <v>failed</v>
      </c>
      <c r="N2437" s="6"/>
      <c r="O2437" s="6"/>
    </row>
    <row r="2438" spans="1:15" x14ac:dyDescent="0.45">
      <c r="A2438" s="6" t="s">
        <v>8337</v>
      </c>
      <c r="B2438" s="6" t="s">
        <v>8224</v>
      </c>
      <c r="C2438" s="6" t="str">
        <f>VLOOKUP($B2438,'Supplimental Sources'!$I$7:$K$27,2,0)</f>
        <v>United States</v>
      </c>
      <c r="D2438" s="6" t="str">
        <f>VLOOKUP($B2438,'Supplimental Sources'!$I$7:$K$27,3,0)</f>
        <v>United States</v>
      </c>
      <c r="E2438" s="6" t="s">
        <v>8385</v>
      </c>
      <c r="F2438" s="6" t="s">
        <v>8372</v>
      </c>
      <c r="G2438" s="6">
        <v>2424</v>
      </c>
      <c r="H2438" s="29">
        <v>25000</v>
      </c>
      <c r="I2438" s="29">
        <v>310</v>
      </c>
      <c r="J2438" s="28">
        <v>30</v>
      </c>
      <c r="K2438" s="6">
        <v>9</v>
      </c>
      <c r="M2438" s="6" t="str">
        <f>VLOOKUP($G2438,Data!$A:$F,6,0)</f>
        <v>failed</v>
      </c>
      <c r="N2438" s="6"/>
      <c r="O2438" s="6"/>
    </row>
    <row r="2439" spans="1:15" x14ac:dyDescent="0.45">
      <c r="A2439" s="6" t="s">
        <v>8337</v>
      </c>
      <c r="B2439" s="6" t="s">
        <v>8224</v>
      </c>
      <c r="C2439" s="6" t="str">
        <f>VLOOKUP($B2439,'Supplimental Sources'!$I$7:$K$27,2,0)</f>
        <v>United States</v>
      </c>
      <c r="D2439" s="6" t="str">
        <f>VLOOKUP($B2439,'Supplimental Sources'!$I$7:$K$27,3,0)</f>
        <v>United States</v>
      </c>
      <c r="E2439" s="6" t="s">
        <v>8387</v>
      </c>
      <c r="F2439" s="6" t="s">
        <v>8369</v>
      </c>
      <c r="G2439" s="6">
        <v>2425</v>
      </c>
      <c r="H2439" s="29">
        <v>3500</v>
      </c>
      <c r="I2439" s="29">
        <v>1</v>
      </c>
      <c r="J2439" s="28">
        <v>15.005682870367309</v>
      </c>
      <c r="K2439" s="6">
        <v>1</v>
      </c>
      <c r="M2439" s="6" t="str">
        <f>VLOOKUP($G2439,Data!$A:$F,6,0)</f>
        <v>failed</v>
      </c>
      <c r="N2439" s="6"/>
      <c r="O2439" s="6"/>
    </row>
    <row r="2440" spans="1:15" x14ac:dyDescent="0.45">
      <c r="A2440" s="6" t="s">
        <v>8337</v>
      </c>
      <c r="B2440" s="6" t="s">
        <v>8224</v>
      </c>
      <c r="C2440" s="6" t="str">
        <f>VLOOKUP($B2440,'Supplimental Sources'!$I$7:$K$27,2,0)</f>
        <v>United States</v>
      </c>
      <c r="D2440" s="6" t="str">
        <f>VLOOKUP($B2440,'Supplimental Sources'!$I$7:$K$27,3,0)</f>
        <v>United States</v>
      </c>
      <c r="E2440" s="6" t="s">
        <v>8386</v>
      </c>
      <c r="F2440" s="6" t="s">
        <v>8380</v>
      </c>
      <c r="G2440" s="6">
        <v>2426</v>
      </c>
      <c r="H2440" s="29">
        <v>20000</v>
      </c>
      <c r="I2440" s="29">
        <v>0</v>
      </c>
      <c r="J2440" s="28">
        <v>60</v>
      </c>
      <c r="K2440" s="6">
        <v>0</v>
      </c>
      <c r="M2440" s="6" t="str">
        <f>VLOOKUP($G2440,Data!$A:$F,6,0)</f>
        <v>failed</v>
      </c>
      <c r="N2440" s="6"/>
      <c r="O2440" s="6"/>
    </row>
    <row r="2441" spans="1:15" x14ac:dyDescent="0.45">
      <c r="A2441" s="6" t="s">
        <v>8337</v>
      </c>
      <c r="B2441" s="6" t="s">
        <v>8224</v>
      </c>
      <c r="C2441" s="6" t="str">
        <f>VLOOKUP($B2441,'Supplimental Sources'!$I$7:$K$27,2,0)</f>
        <v>United States</v>
      </c>
      <c r="D2441" s="6" t="str">
        <f>VLOOKUP($B2441,'Supplimental Sources'!$I$7:$K$27,3,0)</f>
        <v>United States</v>
      </c>
      <c r="E2441" s="6" t="s">
        <v>8387</v>
      </c>
      <c r="F2441" s="6" t="s">
        <v>8377</v>
      </c>
      <c r="G2441" s="6">
        <v>2427</v>
      </c>
      <c r="H2441" s="29">
        <v>50000</v>
      </c>
      <c r="I2441" s="29">
        <v>1</v>
      </c>
      <c r="J2441" s="28">
        <v>39.958333333335759</v>
      </c>
      <c r="K2441" s="6">
        <v>1</v>
      </c>
      <c r="M2441" s="6" t="str">
        <f>VLOOKUP($G2441,Data!$A:$F,6,0)</f>
        <v>failed</v>
      </c>
      <c r="N2441" s="6"/>
      <c r="O2441" s="6"/>
    </row>
    <row r="2442" spans="1:15" x14ac:dyDescent="0.45">
      <c r="A2442" s="6" t="s">
        <v>8337</v>
      </c>
      <c r="B2442" s="6" t="s">
        <v>8224</v>
      </c>
      <c r="C2442" s="6" t="str">
        <f>VLOOKUP($B2442,'Supplimental Sources'!$I$7:$K$27,2,0)</f>
        <v>United States</v>
      </c>
      <c r="D2442" s="6" t="str">
        <f>VLOOKUP($B2442,'Supplimental Sources'!$I$7:$K$27,3,0)</f>
        <v>United States</v>
      </c>
      <c r="E2442" s="6" t="s">
        <v>8386</v>
      </c>
      <c r="F2442" s="6" t="s">
        <v>8377</v>
      </c>
      <c r="G2442" s="6">
        <v>2428</v>
      </c>
      <c r="H2442" s="29">
        <v>35000</v>
      </c>
      <c r="I2442" s="29">
        <v>1</v>
      </c>
      <c r="J2442" s="28">
        <v>29.958333333328483</v>
      </c>
      <c r="K2442" s="6">
        <v>1</v>
      </c>
      <c r="M2442" s="6" t="str">
        <f>VLOOKUP($G2442,Data!$A:$F,6,0)</f>
        <v>failed</v>
      </c>
      <c r="N2442" s="6"/>
      <c r="O2442" s="6"/>
    </row>
    <row r="2443" spans="1:15" x14ac:dyDescent="0.45">
      <c r="A2443" s="6" t="s">
        <v>8337</v>
      </c>
      <c r="B2443" s="6" t="s">
        <v>8234</v>
      </c>
      <c r="C2443" s="6" t="str">
        <f>VLOOKUP($B2443,'Supplimental Sources'!$I$7:$K$27,2,0)</f>
        <v>Norway</v>
      </c>
      <c r="D2443" s="6" t="str">
        <f>VLOOKUP($B2443,'Supplimental Sources'!$I$7:$K$27,3,0)</f>
        <v>European Union</v>
      </c>
      <c r="E2443" s="6" t="s">
        <v>8387</v>
      </c>
      <c r="F2443" s="6" t="s">
        <v>8381</v>
      </c>
      <c r="G2443" s="6">
        <v>2429</v>
      </c>
      <c r="H2443" s="29">
        <v>140000</v>
      </c>
      <c r="I2443" s="29">
        <v>2005</v>
      </c>
      <c r="J2443" s="28">
        <v>36.817986111112987</v>
      </c>
      <c r="K2443" s="6">
        <v>4</v>
      </c>
      <c r="M2443" s="6" t="str">
        <f>VLOOKUP($G2443,Data!$A:$F,6,0)</f>
        <v>failed</v>
      </c>
      <c r="N2443" s="6"/>
      <c r="O2443" s="6"/>
    </row>
    <row r="2444" spans="1:15" x14ac:dyDescent="0.45">
      <c r="A2444" s="6" t="s">
        <v>8337</v>
      </c>
      <c r="B2444" s="6" t="s">
        <v>8224</v>
      </c>
      <c r="C2444" s="6" t="str">
        <f>VLOOKUP($B2444,'Supplimental Sources'!$I$7:$K$27,2,0)</f>
        <v>United States</v>
      </c>
      <c r="D2444" s="6" t="str">
        <f>VLOOKUP($B2444,'Supplimental Sources'!$I$7:$K$27,3,0)</f>
        <v>United States</v>
      </c>
      <c r="E2444" s="6" t="s">
        <v>8387</v>
      </c>
      <c r="F2444" s="6" t="s">
        <v>8376</v>
      </c>
      <c r="G2444" s="6">
        <v>2430</v>
      </c>
      <c r="H2444" s="29">
        <v>3000</v>
      </c>
      <c r="I2444" s="29">
        <v>21</v>
      </c>
      <c r="J2444" s="28">
        <v>30</v>
      </c>
      <c r="K2444" s="6">
        <v>2</v>
      </c>
      <c r="M2444" s="6" t="str">
        <f>VLOOKUP($G2444,Data!$A:$F,6,0)</f>
        <v>failed</v>
      </c>
      <c r="N2444" s="6"/>
      <c r="O2444" s="6"/>
    </row>
    <row r="2445" spans="1:15" x14ac:dyDescent="0.45">
      <c r="A2445" s="6" t="s">
        <v>8337</v>
      </c>
      <c r="B2445" s="6" t="s">
        <v>8224</v>
      </c>
      <c r="C2445" s="6" t="str">
        <f>VLOOKUP($B2445,'Supplimental Sources'!$I$7:$K$27,2,0)</f>
        <v>United States</v>
      </c>
      <c r="D2445" s="6" t="str">
        <f>VLOOKUP($B2445,'Supplimental Sources'!$I$7:$K$27,3,0)</f>
        <v>United States</v>
      </c>
      <c r="E2445" s="6" t="s">
        <v>8387</v>
      </c>
      <c r="F2445" s="6" t="s">
        <v>8379</v>
      </c>
      <c r="G2445" s="6">
        <v>2431</v>
      </c>
      <c r="H2445" s="29">
        <v>100000</v>
      </c>
      <c r="I2445" s="29">
        <v>2</v>
      </c>
      <c r="J2445" s="28">
        <v>60</v>
      </c>
      <c r="K2445" s="6">
        <v>2</v>
      </c>
      <c r="M2445" s="6" t="str">
        <f>VLOOKUP($G2445,Data!$A:$F,6,0)</f>
        <v>failed</v>
      </c>
      <c r="N2445" s="6"/>
      <c r="O2445" s="6"/>
    </row>
    <row r="2446" spans="1:15" x14ac:dyDescent="0.45">
      <c r="A2446" s="6" t="s">
        <v>8337</v>
      </c>
      <c r="B2446" s="6" t="s">
        <v>8224</v>
      </c>
      <c r="C2446" s="6" t="str">
        <f>VLOOKUP($B2446,'Supplimental Sources'!$I$7:$K$27,2,0)</f>
        <v>United States</v>
      </c>
      <c r="D2446" s="6" t="str">
        <f>VLOOKUP($B2446,'Supplimental Sources'!$I$7:$K$27,3,0)</f>
        <v>United States</v>
      </c>
      <c r="E2446" s="6" t="s">
        <v>8386</v>
      </c>
      <c r="F2446" s="6" t="s">
        <v>8377</v>
      </c>
      <c r="G2446" s="6">
        <v>2432</v>
      </c>
      <c r="H2446" s="29">
        <v>14000</v>
      </c>
      <c r="I2446" s="29">
        <v>2</v>
      </c>
      <c r="J2446" s="28">
        <v>30</v>
      </c>
      <c r="K2446" s="6">
        <v>2</v>
      </c>
      <c r="M2446" s="6" t="str">
        <f>VLOOKUP($G2446,Data!$A:$F,6,0)</f>
        <v>failed</v>
      </c>
      <c r="N2446" s="6"/>
      <c r="O2446" s="6"/>
    </row>
    <row r="2447" spans="1:15" x14ac:dyDescent="0.45">
      <c r="A2447" s="6" t="s">
        <v>8337</v>
      </c>
      <c r="B2447" s="6" t="s">
        <v>8224</v>
      </c>
      <c r="C2447" s="6" t="str">
        <f>VLOOKUP($B2447,'Supplimental Sources'!$I$7:$K$27,2,0)</f>
        <v>United States</v>
      </c>
      <c r="D2447" s="6" t="str">
        <f>VLOOKUP($B2447,'Supplimental Sources'!$I$7:$K$27,3,0)</f>
        <v>United States</v>
      </c>
      <c r="E2447" s="6" t="s">
        <v>8387</v>
      </c>
      <c r="F2447" s="6" t="s">
        <v>8376</v>
      </c>
      <c r="G2447" s="6">
        <v>2433</v>
      </c>
      <c r="H2447" s="29">
        <v>10000</v>
      </c>
      <c r="I2447" s="29">
        <v>0</v>
      </c>
      <c r="J2447" s="28">
        <v>30</v>
      </c>
      <c r="K2447" s="6">
        <v>0</v>
      </c>
      <c r="M2447" s="6" t="str">
        <f>VLOOKUP($G2447,Data!$A:$F,6,0)</f>
        <v>failed</v>
      </c>
      <c r="N2447" s="6"/>
      <c r="O2447" s="6"/>
    </row>
    <row r="2448" spans="1:15" x14ac:dyDescent="0.45">
      <c r="A2448" s="6" t="s">
        <v>8337</v>
      </c>
      <c r="B2448" s="6" t="s">
        <v>8224</v>
      </c>
      <c r="C2448" s="6" t="str">
        <f>VLOOKUP($B2448,'Supplimental Sources'!$I$7:$K$27,2,0)</f>
        <v>United States</v>
      </c>
      <c r="D2448" s="6" t="str">
        <f>VLOOKUP($B2448,'Supplimental Sources'!$I$7:$K$27,3,0)</f>
        <v>United States</v>
      </c>
      <c r="E2448" s="6" t="s">
        <v>8386</v>
      </c>
      <c r="F2448" s="6" t="s">
        <v>8380</v>
      </c>
      <c r="G2448" s="6">
        <v>2434</v>
      </c>
      <c r="H2448" s="29">
        <v>20000</v>
      </c>
      <c r="I2448" s="29">
        <v>26</v>
      </c>
      <c r="J2448" s="28">
        <v>40</v>
      </c>
      <c r="K2448" s="6">
        <v>2</v>
      </c>
      <c r="M2448" s="6" t="str">
        <f>VLOOKUP($G2448,Data!$A:$F,6,0)</f>
        <v>failed</v>
      </c>
      <c r="N2448" s="6"/>
      <c r="O2448" s="6"/>
    </row>
    <row r="2449" spans="1:15" x14ac:dyDescent="0.45">
      <c r="A2449" s="6" t="s">
        <v>8337</v>
      </c>
      <c r="B2449" s="6" t="s">
        <v>8235</v>
      </c>
      <c r="C2449" s="6" t="str">
        <f>VLOOKUP($B2449,'Supplimental Sources'!$I$7:$K$27,2,0)</f>
        <v>Sweden</v>
      </c>
      <c r="D2449" s="6" t="str">
        <f>VLOOKUP($B2449,'Supplimental Sources'!$I$7:$K$27,3,0)</f>
        <v>European Union</v>
      </c>
      <c r="E2449" s="6" t="s">
        <v>8386</v>
      </c>
      <c r="F2449" s="6" t="s">
        <v>8372</v>
      </c>
      <c r="G2449" s="6">
        <v>2435</v>
      </c>
      <c r="H2449" s="29">
        <v>250000</v>
      </c>
      <c r="I2449" s="29">
        <v>1224</v>
      </c>
      <c r="J2449" s="28">
        <v>30</v>
      </c>
      <c r="K2449" s="6">
        <v>4</v>
      </c>
      <c r="M2449" s="6" t="str">
        <f>VLOOKUP($G2449,Data!$A:$F,6,0)</f>
        <v>failed</v>
      </c>
      <c r="N2449" s="6"/>
      <c r="O2449" s="6"/>
    </row>
    <row r="2450" spans="1:15" x14ac:dyDescent="0.45">
      <c r="A2450" s="6" t="s">
        <v>8337</v>
      </c>
      <c r="B2450" s="6" t="s">
        <v>8229</v>
      </c>
      <c r="C2450" s="6" t="str">
        <f>VLOOKUP($B2450,'Supplimental Sources'!$I$7:$K$27,2,0)</f>
        <v>Canada</v>
      </c>
      <c r="D2450" s="6" t="str">
        <f>VLOOKUP($B2450,'Supplimental Sources'!$I$7:$K$27,3,0)</f>
        <v>Canada</v>
      </c>
      <c r="E2450" s="6" t="s">
        <v>8386</v>
      </c>
      <c r="F2450" s="6" t="s">
        <v>8374</v>
      </c>
      <c r="G2450" s="6">
        <v>2436</v>
      </c>
      <c r="H2450" s="29">
        <v>117000</v>
      </c>
      <c r="I2450" s="29">
        <v>45</v>
      </c>
      <c r="J2450" s="28">
        <v>60</v>
      </c>
      <c r="K2450" s="6">
        <v>2</v>
      </c>
      <c r="M2450" s="6" t="str">
        <f>VLOOKUP($G2450,Data!$A:$F,6,0)</f>
        <v>failed</v>
      </c>
      <c r="N2450" s="6"/>
      <c r="O2450" s="6"/>
    </row>
    <row r="2451" spans="1:15" x14ac:dyDescent="0.45">
      <c r="A2451" s="6" t="s">
        <v>8337</v>
      </c>
      <c r="B2451" s="6" t="s">
        <v>8224</v>
      </c>
      <c r="C2451" s="6" t="str">
        <f>VLOOKUP($B2451,'Supplimental Sources'!$I$7:$K$27,2,0)</f>
        <v>United States</v>
      </c>
      <c r="D2451" s="6" t="str">
        <f>VLOOKUP($B2451,'Supplimental Sources'!$I$7:$K$27,3,0)</f>
        <v>United States</v>
      </c>
      <c r="E2451" s="6" t="s">
        <v>8386</v>
      </c>
      <c r="F2451" s="6" t="s">
        <v>8376</v>
      </c>
      <c r="G2451" s="6">
        <v>2437</v>
      </c>
      <c r="H2451" s="29">
        <v>8000</v>
      </c>
      <c r="I2451" s="29">
        <v>0</v>
      </c>
      <c r="J2451" s="28">
        <v>48.78486111111124</v>
      </c>
      <c r="K2451" s="6">
        <v>0</v>
      </c>
      <c r="M2451" s="6" t="str">
        <f>VLOOKUP($G2451,Data!$A:$F,6,0)</f>
        <v>failed</v>
      </c>
      <c r="N2451" s="6"/>
      <c r="O2451" s="6"/>
    </row>
    <row r="2452" spans="1:15" x14ac:dyDescent="0.45">
      <c r="A2452" s="6" t="s">
        <v>8337</v>
      </c>
      <c r="B2452" s="6" t="s">
        <v>8224</v>
      </c>
      <c r="C2452" s="6" t="str">
        <f>VLOOKUP($B2452,'Supplimental Sources'!$I$7:$K$27,2,0)</f>
        <v>United States</v>
      </c>
      <c r="D2452" s="6" t="str">
        <f>VLOOKUP($B2452,'Supplimental Sources'!$I$7:$K$27,3,0)</f>
        <v>United States</v>
      </c>
      <c r="E2452" s="6" t="s">
        <v>8386</v>
      </c>
      <c r="F2452" s="6" t="s">
        <v>8373</v>
      </c>
      <c r="G2452" s="6">
        <v>2438</v>
      </c>
      <c r="H2452" s="29">
        <v>15000</v>
      </c>
      <c r="I2452" s="29">
        <v>50</v>
      </c>
      <c r="J2452" s="28">
        <v>60.041666666671517</v>
      </c>
      <c r="K2452" s="6">
        <v>1</v>
      </c>
      <c r="M2452" s="6" t="str">
        <f>VLOOKUP($G2452,Data!$A:$F,6,0)</f>
        <v>failed</v>
      </c>
      <c r="N2452" s="6"/>
      <c r="O2452" s="6"/>
    </row>
    <row r="2453" spans="1:15" x14ac:dyDescent="0.45">
      <c r="A2453" s="6" t="s">
        <v>8337</v>
      </c>
      <c r="B2453" s="6" t="s">
        <v>8224</v>
      </c>
      <c r="C2453" s="6" t="str">
        <f>VLOOKUP($B2453,'Supplimental Sources'!$I$7:$K$27,2,0)</f>
        <v>United States</v>
      </c>
      <c r="D2453" s="6" t="str">
        <f>VLOOKUP($B2453,'Supplimental Sources'!$I$7:$K$27,3,0)</f>
        <v>United States</v>
      </c>
      <c r="E2453" s="6" t="s">
        <v>8386</v>
      </c>
      <c r="F2453" s="6" t="s">
        <v>8372</v>
      </c>
      <c r="G2453" s="6">
        <v>2439</v>
      </c>
      <c r="H2453" s="29">
        <v>10000</v>
      </c>
      <c r="I2453" s="29">
        <v>0</v>
      </c>
      <c r="J2453" s="28">
        <v>30</v>
      </c>
      <c r="K2453" s="6">
        <v>0</v>
      </c>
      <c r="M2453" s="6" t="str">
        <f>VLOOKUP($G2453,Data!$A:$F,6,0)</f>
        <v>failed</v>
      </c>
      <c r="N2453" s="6"/>
      <c r="O2453" s="6"/>
    </row>
    <row r="2454" spans="1:15" x14ac:dyDescent="0.45">
      <c r="A2454" s="6" t="s">
        <v>8337</v>
      </c>
      <c r="B2454" s="6" t="s">
        <v>8242</v>
      </c>
      <c r="C2454" s="6" t="str">
        <f>VLOOKUP($B2454,'Supplimental Sources'!$I$7:$K$27,2,0)</f>
        <v>Belgium</v>
      </c>
      <c r="D2454" s="6" t="str">
        <f>VLOOKUP($B2454,'Supplimental Sources'!$I$7:$K$27,3,0)</f>
        <v>European Union</v>
      </c>
      <c r="E2454" s="6" t="s">
        <v>8387</v>
      </c>
      <c r="F2454" s="6" t="s">
        <v>8376</v>
      </c>
      <c r="G2454" s="6">
        <v>2440</v>
      </c>
      <c r="H2454" s="29">
        <v>5000</v>
      </c>
      <c r="I2454" s="29">
        <v>10</v>
      </c>
      <c r="J2454" s="28">
        <v>30</v>
      </c>
      <c r="K2454" s="6">
        <v>2</v>
      </c>
      <c r="M2454" s="6" t="str">
        <f>VLOOKUP($G2454,Data!$A:$F,6,0)</f>
        <v>failed</v>
      </c>
      <c r="N2454" s="6"/>
      <c r="O2454" s="6"/>
    </row>
    <row r="2455" spans="1:15" x14ac:dyDescent="0.45">
      <c r="A2455" s="6" t="s">
        <v>8352</v>
      </c>
      <c r="B2455" s="6" t="s">
        <v>8224</v>
      </c>
      <c r="C2455" s="6" t="str">
        <f>VLOOKUP($B2455,'Supplimental Sources'!$I$7:$K$27,2,0)</f>
        <v>United States</v>
      </c>
      <c r="D2455" s="6" t="str">
        <f>VLOOKUP($B2455,'Supplimental Sources'!$I$7:$K$27,3,0)</f>
        <v>United States</v>
      </c>
      <c r="E2455" s="6" t="s">
        <v>8386</v>
      </c>
      <c r="F2455" s="6" t="s">
        <v>8370</v>
      </c>
      <c r="G2455" s="6">
        <v>2441</v>
      </c>
      <c r="H2455" s="29">
        <v>7500</v>
      </c>
      <c r="I2455" s="29">
        <v>8091</v>
      </c>
      <c r="J2455" s="28">
        <v>21.082013888888469</v>
      </c>
      <c r="K2455" s="6">
        <v>109</v>
      </c>
      <c r="L2455" s="6" t="str">
        <f>VLOOKUP($G2455,Data!$A:$F,6,0)</f>
        <v>successful</v>
      </c>
      <c r="M2455" s="6"/>
      <c r="N2455" s="6"/>
      <c r="O2455" s="6"/>
    </row>
    <row r="2456" spans="1:15" x14ac:dyDescent="0.45">
      <c r="A2456" s="6" t="s">
        <v>8352</v>
      </c>
      <c r="B2456" s="6" t="s">
        <v>8224</v>
      </c>
      <c r="C2456" s="6" t="str">
        <f>VLOOKUP($B2456,'Supplimental Sources'!$I$7:$K$27,2,0)</f>
        <v>United States</v>
      </c>
      <c r="D2456" s="6" t="str">
        <f>VLOOKUP($B2456,'Supplimental Sources'!$I$7:$K$27,3,0)</f>
        <v>United States</v>
      </c>
      <c r="E2456" s="6" t="s">
        <v>8386</v>
      </c>
      <c r="F2456" s="6" t="s">
        <v>8377</v>
      </c>
      <c r="G2456" s="6">
        <v>2442</v>
      </c>
      <c r="H2456" s="29">
        <v>24000</v>
      </c>
      <c r="I2456" s="29">
        <v>30226</v>
      </c>
      <c r="J2456" s="28">
        <v>29.958333333335759</v>
      </c>
      <c r="K2456" s="6">
        <v>372</v>
      </c>
      <c r="L2456" s="6" t="str">
        <f>VLOOKUP($G2456,Data!$A:$F,6,0)</f>
        <v>successful</v>
      </c>
      <c r="M2456" s="6"/>
      <c r="N2456" s="6"/>
      <c r="O2456" s="6"/>
    </row>
    <row r="2457" spans="1:15" x14ac:dyDescent="0.45">
      <c r="A2457" s="6" t="s">
        <v>8352</v>
      </c>
      <c r="B2457" s="6" t="s">
        <v>8224</v>
      </c>
      <c r="C2457" s="6" t="str">
        <f>VLOOKUP($B2457,'Supplimental Sources'!$I$7:$K$27,2,0)</f>
        <v>United States</v>
      </c>
      <c r="D2457" s="6" t="str">
        <f>VLOOKUP($B2457,'Supplimental Sources'!$I$7:$K$27,3,0)</f>
        <v>United States</v>
      </c>
      <c r="E2457" s="6" t="s">
        <v>8385</v>
      </c>
      <c r="F2457" s="6" t="s">
        <v>8370</v>
      </c>
      <c r="G2457" s="6">
        <v>2443</v>
      </c>
      <c r="H2457" s="29">
        <v>20000</v>
      </c>
      <c r="I2457" s="29">
        <v>40502.99</v>
      </c>
      <c r="J2457" s="28">
        <v>30</v>
      </c>
      <c r="K2457" s="6">
        <v>311</v>
      </c>
      <c r="L2457" s="6" t="str">
        <f>VLOOKUP($G2457,Data!$A:$F,6,0)</f>
        <v>successful</v>
      </c>
      <c r="M2457" s="6"/>
      <c r="N2457" s="6"/>
      <c r="O2457" s="6"/>
    </row>
    <row r="2458" spans="1:15" x14ac:dyDescent="0.45">
      <c r="A2458" s="6" t="s">
        <v>8352</v>
      </c>
      <c r="B2458" s="6" t="s">
        <v>8224</v>
      </c>
      <c r="C2458" s="6" t="str">
        <f>VLOOKUP($B2458,'Supplimental Sources'!$I$7:$K$27,2,0)</f>
        <v>United States</v>
      </c>
      <c r="D2458" s="6" t="str">
        <f>VLOOKUP($B2458,'Supplimental Sources'!$I$7:$K$27,3,0)</f>
        <v>United States</v>
      </c>
      <c r="E2458" s="6" t="s">
        <v>8387</v>
      </c>
      <c r="F2458" s="6" t="s">
        <v>8379</v>
      </c>
      <c r="G2458" s="6">
        <v>2444</v>
      </c>
      <c r="H2458" s="29">
        <v>3000</v>
      </c>
      <c r="I2458" s="29">
        <v>3258</v>
      </c>
      <c r="J2458" s="28">
        <v>30</v>
      </c>
      <c r="K2458" s="6">
        <v>61</v>
      </c>
      <c r="L2458" s="6" t="str">
        <f>VLOOKUP($G2458,Data!$A:$F,6,0)</f>
        <v>successful</v>
      </c>
      <c r="M2458" s="6"/>
      <c r="N2458" s="6"/>
      <c r="O2458" s="6"/>
    </row>
    <row r="2459" spans="1:15" x14ac:dyDescent="0.45">
      <c r="A2459" s="6" t="s">
        <v>8352</v>
      </c>
      <c r="B2459" s="6" t="s">
        <v>8224</v>
      </c>
      <c r="C2459" s="6" t="str">
        <f>VLOOKUP($B2459,'Supplimental Sources'!$I$7:$K$27,2,0)</f>
        <v>United States</v>
      </c>
      <c r="D2459" s="6" t="str">
        <f>VLOOKUP($B2459,'Supplimental Sources'!$I$7:$K$27,3,0)</f>
        <v>United States</v>
      </c>
      <c r="E2459" s="6" t="s">
        <v>8386</v>
      </c>
      <c r="F2459" s="6" t="s">
        <v>8371</v>
      </c>
      <c r="G2459" s="6">
        <v>2445</v>
      </c>
      <c r="H2459" s="29">
        <v>5000</v>
      </c>
      <c r="I2459" s="29">
        <v>8640</v>
      </c>
      <c r="J2459" s="28">
        <v>30</v>
      </c>
      <c r="K2459" s="6">
        <v>115</v>
      </c>
      <c r="L2459" s="6" t="str">
        <f>VLOOKUP($G2459,Data!$A:$F,6,0)</f>
        <v>successful</v>
      </c>
      <c r="M2459" s="6"/>
      <c r="N2459" s="6"/>
      <c r="O2459" s="6"/>
    </row>
    <row r="2460" spans="1:15" x14ac:dyDescent="0.45">
      <c r="A2460" s="6" t="s">
        <v>8352</v>
      </c>
      <c r="B2460" s="6" t="s">
        <v>8224</v>
      </c>
      <c r="C2460" s="6" t="str">
        <f>VLOOKUP($B2460,'Supplimental Sources'!$I$7:$K$27,2,0)</f>
        <v>United States</v>
      </c>
      <c r="D2460" s="6" t="str">
        <f>VLOOKUP($B2460,'Supplimental Sources'!$I$7:$K$27,3,0)</f>
        <v>United States</v>
      </c>
      <c r="E2460" s="6" t="s">
        <v>8387</v>
      </c>
      <c r="F2460" s="6" t="s">
        <v>8373</v>
      </c>
      <c r="G2460" s="6">
        <v>2446</v>
      </c>
      <c r="H2460" s="29">
        <v>5000</v>
      </c>
      <c r="I2460" s="29">
        <v>8399</v>
      </c>
      <c r="J2460" s="28">
        <v>30.041666666671517</v>
      </c>
      <c r="K2460" s="6">
        <v>111</v>
      </c>
      <c r="L2460" s="6" t="str">
        <f>VLOOKUP($G2460,Data!$A:$F,6,0)</f>
        <v>successful</v>
      </c>
      <c r="M2460" s="6"/>
      <c r="N2460" s="6"/>
      <c r="O2460" s="6"/>
    </row>
    <row r="2461" spans="1:15" x14ac:dyDescent="0.45">
      <c r="A2461" s="6" t="s">
        <v>8352</v>
      </c>
      <c r="B2461" s="6" t="s">
        <v>8224</v>
      </c>
      <c r="C2461" s="6" t="str">
        <f>VLOOKUP($B2461,'Supplimental Sources'!$I$7:$K$27,2,0)</f>
        <v>United States</v>
      </c>
      <c r="D2461" s="6" t="str">
        <f>VLOOKUP($B2461,'Supplimental Sources'!$I$7:$K$27,3,0)</f>
        <v>United States</v>
      </c>
      <c r="E2461" s="6" t="s">
        <v>8387</v>
      </c>
      <c r="F2461" s="6" t="s">
        <v>8373</v>
      </c>
      <c r="G2461" s="6">
        <v>2447</v>
      </c>
      <c r="H2461" s="29">
        <v>2500</v>
      </c>
      <c r="I2461" s="29">
        <v>10680</v>
      </c>
      <c r="J2461" s="28">
        <v>31.696840277785668</v>
      </c>
      <c r="K2461" s="6">
        <v>337</v>
      </c>
      <c r="L2461" s="6" t="str">
        <f>VLOOKUP($G2461,Data!$A:$F,6,0)</f>
        <v>successful</v>
      </c>
      <c r="M2461" s="6"/>
      <c r="N2461" s="6"/>
      <c r="O2461" s="6"/>
    </row>
    <row r="2462" spans="1:15" x14ac:dyDescent="0.45">
      <c r="A2462" s="6" t="s">
        <v>8352</v>
      </c>
      <c r="B2462" s="6" t="s">
        <v>8224</v>
      </c>
      <c r="C2462" s="6" t="str">
        <f>VLOOKUP($B2462,'Supplimental Sources'!$I$7:$K$27,2,0)</f>
        <v>United States</v>
      </c>
      <c r="D2462" s="6" t="str">
        <f>VLOOKUP($B2462,'Supplimental Sources'!$I$7:$K$27,3,0)</f>
        <v>United States</v>
      </c>
      <c r="E2462" s="6" t="s">
        <v>8387</v>
      </c>
      <c r="F2462" s="6" t="s">
        <v>8371</v>
      </c>
      <c r="G2462" s="6">
        <v>2448</v>
      </c>
      <c r="H2462" s="29">
        <v>400</v>
      </c>
      <c r="I2462" s="29">
        <v>430</v>
      </c>
      <c r="J2462" s="28">
        <v>5.9172106481564697</v>
      </c>
      <c r="K2462" s="6">
        <v>9</v>
      </c>
      <c r="L2462" s="6" t="str">
        <f>VLOOKUP($G2462,Data!$A:$F,6,0)</f>
        <v>successful</v>
      </c>
      <c r="M2462" s="6"/>
      <c r="N2462" s="6"/>
      <c r="O2462" s="6"/>
    </row>
    <row r="2463" spans="1:15" x14ac:dyDescent="0.45">
      <c r="A2463" s="6" t="s">
        <v>8352</v>
      </c>
      <c r="B2463" s="6" t="s">
        <v>8224</v>
      </c>
      <c r="C2463" s="6" t="str">
        <f>VLOOKUP($B2463,'Supplimental Sources'!$I$7:$K$27,2,0)</f>
        <v>United States</v>
      </c>
      <c r="D2463" s="6" t="str">
        <f>VLOOKUP($B2463,'Supplimental Sources'!$I$7:$K$27,3,0)</f>
        <v>United States</v>
      </c>
      <c r="E2463" s="6" t="s">
        <v>8385</v>
      </c>
      <c r="F2463" s="6" t="s">
        <v>8373</v>
      </c>
      <c r="G2463" s="6">
        <v>2449</v>
      </c>
      <c r="H2463" s="29">
        <v>10000</v>
      </c>
      <c r="I2463" s="29">
        <v>10800</v>
      </c>
      <c r="J2463" s="28">
        <v>30.041666666664241</v>
      </c>
      <c r="K2463" s="6">
        <v>120</v>
      </c>
      <c r="L2463" s="6" t="str">
        <f>VLOOKUP($G2463,Data!$A:$F,6,0)</f>
        <v>successful</v>
      </c>
      <c r="M2463" s="6"/>
      <c r="N2463" s="6"/>
      <c r="O2463" s="6"/>
    </row>
    <row r="2464" spans="1:15" x14ac:dyDescent="0.45">
      <c r="A2464" s="6" t="s">
        <v>8352</v>
      </c>
      <c r="B2464" s="6" t="s">
        <v>8224</v>
      </c>
      <c r="C2464" s="6" t="str">
        <f>VLOOKUP($B2464,'Supplimental Sources'!$I$7:$K$27,2,0)</f>
        <v>United States</v>
      </c>
      <c r="D2464" s="6" t="str">
        <f>VLOOKUP($B2464,'Supplimental Sources'!$I$7:$K$27,3,0)</f>
        <v>United States</v>
      </c>
      <c r="E2464" s="6" t="s">
        <v>8385</v>
      </c>
      <c r="F2464" s="6" t="s">
        <v>8372</v>
      </c>
      <c r="G2464" s="6">
        <v>2450</v>
      </c>
      <c r="H2464" s="29">
        <v>15000</v>
      </c>
      <c r="I2464" s="29">
        <v>15230.03</v>
      </c>
      <c r="J2464" s="28">
        <v>38.060231481475057</v>
      </c>
      <c r="K2464" s="6">
        <v>102</v>
      </c>
      <c r="L2464" s="6" t="str">
        <f>VLOOKUP($G2464,Data!$A:$F,6,0)</f>
        <v>successful</v>
      </c>
      <c r="M2464" s="6"/>
      <c r="N2464" s="6"/>
      <c r="O2464" s="6"/>
    </row>
    <row r="2465" spans="1:15" x14ac:dyDescent="0.45">
      <c r="A2465" s="6" t="s">
        <v>8352</v>
      </c>
      <c r="B2465" s="6" t="s">
        <v>8224</v>
      </c>
      <c r="C2465" s="6" t="str">
        <f>VLOOKUP($B2465,'Supplimental Sources'!$I$7:$K$27,2,0)</f>
        <v>United States</v>
      </c>
      <c r="D2465" s="6" t="str">
        <f>VLOOKUP($B2465,'Supplimental Sources'!$I$7:$K$27,3,0)</f>
        <v>United States</v>
      </c>
      <c r="E2465" s="6" t="s">
        <v>8388</v>
      </c>
      <c r="F2465" s="6" t="s">
        <v>8377</v>
      </c>
      <c r="G2465" s="6">
        <v>2451</v>
      </c>
      <c r="H2465" s="29">
        <v>10000</v>
      </c>
      <c r="I2465" s="29">
        <v>11545</v>
      </c>
      <c r="J2465" s="28">
        <v>20</v>
      </c>
      <c r="K2465" s="6">
        <v>186</v>
      </c>
      <c r="L2465" s="6" t="str">
        <f>VLOOKUP($G2465,Data!$A:$F,6,0)</f>
        <v>successful</v>
      </c>
      <c r="M2465" s="6"/>
      <c r="N2465" s="6"/>
      <c r="O2465" s="6"/>
    </row>
    <row r="2466" spans="1:15" x14ac:dyDescent="0.45">
      <c r="A2466" s="6" t="s">
        <v>8352</v>
      </c>
      <c r="B2466" s="6" t="s">
        <v>8224</v>
      </c>
      <c r="C2466" s="6" t="str">
        <f>VLOOKUP($B2466,'Supplimental Sources'!$I$7:$K$27,2,0)</f>
        <v>United States</v>
      </c>
      <c r="D2466" s="6" t="str">
        <f>VLOOKUP($B2466,'Supplimental Sources'!$I$7:$K$27,3,0)</f>
        <v>United States</v>
      </c>
      <c r="E2466" s="6" t="s">
        <v>8386</v>
      </c>
      <c r="F2466" s="6" t="s">
        <v>8374</v>
      </c>
      <c r="G2466" s="6">
        <v>2452</v>
      </c>
      <c r="H2466" s="29">
        <v>600</v>
      </c>
      <c r="I2466" s="29">
        <v>801</v>
      </c>
      <c r="J2466" s="28">
        <v>29.114583333328483</v>
      </c>
      <c r="K2466" s="6">
        <v>15</v>
      </c>
      <c r="L2466" s="6" t="str">
        <f>VLOOKUP($G2466,Data!$A:$F,6,0)</f>
        <v>successful</v>
      </c>
      <c r="M2466" s="6"/>
      <c r="N2466" s="6"/>
      <c r="O2466" s="6"/>
    </row>
    <row r="2467" spans="1:15" x14ac:dyDescent="0.45">
      <c r="A2467" s="6" t="s">
        <v>8352</v>
      </c>
      <c r="B2467" s="6" t="s">
        <v>8224</v>
      </c>
      <c r="C2467" s="6" t="str">
        <f>VLOOKUP($B2467,'Supplimental Sources'!$I$7:$K$27,2,0)</f>
        <v>United States</v>
      </c>
      <c r="D2467" s="6" t="str">
        <f>VLOOKUP($B2467,'Supplimental Sources'!$I$7:$K$27,3,0)</f>
        <v>United States</v>
      </c>
      <c r="E2467" s="6" t="s">
        <v>8388</v>
      </c>
      <c r="F2467" s="6" t="s">
        <v>8376</v>
      </c>
      <c r="G2467" s="6">
        <v>2453</v>
      </c>
      <c r="H2467" s="29">
        <v>3000</v>
      </c>
      <c r="I2467" s="29">
        <v>4641</v>
      </c>
      <c r="J2467" s="28">
        <v>30</v>
      </c>
      <c r="K2467" s="6">
        <v>67</v>
      </c>
      <c r="L2467" s="6" t="str">
        <f>VLOOKUP($G2467,Data!$A:$F,6,0)</f>
        <v>successful</v>
      </c>
      <c r="M2467" s="6"/>
      <c r="N2467" s="6"/>
      <c r="O2467" s="6"/>
    </row>
    <row r="2468" spans="1:15" x14ac:dyDescent="0.45">
      <c r="A2468" s="6" t="s">
        <v>8352</v>
      </c>
      <c r="B2468" s="6" t="s">
        <v>8224</v>
      </c>
      <c r="C2468" s="6" t="str">
        <f>VLOOKUP($B2468,'Supplimental Sources'!$I$7:$K$27,2,0)</f>
        <v>United States</v>
      </c>
      <c r="D2468" s="6" t="str">
        <f>VLOOKUP($B2468,'Supplimental Sources'!$I$7:$K$27,3,0)</f>
        <v>United States</v>
      </c>
      <c r="E2468" s="6" t="s">
        <v>8388</v>
      </c>
      <c r="F2468" s="6" t="s">
        <v>8377</v>
      </c>
      <c r="G2468" s="6">
        <v>2454</v>
      </c>
      <c r="H2468" s="29">
        <v>35000</v>
      </c>
      <c r="I2468" s="29">
        <v>35296</v>
      </c>
      <c r="J2468" s="28">
        <v>35</v>
      </c>
      <c r="K2468" s="6">
        <v>130</v>
      </c>
      <c r="L2468" s="6" t="str">
        <f>VLOOKUP($G2468,Data!$A:$F,6,0)</f>
        <v>successful</v>
      </c>
      <c r="M2468" s="6"/>
      <c r="N2468" s="6"/>
      <c r="O2468" s="6"/>
    </row>
    <row r="2469" spans="1:15" x14ac:dyDescent="0.45">
      <c r="A2469" s="6" t="s">
        <v>8352</v>
      </c>
      <c r="B2469" s="6" t="s">
        <v>8224</v>
      </c>
      <c r="C2469" s="6" t="str">
        <f>VLOOKUP($B2469,'Supplimental Sources'!$I$7:$K$27,2,0)</f>
        <v>United States</v>
      </c>
      <c r="D2469" s="6" t="str">
        <f>VLOOKUP($B2469,'Supplimental Sources'!$I$7:$K$27,3,0)</f>
        <v>United States</v>
      </c>
      <c r="E2469" s="6" t="s">
        <v>8387</v>
      </c>
      <c r="F2469" s="6" t="s">
        <v>8378</v>
      </c>
      <c r="G2469" s="6">
        <v>2455</v>
      </c>
      <c r="H2469" s="29">
        <v>300</v>
      </c>
      <c r="I2469" s="29">
        <v>546</v>
      </c>
      <c r="J2469" s="28">
        <v>28</v>
      </c>
      <c r="K2469" s="6">
        <v>16</v>
      </c>
      <c r="L2469" s="6" t="str">
        <f>VLOOKUP($G2469,Data!$A:$F,6,0)</f>
        <v>successful</v>
      </c>
      <c r="M2469" s="6"/>
      <c r="N2469" s="6"/>
      <c r="O2469" s="6"/>
    </row>
    <row r="2470" spans="1:15" x14ac:dyDescent="0.45">
      <c r="A2470" s="6" t="s">
        <v>8352</v>
      </c>
      <c r="B2470" s="6" t="s">
        <v>8224</v>
      </c>
      <c r="C2470" s="6" t="str">
        <f>VLOOKUP($B2470,'Supplimental Sources'!$I$7:$K$27,2,0)</f>
        <v>United States</v>
      </c>
      <c r="D2470" s="6" t="str">
        <f>VLOOKUP($B2470,'Supplimental Sources'!$I$7:$K$27,3,0)</f>
        <v>United States</v>
      </c>
      <c r="E2470" s="6" t="s">
        <v>8388</v>
      </c>
      <c r="F2470" s="6" t="s">
        <v>8376</v>
      </c>
      <c r="G2470" s="6">
        <v>2456</v>
      </c>
      <c r="H2470" s="29">
        <v>1500</v>
      </c>
      <c r="I2470" s="29">
        <v>2713</v>
      </c>
      <c r="J2470" s="28">
        <v>30</v>
      </c>
      <c r="K2470" s="6">
        <v>67</v>
      </c>
      <c r="L2470" s="6" t="str">
        <f>VLOOKUP($G2470,Data!$A:$F,6,0)</f>
        <v>successful</v>
      </c>
      <c r="M2470" s="6"/>
      <c r="N2470" s="6"/>
      <c r="O2470" s="6"/>
    </row>
    <row r="2471" spans="1:15" x14ac:dyDescent="0.45">
      <c r="A2471" s="6" t="s">
        <v>8352</v>
      </c>
      <c r="B2471" s="6" t="s">
        <v>8224</v>
      </c>
      <c r="C2471" s="6" t="str">
        <f>VLOOKUP($B2471,'Supplimental Sources'!$I$7:$K$27,2,0)</f>
        <v>United States</v>
      </c>
      <c r="D2471" s="6" t="str">
        <f>VLOOKUP($B2471,'Supplimental Sources'!$I$7:$K$27,3,0)</f>
        <v>United States</v>
      </c>
      <c r="E2471" s="6" t="s">
        <v>8387</v>
      </c>
      <c r="F2471" s="6" t="s">
        <v>8377</v>
      </c>
      <c r="G2471" s="6">
        <v>2457</v>
      </c>
      <c r="H2471" s="29">
        <v>23000</v>
      </c>
      <c r="I2471" s="29">
        <v>23530</v>
      </c>
      <c r="J2471" s="28">
        <v>29.958333333335759</v>
      </c>
      <c r="K2471" s="6">
        <v>124</v>
      </c>
      <c r="L2471" s="6" t="str">
        <f>VLOOKUP($G2471,Data!$A:$F,6,0)</f>
        <v>successful</v>
      </c>
      <c r="M2471" s="6"/>
      <c r="N2471" s="6"/>
      <c r="O2471" s="6"/>
    </row>
    <row r="2472" spans="1:15" x14ac:dyDescent="0.45">
      <c r="A2472" s="6" t="s">
        <v>8352</v>
      </c>
      <c r="B2472" s="6" t="s">
        <v>8224</v>
      </c>
      <c r="C2472" s="6" t="str">
        <f>VLOOKUP($B2472,'Supplimental Sources'!$I$7:$K$27,2,0)</f>
        <v>United States</v>
      </c>
      <c r="D2472" s="6" t="str">
        <f>VLOOKUP($B2472,'Supplimental Sources'!$I$7:$K$27,3,0)</f>
        <v>United States</v>
      </c>
      <c r="E2472" s="6" t="s">
        <v>8387</v>
      </c>
      <c r="F2472" s="6" t="s">
        <v>8369</v>
      </c>
      <c r="G2472" s="6">
        <v>2458</v>
      </c>
      <c r="H2472" s="29">
        <v>5000</v>
      </c>
      <c r="I2472" s="29">
        <v>5509</v>
      </c>
      <c r="J2472" s="28">
        <v>34.919930555559404</v>
      </c>
      <c r="K2472" s="6">
        <v>80</v>
      </c>
      <c r="L2472" s="6" t="str">
        <f>VLOOKUP($G2472,Data!$A:$F,6,0)</f>
        <v>successful</v>
      </c>
      <c r="M2472" s="6"/>
      <c r="N2472" s="6"/>
      <c r="O2472" s="6"/>
    </row>
    <row r="2473" spans="1:15" x14ac:dyDescent="0.45">
      <c r="A2473" s="6" t="s">
        <v>8352</v>
      </c>
      <c r="B2473" s="6" t="s">
        <v>8224</v>
      </c>
      <c r="C2473" s="6" t="str">
        <f>VLOOKUP($B2473,'Supplimental Sources'!$I$7:$K$27,2,0)</f>
        <v>United States</v>
      </c>
      <c r="D2473" s="6" t="str">
        <f>VLOOKUP($B2473,'Supplimental Sources'!$I$7:$K$27,3,0)</f>
        <v>United States</v>
      </c>
      <c r="E2473" s="6" t="s">
        <v>8387</v>
      </c>
      <c r="F2473" s="6" t="s">
        <v>8377</v>
      </c>
      <c r="G2473" s="6">
        <v>2459</v>
      </c>
      <c r="H2473" s="29">
        <v>30000</v>
      </c>
      <c r="I2473" s="29">
        <v>30675</v>
      </c>
      <c r="J2473" s="28">
        <v>44.958333333328483</v>
      </c>
      <c r="K2473" s="6">
        <v>282</v>
      </c>
      <c r="L2473" s="6" t="str">
        <f>VLOOKUP($G2473,Data!$A:$F,6,0)</f>
        <v>successful</v>
      </c>
      <c r="M2473" s="6"/>
      <c r="N2473" s="6"/>
      <c r="O2473" s="6"/>
    </row>
    <row r="2474" spans="1:15" x14ac:dyDescent="0.45">
      <c r="A2474" s="6" t="s">
        <v>8352</v>
      </c>
      <c r="B2474" s="6" t="s">
        <v>8224</v>
      </c>
      <c r="C2474" s="6" t="str">
        <f>VLOOKUP($B2474,'Supplimental Sources'!$I$7:$K$27,2,0)</f>
        <v>United States</v>
      </c>
      <c r="D2474" s="6" t="str">
        <f>VLOOKUP($B2474,'Supplimental Sources'!$I$7:$K$27,3,0)</f>
        <v>United States</v>
      </c>
      <c r="E2474" s="6" t="s">
        <v>8387</v>
      </c>
      <c r="F2474" s="6" t="s">
        <v>8374</v>
      </c>
      <c r="G2474" s="6">
        <v>2460</v>
      </c>
      <c r="H2474" s="29">
        <v>8500</v>
      </c>
      <c r="I2474" s="29">
        <v>8567</v>
      </c>
      <c r="J2474" s="28">
        <v>33.99135416666104</v>
      </c>
      <c r="K2474" s="6">
        <v>68</v>
      </c>
      <c r="L2474" s="6" t="str">
        <f>VLOOKUP($G2474,Data!$A:$F,6,0)</f>
        <v>successful</v>
      </c>
      <c r="M2474" s="6"/>
      <c r="N2474" s="6"/>
      <c r="O2474" s="6"/>
    </row>
    <row r="2475" spans="1:15" x14ac:dyDescent="0.45">
      <c r="A2475" s="6" t="s">
        <v>8329</v>
      </c>
      <c r="B2475" s="6" t="s">
        <v>8224</v>
      </c>
      <c r="C2475" s="6" t="str">
        <f>VLOOKUP($B2475,'Supplimental Sources'!$I$7:$K$27,2,0)</f>
        <v>United States</v>
      </c>
      <c r="D2475" s="6" t="str">
        <f>VLOOKUP($B2475,'Supplimental Sources'!$I$7:$K$27,3,0)</f>
        <v>United States</v>
      </c>
      <c r="E2475" s="6" t="s">
        <v>8382</v>
      </c>
      <c r="F2475" s="6" t="s">
        <v>8371</v>
      </c>
      <c r="G2475" s="6">
        <v>2461</v>
      </c>
      <c r="H2475" s="29">
        <v>7500</v>
      </c>
      <c r="I2475" s="29">
        <v>7785</v>
      </c>
      <c r="J2475" s="28">
        <v>33.112303240741312</v>
      </c>
      <c r="K2475" s="6">
        <v>86</v>
      </c>
      <c r="L2475" s="6" t="str">
        <f>VLOOKUP($G2475,Data!$A:$F,6,0)</f>
        <v>successful</v>
      </c>
      <c r="M2475" s="6"/>
      <c r="N2475" s="6"/>
      <c r="O2475" s="6"/>
    </row>
    <row r="2476" spans="1:15" x14ac:dyDescent="0.45">
      <c r="A2476" s="6" t="s">
        <v>8329</v>
      </c>
      <c r="B2476" s="6" t="s">
        <v>8224</v>
      </c>
      <c r="C2476" s="6" t="str">
        <f>VLOOKUP($B2476,'Supplimental Sources'!$I$7:$K$27,2,0)</f>
        <v>United States</v>
      </c>
      <c r="D2476" s="6" t="str">
        <f>VLOOKUP($B2476,'Supplimental Sources'!$I$7:$K$27,3,0)</f>
        <v>United States</v>
      </c>
      <c r="E2476" s="6" t="s">
        <v>8383</v>
      </c>
      <c r="F2476" s="6" t="s">
        <v>8380</v>
      </c>
      <c r="G2476" s="6">
        <v>2462</v>
      </c>
      <c r="H2476" s="29">
        <v>3000</v>
      </c>
      <c r="I2476" s="29">
        <v>3321.25</v>
      </c>
      <c r="J2476" s="28">
        <v>20</v>
      </c>
      <c r="K2476" s="6">
        <v>115</v>
      </c>
      <c r="L2476" s="6" t="str">
        <f>VLOOKUP($G2476,Data!$A:$F,6,0)</f>
        <v>successful</v>
      </c>
      <c r="M2476" s="6"/>
      <c r="N2476" s="6"/>
      <c r="O2476" s="6"/>
    </row>
    <row r="2477" spans="1:15" x14ac:dyDescent="0.45">
      <c r="A2477" s="6" t="s">
        <v>8329</v>
      </c>
      <c r="B2477" s="6" t="s">
        <v>8224</v>
      </c>
      <c r="C2477" s="6" t="str">
        <f>VLOOKUP($B2477,'Supplimental Sources'!$I$7:$K$27,2,0)</f>
        <v>United States</v>
      </c>
      <c r="D2477" s="6" t="str">
        <f>VLOOKUP($B2477,'Supplimental Sources'!$I$7:$K$27,3,0)</f>
        <v>United States</v>
      </c>
      <c r="E2477" s="6" t="s">
        <v>8384</v>
      </c>
      <c r="F2477" s="6" t="s">
        <v>8378</v>
      </c>
      <c r="G2477" s="6">
        <v>2463</v>
      </c>
      <c r="H2477" s="29">
        <v>2000</v>
      </c>
      <c r="I2477" s="29">
        <v>2325</v>
      </c>
      <c r="J2477" s="28">
        <v>39.680266203700739</v>
      </c>
      <c r="K2477" s="6">
        <v>75</v>
      </c>
      <c r="L2477" s="6" t="str">
        <f>VLOOKUP($G2477,Data!$A:$F,6,0)</f>
        <v>successful</v>
      </c>
      <c r="M2477" s="6"/>
      <c r="N2477" s="6"/>
      <c r="O2477" s="6"/>
    </row>
    <row r="2478" spans="1:15" x14ac:dyDescent="0.45">
      <c r="A2478" s="6" t="s">
        <v>8329</v>
      </c>
      <c r="B2478" s="6" t="s">
        <v>8229</v>
      </c>
      <c r="C2478" s="6" t="str">
        <f>VLOOKUP($B2478,'Supplimental Sources'!$I$7:$K$27,2,0)</f>
        <v>Canada</v>
      </c>
      <c r="D2478" s="6" t="str">
        <f>VLOOKUP($B2478,'Supplimental Sources'!$I$7:$K$27,3,0)</f>
        <v>Canada</v>
      </c>
      <c r="E2478" s="6" t="s">
        <v>8386</v>
      </c>
      <c r="F2478" s="6" t="s">
        <v>8372</v>
      </c>
      <c r="G2478" s="6">
        <v>2464</v>
      </c>
      <c r="H2478" s="29">
        <v>2000</v>
      </c>
      <c r="I2478" s="29">
        <v>2222</v>
      </c>
      <c r="J2478" s="28">
        <v>28.911377314812853</v>
      </c>
      <c r="K2478" s="6">
        <v>43</v>
      </c>
      <c r="L2478" s="6" t="str">
        <f>VLOOKUP($G2478,Data!$A:$F,6,0)</f>
        <v>successful</v>
      </c>
      <c r="M2478" s="6"/>
      <c r="N2478" s="6"/>
      <c r="O2478" s="6"/>
    </row>
    <row r="2479" spans="1:15" x14ac:dyDescent="0.45">
      <c r="A2479" s="6" t="s">
        <v>8329</v>
      </c>
      <c r="B2479" s="6" t="s">
        <v>8224</v>
      </c>
      <c r="C2479" s="6" t="str">
        <f>VLOOKUP($B2479,'Supplimental Sources'!$I$7:$K$27,2,0)</f>
        <v>United States</v>
      </c>
      <c r="D2479" s="6" t="str">
        <f>VLOOKUP($B2479,'Supplimental Sources'!$I$7:$K$27,3,0)</f>
        <v>United States</v>
      </c>
      <c r="E2479" s="6" t="s">
        <v>8383</v>
      </c>
      <c r="F2479" s="6" t="s">
        <v>8371</v>
      </c>
      <c r="G2479" s="6">
        <v>2465</v>
      </c>
      <c r="H2479" s="29">
        <v>700</v>
      </c>
      <c r="I2479" s="29">
        <v>1261</v>
      </c>
      <c r="J2479" s="28">
        <v>30</v>
      </c>
      <c r="K2479" s="6">
        <v>48</v>
      </c>
      <c r="L2479" s="6" t="str">
        <f>VLOOKUP($G2479,Data!$A:$F,6,0)</f>
        <v>successful</v>
      </c>
      <c r="M2479" s="6"/>
      <c r="N2479" s="6"/>
      <c r="O2479" s="6"/>
    </row>
    <row r="2480" spans="1:15" x14ac:dyDescent="0.45">
      <c r="A2480" s="6" t="s">
        <v>8329</v>
      </c>
      <c r="B2480" s="6" t="s">
        <v>8224</v>
      </c>
      <c r="C2480" s="6" t="str">
        <f>VLOOKUP($B2480,'Supplimental Sources'!$I$7:$K$27,2,0)</f>
        <v>United States</v>
      </c>
      <c r="D2480" s="6" t="str">
        <f>VLOOKUP($B2480,'Supplimental Sources'!$I$7:$K$27,3,0)</f>
        <v>United States</v>
      </c>
      <c r="E2480" s="6" t="s">
        <v>8384</v>
      </c>
      <c r="F2480" s="6" t="s">
        <v>8379</v>
      </c>
      <c r="G2480" s="6">
        <v>2466</v>
      </c>
      <c r="H2480" s="29">
        <v>2500</v>
      </c>
      <c r="I2480" s="29">
        <v>2500</v>
      </c>
      <c r="J2480" s="28">
        <v>30</v>
      </c>
      <c r="K2480" s="6">
        <v>52</v>
      </c>
      <c r="L2480" s="6" t="str">
        <f>VLOOKUP($G2480,Data!$A:$F,6,0)</f>
        <v>successful</v>
      </c>
      <c r="M2480" s="6"/>
      <c r="N2480" s="6"/>
      <c r="O2480" s="6"/>
    </row>
    <row r="2481" spans="1:15" x14ac:dyDescent="0.45">
      <c r="A2481" s="6" t="s">
        <v>8329</v>
      </c>
      <c r="B2481" s="6" t="s">
        <v>8224</v>
      </c>
      <c r="C2481" s="6" t="str">
        <f>VLOOKUP($B2481,'Supplimental Sources'!$I$7:$K$27,2,0)</f>
        <v>United States</v>
      </c>
      <c r="D2481" s="6" t="str">
        <f>VLOOKUP($B2481,'Supplimental Sources'!$I$7:$K$27,3,0)</f>
        <v>United States</v>
      </c>
      <c r="E2481" s="6" t="s">
        <v>8383</v>
      </c>
      <c r="F2481" s="6" t="s">
        <v>8379</v>
      </c>
      <c r="G2481" s="6">
        <v>2467</v>
      </c>
      <c r="H2481" s="29">
        <v>1000</v>
      </c>
      <c r="I2481" s="29">
        <v>1185</v>
      </c>
      <c r="J2481" s="28">
        <v>13.83413194444438</v>
      </c>
      <c r="K2481" s="6">
        <v>43</v>
      </c>
      <c r="L2481" s="6" t="str">
        <f>VLOOKUP($G2481,Data!$A:$F,6,0)</f>
        <v>successful</v>
      </c>
      <c r="M2481" s="6"/>
      <c r="N2481" s="6"/>
      <c r="O2481" s="6"/>
    </row>
    <row r="2482" spans="1:15" x14ac:dyDescent="0.45">
      <c r="A2482" s="6" t="s">
        <v>8329</v>
      </c>
      <c r="B2482" s="6" t="s">
        <v>8224</v>
      </c>
      <c r="C2482" s="6" t="str">
        <f>VLOOKUP($B2482,'Supplimental Sources'!$I$7:$K$27,2,0)</f>
        <v>United States</v>
      </c>
      <c r="D2482" s="6" t="str">
        <f>VLOOKUP($B2482,'Supplimental Sources'!$I$7:$K$27,3,0)</f>
        <v>United States</v>
      </c>
      <c r="E2482" s="6" t="s">
        <v>8383</v>
      </c>
      <c r="F2482" s="6" t="s">
        <v>8372</v>
      </c>
      <c r="G2482" s="6">
        <v>2468</v>
      </c>
      <c r="H2482" s="29">
        <v>2000</v>
      </c>
      <c r="I2482" s="29">
        <v>2144.34</v>
      </c>
      <c r="J2482" s="28">
        <v>36.054155092591827</v>
      </c>
      <c r="K2482" s="6">
        <v>58</v>
      </c>
      <c r="L2482" s="6" t="str">
        <f>VLOOKUP($G2482,Data!$A:$F,6,0)</f>
        <v>successful</v>
      </c>
      <c r="M2482" s="6"/>
      <c r="N2482" s="6"/>
      <c r="O2482" s="6"/>
    </row>
    <row r="2483" spans="1:15" x14ac:dyDescent="0.45">
      <c r="A2483" s="6" t="s">
        <v>8329</v>
      </c>
      <c r="B2483" s="6" t="s">
        <v>8224</v>
      </c>
      <c r="C2483" s="6" t="str">
        <f>VLOOKUP($B2483,'Supplimental Sources'!$I$7:$K$27,2,0)</f>
        <v>United States</v>
      </c>
      <c r="D2483" s="6" t="str">
        <f>VLOOKUP($B2483,'Supplimental Sources'!$I$7:$K$27,3,0)</f>
        <v>United States</v>
      </c>
      <c r="E2483" s="6" t="s">
        <v>8382</v>
      </c>
      <c r="F2483" s="6" t="s">
        <v>8376</v>
      </c>
      <c r="G2483" s="6">
        <v>2469</v>
      </c>
      <c r="H2483" s="29">
        <v>1200</v>
      </c>
      <c r="I2483" s="29">
        <v>1364</v>
      </c>
      <c r="J2483" s="28">
        <v>25</v>
      </c>
      <c r="K2483" s="6">
        <v>47</v>
      </c>
      <c r="L2483" s="6" t="str">
        <f>VLOOKUP($G2483,Data!$A:$F,6,0)</f>
        <v>successful</v>
      </c>
      <c r="M2483" s="6"/>
      <c r="N2483" s="6"/>
      <c r="O2483" s="6"/>
    </row>
    <row r="2484" spans="1:15" x14ac:dyDescent="0.45">
      <c r="A2484" s="6" t="s">
        <v>8329</v>
      </c>
      <c r="B2484" s="6" t="s">
        <v>8224</v>
      </c>
      <c r="C2484" s="6" t="str">
        <f>VLOOKUP($B2484,'Supplimental Sources'!$I$7:$K$27,2,0)</f>
        <v>United States</v>
      </c>
      <c r="D2484" s="6" t="str">
        <f>VLOOKUP($B2484,'Supplimental Sources'!$I$7:$K$27,3,0)</f>
        <v>United States</v>
      </c>
      <c r="E2484" s="6" t="s">
        <v>8383</v>
      </c>
      <c r="F2484" s="6" t="s">
        <v>8379</v>
      </c>
      <c r="G2484" s="6">
        <v>2470</v>
      </c>
      <c r="H2484" s="29">
        <v>1000</v>
      </c>
      <c r="I2484" s="29">
        <v>1031.6400000000001</v>
      </c>
      <c r="J2484" s="28">
        <v>30</v>
      </c>
      <c r="K2484" s="6">
        <v>36</v>
      </c>
      <c r="L2484" s="6" t="str">
        <f>VLOOKUP($G2484,Data!$A:$F,6,0)</f>
        <v>successful</v>
      </c>
      <c r="M2484" s="6"/>
      <c r="N2484" s="6"/>
      <c r="O2484" s="6"/>
    </row>
    <row r="2485" spans="1:15" x14ac:dyDescent="0.45">
      <c r="A2485" s="6" t="s">
        <v>8329</v>
      </c>
      <c r="B2485" s="6" t="s">
        <v>8224</v>
      </c>
      <c r="C2485" s="6" t="str">
        <f>VLOOKUP($B2485,'Supplimental Sources'!$I$7:$K$27,2,0)</f>
        <v>United States</v>
      </c>
      <c r="D2485" s="6" t="str">
        <f>VLOOKUP($B2485,'Supplimental Sources'!$I$7:$K$27,3,0)</f>
        <v>United States</v>
      </c>
      <c r="E2485" s="6" t="s">
        <v>8382</v>
      </c>
      <c r="F2485" s="6" t="s">
        <v>8381</v>
      </c>
      <c r="G2485" s="6">
        <v>2471</v>
      </c>
      <c r="H2485" s="29">
        <v>500</v>
      </c>
      <c r="I2485" s="29">
        <v>640</v>
      </c>
      <c r="J2485" s="28">
        <v>40</v>
      </c>
      <c r="K2485" s="6">
        <v>17</v>
      </c>
      <c r="L2485" s="6" t="str">
        <f>VLOOKUP($G2485,Data!$A:$F,6,0)</f>
        <v>successful</v>
      </c>
      <c r="M2485" s="6"/>
      <c r="N2485" s="6"/>
      <c r="O2485" s="6"/>
    </row>
    <row r="2486" spans="1:15" x14ac:dyDescent="0.45">
      <c r="A2486" s="6" t="s">
        <v>8329</v>
      </c>
      <c r="B2486" s="6" t="s">
        <v>8224</v>
      </c>
      <c r="C2486" s="6" t="str">
        <f>VLOOKUP($B2486,'Supplimental Sources'!$I$7:$K$27,2,0)</f>
        <v>United States</v>
      </c>
      <c r="D2486" s="6" t="str">
        <f>VLOOKUP($B2486,'Supplimental Sources'!$I$7:$K$27,3,0)</f>
        <v>United States</v>
      </c>
      <c r="E2486" s="6" t="s">
        <v>8375</v>
      </c>
      <c r="F2486" s="6" t="s">
        <v>8380</v>
      </c>
      <c r="G2486" s="6">
        <v>2472</v>
      </c>
      <c r="H2486" s="29">
        <v>7500</v>
      </c>
      <c r="I2486" s="29">
        <v>10182.02</v>
      </c>
      <c r="J2486" s="28">
        <v>70.928240740737238</v>
      </c>
      <c r="K2486" s="6">
        <v>104</v>
      </c>
      <c r="L2486" s="6" t="str">
        <f>VLOOKUP($G2486,Data!$A:$F,6,0)</f>
        <v>successful</v>
      </c>
      <c r="M2486" s="6"/>
      <c r="N2486" s="6"/>
      <c r="O2486" s="6"/>
    </row>
    <row r="2487" spans="1:15" x14ac:dyDescent="0.45">
      <c r="A2487" s="6" t="s">
        <v>8329</v>
      </c>
      <c r="B2487" s="6" t="s">
        <v>8224</v>
      </c>
      <c r="C2487" s="6" t="str">
        <f>VLOOKUP($B2487,'Supplimental Sources'!$I$7:$K$27,2,0)</f>
        <v>United States</v>
      </c>
      <c r="D2487" s="6" t="str">
        <f>VLOOKUP($B2487,'Supplimental Sources'!$I$7:$K$27,3,0)</f>
        <v>United States</v>
      </c>
      <c r="E2487" s="6" t="s">
        <v>8383</v>
      </c>
      <c r="F2487" s="6" t="s">
        <v>8373</v>
      </c>
      <c r="G2487" s="6">
        <v>2473</v>
      </c>
      <c r="H2487" s="29">
        <v>2000</v>
      </c>
      <c r="I2487" s="29">
        <v>2000</v>
      </c>
      <c r="J2487" s="28">
        <v>30.041666666664241</v>
      </c>
      <c r="K2487" s="6">
        <v>47</v>
      </c>
      <c r="L2487" s="6" t="str">
        <f>VLOOKUP($G2487,Data!$A:$F,6,0)</f>
        <v>successful</v>
      </c>
      <c r="M2487" s="6"/>
      <c r="N2487" s="6"/>
      <c r="O2487" s="6"/>
    </row>
    <row r="2488" spans="1:15" x14ac:dyDescent="0.45">
      <c r="A2488" s="6" t="s">
        <v>8329</v>
      </c>
      <c r="B2488" s="6" t="s">
        <v>8224</v>
      </c>
      <c r="C2488" s="6" t="str">
        <f>VLOOKUP($B2488,'Supplimental Sources'!$I$7:$K$27,2,0)</f>
        <v>United States</v>
      </c>
      <c r="D2488" s="6" t="str">
        <f>VLOOKUP($B2488,'Supplimental Sources'!$I$7:$K$27,3,0)</f>
        <v>United States</v>
      </c>
      <c r="E2488" s="6" t="s">
        <v>8375</v>
      </c>
      <c r="F2488" s="6" t="s">
        <v>8371</v>
      </c>
      <c r="G2488" s="6">
        <v>2474</v>
      </c>
      <c r="H2488" s="29">
        <v>5000</v>
      </c>
      <c r="I2488" s="29">
        <v>5000.18</v>
      </c>
      <c r="J2488" s="28">
        <v>45</v>
      </c>
      <c r="K2488" s="6">
        <v>38</v>
      </c>
      <c r="L2488" s="6" t="str">
        <f>VLOOKUP($G2488,Data!$A:$F,6,0)</f>
        <v>successful</v>
      </c>
      <c r="M2488" s="6"/>
      <c r="N2488" s="6"/>
      <c r="O2488" s="6"/>
    </row>
    <row r="2489" spans="1:15" x14ac:dyDescent="0.45">
      <c r="A2489" s="6" t="s">
        <v>8329</v>
      </c>
      <c r="B2489" s="6" t="s">
        <v>8224</v>
      </c>
      <c r="C2489" s="6" t="str">
        <f>VLOOKUP($B2489,'Supplimental Sources'!$I$7:$K$27,2,0)</f>
        <v>United States</v>
      </c>
      <c r="D2489" s="6" t="str">
        <f>VLOOKUP($B2489,'Supplimental Sources'!$I$7:$K$27,3,0)</f>
        <v>United States</v>
      </c>
      <c r="E2489" s="6" t="s">
        <v>8375</v>
      </c>
      <c r="F2489" s="6" t="s">
        <v>8369</v>
      </c>
      <c r="G2489" s="6">
        <v>2475</v>
      </c>
      <c r="H2489" s="29">
        <v>2500</v>
      </c>
      <c r="I2489" s="29">
        <v>2618</v>
      </c>
      <c r="J2489" s="28">
        <v>59.628993055557657</v>
      </c>
      <c r="K2489" s="6">
        <v>81</v>
      </c>
      <c r="L2489" s="6" t="str">
        <f>VLOOKUP($G2489,Data!$A:$F,6,0)</f>
        <v>successful</v>
      </c>
      <c r="M2489" s="6"/>
      <c r="N2489" s="6"/>
      <c r="O2489" s="6"/>
    </row>
    <row r="2490" spans="1:15" x14ac:dyDescent="0.45">
      <c r="A2490" s="6" t="s">
        <v>8329</v>
      </c>
      <c r="B2490" s="6" t="s">
        <v>8224</v>
      </c>
      <c r="C2490" s="6" t="str">
        <f>VLOOKUP($B2490,'Supplimental Sources'!$I$7:$K$27,2,0)</f>
        <v>United States</v>
      </c>
      <c r="D2490" s="6" t="str">
        <f>VLOOKUP($B2490,'Supplimental Sources'!$I$7:$K$27,3,0)</f>
        <v>United States</v>
      </c>
      <c r="E2490" s="6" t="s">
        <v>8385</v>
      </c>
      <c r="F2490" s="6" t="s">
        <v>8373</v>
      </c>
      <c r="G2490" s="6">
        <v>2476</v>
      </c>
      <c r="H2490" s="29">
        <v>3200</v>
      </c>
      <c r="I2490" s="29">
        <v>3360.72</v>
      </c>
      <c r="J2490" s="28">
        <v>33.041666666671517</v>
      </c>
      <c r="K2490" s="6">
        <v>55</v>
      </c>
      <c r="L2490" s="6" t="str">
        <f>VLOOKUP($G2490,Data!$A:$F,6,0)</f>
        <v>successful</v>
      </c>
      <c r="M2490" s="6"/>
      <c r="N2490" s="6"/>
      <c r="O2490" s="6"/>
    </row>
    <row r="2491" spans="1:15" x14ac:dyDescent="0.45">
      <c r="A2491" s="6" t="s">
        <v>8329</v>
      </c>
      <c r="B2491" s="6" t="s">
        <v>8224</v>
      </c>
      <c r="C2491" s="6" t="str">
        <f>VLOOKUP($B2491,'Supplimental Sources'!$I$7:$K$27,2,0)</f>
        <v>United States</v>
      </c>
      <c r="D2491" s="6" t="str">
        <f>VLOOKUP($B2491,'Supplimental Sources'!$I$7:$K$27,3,0)</f>
        <v>United States</v>
      </c>
      <c r="E2491" s="6" t="s">
        <v>8383</v>
      </c>
      <c r="F2491" s="6" t="s">
        <v>8380</v>
      </c>
      <c r="G2491" s="6">
        <v>2477</v>
      </c>
      <c r="H2491" s="29">
        <v>750</v>
      </c>
      <c r="I2491" s="29">
        <v>1285</v>
      </c>
      <c r="J2491" s="28">
        <v>45</v>
      </c>
      <c r="K2491" s="6">
        <v>41</v>
      </c>
      <c r="L2491" s="6" t="str">
        <f>VLOOKUP($G2491,Data!$A:$F,6,0)</f>
        <v>successful</v>
      </c>
      <c r="M2491" s="6"/>
      <c r="N2491" s="6"/>
      <c r="O2491" s="6"/>
    </row>
    <row r="2492" spans="1:15" x14ac:dyDescent="0.45">
      <c r="A2492" s="6" t="s">
        <v>8329</v>
      </c>
      <c r="B2492" s="6" t="s">
        <v>8224</v>
      </c>
      <c r="C2492" s="6" t="str">
        <f>VLOOKUP($B2492,'Supplimental Sources'!$I$7:$K$27,2,0)</f>
        <v>United States</v>
      </c>
      <c r="D2492" s="6" t="str">
        <f>VLOOKUP($B2492,'Supplimental Sources'!$I$7:$K$27,3,0)</f>
        <v>United States</v>
      </c>
      <c r="E2492" s="6" t="s">
        <v>8383</v>
      </c>
      <c r="F2492" s="6" t="s">
        <v>8381</v>
      </c>
      <c r="G2492" s="6">
        <v>2478</v>
      </c>
      <c r="H2492" s="29">
        <v>8000</v>
      </c>
      <c r="I2492" s="29">
        <v>10200</v>
      </c>
      <c r="J2492" s="28">
        <v>30</v>
      </c>
      <c r="K2492" s="6">
        <v>79</v>
      </c>
      <c r="L2492" s="6" t="str">
        <f>VLOOKUP($G2492,Data!$A:$F,6,0)</f>
        <v>successful</v>
      </c>
      <c r="M2492" s="6"/>
      <c r="N2492" s="6"/>
      <c r="O2492" s="6"/>
    </row>
    <row r="2493" spans="1:15" x14ac:dyDescent="0.45">
      <c r="A2493" s="6" t="s">
        <v>8329</v>
      </c>
      <c r="B2493" s="6" t="s">
        <v>8224</v>
      </c>
      <c r="C2493" s="6" t="str">
        <f>VLOOKUP($B2493,'Supplimental Sources'!$I$7:$K$27,2,0)</f>
        <v>United States</v>
      </c>
      <c r="D2493" s="6" t="str">
        <f>VLOOKUP($B2493,'Supplimental Sources'!$I$7:$K$27,3,0)</f>
        <v>United States</v>
      </c>
      <c r="E2493" s="6" t="s">
        <v>8383</v>
      </c>
      <c r="F2493" s="6" t="s">
        <v>8370</v>
      </c>
      <c r="G2493" s="6">
        <v>2479</v>
      </c>
      <c r="H2493" s="29">
        <v>300</v>
      </c>
      <c r="I2493" s="29">
        <v>400.33</v>
      </c>
      <c r="J2493" s="28">
        <v>10.356550925927877</v>
      </c>
      <c r="K2493" s="6">
        <v>16</v>
      </c>
      <c r="L2493" s="6" t="str">
        <f>VLOOKUP($G2493,Data!$A:$F,6,0)</f>
        <v>successful</v>
      </c>
      <c r="M2493" s="6"/>
      <c r="N2493" s="6"/>
      <c r="O2493" s="6"/>
    </row>
    <row r="2494" spans="1:15" x14ac:dyDescent="0.45">
      <c r="A2494" s="6" t="s">
        <v>8329</v>
      </c>
      <c r="B2494" s="6" t="s">
        <v>8224</v>
      </c>
      <c r="C2494" s="6" t="str">
        <f>VLOOKUP($B2494,'Supplimental Sources'!$I$7:$K$27,2,0)</f>
        <v>United States</v>
      </c>
      <c r="D2494" s="6" t="str">
        <f>VLOOKUP($B2494,'Supplimental Sources'!$I$7:$K$27,3,0)</f>
        <v>United States</v>
      </c>
      <c r="E2494" s="6" t="s">
        <v>8386</v>
      </c>
      <c r="F2494" s="6" t="s">
        <v>8371</v>
      </c>
      <c r="G2494" s="6">
        <v>2480</v>
      </c>
      <c r="H2494" s="29">
        <v>2000</v>
      </c>
      <c r="I2494" s="29">
        <v>2000</v>
      </c>
      <c r="J2494" s="28">
        <v>60</v>
      </c>
      <c r="K2494" s="6">
        <v>8</v>
      </c>
      <c r="L2494" s="6" t="str">
        <f>VLOOKUP($G2494,Data!$A:$F,6,0)</f>
        <v>successful</v>
      </c>
      <c r="M2494" s="6"/>
      <c r="N2494" s="6"/>
      <c r="O2494" s="6"/>
    </row>
    <row r="2495" spans="1:15" x14ac:dyDescent="0.45">
      <c r="A2495" s="6" t="s">
        <v>8329</v>
      </c>
      <c r="B2495" s="6" t="s">
        <v>8224</v>
      </c>
      <c r="C2495" s="6" t="str">
        <f>VLOOKUP($B2495,'Supplimental Sources'!$I$7:$K$27,2,0)</f>
        <v>United States</v>
      </c>
      <c r="D2495" s="6" t="str">
        <f>VLOOKUP($B2495,'Supplimental Sources'!$I$7:$K$27,3,0)</f>
        <v>United States</v>
      </c>
      <c r="E2495" s="6" t="s">
        <v>8383</v>
      </c>
      <c r="F2495" s="6" t="s">
        <v>8378</v>
      </c>
      <c r="G2495" s="6">
        <v>2481</v>
      </c>
      <c r="H2495" s="29">
        <v>4000</v>
      </c>
      <c r="I2495" s="29">
        <v>4516.4399999999996</v>
      </c>
      <c r="J2495" s="28">
        <v>30</v>
      </c>
      <c r="K2495" s="6">
        <v>95</v>
      </c>
      <c r="L2495" s="6" t="str">
        <f>VLOOKUP($G2495,Data!$A:$F,6,0)</f>
        <v>successful</v>
      </c>
      <c r="M2495" s="6"/>
      <c r="N2495" s="6"/>
      <c r="O2495" s="6"/>
    </row>
    <row r="2496" spans="1:15" x14ac:dyDescent="0.45">
      <c r="A2496" s="6" t="s">
        <v>8329</v>
      </c>
      <c r="B2496" s="6" t="s">
        <v>8224</v>
      </c>
      <c r="C2496" s="6" t="str">
        <f>VLOOKUP($B2496,'Supplimental Sources'!$I$7:$K$27,2,0)</f>
        <v>United States</v>
      </c>
      <c r="D2496" s="6" t="str">
        <f>VLOOKUP($B2496,'Supplimental Sources'!$I$7:$K$27,3,0)</f>
        <v>United States</v>
      </c>
      <c r="E2496" s="6" t="s">
        <v>8382</v>
      </c>
      <c r="F2496" s="6" t="s">
        <v>8380</v>
      </c>
      <c r="G2496" s="6">
        <v>2482</v>
      </c>
      <c r="H2496" s="29">
        <v>1000</v>
      </c>
      <c r="I2496" s="29">
        <v>1001</v>
      </c>
      <c r="J2496" s="28">
        <v>45</v>
      </c>
      <c r="K2496" s="6">
        <v>25</v>
      </c>
      <c r="L2496" s="6" t="str">
        <f>VLOOKUP($G2496,Data!$A:$F,6,0)</f>
        <v>successful</v>
      </c>
      <c r="M2496" s="6"/>
      <c r="N2496" s="6"/>
      <c r="O2496" s="6"/>
    </row>
    <row r="2497" spans="1:15" x14ac:dyDescent="0.45">
      <c r="A2497" s="6" t="s">
        <v>8329</v>
      </c>
      <c r="B2497" s="6" t="s">
        <v>8224</v>
      </c>
      <c r="C2497" s="6" t="str">
        <f>VLOOKUP($B2497,'Supplimental Sources'!$I$7:$K$27,2,0)</f>
        <v>United States</v>
      </c>
      <c r="D2497" s="6" t="str">
        <f>VLOOKUP($B2497,'Supplimental Sources'!$I$7:$K$27,3,0)</f>
        <v>United States</v>
      </c>
      <c r="E2497" s="6" t="s">
        <v>8383</v>
      </c>
      <c r="F2497" s="6" t="s">
        <v>8378</v>
      </c>
      <c r="G2497" s="6">
        <v>2483</v>
      </c>
      <c r="H2497" s="29">
        <v>1100</v>
      </c>
      <c r="I2497" s="29">
        <v>1251</v>
      </c>
      <c r="J2497" s="28">
        <v>59.958333333328483</v>
      </c>
      <c r="K2497" s="6">
        <v>19</v>
      </c>
      <c r="L2497" s="6" t="str">
        <f>VLOOKUP($G2497,Data!$A:$F,6,0)</f>
        <v>successful</v>
      </c>
      <c r="M2497" s="6"/>
      <c r="N2497" s="6"/>
      <c r="O2497" s="6"/>
    </row>
    <row r="2498" spans="1:15" x14ac:dyDescent="0.45">
      <c r="A2498" s="6" t="s">
        <v>8329</v>
      </c>
      <c r="B2498" s="6" t="s">
        <v>8224</v>
      </c>
      <c r="C2498" s="6" t="str">
        <f>VLOOKUP($B2498,'Supplimental Sources'!$I$7:$K$27,2,0)</f>
        <v>United States</v>
      </c>
      <c r="D2498" s="6" t="str">
        <f>VLOOKUP($B2498,'Supplimental Sources'!$I$7:$K$27,3,0)</f>
        <v>United States</v>
      </c>
      <c r="E2498" s="6" t="s">
        <v>8382</v>
      </c>
      <c r="F2498" s="6" t="s">
        <v>8371</v>
      </c>
      <c r="G2498" s="6">
        <v>2484</v>
      </c>
      <c r="H2498" s="29">
        <v>3500</v>
      </c>
      <c r="I2498" s="29">
        <v>4176.1099999999997</v>
      </c>
      <c r="J2498" s="28">
        <v>30</v>
      </c>
      <c r="K2498" s="6">
        <v>90</v>
      </c>
      <c r="L2498" s="6" t="str">
        <f>VLOOKUP($G2498,Data!$A:$F,6,0)</f>
        <v>successful</v>
      </c>
      <c r="M2498" s="6"/>
      <c r="N2498" s="6"/>
      <c r="O2498" s="6"/>
    </row>
    <row r="2499" spans="1:15" x14ac:dyDescent="0.45">
      <c r="A2499" s="6" t="s">
        <v>8329</v>
      </c>
      <c r="B2499" s="6" t="s">
        <v>8224</v>
      </c>
      <c r="C2499" s="6" t="str">
        <f>VLOOKUP($B2499,'Supplimental Sources'!$I$7:$K$27,2,0)</f>
        <v>United States</v>
      </c>
      <c r="D2499" s="6" t="str">
        <f>VLOOKUP($B2499,'Supplimental Sources'!$I$7:$K$27,3,0)</f>
        <v>United States</v>
      </c>
      <c r="E2499" s="6" t="s">
        <v>8382</v>
      </c>
      <c r="F2499" s="6" t="s">
        <v>8372</v>
      </c>
      <c r="G2499" s="6">
        <v>2485</v>
      </c>
      <c r="H2499" s="29">
        <v>2000</v>
      </c>
      <c r="I2499" s="29">
        <v>2065</v>
      </c>
      <c r="J2499" s="28">
        <v>35</v>
      </c>
      <c r="K2499" s="6">
        <v>41</v>
      </c>
      <c r="L2499" s="6" t="str">
        <f>VLOOKUP($G2499,Data!$A:$F,6,0)</f>
        <v>successful</v>
      </c>
      <c r="M2499" s="6"/>
      <c r="N2499" s="6"/>
      <c r="O2499" s="6"/>
    </row>
    <row r="2500" spans="1:15" x14ac:dyDescent="0.45">
      <c r="A2500" s="6" t="s">
        <v>8329</v>
      </c>
      <c r="B2500" s="6" t="s">
        <v>8224</v>
      </c>
      <c r="C2500" s="6" t="str">
        <f>VLOOKUP($B2500,'Supplimental Sources'!$I$7:$K$27,2,0)</f>
        <v>United States</v>
      </c>
      <c r="D2500" s="6" t="str">
        <f>VLOOKUP($B2500,'Supplimental Sources'!$I$7:$K$27,3,0)</f>
        <v>United States</v>
      </c>
      <c r="E2500" s="6" t="s">
        <v>8383</v>
      </c>
      <c r="F2500" s="6" t="s">
        <v>8378</v>
      </c>
      <c r="G2500" s="6">
        <v>2486</v>
      </c>
      <c r="H2500" s="29">
        <v>300</v>
      </c>
      <c r="I2500" s="29">
        <v>797</v>
      </c>
      <c r="J2500" s="28">
        <v>30</v>
      </c>
      <c r="K2500" s="6">
        <v>30</v>
      </c>
      <c r="L2500" s="6" t="str">
        <f>VLOOKUP($G2500,Data!$A:$F,6,0)</f>
        <v>successful</v>
      </c>
      <c r="M2500" s="6"/>
      <c r="N2500" s="6"/>
      <c r="O2500" s="6"/>
    </row>
    <row r="2501" spans="1:15" x14ac:dyDescent="0.45">
      <c r="A2501" s="6" t="s">
        <v>8329</v>
      </c>
      <c r="B2501" s="6" t="s">
        <v>8224</v>
      </c>
      <c r="C2501" s="6" t="str">
        <f>VLOOKUP($B2501,'Supplimental Sources'!$I$7:$K$27,2,0)</f>
        <v>United States</v>
      </c>
      <c r="D2501" s="6" t="str">
        <f>VLOOKUP($B2501,'Supplimental Sources'!$I$7:$K$27,3,0)</f>
        <v>United States</v>
      </c>
      <c r="E2501" s="6" t="s">
        <v>8383</v>
      </c>
      <c r="F2501" s="6" t="s">
        <v>8379</v>
      </c>
      <c r="G2501" s="6">
        <v>2487</v>
      </c>
      <c r="H2501" s="29">
        <v>1500</v>
      </c>
      <c r="I2501" s="29">
        <v>1500.76</v>
      </c>
      <c r="J2501" s="28">
        <v>30</v>
      </c>
      <c r="K2501" s="6">
        <v>38</v>
      </c>
      <c r="L2501" s="6" t="str">
        <f>VLOOKUP($G2501,Data!$A:$F,6,0)</f>
        <v>successful</v>
      </c>
      <c r="M2501" s="6"/>
      <c r="N2501" s="6"/>
      <c r="O2501" s="6"/>
    </row>
    <row r="2502" spans="1:15" x14ac:dyDescent="0.45">
      <c r="A2502" s="6" t="s">
        <v>8329</v>
      </c>
      <c r="B2502" s="6" t="s">
        <v>8224</v>
      </c>
      <c r="C2502" s="6" t="str">
        <f>VLOOKUP($B2502,'Supplimental Sources'!$I$7:$K$27,2,0)</f>
        <v>United States</v>
      </c>
      <c r="D2502" s="6" t="str">
        <f>VLOOKUP($B2502,'Supplimental Sources'!$I$7:$K$27,3,0)</f>
        <v>United States</v>
      </c>
      <c r="E2502" s="6" t="s">
        <v>8382</v>
      </c>
      <c r="F2502" s="6" t="s">
        <v>8373</v>
      </c>
      <c r="G2502" s="6">
        <v>2488</v>
      </c>
      <c r="H2502" s="29">
        <v>3000</v>
      </c>
      <c r="I2502" s="29">
        <v>3201</v>
      </c>
      <c r="J2502" s="28">
        <v>30.041666666664241</v>
      </c>
      <c r="K2502" s="6">
        <v>65</v>
      </c>
      <c r="L2502" s="6" t="str">
        <f>VLOOKUP($G2502,Data!$A:$F,6,0)</f>
        <v>successful</v>
      </c>
      <c r="M2502" s="6"/>
      <c r="N2502" s="6"/>
      <c r="O2502" s="6"/>
    </row>
    <row r="2503" spans="1:15" x14ac:dyDescent="0.45">
      <c r="A2503" s="6" t="s">
        <v>8329</v>
      </c>
      <c r="B2503" s="6" t="s">
        <v>8224</v>
      </c>
      <c r="C2503" s="6" t="str">
        <f>VLOOKUP($B2503,'Supplimental Sources'!$I$7:$K$27,2,0)</f>
        <v>United States</v>
      </c>
      <c r="D2503" s="6" t="str">
        <f>VLOOKUP($B2503,'Supplimental Sources'!$I$7:$K$27,3,0)</f>
        <v>United States</v>
      </c>
      <c r="E2503" s="6" t="s">
        <v>8384</v>
      </c>
      <c r="F2503" s="6" t="s">
        <v>8379</v>
      </c>
      <c r="G2503" s="6">
        <v>2489</v>
      </c>
      <c r="H2503" s="29">
        <v>3500</v>
      </c>
      <c r="I2503" s="29">
        <v>4678.5</v>
      </c>
      <c r="J2503" s="28">
        <v>30</v>
      </c>
      <c r="K2503" s="6">
        <v>75</v>
      </c>
      <c r="L2503" s="6" t="str">
        <f>VLOOKUP($G2503,Data!$A:$F,6,0)</f>
        <v>successful</v>
      </c>
      <c r="M2503" s="6"/>
      <c r="N2503" s="6"/>
      <c r="O2503" s="6"/>
    </row>
    <row r="2504" spans="1:15" x14ac:dyDescent="0.45">
      <c r="A2504" s="6" t="s">
        <v>8329</v>
      </c>
      <c r="B2504" s="6" t="s">
        <v>8224</v>
      </c>
      <c r="C2504" s="6" t="str">
        <f>VLOOKUP($B2504,'Supplimental Sources'!$I$7:$K$27,2,0)</f>
        <v>United States</v>
      </c>
      <c r="D2504" s="6" t="str">
        <f>VLOOKUP($B2504,'Supplimental Sources'!$I$7:$K$27,3,0)</f>
        <v>United States</v>
      </c>
      <c r="E2504" s="6" t="s">
        <v>8383</v>
      </c>
      <c r="F2504" s="6" t="s">
        <v>8379</v>
      </c>
      <c r="G2504" s="6">
        <v>2490</v>
      </c>
      <c r="H2504" s="29">
        <v>500</v>
      </c>
      <c r="I2504" s="29">
        <v>607</v>
      </c>
      <c r="J2504" s="28">
        <v>60</v>
      </c>
      <c r="K2504" s="6">
        <v>16</v>
      </c>
      <c r="L2504" s="6" t="str">
        <f>VLOOKUP($G2504,Data!$A:$F,6,0)</f>
        <v>successful</v>
      </c>
      <c r="M2504" s="6"/>
      <c r="N2504" s="6"/>
      <c r="O2504" s="6"/>
    </row>
    <row r="2505" spans="1:15" x14ac:dyDescent="0.45">
      <c r="A2505" s="6" t="s">
        <v>8329</v>
      </c>
      <c r="B2505" s="6" t="s">
        <v>8224</v>
      </c>
      <c r="C2505" s="6" t="str">
        <f>VLOOKUP($B2505,'Supplimental Sources'!$I$7:$K$27,2,0)</f>
        <v>United States</v>
      </c>
      <c r="D2505" s="6" t="str">
        <f>VLOOKUP($B2505,'Supplimental Sources'!$I$7:$K$27,3,0)</f>
        <v>United States</v>
      </c>
      <c r="E2505" s="6" t="s">
        <v>8375</v>
      </c>
      <c r="F2505" s="6" t="s">
        <v>8381</v>
      </c>
      <c r="G2505" s="6">
        <v>2491</v>
      </c>
      <c r="H2505" s="29">
        <v>500</v>
      </c>
      <c r="I2505" s="29">
        <v>516</v>
      </c>
      <c r="J2505" s="28">
        <v>16.237800925926422</v>
      </c>
      <c r="K2505" s="6">
        <v>10</v>
      </c>
      <c r="L2505" s="6" t="str">
        <f>VLOOKUP($G2505,Data!$A:$F,6,0)</f>
        <v>successful</v>
      </c>
      <c r="M2505" s="6"/>
      <c r="N2505" s="6"/>
      <c r="O2505" s="6"/>
    </row>
    <row r="2506" spans="1:15" x14ac:dyDescent="0.45">
      <c r="A2506" s="6" t="s">
        <v>8329</v>
      </c>
      <c r="B2506" s="6" t="s">
        <v>8224</v>
      </c>
      <c r="C2506" s="6" t="str">
        <f>VLOOKUP($B2506,'Supplimental Sources'!$I$7:$K$27,2,0)</f>
        <v>United States</v>
      </c>
      <c r="D2506" s="6" t="str">
        <f>VLOOKUP($B2506,'Supplimental Sources'!$I$7:$K$27,3,0)</f>
        <v>United States</v>
      </c>
      <c r="E2506" s="6" t="s">
        <v>8383</v>
      </c>
      <c r="F2506" s="6" t="s">
        <v>8379</v>
      </c>
      <c r="G2506" s="6">
        <v>2492</v>
      </c>
      <c r="H2506" s="29">
        <v>600</v>
      </c>
      <c r="I2506" s="29">
        <v>750</v>
      </c>
      <c r="J2506" s="28">
        <v>51.430000000000291</v>
      </c>
      <c r="K2506" s="6">
        <v>27</v>
      </c>
      <c r="L2506" s="6" t="str">
        <f>VLOOKUP($G2506,Data!$A:$F,6,0)</f>
        <v>successful</v>
      </c>
      <c r="M2506" s="6"/>
      <c r="N2506" s="6"/>
      <c r="O2506" s="6"/>
    </row>
    <row r="2507" spans="1:15" x14ac:dyDescent="0.45">
      <c r="A2507" s="6" t="s">
        <v>8329</v>
      </c>
      <c r="B2507" s="6" t="s">
        <v>8224</v>
      </c>
      <c r="C2507" s="6" t="str">
        <f>VLOOKUP($B2507,'Supplimental Sources'!$I$7:$K$27,2,0)</f>
        <v>United States</v>
      </c>
      <c r="D2507" s="6" t="str">
        <f>VLOOKUP($B2507,'Supplimental Sources'!$I$7:$K$27,3,0)</f>
        <v>United States</v>
      </c>
      <c r="E2507" s="6" t="s">
        <v>8384</v>
      </c>
      <c r="F2507" s="6" t="s">
        <v>8378</v>
      </c>
      <c r="G2507" s="6">
        <v>2493</v>
      </c>
      <c r="H2507" s="29">
        <v>20000</v>
      </c>
      <c r="I2507" s="29">
        <v>25740</v>
      </c>
      <c r="J2507" s="28">
        <v>45</v>
      </c>
      <c r="K2507" s="6">
        <v>259</v>
      </c>
      <c r="L2507" s="6" t="str">
        <f>VLOOKUP($G2507,Data!$A:$F,6,0)</f>
        <v>successful</v>
      </c>
      <c r="M2507" s="6"/>
      <c r="N2507" s="6"/>
      <c r="O2507" s="6"/>
    </row>
    <row r="2508" spans="1:15" x14ac:dyDescent="0.45">
      <c r="A2508" s="6" t="s">
        <v>8329</v>
      </c>
      <c r="B2508" s="6" t="s">
        <v>8224</v>
      </c>
      <c r="C2508" s="6" t="str">
        <f>VLOOKUP($B2508,'Supplimental Sources'!$I$7:$K$27,2,0)</f>
        <v>United States</v>
      </c>
      <c r="D2508" s="6" t="str">
        <f>VLOOKUP($B2508,'Supplimental Sources'!$I$7:$K$27,3,0)</f>
        <v>United States</v>
      </c>
      <c r="E2508" s="6" t="s">
        <v>8383</v>
      </c>
      <c r="F2508" s="6" t="s">
        <v>8379</v>
      </c>
      <c r="G2508" s="6">
        <v>2494</v>
      </c>
      <c r="H2508" s="29">
        <v>1500</v>
      </c>
      <c r="I2508" s="29">
        <v>1515.08</v>
      </c>
      <c r="J2508" s="28">
        <v>30</v>
      </c>
      <c r="K2508" s="6">
        <v>39</v>
      </c>
      <c r="L2508" s="6" t="str">
        <f>VLOOKUP($G2508,Data!$A:$F,6,0)</f>
        <v>successful</v>
      </c>
      <c r="M2508" s="6"/>
      <c r="N2508" s="6"/>
      <c r="O2508" s="6"/>
    </row>
    <row r="2509" spans="1:15" x14ac:dyDescent="0.45">
      <c r="A2509" s="6" t="s">
        <v>8329</v>
      </c>
      <c r="B2509" s="6" t="s">
        <v>8224</v>
      </c>
      <c r="C2509" s="6" t="str">
        <f>VLOOKUP($B2509,'Supplimental Sources'!$I$7:$K$27,2,0)</f>
        <v>United States</v>
      </c>
      <c r="D2509" s="6" t="str">
        <f>VLOOKUP($B2509,'Supplimental Sources'!$I$7:$K$27,3,0)</f>
        <v>United States</v>
      </c>
      <c r="E2509" s="6" t="s">
        <v>8383</v>
      </c>
      <c r="F2509" s="6" t="s">
        <v>8369</v>
      </c>
      <c r="G2509" s="6">
        <v>2495</v>
      </c>
      <c r="H2509" s="29">
        <v>1500</v>
      </c>
      <c r="I2509" s="29">
        <v>1913.05</v>
      </c>
      <c r="J2509" s="28">
        <v>30</v>
      </c>
      <c r="K2509" s="6">
        <v>42</v>
      </c>
      <c r="L2509" s="6" t="str">
        <f>VLOOKUP($G2509,Data!$A:$F,6,0)</f>
        <v>successful</v>
      </c>
      <c r="M2509" s="6"/>
      <c r="N2509" s="6"/>
      <c r="O2509" s="6"/>
    </row>
    <row r="2510" spans="1:15" x14ac:dyDescent="0.45">
      <c r="A2510" s="6" t="s">
        <v>8329</v>
      </c>
      <c r="B2510" s="6" t="s">
        <v>8224</v>
      </c>
      <c r="C2510" s="6" t="str">
        <f>VLOOKUP($B2510,'Supplimental Sources'!$I$7:$K$27,2,0)</f>
        <v>United States</v>
      </c>
      <c r="D2510" s="6" t="str">
        <f>VLOOKUP($B2510,'Supplimental Sources'!$I$7:$K$27,3,0)</f>
        <v>United States</v>
      </c>
      <c r="E2510" s="6" t="s">
        <v>8384</v>
      </c>
      <c r="F2510" s="6" t="s">
        <v>8377</v>
      </c>
      <c r="G2510" s="6">
        <v>2496</v>
      </c>
      <c r="H2510" s="29">
        <v>6000</v>
      </c>
      <c r="I2510" s="29">
        <v>6000</v>
      </c>
      <c r="J2510" s="28">
        <v>34.958333333335759</v>
      </c>
      <c r="K2510" s="6">
        <v>10</v>
      </c>
      <c r="L2510" s="6" t="str">
        <f>VLOOKUP($G2510,Data!$A:$F,6,0)</f>
        <v>successful</v>
      </c>
      <c r="M2510" s="6"/>
      <c r="N2510" s="6"/>
      <c r="O2510" s="6"/>
    </row>
    <row r="2511" spans="1:15" x14ac:dyDescent="0.45">
      <c r="A2511" s="6" t="s">
        <v>8329</v>
      </c>
      <c r="B2511" s="6" t="s">
        <v>8224</v>
      </c>
      <c r="C2511" s="6" t="str">
        <f>VLOOKUP($B2511,'Supplimental Sources'!$I$7:$K$27,2,0)</f>
        <v>United States</v>
      </c>
      <c r="D2511" s="6" t="str">
        <f>VLOOKUP($B2511,'Supplimental Sources'!$I$7:$K$27,3,0)</f>
        <v>United States</v>
      </c>
      <c r="E2511" s="6" t="s">
        <v>8382</v>
      </c>
      <c r="F2511" s="6" t="s">
        <v>8370</v>
      </c>
      <c r="G2511" s="6">
        <v>2497</v>
      </c>
      <c r="H2511" s="29">
        <v>4000</v>
      </c>
      <c r="I2511" s="29">
        <v>4510.8599999999997</v>
      </c>
      <c r="J2511" s="28">
        <v>30</v>
      </c>
      <c r="K2511" s="6">
        <v>56</v>
      </c>
      <c r="L2511" s="6" t="str">
        <f>VLOOKUP($G2511,Data!$A:$F,6,0)</f>
        <v>successful</v>
      </c>
      <c r="M2511" s="6"/>
      <c r="N2511" s="6"/>
      <c r="O2511" s="6"/>
    </row>
    <row r="2512" spans="1:15" x14ac:dyDescent="0.45">
      <c r="A2512" s="6" t="s">
        <v>8329</v>
      </c>
      <c r="B2512" s="6" t="s">
        <v>8224</v>
      </c>
      <c r="C2512" s="6" t="str">
        <f>VLOOKUP($B2512,'Supplimental Sources'!$I$7:$K$27,2,0)</f>
        <v>United States</v>
      </c>
      <c r="D2512" s="6" t="str">
        <f>VLOOKUP($B2512,'Supplimental Sources'!$I$7:$K$27,3,0)</f>
        <v>United States</v>
      </c>
      <c r="E2512" s="6" t="s">
        <v>8386</v>
      </c>
      <c r="F2512" s="6" t="s">
        <v>8376</v>
      </c>
      <c r="G2512" s="6">
        <v>2498</v>
      </c>
      <c r="H2512" s="29">
        <v>1000</v>
      </c>
      <c r="I2512" s="29">
        <v>1056</v>
      </c>
      <c r="J2512" s="28">
        <v>14</v>
      </c>
      <c r="K2512" s="6">
        <v>20</v>
      </c>
      <c r="L2512" s="6" t="str">
        <f>VLOOKUP($G2512,Data!$A:$F,6,0)</f>
        <v>successful</v>
      </c>
      <c r="M2512" s="6"/>
      <c r="N2512" s="6"/>
      <c r="O2512" s="6"/>
    </row>
    <row r="2513" spans="1:15" x14ac:dyDescent="0.45">
      <c r="A2513" s="6" t="s">
        <v>8329</v>
      </c>
      <c r="B2513" s="6" t="s">
        <v>8224</v>
      </c>
      <c r="C2513" s="6" t="str">
        <f>VLOOKUP($B2513,'Supplimental Sources'!$I$7:$K$27,2,0)</f>
        <v>United States</v>
      </c>
      <c r="D2513" s="6" t="str">
        <f>VLOOKUP($B2513,'Supplimental Sources'!$I$7:$K$27,3,0)</f>
        <v>United States</v>
      </c>
      <c r="E2513" s="6" t="s">
        <v>8383</v>
      </c>
      <c r="F2513" s="6" t="s">
        <v>8374</v>
      </c>
      <c r="G2513" s="6">
        <v>2499</v>
      </c>
      <c r="H2513" s="29">
        <v>4000</v>
      </c>
      <c r="I2513" s="29">
        <v>8105</v>
      </c>
      <c r="J2513" s="28">
        <v>48.101423611107748</v>
      </c>
      <c r="K2513" s="6">
        <v>170</v>
      </c>
      <c r="L2513" s="6" t="str">
        <f>VLOOKUP($G2513,Data!$A:$F,6,0)</f>
        <v>successful</v>
      </c>
      <c r="M2513" s="6"/>
      <c r="N2513" s="6"/>
      <c r="O2513" s="6"/>
    </row>
    <row r="2514" spans="1:15" x14ac:dyDescent="0.45">
      <c r="A2514" s="6" t="s">
        <v>8329</v>
      </c>
      <c r="B2514" s="6" t="s">
        <v>8224</v>
      </c>
      <c r="C2514" s="6" t="str">
        <f>VLOOKUP($B2514,'Supplimental Sources'!$I$7:$K$27,2,0)</f>
        <v>United States</v>
      </c>
      <c r="D2514" s="6" t="str">
        <f>VLOOKUP($B2514,'Supplimental Sources'!$I$7:$K$27,3,0)</f>
        <v>United States</v>
      </c>
      <c r="E2514" s="6" t="s">
        <v>8383</v>
      </c>
      <c r="F2514" s="6" t="s">
        <v>8369</v>
      </c>
      <c r="G2514" s="6">
        <v>2500</v>
      </c>
      <c r="H2514" s="29">
        <v>600</v>
      </c>
      <c r="I2514" s="29">
        <v>680</v>
      </c>
      <c r="J2514" s="28">
        <v>30</v>
      </c>
      <c r="K2514" s="6">
        <v>29</v>
      </c>
      <c r="L2514" s="6" t="str">
        <f>VLOOKUP($G2514,Data!$A:$F,6,0)</f>
        <v>successful</v>
      </c>
      <c r="M2514" s="6"/>
      <c r="N2514" s="6"/>
      <c r="O2514" s="6"/>
    </row>
    <row r="2515" spans="1:15" x14ac:dyDescent="0.45">
      <c r="A2515" s="6" t="s">
        <v>8353</v>
      </c>
      <c r="B2515" s="6" t="s">
        <v>8229</v>
      </c>
      <c r="C2515" s="6" t="str">
        <f>VLOOKUP($B2515,'Supplimental Sources'!$I$7:$K$27,2,0)</f>
        <v>Canada</v>
      </c>
      <c r="D2515" s="6" t="str">
        <f>VLOOKUP($B2515,'Supplimental Sources'!$I$7:$K$27,3,0)</f>
        <v>Canada</v>
      </c>
      <c r="E2515" s="6" t="s">
        <v>8386</v>
      </c>
      <c r="F2515" s="6" t="s">
        <v>8371</v>
      </c>
      <c r="G2515" s="6">
        <v>2501</v>
      </c>
      <c r="H2515" s="29">
        <v>11000</v>
      </c>
      <c r="I2515" s="29">
        <v>281</v>
      </c>
      <c r="J2515" s="28">
        <v>30</v>
      </c>
      <c r="K2515" s="6">
        <v>7</v>
      </c>
      <c r="M2515" s="6" t="str">
        <f>VLOOKUP($G2515,Data!$A:$F,6,0)</f>
        <v>failed</v>
      </c>
      <c r="N2515" s="6"/>
      <c r="O2515" s="6"/>
    </row>
    <row r="2516" spans="1:15" x14ac:dyDescent="0.45">
      <c r="A2516" s="6" t="s">
        <v>8353</v>
      </c>
      <c r="B2516" s="6" t="s">
        <v>8224</v>
      </c>
      <c r="C2516" s="6" t="str">
        <f>VLOOKUP($B2516,'Supplimental Sources'!$I$7:$K$27,2,0)</f>
        <v>United States</v>
      </c>
      <c r="D2516" s="6" t="str">
        <f>VLOOKUP($B2516,'Supplimental Sources'!$I$7:$K$27,3,0)</f>
        <v>United States</v>
      </c>
      <c r="E2516" s="6" t="s">
        <v>8385</v>
      </c>
      <c r="F2516" s="6" t="s">
        <v>8371</v>
      </c>
      <c r="G2516" s="6">
        <v>2502</v>
      </c>
      <c r="H2516" s="29">
        <v>110000</v>
      </c>
      <c r="I2516" s="29">
        <v>86</v>
      </c>
      <c r="J2516" s="28">
        <v>45</v>
      </c>
      <c r="K2516" s="6">
        <v>5</v>
      </c>
      <c r="M2516" s="6" t="str">
        <f>VLOOKUP($G2516,Data!$A:$F,6,0)</f>
        <v>failed</v>
      </c>
      <c r="N2516" s="6"/>
      <c r="O2516" s="6"/>
    </row>
    <row r="2517" spans="1:15" x14ac:dyDescent="0.45">
      <c r="A2517" s="6" t="s">
        <v>8353</v>
      </c>
      <c r="B2517" s="6" t="s">
        <v>8224</v>
      </c>
      <c r="C2517" s="6" t="str">
        <f>VLOOKUP($B2517,'Supplimental Sources'!$I$7:$K$27,2,0)</f>
        <v>United States</v>
      </c>
      <c r="D2517" s="6" t="str">
        <f>VLOOKUP($B2517,'Supplimental Sources'!$I$7:$K$27,3,0)</f>
        <v>United States</v>
      </c>
      <c r="E2517" s="6" t="s">
        <v>8387</v>
      </c>
      <c r="F2517" s="6" t="s">
        <v>8369</v>
      </c>
      <c r="G2517" s="6">
        <v>2503</v>
      </c>
      <c r="H2517" s="29">
        <v>10000</v>
      </c>
      <c r="I2517" s="29">
        <v>0</v>
      </c>
      <c r="J2517" s="28">
        <v>29.97976851851854</v>
      </c>
      <c r="K2517" s="6">
        <v>0</v>
      </c>
      <c r="M2517" s="6" t="str">
        <f>VLOOKUP($G2517,Data!$A:$F,6,0)</f>
        <v>failed</v>
      </c>
      <c r="N2517" s="6"/>
      <c r="O2517" s="6"/>
    </row>
    <row r="2518" spans="1:15" x14ac:dyDescent="0.45">
      <c r="A2518" s="6" t="s">
        <v>8353</v>
      </c>
      <c r="B2518" s="6" t="s">
        <v>8224</v>
      </c>
      <c r="C2518" s="6" t="str">
        <f>VLOOKUP($B2518,'Supplimental Sources'!$I$7:$K$27,2,0)</f>
        <v>United States</v>
      </c>
      <c r="D2518" s="6" t="str">
        <f>VLOOKUP($B2518,'Supplimental Sources'!$I$7:$K$27,3,0)</f>
        <v>United States</v>
      </c>
      <c r="E2518" s="6" t="s">
        <v>8385</v>
      </c>
      <c r="F2518" s="6" t="s">
        <v>8373</v>
      </c>
      <c r="G2518" s="6">
        <v>2504</v>
      </c>
      <c r="H2518" s="29">
        <v>35000</v>
      </c>
      <c r="I2518" s="29">
        <v>0</v>
      </c>
      <c r="J2518" s="28">
        <v>30.041666666671517</v>
      </c>
      <c r="K2518" s="6">
        <v>0</v>
      </c>
      <c r="M2518" s="6" t="str">
        <f>VLOOKUP($G2518,Data!$A:$F,6,0)</f>
        <v>failed</v>
      </c>
      <c r="N2518" s="6"/>
      <c r="O2518" s="6"/>
    </row>
    <row r="2519" spans="1:15" x14ac:dyDescent="0.45">
      <c r="A2519" s="6" t="s">
        <v>8353</v>
      </c>
      <c r="B2519" s="6" t="s">
        <v>8224</v>
      </c>
      <c r="C2519" s="6" t="str">
        <f>VLOOKUP($B2519,'Supplimental Sources'!$I$7:$K$27,2,0)</f>
        <v>United States</v>
      </c>
      <c r="D2519" s="6" t="str">
        <f>VLOOKUP($B2519,'Supplimental Sources'!$I$7:$K$27,3,0)</f>
        <v>United States</v>
      </c>
      <c r="E2519" s="6" t="s">
        <v>8386</v>
      </c>
      <c r="F2519" s="6" t="s">
        <v>8377</v>
      </c>
      <c r="G2519" s="6">
        <v>2505</v>
      </c>
      <c r="H2519" s="29">
        <v>7000</v>
      </c>
      <c r="I2519" s="29">
        <v>0</v>
      </c>
      <c r="J2519" s="28">
        <v>29.958333333335759</v>
      </c>
      <c r="K2519" s="6">
        <v>0</v>
      </c>
      <c r="M2519" s="6" t="str">
        <f>VLOOKUP($G2519,Data!$A:$F,6,0)</f>
        <v>failed</v>
      </c>
      <c r="N2519" s="6"/>
      <c r="O2519" s="6"/>
    </row>
    <row r="2520" spans="1:15" x14ac:dyDescent="0.45">
      <c r="A2520" s="6" t="s">
        <v>8353</v>
      </c>
      <c r="B2520" s="6" t="s">
        <v>8225</v>
      </c>
      <c r="C2520" s="6" t="str">
        <f>VLOOKUP($B2520,'Supplimental Sources'!$I$7:$K$27,2,0)</f>
        <v>United Kingdom</v>
      </c>
      <c r="D2520" s="6" t="str">
        <f>VLOOKUP($B2520,'Supplimental Sources'!$I$7:$K$27,3,0)</f>
        <v>United Kingdom</v>
      </c>
      <c r="E2520" s="6" t="s">
        <v>8386</v>
      </c>
      <c r="F2520" s="6" t="s">
        <v>8372</v>
      </c>
      <c r="G2520" s="6">
        <v>2506</v>
      </c>
      <c r="H2520" s="29">
        <v>5000</v>
      </c>
      <c r="I2520" s="29">
        <v>30</v>
      </c>
      <c r="J2520" s="28">
        <v>22.577905092592118</v>
      </c>
      <c r="K2520" s="6">
        <v>2</v>
      </c>
      <c r="M2520" s="6" t="str">
        <f>VLOOKUP($G2520,Data!$A:$F,6,0)</f>
        <v>failed</v>
      </c>
      <c r="N2520" s="6"/>
      <c r="O2520" s="6"/>
    </row>
    <row r="2521" spans="1:15" x14ac:dyDescent="0.45">
      <c r="A2521" s="6" t="s">
        <v>8353</v>
      </c>
      <c r="B2521" s="6" t="s">
        <v>8224</v>
      </c>
      <c r="C2521" s="6" t="str">
        <f>VLOOKUP($B2521,'Supplimental Sources'!$I$7:$K$27,2,0)</f>
        <v>United States</v>
      </c>
      <c r="D2521" s="6" t="str">
        <f>VLOOKUP($B2521,'Supplimental Sources'!$I$7:$K$27,3,0)</f>
        <v>United States</v>
      </c>
      <c r="E2521" s="6" t="s">
        <v>8386</v>
      </c>
      <c r="F2521" s="6" t="s">
        <v>8379</v>
      </c>
      <c r="G2521" s="6">
        <v>2507</v>
      </c>
      <c r="H2521" s="29">
        <v>42850</v>
      </c>
      <c r="I2521" s="29">
        <v>0</v>
      </c>
      <c r="J2521" s="28">
        <v>30</v>
      </c>
      <c r="K2521" s="6">
        <v>0</v>
      </c>
      <c r="M2521" s="6" t="str">
        <f>VLOOKUP($G2521,Data!$A:$F,6,0)</f>
        <v>failed</v>
      </c>
      <c r="N2521" s="6"/>
      <c r="O2521" s="6"/>
    </row>
    <row r="2522" spans="1:15" x14ac:dyDescent="0.45">
      <c r="A2522" s="6" t="s">
        <v>8353</v>
      </c>
      <c r="B2522" s="6" t="s">
        <v>8224</v>
      </c>
      <c r="C2522" s="6" t="str">
        <f>VLOOKUP($B2522,'Supplimental Sources'!$I$7:$K$27,2,0)</f>
        <v>United States</v>
      </c>
      <c r="D2522" s="6" t="str">
        <f>VLOOKUP($B2522,'Supplimental Sources'!$I$7:$K$27,3,0)</f>
        <v>United States</v>
      </c>
      <c r="E2522" s="6" t="s">
        <v>8385</v>
      </c>
      <c r="F2522" s="6" t="s">
        <v>8370</v>
      </c>
      <c r="G2522" s="6">
        <v>2508</v>
      </c>
      <c r="H2522" s="29">
        <v>20000</v>
      </c>
      <c r="I2522" s="29">
        <v>0</v>
      </c>
      <c r="J2522" s="28">
        <v>30</v>
      </c>
      <c r="K2522" s="6">
        <v>0</v>
      </c>
      <c r="M2522" s="6" t="str">
        <f>VLOOKUP($G2522,Data!$A:$F,6,0)</f>
        <v>failed</v>
      </c>
      <c r="N2522" s="6"/>
      <c r="O2522" s="6"/>
    </row>
    <row r="2523" spans="1:15" x14ac:dyDescent="0.45">
      <c r="A2523" s="6" t="s">
        <v>8353</v>
      </c>
      <c r="B2523" s="6" t="s">
        <v>8225</v>
      </c>
      <c r="C2523" s="6" t="str">
        <f>VLOOKUP($B2523,'Supplimental Sources'!$I$7:$K$27,2,0)</f>
        <v>United Kingdom</v>
      </c>
      <c r="D2523" s="6" t="str">
        <f>VLOOKUP($B2523,'Supplimental Sources'!$I$7:$K$27,3,0)</f>
        <v>United Kingdom</v>
      </c>
      <c r="E2523" s="6" t="s">
        <v>8386</v>
      </c>
      <c r="F2523" s="6" t="s">
        <v>8377</v>
      </c>
      <c r="G2523" s="6">
        <v>2509</v>
      </c>
      <c r="H2523" s="29">
        <v>95000</v>
      </c>
      <c r="I2523" s="29">
        <v>1000</v>
      </c>
      <c r="J2523" s="28">
        <v>55.958333333335759</v>
      </c>
      <c r="K2523" s="6">
        <v>28</v>
      </c>
      <c r="M2523" s="6" t="str">
        <f>VLOOKUP($G2523,Data!$A:$F,6,0)</f>
        <v>failed</v>
      </c>
      <c r="N2523" s="6"/>
      <c r="O2523" s="6"/>
    </row>
    <row r="2524" spans="1:15" x14ac:dyDescent="0.45">
      <c r="A2524" s="6" t="s">
        <v>8353</v>
      </c>
      <c r="B2524" s="6" t="s">
        <v>8224</v>
      </c>
      <c r="C2524" s="6" t="str">
        <f>VLOOKUP($B2524,'Supplimental Sources'!$I$7:$K$27,2,0)</f>
        <v>United States</v>
      </c>
      <c r="D2524" s="6" t="str">
        <f>VLOOKUP($B2524,'Supplimental Sources'!$I$7:$K$27,3,0)</f>
        <v>United States</v>
      </c>
      <c r="E2524" s="6" t="s">
        <v>8386</v>
      </c>
      <c r="F2524" s="6" t="s">
        <v>8378</v>
      </c>
      <c r="G2524" s="6">
        <v>2510</v>
      </c>
      <c r="H2524" s="29">
        <v>50000</v>
      </c>
      <c r="I2524" s="29">
        <v>75</v>
      </c>
      <c r="J2524" s="28">
        <v>60</v>
      </c>
      <c r="K2524" s="6">
        <v>2</v>
      </c>
      <c r="M2524" s="6" t="str">
        <f>VLOOKUP($G2524,Data!$A:$F,6,0)</f>
        <v>failed</v>
      </c>
      <c r="N2524" s="6"/>
      <c r="O2524" s="6"/>
    </row>
    <row r="2525" spans="1:15" x14ac:dyDescent="0.45">
      <c r="A2525" s="6" t="s">
        <v>8353</v>
      </c>
      <c r="B2525" s="6" t="s">
        <v>8225</v>
      </c>
      <c r="C2525" s="6" t="str">
        <f>VLOOKUP($B2525,'Supplimental Sources'!$I$7:$K$27,2,0)</f>
        <v>United Kingdom</v>
      </c>
      <c r="D2525" s="6" t="str">
        <f>VLOOKUP($B2525,'Supplimental Sources'!$I$7:$K$27,3,0)</f>
        <v>United Kingdom</v>
      </c>
      <c r="E2525" s="6" t="s">
        <v>8387</v>
      </c>
      <c r="F2525" s="6" t="s">
        <v>8376</v>
      </c>
      <c r="G2525" s="6">
        <v>2511</v>
      </c>
      <c r="H2525" s="29">
        <v>100000</v>
      </c>
      <c r="I2525" s="29">
        <v>0</v>
      </c>
      <c r="J2525" s="28">
        <v>30</v>
      </c>
      <c r="K2525" s="6">
        <v>0</v>
      </c>
      <c r="M2525" s="6" t="str">
        <f>VLOOKUP($G2525,Data!$A:$F,6,0)</f>
        <v>failed</v>
      </c>
      <c r="N2525" s="6"/>
      <c r="O2525" s="6"/>
    </row>
    <row r="2526" spans="1:15" x14ac:dyDescent="0.45">
      <c r="A2526" s="6" t="s">
        <v>8353</v>
      </c>
      <c r="B2526" s="6" t="s">
        <v>8224</v>
      </c>
      <c r="C2526" s="6" t="str">
        <f>VLOOKUP($B2526,'Supplimental Sources'!$I$7:$K$27,2,0)</f>
        <v>United States</v>
      </c>
      <c r="D2526" s="6" t="str">
        <f>VLOOKUP($B2526,'Supplimental Sources'!$I$7:$K$27,3,0)</f>
        <v>United States</v>
      </c>
      <c r="E2526" s="6" t="s">
        <v>8385</v>
      </c>
      <c r="F2526" s="6" t="s">
        <v>8374</v>
      </c>
      <c r="G2526" s="6">
        <v>2512</v>
      </c>
      <c r="H2526" s="29">
        <v>1150</v>
      </c>
      <c r="I2526" s="29">
        <v>0</v>
      </c>
      <c r="J2526" s="28">
        <v>15</v>
      </c>
      <c r="K2526" s="6">
        <v>0</v>
      </c>
      <c r="M2526" s="6" t="str">
        <f>VLOOKUP($G2526,Data!$A:$F,6,0)</f>
        <v>failed</v>
      </c>
      <c r="N2526" s="6"/>
      <c r="O2526" s="6"/>
    </row>
    <row r="2527" spans="1:15" x14ac:dyDescent="0.45">
      <c r="A2527" s="6" t="s">
        <v>8353</v>
      </c>
      <c r="B2527" s="6" t="s">
        <v>8236</v>
      </c>
      <c r="C2527" s="6" t="str">
        <f>VLOOKUP($B2527,'Supplimental Sources'!$I$7:$K$27,2,0)</f>
        <v>Germany</v>
      </c>
      <c r="D2527" s="6" t="str">
        <f>VLOOKUP($B2527,'Supplimental Sources'!$I$7:$K$27,3,0)</f>
        <v>European Union</v>
      </c>
      <c r="E2527" s="6" t="s">
        <v>8387</v>
      </c>
      <c r="F2527" s="6" t="s">
        <v>8381</v>
      </c>
      <c r="G2527" s="6">
        <v>2513</v>
      </c>
      <c r="H2527" s="29">
        <v>180000</v>
      </c>
      <c r="I2527" s="29">
        <v>0</v>
      </c>
      <c r="J2527" s="28">
        <v>60</v>
      </c>
      <c r="K2527" s="6">
        <v>0</v>
      </c>
      <c r="M2527" s="6" t="str">
        <f>VLOOKUP($G2527,Data!$A:$F,6,0)</f>
        <v>failed</v>
      </c>
      <c r="N2527" s="6"/>
      <c r="O2527" s="6"/>
    </row>
    <row r="2528" spans="1:15" x14ac:dyDescent="0.45">
      <c r="A2528" s="6" t="s">
        <v>8353</v>
      </c>
      <c r="B2528" s="6" t="s">
        <v>8224</v>
      </c>
      <c r="C2528" s="6" t="str">
        <f>VLOOKUP($B2528,'Supplimental Sources'!$I$7:$K$27,2,0)</f>
        <v>United States</v>
      </c>
      <c r="D2528" s="6" t="str">
        <f>VLOOKUP($B2528,'Supplimental Sources'!$I$7:$K$27,3,0)</f>
        <v>United States</v>
      </c>
      <c r="E2528" s="6" t="s">
        <v>8385</v>
      </c>
      <c r="F2528" s="6" t="s">
        <v>8371</v>
      </c>
      <c r="G2528" s="6">
        <v>2514</v>
      </c>
      <c r="H2528" s="29">
        <v>12000</v>
      </c>
      <c r="I2528" s="29">
        <v>210</v>
      </c>
      <c r="J2528" s="28">
        <v>17</v>
      </c>
      <c r="K2528" s="6">
        <v>4</v>
      </c>
      <c r="M2528" s="6" t="str">
        <f>VLOOKUP($G2528,Data!$A:$F,6,0)</f>
        <v>failed</v>
      </c>
      <c r="N2528" s="6"/>
      <c r="O2528" s="6"/>
    </row>
    <row r="2529" spans="1:15" x14ac:dyDescent="0.45">
      <c r="A2529" s="6" t="s">
        <v>8353</v>
      </c>
      <c r="B2529" s="6" t="s">
        <v>8224</v>
      </c>
      <c r="C2529" s="6" t="str">
        <f>VLOOKUP($B2529,'Supplimental Sources'!$I$7:$K$27,2,0)</f>
        <v>United States</v>
      </c>
      <c r="D2529" s="6" t="str">
        <f>VLOOKUP($B2529,'Supplimental Sources'!$I$7:$K$27,3,0)</f>
        <v>United States</v>
      </c>
      <c r="E2529" s="6" t="s">
        <v>8386</v>
      </c>
      <c r="F2529" s="6" t="s">
        <v>8376</v>
      </c>
      <c r="G2529" s="6">
        <v>2515</v>
      </c>
      <c r="H2529" s="29">
        <v>5000</v>
      </c>
      <c r="I2529" s="29">
        <v>930</v>
      </c>
      <c r="J2529" s="28">
        <v>30</v>
      </c>
      <c r="K2529" s="6">
        <v>12</v>
      </c>
      <c r="M2529" s="6" t="str">
        <f>VLOOKUP($G2529,Data!$A:$F,6,0)</f>
        <v>failed</v>
      </c>
      <c r="N2529" s="6"/>
      <c r="O2529" s="6"/>
    </row>
    <row r="2530" spans="1:15" x14ac:dyDescent="0.45">
      <c r="A2530" s="6" t="s">
        <v>8353</v>
      </c>
      <c r="B2530" s="6" t="s">
        <v>8224</v>
      </c>
      <c r="C2530" s="6" t="str">
        <f>VLOOKUP($B2530,'Supplimental Sources'!$I$7:$K$27,2,0)</f>
        <v>United States</v>
      </c>
      <c r="D2530" s="6" t="str">
        <f>VLOOKUP($B2530,'Supplimental Sources'!$I$7:$K$27,3,0)</f>
        <v>United States</v>
      </c>
      <c r="E2530" s="6" t="s">
        <v>8385</v>
      </c>
      <c r="F2530" s="6" t="s">
        <v>8373</v>
      </c>
      <c r="G2530" s="6">
        <v>2516</v>
      </c>
      <c r="H2530" s="29">
        <v>22000</v>
      </c>
      <c r="I2530" s="29">
        <v>0</v>
      </c>
      <c r="J2530" s="28">
        <v>30.041666666671517</v>
      </c>
      <c r="K2530" s="6">
        <v>0</v>
      </c>
      <c r="M2530" s="6" t="str">
        <f>VLOOKUP($G2530,Data!$A:$F,6,0)</f>
        <v>failed</v>
      </c>
      <c r="N2530" s="6"/>
      <c r="O2530" s="6"/>
    </row>
    <row r="2531" spans="1:15" x14ac:dyDescent="0.45">
      <c r="A2531" s="6" t="s">
        <v>8353</v>
      </c>
      <c r="B2531" s="6" t="s">
        <v>8229</v>
      </c>
      <c r="C2531" s="6" t="str">
        <f>VLOOKUP($B2531,'Supplimental Sources'!$I$7:$K$27,2,0)</f>
        <v>Canada</v>
      </c>
      <c r="D2531" s="6" t="str">
        <f>VLOOKUP($B2531,'Supplimental Sources'!$I$7:$K$27,3,0)</f>
        <v>Canada</v>
      </c>
      <c r="E2531" s="6" t="s">
        <v>8386</v>
      </c>
      <c r="F2531" s="6" t="s">
        <v>8377</v>
      </c>
      <c r="G2531" s="6">
        <v>2517</v>
      </c>
      <c r="H2531" s="29">
        <v>18000</v>
      </c>
      <c r="I2531" s="29">
        <v>1767</v>
      </c>
      <c r="J2531" s="28">
        <v>29.958333333328483</v>
      </c>
      <c r="K2531" s="6">
        <v>33</v>
      </c>
      <c r="M2531" s="6" t="str">
        <f>VLOOKUP($G2531,Data!$A:$F,6,0)</f>
        <v>failed</v>
      </c>
      <c r="N2531" s="6"/>
      <c r="O2531" s="6"/>
    </row>
    <row r="2532" spans="1:15" x14ac:dyDescent="0.45">
      <c r="A2532" s="6" t="s">
        <v>8353</v>
      </c>
      <c r="B2532" s="6" t="s">
        <v>8224</v>
      </c>
      <c r="C2532" s="6" t="str">
        <f>VLOOKUP($B2532,'Supplimental Sources'!$I$7:$K$27,2,0)</f>
        <v>United States</v>
      </c>
      <c r="D2532" s="6" t="str">
        <f>VLOOKUP($B2532,'Supplimental Sources'!$I$7:$K$27,3,0)</f>
        <v>United States</v>
      </c>
      <c r="E2532" s="6" t="s">
        <v>8385</v>
      </c>
      <c r="F2532" s="6" t="s">
        <v>8373</v>
      </c>
      <c r="G2532" s="6">
        <v>2518</v>
      </c>
      <c r="H2532" s="29">
        <v>5000</v>
      </c>
      <c r="I2532" s="29">
        <v>0</v>
      </c>
      <c r="J2532" s="28">
        <v>30.041666666664241</v>
      </c>
      <c r="K2532" s="6">
        <v>0</v>
      </c>
      <c r="M2532" s="6" t="str">
        <f>VLOOKUP($G2532,Data!$A:$F,6,0)</f>
        <v>failed</v>
      </c>
      <c r="N2532" s="6"/>
      <c r="O2532" s="6"/>
    </row>
    <row r="2533" spans="1:15" x14ac:dyDescent="0.45">
      <c r="A2533" s="6" t="s">
        <v>8353</v>
      </c>
      <c r="B2533" s="6" t="s">
        <v>8224</v>
      </c>
      <c r="C2533" s="6" t="str">
        <f>VLOOKUP($B2533,'Supplimental Sources'!$I$7:$K$27,2,0)</f>
        <v>United States</v>
      </c>
      <c r="D2533" s="6" t="str">
        <f>VLOOKUP($B2533,'Supplimental Sources'!$I$7:$K$27,3,0)</f>
        <v>United States</v>
      </c>
      <c r="E2533" s="6" t="s">
        <v>8385</v>
      </c>
      <c r="F2533" s="6" t="s">
        <v>8380</v>
      </c>
      <c r="G2533" s="6">
        <v>2519</v>
      </c>
      <c r="H2533" s="29">
        <v>150000</v>
      </c>
      <c r="I2533" s="29">
        <v>65</v>
      </c>
      <c r="J2533" s="28">
        <v>30</v>
      </c>
      <c r="K2533" s="6">
        <v>4</v>
      </c>
      <c r="M2533" s="6" t="str">
        <f>VLOOKUP($G2533,Data!$A:$F,6,0)</f>
        <v>failed</v>
      </c>
      <c r="N2533" s="6"/>
      <c r="O2533" s="6"/>
    </row>
    <row r="2534" spans="1:15" x14ac:dyDescent="0.45">
      <c r="A2534" s="6" t="s">
        <v>8353</v>
      </c>
      <c r="B2534" s="6" t="s">
        <v>8224</v>
      </c>
      <c r="C2534" s="6" t="str">
        <f>VLOOKUP($B2534,'Supplimental Sources'!$I$7:$K$27,2,0)</f>
        <v>United States</v>
      </c>
      <c r="D2534" s="6" t="str">
        <f>VLOOKUP($B2534,'Supplimental Sources'!$I$7:$K$27,3,0)</f>
        <v>United States</v>
      </c>
      <c r="E2534" s="6" t="s">
        <v>8387</v>
      </c>
      <c r="F2534" s="6" t="s">
        <v>8371</v>
      </c>
      <c r="G2534" s="6">
        <v>2520</v>
      </c>
      <c r="H2534" s="29">
        <v>100000</v>
      </c>
      <c r="I2534" s="29">
        <v>0</v>
      </c>
      <c r="J2534" s="28">
        <v>46.205729166664241</v>
      </c>
      <c r="K2534" s="6">
        <v>0</v>
      </c>
      <c r="M2534" s="6" t="str">
        <f>VLOOKUP($G2534,Data!$A:$F,6,0)</f>
        <v>failed</v>
      </c>
      <c r="N2534" s="6"/>
      <c r="O2534" s="6"/>
    </row>
    <row r="2535" spans="1:15" x14ac:dyDescent="0.45">
      <c r="A2535" s="6" t="s">
        <v>8354</v>
      </c>
      <c r="B2535" s="6" t="s">
        <v>8224</v>
      </c>
      <c r="C2535" s="6" t="str">
        <f>VLOOKUP($B2535,'Supplimental Sources'!$I$7:$K$27,2,0)</f>
        <v>United States</v>
      </c>
      <c r="D2535" s="6" t="str">
        <f>VLOOKUP($B2535,'Supplimental Sources'!$I$7:$K$27,3,0)</f>
        <v>United States</v>
      </c>
      <c r="E2535" s="6" t="s">
        <v>8386</v>
      </c>
      <c r="F2535" s="6" t="s">
        <v>8372</v>
      </c>
      <c r="G2535" s="6">
        <v>2521</v>
      </c>
      <c r="H2535" s="29">
        <v>12500</v>
      </c>
      <c r="I2535" s="29">
        <v>13685.99</v>
      </c>
      <c r="J2535" s="28">
        <v>21</v>
      </c>
      <c r="K2535" s="6">
        <v>132</v>
      </c>
      <c r="L2535" s="6" t="str">
        <f>VLOOKUP($G2535,Data!$A:$F,6,0)</f>
        <v>successful</v>
      </c>
      <c r="M2535" s="6"/>
      <c r="N2535" s="6"/>
      <c r="O2535" s="6"/>
    </row>
    <row r="2536" spans="1:15" x14ac:dyDescent="0.45">
      <c r="A2536" s="6" t="s">
        <v>8354</v>
      </c>
      <c r="B2536" s="6" t="s">
        <v>8224</v>
      </c>
      <c r="C2536" s="6" t="str">
        <f>VLOOKUP($B2536,'Supplimental Sources'!$I$7:$K$27,2,0)</f>
        <v>United States</v>
      </c>
      <c r="D2536" s="6" t="str">
        <f>VLOOKUP($B2536,'Supplimental Sources'!$I$7:$K$27,3,0)</f>
        <v>United States</v>
      </c>
      <c r="E2536" s="6" t="s">
        <v>8387</v>
      </c>
      <c r="F2536" s="6" t="s">
        <v>8378</v>
      </c>
      <c r="G2536" s="6">
        <v>2522</v>
      </c>
      <c r="H2536" s="29">
        <v>5000</v>
      </c>
      <c r="I2536" s="29">
        <v>5000</v>
      </c>
      <c r="J2536" s="28">
        <v>22.045833333329938</v>
      </c>
      <c r="K2536" s="6">
        <v>27</v>
      </c>
      <c r="L2536" s="6" t="str">
        <f>VLOOKUP($G2536,Data!$A:$F,6,0)</f>
        <v>successful</v>
      </c>
      <c r="M2536" s="6"/>
      <c r="N2536" s="6"/>
      <c r="O2536" s="6"/>
    </row>
    <row r="2537" spans="1:15" x14ac:dyDescent="0.45">
      <c r="A2537" s="6" t="s">
        <v>8354</v>
      </c>
      <c r="B2537" s="6" t="s">
        <v>8224</v>
      </c>
      <c r="C2537" s="6" t="str">
        <f>VLOOKUP($B2537,'Supplimental Sources'!$I$7:$K$27,2,0)</f>
        <v>United States</v>
      </c>
      <c r="D2537" s="6" t="str">
        <f>VLOOKUP($B2537,'Supplimental Sources'!$I$7:$K$27,3,0)</f>
        <v>United States</v>
      </c>
      <c r="E2537" s="6" t="s">
        <v>8385</v>
      </c>
      <c r="F2537" s="6" t="s">
        <v>8373</v>
      </c>
      <c r="G2537" s="6">
        <v>2523</v>
      </c>
      <c r="H2537" s="29">
        <v>900</v>
      </c>
      <c r="I2537" s="29">
        <v>1408</v>
      </c>
      <c r="J2537" s="28">
        <v>30.041666666664241</v>
      </c>
      <c r="K2537" s="6">
        <v>26</v>
      </c>
      <c r="L2537" s="6" t="str">
        <f>VLOOKUP($G2537,Data!$A:$F,6,0)</f>
        <v>successful</v>
      </c>
      <c r="M2537" s="6"/>
      <c r="N2537" s="6"/>
      <c r="O2537" s="6"/>
    </row>
    <row r="2538" spans="1:15" x14ac:dyDescent="0.45">
      <c r="A2538" s="6" t="s">
        <v>8354</v>
      </c>
      <c r="B2538" s="6" t="s">
        <v>8224</v>
      </c>
      <c r="C2538" s="6" t="str">
        <f>VLOOKUP($B2538,'Supplimental Sources'!$I$7:$K$27,2,0)</f>
        <v>United States</v>
      </c>
      <c r="D2538" s="6" t="str">
        <f>VLOOKUP($B2538,'Supplimental Sources'!$I$7:$K$27,3,0)</f>
        <v>United States</v>
      </c>
      <c r="E2538" s="6" t="s">
        <v>8385</v>
      </c>
      <c r="F2538" s="6" t="s">
        <v>8374</v>
      </c>
      <c r="G2538" s="6">
        <v>2524</v>
      </c>
      <c r="H2538" s="29">
        <v>7500</v>
      </c>
      <c r="I2538" s="29">
        <v>7620</v>
      </c>
      <c r="J2538" s="28">
        <v>32.380127314812853</v>
      </c>
      <c r="K2538" s="6">
        <v>43</v>
      </c>
      <c r="L2538" s="6" t="str">
        <f>VLOOKUP($G2538,Data!$A:$F,6,0)</f>
        <v>successful</v>
      </c>
      <c r="M2538" s="6"/>
      <c r="N2538" s="6"/>
      <c r="O2538" s="6"/>
    </row>
    <row r="2539" spans="1:15" x14ac:dyDescent="0.45">
      <c r="A2539" s="6" t="s">
        <v>8354</v>
      </c>
      <c r="B2539" s="6" t="s">
        <v>8224</v>
      </c>
      <c r="C2539" s="6" t="str">
        <f>VLOOKUP($B2539,'Supplimental Sources'!$I$7:$K$27,2,0)</f>
        <v>United States</v>
      </c>
      <c r="D2539" s="6" t="str">
        <f>VLOOKUP($B2539,'Supplimental Sources'!$I$7:$K$27,3,0)</f>
        <v>United States</v>
      </c>
      <c r="E2539" s="6" t="s">
        <v>8383</v>
      </c>
      <c r="F2539" s="6" t="s">
        <v>8369</v>
      </c>
      <c r="G2539" s="6">
        <v>2525</v>
      </c>
      <c r="H2539" s="29">
        <v>8000</v>
      </c>
      <c r="I2539" s="29">
        <v>8026</v>
      </c>
      <c r="J2539" s="28">
        <v>30</v>
      </c>
      <c r="K2539" s="6">
        <v>80</v>
      </c>
      <c r="L2539" s="6" t="str">
        <f>VLOOKUP($G2539,Data!$A:$F,6,0)</f>
        <v>successful</v>
      </c>
      <c r="M2539" s="6"/>
      <c r="N2539" s="6"/>
      <c r="O2539" s="6"/>
    </row>
    <row r="2540" spans="1:15" x14ac:dyDescent="0.45">
      <c r="A2540" s="6" t="s">
        <v>8354</v>
      </c>
      <c r="B2540" s="6" t="s">
        <v>8224</v>
      </c>
      <c r="C2540" s="6" t="str">
        <f>VLOOKUP($B2540,'Supplimental Sources'!$I$7:$K$27,2,0)</f>
        <v>United States</v>
      </c>
      <c r="D2540" s="6" t="str">
        <f>VLOOKUP($B2540,'Supplimental Sources'!$I$7:$K$27,3,0)</f>
        <v>United States</v>
      </c>
      <c r="E2540" s="6" t="s">
        <v>8385</v>
      </c>
      <c r="F2540" s="6" t="s">
        <v>8374</v>
      </c>
      <c r="G2540" s="6">
        <v>2526</v>
      </c>
      <c r="H2540" s="29">
        <v>4000</v>
      </c>
      <c r="I2540" s="29">
        <v>4518</v>
      </c>
      <c r="J2540" s="28">
        <v>28.116504629630072</v>
      </c>
      <c r="K2540" s="6">
        <v>33</v>
      </c>
      <c r="L2540" s="6" t="str">
        <f>VLOOKUP($G2540,Data!$A:$F,6,0)</f>
        <v>successful</v>
      </c>
      <c r="M2540" s="6"/>
      <c r="N2540" s="6"/>
      <c r="O2540" s="6"/>
    </row>
    <row r="2541" spans="1:15" x14ac:dyDescent="0.45">
      <c r="A2541" s="6" t="s">
        <v>8354</v>
      </c>
      <c r="B2541" s="6" t="s">
        <v>8224</v>
      </c>
      <c r="C2541" s="6" t="str">
        <f>VLOOKUP($B2541,'Supplimental Sources'!$I$7:$K$27,2,0)</f>
        <v>United States</v>
      </c>
      <c r="D2541" s="6" t="str">
        <f>VLOOKUP($B2541,'Supplimental Sources'!$I$7:$K$27,3,0)</f>
        <v>United States</v>
      </c>
      <c r="E2541" s="6" t="s">
        <v>8384</v>
      </c>
      <c r="F2541" s="6" t="s">
        <v>8372</v>
      </c>
      <c r="G2541" s="6">
        <v>2527</v>
      </c>
      <c r="H2541" s="29">
        <v>4000</v>
      </c>
      <c r="I2541" s="29">
        <v>4085</v>
      </c>
      <c r="J2541" s="28">
        <v>18.414918981485243</v>
      </c>
      <c r="K2541" s="6">
        <v>71</v>
      </c>
      <c r="L2541" s="6" t="str">
        <f>VLOOKUP($G2541,Data!$A:$F,6,0)</f>
        <v>successful</v>
      </c>
      <c r="M2541" s="6"/>
      <c r="N2541" s="6"/>
      <c r="O2541" s="6"/>
    </row>
    <row r="2542" spans="1:15" x14ac:dyDescent="0.45">
      <c r="A2542" s="6" t="s">
        <v>8354</v>
      </c>
      <c r="B2542" s="6" t="s">
        <v>8225</v>
      </c>
      <c r="C2542" s="6" t="str">
        <f>VLOOKUP($B2542,'Supplimental Sources'!$I$7:$K$27,2,0)</f>
        <v>United Kingdom</v>
      </c>
      <c r="D2542" s="6" t="str">
        <f>VLOOKUP($B2542,'Supplimental Sources'!$I$7:$K$27,3,0)</f>
        <v>United Kingdom</v>
      </c>
      <c r="E2542" s="6" t="s">
        <v>8386</v>
      </c>
      <c r="F2542" s="6" t="s">
        <v>8371</v>
      </c>
      <c r="G2542" s="6">
        <v>2528</v>
      </c>
      <c r="H2542" s="29">
        <v>4000</v>
      </c>
      <c r="I2542" s="29">
        <v>4289.99</v>
      </c>
      <c r="J2542" s="28">
        <v>18.623807870360906</v>
      </c>
      <c r="K2542" s="6">
        <v>81</v>
      </c>
      <c r="L2542" s="6" t="str">
        <f>VLOOKUP($G2542,Data!$A:$F,6,0)</f>
        <v>successful</v>
      </c>
      <c r="M2542" s="6"/>
      <c r="N2542" s="6"/>
      <c r="O2542" s="6"/>
    </row>
    <row r="2543" spans="1:15" x14ac:dyDescent="0.45">
      <c r="A2543" s="6" t="s">
        <v>8354</v>
      </c>
      <c r="B2543" s="6" t="s">
        <v>8224</v>
      </c>
      <c r="C2543" s="6" t="str">
        <f>VLOOKUP($B2543,'Supplimental Sources'!$I$7:$K$27,2,0)</f>
        <v>United States</v>
      </c>
      <c r="D2543" s="6" t="str">
        <f>VLOOKUP($B2543,'Supplimental Sources'!$I$7:$K$27,3,0)</f>
        <v>United States</v>
      </c>
      <c r="E2543" s="6" t="s">
        <v>8383</v>
      </c>
      <c r="F2543" s="6" t="s">
        <v>8377</v>
      </c>
      <c r="G2543" s="6">
        <v>2529</v>
      </c>
      <c r="H2543" s="29">
        <v>6000</v>
      </c>
      <c r="I2543" s="29">
        <v>6257</v>
      </c>
      <c r="J2543" s="28">
        <v>44.958333333335759</v>
      </c>
      <c r="K2543" s="6">
        <v>76</v>
      </c>
      <c r="L2543" s="6" t="str">
        <f>VLOOKUP($G2543,Data!$A:$F,6,0)</f>
        <v>successful</v>
      </c>
      <c r="M2543" s="6"/>
      <c r="N2543" s="6"/>
      <c r="O2543" s="6"/>
    </row>
    <row r="2544" spans="1:15" x14ac:dyDescent="0.45">
      <c r="A2544" s="6" t="s">
        <v>8354</v>
      </c>
      <c r="B2544" s="6" t="s">
        <v>8224</v>
      </c>
      <c r="C2544" s="6" t="str">
        <f>VLOOKUP($B2544,'Supplimental Sources'!$I$7:$K$27,2,0)</f>
        <v>United States</v>
      </c>
      <c r="D2544" s="6" t="str">
        <f>VLOOKUP($B2544,'Supplimental Sources'!$I$7:$K$27,3,0)</f>
        <v>United States</v>
      </c>
      <c r="E2544" s="6" t="s">
        <v>8386</v>
      </c>
      <c r="F2544" s="6" t="s">
        <v>8378</v>
      </c>
      <c r="G2544" s="6">
        <v>2530</v>
      </c>
      <c r="H2544" s="29">
        <v>6500</v>
      </c>
      <c r="I2544" s="29">
        <v>6500</v>
      </c>
      <c r="J2544" s="28">
        <v>32.336747685185401</v>
      </c>
      <c r="K2544" s="6">
        <v>48</v>
      </c>
      <c r="L2544" s="6" t="str">
        <f>VLOOKUP($G2544,Data!$A:$F,6,0)</f>
        <v>successful</v>
      </c>
      <c r="M2544" s="6"/>
      <c r="N2544" s="6"/>
      <c r="O2544" s="6"/>
    </row>
    <row r="2545" spans="1:15" x14ac:dyDescent="0.45">
      <c r="A2545" s="6" t="s">
        <v>8354</v>
      </c>
      <c r="B2545" s="6" t="s">
        <v>8224</v>
      </c>
      <c r="C2545" s="6" t="str">
        <f>VLOOKUP($B2545,'Supplimental Sources'!$I$7:$K$27,2,0)</f>
        <v>United States</v>
      </c>
      <c r="D2545" s="6" t="str">
        <f>VLOOKUP($B2545,'Supplimental Sources'!$I$7:$K$27,3,0)</f>
        <v>United States</v>
      </c>
      <c r="E2545" s="6" t="s">
        <v>8386</v>
      </c>
      <c r="F2545" s="6" t="s">
        <v>8370</v>
      </c>
      <c r="G2545" s="6">
        <v>2531</v>
      </c>
      <c r="H2545" s="29">
        <v>4500</v>
      </c>
      <c r="I2545" s="29">
        <v>4518</v>
      </c>
      <c r="J2545" s="28">
        <v>22.485949074078235</v>
      </c>
      <c r="K2545" s="6">
        <v>61</v>
      </c>
      <c r="L2545" s="6" t="str">
        <f>VLOOKUP($G2545,Data!$A:$F,6,0)</f>
        <v>successful</v>
      </c>
      <c r="M2545" s="6"/>
      <c r="N2545" s="6"/>
      <c r="O2545" s="6"/>
    </row>
    <row r="2546" spans="1:15" x14ac:dyDescent="0.45">
      <c r="A2546" s="6" t="s">
        <v>8354</v>
      </c>
      <c r="B2546" s="6" t="s">
        <v>8224</v>
      </c>
      <c r="C2546" s="6" t="str">
        <f>VLOOKUP($B2546,'Supplimental Sources'!$I$7:$K$27,2,0)</f>
        <v>United States</v>
      </c>
      <c r="D2546" s="6" t="str">
        <f>VLOOKUP($B2546,'Supplimental Sources'!$I$7:$K$27,3,0)</f>
        <v>United States</v>
      </c>
      <c r="E2546" s="6" t="s">
        <v>8383</v>
      </c>
      <c r="F2546" s="6" t="s">
        <v>8370</v>
      </c>
      <c r="G2546" s="6">
        <v>2532</v>
      </c>
      <c r="H2546" s="29">
        <v>4000</v>
      </c>
      <c r="I2546" s="29">
        <v>5045</v>
      </c>
      <c r="J2546" s="28">
        <v>30</v>
      </c>
      <c r="K2546" s="6">
        <v>60</v>
      </c>
      <c r="L2546" s="6" t="str">
        <f>VLOOKUP($G2546,Data!$A:$F,6,0)</f>
        <v>successful</v>
      </c>
      <c r="M2546" s="6"/>
      <c r="N2546" s="6"/>
      <c r="O2546" s="6"/>
    </row>
    <row r="2547" spans="1:15" x14ac:dyDescent="0.45">
      <c r="A2547" s="6" t="s">
        <v>8354</v>
      </c>
      <c r="B2547" s="6" t="s">
        <v>8224</v>
      </c>
      <c r="C2547" s="6" t="str">
        <f>VLOOKUP($B2547,'Supplimental Sources'!$I$7:$K$27,2,0)</f>
        <v>United States</v>
      </c>
      <c r="D2547" s="6" t="str">
        <f>VLOOKUP($B2547,'Supplimental Sources'!$I$7:$K$27,3,0)</f>
        <v>United States</v>
      </c>
      <c r="E2547" s="6" t="s">
        <v>8384</v>
      </c>
      <c r="F2547" s="6" t="s">
        <v>8376</v>
      </c>
      <c r="G2547" s="6">
        <v>2533</v>
      </c>
      <c r="H2547" s="29">
        <v>7500</v>
      </c>
      <c r="I2547" s="29">
        <v>8300</v>
      </c>
      <c r="J2547" s="28">
        <v>29.99950231481489</v>
      </c>
      <c r="K2547" s="6">
        <v>136</v>
      </c>
      <c r="L2547" s="6" t="str">
        <f>VLOOKUP($G2547,Data!$A:$F,6,0)</f>
        <v>successful</v>
      </c>
      <c r="M2547" s="6"/>
      <c r="N2547" s="6"/>
      <c r="O2547" s="6"/>
    </row>
    <row r="2548" spans="1:15" x14ac:dyDescent="0.45">
      <c r="A2548" s="6" t="s">
        <v>8354</v>
      </c>
      <c r="B2548" s="6" t="s">
        <v>8224</v>
      </c>
      <c r="C2548" s="6" t="str">
        <f>VLOOKUP($B2548,'Supplimental Sources'!$I$7:$K$27,2,0)</f>
        <v>United States</v>
      </c>
      <c r="D2548" s="6" t="str">
        <f>VLOOKUP($B2548,'Supplimental Sources'!$I$7:$K$27,3,0)</f>
        <v>United States</v>
      </c>
      <c r="E2548" s="6" t="s">
        <v>8368</v>
      </c>
      <c r="F2548" s="6" t="s">
        <v>8374</v>
      </c>
      <c r="G2548" s="6">
        <v>2534</v>
      </c>
      <c r="H2548" s="29">
        <v>2000</v>
      </c>
      <c r="I2548" s="29">
        <v>2100</v>
      </c>
      <c r="J2548" s="28">
        <v>51.549629629633273</v>
      </c>
      <c r="K2548" s="6">
        <v>14</v>
      </c>
      <c r="L2548" s="6" t="str">
        <f>VLOOKUP($G2548,Data!$A:$F,6,0)</f>
        <v>successful</v>
      </c>
      <c r="M2548" s="6"/>
      <c r="N2548" s="6"/>
      <c r="O2548" s="6"/>
    </row>
    <row r="2549" spans="1:15" x14ac:dyDescent="0.45">
      <c r="A2549" s="6" t="s">
        <v>8354</v>
      </c>
      <c r="B2549" s="6" t="s">
        <v>8224</v>
      </c>
      <c r="C2549" s="6" t="str">
        <f>VLOOKUP($B2549,'Supplimental Sources'!$I$7:$K$27,2,0)</f>
        <v>United States</v>
      </c>
      <c r="D2549" s="6" t="str">
        <f>VLOOKUP($B2549,'Supplimental Sources'!$I$7:$K$27,3,0)</f>
        <v>United States</v>
      </c>
      <c r="E2549" s="6" t="s">
        <v>8385</v>
      </c>
      <c r="F2549" s="6" t="s">
        <v>8373</v>
      </c>
      <c r="G2549" s="6">
        <v>2535</v>
      </c>
      <c r="H2549" s="29">
        <v>20000</v>
      </c>
      <c r="I2549" s="29">
        <v>20755</v>
      </c>
      <c r="J2549" s="28">
        <v>31.041666666664241</v>
      </c>
      <c r="K2549" s="6">
        <v>78</v>
      </c>
      <c r="L2549" s="6" t="str">
        <f>VLOOKUP($G2549,Data!$A:$F,6,0)</f>
        <v>successful</v>
      </c>
      <c r="M2549" s="6"/>
      <c r="N2549" s="6"/>
      <c r="O2549" s="6"/>
    </row>
    <row r="2550" spans="1:15" x14ac:dyDescent="0.45">
      <c r="A2550" s="6" t="s">
        <v>8354</v>
      </c>
      <c r="B2550" s="6" t="s">
        <v>8224</v>
      </c>
      <c r="C2550" s="6" t="str">
        <f>VLOOKUP($B2550,'Supplimental Sources'!$I$7:$K$27,2,0)</f>
        <v>United States</v>
      </c>
      <c r="D2550" s="6" t="str">
        <f>VLOOKUP($B2550,'Supplimental Sources'!$I$7:$K$27,3,0)</f>
        <v>United States</v>
      </c>
      <c r="E2550" s="6" t="s">
        <v>8384</v>
      </c>
      <c r="F2550" s="6" t="s">
        <v>8370</v>
      </c>
      <c r="G2550" s="6">
        <v>2536</v>
      </c>
      <c r="H2550" s="29">
        <v>25</v>
      </c>
      <c r="I2550" s="29">
        <v>29</v>
      </c>
      <c r="J2550" s="28">
        <v>21</v>
      </c>
      <c r="K2550" s="6">
        <v>4</v>
      </c>
      <c r="L2550" s="6" t="str">
        <f>VLOOKUP($G2550,Data!$A:$F,6,0)</f>
        <v>successful</v>
      </c>
      <c r="M2550" s="6"/>
      <c r="N2550" s="6"/>
      <c r="O2550" s="6"/>
    </row>
    <row r="2551" spans="1:15" x14ac:dyDescent="0.45">
      <c r="A2551" s="6" t="s">
        <v>8354</v>
      </c>
      <c r="B2551" s="6" t="s">
        <v>8224</v>
      </c>
      <c r="C2551" s="6" t="str">
        <f>VLOOKUP($B2551,'Supplimental Sources'!$I$7:$K$27,2,0)</f>
        <v>United States</v>
      </c>
      <c r="D2551" s="6" t="str">
        <f>VLOOKUP($B2551,'Supplimental Sources'!$I$7:$K$27,3,0)</f>
        <v>United States</v>
      </c>
      <c r="E2551" s="6" t="s">
        <v>8382</v>
      </c>
      <c r="F2551" s="6" t="s">
        <v>8380</v>
      </c>
      <c r="G2551" s="6">
        <v>2537</v>
      </c>
      <c r="H2551" s="29">
        <v>1000</v>
      </c>
      <c r="I2551" s="29">
        <v>1100</v>
      </c>
      <c r="J2551" s="28">
        <v>60</v>
      </c>
      <c r="K2551" s="6">
        <v>11</v>
      </c>
      <c r="L2551" s="6" t="str">
        <f>VLOOKUP($G2551,Data!$A:$F,6,0)</f>
        <v>successful</v>
      </c>
      <c r="M2551" s="6"/>
      <c r="N2551" s="6"/>
      <c r="O2551" s="6"/>
    </row>
    <row r="2552" spans="1:15" x14ac:dyDescent="0.45">
      <c r="A2552" s="6" t="s">
        <v>8354</v>
      </c>
      <c r="B2552" s="6" t="s">
        <v>8224</v>
      </c>
      <c r="C2552" s="6" t="str">
        <f>VLOOKUP($B2552,'Supplimental Sources'!$I$7:$K$27,2,0)</f>
        <v>United States</v>
      </c>
      <c r="D2552" s="6" t="str">
        <f>VLOOKUP($B2552,'Supplimental Sources'!$I$7:$K$27,3,0)</f>
        <v>United States</v>
      </c>
      <c r="E2552" s="6" t="s">
        <v>8384</v>
      </c>
      <c r="F2552" s="6" t="s">
        <v>8376</v>
      </c>
      <c r="G2552" s="6">
        <v>2538</v>
      </c>
      <c r="H2552" s="29">
        <v>18000</v>
      </c>
      <c r="I2552" s="29">
        <v>20343.169999999998</v>
      </c>
      <c r="J2552" s="28">
        <v>30.697673611110076</v>
      </c>
      <c r="K2552" s="6">
        <v>185</v>
      </c>
      <c r="L2552" s="6" t="str">
        <f>VLOOKUP($G2552,Data!$A:$F,6,0)</f>
        <v>successful</v>
      </c>
      <c r="M2552" s="6"/>
      <c r="N2552" s="6"/>
      <c r="O2552" s="6"/>
    </row>
    <row r="2553" spans="1:15" x14ac:dyDescent="0.45">
      <c r="A2553" s="6" t="s">
        <v>8354</v>
      </c>
      <c r="B2553" s="6" t="s">
        <v>8224</v>
      </c>
      <c r="C2553" s="6" t="str">
        <f>VLOOKUP($B2553,'Supplimental Sources'!$I$7:$K$27,2,0)</f>
        <v>United States</v>
      </c>
      <c r="D2553" s="6" t="str">
        <f>VLOOKUP($B2553,'Supplimental Sources'!$I$7:$K$27,3,0)</f>
        <v>United States</v>
      </c>
      <c r="E2553" s="6" t="s">
        <v>8385</v>
      </c>
      <c r="F2553" s="6" t="s">
        <v>8381</v>
      </c>
      <c r="G2553" s="6">
        <v>2539</v>
      </c>
      <c r="H2553" s="29">
        <v>10000</v>
      </c>
      <c r="I2553" s="29">
        <v>10025</v>
      </c>
      <c r="J2553" s="28">
        <v>60</v>
      </c>
      <c r="K2553" s="6">
        <v>59</v>
      </c>
      <c r="L2553" s="6" t="str">
        <f>VLOOKUP($G2553,Data!$A:$F,6,0)</f>
        <v>successful</v>
      </c>
      <c r="M2553" s="6"/>
      <c r="N2553" s="6"/>
      <c r="O2553" s="6"/>
    </row>
    <row r="2554" spans="1:15" x14ac:dyDescent="0.45">
      <c r="A2554" s="6" t="s">
        <v>8354</v>
      </c>
      <c r="B2554" s="6" t="s">
        <v>8224</v>
      </c>
      <c r="C2554" s="6" t="str">
        <f>VLOOKUP($B2554,'Supplimental Sources'!$I$7:$K$27,2,0)</f>
        <v>United States</v>
      </c>
      <c r="D2554" s="6" t="str">
        <f>VLOOKUP($B2554,'Supplimental Sources'!$I$7:$K$27,3,0)</f>
        <v>United States</v>
      </c>
      <c r="E2554" s="6" t="s">
        <v>8382</v>
      </c>
      <c r="F2554" s="6" t="s">
        <v>8371</v>
      </c>
      <c r="G2554" s="6">
        <v>2540</v>
      </c>
      <c r="H2554" s="29">
        <v>2500</v>
      </c>
      <c r="I2554" s="29">
        <v>2585</v>
      </c>
      <c r="J2554" s="28">
        <v>60</v>
      </c>
      <c r="K2554" s="6">
        <v>27</v>
      </c>
      <c r="L2554" s="6" t="str">
        <f>VLOOKUP($G2554,Data!$A:$F,6,0)</f>
        <v>successful</v>
      </c>
      <c r="M2554" s="6"/>
      <c r="N2554" s="6"/>
      <c r="O2554" s="6"/>
    </row>
    <row r="2555" spans="1:15" x14ac:dyDescent="0.45">
      <c r="A2555" s="6" t="s">
        <v>8354</v>
      </c>
      <c r="B2555" s="6" t="s">
        <v>8225</v>
      </c>
      <c r="C2555" s="6" t="str">
        <f>VLOOKUP($B2555,'Supplimental Sources'!$I$7:$K$27,2,0)</f>
        <v>United Kingdom</v>
      </c>
      <c r="D2555" s="6" t="str">
        <f>VLOOKUP($B2555,'Supplimental Sources'!$I$7:$K$27,3,0)</f>
        <v>United Kingdom</v>
      </c>
      <c r="E2555" s="6" t="s">
        <v>8384</v>
      </c>
      <c r="F2555" s="6" t="s">
        <v>8370</v>
      </c>
      <c r="G2555" s="6">
        <v>2541</v>
      </c>
      <c r="H2555" s="29">
        <v>3500</v>
      </c>
      <c r="I2555" s="29">
        <v>3746</v>
      </c>
      <c r="J2555" s="28">
        <v>60</v>
      </c>
      <c r="K2555" s="6">
        <v>63</v>
      </c>
      <c r="L2555" s="6" t="str">
        <f>VLOOKUP($G2555,Data!$A:$F,6,0)</f>
        <v>successful</v>
      </c>
      <c r="M2555" s="6"/>
      <c r="N2555" s="6"/>
      <c r="O2555" s="6"/>
    </row>
    <row r="2556" spans="1:15" x14ac:dyDescent="0.45">
      <c r="A2556" s="6" t="s">
        <v>8354</v>
      </c>
      <c r="B2556" s="6" t="s">
        <v>8224</v>
      </c>
      <c r="C2556" s="6" t="str">
        <f>VLOOKUP($B2556,'Supplimental Sources'!$I$7:$K$27,2,0)</f>
        <v>United States</v>
      </c>
      <c r="D2556" s="6" t="str">
        <f>VLOOKUP($B2556,'Supplimental Sources'!$I$7:$K$27,3,0)</f>
        <v>United States</v>
      </c>
      <c r="E2556" s="6" t="s">
        <v>8384</v>
      </c>
      <c r="F2556" s="6" t="s">
        <v>8371</v>
      </c>
      <c r="G2556" s="6">
        <v>2542</v>
      </c>
      <c r="H2556" s="29">
        <v>700</v>
      </c>
      <c r="I2556" s="29">
        <v>725</v>
      </c>
      <c r="J2556" s="28">
        <v>38.73938657407416</v>
      </c>
      <c r="K2556" s="6">
        <v>13</v>
      </c>
      <c r="L2556" s="6" t="str">
        <f>VLOOKUP($G2556,Data!$A:$F,6,0)</f>
        <v>successful</v>
      </c>
      <c r="M2556" s="6"/>
      <c r="N2556" s="6"/>
      <c r="O2556" s="6"/>
    </row>
    <row r="2557" spans="1:15" x14ac:dyDescent="0.45">
      <c r="A2557" s="6" t="s">
        <v>8354</v>
      </c>
      <c r="B2557" s="6" t="s">
        <v>8224</v>
      </c>
      <c r="C2557" s="6" t="str">
        <f>VLOOKUP($B2557,'Supplimental Sources'!$I$7:$K$27,2,0)</f>
        <v>United States</v>
      </c>
      <c r="D2557" s="6" t="str">
        <f>VLOOKUP($B2557,'Supplimental Sources'!$I$7:$K$27,3,0)</f>
        <v>United States</v>
      </c>
      <c r="E2557" s="6" t="s">
        <v>8375</v>
      </c>
      <c r="F2557" s="6" t="s">
        <v>8381</v>
      </c>
      <c r="G2557" s="6">
        <v>2543</v>
      </c>
      <c r="H2557" s="29">
        <v>250</v>
      </c>
      <c r="I2557" s="29">
        <v>391</v>
      </c>
      <c r="J2557" s="28">
        <v>31.017384259263054</v>
      </c>
      <c r="K2557" s="6">
        <v>13</v>
      </c>
      <c r="L2557" s="6" t="str">
        <f>VLOOKUP($G2557,Data!$A:$F,6,0)</f>
        <v>successful</v>
      </c>
      <c r="M2557" s="6"/>
      <c r="N2557" s="6"/>
      <c r="O2557" s="6"/>
    </row>
    <row r="2558" spans="1:15" x14ac:dyDescent="0.45">
      <c r="A2558" s="6" t="s">
        <v>8354</v>
      </c>
      <c r="B2558" s="6" t="s">
        <v>8224</v>
      </c>
      <c r="C2558" s="6" t="str">
        <f>VLOOKUP($B2558,'Supplimental Sources'!$I$7:$K$27,2,0)</f>
        <v>United States</v>
      </c>
      <c r="D2558" s="6" t="str">
        <f>VLOOKUP($B2558,'Supplimental Sources'!$I$7:$K$27,3,0)</f>
        <v>United States</v>
      </c>
      <c r="E2558" s="6" t="s">
        <v>8383</v>
      </c>
      <c r="F2558" s="6" t="s">
        <v>8380</v>
      </c>
      <c r="G2558" s="6">
        <v>2544</v>
      </c>
      <c r="H2558" s="29">
        <v>5000</v>
      </c>
      <c r="I2558" s="29">
        <v>5041</v>
      </c>
      <c r="J2558" s="28">
        <v>30</v>
      </c>
      <c r="K2558" s="6">
        <v>57</v>
      </c>
      <c r="L2558" s="6" t="str">
        <f>VLOOKUP($G2558,Data!$A:$F,6,0)</f>
        <v>successful</v>
      </c>
      <c r="M2558" s="6"/>
      <c r="N2558" s="6"/>
      <c r="O2558" s="6"/>
    </row>
    <row r="2559" spans="1:15" x14ac:dyDescent="0.45">
      <c r="A2559" s="6" t="s">
        <v>8354</v>
      </c>
      <c r="B2559" s="6" t="s">
        <v>8224</v>
      </c>
      <c r="C2559" s="6" t="str">
        <f>VLOOKUP($B2559,'Supplimental Sources'!$I$7:$K$27,2,0)</f>
        <v>United States</v>
      </c>
      <c r="D2559" s="6" t="str">
        <f>VLOOKUP($B2559,'Supplimental Sources'!$I$7:$K$27,3,0)</f>
        <v>United States</v>
      </c>
      <c r="E2559" s="6" t="s">
        <v>8386</v>
      </c>
      <c r="F2559" s="6" t="s">
        <v>8376</v>
      </c>
      <c r="G2559" s="6">
        <v>2545</v>
      </c>
      <c r="H2559" s="29">
        <v>2000</v>
      </c>
      <c r="I2559" s="29">
        <v>3906</v>
      </c>
      <c r="J2559" s="28">
        <v>34.882662037030968</v>
      </c>
      <c r="K2559" s="6">
        <v>61</v>
      </c>
      <c r="L2559" s="6" t="str">
        <f>VLOOKUP($G2559,Data!$A:$F,6,0)</f>
        <v>successful</v>
      </c>
      <c r="M2559" s="6"/>
      <c r="N2559" s="6"/>
      <c r="O2559" s="6"/>
    </row>
    <row r="2560" spans="1:15" x14ac:dyDescent="0.45">
      <c r="A2560" s="6" t="s">
        <v>8354</v>
      </c>
      <c r="B2560" s="6" t="s">
        <v>8224</v>
      </c>
      <c r="C2560" s="6" t="str">
        <f>VLOOKUP($B2560,'Supplimental Sources'!$I$7:$K$27,2,0)</f>
        <v>United States</v>
      </c>
      <c r="D2560" s="6" t="str">
        <f>VLOOKUP($B2560,'Supplimental Sources'!$I$7:$K$27,3,0)</f>
        <v>United States</v>
      </c>
      <c r="E2560" s="6" t="s">
        <v>8384</v>
      </c>
      <c r="F2560" s="6" t="s">
        <v>8372</v>
      </c>
      <c r="G2560" s="6">
        <v>2546</v>
      </c>
      <c r="H2560" s="29">
        <v>3500</v>
      </c>
      <c r="I2560" s="29">
        <v>3910</v>
      </c>
      <c r="J2560" s="28">
        <v>27.349780092590663</v>
      </c>
      <c r="K2560" s="6">
        <v>65</v>
      </c>
      <c r="L2560" s="6" t="str">
        <f>VLOOKUP($G2560,Data!$A:$F,6,0)</f>
        <v>successful</v>
      </c>
      <c r="M2560" s="6"/>
      <c r="N2560" s="6"/>
      <c r="O2560" s="6"/>
    </row>
    <row r="2561" spans="1:15" x14ac:dyDescent="0.45">
      <c r="A2561" s="6" t="s">
        <v>8354</v>
      </c>
      <c r="B2561" s="6" t="s">
        <v>8224</v>
      </c>
      <c r="C2561" s="6" t="str">
        <f>VLOOKUP($B2561,'Supplimental Sources'!$I$7:$K$27,2,0)</f>
        <v>United States</v>
      </c>
      <c r="D2561" s="6" t="str">
        <f>VLOOKUP($B2561,'Supplimental Sources'!$I$7:$K$27,3,0)</f>
        <v>United States</v>
      </c>
      <c r="E2561" s="6" t="s">
        <v>8383</v>
      </c>
      <c r="F2561" s="6" t="s">
        <v>8378</v>
      </c>
      <c r="G2561" s="6">
        <v>2547</v>
      </c>
      <c r="H2561" s="29">
        <v>5500</v>
      </c>
      <c r="I2561" s="29">
        <v>6592</v>
      </c>
      <c r="J2561" s="28">
        <v>29.958333333335759</v>
      </c>
      <c r="K2561" s="6">
        <v>134</v>
      </c>
      <c r="L2561" s="6" t="str">
        <f>VLOOKUP($G2561,Data!$A:$F,6,0)</f>
        <v>successful</v>
      </c>
      <c r="M2561" s="6"/>
      <c r="N2561" s="6"/>
      <c r="O2561" s="6"/>
    </row>
    <row r="2562" spans="1:15" x14ac:dyDescent="0.45">
      <c r="A2562" s="6" t="s">
        <v>8354</v>
      </c>
      <c r="B2562" s="6" t="s">
        <v>8230</v>
      </c>
      <c r="C2562" s="6" t="str">
        <f>VLOOKUP($B2562,'Supplimental Sources'!$I$7:$K$27,2,0)</f>
        <v>France</v>
      </c>
      <c r="D2562" s="6" t="str">
        <f>VLOOKUP($B2562,'Supplimental Sources'!$I$7:$K$27,3,0)</f>
        <v>European Union</v>
      </c>
      <c r="E2562" s="6" t="s">
        <v>8387</v>
      </c>
      <c r="F2562" s="6" t="s">
        <v>8372</v>
      </c>
      <c r="G2562" s="6">
        <v>2548</v>
      </c>
      <c r="H2562" s="29">
        <v>6000</v>
      </c>
      <c r="I2562" s="29">
        <v>6111</v>
      </c>
      <c r="J2562" s="28">
        <v>24.559988425928168</v>
      </c>
      <c r="K2562" s="6">
        <v>37</v>
      </c>
      <c r="L2562" s="6" t="str">
        <f>VLOOKUP($G2562,Data!$A:$F,6,0)</f>
        <v>successful</v>
      </c>
      <c r="M2562" s="6"/>
      <c r="N2562" s="6"/>
      <c r="O2562" s="6"/>
    </row>
    <row r="2563" spans="1:15" x14ac:dyDescent="0.45">
      <c r="A2563" s="6" t="s">
        <v>8354</v>
      </c>
      <c r="B2563" s="6" t="s">
        <v>8225</v>
      </c>
      <c r="C2563" s="6" t="str">
        <f>VLOOKUP($B2563,'Supplimental Sources'!$I$7:$K$27,2,0)</f>
        <v>United Kingdom</v>
      </c>
      <c r="D2563" s="6" t="str">
        <f>VLOOKUP($B2563,'Supplimental Sources'!$I$7:$K$27,3,0)</f>
        <v>United Kingdom</v>
      </c>
      <c r="E2563" s="6" t="s">
        <v>8384</v>
      </c>
      <c r="F2563" s="6" t="s">
        <v>8379</v>
      </c>
      <c r="G2563" s="6">
        <v>2549</v>
      </c>
      <c r="H2563" s="29">
        <v>1570</v>
      </c>
      <c r="I2563" s="29">
        <v>1614</v>
      </c>
      <c r="J2563" s="28">
        <v>34.950578703705105</v>
      </c>
      <c r="K2563" s="6">
        <v>37</v>
      </c>
      <c r="L2563" s="6" t="str">
        <f>VLOOKUP($G2563,Data!$A:$F,6,0)</f>
        <v>successful</v>
      </c>
      <c r="M2563" s="6"/>
      <c r="N2563" s="6"/>
      <c r="O2563" s="6"/>
    </row>
    <row r="2564" spans="1:15" x14ac:dyDescent="0.45">
      <c r="A2564" s="6" t="s">
        <v>8354</v>
      </c>
      <c r="B2564" s="6" t="s">
        <v>8224</v>
      </c>
      <c r="C2564" s="6" t="str">
        <f>VLOOKUP($B2564,'Supplimental Sources'!$I$7:$K$27,2,0)</f>
        <v>United States</v>
      </c>
      <c r="D2564" s="6" t="str">
        <f>VLOOKUP($B2564,'Supplimental Sources'!$I$7:$K$27,3,0)</f>
        <v>United States</v>
      </c>
      <c r="E2564" s="6" t="s">
        <v>8386</v>
      </c>
      <c r="F2564" s="6" t="s">
        <v>8371</v>
      </c>
      <c r="G2564" s="6">
        <v>2550</v>
      </c>
      <c r="H2564" s="29">
        <v>6500</v>
      </c>
      <c r="I2564" s="29">
        <v>6555</v>
      </c>
      <c r="J2564" s="28">
        <v>56.531643518523197</v>
      </c>
      <c r="K2564" s="6">
        <v>150</v>
      </c>
      <c r="L2564" s="6" t="str">
        <f>VLOOKUP($G2564,Data!$A:$F,6,0)</f>
        <v>successful</v>
      </c>
      <c r="M2564" s="6"/>
      <c r="N2564" s="6"/>
      <c r="O2564" s="6"/>
    </row>
    <row r="2565" spans="1:15" x14ac:dyDescent="0.45">
      <c r="A2565" s="6" t="s">
        <v>8354</v>
      </c>
      <c r="B2565" s="6" t="s">
        <v>8224</v>
      </c>
      <c r="C2565" s="6" t="str">
        <f>VLOOKUP($B2565,'Supplimental Sources'!$I$7:$K$27,2,0)</f>
        <v>United States</v>
      </c>
      <c r="D2565" s="6" t="str">
        <f>VLOOKUP($B2565,'Supplimental Sources'!$I$7:$K$27,3,0)</f>
        <v>United States</v>
      </c>
      <c r="E2565" s="6" t="s">
        <v>8383</v>
      </c>
      <c r="F2565" s="6" t="s">
        <v>8377</v>
      </c>
      <c r="G2565" s="6">
        <v>2551</v>
      </c>
      <c r="H2565" s="29">
        <v>3675</v>
      </c>
      <c r="I2565" s="29">
        <v>3775.5</v>
      </c>
      <c r="J2565" s="28">
        <v>28.614525462966412</v>
      </c>
      <c r="K2565" s="6">
        <v>56</v>
      </c>
      <c r="L2565" s="6" t="str">
        <f>VLOOKUP($G2565,Data!$A:$F,6,0)</f>
        <v>successful</v>
      </c>
      <c r="M2565" s="6"/>
      <c r="N2565" s="6"/>
      <c r="O2565" s="6"/>
    </row>
    <row r="2566" spans="1:15" x14ac:dyDescent="0.45">
      <c r="A2566" s="6" t="s">
        <v>8354</v>
      </c>
      <c r="B2566" s="6" t="s">
        <v>8224</v>
      </c>
      <c r="C2566" s="6" t="str">
        <f>VLOOKUP($B2566,'Supplimental Sources'!$I$7:$K$27,2,0)</f>
        <v>United States</v>
      </c>
      <c r="D2566" s="6" t="str">
        <f>VLOOKUP($B2566,'Supplimental Sources'!$I$7:$K$27,3,0)</f>
        <v>United States</v>
      </c>
      <c r="E2566" s="6" t="s">
        <v>8388</v>
      </c>
      <c r="F2566" s="6" t="s">
        <v>8377</v>
      </c>
      <c r="G2566" s="6">
        <v>2552</v>
      </c>
      <c r="H2566" s="29">
        <v>3000</v>
      </c>
      <c r="I2566" s="29">
        <v>3195</v>
      </c>
      <c r="J2566" s="28">
        <v>30</v>
      </c>
      <c r="K2566" s="6">
        <v>18</v>
      </c>
      <c r="L2566" s="6" t="str">
        <f>VLOOKUP($G2566,Data!$A:$F,6,0)</f>
        <v>successful</v>
      </c>
      <c r="M2566" s="6"/>
      <c r="N2566" s="6"/>
      <c r="O2566" s="6"/>
    </row>
    <row r="2567" spans="1:15" x14ac:dyDescent="0.45">
      <c r="A2567" s="6" t="s">
        <v>8354</v>
      </c>
      <c r="B2567" s="6" t="s">
        <v>8224</v>
      </c>
      <c r="C2567" s="6" t="str">
        <f>VLOOKUP($B2567,'Supplimental Sources'!$I$7:$K$27,2,0)</f>
        <v>United States</v>
      </c>
      <c r="D2567" s="6" t="str">
        <f>VLOOKUP($B2567,'Supplimental Sources'!$I$7:$K$27,3,0)</f>
        <v>United States</v>
      </c>
      <c r="E2567" s="6" t="s">
        <v>8383</v>
      </c>
      <c r="F2567" s="6" t="s">
        <v>8370</v>
      </c>
      <c r="G2567" s="6">
        <v>2553</v>
      </c>
      <c r="H2567" s="29">
        <v>1500</v>
      </c>
      <c r="I2567" s="29">
        <v>2333</v>
      </c>
      <c r="J2567" s="28">
        <v>60</v>
      </c>
      <c r="K2567" s="6">
        <v>60</v>
      </c>
      <c r="L2567" s="6" t="str">
        <f>VLOOKUP($G2567,Data!$A:$F,6,0)</f>
        <v>successful</v>
      </c>
      <c r="M2567" s="6"/>
      <c r="N2567" s="6"/>
      <c r="O2567" s="6"/>
    </row>
    <row r="2568" spans="1:15" x14ac:dyDescent="0.45">
      <c r="A2568" s="6" t="s">
        <v>8354</v>
      </c>
      <c r="B2568" s="6" t="s">
        <v>8224</v>
      </c>
      <c r="C2568" s="6" t="str">
        <f>VLOOKUP($B2568,'Supplimental Sources'!$I$7:$K$27,2,0)</f>
        <v>United States</v>
      </c>
      <c r="D2568" s="6" t="str">
        <f>VLOOKUP($B2568,'Supplimental Sources'!$I$7:$K$27,3,0)</f>
        <v>United States</v>
      </c>
      <c r="E2568" s="6" t="s">
        <v>8386</v>
      </c>
      <c r="F2568" s="6" t="s">
        <v>8379</v>
      </c>
      <c r="G2568" s="6">
        <v>2554</v>
      </c>
      <c r="H2568" s="29">
        <v>3000</v>
      </c>
      <c r="I2568" s="29">
        <v>3684</v>
      </c>
      <c r="J2568" s="28">
        <v>31.087696759263054</v>
      </c>
      <c r="K2568" s="6">
        <v>67</v>
      </c>
      <c r="L2568" s="6" t="str">
        <f>VLOOKUP($G2568,Data!$A:$F,6,0)</f>
        <v>successful</v>
      </c>
      <c r="M2568" s="6"/>
      <c r="N2568" s="6"/>
      <c r="O2568" s="6"/>
    </row>
    <row r="2569" spans="1:15" x14ac:dyDescent="0.45">
      <c r="A2569" s="6" t="s">
        <v>8354</v>
      </c>
      <c r="B2569" s="6" t="s">
        <v>8224</v>
      </c>
      <c r="C2569" s="6" t="str">
        <f>VLOOKUP($B2569,'Supplimental Sources'!$I$7:$K$27,2,0)</f>
        <v>United States</v>
      </c>
      <c r="D2569" s="6" t="str">
        <f>VLOOKUP($B2569,'Supplimental Sources'!$I$7:$K$27,3,0)</f>
        <v>United States</v>
      </c>
      <c r="E2569" s="6" t="s">
        <v>8383</v>
      </c>
      <c r="F2569" s="6" t="s">
        <v>8379</v>
      </c>
      <c r="G2569" s="6">
        <v>2555</v>
      </c>
      <c r="H2569" s="29">
        <v>2000</v>
      </c>
      <c r="I2569" s="29">
        <v>2147</v>
      </c>
      <c r="J2569" s="28">
        <v>31</v>
      </c>
      <c r="K2569" s="6">
        <v>35</v>
      </c>
      <c r="L2569" s="6" t="str">
        <f>VLOOKUP($G2569,Data!$A:$F,6,0)</f>
        <v>successful</v>
      </c>
      <c r="M2569" s="6"/>
      <c r="N2569" s="6"/>
      <c r="O2569" s="6"/>
    </row>
    <row r="2570" spans="1:15" x14ac:dyDescent="0.45">
      <c r="A2570" s="6" t="s">
        <v>8354</v>
      </c>
      <c r="B2570" s="6" t="s">
        <v>8224</v>
      </c>
      <c r="C2570" s="6" t="str">
        <f>VLOOKUP($B2570,'Supplimental Sources'!$I$7:$K$27,2,0)</f>
        <v>United States</v>
      </c>
      <c r="D2570" s="6" t="str">
        <f>VLOOKUP($B2570,'Supplimental Sources'!$I$7:$K$27,3,0)</f>
        <v>United States</v>
      </c>
      <c r="E2570" s="6" t="s">
        <v>8383</v>
      </c>
      <c r="F2570" s="6" t="s">
        <v>8374</v>
      </c>
      <c r="G2570" s="6">
        <v>2556</v>
      </c>
      <c r="H2570" s="29">
        <v>745</v>
      </c>
      <c r="I2570" s="29">
        <v>786</v>
      </c>
      <c r="J2570" s="28">
        <v>45</v>
      </c>
      <c r="K2570" s="6">
        <v>34</v>
      </c>
      <c r="L2570" s="6" t="str">
        <f>VLOOKUP($G2570,Data!$A:$F,6,0)</f>
        <v>successful</v>
      </c>
      <c r="M2570" s="6"/>
      <c r="N2570" s="6"/>
      <c r="O2570" s="6"/>
    </row>
    <row r="2571" spans="1:15" x14ac:dyDescent="0.45">
      <c r="A2571" s="6" t="s">
        <v>8354</v>
      </c>
      <c r="B2571" s="6" t="s">
        <v>8225</v>
      </c>
      <c r="C2571" s="6" t="str">
        <f>VLOOKUP($B2571,'Supplimental Sources'!$I$7:$K$27,2,0)</f>
        <v>United Kingdom</v>
      </c>
      <c r="D2571" s="6" t="str">
        <f>VLOOKUP($B2571,'Supplimental Sources'!$I$7:$K$27,3,0)</f>
        <v>United Kingdom</v>
      </c>
      <c r="E2571" s="6" t="s">
        <v>8385</v>
      </c>
      <c r="F2571" s="6" t="s">
        <v>8379</v>
      </c>
      <c r="G2571" s="6">
        <v>2557</v>
      </c>
      <c r="H2571" s="29">
        <v>900</v>
      </c>
      <c r="I2571" s="29">
        <v>1066</v>
      </c>
      <c r="J2571" s="28">
        <v>30</v>
      </c>
      <c r="K2571" s="6">
        <v>36</v>
      </c>
      <c r="L2571" s="6" t="str">
        <f>VLOOKUP($G2571,Data!$A:$F,6,0)</f>
        <v>successful</v>
      </c>
      <c r="M2571" s="6"/>
      <c r="N2571" s="6"/>
      <c r="O2571" s="6"/>
    </row>
    <row r="2572" spans="1:15" x14ac:dyDescent="0.45">
      <c r="A2572" s="6" t="s">
        <v>8354</v>
      </c>
      <c r="B2572" s="6" t="s">
        <v>8226</v>
      </c>
      <c r="C2572" s="6" t="str">
        <f>VLOOKUP($B2572,'Supplimental Sources'!$I$7:$K$27,2,0)</f>
        <v>Australia</v>
      </c>
      <c r="D2572" s="6" t="str">
        <f>VLOOKUP($B2572,'Supplimental Sources'!$I$7:$K$27,3,0)</f>
        <v>Australia</v>
      </c>
      <c r="E2572" s="6" t="s">
        <v>8386</v>
      </c>
      <c r="F2572" s="6" t="s">
        <v>8378</v>
      </c>
      <c r="G2572" s="6">
        <v>2558</v>
      </c>
      <c r="H2572" s="29">
        <v>1250</v>
      </c>
      <c r="I2572" s="29">
        <v>1361</v>
      </c>
      <c r="J2572" s="28">
        <v>31.722615740742185</v>
      </c>
      <c r="K2572" s="6">
        <v>18</v>
      </c>
      <c r="L2572" s="6" t="str">
        <f>VLOOKUP($G2572,Data!$A:$F,6,0)</f>
        <v>successful</v>
      </c>
      <c r="M2572" s="6"/>
      <c r="N2572" s="6"/>
      <c r="O2572" s="6"/>
    </row>
    <row r="2573" spans="1:15" x14ac:dyDescent="0.45">
      <c r="A2573" s="6" t="s">
        <v>8354</v>
      </c>
      <c r="B2573" s="6" t="s">
        <v>8224</v>
      </c>
      <c r="C2573" s="6" t="str">
        <f>VLOOKUP($B2573,'Supplimental Sources'!$I$7:$K$27,2,0)</f>
        <v>United States</v>
      </c>
      <c r="D2573" s="6" t="str">
        <f>VLOOKUP($B2573,'Supplimental Sources'!$I$7:$K$27,3,0)</f>
        <v>United States</v>
      </c>
      <c r="E2573" s="6" t="s">
        <v>8382</v>
      </c>
      <c r="F2573" s="6" t="s">
        <v>8373</v>
      </c>
      <c r="G2573" s="6">
        <v>2559</v>
      </c>
      <c r="H2573" s="29">
        <v>800</v>
      </c>
      <c r="I2573" s="29">
        <v>890</v>
      </c>
      <c r="J2573" s="28">
        <v>32.943703703705978</v>
      </c>
      <c r="K2573" s="6">
        <v>25</v>
      </c>
      <c r="L2573" s="6" t="str">
        <f>VLOOKUP($G2573,Data!$A:$F,6,0)</f>
        <v>successful</v>
      </c>
      <c r="M2573" s="6"/>
      <c r="N2573" s="6"/>
      <c r="O2573" s="6"/>
    </row>
    <row r="2574" spans="1:15" x14ac:dyDescent="0.45">
      <c r="A2574" s="6" t="s">
        <v>8354</v>
      </c>
      <c r="B2574" s="6" t="s">
        <v>8225</v>
      </c>
      <c r="C2574" s="6" t="str">
        <f>VLOOKUP($B2574,'Supplimental Sources'!$I$7:$K$27,2,0)</f>
        <v>United Kingdom</v>
      </c>
      <c r="D2574" s="6" t="str">
        <f>VLOOKUP($B2574,'Supplimental Sources'!$I$7:$K$27,3,0)</f>
        <v>United Kingdom</v>
      </c>
      <c r="E2574" s="6" t="s">
        <v>8386</v>
      </c>
      <c r="F2574" s="6" t="s">
        <v>8377</v>
      </c>
      <c r="G2574" s="6">
        <v>2560</v>
      </c>
      <c r="H2574" s="29">
        <v>3000</v>
      </c>
      <c r="I2574" s="29">
        <v>3003</v>
      </c>
      <c r="J2574" s="28">
        <v>30</v>
      </c>
      <c r="K2574" s="6">
        <v>21</v>
      </c>
      <c r="L2574" s="6" t="str">
        <f>VLOOKUP($G2574,Data!$A:$F,6,0)</f>
        <v>successful</v>
      </c>
      <c r="M2574" s="6"/>
      <c r="N2574" s="6"/>
      <c r="O2574" s="6"/>
    </row>
    <row r="2575" spans="1:15" x14ac:dyDescent="0.45">
      <c r="A2575" s="6" t="s">
        <v>8337</v>
      </c>
      <c r="B2575" s="6" t="s">
        <v>8229</v>
      </c>
      <c r="C2575" s="6" t="str">
        <f>VLOOKUP($B2575,'Supplimental Sources'!$I$7:$K$27,2,0)</f>
        <v>Canada</v>
      </c>
      <c r="D2575" s="6" t="str">
        <f>VLOOKUP($B2575,'Supplimental Sources'!$I$7:$K$27,3,0)</f>
        <v>Canada</v>
      </c>
      <c r="E2575" s="6" t="s">
        <v>8386</v>
      </c>
      <c r="F2575" s="6" t="s">
        <v>8372</v>
      </c>
      <c r="G2575" s="6">
        <v>2561</v>
      </c>
      <c r="H2575" s="29">
        <v>100000</v>
      </c>
      <c r="I2575" s="29">
        <v>0</v>
      </c>
      <c r="J2575" s="28">
        <v>30</v>
      </c>
      <c r="K2575" s="6">
        <v>0</v>
      </c>
      <c r="M2575" s="6"/>
      <c r="N2575" s="6" t="str">
        <f>VLOOKUP($G2575,Data!$A:$F,6,0)</f>
        <v>canceled</v>
      </c>
      <c r="O2575" s="6"/>
    </row>
    <row r="2576" spans="1:15" x14ac:dyDescent="0.45">
      <c r="A2576" s="6" t="s">
        <v>8337</v>
      </c>
      <c r="B2576" s="6" t="s">
        <v>8236</v>
      </c>
      <c r="C2576" s="6" t="str">
        <f>VLOOKUP($B2576,'Supplimental Sources'!$I$7:$K$27,2,0)</f>
        <v>Germany</v>
      </c>
      <c r="D2576" s="6" t="str">
        <f>VLOOKUP($B2576,'Supplimental Sources'!$I$7:$K$27,3,0)</f>
        <v>European Union</v>
      </c>
      <c r="E2576" s="6" t="s">
        <v>8387</v>
      </c>
      <c r="F2576" s="6" t="s">
        <v>8371</v>
      </c>
      <c r="G2576" s="6">
        <v>2562</v>
      </c>
      <c r="H2576" s="29">
        <v>10000</v>
      </c>
      <c r="I2576" s="29">
        <v>75</v>
      </c>
      <c r="J2576" s="28">
        <v>60</v>
      </c>
      <c r="K2576" s="6">
        <v>3</v>
      </c>
      <c r="M2576" s="6"/>
      <c r="N2576" s="6" t="str">
        <f>VLOOKUP($G2576,Data!$A:$F,6,0)</f>
        <v>canceled</v>
      </c>
      <c r="O2576" s="6"/>
    </row>
    <row r="2577" spans="1:15" x14ac:dyDescent="0.45">
      <c r="A2577" s="6" t="s">
        <v>8337</v>
      </c>
      <c r="B2577" s="6" t="s">
        <v>8224</v>
      </c>
      <c r="C2577" s="6" t="str">
        <f>VLOOKUP($B2577,'Supplimental Sources'!$I$7:$K$27,2,0)</f>
        <v>United States</v>
      </c>
      <c r="D2577" s="6" t="str">
        <f>VLOOKUP($B2577,'Supplimental Sources'!$I$7:$K$27,3,0)</f>
        <v>United States</v>
      </c>
      <c r="E2577" s="6" t="s">
        <v>8386</v>
      </c>
      <c r="F2577" s="6" t="s">
        <v>8369</v>
      </c>
      <c r="G2577" s="6">
        <v>2563</v>
      </c>
      <c r="H2577" s="29">
        <v>20000</v>
      </c>
      <c r="I2577" s="29">
        <v>0</v>
      </c>
      <c r="J2577" s="28">
        <v>60</v>
      </c>
      <c r="K2577" s="6">
        <v>0</v>
      </c>
      <c r="M2577" s="6"/>
      <c r="N2577" s="6" t="str">
        <f>VLOOKUP($G2577,Data!$A:$F,6,0)</f>
        <v>canceled</v>
      </c>
      <c r="O2577" s="6"/>
    </row>
    <row r="2578" spans="1:15" x14ac:dyDescent="0.45">
      <c r="A2578" s="6" t="s">
        <v>8337</v>
      </c>
      <c r="B2578" s="6" t="s">
        <v>8229</v>
      </c>
      <c r="C2578" s="6" t="str">
        <f>VLOOKUP($B2578,'Supplimental Sources'!$I$7:$K$27,2,0)</f>
        <v>Canada</v>
      </c>
      <c r="D2578" s="6" t="str">
        <f>VLOOKUP($B2578,'Supplimental Sources'!$I$7:$K$27,3,0)</f>
        <v>Canada</v>
      </c>
      <c r="E2578" s="6" t="s">
        <v>8385</v>
      </c>
      <c r="F2578" s="6" t="s">
        <v>8370</v>
      </c>
      <c r="G2578" s="6">
        <v>2564</v>
      </c>
      <c r="H2578" s="29">
        <v>40000</v>
      </c>
      <c r="I2578" s="29">
        <v>0</v>
      </c>
      <c r="J2578" s="28">
        <v>30</v>
      </c>
      <c r="K2578" s="6">
        <v>0</v>
      </c>
      <c r="M2578" s="6"/>
      <c r="N2578" s="6" t="str">
        <f>VLOOKUP($G2578,Data!$A:$F,6,0)</f>
        <v>canceled</v>
      </c>
      <c r="O2578" s="6"/>
    </row>
    <row r="2579" spans="1:15" x14ac:dyDescent="0.45">
      <c r="A2579" s="6" t="s">
        <v>8337</v>
      </c>
      <c r="B2579" s="6" t="s">
        <v>8224</v>
      </c>
      <c r="C2579" s="6" t="str">
        <f>VLOOKUP($B2579,'Supplimental Sources'!$I$7:$K$27,2,0)</f>
        <v>United States</v>
      </c>
      <c r="D2579" s="6" t="str">
        <f>VLOOKUP($B2579,'Supplimental Sources'!$I$7:$K$27,3,0)</f>
        <v>United States</v>
      </c>
      <c r="E2579" s="6" t="s">
        <v>8387</v>
      </c>
      <c r="F2579" s="6" t="s">
        <v>8378</v>
      </c>
      <c r="G2579" s="6">
        <v>2565</v>
      </c>
      <c r="H2579" s="29">
        <v>10000</v>
      </c>
      <c r="I2579" s="29">
        <v>100</v>
      </c>
      <c r="J2579" s="28">
        <v>59.217719907406718</v>
      </c>
      <c r="K2579" s="6">
        <v>1</v>
      </c>
      <c r="M2579" s="6"/>
      <c r="N2579" s="6" t="str">
        <f>VLOOKUP($G2579,Data!$A:$F,6,0)</f>
        <v>canceled</v>
      </c>
      <c r="O2579" s="6"/>
    </row>
    <row r="2580" spans="1:15" x14ac:dyDescent="0.45">
      <c r="A2580" s="6" t="s">
        <v>8337</v>
      </c>
      <c r="B2580" s="6" t="s">
        <v>8224</v>
      </c>
      <c r="C2580" s="6" t="str">
        <f>VLOOKUP($B2580,'Supplimental Sources'!$I$7:$K$27,2,0)</f>
        <v>United States</v>
      </c>
      <c r="D2580" s="6" t="str">
        <f>VLOOKUP($B2580,'Supplimental Sources'!$I$7:$K$27,3,0)</f>
        <v>United States</v>
      </c>
      <c r="E2580" s="6" t="s">
        <v>8385</v>
      </c>
      <c r="F2580" s="6" t="s">
        <v>8370</v>
      </c>
      <c r="G2580" s="6">
        <v>2566</v>
      </c>
      <c r="H2580" s="29">
        <v>35000</v>
      </c>
      <c r="I2580" s="29">
        <v>0</v>
      </c>
      <c r="J2580" s="28">
        <v>30</v>
      </c>
      <c r="K2580" s="6">
        <v>0</v>
      </c>
      <c r="M2580" s="6"/>
      <c r="N2580" s="6" t="str">
        <f>VLOOKUP($G2580,Data!$A:$F,6,0)</f>
        <v>canceled</v>
      </c>
      <c r="O2580" s="6"/>
    </row>
    <row r="2581" spans="1:15" x14ac:dyDescent="0.45">
      <c r="A2581" s="6" t="s">
        <v>8337</v>
      </c>
      <c r="B2581" s="6" t="s">
        <v>8224</v>
      </c>
      <c r="C2581" s="6" t="str">
        <f>VLOOKUP($B2581,'Supplimental Sources'!$I$7:$K$27,2,0)</f>
        <v>United States</v>
      </c>
      <c r="D2581" s="6" t="str">
        <f>VLOOKUP($B2581,'Supplimental Sources'!$I$7:$K$27,3,0)</f>
        <v>United States</v>
      </c>
      <c r="E2581" s="6" t="s">
        <v>8386</v>
      </c>
      <c r="F2581" s="6" t="s">
        <v>8378</v>
      </c>
      <c r="G2581" s="6">
        <v>2567</v>
      </c>
      <c r="H2581" s="29">
        <v>45000</v>
      </c>
      <c r="I2581" s="29">
        <v>120</v>
      </c>
      <c r="J2581" s="28">
        <v>30</v>
      </c>
      <c r="K2581" s="6">
        <v>2</v>
      </c>
      <c r="M2581" s="6"/>
      <c r="N2581" s="6" t="str">
        <f>VLOOKUP($G2581,Data!$A:$F,6,0)</f>
        <v>canceled</v>
      </c>
      <c r="O2581" s="6"/>
    </row>
    <row r="2582" spans="1:15" x14ac:dyDescent="0.45">
      <c r="A2582" s="6" t="s">
        <v>8337</v>
      </c>
      <c r="B2582" s="6" t="s">
        <v>8225</v>
      </c>
      <c r="C2582" s="6" t="str">
        <f>VLOOKUP($B2582,'Supplimental Sources'!$I$7:$K$27,2,0)</f>
        <v>United Kingdom</v>
      </c>
      <c r="D2582" s="6" t="str">
        <f>VLOOKUP($B2582,'Supplimental Sources'!$I$7:$K$27,3,0)</f>
        <v>United Kingdom</v>
      </c>
      <c r="E2582" s="6" t="s">
        <v>8387</v>
      </c>
      <c r="F2582" s="6" t="s">
        <v>8371</v>
      </c>
      <c r="G2582" s="6">
        <v>2568</v>
      </c>
      <c r="H2582" s="29">
        <v>10000</v>
      </c>
      <c r="I2582" s="29">
        <v>50</v>
      </c>
      <c r="J2582" s="28">
        <v>30</v>
      </c>
      <c r="K2582" s="6">
        <v>1</v>
      </c>
      <c r="M2582" s="6"/>
      <c r="N2582" s="6" t="str">
        <f>VLOOKUP($G2582,Data!$A:$F,6,0)</f>
        <v>canceled</v>
      </c>
      <c r="O2582" s="6"/>
    </row>
    <row r="2583" spans="1:15" x14ac:dyDescent="0.45">
      <c r="A2583" s="6" t="s">
        <v>8337</v>
      </c>
      <c r="B2583" s="6" t="s">
        <v>8224</v>
      </c>
      <c r="C2583" s="6" t="str">
        <f>VLOOKUP($B2583,'Supplimental Sources'!$I$7:$K$27,2,0)</f>
        <v>United States</v>
      </c>
      <c r="D2583" s="6" t="str">
        <f>VLOOKUP($B2583,'Supplimental Sources'!$I$7:$K$27,3,0)</f>
        <v>United States</v>
      </c>
      <c r="E2583" s="6" t="s">
        <v>8386</v>
      </c>
      <c r="F2583" s="6" t="s">
        <v>8371</v>
      </c>
      <c r="G2583" s="6">
        <v>2569</v>
      </c>
      <c r="H2583" s="29">
        <v>6500</v>
      </c>
      <c r="I2583" s="29">
        <v>145</v>
      </c>
      <c r="J2583" s="28">
        <v>30</v>
      </c>
      <c r="K2583" s="6">
        <v>2</v>
      </c>
      <c r="M2583" s="6"/>
      <c r="N2583" s="6" t="str">
        <f>VLOOKUP($G2583,Data!$A:$F,6,0)</f>
        <v>canceled</v>
      </c>
      <c r="O2583" s="6"/>
    </row>
    <row r="2584" spans="1:15" x14ac:dyDescent="0.45">
      <c r="A2584" s="6" t="s">
        <v>8337</v>
      </c>
      <c r="B2584" s="6" t="s">
        <v>8224</v>
      </c>
      <c r="C2584" s="6" t="str">
        <f>VLOOKUP($B2584,'Supplimental Sources'!$I$7:$K$27,2,0)</f>
        <v>United States</v>
      </c>
      <c r="D2584" s="6" t="str">
        <f>VLOOKUP($B2584,'Supplimental Sources'!$I$7:$K$27,3,0)</f>
        <v>United States</v>
      </c>
      <c r="E2584" s="6" t="s">
        <v>8388</v>
      </c>
      <c r="F2584" s="6" t="s">
        <v>8376</v>
      </c>
      <c r="G2584" s="6">
        <v>2570</v>
      </c>
      <c r="H2584" s="29">
        <v>7000</v>
      </c>
      <c r="I2584" s="29">
        <v>59</v>
      </c>
      <c r="J2584" s="28">
        <v>30</v>
      </c>
      <c r="K2584" s="6">
        <v>2</v>
      </c>
      <c r="M2584" s="6"/>
      <c r="N2584" s="6" t="str">
        <f>VLOOKUP($G2584,Data!$A:$F,6,0)</f>
        <v>canceled</v>
      </c>
      <c r="O2584" s="6"/>
    </row>
    <row r="2585" spans="1:15" x14ac:dyDescent="0.45">
      <c r="A2585" s="6" t="s">
        <v>8337</v>
      </c>
      <c r="B2585" s="6" t="s">
        <v>8226</v>
      </c>
      <c r="C2585" s="6" t="str">
        <f>VLOOKUP($B2585,'Supplimental Sources'!$I$7:$K$27,2,0)</f>
        <v>Australia</v>
      </c>
      <c r="D2585" s="6" t="str">
        <f>VLOOKUP($B2585,'Supplimental Sources'!$I$7:$K$27,3,0)</f>
        <v>Australia</v>
      </c>
      <c r="E2585" s="6" t="s">
        <v>8387</v>
      </c>
      <c r="F2585" s="6" t="s">
        <v>8378</v>
      </c>
      <c r="G2585" s="6">
        <v>2571</v>
      </c>
      <c r="H2585" s="29">
        <v>100000</v>
      </c>
      <c r="I2585" s="29">
        <v>250</v>
      </c>
      <c r="J2585" s="28">
        <v>60</v>
      </c>
      <c r="K2585" s="6">
        <v>4</v>
      </c>
      <c r="M2585" s="6"/>
      <c r="N2585" s="6" t="str">
        <f>VLOOKUP($G2585,Data!$A:$F,6,0)</f>
        <v>canceled</v>
      </c>
      <c r="O2585" s="6"/>
    </row>
    <row r="2586" spans="1:15" x14ac:dyDescent="0.45">
      <c r="A2586" s="6" t="s">
        <v>8337</v>
      </c>
      <c r="B2586" s="6" t="s">
        <v>8224</v>
      </c>
      <c r="C2586" s="6" t="str">
        <f>VLOOKUP($B2586,'Supplimental Sources'!$I$7:$K$27,2,0)</f>
        <v>United States</v>
      </c>
      <c r="D2586" s="6" t="str">
        <f>VLOOKUP($B2586,'Supplimental Sources'!$I$7:$K$27,3,0)</f>
        <v>United States</v>
      </c>
      <c r="E2586" s="6" t="s">
        <v>8386</v>
      </c>
      <c r="F2586" s="6" t="s">
        <v>8378</v>
      </c>
      <c r="G2586" s="6">
        <v>2572</v>
      </c>
      <c r="H2586" s="29">
        <v>30000</v>
      </c>
      <c r="I2586" s="29">
        <v>0</v>
      </c>
      <c r="J2586" s="28">
        <v>30</v>
      </c>
      <c r="K2586" s="6">
        <v>0</v>
      </c>
      <c r="M2586" s="6"/>
      <c r="N2586" s="6" t="str">
        <f>VLOOKUP($G2586,Data!$A:$F,6,0)</f>
        <v>canceled</v>
      </c>
      <c r="O2586" s="6"/>
    </row>
    <row r="2587" spans="1:15" x14ac:dyDescent="0.45">
      <c r="A2587" s="6" t="s">
        <v>8337</v>
      </c>
      <c r="B2587" s="6" t="s">
        <v>8224</v>
      </c>
      <c r="C2587" s="6" t="str">
        <f>VLOOKUP($B2587,'Supplimental Sources'!$I$7:$K$27,2,0)</f>
        <v>United States</v>
      </c>
      <c r="D2587" s="6" t="str">
        <f>VLOOKUP($B2587,'Supplimental Sources'!$I$7:$K$27,3,0)</f>
        <v>United States</v>
      </c>
      <c r="E2587" s="6" t="s">
        <v>8385</v>
      </c>
      <c r="F2587" s="6" t="s">
        <v>8370</v>
      </c>
      <c r="G2587" s="6">
        <v>2573</v>
      </c>
      <c r="H2587" s="29">
        <v>8000</v>
      </c>
      <c r="I2587" s="29">
        <v>0</v>
      </c>
      <c r="J2587" s="28">
        <v>45</v>
      </c>
      <c r="K2587" s="6">
        <v>0</v>
      </c>
      <c r="M2587" s="6"/>
      <c r="N2587" s="6" t="str">
        <f>VLOOKUP($G2587,Data!$A:$F,6,0)</f>
        <v>canceled</v>
      </c>
      <c r="O2587" s="6"/>
    </row>
    <row r="2588" spans="1:15" x14ac:dyDescent="0.45">
      <c r="A2588" s="6" t="s">
        <v>8337</v>
      </c>
      <c r="B2588" s="6" t="s">
        <v>8224</v>
      </c>
      <c r="C2588" s="6" t="str">
        <f>VLOOKUP($B2588,'Supplimental Sources'!$I$7:$K$27,2,0)</f>
        <v>United States</v>
      </c>
      <c r="D2588" s="6" t="str">
        <f>VLOOKUP($B2588,'Supplimental Sources'!$I$7:$K$27,3,0)</f>
        <v>United States</v>
      </c>
      <c r="E2588" s="6" t="s">
        <v>8387</v>
      </c>
      <c r="F2588" s="6" t="s">
        <v>8379</v>
      </c>
      <c r="G2588" s="6">
        <v>2574</v>
      </c>
      <c r="H2588" s="29">
        <v>10000</v>
      </c>
      <c r="I2588" s="29">
        <v>0</v>
      </c>
      <c r="J2588" s="28">
        <v>21</v>
      </c>
      <c r="K2588" s="6">
        <v>0</v>
      </c>
      <c r="M2588" s="6"/>
      <c r="N2588" s="6" t="str">
        <f>VLOOKUP($G2588,Data!$A:$F,6,0)</f>
        <v>canceled</v>
      </c>
      <c r="O2588" s="6"/>
    </row>
    <row r="2589" spans="1:15" x14ac:dyDescent="0.45">
      <c r="A2589" s="6" t="s">
        <v>8337</v>
      </c>
      <c r="B2589" s="6" t="s">
        <v>8224</v>
      </c>
      <c r="C2589" s="6" t="str">
        <f>VLOOKUP($B2589,'Supplimental Sources'!$I$7:$K$27,2,0)</f>
        <v>United States</v>
      </c>
      <c r="D2589" s="6" t="str">
        <f>VLOOKUP($B2589,'Supplimental Sources'!$I$7:$K$27,3,0)</f>
        <v>United States</v>
      </c>
      <c r="E2589" s="6" t="s">
        <v>8385</v>
      </c>
      <c r="F2589" s="6" t="s">
        <v>8381</v>
      </c>
      <c r="G2589" s="6">
        <v>2575</v>
      </c>
      <c r="H2589" s="29">
        <v>85000</v>
      </c>
      <c r="I2589" s="29">
        <v>0</v>
      </c>
      <c r="J2589" s="28">
        <v>30</v>
      </c>
      <c r="K2589" s="6">
        <v>0</v>
      </c>
      <c r="M2589" s="6"/>
      <c r="N2589" s="6" t="str">
        <f>VLOOKUP($G2589,Data!$A:$F,6,0)</f>
        <v>canceled</v>
      </c>
      <c r="O2589" s="6"/>
    </row>
    <row r="2590" spans="1:15" x14ac:dyDescent="0.45">
      <c r="A2590" s="6" t="s">
        <v>8337</v>
      </c>
      <c r="B2590" s="6" t="s">
        <v>8224</v>
      </c>
      <c r="C2590" s="6" t="str">
        <f>VLOOKUP($B2590,'Supplimental Sources'!$I$7:$K$27,2,0)</f>
        <v>United States</v>
      </c>
      <c r="D2590" s="6" t="str">
        <f>VLOOKUP($B2590,'Supplimental Sources'!$I$7:$K$27,3,0)</f>
        <v>United States</v>
      </c>
      <c r="E2590" s="6" t="s">
        <v>8386</v>
      </c>
      <c r="F2590" s="6" t="s">
        <v>8377</v>
      </c>
      <c r="G2590" s="6">
        <v>2576</v>
      </c>
      <c r="H2590" s="29">
        <v>10000</v>
      </c>
      <c r="I2590" s="29">
        <v>0</v>
      </c>
      <c r="J2590" s="28">
        <v>44.958333333328483</v>
      </c>
      <c r="K2590" s="6">
        <v>0</v>
      </c>
      <c r="M2590" s="6"/>
      <c r="N2590" s="6" t="str">
        <f>VLOOKUP($G2590,Data!$A:$F,6,0)</f>
        <v>canceled</v>
      </c>
      <c r="O2590" s="6"/>
    </row>
    <row r="2591" spans="1:15" x14ac:dyDescent="0.45">
      <c r="A2591" s="6" t="s">
        <v>8337</v>
      </c>
      <c r="B2591" s="6" t="s">
        <v>8224</v>
      </c>
      <c r="C2591" s="6" t="str">
        <f>VLOOKUP($B2591,'Supplimental Sources'!$I$7:$K$27,2,0)</f>
        <v>United States</v>
      </c>
      <c r="D2591" s="6" t="str">
        <f>VLOOKUP($B2591,'Supplimental Sources'!$I$7:$K$27,3,0)</f>
        <v>United States</v>
      </c>
      <c r="E2591" s="6" t="s">
        <v>8385</v>
      </c>
      <c r="F2591" s="6" t="s">
        <v>8370</v>
      </c>
      <c r="G2591" s="6">
        <v>2577</v>
      </c>
      <c r="H2591" s="29">
        <v>15000</v>
      </c>
      <c r="I2591" s="29">
        <v>0</v>
      </c>
      <c r="J2591" s="28">
        <v>25</v>
      </c>
      <c r="K2591" s="6">
        <v>0</v>
      </c>
      <c r="M2591" s="6"/>
      <c r="N2591" s="6" t="str">
        <f>VLOOKUP($G2591,Data!$A:$F,6,0)</f>
        <v>canceled</v>
      </c>
      <c r="O2591" s="6"/>
    </row>
    <row r="2592" spans="1:15" x14ac:dyDescent="0.45">
      <c r="A2592" s="6" t="s">
        <v>8337</v>
      </c>
      <c r="B2592" s="6" t="s">
        <v>8224</v>
      </c>
      <c r="C2592" s="6" t="str">
        <f>VLOOKUP($B2592,'Supplimental Sources'!$I$7:$K$27,2,0)</f>
        <v>United States</v>
      </c>
      <c r="D2592" s="6" t="str">
        <f>VLOOKUP($B2592,'Supplimental Sources'!$I$7:$K$27,3,0)</f>
        <v>United States</v>
      </c>
      <c r="E2592" s="6" t="s">
        <v>8386</v>
      </c>
      <c r="F2592" s="6" t="s">
        <v>8371</v>
      </c>
      <c r="G2592" s="6">
        <v>2578</v>
      </c>
      <c r="H2592" s="29">
        <v>6000</v>
      </c>
      <c r="I2592" s="29">
        <v>0</v>
      </c>
      <c r="J2592" s="28">
        <v>48.685428240736655</v>
      </c>
      <c r="K2592" s="6">
        <v>0</v>
      </c>
      <c r="M2592" s="6"/>
      <c r="N2592" s="6" t="str">
        <f>VLOOKUP($G2592,Data!$A:$F,6,0)</f>
        <v>canceled</v>
      </c>
      <c r="O2592" s="6"/>
    </row>
    <row r="2593" spans="1:15" x14ac:dyDescent="0.45">
      <c r="A2593" s="6" t="s">
        <v>8337</v>
      </c>
      <c r="B2593" s="6" t="s">
        <v>8224</v>
      </c>
      <c r="C2593" s="6" t="str">
        <f>VLOOKUP($B2593,'Supplimental Sources'!$I$7:$K$27,2,0)</f>
        <v>United States</v>
      </c>
      <c r="D2593" s="6" t="str">
        <f>VLOOKUP($B2593,'Supplimental Sources'!$I$7:$K$27,3,0)</f>
        <v>United States</v>
      </c>
      <c r="E2593" s="6" t="s">
        <v>8385</v>
      </c>
      <c r="F2593" s="6" t="s">
        <v>8370</v>
      </c>
      <c r="G2593" s="6">
        <v>2579</v>
      </c>
      <c r="H2593" s="29">
        <v>200000</v>
      </c>
      <c r="I2593" s="29">
        <v>277</v>
      </c>
      <c r="J2593" s="28">
        <v>60</v>
      </c>
      <c r="K2593" s="6">
        <v>12</v>
      </c>
      <c r="M2593" s="6"/>
      <c r="N2593" s="6" t="str">
        <f>VLOOKUP($G2593,Data!$A:$F,6,0)</f>
        <v>canceled</v>
      </c>
      <c r="O2593" s="6"/>
    </row>
    <row r="2594" spans="1:15" x14ac:dyDescent="0.45">
      <c r="A2594" s="6" t="s">
        <v>8337</v>
      </c>
      <c r="B2594" s="6" t="s">
        <v>8224</v>
      </c>
      <c r="C2594" s="6" t="str">
        <f>VLOOKUP($B2594,'Supplimental Sources'!$I$7:$K$27,2,0)</f>
        <v>United States</v>
      </c>
      <c r="D2594" s="6" t="str">
        <f>VLOOKUP($B2594,'Supplimental Sources'!$I$7:$K$27,3,0)</f>
        <v>United States</v>
      </c>
      <c r="E2594" s="6" t="s">
        <v>8386</v>
      </c>
      <c r="F2594" s="6" t="s">
        <v>8379</v>
      </c>
      <c r="G2594" s="6">
        <v>2580</v>
      </c>
      <c r="H2594" s="29">
        <v>8500</v>
      </c>
      <c r="I2594" s="29">
        <v>51</v>
      </c>
      <c r="J2594" s="28">
        <v>29.798576388886431</v>
      </c>
      <c r="K2594" s="6">
        <v>2</v>
      </c>
      <c r="M2594" s="6"/>
      <c r="N2594" s="6" t="str">
        <f>VLOOKUP($G2594,Data!$A:$F,6,0)</f>
        <v>canceled</v>
      </c>
      <c r="O2594" s="6"/>
    </row>
    <row r="2595" spans="1:15" x14ac:dyDescent="0.45">
      <c r="A2595" s="6" t="s">
        <v>8337</v>
      </c>
      <c r="B2595" s="6" t="s">
        <v>8224</v>
      </c>
      <c r="C2595" s="6" t="str">
        <f>VLOOKUP($B2595,'Supplimental Sources'!$I$7:$K$27,2,0)</f>
        <v>United States</v>
      </c>
      <c r="D2595" s="6" t="str">
        <f>VLOOKUP($B2595,'Supplimental Sources'!$I$7:$K$27,3,0)</f>
        <v>United States</v>
      </c>
      <c r="E2595" s="6" t="s">
        <v>8386</v>
      </c>
      <c r="F2595" s="6" t="s">
        <v>8373</v>
      </c>
      <c r="G2595" s="6">
        <v>2581</v>
      </c>
      <c r="H2595" s="29">
        <v>5000</v>
      </c>
      <c r="I2595" s="29">
        <v>530</v>
      </c>
      <c r="J2595" s="28">
        <v>30.041666666664241</v>
      </c>
      <c r="K2595" s="6">
        <v>11</v>
      </c>
      <c r="M2595" s="6" t="str">
        <f>VLOOKUP($G2595,Data!$A:$F,6,0)</f>
        <v>failed</v>
      </c>
      <c r="N2595" s="6"/>
      <c r="O2595" s="6"/>
    </row>
    <row r="2596" spans="1:15" x14ac:dyDescent="0.45">
      <c r="A2596" s="6" t="s">
        <v>8337</v>
      </c>
      <c r="B2596" s="6" t="s">
        <v>8224</v>
      </c>
      <c r="C2596" s="6" t="str">
        <f>VLOOKUP($B2596,'Supplimental Sources'!$I$7:$K$27,2,0)</f>
        <v>United States</v>
      </c>
      <c r="D2596" s="6" t="str">
        <f>VLOOKUP($B2596,'Supplimental Sources'!$I$7:$K$27,3,0)</f>
        <v>United States</v>
      </c>
      <c r="E2596" s="6" t="s">
        <v>8387</v>
      </c>
      <c r="F2596" s="6" t="s">
        <v>8372</v>
      </c>
      <c r="G2596" s="6">
        <v>2582</v>
      </c>
      <c r="H2596" s="29">
        <v>90000</v>
      </c>
      <c r="I2596" s="29">
        <v>1</v>
      </c>
      <c r="J2596" s="28">
        <v>30</v>
      </c>
      <c r="K2596" s="6">
        <v>1</v>
      </c>
      <c r="M2596" s="6" t="str">
        <f>VLOOKUP($G2596,Data!$A:$F,6,0)</f>
        <v>failed</v>
      </c>
      <c r="N2596" s="6"/>
      <c r="O2596" s="6"/>
    </row>
    <row r="2597" spans="1:15" x14ac:dyDescent="0.45">
      <c r="A2597" s="6" t="s">
        <v>8337</v>
      </c>
      <c r="B2597" s="6" t="s">
        <v>8224</v>
      </c>
      <c r="C2597" s="6" t="str">
        <f>VLOOKUP($B2597,'Supplimental Sources'!$I$7:$K$27,2,0)</f>
        <v>United States</v>
      </c>
      <c r="D2597" s="6" t="str">
        <f>VLOOKUP($B2597,'Supplimental Sources'!$I$7:$K$27,3,0)</f>
        <v>United States</v>
      </c>
      <c r="E2597" s="6" t="s">
        <v>8386</v>
      </c>
      <c r="F2597" s="6" t="s">
        <v>8376</v>
      </c>
      <c r="G2597" s="6">
        <v>2583</v>
      </c>
      <c r="H2597" s="29">
        <v>1000</v>
      </c>
      <c r="I2597" s="29">
        <v>5</v>
      </c>
      <c r="J2597" s="28">
        <v>59.958333333328483</v>
      </c>
      <c r="K2597" s="6">
        <v>5</v>
      </c>
      <c r="M2597" s="6" t="str">
        <f>VLOOKUP($G2597,Data!$A:$F,6,0)</f>
        <v>failed</v>
      </c>
      <c r="N2597" s="6"/>
      <c r="O2597" s="6"/>
    </row>
    <row r="2598" spans="1:15" x14ac:dyDescent="0.45">
      <c r="A2598" s="6" t="s">
        <v>8337</v>
      </c>
      <c r="B2598" s="6" t="s">
        <v>8224</v>
      </c>
      <c r="C2598" s="6" t="str">
        <f>VLOOKUP($B2598,'Supplimental Sources'!$I$7:$K$27,2,0)</f>
        <v>United States</v>
      </c>
      <c r="D2598" s="6" t="str">
        <f>VLOOKUP($B2598,'Supplimental Sources'!$I$7:$K$27,3,0)</f>
        <v>United States</v>
      </c>
      <c r="E2598" s="6" t="s">
        <v>8386</v>
      </c>
      <c r="F2598" s="6" t="s">
        <v>8369</v>
      </c>
      <c r="G2598" s="6">
        <v>2584</v>
      </c>
      <c r="H2598" s="29">
        <v>10000</v>
      </c>
      <c r="I2598" s="29">
        <v>0</v>
      </c>
      <c r="J2598" s="28">
        <v>30</v>
      </c>
      <c r="K2598" s="6">
        <v>0</v>
      </c>
      <c r="M2598" s="6" t="str">
        <f>VLOOKUP($G2598,Data!$A:$F,6,0)</f>
        <v>failed</v>
      </c>
      <c r="N2598" s="6"/>
      <c r="O2598" s="6"/>
    </row>
    <row r="2599" spans="1:15" x14ac:dyDescent="0.45">
      <c r="A2599" s="6" t="s">
        <v>8337</v>
      </c>
      <c r="B2599" s="6" t="s">
        <v>8224</v>
      </c>
      <c r="C2599" s="6" t="str">
        <f>VLOOKUP($B2599,'Supplimental Sources'!$I$7:$K$27,2,0)</f>
        <v>United States</v>
      </c>
      <c r="D2599" s="6" t="str">
        <f>VLOOKUP($B2599,'Supplimental Sources'!$I$7:$K$27,3,0)</f>
        <v>United States</v>
      </c>
      <c r="E2599" s="6" t="s">
        <v>8385</v>
      </c>
      <c r="F2599" s="6" t="s">
        <v>8380</v>
      </c>
      <c r="G2599" s="6">
        <v>2585</v>
      </c>
      <c r="H2599" s="29">
        <v>30000</v>
      </c>
      <c r="I2599" s="29">
        <v>50</v>
      </c>
      <c r="J2599" s="28">
        <v>30</v>
      </c>
      <c r="K2599" s="6">
        <v>1</v>
      </c>
      <c r="M2599" s="6" t="str">
        <f>VLOOKUP($G2599,Data!$A:$F,6,0)</f>
        <v>failed</v>
      </c>
      <c r="N2599" s="6"/>
      <c r="O2599" s="6"/>
    </row>
    <row r="2600" spans="1:15" x14ac:dyDescent="0.45">
      <c r="A2600" s="6" t="s">
        <v>8337</v>
      </c>
      <c r="B2600" s="6" t="s">
        <v>8225</v>
      </c>
      <c r="C2600" s="6" t="str">
        <f>VLOOKUP($B2600,'Supplimental Sources'!$I$7:$K$27,2,0)</f>
        <v>United Kingdom</v>
      </c>
      <c r="D2600" s="6" t="str">
        <f>VLOOKUP($B2600,'Supplimental Sources'!$I$7:$K$27,3,0)</f>
        <v>United Kingdom</v>
      </c>
      <c r="E2600" s="6" t="s">
        <v>8386</v>
      </c>
      <c r="F2600" s="6" t="s">
        <v>8374</v>
      </c>
      <c r="G2600" s="6">
        <v>2586</v>
      </c>
      <c r="H2600" s="29">
        <v>3000</v>
      </c>
      <c r="I2600" s="29">
        <v>5</v>
      </c>
      <c r="J2600" s="28">
        <v>30</v>
      </c>
      <c r="K2600" s="6">
        <v>1</v>
      </c>
      <c r="M2600" s="6" t="str">
        <f>VLOOKUP($G2600,Data!$A:$F,6,0)</f>
        <v>failed</v>
      </c>
      <c r="N2600" s="6"/>
      <c r="O2600" s="6"/>
    </row>
    <row r="2601" spans="1:15" x14ac:dyDescent="0.45">
      <c r="A2601" s="6" t="s">
        <v>8337</v>
      </c>
      <c r="B2601" s="6" t="s">
        <v>8224</v>
      </c>
      <c r="C2601" s="6" t="str">
        <f>VLOOKUP($B2601,'Supplimental Sources'!$I$7:$K$27,2,0)</f>
        <v>United States</v>
      </c>
      <c r="D2601" s="6" t="str">
        <f>VLOOKUP($B2601,'Supplimental Sources'!$I$7:$K$27,3,0)</f>
        <v>United States</v>
      </c>
      <c r="E2601" s="6" t="s">
        <v>8386</v>
      </c>
      <c r="F2601" s="6" t="s">
        <v>8374</v>
      </c>
      <c r="G2601" s="6">
        <v>2587</v>
      </c>
      <c r="H2601" s="29">
        <v>50000</v>
      </c>
      <c r="I2601" s="29">
        <v>1217</v>
      </c>
      <c r="J2601" s="28">
        <v>30</v>
      </c>
      <c r="K2601" s="6">
        <v>6</v>
      </c>
      <c r="M2601" s="6" t="str">
        <f>VLOOKUP($G2601,Data!$A:$F,6,0)</f>
        <v>failed</v>
      </c>
      <c r="N2601" s="6"/>
      <c r="O2601" s="6"/>
    </row>
    <row r="2602" spans="1:15" x14ac:dyDescent="0.45">
      <c r="A2602" s="6" t="s">
        <v>8337</v>
      </c>
      <c r="B2602" s="6" t="s">
        <v>8224</v>
      </c>
      <c r="C2602" s="6" t="str">
        <f>VLOOKUP($B2602,'Supplimental Sources'!$I$7:$K$27,2,0)</f>
        <v>United States</v>
      </c>
      <c r="D2602" s="6" t="str">
        <f>VLOOKUP($B2602,'Supplimental Sources'!$I$7:$K$27,3,0)</f>
        <v>United States</v>
      </c>
      <c r="E2602" s="6" t="s">
        <v>8386</v>
      </c>
      <c r="F2602" s="6" t="s">
        <v>8377</v>
      </c>
      <c r="G2602" s="6">
        <v>2588</v>
      </c>
      <c r="H2602" s="29">
        <v>6000</v>
      </c>
      <c r="I2602" s="29">
        <v>233</v>
      </c>
      <c r="J2602" s="28">
        <v>51.875162037038535</v>
      </c>
      <c r="K2602" s="6">
        <v>8</v>
      </c>
      <c r="M2602" s="6" t="str">
        <f>VLOOKUP($G2602,Data!$A:$F,6,0)</f>
        <v>failed</v>
      </c>
      <c r="N2602" s="6"/>
      <c r="O2602" s="6"/>
    </row>
    <row r="2603" spans="1:15" x14ac:dyDescent="0.45">
      <c r="A2603" s="6" t="s">
        <v>8337</v>
      </c>
      <c r="B2603" s="6" t="s">
        <v>8232</v>
      </c>
      <c r="C2603" s="6" t="str">
        <f>VLOOKUP($B2603,'Supplimental Sources'!$I$7:$K$27,2,0)</f>
        <v>Denmark</v>
      </c>
      <c r="D2603" s="6" t="str">
        <f>VLOOKUP($B2603,'Supplimental Sources'!$I$7:$K$27,3,0)</f>
        <v>European Union</v>
      </c>
      <c r="E2603" s="6" t="s">
        <v>8387</v>
      </c>
      <c r="F2603" s="6" t="s">
        <v>8377</v>
      </c>
      <c r="G2603" s="6">
        <v>2589</v>
      </c>
      <c r="H2603" s="29">
        <v>50000</v>
      </c>
      <c r="I2603" s="29">
        <v>5</v>
      </c>
      <c r="J2603" s="28">
        <v>29.958333333335759</v>
      </c>
      <c r="K2603" s="6">
        <v>1</v>
      </c>
      <c r="M2603" s="6" t="str">
        <f>VLOOKUP($G2603,Data!$A:$F,6,0)</f>
        <v>failed</v>
      </c>
      <c r="N2603" s="6"/>
      <c r="O2603" s="6"/>
    </row>
    <row r="2604" spans="1:15" x14ac:dyDescent="0.45">
      <c r="A2604" s="6" t="s">
        <v>8337</v>
      </c>
      <c r="B2604" s="6" t="s">
        <v>8226</v>
      </c>
      <c r="C2604" s="6" t="str">
        <f>VLOOKUP($B2604,'Supplimental Sources'!$I$7:$K$27,2,0)</f>
        <v>Australia</v>
      </c>
      <c r="D2604" s="6" t="str">
        <f>VLOOKUP($B2604,'Supplimental Sources'!$I$7:$K$27,3,0)</f>
        <v>Australia</v>
      </c>
      <c r="E2604" s="6" t="s">
        <v>8387</v>
      </c>
      <c r="F2604" s="6" t="s">
        <v>8376</v>
      </c>
      <c r="G2604" s="6">
        <v>2590</v>
      </c>
      <c r="H2604" s="29">
        <v>3000</v>
      </c>
      <c r="I2604" s="29">
        <v>0</v>
      </c>
      <c r="J2604" s="28">
        <v>7</v>
      </c>
      <c r="K2604" s="6">
        <v>0</v>
      </c>
      <c r="M2604" s="6" t="str">
        <f>VLOOKUP($G2604,Data!$A:$F,6,0)</f>
        <v>failed</v>
      </c>
      <c r="N2604" s="6"/>
      <c r="O2604" s="6"/>
    </row>
    <row r="2605" spans="1:15" x14ac:dyDescent="0.45">
      <c r="A2605" s="6" t="s">
        <v>8337</v>
      </c>
      <c r="B2605" s="6" t="s">
        <v>8224</v>
      </c>
      <c r="C2605" s="6" t="str">
        <f>VLOOKUP($B2605,'Supplimental Sources'!$I$7:$K$27,2,0)</f>
        <v>United States</v>
      </c>
      <c r="D2605" s="6" t="str">
        <f>VLOOKUP($B2605,'Supplimental Sources'!$I$7:$K$27,3,0)</f>
        <v>United States</v>
      </c>
      <c r="E2605" s="6" t="s">
        <v>8387</v>
      </c>
      <c r="F2605" s="6" t="s">
        <v>8376</v>
      </c>
      <c r="G2605" s="6">
        <v>2591</v>
      </c>
      <c r="H2605" s="29">
        <v>1500</v>
      </c>
      <c r="I2605" s="29">
        <v>26</v>
      </c>
      <c r="J2605" s="28">
        <v>59.958333333335759</v>
      </c>
      <c r="K2605" s="6">
        <v>2</v>
      </c>
      <c r="M2605" s="6" t="str">
        <f>VLOOKUP($G2605,Data!$A:$F,6,0)</f>
        <v>failed</v>
      </c>
      <c r="N2605" s="6"/>
      <c r="O2605" s="6"/>
    </row>
    <row r="2606" spans="1:15" x14ac:dyDescent="0.45">
      <c r="A2606" s="6" t="s">
        <v>8337</v>
      </c>
      <c r="B2606" s="6" t="s">
        <v>8224</v>
      </c>
      <c r="C2606" s="6" t="str">
        <f>VLOOKUP($B2606,'Supplimental Sources'!$I$7:$K$27,2,0)</f>
        <v>United States</v>
      </c>
      <c r="D2606" s="6" t="str">
        <f>VLOOKUP($B2606,'Supplimental Sources'!$I$7:$K$27,3,0)</f>
        <v>United States</v>
      </c>
      <c r="E2606" s="6" t="s">
        <v>8385</v>
      </c>
      <c r="F2606" s="6" t="s">
        <v>8372</v>
      </c>
      <c r="G2606" s="6">
        <v>2592</v>
      </c>
      <c r="H2606" s="29">
        <v>30000</v>
      </c>
      <c r="I2606" s="29">
        <v>50</v>
      </c>
      <c r="J2606" s="28">
        <v>30</v>
      </c>
      <c r="K2606" s="6">
        <v>1</v>
      </c>
      <c r="M2606" s="6" t="str">
        <f>VLOOKUP($G2606,Data!$A:$F,6,0)</f>
        <v>failed</v>
      </c>
      <c r="N2606" s="6"/>
      <c r="O2606" s="6"/>
    </row>
    <row r="2607" spans="1:15" x14ac:dyDescent="0.45">
      <c r="A2607" s="6" t="s">
        <v>8337</v>
      </c>
      <c r="B2607" s="6" t="s">
        <v>8224</v>
      </c>
      <c r="C2607" s="6" t="str">
        <f>VLOOKUP($B2607,'Supplimental Sources'!$I$7:$K$27,2,0)</f>
        <v>United States</v>
      </c>
      <c r="D2607" s="6" t="str">
        <f>VLOOKUP($B2607,'Supplimental Sources'!$I$7:$K$27,3,0)</f>
        <v>United States</v>
      </c>
      <c r="E2607" s="6" t="s">
        <v>8386</v>
      </c>
      <c r="F2607" s="6" t="s">
        <v>8378</v>
      </c>
      <c r="G2607" s="6">
        <v>2593</v>
      </c>
      <c r="H2607" s="29">
        <v>10000</v>
      </c>
      <c r="I2607" s="29">
        <v>0</v>
      </c>
      <c r="J2607" s="28">
        <v>30</v>
      </c>
      <c r="K2607" s="6">
        <v>0</v>
      </c>
      <c r="M2607" s="6" t="str">
        <f>VLOOKUP($G2607,Data!$A:$F,6,0)</f>
        <v>failed</v>
      </c>
      <c r="N2607" s="6"/>
      <c r="O2607" s="6"/>
    </row>
    <row r="2608" spans="1:15" x14ac:dyDescent="0.45">
      <c r="A2608" s="6" t="s">
        <v>8337</v>
      </c>
      <c r="B2608" s="6" t="s">
        <v>8224</v>
      </c>
      <c r="C2608" s="6" t="str">
        <f>VLOOKUP($B2608,'Supplimental Sources'!$I$7:$K$27,2,0)</f>
        <v>United States</v>
      </c>
      <c r="D2608" s="6" t="str">
        <f>VLOOKUP($B2608,'Supplimental Sources'!$I$7:$K$27,3,0)</f>
        <v>United States</v>
      </c>
      <c r="E2608" s="6" t="s">
        <v>8385</v>
      </c>
      <c r="F2608" s="6" t="s">
        <v>8370</v>
      </c>
      <c r="G2608" s="6">
        <v>2594</v>
      </c>
      <c r="H2608" s="29">
        <v>80000</v>
      </c>
      <c r="I2608" s="29">
        <v>1</v>
      </c>
      <c r="J2608" s="28">
        <v>30</v>
      </c>
      <c r="K2608" s="6">
        <v>1</v>
      </c>
      <c r="M2608" s="6" t="str">
        <f>VLOOKUP($G2608,Data!$A:$F,6,0)</f>
        <v>failed</v>
      </c>
      <c r="N2608" s="6"/>
      <c r="O2608" s="6"/>
    </row>
    <row r="2609" spans="1:15" x14ac:dyDescent="0.45">
      <c r="A2609" s="6" t="s">
        <v>8337</v>
      </c>
      <c r="B2609" s="6" t="s">
        <v>8224</v>
      </c>
      <c r="C2609" s="6" t="str">
        <f>VLOOKUP($B2609,'Supplimental Sources'!$I$7:$K$27,2,0)</f>
        <v>United States</v>
      </c>
      <c r="D2609" s="6" t="str">
        <f>VLOOKUP($B2609,'Supplimental Sources'!$I$7:$K$27,3,0)</f>
        <v>United States</v>
      </c>
      <c r="E2609" s="6" t="s">
        <v>8388</v>
      </c>
      <c r="F2609" s="6" t="s">
        <v>8376</v>
      </c>
      <c r="G2609" s="6">
        <v>2595</v>
      </c>
      <c r="H2609" s="29">
        <v>15000</v>
      </c>
      <c r="I2609" s="29">
        <v>1825</v>
      </c>
      <c r="J2609" s="28">
        <v>30</v>
      </c>
      <c r="K2609" s="6">
        <v>19</v>
      </c>
      <c r="M2609" s="6" t="str">
        <f>VLOOKUP($G2609,Data!$A:$F,6,0)</f>
        <v>failed</v>
      </c>
      <c r="N2609" s="6"/>
      <c r="O2609" s="6"/>
    </row>
    <row r="2610" spans="1:15" x14ac:dyDescent="0.45">
      <c r="A2610" s="6" t="s">
        <v>8337</v>
      </c>
      <c r="B2610" s="6" t="s">
        <v>8229</v>
      </c>
      <c r="C2610" s="6" t="str">
        <f>VLOOKUP($B2610,'Supplimental Sources'!$I$7:$K$27,2,0)</f>
        <v>Canada</v>
      </c>
      <c r="D2610" s="6" t="str">
        <f>VLOOKUP($B2610,'Supplimental Sources'!$I$7:$K$27,3,0)</f>
        <v>Canada</v>
      </c>
      <c r="E2610" s="6" t="s">
        <v>8385</v>
      </c>
      <c r="F2610" s="6" t="s">
        <v>8370</v>
      </c>
      <c r="G2610" s="6">
        <v>2596</v>
      </c>
      <c r="H2610" s="29">
        <v>35000</v>
      </c>
      <c r="I2610" s="29">
        <v>8256</v>
      </c>
      <c r="J2610" s="28">
        <v>30</v>
      </c>
      <c r="K2610" s="6">
        <v>27</v>
      </c>
      <c r="M2610" s="6" t="str">
        <f>VLOOKUP($G2610,Data!$A:$F,6,0)</f>
        <v>failed</v>
      </c>
      <c r="N2610" s="6"/>
      <c r="O2610" s="6"/>
    </row>
    <row r="2611" spans="1:15" x14ac:dyDescent="0.45">
      <c r="A2611" s="6" t="s">
        <v>8337</v>
      </c>
      <c r="B2611" s="6" t="s">
        <v>8225</v>
      </c>
      <c r="C2611" s="6" t="str">
        <f>VLOOKUP($B2611,'Supplimental Sources'!$I$7:$K$27,2,0)</f>
        <v>United Kingdom</v>
      </c>
      <c r="D2611" s="6" t="str">
        <f>VLOOKUP($B2611,'Supplimental Sources'!$I$7:$K$27,3,0)</f>
        <v>United Kingdom</v>
      </c>
      <c r="E2611" s="6" t="s">
        <v>8387</v>
      </c>
      <c r="F2611" s="6" t="s">
        <v>8369</v>
      </c>
      <c r="G2611" s="6">
        <v>2597</v>
      </c>
      <c r="H2611" s="29">
        <v>1500</v>
      </c>
      <c r="I2611" s="29">
        <v>85</v>
      </c>
      <c r="J2611" s="28">
        <v>30</v>
      </c>
      <c r="K2611" s="6">
        <v>7</v>
      </c>
      <c r="M2611" s="6" t="str">
        <f>VLOOKUP($G2611,Data!$A:$F,6,0)</f>
        <v>failed</v>
      </c>
      <c r="N2611" s="6"/>
      <c r="O2611" s="6"/>
    </row>
    <row r="2612" spans="1:15" x14ac:dyDescent="0.45">
      <c r="A2612" s="6" t="s">
        <v>8337</v>
      </c>
      <c r="B2612" s="6" t="s">
        <v>8224</v>
      </c>
      <c r="C2612" s="6" t="str">
        <f>VLOOKUP($B2612,'Supplimental Sources'!$I$7:$K$27,2,0)</f>
        <v>United States</v>
      </c>
      <c r="D2612" s="6" t="str">
        <f>VLOOKUP($B2612,'Supplimental Sources'!$I$7:$K$27,3,0)</f>
        <v>United States</v>
      </c>
      <c r="E2612" s="6" t="s">
        <v>8386</v>
      </c>
      <c r="F2612" s="6" t="s">
        <v>8371</v>
      </c>
      <c r="G2612" s="6">
        <v>2598</v>
      </c>
      <c r="H2612" s="29">
        <v>3000</v>
      </c>
      <c r="I2612" s="29">
        <v>1170</v>
      </c>
      <c r="J2612" s="28">
        <v>30</v>
      </c>
      <c r="K2612" s="6">
        <v>14</v>
      </c>
      <c r="M2612" s="6" t="str">
        <f>VLOOKUP($G2612,Data!$A:$F,6,0)</f>
        <v>failed</v>
      </c>
      <c r="N2612" s="6"/>
      <c r="O2612" s="6"/>
    </row>
    <row r="2613" spans="1:15" x14ac:dyDescent="0.45">
      <c r="A2613" s="6" t="s">
        <v>8337</v>
      </c>
      <c r="B2613" s="6" t="s">
        <v>8224</v>
      </c>
      <c r="C2613" s="6" t="str">
        <f>VLOOKUP($B2613,'Supplimental Sources'!$I$7:$K$27,2,0)</f>
        <v>United States</v>
      </c>
      <c r="D2613" s="6" t="str">
        <f>VLOOKUP($B2613,'Supplimental Sources'!$I$7:$K$27,3,0)</f>
        <v>United States</v>
      </c>
      <c r="E2613" s="6" t="s">
        <v>8385</v>
      </c>
      <c r="F2613" s="6" t="s">
        <v>8380</v>
      </c>
      <c r="G2613" s="6">
        <v>2599</v>
      </c>
      <c r="H2613" s="29">
        <v>9041</v>
      </c>
      <c r="I2613" s="29">
        <v>90</v>
      </c>
      <c r="J2613" s="28">
        <v>45</v>
      </c>
      <c r="K2613" s="6">
        <v>5</v>
      </c>
      <c r="M2613" s="6" t="str">
        <f>VLOOKUP($G2613,Data!$A:$F,6,0)</f>
        <v>failed</v>
      </c>
      <c r="N2613" s="6"/>
      <c r="O2613" s="6"/>
    </row>
    <row r="2614" spans="1:15" x14ac:dyDescent="0.45">
      <c r="A2614" s="6" t="s">
        <v>8337</v>
      </c>
      <c r="B2614" s="6" t="s">
        <v>8224</v>
      </c>
      <c r="C2614" s="6" t="str">
        <f>VLOOKUP($B2614,'Supplimental Sources'!$I$7:$K$27,2,0)</f>
        <v>United States</v>
      </c>
      <c r="D2614" s="6" t="str">
        <f>VLOOKUP($B2614,'Supplimental Sources'!$I$7:$K$27,3,0)</f>
        <v>United States</v>
      </c>
      <c r="E2614" s="6" t="s">
        <v>8387</v>
      </c>
      <c r="F2614" s="6" t="s">
        <v>8376</v>
      </c>
      <c r="G2614" s="6">
        <v>2600</v>
      </c>
      <c r="H2614" s="29">
        <v>50000</v>
      </c>
      <c r="I2614" s="29">
        <v>3466</v>
      </c>
      <c r="J2614" s="28">
        <v>59.958333333328483</v>
      </c>
      <c r="K2614" s="6">
        <v>30</v>
      </c>
      <c r="M2614" s="6" t="str">
        <f>VLOOKUP($G2614,Data!$A:$F,6,0)</f>
        <v>failed</v>
      </c>
      <c r="N2614" s="6"/>
      <c r="O2614" s="6"/>
    </row>
    <row r="2615" spans="1:15" x14ac:dyDescent="0.45">
      <c r="A2615" s="6" t="s">
        <v>8355</v>
      </c>
      <c r="B2615" s="6" t="s">
        <v>8224</v>
      </c>
      <c r="C2615" s="6" t="str">
        <f>VLOOKUP($B2615,'Supplimental Sources'!$I$7:$K$27,2,0)</f>
        <v>United States</v>
      </c>
      <c r="D2615" s="6" t="str">
        <f>VLOOKUP($B2615,'Supplimental Sources'!$I$7:$K$27,3,0)</f>
        <v>United States</v>
      </c>
      <c r="E2615" s="6" t="s">
        <v>8383</v>
      </c>
      <c r="F2615" s="6" t="s">
        <v>8371</v>
      </c>
      <c r="G2615" s="6">
        <v>2601</v>
      </c>
      <c r="H2615" s="29">
        <v>500</v>
      </c>
      <c r="I2615" s="29">
        <v>3307</v>
      </c>
      <c r="J2615" s="28">
        <v>14.263784722221317</v>
      </c>
      <c r="K2615" s="6">
        <v>151</v>
      </c>
      <c r="L2615" s="6" t="str">
        <f>VLOOKUP($G2615,Data!$A:$F,6,0)</f>
        <v>successful</v>
      </c>
      <c r="M2615" s="6"/>
      <c r="N2615" s="6"/>
      <c r="O2615" s="6"/>
    </row>
    <row r="2616" spans="1:15" x14ac:dyDescent="0.45">
      <c r="A2616" s="6" t="s">
        <v>8355</v>
      </c>
      <c r="B2616" s="6" t="s">
        <v>8224</v>
      </c>
      <c r="C2616" s="6" t="str">
        <f>VLOOKUP($B2616,'Supplimental Sources'!$I$7:$K$27,2,0)</f>
        <v>United States</v>
      </c>
      <c r="D2616" s="6" t="str">
        <f>VLOOKUP($B2616,'Supplimental Sources'!$I$7:$K$27,3,0)</f>
        <v>United States</v>
      </c>
      <c r="E2616" s="6" t="s">
        <v>8385</v>
      </c>
      <c r="F2616" s="6" t="s">
        <v>8373</v>
      </c>
      <c r="G2616" s="6">
        <v>2602</v>
      </c>
      <c r="H2616" s="29">
        <v>12000</v>
      </c>
      <c r="I2616" s="29">
        <v>39131</v>
      </c>
      <c r="J2616" s="28">
        <v>40.141574074077653</v>
      </c>
      <c r="K2616" s="6">
        <v>489</v>
      </c>
      <c r="L2616" s="6" t="str">
        <f>VLOOKUP($G2616,Data!$A:$F,6,0)</f>
        <v>successful</v>
      </c>
      <c r="M2616" s="6"/>
      <c r="N2616" s="6"/>
      <c r="O2616" s="6"/>
    </row>
    <row r="2617" spans="1:15" x14ac:dyDescent="0.45">
      <c r="A2617" s="6" t="s">
        <v>8355</v>
      </c>
      <c r="B2617" s="6" t="s">
        <v>8224</v>
      </c>
      <c r="C2617" s="6" t="str">
        <f>VLOOKUP($B2617,'Supplimental Sources'!$I$7:$K$27,2,0)</f>
        <v>United States</v>
      </c>
      <c r="D2617" s="6" t="str">
        <f>VLOOKUP($B2617,'Supplimental Sources'!$I$7:$K$27,3,0)</f>
        <v>United States</v>
      </c>
      <c r="E2617" s="6" t="s">
        <v>8384</v>
      </c>
      <c r="F2617" s="6" t="s">
        <v>8381</v>
      </c>
      <c r="G2617" s="6">
        <v>2603</v>
      </c>
      <c r="H2617" s="29">
        <v>1750</v>
      </c>
      <c r="I2617" s="29">
        <v>1776</v>
      </c>
      <c r="J2617" s="28">
        <v>14</v>
      </c>
      <c r="K2617" s="6">
        <v>50</v>
      </c>
      <c r="L2617" s="6" t="str">
        <f>VLOOKUP($G2617,Data!$A:$F,6,0)</f>
        <v>successful</v>
      </c>
      <c r="M2617" s="6"/>
      <c r="N2617" s="6"/>
      <c r="O2617" s="6"/>
    </row>
    <row r="2618" spans="1:15" x14ac:dyDescent="0.45">
      <c r="A2618" s="6" t="s">
        <v>8355</v>
      </c>
      <c r="B2618" s="6" t="s">
        <v>8224</v>
      </c>
      <c r="C2618" s="6" t="str">
        <f>VLOOKUP($B2618,'Supplimental Sources'!$I$7:$K$27,2,0)</f>
        <v>United States</v>
      </c>
      <c r="D2618" s="6" t="str">
        <f>VLOOKUP($B2618,'Supplimental Sources'!$I$7:$K$27,3,0)</f>
        <v>United States</v>
      </c>
      <c r="E2618" s="6" t="s">
        <v>8383</v>
      </c>
      <c r="F2618" s="6" t="s">
        <v>8378</v>
      </c>
      <c r="G2618" s="6">
        <v>2604</v>
      </c>
      <c r="H2618" s="29">
        <v>20000</v>
      </c>
      <c r="I2618" s="29">
        <v>20843.599999999999</v>
      </c>
      <c r="J2618" s="28">
        <v>30</v>
      </c>
      <c r="K2618" s="6">
        <v>321</v>
      </c>
      <c r="L2618" s="6" t="str">
        <f>VLOOKUP($G2618,Data!$A:$F,6,0)</f>
        <v>successful</v>
      </c>
      <c r="M2618" s="6"/>
      <c r="N2618" s="6"/>
      <c r="O2618" s="6"/>
    </row>
    <row r="2619" spans="1:15" x14ac:dyDescent="0.45">
      <c r="A2619" s="6" t="s">
        <v>8355</v>
      </c>
      <c r="B2619" s="6" t="s">
        <v>8224</v>
      </c>
      <c r="C2619" s="6" t="str">
        <f>VLOOKUP($B2619,'Supplimental Sources'!$I$7:$K$27,2,0)</f>
        <v>United States</v>
      </c>
      <c r="D2619" s="6" t="str">
        <f>VLOOKUP($B2619,'Supplimental Sources'!$I$7:$K$27,3,0)</f>
        <v>United States</v>
      </c>
      <c r="E2619" s="6" t="s">
        <v>8387</v>
      </c>
      <c r="F2619" s="6" t="s">
        <v>8369</v>
      </c>
      <c r="G2619" s="6">
        <v>2605</v>
      </c>
      <c r="H2619" s="29">
        <v>100000</v>
      </c>
      <c r="I2619" s="29">
        <v>107421.57</v>
      </c>
      <c r="J2619" s="28">
        <v>30</v>
      </c>
      <c r="K2619" s="6">
        <v>1762</v>
      </c>
      <c r="L2619" s="6" t="str">
        <f>VLOOKUP($G2619,Data!$A:$F,6,0)</f>
        <v>successful</v>
      </c>
      <c r="M2619" s="6"/>
      <c r="N2619" s="6"/>
      <c r="O2619" s="6"/>
    </row>
    <row r="2620" spans="1:15" x14ac:dyDescent="0.45">
      <c r="A2620" s="6" t="s">
        <v>8355</v>
      </c>
      <c r="B2620" s="6" t="s">
        <v>8224</v>
      </c>
      <c r="C2620" s="6" t="str">
        <f>VLOOKUP($B2620,'Supplimental Sources'!$I$7:$K$27,2,0)</f>
        <v>United States</v>
      </c>
      <c r="D2620" s="6" t="str">
        <f>VLOOKUP($B2620,'Supplimental Sources'!$I$7:$K$27,3,0)</f>
        <v>United States</v>
      </c>
      <c r="E2620" s="6" t="s">
        <v>8385</v>
      </c>
      <c r="F2620" s="6" t="s">
        <v>8378</v>
      </c>
      <c r="G2620" s="6">
        <v>2606</v>
      </c>
      <c r="H2620" s="29">
        <v>11000</v>
      </c>
      <c r="I2620" s="29">
        <v>12106</v>
      </c>
      <c r="J2620" s="28">
        <v>32</v>
      </c>
      <c r="K2620" s="6">
        <v>385</v>
      </c>
      <c r="L2620" s="6" t="str">
        <f>VLOOKUP($G2620,Data!$A:$F,6,0)</f>
        <v>successful</v>
      </c>
      <c r="M2620" s="6"/>
      <c r="N2620" s="6"/>
      <c r="O2620" s="6"/>
    </row>
    <row r="2621" spans="1:15" x14ac:dyDescent="0.45">
      <c r="A2621" s="6" t="s">
        <v>8355</v>
      </c>
      <c r="B2621" s="6" t="s">
        <v>8224</v>
      </c>
      <c r="C2621" s="6" t="str">
        <f>VLOOKUP($B2621,'Supplimental Sources'!$I$7:$K$27,2,0)</f>
        <v>United States</v>
      </c>
      <c r="D2621" s="6" t="str">
        <f>VLOOKUP($B2621,'Supplimental Sources'!$I$7:$K$27,3,0)</f>
        <v>United States</v>
      </c>
      <c r="E2621" s="6" t="s">
        <v>8386</v>
      </c>
      <c r="F2621" s="6" t="s">
        <v>8380</v>
      </c>
      <c r="G2621" s="6">
        <v>2607</v>
      </c>
      <c r="H2621" s="29">
        <v>8000</v>
      </c>
      <c r="I2621" s="29">
        <v>32616</v>
      </c>
      <c r="J2621" s="28">
        <v>43.208657407405553</v>
      </c>
      <c r="K2621" s="6">
        <v>398</v>
      </c>
      <c r="L2621" s="6" t="str">
        <f>VLOOKUP($G2621,Data!$A:$F,6,0)</f>
        <v>successful</v>
      </c>
      <c r="M2621" s="6"/>
      <c r="N2621" s="6"/>
      <c r="O2621" s="6"/>
    </row>
    <row r="2622" spans="1:15" x14ac:dyDescent="0.45">
      <c r="A2622" s="6" t="s">
        <v>8355</v>
      </c>
      <c r="B2622" s="6" t="s">
        <v>8224</v>
      </c>
      <c r="C2622" s="6" t="str">
        <f>VLOOKUP($B2622,'Supplimental Sources'!$I$7:$K$27,2,0)</f>
        <v>United States</v>
      </c>
      <c r="D2622" s="6" t="str">
        <f>VLOOKUP($B2622,'Supplimental Sources'!$I$7:$K$27,3,0)</f>
        <v>United States</v>
      </c>
      <c r="E2622" s="6" t="s">
        <v>8388</v>
      </c>
      <c r="F2622" s="6" t="s">
        <v>8377</v>
      </c>
      <c r="G2622" s="6">
        <v>2608</v>
      </c>
      <c r="H2622" s="29">
        <v>8000</v>
      </c>
      <c r="I2622" s="29">
        <v>17914</v>
      </c>
      <c r="J2622" s="28">
        <v>41.198287037041155</v>
      </c>
      <c r="K2622" s="6">
        <v>304</v>
      </c>
      <c r="L2622" s="6" t="str">
        <f>VLOOKUP($G2622,Data!$A:$F,6,0)</f>
        <v>successful</v>
      </c>
      <c r="M2622" s="6"/>
      <c r="N2622" s="6"/>
      <c r="O2622" s="6"/>
    </row>
    <row r="2623" spans="1:15" x14ac:dyDescent="0.45">
      <c r="A2623" s="6" t="s">
        <v>8355</v>
      </c>
      <c r="B2623" s="6" t="s">
        <v>8224</v>
      </c>
      <c r="C2623" s="6" t="str">
        <f>VLOOKUP($B2623,'Supplimental Sources'!$I$7:$K$27,2,0)</f>
        <v>United States</v>
      </c>
      <c r="D2623" s="6" t="str">
        <f>VLOOKUP($B2623,'Supplimental Sources'!$I$7:$K$27,3,0)</f>
        <v>United States</v>
      </c>
      <c r="E2623" s="6" t="s">
        <v>8383</v>
      </c>
      <c r="F2623" s="6" t="s">
        <v>8380</v>
      </c>
      <c r="G2623" s="6">
        <v>2609</v>
      </c>
      <c r="H2623" s="29">
        <v>35000</v>
      </c>
      <c r="I2623" s="29">
        <v>106330.39</v>
      </c>
      <c r="J2623" s="28">
        <v>30</v>
      </c>
      <c r="K2623" s="6">
        <v>676</v>
      </c>
      <c r="L2623" s="6" t="str">
        <f>VLOOKUP($G2623,Data!$A:$F,6,0)</f>
        <v>successful</v>
      </c>
      <c r="M2623" s="6"/>
      <c r="N2623" s="6"/>
      <c r="O2623" s="6"/>
    </row>
    <row r="2624" spans="1:15" x14ac:dyDescent="0.45">
      <c r="A2624" s="6" t="s">
        <v>8355</v>
      </c>
      <c r="B2624" s="6" t="s">
        <v>8224</v>
      </c>
      <c r="C2624" s="6" t="str">
        <f>VLOOKUP($B2624,'Supplimental Sources'!$I$7:$K$27,2,0)</f>
        <v>United States</v>
      </c>
      <c r="D2624" s="6" t="str">
        <f>VLOOKUP($B2624,'Supplimental Sources'!$I$7:$K$27,3,0)</f>
        <v>United States</v>
      </c>
      <c r="E2624" s="6" t="s">
        <v>8387</v>
      </c>
      <c r="F2624" s="6" t="s">
        <v>8370</v>
      </c>
      <c r="G2624" s="6">
        <v>2610</v>
      </c>
      <c r="H2624" s="29">
        <v>22765</v>
      </c>
      <c r="I2624" s="29">
        <v>32172.66</v>
      </c>
      <c r="J2624" s="28">
        <v>39.409895833334303</v>
      </c>
      <c r="K2624" s="6">
        <v>577</v>
      </c>
      <c r="L2624" s="6" t="str">
        <f>VLOOKUP($G2624,Data!$A:$F,6,0)</f>
        <v>successful</v>
      </c>
      <c r="M2624" s="6"/>
      <c r="N2624" s="6"/>
      <c r="O2624" s="6"/>
    </row>
    <row r="2625" spans="1:15" x14ac:dyDescent="0.45">
      <c r="A2625" s="6" t="s">
        <v>8355</v>
      </c>
      <c r="B2625" s="6" t="s">
        <v>8236</v>
      </c>
      <c r="C2625" s="6" t="str">
        <f>VLOOKUP($B2625,'Supplimental Sources'!$I$7:$K$27,2,0)</f>
        <v>Germany</v>
      </c>
      <c r="D2625" s="6" t="str">
        <f>VLOOKUP($B2625,'Supplimental Sources'!$I$7:$K$27,3,0)</f>
        <v>European Union</v>
      </c>
      <c r="E2625" s="6" t="s">
        <v>8387</v>
      </c>
      <c r="F2625" s="6" t="s">
        <v>8374</v>
      </c>
      <c r="G2625" s="6">
        <v>2611</v>
      </c>
      <c r="H2625" s="29">
        <v>11000</v>
      </c>
      <c r="I2625" s="29">
        <v>306970</v>
      </c>
      <c r="J2625" s="28">
        <v>33.621828703704523</v>
      </c>
      <c r="K2625" s="6">
        <v>3663</v>
      </c>
      <c r="L2625" s="6" t="str">
        <f>VLOOKUP($G2625,Data!$A:$F,6,0)</f>
        <v>successful</v>
      </c>
      <c r="M2625" s="6"/>
      <c r="N2625" s="6"/>
      <c r="O2625" s="6"/>
    </row>
    <row r="2626" spans="1:15" x14ac:dyDescent="0.45">
      <c r="A2626" s="6" t="s">
        <v>8355</v>
      </c>
      <c r="B2626" s="6" t="s">
        <v>8224</v>
      </c>
      <c r="C2626" s="6" t="str">
        <f>VLOOKUP($B2626,'Supplimental Sources'!$I$7:$K$27,2,0)</f>
        <v>United States</v>
      </c>
      <c r="D2626" s="6" t="str">
        <f>VLOOKUP($B2626,'Supplimental Sources'!$I$7:$K$27,3,0)</f>
        <v>United States</v>
      </c>
      <c r="E2626" s="6" t="s">
        <v>8385</v>
      </c>
      <c r="F2626" s="6" t="s">
        <v>8381</v>
      </c>
      <c r="G2626" s="6">
        <v>2612</v>
      </c>
      <c r="H2626" s="29">
        <v>10000</v>
      </c>
      <c r="I2626" s="29">
        <v>17176.13</v>
      </c>
      <c r="J2626" s="28">
        <v>31</v>
      </c>
      <c r="K2626" s="6">
        <v>294</v>
      </c>
      <c r="L2626" s="6" t="str">
        <f>VLOOKUP($G2626,Data!$A:$F,6,0)</f>
        <v>successful</v>
      </c>
      <c r="M2626" s="6"/>
      <c r="N2626" s="6"/>
      <c r="O2626" s="6"/>
    </row>
    <row r="2627" spans="1:15" x14ac:dyDescent="0.45">
      <c r="A2627" s="6" t="s">
        <v>8355</v>
      </c>
      <c r="B2627" s="6" t="s">
        <v>8224</v>
      </c>
      <c r="C2627" s="6" t="str">
        <f>VLOOKUP($B2627,'Supplimental Sources'!$I$7:$K$27,2,0)</f>
        <v>United States</v>
      </c>
      <c r="D2627" s="6" t="str">
        <f>VLOOKUP($B2627,'Supplimental Sources'!$I$7:$K$27,3,0)</f>
        <v>United States</v>
      </c>
      <c r="E2627" s="6" t="s">
        <v>8383</v>
      </c>
      <c r="F2627" s="6" t="s">
        <v>8371</v>
      </c>
      <c r="G2627" s="6">
        <v>2613</v>
      </c>
      <c r="H2627" s="29">
        <v>7500</v>
      </c>
      <c r="I2627" s="29">
        <v>7576</v>
      </c>
      <c r="J2627" s="28">
        <v>30</v>
      </c>
      <c r="K2627" s="6">
        <v>28</v>
      </c>
      <c r="L2627" s="6" t="str">
        <f>VLOOKUP($G2627,Data!$A:$F,6,0)</f>
        <v>successful</v>
      </c>
      <c r="M2627" s="6"/>
      <c r="N2627" s="6"/>
      <c r="O2627" s="6"/>
    </row>
    <row r="2628" spans="1:15" x14ac:dyDescent="0.45">
      <c r="A2628" s="6" t="s">
        <v>8355</v>
      </c>
      <c r="B2628" s="6" t="s">
        <v>8224</v>
      </c>
      <c r="C2628" s="6" t="str">
        <f>VLOOKUP($B2628,'Supplimental Sources'!$I$7:$K$27,2,0)</f>
        <v>United States</v>
      </c>
      <c r="D2628" s="6" t="str">
        <f>VLOOKUP($B2628,'Supplimental Sources'!$I$7:$K$27,3,0)</f>
        <v>United States</v>
      </c>
      <c r="E2628" s="6" t="s">
        <v>8385</v>
      </c>
      <c r="F2628" s="6" t="s">
        <v>8379</v>
      </c>
      <c r="G2628" s="6">
        <v>2614</v>
      </c>
      <c r="H2628" s="29">
        <v>10500</v>
      </c>
      <c r="I2628" s="29">
        <v>10710</v>
      </c>
      <c r="J2628" s="28">
        <v>28.499861111115024</v>
      </c>
      <c r="K2628" s="6">
        <v>100</v>
      </c>
      <c r="L2628" s="6" t="str">
        <f>VLOOKUP($G2628,Data!$A:$F,6,0)</f>
        <v>successful</v>
      </c>
      <c r="M2628" s="6"/>
      <c r="N2628" s="6"/>
      <c r="O2628" s="6"/>
    </row>
    <row r="2629" spans="1:15" x14ac:dyDescent="0.45">
      <c r="A2629" s="6" t="s">
        <v>8355</v>
      </c>
      <c r="B2629" s="6" t="s">
        <v>8225</v>
      </c>
      <c r="C2629" s="6" t="str">
        <f>VLOOKUP($B2629,'Supplimental Sources'!$I$7:$K$27,2,0)</f>
        <v>United Kingdom</v>
      </c>
      <c r="D2629" s="6" t="str">
        <f>VLOOKUP($B2629,'Supplimental Sources'!$I$7:$K$27,3,0)</f>
        <v>United Kingdom</v>
      </c>
      <c r="E2629" s="6" t="s">
        <v>8387</v>
      </c>
      <c r="F2629" s="6" t="s">
        <v>8378</v>
      </c>
      <c r="G2629" s="6">
        <v>2615</v>
      </c>
      <c r="H2629" s="29">
        <v>2001</v>
      </c>
      <c r="I2629" s="29">
        <v>3397</v>
      </c>
      <c r="J2629" s="28">
        <v>37.002731481479714</v>
      </c>
      <c r="K2629" s="6">
        <v>72</v>
      </c>
      <c r="L2629" s="6" t="str">
        <f>VLOOKUP($G2629,Data!$A:$F,6,0)</f>
        <v>successful</v>
      </c>
      <c r="M2629" s="6"/>
      <c r="N2629" s="6"/>
      <c r="O2629" s="6"/>
    </row>
    <row r="2630" spans="1:15" x14ac:dyDescent="0.45">
      <c r="A2630" s="6" t="s">
        <v>8355</v>
      </c>
      <c r="B2630" s="6" t="s">
        <v>8224</v>
      </c>
      <c r="C2630" s="6" t="str">
        <f>VLOOKUP($B2630,'Supplimental Sources'!$I$7:$K$27,2,0)</f>
        <v>United States</v>
      </c>
      <c r="D2630" s="6" t="str">
        <f>VLOOKUP($B2630,'Supplimental Sources'!$I$7:$K$27,3,0)</f>
        <v>United States</v>
      </c>
      <c r="E2630" s="6" t="s">
        <v>8386</v>
      </c>
      <c r="F2630" s="6" t="s">
        <v>8370</v>
      </c>
      <c r="G2630" s="6">
        <v>2616</v>
      </c>
      <c r="H2630" s="29">
        <v>25000</v>
      </c>
      <c r="I2630" s="29">
        <v>28633.5</v>
      </c>
      <c r="J2630" s="28">
        <v>30</v>
      </c>
      <c r="K2630" s="6">
        <v>238</v>
      </c>
      <c r="L2630" s="6" t="str">
        <f>VLOOKUP($G2630,Data!$A:$F,6,0)</f>
        <v>successful</v>
      </c>
      <c r="M2630" s="6"/>
      <c r="N2630" s="6"/>
      <c r="O2630" s="6"/>
    </row>
    <row r="2631" spans="1:15" x14ac:dyDescent="0.45">
      <c r="A2631" s="6" t="s">
        <v>8355</v>
      </c>
      <c r="B2631" s="6" t="s">
        <v>8224</v>
      </c>
      <c r="C2631" s="6" t="str">
        <f>VLOOKUP($B2631,'Supplimental Sources'!$I$7:$K$27,2,0)</f>
        <v>United States</v>
      </c>
      <c r="D2631" s="6" t="str">
        <f>VLOOKUP($B2631,'Supplimental Sources'!$I$7:$K$27,3,0)</f>
        <v>United States</v>
      </c>
      <c r="E2631" s="6" t="s">
        <v>8385</v>
      </c>
      <c r="F2631" s="6" t="s">
        <v>8372</v>
      </c>
      <c r="G2631" s="6">
        <v>2617</v>
      </c>
      <c r="H2631" s="29">
        <v>500</v>
      </c>
      <c r="I2631" s="29">
        <v>4388</v>
      </c>
      <c r="J2631" s="28">
        <v>30</v>
      </c>
      <c r="K2631" s="6">
        <v>159</v>
      </c>
      <c r="L2631" s="6" t="str">
        <f>VLOOKUP($G2631,Data!$A:$F,6,0)</f>
        <v>successful</v>
      </c>
      <c r="M2631" s="6"/>
      <c r="N2631" s="6"/>
      <c r="O2631" s="6"/>
    </row>
    <row r="2632" spans="1:15" x14ac:dyDescent="0.45">
      <c r="A2632" s="6" t="s">
        <v>8355</v>
      </c>
      <c r="B2632" s="6" t="s">
        <v>8224</v>
      </c>
      <c r="C2632" s="6" t="str">
        <f>VLOOKUP($B2632,'Supplimental Sources'!$I$7:$K$27,2,0)</f>
        <v>United States</v>
      </c>
      <c r="D2632" s="6" t="str">
        <f>VLOOKUP($B2632,'Supplimental Sources'!$I$7:$K$27,3,0)</f>
        <v>United States</v>
      </c>
      <c r="E2632" s="6" t="s">
        <v>8386</v>
      </c>
      <c r="F2632" s="6" t="s">
        <v>8373</v>
      </c>
      <c r="G2632" s="6">
        <v>2618</v>
      </c>
      <c r="H2632" s="29">
        <v>15000</v>
      </c>
      <c r="I2632" s="29">
        <v>15808</v>
      </c>
      <c r="J2632" s="28">
        <v>60.041666666664241</v>
      </c>
      <c r="K2632" s="6">
        <v>77</v>
      </c>
      <c r="L2632" s="6" t="str">
        <f>VLOOKUP($G2632,Data!$A:$F,6,0)</f>
        <v>successful</v>
      </c>
      <c r="M2632" s="6"/>
      <c r="N2632" s="6"/>
      <c r="O2632" s="6"/>
    </row>
    <row r="2633" spans="1:15" x14ac:dyDescent="0.45">
      <c r="A2633" s="6" t="s">
        <v>8355</v>
      </c>
      <c r="B2633" s="6" t="s">
        <v>8224</v>
      </c>
      <c r="C2633" s="6" t="str">
        <f>VLOOKUP($B2633,'Supplimental Sources'!$I$7:$K$27,2,0)</f>
        <v>United States</v>
      </c>
      <c r="D2633" s="6" t="str">
        <f>VLOOKUP($B2633,'Supplimental Sources'!$I$7:$K$27,3,0)</f>
        <v>United States</v>
      </c>
      <c r="E2633" s="6" t="s">
        <v>8386</v>
      </c>
      <c r="F2633" s="6" t="s">
        <v>8372</v>
      </c>
      <c r="G2633" s="6">
        <v>2619</v>
      </c>
      <c r="H2633" s="29">
        <v>1000</v>
      </c>
      <c r="I2633" s="29">
        <v>1884</v>
      </c>
      <c r="J2633" s="28">
        <v>26.574027777773154</v>
      </c>
      <c r="K2633" s="6">
        <v>53</v>
      </c>
      <c r="L2633" s="6" t="str">
        <f>VLOOKUP($G2633,Data!$A:$F,6,0)</f>
        <v>successful</v>
      </c>
      <c r="M2633" s="6"/>
      <c r="N2633" s="6"/>
      <c r="O2633" s="6"/>
    </row>
    <row r="2634" spans="1:15" x14ac:dyDescent="0.45">
      <c r="A2634" s="6" t="s">
        <v>8355</v>
      </c>
      <c r="B2634" s="6" t="s">
        <v>8226</v>
      </c>
      <c r="C2634" s="6" t="str">
        <f>VLOOKUP($B2634,'Supplimental Sources'!$I$7:$K$27,2,0)</f>
        <v>Australia</v>
      </c>
      <c r="D2634" s="6" t="str">
        <f>VLOOKUP($B2634,'Supplimental Sources'!$I$7:$K$27,3,0)</f>
        <v>Australia</v>
      </c>
      <c r="E2634" s="6" t="s">
        <v>8386</v>
      </c>
      <c r="F2634" s="6" t="s">
        <v>8372</v>
      </c>
      <c r="G2634" s="6">
        <v>2620</v>
      </c>
      <c r="H2634" s="29">
        <v>65000</v>
      </c>
      <c r="I2634" s="29">
        <v>93374</v>
      </c>
      <c r="J2634" s="28">
        <v>36.87451388889167</v>
      </c>
      <c r="K2634" s="6">
        <v>1251</v>
      </c>
      <c r="L2634" s="6" t="str">
        <f>VLOOKUP($G2634,Data!$A:$F,6,0)</f>
        <v>successful</v>
      </c>
      <c r="M2634" s="6"/>
      <c r="N2634" s="6"/>
      <c r="O2634" s="6"/>
    </row>
    <row r="2635" spans="1:15" x14ac:dyDescent="0.45">
      <c r="A2635" s="6" t="s">
        <v>8355</v>
      </c>
      <c r="B2635" s="6" t="s">
        <v>8224</v>
      </c>
      <c r="C2635" s="6" t="str">
        <f>VLOOKUP($B2635,'Supplimental Sources'!$I$7:$K$27,2,0)</f>
        <v>United States</v>
      </c>
      <c r="D2635" s="6" t="str">
        <f>VLOOKUP($B2635,'Supplimental Sources'!$I$7:$K$27,3,0)</f>
        <v>United States</v>
      </c>
      <c r="E2635" s="6" t="s">
        <v>8386</v>
      </c>
      <c r="F2635" s="6" t="s">
        <v>8379</v>
      </c>
      <c r="G2635" s="6">
        <v>2621</v>
      </c>
      <c r="H2635" s="29">
        <v>15000</v>
      </c>
      <c r="I2635" s="29">
        <v>21882</v>
      </c>
      <c r="J2635" s="28">
        <v>30</v>
      </c>
      <c r="K2635" s="6">
        <v>465</v>
      </c>
      <c r="L2635" s="6" t="str">
        <f>VLOOKUP($G2635,Data!$A:$F,6,0)</f>
        <v>successful</v>
      </c>
      <c r="M2635" s="6"/>
      <c r="N2635" s="6"/>
      <c r="O2635" s="6"/>
    </row>
    <row r="2636" spans="1:15" x14ac:dyDescent="0.45">
      <c r="A2636" s="6" t="s">
        <v>8355</v>
      </c>
      <c r="B2636" s="6" t="s">
        <v>8237</v>
      </c>
      <c r="C2636" s="6" t="str">
        <f>VLOOKUP($B2636,'Supplimental Sources'!$I$7:$K$27,2,0)</f>
        <v>Italy</v>
      </c>
      <c r="D2636" s="6" t="str">
        <f>VLOOKUP($B2636,'Supplimental Sources'!$I$7:$K$27,3,0)</f>
        <v>European Union</v>
      </c>
      <c r="E2636" s="6" t="s">
        <v>8387</v>
      </c>
      <c r="F2636" s="6" t="s">
        <v>8374</v>
      </c>
      <c r="G2636" s="6">
        <v>2622</v>
      </c>
      <c r="H2636" s="29">
        <v>1500</v>
      </c>
      <c r="I2636" s="29">
        <v>1967.76</v>
      </c>
      <c r="J2636" s="28">
        <v>45</v>
      </c>
      <c r="K2636" s="6">
        <v>74</v>
      </c>
      <c r="L2636" s="6" t="str">
        <f>VLOOKUP($G2636,Data!$A:$F,6,0)</f>
        <v>successful</v>
      </c>
      <c r="M2636" s="6"/>
      <c r="N2636" s="6"/>
      <c r="O2636" s="6"/>
    </row>
    <row r="2637" spans="1:15" x14ac:dyDescent="0.45">
      <c r="A2637" s="6" t="s">
        <v>8355</v>
      </c>
      <c r="B2637" s="6" t="s">
        <v>8224</v>
      </c>
      <c r="C2637" s="6" t="str">
        <f>VLOOKUP($B2637,'Supplimental Sources'!$I$7:$K$27,2,0)</f>
        <v>United States</v>
      </c>
      <c r="D2637" s="6" t="str">
        <f>VLOOKUP($B2637,'Supplimental Sources'!$I$7:$K$27,3,0)</f>
        <v>United States</v>
      </c>
      <c r="E2637" s="6" t="s">
        <v>8387</v>
      </c>
      <c r="F2637" s="6" t="s">
        <v>8374</v>
      </c>
      <c r="G2637" s="6">
        <v>2623</v>
      </c>
      <c r="H2637" s="29">
        <v>2000</v>
      </c>
      <c r="I2637" s="29">
        <v>2280</v>
      </c>
      <c r="J2637" s="28">
        <v>14</v>
      </c>
      <c r="K2637" s="6">
        <v>62</v>
      </c>
      <c r="L2637" s="6" t="str">
        <f>VLOOKUP($G2637,Data!$A:$F,6,0)</f>
        <v>successful</v>
      </c>
      <c r="M2637" s="6"/>
      <c r="N2637" s="6"/>
      <c r="O2637" s="6"/>
    </row>
    <row r="2638" spans="1:15" x14ac:dyDescent="0.45">
      <c r="A2638" s="6" t="s">
        <v>8355</v>
      </c>
      <c r="B2638" s="6" t="s">
        <v>8224</v>
      </c>
      <c r="C2638" s="6" t="str">
        <f>VLOOKUP($B2638,'Supplimental Sources'!$I$7:$K$27,2,0)</f>
        <v>United States</v>
      </c>
      <c r="D2638" s="6" t="str">
        <f>VLOOKUP($B2638,'Supplimental Sources'!$I$7:$K$27,3,0)</f>
        <v>United States</v>
      </c>
      <c r="E2638" s="6" t="s">
        <v>8383</v>
      </c>
      <c r="F2638" s="6" t="s">
        <v>8371</v>
      </c>
      <c r="G2638" s="6">
        <v>2624</v>
      </c>
      <c r="H2638" s="29">
        <v>8000</v>
      </c>
      <c r="I2638" s="29">
        <v>110353.65</v>
      </c>
      <c r="J2638" s="28">
        <v>21</v>
      </c>
      <c r="K2638" s="6">
        <v>3468</v>
      </c>
      <c r="L2638" s="6" t="str">
        <f>VLOOKUP($G2638,Data!$A:$F,6,0)</f>
        <v>successful</v>
      </c>
      <c r="M2638" s="6"/>
      <c r="N2638" s="6"/>
      <c r="O2638" s="6"/>
    </row>
    <row r="2639" spans="1:15" x14ac:dyDescent="0.45">
      <c r="A2639" s="6" t="s">
        <v>8355</v>
      </c>
      <c r="B2639" s="6" t="s">
        <v>8236</v>
      </c>
      <c r="C2639" s="6" t="str">
        <f>VLOOKUP($B2639,'Supplimental Sources'!$I$7:$K$27,2,0)</f>
        <v>Germany</v>
      </c>
      <c r="D2639" s="6" t="str">
        <f>VLOOKUP($B2639,'Supplimental Sources'!$I$7:$K$27,3,0)</f>
        <v>European Union</v>
      </c>
      <c r="E2639" s="6" t="s">
        <v>8387</v>
      </c>
      <c r="F2639" s="6" t="s">
        <v>8373</v>
      </c>
      <c r="G2639" s="6">
        <v>2625</v>
      </c>
      <c r="H2639" s="29">
        <v>150</v>
      </c>
      <c r="I2639" s="29">
        <v>1434</v>
      </c>
      <c r="J2639" s="28">
        <v>25.041666666656965</v>
      </c>
      <c r="K2639" s="6">
        <v>52</v>
      </c>
      <c r="L2639" s="6" t="str">
        <f>VLOOKUP($G2639,Data!$A:$F,6,0)</f>
        <v>successful</v>
      </c>
      <c r="M2639" s="6"/>
      <c r="N2639" s="6"/>
      <c r="O2639" s="6"/>
    </row>
    <row r="2640" spans="1:15" x14ac:dyDescent="0.45">
      <c r="A2640" s="6" t="s">
        <v>8355</v>
      </c>
      <c r="B2640" s="6" t="s">
        <v>8224</v>
      </c>
      <c r="C2640" s="6" t="str">
        <f>VLOOKUP($B2640,'Supplimental Sources'!$I$7:$K$27,2,0)</f>
        <v>United States</v>
      </c>
      <c r="D2640" s="6" t="str">
        <f>VLOOKUP($B2640,'Supplimental Sources'!$I$7:$K$27,3,0)</f>
        <v>United States</v>
      </c>
      <c r="E2640" s="6" t="s">
        <v>8386</v>
      </c>
      <c r="F2640" s="6" t="s">
        <v>8369</v>
      </c>
      <c r="G2640" s="6">
        <v>2626</v>
      </c>
      <c r="H2640" s="29">
        <v>2500</v>
      </c>
      <c r="I2640" s="29">
        <v>2800</v>
      </c>
      <c r="J2640" s="28">
        <v>30</v>
      </c>
      <c r="K2640" s="6">
        <v>50</v>
      </c>
      <c r="L2640" s="6" t="str">
        <f>VLOOKUP($G2640,Data!$A:$F,6,0)</f>
        <v>successful</v>
      </c>
      <c r="M2640" s="6"/>
      <c r="N2640" s="6"/>
      <c r="O2640" s="6"/>
    </row>
    <row r="2641" spans="1:15" x14ac:dyDescent="0.45">
      <c r="A2641" s="6" t="s">
        <v>8355</v>
      </c>
      <c r="B2641" s="6" t="s">
        <v>8224</v>
      </c>
      <c r="C2641" s="6" t="str">
        <f>VLOOKUP($B2641,'Supplimental Sources'!$I$7:$K$27,2,0)</f>
        <v>United States</v>
      </c>
      <c r="D2641" s="6" t="str">
        <f>VLOOKUP($B2641,'Supplimental Sources'!$I$7:$K$27,3,0)</f>
        <v>United States</v>
      </c>
      <c r="E2641" s="6" t="s">
        <v>8386</v>
      </c>
      <c r="F2641" s="6" t="s">
        <v>8373</v>
      </c>
      <c r="G2641" s="6">
        <v>2627</v>
      </c>
      <c r="H2641" s="29">
        <v>150</v>
      </c>
      <c r="I2641" s="29">
        <v>970</v>
      </c>
      <c r="J2641" s="28">
        <v>30.041666666664241</v>
      </c>
      <c r="K2641" s="6">
        <v>45</v>
      </c>
      <c r="L2641" s="6" t="str">
        <f>VLOOKUP($G2641,Data!$A:$F,6,0)</f>
        <v>successful</v>
      </c>
      <c r="M2641" s="6"/>
      <c r="N2641" s="6"/>
      <c r="O2641" s="6"/>
    </row>
    <row r="2642" spans="1:15" x14ac:dyDescent="0.45">
      <c r="A2642" s="6" t="s">
        <v>8355</v>
      </c>
      <c r="B2642" s="6" t="s">
        <v>8224</v>
      </c>
      <c r="C2642" s="6" t="str">
        <f>VLOOKUP($B2642,'Supplimental Sources'!$I$7:$K$27,2,0)</f>
        <v>United States</v>
      </c>
      <c r="D2642" s="6" t="str">
        <f>VLOOKUP($B2642,'Supplimental Sources'!$I$7:$K$27,3,0)</f>
        <v>United States</v>
      </c>
      <c r="E2642" s="6" t="s">
        <v>8385</v>
      </c>
      <c r="F2642" s="6" t="s">
        <v>8374</v>
      </c>
      <c r="G2642" s="6">
        <v>2628</v>
      </c>
      <c r="H2642" s="29">
        <v>839</v>
      </c>
      <c r="I2642" s="29">
        <v>926</v>
      </c>
      <c r="J2642" s="28">
        <v>20</v>
      </c>
      <c r="K2642" s="6">
        <v>21</v>
      </c>
      <c r="L2642" s="6" t="str">
        <f>VLOOKUP($G2642,Data!$A:$F,6,0)</f>
        <v>successful</v>
      </c>
      <c r="M2642" s="6"/>
      <c r="N2642" s="6"/>
      <c r="O2642" s="6"/>
    </row>
    <row r="2643" spans="1:15" x14ac:dyDescent="0.45">
      <c r="A2643" s="6" t="s">
        <v>8355</v>
      </c>
      <c r="B2643" s="6" t="s">
        <v>8225</v>
      </c>
      <c r="C2643" s="6" t="str">
        <f>VLOOKUP($B2643,'Supplimental Sources'!$I$7:$K$27,2,0)</f>
        <v>United Kingdom</v>
      </c>
      <c r="D2643" s="6" t="str">
        <f>VLOOKUP($B2643,'Supplimental Sources'!$I$7:$K$27,3,0)</f>
        <v>United Kingdom</v>
      </c>
      <c r="E2643" s="6" t="s">
        <v>8386</v>
      </c>
      <c r="F2643" s="6" t="s">
        <v>8379</v>
      </c>
      <c r="G2643" s="6">
        <v>2629</v>
      </c>
      <c r="H2643" s="29">
        <v>5000</v>
      </c>
      <c r="I2643" s="29">
        <v>6387</v>
      </c>
      <c r="J2643" s="28">
        <v>30</v>
      </c>
      <c r="K2643" s="6">
        <v>100</v>
      </c>
      <c r="L2643" s="6" t="str">
        <f>VLOOKUP($G2643,Data!$A:$F,6,0)</f>
        <v>successful</v>
      </c>
      <c r="M2643" s="6"/>
      <c r="N2643" s="6"/>
      <c r="O2643" s="6"/>
    </row>
    <row r="2644" spans="1:15" x14ac:dyDescent="0.45">
      <c r="A2644" s="6" t="s">
        <v>8355</v>
      </c>
      <c r="B2644" s="6" t="s">
        <v>8226</v>
      </c>
      <c r="C2644" s="6" t="str">
        <f>VLOOKUP($B2644,'Supplimental Sources'!$I$7:$K$27,2,0)</f>
        <v>Australia</v>
      </c>
      <c r="D2644" s="6" t="str">
        <f>VLOOKUP($B2644,'Supplimental Sources'!$I$7:$K$27,3,0)</f>
        <v>Australia</v>
      </c>
      <c r="E2644" s="6" t="s">
        <v>8387</v>
      </c>
      <c r="F2644" s="6" t="s">
        <v>8380</v>
      </c>
      <c r="G2644" s="6">
        <v>2630</v>
      </c>
      <c r="H2644" s="29">
        <v>2000</v>
      </c>
      <c r="I2644" s="29">
        <v>3158</v>
      </c>
      <c r="J2644" s="28">
        <v>27.311203703706269</v>
      </c>
      <c r="K2644" s="6">
        <v>81</v>
      </c>
      <c r="L2644" s="6" t="str">
        <f>VLOOKUP($G2644,Data!$A:$F,6,0)</f>
        <v>successful</v>
      </c>
      <c r="M2644" s="6"/>
      <c r="N2644" s="6"/>
      <c r="O2644" s="6"/>
    </row>
    <row r="2645" spans="1:15" x14ac:dyDescent="0.45">
      <c r="A2645" s="6" t="s">
        <v>8355</v>
      </c>
      <c r="B2645" s="6" t="s">
        <v>8224</v>
      </c>
      <c r="C2645" s="6" t="str">
        <f>VLOOKUP($B2645,'Supplimental Sources'!$I$7:$K$27,2,0)</f>
        <v>United States</v>
      </c>
      <c r="D2645" s="6" t="str">
        <f>VLOOKUP($B2645,'Supplimental Sources'!$I$7:$K$27,3,0)</f>
        <v>United States</v>
      </c>
      <c r="E2645" s="6" t="s">
        <v>8386</v>
      </c>
      <c r="F2645" s="6" t="s">
        <v>8371</v>
      </c>
      <c r="G2645" s="6">
        <v>2631</v>
      </c>
      <c r="H2645" s="29">
        <v>20000</v>
      </c>
      <c r="I2645" s="29">
        <v>22933.05</v>
      </c>
      <c r="J2645" s="28">
        <v>28</v>
      </c>
      <c r="K2645" s="6">
        <v>286</v>
      </c>
      <c r="L2645" s="6" t="str">
        <f>VLOOKUP($G2645,Data!$A:$F,6,0)</f>
        <v>successful</v>
      </c>
      <c r="M2645" s="6"/>
      <c r="N2645" s="6"/>
      <c r="O2645" s="6"/>
    </row>
    <row r="2646" spans="1:15" x14ac:dyDescent="0.45">
      <c r="A2646" s="6" t="s">
        <v>8355</v>
      </c>
      <c r="B2646" s="6" t="s">
        <v>8224</v>
      </c>
      <c r="C2646" s="6" t="str">
        <f>VLOOKUP($B2646,'Supplimental Sources'!$I$7:$K$27,2,0)</f>
        <v>United States</v>
      </c>
      <c r="D2646" s="6" t="str">
        <f>VLOOKUP($B2646,'Supplimental Sources'!$I$7:$K$27,3,0)</f>
        <v>United States</v>
      </c>
      <c r="E2646" s="6" t="s">
        <v>8387</v>
      </c>
      <c r="F2646" s="6" t="s">
        <v>8369</v>
      </c>
      <c r="G2646" s="6">
        <v>2632</v>
      </c>
      <c r="H2646" s="29">
        <v>1070</v>
      </c>
      <c r="I2646" s="29">
        <v>1466</v>
      </c>
      <c r="J2646" s="28">
        <v>25</v>
      </c>
      <c r="K2646" s="6">
        <v>42</v>
      </c>
      <c r="L2646" s="6" t="str">
        <f>VLOOKUP($G2646,Data!$A:$F,6,0)</f>
        <v>successful</v>
      </c>
      <c r="M2646" s="6"/>
      <c r="N2646" s="6"/>
      <c r="O2646" s="6"/>
    </row>
    <row r="2647" spans="1:15" x14ac:dyDescent="0.45">
      <c r="A2647" s="6" t="s">
        <v>8355</v>
      </c>
      <c r="B2647" s="6" t="s">
        <v>8224</v>
      </c>
      <c r="C2647" s="6" t="str">
        <f>VLOOKUP($B2647,'Supplimental Sources'!$I$7:$K$27,2,0)</f>
        <v>United States</v>
      </c>
      <c r="D2647" s="6" t="str">
        <f>VLOOKUP($B2647,'Supplimental Sources'!$I$7:$K$27,3,0)</f>
        <v>United States</v>
      </c>
      <c r="E2647" s="6" t="s">
        <v>8385</v>
      </c>
      <c r="F2647" s="6" t="s">
        <v>8376</v>
      </c>
      <c r="G2647" s="6">
        <v>2633</v>
      </c>
      <c r="H2647" s="29">
        <v>5000</v>
      </c>
      <c r="I2647" s="29">
        <v>17731</v>
      </c>
      <c r="J2647" s="28">
        <v>30.135046296294604</v>
      </c>
      <c r="K2647" s="6">
        <v>199</v>
      </c>
      <c r="L2647" s="6" t="str">
        <f>VLOOKUP($G2647,Data!$A:$F,6,0)</f>
        <v>successful</v>
      </c>
      <c r="M2647" s="6"/>
      <c r="N2647" s="6"/>
      <c r="O2647" s="6"/>
    </row>
    <row r="2648" spans="1:15" x14ac:dyDescent="0.45">
      <c r="A2648" s="6" t="s">
        <v>8355</v>
      </c>
      <c r="B2648" s="6" t="s">
        <v>8224</v>
      </c>
      <c r="C2648" s="6" t="str">
        <f>VLOOKUP($B2648,'Supplimental Sources'!$I$7:$K$27,2,0)</f>
        <v>United States</v>
      </c>
      <c r="D2648" s="6" t="str">
        <f>VLOOKUP($B2648,'Supplimental Sources'!$I$7:$K$27,3,0)</f>
        <v>United States</v>
      </c>
      <c r="E2648" s="6" t="s">
        <v>8387</v>
      </c>
      <c r="F2648" s="6" t="s">
        <v>8371</v>
      </c>
      <c r="G2648" s="6">
        <v>2634</v>
      </c>
      <c r="H2648" s="29">
        <v>930</v>
      </c>
      <c r="I2648" s="29">
        <v>986</v>
      </c>
      <c r="J2648" s="28">
        <v>30</v>
      </c>
      <c r="K2648" s="6">
        <v>25</v>
      </c>
      <c r="L2648" s="6" t="str">
        <f>VLOOKUP($G2648,Data!$A:$F,6,0)</f>
        <v>successful</v>
      </c>
      <c r="M2648" s="6"/>
      <c r="N2648" s="6"/>
      <c r="O2648" s="6"/>
    </row>
    <row r="2649" spans="1:15" x14ac:dyDescent="0.45">
      <c r="A2649" s="6" t="s">
        <v>8355</v>
      </c>
      <c r="B2649" s="6" t="s">
        <v>8229</v>
      </c>
      <c r="C2649" s="6" t="str">
        <f>VLOOKUP($B2649,'Supplimental Sources'!$I$7:$K$27,2,0)</f>
        <v>Canada</v>
      </c>
      <c r="D2649" s="6" t="str">
        <f>VLOOKUP($B2649,'Supplimental Sources'!$I$7:$K$27,3,0)</f>
        <v>Canada</v>
      </c>
      <c r="E2649" s="6" t="s">
        <v>8386</v>
      </c>
      <c r="F2649" s="6" t="s">
        <v>8377</v>
      </c>
      <c r="G2649" s="6">
        <v>2635</v>
      </c>
      <c r="H2649" s="29">
        <v>11500</v>
      </c>
      <c r="I2649" s="29">
        <v>11500</v>
      </c>
      <c r="J2649" s="28">
        <v>34.958333333328483</v>
      </c>
      <c r="K2649" s="6">
        <v>84</v>
      </c>
      <c r="L2649" s="6" t="str">
        <f>VLOOKUP($G2649,Data!$A:$F,6,0)</f>
        <v>successful</v>
      </c>
      <c r="M2649" s="6"/>
      <c r="N2649" s="6"/>
      <c r="O2649" s="6"/>
    </row>
    <row r="2650" spans="1:15" x14ac:dyDescent="0.45">
      <c r="A2650" s="6" t="s">
        <v>8355</v>
      </c>
      <c r="B2650" s="6" t="s">
        <v>8224</v>
      </c>
      <c r="C2650" s="6" t="str">
        <f>VLOOKUP($B2650,'Supplimental Sources'!$I$7:$K$27,2,0)</f>
        <v>United States</v>
      </c>
      <c r="D2650" s="6" t="str">
        <f>VLOOKUP($B2650,'Supplimental Sources'!$I$7:$K$27,3,0)</f>
        <v>United States</v>
      </c>
      <c r="E2650" s="6" t="s">
        <v>8387</v>
      </c>
      <c r="F2650" s="6" t="s">
        <v>8372</v>
      </c>
      <c r="G2650" s="6">
        <v>2636</v>
      </c>
      <c r="H2650" s="29">
        <v>1000</v>
      </c>
      <c r="I2650" s="29">
        <v>1873</v>
      </c>
      <c r="J2650" s="28">
        <v>22.426921296297223</v>
      </c>
      <c r="K2650" s="6">
        <v>50</v>
      </c>
      <c r="L2650" s="6" t="str">
        <f>VLOOKUP($G2650,Data!$A:$F,6,0)</f>
        <v>successful</v>
      </c>
      <c r="M2650" s="6"/>
      <c r="N2650" s="6"/>
      <c r="O2650" s="6"/>
    </row>
    <row r="2651" spans="1:15" x14ac:dyDescent="0.45">
      <c r="A2651" s="6" t="s">
        <v>8355</v>
      </c>
      <c r="B2651" s="6" t="s">
        <v>8224</v>
      </c>
      <c r="C2651" s="6" t="str">
        <f>VLOOKUP($B2651,'Supplimental Sources'!$I$7:$K$27,2,0)</f>
        <v>United States</v>
      </c>
      <c r="D2651" s="6" t="str">
        <f>VLOOKUP($B2651,'Supplimental Sources'!$I$7:$K$27,3,0)</f>
        <v>United States</v>
      </c>
      <c r="E2651" s="6" t="s">
        <v>8387</v>
      </c>
      <c r="F2651" s="6" t="s">
        <v>8372</v>
      </c>
      <c r="G2651" s="6">
        <v>2637</v>
      </c>
      <c r="H2651" s="29">
        <v>500</v>
      </c>
      <c r="I2651" s="29">
        <v>831</v>
      </c>
      <c r="J2651" s="28">
        <v>16</v>
      </c>
      <c r="K2651" s="6">
        <v>26</v>
      </c>
      <c r="L2651" s="6" t="str">
        <f>VLOOKUP($G2651,Data!$A:$F,6,0)</f>
        <v>successful</v>
      </c>
      <c r="M2651" s="6"/>
      <c r="N2651" s="6"/>
      <c r="O2651" s="6"/>
    </row>
    <row r="2652" spans="1:15" x14ac:dyDescent="0.45">
      <c r="A2652" s="6" t="s">
        <v>8355</v>
      </c>
      <c r="B2652" s="6" t="s">
        <v>8224</v>
      </c>
      <c r="C2652" s="6" t="str">
        <f>VLOOKUP($B2652,'Supplimental Sources'!$I$7:$K$27,2,0)</f>
        <v>United States</v>
      </c>
      <c r="D2652" s="6" t="str">
        <f>VLOOKUP($B2652,'Supplimental Sources'!$I$7:$K$27,3,0)</f>
        <v>United States</v>
      </c>
      <c r="E2652" s="6" t="s">
        <v>8385</v>
      </c>
      <c r="F2652" s="6" t="s">
        <v>8381</v>
      </c>
      <c r="G2652" s="6">
        <v>2638</v>
      </c>
      <c r="H2652" s="29">
        <v>347</v>
      </c>
      <c r="I2652" s="29">
        <v>353</v>
      </c>
      <c r="J2652" s="28">
        <v>30</v>
      </c>
      <c r="K2652" s="6">
        <v>14</v>
      </c>
      <c r="L2652" s="6" t="str">
        <f>VLOOKUP($G2652,Data!$A:$F,6,0)</f>
        <v>successful</v>
      </c>
      <c r="M2652" s="6"/>
      <c r="N2652" s="6"/>
      <c r="O2652" s="6"/>
    </row>
    <row r="2653" spans="1:15" x14ac:dyDescent="0.45">
      <c r="A2653" s="6" t="s">
        <v>8355</v>
      </c>
      <c r="B2653" s="6" t="s">
        <v>8225</v>
      </c>
      <c r="C2653" s="6" t="str">
        <f>VLOOKUP($B2653,'Supplimental Sources'!$I$7:$K$27,2,0)</f>
        <v>United Kingdom</v>
      </c>
      <c r="D2653" s="6" t="str">
        <f>VLOOKUP($B2653,'Supplimental Sources'!$I$7:$K$27,3,0)</f>
        <v>United Kingdom</v>
      </c>
      <c r="E2653" s="6" t="s">
        <v>8386</v>
      </c>
      <c r="F2653" s="6" t="s">
        <v>8376</v>
      </c>
      <c r="G2653" s="6">
        <v>2639</v>
      </c>
      <c r="H2653" s="29">
        <v>300</v>
      </c>
      <c r="I2653" s="29">
        <v>492</v>
      </c>
      <c r="J2653" s="28">
        <v>30</v>
      </c>
      <c r="K2653" s="6">
        <v>49</v>
      </c>
      <c r="L2653" s="6" t="str">
        <f>VLOOKUP($G2653,Data!$A:$F,6,0)</f>
        <v>successful</v>
      </c>
      <c r="M2653" s="6"/>
      <c r="N2653" s="6"/>
      <c r="O2653" s="6"/>
    </row>
    <row r="2654" spans="1:15" x14ac:dyDescent="0.45">
      <c r="A2654" s="6" t="s">
        <v>8355</v>
      </c>
      <c r="B2654" s="6" t="s">
        <v>8224</v>
      </c>
      <c r="C2654" s="6" t="str">
        <f>VLOOKUP($B2654,'Supplimental Sources'!$I$7:$K$27,2,0)</f>
        <v>United States</v>
      </c>
      <c r="D2654" s="6" t="str">
        <f>VLOOKUP($B2654,'Supplimental Sources'!$I$7:$K$27,3,0)</f>
        <v>United States</v>
      </c>
      <c r="E2654" s="6" t="s">
        <v>8386</v>
      </c>
      <c r="F2654" s="6" t="s">
        <v>8379</v>
      </c>
      <c r="G2654" s="6">
        <v>2640</v>
      </c>
      <c r="H2654" s="29">
        <v>3000</v>
      </c>
      <c r="I2654" s="29">
        <v>3170</v>
      </c>
      <c r="J2654" s="28">
        <v>60</v>
      </c>
      <c r="K2654" s="6">
        <v>69</v>
      </c>
      <c r="L2654" s="6" t="str">
        <f>VLOOKUP($G2654,Data!$A:$F,6,0)</f>
        <v>successful</v>
      </c>
      <c r="M2654" s="6"/>
      <c r="N2654" s="6"/>
      <c r="O2654" s="6"/>
    </row>
    <row r="2655" spans="1:15" x14ac:dyDescent="0.45">
      <c r="A2655" s="6" t="s">
        <v>8355</v>
      </c>
      <c r="B2655" s="6" t="s">
        <v>8224</v>
      </c>
      <c r="C2655" s="6" t="str">
        <f>VLOOKUP($B2655,'Supplimental Sources'!$I$7:$K$27,2,0)</f>
        <v>United States</v>
      </c>
      <c r="D2655" s="6" t="str">
        <f>VLOOKUP($B2655,'Supplimental Sources'!$I$7:$K$27,3,0)</f>
        <v>United States</v>
      </c>
      <c r="E2655" s="6" t="s">
        <v>8385</v>
      </c>
      <c r="F2655" s="6" t="s">
        <v>8371</v>
      </c>
      <c r="G2655" s="6">
        <v>2641</v>
      </c>
      <c r="H2655" s="29">
        <v>1500</v>
      </c>
      <c r="I2655" s="29">
        <v>15</v>
      </c>
      <c r="J2655" s="28">
        <v>17.012465277781303</v>
      </c>
      <c r="K2655" s="6">
        <v>1</v>
      </c>
      <c r="M2655" s="6" t="str">
        <f>VLOOKUP($G2655,Data!$A:$F,6,0)</f>
        <v>failed</v>
      </c>
      <c r="N2655" s="6"/>
      <c r="O2655" s="6"/>
    </row>
    <row r="2656" spans="1:15" x14ac:dyDescent="0.45">
      <c r="A2656" s="6" t="s">
        <v>8355</v>
      </c>
      <c r="B2656" s="6" t="s">
        <v>8236</v>
      </c>
      <c r="C2656" s="6" t="str">
        <f>VLOOKUP($B2656,'Supplimental Sources'!$I$7:$K$27,2,0)</f>
        <v>Germany</v>
      </c>
      <c r="D2656" s="6" t="str">
        <f>VLOOKUP($B2656,'Supplimental Sources'!$I$7:$K$27,3,0)</f>
        <v>European Union</v>
      </c>
      <c r="E2656" s="6" t="s">
        <v>8387</v>
      </c>
      <c r="F2656" s="6" t="s">
        <v>8380</v>
      </c>
      <c r="G2656" s="6">
        <v>2642</v>
      </c>
      <c r="H2656" s="29">
        <v>500000</v>
      </c>
      <c r="I2656" s="29">
        <v>0</v>
      </c>
      <c r="J2656" s="28">
        <v>30.042962962965248</v>
      </c>
      <c r="K2656" s="6">
        <v>0</v>
      </c>
      <c r="M2656" s="6" t="str">
        <f>VLOOKUP($G2656,Data!$A:$F,6,0)</f>
        <v>failed</v>
      </c>
      <c r="N2656" s="6"/>
      <c r="O2656" s="6"/>
    </row>
    <row r="2657" spans="1:15" x14ac:dyDescent="0.45">
      <c r="A2657" s="6" t="s">
        <v>8355</v>
      </c>
      <c r="B2657" s="6" t="s">
        <v>8224</v>
      </c>
      <c r="C2657" s="6" t="str">
        <f>VLOOKUP($B2657,'Supplimental Sources'!$I$7:$K$27,2,0)</f>
        <v>United States</v>
      </c>
      <c r="D2657" s="6" t="str">
        <f>VLOOKUP($B2657,'Supplimental Sources'!$I$7:$K$27,3,0)</f>
        <v>United States</v>
      </c>
      <c r="E2657" s="6" t="s">
        <v>8387</v>
      </c>
      <c r="F2657" s="6" t="s">
        <v>8374</v>
      </c>
      <c r="G2657" s="6">
        <v>2643</v>
      </c>
      <c r="H2657" s="29">
        <v>1000000</v>
      </c>
      <c r="I2657" s="29">
        <v>335597.31</v>
      </c>
      <c r="J2657" s="28">
        <v>35.750289351846732</v>
      </c>
      <c r="K2657" s="6">
        <v>1501</v>
      </c>
      <c r="M2657" s="6"/>
      <c r="N2657" s="6" t="str">
        <f>VLOOKUP($G2657,Data!$A:$F,6,0)</f>
        <v>canceled</v>
      </c>
      <c r="O2657" s="6"/>
    </row>
    <row r="2658" spans="1:15" x14ac:dyDescent="0.45">
      <c r="A2658" s="6" t="s">
        <v>8355</v>
      </c>
      <c r="B2658" s="6" t="s">
        <v>8224</v>
      </c>
      <c r="C2658" s="6" t="str">
        <f>VLOOKUP($B2658,'Supplimental Sources'!$I$7:$K$27,2,0)</f>
        <v>United States</v>
      </c>
      <c r="D2658" s="6" t="str">
        <f>VLOOKUP($B2658,'Supplimental Sources'!$I$7:$K$27,3,0)</f>
        <v>United States</v>
      </c>
      <c r="E2658" s="6" t="s">
        <v>8388</v>
      </c>
      <c r="F2658" s="6" t="s">
        <v>8377</v>
      </c>
      <c r="G2658" s="6">
        <v>2644</v>
      </c>
      <c r="H2658" s="29">
        <v>100000</v>
      </c>
      <c r="I2658" s="29">
        <v>2053</v>
      </c>
      <c r="J2658" s="28">
        <v>30</v>
      </c>
      <c r="K2658" s="6">
        <v>52</v>
      </c>
      <c r="M2658" s="6"/>
      <c r="N2658" s="6" t="str">
        <f>VLOOKUP($G2658,Data!$A:$F,6,0)</f>
        <v>canceled</v>
      </c>
      <c r="O2658" s="6"/>
    </row>
    <row r="2659" spans="1:15" x14ac:dyDescent="0.45">
      <c r="A2659" s="6" t="s">
        <v>8355</v>
      </c>
      <c r="B2659" s="6" t="s">
        <v>8226</v>
      </c>
      <c r="C2659" s="6" t="str">
        <f>VLOOKUP($B2659,'Supplimental Sources'!$I$7:$K$27,2,0)</f>
        <v>Australia</v>
      </c>
      <c r="D2659" s="6" t="str">
        <f>VLOOKUP($B2659,'Supplimental Sources'!$I$7:$K$27,3,0)</f>
        <v>Australia</v>
      </c>
      <c r="E2659" s="6" t="s">
        <v>8385</v>
      </c>
      <c r="F2659" s="6" t="s">
        <v>8373</v>
      </c>
      <c r="G2659" s="6">
        <v>2645</v>
      </c>
      <c r="H2659" s="29">
        <v>20000</v>
      </c>
      <c r="I2659" s="29">
        <v>2100</v>
      </c>
      <c r="J2659" s="28">
        <v>30.041666666664241</v>
      </c>
      <c r="K2659" s="6">
        <v>23</v>
      </c>
      <c r="M2659" s="6"/>
      <c r="N2659" s="6" t="str">
        <f>VLOOKUP($G2659,Data!$A:$F,6,0)</f>
        <v>canceled</v>
      </c>
      <c r="O2659" s="6"/>
    </row>
    <row r="2660" spans="1:15" x14ac:dyDescent="0.45">
      <c r="A2660" s="6" t="s">
        <v>8355</v>
      </c>
      <c r="B2660" s="6" t="s">
        <v>8224</v>
      </c>
      <c r="C2660" s="6" t="str">
        <f>VLOOKUP($B2660,'Supplimental Sources'!$I$7:$K$27,2,0)</f>
        <v>United States</v>
      </c>
      <c r="D2660" s="6" t="str">
        <f>VLOOKUP($B2660,'Supplimental Sources'!$I$7:$K$27,3,0)</f>
        <v>United States</v>
      </c>
      <c r="E2660" s="6" t="s">
        <v>8386</v>
      </c>
      <c r="F2660" s="6" t="s">
        <v>8371</v>
      </c>
      <c r="G2660" s="6">
        <v>2646</v>
      </c>
      <c r="H2660" s="29">
        <v>500000</v>
      </c>
      <c r="I2660" s="29">
        <v>42086.42</v>
      </c>
      <c r="J2660" s="28">
        <v>30</v>
      </c>
      <c r="K2660" s="6">
        <v>535</v>
      </c>
      <c r="M2660" s="6"/>
      <c r="N2660" s="6" t="str">
        <f>VLOOKUP($G2660,Data!$A:$F,6,0)</f>
        <v>canceled</v>
      </c>
      <c r="O2660" s="6"/>
    </row>
    <row r="2661" spans="1:15" x14ac:dyDescent="0.45">
      <c r="A2661" s="6" t="s">
        <v>8355</v>
      </c>
      <c r="B2661" s="6" t="s">
        <v>8229</v>
      </c>
      <c r="C2661" s="6" t="str">
        <f>VLOOKUP($B2661,'Supplimental Sources'!$I$7:$K$27,2,0)</f>
        <v>Canada</v>
      </c>
      <c r="D2661" s="6" t="str">
        <f>VLOOKUP($B2661,'Supplimental Sources'!$I$7:$K$27,3,0)</f>
        <v>Canada</v>
      </c>
      <c r="E2661" s="6" t="s">
        <v>8386</v>
      </c>
      <c r="F2661" s="6" t="s">
        <v>8370</v>
      </c>
      <c r="G2661" s="6">
        <v>2647</v>
      </c>
      <c r="H2661" s="29">
        <v>2500</v>
      </c>
      <c r="I2661" s="29">
        <v>36</v>
      </c>
      <c r="J2661" s="28">
        <v>30</v>
      </c>
      <c r="K2661" s="6">
        <v>3</v>
      </c>
      <c r="M2661" s="6"/>
      <c r="N2661" s="6" t="str">
        <f>VLOOKUP($G2661,Data!$A:$F,6,0)</f>
        <v>canceled</v>
      </c>
      <c r="O2661" s="6"/>
    </row>
    <row r="2662" spans="1:15" x14ac:dyDescent="0.45">
      <c r="A2662" s="6" t="s">
        <v>8355</v>
      </c>
      <c r="B2662" s="6" t="s">
        <v>8224</v>
      </c>
      <c r="C2662" s="6" t="str">
        <f>VLOOKUP($B2662,'Supplimental Sources'!$I$7:$K$27,2,0)</f>
        <v>United States</v>
      </c>
      <c r="D2662" s="6" t="str">
        <f>VLOOKUP($B2662,'Supplimental Sources'!$I$7:$K$27,3,0)</f>
        <v>United States</v>
      </c>
      <c r="E2662" s="6" t="s">
        <v>8387</v>
      </c>
      <c r="F2662" s="6" t="s">
        <v>8377</v>
      </c>
      <c r="G2662" s="6">
        <v>2648</v>
      </c>
      <c r="H2662" s="29">
        <v>12000</v>
      </c>
      <c r="I2662" s="29">
        <v>106</v>
      </c>
      <c r="J2662" s="28">
        <v>30</v>
      </c>
      <c r="K2662" s="6">
        <v>6</v>
      </c>
      <c r="M2662" s="6"/>
      <c r="N2662" s="6" t="str">
        <f>VLOOKUP($G2662,Data!$A:$F,6,0)</f>
        <v>canceled</v>
      </c>
      <c r="O2662" s="6"/>
    </row>
    <row r="2663" spans="1:15" x14ac:dyDescent="0.45">
      <c r="A2663" s="6" t="s">
        <v>8355</v>
      </c>
      <c r="B2663" s="6" t="s">
        <v>8224</v>
      </c>
      <c r="C2663" s="6" t="str">
        <f>VLOOKUP($B2663,'Supplimental Sources'!$I$7:$K$27,2,0)</f>
        <v>United States</v>
      </c>
      <c r="D2663" s="6" t="str">
        <f>VLOOKUP($B2663,'Supplimental Sources'!$I$7:$K$27,3,0)</f>
        <v>United States</v>
      </c>
      <c r="E2663" s="6" t="s">
        <v>8386</v>
      </c>
      <c r="F2663" s="6" t="s">
        <v>8381</v>
      </c>
      <c r="G2663" s="6">
        <v>2649</v>
      </c>
      <c r="H2663" s="29">
        <v>125000</v>
      </c>
      <c r="I2663" s="29">
        <v>124</v>
      </c>
      <c r="J2663" s="28">
        <v>60</v>
      </c>
      <c r="K2663" s="6">
        <v>3</v>
      </c>
      <c r="M2663" s="6"/>
      <c r="N2663" s="6" t="str">
        <f>VLOOKUP($G2663,Data!$A:$F,6,0)</f>
        <v>canceled</v>
      </c>
      <c r="O2663" s="6"/>
    </row>
    <row r="2664" spans="1:15" x14ac:dyDescent="0.45">
      <c r="A2664" s="6" t="s">
        <v>8355</v>
      </c>
      <c r="B2664" s="6" t="s">
        <v>8224</v>
      </c>
      <c r="C2664" s="6" t="str">
        <f>VLOOKUP($B2664,'Supplimental Sources'!$I$7:$K$27,2,0)</f>
        <v>United States</v>
      </c>
      <c r="D2664" s="6" t="str">
        <f>VLOOKUP($B2664,'Supplimental Sources'!$I$7:$K$27,3,0)</f>
        <v>United States</v>
      </c>
      <c r="E2664" s="6" t="s">
        <v>8387</v>
      </c>
      <c r="F2664" s="6" t="s">
        <v>8374</v>
      </c>
      <c r="G2664" s="6">
        <v>2650</v>
      </c>
      <c r="H2664" s="29">
        <v>60000</v>
      </c>
      <c r="I2664" s="29">
        <v>358</v>
      </c>
      <c r="J2664" s="28">
        <v>30</v>
      </c>
      <c r="K2664" s="6">
        <v>5</v>
      </c>
      <c r="M2664" s="6"/>
      <c r="N2664" s="6" t="str">
        <f>VLOOKUP($G2664,Data!$A:$F,6,0)</f>
        <v>canceled</v>
      </c>
      <c r="O2664" s="6"/>
    </row>
    <row r="2665" spans="1:15" x14ac:dyDescent="0.45">
      <c r="A2665" s="6" t="s">
        <v>8355</v>
      </c>
      <c r="B2665" s="6" t="s">
        <v>8224</v>
      </c>
      <c r="C2665" s="6" t="str">
        <f>VLOOKUP($B2665,'Supplimental Sources'!$I$7:$K$27,2,0)</f>
        <v>United States</v>
      </c>
      <c r="D2665" s="6" t="str">
        <f>VLOOKUP($B2665,'Supplimental Sources'!$I$7:$K$27,3,0)</f>
        <v>United States</v>
      </c>
      <c r="E2665" s="6" t="s">
        <v>8386</v>
      </c>
      <c r="F2665" s="6" t="s">
        <v>8374</v>
      </c>
      <c r="G2665" s="6">
        <v>2651</v>
      </c>
      <c r="H2665" s="29">
        <v>280000</v>
      </c>
      <c r="I2665" s="29">
        <v>5233</v>
      </c>
      <c r="J2665" s="28">
        <v>28</v>
      </c>
      <c r="K2665" s="6">
        <v>17</v>
      </c>
      <c r="M2665" s="6"/>
      <c r="N2665" s="6" t="str">
        <f>VLOOKUP($G2665,Data!$A:$F,6,0)</f>
        <v>canceled</v>
      </c>
      <c r="O2665" s="6"/>
    </row>
    <row r="2666" spans="1:15" x14ac:dyDescent="0.45">
      <c r="A2666" s="6" t="s">
        <v>8355</v>
      </c>
      <c r="B2666" s="6" t="s">
        <v>8226</v>
      </c>
      <c r="C2666" s="6" t="str">
        <f>VLOOKUP($B2666,'Supplimental Sources'!$I$7:$K$27,2,0)</f>
        <v>Australia</v>
      </c>
      <c r="D2666" s="6" t="str">
        <f>VLOOKUP($B2666,'Supplimental Sources'!$I$7:$K$27,3,0)</f>
        <v>Australia</v>
      </c>
      <c r="E2666" s="6" t="s">
        <v>8385</v>
      </c>
      <c r="F2666" s="6" t="s">
        <v>8374</v>
      </c>
      <c r="G2666" s="6">
        <v>2652</v>
      </c>
      <c r="H2666" s="29">
        <v>100000</v>
      </c>
      <c r="I2666" s="29">
        <v>885</v>
      </c>
      <c r="J2666" s="28">
        <v>30</v>
      </c>
      <c r="K2666" s="6">
        <v>11</v>
      </c>
      <c r="M2666" s="6"/>
      <c r="N2666" s="6" t="str">
        <f>VLOOKUP($G2666,Data!$A:$F,6,0)</f>
        <v>canceled</v>
      </c>
      <c r="O2666" s="6"/>
    </row>
    <row r="2667" spans="1:15" x14ac:dyDescent="0.45">
      <c r="A2667" s="6" t="s">
        <v>8355</v>
      </c>
      <c r="B2667" s="6" t="s">
        <v>8224</v>
      </c>
      <c r="C2667" s="6" t="str">
        <f>VLOOKUP($B2667,'Supplimental Sources'!$I$7:$K$27,2,0)</f>
        <v>United States</v>
      </c>
      <c r="D2667" s="6" t="str">
        <f>VLOOKUP($B2667,'Supplimental Sources'!$I$7:$K$27,3,0)</f>
        <v>United States</v>
      </c>
      <c r="E2667" s="6" t="s">
        <v>8385</v>
      </c>
      <c r="F2667" s="6" t="s">
        <v>8369</v>
      </c>
      <c r="G2667" s="6">
        <v>2653</v>
      </c>
      <c r="H2667" s="29">
        <v>51000</v>
      </c>
      <c r="I2667" s="29">
        <v>5876</v>
      </c>
      <c r="J2667" s="28">
        <v>31.514733796291694</v>
      </c>
      <c r="K2667" s="6">
        <v>70</v>
      </c>
      <c r="M2667" s="6"/>
      <c r="N2667" s="6" t="str">
        <f>VLOOKUP($G2667,Data!$A:$F,6,0)</f>
        <v>canceled</v>
      </c>
      <c r="O2667" s="6"/>
    </row>
    <row r="2668" spans="1:15" x14ac:dyDescent="0.45">
      <c r="A2668" s="6" t="s">
        <v>8355</v>
      </c>
      <c r="B2668" s="6" t="s">
        <v>8224</v>
      </c>
      <c r="C2668" s="6" t="str">
        <f>VLOOKUP($B2668,'Supplimental Sources'!$I$7:$K$27,2,0)</f>
        <v>United States</v>
      </c>
      <c r="D2668" s="6" t="str">
        <f>VLOOKUP($B2668,'Supplimental Sources'!$I$7:$K$27,3,0)</f>
        <v>United States</v>
      </c>
      <c r="E2668" s="6" t="s">
        <v>8386</v>
      </c>
      <c r="F2668" s="6" t="s">
        <v>8377</v>
      </c>
      <c r="G2668" s="6">
        <v>2654</v>
      </c>
      <c r="H2668" s="29">
        <v>100000</v>
      </c>
      <c r="I2668" s="29">
        <v>51</v>
      </c>
      <c r="J2668" s="28">
        <v>59.958333333335759</v>
      </c>
      <c r="K2668" s="6">
        <v>6</v>
      </c>
      <c r="M2668" s="6"/>
      <c r="N2668" s="6" t="str">
        <f>VLOOKUP($G2668,Data!$A:$F,6,0)</f>
        <v>canceled</v>
      </c>
      <c r="O2668" s="6"/>
    </row>
    <row r="2669" spans="1:15" x14ac:dyDescent="0.45">
      <c r="A2669" s="6" t="s">
        <v>8355</v>
      </c>
      <c r="B2669" s="6" t="s">
        <v>8224</v>
      </c>
      <c r="C2669" s="6" t="str">
        <f>VLOOKUP($B2669,'Supplimental Sources'!$I$7:$K$27,2,0)</f>
        <v>United States</v>
      </c>
      <c r="D2669" s="6" t="str">
        <f>VLOOKUP($B2669,'Supplimental Sources'!$I$7:$K$27,3,0)</f>
        <v>United States</v>
      </c>
      <c r="E2669" s="6" t="s">
        <v>8387</v>
      </c>
      <c r="F2669" s="6" t="s">
        <v>8376</v>
      </c>
      <c r="G2669" s="6">
        <v>2655</v>
      </c>
      <c r="H2669" s="29">
        <v>15000</v>
      </c>
      <c r="I2669" s="29">
        <v>3155</v>
      </c>
      <c r="J2669" s="28">
        <v>27.967048611106293</v>
      </c>
      <c r="K2669" s="6">
        <v>43</v>
      </c>
      <c r="M2669" s="6"/>
      <c r="N2669" s="6" t="str">
        <f>VLOOKUP($G2669,Data!$A:$F,6,0)</f>
        <v>canceled</v>
      </c>
      <c r="O2669" s="6"/>
    </row>
    <row r="2670" spans="1:15" x14ac:dyDescent="0.45">
      <c r="A2670" s="6" t="s">
        <v>8355</v>
      </c>
      <c r="B2670" s="6" t="s">
        <v>8224</v>
      </c>
      <c r="C2670" s="6" t="str">
        <f>VLOOKUP($B2670,'Supplimental Sources'!$I$7:$K$27,2,0)</f>
        <v>United States</v>
      </c>
      <c r="D2670" s="6" t="str">
        <f>VLOOKUP($B2670,'Supplimental Sources'!$I$7:$K$27,3,0)</f>
        <v>United States</v>
      </c>
      <c r="E2670" s="6" t="s">
        <v>8388</v>
      </c>
      <c r="F2670" s="6" t="s">
        <v>8377</v>
      </c>
      <c r="G2670" s="6">
        <v>2656</v>
      </c>
      <c r="H2670" s="29">
        <v>150000</v>
      </c>
      <c r="I2670" s="29">
        <v>17155</v>
      </c>
      <c r="J2670" s="28">
        <v>39.103148148147739</v>
      </c>
      <c r="K2670" s="6">
        <v>152</v>
      </c>
      <c r="M2670" s="6"/>
      <c r="N2670" s="6" t="str">
        <f>VLOOKUP($G2670,Data!$A:$F,6,0)</f>
        <v>canceled</v>
      </c>
      <c r="O2670" s="6"/>
    </row>
    <row r="2671" spans="1:15" x14ac:dyDescent="0.45">
      <c r="A2671" s="6" t="s">
        <v>8355</v>
      </c>
      <c r="B2671" s="6" t="s">
        <v>8224</v>
      </c>
      <c r="C2671" s="6" t="str">
        <f>VLOOKUP($B2671,'Supplimental Sources'!$I$7:$K$27,2,0)</f>
        <v>United States</v>
      </c>
      <c r="D2671" s="6" t="str">
        <f>VLOOKUP($B2671,'Supplimental Sources'!$I$7:$K$27,3,0)</f>
        <v>United States</v>
      </c>
      <c r="E2671" s="6" t="s">
        <v>8387</v>
      </c>
      <c r="F2671" s="6" t="s">
        <v>8380</v>
      </c>
      <c r="G2671" s="6">
        <v>2657</v>
      </c>
      <c r="H2671" s="29">
        <v>30000</v>
      </c>
      <c r="I2671" s="29">
        <v>5621.38</v>
      </c>
      <c r="J2671" s="28">
        <v>33.133645833331684</v>
      </c>
      <c r="K2671" s="6">
        <v>59</v>
      </c>
      <c r="M2671" s="6"/>
      <c r="N2671" s="6" t="str">
        <f>VLOOKUP($G2671,Data!$A:$F,6,0)</f>
        <v>canceled</v>
      </c>
      <c r="O2671" s="6"/>
    </row>
    <row r="2672" spans="1:15" x14ac:dyDescent="0.45">
      <c r="A2672" s="6" t="s">
        <v>8355</v>
      </c>
      <c r="B2672" s="6" t="s">
        <v>8224</v>
      </c>
      <c r="C2672" s="6" t="str">
        <f>VLOOKUP($B2672,'Supplimental Sources'!$I$7:$K$27,2,0)</f>
        <v>United States</v>
      </c>
      <c r="D2672" s="6" t="str">
        <f>VLOOKUP($B2672,'Supplimental Sources'!$I$7:$K$27,3,0)</f>
        <v>United States</v>
      </c>
      <c r="E2672" s="6" t="s">
        <v>8387</v>
      </c>
      <c r="F2672" s="6" t="s">
        <v>8380</v>
      </c>
      <c r="G2672" s="6">
        <v>2658</v>
      </c>
      <c r="H2672" s="29">
        <v>98000</v>
      </c>
      <c r="I2672" s="29">
        <v>91</v>
      </c>
      <c r="J2672" s="28">
        <v>30</v>
      </c>
      <c r="K2672" s="6">
        <v>4</v>
      </c>
      <c r="M2672" s="6"/>
      <c r="N2672" s="6" t="str">
        <f>VLOOKUP($G2672,Data!$A:$F,6,0)</f>
        <v>canceled</v>
      </c>
      <c r="O2672" s="6"/>
    </row>
    <row r="2673" spans="1:15" x14ac:dyDescent="0.45">
      <c r="A2673" s="6" t="s">
        <v>8355</v>
      </c>
      <c r="B2673" s="6" t="s">
        <v>8224</v>
      </c>
      <c r="C2673" s="6" t="str">
        <f>VLOOKUP($B2673,'Supplimental Sources'!$I$7:$K$27,2,0)</f>
        <v>United States</v>
      </c>
      <c r="D2673" s="6" t="str">
        <f>VLOOKUP($B2673,'Supplimental Sources'!$I$7:$K$27,3,0)</f>
        <v>United States</v>
      </c>
      <c r="E2673" s="6" t="s">
        <v>8386</v>
      </c>
      <c r="F2673" s="6" t="s">
        <v>8378</v>
      </c>
      <c r="G2673" s="6">
        <v>2659</v>
      </c>
      <c r="H2673" s="29">
        <v>49000</v>
      </c>
      <c r="I2673" s="29">
        <v>1333</v>
      </c>
      <c r="J2673" s="28">
        <v>30</v>
      </c>
      <c r="K2673" s="6">
        <v>10</v>
      </c>
      <c r="M2673" s="6"/>
      <c r="N2673" s="6" t="str">
        <f>VLOOKUP($G2673,Data!$A:$F,6,0)</f>
        <v>canceled</v>
      </c>
      <c r="O2673" s="6"/>
    </row>
    <row r="2674" spans="1:15" x14ac:dyDescent="0.45">
      <c r="A2674" s="6" t="s">
        <v>8355</v>
      </c>
      <c r="B2674" s="6" t="s">
        <v>8224</v>
      </c>
      <c r="C2674" s="6" t="str">
        <f>VLOOKUP($B2674,'Supplimental Sources'!$I$7:$K$27,2,0)</f>
        <v>United States</v>
      </c>
      <c r="D2674" s="6" t="str">
        <f>VLOOKUP($B2674,'Supplimental Sources'!$I$7:$K$27,3,0)</f>
        <v>United States</v>
      </c>
      <c r="E2674" s="6" t="s">
        <v>8386</v>
      </c>
      <c r="F2674" s="6" t="s">
        <v>8372</v>
      </c>
      <c r="G2674" s="6">
        <v>2660</v>
      </c>
      <c r="H2674" s="29">
        <v>20000</v>
      </c>
      <c r="I2674" s="29">
        <v>19</v>
      </c>
      <c r="J2674" s="28">
        <v>60.041666666664241</v>
      </c>
      <c r="K2674" s="6">
        <v>5</v>
      </c>
      <c r="M2674" s="6"/>
      <c r="N2674" s="6" t="str">
        <f>VLOOKUP($G2674,Data!$A:$F,6,0)</f>
        <v>canceled</v>
      </c>
      <c r="O2674" s="6"/>
    </row>
    <row r="2675" spans="1:15" x14ac:dyDescent="0.45">
      <c r="A2675" s="6" t="s">
        <v>8356</v>
      </c>
      <c r="B2675" s="6" t="s">
        <v>8224</v>
      </c>
      <c r="C2675" s="6" t="str">
        <f>VLOOKUP($B2675,'Supplimental Sources'!$I$7:$K$27,2,0)</f>
        <v>United States</v>
      </c>
      <c r="D2675" s="6" t="str">
        <f>VLOOKUP($B2675,'Supplimental Sources'!$I$7:$K$27,3,0)</f>
        <v>United States</v>
      </c>
      <c r="E2675" s="6" t="s">
        <v>8384</v>
      </c>
      <c r="F2675" s="6" t="s">
        <v>8372</v>
      </c>
      <c r="G2675" s="6">
        <v>2661</v>
      </c>
      <c r="H2675" s="29">
        <v>5000</v>
      </c>
      <c r="I2675" s="29">
        <v>5145</v>
      </c>
      <c r="J2675" s="28">
        <v>30</v>
      </c>
      <c r="K2675" s="6">
        <v>60</v>
      </c>
      <c r="L2675" s="6" t="str">
        <f>VLOOKUP($G2675,Data!$A:$F,6,0)</f>
        <v>successful</v>
      </c>
      <c r="M2675" s="6"/>
      <c r="N2675" s="6"/>
      <c r="O2675" s="6"/>
    </row>
    <row r="2676" spans="1:15" x14ac:dyDescent="0.45">
      <c r="A2676" s="6" t="s">
        <v>8356</v>
      </c>
      <c r="B2676" s="6" t="s">
        <v>8224</v>
      </c>
      <c r="C2676" s="6" t="str">
        <f>VLOOKUP($B2676,'Supplimental Sources'!$I$7:$K$27,2,0)</f>
        <v>United States</v>
      </c>
      <c r="D2676" s="6" t="str">
        <f>VLOOKUP($B2676,'Supplimental Sources'!$I$7:$K$27,3,0)</f>
        <v>United States</v>
      </c>
      <c r="E2676" s="6" t="s">
        <v>8386</v>
      </c>
      <c r="F2676" s="6" t="s">
        <v>8370</v>
      </c>
      <c r="G2676" s="6">
        <v>2662</v>
      </c>
      <c r="H2676" s="29">
        <v>20000</v>
      </c>
      <c r="I2676" s="29">
        <v>21360</v>
      </c>
      <c r="J2676" s="28">
        <v>30</v>
      </c>
      <c r="K2676" s="6">
        <v>80</v>
      </c>
      <c r="L2676" s="6" t="str">
        <f>VLOOKUP($G2676,Data!$A:$F,6,0)</f>
        <v>successful</v>
      </c>
      <c r="M2676" s="6"/>
      <c r="N2676" s="6"/>
      <c r="O2676" s="6"/>
    </row>
    <row r="2677" spans="1:15" x14ac:dyDescent="0.45">
      <c r="A2677" s="6" t="s">
        <v>8356</v>
      </c>
      <c r="B2677" s="6" t="s">
        <v>8229</v>
      </c>
      <c r="C2677" s="6" t="str">
        <f>VLOOKUP($B2677,'Supplimental Sources'!$I$7:$K$27,2,0)</f>
        <v>Canada</v>
      </c>
      <c r="D2677" s="6" t="str">
        <f>VLOOKUP($B2677,'Supplimental Sources'!$I$7:$K$27,3,0)</f>
        <v>Canada</v>
      </c>
      <c r="E2677" s="6" t="s">
        <v>8386</v>
      </c>
      <c r="F2677" s="6" t="s">
        <v>8371</v>
      </c>
      <c r="G2677" s="6">
        <v>2663</v>
      </c>
      <c r="H2677" s="29">
        <v>20000</v>
      </c>
      <c r="I2677" s="29">
        <v>20919.25</v>
      </c>
      <c r="J2677" s="28">
        <v>29.002233796294604</v>
      </c>
      <c r="K2677" s="6">
        <v>56</v>
      </c>
      <c r="L2677" s="6" t="str">
        <f>VLOOKUP($G2677,Data!$A:$F,6,0)</f>
        <v>successful</v>
      </c>
      <c r="M2677" s="6"/>
      <c r="N2677" s="6"/>
      <c r="O2677" s="6"/>
    </row>
    <row r="2678" spans="1:15" x14ac:dyDescent="0.45">
      <c r="A2678" s="6" t="s">
        <v>8356</v>
      </c>
      <c r="B2678" s="6" t="s">
        <v>8224</v>
      </c>
      <c r="C2678" s="6" t="str">
        <f>VLOOKUP($B2678,'Supplimental Sources'!$I$7:$K$27,2,0)</f>
        <v>United States</v>
      </c>
      <c r="D2678" s="6" t="str">
        <f>VLOOKUP($B2678,'Supplimental Sources'!$I$7:$K$27,3,0)</f>
        <v>United States</v>
      </c>
      <c r="E2678" s="6" t="s">
        <v>8386</v>
      </c>
      <c r="F2678" s="6" t="s">
        <v>8374</v>
      </c>
      <c r="G2678" s="6">
        <v>2664</v>
      </c>
      <c r="H2678" s="29">
        <v>17500</v>
      </c>
      <c r="I2678" s="29">
        <v>18100</v>
      </c>
      <c r="J2678" s="28">
        <v>34.26554398148437</v>
      </c>
      <c r="K2678" s="6">
        <v>104</v>
      </c>
      <c r="L2678" s="6" t="str">
        <f>VLOOKUP($G2678,Data!$A:$F,6,0)</f>
        <v>successful</v>
      </c>
      <c r="M2678" s="6"/>
      <c r="N2678" s="6"/>
      <c r="O2678" s="6"/>
    </row>
    <row r="2679" spans="1:15" x14ac:dyDescent="0.45">
      <c r="A2679" s="6" t="s">
        <v>8356</v>
      </c>
      <c r="B2679" s="6" t="s">
        <v>8224</v>
      </c>
      <c r="C2679" s="6" t="str">
        <f>VLOOKUP($B2679,'Supplimental Sources'!$I$7:$K$27,2,0)</f>
        <v>United States</v>
      </c>
      <c r="D2679" s="6" t="str">
        <f>VLOOKUP($B2679,'Supplimental Sources'!$I$7:$K$27,3,0)</f>
        <v>United States</v>
      </c>
      <c r="E2679" s="6" t="s">
        <v>8386</v>
      </c>
      <c r="F2679" s="6" t="s">
        <v>8378</v>
      </c>
      <c r="G2679" s="6">
        <v>2665</v>
      </c>
      <c r="H2679" s="29">
        <v>3500</v>
      </c>
      <c r="I2679" s="29">
        <v>4310</v>
      </c>
      <c r="J2679" s="28">
        <v>45</v>
      </c>
      <c r="K2679" s="6">
        <v>46</v>
      </c>
      <c r="L2679" s="6" t="str">
        <f>VLOOKUP($G2679,Data!$A:$F,6,0)</f>
        <v>successful</v>
      </c>
      <c r="M2679" s="6"/>
      <c r="N2679" s="6"/>
      <c r="O2679" s="6"/>
    </row>
    <row r="2680" spans="1:15" x14ac:dyDescent="0.45">
      <c r="A2680" s="6" t="s">
        <v>8356</v>
      </c>
      <c r="B2680" s="6" t="s">
        <v>8224</v>
      </c>
      <c r="C2680" s="6" t="str">
        <f>VLOOKUP($B2680,'Supplimental Sources'!$I$7:$K$27,2,0)</f>
        <v>United States</v>
      </c>
      <c r="D2680" s="6" t="str">
        <f>VLOOKUP($B2680,'Supplimental Sources'!$I$7:$K$27,3,0)</f>
        <v>United States</v>
      </c>
      <c r="E2680" s="6" t="s">
        <v>8386</v>
      </c>
      <c r="F2680" s="6" t="s">
        <v>8371</v>
      </c>
      <c r="G2680" s="6">
        <v>2666</v>
      </c>
      <c r="H2680" s="29">
        <v>10000</v>
      </c>
      <c r="I2680" s="29">
        <v>15929.51</v>
      </c>
      <c r="J2680" s="28">
        <v>37.110659722224227</v>
      </c>
      <c r="K2680" s="6">
        <v>206</v>
      </c>
      <c r="L2680" s="6" t="str">
        <f>VLOOKUP($G2680,Data!$A:$F,6,0)</f>
        <v>successful</v>
      </c>
      <c r="M2680" s="6"/>
      <c r="N2680" s="6"/>
      <c r="O2680" s="6"/>
    </row>
    <row r="2681" spans="1:15" x14ac:dyDescent="0.45">
      <c r="A2681" s="6" t="s">
        <v>8356</v>
      </c>
      <c r="B2681" s="6" t="s">
        <v>8224</v>
      </c>
      <c r="C2681" s="6" t="str">
        <f>VLOOKUP($B2681,'Supplimental Sources'!$I$7:$K$27,2,0)</f>
        <v>United States</v>
      </c>
      <c r="D2681" s="6" t="str">
        <f>VLOOKUP($B2681,'Supplimental Sources'!$I$7:$K$27,3,0)</f>
        <v>United States</v>
      </c>
      <c r="E2681" s="6" t="s">
        <v>8387</v>
      </c>
      <c r="F2681" s="6" t="s">
        <v>8376</v>
      </c>
      <c r="G2681" s="6">
        <v>2667</v>
      </c>
      <c r="H2681" s="29">
        <v>1500</v>
      </c>
      <c r="I2681" s="29">
        <v>1660</v>
      </c>
      <c r="J2681" s="28">
        <v>30</v>
      </c>
      <c r="K2681" s="6">
        <v>18</v>
      </c>
      <c r="L2681" s="6" t="str">
        <f>VLOOKUP($G2681,Data!$A:$F,6,0)</f>
        <v>successful</v>
      </c>
      <c r="M2681" s="6"/>
      <c r="N2681" s="6"/>
      <c r="O2681" s="6"/>
    </row>
    <row r="2682" spans="1:15" x14ac:dyDescent="0.45">
      <c r="A2682" s="6" t="s">
        <v>8356</v>
      </c>
      <c r="B2682" s="6" t="s">
        <v>8229</v>
      </c>
      <c r="C2682" s="6" t="str">
        <f>VLOOKUP($B2682,'Supplimental Sources'!$I$7:$K$27,2,0)</f>
        <v>Canada</v>
      </c>
      <c r="D2682" s="6" t="str">
        <f>VLOOKUP($B2682,'Supplimental Sources'!$I$7:$K$27,3,0)</f>
        <v>Canada</v>
      </c>
      <c r="E2682" s="6" t="s">
        <v>8386</v>
      </c>
      <c r="F2682" s="6" t="s">
        <v>8372</v>
      </c>
      <c r="G2682" s="6">
        <v>2668</v>
      </c>
      <c r="H2682" s="29">
        <v>1000</v>
      </c>
      <c r="I2682" s="29">
        <v>1707</v>
      </c>
      <c r="J2682" s="28">
        <v>42.016840277770825</v>
      </c>
      <c r="K2682" s="6">
        <v>28</v>
      </c>
      <c r="L2682" s="6" t="str">
        <f>VLOOKUP($G2682,Data!$A:$F,6,0)</f>
        <v>successful</v>
      </c>
      <c r="M2682" s="6"/>
      <c r="N2682" s="6"/>
      <c r="O2682" s="6"/>
    </row>
    <row r="2683" spans="1:15" x14ac:dyDescent="0.45">
      <c r="A2683" s="6" t="s">
        <v>8356</v>
      </c>
      <c r="B2683" s="6" t="s">
        <v>8224</v>
      </c>
      <c r="C2683" s="6" t="str">
        <f>VLOOKUP($B2683,'Supplimental Sources'!$I$7:$K$27,2,0)</f>
        <v>United States</v>
      </c>
      <c r="D2683" s="6" t="str">
        <f>VLOOKUP($B2683,'Supplimental Sources'!$I$7:$K$27,3,0)</f>
        <v>United States</v>
      </c>
      <c r="E2683" s="6" t="s">
        <v>8386</v>
      </c>
      <c r="F2683" s="6" t="s">
        <v>8374</v>
      </c>
      <c r="G2683" s="6">
        <v>2669</v>
      </c>
      <c r="H2683" s="29">
        <v>800</v>
      </c>
      <c r="I2683" s="29">
        <v>1001</v>
      </c>
      <c r="J2683" s="28">
        <v>60</v>
      </c>
      <c r="K2683" s="6">
        <v>11</v>
      </c>
      <c r="L2683" s="6" t="str">
        <f>VLOOKUP($G2683,Data!$A:$F,6,0)</f>
        <v>successful</v>
      </c>
      <c r="M2683" s="6"/>
      <c r="N2683" s="6"/>
      <c r="O2683" s="6"/>
    </row>
    <row r="2684" spans="1:15" x14ac:dyDescent="0.45">
      <c r="A2684" s="6" t="s">
        <v>8356</v>
      </c>
      <c r="B2684" s="6" t="s">
        <v>8226</v>
      </c>
      <c r="C2684" s="6" t="str">
        <f>VLOOKUP($B2684,'Supplimental Sources'!$I$7:$K$27,2,0)</f>
        <v>Australia</v>
      </c>
      <c r="D2684" s="6" t="str">
        <f>VLOOKUP($B2684,'Supplimental Sources'!$I$7:$K$27,3,0)</f>
        <v>Australia</v>
      </c>
      <c r="E2684" s="6" t="s">
        <v>8385</v>
      </c>
      <c r="F2684" s="6" t="s">
        <v>8380</v>
      </c>
      <c r="G2684" s="6">
        <v>2670</v>
      </c>
      <c r="H2684" s="29">
        <v>38888</v>
      </c>
      <c r="I2684" s="29">
        <v>2495</v>
      </c>
      <c r="J2684" s="28">
        <v>28</v>
      </c>
      <c r="K2684" s="6">
        <v>60</v>
      </c>
      <c r="M2684" s="6" t="str">
        <f>VLOOKUP($G2684,Data!$A:$F,6,0)</f>
        <v>failed</v>
      </c>
      <c r="N2684" s="6"/>
      <c r="O2684" s="6"/>
    </row>
    <row r="2685" spans="1:15" x14ac:dyDescent="0.45">
      <c r="A2685" s="6" t="s">
        <v>8356</v>
      </c>
      <c r="B2685" s="6" t="s">
        <v>8224</v>
      </c>
      <c r="C2685" s="6" t="str">
        <f>VLOOKUP($B2685,'Supplimental Sources'!$I$7:$K$27,2,0)</f>
        <v>United States</v>
      </c>
      <c r="D2685" s="6" t="str">
        <f>VLOOKUP($B2685,'Supplimental Sources'!$I$7:$K$27,3,0)</f>
        <v>United States</v>
      </c>
      <c r="E2685" s="6" t="s">
        <v>8385</v>
      </c>
      <c r="F2685" s="6" t="s">
        <v>8374</v>
      </c>
      <c r="G2685" s="6">
        <v>2671</v>
      </c>
      <c r="H2685" s="29">
        <v>25000</v>
      </c>
      <c r="I2685" s="29">
        <v>2836</v>
      </c>
      <c r="J2685" s="28">
        <v>30.069027777783049</v>
      </c>
      <c r="K2685" s="6">
        <v>84</v>
      </c>
      <c r="M2685" s="6" t="str">
        <f>VLOOKUP($G2685,Data!$A:$F,6,0)</f>
        <v>failed</v>
      </c>
      <c r="N2685" s="6"/>
      <c r="O2685" s="6"/>
    </row>
    <row r="2686" spans="1:15" x14ac:dyDescent="0.45">
      <c r="A2686" s="6" t="s">
        <v>8356</v>
      </c>
      <c r="B2686" s="6" t="s">
        <v>8224</v>
      </c>
      <c r="C2686" s="6" t="str">
        <f>VLOOKUP($B2686,'Supplimental Sources'!$I$7:$K$27,2,0)</f>
        <v>United States</v>
      </c>
      <c r="D2686" s="6" t="str">
        <f>VLOOKUP($B2686,'Supplimental Sources'!$I$7:$K$27,3,0)</f>
        <v>United States</v>
      </c>
      <c r="E2686" s="6" t="s">
        <v>8386</v>
      </c>
      <c r="F2686" s="6" t="s">
        <v>8381</v>
      </c>
      <c r="G2686" s="6">
        <v>2672</v>
      </c>
      <c r="H2686" s="29">
        <v>10000</v>
      </c>
      <c r="I2686" s="29">
        <v>3319</v>
      </c>
      <c r="J2686" s="28">
        <v>21.365856481483206</v>
      </c>
      <c r="K2686" s="6">
        <v>47</v>
      </c>
      <c r="M2686" s="6" t="str">
        <f>VLOOKUP($G2686,Data!$A:$F,6,0)</f>
        <v>failed</v>
      </c>
      <c r="N2686" s="6"/>
      <c r="O2686" s="6"/>
    </row>
    <row r="2687" spans="1:15" x14ac:dyDescent="0.45">
      <c r="A2687" s="6" t="s">
        <v>8356</v>
      </c>
      <c r="B2687" s="6" t="s">
        <v>8224</v>
      </c>
      <c r="C2687" s="6" t="str">
        <f>VLOOKUP($B2687,'Supplimental Sources'!$I$7:$K$27,2,0)</f>
        <v>United States</v>
      </c>
      <c r="D2687" s="6" t="str">
        <f>VLOOKUP($B2687,'Supplimental Sources'!$I$7:$K$27,3,0)</f>
        <v>United States</v>
      </c>
      <c r="E2687" s="6" t="s">
        <v>8385</v>
      </c>
      <c r="F2687" s="6" t="s">
        <v>8372</v>
      </c>
      <c r="G2687" s="6">
        <v>2673</v>
      </c>
      <c r="H2687" s="29">
        <v>40000</v>
      </c>
      <c r="I2687" s="29">
        <v>11032</v>
      </c>
      <c r="J2687" s="28">
        <v>29.406261574069504</v>
      </c>
      <c r="K2687" s="6">
        <v>66</v>
      </c>
      <c r="M2687" s="6" t="str">
        <f>VLOOKUP($G2687,Data!$A:$F,6,0)</f>
        <v>failed</v>
      </c>
      <c r="N2687" s="6"/>
      <c r="O2687" s="6"/>
    </row>
    <row r="2688" spans="1:15" x14ac:dyDescent="0.45">
      <c r="A2688" s="6" t="s">
        <v>8356</v>
      </c>
      <c r="B2688" s="6" t="s">
        <v>8224</v>
      </c>
      <c r="C2688" s="6" t="str">
        <f>VLOOKUP($B2688,'Supplimental Sources'!$I$7:$K$27,2,0)</f>
        <v>United States</v>
      </c>
      <c r="D2688" s="6" t="str">
        <f>VLOOKUP($B2688,'Supplimental Sources'!$I$7:$K$27,3,0)</f>
        <v>United States</v>
      </c>
      <c r="E2688" s="6" t="s">
        <v>8387</v>
      </c>
      <c r="F2688" s="6" t="s">
        <v>8380</v>
      </c>
      <c r="G2688" s="6">
        <v>2674</v>
      </c>
      <c r="H2688" s="29">
        <v>35000</v>
      </c>
      <c r="I2688" s="29">
        <v>21994</v>
      </c>
      <c r="J2688" s="28">
        <v>26.574884259258397</v>
      </c>
      <c r="K2688" s="6">
        <v>171</v>
      </c>
      <c r="M2688" s="6" t="str">
        <f>VLOOKUP($G2688,Data!$A:$F,6,0)</f>
        <v>failed</v>
      </c>
      <c r="N2688" s="6"/>
      <c r="O2688" s="6"/>
    </row>
    <row r="2689" spans="1:15" x14ac:dyDescent="0.45">
      <c r="A2689" s="6" t="s">
        <v>8356</v>
      </c>
      <c r="B2689" s="6" t="s">
        <v>8224</v>
      </c>
      <c r="C2689" s="6" t="str">
        <f>VLOOKUP($B2689,'Supplimental Sources'!$I$7:$K$27,2,0)</f>
        <v>United States</v>
      </c>
      <c r="D2689" s="6" t="str">
        <f>VLOOKUP($B2689,'Supplimental Sources'!$I$7:$K$27,3,0)</f>
        <v>United States</v>
      </c>
      <c r="E2689" s="6" t="s">
        <v>8385</v>
      </c>
      <c r="F2689" s="6" t="s">
        <v>8373</v>
      </c>
      <c r="G2689" s="6">
        <v>2675</v>
      </c>
      <c r="H2689" s="29">
        <v>25000</v>
      </c>
      <c r="I2689" s="29">
        <v>1897</v>
      </c>
      <c r="J2689" s="28">
        <v>30.041666666664241</v>
      </c>
      <c r="K2689" s="6">
        <v>29</v>
      </c>
      <c r="M2689" s="6" t="str">
        <f>VLOOKUP($G2689,Data!$A:$F,6,0)</f>
        <v>failed</v>
      </c>
      <c r="N2689" s="6"/>
      <c r="O2689" s="6"/>
    </row>
    <row r="2690" spans="1:15" x14ac:dyDescent="0.45">
      <c r="A2690" s="6" t="s">
        <v>8356</v>
      </c>
      <c r="B2690" s="6" t="s">
        <v>8229</v>
      </c>
      <c r="C2690" s="6" t="str">
        <f>VLOOKUP($B2690,'Supplimental Sources'!$I$7:$K$27,2,0)</f>
        <v>Canada</v>
      </c>
      <c r="D2690" s="6" t="str">
        <f>VLOOKUP($B2690,'Supplimental Sources'!$I$7:$K$27,3,0)</f>
        <v>Canada</v>
      </c>
      <c r="E2690" s="6" t="s">
        <v>8387</v>
      </c>
      <c r="F2690" s="6" t="s">
        <v>8379</v>
      </c>
      <c r="G2690" s="6">
        <v>2676</v>
      </c>
      <c r="H2690" s="29">
        <v>2100</v>
      </c>
      <c r="I2690" s="29">
        <v>1058</v>
      </c>
      <c r="J2690" s="28">
        <v>30</v>
      </c>
      <c r="K2690" s="6">
        <v>9</v>
      </c>
      <c r="M2690" s="6" t="str">
        <f>VLOOKUP($G2690,Data!$A:$F,6,0)</f>
        <v>failed</v>
      </c>
      <c r="N2690" s="6"/>
      <c r="O2690" s="6"/>
    </row>
    <row r="2691" spans="1:15" x14ac:dyDescent="0.45">
      <c r="A2691" s="6" t="s">
        <v>8356</v>
      </c>
      <c r="B2691" s="6" t="s">
        <v>8224</v>
      </c>
      <c r="C2691" s="6" t="str">
        <f>VLOOKUP($B2691,'Supplimental Sources'!$I$7:$K$27,2,0)</f>
        <v>United States</v>
      </c>
      <c r="D2691" s="6" t="str">
        <f>VLOOKUP($B2691,'Supplimental Sources'!$I$7:$K$27,3,0)</f>
        <v>United States</v>
      </c>
      <c r="E2691" s="6" t="s">
        <v>8385</v>
      </c>
      <c r="F2691" s="6" t="s">
        <v>8380</v>
      </c>
      <c r="G2691" s="6">
        <v>2677</v>
      </c>
      <c r="H2691" s="29">
        <v>19500</v>
      </c>
      <c r="I2691" s="29">
        <v>3415</v>
      </c>
      <c r="J2691" s="28">
        <v>30</v>
      </c>
      <c r="K2691" s="6">
        <v>27</v>
      </c>
      <c r="M2691" s="6" t="str">
        <f>VLOOKUP($G2691,Data!$A:$F,6,0)</f>
        <v>failed</v>
      </c>
      <c r="N2691" s="6"/>
      <c r="O2691" s="6"/>
    </row>
    <row r="2692" spans="1:15" x14ac:dyDescent="0.45">
      <c r="A2692" s="6" t="s">
        <v>8356</v>
      </c>
      <c r="B2692" s="6" t="s">
        <v>8227</v>
      </c>
      <c r="C2692" s="6" t="str">
        <f>VLOOKUP($B2692,'Supplimental Sources'!$I$7:$K$27,2,0)</f>
        <v>Spain</v>
      </c>
      <c r="D2692" s="6" t="str">
        <f>VLOOKUP($B2692,'Supplimental Sources'!$I$7:$K$27,3,0)</f>
        <v>European Union</v>
      </c>
      <c r="E2692" s="6" t="s">
        <v>8386</v>
      </c>
      <c r="F2692" s="6" t="s">
        <v>8371</v>
      </c>
      <c r="G2692" s="6">
        <v>2678</v>
      </c>
      <c r="H2692" s="29">
        <v>8000000</v>
      </c>
      <c r="I2692" s="29">
        <v>1100</v>
      </c>
      <c r="J2692" s="28">
        <v>30</v>
      </c>
      <c r="K2692" s="6">
        <v>2</v>
      </c>
      <c r="M2692" s="6" t="str">
        <f>VLOOKUP($G2692,Data!$A:$F,6,0)</f>
        <v>failed</v>
      </c>
      <c r="N2692" s="6"/>
      <c r="O2692" s="6"/>
    </row>
    <row r="2693" spans="1:15" x14ac:dyDescent="0.45">
      <c r="A2693" s="6" t="s">
        <v>8356</v>
      </c>
      <c r="B2693" s="6" t="s">
        <v>8224</v>
      </c>
      <c r="C2693" s="6" t="str">
        <f>VLOOKUP($B2693,'Supplimental Sources'!$I$7:$K$27,2,0)</f>
        <v>United States</v>
      </c>
      <c r="D2693" s="6" t="str">
        <f>VLOOKUP($B2693,'Supplimental Sources'!$I$7:$K$27,3,0)</f>
        <v>United States</v>
      </c>
      <c r="E2693" s="6" t="s">
        <v>8386</v>
      </c>
      <c r="F2693" s="6" t="s">
        <v>8376</v>
      </c>
      <c r="G2693" s="6">
        <v>2679</v>
      </c>
      <c r="H2693" s="29">
        <v>40000</v>
      </c>
      <c r="I2693" s="29">
        <v>132</v>
      </c>
      <c r="J2693" s="28">
        <v>30</v>
      </c>
      <c r="K2693" s="6">
        <v>3</v>
      </c>
      <c r="M2693" s="6" t="str">
        <f>VLOOKUP($G2693,Data!$A:$F,6,0)</f>
        <v>failed</v>
      </c>
      <c r="N2693" s="6"/>
      <c r="O2693" s="6"/>
    </row>
    <row r="2694" spans="1:15" x14ac:dyDescent="0.45">
      <c r="A2694" s="6" t="s">
        <v>8356</v>
      </c>
      <c r="B2694" s="6" t="s">
        <v>8227</v>
      </c>
      <c r="C2694" s="6" t="str">
        <f>VLOOKUP($B2694,'Supplimental Sources'!$I$7:$K$27,2,0)</f>
        <v>Spain</v>
      </c>
      <c r="D2694" s="6" t="str">
        <f>VLOOKUP($B2694,'Supplimental Sources'!$I$7:$K$27,3,0)</f>
        <v>European Union</v>
      </c>
      <c r="E2694" s="6" t="s">
        <v>8387</v>
      </c>
      <c r="F2694" s="6" t="s">
        <v>8378</v>
      </c>
      <c r="G2694" s="6">
        <v>2680</v>
      </c>
      <c r="H2694" s="29">
        <v>32000</v>
      </c>
      <c r="I2694" s="29">
        <v>276</v>
      </c>
      <c r="J2694" s="28">
        <v>29.958333333328483</v>
      </c>
      <c r="K2694" s="6">
        <v>4</v>
      </c>
      <c r="M2694" s="6" t="str">
        <f>VLOOKUP($G2694,Data!$A:$F,6,0)</f>
        <v>failed</v>
      </c>
      <c r="N2694" s="6"/>
      <c r="O2694" s="6"/>
    </row>
    <row r="2695" spans="1:15" x14ac:dyDescent="0.45">
      <c r="A2695" s="6" t="s">
        <v>8337</v>
      </c>
      <c r="B2695" s="6" t="s">
        <v>8224</v>
      </c>
      <c r="C2695" s="6" t="str">
        <f>VLOOKUP($B2695,'Supplimental Sources'!$I$7:$K$27,2,0)</f>
        <v>United States</v>
      </c>
      <c r="D2695" s="6" t="str">
        <f>VLOOKUP($B2695,'Supplimental Sources'!$I$7:$K$27,3,0)</f>
        <v>United States</v>
      </c>
      <c r="E2695" s="6" t="s">
        <v>8385</v>
      </c>
      <c r="F2695" s="6" t="s">
        <v>8380</v>
      </c>
      <c r="G2695" s="6">
        <v>2681</v>
      </c>
      <c r="H2695" s="29">
        <v>8000</v>
      </c>
      <c r="I2695" s="29">
        <v>55</v>
      </c>
      <c r="J2695" s="28">
        <v>25</v>
      </c>
      <c r="K2695" s="6">
        <v>2</v>
      </c>
      <c r="M2695" s="6" t="str">
        <f>VLOOKUP($G2695,Data!$A:$F,6,0)</f>
        <v>failed</v>
      </c>
      <c r="N2695" s="6"/>
      <c r="O2695" s="6"/>
    </row>
    <row r="2696" spans="1:15" x14ac:dyDescent="0.45">
      <c r="A2696" s="6" t="s">
        <v>8337</v>
      </c>
      <c r="B2696" s="6" t="s">
        <v>8224</v>
      </c>
      <c r="C2696" s="6" t="str">
        <f>VLOOKUP($B2696,'Supplimental Sources'!$I$7:$K$27,2,0)</f>
        <v>United States</v>
      </c>
      <c r="D2696" s="6" t="str">
        <f>VLOOKUP($B2696,'Supplimental Sources'!$I$7:$K$27,3,0)</f>
        <v>United States</v>
      </c>
      <c r="E2696" s="6" t="s">
        <v>8385</v>
      </c>
      <c r="F2696" s="6" t="s">
        <v>8373</v>
      </c>
      <c r="G2696" s="6">
        <v>2682</v>
      </c>
      <c r="H2696" s="29">
        <v>6000</v>
      </c>
      <c r="I2696" s="29">
        <v>1698</v>
      </c>
      <c r="J2696" s="28">
        <v>32.377314814810234</v>
      </c>
      <c r="K2696" s="6">
        <v>20</v>
      </c>
      <c r="M2696" s="6" t="str">
        <f>VLOOKUP($G2696,Data!$A:$F,6,0)</f>
        <v>failed</v>
      </c>
      <c r="N2696" s="6"/>
      <c r="O2696" s="6"/>
    </row>
    <row r="2697" spans="1:15" x14ac:dyDescent="0.45">
      <c r="A2697" s="6" t="s">
        <v>8337</v>
      </c>
      <c r="B2697" s="6" t="s">
        <v>8224</v>
      </c>
      <c r="C2697" s="6" t="str">
        <f>VLOOKUP($B2697,'Supplimental Sources'!$I$7:$K$27,2,0)</f>
        <v>United States</v>
      </c>
      <c r="D2697" s="6" t="str">
        <f>VLOOKUP($B2697,'Supplimental Sources'!$I$7:$K$27,3,0)</f>
        <v>United States</v>
      </c>
      <c r="E2697" s="6" t="s">
        <v>8386</v>
      </c>
      <c r="F2697" s="6" t="s">
        <v>8376</v>
      </c>
      <c r="G2697" s="6">
        <v>2683</v>
      </c>
      <c r="H2697" s="29">
        <v>15000</v>
      </c>
      <c r="I2697" s="29">
        <v>36</v>
      </c>
      <c r="J2697" s="28">
        <v>30</v>
      </c>
      <c r="K2697" s="6">
        <v>3</v>
      </c>
      <c r="M2697" s="6" t="str">
        <f>VLOOKUP($G2697,Data!$A:$F,6,0)</f>
        <v>failed</v>
      </c>
      <c r="N2697" s="6"/>
      <c r="O2697" s="6"/>
    </row>
    <row r="2698" spans="1:15" x14ac:dyDescent="0.45">
      <c r="A2698" s="6" t="s">
        <v>8337</v>
      </c>
      <c r="B2698" s="6" t="s">
        <v>8224</v>
      </c>
      <c r="C2698" s="6" t="str">
        <f>VLOOKUP($B2698,'Supplimental Sources'!$I$7:$K$27,2,0)</f>
        <v>United States</v>
      </c>
      <c r="D2698" s="6" t="str">
        <f>VLOOKUP($B2698,'Supplimental Sources'!$I$7:$K$27,3,0)</f>
        <v>United States</v>
      </c>
      <c r="E2698" s="6" t="s">
        <v>8385</v>
      </c>
      <c r="F2698" s="6" t="s">
        <v>8380</v>
      </c>
      <c r="G2698" s="6">
        <v>2684</v>
      </c>
      <c r="H2698" s="29">
        <v>70000</v>
      </c>
      <c r="I2698" s="29">
        <v>800</v>
      </c>
      <c r="J2698" s="28">
        <v>40</v>
      </c>
      <c r="K2698" s="6">
        <v>4</v>
      </c>
      <c r="M2698" s="6" t="str">
        <f>VLOOKUP($G2698,Data!$A:$F,6,0)</f>
        <v>failed</v>
      </c>
      <c r="N2698" s="6"/>
      <c r="O2698" s="6"/>
    </row>
    <row r="2699" spans="1:15" x14ac:dyDescent="0.45">
      <c r="A2699" s="6" t="s">
        <v>8337</v>
      </c>
      <c r="B2699" s="6" t="s">
        <v>8224</v>
      </c>
      <c r="C2699" s="6" t="str">
        <f>VLOOKUP($B2699,'Supplimental Sources'!$I$7:$K$27,2,0)</f>
        <v>United States</v>
      </c>
      <c r="D2699" s="6" t="str">
        <f>VLOOKUP($B2699,'Supplimental Sources'!$I$7:$K$27,3,0)</f>
        <v>United States</v>
      </c>
      <c r="E2699" s="6" t="s">
        <v>8386</v>
      </c>
      <c r="F2699" s="6" t="s">
        <v>8377</v>
      </c>
      <c r="G2699" s="6">
        <v>2685</v>
      </c>
      <c r="H2699" s="29">
        <v>50000</v>
      </c>
      <c r="I2699" s="29">
        <v>10</v>
      </c>
      <c r="J2699" s="28">
        <v>59.958333333335759</v>
      </c>
      <c r="K2699" s="6">
        <v>1</v>
      </c>
      <c r="M2699" s="6" t="str">
        <f>VLOOKUP($G2699,Data!$A:$F,6,0)</f>
        <v>failed</v>
      </c>
      <c r="N2699" s="6"/>
      <c r="O2699" s="6"/>
    </row>
    <row r="2700" spans="1:15" x14ac:dyDescent="0.45">
      <c r="A2700" s="6" t="s">
        <v>8337</v>
      </c>
      <c r="B2700" s="6" t="s">
        <v>8224</v>
      </c>
      <c r="C2700" s="6" t="str">
        <f>VLOOKUP($B2700,'Supplimental Sources'!$I$7:$K$27,2,0)</f>
        <v>United States</v>
      </c>
      <c r="D2700" s="6" t="str">
        <f>VLOOKUP($B2700,'Supplimental Sources'!$I$7:$K$27,3,0)</f>
        <v>United States</v>
      </c>
      <c r="E2700" s="6" t="s">
        <v>8385</v>
      </c>
      <c r="F2700" s="6" t="s">
        <v>8372</v>
      </c>
      <c r="G2700" s="6">
        <v>2686</v>
      </c>
      <c r="H2700" s="29">
        <v>30000</v>
      </c>
      <c r="I2700" s="29">
        <v>0</v>
      </c>
      <c r="J2700" s="28">
        <v>20</v>
      </c>
      <c r="K2700" s="6">
        <v>0</v>
      </c>
      <c r="M2700" s="6" t="str">
        <f>VLOOKUP($G2700,Data!$A:$F,6,0)</f>
        <v>failed</v>
      </c>
      <c r="N2700" s="6"/>
      <c r="O2700" s="6"/>
    </row>
    <row r="2701" spans="1:15" x14ac:dyDescent="0.45">
      <c r="A2701" s="6" t="s">
        <v>8337</v>
      </c>
      <c r="B2701" s="6" t="s">
        <v>8224</v>
      </c>
      <c r="C2701" s="6" t="str">
        <f>VLOOKUP($B2701,'Supplimental Sources'!$I$7:$K$27,2,0)</f>
        <v>United States</v>
      </c>
      <c r="D2701" s="6" t="str">
        <f>VLOOKUP($B2701,'Supplimental Sources'!$I$7:$K$27,3,0)</f>
        <v>United States</v>
      </c>
      <c r="E2701" s="6" t="s">
        <v>8386</v>
      </c>
      <c r="F2701" s="6" t="s">
        <v>8369</v>
      </c>
      <c r="G2701" s="6">
        <v>2687</v>
      </c>
      <c r="H2701" s="29">
        <v>15000</v>
      </c>
      <c r="I2701" s="29">
        <v>0</v>
      </c>
      <c r="J2701" s="28">
        <v>30</v>
      </c>
      <c r="K2701" s="6">
        <v>0</v>
      </c>
      <c r="M2701" s="6" t="str">
        <f>VLOOKUP($G2701,Data!$A:$F,6,0)</f>
        <v>failed</v>
      </c>
      <c r="N2701" s="6"/>
      <c r="O2701" s="6"/>
    </row>
    <row r="2702" spans="1:15" x14ac:dyDescent="0.45">
      <c r="A2702" s="6" t="s">
        <v>8337</v>
      </c>
      <c r="B2702" s="6" t="s">
        <v>8224</v>
      </c>
      <c r="C2702" s="6" t="str">
        <f>VLOOKUP($B2702,'Supplimental Sources'!$I$7:$K$27,2,0)</f>
        <v>United States</v>
      </c>
      <c r="D2702" s="6" t="str">
        <f>VLOOKUP($B2702,'Supplimental Sources'!$I$7:$K$27,3,0)</f>
        <v>United States</v>
      </c>
      <c r="E2702" s="6" t="s">
        <v>8386</v>
      </c>
      <c r="F2702" s="6" t="s">
        <v>8376</v>
      </c>
      <c r="G2702" s="6">
        <v>2688</v>
      </c>
      <c r="H2702" s="29">
        <v>50000</v>
      </c>
      <c r="I2702" s="29">
        <v>74</v>
      </c>
      <c r="J2702" s="28">
        <v>31.006134259259852</v>
      </c>
      <c r="K2702" s="6">
        <v>14</v>
      </c>
      <c r="M2702" s="6" t="str">
        <f>VLOOKUP($G2702,Data!$A:$F,6,0)</f>
        <v>failed</v>
      </c>
      <c r="N2702" s="6"/>
      <c r="O2702" s="6"/>
    </row>
    <row r="2703" spans="1:15" x14ac:dyDescent="0.45">
      <c r="A2703" s="6" t="s">
        <v>8337</v>
      </c>
      <c r="B2703" s="6" t="s">
        <v>8224</v>
      </c>
      <c r="C2703" s="6" t="str">
        <f>VLOOKUP($B2703,'Supplimental Sources'!$I$7:$K$27,2,0)</f>
        <v>United States</v>
      </c>
      <c r="D2703" s="6" t="str">
        <f>VLOOKUP($B2703,'Supplimental Sources'!$I$7:$K$27,3,0)</f>
        <v>United States</v>
      </c>
      <c r="E2703" s="6" t="s">
        <v>8387</v>
      </c>
      <c r="F2703" s="6" t="s">
        <v>8380</v>
      </c>
      <c r="G2703" s="6">
        <v>2689</v>
      </c>
      <c r="H2703" s="29">
        <v>35000</v>
      </c>
      <c r="I2703" s="29">
        <v>1</v>
      </c>
      <c r="J2703" s="28">
        <v>30</v>
      </c>
      <c r="K2703" s="6">
        <v>1</v>
      </c>
      <c r="M2703" s="6" t="str">
        <f>VLOOKUP($G2703,Data!$A:$F,6,0)</f>
        <v>failed</v>
      </c>
      <c r="N2703" s="6"/>
      <c r="O2703" s="6"/>
    </row>
    <row r="2704" spans="1:15" x14ac:dyDescent="0.45">
      <c r="A2704" s="6" t="s">
        <v>8337</v>
      </c>
      <c r="B2704" s="6" t="s">
        <v>8224</v>
      </c>
      <c r="C2704" s="6" t="str">
        <f>VLOOKUP($B2704,'Supplimental Sources'!$I$7:$K$27,2,0)</f>
        <v>United States</v>
      </c>
      <c r="D2704" s="6" t="str">
        <f>VLOOKUP($B2704,'Supplimental Sources'!$I$7:$K$27,3,0)</f>
        <v>United States</v>
      </c>
      <c r="E2704" s="6" t="s">
        <v>8386</v>
      </c>
      <c r="F2704" s="6" t="s">
        <v>8379</v>
      </c>
      <c r="G2704" s="6">
        <v>2690</v>
      </c>
      <c r="H2704" s="29">
        <v>80000</v>
      </c>
      <c r="I2704" s="29">
        <v>8586</v>
      </c>
      <c r="J2704" s="28">
        <v>45</v>
      </c>
      <c r="K2704" s="6">
        <v>118</v>
      </c>
      <c r="M2704" s="6" t="str">
        <f>VLOOKUP($G2704,Data!$A:$F,6,0)</f>
        <v>failed</v>
      </c>
      <c r="N2704" s="6"/>
      <c r="O2704" s="6"/>
    </row>
    <row r="2705" spans="1:15" x14ac:dyDescent="0.45">
      <c r="A2705" s="6" t="s">
        <v>8337</v>
      </c>
      <c r="B2705" s="6" t="s">
        <v>8229</v>
      </c>
      <c r="C2705" s="6" t="str">
        <f>VLOOKUP($B2705,'Supplimental Sources'!$I$7:$K$27,2,0)</f>
        <v>Canada</v>
      </c>
      <c r="D2705" s="6" t="str">
        <f>VLOOKUP($B2705,'Supplimental Sources'!$I$7:$K$27,3,0)</f>
        <v>Canada</v>
      </c>
      <c r="E2705" s="6" t="s">
        <v>8386</v>
      </c>
      <c r="F2705" s="6" t="s">
        <v>8378</v>
      </c>
      <c r="G2705" s="6">
        <v>2691</v>
      </c>
      <c r="H2705" s="29">
        <v>65000</v>
      </c>
      <c r="I2705" s="29">
        <v>35</v>
      </c>
      <c r="J2705" s="28">
        <v>45</v>
      </c>
      <c r="K2705" s="6">
        <v>2</v>
      </c>
      <c r="M2705" s="6" t="str">
        <f>VLOOKUP($G2705,Data!$A:$F,6,0)</f>
        <v>failed</v>
      </c>
      <c r="N2705" s="6"/>
      <c r="O2705" s="6"/>
    </row>
    <row r="2706" spans="1:15" x14ac:dyDescent="0.45">
      <c r="A2706" s="6" t="s">
        <v>8337</v>
      </c>
      <c r="B2706" s="6" t="s">
        <v>8224</v>
      </c>
      <c r="C2706" s="6" t="str">
        <f>VLOOKUP($B2706,'Supplimental Sources'!$I$7:$K$27,2,0)</f>
        <v>United States</v>
      </c>
      <c r="D2706" s="6" t="str">
        <f>VLOOKUP($B2706,'Supplimental Sources'!$I$7:$K$27,3,0)</f>
        <v>United States</v>
      </c>
      <c r="E2706" s="6" t="s">
        <v>8386</v>
      </c>
      <c r="F2706" s="6" t="s">
        <v>8377</v>
      </c>
      <c r="G2706" s="6">
        <v>2692</v>
      </c>
      <c r="H2706" s="29">
        <v>3500</v>
      </c>
      <c r="I2706" s="29">
        <v>25</v>
      </c>
      <c r="J2706" s="28">
        <v>29.958333333335759</v>
      </c>
      <c r="K2706" s="6">
        <v>1</v>
      </c>
      <c r="M2706" s="6" t="str">
        <f>VLOOKUP($G2706,Data!$A:$F,6,0)</f>
        <v>failed</v>
      </c>
      <c r="N2706" s="6"/>
      <c r="O2706" s="6"/>
    </row>
    <row r="2707" spans="1:15" x14ac:dyDescent="0.45">
      <c r="A2707" s="6" t="s">
        <v>8337</v>
      </c>
      <c r="B2707" s="6" t="s">
        <v>8224</v>
      </c>
      <c r="C2707" s="6" t="str">
        <f>VLOOKUP($B2707,'Supplimental Sources'!$I$7:$K$27,2,0)</f>
        <v>United States</v>
      </c>
      <c r="D2707" s="6" t="str">
        <f>VLOOKUP($B2707,'Supplimental Sources'!$I$7:$K$27,3,0)</f>
        <v>United States</v>
      </c>
      <c r="E2707" s="6" t="s">
        <v>8385</v>
      </c>
      <c r="F2707" s="6" t="s">
        <v>8370</v>
      </c>
      <c r="G2707" s="6">
        <v>2693</v>
      </c>
      <c r="H2707" s="29">
        <v>5000</v>
      </c>
      <c r="I2707" s="29">
        <v>40</v>
      </c>
      <c r="J2707" s="28">
        <v>30</v>
      </c>
      <c r="K2707" s="6">
        <v>3</v>
      </c>
      <c r="M2707" s="6" t="str">
        <f>VLOOKUP($G2707,Data!$A:$F,6,0)</f>
        <v>failed</v>
      </c>
      <c r="N2707" s="6"/>
      <c r="O2707" s="6"/>
    </row>
    <row r="2708" spans="1:15" x14ac:dyDescent="0.45">
      <c r="A2708" s="6" t="s">
        <v>8337</v>
      </c>
      <c r="B2708" s="6" t="s">
        <v>8224</v>
      </c>
      <c r="C2708" s="6" t="str">
        <f>VLOOKUP($B2708,'Supplimental Sources'!$I$7:$K$27,2,0)</f>
        <v>United States</v>
      </c>
      <c r="D2708" s="6" t="str">
        <f>VLOOKUP($B2708,'Supplimental Sources'!$I$7:$K$27,3,0)</f>
        <v>United States</v>
      </c>
      <c r="E2708" s="6" t="s">
        <v>8385</v>
      </c>
      <c r="F2708" s="6" t="s">
        <v>8371</v>
      </c>
      <c r="G2708" s="6">
        <v>2694</v>
      </c>
      <c r="H2708" s="29">
        <v>30000</v>
      </c>
      <c r="I2708" s="29">
        <v>1</v>
      </c>
      <c r="J2708" s="28">
        <v>30</v>
      </c>
      <c r="K2708" s="6">
        <v>1</v>
      </c>
      <c r="M2708" s="6" t="str">
        <f>VLOOKUP($G2708,Data!$A:$F,6,0)</f>
        <v>failed</v>
      </c>
      <c r="N2708" s="6"/>
      <c r="O2708" s="6"/>
    </row>
    <row r="2709" spans="1:15" x14ac:dyDescent="0.45">
      <c r="A2709" s="6" t="s">
        <v>8337</v>
      </c>
      <c r="B2709" s="6" t="s">
        <v>8224</v>
      </c>
      <c r="C2709" s="6" t="str">
        <f>VLOOKUP($B2709,'Supplimental Sources'!$I$7:$K$27,2,0)</f>
        <v>United States</v>
      </c>
      <c r="D2709" s="6" t="str">
        <f>VLOOKUP($B2709,'Supplimental Sources'!$I$7:$K$27,3,0)</f>
        <v>United States</v>
      </c>
      <c r="E2709" s="6" t="s">
        <v>8386</v>
      </c>
      <c r="F2709" s="6" t="s">
        <v>8377</v>
      </c>
      <c r="G2709" s="6">
        <v>2695</v>
      </c>
      <c r="H2709" s="29">
        <v>15000</v>
      </c>
      <c r="I2709" s="29">
        <v>71</v>
      </c>
      <c r="J2709" s="28">
        <v>59.958333333335759</v>
      </c>
      <c r="K2709" s="6">
        <v>3</v>
      </c>
      <c r="M2709" s="6" t="str">
        <f>VLOOKUP($G2709,Data!$A:$F,6,0)</f>
        <v>failed</v>
      </c>
      <c r="N2709" s="6"/>
      <c r="O2709" s="6"/>
    </row>
    <row r="2710" spans="1:15" x14ac:dyDescent="0.45">
      <c r="A2710" s="6" t="s">
        <v>8337</v>
      </c>
      <c r="B2710" s="6" t="s">
        <v>8224</v>
      </c>
      <c r="C2710" s="6" t="str">
        <f>VLOOKUP($B2710,'Supplimental Sources'!$I$7:$K$27,2,0)</f>
        <v>United States</v>
      </c>
      <c r="D2710" s="6" t="str">
        <f>VLOOKUP($B2710,'Supplimental Sources'!$I$7:$K$27,3,0)</f>
        <v>United States</v>
      </c>
      <c r="E2710" s="6" t="s">
        <v>8385</v>
      </c>
      <c r="F2710" s="6" t="s">
        <v>8374</v>
      </c>
      <c r="G2710" s="6">
        <v>2696</v>
      </c>
      <c r="H2710" s="29">
        <v>60000</v>
      </c>
      <c r="I2710" s="29">
        <v>3390</v>
      </c>
      <c r="J2710" s="28">
        <v>34</v>
      </c>
      <c r="K2710" s="6">
        <v>38</v>
      </c>
      <c r="M2710" s="6" t="str">
        <f>VLOOKUP($G2710,Data!$A:$F,6,0)</f>
        <v>failed</v>
      </c>
      <c r="N2710" s="6"/>
      <c r="O2710" s="6"/>
    </row>
    <row r="2711" spans="1:15" x14ac:dyDescent="0.45">
      <c r="A2711" s="6" t="s">
        <v>8337</v>
      </c>
      <c r="B2711" s="6" t="s">
        <v>8224</v>
      </c>
      <c r="C2711" s="6" t="str">
        <f>VLOOKUP($B2711,'Supplimental Sources'!$I$7:$K$27,2,0)</f>
        <v>United States</v>
      </c>
      <c r="D2711" s="6" t="str">
        <f>VLOOKUP($B2711,'Supplimental Sources'!$I$7:$K$27,3,0)</f>
        <v>United States</v>
      </c>
      <c r="E2711" s="6" t="s">
        <v>8386</v>
      </c>
      <c r="F2711" s="6" t="s">
        <v>8370</v>
      </c>
      <c r="G2711" s="6">
        <v>2697</v>
      </c>
      <c r="H2711" s="29">
        <v>23000</v>
      </c>
      <c r="I2711" s="29">
        <v>6061</v>
      </c>
      <c r="J2711" s="28">
        <v>30.976585648153559</v>
      </c>
      <c r="K2711" s="6">
        <v>52</v>
      </c>
      <c r="M2711" s="6" t="str">
        <f>VLOOKUP($G2711,Data!$A:$F,6,0)</f>
        <v>failed</v>
      </c>
      <c r="N2711" s="6"/>
      <c r="O2711" s="6"/>
    </row>
    <row r="2712" spans="1:15" x14ac:dyDescent="0.45">
      <c r="A2712" s="6" t="s">
        <v>8337</v>
      </c>
      <c r="B2712" s="6" t="s">
        <v>8224</v>
      </c>
      <c r="C2712" s="6" t="str">
        <f>VLOOKUP($B2712,'Supplimental Sources'!$I$7:$K$27,2,0)</f>
        <v>United States</v>
      </c>
      <c r="D2712" s="6" t="str">
        <f>VLOOKUP($B2712,'Supplimental Sources'!$I$7:$K$27,3,0)</f>
        <v>United States</v>
      </c>
      <c r="E2712" s="6" t="s">
        <v>8385</v>
      </c>
      <c r="F2712" s="6" t="s">
        <v>8369</v>
      </c>
      <c r="G2712" s="6">
        <v>2698</v>
      </c>
      <c r="H2712" s="29">
        <v>8000</v>
      </c>
      <c r="I2712" s="29">
        <v>26.01</v>
      </c>
      <c r="J2712" s="28">
        <v>30</v>
      </c>
      <c r="K2712" s="6">
        <v>2</v>
      </c>
      <c r="M2712" s="6" t="str">
        <f>VLOOKUP($G2712,Data!$A:$F,6,0)</f>
        <v>failed</v>
      </c>
      <c r="N2712" s="6"/>
      <c r="O2712" s="6"/>
    </row>
    <row r="2713" spans="1:15" x14ac:dyDescent="0.45">
      <c r="A2713" s="6" t="s">
        <v>8337</v>
      </c>
      <c r="B2713" s="6" t="s">
        <v>8229</v>
      </c>
      <c r="C2713" s="6" t="str">
        <f>VLOOKUP($B2713,'Supplimental Sources'!$I$7:$K$27,2,0)</f>
        <v>Canada</v>
      </c>
      <c r="D2713" s="6" t="str">
        <f>VLOOKUP($B2713,'Supplimental Sources'!$I$7:$K$27,3,0)</f>
        <v>Canada</v>
      </c>
      <c r="E2713" s="6" t="s">
        <v>8385</v>
      </c>
      <c r="F2713" s="6" t="s">
        <v>8370</v>
      </c>
      <c r="G2713" s="6">
        <v>2699</v>
      </c>
      <c r="H2713" s="29">
        <v>2</v>
      </c>
      <c r="I2713" s="29">
        <v>0</v>
      </c>
      <c r="J2713" s="28">
        <v>30</v>
      </c>
      <c r="K2713" s="6">
        <v>0</v>
      </c>
      <c r="M2713" s="6" t="str">
        <f>VLOOKUP($G2713,Data!$A:$F,6,0)</f>
        <v>failed</v>
      </c>
      <c r="N2713" s="6"/>
      <c r="O2713" s="6"/>
    </row>
    <row r="2714" spans="1:15" x14ac:dyDescent="0.45">
      <c r="A2714" s="6" t="s">
        <v>8337</v>
      </c>
      <c r="B2714" s="6" t="s">
        <v>8224</v>
      </c>
      <c r="C2714" s="6" t="str">
        <f>VLOOKUP($B2714,'Supplimental Sources'!$I$7:$K$27,2,0)</f>
        <v>United States</v>
      </c>
      <c r="D2714" s="6" t="str">
        <f>VLOOKUP($B2714,'Supplimental Sources'!$I$7:$K$27,3,0)</f>
        <v>United States</v>
      </c>
      <c r="E2714" s="6" t="s">
        <v>8385</v>
      </c>
      <c r="F2714" s="6" t="s">
        <v>8371</v>
      </c>
      <c r="G2714" s="6">
        <v>2700</v>
      </c>
      <c r="H2714" s="29">
        <v>9999</v>
      </c>
      <c r="I2714" s="29">
        <v>70</v>
      </c>
      <c r="J2714" s="28">
        <v>30</v>
      </c>
      <c r="K2714" s="6">
        <v>4</v>
      </c>
      <c r="M2714" s="6" t="str">
        <f>VLOOKUP($G2714,Data!$A:$F,6,0)</f>
        <v>failed</v>
      </c>
      <c r="N2714" s="6"/>
      <c r="O2714" s="6"/>
    </row>
    <row r="2715" spans="1:15" x14ac:dyDescent="0.45">
      <c r="A2715" s="6" t="s">
        <v>8357</v>
      </c>
      <c r="B2715" s="6" t="s">
        <v>8241</v>
      </c>
      <c r="C2715" s="6" t="str">
        <f>VLOOKUP($B2715,'Supplimental Sources'!$I$7:$K$27,2,0)</f>
        <v>Ireland</v>
      </c>
      <c r="D2715" s="6" t="str">
        <f>VLOOKUP($B2715,'Supplimental Sources'!$I$7:$K$27,3,0)</f>
        <v>European Union</v>
      </c>
      <c r="E2715" s="6" t="s">
        <v>8388</v>
      </c>
      <c r="F2715" s="6" t="s">
        <v>8378</v>
      </c>
      <c r="G2715" s="6">
        <v>2701</v>
      </c>
      <c r="H2715" s="29">
        <v>3400</v>
      </c>
      <c r="I2715" s="29">
        <v>1570</v>
      </c>
      <c r="J2715" s="28">
        <v>30.958333333335759</v>
      </c>
      <c r="K2715" s="6">
        <v>46</v>
      </c>
      <c r="M2715" s="6"/>
      <c r="N2715" s="6"/>
      <c r="O2715" s="6" t="str">
        <f>VLOOKUP($G2715,Data!$A:$F,6,0)</f>
        <v>live</v>
      </c>
    </row>
    <row r="2716" spans="1:15" x14ac:dyDescent="0.45">
      <c r="A2716" s="6" t="s">
        <v>8357</v>
      </c>
      <c r="B2716" s="6" t="s">
        <v>8224</v>
      </c>
      <c r="C2716" s="6" t="str">
        <f>VLOOKUP($B2716,'Supplimental Sources'!$I$7:$K$27,2,0)</f>
        <v>United States</v>
      </c>
      <c r="D2716" s="6" t="str">
        <f>VLOOKUP($B2716,'Supplimental Sources'!$I$7:$K$27,3,0)</f>
        <v>United States</v>
      </c>
      <c r="E2716" s="6" t="s">
        <v>8388</v>
      </c>
      <c r="F2716" s="6" t="s">
        <v>8378</v>
      </c>
      <c r="G2716" s="6">
        <v>2702</v>
      </c>
      <c r="H2716" s="29">
        <v>10000</v>
      </c>
      <c r="I2716" s="29">
        <v>3441</v>
      </c>
      <c r="J2716" s="28">
        <v>29.958333333335759</v>
      </c>
      <c r="K2716" s="6">
        <v>26</v>
      </c>
      <c r="M2716" s="6"/>
      <c r="N2716" s="6"/>
      <c r="O2716" s="6" t="str">
        <f>VLOOKUP($G2716,Data!$A:$F,6,0)</f>
        <v>live</v>
      </c>
    </row>
    <row r="2717" spans="1:15" x14ac:dyDescent="0.45">
      <c r="A2717" s="6" t="s">
        <v>8357</v>
      </c>
      <c r="B2717" s="6" t="s">
        <v>8238</v>
      </c>
      <c r="C2717" s="6" t="str">
        <f>VLOOKUP($B2717,'Supplimental Sources'!$I$7:$K$27,2,0)</f>
        <v>Mexico</v>
      </c>
      <c r="D2717" s="6" t="str">
        <f>VLOOKUP($B2717,'Supplimental Sources'!$I$7:$K$27,3,0)</f>
        <v>Mexico</v>
      </c>
      <c r="E2717" s="6" t="s">
        <v>8388</v>
      </c>
      <c r="F2717" s="6" t="s">
        <v>8376</v>
      </c>
      <c r="G2717" s="6">
        <v>2703</v>
      </c>
      <c r="H2717" s="29">
        <v>40000</v>
      </c>
      <c r="I2717" s="29">
        <v>41500</v>
      </c>
      <c r="J2717" s="28">
        <v>59.958333333335759</v>
      </c>
      <c r="K2717" s="6">
        <v>45</v>
      </c>
      <c r="M2717" s="6"/>
      <c r="N2717" s="6"/>
      <c r="O2717" s="6" t="str">
        <f>VLOOKUP($G2717,Data!$A:$F,6,0)</f>
        <v>live</v>
      </c>
    </row>
    <row r="2718" spans="1:15" x14ac:dyDescent="0.45">
      <c r="A2718" s="6" t="s">
        <v>8357</v>
      </c>
      <c r="B2718" s="6" t="s">
        <v>8224</v>
      </c>
      <c r="C2718" s="6" t="str">
        <f>VLOOKUP($B2718,'Supplimental Sources'!$I$7:$K$27,2,0)</f>
        <v>United States</v>
      </c>
      <c r="D2718" s="6" t="str">
        <f>VLOOKUP($B2718,'Supplimental Sources'!$I$7:$K$27,3,0)</f>
        <v>United States</v>
      </c>
      <c r="E2718" s="6" t="s">
        <v>8388</v>
      </c>
      <c r="F2718" s="6" t="s">
        <v>8377</v>
      </c>
      <c r="G2718" s="6">
        <v>2704</v>
      </c>
      <c r="H2718" s="29">
        <v>19000</v>
      </c>
      <c r="I2718" s="29">
        <v>1145</v>
      </c>
      <c r="J2718" s="28">
        <v>42.958333333328483</v>
      </c>
      <c r="K2718" s="6">
        <v>7</v>
      </c>
      <c r="M2718" s="6"/>
      <c r="N2718" s="6"/>
      <c r="O2718" s="6" t="str">
        <f>VLOOKUP($G2718,Data!$A:$F,6,0)</f>
        <v>live</v>
      </c>
    </row>
    <row r="2719" spans="1:15" x14ac:dyDescent="0.45">
      <c r="A2719" s="6" t="s">
        <v>8357</v>
      </c>
      <c r="B2719" s="6" t="s">
        <v>8224</v>
      </c>
      <c r="C2719" s="6" t="str">
        <f>VLOOKUP($B2719,'Supplimental Sources'!$I$7:$K$27,2,0)</f>
        <v>United States</v>
      </c>
      <c r="D2719" s="6" t="str">
        <f>VLOOKUP($B2719,'Supplimental Sources'!$I$7:$K$27,3,0)</f>
        <v>United States</v>
      </c>
      <c r="E2719" s="6" t="s">
        <v>8388</v>
      </c>
      <c r="F2719" s="6" t="s">
        <v>8377</v>
      </c>
      <c r="G2719" s="6">
        <v>2705</v>
      </c>
      <c r="H2719" s="29">
        <v>16500</v>
      </c>
      <c r="I2719" s="29">
        <v>1739</v>
      </c>
      <c r="J2719" s="28">
        <v>44.958333333335759</v>
      </c>
      <c r="K2719" s="6">
        <v>8</v>
      </c>
      <c r="M2719" s="6"/>
      <c r="N2719" s="6"/>
      <c r="O2719" s="6" t="str">
        <f>VLOOKUP($G2719,Data!$A:$F,6,0)</f>
        <v>live</v>
      </c>
    </row>
    <row r="2720" spans="1:15" x14ac:dyDescent="0.45">
      <c r="A2720" s="6" t="s">
        <v>8357</v>
      </c>
      <c r="B2720" s="6" t="s">
        <v>8224</v>
      </c>
      <c r="C2720" s="6" t="str">
        <f>VLOOKUP($B2720,'Supplimental Sources'!$I$7:$K$27,2,0)</f>
        <v>United States</v>
      </c>
      <c r="D2720" s="6" t="str">
        <f>VLOOKUP($B2720,'Supplimental Sources'!$I$7:$K$27,3,0)</f>
        <v>United States</v>
      </c>
      <c r="E2720" s="6" t="s">
        <v>8385</v>
      </c>
      <c r="F2720" s="6" t="s">
        <v>8372</v>
      </c>
      <c r="G2720" s="6">
        <v>2706</v>
      </c>
      <c r="H2720" s="29">
        <v>35000</v>
      </c>
      <c r="I2720" s="29">
        <v>39304</v>
      </c>
      <c r="J2720" s="28">
        <v>28.996030092595902</v>
      </c>
      <c r="K2720" s="6">
        <v>263</v>
      </c>
      <c r="L2720" s="6" t="str">
        <f>VLOOKUP($G2720,Data!$A:$F,6,0)</f>
        <v>successful</v>
      </c>
      <c r="M2720" s="6"/>
      <c r="N2720" s="6"/>
      <c r="O2720" s="6"/>
    </row>
    <row r="2721" spans="1:15" x14ac:dyDescent="0.45">
      <c r="A2721" s="6" t="s">
        <v>8357</v>
      </c>
      <c r="B2721" s="6" t="s">
        <v>8224</v>
      </c>
      <c r="C2721" s="6" t="str">
        <f>VLOOKUP($B2721,'Supplimental Sources'!$I$7:$K$27,2,0)</f>
        <v>United States</v>
      </c>
      <c r="D2721" s="6" t="str">
        <f>VLOOKUP($B2721,'Supplimental Sources'!$I$7:$K$27,3,0)</f>
        <v>United States</v>
      </c>
      <c r="E2721" s="6" t="s">
        <v>8384</v>
      </c>
      <c r="F2721" s="6" t="s">
        <v>8379</v>
      </c>
      <c r="G2721" s="6">
        <v>2707</v>
      </c>
      <c r="H2721" s="29">
        <v>8000</v>
      </c>
      <c r="I2721" s="29">
        <v>28067.57</v>
      </c>
      <c r="J2721" s="28">
        <v>29.508067129630945</v>
      </c>
      <c r="K2721" s="6">
        <v>394</v>
      </c>
      <c r="L2721" s="6" t="str">
        <f>VLOOKUP($G2721,Data!$A:$F,6,0)</f>
        <v>successful</v>
      </c>
      <c r="M2721" s="6"/>
      <c r="N2721" s="6"/>
      <c r="O2721" s="6"/>
    </row>
    <row r="2722" spans="1:15" x14ac:dyDescent="0.45">
      <c r="A2722" s="6" t="s">
        <v>8357</v>
      </c>
      <c r="B2722" s="6" t="s">
        <v>8225</v>
      </c>
      <c r="C2722" s="6" t="str">
        <f>VLOOKUP($B2722,'Supplimental Sources'!$I$7:$K$27,2,0)</f>
        <v>United Kingdom</v>
      </c>
      <c r="D2722" s="6" t="str">
        <f>VLOOKUP($B2722,'Supplimental Sources'!$I$7:$K$27,3,0)</f>
        <v>United Kingdom</v>
      </c>
      <c r="E2722" s="6" t="s">
        <v>8387</v>
      </c>
      <c r="F2722" s="6" t="s">
        <v>8369</v>
      </c>
      <c r="G2722" s="6">
        <v>2708</v>
      </c>
      <c r="H2722" s="29">
        <v>20000</v>
      </c>
      <c r="I2722" s="29">
        <v>46643.07</v>
      </c>
      <c r="J2722" s="28">
        <v>60</v>
      </c>
      <c r="K2722" s="6">
        <v>1049</v>
      </c>
      <c r="L2722" s="6" t="str">
        <f>VLOOKUP($G2722,Data!$A:$F,6,0)</f>
        <v>successful</v>
      </c>
      <c r="M2722" s="6"/>
      <c r="N2722" s="6"/>
      <c r="O2722" s="6"/>
    </row>
    <row r="2723" spans="1:15" x14ac:dyDescent="0.45">
      <c r="A2723" s="6" t="s">
        <v>8357</v>
      </c>
      <c r="B2723" s="6" t="s">
        <v>8224</v>
      </c>
      <c r="C2723" s="6" t="str">
        <f>VLOOKUP($B2723,'Supplimental Sources'!$I$7:$K$27,2,0)</f>
        <v>United States</v>
      </c>
      <c r="D2723" s="6" t="str">
        <f>VLOOKUP($B2723,'Supplimental Sources'!$I$7:$K$27,3,0)</f>
        <v>United States</v>
      </c>
      <c r="E2723" s="6" t="s">
        <v>8387</v>
      </c>
      <c r="F2723" s="6" t="s">
        <v>8371</v>
      </c>
      <c r="G2723" s="6">
        <v>2709</v>
      </c>
      <c r="H2723" s="29">
        <v>50000</v>
      </c>
      <c r="I2723" s="29">
        <v>50803</v>
      </c>
      <c r="J2723" s="28">
        <v>35.016192129631236</v>
      </c>
      <c r="K2723" s="6">
        <v>308</v>
      </c>
      <c r="L2723" s="6" t="str">
        <f>VLOOKUP($G2723,Data!$A:$F,6,0)</f>
        <v>successful</v>
      </c>
      <c r="M2723" s="6"/>
      <c r="N2723" s="6"/>
      <c r="O2723" s="6"/>
    </row>
    <row r="2724" spans="1:15" x14ac:dyDescent="0.45">
      <c r="A2724" s="6" t="s">
        <v>8357</v>
      </c>
      <c r="B2724" s="6" t="s">
        <v>8224</v>
      </c>
      <c r="C2724" s="6" t="str">
        <f>VLOOKUP($B2724,'Supplimental Sources'!$I$7:$K$27,2,0)</f>
        <v>United States</v>
      </c>
      <c r="D2724" s="6" t="str">
        <f>VLOOKUP($B2724,'Supplimental Sources'!$I$7:$K$27,3,0)</f>
        <v>United States</v>
      </c>
      <c r="E2724" s="6" t="s">
        <v>8385</v>
      </c>
      <c r="F2724" s="6" t="s">
        <v>8370</v>
      </c>
      <c r="G2724" s="6">
        <v>2710</v>
      </c>
      <c r="H2724" s="29">
        <v>60000</v>
      </c>
      <c r="I2724" s="29">
        <v>92340.21</v>
      </c>
      <c r="J2724" s="28">
        <v>31.853842592594447</v>
      </c>
      <c r="K2724" s="6">
        <v>1088</v>
      </c>
      <c r="L2724" s="6" t="str">
        <f>VLOOKUP($G2724,Data!$A:$F,6,0)</f>
        <v>successful</v>
      </c>
      <c r="M2724" s="6"/>
      <c r="N2724" s="6"/>
      <c r="O2724" s="6"/>
    </row>
    <row r="2725" spans="1:15" x14ac:dyDescent="0.45">
      <c r="A2725" s="6" t="s">
        <v>8357</v>
      </c>
      <c r="B2725" s="6" t="s">
        <v>8225</v>
      </c>
      <c r="C2725" s="6" t="str">
        <f>VLOOKUP($B2725,'Supplimental Sources'!$I$7:$K$27,2,0)</f>
        <v>United Kingdom</v>
      </c>
      <c r="D2725" s="6" t="str">
        <f>VLOOKUP($B2725,'Supplimental Sources'!$I$7:$K$27,3,0)</f>
        <v>United Kingdom</v>
      </c>
      <c r="E2725" s="6" t="s">
        <v>8385</v>
      </c>
      <c r="F2725" s="6" t="s">
        <v>8369</v>
      </c>
      <c r="G2725" s="6">
        <v>2711</v>
      </c>
      <c r="H2725" s="29">
        <v>3910</v>
      </c>
      <c r="I2725" s="29">
        <v>3938</v>
      </c>
      <c r="J2725" s="28">
        <v>30.172106481484661</v>
      </c>
      <c r="K2725" s="6">
        <v>73</v>
      </c>
      <c r="L2725" s="6" t="str">
        <f>VLOOKUP($G2725,Data!$A:$F,6,0)</f>
        <v>successful</v>
      </c>
      <c r="M2725" s="6"/>
      <c r="N2725" s="6"/>
      <c r="O2725" s="6"/>
    </row>
    <row r="2726" spans="1:15" x14ac:dyDescent="0.45">
      <c r="A2726" s="6" t="s">
        <v>8357</v>
      </c>
      <c r="B2726" s="6" t="s">
        <v>8224</v>
      </c>
      <c r="C2726" s="6" t="str">
        <f>VLOOKUP($B2726,'Supplimental Sources'!$I$7:$K$27,2,0)</f>
        <v>United States</v>
      </c>
      <c r="D2726" s="6" t="str">
        <f>VLOOKUP($B2726,'Supplimental Sources'!$I$7:$K$27,3,0)</f>
        <v>United States</v>
      </c>
      <c r="E2726" s="6" t="s">
        <v>8384</v>
      </c>
      <c r="F2726" s="6" t="s">
        <v>8380</v>
      </c>
      <c r="G2726" s="6">
        <v>2712</v>
      </c>
      <c r="H2726" s="29">
        <v>5500</v>
      </c>
      <c r="I2726" s="29">
        <v>7226</v>
      </c>
      <c r="J2726" s="28">
        <v>36.687962962962047</v>
      </c>
      <c r="K2726" s="6">
        <v>143</v>
      </c>
      <c r="L2726" s="6" t="str">
        <f>VLOOKUP($G2726,Data!$A:$F,6,0)</f>
        <v>successful</v>
      </c>
      <c r="M2726" s="6"/>
      <c r="N2726" s="6"/>
      <c r="O2726" s="6"/>
    </row>
    <row r="2727" spans="1:15" x14ac:dyDescent="0.45">
      <c r="A2727" s="6" t="s">
        <v>8357</v>
      </c>
      <c r="B2727" s="6" t="s">
        <v>8224</v>
      </c>
      <c r="C2727" s="6" t="str">
        <f>VLOOKUP($B2727,'Supplimental Sources'!$I$7:$K$27,2,0)</f>
        <v>United States</v>
      </c>
      <c r="D2727" s="6" t="str">
        <f>VLOOKUP($B2727,'Supplimental Sources'!$I$7:$K$27,3,0)</f>
        <v>United States</v>
      </c>
      <c r="E2727" s="6" t="s">
        <v>8386</v>
      </c>
      <c r="F2727" s="6" t="s">
        <v>8374</v>
      </c>
      <c r="G2727" s="6">
        <v>2713</v>
      </c>
      <c r="H2727" s="29">
        <v>150000</v>
      </c>
      <c r="I2727" s="29">
        <v>153362</v>
      </c>
      <c r="J2727" s="28">
        <v>40</v>
      </c>
      <c r="K2727" s="6">
        <v>1420</v>
      </c>
      <c r="L2727" s="6" t="str">
        <f>VLOOKUP($G2727,Data!$A:$F,6,0)</f>
        <v>successful</v>
      </c>
      <c r="M2727" s="6"/>
      <c r="N2727" s="6"/>
      <c r="O2727" s="6"/>
    </row>
    <row r="2728" spans="1:15" x14ac:dyDescent="0.45">
      <c r="A2728" s="6" t="s">
        <v>8357</v>
      </c>
      <c r="B2728" s="6" t="s">
        <v>8224</v>
      </c>
      <c r="C2728" s="6" t="str">
        <f>VLOOKUP($B2728,'Supplimental Sources'!$I$7:$K$27,2,0)</f>
        <v>United States</v>
      </c>
      <c r="D2728" s="6" t="str">
        <f>VLOOKUP($B2728,'Supplimental Sources'!$I$7:$K$27,3,0)</f>
        <v>United States</v>
      </c>
      <c r="E2728" s="6" t="s">
        <v>8387</v>
      </c>
      <c r="F2728" s="6" t="s">
        <v>8372</v>
      </c>
      <c r="G2728" s="6">
        <v>2714</v>
      </c>
      <c r="H2728" s="29">
        <v>25000</v>
      </c>
      <c r="I2728" s="29">
        <v>29089</v>
      </c>
      <c r="J2728" s="28">
        <v>28.30328703703708</v>
      </c>
      <c r="K2728" s="6">
        <v>305</v>
      </c>
      <c r="L2728" s="6" t="str">
        <f>VLOOKUP($G2728,Data!$A:$F,6,0)</f>
        <v>successful</v>
      </c>
      <c r="M2728" s="6"/>
      <c r="N2728" s="6"/>
      <c r="O2728" s="6"/>
    </row>
    <row r="2729" spans="1:15" x14ac:dyDescent="0.45">
      <c r="A2729" s="6" t="s">
        <v>8357</v>
      </c>
      <c r="B2729" s="6" t="s">
        <v>8224</v>
      </c>
      <c r="C2729" s="6" t="str">
        <f>VLOOKUP($B2729,'Supplimental Sources'!$I$7:$K$27,2,0)</f>
        <v>United States</v>
      </c>
      <c r="D2729" s="6" t="str">
        <f>VLOOKUP($B2729,'Supplimental Sources'!$I$7:$K$27,3,0)</f>
        <v>United States</v>
      </c>
      <c r="E2729" s="6" t="s">
        <v>8387</v>
      </c>
      <c r="F2729" s="6" t="s">
        <v>8376</v>
      </c>
      <c r="G2729" s="6">
        <v>2715</v>
      </c>
      <c r="H2729" s="29">
        <v>12000</v>
      </c>
      <c r="I2729" s="29">
        <v>31754.69</v>
      </c>
      <c r="J2729" s="28">
        <v>34</v>
      </c>
      <c r="K2729" s="6">
        <v>551</v>
      </c>
      <c r="L2729" s="6" t="str">
        <f>VLOOKUP($G2729,Data!$A:$F,6,0)</f>
        <v>successful</v>
      </c>
      <c r="M2729" s="6"/>
      <c r="N2729" s="6"/>
      <c r="O2729" s="6"/>
    </row>
    <row r="2730" spans="1:15" x14ac:dyDescent="0.45">
      <c r="A2730" s="6" t="s">
        <v>8357</v>
      </c>
      <c r="B2730" s="6" t="s">
        <v>8236</v>
      </c>
      <c r="C2730" s="6" t="str">
        <f>VLOOKUP($B2730,'Supplimental Sources'!$I$7:$K$27,2,0)</f>
        <v>Germany</v>
      </c>
      <c r="D2730" s="6" t="str">
        <f>VLOOKUP($B2730,'Supplimental Sources'!$I$7:$K$27,3,0)</f>
        <v>European Union</v>
      </c>
      <c r="E2730" s="6" t="s">
        <v>8386</v>
      </c>
      <c r="F2730" s="6" t="s">
        <v>8372</v>
      </c>
      <c r="G2730" s="6">
        <v>2716</v>
      </c>
      <c r="H2730" s="29">
        <v>10000</v>
      </c>
      <c r="I2730" s="29">
        <v>11998.01</v>
      </c>
      <c r="J2730" s="28">
        <v>30</v>
      </c>
      <c r="K2730" s="6">
        <v>187</v>
      </c>
      <c r="L2730" s="6" t="str">
        <f>VLOOKUP($G2730,Data!$A:$F,6,0)</f>
        <v>successful</v>
      </c>
      <c r="M2730" s="6"/>
      <c r="N2730" s="6"/>
      <c r="O2730" s="6"/>
    </row>
    <row r="2731" spans="1:15" x14ac:dyDescent="0.45">
      <c r="A2731" s="6" t="s">
        <v>8357</v>
      </c>
      <c r="B2731" s="6" t="s">
        <v>8224</v>
      </c>
      <c r="C2731" s="6" t="str">
        <f>VLOOKUP($B2731,'Supplimental Sources'!$I$7:$K$27,2,0)</f>
        <v>United States</v>
      </c>
      <c r="D2731" s="6" t="str">
        <f>VLOOKUP($B2731,'Supplimental Sources'!$I$7:$K$27,3,0)</f>
        <v>United States</v>
      </c>
      <c r="E2731" s="6" t="s">
        <v>8385</v>
      </c>
      <c r="F2731" s="6" t="s">
        <v>8373</v>
      </c>
      <c r="G2731" s="6">
        <v>2717</v>
      </c>
      <c r="H2731" s="29">
        <v>25000</v>
      </c>
      <c r="I2731" s="29">
        <v>30026</v>
      </c>
      <c r="J2731" s="28">
        <v>45.041666666671517</v>
      </c>
      <c r="K2731" s="6">
        <v>325</v>
      </c>
      <c r="L2731" s="6" t="str">
        <f>VLOOKUP($G2731,Data!$A:$F,6,0)</f>
        <v>successful</v>
      </c>
      <c r="M2731" s="6"/>
      <c r="N2731" s="6"/>
      <c r="O2731" s="6"/>
    </row>
    <row r="2732" spans="1:15" x14ac:dyDescent="0.45">
      <c r="A2732" s="6" t="s">
        <v>8357</v>
      </c>
      <c r="B2732" s="6" t="s">
        <v>8224</v>
      </c>
      <c r="C2732" s="6" t="str">
        <f>VLOOKUP($B2732,'Supplimental Sources'!$I$7:$K$27,2,0)</f>
        <v>United States</v>
      </c>
      <c r="D2732" s="6" t="str">
        <f>VLOOKUP($B2732,'Supplimental Sources'!$I$7:$K$27,3,0)</f>
        <v>United States</v>
      </c>
      <c r="E2732" s="6" t="s">
        <v>8387</v>
      </c>
      <c r="F2732" s="6" t="s">
        <v>8379</v>
      </c>
      <c r="G2732" s="6">
        <v>2718</v>
      </c>
      <c r="H2732" s="29">
        <v>18000</v>
      </c>
      <c r="I2732" s="29">
        <v>18645</v>
      </c>
      <c r="J2732" s="28">
        <v>28.36174768517958</v>
      </c>
      <c r="K2732" s="6">
        <v>148</v>
      </c>
      <c r="L2732" s="6" t="str">
        <f>VLOOKUP($G2732,Data!$A:$F,6,0)</f>
        <v>successful</v>
      </c>
      <c r="M2732" s="6"/>
      <c r="N2732" s="6"/>
      <c r="O2732" s="6"/>
    </row>
    <row r="2733" spans="1:15" x14ac:dyDescent="0.45">
      <c r="A2733" s="6" t="s">
        <v>8357</v>
      </c>
      <c r="B2733" s="6" t="s">
        <v>8224</v>
      </c>
      <c r="C2733" s="6" t="str">
        <f>VLOOKUP($B2733,'Supplimental Sources'!$I$7:$K$27,2,0)</f>
        <v>United States</v>
      </c>
      <c r="D2733" s="6" t="str">
        <f>VLOOKUP($B2733,'Supplimental Sources'!$I$7:$K$27,3,0)</f>
        <v>United States</v>
      </c>
      <c r="E2733" s="6" t="s">
        <v>8387</v>
      </c>
      <c r="F2733" s="6" t="s">
        <v>8377</v>
      </c>
      <c r="G2733" s="6">
        <v>2719</v>
      </c>
      <c r="H2733" s="29">
        <v>6000</v>
      </c>
      <c r="I2733" s="29">
        <v>6530</v>
      </c>
      <c r="J2733" s="28">
        <v>59.958333333335759</v>
      </c>
      <c r="K2733" s="6">
        <v>69</v>
      </c>
      <c r="L2733" s="6" t="str">
        <f>VLOOKUP($G2733,Data!$A:$F,6,0)</f>
        <v>successful</v>
      </c>
      <c r="M2733" s="6"/>
      <c r="N2733" s="6"/>
      <c r="O2733" s="6"/>
    </row>
    <row r="2734" spans="1:15" x14ac:dyDescent="0.45">
      <c r="A2734" s="6" t="s">
        <v>8357</v>
      </c>
      <c r="B2734" s="6" t="s">
        <v>8224</v>
      </c>
      <c r="C2734" s="6" t="str">
        <f>VLOOKUP($B2734,'Supplimental Sources'!$I$7:$K$27,2,0)</f>
        <v>United States</v>
      </c>
      <c r="D2734" s="6" t="str">
        <f>VLOOKUP($B2734,'Supplimental Sources'!$I$7:$K$27,3,0)</f>
        <v>United States</v>
      </c>
      <c r="E2734" s="6" t="s">
        <v>8387</v>
      </c>
      <c r="F2734" s="6" t="s">
        <v>8373</v>
      </c>
      <c r="G2734" s="6">
        <v>2720</v>
      </c>
      <c r="H2734" s="29">
        <v>25000</v>
      </c>
      <c r="I2734" s="29">
        <v>29531</v>
      </c>
      <c r="J2734" s="28">
        <v>30.041666666664241</v>
      </c>
      <c r="K2734" s="6">
        <v>173</v>
      </c>
      <c r="L2734" s="6" t="str">
        <f>VLOOKUP($G2734,Data!$A:$F,6,0)</f>
        <v>successful</v>
      </c>
      <c r="M2734" s="6"/>
      <c r="N2734" s="6"/>
      <c r="O2734" s="6"/>
    </row>
    <row r="2735" spans="1:15" x14ac:dyDescent="0.45">
      <c r="A2735" s="6" t="s">
        <v>8349</v>
      </c>
      <c r="B2735" s="6" t="s">
        <v>8225</v>
      </c>
      <c r="C2735" s="6" t="str">
        <f>VLOOKUP($B2735,'Supplimental Sources'!$I$7:$K$27,2,0)</f>
        <v>United Kingdom</v>
      </c>
      <c r="D2735" s="6" t="str">
        <f>VLOOKUP($B2735,'Supplimental Sources'!$I$7:$K$27,3,0)</f>
        <v>United Kingdom</v>
      </c>
      <c r="E2735" s="6" t="s">
        <v>8384</v>
      </c>
      <c r="F2735" s="6" t="s">
        <v>8371</v>
      </c>
      <c r="G2735" s="6">
        <v>2721</v>
      </c>
      <c r="H2735" s="29">
        <v>750</v>
      </c>
      <c r="I2735" s="29">
        <v>10965</v>
      </c>
      <c r="J2735" s="28">
        <v>30.247708333328774</v>
      </c>
      <c r="K2735" s="6">
        <v>269</v>
      </c>
      <c r="L2735" s="6" t="str">
        <f>VLOOKUP($G2735,Data!$A:$F,6,0)</f>
        <v>successful</v>
      </c>
      <c r="M2735" s="6"/>
      <c r="N2735" s="6"/>
      <c r="O2735" s="6"/>
    </row>
    <row r="2736" spans="1:15" x14ac:dyDescent="0.45">
      <c r="A2736" s="6" t="s">
        <v>8349</v>
      </c>
      <c r="B2736" s="6" t="s">
        <v>8224</v>
      </c>
      <c r="C2736" s="6" t="str">
        <f>VLOOKUP($B2736,'Supplimental Sources'!$I$7:$K$27,2,0)</f>
        <v>United States</v>
      </c>
      <c r="D2736" s="6" t="str">
        <f>VLOOKUP($B2736,'Supplimental Sources'!$I$7:$K$27,3,0)</f>
        <v>United States</v>
      </c>
      <c r="E2736" s="6" t="s">
        <v>8387</v>
      </c>
      <c r="F2736" s="6" t="s">
        <v>8374</v>
      </c>
      <c r="G2736" s="6">
        <v>2722</v>
      </c>
      <c r="H2736" s="29">
        <v>5000</v>
      </c>
      <c r="I2736" s="29">
        <v>12627</v>
      </c>
      <c r="J2736" s="28">
        <v>60</v>
      </c>
      <c r="K2736" s="6">
        <v>185</v>
      </c>
      <c r="L2736" s="6" t="str">
        <f>VLOOKUP($G2736,Data!$A:$F,6,0)</f>
        <v>successful</v>
      </c>
      <c r="M2736" s="6"/>
      <c r="N2736" s="6"/>
      <c r="O2736" s="6"/>
    </row>
    <row r="2737" spans="1:15" x14ac:dyDescent="0.45">
      <c r="A2737" s="6" t="s">
        <v>8349</v>
      </c>
      <c r="B2737" s="6" t="s">
        <v>8224</v>
      </c>
      <c r="C2737" s="6" t="str">
        <f>VLOOKUP($B2737,'Supplimental Sources'!$I$7:$K$27,2,0)</f>
        <v>United States</v>
      </c>
      <c r="D2737" s="6" t="str">
        <f>VLOOKUP($B2737,'Supplimental Sources'!$I$7:$K$27,3,0)</f>
        <v>United States</v>
      </c>
      <c r="E2737" s="6" t="s">
        <v>8385</v>
      </c>
      <c r="F2737" s="6" t="s">
        <v>8374</v>
      </c>
      <c r="G2737" s="6">
        <v>2723</v>
      </c>
      <c r="H2737" s="29">
        <v>12000</v>
      </c>
      <c r="I2737" s="29">
        <v>16806</v>
      </c>
      <c r="J2737" s="28">
        <v>60.041666666664241</v>
      </c>
      <c r="K2737" s="6">
        <v>176</v>
      </c>
      <c r="L2737" s="6" t="str">
        <f>VLOOKUP($G2737,Data!$A:$F,6,0)</f>
        <v>successful</v>
      </c>
      <c r="M2737" s="6"/>
      <c r="N2737" s="6"/>
      <c r="O2737" s="6"/>
    </row>
    <row r="2738" spans="1:15" x14ac:dyDescent="0.45">
      <c r="A2738" s="6" t="s">
        <v>8349</v>
      </c>
      <c r="B2738" s="6" t="s">
        <v>8225</v>
      </c>
      <c r="C2738" s="6" t="str">
        <f>VLOOKUP($B2738,'Supplimental Sources'!$I$7:$K$27,2,0)</f>
        <v>United Kingdom</v>
      </c>
      <c r="D2738" s="6" t="str">
        <f>VLOOKUP($B2738,'Supplimental Sources'!$I$7:$K$27,3,0)</f>
        <v>United Kingdom</v>
      </c>
      <c r="E2738" s="6" t="s">
        <v>8386</v>
      </c>
      <c r="F2738" s="6" t="s">
        <v>8370</v>
      </c>
      <c r="G2738" s="6">
        <v>2724</v>
      </c>
      <c r="H2738" s="29">
        <v>2468</v>
      </c>
      <c r="I2738" s="29">
        <v>7326.88</v>
      </c>
      <c r="J2738" s="28">
        <v>32</v>
      </c>
      <c r="K2738" s="6">
        <v>1019</v>
      </c>
      <c r="L2738" s="6" t="str">
        <f>VLOOKUP($G2738,Data!$A:$F,6,0)</f>
        <v>successful</v>
      </c>
      <c r="M2738" s="6"/>
      <c r="N2738" s="6"/>
      <c r="O2738" s="6"/>
    </row>
    <row r="2739" spans="1:15" x14ac:dyDescent="0.45">
      <c r="A2739" s="6" t="s">
        <v>8349</v>
      </c>
      <c r="B2739" s="6" t="s">
        <v>8229</v>
      </c>
      <c r="C2739" s="6" t="str">
        <f>VLOOKUP($B2739,'Supplimental Sources'!$I$7:$K$27,2,0)</f>
        <v>Canada</v>
      </c>
      <c r="D2739" s="6" t="str">
        <f>VLOOKUP($B2739,'Supplimental Sources'!$I$7:$K$27,3,0)</f>
        <v>Canada</v>
      </c>
      <c r="E2739" s="6" t="s">
        <v>8388</v>
      </c>
      <c r="F2739" s="6" t="s">
        <v>8376</v>
      </c>
      <c r="G2739" s="6">
        <v>2725</v>
      </c>
      <c r="H2739" s="29">
        <v>40000</v>
      </c>
      <c r="I2739" s="29">
        <v>57817</v>
      </c>
      <c r="J2739" s="28">
        <v>50</v>
      </c>
      <c r="K2739" s="6">
        <v>113</v>
      </c>
      <c r="L2739" s="6" t="str">
        <f>VLOOKUP($G2739,Data!$A:$F,6,0)</f>
        <v>successful</v>
      </c>
      <c r="M2739" s="6"/>
      <c r="N2739" s="6"/>
      <c r="O2739" s="6"/>
    </row>
    <row r="2740" spans="1:15" x14ac:dyDescent="0.45">
      <c r="A2740" s="6" t="s">
        <v>8349</v>
      </c>
      <c r="B2740" s="6" t="s">
        <v>8224</v>
      </c>
      <c r="C2740" s="6" t="str">
        <f>VLOOKUP($B2740,'Supplimental Sources'!$I$7:$K$27,2,0)</f>
        <v>United States</v>
      </c>
      <c r="D2740" s="6" t="str">
        <f>VLOOKUP($B2740,'Supplimental Sources'!$I$7:$K$27,3,0)</f>
        <v>United States</v>
      </c>
      <c r="E2740" s="6" t="s">
        <v>8387</v>
      </c>
      <c r="F2740" s="6" t="s">
        <v>8378</v>
      </c>
      <c r="G2740" s="6">
        <v>2726</v>
      </c>
      <c r="H2740" s="29">
        <v>100000</v>
      </c>
      <c r="I2740" s="29">
        <v>105745</v>
      </c>
      <c r="J2740" s="28">
        <v>30</v>
      </c>
      <c r="K2740" s="6">
        <v>404</v>
      </c>
      <c r="L2740" s="6" t="str">
        <f>VLOOKUP($G2740,Data!$A:$F,6,0)</f>
        <v>successful</v>
      </c>
      <c r="M2740" s="6"/>
      <c r="N2740" s="6"/>
      <c r="O2740" s="6"/>
    </row>
    <row r="2741" spans="1:15" x14ac:dyDescent="0.45">
      <c r="A2741" s="6" t="s">
        <v>8349</v>
      </c>
      <c r="B2741" s="6" t="s">
        <v>8224</v>
      </c>
      <c r="C2741" s="6" t="str">
        <f>VLOOKUP($B2741,'Supplimental Sources'!$I$7:$K$27,2,0)</f>
        <v>United States</v>
      </c>
      <c r="D2741" s="6" t="str">
        <f>VLOOKUP($B2741,'Supplimental Sources'!$I$7:$K$27,3,0)</f>
        <v>United States</v>
      </c>
      <c r="E2741" s="6" t="s">
        <v>8386</v>
      </c>
      <c r="F2741" s="6" t="s">
        <v>8370</v>
      </c>
      <c r="G2741" s="6">
        <v>2727</v>
      </c>
      <c r="H2741" s="29">
        <v>10000</v>
      </c>
      <c r="I2741" s="29">
        <v>49321</v>
      </c>
      <c r="J2741" s="28">
        <v>25</v>
      </c>
      <c r="K2741" s="6">
        <v>707</v>
      </c>
      <c r="L2741" s="6" t="str">
        <f>VLOOKUP($G2741,Data!$A:$F,6,0)</f>
        <v>successful</v>
      </c>
      <c r="M2741" s="6"/>
      <c r="N2741" s="6"/>
      <c r="O2741" s="6"/>
    </row>
    <row r="2742" spans="1:15" x14ac:dyDescent="0.45">
      <c r="A2742" s="6" t="s">
        <v>8349</v>
      </c>
      <c r="B2742" s="6" t="s">
        <v>8224</v>
      </c>
      <c r="C2742" s="6" t="str">
        <f>VLOOKUP($B2742,'Supplimental Sources'!$I$7:$K$27,2,0)</f>
        <v>United States</v>
      </c>
      <c r="D2742" s="6" t="str">
        <f>VLOOKUP($B2742,'Supplimental Sources'!$I$7:$K$27,3,0)</f>
        <v>United States</v>
      </c>
      <c r="E2742" s="6" t="s">
        <v>8386</v>
      </c>
      <c r="F2742" s="6" t="s">
        <v>8374</v>
      </c>
      <c r="G2742" s="6">
        <v>2728</v>
      </c>
      <c r="H2742" s="29">
        <v>15000</v>
      </c>
      <c r="I2742" s="29">
        <v>30274</v>
      </c>
      <c r="J2742" s="28">
        <v>35</v>
      </c>
      <c r="K2742" s="6">
        <v>392</v>
      </c>
      <c r="L2742" s="6" t="str">
        <f>VLOOKUP($G2742,Data!$A:$F,6,0)</f>
        <v>successful</v>
      </c>
      <c r="M2742" s="6"/>
      <c r="N2742" s="6"/>
      <c r="O2742" s="6"/>
    </row>
    <row r="2743" spans="1:15" x14ac:dyDescent="0.45">
      <c r="A2743" s="6" t="s">
        <v>8349</v>
      </c>
      <c r="B2743" s="6" t="s">
        <v>8224</v>
      </c>
      <c r="C2743" s="6" t="str">
        <f>VLOOKUP($B2743,'Supplimental Sources'!$I$7:$K$27,2,0)</f>
        <v>United States</v>
      </c>
      <c r="D2743" s="6" t="str">
        <f>VLOOKUP($B2743,'Supplimental Sources'!$I$7:$K$27,3,0)</f>
        <v>United States</v>
      </c>
      <c r="E2743" s="6" t="s">
        <v>8386</v>
      </c>
      <c r="F2743" s="6" t="s">
        <v>8379</v>
      </c>
      <c r="G2743" s="6">
        <v>2729</v>
      </c>
      <c r="H2743" s="29">
        <v>7500</v>
      </c>
      <c r="I2743" s="29">
        <v>7833</v>
      </c>
      <c r="J2743" s="28">
        <v>30</v>
      </c>
      <c r="K2743" s="6">
        <v>23</v>
      </c>
      <c r="L2743" s="6" t="str">
        <f>VLOOKUP($G2743,Data!$A:$F,6,0)</f>
        <v>successful</v>
      </c>
      <c r="M2743" s="6"/>
      <c r="N2743" s="6"/>
      <c r="O2743" s="6"/>
    </row>
    <row r="2744" spans="1:15" x14ac:dyDescent="0.45">
      <c r="A2744" s="6" t="s">
        <v>8349</v>
      </c>
      <c r="B2744" s="6" t="s">
        <v>8224</v>
      </c>
      <c r="C2744" s="6" t="str">
        <f>VLOOKUP($B2744,'Supplimental Sources'!$I$7:$K$27,2,0)</f>
        <v>United States</v>
      </c>
      <c r="D2744" s="6" t="str">
        <f>VLOOKUP($B2744,'Supplimental Sources'!$I$7:$K$27,3,0)</f>
        <v>United States</v>
      </c>
      <c r="E2744" s="6" t="s">
        <v>8384</v>
      </c>
      <c r="F2744" s="6" t="s">
        <v>8378</v>
      </c>
      <c r="G2744" s="6">
        <v>2730</v>
      </c>
      <c r="H2744" s="29">
        <v>27000</v>
      </c>
      <c r="I2744" s="29">
        <v>45979.01</v>
      </c>
      <c r="J2744" s="28">
        <v>35</v>
      </c>
      <c r="K2744" s="6">
        <v>682</v>
      </c>
      <c r="L2744" s="6" t="str">
        <f>VLOOKUP($G2744,Data!$A:$F,6,0)</f>
        <v>successful</v>
      </c>
      <c r="M2744" s="6"/>
      <c r="N2744" s="6"/>
      <c r="O2744" s="6"/>
    </row>
    <row r="2745" spans="1:15" x14ac:dyDescent="0.45">
      <c r="A2745" s="6" t="s">
        <v>8349</v>
      </c>
      <c r="B2745" s="6" t="s">
        <v>8224</v>
      </c>
      <c r="C2745" s="6" t="str">
        <f>VLOOKUP($B2745,'Supplimental Sources'!$I$7:$K$27,2,0)</f>
        <v>United States</v>
      </c>
      <c r="D2745" s="6" t="str">
        <f>VLOOKUP($B2745,'Supplimental Sources'!$I$7:$K$27,3,0)</f>
        <v>United States</v>
      </c>
      <c r="E2745" s="6" t="s">
        <v>8385</v>
      </c>
      <c r="F2745" s="6" t="s">
        <v>8371</v>
      </c>
      <c r="G2745" s="6">
        <v>2731</v>
      </c>
      <c r="H2745" s="29">
        <v>30000</v>
      </c>
      <c r="I2745" s="29">
        <v>31291</v>
      </c>
      <c r="J2745" s="28">
        <v>57.640949074069795</v>
      </c>
      <c r="K2745" s="6">
        <v>37</v>
      </c>
      <c r="L2745" s="6" t="str">
        <f>VLOOKUP($G2745,Data!$A:$F,6,0)</f>
        <v>successful</v>
      </c>
      <c r="M2745" s="6"/>
      <c r="N2745" s="6"/>
      <c r="O2745" s="6"/>
    </row>
    <row r="2746" spans="1:15" x14ac:dyDescent="0.45">
      <c r="A2746" s="6" t="s">
        <v>8349</v>
      </c>
      <c r="B2746" s="6" t="s">
        <v>8224</v>
      </c>
      <c r="C2746" s="6" t="str">
        <f>VLOOKUP($B2746,'Supplimental Sources'!$I$7:$K$27,2,0)</f>
        <v>United States</v>
      </c>
      <c r="D2746" s="6" t="str">
        <f>VLOOKUP($B2746,'Supplimental Sources'!$I$7:$K$27,3,0)</f>
        <v>United States</v>
      </c>
      <c r="E2746" s="6" t="s">
        <v>8384</v>
      </c>
      <c r="F2746" s="6" t="s">
        <v>8379</v>
      </c>
      <c r="G2746" s="6">
        <v>2732</v>
      </c>
      <c r="H2746" s="29">
        <v>12000</v>
      </c>
      <c r="I2746" s="29">
        <v>14190</v>
      </c>
      <c r="J2746" s="28">
        <v>32.191805555557949</v>
      </c>
      <c r="K2746" s="6">
        <v>146</v>
      </c>
      <c r="L2746" s="6" t="str">
        <f>VLOOKUP($G2746,Data!$A:$F,6,0)</f>
        <v>successful</v>
      </c>
      <c r="M2746" s="6"/>
      <c r="N2746" s="6"/>
      <c r="O2746" s="6"/>
    </row>
    <row r="2747" spans="1:15" x14ac:dyDescent="0.45">
      <c r="A2747" s="6" t="s">
        <v>8349</v>
      </c>
      <c r="B2747" s="6" t="s">
        <v>8224</v>
      </c>
      <c r="C2747" s="6" t="str">
        <f>VLOOKUP($B2747,'Supplimental Sources'!$I$7:$K$27,2,0)</f>
        <v>United States</v>
      </c>
      <c r="D2747" s="6" t="str">
        <f>VLOOKUP($B2747,'Supplimental Sources'!$I$7:$K$27,3,0)</f>
        <v>United States</v>
      </c>
      <c r="E2747" s="6" t="s">
        <v>8386</v>
      </c>
      <c r="F2747" s="6" t="s">
        <v>8377</v>
      </c>
      <c r="G2747" s="6">
        <v>2733</v>
      </c>
      <c r="H2747" s="29">
        <v>50000</v>
      </c>
      <c r="I2747" s="29">
        <v>53769</v>
      </c>
      <c r="J2747" s="28">
        <v>59.958333333328483</v>
      </c>
      <c r="K2747" s="6">
        <v>119</v>
      </c>
      <c r="L2747" s="6" t="str">
        <f>VLOOKUP($G2747,Data!$A:$F,6,0)</f>
        <v>successful</v>
      </c>
      <c r="M2747" s="6"/>
      <c r="N2747" s="6"/>
      <c r="O2747" s="6"/>
    </row>
    <row r="2748" spans="1:15" x14ac:dyDescent="0.45">
      <c r="A2748" s="6" t="s">
        <v>8349</v>
      </c>
      <c r="B2748" s="6" t="s">
        <v>8224</v>
      </c>
      <c r="C2748" s="6" t="str">
        <f>VLOOKUP($B2748,'Supplimental Sources'!$I$7:$K$27,2,0)</f>
        <v>United States</v>
      </c>
      <c r="D2748" s="6" t="str">
        <f>VLOOKUP($B2748,'Supplimental Sources'!$I$7:$K$27,3,0)</f>
        <v>United States</v>
      </c>
      <c r="E2748" s="6" t="s">
        <v>8387</v>
      </c>
      <c r="F2748" s="6" t="s">
        <v>8372</v>
      </c>
      <c r="G2748" s="6">
        <v>2734</v>
      </c>
      <c r="H2748" s="29">
        <v>1</v>
      </c>
      <c r="I2748" s="29">
        <v>22603</v>
      </c>
      <c r="J2748" s="28">
        <v>30.247083333335468</v>
      </c>
      <c r="K2748" s="6">
        <v>163</v>
      </c>
      <c r="L2748" s="6" t="str">
        <f>VLOOKUP($G2748,Data!$A:$F,6,0)</f>
        <v>successful</v>
      </c>
      <c r="M2748" s="6"/>
      <c r="N2748" s="6"/>
      <c r="O2748" s="6"/>
    </row>
    <row r="2749" spans="1:15" x14ac:dyDescent="0.45">
      <c r="A2749" s="6" t="s">
        <v>8349</v>
      </c>
      <c r="B2749" s="6" t="s">
        <v>8225</v>
      </c>
      <c r="C2749" s="6" t="str">
        <f>VLOOKUP($B2749,'Supplimental Sources'!$I$7:$K$27,2,0)</f>
        <v>United Kingdom</v>
      </c>
      <c r="D2749" s="6" t="str">
        <f>VLOOKUP($B2749,'Supplimental Sources'!$I$7:$K$27,3,0)</f>
        <v>United Kingdom</v>
      </c>
      <c r="E2749" s="6" t="s">
        <v>8384</v>
      </c>
      <c r="F2749" s="6" t="s">
        <v>8377</v>
      </c>
      <c r="G2749" s="6">
        <v>2735</v>
      </c>
      <c r="H2749" s="29">
        <v>750</v>
      </c>
      <c r="I2749" s="29">
        <v>7336.01</v>
      </c>
      <c r="J2749" s="28">
        <v>30.712384259262762</v>
      </c>
      <c r="K2749" s="6">
        <v>339</v>
      </c>
      <c r="L2749" s="6" t="str">
        <f>VLOOKUP($G2749,Data!$A:$F,6,0)</f>
        <v>successful</v>
      </c>
      <c r="M2749" s="6"/>
      <c r="N2749" s="6"/>
      <c r="O2749" s="6"/>
    </row>
    <row r="2750" spans="1:15" x14ac:dyDescent="0.45">
      <c r="A2750" s="6" t="s">
        <v>8349</v>
      </c>
      <c r="B2750" s="6" t="s">
        <v>8229</v>
      </c>
      <c r="C2750" s="6" t="str">
        <f>VLOOKUP($B2750,'Supplimental Sources'!$I$7:$K$27,2,0)</f>
        <v>Canada</v>
      </c>
      <c r="D2750" s="6" t="str">
        <f>VLOOKUP($B2750,'Supplimental Sources'!$I$7:$K$27,3,0)</f>
        <v>Canada</v>
      </c>
      <c r="E2750" s="6" t="s">
        <v>8385</v>
      </c>
      <c r="F2750" s="6" t="s">
        <v>8378</v>
      </c>
      <c r="G2750" s="6">
        <v>2736</v>
      </c>
      <c r="H2750" s="29">
        <v>8000</v>
      </c>
      <c r="I2750" s="29">
        <v>9832</v>
      </c>
      <c r="J2750" s="28">
        <v>30</v>
      </c>
      <c r="K2750" s="6">
        <v>58</v>
      </c>
      <c r="L2750" s="6" t="str">
        <f>VLOOKUP($G2750,Data!$A:$F,6,0)</f>
        <v>successful</v>
      </c>
      <c r="M2750" s="6"/>
      <c r="N2750" s="6"/>
      <c r="O2750" s="6"/>
    </row>
    <row r="2751" spans="1:15" x14ac:dyDescent="0.45">
      <c r="A2751" s="6" t="s">
        <v>8349</v>
      </c>
      <c r="B2751" s="6" t="s">
        <v>8224</v>
      </c>
      <c r="C2751" s="6" t="str">
        <f>VLOOKUP($B2751,'Supplimental Sources'!$I$7:$K$27,2,0)</f>
        <v>United States</v>
      </c>
      <c r="D2751" s="6" t="str">
        <f>VLOOKUP($B2751,'Supplimental Sources'!$I$7:$K$27,3,0)</f>
        <v>United States</v>
      </c>
      <c r="E2751" s="6" t="s">
        <v>8384</v>
      </c>
      <c r="F2751" s="6" t="s">
        <v>8381</v>
      </c>
      <c r="G2751" s="6">
        <v>2737</v>
      </c>
      <c r="H2751" s="29">
        <v>30000</v>
      </c>
      <c r="I2751" s="29">
        <v>73818.240000000005</v>
      </c>
      <c r="J2751" s="28">
        <v>42.873993055553001</v>
      </c>
      <c r="K2751" s="6">
        <v>456</v>
      </c>
      <c r="L2751" s="6" t="str">
        <f>VLOOKUP($G2751,Data!$A:$F,6,0)</f>
        <v>successful</v>
      </c>
      <c r="M2751" s="6"/>
      <c r="N2751" s="6"/>
      <c r="O2751" s="6"/>
    </row>
    <row r="2752" spans="1:15" x14ac:dyDescent="0.45">
      <c r="A2752" s="6" t="s">
        <v>8349</v>
      </c>
      <c r="B2752" s="6" t="s">
        <v>8224</v>
      </c>
      <c r="C2752" s="6" t="str">
        <f>VLOOKUP($B2752,'Supplimental Sources'!$I$7:$K$27,2,0)</f>
        <v>United States</v>
      </c>
      <c r="D2752" s="6" t="str">
        <f>VLOOKUP($B2752,'Supplimental Sources'!$I$7:$K$27,3,0)</f>
        <v>United States</v>
      </c>
      <c r="E2752" s="6" t="s">
        <v>8387</v>
      </c>
      <c r="F2752" s="6" t="s">
        <v>8372</v>
      </c>
      <c r="G2752" s="6">
        <v>2738</v>
      </c>
      <c r="H2752" s="29">
        <v>5000</v>
      </c>
      <c r="I2752" s="29">
        <v>7397</v>
      </c>
      <c r="J2752" s="28">
        <v>60</v>
      </c>
      <c r="K2752" s="6">
        <v>15</v>
      </c>
      <c r="L2752" s="6" t="str">
        <f>VLOOKUP($G2752,Data!$A:$F,6,0)</f>
        <v>successful</v>
      </c>
      <c r="M2752" s="6"/>
      <c r="N2752" s="6"/>
      <c r="O2752" s="6"/>
    </row>
    <row r="2753" spans="1:15" x14ac:dyDescent="0.45">
      <c r="A2753" s="6" t="s">
        <v>8349</v>
      </c>
      <c r="B2753" s="6" t="s">
        <v>8225</v>
      </c>
      <c r="C2753" s="6" t="str">
        <f>VLOOKUP($B2753,'Supplimental Sources'!$I$7:$K$27,2,0)</f>
        <v>United Kingdom</v>
      </c>
      <c r="D2753" s="6" t="str">
        <f>VLOOKUP($B2753,'Supplimental Sources'!$I$7:$K$27,3,0)</f>
        <v>United Kingdom</v>
      </c>
      <c r="E2753" s="6" t="s">
        <v>8385</v>
      </c>
      <c r="F2753" s="6" t="s">
        <v>8378</v>
      </c>
      <c r="G2753" s="6">
        <v>2739</v>
      </c>
      <c r="H2753" s="29">
        <v>1100</v>
      </c>
      <c r="I2753" s="29">
        <v>4225</v>
      </c>
      <c r="J2753" s="28">
        <v>45</v>
      </c>
      <c r="K2753" s="6">
        <v>191</v>
      </c>
      <c r="L2753" s="6" t="str">
        <f>VLOOKUP($G2753,Data!$A:$F,6,0)</f>
        <v>successful</v>
      </c>
      <c r="M2753" s="6"/>
      <c r="N2753" s="6"/>
      <c r="O2753" s="6"/>
    </row>
    <row r="2754" spans="1:15" x14ac:dyDescent="0.45">
      <c r="A2754" s="6" t="s">
        <v>8349</v>
      </c>
      <c r="B2754" s="6" t="s">
        <v>8224</v>
      </c>
      <c r="C2754" s="6" t="str">
        <f>VLOOKUP($B2754,'Supplimental Sources'!$I$7:$K$27,2,0)</f>
        <v>United States</v>
      </c>
      <c r="D2754" s="6" t="str">
        <f>VLOOKUP($B2754,'Supplimental Sources'!$I$7:$K$27,3,0)</f>
        <v>United States</v>
      </c>
      <c r="E2754" s="6" t="s">
        <v>8386</v>
      </c>
      <c r="F2754" s="6" t="s">
        <v>8377</v>
      </c>
      <c r="G2754" s="6">
        <v>2740</v>
      </c>
      <c r="H2754" s="29">
        <v>300</v>
      </c>
      <c r="I2754" s="29">
        <v>310</v>
      </c>
      <c r="J2754" s="28">
        <v>29.958333333343035</v>
      </c>
      <c r="K2754" s="6">
        <v>17</v>
      </c>
      <c r="L2754" s="6" t="str">
        <f>VLOOKUP($G2754,Data!$A:$F,6,0)</f>
        <v>successful</v>
      </c>
      <c r="M2754" s="6"/>
      <c r="N2754" s="6"/>
      <c r="O2754" s="6"/>
    </row>
    <row r="2755" spans="1:15" x14ac:dyDescent="0.45">
      <c r="A2755" s="6" t="s">
        <v>8358</v>
      </c>
      <c r="B2755" s="6" t="s">
        <v>8224</v>
      </c>
      <c r="C2755" s="6" t="str">
        <f>VLOOKUP($B2755,'Supplimental Sources'!$I$7:$K$27,2,0)</f>
        <v>United States</v>
      </c>
      <c r="D2755" s="6" t="str">
        <f>VLOOKUP($B2755,'Supplimental Sources'!$I$7:$K$27,3,0)</f>
        <v>United States</v>
      </c>
      <c r="E2755" s="6" t="s">
        <v>8385</v>
      </c>
      <c r="F2755" s="6" t="s">
        <v>8372</v>
      </c>
      <c r="G2755" s="6">
        <v>2741</v>
      </c>
      <c r="H2755" s="29">
        <v>8000</v>
      </c>
      <c r="I2755" s="29">
        <v>35</v>
      </c>
      <c r="J2755" s="28">
        <v>20.430763888885849</v>
      </c>
      <c r="K2755" s="6">
        <v>4</v>
      </c>
      <c r="M2755" s="6" t="str">
        <f>VLOOKUP($G2755,Data!$A:$F,6,0)</f>
        <v>failed</v>
      </c>
      <c r="N2755" s="6"/>
      <c r="O2755" s="6"/>
    </row>
    <row r="2756" spans="1:15" x14ac:dyDescent="0.45">
      <c r="A2756" s="6" t="s">
        <v>8358</v>
      </c>
      <c r="B2756" s="6" t="s">
        <v>8224</v>
      </c>
      <c r="C2756" s="6" t="str">
        <f>VLOOKUP($B2756,'Supplimental Sources'!$I$7:$K$27,2,0)</f>
        <v>United States</v>
      </c>
      <c r="D2756" s="6" t="str">
        <f>VLOOKUP($B2756,'Supplimental Sources'!$I$7:$K$27,3,0)</f>
        <v>United States</v>
      </c>
      <c r="E2756" s="6" t="s">
        <v>8383</v>
      </c>
      <c r="F2756" s="6" t="s">
        <v>8369</v>
      </c>
      <c r="G2756" s="6">
        <v>2742</v>
      </c>
      <c r="H2756" s="29">
        <v>2500</v>
      </c>
      <c r="I2756" s="29">
        <v>731</v>
      </c>
      <c r="J2756" s="28">
        <v>14</v>
      </c>
      <c r="K2756" s="6">
        <v>18</v>
      </c>
      <c r="M2756" s="6" t="str">
        <f>VLOOKUP($G2756,Data!$A:$F,6,0)</f>
        <v>failed</v>
      </c>
      <c r="N2756" s="6"/>
      <c r="O2756" s="6"/>
    </row>
    <row r="2757" spans="1:15" x14ac:dyDescent="0.45">
      <c r="A2757" s="6" t="s">
        <v>8358</v>
      </c>
      <c r="B2757" s="6" t="s">
        <v>8224</v>
      </c>
      <c r="C2757" s="6" t="str">
        <f>VLOOKUP($B2757,'Supplimental Sources'!$I$7:$K$27,2,0)</f>
        <v>United States</v>
      </c>
      <c r="D2757" s="6" t="str">
        <f>VLOOKUP($B2757,'Supplimental Sources'!$I$7:$K$27,3,0)</f>
        <v>United States</v>
      </c>
      <c r="E2757" s="6" t="s">
        <v>8387</v>
      </c>
      <c r="F2757" s="6" t="s">
        <v>8372</v>
      </c>
      <c r="G2757" s="6">
        <v>2743</v>
      </c>
      <c r="H2757" s="29">
        <v>5999</v>
      </c>
      <c r="I2757" s="29">
        <v>0</v>
      </c>
      <c r="J2757" s="28">
        <v>30</v>
      </c>
      <c r="K2757" s="6">
        <v>0</v>
      </c>
      <c r="M2757" s="6" t="str">
        <f>VLOOKUP($G2757,Data!$A:$F,6,0)</f>
        <v>failed</v>
      </c>
      <c r="N2757" s="6"/>
      <c r="O2757" s="6"/>
    </row>
    <row r="2758" spans="1:15" x14ac:dyDescent="0.45">
      <c r="A2758" s="6" t="s">
        <v>8358</v>
      </c>
      <c r="B2758" s="6" t="s">
        <v>8224</v>
      </c>
      <c r="C2758" s="6" t="str">
        <f>VLOOKUP($B2758,'Supplimental Sources'!$I$7:$K$27,2,0)</f>
        <v>United States</v>
      </c>
      <c r="D2758" s="6" t="str">
        <f>VLOOKUP($B2758,'Supplimental Sources'!$I$7:$K$27,3,0)</f>
        <v>United States</v>
      </c>
      <c r="E2758" s="6" t="s">
        <v>8383</v>
      </c>
      <c r="F2758" s="6" t="s">
        <v>8376</v>
      </c>
      <c r="G2758" s="6">
        <v>2744</v>
      </c>
      <c r="H2758" s="29">
        <v>16000</v>
      </c>
      <c r="I2758" s="29">
        <v>835</v>
      </c>
      <c r="J2758" s="28">
        <v>30</v>
      </c>
      <c r="K2758" s="6">
        <v>22</v>
      </c>
      <c r="M2758" s="6" t="str">
        <f>VLOOKUP($G2758,Data!$A:$F,6,0)</f>
        <v>failed</v>
      </c>
      <c r="N2758" s="6"/>
      <c r="O2758" s="6"/>
    </row>
    <row r="2759" spans="1:15" x14ac:dyDescent="0.45">
      <c r="A2759" s="6" t="s">
        <v>8358</v>
      </c>
      <c r="B2759" s="6" t="s">
        <v>8224</v>
      </c>
      <c r="C2759" s="6" t="str">
        <f>VLOOKUP($B2759,'Supplimental Sources'!$I$7:$K$27,2,0)</f>
        <v>United States</v>
      </c>
      <c r="D2759" s="6" t="str">
        <f>VLOOKUP($B2759,'Supplimental Sources'!$I$7:$K$27,3,0)</f>
        <v>United States</v>
      </c>
      <c r="E2759" s="6" t="s">
        <v>8383</v>
      </c>
      <c r="F2759" s="6" t="s">
        <v>8369</v>
      </c>
      <c r="G2759" s="6">
        <v>2745</v>
      </c>
      <c r="H2759" s="29">
        <v>8000</v>
      </c>
      <c r="I2759" s="29">
        <v>1751</v>
      </c>
      <c r="J2759" s="28">
        <v>60</v>
      </c>
      <c r="K2759" s="6">
        <v>49</v>
      </c>
      <c r="M2759" s="6" t="str">
        <f>VLOOKUP($G2759,Data!$A:$F,6,0)</f>
        <v>failed</v>
      </c>
      <c r="N2759" s="6"/>
      <c r="O2759" s="6"/>
    </row>
    <row r="2760" spans="1:15" x14ac:dyDescent="0.45">
      <c r="A2760" s="6" t="s">
        <v>8358</v>
      </c>
      <c r="B2760" s="6" t="s">
        <v>8224</v>
      </c>
      <c r="C2760" s="6" t="str">
        <f>VLOOKUP($B2760,'Supplimental Sources'!$I$7:$K$27,2,0)</f>
        <v>United States</v>
      </c>
      <c r="D2760" s="6" t="str">
        <f>VLOOKUP($B2760,'Supplimental Sources'!$I$7:$K$27,3,0)</f>
        <v>United States</v>
      </c>
      <c r="E2760" s="6" t="s">
        <v>8385</v>
      </c>
      <c r="F2760" s="6" t="s">
        <v>8370</v>
      </c>
      <c r="G2760" s="6">
        <v>2746</v>
      </c>
      <c r="H2760" s="29">
        <v>3000</v>
      </c>
      <c r="I2760" s="29">
        <v>801</v>
      </c>
      <c r="J2760" s="28">
        <v>30</v>
      </c>
      <c r="K2760" s="6">
        <v>19</v>
      </c>
      <c r="M2760" s="6" t="str">
        <f>VLOOKUP($G2760,Data!$A:$F,6,0)</f>
        <v>failed</v>
      </c>
      <c r="N2760" s="6"/>
      <c r="O2760" s="6"/>
    </row>
    <row r="2761" spans="1:15" x14ac:dyDescent="0.45">
      <c r="A2761" s="6" t="s">
        <v>8358</v>
      </c>
      <c r="B2761" s="6" t="s">
        <v>8224</v>
      </c>
      <c r="C2761" s="6" t="str">
        <f>VLOOKUP($B2761,'Supplimental Sources'!$I$7:$K$27,2,0)</f>
        <v>United States</v>
      </c>
      <c r="D2761" s="6" t="str">
        <f>VLOOKUP($B2761,'Supplimental Sources'!$I$7:$K$27,3,0)</f>
        <v>United States</v>
      </c>
      <c r="E2761" s="6" t="s">
        <v>8383</v>
      </c>
      <c r="F2761" s="6" t="s">
        <v>8369</v>
      </c>
      <c r="G2761" s="6">
        <v>2747</v>
      </c>
      <c r="H2761" s="29">
        <v>500</v>
      </c>
      <c r="I2761" s="29">
        <v>140</v>
      </c>
      <c r="J2761" s="28">
        <v>31.483831018522324</v>
      </c>
      <c r="K2761" s="6">
        <v>4</v>
      </c>
      <c r="M2761" s="6" t="str">
        <f>VLOOKUP($G2761,Data!$A:$F,6,0)</f>
        <v>failed</v>
      </c>
      <c r="N2761" s="6"/>
      <c r="O2761" s="6"/>
    </row>
    <row r="2762" spans="1:15" x14ac:dyDescent="0.45">
      <c r="A2762" s="6" t="s">
        <v>8358</v>
      </c>
      <c r="B2762" s="6" t="s">
        <v>8224</v>
      </c>
      <c r="C2762" s="6" t="str">
        <f>VLOOKUP($B2762,'Supplimental Sources'!$I$7:$K$27,2,0)</f>
        <v>United States</v>
      </c>
      <c r="D2762" s="6" t="str">
        <f>VLOOKUP($B2762,'Supplimental Sources'!$I$7:$K$27,3,0)</f>
        <v>United States</v>
      </c>
      <c r="E2762" s="6" t="s">
        <v>8387</v>
      </c>
      <c r="F2762" s="6" t="s">
        <v>8371</v>
      </c>
      <c r="G2762" s="6">
        <v>2748</v>
      </c>
      <c r="H2762" s="29">
        <v>5000</v>
      </c>
      <c r="I2762" s="29">
        <v>53</v>
      </c>
      <c r="J2762" s="28">
        <v>30</v>
      </c>
      <c r="K2762" s="6">
        <v>4</v>
      </c>
      <c r="M2762" s="6" t="str">
        <f>VLOOKUP($G2762,Data!$A:$F,6,0)</f>
        <v>failed</v>
      </c>
      <c r="N2762" s="6"/>
      <c r="O2762" s="6"/>
    </row>
    <row r="2763" spans="1:15" x14ac:dyDescent="0.45">
      <c r="A2763" s="6" t="s">
        <v>8358</v>
      </c>
      <c r="B2763" s="6" t="s">
        <v>8224</v>
      </c>
      <c r="C2763" s="6" t="str">
        <f>VLOOKUP($B2763,'Supplimental Sources'!$I$7:$K$27,2,0)</f>
        <v>United States</v>
      </c>
      <c r="D2763" s="6" t="str">
        <f>VLOOKUP($B2763,'Supplimental Sources'!$I$7:$K$27,3,0)</f>
        <v>United States</v>
      </c>
      <c r="E2763" s="6" t="s">
        <v>8386</v>
      </c>
      <c r="F2763" s="6" t="s">
        <v>8378</v>
      </c>
      <c r="G2763" s="6">
        <v>2749</v>
      </c>
      <c r="H2763" s="29">
        <v>10000</v>
      </c>
      <c r="I2763" s="29">
        <v>110</v>
      </c>
      <c r="J2763" s="28">
        <v>29.958333333328483</v>
      </c>
      <c r="K2763" s="6">
        <v>2</v>
      </c>
      <c r="M2763" s="6" t="str">
        <f>VLOOKUP($G2763,Data!$A:$F,6,0)</f>
        <v>failed</v>
      </c>
      <c r="N2763" s="6"/>
      <c r="O2763" s="6"/>
    </row>
    <row r="2764" spans="1:15" x14ac:dyDescent="0.45">
      <c r="A2764" s="6" t="s">
        <v>8358</v>
      </c>
      <c r="B2764" s="6" t="s">
        <v>8224</v>
      </c>
      <c r="C2764" s="6" t="str">
        <f>VLOOKUP($B2764,'Supplimental Sources'!$I$7:$K$27,2,0)</f>
        <v>United States</v>
      </c>
      <c r="D2764" s="6" t="str">
        <f>VLOOKUP($B2764,'Supplimental Sources'!$I$7:$K$27,3,0)</f>
        <v>United States</v>
      </c>
      <c r="E2764" s="6" t="s">
        <v>8383</v>
      </c>
      <c r="F2764" s="6" t="s">
        <v>8380</v>
      </c>
      <c r="G2764" s="6">
        <v>2750</v>
      </c>
      <c r="H2764" s="29">
        <v>1999</v>
      </c>
      <c r="I2764" s="29">
        <v>0</v>
      </c>
      <c r="J2764" s="28">
        <v>11.933506944442343</v>
      </c>
      <c r="K2764" s="6">
        <v>0</v>
      </c>
      <c r="M2764" s="6" t="str">
        <f>VLOOKUP($G2764,Data!$A:$F,6,0)</f>
        <v>failed</v>
      </c>
      <c r="N2764" s="6"/>
      <c r="O2764" s="6"/>
    </row>
    <row r="2765" spans="1:15" x14ac:dyDescent="0.45">
      <c r="A2765" s="6" t="s">
        <v>8358</v>
      </c>
      <c r="B2765" s="6" t="s">
        <v>8224</v>
      </c>
      <c r="C2765" s="6" t="str">
        <f>VLOOKUP($B2765,'Supplimental Sources'!$I$7:$K$27,2,0)</f>
        <v>United States</v>
      </c>
      <c r="D2765" s="6" t="str">
        <f>VLOOKUP($B2765,'Supplimental Sources'!$I$7:$K$27,3,0)</f>
        <v>United States</v>
      </c>
      <c r="E2765" s="6" t="s">
        <v>8385</v>
      </c>
      <c r="F2765" s="6" t="s">
        <v>8379</v>
      </c>
      <c r="G2765" s="6">
        <v>2751</v>
      </c>
      <c r="H2765" s="29">
        <v>3274</v>
      </c>
      <c r="I2765" s="29">
        <v>0</v>
      </c>
      <c r="J2765" s="28">
        <v>60</v>
      </c>
      <c r="K2765" s="6">
        <v>0</v>
      </c>
      <c r="M2765" s="6" t="str">
        <f>VLOOKUP($G2765,Data!$A:$F,6,0)</f>
        <v>failed</v>
      </c>
      <c r="N2765" s="6"/>
      <c r="O2765" s="6"/>
    </row>
    <row r="2766" spans="1:15" x14ac:dyDescent="0.45">
      <c r="A2766" s="6" t="s">
        <v>8358</v>
      </c>
      <c r="B2766" s="6" t="s">
        <v>8224</v>
      </c>
      <c r="C2766" s="6" t="str">
        <f>VLOOKUP($B2766,'Supplimental Sources'!$I$7:$K$27,2,0)</f>
        <v>United States</v>
      </c>
      <c r="D2766" s="6" t="str">
        <f>VLOOKUP($B2766,'Supplimental Sources'!$I$7:$K$27,3,0)</f>
        <v>United States</v>
      </c>
      <c r="E2766" s="6" t="s">
        <v>8382</v>
      </c>
      <c r="F2766" s="6" t="s">
        <v>8374</v>
      </c>
      <c r="G2766" s="6">
        <v>2752</v>
      </c>
      <c r="H2766" s="29">
        <v>4800</v>
      </c>
      <c r="I2766" s="29">
        <v>550</v>
      </c>
      <c r="J2766" s="28">
        <v>40</v>
      </c>
      <c r="K2766" s="6">
        <v>14</v>
      </c>
      <c r="M2766" s="6" t="str">
        <f>VLOOKUP($G2766,Data!$A:$F,6,0)</f>
        <v>failed</v>
      </c>
      <c r="N2766" s="6"/>
      <c r="O2766" s="6"/>
    </row>
    <row r="2767" spans="1:15" x14ac:dyDescent="0.45">
      <c r="A2767" s="6" t="s">
        <v>8358</v>
      </c>
      <c r="B2767" s="6" t="s">
        <v>8224</v>
      </c>
      <c r="C2767" s="6" t="str">
        <f>VLOOKUP($B2767,'Supplimental Sources'!$I$7:$K$27,2,0)</f>
        <v>United States</v>
      </c>
      <c r="D2767" s="6" t="str">
        <f>VLOOKUP($B2767,'Supplimental Sources'!$I$7:$K$27,3,0)</f>
        <v>United States</v>
      </c>
      <c r="E2767" s="6" t="s">
        <v>8383</v>
      </c>
      <c r="F2767" s="6" t="s">
        <v>8370</v>
      </c>
      <c r="G2767" s="6">
        <v>2753</v>
      </c>
      <c r="H2767" s="29">
        <v>2000</v>
      </c>
      <c r="I2767" s="29">
        <v>380</v>
      </c>
      <c r="J2767" s="28">
        <v>30</v>
      </c>
      <c r="K2767" s="6">
        <v>8</v>
      </c>
      <c r="M2767" s="6" t="str">
        <f>VLOOKUP($G2767,Data!$A:$F,6,0)</f>
        <v>failed</v>
      </c>
      <c r="N2767" s="6"/>
      <c r="O2767" s="6"/>
    </row>
    <row r="2768" spans="1:15" x14ac:dyDescent="0.45">
      <c r="A2768" s="6" t="s">
        <v>8358</v>
      </c>
      <c r="B2768" s="6" t="s">
        <v>8224</v>
      </c>
      <c r="C2768" s="6" t="str">
        <f>VLOOKUP($B2768,'Supplimental Sources'!$I$7:$K$27,2,0)</f>
        <v>United States</v>
      </c>
      <c r="D2768" s="6" t="str">
        <f>VLOOKUP($B2768,'Supplimental Sources'!$I$7:$K$27,3,0)</f>
        <v>United States</v>
      </c>
      <c r="E2768" s="6" t="s">
        <v>8385</v>
      </c>
      <c r="F2768" s="6" t="s">
        <v>8371</v>
      </c>
      <c r="G2768" s="6">
        <v>2754</v>
      </c>
      <c r="H2768" s="29">
        <v>10000</v>
      </c>
      <c r="I2768" s="29">
        <v>0</v>
      </c>
      <c r="J2768" s="28">
        <v>30</v>
      </c>
      <c r="K2768" s="6">
        <v>0</v>
      </c>
      <c r="M2768" s="6" t="str">
        <f>VLOOKUP($G2768,Data!$A:$F,6,0)</f>
        <v>failed</v>
      </c>
      <c r="N2768" s="6"/>
      <c r="O2768" s="6"/>
    </row>
    <row r="2769" spans="1:15" x14ac:dyDescent="0.45">
      <c r="A2769" s="6" t="s">
        <v>8358</v>
      </c>
      <c r="B2769" s="6" t="s">
        <v>8241</v>
      </c>
      <c r="C2769" s="6" t="str">
        <f>VLOOKUP($B2769,'Supplimental Sources'!$I$7:$K$27,2,0)</f>
        <v>Ireland</v>
      </c>
      <c r="D2769" s="6" t="str">
        <f>VLOOKUP($B2769,'Supplimental Sources'!$I$7:$K$27,3,0)</f>
        <v>European Union</v>
      </c>
      <c r="E2769" s="6" t="s">
        <v>8386</v>
      </c>
      <c r="F2769" s="6" t="s">
        <v>8378</v>
      </c>
      <c r="G2769" s="6">
        <v>2755</v>
      </c>
      <c r="H2769" s="29">
        <v>500</v>
      </c>
      <c r="I2769" s="29">
        <v>260</v>
      </c>
      <c r="J2769" s="28">
        <v>30</v>
      </c>
      <c r="K2769" s="6">
        <v>15</v>
      </c>
      <c r="M2769" s="6" t="str">
        <f>VLOOKUP($G2769,Data!$A:$F,6,0)</f>
        <v>failed</v>
      </c>
      <c r="N2769" s="6"/>
      <c r="O2769" s="6"/>
    </row>
    <row r="2770" spans="1:15" x14ac:dyDescent="0.45">
      <c r="A2770" s="6" t="s">
        <v>8358</v>
      </c>
      <c r="B2770" s="6" t="s">
        <v>8224</v>
      </c>
      <c r="C2770" s="6" t="str">
        <f>VLOOKUP($B2770,'Supplimental Sources'!$I$7:$K$27,2,0)</f>
        <v>United States</v>
      </c>
      <c r="D2770" s="6" t="str">
        <f>VLOOKUP($B2770,'Supplimental Sources'!$I$7:$K$27,3,0)</f>
        <v>United States</v>
      </c>
      <c r="E2770" s="6" t="s">
        <v>8384</v>
      </c>
      <c r="F2770" s="6" t="s">
        <v>8381</v>
      </c>
      <c r="G2770" s="6">
        <v>2756</v>
      </c>
      <c r="H2770" s="29">
        <v>10000</v>
      </c>
      <c r="I2770" s="29">
        <v>1048</v>
      </c>
      <c r="J2770" s="28">
        <v>30</v>
      </c>
      <c r="K2770" s="6">
        <v>33</v>
      </c>
      <c r="M2770" s="6" t="str">
        <f>VLOOKUP($G2770,Data!$A:$F,6,0)</f>
        <v>failed</v>
      </c>
      <c r="N2770" s="6"/>
      <c r="O2770" s="6"/>
    </row>
    <row r="2771" spans="1:15" x14ac:dyDescent="0.45">
      <c r="A2771" s="6" t="s">
        <v>8358</v>
      </c>
      <c r="B2771" s="6" t="s">
        <v>8224</v>
      </c>
      <c r="C2771" s="6" t="str">
        <f>VLOOKUP($B2771,'Supplimental Sources'!$I$7:$K$27,2,0)</f>
        <v>United States</v>
      </c>
      <c r="D2771" s="6" t="str">
        <f>VLOOKUP($B2771,'Supplimental Sources'!$I$7:$K$27,3,0)</f>
        <v>United States</v>
      </c>
      <c r="E2771" s="6" t="s">
        <v>8387</v>
      </c>
      <c r="F2771" s="6" t="s">
        <v>8370</v>
      </c>
      <c r="G2771" s="6">
        <v>2757</v>
      </c>
      <c r="H2771" s="29">
        <v>1500</v>
      </c>
      <c r="I2771" s="29">
        <v>10</v>
      </c>
      <c r="J2771" s="28">
        <v>15</v>
      </c>
      <c r="K2771" s="6">
        <v>2</v>
      </c>
      <c r="M2771" s="6" t="str">
        <f>VLOOKUP($G2771,Data!$A:$F,6,0)</f>
        <v>failed</v>
      </c>
      <c r="N2771" s="6"/>
      <c r="O2771" s="6"/>
    </row>
    <row r="2772" spans="1:15" x14ac:dyDescent="0.45">
      <c r="A2772" s="6" t="s">
        <v>8358</v>
      </c>
      <c r="B2772" s="6" t="s">
        <v>8226</v>
      </c>
      <c r="C2772" s="6" t="str">
        <f>VLOOKUP($B2772,'Supplimental Sources'!$I$7:$K$27,2,0)</f>
        <v>Australia</v>
      </c>
      <c r="D2772" s="6" t="str">
        <f>VLOOKUP($B2772,'Supplimental Sources'!$I$7:$K$27,3,0)</f>
        <v>Australia</v>
      </c>
      <c r="E2772" s="6" t="s">
        <v>8387</v>
      </c>
      <c r="F2772" s="6" t="s">
        <v>8372</v>
      </c>
      <c r="G2772" s="6">
        <v>2758</v>
      </c>
      <c r="H2772" s="29">
        <v>2000</v>
      </c>
      <c r="I2772" s="29">
        <v>234</v>
      </c>
      <c r="J2772" s="28">
        <v>14</v>
      </c>
      <c r="K2772" s="6">
        <v>6</v>
      </c>
      <c r="M2772" s="6" t="str">
        <f>VLOOKUP($G2772,Data!$A:$F,6,0)</f>
        <v>failed</v>
      </c>
      <c r="N2772" s="6"/>
      <c r="O2772" s="6"/>
    </row>
    <row r="2773" spans="1:15" x14ac:dyDescent="0.45">
      <c r="A2773" s="6" t="s">
        <v>8358</v>
      </c>
      <c r="B2773" s="6" t="s">
        <v>8226</v>
      </c>
      <c r="C2773" s="6" t="str">
        <f>VLOOKUP($B2773,'Supplimental Sources'!$I$7:$K$27,2,0)</f>
        <v>Australia</v>
      </c>
      <c r="D2773" s="6" t="str">
        <f>VLOOKUP($B2773,'Supplimental Sources'!$I$7:$K$27,3,0)</f>
        <v>Australia</v>
      </c>
      <c r="E2773" s="6" t="s">
        <v>8387</v>
      </c>
      <c r="F2773" s="6" t="s">
        <v>8380</v>
      </c>
      <c r="G2773" s="6">
        <v>2759</v>
      </c>
      <c r="H2773" s="29">
        <v>1000</v>
      </c>
      <c r="I2773" s="29">
        <v>105</v>
      </c>
      <c r="J2773" s="28">
        <v>43</v>
      </c>
      <c r="K2773" s="6">
        <v>2</v>
      </c>
      <c r="M2773" s="6" t="str">
        <f>VLOOKUP($G2773,Data!$A:$F,6,0)</f>
        <v>failed</v>
      </c>
      <c r="N2773" s="6"/>
      <c r="O2773" s="6"/>
    </row>
    <row r="2774" spans="1:15" x14ac:dyDescent="0.45">
      <c r="A2774" s="6" t="s">
        <v>8358</v>
      </c>
      <c r="B2774" s="6" t="s">
        <v>8225</v>
      </c>
      <c r="C2774" s="6" t="str">
        <f>VLOOKUP($B2774,'Supplimental Sources'!$I$7:$K$27,2,0)</f>
        <v>United Kingdom</v>
      </c>
      <c r="D2774" s="6" t="str">
        <f>VLOOKUP($B2774,'Supplimental Sources'!$I$7:$K$27,3,0)</f>
        <v>United Kingdom</v>
      </c>
      <c r="E2774" s="6" t="s">
        <v>8384</v>
      </c>
      <c r="F2774" s="6" t="s">
        <v>8369</v>
      </c>
      <c r="G2774" s="6">
        <v>2760</v>
      </c>
      <c r="H2774" s="29">
        <v>5000</v>
      </c>
      <c r="I2774" s="29">
        <v>0</v>
      </c>
      <c r="J2774" s="28">
        <v>30</v>
      </c>
      <c r="K2774" s="6">
        <v>0</v>
      </c>
      <c r="M2774" s="6" t="str">
        <f>VLOOKUP($G2774,Data!$A:$F,6,0)</f>
        <v>failed</v>
      </c>
      <c r="N2774" s="6"/>
      <c r="O2774" s="6"/>
    </row>
    <row r="2775" spans="1:15" x14ac:dyDescent="0.45">
      <c r="A2775" s="6" t="s">
        <v>8358</v>
      </c>
      <c r="B2775" s="6" t="s">
        <v>8224</v>
      </c>
      <c r="C2775" s="6" t="str">
        <f>VLOOKUP($B2775,'Supplimental Sources'!$I$7:$K$27,2,0)</f>
        <v>United States</v>
      </c>
      <c r="D2775" s="6" t="str">
        <f>VLOOKUP($B2775,'Supplimental Sources'!$I$7:$K$27,3,0)</f>
        <v>United States</v>
      </c>
      <c r="E2775" s="6" t="s">
        <v>8383</v>
      </c>
      <c r="F2775" s="6" t="s">
        <v>8381</v>
      </c>
      <c r="G2775" s="6">
        <v>2761</v>
      </c>
      <c r="H2775" s="29">
        <v>5000</v>
      </c>
      <c r="I2775" s="29">
        <v>36</v>
      </c>
      <c r="J2775" s="28">
        <v>30</v>
      </c>
      <c r="K2775" s="6">
        <v>4</v>
      </c>
      <c r="M2775" s="6" t="str">
        <f>VLOOKUP($G2775,Data!$A:$F,6,0)</f>
        <v>failed</v>
      </c>
      <c r="N2775" s="6"/>
      <c r="O2775" s="6"/>
    </row>
    <row r="2776" spans="1:15" x14ac:dyDescent="0.45">
      <c r="A2776" s="6" t="s">
        <v>8358</v>
      </c>
      <c r="B2776" s="6" t="s">
        <v>8224</v>
      </c>
      <c r="C2776" s="6" t="str">
        <f>VLOOKUP($B2776,'Supplimental Sources'!$I$7:$K$27,2,0)</f>
        <v>United States</v>
      </c>
      <c r="D2776" s="6" t="str">
        <f>VLOOKUP($B2776,'Supplimental Sources'!$I$7:$K$27,3,0)</f>
        <v>United States</v>
      </c>
      <c r="E2776" s="6" t="s">
        <v>8383</v>
      </c>
      <c r="F2776" s="6" t="s">
        <v>8376</v>
      </c>
      <c r="G2776" s="6">
        <v>2762</v>
      </c>
      <c r="H2776" s="29">
        <v>3250</v>
      </c>
      <c r="I2776" s="29">
        <v>25</v>
      </c>
      <c r="J2776" s="28">
        <v>59.958333333335759</v>
      </c>
      <c r="K2776" s="6">
        <v>1</v>
      </c>
      <c r="M2776" s="6" t="str">
        <f>VLOOKUP($G2776,Data!$A:$F,6,0)</f>
        <v>failed</v>
      </c>
      <c r="N2776" s="6"/>
      <c r="O2776" s="6"/>
    </row>
    <row r="2777" spans="1:15" x14ac:dyDescent="0.45">
      <c r="A2777" s="6" t="s">
        <v>8358</v>
      </c>
      <c r="B2777" s="6" t="s">
        <v>8224</v>
      </c>
      <c r="C2777" s="6" t="str">
        <f>VLOOKUP($B2777,'Supplimental Sources'!$I$7:$K$27,2,0)</f>
        <v>United States</v>
      </c>
      <c r="D2777" s="6" t="str">
        <f>VLOOKUP($B2777,'Supplimental Sources'!$I$7:$K$27,3,0)</f>
        <v>United States</v>
      </c>
      <c r="E2777" s="6" t="s">
        <v>8384</v>
      </c>
      <c r="F2777" s="6" t="s">
        <v>8379</v>
      </c>
      <c r="G2777" s="6">
        <v>2763</v>
      </c>
      <c r="H2777" s="29">
        <v>39400</v>
      </c>
      <c r="I2777" s="29">
        <v>90</v>
      </c>
      <c r="J2777" s="28">
        <v>45</v>
      </c>
      <c r="K2777" s="6">
        <v>3</v>
      </c>
      <c r="M2777" s="6" t="str">
        <f>VLOOKUP($G2777,Data!$A:$F,6,0)</f>
        <v>failed</v>
      </c>
      <c r="N2777" s="6"/>
      <c r="O2777" s="6"/>
    </row>
    <row r="2778" spans="1:15" x14ac:dyDescent="0.45">
      <c r="A2778" s="6" t="s">
        <v>8358</v>
      </c>
      <c r="B2778" s="6" t="s">
        <v>8224</v>
      </c>
      <c r="C2778" s="6" t="str">
        <f>VLOOKUP($B2778,'Supplimental Sources'!$I$7:$K$27,2,0)</f>
        <v>United States</v>
      </c>
      <c r="D2778" s="6" t="str">
        <f>VLOOKUP($B2778,'Supplimental Sources'!$I$7:$K$27,3,0)</f>
        <v>United States</v>
      </c>
      <c r="E2778" s="6" t="s">
        <v>8383</v>
      </c>
      <c r="F2778" s="6" t="s">
        <v>8369</v>
      </c>
      <c r="G2778" s="6">
        <v>2764</v>
      </c>
      <c r="H2778" s="29">
        <v>4000</v>
      </c>
      <c r="I2778" s="29">
        <v>45</v>
      </c>
      <c r="J2778" s="28">
        <v>29.499641203699866</v>
      </c>
      <c r="K2778" s="6">
        <v>4</v>
      </c>
      <c r="M2778" s="6" t="str">
        <f>VLOOKUP($G2778,Data!$A:$F,6,0)</f>
        <v>failed</v>
      </c>
      <c r="N2778" s="6"/>
      <c r="O2778" s="6"/>
    </row>
    <row r="2779" spans="1:15" x14ac:dyDescent="0.45">
      <c r="A2779" s="6" t="s">
        <v>8358</v>
      </c>
      <c r="B2779" s="6" t="s">
        <v>8224</v>
      </c>
      <c r="C2779" s="6" t="str">
        <f>VLOOKUP($B2779,'Supplimental Sources'!$I$7:$K$27,2,0)</f>
        <v>United States</v>
      </c>
      <c r="D2779" s="6" t="str">
        <f>VLOOKUP($B2779,'Supplimental Sources'!$I$7:$K$27,3,0)</f>
        <v>United States</v>
      </c>
      <c r="E2779" s="6" t="s">
        <v>8383</v>
      </c>
      <c r="F2779" s="6" t="s">
        <v>8373</v>
      </c>
      <c r="G2779" s="6">
        <v>2765</v>
      </c>
      <c r="H2779" s="29">
        <v>4000</v>
      </c>
      <c r="I2779" s="29">
        <v>0</v>
      </c>
      <c r="J2779" s="28">
        <v>16</v>
      </c>
      <c r="K2779" s="6">
        <v>0</v>
      </c>
      <c r="M2779" s="6" t="str">
        <f>VLOOKUP($G2779,Data!$A:$F,6,0)</f>
        <v>failed</v>
      </c>
      <c r="N2779" s="6"/>
      <c r="O2779" s="6"/>
    </row>
    <row r="2780" spans="1:15" x14ac:dyDescent="0.45">
      <c r="A2780" s="6" t="s">
        <v>8358</v>
      </c>
      <c r="B2780" s="6" t="s">
        <v>8224</v>
      </c>
      <c r="C2780" s="6" t="str">
        <f>VLOOKUP($B2780,'Supplimental Sources'!$I$7:$K$27,2,0)</f>
        <v>United States</v>
      </c>
      <c r="D2780" s="6" t="str">
        <f>VLOOKUP($B2780,'Supplimental Sources'!$I$7:$K$27,3,0)</f>
        <v>United States</v>
      </c>
      <c r="E2780" s="6" t="s">
        <v>8382</v>
      </c>
      <c r="F2780" s="6" t="s">
        <v>8370</v>
      </c>
      <c r="G2780" s="6">
        <v>2766</v>
      </c>
      <c r="H2780" s="29">
        <v>5000</v>
      </c>
      <c r="I2780" s="29">
        <v>100</v>
      </c>
      <c r="J2780" s="28">
        <v>30</v>
      </c>
      <c r="K2780" s="6">
        <v>4</v>
      </c>
      <c r="M2780" s="6" t="str">
        <f>VLOOKUP($G2780,Data!$A:$F,6,0)</f>
        <v>failed</v>
      </c>
      <c r="N2780" s="6"/>
      <c r="O2780" s="6"/>
    </row>
    <row r="2781" spans="1:15" x14ac:dyDescent="0.45">
      <c r="A2781" s="6" t="s">
        <v>8358</v>
      </c>
      <c r="B2781" s="6" t="s">
        <v>8229</v>
      </c>
      <c r="C2781" s="6" t="str">
        <f>VLOOKUP($B2781,'Supplimental Sources'!$I$7:$K$27,2,0)</f>
        <v>Canada</v>
      </c>
      <c r="D2781" s="6" t="str">
        <f>VLOOKUP($B2781,'Supplimental Sources'!$I$7:$K$27,3,0)</f>
        <v>Canada</v>
      </c>
      <c r="E2781" s="6" t="s">
        <v>8386</v>
      </c>
      <c r="F2781" s="6" t="s">
        <v>8380</v>
      </c>
      <c r="G2781" s="6">
        <v>2767</v>
      </c>
      <c r="H2781" s="29">
        <v>4000</v>
      </c>
      <c r="I2781" s="29">
        <v>34</v>
      </c>
      <c r="J2781" s="28">
        <v>60</v>
      </c>
      <c r="K2781" s="6">
        <v>3</v>
      </c>
      <c r="M2781" s="6" t="str">
        <f>VLOOKUP($G2781,Data!$A:$F,6,0)</f>
        <v>failed</v>
      </c>
      <c r="N2781" s="6"/>
      <c r="O2781" s="6"/>
    </row>
    <row r="2782" spans="1:15" x14ac:dyDescent="0.45">
      <c r="A2782" s="6" t="s">
        <v>8358</v>
      </c>
      <c r="B2782" s="6" t="s">
        <v>8224</v>
      </c>
      <c r="C2782" s="6" t="str">
        <f>VLOOKUP($B2782,'Supplimental Sources'!$I$7:$K$27,2,0)</f>
        <v>United States</v>
      </c>
      <c r="D2782" s="6" t="str">
        <f>VLOOKUP($B2782,'Supplimental Sources'!$I$7:$K$27,3,0)</f>
        <v>United States</v>
      </c>
      <c r="E2782" s="6" t="s">
        <v>8383</v>
      </c>
      <c r="F2782" s="6" t="s">
        <v>8377</v>
      </c>
      <c r="G2782" s="6">
        <v>2768</v>
      </c>
      <c r="H2782" s="29">
        <v>7000</v>
      </c>
      <c r="I2782" s="29">
        <v>1002</v>
      </c>
      <c r="J2782" s="28">
        <v>29.958333333335759</v>
      </c>
      <c r="K2782" s="6">
        <v>34</v>
      </c>
      <c r="M2782" s="6" t="str">
        <f>VLOOKUP($G2782,Data!$A:$F,6,0)</f>
        <v>failed</v>
      </c>
      <c r="N2782" s="6"/>
      <c r="O2782" s="6"/>
    </row>
    <row r="2783" spans="1:15" x14ac:dyDescent="0.45">
      <c r="A2783" s="6" t="s">
        <v>8358</v>
      </c>
      <c r="B2783" s="6" t="s">
        <v>8225</v>
      </c>
      <c r="C2783" s="6" t="str">
        <f>VLOOKUP($B2783,'Supplimental Sources'!$I$7:$K$27,2,0)</f>
        <v>United Kingdom</v>
      </c>
      <c r="D2783" s="6" t="str">
        <f>VLOOKUP($B2783,'Supplimental Sources'!$I$7:$K$27,3,0)</f>
        <v>United Kingdom</v>
      </c>
      <c r="E2783" s="6" t="s">
        <v>8385</v>
      </c>
      <c r="F2783" s="6" t="s">
        <v>8379</v>
      </c>
      <c r="G2783" s="6">
        <v>2769</v>
      </c>
      <c r="H2783" s="29">
        <v>800</v>
      </c>
      <c r="I2783" s="29">
        <v>2</v>
      </c>
      <c r="J2783" s="28">
        <v>50</v>
      </c>
      <c r="K2783" s="6">
        <v>2</v>
      </c>
      <c r="M2783" s="6" t="str">
        <f>VLOOKUP($G2783,Data!$A:$F,6,0)</f>
        <v>failed</v>
      </c>
      <c r="N2783" s="6"/>
      <c r="O2783" s="6"/>
    </row>
    <row r="2784" spans="1:15" x14ac:dyDescent="0.45">
      <c r="A2784" s="6" t="s">
        <v>8358</v>
      </c>
      <c r="B2784" s="6" t="s">
        <v>8224</v>
      </c>
      <c r="C2784" s="6" t="str">
        <f>VLOOKUP($B2784,'Supplimental Sources'!$I$7:$K$27,2,0)</f>
        <v>United States</v>
      </c>
      <c r="D2784" s="6" t="str">
        <f>VLOOKUP($B2784,'Supplimental Sources'!$I$7:$K$27,3,0)</f>
        <v>United States</v>
      </c>
      <c r="E2784" s="6" t="s">
        <v>8385</v>
      </c>
      <c r="F2784" s="6" t="s">
        <v>8377</v>
      </c>
      <c r="G2784" s="6">
        <v>2770</v>
      </c>
      <c r="H2784" s="29">
        <v>20000</v>
      </c>
      <c r="I2784" s="29">
        <v>2082.25</v>
      </c>
      <c r="J2784" s="28">
        <v>29.958333333335759</v>
      </c>
      <c r="K2784" s="6">
        <v>33</v>
      </c>
      <c r="M2784" s="6" t="str">
        <f>VLOOKUP($G2784,Data!$A:$F,6,0)</f>
        <v>failed</v>
      </c>
      <c r="N2784" s="6"/>
      <c r="O2784" s="6"/>
    </row>
    <row r="2785" spans="1:15" x14ac:dyDescent="0.45">
      <c r="A2785" s="6" t="s">
        <v>8358</v>
      </c>
      <c r="B2785" s="6" t="s">
        <v>8224</v>
      </c>
      <c r="C2785" s="6" t="str">
        <f>VLOOKUP($B2785,'Supplimental Sources'!$I$7:$K$27,2,0)</f>
        <v>United States</v>
      </c>
      <c r="D2785" s="6" t="str">
        <f>VLOOKUP($B2785,'Supplimental Sources'!$I$7:$K$27,3,0)</f>
        <v>United States</v>
      </c>
      <c r="E2785" s="6" t="s">
        <v>8383</v>
      </c>
      <c r="F2785" s="6" t="s">
        <v>8381</v>
      </c>
      <c r="G2785" s="6">
        <v>2771</v>
      </c>
      <c r="H2785" s="29">
        <v>19980</v>
      </c>
      <c r="I2785" s="29">
        <v>0</v>
      </c>
      <c r="J2785" s="28">
        <v>49.176620370373712</v>
      </c>
      <c r="K2785" s="6">
        <v>0</v>
      </c>
      <c r="M2785" s="6" t="str">
        <f>VLOOKUP($G2785,Data!$A:$F,6,0)</f>
        <v>failed</v>
      </c>
      <c r="N2785" s="6"/>
      <c r="O2785" s="6"/>
    </row>
    <row r="2786" spans="1:15" x14ac:dyDescent="0.45">
      <c r="A2786" s="6" t="s">
        <v>8358</v>
      </c>
      <c r="B2786" s="6" t="s">
        <v>8224</v>
      </c>
      <c r="C2786" s="6" t="str">
        <f>VLOOKUP($B2786,'Supplimental Sources'!$I$7:$K$27,2,0)</f>
        <v>United States</v>
      </c>
      <c r="D2786" s="6" t="str">
        <f>VLOOKUP($B2786,'Supplimental Sources'!$I$7:$K$27,3,0)</f>
        <v>United States</v>
      </c>
      <c r="E2786" s="6" t="s">
        <v>8384</v>
      </c>
      <c r="F2786" s="6" t="s">
        <v>8372</v>
      </c>
      <c r="G2786" s="6">
        <v>2772</v>
      </c>
      <c r="H2786" s="29">
        <v>8000</v>
      </c>
      <c r="I2786" s="29">
        <v>0</v>
      </c>
      <c r="J2786" s="28">
        <v>15</v>
      </c>
      <c r="K2786" s="6">
        <v>0</v>
      </c>
      <c r="M2786" s="6" t="str">
        <f>VLOOKUP($G2786,Data!$A:$F,6,0)</f>
        <v>failed</v>
      </c>
      <c r="N2786" s="6"/>
      <c r="O2786" s="6"/>
    </row>
    <row r="2787" spans="1:15" x14ac:dyDescent="0.45">
      <c r="A2787" s="6" t="s">
        <v>8358</v>
      </c>
      <c r="B2787" s="6" t="s">
        <v>8229</v>
      </c>
      <c r="C2787" s="6" t="str">
        <f>VLOOKUP($B2787,'Supplimental Sources'!$I$7:$K$27,2,0)</f>
        <v>Canada</v>
      </c>
      <c r="D2787" s="6" t="str">
        <f>VLOOKUP($B2787,'Supplimental Sources'!$I$7:$K$27,3,0)</f>
        <v>Canada</v>
      </c>
      <c r="E2787" s="6" t="s">
        <v>8387</v>
      </c>
      <c r="F2787" s="6" t="s">
        <v>8379</v>
      </c>
      <c r="G2787" s="6">
        <v>2773</v>
      </c>
      <c r="H2787" s="29">
        <v>530</v>
      </c>
      <c r="I2787" s="29">
        <v>1</v>
      </c>
      <c r="J2787" s="28">
        <v>10</v>
      </c>
      <c r="K2787" s="6">
        <v>1</v>
      </c>
      <c r="M2787" s="6" t="str">
        <f>VLOOKUP($G2787,Data!$A:$F,6,0)</f>
        <v>failed</v>
      </c>
      <c r="N2787" s="6"/>
      <c r="O2787" s="6"/>
    </row>
    <row r="2788" spans="1:15" x14ac:dyDescent="0.45">
      <c r="A2788" s="6" t="s">
        <v>8358</v>
      </c>
      <c r="B2788" s="6" t="s">
        <v>8224</v>
      </c>
      <c r="C2788" s="6" t="str">
        <f>VLOOKUP($B2788,'Supplimental Sources'!$I$7:$K$27,2,0)</f>
        <v>United States</v>
      </c>
      <c r="D2788" s="6" t="str">
        <f>VLOOKUP($B2788,'Supplimental Sources'!$I$7:$K$27,3,0)</f>
        <v>United States</v>
      </c>
      <c r="E2788" s="6" t="s">
        <v>8384</v>
      </c>
      <c r="F2788" s="6" t="s">
        <v>8377</v>
      </c>
      <c r="G2788" s="6">
        <v>2774</v>
      </c>
      <c r="H2788" s="29">
        <v>4000</v>
      </c>
      <c r="I2788" s="29">
        <v>570</v>
      </c>
      <c r="J2788" s="28">
        <v>30</v>
      </c>
      <c r="K2788" s="6">
        <v>13</v>
      </c>
      <c r="M2788" s="6" t="str">
        <f>VLOOKUP($G2788,Data!$A:$F,6,0)</f>
        <v>failed</v>
      </c>
      <c r="N2788" s="6"/>
      <c r="O2788" s="6"/>
    </row>
    <row r="2789" spans="1:15" x14ac:dyDescent="0.45">
      <c r="A2789" s="6" t="s">
        <v>8358</v>
      </c>
      <c r="B2789" s="6" t="s">
        <v>8224</v>
      </c>
      <c r="C2789" s="6" t="str">
        <f>VLOOKUP($B2789,'Supplimental Sources'!$I$7:$K$27,2,0)</f>
        <v>United States</v>
      </c>
      <c r="D2789" s="6" t="str">
        <f>VLOOKUP($B2789,'Supplimental Sources'!$I$7:$K$27,3,0)</f>
        <v>United States</v>
      </c>
      <c r="E2789" s="6" t="s">
        <v>8382</v>
      </c>
      <c r="F2789" s="6" t="s">
        <v>8374</v>
      </c>
      <c r="G2789" s="6">
        <v>2775</v>
      </c>
      <c r="H2789" s="29">
        <v>5000</v>
      </c>
      <c r="I2789" s="29">
        <v>150</v>
      </c>
      <c r="J2789" s="28">
        <v>30</v>
      </c>
      <c r="K2789" s="6">
        <v>2</v>
      </c>
      <c r="M2789" s="6" t="str">
        <f>VLOOKUP($G2789,Data!$A:$F,6,0)</f>
        <v>failed</v>
      </c>
      <c r="N2789" s="6"/>
      <c r="O2789" s="6"/>
    </row>
    <row r="2790" spans="1:15" x14ac:dyDescent="0.45">
      <c r="A2790" s="6" t="s">
        <v>8358</v>
      </c>
      <c r="B2790" s="6" t="s">
        <v>8224</v>
      </c>
      <c r="C2790" s="6" t="str">
        <f>VLOOKUP($B2790,'Supplimental Sources'!$I$7:$K$27,2,0)</f>
        <v>United States</v>
      </c>
      <c r="D2790" s="6" t="str">
        <f>VLOOKUP($B2790,'Supplimental Sources'!$I$7:$K$27,3,0)</f>
        <v>United States</v>
      </c>
      <c r="E2790" s="6" t="s">
        <v>8386</v>
      </c>
      <c r="F2790" s="6" t="s">
        <v>8369</v>
      </c>
      <c r="G2790" s="6">
        <v>2776</v>
      </c>
      <c r="H2790" s="29">
        <v>21000</v>
      </c>
      <c r="I2790" s="29">
        <v>1655</v>
      </c>
      <c r="J2790" s="28">
        <v>31</v>
      </c>
      <c r="K2790" s="6">
        <v>36</v>
      </c>
      <c r="M2790" s="6" t="str">
        <f>VLOOKUP($G2790,Data!$A:$F,6,0)</f>
        <v>failed</v>
      </c>
      <c r="N2790" s="6"/>
      <c r="O2790" s="6"/>
    </row>
    <row r="2791" spans="1:15" x14ac:dyDescent="0.45">
      <c r="A2791" s="6" t="s">
        <v>8358</v>
      </c>
      <c r="B2791" s="6" t="s">
        <v>8224</v>
      </c>
      <c r="C2791" s="6" t="str">
        <f>VLOOKUP($B2791,'Supplimental Sources'!$I$7:$K$27,2,0)</f>
        <v>United States</v>
      </c>
      <c r="D2791" s="6" t="str">
        <f>VLOOKUP($B2791,'Supplimental Sources'!$I$7:$K$27,3,0)</f>
        <v>United States</v>
      </c>
      <c r="E2791" s="6" t="s">
        <v>8386</v>
      </c>
      <c r="F2791" s="6" t="s">
        <v>8380</v>
      </c>
      <c r="G2791" s="6">
        <v>2777</v>
      </c>
      <c r="H2791" s="29">
        <v>3000</v>
      </c>
      <c r="I2791" s="29">
        <v>10</v>
      </c>
      <c r="J2791" s="28">
        <v>30</v>
      </c>
      <c r="K2791" s="6">
        <v>1</v>
      </c>
      <c r="M2791" s="6" t="str">
        <f>VLOOKUP($G2791,Data!$A:$F,6,0)</f>
        <v>failed</v>
      </c>
      <c r="N2791" s="6"/>
      <c r="O2791" s="6"/>
    </row>
    <row r="2792" spans="1:15" x14ac:dyDescent="0.45">
      <c r="A2792" s="6" t="s">
        <v>8358</v>
      </c>
      <c r="B2792" s="6" t="s">
        <v>8224</v>
      </c>
      <c r="C2792" s="6" t="str">
        <f>VLOOKUP($B2792,'Supplimental Sources'!$I$7:$K$27,2,0)</f>
        <v>United States</v>
      </c>
      <c r="D2792" s="6" t="str">
        <f>VLOOKUP($B2792,'Supplimental Sources'!$I$7:$K$27,3,0)</f>
        <v>United States</v>
      </c>
      <c r="E2792" s="6" t="s">
        <v>8385</v>
      </c>
      <c r="F2792" s="6" t="s">
        <v>8370</v>
      </c>
      <c r="G2792" s="6">
        <v>2778</v>
      </c>
      <c r="H2792" s="29">
        <v>5500</v>
      </c>
      <c r="I2792" s="29">
        <v>1405</v>
      </c>
      <c r="J2792" s="28">
        <v>30</v>
      </c>
      <c r="K2792" s="6">
        <v>15</v>
      </c>
      <c r="M2792" s="6" t="str">
        <f>VLOOKUP($G2792,Data!$A:$F,6,0)</f>
        <v>failed</v>
      </c>
      <c r="N2792" s="6"/>
      <c r="O2792" s="6"/>
    </row>
    <row r="2793" spans="1:15" x14ac:dyDescent="0.45">
      <c r="A2793" s="6" t="s">
        <v>8358</v>
      </c>
      <c r="B2793" s="6" t="s">
        <v>8224</v>
      </c>
      <c r="C2793" s="6" t="str">
        <f>VLOOKUP($B2793,'Supplimental Sources'!$I$7:$K$27,2,0)</f>
        <v>United States</v>
      </c>
      <c r="D2793" s="6" t="str">
        <f>VLOOKUP($B2793,'Supplimental Sources'!$I$7:$K$27,3,0)</f>
        <v>United States</v>
      </c>
      <c r="E2793" s="6" t="s">
        <v>8386</v>
      </c>
      <c r="F2793" s="6" t="s">
        <v>8373</v>
      </c>
      <c r="G2793" s="6">
        <v>2779</v>
      </c>
      <c r="H2793" s="29">
        <v>2500</v>
      </c>
      <c r="I2793" s="29">
        <v>53</v>
      </c>
      <c r="J2793" s="28">
        <v>30.041666666664241</v>
      </c>
      <c r="K2793" s="6">
        <v>1</v>
      </c>
      <c r="M2793" s="6" t="str">
        <f>VLOOKUP($G2793,Data!$A:$F,6,0)</f>
        <v>failed</v>
      </c>
      <c r="N2793" s="6"/>
      <c r="O2793" s="6"/>
    </row>
    <row r="2794" spans="1:15" x14ac:dyDescent="0.45">
      <c r="A2794" s="6" t="s">
        <v>8358</v>
      </c>
      <c r="B2794" s="6" t="s">
        <v>8237</v>
      </c>
      <c r="C2794" s="6" t="str">
        <f>VLOOKUP($B2794,'Supplimental Sources'!$I$7:$K$27,2,0)</f>
        <v>Italy</v>
      </c>
      <c r="D2794" s="6" t="str">
        <f>VLOOKUP($B2794,'Supplimental Sources'!$I$7:$K$27,3,0)</f>
        <v>European Union</v>
      </c>
      <c r="E2794" s="6" t="s">
        <v>8388</v>
      </c>
      <c r="F2794" s="6" t="s">
        <v>8377</v>
      </c>
      <c r="G2794" s="6">
        <v>2780</v>
      </c>
      <c r="H2794" s="29">
        <v>100000</v>
      </c>
      <c r="I2794" s="29">
        <v>0</v>
      </c>
      <c r="J2794" s="28">
        <v>30</v>
      </c>
      <c r="K2794" s="6">
        <v>0</v>
      </c>
      <c r="M2794" s="6" t="str">
        <f>VLOOKUP($G2794,Data!$A:$F,6,0)</f>
        <v>failed</v>
      </c>
      <c r="N2794" s="6"/>
      <c r="O2794" s="6"/>
    </row>
    <row r="2795" spans="1:15" x14ac:dyDescent="0.45">
      <c r="A2795" s="6" t="s">
        <v>8318</v>
      </c>
      <c r="B2795" s="6" t="s">
        <v>8224</v>
      </c>
      <c r="C2795" s="6" t="str">
        <f>VLOOKUP($B2795,'Supplimental Sources'!$I$7:$K$27,2,0)</f>
        <v>United States</v>
      </c>
      <c r="D2795" s="6" t="str">
        <f>VLOOKUP($B2795,'Supplimental Sources'!$I$7:$K$27,3,0)</f>
        <v>United States</v>
      </c>
      <c r="E2795" s="6" t="s">
        <v>8386</v>
      </c>
      <c r="F2795" s="6" t="s">
        <v>8376</v>
      </c>
      <c r="G2795" s="6">
        <v>2781</v>
      </c>
      <c r="H2795" s="29">
        <v>1250</v>
      </c>
      <c r="I2795" s="29">
        <v>1316</v>
      </c>
      <c r="J2795" s="28">
        <v>28.350069444451947</v>
      </c>
      <c r="K2795" s="6">
        <v>28</v>
      </c>
      <c r="L2795" s="6" t="str">
        <f>VLOOKUP($G2795,Data!$A:$F,6,0)</f>
        <v>successful</v>
      </c>
      <c r="M2795" s="6"/>
      <c r="N2795" s="6"/>
      <c r="O2795" s="6"/>
    </row>
    <row r="2796" spans="1:15" x14ac:dyDescent="0.45">
      <c r="A2796" s="6" t="s">
        <v>8318</v>
      </c>
      <c r="B2796" s="6" t="s">
        <v>8224</v>
      </c>
      <c r="C2796" s="6" t="str">
        <f>VLOOKUP($B2796,'Supplimental Sources'!$I$7:$K$27,2,0)</f>
        <v>United States</v>
      </c>
      <c r="D2796" s="6" t="str">
        <f>VLOOKUP($B2796,'Supplimental Sources'!$I$7:$K$27,3,0)</f>
        <v>United States</v>
      </c>
      <c r="E2796" s="6" t="s">
        <v>8386</v>
      </c>
      <c r="F2796" s="6" t="s">
        <v>8376</v>
      </c>
      <c r="G2796" s="6">
        <v>2782</v>
      </c>
      <c r="H2796" s="29">
        <v>1000</v>
      </c>
      <c r="I2796" s="29">
        <v>1200</v>
      </c>
      <c r="J2796" s="28">
        <v>25.282662037039699</v>
      </c>
      <c r="K2796" s="6">
        <v>18</v>
      </c>
      <c r="L2796" s="6" t="str">
        <f>VLOOKUP($G2796,Data!$A:$F,6,0)</f>
        <v>successful</v>
      </c>
      <c r="M2796" s="6"/>
      <c r="N2796" s="6"/>
      <c r="O2796" s="6"/>
    </row>
    <row r="2797" spans="1:15" x14ac:dyDescent="0.45">
      <c r="A2797" s="6" t="s">
        <v>8318</v>
      </c>
      <c r="B2797" s="6" t="s">
        <v>8225</v>
      </c>
      <c r="C2797" s="6" t="str">
        <f>VLOOKUP($B2797,'Supplimental Sources'!$I$7:$K$27,2,0)</f>
        <v>United Kingdom</v>
      </c>
      <c r="D2797" s="6" t="str">
        <f>VLOOKUP($B2797,'Supplimental Sources'!$I$7:$K$27,3,0)</f>
        <v>United Kingdom</v>
      </c>
      <c r="E2797" s="6" t="s">
        <v>8386</v>
      </c>
      <c r="F2797" s="6" t="s">
        <v>8379</v>
      </c>
      <c r="G2797" s="6">
        <v>2783</v>
      </c>
      <c r="H2797" s="29">
        <v>1000</v>
      </c>
      <c r="I2797" s="29">
        <v>1145</v>
      </c>
      <c r="J2797" s="28">
        <v>14</v>
      </c>
      <c r="K2797" s="6">
        <v>61</v>
      </c>
      <c r="L2797" s="6" t="str">
        <f>VLOOKUP($G2797,Data!$A:$F,6,0)</f>
        <v>successful</v>
      </c>
      <c r="M2797" s="6"/>
      <c r="N2797" s="6"/>
      <c r="O2797" s="6"/>
    </row>
    <row r="2798" spans="1:15" x14ac:dyDescent="0.45">
      <c r="A2798" s="6" t="s">
        <v>8318</v>
      </c>
      <c r="B2798" s="6" t="s">
        <v>8224</v>
      </c>
      <c r="C2798" s="6" t="str">
        <f>VLOOKUP($B2798,'Supplimental Sources'!$I$7:$K$27,2,0)</f>
        <v>United States</v>
      </c>
      <c r="D2798" s="6" t="str">
        <f>VLOOKUP($B2798,'Supplimental Sources'!$I$7:$K$27,3,0)</f>
        <v>United States</v>
      </c>
      <c r="E2798" s="6" t="s">
        <v>8385</v>
      </c>
      <c r="F2798" s="6" t="s">
        <v>8373</v>
      </c>
      <c r="G2798" s="6">
        <v>2784</v>
      </c>
      <c r="H2798" s="29">
        <v>6000</v>
      </c>
      <c r="I2798" s="29">
        <v>7140</v>
      </c>
      <c r="J2798" s="28">
        <v>21</v>
      </c>
      <c r="K2798" s="6">
        <v>108</v>
      </c>
      <c r="L2798" s="6" t="str">
        <f>VLOOKUP($G2798,Data!$A:$F,6,0)</f>
        <v>successful</v>
      </c>
      <c r="M2798" s="6"/>
      <c r="N2798" s="6"/>
      <c r="O2798" s="6"/>
    </row>
    <row r="2799" spans="1:15" x14ac:dyDescent="0.45">
      <c r="A2799" s="6" t="s">
        <v>8318</v>
      </c>
      <c r="B2799" s="6" t="s">
        <v>8224</v>
      </c>
      <c r="C2799" s="6" t="str">
        <f>VLOOKUP($B2799,'Supplimental Sources'!$I$7:$K$27,2,0)</f>
        <v>United States</v>
      </c>
      <c r="D2799" s="6" t="str">
        <f>VLOOKUP($B2799,'Supplimental Sources'!$I$7:$K$27,3,0)</f>
        <v>United States</v>
      </c>
      <c r="E2799" s="6" t="s">
        <v>8387</v>
      </c>
      <c r="F2799" s="6" t="s">
        <v>8370</v>
      </c>
      <c r="G2799" s="6">
        <v>2785</v>
      </c>
      <c r="H2799" s="29">
        <v>5000</v>
      </c>
      <c r="I2799" s="29">
        <v>5234</v>
      </c>
      <c r="J2799" s="28">
        <v>29.685567129628907</v>
      </c>
      <c r="K2799" s="6">
        <v>142</v>
      </c>
      <c r="L2799" s="6" t="str">
        <f>VLOOKUP($G2799,Data!$A:$F,6,0)</f>
        <v>successful</v>
      </c>
      <c r="M2799" s="6"/>
      <c r="N2799" s="6"/>
      <c r="O2799" s="6"/>
    </row>
    <row r="2800" spans="1:15" x14ac:dyDescent="0.45">
      <c r="A2800" s="6" t="s">
        <v>8318</v>
      </c>
      <c r="B2800" s="6" t="s">
        <v>8225</v>
      </c>
      <c r="C2800" s="6" t="str">
        <f>VLOOKUP($B2800,'Supplimental Sources'!$I$7:$K$27,2,0)</f>
        <v>United Kingdom</v>
      </c>
      <c r="D2800" s="6" t="str">
        <f>VLOOKUP($B2800,'Supplimental Sources'!$I$7:$K$27,3,0)</f>
        <v>United Kingdom</v>
      </c>
      <c r="E2800" s="6" t="s">
        <v>8385</v>
      </c>
      <c r="F2800" s="6" t="s">
        <v>8380</v>
      </c>
      <c r="G2800" s="6">
        <v>2786</v>
      </c>
      <c r="H2800" s="29">
        <v>2500</v>
      </c>
      <c r="I2800" s="29">
        <v>2946</v>
      </c>
      <c r="J2800" s="28">
        <v>14</v>
      </c>
      <c r="K2800" s="6">
        <v>74</v>
      </c>
      <c r="L2800" s="6" t="str">
        <f>VLOOKUP($G2800,Data!$A:$F,6,0)</f>
        <v>successful</v>
      </c>
      <c r="M2800" s="6"/>
      <c r="N2800" s="6"/>
      <c r="O2800" s="6"/>
    </row>
    <row r="2801" spans="1:15" x14ac:dyDescent="0.45">
      <c r="A2801" s="6" t="s">
        <v>8318</v>
      </c>
      <c r="B2801" s="6" t="s">
        <v>8224</v>
      </c>
      <c r="C2801" s="6" t="str">
        <f>VLOOKUP($B2801,'Supplimental Sources'!$I$7:$K$27,2,0)</f>
        <v>United States</v>
      </c>
      <c r="D2801" s="6" t="str">
        <f>VLOOKUP($B2801,'Supplimental Sources'!$I$7:$K$27,3,0)</f>
        <v>United States</v>
      </c>
      <c r="E2801" s="6" t="s">
        <v>8385</v>
      </c>
      <c r="F2801" s="6" t="s">
        <v>8380</v>
      </c>
      <c r="G2801" s="6">
        <v>2787</v>
      </c>
      <c r="H2801" s="29">
        <v>1000</v>
      </c>
      <c r="I2801" s="29">
        <v>1197</v>
      </c>
      <c r="J2801" s="28">
        <v>30</v>
      </c>
      <c r="K2801" s="6">
        <v>38</v>
      </c>
      <c r="L2801" s="6" t="str">
        <f>VLOOKUP($G2801,Data!$A:$F,6,0)</f>
        <v>successful</v>
      </c>
      <c r="M2801" s="6"/>
      <c r="N2801" s="6"/>
      <c r="O2801" s="6"/>
    </row>
    <row r="2802" spans="1:15" x14ac:dyDescent="0.45">
      <c r="A2802" s="6" t="s">
        <v>8318</v>
      </c>
      <c r="B2802" s="6" t="s">
        <v>8224</v>
      </c>
      <c r="C2802" s="6" t="str">
        <f>VLOOKUP($B2802,'Supplimental Sources'!$I$7:$K$27,2,0)</f>
        <v>United States</v>
      </c>
      <c r="D2802" s="6" t="str">
        <f>VLOOKUP($B2802,'Supplimental Sources'!$I$7:$K$27,3,0)</f>
        <v>United States</v>
      </c>
      <c r="E2802" s="6" t="s">
        <v>8387</v>
      </c>
      <c r="F2802" s="6" t="s">
        <v>8380</v>
      </c>
      <c r="G2802" s="6">
        <v>2788</v>
      </c>
      <c r="H2802" s="29">
        <v>2000</v>
      </c>
      <c r="I2802" s="29">
        <v>2050</v>
      </c>
      <c r="J2802" s="28">
        <v>30</v>
      </c>
      <c r="K2802" s="6">
        <v>20</v>
      </c>
      <c r="L2802" s="6" t="str">
        <f>VLOOKUP($G2802,Data!$A:$F,6,0)</f>
        <v>successful</v>
      </c>
      <c r="M2802" s="6"/>
      <c r="N2802" s="6"/>
      <c r="O2802" s="6"/>
    </row>
    <row r="2803" spans="1:15" x14ac:dyDescent="0.45">
      <c r="A2803" s="6" t="s">
        <v>8318</v>
      </c>
      <c r="B2803" s="6" t="s">
        <v>8224</v>
      </c>
      <c r="C2803" s="6" t="str">
        <f>VLOOKUP($B2803,'Supplimental Sources'!$I$7:$K$27,2,0)</f>
        <v>United States</v>
      </c>
      <c r="D2803" s="6" t="str">
        <f>VLOOKUP($B2803,'Supplimental Sources'!$I$7:$K$27,3,0)</f>
        <v>United States</v>
      </c>
      <c r="E2803" s="6" t="s">
        <v>8386</v>
      </c>
      <c r="F2803" s="6" t="s">
        <v>8377</v>
      </c>
      <c r="G2803" s="6">
        <v>2789</v>
      </c>
      <c r="H2803" s="29">
        <v>3000</v>
      </c>
      <c r="I2803" s="29">
        <v>3035</v>
      </c>
      <c r="J2803" s="28">
        <v>19.153541666673846</v>
      </c>
      <c r="K2803" s="6">
        <v>24</v>
      </c>
      <c r="L2803" s="6" t="str">
        <f>VLOOKUP($G2803,Data!$A:$F,6,0)</f>
        <v>successful</v>
      </c>
      <c r="M2803" s="6"/>
      <c r="N2803" s="6"/>
      <c r="O2803" s="6"/>
    </row>
    <row r="2804" spans="1:15" x14ac:dyDescent="0.45">
      <c r="A2804" s="6" t="s">
        <v>8318</v>
      </c>
      <c r="B2804" s="6" t="s">
        <v>8224</v>
      </c>
      <c r="C2804" s="6" t="str">
        <f>VLOOKUP($B2804,'Supplimental Sources'!$I$7:$K$27,2,0)</f>
        <v>United States</v>
      </c>
      <c r="D2804" s="6" t="str">
        <f>VLOOKUP($B2804,'Supplimental Sources'!$I$7:$K$27,3,0)</f>
        <v>United States</v>
      </c>
      <c r="E2804" s="6" t="s">
        <v>8386</v>
      </c>
      <c r="F2804" s="6" t="s">
        <v>8376</v>
      </c>
      <c r="G2804" s="6">
        <v>2790</v>
      </c>
      <c r="H2804" s="29">
        <v>3000</v>
      </c>
      <c r="I2804" s="29">
        <v>3160</v>
      </c>
      <c r="J2804" s="28">
        <v>30</v>
      </c>
      <c r="K2804" s="6">
        <v>66</v>
      </c>
      <c r="L2804" s="6" t="str">
        <f>VLOOKUP($G2804,Data!$A:$F,6,0)</f>
        <v>successful</v>
      </c>
      <c r="M2804" s="6"/>
      <c r="N2804" s="6"/>
      <c r="O2804" s="6"/>
    </row>
    <row r="2805" spans="1:15" x14ac:dyDescent="0.45">
      <c r="A2805" s="6" t="s">
        <v>8318</v>
      </c>
      <c r="B2805" s="6" t="s">
        <v>8224</v>
      </c>
      <c r="C2805" s="6" t="str">
        <f>VLOOKUP($B2805,'Supplimental Sources'!$I$7:$K$27,2,0)</f>
        <v>United States</v>
      </c>
      <c r="D2805" s="6" t="str">
        <f>VLOOKUP($B2805,'Supplimental Sources'!$I$7:$K$27,3,0)</f>
        <v>United States</v>
      </c>
      <c r="E2805" s="6" t="s">
        <v>8387</v>
      </c>
      <c r="F2805" s="6" t="s">
        <v>8371</v>
      </c>
      <c r="G2805" s="6">
        <v>2791</v>
      </c>
      <c r="H2805" s="29">
        <v>2000</v>
      </c>
      <c r="I2805" s="29">
        <v>2050</v>
      </c>
      <c r="J2805" s="28">
        <v>30.266678240746842</v>
      </c>
      <c r="K2805" s="6">
        <v>28</v>
      </c>
      <c r="L2805" s="6" t="str">
        <f>VLOOKUP($G2805,Data!$A:$F,6,0)</f>
        <v>successful</v>
      </c>
      <c r="M2805" s="6"/>
      <c r="N2805" s="6"/>
      <c r="O2805" s="6"/>
    </row>
    <row r="2806" spans="1:15" x14ac:dyDescent="0.45">
      <c r="A2806" s="6" t="s">
        <v>8318</v>
      </c>
      <c r="B2806" s="6" t="s">
        <v>8224</v>
      </c>
      <c r="C2806" s="6" t="str">
        <f>VLOOKUP($B2806,'Supplimental Sources'!$I$7:$K$27,2,0)</f>
        <v>United States</v>
      </c>
      <c r="D2806" s="6" t="str">
        <f>VLOOKUP($B2806,'Supplimental Sources'!$I$7:$K$27,3,0)</f>
        <v>United States</v>
      </c>
      <c r="E2806" s="6" t="s">
        <v>8386</v>
      </c>
      <c r="F2806" s="6" t="s">
        <v>8380</v>
      </c>
      <c r="G2806" s="6">
        <v>2792</v>
      </c>
      <c r="H2806" s="29">
        <v>2000</v>
      </c>
      <c r="I2806" s="29">
        <v>2152</v>
      </c>
      <c r="J2806" s="28">
        <v>45</v>
      </c>
      <c r="K2806" s="6">
        <v>24</v>
      </c>
      <c r="L2806" s="6" t="str">
        <f>VLOOKUP($G2806,Data!$A:$F,6,0)</f>
        <v>successful</v>
      </c>
      <c r="M2806" s="6"/>
      <c r="N2806" s="6"/>
      <c r="O2806" s="6"/>
    </row>
    <row r="2807" spans="1:15" x14ac:dyDescent="0.45">
      <c r="A2807" s="6" t="s">
        <v>8318</v>
      </c>
      <c r="B2807" s="6" t="s">
        <v>8226</v>
      </c>
      <c r="C2807" s="6" t="str">
        <f>VLOOKUP($B2807,'Supplimental Sources'!$I$7:$K$27,2,0)</f>
        <v>Australia</v>
      </c>
      <c r="D2807" s="6" t="str">
        <f>VLOOKUP($B2807,'Supplimental Sources'!$I$7:$K$27,3,0)</f>
        <v>Australia</v>
      </c>
      <c r="E2807" s="6" t="s">
        <v>8386</v>
      </c>
      <c r="F2807" s="6" t="s">
        <v>8380</v>
      </c>
      <c r="G2807" s="6">
        <v>2793</v>
      </c>
      <c r="H2807" s="29">
        <v>10000</v>
      </c>
      <c r="I2807" s="29">
        <v>11056.75</v>
      </c>
      <c r="J2807" s="28">
        <v>30</v>
      </c>
      <c r="K2807" s="6">
        <v>73</v>
      </c>
      <c r="L2807" s="6" t="str">
        <f>VLOOKUP($G2807,Data!$A:$F,6,0)</f>
        <v>successful</v>
      </c>
      <c r="M2807" s="6"/>
      <c r="N2807" s="6"/>
      <c r="O2807" s="6"/>
    </row>
    <row r="2808" spans="1:15" x14ac:dyDescent="0.45">
      <c r="A2808" s="6" t="s">
        <v>8318</v>
      </c>
      <c r="B2808" s="6" t="s">
        <v>8225</v>
      </c>
      <c r="C2808" s="6" t="str">
        <f>VLOOKUP($B2808,'Supplimental Sources'!$I$7:$K$27,2,0)</f>
        <v>United Kingdom</v>
      </c>
      <c r="D2808" s="6" t="str">
        <f>VLOOKUP($B2808,'Supplimental Sources'!$I$7:$K$27,3,0)</f>
        <v>United Kingdom</v>
      </c>
      <c r="E2808" s="6" t="s">
        <v>8387</v>
      </c>
      <c r="F2808" s="6" t="s">
        <v>8377</v>
      </c>
      <c r="G2808" s="6">
        <v>2794</v>
      </c>
      <c r="H2808" s="29">
        <v>50</v>
      </c>
      <c r="I2808" s="29">
        <v>75</v>
      </c>
      <c r="J2808" s="28">
        <v>16.100011574075324</v>
      </c>
      <c r="K2808" s="6">
        <v>3</v>
      </c>
      <c r="L2808" s="6" t="str">
        <f>VLOOKUP($G2808,Data!$A:$F,6,0)</f>
        <v>successful</v>
      </c>
      <c r="M2808" s="6"/>
      <c r="N2808" s="6"/>
      <c r="O2808" s="6"/>
    </row>
    <row r="2809" spans="1:15" x14ac:dyDescent="0.45">
      <c r="A2809" s="6" t="s">
        <v>8318</v>
      </c>
      <c r="B2809" s="6" t="s">
        <v>8224</v>
      </c>
      <c r="C2809" s="6" t="str">
        <f>VLOOKUP($B2809,'Supplimental Sources'!$I$7:$K$27,2,0)</f>
        <v>United States</v>
      </c>
      <c r="D2809" s="6" t="str">
        <f>VLOOKUP($B2809,'Supplimental Sources'!$I$7:$K$27,3,0)</f>
        <v>United States</v>
      </c>
      <c r="E2809" s="6" t="s">
        <v>8385</v>
      </c>
      <c r="F2809" s="6" t="s">
        <v>8369</v>
      </c>
      <c r="G2809" s="6">
        <v>2795</v>
      </c>
      <c r="H2809" s="29">
        <v>700</v>
      </c>
      <c r="I2809" s="29">
        <v>730</v>
      </c>
      <c r="J2809" s="28">
        <v>16.43239583333343</v>
      </c>
      <c r="K2809" s="6">
        <v>20</v>
      </c>
      <c r="L2809" s="6" t="str">
        <f>VLOOKUP($G2809,Data!$A:$F,6,0)</f>
        <v>successful</v>
      </c>
      <c r="M2809" s="6"/>
      <c r="N2809" s="6"/>
      <c r="O2809" s="6"/>
    </row>
    <row r="2810" spans="1:15" x14ac:dyDescent="0.45">
      <c r="A2810" s="6" t="s">
        <v>8318</v>
      </c>
      <c r="B2810" s="6" t="s">
        <v>8225</v>
      </c>
      <c r="C2810" s="6" t="str">
        <f>VLOOKUP($B2810,'Supplimental Sources'!$I$7:$K$27,2,0)</f>
        <v>United Kingdom</v>
      </c>
      <c r="D2810" s="6" t="str">
        <f>VLOOKUP($B2810,'Supplimental Sources'!$I$7:$K$27,3,0)</f>
        <v>United Kingdom</v>
      </c>
      <c r="E2810" s="6" t="s">
        <v>8385</v>
      </c>
      <c r="F2810" s="6" t="s">
        <v>8380</v>
      </c>
      <c r="G2810" s="6">
        <v>2796</v>
      </c>
      <c r="H2810" s="29">
        <v>800</v>
      </c>
      <c r="I2810" s="29">
        <v>924</v>
      </c>
      <c r="J2810" s="28">
        <v>30</v>
      </c>
      <c r="K2810" s="6">
        <v>21</v>
      </c>
      <c r="L2810" s="6" t="str">
        <f>VLOOKUP($G2810,Data!$A:$F,6,0)</f>
        <v>successful</v>
      </c>
      <c r="M2810" s="6"/>
      <c r="N2810" s="6"/>
      <c r="O2810" s="6"/>
    </row>
    <row r="2811" spans="1:15" x14ac:dyDescent="0.45">
      <c r="A2811" s="6" t="s">
        <v>8318</v>
      </c>
      <c r="B2811" s="6" t="s">
        <v>8225</v>
      </c>
      <c r="C2811" s="6" t="str">
        <f>VLOOKUP($B2811,'Supplimental Sources'!$I$7:$K$27,2,0)</f>
        <v>United Kingdom</v>
      </c>
      <c r="D2811" s="6" t="str">
        <f>VLOOKUP($B2811,'Supplimental Sources'!$I$7:$K$27,3,0)</f>
        <v>United Kingdom</v>
      </c>
      <c r="E2811" s="6" t="s">
        <v>8385</v>
      </c>
      <c r="F2811" s="6" t="s">
        <v>8380</v>
      </c>
      <c r="G2811" s="6">
        <v>2797</v>
      </c>
      <c r="H2811" s="29">
        <v>8000</v>
      </c>
      <c r="I2811" s="29">
        <v>8211.61</v>
      </c>
      <c r="J2811" s="28">
        <v>30</v>
      </c>
      <c r="K2811" s="6">
        <v>94</v>
      </c>
      <c r="L2811" s="6" t="str">
        <f>VLOOKUP($G2811,Data!$A:$F,6,0)</f>
        <v>successful</v>
      </c>
      <c r="M2811" s="6"/>
      <c r="N2811" s="6"/>
      <c r="O2811" s="6"/>
    </row>
    <row r="2812" spans="1:15" x14ac:dyDescent="0.45">
      <c r="A2812" s="6" t="s">
        <v>8318</v>
      </c>
      <c r="B2812" s="6" t="s">
        <v>8225</v>
      </c>
      <c r="C2812" s="6" t="str">
        <f>VLOOKUP($B2812,'Supplimental Sources'!$I$7:$K$27,2,0)</f>
        <v>United Kingdom</v>
      </c>
      <c r="D2812" s="6" t="str">
        <f>VLOOKUP($B2812,'Supplimental Sources'!$I$7:$K$27,3,0)</f>
        <v>United Kingdom</v>
      </c>
      <c r="E2812" s="6" t="s">
        <v>8386</v>
      </c>
      <c r="F2812" s="6" t="s">
        <v>8370</v>
      </c>
      <c r="G2812" s="6">
        <v>2798</v>
      </c>
      <c r="H2812" s="29">
        <v>5000</v>
      </c>
      <c r="I2812" s="29">
        <v>5070</v>
      </c>
      <c r="J2812" s="28">
        <v>14.991655092599103</v>
      </c>
      <c r="K2812" s="6">
        <v>139</v>
      </c>
      <c r="L2812" s="6" t="str">
        <f>VLOOKUP($G2812,Data!$A:$F,6,0)</f>
        <v>successful</v>
      </c>
      <c r="M2812" s="6"/>
      <c r="N2812" s="6"/>
      <c r="O2812" s="6"/>
    </row>
    <row r="2813" spans="1:15" x14ac:dyDescent="0.45">
      <c r="A2813" s="6" t="s">
        <v>8318</v>
      </c>
      <c r="B2813" s="6" t="s">
        <v>8225</v>
      </c>
      <c r="C2813" s="6" t="str">
        <f>VLOOKUP($B2813,'Supplimental Sources'!$I$7:$K$27,2,0)</f>
        <v>United Kingdom</v>
      </c>
      <c r="D2813" s="6" t="str">
        <f>VLOOKUP($B2813,'Supplimental Sources'!$I$7:$K$27,3,0)</f>
        <v>United Kingdom</v>
      </c>
      <c r="E2813" s="6" t="s">
        <v>8387</v>
      </c>
      <c r="F2813" s="6" t="s">
        <v>8369</v>
      </c>
      <c r="G2813" s="6">
        <v>2799</v>
      </c>
      <c r="H2813" s="29">
        <v>5000</v>
      </c>
      <c r="I2813" s="29">
        <v>5831.74</v>
      </c>
      <c r="J2813" s="28">
        <v>31.401967592595611</v>
      </c>
      <c r="K2813" s="6">
        <v>130</v>
      </c>
      <c r="L2813" s="6" t="str">
        <f>VLOOKUP($G2813,Data!$A:$F,6,0)</f>
        <v>successful</v>
      </c>
      <c r="M2813" s="6"/>
      <c r="N2813" s="6"/>
      <c r="O2813" s="6"/>
    </row>
    <row r="2814" spans="1:15" x14ac:dyDescent="0.45">
      <c r="A2814" s="6" t="s">
        <v>8318</v>
      </c>
      <c r="B2814" s="6" t="s">
        <v>8225</v>
      </c>
      <c r="C2814" s="6" t="str">
        <f>VLOOKUP($B2814,'Supplimental Sources'!$I$7:$K$27,2,0)</f>
        <v>United Kingdom</v>
      </c>
      <c r="D2814" s="6" t="str">
        <f>VLOOKUP($B2814,'Supplimental Sources'!$I$7:$K$27,3,0)</f>
        <v>United Kingdom</v>
      </c>
      <c r="E2814" s="6" t="s">
        <v>8385</v>
      </c>
      <c r="F2814" s="6" t="s">
        <v>8374</v>
      </c>
      <c r="G2814" s="6">
        <v>2800</v>
      </c>
      <c r="H2814" s="29">
        <v>1000</v>
      </c>
      <c r="I2814" s="29">
        <v>1330</v>
      </c>
      <c r="J2814" s="28">
        <v>60</v>
      </c>
      <c r="K2814" s="6">
        <v>31</v>
      </c>
      <c r="L2814" s="6" t="str">
        <f>VLOOKUP($G2814,Data!$A:$F,6,0)</f>
        <v>successful</v>
      </c>
      <c r="M2814" s="6"/>
      <c r="N2814" s="6"/>
      <c r="O2814" s="6"/>
    </row>
    <row r="2815" spans="1:15" x14ac:dyDescent="0.45">
      <c r="A2815" s="6" t="s">
        <v>8318</v>
      </c>
      <c r="B2815" s="6" t="s">
        <v>8226</v>
      </c>
      <c r="C2815" s="6" t="str">
        <f>VLOOKUP($B2815,'Supplimental Sources'!$I$7:$K$27,2,0)</f>
        <v>Australia</v>
      </c>
      <c r="D2815" s="6" t="str">
        <f>VLOOKUP($B2815,'Supplimental Sources'!$I$7:$K$27,3,0)</f>
        <v>Australia</v>
      </c>
      <c r="E2815" s="6" t="s">
        <v>8385</v>
      </c>
      <c r="F2815" s="6" t="s">
        <v>8372</v>
      </c>
      <c r="G2815" s="6">
        <v>2801</v>
      </c>
      <c r="H2815" s="29">
        <v>500</v>
      </c>
      <c r="I2815" s="29">
        <v>666</v>
      </c>
      <c r="J2815" s="28">
        <v>22.215173611111823</v>
      </c>
      <c r="K2815" s="6">
        <v>13</v>
      </c>
      <c r="L2815" s="6" t="str">
        <f>VLOOKUP($G2815,Data!$A:$F,6,0)</f>
        <v>successful</v>
      </c>
      <c r="M2815" s="6"/>
      <c r="N2815" s="6"/>
      <c r="O2815" s="6"/>
    </row>
    <row r="2816" spans="1:15" x14ac:dyDescent="0.45">
      <c r="A2816" s="6" t="s">
        <v>8318</v>
      </c>
      <c r="B2816" s="6" t="s">
        <v>8225</v>
      </c>
      <c r="C2816" s="6" t="str">
        <f>VLOOKUP($B2816,'Supplimental Sources'!$I$7:$K$27,2,0)</f>
        <v>United Kingdom</v>
      </c>
      <c r="D2816" s="6" t="str">
        <f>VLOOKUP($B2816,'Supplimental Sources'!$I$7:$K$27,3,0)</f>
        <v>United Kingdom</v>
      </c>
      <c r="E2816" s="6" t="s">
        <v>8386</v>
      </c>
      <c r="F2816" s="6" t="s">
        <v>8370</v>
      </c>
      <c r="G2816" s="6">
        <v>2802</v>
      </c>
      <c r="H2816" s="29">
        <v>3000</v>
      </c>
      <c r="I2816" s="29">
        <v>3055</v>
      </c>
      <c r="J2816" s="28">
        <v>30</v>
      </c>
      <c r="K2816" s="6">
        <v>90</v>
      </c>
      <c r="L2816" s="6" t="str">
        <f>VLOOKUP($G2816,Data!$A:$F,6,0)</f>
        <v>successful</v>
      </c>
      <c r="M2816" s="6"/>
      <c r="N2816" s="6"/>
      <c r="O2816" s="6"/>
    </row>
    <row r="2817" spans="1:15" x14ac:dyDescent="0.45">
      <c r="A2817" s="6" t="s">
        <v>8318</v>
      </c>
      <c r="B2817" s="6" t="s">
        <v>8224</v>
      </c>
      <c r="C2817" s="6" t="str">
        <f>VLOOKUP($B2817,'Supplimental Sources'!$I$7:$K$27,2,0)</f>
        <v>United States</v>
      </c>
      <c r="D2817" s="6" t="str">
        <f>VLOOKUP($B2817,'Supplimental Sources'!$I$7:$K$27,3,0)</f>
        <v>United States</v>
      </c>
      <c r="E2817" s="6" t="s">
        <v>8386</v>
      </c>
      <c r="F2817" s="6" t="s">
        <v>8380</v>
      </c>
      <c r="G2817" s="6">
        <v>2803</v>
      </c>
      <c r="H2817" s="29">
        <v>10000</v>
      </c>
      <c r="I2817" s="29">
        <v>12795</v>
      </c>
      <c r="J2817" s="28">
        <v>42.934305555550964</v>
      </c>
      <c r="K2817" s="6">
        <v>141</v>
      </c>
      <c r="L2817" s="6" t="str">
        <f>VLOOKUP($G2817,Data!$A:$F,6,0)</f>
        <v>successful</v>
      </c>
      <c r="M2817" s="6"/>
      <c r="N2817" s="6"/>
      <c r="O2817" s="6"/>
    </row>
    <row r="2818" spans="1:15" x14ac:dyDescent="0.45">
      <c r="A2818" s="6" t="s">
        <v>8318</v>
      </c>
      <c r="B2818" s="6" t="s">
        <v>8225</v>
      </c>
      <c r="C2818" s="6" t="str">
        <f>VLOOKUP($B2818,'Supplimental Sources'!$I$7:$K$27,2,0)</f>
        <v>United Kingdom</v>
      </c>
      <c r="D2818" s="6" t="str">
        <f>VLOOKUP($B2818,'Supplimental Sources'!$I$7:$K$27,3,0)</f>
        <v>United Kingdom</v>
      </c>
      <c r="E2818" s="6" t="s">
        <v>8385</v>
      </c>
      <c r="F2818" s="6" t="s">
        <v>8371</v>
      </c>
      <c r="G2818" s="6">
        <v>2804</v>
      </c>
      <c r="H2818" s="29">
        <v>1000</v>
      </c>
      <c r="I2818" s="29">
        <v>1150</v>
      </c>
      <c r="J2818" s="28">
        <v>30</v>
      </c>
      <c r="K2818" s="6">
        <v>23</v>
      </c>
      <c r="L2818" s="6" t="str">
        <f>VLOOKUP($G2818,Data!$A:$F,6,0)</f>
        <v>successful</v>
      </c>
      <c r="M2818" s="6"/>
      <c r="N2818" s="6"/>
      <c r="O2818" s="6"/>
    </row>
    <row r="2819" spans="1:15" x14ac:dyDescent="0.45">
      <c r="A2819" s="6" t="s">
        <v>8318</v>
      </c>
      <c r="B2819" s="6" t="s">
        <v>8225</v>
      </c>
      <c r="C2819" s="6" t="str">
        <f>VLOOKUP($B2819,'Supplimental Sources'!$I$7:$K$27,2,0)</f>
        <v>United Kingdom</v>
      </c>
      <c r="D2819" s="6" t="str">
        <f>VLOOKUP($B2819,'Supplimental Sources'!$I$7:$K$27,3,0)</f>
        <v>United Kingdom</v>
      </c>
      <c r="E2819" s="6" t="s">
        <v>8386</v>
      </c>
      <c r="F2819" s="6" t="s">
        <v>8370</v>
      </c>
      <c r="G2819" s="6">
        <v>2805</v>
      </c>
      <c r="H2819" s="29">
        <v>400</v>
      </c>
      <c r="I2819" s="29">
        <v>440</v>
      </c>
      <c r="J2819" s="28">
        <v>25</v>
      </c>
      <c r="K2819" s="6">
        <v>18</v>
      </c>
      <c r="L2819" s="6" t="str">
        <f>VLOOKUP($G2819,Data!$A:$F,6,0)</f>
        <v>successful</v>
      </c>
      <c r="M2819" s="6"/>
      <c r="N2819" s="6"/>
      <c r="O2819" s="6"/>
    </row>
    <row r="2820" spans="1:15" x14ac:dyDescent="0.45">
      <c r="A2820" s="6" t="s">
        <v>8318</v>
      </c>
      <c r="B2820" s="6" t="s">
        <v>8225</v>
      </c>
      <c r="C2820" s="6" t="str">
        <f>VLOOKUP($B2820,'Supplimental Sources'!$I$7:$K$27,2,0)</f>
        <v>United Kingdom</v>
      </c>
      <c r="D2820" s="6" t="str">
        <f>VLOOKUP($B2820,'Supplimental Sources'!$I$7:$K$27,3,0)</f>
        <v>United Kingdom</v>
      </c>
      <c r="E2820" s="6" t="s">
        <v>8386</v>
      </c>
      <c r="F2820" s="6" t="s">
        <v>8380</v>
      </c>
      <c r="G2820" s="6">
        <v>2806</v>
      </c>
      <c r="H2820" s="29">
        <v>3000</v>
      </c>
      <c r="I2820" s="29">
        <v>3363</v>
      </c>
      <c r="J2820" s="28">
        <v>36.191087962957681</v>
      </c>
      <c r="K2820" s="6">
        <v>76</v>
      </c>
      <c r="L2820" s="6" t="str">
        <f>VLOOKUP($G2820,Data!$A:$F,6,0)</f>
        <v>successful</v>
      </c>
      <c r="M2820" s="6"/>
      <c r="N2820" s="6"/>
      <c r="O2820" s="6"/>
    </row>
    <row r="2821" spans="1:15" x14ac:dyDescent="0.45">
      <c r="A2821" s="6" t="s">
        <v>8318</v>
      </c>
      <c r="B2821" s="6" t="s">
        <v>8224</v>
      </c>
      <c r="C2821" s="6" t="str">
        <f>VLOOKUP($B2821,'Supplimental Sources'!$I$7:$K$27,2,0)</f>
        <v>United States</v>
      </c>
      <c r="D2821" s="6" t="str">
        <f>VLOOKUP($B2821,'Supplimental Sources'!$I$7:$K$27,3,0)</f>
        <v>United States</v>
      </c>
      <c r="E2821" s="6" t="s">
        <v>8386</v>
      </c>
      <c r="F2821" s="6" t="s">
        <v>8369</v>
      </c>
      <c r="G2821" s="6">
        <v>2807</v>
      </c>
      <c r="H2821" s="29">
        <v>5000</v>
      </c>
      <c r="I2821" s="29">
        <v>6300</v>
      </c>
      <c r="J2821" s="28">
        <v>30</v>
      </c>
      <c r="K2821" s="6">
        <v>93</v>
      </c>
      <c r="L2821" s="6" t="str">
        <f>VLOOKUP($G2821,Data!$A:$F,6,0)</f>
        <v>successful</v>
      </c>
      <c r="M2821" s="6"/>
      <c r="N2821" s="6"/>
      <c r="O2821" s="6"/>
    </row>
    <row r="2822" spans="1:15" x14ac:dyDescent="0.45">
      <c r="A2822" s="6" t="s">
        <v>8318</v>
      </c>
      <c r="B2822" s="6" t="s">
        <v>8224</v>
      </c>
      <c r="C2822" s="6" t="str">
        <f>VLOOKUP($B2822,'Supplimental Sources'!$I$7:$K$27,2,0)</f>
        <v>United States</v>
      </c>
      <c r="D2822" s="6" t="str">
        <f>VLOOKUP($B2822,'Supplimental Sources'!$I$7:$K$27,3,0)</f>
        <v>United States</v>
      </c>
      <c r="E2822" s="6" t="s">
        <v>8386</v>
      </c>
      <c r="F2822" s="6" t="s">
        <v>8370</v>
      </c>
      <c r="G2822" s="6">
        <v>2808</v>
      </c>
      <c r="H2822" s="29">
        <v>4500</v>
      </c>
      <c r="I2822" s="29">
        <v>4511</v>
      </c>
      <c r="J2822" s="28">
        <v>30</v>
      </c>
      <c r="K2822" s="6">
        <v>69</v>
      </c>
      <c r="L2822" s="6" t="str">
        <f>VLOOKUP($G2822,Data!$A:$F,6,0)</f>
        <v>successful</v>
      </c>
      <c r="M2822" s="6"/>
      <c r="N2822" s="6"/>
      <c r="O2822" s="6"/>
    </row>
    <row r="2823" spans="1:15" x14ac:dyDescent="0.45">
      <c r="A2823" s="6" t="s">
        <v>8318</v>
      </c>
      <c r="B2823" s="6" t="s">
        <v>8224</v>
      </c>
      <c r="C2823" s="6" t="str">
        <f>VLOOKUP($B2823,'Supplimental Sources'!$I$7:$K$27,2,0)</f>
        <v>United States</v>
      </c>
      <c r="D2823" s="6" t="str">
        <f>VLOOKUP($B2823,'Supplimental Sources'!$I$7:$K$27,3,0)</f>
        <v>United States</v>
      </c>
      <c r="E2823" s="6" t="s">
        <v>8387</v>
      </c>
      <c r="F2823" s="6" t="s">
        <v>8378</v>
      </c>
      <c r="G2823" s="6">
        <v>2809</v>
      </c>
      <c r="H2823" s="29">
        <v>2500</v>
      </c>
      <c r="I2823" s="29">
        <v>2560</v>
      </c>
      <c r="J2823" s="28">
        <v>8.1135995370277669</v>
      </c>
      <c r="K2823" s="6">
        <v>21</v>
      </c>
      <c r="L2823" s="6" t="str">
        <f>VLOOKUP($G2823,Data!$A:$F,6,0)</f>
        <v>successful</v>
      </c>
      <c r="M2823" s="6"/>
      <c r="N2823" s="6"/>
      <c r="O2823" s="6"/>
    </row>
    <row r="2824" spans="1:15" x14ac:dyDescent="0.45">
      <c r="A2824" s="6" t="s">
        <v>8318</v>
      </c>
      <c r="B2824" s="6" t="s">
        <v>8224</v>
      </c>
      <c r="C2824" s="6" t="str">
        <f>VLOOKUP($B2824,'Supplimental Sources'!$I$7:$K$27,2,0)</f>
        <v>United States</v>
      </c>
      <c r="D2824" s="6" t="str">
        <f>VLOOKUP($B2824,'Supplimental Sources'!$I$7:$K$27,3,0)</f>
        <v>United States</v>
      </c>
      <c r="E2824" s="6" t="s">
        <v>8385</v>
      </c>
      <c r="F2824" s="6" t="s">
        <v>8379</v>
      </c>
      <c r="G2824" s="6">
        <v>2810</v>
      </c>
      <c r="H2824" s="29">
        <v>2500</v>
      </c>
      <c r="I2824" s="29">
        <v>2705</v>
      </c>
      <c r="J2824" s="28">
        <v>32.026342592595029</v>
      </c>
      <c r="K2824" s="6">
        <v>57</v>
      </c>
      <c r="L2824" s="6" t="str">
        <f>VLOOKUP($G2824,Data!$A:$F,6,0)</f>
        <v>successful</v>
      </c>
      <c r="M2824" s="6"/>
      <c r="N2824" s="6"/>
      <c r="O2824" s="6"/>
    </row>
    <row r="2825" spans="1:15" x14ac:dyDescent="0.45">
      <c r="A2825" s="6" t="s">
        <v>8318</v>
      </c>
      <c r="B2825" s="6" t="s">
        <v>8225</v>
      </c>
      <c r="C2825" s="6" t="str">
        <f>VLOOKUP($B2825,'Supplimental Sources'!$I$7:$K$27,2,0)</f>
        <v>United Kingdom</v>
      </c>
      <c r="D2825" s="6" t="str">
        <f>VLOOKUP($B2825,'Supplimental Sources'!$I$7:$K$27,3,0)</f>
        <v>United Kingdom</v>
      </c>
      <c r="E2825" s="6" t="s">
        <v>8386</v>
      </c>
      <c r="F2825" s="6" t="s">
        <v>8376</v>
      </c>
      <c r="G2825" s="6">
        <v>2811</v>
      </c>
      <c r="H2825" s="29">
        <v>10000</v>
      </c>
      <c r="I2825" s="29">
        <v>10027</v>
      </c>
      <c r="J2825" s="28">
        <v>30</v>
      </c>
      <c r="K2825" s="6">
        <v>108</v>
      </c>
      <c r="L2825" s="6" t="str">
        <f>VLOOKUP($G2825,Data!$A:$F,6,0)</f>
        <v>successful</v>
      </c>
      <c r="M2825" s="6"/>
      <c r="N2825" s="6"/>
      <c r="O2825" s="6"/>
    </row>
    <row r="2826" spans="1:15" x14ac:dyDescent="0.45">
      <c r="A2826" s="6" t="s">
        <v>8318</v>
      </c>
      <c r="B2826" s="6" t="s">
        <v>8229</v>
      </c>
      <c r="C2826" s="6" t="str">
        <f>VLOOKUP($B2826,'Supplimental Sources'!$I$7:$K$27,2,0)</f>
        <v>Canada</v>
      </c>
      <c r="D2826" s="6" t="str">
        <f>VLOOKUP($B2826,'Supplimental Sources'!$I$7:$K$27,3,0)</f>
        <v>Canada</v>
      </c>
      <c r="E2826" s="6" t="s">
        <v>8386</v>
      </c>
      <c r="F2826" s="6" t="s">
        <v>8377</v>
      </c>
      <c r="G2826" s="6">
        <v>2812</v>
      </c>
      <c r="H2826" s="29">
        <v>5000</v>
      </c>
      <c r="I2826" s="29">
        <v>5665</v>
      </c>
      <c r="J2826" s="28">
        <v>45.422476851861575</v>
      </c>
      <c r="K2826" s="6">
        <v>83</v>
      </c>
      <c r="L2826" s="6" t="str">
        <f>VLOOKUP($G2826,Data!$A:$F,6,0)</f>
        <v>successful</v>
      </c>
      <c r="M2826" s="6"/>
      <c r="N2826" s="6"/>
      <c r="O2826" s="6"/>
    </row>
    <row r="2827" spans="1:15" x14ac:dyDescent="0.45">
      <c r="A2827" s="6" t="s">
        <v>8318</v>
      </c>
      <c r="B2827" s="6" t="s">
        <v>8224</v>
      </c>
      <c r="C2827" s="6" t="str">
        <f>VLOOKUP($B2827,'Supplimental Sources'!$I$7:$K$27,2,0)</f>
        <v>United States</v>
      </c>
      <c r="D2827" s="6" t="str">
        <f>VLOOKUP($B2827,'Supplimental Sources'!$I$7:$K$27,3,0)</f>
        <v>United States</v>
      </c>
      <c r="E2827" s="6" t="s">
        <v>8387</v>
      </c>
      <c r="F2827" s="6" t="s">
        <v>8374</v>
      </c>
      <c r="G2827" s="6">
        <v>2813</v>
      </c>
      <c r="H2827" s="29">
        <v>2800</v>
      </c>
      <c r="I2827" s="29">
        <v>3572.12</v>
      </c>
      <c r="J2827" s="28">
        <v>25</v>
      </c>
      <c r="K2827" s="6">
        <v>96</v>
      </c>
      <c r="L2827" s="6" t="str">
        <f>VLOOKUP($G2827,Data!$A:$F,6,0)</f>
        <v>successful</v>
      </c>
      <c r="M2827" s="6"/>
      <c r="N2827" s="6"/>
      <c r="O2827" s="6"/>
    </row>
    <row r="2828" spans="1:15" x14ac:dyDescent="0.45">
      <c r="A2828" s="6" t="s">
        <v>8318</v>
      </c>
      <c r="B2828" s="6" t="s">
        <v>8225</v>
      </c>
      <c r="C2828" s="6" t="str">
        <f>VLOOKUP($B2828,'Supplimental Sources'!$I$7:$K$27,2,0)</f>
        <v>United Kingdom</v>
      </c>
      <c r="D2828" s="6" t="str">
        <f>VLOOKUP($B2828,'Supplimental Sources'!$I$7:$K$27,3,0)</f>
        <v>United Kingdom</v>
      </c>
      <c r="E2828" s="6" t="s">
        <v>8386</v>
      </c>
      <c r="F2828" s="6" t="s">
        <v>8379</v>
      </c>
      <c r="G2828" s="6">
        <v>2814</v>
      </c>
      <c r="H2828" s="29">
        <v>1500</v>
      </c>
      <c r="I2828" s="29">
        <v>1616</v>
      </c>
      <c r="J2828" s="28">
        <v>30</v>
      </c>
      <c r="K2828" s="6">
        <v>64</v>
      </c>
      <c r="L2828" s="6" t="str">
        <f>VLOOKUP($G2828,Data!$A:$F,6,0)</f>
        <v>successful</v>
      </c>
      <c r="M2828" s="6"/>
      <c r="N2828" s="6"/>
      <c r="O2828" s="6"/>
    </row>
    <row r="2829" spans="1:15" x14ac:dyDescent="0.45">
      <c r="A2829" s="6" t="s">
        <v>8318</v>
      </c>
      <c r="B2829" s="6" t="s">
        <v>8229</v>
      </c>
      <c r="C2829" s="6" t="str">
        <f>VLOOKUP($B2829,'Supplimental Sources'!$I$7:$K$27,2,0)</f>
        <v>Canada</v>
      </c>
      <c r="D2829" s="6" t="str">
        <f>VLOOKUP($B2829,'Supplimental Sources'!$I$7:$K$27,3,0)</f>
        <v>Canada</v>
      </c>
      <c r="E2829" s="6" t="s">
        <v>8387</v>
      </c>
      <c r="F2829" s="6" t="s">
        <v>8370</v>
      </c>
      <c r="G2829" s="6">
        <v>2815</v>
      </c>
      <c r="H2829" s="29">
        <v>250</v>
      </c>
      <c r="I2829" s="29">
        <v>605</v>
      </c>
      <c r="J2829" s="28">
        <v>30</v>
      </c>
      <c r="K2829" s="6">
        <v>14</v>
      </c>
      <c r="L2829" s="6" t="str">
        <f>VLOOKUP($G2829,Data!$A:$F,6,0)</f>
        <v>successful</v>
      </c>
      <c r="M2829" s="6"/>
      <c r="N2829" s="6"/>
      <c r="O2829" s="6"/>
    </row>
    <row r="2830" spans="1:15" x14ac:dyDescent="0.45">
      <c r="A2830" s="6" t="s">
        <v>8318</v>
      </c>
      <c r="B2830" s="6" t="s">
        <v>8225</v>
      </c>
      <c r="C2830" s="6" t="str">
        <f>VLOOKUP($B2830,'Supplimental Sources'!$I$7:$K$27,2,0)</f>
        <v>United Kingdom</v>
      </c>
      <c r="D2830" s="6" t="str">
        <f>VLOOKUP($B2830,'Supplimental Sources'!$I$7:$K$27,3,0)</f>
        <v>United Kingdom</v>
      </c>
      <c r="E2830" s="6" t="s">
        <v>8386</v>
      </c>
      <c r="F2830" s="6" t="s">
        <v>8370</v>
      </c>
      <c r="G2830" s="6">
        <v>2816</v>
      </c>
      <c r="H2830" s="29">
        <v>3000</v>
      </c>
      <c r="I2830" s="29">
        <v>4247</v>
      </c>
      <c r="J2830" s="28">
        <v>30.199166666672681</v>
      </c>
      <c r="K2830" s="6">
        <v>169</v>
      </c>
      <c r="L2830" s="6" t="str">
        <f>VLOOKUP($G2830,Data!$A:$F,6,0)</f>
        <v>successful</v>
      </c>
      <c r="M2830" s="6"/>
      <c r="N2830" s="6"/>
      <c r="O2830" s="6"/>
    </row>
    <row r="2831" spans="1:15" x14ac:dyDescent="0.45">
      <c r="A2831" s="6" t="s">
        <v>8318</v>
      </c>
      <c r="B2831" s="6" t="s">
        <v>8225</v>
      </c>
      <c r="C2831" s="6" t="str">
        <f>VLOOKUP($B2831,'Supplimental Sources'!$I$7:$K$27,2,0)</f>
        <v>United Kingdom</v>
      </c>
      <c r="D2831" s="6" t="str">
        <f>VLOOKUP($B2831,'Supplimental Sources'!$I$7:$K$27,3,0)</f>
        <v>United Kingdom</v>
      </c>
      <c r="E2831" s="6" t="s">
        <v>8386</v>
      </c>
      <c r="F2831" s="6" t="s">
        <v>8376</v>
      </c>
      <c r="G2831" s="6">
        <v>2817</v>
      </c>
      <c r="H2831" s="29">
        <v>600</v>
      </c>
      <c r="I2831" s="29">
        <v>780</v>
      </c>
      <c r="J2831" s="28">
        <v>40</v>
      </c>
      <c r="K2831" s="6">
        <v>33</v>
      </c>
      <c r="L2831" s="6" t="str">
        <f>VLOOKUP($G2831,Data!$A:$F,6,0)</f>
        <v>successful</v>
      </c>
      <c r="M2831" s="6"/>
      <c r="N2831" s="6"/>
      <c r="O2831" s="6"/>
    </row>
    <row r="2832" spans="1:15" x14ac:dyDescent="0.45">
      <c r="A2832" s="6" t="s">
        <v>8318</v>
      </c>
      <c r="B2832" s="6" t="s">
        <v>8224</v>
      </c>
      <c r="C2832" s="6" t="str">
        <f>VLOOKUP($B2832,'Supplimental Sources'!$I$7:$K$27,2,0)</f>
        <v>United States</v>
      </c>
      <c r="D2832" s="6" t="str">
        <f>VLOOKUP($B2832,'Supplimental Sources'!$I$7:$K$27,3,0)</f>
        <v>United States</v>
      </c>
      <c r="E2832" s="6" t="s">
        <v>8386</v>
      </c>
      <c r="F2832" s="6" t="s">
        <v>8372</v>
      </c>
      <c r="G2832" s="6">
        <v>2818</v>
      </c>
      <c r="H2832" s="29">
        <v>10000</v>
      </c>
      <c r="I2832" s="29">
        <v>10603</v>
      </c>
      <c r="J2832" s="28">
        <v>20</v>
      </c>
      <c r="K2832" s="6">
        <v>102</v>
      </c>
      <c r="L2832" s="6" t="str">
        <f>VLOOKUP($G2832,Data!$A:$F,6,0)</f>
        <v>successful</v>
      </c>
      <c r="M2832" s="6"/>
      <c r="N2832" s="6"/>
      <c r="O2832" s="6"/>
    </row>
    <row r="2833" spans="1:15" x14ac:dyDescent="0.45">
      <c r="A2833" s="6" t="s">
        <v>8318</v>
      </c>
      <c r="B2833" s="6" t="s">
        <v>8225</v>
      </c>
      <c r="C2833" s="6" t="str">
        <f>VLOOKUP($B2833,'Supplimental Sources'!$I$7:$K$27,2,0)</f>
        <v>United Kingdom</v>
      </c>
      <c r="D2833" s="6" t="str">
        <f>VLOOKUP($B2833,'Supplimental Sources'!$I$7:$K$27,3,0)</f>
        <v>United Kingdom</v>
      </c>
      <c r="E2833" s="6" t="s">
        <v>8386</v>
      </c>
      <c r="F2833" s="6" t="s">
        <v>8369</v>
      </c>
      <c r="G2833" s="6">
        <v>2819</v>
      </c>
      <c r="H2833" s="29">
        <v>5000</v>
      </c>
      <c r="I2833" s="29">
        <v>5240</v>
      </c>
      <c r="J2833" s="28">
        <v>30</v>
      </c>
      <c r="K2833" s="6">
        <v>104</v>
      </c>
      <c r="L2833" s="6" t="str">
        <f>VLOOKUP($G2833,Data!$A:$F,6,0)</f>
        <v>successful</v>
      </c>
      <c r="M2833" s="6"/>
      <c r="N2833" s="6"/>
      <c r="O2833" s="6"/>
    </row>
    <row r="2834" spans="1:15" x14ac:dyDescent="0.45">
      <c r="A2834" s="6" t="s">
        <v>8318</v>
      </c>
      <c r="B2834" s="6" t="s">
        <v>8225</v>
      </c>
      <c r="C2834" s="6" t="str">
        <f>VLOOKUP($B2834,'Supplimental Sources'!$I$7:$K$27,2,0)</f>
        <v>United Kingdom</v>
      </c>
      <c r="D2834" s="6" t="str">
        <f>VLOOKUP($B2834,'Supplimental Sources'!$I$7:$K$27,3,0)</f>
        <v>United Kingdom</v>
      </c>
      <c r="E2834" s="6" t="s">
        <v>8387</v>
      </c>
      <c r="F2834" s="6" t="s">
        <v>8377</v>
      </c>
      <c r="G2834" s="6">
        <v>2820</v>
      </c>
      <c r="H2834" s="29">
        <v>200</v>
      </c>
      <c r="I2834" s="29">
        <v>272</v>
      </c>
      <c r="J2834" s="28">
        <v>24.389016203698702</v>
      </c>
      <c r="K2834" s="6">
        <v>20</v>
      </c>
      <c r="L2834" s="6" t="str">
        <f>VLOOKUP($G2834,Data!$A:$F,6,0)</f>
        <v>successful</v>
      </c>
      <c r="M2834" s="6"/>
      <c r="N2834" s="6"/>
      <c r="O2834" s="6"/>
    </row>
    <row r="2835" spans="1:15" x14ac:dyDescent="0.45">
      <c r="A2835" s="6" t="s">
        <v>8318</v>
      </c>
      <c r="B2835" s="6" t="s">
        <v>8225</v>
      </c>
      <c r="C2835" s="6" t="str">
        <f>VLOOKUP($B2835,'Supplimental Sources'!$I$7:$K$27,2,0)</f>
        <v>United Kingdom</v>
      </c>
      <c r="D2835" s="6" t="str">
        <f>VLOOKUP($B2835,'Supplimental Sources'!$I$7:$K$27,3,0)</f>
        <v>United Kingdom</v>
      </c>
      <c r="E2835" s="6" t="s">
        <v>8385</v>
      </c>
      <c r="F2835" s="6" t="s">
        <v>8371</v>
      </c>
      <c r="G2835" s="6">
        <v>2821</v>
      </c>
      <c r="H2835" s="29">
        <v>1000</v>
      </c>
      <c r="I2835" s="29">
        <v>1000</v>
      </c>
      <c r="J2835" s="28">
        <v>30</v>
      </c>
      <c r="K2835" s="6">
        <v>35</v>
      </c>
      <c r="L2835" s="6" t="str">
        <f>VLOOKUP($G2835,Data!$A:$F,6,0)</f>
        <v>successful</v>
      </c>
      <c r="M2835" s="6"/>
      <c r="N2835" s="6"/>
      <c r="O2835" s="6"/>
    </row>
    <row r="2836" spans="1:15" x14ac:dyDescent="0.45">
      <c r="A2836" s="6" t="s">
        <v>8318</v>
      </c>
      <c r="B2836" s="6" t="s">
        <v>8224</v>
      </c>
      <c r="C2836" s="6" t="str">
        <f>VLOOKUP($B2836,'Supplimental Sources'!$I$7:$K$27,2,0)</f>
        <v>United States</v>
      </c>
      <c r="D2836" s="6" t="str">
        <f>VLOOKUP($B2836,'Supplimental Sources'!$I$7:$K$27,3,0)</f>
        <v>United States</v>
      </c>
      <c r="E2836" s="6" t="s">
        <v>8386</v>
      </c>
      <c r="F2836" s="6" t="s">
        <v>8377</v>
      </c>
      <c r="G2836" s="6">
        <v>2822</v>
      </c>
      <c r="H2836" s="29">
        <v>6000</v>
      </c>
      <c r="I2836" s="29">
        <v>6000</v>
      </c>
      <c r="J2836" s="28">
        <v>29.958333333335759</v>
      </c>
      <c r="K2836" s="6">
        <v>94</v>
      </c>
      <c r="L2836" s="6" t="str">
        <f>VLOOKUP($G2836,Data!$A:$F,6,0)</f>
        <v>successful</v>
      </c>
      <c r="M2836" s="6"/>
      <c r="N2836" s="6"/>
      <c r="O2836" s="6"/>
    </row>
    <row r="2837" spans="1:15" x14ac:dyDescent="0.45">
      <c r="A2837" s="6" t="s">
        <v>8318</v>
      </c>
      <c r="B2837" s="6" t="s">
        <v>8225</v>
      </c>
      <c r="C2837" s="6" t="str">
        <f>VLOOKUP($B2837,'Supplimental Sources'!$I$7:$K$27,2,0)</f>
        <v>United Kingdom</v>
      </c>
      <c r="D2837" s="6" t="str">
        <f>VLOOKUP($B2837,'Supplimental Sources'!$I$7:$K$27,3,0)</f>
        <v>United Kingdom</v>
      </c>
      <c r="E2837" s="6" t="s">
        <v>8386</v>
      </c>
      <c r="F2837" s="6" t="s">
        <v>8378</v>
      </c>
      <c r="G2837" s="6">
        <v>2823</v>
      </c>
      <c r="H2837" s="29">
        <v>100</v>
      </c>
      <c r="I2837" s="29">
        <v>124</v>
      </c>
      <c r="J2837" s="28">
        <v>27.945995370369928</v>
      </c>
      <c r="K2837" s="6">
        <v>14</v>
      </c>
      <c r="L2837" s="6" t="str">
        <f>VLOOKUP($G2837,Data!$A:$F,6,0)</f>
        <v>successful</v>
      </c>
      <c r="M2837" s="6"/>
      <c r="N2837" s="6"/>
      <c r="O2837" s="6"/>
    </row>
    <row r="2838" spans="1:15" x14ac:dyDescent="0.45">
      <c r="A2838" s="6" t="s">
        <v>8318</v>
      </c>
      <c r="B2838" s="6" t="s">
        <v>8224</v>
      </c>
      <c r="C2838" s="6" t="str">
        <f>VLOOKUP($B2838,'Supplimental Sources'!$I$7:$K$27,2,0)</f>
        <v>United States</v>
      </c>
      <c r="D2838" s="6" t="str">
        <f>VLOOKUP($B2838,'Supplimental Sources'!$I$7:$K$27,3,0)</f>
        <v>United States</v>
      </c>
      <c r="E2838" s="6" t="s">
        <v>8386</v>
      </c>
      <c r="F2838" s="6" t="s">
        <v>8369</v>
      </c>
      <c r="G2838" s="6">
        <v>2824</v>
      </c>
      <c r="H2838" s="29">
        <v>650</v>
      </c>
      <c r="I2838" s="29">
        <v>760</v>
      </c>
      <c r="J2838" s="28">
        <v>31.800740740742185</v>
      </c>
      <c r="K2838" s="6">
        <v>15</v>
      </c>
      <c r="L2838" s="6" t="str">
        <f>VLOOKUP($G2838,Data!$A:$F,6,0)</f>
        <v>successful</v>
      </c>
      <c r="M2838" s="6"/>
      <c r="N2838" s="6"/>
      <c r="O2838" s="6"/>
    </row>
    <row r="2839" spans="1:15" x14ac:dyDescent="0.45">
      <c r="A2839" s="6" t="s">
        <v>8318</v>
      </c>
      <c r="B2839" s="6" t="s">
        <v>8225</v>
      </c>
      <c r="C2839" s="6" t="str">
        <f>VLOOKUP($B2839,'Supplimental Sources'!$I$7:$K$27,2,0)</f>
        <v>United Kingdom</v>
      </c>
      <c r="D2839" s="6" t="str">
        <f>VLOOKUP($B2839,'Supplimental Sources'!$I$7:$K$27,3,0)</f>
        <v>United Kingdom</v>
      </c>
      <c r="E2839" s="6" t="s">
        <v>8386</v>
      </c>
      <c r="F2839" s="6" t="s">
        <v>8374</v>
      </c>
      <c r="G2839" s="6">
        <v>2825</v>
      </c>
      <c r="H2839" s="29">
        <v>3000</v>
      </c>
      <c r="I2839" s="29">
        <v>3100</v>
      </c>
      <c r="J2839" s="28">
        <v>30</v>
      </c>
      <c r="K2839" s="6">
        <v>51</v>
      </c>
      <c r="L2839" s="6" t="str">
        <f>VLOOKUP($G2839,Data!$A:$F,6,0)</f>
        <v>successful</v>
      </c>
      <c r="M2839" s="6"/>
      <c r="N2839" s="6"/>
      <c r="O2839" s="6"/>
    </row>
    <row r="2840" spans="1:15" x14ac:dyDescent="0.45">
      <c r="A2840" s="6" t="s">
        <v>8318</v>
      </c>
      <c r="B2840" s="6" t="s">
        <v>8224</v>
      </c>
      <c r="C2840" s="6" t="str">
        <f>VLOOKUP($B2840,'Supplimental Sources'!$I$7:$K$27,2,0)</f>
        <v>United States</v>
      </c>
      <c r="D2840" s="6" t="str">
        <f>VLOOKUP($B2840,'Supplimental Sources'!$I$7:$K$27,3,0)</f>
        <v>United States</v>
      </c>
      <c r="E2840" s="6" t="s">
        <v>8386</v>
      </c>
      <c r="F2840" s="6" t="s">
        <v>8380</v>
      </c>
      <c r="G2840" s="6">
        <v>2826</v>
      </c>
      <c r="H2840" s="29">
        <v>2000</v>
      </c>
      <c r="I2840" s="29">
        <v>2155</v>
      </c>
      <c r="J2840" s="28">
        <v>24.256805555560277</v>
      </c>
      <c r="K2840" s="6">
        <v>19</v>
      </c>
      <c r="L2840" s="6" t="str">
        <f>VLOOKUP($G2840,Data!$A:$F,6,0)</f>
        <v>successful</v>
      </c>
      <c r="M2840" s="6"/>
      <c r="N2840" s="6"/>
      <c r="O2840" s="6"/>
    </row>
    <row r="2841" spans="1:15" x14ac:dyDescent="0.45">
      <c r="A2841" s="6" t="s">
        <v>8318</v>
      </c>
      <c r="B2841" s="6" t="s">
        <v>8224</v>
      </c>
      <c r="C2841" s="6" t="str">
        <f>VLOOKUP($B2841,'Supplimental Sources'!$I$7:$K$27,2,0)</f>
        <v>United States</v>
      </c>
      <c r="D2841" s="6" t="str">
        <f>VLOOKUP($B2841,'Supplimental Sources'!$I$7:$K$27,3,0)</f>
        <v>United States</v>
      </c>
      <c r="E2841" s="6" t="s">
        <v>8387</v>
      </c>
      <c r="F2841" s="6" t="s">
        <v>8369</v>
      </c>
      <c r="G2841" s="6">
        <v>2827</v>
      </c>
      <c r="H2841" s="29">
        <v>2000</v>
      </c>
      <c r="I2841" s="29">
        <v>2405</v>
      </c>
      <c r="J2841" s="28">
        <v>30.003865740742185</v>
      </c>
      <c r="K2841" s="6">
        <v>23</v>
      </c>
      <c r="L2841" s="6" t="str">
        <f>VLOOKUP($G2841,Data!$A:$F,6,0)</f>
        <v>successful</v>
      </c>
      <c r="M2841" s="6"/>
      <c r="N2841" s="6"/>
      <c r="O2841" s="6"/>
    </row>
    <row r="2842" spans="1:15" x14ac:dyDescent="0.45">
      <c r="A2842" s="6" t="s">
        <v>8318</v>
      </c>
      <c r="B2842" s="6" t="s">
        <v>8225</v>
      </c>
      <c r="C2842" s="6" t="str">
        <f>VLOOKUP($B2842,'Supplimental Sources'!$I$7:$K$27,2,0)</f>
        <v>United Kingdom</v>
      </c>
      <c r="D2842" s="6" t="str">
        <f>VLOOKUP($B2842,'Supplimental Sources'!$I$7:$K$27,3,0)</f>
        <v>United Kingdom</v>
      </c>
      <c r="E2842" s="6" t="s">
        <v>8386</v>
      </c>
      <c r="F2842" s="6" t="s">
        <v>8372</v>
      </c>
      <c r="G2842" s="6">
        <v>2828</v>
      </c>
      <c r="H2842" s="29">
        <v>9500</v>
      </c>
      <c r="I2842" s="29">
        <v>9536</v>
      </c>
      <c r="J2842" s="28">
        <v>25.693645833329356</v>
      </c>
      <c r="K2842" s="6">
        <v>97</v>
      </c>
      <c r="L2842" s="6" t="str">
        <f>VLOOKUP($G2842,Data!$A:$F,6,0)</f>
        <v>successful</v>
      </c>
      <c r="M2842" s="6"/>
      <c r="N2842" s="6"/>
      <c r="O2842" s="6"/>
    </row>
    <row r="2843" spans="1:15" x14ac:dyDescent="0.45">
      <c r="A2843" s="6" t="s">
        <v>8318</v>
      </c>
      <c r="B2843" s="6" t="s">
        <v>8225</v>
      </c>
      <c r="C2843" s="6" t="str">
        <f>VLOOKUP($B2843,'Supplimental Sources'!$I$7:$K$27,2,0)</f>
        <v>United Kingdom</v>
      </c>
      <c r="D2843" s="6" t="str">
        <f>VLOOKUP($B2843,'Supplimental Sources'!$I$7:$K$27,3,0)</f>
        <v>United Kingdom</v>
      </c>
      <c r="E2843" s="6" t="s">
        <v>8387</v>
      </c>
      <c r="F2843" s="6" t="s">
        <v>8369</v>
      </c>
      <c r="G2843" s="6">
        <v>2829</v>
      </c>
      <c r="H2843" s="29">
        <v>2500</v>
      </c>
      <c r="I2843" s="29">
        <v>2663</v>
      </c>
      <c r="J2843" s="28">
        <v>28</v>
      </c>
      <c r="K2843" s="6">
        <v>76</v>
      </c>
      <c r="L2843" s="6" t="str">
        <f>VLOOKUP($G2843,Data!$A:$F,6,0)</f>
        <v>successful</v>
      </c>
      <c r="M2843" s="6"/>
      <c r="N2843" s="6"/>
      <c r="O2843" s="6"/>
    </row>
    <row r="2844" spans="1:15" x14ac:dyDescent="0.45">
      <c r="A2844" s="6" t="s">
        <v>8318</v>
      </c>
      <c r="B2844" s="6" t="s">
        <v>8224</v>
      </c>
      <c r="C2844" s="6" t="str">
        <f>VLOOKUP($B2844,'Supplimental Sources'!$I$7:$K$27,2,0)</f>
        <v>United States</v>
      </c>
      <c r="D2844" s="6" t="str">
        <f>VLOOKUP($B2844,'Supplimental Sources'!$I$7:$K$27,3,0)</f>
        <v>United States</v>
      </c>
      <c r="E2844" s="6" t="s">
        <v>8385</v>
      </c>
      <c r="F2844" s="6" t="s">
        <v>8379</v>
      </c>
      <c r="G2844" s="6">
        <v>2830</v>
      </c>
      <c r="H2844" s="29">
        <v>3000</v>
      </c>
      <c r="I2844" s="29">
        <v>3000</v>
      </c>
      <c r="J2844" s="28">
        <v>12.326296296298096</v>
      </c>
      <c r="K2844" s="6">
        <v>11</v>
      </c>
      <c r="L2844" s="6" t="str">
        <f>VLOOKUP($G2844,Data!$A:$F,6,0)</f>
        <v>successful</v>
      </c>
      <c r="M2844" s="6"/>
      <c r="N2844" s="6"/>
      <c r="O2844" s="6"/>
    </row>
    <row r="2845" spans="1:15" x14ac:dyDescent="0.45">
      <c r="A2845" s="6" t="s">
        <v>8318</v>
      </c>
      <c r="B2845" s="6" t="s">
        <v>8224</v>
      </c>
      <c r="C2845" s="6" t="str">
        <f>VLOOKUP($B2845,'Supplimental Sources'!$I$7:$K$27,2,0)</f>
        <v>United States</v>
      </c>
      <c r="D2845" s="6" t="str">
        <f>VLOOKUP($B2845,'Supplimental Sources'!$I$7:$K$27,3,0)</f>
        <v>United States</v>
      </c>
      <c r="E2845" s="6" t="s">
        <v>8386</v>
      </c>
      <c r="F2845" s="6" t="s">
        <v>8380</v>
      </c>
      <c r="G2845" s="6">
        <v>2831</v>
      </c>
      <c r="H2845" s="29">
        <v>3000</v>
      </c>
      <c r="I2845" s="29">
        <v>3320</v>
      </c>
      <c r="J2845" s="28">
        <v>30</v>
      </c>
      <c r="K2845" s="6">
        <v>52</v>
      </c>
      <c r="L2845" s="6" t="str">
        <f>VLOOKUP($G2845,Data!$A:$F,6,0)</f>
        <v>successful</v>
      </c>
      <c r="M2845" s="6"/>
      <c r="N2845" s="6"/>
      <c r="O2845" s="6"/>
    </row>
    <row r="2846" spans="1:15" x14ac:dyDescent="0.45">
      <c r="A2846" s="6" t="s">
        <v>8318</v>
      </c>
      <c r="B2846" s="6" t="s">
        <v>8225</v>
      </c>
      <c r="C2846" s="6" t="str">
        <f>VLOOKUP($B2846,'Supplimental Sources'!$I$7:$K$27,2,0)</f>
        <v>United Kingdom</v>
      </c>
      <c r="D2846" s="6" t="str">
        <f>VLOOKUP($B2846,'Supplimental Sources'!$I$7:$K$27,3,0)</f>
        <v>United Kingdom</v>
      </c>
      <c r="E2846" s="6" t="s">
        <v>8385</v>
      </c>
      <c r="F2846" s="6" t="s">
        <v>8373</v>
      </c>
      <c r="G2846" s="6">
        <v>2832</v>
      </c>
      <c r="H2846" s="29">
        <v>2500</v>
      </c>
      <c r="I2846" s="29">
        <v>2867.99</v>
      </c>
      <c r="J2846" s="28">
        <v>28.20724537037313</v>
      </c>
      <c r="K2846" s="6">
        <v>95</v>
      </c>
      <c r="L2846" s="6" t="str">
        <f>VLOOKUP($G2846,Data!$A:$F,6,0)</f>
        <v>successful</v>
      </c>
      <c r="M2846" s="6"/>
      <c r="N2846" s="6"/>
      <c r="O2846" s="6"/>
    </row>
    <row r="2847" spans="1:15" x14ac:dyDescent="0.45">
      <c r="A2847" s="6" t="s">
        <v>8318</v>
      </c>
      <c r="B2847" s="6" t="s">
        <v>8224</v>
      </c>
      <c r="C2847" s="6" t="str">
        <f>VLOOKUP($B2847,'Supplimental Sources'!$I$7:$K$27,2,0)</f>
        <v>United States</v>
      </c>
      <c r="D2847" s="6" t="str">
        <f>VLOOKUP($B2847,'Supplimental Sources'!$I$7:$K$27,3,0)</f>
        <v>United States</v>
      </c>
      <c r="E2847" s="6" t="s">
        <v>8386</v>
      </c>
      <c r="F2847" s="6" t="s">
        <v>8372</v>
      </c>
      <c r="G2847" s="6">
        <v>2833</v>
      </c>
      <c r="H2847" s="29">
        <v>2700</v>
      </c>
      <c r="I2847" s="29">
        <v>2923</v>
      </c>
      <c r="J2847" s="28">
        <v>19.955636574071832</v>
      </c>
      <c r="K2847" s="6">
        <v>35</v>
      </c>
      <c r="L2847" s="6" t="str">
        <f>VLOOKUP($G2847,Data!$A:$F,6,0)</f>
        <v>successful</v>
      </c>
      <c r="M2847" s="6"/>
      <c r="N2847" s="6"/>
      <c r="O2847" s="6"/>
    </row>
    <row r="2848" spans="1:15" x14ac:dyDescent="0.45">
      <c r="A2848" s="6" t="s">
        <v>8318</v>
      </c>
      <c r="B2848" s="6" t="s">
        <v>8225</v>
      </c>
      <c r="C2848" s="6" t="str">
        <f>VLOOKUP($B2848,'Supplimental Sources'!$I$7:$K$27,2,0)</f>
        <v>United Kingdom</v>
      </c>
      <c r="D2848" s="6" t="str">
        <f>VLOOKUP($B2848,'Supplimental Sources'!$I$7:$K$27,3,0)</f>
        <v>United Kingdom</v>
      </c>
      <c r="E2848" s="6" t="s">
        <v>8386</v>
      </c>
      <c r="F2848" s="6" t="s">
        <v>8376</v>
      </c>
      <c r="G2848" s="6">
        <v>2834</v>
      </c>
      <c r="H2848" s="29">
        <v>800</v>
      </c>
      <c r="I2848" s="29">
        <v>1360</v>
      </c>
      <c r="J2848" s="28">
        <v>15</v>
      </c>
      <c r="K2848" s="6">
        <v>21</v>
      </c>
      <c r="L2848" s="6" t="str">
        <f>VLOOKUP($G2848,Data!$A:$F,6,0)</f>
        <v>successful</v>
      </c>
      <c r="M2848" s="6"/>
      <c r="N2848" s="6"/>
      <c r="O2848" s="6"/>
    </row>
    <row r="2849" spans="1:15" x14ac:dyDescent="0.45">
      <c r="A2849" s="6" t="s">
        <v>8318</v>
      </c>
      <c r="B2849" s="6" t="s">
        <v>8225</v>
      </c>
      <c r="C2849" s="6" t="str">
        <f>VLOOKUP($B2849,'Supplimental Sources'!$I$7:$K$27,2,0)</f>
        <v>United Kingdom</v>
      </c>
      <c r="D2849" s="6" t="str">
        <f>VLOOKUP($B2849,'Supplimental Sources'!$I$7:$K$27,3,0)</f>
        <v>United Kingdom</v>
      </c>
      <c r="E2849" s="6" t="s">
        <v>8386</v>
      </c>
      <c r="F2849" s="6" t="s">
        <v>8374</v>
      </c>
      <c r="G2849" s="6">
        <v>2835</v>
      </c>
      <c r="H2849" s="29">
        <v>1000</v>
      </c>
      <c r="I2849" s="29">
        <v>1870.99</v>
      </c>
      <c r="J2849" s="28">
        <v>29.296099537037662</v>
      </c>
      <c r="K2849" s="6">
        <v>93</v>
      </c>
      <c r="L2849" s="6" t="str">
        <f>VLOOKUP($G2849,Data!$A:$F,6,0)</f>
        <v>successful</v>
      </c>
      <c r="M2849" s="6"/>
      <c r="N2849" s="6"/>
      <c r="O2849" s="6"/>
    </row>
    <row r="2850" spans="1:15" x14ac:dyDescent="0.45">
      <c r="A2850" s="6" t="s">
        <v>8318</v>
      </c>
      <c r="B2850" s="6" t="s">
        <v>8224</v>
      </c>
      <c r="C2850" s="6" t="str">
        <f>VLOOKUP($B2850,'Supplimental Sources'!$I$7:$K$27,2,0)</f>
        <v>United States</v>
      </c>
      <c r="D2850" s="6" t="str">
        <f>VLOOKUP($B2850,'Supplimental Sources'!$I$7:$K$27,3,0)</f>
        <v>United States</v>
      </c>
      <c r="E2850" s="6" t="s">
        <v>8388</v>
      </c>
      <c r="F2850" s="6" t="s">
        <v>8376</v>
      </c>
      <c r="G2850" s="6">
        <v>2836</v>
      </c>
      <c r="H2850" s="29">
        <v>450</v>
      </c>
      <c r="I2850" s="29">
        <v>485</v>
      </c>
      <c r="J2850" s="28">
        <v>37.945856481477676</v>
      </c>
      <c r="K2850" s="6">
        <v>11</v>
      </c>
      <c r="L2850" s="6" t="str">
        <f>VLOOKUP($G2850,Data!$A:$F,6,0)</f>
        <v>successful</v>
      </c>
      <c r="M2850" s="6"/>
      <c r="N2850" s="6"/>
      <c r="O2850" s="6"/>
    </row>
    <row r="2851" spans="1:15" x14ac:dyDescent="0.45">
      <c r="A2851" s="6" t="s">
        <v>8318</v>
      </c>
      <c r="B2851" s="6" t="s">
        <v>8229</v>
      </c>
      <c r="C2851" s="6" t="str">
        <f>VLOOKUP($B2851,'Supplimental Sources'!$I$7:$K$27,2,0)</f>
        <v>Canada</v>
      </c>
      <c r="D2851" s="6" t="str">
        <f>VLOOKUP($B2851,'Supplimental Sources'!$I$7:$K$27,3,0)</f>
        <v>Canada</v>
      </c>
      <c r="E2851" s="6" t="s">
        <v>8386</v>
      </c>
      <c r="F2851" s="6" t="s">
        <v>8373</v>
      </c>
      <c r="G2851" s="6">
        <v>2837</v>
      </c>
      <c r="H2851" s="29">
        <v>850</v>
      </c>
      <c r="I2851" s="29">
        <v>850</v>
      </c>
      <c r="J2851" s="28">
        <v>40.041666666664241</v>
      </c>
      <c r="K2851" s="6">
        <v>21</v>
      </c>
      <c r="L2851" s="6" t="str">
        <f>VLOOKUP($G2851,Data!$A:$F,6,0)</f>
        <v>successful</v>
      </c>
      <c r="M2851" s="6"/>
      <c r="N2851" s="6"/>
      <c r="O2851" s="6"/>
    </row>
    <row r="2852" spans="1:15" x14ac:dyDescent="0.45">
      <c r="A2852" s="6" t="s">
        <v>8318</v>
      </c>
      <c r="B2852" s="6" t="s">
        <v>8224</v>
      </c>
      <c r="C2852" s="6" t="str">
        <f>VLOOKUP($B2852,'Supplimental Sources'!$I$7:$K$27,2,0)</f>
        <v>United States</v>
      </c>
      <c r="D2852" s="6" t="str">
        <f>VLOOKUP($B2852,'Supplimental Sources'!$I$7:$K$27,3,0)</f>
        <v>United States</v>
      </c>
      <c r="E2852" s="6" t="s">
        <v>8385</v>
      </c>
      <c r="F2852" s="6" t="s">
        <v>8370</v>
      </c>
      <c r="G2852" s="6">
        <v>2838</v>
      </c>
      <c r="H2852" s="29">
        <v>2000</v>
      </c>
      <c r="I2852" s="29">
        <v>2405</v>
      </c>
      <c r="J2852" s="28">
        <v>22.309074074073578</v>
      </c>
      <c r="K2852" s="6">
        <v>54</v>
      </c>
      <c r="L2852" s="6" t="str">
        <f>VLOOKUP($G2852,Data!$A:$F,6,0)</f>
        <v>successful</v>
      </c>
      <c r="M2852" s="6"/>
      <c r="N2852" s="6"/>
      <c r="O2852" s="6"/>
    </row>
    <row r="2853" spans="1:15" x14ac:dyDescent="0.45">
      <c r="A2853" s="6" t="s">
        <v>8318</v>
      </c>
      <c r="B2853" s="6" t="s">
        <v>8224</v>
      </c>
      <c r="C2853" s="6" t="str">
        <f>VLOOKUP($B2853,'Supplimental Sources'!$I$7:$K$27,2,0)</f>
        <v>United States</v>
      </c>
      <c r="D2853" s="6" t="str">
        <f>VLOOKUP($B2853,'Supplimental Sources'!$I$7:$K$27,3,0)</f>
        <v>United States</v>
      </c>
      <c r="E2853" s="6" t="s">
        <v>8385</v>
      </c>
      <c r="F2853" s="6" t="s">
        <v>8371</v>
      </c>
      <c r="G2853" s="6">
        <v>2839</v>
      </c>
      <c r="H2853" s="29">
        <v>3500</v>
      </c>
      <c r="I2853" s="29">
        <v>3900</v>
      </c>
      <c r="J2853" s="28">
        <v>22.967430555559986</v>
      </c>
      <c r="K2853" s="6">
        <v>31</v>
      </c>
      <c r="L2853" s="6" t="str">
        <f>VLOOKUP($G2853,Data!$A:$F,6,0)</f>
        <v>successful</v>
      </c>
      <c r="M2853" s="6"/>
      <c r="N2853" s="6"/>
      <c r="O2853" s="6"/>
    </row>
    <row r="2854" spans="1:15" x14ac:dyDescent="0.45">
      <c r="A2854" s="6" t="s">
        <v>8318</v>
      </c>
      <c r="B2854" s="6" t="s">
        <v>8225</v>
      </c>
      <c r="C2854" s="6" t="str">
        <f>VLOOKUP($B2854,'Supplimental Sources'!$I$7:$K$27,2,0)</f>
        <v>United Kingdom</v>
      </c>
      <c r="D2854" s="6" t="str">
        <f>VLOOKUP($B2854,'Supplimental Sources'!$I$7:$K$27,3,0)</f>
        <v>United Kingdom</v>
      </c>
      <c r="E2854" s="6" t="s">
        <v>8386</v>
      </c>
      <c r="F2854" s="6" t="s">
        <v>8377</v>
      </c>
      <c r="G2854" s="6">
        <v>2840</v>
      </c>
      <c r="H2854" s="29">
        <v>2500</v>
      </c>
      <c r="I2854" s="29">
        <v>2600</v>
      </c>
      <c r="J2854" s="28">
        <v>21.672696759254904</v>
      </c>
      <c r="K2854" s="6">
        <v>132</v>
      </c>
      <c r="L2854" s="6" t="str">
        <f>VLOOKUP($G2854,Data!$A:$F,6,0)</f>
        <v>successful</v>
      </c>
      <c r="M2854" s="6"/>
      <c r="N2854" s="6"/>
      <c r="O2854" s="6"/>
    </row>
    <row r="2855" spans="1:15" x14ac:dyDescent="0.45">
      <c r="A2855" s="6" t="s">
        <v>8318</v>
      </c>
      <c r="B2855" s="6" t="s">
        <v>8225</v>
      </c>
      <c r="C2855" s="6" t="str">
        <f>VLOOKUP($B2855,'Supplimental Sources'!$I$7:$K$27,2,0)</f>
        <v>United Kingdom</v>
      </c>
      <c r="D2855" s="6" t="str">
        <f>VLOOKUP($B2855,'Supplimental Sources'!$I$7:$K$27,3,0)</f>
        <v>United Kingdom</v>
      </c>
      <c r="E2855" s="6" t="s">
        <v>8386</v>
      </c>
      <c r="F2855" s="6" t="s">
        <v>8373</v>
      </c>
      <c r="G2855" s="6">
        <v>2841</v>
      </c>
      <c r="H2855" s="29">
        <v>1000</v>
      </c>
      <c r="I2855" s="29">
        <v>10</v>
      </c>
      <c r="J2855" s="28">
        <v>60.041666666664241</v>
      </c>
      <c r="K2855" s="6">
        <v>1</v>
      </c>
      <c r="M2855" s="6" t="str">
        <f>VLOOKUP($G2855,Data!$A:$F,6,0)</f>
        <v>failed</v>
      </c>
      <c r="N2855" s="6"/>
      <c r="O2855" s="6"/>
    </row>
    <row r="2856" spans="1:15" x14ac:dyDescent="0.45">
      <c r="A2856" s="6" t="s">
        <v>8318</v>
      </c>
      <c r="B2856" s="6" t="s">
        <v>8225</v>
      </c>
      <c r="C2856" s="6" t="str">
        <f>VLOOKUP($B2856,'Supplimental Sources'!$I$7:$K$27,2,0)</f>
        <v>United Kingdom</v>
      </c>
      <c r="D2856" s="6" t="str">
        <f>VLOOKUP($B2856,'Supplimental Sources'!$I$7:$K$27,3,0)</f>
        <v>United Kingdom</v>
      </c>
      <c r="E2856" s="6" t="s">
        <v>8385</v>
      </c>
      <c r="F2856" s="6" t="s">
        <v>8369</v>
      </c>
      <c r="G2856" s="6">
        <v>2842</v>
      </c>
      <c r="H2856" s="29">
        <v>1500</v>
      </c>
      <c r="I2856" s="29">
        <v>0</v>
      </c>
      <c r="J2856" s="28">
        <v>26.505844907405844</v>
      </c>
      <c r="K2856" s="6">
        <v>0</v>
      </c>
      <c r="M2856" s="6" t="str">
        <f>VLOOKUP($G2856,Data!$A:$F,6,0)</f>
        <v>failed</v>
      </c>
      <c r="N2856" s="6"/>
      <c r="O2856" s="6"/>
    </row>
    <row r="2857" spans="1:15" x14ac:dyDescent="0.45">
      <c r="A2857" s="6" t="s">
        <v>8318</v>
      </c>
      <c r="B2857" s="6" t="s">
        <v>8224</v>
      </c>
      <c r="C2857" s="6" t="str">
        <f>VLOOKUP($B2857,'Supplimental Sources'!$I$7:$K$27,2,0)</f>
        <v>United States</v>
      </c>
      <c r="D2857" s="6" t="str">
        <f>VLOOKUP($B2857,'Supplimental Sources'!$I$7:$K$27,3,0)</f>
        <v>United States</v>
      </c>
      <c r="E2857" s="6" t="s">
        <v>8387</v>
      </c>
      <c r="F2857" s="6" t="s">
        <v>8369</v>
      </c>
      <c r="G2857" s="6">
        <v>2843</v>
      </c>
      <c r="H2857" s="29">
        <v>1200</v>
      </c>
      <c r="I2857" s="29">
        <v>0</v>
      </c>
      <c r="J2857" s="28">
        <v>41.428819444452529</v>
      </c>
      <c r="K2857" s="6">
        <v>0</v>
      </c>
      <c r="M2857" s="6" t="str">
        <f>VLOOKUP($G2857,Data!$A:$F,6,0)</f>
        <v>failed</v>
      </c>
      <c r="N2857" s="6"/>
      <c r="O2857" s="6"/>
    </row>
    <row r="2858" spans="1:15" x14ac:dyDescent="0.45">
      <c r="A2858" s="6" t="s">
        <v>8318</v>
      </c>
      <c r="B2858" s="6" t="s">
        <v>8239</v>
      </c>
      <c r="C2858" s="6" t="str">
        <f>VLOOKUP($B2858,'Supplimental Sources'!$I$7:$K$27,2,0)</f>
        <v>Austria</v>
      </c>
      <c r="D2858" s="6" t="str">
        <f>VLOOKUP($B2858,'Supplimental Sources'!$I$7:$K$27,3,0)</f>
        <v>European Union</v>
      </c>
      <c r="E2858" s="6" t="s">
        <v>8387</v>
      </c>
      <c r="F2858" s="6" t="s">
        <v>8381</v>
      </c>
      <c r="G2858" s="6">
        <v>2844</v>
      </c>
      <c r="H2858" s="29">
        <v>550</v>
      </c>
      <c r="I2858" s="29">
        <v>30</v>
      </c>
      <c r="J2858" s="28">
        <v>30</v>
      </c>
      <c r="K2858" s="6">
        <v>1</v>
      </c>
      <c r="M2858" s="6" t="str">
        <f>VLOOKUP($G2858,Data!$A:$F,6,0)</f>
        <v>failed</v>
      </c>
      <c r="N2858" s="6"/>
      <c r="O2858" s="6"/>
    </row>
    <row r="2859" spans="1:15" x14ac:dyDescent="0.45">
      <c r="A2859" s="6" t="s">
        <v>8318</v>
      </c>
      <c r="B2859" s="6" t="s">
        <v>8224</v>
      </c>
      <c r="C2859" s="6" t="str">
        <f>VLOOKUP($B2859,'Supplimental Sources'!$I$7:$K$27,2,0)</f>
        <v>United States</v>
      </c>
      <c r="D2859" s="6" t="str">
        <f>VLOOKUP($B2859,'Supplimental Sources'!$I$7:$K$27,3,0)</f>
        <v>United States</v>
      </c>
      <c r="E2859" s="6" t="s">
        <v>8386</v>
      </c>
      <c r="F2859" s="6" t="s">
        <v>8379</v>
      </c>
      <c r="G2859" s="6">
        <v>2845</v>
      </c>
      <c r="H2859" s="29">
        <v>7500</v>
      </c>
      <c r="I2859" s="29">
        <v>2366</v>
      </c>
      <c r="J2859" s="28">
        <v>60</v>
      </c>
      <c r="K2859" s="6">
        <v>39</v>
      </c>
      <c r="M2859" s="6" t="str">
        <f>VLOOKUP($G2859,Data!$A:$F,6,0)</f>
        <v>failed</v>
      </c>
      <c r="N2859" s="6"/>
      <c r="O2859" s="6"/>
    </row>
    <row r="2860" spans="1:15" x14ac:dyDescent="0.45">
      <c r="A2860" s="6" t="s">
        <v>8318</v>
      </c>
      <c r="B2860" s="6" t="s">
        <v>8224</v>
      </c>
      <c r="C2860" s="6" t="str">
        <f>VLOOKUP($B2860,'Supplimental Sources'!$I$7:$K$27,2,0)</f>
        <v>United States</v>
      </c>
      <c r="D2860" s="6" t="str">
        <f>VLOOKUP($B2860,'Supplimental Sources'!$I$7:$K$27,3,0)</f>
        <v>United States</v>
      </c>
      <c r="E2860" s="6" t="s">
        <v>8386</v>
      </c>
      <c r="F2860" s="6" t="s">
        <v>8379</v>
      </c>
      <c r="G2860" s="6">
        <v>2846</v>
      </c>
      <c r="H2860" s="29">
        <v>8000</v>
      </c>
      <c r="I2860" s="29">
        <v>0</v>
      </c>
      <c r="J2860" s="28">
        <v>45</v>
      </c>
      <c r="K2860" s="6">
        <v>0</v>
      </c>
      <c r="M2860" s="6" t="str">
        <f>VLOOKUP($G2860,Data!$A:$F,6,0)</f>
        <v>failed</v>
      </c>
      <c r="N2860" s="6"/>
      <c r="O2860" s="6"/>
    </row>
    <row r="2861" spans="1:15" x14ac:dyDescent="0.45">
      <c r="A2861" s="6" t="s">
        <v>8318</v>
      </c>
      <c r="B2861" s="6" t="s">
        <v>8224</v>
      </c>
      <c r="C2861" s="6" t="str">
        <f>VLOOKUP($B2861,'Supplimental Sources'!$I$7:$K$27,2,0)</f>
        <v>United States</v>
      </c>
      <c r="D2861" s="6" t="str">
        <f>VLOOKUP($B2861,'Supplimental Sources'!$I$7:$K$27,3,0)</f>
        <v>United States</v>
      </c>
      <c r="E2861" s="6" t="s">
        <v>8387</v>
      </c>
      <c r="F2861" s="6" t="s">
        <v>8378</v>
      </c>
      <c r="G2861" s="6">
        <v>2847</v>
      </c>
      <c r="H2861" s="29">
        <v>2000</v>
      </c>
      <c r="I2861" s="29">
        <v>0</v>
      </c>
      <c r="J2861" s="28">
        <v>60</v>
      </c>
      <c r="K2861" s="6">
        <v>0</v>
      </c>
      <c r="M2861" s="6" t="str">
        <f>VLOOKUP($G2861,Data!$A:$F,6,0)</f>
        <v>failed</v>
      </c>
      <c r="N2861" s="6"/>
      <c r="O2861" s="6"/>
    </row>
    <row r="2862" spans="1:15" x14ac:dyDescent="0.45">
      <c r="A2862" s="6" t="s">
        <v>8318</v>
      </c>
      <c r="B2862" s="6" t="s">
        <v>8224</v>
      </c>
      <c r="C2862" s="6" t="str">
        <f>VLOOKUP($B2862,'Supplimental Sources'!$I$7:$K$27,2,0)</f>
        <v>United States</v>
      </c>
      <c r="D2862" s="6" t="str">
        <f>VLOOKUP($B2862,'Supplimental Sources'!$I$7:$K$27,3,0)</f>
        <v>United States</v>
      </c>
      <c r="E2862" s="6" t="s">
        <v>8386</v>
      </c>
      <c r="F2862" s="6" t="s">
        <v>8379</v>
      </c>
      <c r="G2862" s="6">
        <v>2848</v>
      </c>
      <c r="H2862" s="29">
        <v>35000</v>
      </c>
      <c r="I2862" s="29">
        <v>70</v>
      </c>
      <c r="J2862" s="28">
        <v>30</v>
      </c>
      <c r="K2862" s="6">
        <v>3</v>
      </c>
      <c r="M2862" s="6" t="str">
        <f>VLOOKUP($G2862,Data!$A:$F,6,0)</f>
        <v>failed</v>
      </c>
      <c r="N2862" s="6"/>
      <c r="O2862" s="6"/>
    </row>
    <row r="2863" spans="1:15" x14ac:dyDescent="0.45">
      <c r="A2863" s="6" t="s">
        <v>8318</v>
      </c>
      <c r="B2863" s="6" t="s">
        <v>8225</v>
      </c>
      <c r="C2863" s="6" t="str">
        <f>VLOOKUP($B2863,'Supplimental Sources'!$I$7:$K$27,2,0)</f>
        <v>United Kingdom</v>
      </c>
      <c r="D2863" s="6" t="str">
        <f>VLOOKUP($B2863,'Supplimental Sources'!$I$7:$K$27,3,0)</f>
        <v>United Kingdom</v>
      </c>
      <c r="E2863" s="6" t="s">
        <v>8387</v>
      </c>
      <c r="F2863" s="6" t="s">
        <v>8378</v>
      </c>
      <c r="G2863" s="6">
        <v>2849</v>
      </c>
      <c r="H2863" s="29">
        <v>500</v>
      </c>
      <c r="I2863" s="29">
        <v>5</v>
      </c>
      <c r="J2863" s="28">
        <v>30</v>
      </c>
      <c r="K2863" s="6">
        <v>1</v>
      </c>
      <c r="M2863" s="6" t="str">
        <f>VLOOKUP($G2863,Data!$A:$F,6,0)</f>
        <v>failed</v>
      </c>
      <c r="N2863" s="6"/>
      <c r="O2863" s="6"/>
    </row>
    <row r="2864" spans="1:15" x14ac:dyDescent="0.45">
      <c r="A2864" s="6" t="s">
        <v>8318</v>
      </c>
      <c r="B2864" s="6" t="s">
        <v>8224</v>
      </c>
      <c r="C2864" s="6" t="str">
        <f>VLOOKUP($B2864,'Supplimental Sources'!$I$7:$K$27,2,0)</f>
        <v>United States</v>
      </c>
      <c r="D2864" s="6" t="str">
        <f>VLOOKUP($B2864,'Supplimental Sources'!$I$7:$K$27,3,0)</f>
        <v>United States</v>
      </c>
      <c r="E2864" s="6" t="s">
        <v>8385</v>
      </c>
      <c r="F2864" s="6" t="s">
        <v>8371</v>
      </c>
      <c r="G2864" s="6">
        <v>2850</v>
      </c>
      <c r="H2864" s="29">
        <v>8000</v>
      </c>
      <c r="I2864" s="29">
        <v>311</v>
      </c>
      <c r="J2864" s="28">
        <v>30</v>
      </c>
      <c r="K2864" s="6">
        <v>13</v>
      </c>
      <c r="M2864" s="6" t="str">
        <f>VLOOKUP($G2864,Data!$A:$F,6,0)</f>
        <v>failed</v>
      </c>
      <c r="N2864" s="6"/>
      <c r="O2864" s="6"/>
    </row>
    <row r="2865" spans="1:15" x14ac:dyDescent="0.45">
      <c r="A2865" s="6" t="s">
        <v>8318</v>
      </c>
      <c r="B2865" s="6" t="s">
        <v>8241</v>
      </c>
      <c r="C2865" s="6" t="str">
        <f>VLOOKUP($B2865,'Supplimental Sources'!$I$7:$K$27,2,0)</f>
        <v>Ireland</v>
      </c>
      <c r="D2865" s="6" t="str">
        <f>VLOOKUP($B2865,'Supplimental Sources'!$I$7:$K$27,3,0)</f>
        <v>European Union</v>
      </c>
      <c r="E2865" s="6" t="s">
        <v>8387</v>
      </c>
      <c r="F2865" s="6" t="s">
        <v>8376</v>
      </c>
      <c r="G2865" s="6">
        <v>2851</v>
      </c>
      <c r="H2865" s="29">
        <v>4500</v>
      </c>
      <c r="I2865" s="29">
        <v>0</v>
      </c>
      <c r="J2865" s="28">
        <v>8.9674884259293322</v>
      </c>
      <c r="K2865" s="6">
        <v>0</v>
      </c>
      <c r="M2865" s="6" t="str">
        <f>VLOOKUP($G2865,Data!$A:$F,6,0)</f>
        <v>failed</v>
      </c>
      <c r="N2865" s="6"/>
      <c r="O2865" s="6"/>
    </row>
    <row r="2866" spans="1:15" x14ac:dyDescent="0.45">
      <c r="A2866" s="6" t="s">
        <v>8318</v>
      </c>
      <c r="B2866" s="6" t="s">
        <v>8224</v>
      </c>
      <c r="C2866" s="6" t="str">
        <f>VLOOKUP($B2866,'Supplimental Sources'!$I$7:$K$27,2,0)</f>
        <v>United States</v>
      </c>
      <c r="D2866" s="6" t="str">
        <f>VLOOKUP($B2866,'Supplimental Sources'!$I$7:$K$27,3,0)</f>
        <v>United States</v>
      </c>
      <c r="E2866" s="6" t="s">
        <v>8385</v>
      </c>
      <c r="F2866" s="6" t="s">
        <v>8369</v>
      </c>
      <c r="G2866" s="6">
        <v>2852</v>
      </c>
      <c r="H2866" s="29">
        <v>5000</v>
      </c>
      <c r="I2866" s="29">
        <v>95</v>
      </c>
      <c r="J2866" s="28">
        <v>30</v>
      </c>
      <c r="K2866" s="6">
        <v>6</v>
      </c>
      <c r="M2866" s="6" t="str">
        <f>VLOOKUP($G2866,Data!$A:$F,6,0)</f>
        <v>failed</v>
      </c>
      <c r="N2866" s="6"/>
      <c r="O2866" s="6"/>
    </row>
    <row r="2867" spans="1:15" x14ac:dyDescent="0.45">
      <c r="A2867" s="6" t="s">
        <v>8318</v>
      </c>
      <c r="B2867" s="6" t="s">
        <v>8229</v>
      </c>
      <c r="C2867" s="6" t="str">
        <f>VLOOKUP($B2867,'Supplimental Sources'!$I$7:$K$27,2,0)</f>
        <v>Canada</v>
      </c>
      <c r="D2867" s="6" t="str">
        <f>VLOOKUP($B2867,'Supplimental Sources'!$I$7:$K$27,3,0)</f>
        <v>Canada</v>
      </c>
      <c r="E2867" s="6" t="s">
        <v>8385</v>
      </c>
      <c r="F2867" s="6" t="s">
        <v>8370</v>
      </c>
      <c r="G2867" s="6">
        <v>2853</v>
      </c>
      <c r="H2867" s="29">
        <v>9500</v>
      </c>
      <c r="I2867" s="29">
        <v>0</v>
      </c>
      <c r="J2867" s="28">
        <v>60</v>
      </c>
      <c r="K2867" s="6">
        <v>0</v>
      </c>
      <c r="M2867" s="6" t="str">
        <f>VLOOKUP($G2867,Data!$A:$F,6,0)</f>
        <v>failed</v>
      </c>
      <c r="N2867" s="6"/>
      <c r="O2867" s="6"/>
    </row>
    <row r="2868" spans="1:15" x14ac:dyDescent="0.45">
      <c r="A2868" s="6" t="s">
        <v>8318</v>
      </c>
      <c r="B2868" s="6" t="s">
        <v>8225</v>
      </c>
      <c r="C2868" s="6" t="str">
        <f>VLOOKUP($B2868,'Supplimental Sources'!$I$7:$K$27,2,0)</f>
        <v>United Kingdom</v>
      </c>
      <c r="D2868" s="6" t="str">
        <f>VLOOKUP($B2868,'Supplimental Sources'!$I$7:$K$27,3,0)</f>
        <v>United Kingdom</v>
      </c>
      <c r="E2868" s="6" t="s">
        <v>8386</v>
      </c>
      <c r="F2868" s="6" t="s">
        <v>8379</v>
      </c>
      <c r="G2868" s="6">
        <v>2854</v>
      </c>
      <c r="H2868" s="29">
        <v>1000</v>
      </c>
      <c r="I2868" s="29">
        <v>417</v>
      </c>
      <c r="J2868" s="28">
        <v>20</v>
      </c>
      <c r="K2868" s="6">
        <v>14</v>
      </c>
      <c r="M2868" s="6" t="str">
        <f>VLOOKUP($G2868,Data!$A:$F,6,0)</f>
        <v>failed</v>
      </c>
      <c r="N2868" s="6"/>
      <c r="O2868" s="6"/>
    </row>
    <row r="2869" spans="1:15" x14ac:dyDescent="0.45">
      <c r="A2869" s="6" t="s">
        <v>8318</v>
      </c>
      <c r="B2869" s="6" t="s">
        <v>8224</v>
      </c>
      <c r="C2869" s="6" t="str">
        <f>VLOOKUP($B2869,'Supplimental Sources'!$I$7:$K$27,2,0)</f>
        <v>United States</v>
      </c>
      <c r="D2869" s="6" t="str">
        <f>VLOOKUP($B2869,'Supplimental Sources'!$I$7:$K$27,3,0)</f>
        <v>United States</v>
      </c>
      <c r="E2869" s="6" t="s">
        <v>8386</v>
      </c>
      <c r="F2869" s="6" t="s">
        <v>8381</v>
      </c>
      <c r="G2869" s="6">
        <v>2855</v>
      </c>
      <c r="H2869" s="29">
        <v>600</v>
      </c>
      <c r="I2869" s="29">
        <v>300</v>
      </c>
      <c r="J2869" s="28">
        <v>28.974178240736364</v>
      </c>
      <c r="K2869" s="6">
        <v>5</v>
      </c>
      <c r="M2869" s="6" t="str">
        <f>VLOOKUP($G2869,Data!$A:$F,6,0)</f>
        <v>failed</v>
      </c>
      <c r="N2869" s="6"/>
      <c r="O2869" s="6"/>
    </row>
    <row r="2870" spans="1:15" x14ac:dyDescent="0.45">
      <c r="A2870" s="6" t="s">
        <v>8318</v>
      </c>
      <c r="B2870" s="6" t="s">
        <v>8224</v>
      </c>
      <c r="C2870" s="6" t="str">
        <f>VLOOKUP($B2870,'Supplimental Sources'!$I$7:$K$27,2,0)</f>
        <v>United States</v>
      </c>
      <c r="D2870" s="6" t="str">
        <f>VLOOKUP($B2870,'Supplimental Sources'!$I$7:$K$27,3,0)</f>
        <v>United States</v>
      </c>
      <c r="E2870" s="6" t="s">
        <v>8386</v>
      </c>
      <c r="F2870" s="6" t="s">
        <v>8380</v>
      </c>
      <c r="G2870" s="6">
        <v>2856</v>
      </c>
      <c r="H2870" s="29">
        <v>3000</v>
      </c>
      <c r="I2870" s="29">
        <v>146</v>
      </c>
      <c r="J2870" s="28">
        <v>59.861030092593865</v>
      </c>
      <c r="K2870" s="6">
        <v>6</v>
      </c>
      <c r="M2870" s="6" t="str">
        <f>VLOOKUP($G2870,Data!$A:$F,6,0)</f>
        <v>failed</v>
      </c>
      <c r="N2870" s="6"/>
      <c r="O2870" s="6"/>
    </row>
    <row r="2871" spans="1:15" x14ac:dyDescent="0.45">
      <c r="A2871" s="6" t="s">
        <v>8318</v>
      </c>
      <c r="B2871" s="6" t="s">
        <v>8238</v>
      </c>
      <c r="C2871" s="6" t="str">
        <f>VLOOKUP($B2871,'Supplimental Sources'!$I$7:$K$27,2,0)</f>
        <v>Mexico</v>
      </c>
      <c r="D2871" s="6" t="str">
        <f>VLOOKUP($B2871,'Supplimental Sources'!$I$7:$K$27,3,0)</f>
        <v>Mexico</v>
      </c>
      <c r="E2871" s="6" t="s">
        <v>8387</v>
      </c>
      <c r="F2871" s="6" t="s">
        <v>8381</v>
      </c>
      <c r="G2871" s="6">
        <v>2857</v>
      </c>
      <c r="H2871" s="29">
        <v>38000</v>
      </c>
      <c r="I2871" s="29">
        <v>7500</v>
      </c>
      <c r="J2871" s="28">
        <v>59.829918981486117</v>
      </c>
      <c r="K2871" s="6">
        <v>15</v>
      </c>
      <c r="M2871" s="6" t="str">
        <f>VLOOKUP($G2871,Data!$A:$F,6,0)</f>
        <v>failed</v>
      </c>
      <c r="N2871" s="6"/>
      <c r="O2871" s="6"/>
    </row>
    <row r="2872" spans="1:15" x14ac:dyDescent="0.45">
      <c r="A2872" s="6" t="s">
        <v>8318</v>
      </c>
      <c r="B2872" s="6" t="s">
        <v>8233</v>
      </c>
      <c r="C2872" s="6" t="str">
        <f>VLOOKUP($B2872,'Supplimental Sources'!$I$7:$K$27,2,0)</f>
        <v>Netherlands</v>
      </c>
      <c r="D2872" s="6" t="str">
        <f>VLOOKUP($B2872,'Supplimental Sources'!$I$7:$K$27,3,0)</f>
        <v>European Union</v>
      </c>
      <c r="E2872" s="6" t="s">
        <v>8385</v>
      </c>
      <c r="F2872" s="6" t="s">
        <v>8374</v>
      </c>
      <c r="G2872" s="6">
        <v>2858</v>
      </c>
      <c r="H2872" s="29">
        <v>1000</v>
      </c>
      <c r="I2872" s="29">
        <v>0</v>
      </c>
      <c r="J2872" s="28">
        <v>23.932696759264218</v>
      </c>
      <c r="K2872" s="6">
        <v>0</v>
      </c>
      <c r="M2872" s="6" t="str">
        <f>VLOOKUP($G2872,Data!$A:$F,6,0)</f>
        <v>failed</v>
      </c>
      <c r="N2872" s="6"/>
      <c r="O2872" s="6"/>
    </row>
    <row r="2873" spans="1:15" x14ac:dyDescent="0.45">
      <c r="A2873" s="6" t="s">
        <v>8318</v>
      </c>
      <c r="B2873" s="6" t="s">
        <v>8226</v>
      </c>
      <c r="C2873" s="6" t="str">
        <f>VLOOKUP($B2873,'Supplimental Sources'!$I$7:$K$27,2,0)</f>
        <v>Australia</v>
      </c>
      <c r="D2873" s="6" t="str">
        <f>VLOOKUP($B2873,'Supplimental Sources'!$I$7:$K$27,3,0)</f>
        <v>Australia</v>
      </c>
      <c r="E2873" s="6" t="s">
        <v>8386</v>
      </c>
      <c r="F2873" s="6" t="s">
        <v>8371</v>
      </c>
      <c r="G2873" s="6">
        <v>2859</v>
      </c>
      <c r="H2873" s="29">
        <v>2000</v>
      </c>
      <c r="I2873" s="29">
        <v>35</v>
      </c>
      <c r="J2873" s="28">
        <v>60</v>
      </c>
      <c r="K2873" s="6">
        <v>1</v>
      </c>
      <c r="M2873" s="6" t="str">
        <f>VLOOKUP($G2873,Data!$A:$F,6,0)</f>
        <v>failed</v>
      </c>
      <c r="N2873" s="6"/>
      <c r="O2873" s="6"/>
    </row>
    <row r="2874" spans="1:15" x14ac:dyDescent="0.45">
      <c r="A2874" s="6" t="s">
        <v>8318</v>
      </c>
      <c r="B2874" s="6" t="s">
        <v>8224</v>
      </c>
      <c r="C2874" s="6" t="str">
        <f>VLOOKUP($B2874,'Supplimental Sources'!$I$7:$K$27,2,0)</f>
        <v>United States</v>
      </c>
      <c r="D2874" s="6" t="str">
        <f>VLOOKUP($B2874,'Supplimental Sources'!$I$7:$K$27,3,0)</f>
        <v>United States</v>
      </c>
      <c r="E2874" s="6" t="s">
        <v>8387</v>
      </c>
      <c r="F2874" s="6" t="s">
        <v>8379</v>
      </c>
      <c r="G2874" s="6">
        <v>2860</v>
      </c>
      <c r="H2874" s="29">
        <v>4000</v>
      </c>
      <c r="I2874" s="29">
        <v>266</v>
      </c>
      <c r="J2874" s="28">
        <v>60</v>
      </c>
      <c r="K2874" s="6">
        <v>9</v>
      </c>
      <c r="M2874" s="6" t="str">
        <f>VLOOKUP($G2874,Data!$A:$F,6,0)</f>
        <v>failed</v>
      </c>
      <c r="N2874" s="6"/>
      <c r="O2874" s="6"/>
    </row>
    <row r="2875" spans="1:15" x14ac:dyDescent="0.45">
      <c r="A2875" s="6" t="s">
        <v>8318</v>
      </c>
      <c r="B2875" s="6" t="s">
        <v>8226</v>
      </c>
      <c r="C2875" s="6" t="str">
        <f>VLOOKUP($B2875,'Supplimental Sources'!$I$7:$K$27,2,0)</f>
        <v>Australia</v>
      </c>
      <c r="D2875" s="6" t="str">
        <f>VLOOKUP($B2875,'Supplimental Sources'!$I$7:$K$27,3,0)</f>
        <v>Australia</v>
      </c>
      <c r="E2875" s="6" t="s">
        <v>8386</v>
      </c>
      <c r="F2875" s="6" t="s">
        <v>8372</v>
      </c>
      <c r="G2875" s="6">
        <v>2861</v>
      </c>
      <c r="H2875" s="29">
        <v>250</v>
      </c>
      <c r="I2875" s="29">
        <v>80</v>
      </c>
      <c r="J2875" s="28">
        <v>14</v>
      </c>
      <c r="K2875" s="6">
        <v>3</v>
      </c>
      <c r="M2875" s="6" t="str">
        <f>VLOOKUP($G2875,Data!$A:$F,6,0)</f>
        <v>failed</v>
      </c>
      <c r="N2875" s="6"/>
      <c r="O2875" s="6"/>
    </row>
    <row r="2876" spans="1:15" x14ac:dyDescent="0.45">
      <c r="A2876" s="6" t="s">
        <v>8318</v>
      </c>
      <c r="B2876" s="6" t="s">
        <v>8224</v>
      </c>
      <c r="C2876" s="6" t="str">
        <f>VLOOKUP($B2876,'Supplimental Sources'!$I$7:$K$27,2,0)</f>
        <v>United States</v>
      </c>
      <c r="D2876" s="6" t="str">
        <f>VLOOKUP($B2876,'Supplimental Sources'!$I$7:$K$27,3,0)</f>
        <v>United States</v>
      </c>
      <c r="E2876" s="6" t="s">
        <v>8385</v>
      </c>
      <c r="F2876" s="6" t="s">
        <v>8369</v>
      </c>
      <c r="G2876" s="6">
        <v>2862</v>
      </c>
      <c r="H2876" s="29">
        <v>12700</v>
      </c>
      <c r="I2876" s="29">
        <v>55</v>
      </c>
      <c r="J2876" s="28">
        <v>30</v>
      </c>
      <c r="K2876" s="6">
        <v>3</v>
      </c>
      <c r="M2876" s="6" t="str">
        <f>VLOOKUP($G2876,Data!$A:$F,6,0)</f>
        <v>failed</v>
      </c>
      <c r="N2876" s="6"/>
      <c r="O2876" s="6"/>
    </row>
    <row r="2877" spans="1:15" x14ac:dyDescent="0.45">
      <c r="A2877" s="6" t="s">
        <v>8318</v>
      </c>
      <c r="B2877" s="6" t="s">
        <v>8224</v>
      </c>
      <c r="C2877" s="6" t="str">
        <f>VLOOKUP($B2877,'Supplimental Sources'!$I$7:$K$27,2,0)</f>
        <v>United States</v>
      </c>
      <c r="D2877" s="6" t="str">
        <f>VLOOKUP($B2877,'Supplimental Sources'!$I$7:$K$27,3,0)</f>
        <v>United States</v>
      </c>
      <c r="E2877" s="6" t="s">
        <v>8385</v>
      </c>
      <c r="F2877" s="6" t="s">
        <v>8370</v>
      </c>
      <c r="G2877" s="6">
        <v>2863</v>
      </c>
      <c r="H2877" s="29">
        <v>50000</v>
      </c>
      <c r="I2877" s="29">
        <v>20</v>
      </c>
      <c r="J2877" s="28">
        <v>60</v>
      </c>
      <c r="K2877" s="6">
        <v>1</v>
      </c>
      <c r="M2877" s="6" t="str">
        <f>VLOOKUP($G2877,Data!$A:$F,6,0)</f>
        <v>failed</v>
      </c>
      <c r="N2877" s="6"/>
      <c r="O2877" s="6"/>
    </row>
    <row r="2878" spans="1:15" x14ac:dyDescent="0.45">
      <c r="A2878" s="6" t="s">
        <v>8318</v>
      </c>
      <c r="B2878" s="6" t="s">
        <v>8225</v>
      </c>
      <c r="C2878" s="6" t="str">
        <f>VLOOKUP($B2878,'Supplimental Sources'!$I$7:$K$27,2,0)</f>
        <v>United Kingdom</v>
      </c>
      <c r="D2878" s="6" t="str">
        <f>VLOOKUP($B2878,'Supplimental Sources'!$I$7:$K$27,3,0)</f>
        <v>United Kingdom</v>
      </c>
      <c r="E2878" s="6" t="s">
        <v>8386</v>
      </c>
      <c r="F2878" s="6" t="s">
        <v>8380</v>
      </c>
      <c r="G2878" s="6">
        <v>2864</v>
      </c>
      <c r="H2878" s="29">
        <v>2500</v>
      </c>
      <c r="I2878" s="29">
        <v>40</v>
      </c>
      <c r="J2878" s="28">
        <v>29.940659722225973</v>
      </c>
      <c r="K2878" s="6">
        <v>3</v>
      </c>
      <c r="M2878" s="6" t="str">
        <f>VLOOKUP($G2878,Data!$A:$F,6,0)</f>
        <v>failed</v>
      </c>
      <c r="N2878" s="6"/>
      <c r="O2878" s="6"/>
    </row>
    <row r="2879" spans="1:15" x14ac:dyDescent="0.45">
      <c r="A2879" s="6" t="s">
        <v>8318</v>
      </c>
      <c r="B2879" s="6" t="s">
        <v>8224</v>
      </c>
      <c r="C2879" s="6" t="str">
        <f>VLOOKUP($B2879,'Supplimental Sources'!$I$7:$K$27,2,0)</f>
        <v>United States</v>
      </c>
      <c r="D2879" s="6" t="str">
        <f>VLOOKUP($B2879,'Supplimental Sources'!$I$7:$K$27,3,0)</f>
        <v>United States</v>
      </c>
      <c r="E2879" s="6" t="s">
        <v>8385</v>
      </c>
      <c r="F2879" s="6" t="s">
        <v>8374</v>
      </c>
      <c r="G2879" s="6">
        <v>2865</v>
      </c>
      <c r="H2879" s="29">
        <v>2888</v>
      </c>
      <c r="I2879" s="29">
        <v>0</v>
      </c>
      <c r="J2879" s="28">
        <v>60</v>
      </c>
      <c r="K2879" s="6">
        <v>0</v>
      </c>
      <c r="M2879" s="6" t="str">
        <f>VLOOKUP($G2879,Data!$A:$F,6,0)</f>
        <v>failed</v>
      </c>
      <c r="N2879" s="6"/>
      <c r="O2879" s="6"/>
    </row>
    <row r="2880" spans="1:15" x14ac:dyDescent="0.45">
      <c r="A2880" s="6" t="s">
        <v>8318</v>
      </c>
      <c r="B2880" s="6" t="s">
        <v>8224</v>
      </c>
      <c r="C2880" s="6" t="str">
        <f>VLOOKUP($B2880,'Supplimental Sources'!$I$7:$K$27,2,0)</f>
        <v>United States</v>
      </c>
      <c r="D2880" s="6" t="str">
        <f>VLOOKUP($B2880,'Supplimental Sources'!$I$7:$K$27,3,0)</f>
        <v>United States</v>
      </c>
      <c r="E2880" s="6" t="s">
        <v>8387</v>
      </c>
      <c r="F2880" s="6" t="s">
        <v>8372</v>
      </c>
      <c r="G2880" s="6">
        <v>2866</v>
      </c>
      <c r="H2880" s="29">
        <v>5000</v>
      </c>
      <c r="I2880" s="29">
        <v>45</v>
      </c>
      <c r="J2880" s="28">
        <v>29.961562500000582</v>
      </c>
      <c r="K2880" s="6">
        <v>2</v>
      </c>
      <c r="M2880" s="6" t="str">
        <f>VLOOKUP($G2880,Data!$A:$F,6,0)</f>
        <v>failed</v>
      </c>
      <c r="N2880" s="6"/>
      <c r="O2880" s="6"/>
    </row>
    <row r="2881" spans="1:15" x14ac:dyDescent="0.45">
      <c r="A2881" s="6" t="s">
        <v>8318</v>
      </c>
      <c r="B2881" s="6" t="s">
        <v>8224</v>
      </c>
      <c r="C2881" s="6" t="str">
        <f>VLOOKUP($B2881,'Supplimental Sources'!$I$7:$K$27,2,0)</f>
        <v>United States</v>
      </c>
      <c r="D2881" s="6" t="str">
        <f>VLOOKUP($B2881,'Supplimental Sources'!$I$7:$K$27,3,0)</f>
        <v>United States</v>
      </c>
      <c r="E2881" s="6" t="s">
        <v>8387</v>
      </c>
      <c r="F2881" s="6" t="s">
        <v>8380</v>
      </c>
      <c r="G2881" s="6">
        <v>2867</v>
      </c>
      <c r="H2881" s="29">
        <v>2500</v>
      </c>
      <c r="I2881" s="29">
        <v>504</v>
      </c>
      <c r="J2881" s="28">
        <v>23.97138888889458</v>
      </c>
      <c r="K2881" s="6">
        <v>10</v>
      </c>
      <c r="M2881" s="6" t="str">
        <f>VLOOKUP($G2881,Data!$A:$F,6,0)</f>
        <v>failed</v>
      </c>
      <c r="N2881" s="6"/>
      <c r="O2881" s="6"/>
    </row>
    <row r="2882" spans="1:15" x14ac:dyDescent="0.45">
      <c r="A2882" s="6" t="s">
        <v>8318</v>
      </c>
      <c r="B2882" s="6" t="s">
        <v>8224</v>
      </c>
      <c r="C2882" s="6" t="str">
        <f>VLOOKUP($B2882,'Supplimental Sources'!$I$7:$K$27,2,0)</f>
        <v>United States</v>
      </c>
      <c r="D2882" s="6" t="str">
        <f>VLOOKUP($B2882,'Supplimental Sources'!$I$7:$K$27,3,0)</f>
        <v>United States</v>
      </c>
      <c r="E2882" s="6" t="s">
        <v>8387</v>
      </c>
      <c r="F2882" s="6" t="s">
        <v>8372</v>
      </c>
      <c r="G2882" s="6">
        <v>2868</v>
      </c>
      <c r="H2882" s="29">
        <v>15000</v>
      </c>
      <c r="I2882" s="29">
        <v>6301.76</v>
      </c>
      <c r="J2882" s="28">
        <v>30</v>
      </c>
      <c r="K2882" s="6">
        <v>60</v>
      </c>
      <c r="M2882" s="6" t="str">
        <f>VLOOKUP($G2882,Data!$A:$F,6,0)</f>
        <v>failed</v>
      </c>
      <c r="N2882" s="6"/>
      <c r="O2882" s="6"/>
    </row>
    <row r="2883" spans="1:15" x14ac:dyDescent="0.45">
      <c r="A2883" s="6" t="s">
        <v>8318</v>
      </c>
      <c r="B2883" s="6" t="s">
        <v>8224</v>
      </c>
      <c r="C2883" s="6" t="str">
        <f>VLOOKUP($B2883,'Supplimental Sources'!$I$7:$K$27,2,0)</f>
        <v>United States</v>
      </c>
      <c r="D2883" s="6" t="str">
        <f>VLOOKUP($B2883,'Supplimental Sources'!$I$7:$K$27,3,0)</f>
        <v>United States</v>
      </c>
      <c r="E2883" s="6" t="s">
        <v>8387</v>
      </c>
      <c r="F2883" s="6" t="s">
        <v>8380</v>
      </c>
      <c r="G2883" s="6">
        <v>2869</v>
      </c>
      <c r="H2883" s="29">
        <v>20000</v>
      </c>
      <c r="I2883" s="29">
        <v>177</v>
      </c>
      <c r="J2883" s="28">
        <v>30</v>
      </c>
      <c r="K2883" s="6">
        <v>5</v>
      </c>
      <c r="M2883" s="6" t="str">
        <f>VLOOKUP($G2883,Data!$A:$F,6,0)</f>
        <v>failed</v>
      </c>
      <c r="N2883" s="6"/>
      <c r="O2883" s="6"/>
    </row>
    <row r="2884" spans="1:15" x14ac:dyDescent="0.45">
      <c r="A2884" s="6" t="s">
        <v>8318</v>
      </c>
      <c r="B2884" s="6" t="s">
        <v>8224</v>
      </c>
      <c r="C2884" s="6" t="str">
        <f>VLOOKUP($B2884,'Supplimental Sources'!$I$7:$K$27,2,0)</f>
        <v>United States</v>
      </c>
      <c r="D2884" s="6" t="str">
        <f>VLOOKUP($B2884,'Supplimental Sources'!$I$7:$K$27,3,0)</f>
        <v>United States</v>
      </c>
      <c r="E2884" s="6" t="s">
        <v>8385</v>
      </c>
      <c r="F2884" s="6" t="s">
        <v>8379</v>
      </c>
      <c r="G2884" s="6">
        <v>2870</v>
      </c>
      <c r="H2884" s="29">
        <v>5000</v>
      </c>
      <c r="I2884" s="29">
        <v>750</v>
      </c>
      <c r="J2884" s="28">
        <v>30</v>
      </c>
      <c r="K2884" s="6">
        <v>9</v>
      </c>
      <c r="M2884" s="6" t="str">
        <f>VLOOKUP($G2884,Data!$A:$F,6,0)</f>
        <v>failed</v>
      </c>
      <c r="N2884" s="6"/>
      <c r="O2884" s="6"/>
    </row>
    <row r="2885" spans="1:15" x14ac:dyDescent="0.45">
      <c r="A2885" s="6" t="s">
        <v>8318</v>
      </c>
      <c r="B2885" s="6" t="s">
        <v>8224</v>
      </c>
      <c r="C2885" s="6" t="str">
        <f>VLOOKUP($B2885,'Supplimental Sources'!$I$7:$K$27,2,0)</f>
        <v>United States</v>
      </c>
      <c r="D2885" s="6" t="str">
        <f>VLOOKUP($B2885,'Supplimental Sources'!$I$7:$K$27,3,0)</f>
        <v>United States</v>
      </c>
      <c r="E2885" s="6" t="s">
        <v>8385</v>
      </c>
      <c r="F2885" s="6" t="s">
        <v>8381</v>
      </c>
      <c r="G2885" s="6">
        <v>2871</v>
      </c>
      <c r="H2885" s="29">
        <v>10000</v>
      </c>
      <c r="I2885" s="29">
        <v>467</v>
      </c>
      <c r="J2885" s="28">
        <v>20</v>
      </c>
      <c r="K2885" s="6">
        <v>13</v>
      </c>
      <c r="M2885" s="6" t="str">
        <f>VLOOKUP($G2885,Data!$A:$F,6,0)</f>
        <v>failed</v>
      </c>
      <c r="N2885" s="6"/>
      <c r="O2885" s="6"/>
    </row>
    <row r="2886" spans="1:15" x14ac:dyDescent="0.45">
      <c r="A2886" s="6" t="s">
        <v>8318</v>
      </c>
      <c r="B2886" s="6" t="s">
        <v>8224</v>
      </c>
      <c r="C2886" s="6" t="str">
        <f>VLOOKUP($B2886,'Supplimental Sources'!$I$7:$K$27,2,0)</f>
        <v>United States</v>
      </c>
      <c r="D2886" s="6" t="str">
        <f>VLOOKUP($B2886,'Supplimental Sources'!$I$7:$K$27,3,0)</f>
        <v>United States</v>
      </c>
      <c r="E2886" s="6" t="s">
        <v>8386</v>
      </c>
      <c r="F2886" s="6" t="s">
        <v>8379</v>
      </c>
      <c r="G2886" s="6">
        <v>2872</v>
      </c>
      <c r="H2886" s="29">
        <v>3000</v>
      </c>
      <c r="I2886" s="29">
        <v>0</v>
      </c>
      <c r="J2886" s="28">
        <v>60</v>
      </c>
      <c r="K2886" s="6">
        <v>0</v>
      </c>
      <c r="M2886" s="6" t="str">
        <f>VLOOKUP($G2886,Data!$A:$F,6,0)</f>
        <v>failed</v>
      </c>
      <c r="N2886" s="6"/>
      <c r="O2886" s="6"/>
    </row>
    <row r="2887" spans="1:15" x14ac:dyDescent="0.45">
      <c r="A2887" s="6" t="s">
        <v>8318</v>
      </c>
      <c r="B2887" s="6" t="s">
        <v>8224</v>
      </c>
      <c r="C2887" s="6" t="str">
        <f>VLOOKUP($B2887,'Supplimental Sources'!$I$7:$K$27,2,0)</f>
        <v>United States</v>
      </c>
      <c r="D2887" s="6" t="str">
        <f>VLOOKUP($B2887,'Supplimental Sources'!$I$7:$K$27,3,0)</f>
        <v>United States</v>
      </c>
      <c r="E2887" s="6" t="s">
        <v>8385</v>
      </c>
      <c r="F2887" s="6" t="s">
        <v>8381</v>
      </c>
      <c r="G2887" s="6">
        <v>2873</v>
      </c>
      <c r="H2887" s="29">
        <v>2500</v>
      </c>
      <c r="I2887" s="29">
        <v>953</v>
      </c>
      <c r="J2887" s="28">
        <v>30</v>
      </c>
      <c r="K2887" s="6">
        <v>8</v>
      </c>
      <c r="M2887" s="6" t="str">
        <f>VLOOKUP($G2887,Data!$A:$F,6,0)</f>
        <v>failed</v>
      </c>
      <c r="N2887" s="6"/>
      <c r="O2887" s="6"/>
    </row>
    <row r="2888" spans="1:15" x14ac:dyDescent="0.45">
      <c r="A2888" s="6" t="s">
        <v>8318</v>
      </c>
      <c r="B2888" s="6" t="s">
        <v>8224</v>
      </c>
      <c r="C2888" s="6" t="str">
        <f>VLOOKUP($B2888,'Supplimental Sources'!$I$7:$K$27,2,0)</f>
        <v>United States</v>
      </c>
      <c r="D2888" s="6" t="str">
        <f>VLOOKUP($B2888,'Supplimental Sources'!$I$7:$K$27,3,0)</f>
        <v>United States</v>
      </c>
      <c r="E2888" s="6" t="s">
        <v>8387</v>
      </c>
      <c r="F2888" s="6" t="s">
        <v>8381</v>
      </c>
      <c r="G2888" s="6">
        <v>2874</v>
      </c>
      <c r="H2888" s="29">
        <v>5000</v>
      </c>
      <c r="I2888" s="29">
        <v>271</v>
      </c>
      <c r="J2888" s="28">
        <v>30</v>
      </c>
      <c r="K2888" s="6">
        <v>3</v>
      </c>
      <c r="M2888" s="6" t="str">
        <f>VLOOKUP($G2888,Data!$A:$F,6,0)</f>
        <v>failed</v>
      </c>
      <c r="N2888" s="6"/>
      <c r="O2888" s="6"/>
    </row>
    <row r="2889" spans="1:15" x14ac:dyDescent="0.45">
      <c r="A2889" s="6" t="s">
        <v>8318</v>
      </c>
      <c r="B2889" s="6" t="s">
        <v>8224</v>
      </c>
      <c r="C2889" s="6" t="str">
        <f>VLOOKUP($B2889,'Supplimental Sources'!$I$7:$K$27,2,0)</f>
        <v>United States</v>
      </c>
      <c r="D2889" s="6" t="str">
        <f>VLOOKUP($B2889,'Supplimental Sources'!$I$7:$K$27,3,0)</f>
        <v>United States</v>
      </c>
      <c r="E2889" s="6" t="s">
        <v>8387</v>
      </c>
      <c r="F2889" s="6" t="s">
        <v>8379</v>
      </c>
      <c r="G2889" s="6">
        <v>2875</v>
      </c>
      <c r="H2889" s="29">
        <v>20000</v>
      </c>
      <c r="I2889" s="29">
        <v>7</v>
      </c>
      <c r="J2889" s="28">
        <v>30</v>
      </c>
      <c r="K2889" s="6">
        <v>3</v>
      </c>
      <c r="M2889" s="6" t="str">
        <f>VLOOKUP($G2889,Data!$A:$F,6,0)</f>
        <v>failed</v>
      </c>
      <c r="N2889" s="6"/>
      <c r="O2889" s="6"/>
    </row>
    <row r="2890" spans="1:15" x14ac:dyDescent="0.45">
      <c r="A2890" s="6" t="s">
        <v>8318</v>
      </c>
      <c r="B2890" s="6" t="s">
        <v>8224</v>
      </c>
      <c r="C2890" s="6" t="str">
        <f>VLOOKUP($B2890,'Supplimental Sources'!$I$7:$K$27,2,0)</f>
        <v>United States</v>
      </c>
      <c r="D2890" s="6" t="str">
        <f>VLOOKUP($B2890,'Supplimental Sources'!$I$7:$K$27,3,0)</f>
        <v>United States</v>
      </c>
      <c r="E2890" s="6" t="s">
        <v>8386</v>
      </c>
      <c r="F2890" s="6" t="s">
        <v>8380</v>
      </c>
      <c r="G2890" s="6">
        <v>2876</v>
      </c>
      <c r="H2890" s="29">
        <v>150000</v>
      </c>
      <c r="I2890" s="29">
        <v>0</v>
      </c>
      <c r="J2890" s="28">
        <v>30</v>
      </c>
      <c r="K2890" s="6">
        <v>0</v>
      </c>
      <c r="M2890" s="6" t="str">
        <f>VLOOKUP($G2890,Data!$A:$F,6,0)</f>
        <v>failed</v>
      </c>
      <c r="N2890" s="6"/>
      <c r="O2890" s="6"/>
    </row>
    <row r="2891" spans="1:15" x14ac:dyDescent="0.45">
      <c r="A2891" s="6" t="s">
        <v>8318</v>
      </c>
      <c r="B2891" s="6" t="s">
        <v>8224</v>
      </c>
      <c r="C2891" s="6" t="str">
        <f>VLOOKUP($B2891,'Supplimental Sources'!$I$7:$K$27,2,0)</f>
        <v>United States</v>
      </c>
      <c r="D2891" s="6" t="str">
        <f>VLOOKUP($B2891,'Supplimental Sources'!$I$7:$K$27,3,0)</f>
        <v>United States</v>
      </c>
      <c r="E2891" s="6" t="s">
        <v>8387</v>
      </c>
      <c r="F2891" s="6" t="s">
        <v>8373</v>
      </c>
      <c r="G2891" s="6">
        <v>2877</v>
      </c>
      <c r="H2891" s="29">
        <v>6000</v>
      </c>
      <c r="I2891" s="29">
        <v>650</v>
      </c>
      <c r="J2891" s="28">
        <v>31.753194444434484</v>
      </c>
      <c r="K2891" s="6">
        <v>6</v>
      </c>
      <c r="M2891" s="6" t="str">
        <f>VLOOKUP($G2891,Data!$A:$F,6,0)</f>
        <v>failed</v>
      </c>
      <c r="N2891" s="6"/>
      <c r="O2891" s="6"/>
    </row>
    <row r="2892" spans="1:15" x14ac:dyDescent="0.45">
      <c r="A2892" s="6" t="s">
        <v>8318</v>
      </c>
      <c r="B2892" s="6" t="s">
        <v>8225</v>
      </c>
      <c r="C2892" s="6" t="str">
        <f>VLOOKUP($B2892,'Supplimental Sources'!$I$7:$K$27,2,0)</f>
        <v>United Kingdom</v>
      </c>
      <c r="D2892" s="6" t="str">
        <f>VLOOKUP($B2892,'Supplimental Sources'!$I$7:$K$27,3,0)</f>
        <v>United Kingdom</v>
      </c>
      <c r="E2892" s="6" t="s">
        <v>8386</v>
      </c>
      <c r="F2892" s="6" t="s">
        <v>8369</v>
      </c>
      <c r="G2892" s="6">
        <v>2878</v>
      </c>
      <c r="H2892" s="29">
        <v>3000</v>
      </c>
      <c r="I2892" s="29">
        <v>63</v>
      </c>
      <c r="J2892" s="28">
        <v>60</v>
      </c>
      <c r="K2892" s="6">
        <v>4</v>
      </c>
      <c r="M2892" s="6" t="str">
        <f>VLOOKUP($G2892,Data!$A:$F,6,0)</f>
        <v>failed</v>
      </c>
      <c r="N2892" s="6"/>
      <c r="O2892" s="6"/>
    </row>
    <row r="2893" spans="1:15" x14ac:dyDescent="0.45">
      <c r="A2893" s="6" t="s">
        <v>8318</v>
      </c>
      <c r="B2893" s="6" t="s">
        <v>8224</v>
      </c>
      <c r="C2893" s="6" t="str">
        <f>VLOOKUP($B2893,'Supplimental Sources'!$I$7:$K$27,2,0)</f>
        <v>United States</v>
      </c>
      <c r="D2893" s="6" t="str">
        <f>VLOOKUP($B2893,'Supplimental Sources'!$I$7:$K$27,3,0)</f>
        <v>United States</v>
      </c>
      <c r="E2893" s="6" t="s">
        <v>8386</v>
      </c>
      <c r="F2893" s="6" t="s">
        <v>8381</v>
      </c>
      <c r="G2893" s="6">
        <v>2879</v>
      </c>
      <c r="H2893" s="29">
        <v>11200</v>
      </c>
      <c r="I2893" s="29">
        <v>29</v>
      </c>
      <c r="J2893" s="28">
        <v>30</v>
      </c>
      <c r="K2893" s="6">
        <v>1</v>
      </c>
      <c r="M2893" s="6" t="str">
        <f>VLOOKUP($G2893,Data!$A:$F,6,0)</f>
        <v>failed</v>
      </c>
      <c r="N2893" s="6"/>
      <c r="O2893" s="6"/>
    </row>
    <row r="2894" spans="1:15" x14ac:dyDescent="0.45">
      <c r="A2894" s="6" t="s">
        <v>8318</v>
      </c>
      <c r="B2894" s="6" t="s">
        <v>8224</v>
      </c>
      <c r="C2894" s="6" t="str">
        <f>VLOOKUP($B2894,'Supplimental Sources'!$I$7:$K$27,2,0)</f>
        <v>United States</v>
      </c>
      <c r="D2894" s="6" t="str">
        <f>VLOOKUP($B2894,'Supplimental Sources'!$I$7:$K$27,3,0)</f>
        <v>United States</v>
      </c>
      <c r="E2894" s="6" t="s">
        <v>8386</v>
      </c>
      <c r="F2894" s="6" t="s">
        <v>8370</v>
      </c>
      <c r="G2894" s="6">
        <v>2880</v>
      </c>
      <c r="H2894" s="29">
        <v>12000</v>
      </c>
      <c r="I2894" s="29">
        <v>2800</v>
      </c>
      <c r="J2894" s="28">
        <v>43.806111111109203</v>
      </c>
      <c r="K2894" s="6">
        <v>29</v>
      </c>
      <c r="M2894" s="6" t="str">
        <f>VLOOKUP($G2894,Data!$A:$F,6,0)</f>
        <v>failed</v>
      </c>
      <c r="N2894" s="6"/>
      <c r="O2894" s="6"/>
    </row>
    <row r="2895" spans="1:15" x14ac:dyDescent="0.45">
      <c r="A2895" s="6" t="s">
        <v>8318</v>
      </c>
      <c r="B2895" s="6" t="s">
        <v>8224</v>
      </c>
      <c r="C2895" s="6" t="str">
        <f>VLOOKUP($B2895,'Supplimental Sources'!$I$7:$K$27,2,0)</f>
        <v>United States</v>
      </c>
      <c r="D2895" s="6" t="str">
        <f>VLOOKUP($B2895,'Supplimental Sources'!$I$7:$K$27,3,0)</f>
        <v>United States</v>
      </c>
      <c r="E2895" s="6" t="s">
        <v>8385</v>
      </c>
      <c r="F2895" s="6" t="s">
        <v>8373</v>
      </c>
      <c r="G2895" s="6">
        <v>2881</v>
      </c>
      <c r="H2895" s="29">
        <v>5500</v>
      </c>
      <c r="I2895" s="29">
        <v>0</v>
      </c>
      <c r="J2895" s="28">
        <v>60.041666666664241</v>
      </c>
      <c r="K2895" s="6">
        <v>0</v>
      </c>
      <c r="M2895" s="6" t="str">
        <f>VLOOKUP($G2895,Data!$A:$F,6,0)</f>
        <v>failed</v>
      </c>
      <c r="N2895" s="6"/>
      <c r="O2895" s="6"/>
    </row>
    <row r="2896" spans="1:15" x14ac:dyDescent="0.45">
      <c r="A2896" s="6" t="s">
        <v>8318</v>
      </c>
      <c r="B2896" s="6" t="s">
        <v>8224</v>
      </c>
      <c r="C2896" s="6" t="str">
        <f>VLOOKUP($B2896,'Supplimental Sources'!$I$7:$K$27,2,0)</f>
        <v>United States</v>
      </c>
      <c r="D2896" s="6" t="str">
        <f>VLOOKUP($B2896,'Supplimental Sources'!$I$7:$K$27,3,0)</f>
        <v>United States</v>
      </c>
      <c r="E2896" s="6" t="s">
        <v>8387</v>
      </c>
      <c r="F2896" s="6" t="s">
        <v>8379</v>
      </c>
      <c r="G2896" s="6">
        <v>2882</v>
      </c>
      <c r="H2896" s="29">
        <v>750</v>
      </c>
      <c r="I2896" s="29">
        <v>252</v>
      </c>
      <c r="J2896" s="28">
        <v>30</v>
      </c>
      <c r="K2896" s="6">
        <v>4</v>
      </c>
      <c r="M2896" s="6" t="str">
        <f>VLOOKUP($G2896,Data!$A:$F,6,0)</f>
        <v>failed</v>
      </c>
      <c r="N2896" s="6"/>
      <c r="O2896" s="6"/>
    </row>
    <row r="2897" spans="1:15" x14ac:dyDescent="0.45">
      <c r="A2897" s="6" t="s">
        <v>8318</v>
      </c>
      <c r="B2897" s="6" t="s">
        <v>8224</v>
      </c>
      <c r="C2897" s="6" t="str">
        <f>VLOOKUP($B2897,'Supplimental Sources'!$I$7:$K$27,2,0)</f>
        <v>United States</v>
      </c>
      <c r="D2897" s="6" t="str">
        <f>VLOOKUP($B2897,'Supplimental Sources'!$I$7:$K$27,3,0)</f>
        <v>United States</v>
      </c>
      <c r="E2897" s="6" t="s">
        <v>8387</v>
      </c>
      <c r="F2897" s="6" t="s">
        <v>8376</v>
      </c>
      <c r="G2897" s="6">
        <v>2883</v>
      </c>
      <c r="H2897" s="29">
        <v>10000</v>
      </c>
      <c r="I2897" s="29">
        <v>1908</v>
      </c>
      <c r="J2897" s="28">
        <v>35.304432870369055</v>
      </c>
      <c r="K2897" s="6">
        <v>5</v>
      </c>
      <c r="M2897" s="6" t="str">
        <f>VLOOKUP($G2897,Data!$A:$F,6,0)</f>
        <v>failed</v>
      </c>
      <c r="N2897" s="6"/>
      <c r="O2897" s="6"/>
    </row>
    <row r="2898" spans="1:15" x14ac:dyDescent="0.45">
      <c r="A2898" s="6" t="s">
        <v>8318</v>
      </c>
      <c r="B2898" s="6" t="s">
        <v>8224</v>
      </c>
      <c r="C2898" s="6" t="str">
        <f>VLOOKUP($B2898,'Supplimental Sources'!$I$7:$K$27,2,0)</f>
        <v>United States</v>
      </c>
      <c r="D2898" s="6" t="str">
        <f>VLOOKUP($B2898,'Supplimental Sources'!$I$7:$K$27,3,0)</f>
        <v>United States</v>
      </c>
      <c r="E2898" s="6" t="s">
        <v>8385</v>
      </c>
      <c r="F2898" s="6" t="s">
        <v>8374</v>
      </c>
      <c r="G2898" s="6">
        <v>2884</v>
      </c>
      <c r="H2898" s="29">
        <v>45000</v>
      </c>
      <c r="I2898" s="29">
        <v>185</v>
      </c>
      <c r="J2898" s="28">
        <v>30</v>
      </c>
      <c r="K2898" s="6">
        <v>4</v>
      </c>
      <c r="M2898" s="6" t="str">
        <f>VLOOKUP($G2898,Data!$A:$F,6,0)</f>
        <v>failed</v>
      </c>
      <c r="N2898" s="6"/>
      <c r="O2898" s="6"/>
    </row>
    <row r="2899" spans="1:15" x14ac:dyDescent="0.45">
      <c r="A2899" s="6" t="s">
        <v>8318</v>
      </c>
      <c r="B2899" s="6" t="s">
        <v>8224</v>
      </c>
      <c r="C2899" s="6" t="str">
        <f>VLOOKUP($B2899,'Supplimental Sources'!$I$7:$K$27,2,0)</f>
        <v>United States</v>
      </c>
      <c r="D2899" s="6" t="str">
        <f>VLOOKUP($B2899,'Supplimental Sources'!$I$7:$K$27,3,0)</f>
        <v>United States</v>
      </c>
      <c r="E2899" s="6" t="s">
        <v>8386</v>
      </c>
      <c r="F2899" s="6" t="s">
        <v>8377</v>
      </c>
      <c r="G2899" s="6">
        <v>2885</v>
      </c>
      <c r="H2899" s="29">
        <v>400</v>
      </c>
      <c r="I2899" s="29">
        <v>130</v>
      </c>
      <c r="J2899" s="28">
        <v>29.958333333335759</v>
      </c>
      <c r="K2899" s="6">
        <v>5</v>
      </c>
      <c r="M2899" s="6" t="str">
        <f>VLOOKUP($G2899,Data!$A:$F,6,0)</f>
        <v>failed</v>
      </c>
      <c r="N2899" s="6"/>
      <c r="O2899" s="6"/>
    </row>
    <row r="2900" spans="1:15" x14ac:dyDescent="0.45">
      <c r="A2900" s="6" t="s">
        <v>8318</v>
      </c>
      <c r="B2900" s="6" t="s">
        <v>8224</v>
      </c>
      <c r="C2900" s="6" t="str">
        <f>VLOOKUP($B2900,'Supplimental Sources'!$I$7:$K$27,2,0)</f>
        <v>United States</v>
      </c>
      <c r="D2900" s="6" t="str">
        <f>VLOOKUP($B2900,'Supplimental Sources'!$I$7:$K$27,3,0)</f>
        <v>United States</v>
      </c>
      <c r="E2900" s="6" t="s">
        <v>8386</v>
      </c>
      <c r="F2900" s="6" t="s">
        <v>8372</v>
      </c>
      <c r="G2900" s="6">
        <v>2886</v>
      </c>
      <c r="H2900" s="29">
        <v>200</v>
      </c>
      <c r="I2900" s="29">
        <v>10</v>
      </c>
      <c r="J2900" s="28">
        <v>4.5330555555556202</v>
      </c>
      <c r="K2900" s="6">
        <v>1</v>
      </c>
      <c r="M2900" s="6" t="str">
        <f>VLOOKUP($G2900,Data!$A:$F,6,0)</f>
        <v>failed</v>
      </c>
      <c r="N2900" s="6"/>
      <c r="O2900" s="6"/>
    </row>
    <row r="2901" spans="1:15" x14ac:dyDescent="0.45">
      <c r="A2901" s="6" t="s">
        <v>8318</v>
      </c>
      <c r="B2901" s="6" t="s">
        <v>8224</v>
      </c>
      <c r="C2901" s="6" t="str">
        <f>VLOOKUP($B2901,'Supplimental Sources'!$I$7:$K$27,2,0)</f>
        <v>United States</v>
      </c>
      <c r="D2901" s="6" t="str">
        <f>VLOOKUP($B2901,'Supplimental Sources'!$I$7:$K$27,3,0)</f>
        <v>United States</v>
      </c>
      <c r="E2901" s="6" t="s">
        <v>8385</v>
      </c>
      <c r="F2901" s="6" t="s">
        <v>8381</v>
      </c>
      <c r="G2901" s="6">
        <v>2887</v>
      </c>
      <c r="H2901" s="29">
        <v>3000</v>
      </c>
      <c r="I2901" s="29">
        <v>5</v>
      </c>
      <c r="J2901" s="28">
        <v>30</v>
      </c>
      <c r="K2901" s="6">
        <v>1</v>
      </c>
      <c r="M2901" s="6" t="str">
        <f>VLOOKUP($G2901,Data!$A:$F,6,0)</f>
        <v>failed</v>
      </c>
      <c r="N2901" s="6"/>
      <c r="O2901" s="6"/>
    </row>
    <row r="2902" spans="1:15" x14ac:dyDescent="0.45">
      <c r="A2902" s="6" t="s">
        <v>8318</v>
      </c>
      <c r="B2902" s="6" t="s">
        <v>8224</v>
      </c>
      <c r="C2902" s="6" t="str">
        <f>VLOOKUP($B2902,'Supplimental Sources'!$I$7:$K$27,2,0)</f>
        <v>United States</v>
      </c>
      <c r="D2902" s="6" t="str">
        <f>VLOOKUP($B2902,'Supplimental Sources'!$I$7:$K$27,3,0)</f>
        <v>United States</v>
      </c>
      <c r="E2902" s="6" t="s">
        <v>8385</v>
      </c>
      <c r="F2902" s="6" t="s">
        <v>8373</v>
      </c>
      <c r="G2902" s="6">
        <v>2888</v>
      </c>
      <c r="H2902" s="29">
        <v>30000</v>
      </c>
      <c r="I2902" s="29">
        <v>0</v>
      </c>
      <c r="J2902" s="28">
        <v>7.6724537037007394</v>
      </c>
      <c r="K2902" s="6">
        <v>0</v>
      </c>
      <c r="M2902" s="6" t="str">
        <f>VLOOKUP($G2902,Data!$A:$F,6,0)</f>
        <v>failed</v>
      </c>
      <c r="N2902" s="6"/>
      <c r="O2902" s="6"/>
    </row>
    <row r="2903" spans="1:15" x14ac:dyDescent="0.45">
      <c r="A2903" s="6" t="s">
        <v>8318</v>
      </c>
      <c r="B2903" s="6" t="s">
        <v>8224</v>
      </c>
      <c r="C2903" s="6" t="str">
        <f>VLOOKUP($B2903,'Supplimental Sources'!$I$7:$K$27,2,0)</f>
        <v>United States</v>
      </c>
      <c r="D2903" s="6" t="str">
        <f>VLOOKUP($B2903,'Supplimental Sources'!$I$7:$K$27,3,0)</f>
        <v>United States</v>
      </c>
      <c r="E2903" s="6" t="s">
        <v>8385</v>
      </c>
      <c r="F2903" s="6" t="s">
        <v>8370</v>
      </c>
      <c r="G2903" s="6">
        <v>2889</v>
      </c>
      <c r="H2903" s="29">
        <v>3000</v>
      </c>
      <c r="I2903" s="29">
        <v>1142</v>
      </c>
      <c r="J2903" s="28">
        <v>30</v>
      </c>
      <c r="K2903" s="6">
        <v>14</v>
      </c>
      <c r="M2903" s="6" t="str">
        <f>VLOOKUP($G2903,Data!$A:$F,6,0)</f>
        <v>failed</v>
      </c>
      <c r="N2903" s="6"/>
      <c r="O2903" s="6"/>
    </row>
    <row r="2904" spans="1:15" x14ac:dyDescent="0.45">
      <c r="A2904" s="6" t="s">
        <v>8318</v>
      </c>
      <c r="B2904" s="6" t="s">
        <v>8224</v>
      </c>
      <c r="C2904" s="6" t="str">
        <f>VLOOKUP($B2904,'Supplimental Sources'!$I$7:$K$27,2,0)</f>
        <v>United States</v>
      </c>
      <c r="D2904" s="6" t="str">
        <f>VLOOKUP($B2904,'Supplimental Sources'!$I$7:$K$27,3,0)</f>
        <v>United States</v>
      </c>
      <c r="E2904" s="6" t="s">
        <v>8385</v>
      </c>
      <c r="F2904" s="6" t="s">
        <v>8370</v>
      </c>
      <c r="G2904" s="6">
        <v>2890</v>
      </c>
      <c r="H2904" s="29">
        <v>2000</v>
      </c>
      <c r="I2904" s="29">
        <v>21</v>
      </c>
      <c r="J2904" s="28">
        <v>28.382037037037662</v>
      </c>
      <c r="K2904" s="6">
        <v>3</v>
      </c>
      <c r="M2904" s="6" t="str">
        <f>VLOOKUP($G2904,Data!$A:$F,6,0)</f>
        <v>failed</v>
      </c>
      <c r="N2904" s="6"/>
      <c r="O2904" s="6"/>
    </row>
    <row r="2905" spans="1:15" x14ac:dyDescent="0.45">
      <c r="A2905" s="6" t="s">
        <v>8318</v>
      </c>
      <c r="B2905" s="6" t="s">
        <v>8224</v>
      </c>
      <c r="C2905" s="6" t="str">
        <f>VLOOKUP($B2905,'Supplimental Sources'!$I$7:$K$27,2,0)</f>
        <v>United States</v>
      </c>
      <c r="D2905" s="6" t="str">
        <f>VLOOKUP($B2905,'Supplimental Sources'!$I$7:$K$27,3,0)</f>
        <v>United States</v>
      </c>
      <c r="E2905" s="6" t="s">
        <v>8387</v>
      </c>
      <c r="F2905" s="6" t="s">
        <v>8377</v>
      </c>
      <c r="G2905" s="6">
        <v>2891</v>
      </c>
      <c r="H2905" s="29">
        <v>10000</v>
      </c>
      <c r="I2905" s="29">
        <v>273</v>
      </c>
      <c r="J2905" s="28">
        <v>59.958333333328483</v>
      </c>
      <c r="K2905" s="6">
        <v>10</v>
      </c>
      <c r="M2905" s="6" t="str">
        <f>VLOOKUP($G2905,Data!$A:$F,6,0)</f>
        <v>failed</v>
      </c>
      <c r="N2905" s="6"/>
      <c r="O2905" s="6"/>
    </row>
    <row r="2906" spans="1:15" x14ac:dyDescent="0.45">
      <c r="A2906" s="6" t="s">
        <v>8318</v>
      </c>
      <c r="B2906" s="6" t="s">
        <v>8224</v>
      </c>
      <c r="C2906" s="6" t="str">
        <f>VLOOKUP($B2906,'Supplimental Sources'!$I$7:$K$27,2,0)</f>
        <v>United States</v>
      </c>
      <c r="D2906" s="6" t="str">
        <f>VLOOKUP($B2906,'Supplimental Sources'!$I$7:$K$27,3,0)</f>
        <v>United States</v>
      </c>
      <c r="E2906" s="6" t="s">
        <v>8385</v>
      </c>
      <c r="F2906" s="6" t="s">
        <v>8371</v>
      </c>
      <c r="G2906" s="6">
        <v>2892</v>
      </c>
      <c r="H2906" s="29">
        <v>5500</v>
      </c>
      <c r="I2906" s="29">
        <v>500</v>
      </c>
      <c r="J2906" s="28">
        <v>7.1608333333351766</v>
      </c>
      <c r="K2906" s="6">
        <v>17</v>
      </c>
      <c r="M2906" s="6" t="str">
        <f>VLOOKUP($G2906,Data!$A:$F,6,0)</f>
        <v>failed</v>
      </c>
      <c r="N2906" s="6"/>
      <c r="O2906" s="6"/>
    </row>
    <row r="2907" spans="1:15" x14ac:dyDescent="0.45">
      <c r="A2907" s="6" t="s">
        <v>8318</v>
      </c>
      <c r="B2907" s="6" t="s">
        <v>8224</v>
      </c>
      <c r="C2907" s="6" t="str">
        <f>VLOOKUP($B2907,'Supplimental Sources'!$I$7:$K$27,2,0)</f>
        <v>United States</v>
      </c>
      <c r="D2907" s="6" t="str">
        <f>VLOOKUP($B2907,'Supplimental Sources'!$I$7:$K$27,3,0)</f>
        <v>United States</v>
      </c>
      <c r="E2907" s="6" t="s">
        <v>8385</v>
      </c>
      <c r="F2907" s="6" t="s">
        <v>8374</v>
      </c>
      <c r="G2907" s="6">
        <v>2893</v>
      </c>
      <c r="H2907" s="29">
        <v>5000</v>
      </c>
      <c r="I2907" s="29">
        <v>25</v>
      </c>
      <c r="J2907" s="28">
        <v>59.310243055551837</v>
      </c>
      <c r="K2907" s="6">
        <v>2</v>
      </c>
      <c r="M2907" s="6" t="str">
        <f>VLOOKUP($G2907,Data!$A:$F,6,0)</f>
        <v>failed</v>
      </c>
      <c r="N2907" s="6"/>
      <c r="O2907" s="6"/>
    </row>
    <row r="2908" spans="1:15" x14ac:dyDescent="0.45">
      <c r="A2908" s="6" t="s">
        <v>8318</v>
      </c>
      <c r="B2908" s="6" t="s">
        <v>8224</v>
      </c>
      <c r="C2908" s="6" t="str">
        <f>VLOOKUP($B2908,'Supplimental Sources'!$I$7:$K$27,2,0)</f>
        <v>United States</v>
      </c>
      <c r="D2908" s="6" t="str">
        <f>VLOOKUP($B2908,'Supplimental Sources'!$I$7:$K$27,3,0)</f>
        <v>United States</v>
      </c>
      <c r="E2908" s="6" t="s">
        <v>8386</v>
      </c>
      <c r="F2908" s="6" t="s">
        <v>8377</v>
      </c>
      <c r="G2908" s="6">
        <v>2894</v>
      </c>
      <c r="H2908" s="29">
        <v>50000</v>
      </c>
      <c r="I2908" s="29">
        <v>0</v>
      </c>
      <c r="J2908" s="28">
        <v>59.958333333328483</v>
      </c>
      <c r="K2908" s="6">
        <v>0</v>
      </c>
      <c r="M2908" s="6" t="str">
        <f>VLOOKUP($G2908,Data!$A:$F,6,0)</f>
        <v>failed</v>
      </c>
      <c r="N2908" s="6"/>
      <c r="O2908" s="6"/>
    </row>
    <row r="2909" spans="1:15" x14ac:dyDescent="0.45">
      <c r="A2909" s="6" t="s">
        <v>8318</v>
      </c>
      <c r="B2909" s="6" t="s">
        <v>8224</v>
      </c>
      <c r="C2909" s="6" t="str">
        <f>VLOOKUP($B2909,'Supplimental Sources'!$I$7:$K$27,2,0)</f>
        <v>United States</v>
      </c>
      <c r="D2909" s="6" t="str">
        <f>VLOOKUP($B2909,'Supplimental Sources'!$I$7:$K$27,3,0)</f>
        <v>United States</v>
      </c>
      <c r="E2909" s="6" t="s">
        <v>8385</v>
      </c>
      <c r="F2909" s="6" t="s">
        <v>8380</v>
      </c>
      <c r="G2909" s="6">
        <v>2895</v>
      </c>
      <c r="H2909" s="29">
        <v>500</v>
      </c>
      <c r="I2909" s="29">
        <v>23</v>
      </c>
      <c r="J2909" s="28">
        <v>1.3195370370376622</v>
      </c>
      <c r="K2909" s="6">
        <v>4</v>
      </c>
      <c r="M2909" s="6" t="str">
        <f>VLOOKUP($G2909,Data!$A:$F,6,0)</f>
        <v>failed</v>
      </c>
      <c r="N2909" s="6"/>
      <c r="O2909" s="6"/>
    </row>
    <row r="2910" spans="1:15" x14ac:dyDescent="0.45">
      <c r="A2910" s="6" t="s">
        <v>8318</v>
      </c>
      <c r="B2910" s="6" t="s">
        <v>8224</v>
      </c>
      <c r="C2910" s="6" t="str">
        <f>VLOOKUP($B2910,'Supplimental Sources'!$I$7:$K$27,2,0)</f>
        <v>United States</v>
      </c>
      <c r="D2910" s="6" t="str">
        <f>VLOOKUP($B2910,'Supplimental Sources'!$I$7:$K$27,3,0)</f>
        <v>United States</v>
      </c>
      <c r="E2910" s="6" t="s">
        <v>8387</v>
      </c>
      <c r="F2910" s="6" t="s">
        <v>8374</v>
      </c>
      <c r="G2910" s="6">
        <v>2896</v>
      </c>
      <c r="H2910" s="29">
        <v>3000</v>
      </c>
      <c r="I2910" s="29">
        <v>625</v>
      </c>
      <c r="J2910" s="28">
        <v>14.341192129628325</v>
      </c>
      <c r="K2910" s="6">
        <v>12</v>
      </c>
      <c r="M2910" s="6" t="str">
        <f>VLOOKUP($G2910,Data!$A:$F,6,0)</f>
        <v>failed</v>
      </c>
      <c r="N2910" s="6"/>
      <c r="O2910" s="6"/>
    </row>
    <row r="2911" spans="1:15" x14ac:dyDescent="0.45">
      <c r="A2911" s="6" t="s">
        <v>8318</v>
      </c>
      <c r="B2911" s="6" t="s">
        <v>8224</v>
      </c>
      <c r="C2911" s="6" t="str">
        <f>VLOOKUP($B2911,'Supplimental Sources'!$I$7:$K$27,2,0)</f>
        <v>United States</v>
      </c>
      <c r="D2911" s="6" t="str">
        <f>VLOOKUP($B2911,'Supplimental Sources'!$I$7:$K$27,3,0)</f>
        <v>United States</v>
      </c>
      <c r="E2911" s="6" t="s">
        <v>8386</v>
      </c>
      <c r="F2911" s="6" t="s">
        <v>8372</v>
      </c>
      <c r="G2911" s="6">
        <v>2897</v>
      </c>
      <c r="H2911" s="29">
        <v>12000</v>
      </c>
      <c r="I2911" s="29">
        <v>550</v>
      </c>
      <c r="J2911" s="28">
        <v>29.99869212962949</v>
      </c>
      <c r="K2911" s="6">
        <v>3</v>
      </c>
      <c r="M2911" s="6" t="str">
        <f>VLOOKUP($G2911,Data!$A:$F,6,0)</f>
        <v>failed</v>
      </c>
      <c r="N2911" s="6"/>
      <c r="O2911" s="6"/>
    </row>
    <row r="2912" spans="1:15" x14ac:dyDescent="0.45">
      <c r="A2912" s="6" t="s">
        <v>8318</v>
      </c>
      <c r="B2912" s="6" t="s">
        <v>8224</v>
      </c>
      <c r="C2912" s="6" t="str">
        <f>VLOOKUP($B2912,'Supplimental Sources'!$I$7:$K$27,2,0)</f>
        <v>United States</v>
      </c>
      <c r="D2912" s="6" t="str">
        <f>VLOOKUP($B2912,'Supplimental Sources'!$I$7:$K$27,3,0)</f>
        <v>United States</v>
      </c>
      <c r="E2912" s="6" t="s">
        <v>8386</v>
      </c>
      <c r="F2912" s="6" t="s">
        <v>8373</v>
      </c>
      <c r="G2912" s="6">
        <v>2898</v>
      </c>
      <c r="H2912" s="29">
        <v>7500</v>
      </c>
      <c r="I2912" s="29">
        <v>316</v>
      </c>
      <c r="J2912" s="28">
        <v>30</v>
      </c>
      <c r="K2912" s="6">
        <v>12</v>
      </c>
      <c r="M2912" s="6" t="str">
        <f>VLOOKUP($G2912,Data!$A:$F,6,0)</f>
        <v>failed</v>
      </c>
      <c r="N2912" s="6"/>
      <c r="O2912" s="6"/>
    </row>
    <row r="2913" spans="1:15" x14ac:dyDescent="0.45">
      <c r="A2913" s="6" t="s">
        <v>8318</v>
      </c>
      <c r="B2913" s="6" t="s">
        <v>8224</v>
      </c>
      <c r="C2913" s="6" t="str">
        <f>VLOOKUP($B2913,'Supplimental Sources'!$I$7:$K$27,2,0)</f>
        <v>United States</v>
      </c>
      <c r="D2913" s="6" t="str">
        <f>VLOOKUP($B2913,'Supplimental Sources'!$I$7:$K$27,3,0)</f>
        <v>United States</v>
      </c>
      <c r="E2913" s="6" t="s">
        <v>8387</v>
      </c>
      <c r="F2913" s="6" t="s">
        <v>8369</v>
      </c>
      <c r="G2913" s="6">
        <v>2899</v>
      </c>
      <c r="H2913" s="29">
        <v>10000</v>
      </c>
      <c r="I2913" s="29">
        <v>0</v>
      </c>
      <c r="J2913" s="28">
        <v>60</v>
      </c>
      <c r="K2913" s="6">
        <v>0</v>
      </c>
      <c r="M2913" s="6" t="str">
        <f>VLOOKUP($G2913,Data!$A:$F,6,0)</f>
        <v>failed</v>
      </c>
      <c r="N2913" s="6"/>
      <c r="O2913" s="6"/>
    </row>
    <row r="2914" spans="1:15" x14ac:dyDescent="0.45">
      <c r="A2914" s="6" t="s">
        <v>8318</v>
      </c>
      <c r="B2914" s="6" t="s">
        <v>8224</v>
      </c>
      <c r="C2914" s="6" t="str">
        <f>VLOOKUP($B2914,'Supplimental Sources'!$I$7:$K$27,2,0)</f>
        <v>United States</v>
      </c>
      <c r="D2914" s="6" t="str">
        <f>VLOOKUP($B2914,'Supplimental Sources'!$I$7:$K$27,3,0)</f>
        <v>United States</v>
      </c>
      <c r="E2914" s="6" t="s">
        <v>8385</v>
      </c>
      <c r="F2914" s="6" t="s">
        <v>8370</v>
      </c>
      <c r="G2914" s="6">
        <v>2900</v>
      </c>
      <c r="H2914" s="29">
        <v>5500</v>
      </c>
      <c r="I2914" s="29">
        <v>3405</v>
      </c>
      <c r="J2914" s="28">
        <v>30</v>
      </c>
      <c r="K2914" s="6">
        <v>7</v>
      </c>
      <c r="M2914" s="6" t="str">
        <f>VLOOKUP($G2914,Data!$A:$F,6,0)</f>
        <v>failed</v>
      </c>
      <c r="N2914" s="6"/>
      <c r="O2914" s="6"/>
    </row>
    <row r="2915" spans="1:15" x14ac:dyDescent="0.45">
      <c r="A2915" s="6" t="s">
        <v>8318</v>
      </c>
      <c r="B2915" s="6" t="s">
        <v>8224</v>
      </c>
      <c r="C2915" s="6" t="str">
        <f>VLOOKUP($B2915,'Supplimental Sources'!$I$7:$K$27,2,0)</f>
        <v>United States</v>
      </c>
      <c r="D2915" s="6" t="str">
        <f>VLOOKUP($B2915,'Supplimental Sources'!$I$7:$K$27,3,0)</f>
        <v>United States</v>
      </c>
      <c r="E2915" s="6" t="s">
        <v>8385</v>
      </c>
      <c r="F2915" s="6" t="s">
        <v>8381</v>
      </c>
      <c r="G2915" s="6">
        <v>2901</v>
      </c>
      <c r="H2915" s="29">
        <v>750</v>
      </c>
      <c r="I2915" s="29">
        <v>6</v>
      </c>
      <c r="J2915" s="28">
        <v>60</v>
      </c>
      <c r="K2915" s="6">
        <v>2</v>
      </c>
      <c r="M2915" s="6" t="str">
        <f>VLOOKUP($G2915,Data!$A:$F,6,0)</f>
        <v>failed</v>
      </c>
      <c r="N2915" s="6"/>
      <c r="O2915" s="6"/>
    </row>
    <row r="2916" spans="1:15" x14ac:dyDescent="0.45">
      <c r="A2916" s="6" t="s">
        <v>8318</v>
      </c>
      <c r="B2916" s="6" t="s">
        <v>8224</v>
      </c>
      <c r="C2916" s="6" t="str">
        <f>VLOOKUP($B2916,'Supplimental Sources'!$I$7:$K$27,2,0)</f>
        <v>United States</v>
      </c>
      <c r="D2916" s="6" t="str">
        <f>VLOOKUP($B2916,'Supplimental Sources'!$I$7:$K$27,3,0)</f>
        <v>United States</v>
      </c>
      <c r="E2916" s="6" t="s">
        <v>8386</v>
      </c>
      <c r="F2916" s="6" t="s">
        <v>8370</v>
      </c>
      <c r="G2916" s="6">
        <v>2902</v>
      </c>
      <c r="H2916" s="29">
        <v>150000</v>
      </c>
      <c r="I2916" s="29">
        <v>25</v>
      </c>
      <c r="J2916" s="28">
        <v>30</v>
      </c>
      <c r="K2916" s="6">
        <v>1</v>
      </c>
      <c r="M2916" s="6" t="str">
        <f>VLOOKUP($G2916,Data!$A:$F,6,0)</f>
        <v>failed</v>
      </c>
      <c r="N2916" s="6"/>
      <c r="O2916" s="6"/>
    </row>
    <row r="2917" spans="1:15" x14ac:dyDescent="0.45">
      <c r="A2917" s="6" t="s">
        <v>8318</v>
      </c>
      <c r="B2917" s="6" t="s">
        <v>8224</v>
      </c>
      <c r="C2917" s="6" t="str">
        <f>VLOOKUP($B2917,'Supplimental Sources'!$I$7:$K$27,2,0)</f>
        <v>United States</v>
      </c>
      <c r="D2917" s="6" t="str">
        <f>VLOOKUP($B2917,'Supplimental Sources'!$I$7:$K$27,3,0)</f>
        <v>United States</v>
      </c>
      <c r="E2917" s="6" t="s">
        <v>8386</v>
      </c>
      <c r="F2917" s="6" t="s">
        <v>8370</v>
      </c>
      <c r="G2917" s="6">
        <v>2903</v>
      </c>
      <c r="H2917" s="29">
        <v>5000</v>
      </c>
      <c r="I2917" s="29">
        <v>39</v>
      </c>
      <c r="J2917" s="28">
        <v>60</v>
      </c>
      <c r="K2917" s="6">
        <v>4</v>
      </c>
      <c r="M2917" s="6" t="str">
        <f>VLOOKUP($G2917,Data!$A:$F,6,0)</f>
        <v>failed</v>
      </c>
      <c r="N2917" s="6"/>
      <c r="O2917" s="6"/>
    </row>
    <row r="2918" spans="1:15" x14ac:dyDescent="0.45">
      <c r="A2918" s="6" t="s">
        <v>8318</v>
      </c>
      <c r="B2918" s="6" t="s">
        <v>8225</v>
      </c>
      <c r="C2918" s="6" t="str">
        <f>VLOOKUP($B2918,'Supplimental Sources'!$I$7:$K$27,2,0)</f>
        <v>United Kingdom</v>
      </c>
      <c r="D2918" s="6" t="str">
        <f>VLOOKUP($B2918,'Supplimental Sources'!$I$7:$K$27,3,0)</f>
        <v>United Kingdom</v>
      </c>
      <c r="E2918" s="6" t="s">
        <v>8385</v>
      </c>
      <c r="F2918" s="6" t="s">
        <v>8373</v>
      </c>
      <c r="G2918" s="6">
        <v>2904</v>
      </c>
      <c r="H2918" s="29">
        <v>1500</v>
      </c>
      <c r="I2918" s="29">
        <v>75</v>
      </c>
      <c r="J2918" s="28">
        <v>11.532048611108621</v>
      </c>
      <c r="K2918" s="6">
        <v>4</v>
      </c>
      <c r="M2918" s="6" t="str">
        <f>VLOOKUP($G2918,Data!$A:$F,6,0)</f>
        <v>failed</v>
      </c>
      <c r="N2918" s="6"/>
      <c r="O2918" s="6"/>
    </row>
    <row r="2919" spans="1:15" x14ac:dyDescent="0.45">
      <c r="A2919" s="6" t="s">
        <v>8318</v>
      </c>
      <c r="B2919" s="6" t="s">
        <v>8224</v>
      </c>
      <c r="C2919" s="6" t="str">
        <f>VLOOKUP($B2919,'Supplimental Sources'!$I$7:$K$27,2,0)</f>
        <v>United States</v>
      </c>
      <c r="D2919" s="6" t="str">
        <f>VLOOKUP($B2919,'Supplimental Sources'!$I$7:$K$27,3,0)</f>
        <v>United States</v>
      </c>
      <c r="E2919" s="6" t="s">
        <v>8387</v>
      </c>
      <c r="F2919" s="6" t="s">
        <v>8371</v>
      </c>
      <c r="G2919" s="6">
        <v>2905</v>
      </c>
      <c r="H2919" s="29">
        <v>3500</v>
      </c>
      <c r="I2919" s="29">
        <v>622</v>
      </c>
      <c r="J2919" s="28">
        <v>14</v>
      </c>
      <c r="K2919" s="6">
        <v>17</v>
      </c>
      <c r="M2919" s="6" t="str">
        <f>VLOOKUP($G2919,Data!$A:$F,6,0)</f>
        <v>failed</v>
      </c>
      <c r="N2919" s="6"/>
      <c r="O2919" s="6"/>
    </row>
    <row r="2920" spans="1:15" x14ac:dyDescent="0.45">
      <c r="A2920" s="6" t="s">
        <v>8318</v>
      </c>
      <c r="B2920" s="6" t="s">
        <v>8224</v>
      </c>
      <c r="C2920" s="6" t="str">
        <f>VLOOKUP($B2920,'Supplimental Sources'!$I$7:$K$27,2,0)</f>
        <v>United States</v>
      </c>
      <c r="D2920" s="6" t="str">
        <f>VLOOKUP($B2920,'Supplimental Sources'!$I$7:$K$27,3,0)</f>
        <v>United States</v>
      </c>
      <c r="E2920" s="6" t="s">
        <v>8386</v>
      </c>
      <c r="F2920" s="6" t="s">
        <v>8370</v>
      </c>
      <c r="G2920" s="6">
        <v>2906</v>
      </c>
      <c r="H2920" s="29">
        <v>6000</v>
      </c>
      <c r="I2920" s="29">
        <v>565</v>
      </c>
      <c r="J2920" s="28">
        <v>17.392754629632691</v>
      </c>
      <c r="K2920" s="6">
        <v>7</v>
      </c>
      <c r="M2920" s="6" t="str">
        <f>VLOOKUP($G2920,Data!$A:$F,6,0)</f>
        <v>failed</v>
      </c>
      <c r="N2920" s="6"/>
      <c r="O2920" s="6"/>
    </row>
    <row r="2921" spans="1:15" x14ac:dyDescent="0.45">
      <c r="A2921" s="6" t="s">
        <v>8318</v>
      </c>
      <c r="B2921" s="6" t="s">
        <v>8224</v>
      </c>
      <c r="C2921" s="6" t="str">
        <f>VLOOKUP($B2921,'Supplimental Sources'!$I$7:$K$27,2,0)</f>
        <v>United States</v>
      </c>
      <c r="D2921" s="6" t="str">
        <f>VLOOKUP($B2921,'Supplimental Sources'!$I$7:$K$27,3,0)</f>
        <v>United States</v>
      </c>
      <c r="E2921" s="6" t="s">
        <v>8387</v>
      </c>
      <c r="F2921" s="6" t="s">
        <v>8378</v>
      </c>
      <c r="G2921" s="6">
        <v>2907</v>
      </c>
      <c r="H2921" s="29">
        <v>2500</v>
      </c>
      <c r="I2921" s="29">
        <v>2</v>
      </c>
      <c r="J2921" s="28">
        <v>60</v>
      </c>
      <c r="K2921" s="6">
        <v>2</v>
      </c>
      <c r="M2921" s="6" t="str">
        <f>VLOOKUP($G2921,Data!$A:$F,6,0)</f>
        <v>failed</v>
      </c>
      <c r="N2921" s="6"/>
      <c r="O2921" s="6"/>
    </row>
    <row r="2922" spans="1:15" x14ac:dyDescent="0.45">
      <c r="A2922" s="6" t="s">
        <v>8318</v>
      </c>
      <c r="B2922" s="6" t="s">
        <v>8224</v>
      </c>
      <c r="C2922" s="6" t="str">
        <f>VLOOKUP($B2922,'Supplimental Sources'!$I$7:$K$27,2,0)</f>
        <v>United States</v>
      </c>
      <c r="D2922" s="6" t="str">
        <f>VLOOKUP($B2922,'Supplimental Sources'!$I$7:$K$27,3,0)</f>
        <v>United States</v>
      </c>
      <c r="E2922" s="6" t="s">
        <v>8387</v>
      </c>
      <c r="F2922" s="6" t="s">
        <v>8369</v>
      </c>
      <c r="G2922" s="6">
        <v>2908</v>
      </c>
      <c r="H2922" s="29">
        <v>9600</v>
      </c>
      <c r="I2922" s="29">
        <v>264</v>
      </c>
      <c r="J2922" s="28">
        <v>30</v>
      </c>
      <c r="K2922" s="6">
        <v>5</v>
      </c>
      <c r="M2922" s="6" t="str">
        <f>VLOOKUP($G2922,Data!$A:$F,6,0)</f>
        <v>failed</v>
      </c>
      <c r="N2922" s="6"/>
      <c r="O2922" s="6"/>
    </row>
    <row r="2923" spans="1:15" x14ac:dyDescent="0.45">
      <c r="A2923" s="6" t="s">
        <v>8318</v>
      </c>
      <c r="B2923" s="6" t="s">
        <v>8224</v>
      </c>
      <c r="C2923" s="6" t="str">
        <f>VLOOKUP($B2923,'Supplimental Sources'!$I$7:$K$27,2,0)</f>
        <v>United States</v>
      </c>
      <c r="D2923" s="6" t="str">
        <f>VLOOKUP($B2923,'Supplimental Sources'!$I$7:$K$27,3,0)</f>
        <v>United States</v>
      </c>
      <c r="E2923" s="6" t="s">
        <v>8385</v>
      </c>
      <c r="F2923" s="6" t="s">
        <v>8373</v>
      </c>
      <c r="G2923" s="6">
        <v>2909</v>
      </c>
      <c r="H2923" s="29">
        <v>180000</v>
      </c>
      <c r="I2923" s="29">
        <v>20</v>
      </c>
      <c r="J2923" s="28">
        <v>39.55739583333343</v>
      </c>
      <c r="K2923" s="6">
        <v>1</v>
      </c>
      <c r="M2923" s="6" t="str">
        <f>VLOOKUP($G2923,Data!$A:$F,6,0)</f>
        <v>failed</v>
      </c>
      <c r="N2923" s="6"/>
      <c r="O2923" s="6"/>
    </row>
    <row r="2924" spans="1:15" x14ac:dyDescent="0.45">
      <c r="A2924" s="6" t="s">
        <v>8318</v>
      </c>
      <c r="B2924" s="6" t="s">
        <v>8225</v>
      </c>
      <c r="C2924" s="6" t="str">
        <f>VLOOKUP($B2924,'Supplimental Sources'!$I$7:$K$27,2,0)</f>
        <v>United Kingdom</v>
      </c>
      <c r="D2924" s="6" t="str">
        <f>VLOOKUP($B2924,'Supplimental Sources'!$I$7:$K$27,3,0)</f>
        <v>United Kingdom</v>
      </c>
      <c r="E2924" s="6" t="s">
        <v>8386</v>
      </c>
      <c r="F2924" s="6" t="s">
        <v>8379</v>
      </c>
      <c r="G2924" s="6">
        <v>2910</v>
      </c>
      <c r="H2924" s="29">
        <v>30000</v>
      </c>
      <c r="I2924" s="29">
        <v>1</v>
      </c>
      <c r="J2924" s="28">
        <v>60</v>
      </c>
      <c r="K2924" s="6">
        <v>1</v>
      </c>
      <c r="M2924" s="6" t="str">
        <f>VLOOKUP($G2924,Data!$A:$F,6,0)</f>
        <v>failed</v>
      </c>
      <c r="N2924" s="6"/>
      <c r="O2924" s="6"/>
    </row>
    <row r="2925" spans="1:15" x14ac:dyDescent="0.45">
      <c r="A2925" s="6" t="s">
        <v>8318</v>
      </c>
      <c r="B2925" s="6" t="s">
        <v>8224</v>
      </c>
      <c r="C2925" s="6" t="str">
        <f>VLOOKUP($B2925,'Supplimental Sources'!$I$7:$K$27,2,0)</f>
        <v>United States</v>
      </c>
      <c r="D2925" s="6" t="str">
        <f>VLOOKUP($B2925,'Supplimental Sources'!$I$7:$K$27,3,0)</f>
        <v>United States</v>
      </c>
      <c r="E2925" s="6" t="s">
        <v>8386</v>
      </c>
      <c r="F2925" s="6" t="s">
        <v>8369</v>
      </c>
      <c r="G2925" s="6">
        <v>2911</v>
      </c>
      <c r="H2925" s="29">
        <v>1800</v>
      </c>
      <c r="I2925" s="29">
        <v>657</v>
      </c>
      <c r="J2925" s="28">
        <v>40</v>
      </c>
      <c r="K2925" s="6">
        <v>14</v>
      </c>
      <c r="M2925" s="6" t="str">
        <f>VLOOKUP($G2925,Data!$A:$F,6,0)</f>
        <v>failed</v>
      </c>
      <c r="N2925" s="6"/>
      <c r="O2925" s="6"/>
    </row>
    <row r="2926" spans="1:15" x14ac:dyDescent="0.45">
      <c r="A2926" s="6" t="s">
        <v>8318</v>
      </c>
      <c r="B2926" s="6" t="s">
        <v>8224</v>
      </c>
      <c r="C2926" s="6" t="str">
        <f>VLOOKUP($B2926,'Supplimental Sources'!$I$7:$K$27,2,0)</f>
        <v>United States</v>
      </c>
      <c r="D2926" s="6" t="str">
        <f>VLOOKUP($B2926,'Supplimental Sources'!$I$7:$K$27,3,0)</f>
        <v>United States</v>
      </c>
      <c r="E2926" s="6" t="s">
        <v>8386</v>
      </c>
      <c r="F2926" s="6" t="s">
        <v>8381</v>
      </c>
      <c r="G2926" s="6">
        <v>2912</v>
      </c>
      <c r="H2926" s="29">
        <v>14440</v>
      </c>
      <c r="I2926" s="29">
        <v>2030</v>
      </c>
      <c r="J2926" s="28">
        <v>30</v>
      </c>
      <c r="K2926" s="6">
        <v>26</v>
      </c>
      <c r="M2926" s="6" t="str">
        <f>VLOOKUP($G2926,Data!$A:$F,6,0)</f>
        <v>failed</v>
      </c>
      <c r="N2926" s="6"/>
      <c r="O2926" s="6"/>
    </row>
    <row r="2927" spans="1:15" x14ac:dyDescent="0.45">
      <c r="A2927" s="6" t="s">
        <v>8318</v>
      </c>
      <c r="B2927" s="6" t="s">
        <v>8224</v>
      </c>
      <c r="C2927" s="6" t="str">
        <f>VLOOKUP($B2927,'Supplimental Sources'!$I$7:$K$27,2,0)</f>
        <v>United States</v>
      </c>
      <c r="D2927" s="6" t="str">
        <f>VLOOKUP($B2927,'Supplimental Sources'!$I$7:$K$27,3,0)</f>
        <v>United States</v>
      </c>
      <c r="E2927" s="6" t="s">
        <v>8385</v>
      </c>
      <c r="F2927" s="6" t="s">
        <v>8370</v>
      </c>
      <c r="G2927" s="6">
        <v>2913</v>
      </c>
      <c r="H2927" s="29">
        <v>10000</v>
      </c>
      <c r="I2927" s="29">
        <v>2</v>
      </c>
      <c r="J2927" s="28">
        <v>60</v>
      </c>
      <c r="K2927" s="6">
        <v>2</v>
      </c>
      <c r="M2927" s="6" t="str">
        <f>VLOOKUP($G2927,Data!$A:$F,6,0)</f>
        <v>failed</v>
      </c>
      <c r="N2927" s="6"/>
      <c r="O2927" s="6"/>
    </row>
    <row r="2928" spans="1:15" x14ac:dyDescent="0.45">
      <c r="A2928" s="6" t="s">
        <v>8318</v>
      </c>
      <c r="B2928" s="6" t="s">
        <v>8225</v>
      </c>
      <c r="C2928" s="6" t="str">
        <f>VLOOKUP($B2928,'Supplimental Sources'!$I$7:$K$27,2,0)</f>
        <v>United Kingdom</v>
      </c>
      <c r="D2928" s="6" t="str">
        <f>VLOOKUP($B2928,'Supplimental Sources'!$I$7:$K$27,3,0)</f>
        <v>United Kingdom</v>
      </c>
      <c r="E2928" s="6" t="s">
        <v>8386</v>
      </c>
      <c r="F2928" s="6" t="s">
        <v>8376</v>
      </c>
      <c r="G2928" s="6">
        <v>2914</v>
      </c>
      <c r="H2928" s="29">
        <v>25000</v>
      </c>
      <c r="I2928" s="29">
        <v>1</v>
      </c>
      <c r="J2928" s="28">
        <v>59.958333333335759</v>
      </c>
      <c r="K2928" s="6">
        <v>1</v>
      </c>
      <c r="M2928" s="6" t="str">
        <f>VLOOKUP($G2928,Data!$A:$F,6,0)</f>
        <v>failed</v>
      </c>
      <c r="N2928" s="6"/>
      <c r="O2928" s="6"/>
    </row>
    <row r="2929" spans="1:15" x14ac:dyDescent="0.45">
      <c r="A2929" s="6" t="s">
        <v>8318</v>
      </c>
      <c r="B2929" s="6" t="s">
        <v>8225</v>
      </c>
      <c r="C2929" s="6" t="str">
        <f>VLOOKUP($B2929,'Supplimental Sources'!$I$7:$K$27,2,0)</f>
        <v>United Kingdom</v>
      </c>
      <c r="D2929" s="6" t="str">
        <f>VLOOKUP($B2929,'Supplimental Sources'!$I$7:$K$27,3,0)</f>
        <v>United Kingdom</v>
      </c>
      <c r="E2929" s="6" t="s">
        <v>8387</v>
      </c>
      <c r="F2929" s="6" t="s">
        <v>8377</v>
      </c>
      <c r="G2929" s="6">
        <v>2915</v>
      </c>
      <c r="H2929" s="29">
        <v>1000</v>
      </c>
      <c r="I2929" s="29">
        <v>611</v>
      </c>
      <c r="J2929" s="28">
        <v>29.958333333328483</v>
      </c>
      <c r="K2929" s="6">
        <v>3</v>
      </c>
      <c r="M2929" s="6" t="str">
        <f>VLOOKUP($G2929,Data!$A:$F,6,0)</f>
        <v>failed</v>
      </c>
      <c r="N2929" s="6"/>
      <c r="O2929" s="6"/>
    </row>
    <row r="2930" spans="1:15" x14ac:dyDescent="0.45">
      <c r="A2930" s="6" t="s">
        <v>8318</v>
      </c>
      <c r="B2930" s="6" t="s">
        <v>8225</v>
      </c>
      <c r="C2930" s="6" t="str">
        <f>VLOOKUP($B2930,'Supplimental Sources'!$I$7:$K$27,2,0)</f>
        <v>United Kingdom</v>
      </c>
      <c r="D2930" s="6" t="str">
        <f>VLOOKUP($B2930,'Supplimental Sources'!$I$7:$K$27,3,0)</f>
        <v>United Kingdom</v>
      </c>
      <c r="E2930" s="6" t="s">
        <v>8385</v>
      </c>
      <c r="F2930" s="6" t="s">
        <v>8379</v>
      </c>
      <c r="G2930" s="6">
        <v>2916</v>
      </c>
      <c r="H2930" s="29">
        <v>1850</v>
      </c>
      <c r="I2930" s="29">
        <v>145</v>
      </c>
      <c r="J2930" s="28">
        <v>23</v>
      </c>
      <c r="K2930" s="6">
        <v>7</v>
      </c>
      <c r="M2930" s="6" t="str">
        <f>VLOOKUP($G2930,Data!$A:$F,6,0)</f>
        <v>failed</v>
      </c>
      <c r="N2930" s="6"/>
      <c r="O2930" s="6"/>
    </row>
    <row r="2931" spans="1:15" x14ac:dyDescent="0.45">
      <c r="A2931" s="6" t="s">
        <v>8318</v>
      </c>
      <c r="B2931" s="6" t="s">
        <v>8224</v>
      </c>
      <c r="C2931" s="6" t="str">
        <f>VLOOKUP($B2931,'Supplimental Sources'!$I$7:$K$27,2,0)</f>
        <v>United States</v>
      </c>
      <c r="D2931" s="6" t="str">
        <f>VLOOKUP($B2931,'Supplimental Sources'!$I$7:$K$27,3,0)</f>
        <v>United States</v>
      </c>
      <c r="E2931" s="6" t="s">
        <v>8386</v>
      </c>
      <c r="F2931" s="6" t="s">
        <v>8371</v>
      </c>
      <c r="G2931" s="6">
        <v>2917</v>
      </c>
      <c r="H2931" s="29">
        <v>2000</v>
      </c>
      <c r="I2931" s="29">
        <v>437</v>
      </c>
      <c r="J2931" s="28">
        <v>18</v>
      </c>
      <c r="K2931" s="6">
        <v>9</v>
      </c>
      <c r="M2931" s="6" t="str">
        <f>VLOOKUP($G2931,Data!$A:$F,6,0)</f>
        <v>failed</v>
      </c>
      <c r="N2931" s="6"/>
      <c r="O2931" s="6"/>
    </row>
    <row r="2932" spans="1:15" x14ac:dyDescent="0.45">
      <c r="A2932" s="6" t="s">
        <v>8318</v>
      </c>
      <c r="B2932" s="6" t="s">
        <v>8224</v>
      </c>
      <c r="C2932" s="6" t="str">
        <f>VLOOKUP($B2932,'Supplimental Sources'!$I$7:$K$27,2,0)</f>
        <v>United States</v>
      </c>
      <c r="D2932" s="6" t="str">
        <f>VLOOKUP($B2932,'Supplimental Sources'!$I$7:$K$27,3,0)</f>
        <v>United States</v>
      </c>
      <c r="E2932" s="6" t="s">
        <v>8386</v>
      </c>
      <c r="F2932" s="6" t="s">
        <v>8373</v>
      </c>
      <c r="G2932" s="6">
        <v>2918</v>
      </c>
      <c r="H2932" s="29">
        <v>5000</v>
      </c>
      <c r="I2932" s="29">
        <v>1362</v>
      </c>
      <c r="J2932" s="28">
        <v>28</v>
      </c>
      <c r="K2932" s="6">
        <v>20</v>
      </c>
      <c r="M2932" s="6" t="str">
        <f>VLOOKUP($G2932,Data!$A:$F,6,0)</f>
        <v>failed</v>
      </c>
      <c r="N2932" s="6"/>
      <c r="O2932" s="6"/>
    </row>
    <row r="2933" spans="1:15" x14ac:dyDescent="0.45">
      <c r="A2933" s="6" t="s">
        <v>8318</v>
      </c>
      <c r="B2933" s="6" t="s">
        <v>8224</v>
      </c>
      <c r="C2933" s="6" t="str">
        <f>VLOOKUP($B2933,'Supplimental Sources'!$I$7:$K$27,2,0)</f>
        <v>United States</v>
      </c>
      <c r="D2933" s="6" t="str">
        <f>VLOOKUP($B2933,'Supplimental Sources'!$I$7:$K$27,3,0)</f>
        <v>United States</v>
      </c>
      <c r="E2933" s="6" t="s">
        <v>8385</v>
      </c>
      <c r="F2933" s="6" t="s">
        <v>8370</v>
      </c>
      <c r="G2933" s="6">
        <v>2919</v>
      </c>
      <c r="H2933" s="29">
        <v>600</v>
      </c>
      <c r="I2933" s="29">
        <v>51</v>
      </c>
      <c r="J2933" s="28">
        <v>30</v>
      </c>
      <c r="K2933" s="6">
        <v>6</v>
      </c>
      <c r="M2933" s="6" t="str">
        <f>VLOOKUP($G2933,Data!$A:$F,6,0)</f>
        <v>failed</v>
      </c>
      <c r="N2933" s="6"/>
      <c r="O2933" s="6"/>
    </row>
    <row r="2934" spans="1:15" x14ac:dyDescent="0.45">
      <c r="A2934" s="6" t="s">
        <v>8318</v>
      </c>
      <c r="B2934" s="6" t="s">
        <v>8229</v>
      </c>
      <c r="C2934" s="6" t="str">
        <f>VLOOKUP($B2934,'Supplimental Sources'!$I$7:$K$27,2,0)</f>
        <v>Canada</v>
      </c>
      <c r="D2934" s="6" t="str">
        <f>VLOOKUP($B2934,'Supplimental Sources'!$I$7:$K$27,3,0)</f>
        <v>Canada</v>
      </c>
      <c r="E2934" s="6" t="s">
        <v>8386</v>
      </c>
      <c r="F2934" s="6" t="s">
        <v>8377</v>
      </c>
      <c r="G2934" s="6">
        <v>2920</v>
      </c>
      <c r="H2934" s="29">
        <v>2500</v>
      </c>
      <c r="I2934" s="29">
        <v>671</v>
      </c>
      <c r="J2934" s="28">
        <v>29.958333333328483</v>
      </c>
      <c r="K2934" s="6">
        <v>13</v>
      </c>
      <c r="M2934" s="6" t="str">
        <f>VLOOKUP($G2934,Data!$A:$F,6,0)</f>
        <v>failed</v>
      </c>
      <c r="N2934" s="6"/>
      <c r="O2934" s="6"/>
    </row>
    <row r="2935" spans="1:15" x14ac:dyDescent="0.45">
      <c r="A2935" s="6" t="s">
        <v>8359</v>
      </c>
      <c r="B2935" s="6" t="s">
        <v>8224</v>
      </c>
      <c r="C2935" s="6" t="str">
        <f>VLOOKUP($B2935,'Supplimental Sources'!$I$7:$K$27,2,0)</f>
        <v>United States</v>
      </c>
      <c r="D2935" s="6" t="str">
        <f>VLOOKUP($B2935,'Supplimental Sources'!$I$7:$K$27,3,0)</f>
        <v>United States</v>
      </c>
      <c r="E2935" s="6" t="s">
        <v>8385</v>
      </c>
      <c r="F2935" s="6" t="s">
        <v>8371</v>
      </c>
      <c r="G2935" s="6">
        <v>2921</v>
      </c>
      <c r="H2935" s="29">
        <v>100</v>
      </c>
      <c r="I2935" s="29">
        <v>129</v>
      </c>
      <c r="J2935" s="28">
        <v>30</v>
      </c>
      <c r="K2935" s="6">
        <v>3</v>
      </c>
      <c r="L2935" s="6" t="str">
        <f>VLOOKUP($G2935,Data!$A:$F,6,0)</f>
        <v>successful</v>
      </c>
      <c r="M2935" s="6"/>
      <c r="N2935" s="6"/>
      <c r="O2935" s="6"/>
    </row>
    <row r="2936" spans="1:15" x14ac:dyDescent="0.45">
      <c r="A2936" s="6" t="s">
        <v>8359</v>
      </c>
      <c r="B2936" s="6" t="s">
        <v>8225</v>
      </c>
      <c r="C2936" s="6" t="str">
        <f>VLOOKUP($B2936,'Supplimental Sources'!$I$7:$K$27,2,0)</f>
        <v>United Kingdom</v>
      </c>
      <c r="D2936" s="6" t="str">
        <f>VLOOKUP($B2936,'Supplimental Sources'!$I$7:$K$27,3,0)</f>
        <v>United Kingdom</v>
      </c>
      <c r="E2936" s="6" t="s">
        <v>8386</v>
      </c>
      <c r="F2936" s="6" t="s">
        <v>8379</v>
      </c>
      <c r="G2936" s="6">
        <v>2922</v>
      </c>
      <c r="H2936" s="29">
        <v>500</v>
      </c>
      <c r="I2936" s="29">
        <v>500</v>
      </c>
      <c r="J2936" s="28">
        <v>45</v>
      </c>
      <c r="K2936" s="6">
        <v>6</v>
      </c>
      <c r="L2936" s="6" t="str">
        <f>VLOOKUP($G2936,Data!$A:$F,6,0)</f>
        <v>successful</v>
      </c>
      <c r="M2936" s="6"/>
      <c r="N2936" s="6"/>
      <c r="O2936" s="6"/>
    </row>
    <row r="2937" spans="1:15" x14ac:dyDescent="0.45">
      <c r="A2937" s="6" t="s">
        <v>8359</v>
      </c>
      <c r="B2937" s="6" t="s">
        <v>8224</v>
      </c>
      <c r="C2937" s="6" t="str">
        <f>VLOOKUP($B2937,'Supplimental Sources'!$I$7:$K$27,2,0)</f>
        <v>United States</v>
      </c>
      <c r="D2937" s="6" t="str">
        <f>VLOOKUP($B2937,'Supplimental Sources'!$I$7:$K$27,3,0)</f>
        <v>United States</v>
      </c>
      <c r="E2937" s="6" t="s">
        <v>8386</v>
      </c>
      <c r="F2937" s="6" t="s">
        <v>8376</v>
      </c>
      <c r="G2937" s="6">
        <v>2923</v>
      </c>
      <c r="H2937" s="29">
        <v>300</v>
      </c>
      <c r="I2937" s="29">
        <v>300</v>
      </c>
      <c r="J2937" s="28">
        <v>14.972465277780429</v>
      </c>
      <c r="K2937" s="6">
        <v>10</v>
      </c>
      <c r="L2937" s="6" t="str">
        <f>VLOOKUP($G2937,Data!$A:$F,6,0)</f>
        <v>successful</v>
      </c>
      <c r="M2937" s="6"/>
      <c r="N2937" s="6"/>
      <c r="O2937" s="6"/>
    </row>
    <row r="2938" spans="1:15" x14ac:dyDescent="0.45">
      <c r="A2938" s="6" t="s">
        <v>8359</v>
      </c>
      <c r="B2938" s="6" t="s">
        <v>8224</v>
      </c>
      <c r="C2938" s="6" t="str">
        <f>VLOOKUP($B2938,'Supplimental Sources'!$I$7:$K$27,2,0)</f>
        <v>United States</v>
      </c>
      <c r="D2938" s="6" t="str">
        <f>VLOOKUP($B2938,'Supplimental Sources'!$I$7:$K$27,3,0)</f>
        <v>United States</v>
      </c>
      <c r="E2938" s="6" t="s">
        <v>8386</v>
      </c>
      <c r="F2938" s="6" t="s">
        <v>8379</v>
      </c>
      <c r="G2938" s="6">
        <v>2924</v>
      </c>
      <c r="H2938" s="29">
        <v>25000</v>
      </c>
      <c r="I2938" s="29">
        <v>25800</v>
      </c>
      <c r="J2938" s="28">
        <v>29.609143518522615</v>
      </c>
      <c r="K2938" s="6">
        <v>147</v>
      </c>
      <c r="L2938" s="6" t="str">
        <f>VLOOKUP($G2938,Data!$A:$F,6,0)</f>
        <v>successful</v>
      </c>
      <c r="M2938" s="6"/>
      <c r="N2938" s="6"/>
      <c r="O2938" s="6"/>
    </row>
    <row r="2939" spans="1:15" x14ac:dyDescent="0.45">
      <c r="A2939" s="6" t="s">
        <v>8359</v>
      </c>
      <c r="B2939" s="6" t="s">
        <v>8224</v>
      </c>
      <c r="C2939" s="6" t="str">
        <f>VLOOKUP($B2939,'Supplimental Sources'!$I$7:$K$27,2,0)</f>
        <v>United States</v>
      </c>
      <c r="D2939" s="6" t="str">
        <f>VLOOKUP($B2939,'Supplimental Sources'!$I$7:$K$27,3,0)</f>
        <v>United States</v>
      </c>
      <c r="E2939" s="6" t="s">
        <v>8385</v>
      </c>
      <c r="F2939" s="6" t="s">
        <v>8371</v>
      </c>
      <c r="G2939" s="6">
        <v>2925</v>
      </c>
      <c r="H2939" s="29">
        <v>45000</v>
      </c>
      <c r="I2939" s="29">
        <v>46100.69</v>
      </c>
      <c r="J2939" s="28">
        <v>30</v>
      </c>
      <c r="K2939" s="6">
        <v>199</v>
      </c>
      <c r="L2939" s="6" t="str">
        <f>VLOOKUP($G2939,Data!$A:$F,6,0)</f>
        <v>successful</v>
      </c>
      <c r="M2939" s="6"/>
      <c r="N2939" s="6"/>
      <c r="O2939" s="6"/>
    </row>
    <row r="2940" spans="1:15" x14ac:dyDescent="0.45">
      <c r="A2940" s="6" t="s">
        <v>8359</v>
      </c>
      <c r="B2940" s="6" t="s">
        <v>8224</v>
      </c>
      <c r="C2940" s="6" t="str">
        <f>VLOOKUP($B2940,'Supplimental Sources'!$I$7:$K$27,2,0)</f>
        <v>United States</v>
      </c>
      <c r="D2940" s="6" t="str">
        <f>VLOOKUP($B2940,'Supplimental Sources'!$I$7:$K$27,3,0)</f>
        <v>United States</v>
      </c>
      <c r="E2940" s="6" t="s">
        <v>8386</v>
      </c>
      <c r="F2940" s="6" t="s">
        <v>8377</v>
      </c>
      <c r="G2940" s="6">
        <v>2926</v>
      </c>
      <c r="H2940" s="29">
        <v>3000</v>
      </c>
      <c r="I2940" s="29">
        <v>3750</v>
      </c>
      <c r="J2940" s="28">
        <v>14</v>
      </c>
      <c r="K2940" s="6">
        <v>50</v>
      </c>
      <c r="L2940" s="6" t="str">
        <f>VLOOKUP($G2940,Data!$A:$F,6,0)</f>
        <v>successful</v>
      </c>
      <c r="M2940" s="6"/>
      <c r="N2940" s="6"/>
      <c r="O2940" s="6"/>
    </row>
    <row r="2941" spans="1:15" x14ac:dyDescent="0.45">
      <c r="A2941" s="6" t="s">
        <v>8359</v>
      </c>
      <c r="B2941" s="6" t="s">
        <v>8224</v>
      </c>
      <c r="C2941" s="6" t="str">
        <f>VLOOKUP($B2941,'Supplimental Sources'!$I$7:$K$27,2,0)</f>
        <v>United States</v>
      </c>
      <c r="D2941" s="6" t="str">
        <f>VLOOKUP($B2941,'Supplimental Sources'!$I$7:$K$27,3,0)</f>
        <v>United States</v>
      </c>
      <c r="E2941" s="6" t="s">
        <v>8385</v>
      </c>
      <c r="F2941" s="6" t="s">
        <v>8380</v>
      </c>
      <c r="G2941" s="6">
        <v>2927</v>
      </c>
      <c r="H2941" s="29">
        <v>1800</v>
      </c>
      <c r="I2941" s="29">
        <v>2355</v>
      </c>
      <c r="J2941" s="28">
        <v>28.539016203707433</v>
      </c>
      <c r="K2941" s="6">
        <v>21</v>
      </c>
      <c r="L2941" s="6" t="str">
        <f>VLOOKUP($G2941,Data!$A:$F,6,0)</f>
        <v>successful</v>
      </c>
      <c r="M2941" s="6"/>
      <c r="N2941" s="6"/>
      <c r="O2941" s="6"/>
    </row>
    <row r="2942" spans="1:15" x14ac:dyDescent="0.45">
      <c r="A2942" s="6" t="s">
        <v>8359</v>
      </c>
      <c r="B2942" s="6" t="s">
        <v>8224</v>
      </c>
      <c r="C2942" s="6" t="str">
        <f>VLOOKUP($B2942,'Supplimental Sources'!$I$7:$K$27,2,0)</f>
        <v>United States</v>
      </c>
      <c r="D2942" s="6" t="str">
        <f>VLOOKUP($B2942,'Supplimental Sources'!$I$7:$K$27,3,0)</f>
        <v>United States</v>
      </c>
      <c r="E2942" s="6" t="s">
        <v>8387</v>
      </c>
      <c r="F2942" s="6" t="s">
        <v>8377</v>
      </c>
      <c r="G2942" s="6">
        <v>2928</v>
      </c>
      <c r="H2942" s="29">
        <v>1000</v>
      </c>
      <c r="I2942" s="29">
        <v>1000</v>
      </c>
      <c r="J2942" s="28">
        <v>30</v>
      </c>
      <c r="K2942" s="6">
        <v>24</v>
      </c>
      <c r="L2942" s="6" t="str">
        <f>VLOOKUP($G2942,Data!$A:$F,6,0)</f>
        <v>successful</v>
      </c>
      <c r="M2942" s="6"/>
      <c r="N2942" s="6"/>
      <c r="O2942" s="6"/>
    </row>
    <row r="2943" spans="1:15" x14ac:dyDescent="0.45">
      <c r="A2943" s="6" t="s">
        <v>8359</v>
      </c>
      <c r="B2943" s="6" t="s">
        <v>8224</v>
      </c>
      <c r="C2943" s="6" t="str">
        <f>VLOOKUP($B2943,'Supplimental Sources'!$I$7:$K$27,2,0)</f>
        <v>United States</v>
      </c>
      <c r="D2943" s="6" t="str">
        <f>VLOOKUP($B2943,'Supplimental Sources'!$I$7:$K$27,3,0)</f>
        <v>United States</v>
      </c>
      <c r="E2943" s="6" t="s">
        <v>8385</v>
      </c>
      <c r="F2943" s="6" t="s">
        <v>8379</v>
      </c>
      <c r="G2943" s="6">
        <v>2929</v>
      </c>
      <c r="H2943" s="29">
        <v>8000</v>
      </c>
      <c r="I2943" s="29">
        <v>8165.55</v>
      </c>
      <c r="J2943" s="28">
        <v>30</v>
      </c>
      <c r="K2943" s="6">
        <v>32</v>
      </c>
      <c r="L2943" s="6" t="str">
        <f>VLOOKUP($G2943,Data!$A:$F,6,0)</f>
        <v>successful</v>
      </c>
      <c r="M2943" s="6"/>
      <c r="N2943" s="6"/>
      <c r="O2943" s="6"/>
    </row>
    <row r="2944" spans="1:15" x14ac:dyDescent="0.45">
      <c r="A2944" s="6" t="s">
        <v>8359</v>
      </c>
      <c r="B2944" s="6" t="s">
        <v>8225</v>
      </c>
      <c r="C2944" s="6" t="str">
        <f>VLOOKUP($B2944,'Supplimental Sources'!$I$7:$K$27,2,0)</f>
        <v>United Kingdom</v>
      </c>
      <c r="D2944" s="6" t="str">
        <f>VLOOKUP($B2944,'Supplimental Sources'!$I$7:$K$27,3,0)</f>
        <v>United Kingdom</v>
      </c>
      <c r="E2944" s="6" t="s">
        <v>8386</v>
      </c>
      <c r="F2944" s="6" t="s">
        <v>8379</v>
      </c>
      <c r="G2944" s="6">
        <v>2930</v>
      </c>
      <c r="H2944" s="29">
        <v>10000</v>
      </c>
      <c r="I2944" s="29">
        <v>10092</v>
      </c>
      <c r="J2944" s="28">
        <v>30</v>
      </c>
      <c r="K2944" s="6">
        <v>62</v>
      </c>
      <c r="L2944" s="6" t="str">
        <f>VLOOKUP($G2944,Data!$A:$F,6,0)</f>
        <v>successful</v>
      </c>
      <c r="M2944" s="6"/>
      <c r="N2944" s="6"/>
      <c r="O2944" s="6"/>
    </row>
    <row r="2945" spans="1:15" x14ac:dyDescent="0.45">
      <c r="A2945" s="6" t="s">
        <v>8359</v>
      </c>
      <c r="B2945" s="6" t="s">
        <v>8229</v>
      </c>
      <c r="C2945" s="6" t="str">
        <f>VLOOKUP($B2945,'Supplimental Sources'!$I$7:$K$27,2,0)</f>
        <v>Canada</v>
      </c>
      <c r="D2945" s="6" t="str">
        <f>VLOOKUP($B2945,'Supplimental Sources'!$I$7:$K$27,3,0)</f>
        <v>Canada</v>
      </c>
      <c r="E2945" s="6" t="s">
        <v>8385</v>
      </c>
      <c r="F2945" s="6" t="s">
        <v>8371</v>
      </c>
      <c r="G2945" s="6">
        <v>2931</v>
      </c>
      <c r="H2945" s="29">
        <v>750</v>
      </c>
      <c r="I2945" s="29">
        <v>795</v>
      </c>
      <c r="J2945" s="28">
        <v>24.964317129633855</v>
      </c>
      <c r="K2945" s="6">
        <v>9</v>
      </c>
      <c r="L2945" s="6" t="str">
        <f>VLOOKUP($G2945,Data!$A:$F,6,0)</f>
        <v>successful</v>
      </c>
      <c r="M2945" s="6"/>
      <c r="N2945" s="6"/>
      <c r="O2945" s="6"/>
    </row>
    <row r="2946" spans="1:15" x14ac:dyDescent="0.45">
      <c r="A2946" s="6" t="s">
        <v>8359</v>
      </c>
      <c r="B2946" s="6" t="s">
        <v>8226</v>
      </c>
      <c r="C2946" s="6" t="str">
        <f>VLOOKUP($B2946,'Supplimental Sources'!$I$7:$K$27,2,0)</f>
        <v>Australia</v>
      </c>
      <c r="D2946" s="6" t="str">
        <f>VLOOKUP($B2946,'Supplimental Sources'!$I$7:$K$27,3,0)</f>
        <v>Australia</v>
      </c>
      <c r="E2946" s="6" t="s">
        <v>8386</v>
      </c>
      <c r="F2946" s="6" t="s">
        <v>8376</v>
      </c>
      <c r="G2946" s="6">
        <v>2932</v>
      </c>
      <c r="H2946" s="29">
        <v>3100</v>
      </c>
      <c r="I2946" s="29">
        <v>3258</v>
      </c>
      <c r="J2946" s="28">
        <v>31.293553240735491</v>
      </c>
      <c r="K2946" s="6">
        <v>38</v>
      </c>
      <c r="L2946" s="6" t="str">
        <f>VLOOKUP($G2946,Data!$A:$F,6,0)</f>
        <v>successful</v>
      </c>
      <c r="M2946" s="6"/>
      <c r="N2946" s="6"/>
      <c r="O2946" s="6"/>
    </row>
    <row r="2947" spans="1:15" x14ac:dyDescent="0.45">
      <c r="A2947" s="6" t="s">
        <v>8359</v>
      </c>
      <c r="B2947" s="6" t="s">
        <v>8224</v>
      </c>
      <c r="C2947" s="6" t="str">
        <f>VLOOKUP($B2947,'Supplimental Sources'!$I$7:$K$27,2,0)</f>
        <v>United States</v>
      </c>
      <c r="D2947" s="6" t="str">
        <f>VLOOKUP($B2947,'Supplimental Sources'!$I$7:$K$27,3,0)</f>
        <v>United States</v>
      </c>
      <c r="E2947" s="6" t="s">
        <v>8387</v>
      </c>
      <c r="F2947" s="6" t="s">
        <v>8369</v>
      </c>
      <c r="G2947" s="6">
        <v>2933</v>
      </c>
      <c r="H2947" s="29">
        <v>2500</v>
      </c>
      <c r="I2947" s="29">
        <v>2569</v>
      </c>
      <c r="J2947" s="28">
        <v>30</v>
      </c>
      <c r="K2947" s="6">
        <v>54</v>
      </c>
      <c r="L2947" s="6" t="str">
        <f>VLOOKUP($G2947,Data!$A:$F,6,0)</f>
        <v>successful</v>
      </c>
      <c r="M2947" s="6"/>
      <c r="N2947" s="6"/>
      <c r="O2947" s="6"/>
    </row>
    <row r="2948" spans="1:15" x14ac:dyDescent="0.45">
      <c r="A2948" s="6" t="s">
        <v>8359</v>
      </c>
      <c r="B2948" s="6" t="s">
        <v>8229</v>
      </c>
      <c r="C2948" s="6" t="str">
        <f>VLOOKUP($B2948,'Supplimental Sources'!$I$7:$K$27,2,0)</f>
        <v>Canada</v>
      </c>
      <c r="D2948" s="6" t="str">
        <f>VLOOKUP($B2948,'Supplimental Sources'!$I$7:$K$27,3,0)</f>
        <v>Canada</v>
      </c>
      <c r="E2948" s="6" t="s">
        <v>8385</v>
      </c>
      <c r="F2948" s="6" t="s">
        <v>8369</v>
      </c>
      <c r="G2948" s="6">
        <v>2934</v>
      </c>
      <c r="H2948" s="29">
        <v>2500</v>
      </c>
      <c r="I2948" s="29">
        <v>2700</v>
      </c>
      <c r="J2948" s="28">
        <v>30</v>
      </c>
      <c r="K2948" s="6">
        <v>37</v>
      </c>
      <c r="L2948" s="6" t="str">
        <f>VLOOKUP($G2948,Data!$A:$F,6,0)</f>
        <v>successful</v>
      </c>
      <c r="M2948" s="6"/>
      <c r="N2948" s="6"/>
      <c r="O2948" s="6"/>
    </row>
    <row r="2949" spans="1:15" x14ac:dyDescent="0.45">
      <c r="A2949" s="6" t="s">
        <v>8359</v>
      </c>
      <c r="B2949" s="6" t="s">
        <v>8224</v>
      </c>
      <c r="C2949" s="6" t="str">
        <f>VLOOKUP($B2949,'Supplimental Sources'!$I$7:$K$27,2,0)</f>
        <v>United States</v>
      </c>
      <c r="D2949" s="6" t="str">
        <f>VLOOKUP($B2949,'Supplimental Sources'!$I$7:$K$27,3,0)</f>
        <v>United States</v>
      </c>
      <c r="E2949" s="6" t="s">
        <v>8387</v>
      </c>
      <c r="F2949" s="6" t="s">
        <v>8370</v>
      </c>
      <c r="G2949" s="6">
        <v>2935</v>
      </c>
      <c r="H2949" s="29">
        <v>3500</v>
      </c>
      <c r="I2949" s="29">
        <v>3531</v>
      </c>
      <c r="J2949" s="28">
        <v>58.124907407400315</v>
      </c>
      <c r="K2949" s="6">
        <v>39</v>
      </c>
      <c r="L2949" s="6" t="str">
        <f>VLOOKUP($G2949,Data!$A:$F,6,0)</f>
        <v>successful</v>
      </c>
      <c r="M2949" s="6"/>
      <c r="N2949" s="6"/>
      <c r="O2949" s="6"/>
    </row>
    <row r="2950" spans="1:15" x14ac:dyDescent="0.45">
      <c r="A2950" s="6" t="s">
        <v>8359</v>
      </c>
      <c r="B2950" s="6" t="s">
        <v>8224</v>
      </c>
      <c r="C2950" s="6" t="str">
        <f>VLOOKUP($B2950,'Supplimental Sources'!$I$7:$K$27,2,0)</f>
        <v>United States</v>
      </c>
      <c r="D2950" s="6" t="str">
        <f>VLOOKUP($B2950,'Supplimental Sources'!$I$7:$K$27,3,0)</f>
        <v>United States</v>
      </c>
      <c r="E2950" s="6" t="s">
        <v>8385</v>
      </c>
      <c r="F2950" s="6" t="s">
        <v>8372</v>
      </c>
      <c r="G2950" s="6">
        <v>2936</v>
      </c>
      <c r="H2950" s="29">
        <v>1000</v>
      </c>
      <c r="I2950" s="29">
        <v>1280</v>
      </c>
      <c r="J2950" s="28">
        <v>12.5569097222251</v>
      </c>
      <c r="K2950" s="6">
        <v>34</v>
      </c>
      <c r="L2950" s="6" t="str">
        <f>VLOOKUP($G2950,Data!$A:$F,6,0)</f>
        <v>successful</v>
      </c>
      <c r="M2950" s="6"/>
      <c r="N2950" s="6"/>
      <c r="O2950" s="6"/>
    </row>
    <row r="2951" spans="1:15" x14ac:dyDescent="0.45">
      <c r="A2951" s="6" t="s">
        <v>8359</v>
      </c>
      <c r="B2951" s="6" t="s">
        <v>8225</v>
      </c>
      <c r="C2951" s="6" t="str">
        <f>VLOOKUP($B2951,'Supplimental Sources'!$I$7:$K$27,2,0)</f>
        <v>United Kingdom</v>
      </c>
      <c r="D2951" s="6" t="str">
        <f>VLOOKUP($B2951,'Supplimental Sources'!$I$7:$K$27,3,0)</f>
        <v>United Kingdom</v>
      </c>
      <c r="E2951" s="6" t="s">
        <v>8385</v>
      </c>
      <c r="F2951" s="6" t="s">
        <v>8380</v>
      </c>
      <c r="G2951" s="6">
        <v>2937</v>
      </c>
      <c r="H2951" s="29">
        <v>1500</v>
      </c>
      <c r="I2951" s="29">
        <v>2000</v>
      </c>
      <c r="J2951" s="28">
        <v>30</v>
      </c>
      <c r="K2951" s="6">
        <v>55</v>
      </c>
      <c r="L2951" s="6" t="str">
        <f>VLOOKUP($G2951,Data!$A:$F,6,0)</f>
        <v>successful</v>
      </c>
      <c r="M2951" s="6"/>
      <c r="N2951" s="6"/>
      <c r="O2951" s="6"/>
    </row>
    <row r="2952" spans="1:15" x14ac:dyDescent="0.45">
      <c r="A2952" s="6" t="s">
        <v>8359</v>
      </c>
      <c r="B2952" s="6" t="s">
        <v>8224</v>
      </c>
      <c r="C2952" s="6" t="str">
        <f>VLOOKUP($B2952,'Supplimental Sources'!$I$7:$K$27,2,0)</f>
        <v>United States</v>
      </c>
      <c r="D2952" s="6" t="str">
        <f>VLOOKUP($B2952,'Supplimental Sources'!$I$7:$K$27,3,0)</f>
        <v>United States</v>
      </c>
      <c r="E2952" s="6" t="s">
        <v>8385</v>
      </c>
      <c r="F2952" s="6" t="s">
        <v>8381</v>
      </c>
      <c r="G2952" s="6">
        <v>2938</v>
      </c>
      <c r="H2952" s="29">
        <v>4000</v>
      </c>
      <c r="I2952" s="29">
        <v>4055</v>
      </c>
      <c r="J2952" s="28">
        <v>30</v>
      </c>
      <c r="K2952" s="6">
        <v>32</v>
      </c>
      <c r="L2952" s="6" t="str">
        <f>VLOOKUP($G2952,Data!$A:$F,6,0)</f>
        <v>successful</v>
      </c>
      <c r="M2952" s="6"/>
      <c r="N2952" s="6"/>
      <c r="O2952" s="6"/>
    </row>
    <row r="2953" spans="1:15" x14ac:dyDescent="0.45">
      <c r="A2953" s="6" t="s">
        <v>8359</v>
      </c>
      <c r="B2953" s="6" t="s">
        <v>8224</v>
      </c>
      <c r="C2953" s="6" t="str">
        <f>VLOOKUP($B2953,'Supplimental Sources'!$I$7:$K$27,2,0)</f>
        <v>United States</v>
      </c>
      <c r="D2953" s="6" t="str">
        <f>VLOOKUP($B2953,'Supplimental Sources'!$I$7:$K$27,3,0)</f>
        <v>United States</v>
      </c>
      <c r="E2953" s="6" t="s">
        <v>8385</v>
      </c>
      <c r="F2953" s="6" t="s">
        <v>8370</v>
      </c>
      <c r="G2953" s="6">
        <v>2939</v>
      </c>
      <c r="H2953" s="29">
        <v>8000</v>
      </c>
      <c r="I2953" s="29">
        <v>8230</v>
      </c>
      <c r="J2953" s="28">
        <v>33.232499999998254</v>
      </c>
      <c r="K2953" s="6">
        <v>25</v>
      </c>
      <c r="L2953" s="6" t="str">
        <f>VLOOKUP($G2953,Data!$A:$F,6,0)</f>
        <v>successful</v>
      </c>
      <c r="M2953" s="6"/>
      <c r="N2953" s="6"/>
      <c r="O2953" s="6"/>
    </row>
    <row r="2954" spans="1:15" x14ac:dyDescent="0.45">
      <c r="A2954" s="6" t="s">
        <v>8359</v>
      </c>
      <c r="B2954" s="6" t="s">
        <v>8224</v>
      </c>
      <c r="C2954" s="6" t="str">
        <f>VLOOKUP($B2954,'Supplimental Sources'!$I$7:$K$27,2,0)</f>
        <v>United States</v>
      </c>
      <c r="D2954" s="6" t="str">
        <f>VLOOKUP($B2954,'Supplimental Sources'!$I$7:$K$27,3,0)</f>
        <v>United States</v>
      </c>
      <c r="E2954" s="6" t="s">
        <v>8385</v>
      </c>
      <c r="F2954" s="6" t="s">
        <v>8381</v>
      </c>
      <c r="G2954" s="6">
        <v>2940</v>
      </c>
      <c r="H2954" s="29">
        <v>2500</v>
      </c>
      <c r="I2954" s="29">
        <v>2681</v>
      </c>
      <c r="J2954" s="28">
        <v>40</v>
      </c>
      <c r="K2954" s="6">
        <v>33</v>
      </c>
      <c r="L2954" s="6" t="str">
        <f>VLOOKUP($G2954,Data!$A:$F,6,0)</f>
        <v>successful</v>
      </c>
      <c r="M2954" s="6"/>
      <c r="N2954" s="6"/>
      <c r="O2954" s="6"/>
    </row>
    <row r="2955" spans="1:15" x14ac:dyDescent="0.45">
      <c r="A2955" s="6" t="s">
        <v>8357</v>
      </c>
      <c r="B2955" s="6" t="s">
        <v>8224</v>
      </c>
      <c r="C2955" s="6" t="str">
        <f>VLOOKUP($B2955,'Supplimental Sources'!$I$7:$K$27,2,0)</f>
        <v>United States</v>
      </c>
      <c r="D2955" s="6" t="str">
        <f>VLOOKUP($B2955,'Supplimental Sources'!$I$7:$K$27,3,0)</f>
        <v>United States</v>
      </c>
      <c r="E2955" s="6" t="s">
        <v>8386</v>
      </c>
      <c r="F2955" s="6" t="s">
        <v>8376</v>
      </c>
      <c r="G2955" s="6">
        <v>2941</v>
      </c>
      <c r="H2955" s="29">
        <v>25000</v>
      </c>
      <c r="I2955" s="29">
        <v>1</v>
      </c>
      <c r="J2955" s="28">
        <v>30</v>
      </c>
      <c r="K2955" s="6">
        <v>1</v>
      </c>
      <c r="M2955" s="6" t="str">
        <f>VLOOKUP($G2955,Data!$A:$F,6,0)</f>
        <v>failed</v>
      </c>
      <c r="N2955" s="6"/>
      <c r="O2955" s="6"/>
    </row>
    <row r="2956" spans="1:15" x14ac:dyDescent="0.45">
      <c r="A2956" s="6" t="s">
        <v>8357</v>
      </c>
      <c r="B2956" s="6" t="s">
        <v>8229</v>
      </c>
      <c r="C2956" s="6" t="str">
        <f>VLOOKUP($B2956,'Supplimental Sources'!$I$7:$K$27,2,0)</f>
        <v>Canada</v>
      </c>
      <c r="D2956" s="6" t="str">
        <f>VLOOKUP($B2956,'Supplimental Sources'!$I$7:$K$27,3,0)</f>
        <v>Canada</v>
      </c>
      <c r="E2956" s="6" t="s">
        <v>8386</v>
      </c>
      <c r="F2956" s="6" t="s">
        <v>8374</v>
      </c>
      <c r="G2956" s="6">
        <v>2942</v>
      </c>
      <c r="H2956" s="29">
        <v>200000</v>
      </c>
      <c r="I2956" s="29">
        <v>40850</v>
      </c>
      <c r="J2956" s="28">
        <v>20.041909722225682</v>
      </c>
      <c r="K2956" s="6">
        <v>202</v>
      </c>
      <c r="M2956" s="6" t="str">
        <f>VLOOKUP($G2956,Data!$A:$F,6,0)</f>
        <v>failed</v>
      </c>
      <c r="N2956" s="6"/>
      <c r="O2956" s="6"/>
    </row>
    <row r="2957" spans="1:15" x14ac:dyDescent="0.45">
      <c r="A2957" s="6" t="s">
        <v>8357</v>
      </c>
      <c r="B2957" s="6" t="s">
        <v>8224</v>
      </c>
      <c r="C2957" s="6" t="str">
        <f>VLOOKUP($B2957,'Supplimental Sources'!$I$7:$K$27,2,0)</f>
        <v>United States</v>
      </c>
      <c r="D2957" s="6" t="str">
        <f>VLOOKUP($B2957,'Supplimental Sources'!$I$7:$K$27,3,0)</f>
        <v>United States</v>
      </c>
      <c r="E2957" s="6" t="s">
        <v>8386</v>
      </c>
      <c r="F2957" s="6" t="s">
        <v>8378</v>
      </c>
      <c r="G2957" s="6">
        <v>2943</v>
      </c>
      <c r="H2957" s="29">
        <v>3000</v>
      </c>
      <c r="I2957" s="29">
        <v>0</v>
      </c>
      <c r="J2957" s="28">
        <v>30</v>
      </c>
      <c r="K2957" s="6">
        <v>0</v>
      </c>
      <c r="M2957" s="6" t="str">
        <f>VLOOKUP($G2957,Data!$A:$F,6,0)</f>
        <v>failed</v>
      </c>
      <c r="N2957" s="6"/>
      <c r="O2957" s="6"/>
    </row>
    <row r="2958" spans="1:15" x14ac:dyDescent="0.45">
      <c r="A2958" s="6" t="s">
        <v>8357</v>
      </c>
      <c r="B2958" s="6" t="s">
        <v>8224</v>
      </c>
      <c r="C2958" s="6" t="str">
        <f>VLOOKUP($B2958,'Supplimental Sources'!$I$7:$K$27,2,0)</f>
        <v>United States</v>
      </c>
      <c r="D2958" s="6" t="str">
        <f>VLOOKUP($B2958,'Supplimental Sources'!$I$7:$K$27,3,0)</f>
        <v>United States</v>
      </c>
      <c r="E2958" s="6" t="s">
        <v>8386</v>
      </c>
      <c r="F2958" s="6" t="s">
        <v>8369</v>
      </c>
      <c r="G2958" s="6">
        <v>2944</v>
      </c>
      <c r="H2958" s="29">
        <v>10000</v>
      </c>
      <c r="I2958" s="29">
        <v>100</v>
      </c>
      <c r="J2958" s="28">
        <v>30</v>
      </c>
      <c r="K2958" s="6">
        <v>1</v>
      </c>
      <c r="M2958" s="6" t="str">
        <f>VLOOKUP($G2958,Data!$A:$F,6,0)</f>
        <v>failed</v>
      </c>
      <c r="N2958" s="6"/>
      <c r="O2958" s="6"/>
    </row>
    <row r="2959" spans="1:15" x14ac:dyDescent="0.45">
      <c r="A2959" s="6" t="s">
        <v>8357</v>
      </c>
      <c r="B2959" s="6" t="s">
        <v>8224</v>
      </c>
      <c r="C2959" s="6" t="str">
        <f>VLOOKUP($B2959,'Supplimental Sources'!$I$7:$K$27,2,0)</f>
        <v>United States</v>
      </c>
      <c r="D2959" s="6" t="str">
        <f>VLOOKUP($B2959,'Supplimental Sources'!$I$7:$K$27,3,0)</f>
        <v>United States</v>
      </c>
      <c r="E2959" s="6" t="s">
        <v>8386</v>
      </c>
      <c r="F2959" s="6" t="s">
        <v>8379</v>
      </c>
      <c r="G2959" s="6">
        <v>2945</v>
      </c>
      <c r="H2959" s="29">
        <v>50000</v>
      </c>
      <c r="I2959" s="29">
        <v>0</v>
      </c>
      <c r="J2959" s="28">
        <v>30</v>
      </c>
      <c r="K2959" s="6">
        <v>0</v>
      </c>
      <c r="M2959" s="6" t="str">
        <f>VLOOKUP($G2959,Data!$A:$F,6,0)</f>
        <v>failed</v>
      </c>
      <c r="N2959" s="6"/>
      <c r="O2959" s="6"/>
    </row>
    <row r="2960" spans="1:15" x14ac:dyDescent="0.45">
      <c r="A2960" s="6" t="s">
        <v>8357</v>
      </c>
      <c r="B2960" s="6" t="s">
        <v>8225</v>
      </c>
      <c r="C2960" s="6" t="str">
        <f>VLOOKUP($B2960,'Supplimental Sources'!$I$7:$K$27,2,0)</f>
        <v>United Kingdom</v>
      </c>
      <c r="D2960" s="6" t="str">
        <f>VLOOKUP($B2960,'Supplimental Sources'!$I$7:$K$27,3,0)</f>
        <v>United Kingdom</v>
      </c>
      <c r="E2960" s="6" t="s">
        <v>8387</v>
      </c>
      <c r="F2960" s="6" t="s">
        <v>8370</v>
      </c>
      <c r="G2960" s="6">
        <v>2946</v>
      </c>
      <c r="H2960" s="29">
        <v>2000</v>
      </c>
      <c r="I2960" s="29">
        <v>2</v>
      </c>
      <c r="J2960" s="28">
        <v>30</v>
      </c>
      <c r="K2960" s="6">
        <v>2</v>
      </c>
      <c r="M2960" s="6" t="str">
        <f>VLOOKUP($G2960,Data!$A:$F,6,0)</f>
        <v>failed</v>
      </c>
      <c r="N2960" s="6"/>
      <c r="O2960" s="6"/>
    </row>
    <row r="2961" spans="1:15" x14ac:dyDescent="0.45">
      <c r="A2961" s="6" t="s">
        <v>8357</v>
      </c>
      <c r="B2961" s="6" t="s">
        <v>8224</v>
      </c>
      <c r="C2961" s="6" t="str">
        <f>VLOOKUP($B2961,'Supplimental Sources'!$I$7:$K$27,2,0)</f>
        <v>United States</v>
      </c>
      <c r="D2961" s="6" t="str">
        <f>VLOOKUP($B2961,'Supplimental Sources'!$I$7:$K$27,3,0)</f>
        <v>United States</v>
      </c>
      <c r="E2961" s="6" t="s">
        <v>8387</v>
      </c>
      <c r="F2961" s="6" t="s">
        <v>8373</v>
      </c>
      <c r="G2961" s="6">
        <v>2947</v>
      </c>
      <c r="H2961" s="29">
        <v>25000</v>
      </c>
      <c r="I2961" s="29">
        <v>1072</v>
      </c>
      <c r="J2961" s="28">
        <v>49.153854166659585</v>
      </c>
      <c r="K2961" s="6">
        <v>13</v>
      </c>
      <c r="M2961" s="6" t="str">
        <f>VLOOKUP($G2961,Data!$A:$F,6,0)</f>
        <v>failed</v>
      </c>
      <c r="N2961" s="6"/>
      <c r="O2961" s="6"/>
    </row>
    <row r="2962" spans="1:15" x14ac:dyDescent="0.45">
      <c r="A2962" s="6" t="s">
        <v>8357</v>
      </c>
      <c r="B2962" s="6" t="s">
        <v>8224</v>
      </c>
      <c r="C2962" s="6" t="str">
        <f>VLOOKUP($B2962,'Supplimental Sources'!$I$7:$K$27,2,0)</f>
        <v>United States</v>
      </c>
      <c r="D2962" s="6" t="str">
        <f>VLOOKUP($B2962,'Supplimental Sources'!$I$7:$K$27,3,0)</f>
        <v>United States</v>
      </c>
      <c r="E2962" s="6" t="s">
        <v>8386</v>
      </c>
      <c r="F2962" s="6" t="s">
        <v>8379</v>
      </c>
      <c r="G2962" s="6">
        <v>2948</v>
      </c>
      <c r="H2962" s="29">
        <v>500000</v>
      </c>
      <c r="I2962" s="29">
        <v>24</v>
      </c>
      <c r="J2962" s="28">
        <v>60</v>
      </c>
      <c r="K2962" s="6">
        <v>9</v>
      </c>
      <c r="M2962" s="6" t="str">
        <f>VLOOKUP($G2962,Data!$A:$F,6,0)</f>
        <v>failed</v>
      </c>
      <c r="N2962" s="6"/>
      <c r="O2962" s="6"/>
    </row>
    <row r="2963" spans="1:15" x14ac:dyDescent="0.45">
      <c r="A2963" s="6" t="s">
        <v>8357</v>
      </c>
      <c r="B2963" s="6" t="s">
        <v>8224</v>
      </c>
      <c r="C2963" s="6" t="str">
        <f>VLOOKUP($B2963,'Supplimental Sources'!$I$7:$K$27,2,0)</f>
        <v>United States</v>
      </c>
      <c r="D2963" s="6" t="str">
        <f>VLOOKUP($B2963,'Supplimental Sources'!$I$7:$K$27,3,0)</f>
        <v>United States</v>
      </c>
      <c r="E2963" s="6" t="s">
        <v>8386</v>
      </c>
      <c r="F2963" s="6" t="s">
        <v>8373</v>
      </c>
      <c r="G2963" s="6">
        <v>2949</v>
      </c>
      <c r="H2963" s="29">
        <v>1000</v>
      </c>
      <c r="I2963" s="29">
        <v>25</v>
      </c>
      <c r="J2963" s="28">
        <v>30.041666666671517</v>
      </c>
      <c r="K2963" s="6">
        <v>2</v>
      </c>
      <c r="M2963" s="6" t="str">
        <f>VLOOKUP($G2963,Data!$A:$F,6,0)</f>
        <v>failed</v>
      </c>
      <c r="N2963" s="6"/>
      <c r="O2963" s="6"/>
    </row>
    <row r="2964" spans="1:15" x14ac:dyDescent="0.45">
      <c r="A2964" s="6" t="s">
        <v>8357</v>
      </c>
      <c r="B2964" s="6" t="s">
        <v>8224</v>
      </c>
      <c r="C2964" s="6" t="str">
        <f>VLOOKUP($B2964,'Supplimental Sources'!$I$7:$K$27,2,0)</f>
        <v>United States</v>
      </c>
      <c r="D2964" s="6" t="str">
        <f>VLOOKUP($B2964,'Supplimental Sources'!$I$7:$K$27,3,0)</f>
        <v>United States</v>
      </c>
      <c r="E2964" s="6" t="s">
        <v>8386</v>
      </c>
      <c r="F2964" s="6" t="s">
        <v>8381</v>
      </c>
      <c r="G2964" s="6">
        <v>2950</v>
      </c>
      <c r="H2964" s="29">
        <v>5000000</v>
      </c>
      <c r="I2964" s="29">
        <v>0</v>
      </c>
      <c r="J2964" s="28">
        <v>30</v>
      </c>
      <c r="K2964" s="6">
        <v>0</v>
      </c>
      <c r="M2964" s="6" t="str">
        <f>VLOOKUP($G2964,Data!$A:$F,6,0)</f>
        <v>failed</v>
      </c>
      <c r="N2964" s="6"/>
      <c r="O2964" s="6"/>
    </row>
    <row r="2965" spans="1:15" x14ac:dyDescent="0.45">
      <c r="A2965" s="6" t="s">
        <v>8357</v>
      </c>
      <c r="B2965" s="6" t="s">
        <v>8224</v>
      </c>
      <c r="C2965" s="6" t="str">
        <f>VLOOKUP($B2965,'Supplimental Sources'!$I$7:$K$27,2,0)</f>
        <v>United States</v>
      </c>
      <c r="D2965" s="6" t="str">
        <f>VLOOKUP($B2965,'Supplimental Sources'!$I$7:$K$27,3,0)</f>
        <v>United States</v>
      </c>
      <c r="E2965" s="6" t="s">
        <v>8385</v>
      </c>
      <c r="F2965" s="6" t="s">
        <v>8371</v>
      </c>
      <c r="G2965" s="6">
        <v>2951</v>
      </c>
      <c r="H2965" s="29">
        <v>50000</v>
      </c>
      <c r="I2965" s="29">
        <v>1096</v>
      </c>
      <c r="J2965" s="28">
        <v>45</v>
      </c>
      <c r="K2965" s="6">
        <v>58</v>
      </c>
      <c r="M2965" s="6"/>
      <c r="N2965" s="6" t="str">
        <f>VLOOKUP($G2965,Data!$A:$F,6,0)</f>
        <v>canceled</v>
      </c>
      <c r="O2965" s="6"/>
    </row>
    <row r="2966" spans="1:15" x14ac:dyDescent="0.45">
      <c r="A2966" s="6" t="s">
        <v>8357</v>
      </c>
      <c r="B2966" s="6" t="s">
        <v>8224</v>
      </c>
      <c r="C2966" s="6" t="str">
        <f>VLOOKUP($B2966,'Supplimental Sources'!$I$7:$K$27,2,0)</f>
        <v>United States</v>
      </c>
      <c r="D2966" s="6" t="str">
        <f>VLOOKUP($B2966,'Supplimental Sources'!$I$7:$K$27,3,0)</f>
        <v>United States</v>
      </c>
      <c r="E2966" s="6" t="s">
        <v>8387</v>
      </c>
      <c r="F2966" s="6" t="s">
        <v>8372</v>
      </c>
      <c r="G2966" s="6">
        <v>2952</v>
      </c>
      <c r="H2966" s="29">
        <v>20000</v>
      </c>
      <c r="I2966" s="29">
        <v>1605</v>
      </c>
      <c r="J2966" s="28">
        <v>31.476400462968741</v>
      </c>
      <c r="K2966" s="6">
        <v>8</v>
      </c>
      <c r="M2966" s="6"/>
      <c r="N2966" s="6" t="str">
        <f>VLOOKUP($G2966,Data!$A:$F,6,0)</f>
        <v>canceled</v>
      </c>
      <c r="O2966" s="6"/>
    </row>
    <row r="2967" spans="1:15" x14ac:dyDescent="0.45">
      <c r="A2967" s="6" t="s">
        <v>8357</v>
      </c>
      <c r="B2967" s="6" t="s">
        <v>8224</v>
      </c>
      <c r="C2967" s="6" t="str">
        <f>VLOOKUP($B2967,'Supplimental Sources'!$I$7:$K$27,2,0)</f>
        <v>United States</v>
      </c>
      <c r="D2967" s="6" t="str">
        <f>VLOOKUP($B2967,'Supplimental Sources'!$I$7:$K$27,3,0)</f>
        <v>United States</v>
      </c>
      <c r="E2967" s="6" t="s">
        <v>8386</v>
      </c>
      <c r="F2967" s="6" t="s">
        <v>8372</v>
      </c>
      <c r="G2967" s="6">
        <v>2953</v>
      </c>
      <c r="H2967" s="29">
        <v>400000</v>
      </c>
      <c r="I2967" s="29">
        <v>605</v>
      </c>
      <c r="J2967" s="28">
        <v>30</v>
      </c>
      <c r="K2967" s="6">
        <v>3</v>
      </c>
      <c r="M2967" s="6"/>
      <c r="N2967" s="6" t="str">
        <f>VLOOKUP($G2967,Data!$A:$F,6,0)</f>
        <v>canceled</v>
      </c>
      <c r="O2967" s="6"/>
    </row>
    <row r="2968" spans="1:15" x14ac:dyDescent="0.45">
      <c r="A2968" s="6" t="s">
        <v>8357</v>
      </c>
      <c r="B2968" s="6" t="s">
        <v>8224</v>
      </c>
      <c r="C2968" s="6" t="str">
        <f>VLOOKUP($B2968,'Supplimental Sources'!$I$7:$K$27,2,0)</f>
        <v>United States</v>
      </c>
      <c r="D2968" s="6" t="str">
        <f>VLOOKUP($B2968,'Supplimental Sources'!$I$7:$K$27,3,0)</f>
        <v>United States</v>
      </c>
      <c r="E2968" s="6" t="s">
        <v>8388</v>
      </c>
      <c r="F2968" s="6" t="s">
        <v>8377</v>
      </c>
      <c r="G2968" s="6">
        <v>2954</v>
      </c>
      <c r="H2968" s="29">
        <v>15000</v>
      </c>
      <c r="I2968" s="29">
        <v>0</v>
      </c>
      <c r="J2968" s="28">
        <v>19.958333333335759</v>
      </c>
      <c r="K2968" s="6">
        <v>0</v>
      </c>
      <c r="M2968" s="6"/>
      <c r="N2968" s="6" t="str">
        <f>VLOOKUP($G2968,Data!$A:$F,6,0)</f>
        <v>canceled</v>
      </c>
      <c r="O2968" s="6"/>
    </row>
    <row r="2969" spans="1:15" x14ac:dyDescent="0.45">
      <c r="A2969" s="6" t="s">
        <v>8357</v>
      </c>
      <c r="B2969" s="6" t="s">
        <v>8224</v>
      </c>
      <c r="C2969" s="6" t="str">
        <f>VLOOKUP($B2969,'Supplimental Sources'!$I$7:$K$27,2,0)</f>
        <v>United States</v>
      </c>
      <c r="D2969" s="6" t="str">
        <f>VLOOKUP($B2969,'Supplimental Sources'!$I$7:$K$27,3,0)</f>
        <v>United States</v>
      </c>
      <c r="E2969" s="6" t="s">
        <v>8386</v>
      </c>
      <c r="F2969" s="6" t="s">
        <v>8369</v>
      </c>
      <c r="G2969" s="6">
        <v>2955</v>
      </c>
      <c r="H2969" s="29">
        <v>1200</v>
      </c>
      <c r="I2969" s="29">
        <v>715</v>
      </c>
      <c r="J2969" s="28">
        <v>30</v>
      </c>
      <c r="K2969" s="6">
        <v>11</v>
      </c>
      <c r="M2969" s="6"/>
      <c r="N2969" s="6" t="str">
        <f>VLOOKUP($G2969,Data!$A:$F,6,0)</f>
        <v>canceled</v>
      </c>
      <c r="O2969" s="6"/>
    </row>
    <row r="2970" spans="1:15" x14ac:dyDescent="0.45">
      <c r="A2970" s="6" t="s">
        <v>8357</v>
      </c>
      <c r="B2970" s="6" t="s">
        <v>8224</v>
      </c>
      <c r="C2970" s="6" t="str">
        <f>VLOOKUP($B2970,'Supplimental Sources'!$I$7:$K$27,2,0)</f>
        <v>United States</v>
      </c>
      <c r="D2970" s="6" t="str">
        <f>VLOOKUP($B2970,'Supplimental Sources'!$I$7:$K$27,3,0)</f>
        <v>United States</v>
      </c>
      <c r="E2970" s="6" t="s">
        <v>8387</v>
      </c>
      <c r="F2970" s="6" t="s">
        <v>8379</v>
      </c>
      <c r="G2970" s="6">
        <v>2956</v>
      </c>
      <c r="H2970" s="29">
        <v>7900</v>
      </c>
      <c r="I2970" s="29">
        <v>1322</v>
      </c>
      <c r="J2970" s="28">
        <v>30</v>
      </c>
      <c r="K2970" s="6">
        <v>20</v>
      </c>
      <c r="M2970" s="6"/>
      <c r="N2970" s="6" t="str">
        <f>VLOOKUP($G2970,Data!$A:$F,6,0)</f>
        <v>canceled</v>
      </c>
      <c r="O2970" s="6"/>
    </row>
    <row r="2971" spans="1:15" x14ac:dyDescent="0.45">
      <c r="A2971" s="6" t="s">
        <v>8357</v>
      </c>
      <c r="B2971" s="6" t="s">
        <v>8224</v>
      </c>
      <c r="C2971" s="6" t="str">
        <f>VLOOKUP($B2971,'Supplimental Sources'!$I$7:$K$27,2,0)</f>
        <v>United States</v>
      </c>
      <c r="D2971" s="6" t="str">
        <f>VLOOKUP($B2971,'Supplimental Sources'!$I$7:$K$27,3,0)</f>
        <v>United States</v>
      </c>
      <c r="E2971" s="6" t="s">
        <v>8386</v>
      </c>
      <c r="F2971" s="6" t="s">
        <v>8376</v>
      </c>
      <c r="G2971" s="6">
        <v>2957</v>
      </c>
      <c r="H2971" s="29">
        <v>15000</v>
      </c>
      <c r="I2971" s="29">
        <v>280</v>
      </c>
      <c r="J2971" s="28">
        <v>59.958333333335759</v>
      </c>
      <c r="K2971" s="6">
        <v>3</v>
      </c>
      <c r="M2971" s="6"/>
      <c r="N2971" s="6" t="str">
        <f>VLOOKUP($G2971,Data!$A:$F,6,0)</f>
        <v>canceled</v>
      </c>
      <c r="O2971" s="6"/>
    </row>
    <row r="2972" spans="1:15" x14ac:dyDescent="0.45">
      <c r="A2972" s="6" t="s">
        <v>8357</v>
      </c>
      <c r="B2972" s="6" t="s">
        <v>8224</v>
      </c>
      <c r="C2972" s="6" t="str">
        <f>VLOOKUP($B2972,'Supplimental Sources'!$I$7:$K$27,2,0)</f>
        <v>United States</v>
      </c>
      <c r="D2972" s="6" t="str">
        <f>VLOOKUP($B2972,'Supplimental Sources'!$I$7:$K$27,3,0)</f>
        <v>United States</v>
      </c>
      <c r="E2972" s="6" t="s">
        <v>8387</v>
      </c>
      <c r="F2972" s="6" t="s">
        <v>8378</v>
      </c>
      <c r="G2972" s="6">
        <v>2958</v>
      </c>
      <c r="H2972" s="29">
        <v>80000</v>
      </c>
      <c r="I2972" s="29">
        <v>0</v>
      </c>
      <c r="J2972" s="28">
        <v>59.958333333335759</v>
      </c>
      <c r="K2972" s="6">
        <v>0</v>
      </c>
      <c r="M2972" s="6"/>
      <c r="N2972" s="6" t="str">
        <f>VLOOKUP($G2972,Data!$A:$F,6,0)</f>
        <v>canceled</v>
      </c>
      <c r="O2972" s="6"/>
    </row>
    <row r="2973" spans="1:15" x14ac:dyDescent="0.45">
      <c r="A2973" s="6" t="s">
        <v>8357</v>
      </c>
      <c r="B2973" s="6" t="s">
        <v>8225</v>
      </c>
      <c r="C2973" s="6" t="str">
        <f>VLOOKUP($B2973,'Supplimental Sources'!$I$7:$K$27,2,0)</f>
        <v>United Kingdom</v>
      </c>
      <c r="D2973" s="6" t="str">
        <f>VLOOKUP($B2973,'Supplimental Sources'!$I$7:$K$27,3,0)</f>
        <v>United Kingdom</v>
      </c>
      <c r="E2973" s="6" t="s">
        <v>8387</v>
      </c>
      <c r="F2973" s="6" t="s">
        <v>8369</v>
      </c>
      <c r="G2973" s="6">
        <v>2959</v>
      </c>
      <c r="H2973" s="29">
        <v>10000</v>
      </c>
      <c r="I2973" s="29">
        <v>0</v>
      </c>
      <c r="J2973" s="28">
        <v>30</v>
      </c>
      <c r="K2973" s="6">
        <v>0</v>
      </c>
      <c r="M2973" s="6"/>
      <c r="N2973" s="6" t="str">
        <f>VLOOKUP($G2973,Data!$A:$F,6,0)</f>
        <v>canceled</v>
      </c>
      <c r="O2973" s="6"/>
    </row>
    <row r="2974" spans="1:15" x14ac:dyDescent="0.45">
      <c r="A2974" s="6" t="s">
        <v>8357</v>
      </c>
      <c r="B2974" s="6" t="s">
        <v>8224</v>
      </c>
      <c r="C2974" s="6" t="str">
        <f>VLOOKUP($B2974,'Supplimental Sources'!$I$7:$K$27,2,0)</f>
        <v>United States</v>
      </c>
      <c r="D2974" s="6" t="str">
        <f>VLOOKUP($B2974,'Supplimental Sources'!$I$7:$K$27,3,0)</f>
        <v>United States</v>
      </c>
      <c r="E2974" s="6" t="s">
        <v>8385</v>
      </c>
      <c r="F2974" s="6" t="s">
        <v>8371</v>
      </c>
      <c r="G2974" s="6">
        <v>2960</v>
      </c>
      <c r="H2974" s="29">
        <v>30000000</v>
      </c>
      <c r="I2974" s="29">
        <v>0</v>
      </c>
      <c r="J2974" s="28">
        <v>30</v>
      </c>
      <c r="K2974" s="6">
        <v>0</v>
      </c>
      <c r="M2974" s="6"/>
      <c r="N2974" s="6" t="str">
        <f>VLOOKUP($G2974,Data!$A:$F,6,0)</f>
        <v>canceled</v>
      </c>
      <c r="O2974" s="6"/>
    </row>
    <row r="2975" spans="1:15" x14ac:dyDescent="0.45">
      <c r="A2975" s="6" t="s">
        <v>8318</v>
      </c>
      <c r="B2975" s="6" t="s">
        <v>8224</v>
      </c>
      <c r="C2975" s="6" t="str">
        <f>VLOOKUP($B2975,'Supplimental Sources'!$I$7:$K$27,2,0)</f>
        <v>United States</v>
      </c>
      <c r="D2975" s="6" t="str">
        <f>VLOOKUP($B2975,'Supplimental Sources'!$I$7:$K$27,3,0)</f>
        <v>United States</v>
      </c>
      <c r="E2975" s="6" t="s">
        <v>8386</v>
      </c>
      <c r="F2975" s="6" t="s">
        <v>8377</v>
      </c>
      <c r="G2975" s="6">
        <v>2961</v>
      </c>
      <c r="H2975" s="29">
        <v>5000</v>
      </c>
      <c r="I2975" s="29">
        <v>5481</v>
      </c>
      <c r="J2975" s="28">
        <v>27.954178240746842</v>
      </c>
      <c r="K2975" s="6">
        <v>108</v>
      </c>
      <c r="L2975" s="6" t="str">
        <f>VLOOKUP($G2975,Data!$A:$F,6,0)</f>
        <v>successful</v>
      </c>
      <c r="M2975" s="6"/>
      <c r="N2975" s="6"/>
      <c r="O2975" s="6"/>
    </row>
    <row r="2976" spans="1:15" x14ac:dyDescent="0.45">
      <c r="A2976" s="6" t="s">
        <v>8318</v>
      </c>
      <c r="B2976" s="6" t="s">
        <v>8224</v>
      </c>
      <c r="C2976" s="6" t="str">
        <f>VLOOKUP($B2976,'Supplimental Sources'!$I$7:$K$27,2,0)</f>
        <v>United States</v>
      </c>
      <c r="D2976" s="6" t="str">
        <f>VLOOKUP($B2976,'Supplimental Sources'!$I$7:$K$27,3,0)</f>
        <v>United States</v>
      </c>
      <c r="E2976" s="6" t="s">
        <v>8386</v>
      </c>
      <c r="F2976" s="6" t="s">
        <v>8377</v>
      </c>
      <c r="G2976" s="6">
        <v>2962</v>
      </c>
      <c r="H2976" s="29">
        <v>1000</v>
      </c>
      <c r="I2976" s="29">
        <v>1218</v>
      </c>
      <c r="J2976" s="28">
        <v>28.046689814815181</v>
      </c>
      <c r="K2976" s="6">
        <v>20</v>
      </c>
      <c r="L2976" s="6" t="str">
        <f>VLOOKUP($G2976,Data!$A:$F,6,0)</f>
        <v>successful</v>
      </c>
      <c r="M2976" s="6"/>
      <c r="N2976" s="6"/>
      <c r="O2976" s="6"/>
    </row>
    <row r="2977" spans="1:15" x14ac:dyDescent="0.45">
      <c r="A2977" s="6" t="s">
        <v>8318</v>
      </c>
      <c r="B2977" s="6" t="s">
        <v>8224</v>
      </c>
      <c r="C2977" s="6" t="str">
        <f>VLOOKUP($B2977,'Supplimental Sources'!$I$7:$K$27,2,0)</f>
        <v>United States</v>
      </c>
      <c r="D2977" s="6" t="str">
        <f>VLOOKUP($B2977,'Supplimental Sources'!$I$7:$K$27,3,0)</f>
        <v>United States</v>
      </c>
      <c r="E2977" s="6" t="s">
        <v>8386</v>
      </c>
      <c r="F2977" s="6" t="s">
        <v>8380</v>
      </c>
      <c r="G2977" s="6">
        <v>2963</v>
      </c>
      <c r="H2977" s="29">
        <v>10000</v>
      </c>
      <c r="I2977" s="29">
        <v>10685</v>
      </c>
      <c r="J2977" s="28">
        <v>30</v>
      </c>
      <c r="K2977" s="6">
        <v>98</v>
      </c>
      <c r="L2977" s="6" t="str">
        <f>VLOOKUP($G2977,Data!$A:$F,6,0)</f>
        <v>successful</v>
      </c>
      <c r="M2977" s="6"/>
      <c r="N2977" s="6"/>
      <c r="O2977" s="6"/>
    </row>
    <row r="2978" spans="1:15" x14ac:dyDescent="0.45">
      <c r="A2978" s="6" t="s">
        <v>8318</v>
      </c>
      <c r="B2978" s="6" t="s">
        <v>8224</v>
      </c>
      <c r="C2978" s="6" t="str">
        <f>VLOOKUP($B2978,'Supplimental Sources'!$I$7:$K$27,2,0)</f>
        <v>United States</v>
      </c>
      <c r="D2978" s="6" t="str">
        <f>VLOOKUP($B2978,'Supplimental Sources'!$I$7:$K$27,3,0)</f>
        <v>United States</v>
      </c>
      <c r="E2978" s="6" t="s">
        <v>8385</v>
      </c>
      <c r="F2978" s="6" t="s">
        <v>8370</v>
      </c>
      <c r="G2978" s="6">
        <v>2964</v>
      </c>
      <c r="H2978" s="29">
        <v>5000</v>
      </c>
      <c r="I2978" s="29">
        <v>5035.6899999999996</v>
      </c>
      <c r="J2978" s="28">
        <v>29.987280092595029</v>
      </c>
      <c r="K2978" s="6">
        <v>196</v>
      </c>
      <c r="L2978" s="6" t="str">
        <f>VLOOKUP($G2978,Data!$A:$F,6,0)</f>
        <v>successful</v>
      </c>
      <c r="M2978" s="6"/>
      <c r="N2978" s="6"/>
      <c r="O2978" s="6"/>
    </row>
    <row r="2979" spans="1:15" x14ac:dyDescent="0.45">
      <c r="A2979" s="6" t="s">
        <v>8318</v>
      </c>
      <c r="B2979" s="6" t="s">
        <v>8224</v>
      </c>
      <c r="C2979" s="6" t="str">
        <f>VLOOKUP($B2979,'Supplimental Sources'!$I$7:$K$27,2,0)</f>
        <v>United States</v>
      </c>
      <c r="D2979" s="6" t="str">
        <f>VLOOKUP($B2979,'Supplimental Sources'!$I$7:$K$27,3,0)</f>
        <v>United States</v>
      </c>
      <c r="E2979" s="6" t="s">
        <v>8386</v>
      </c>
      <c r="F2979" s="6" t="s">
        <v>8380</v>
      </c>
      <c r="G2979" s="6">
        <v>2965</v>
      </c>
      <c r="H2979" s="29">
        <v>1500</v>
      </c>
      <c r="I2979" s="29">
        <v>1635</v>
      </c>
      <c r="J2979" s="28">
        <v>30</v>
      </c>
      <c r="K2979" s="6">
        <v>39</v>
      </c>
      <c r="L2979" s="6" t="str">
        <f>VLOOKUP($G2979,Data!$A:$F,6,0)</f>
        <v>successful</v>
      </c>
      <c r="M2979" s="6"/>
      <c r="N2979" s="6"/>
      <c r="O2979" s="6"/>
    </row>
    <row r="2980" spans="1:15" x14ac:dyDescent="0.45">
      <c r="A2980" s="6" t="s">
        <v>8318</v>
      </c>
      <c r="B2980" s="6" t="s">
        <v>8224</v>
      </c>
      <c r="C2980" s="6" t="str">
        <f>VLOOKUP($B2980,'Supplimental Sources'!$I$7:$K$27,2,0)</f>
        <v>United States</v>
      </c>
      <c r="D2980" s="6" t="str">
        <f>VLOOKUP($B2980,'Supplimental Sources'!$I$7:$K$27,3,0)</f>
        <v>United States</v>
      </c>
      <c r="E2980" s="6" t="s">
        <v>8386</v>
      </c>
      <c r="F2980" s="6" t="s">
        <v>8371</v>
      </c>
      <c r="G2980" s="6">
        <v>2966</v>
      </c>
      <c r="H2980" s="29">
        <v>10000</v>
      </c>
      <c r="I2980" s="29">
        <v>11363</v>
      </c>
      <c r="J2980" s="28">
        <v>30</v>
      </c>
      <c r="K2980" s="6">
        <v>128</v>
      </c>
      <c r="L2980" s="6" t="str">
        <f>VLOOKUP($G2980,Data!$A:$F,6,0)</f>
        <v>successful</v>
      </c>
      <c r="M2980" s="6"/>
      <c r="N2980" s="6"/>
      <c r="O2980" s="6"/>
    </row>
    <row r="2981" spans="1:15" x14ac:dyDescent="0.45">
      <c r="A2981" s="6" t="s">
        <v>8318</v>
      </c>
      <c r="B2981" s="6" t="s">
        <v>8224</v>
      </c>
      <c r="C2981" s="6" t="str">
        <f>VLOOKUP($B2981,'Supplimental Sources'!$I$7:$K$27,2,0)</f>
        <v>United States</v>
      </c>
      <c r="D2981" s="6" t="str">
        <f>VLOOKUP($B2981,'Supplimental Sources'!$I$7:$K$27,3,0)</f>
        <v>United States</v>
      </c>
      <c r="E2981" s="6" t="s">
        <v>8386</v>
      </c>
      <c r="F2981" s="6" t="s">
        <v>8377</v>
      </c>
      <c r="G2981" s="6">
        <v>2967</v>
      </c>
      <c r="H2981" s="29">
        <v>5000</v>
      </c>
      <c r="I2981" s="29">
        <v>5696</v>
      </c>
      <c r="J2981" s="28">
        <v>29.958333333335759</v>
      </c>
      <c r="K2981" s="6">
        <v>71</v>
      </c>
      <c r="L2981" s="6" t="str">
        <f>VLOOKUP($G2981,Data!$A:$F,6,0)</f>
        <v>successful</v>
      </c>
      <c r="M2981" s="6"/>
      <c r="N2981" s="6"/>
      <c r="O2981" s="6"/>
    </row>
    <row r="2982" spans="1:15" x14ac:dyDescent="0.45">
      <c r="A2982" s="6" t="s">
        <v>8318</v>
      </c>
      <c r="B2982" s="6" t="s">
        <v>8224</v>
      </c>
      <c r="C2982" s="6" t="str">
        <f>VLOOKUP($B2982,'Supplimental Sources'!$I$7:$K$27,2,0)</f>
        <v>United States</v>
      </c>
      <c r="D2982" s="6" t="str">
        <f>VLOOKUP($B2982,'Supplimental Sources'!$I$7:$K$27,3,0)</f>
        <v>United States</v>
      </c>
      <c r="E2982" s="6" t="s">
        <v>8387</v>
      </c>
      <c r="F2982" s="6" t="s">
        <v>8371</v>
      </c>
      <c r="G2982" s="6">
        <v>2968</v>
      </c>
      <c r="H2982" s="29">
        <v>3500</v>
      </c>
      <c r="I2982" s="29">
        <v>3710</v>
      </c>
      <c r="J2982" s="28">
        <v>13.642129629632109</v>
      </c>
      <c r="K2982" s="6">
        <v>47</v>
      </c>
      <c r="L2982" s="6" t="str">
        <f>VLOOKUP($G2982,Data!$A:$F,6,0)</f>
        <v>successful</v>
      </c>
      <c r="M2982" s="6"/>
      <c r="N2982" s="6"/>
      <c r="O2982" s="6"/>
    </row>
    <row r="2983" spans="1:15" x14ac:dyDescent="0.45">
      <c r="A2983" s="6" t="s">
        <v>8318</v>
      </c>
      <c r="B2983" s="6" t="s">
        <v>8229</v>
      </c>
      <c r="C2983" s="6" t="str">
        <f>VLOOKUP($B2983,'Supplimental Sources'!$I$7:$K$27,2,0)</f>
        <v>Canada</v>
      </c>
      <c r="D2983" s="6" t="str">
        <f>VLOOKUP($B2983,'Supplimental Sources'!$I$7:$K$27,3,0)</f>
        <v>Canada</v>
      </c>
      <c r="E2983" s="6" t="s">
        <v>8386</v>
      </c>
      <c r="F2983" s="6" t="s">
        <v>8379</v>
      </c>
      <c r="G2983" s="6">
        <v>2969</v>
      </c>
      <c r="H2983" s="29">
        <v>1000</v>
      </c>
      <c r="I2983" s="29">
        <v>1625</v>
      </c>
      <c r="J2983" s="28">
        <v>30.165590277785668</v>
      </c>
      <c r="K2983" s="6">
        <v>17</v>
      </c>
      <c r="L2983" s="6" t="str">
        <f>VLOOKUP($G2983,Data!$A:$F,6,0)</f>
        <v>successful</v>
      </c>
      <c r="M2983" s="6"/>
      <c r="N2983" s="6"/>
      <c r="O2983" s="6"/>
    </row>
    <row r="2984" spans="1:15" x14ac:dyDescent="0.45">
      <c r="A2984" s="6" t="s">
        <v>8318</v>
      </c>
      <c r="B2984" s="6" t="s">
        <v>8224</v>
      </c>
      <c r="C2984" s="6" t="str">
        <f>VLOOKUP($B2984,'Supplimental Sources'!$I$7:$K$27,2,0)</f>
        <v>United States</v>
      </c>
      <c r="D2984" s="6" t="str">
        <f>VLOOKUP($B2984,'Supplimental Sources'!$I$7:$K$27,3,0)</f>
        <v>United States</v>
      </c>
      <c r="E2984" s="6" t="s">
        <v>8385</v>
      </c>
      <c r="F2984" s="6" t="s">
        <v>8380</v>
      </c>
      <c r="G2984" s="6">
        <v>2970</v>
      </c>
      <c r="H2984" s="29">
        <v>6000</v>
      </c>
      <c r="I2984" s="29">
        <v>6360</v>
      </c>
      <c r="J2984" s="28">
        <v>30</v>
      </c>
      <c r="K2984" s="6">
        <v>91</v>
      </c>
      <c r="L2984" s="6" t="str">
        <f>VLOOKUP($G2984,Data!$A:$F,6,0)</f>
        <v>successful</v>
      </c>
      <c r="M2984" s="6"/>
      <c r="N2984" s="6"/>
      <c r="O2984" s="6"/>
    </row>
    <row r="2985" spans="1:15" x14ac:dyDescent="0.45">
      <c r="A2985" s="6" t="s">
        <v>8318</v>
      </c>
      <c r="B2985" s="6" t="s">
        <v>8224</v>
      </c>
      <c r="C2985" s="6" t="str">
        <f>VLOOKUP($B2985,'Supplimental Sources'!$I$7:$K$27,2,0)</f>
        <v>United States</v>
      </c>
      <c r="D2985" s="6" t="str">
        <f>VLOOKUP($B2985,'Supplimental Sources'!$I$7:$K$27,3,0)</f>
        <v>United States</v>
      </c>
      <c r="E2985" s="6" t="s">
        <v>8385</v>
      </c>
      <c r="F2985" s="6" t="s">
        <v>8371</v>
      </c>
      <c r="G2985" s="6">
        <v>2971</v>
      </c>
      <c r="H2985" s="29">
        <v>3200</v>
      </c>
      <c r="I2985" s="29">
        <v>3205</v>
      </c>
      <c r="J2985" s="28">
        <v>30</v>
      </c>
      <c r="K2985" s="6">
        <v>43</v>
      </c>
      <c r="L2985" s="6" t="str">
        <f>VLOOKUP($G2985,Data!$A:$F,6,0)</f>
        <v>successful</v>
      </c>
      <c r="M2985" s="6"/>
      <c r="N2985" s="6"/>
      <c r="O2985" s="6"/>
    </row>
    <row r="2986" spans="1:15" x14ac:dyDescent="0.45">
      <c r="A2986" s="6" t="s">
        <v>8318</v>
      </c>
      <c r="B2986" s="6" t="s">
        <v>8224</v>
      </c>
      <c r="C2986" s="6" t="str">
        <f>VLOOKUP($B2986,'Supplimental Sources'!$I$7:$K$27,2,0)</f>
        <v>United States</v>
      </c>
      <c r="D2986" s="6" t="str">
        <f>VLOOKUP($B2986,'Supplimental Sources'!$I$7:$K$27,3,0)</f>
        <v>United States</v>
      </c>
      <c r="E2986" s="6" t="s">
        <v>8387</v>
      </c>
      <c r="F2986" s="6" t="s">
        <v>8374</v>
      </c>
      <c r="G2986" s="6">
        <v>2972</v>
      </c>
      <c r="H2986" s="29">
        <v>2000</v>
      </c>
      <c r="I2986" s="29">
        <v>2107</v>
      </c>
      <c r="J2986" s="28">
        <v>14.931481481486117</v>
      </c>
      <c r="K2986" s="6">
        <v>17</v>
      </c>
      <c r="L2986" s="6" t="str">
        <f>VLOOKUP($G2986,Data!$A:$F,6,0)</f>
        <v>successful</v>
      </c>
      <c r="M2986" s="6"/>
      <c r="N2986" s="6"/>
      <c r="O2986" s="6"/>
    </row>
    <row r="2987" spans="1:15" x14ac:dyDescent="0.45">
      <c r="A2987" s="6" t="s">
        <v>8318</v>
      </c>
      <c r="B2987" s="6" t="s">
        <v>8224</v>
      </c>
      <c r="C2987" s="6" t="str">
        <f>VLOOKUP($B2987,'Supplimental Sources'!$I$7:$K$27,2,0)</f>
        <v>United States</v>
      </c>
      <c r="D2987" s="6" t="str">
        <f>VLOOKUP($B2987,'Supplimental Sources'!$I$7:$K$27,3,0)</f>
        <v>United States</v>
      </c>
      <c r="E2987" s="6" t="s">
        <v>8386</v>
      </c>
      <c r="F2987" s="6" t="s">
        <v>8381</v>
      </c>
      <c r="G2987" s="6">
        <v>2973</v>
      </c>
      <c r="H2987" s="29">
        <v>5000</v>
      </c>
      <c r="I2987" s="29">
        <v>8740</v>
      </c>
      <c r="J2987" s="28">
        <v>28.34828703704261</v>
      </c>
      <c r="K2987" s="6">
        <v>33</v>
      </c>
      <c r="L2987" s="6" t="str">
        <f>VLOOKUP($G2987,Data!$A:$F,6,0)</f>
        <v>successful</v>
      </c>
      <c r="M2987" s="6"/>
      <c r="N2987" s="6"/>
      <c r="O2987" s="6"/>
    </row>
    <row r="2988" spans="1:15" x14ac:dyDescent="0.45">
      <c r="A2988" s="6" t="s">
        <v>8318</v>
      </c>
      <c r="B2988" s="6" t="s">
        <v>8224</v>
      </c>
      <c r="C2988" s="6" t="str">
        <f>VLOOKUP($B2988,'Supplimental Sources'!$I$7:$K$27,2,0)</f>
        <v>United States</v>
      </c>
      <c r="D2988" s="6" t="str">
        <f>VLOOKUP($B2988,'Supplimental Sources'!$I$7:$K$27,3,0)</f>
        <v>United States</v>
      </c>
      <c r="E2988" s="6" t="s">
        <v>8385</v>
      </c>
      <c r="F2988" s="6" t="s">
        <v>8371</v>
      </c>
      <c r="G2988" s="6">
        <v>2974</v>
      </c>
      <c r="H2988" s="29">
        <v>5000</v>
      </c>
      <c r="I2988" s="29">
        <v>5100</v>
      </c>
      <c r="J2988" s="28">
        <v>28.004965277774318</v>
      </c>
      <c r="K2988" s="6">
        <v>87</v>
      </c>
      <c r="L2988" s="6" t="str">
        <f>VLOOKUP($G2988,Data!$A:$F,6,0)</f>
        <v>successful</v>
      </c>
      <c r="M2988" s="6"/>
      <c r="N2988" s="6"/>
      <c r="O2988" s="6"/>
    </row>
    <row r="2989" spans="1:15" x14ac:dyDescent="0.45">
      <c r="A2989" s="6" t="s">
        <v>8318</v>
      </c>
      <c r="B2989" s="6" t="s">
        <v>8224</v>
      </c>
      <c r="C2989" s="6" t="str">
        <f>VLOOKUP($B2989,'Supplimental Sources'!$I$7:$K$27,2,0)</f>
        <v>United States</v>
      </c>
      <c r="D2989" s="6" t="str">
        <f>VLOOKUP($B2989,'Supplimental Sources'!$I$7:$K$27,3,0)</f>
        <v>United States</v>
      </c>
      <c r="E2989" s="6" t="s">
        <v>8385</v>
      </c>
      <c r="F2989" s="6" t="s">
        <v>8373</v>
      </c>
      <c r="G2989" s="6">
        <v>2975</v>
      </c>
      <c r="H2989" s="29">
        <v>8000</v>
      </c>
      <c r="I2989" s="29">
        <v>8010</v>
      </c>
      <c r="J2989" s="28">
        <v>28.441134259257524</v>
      </c>
      <c r="K2989" s="6">
        <v>113</v>
      </c>
      <c r="L2989" s="6" t="str">
        <f>VLOOKUP($G2989,Data!$A:$F,6,0)</f>
        <v>successful</v>
      </c>
      <c r="M2989" s="6"/>
      <c r="N2989" s="6"/>
      <c r="O2989" s="6"/>
    </row>
    <row r="2990" spans="1:15" x14ac:dyDescent="0.45">
      <c r="A2990" s="6" t="s">
        <v>8318</v>
      </c>
      <c r="B2990" s="6" t="s">
        <v>8225</v>
      </c>
      <c r="C2990" s="6" t="str">
        <f>VLOOKUP($B2990,'Supplimental Sources'!$I$7:$K$27,2,0)</f>
        <v>United Kingdom</v>
      </c>
      <c r="D2990" s="6" t="str">
        <f>VLOOKUP($B2990,'Supplimental Sources'!$I$7:$K$27,3,0)</f>
        <v>United Kingdom</v>
      </c>
      <c r="E2990" s="6" t="s">
        <v>8387</v>
      </c>
      <c r="F2990" s="6" t="s">
        <v>8377</v>
      </c>
      <c r="G2990" s="6">
        <v>2976</v>
      </c>
      <c r="H2990" s="29">
        <v>70</v>
      </c>
      <c r="I2990" s="29">
        <v>120</v>
      </c>
      <c r="J2990" s="28">
        <v>16.76932870370365</v>
      </c>
      <c r="K2990" s="6">
        <v>14</v>
      </c>
      <c r="L2990" s="6" t="str">
        <f>VLOOKUP($G2990,Data!$A:$F,6,0)</f>
        <v>successful</v>
      </c>
      <c r="M2990" s="6"/>
      <c r="N2990" s="6"/>
      <c r="O2990" s="6"/>
    </row>
    <row r="2991" spans="1:15" x14ac:dyDescent="0.45">
      <c r="A2991" s="6" t="s">
        <v>8318</v>
      </c>
      <c r="B2991" s="6" t="s">
        <v>8224</v>
      </c>
      <c r="C2991" s="6" t="str">
        <f>VLOOKUP($B2991,'Supplimental Sources'!$I$7:$K$27,2,0)</f>
        <v>United States</v>
      </c>
      <c r="D2991" s="6" t="str">
        <f>VLOOKUP($B2991,'Supplimental Sources'!$I$7:$K$27,3,0)</f>
        <v>United States</v>
      </c>
      <c r="E2991" s="6" t="s">
        <v>8386</v>
      </c>
      <c r="F2991" s="6" t="s">
        <v>8376</v>
      </c>
      <c r="G2991" s="6">
        <v>2977</v>
      </c>
      <c r="H2991" s="29">
        <v>3000</v>
      </c>
      <c r="I2991" s="29">
        <v>3407</v>
      </c>
      <c r="J2991" s="28">
        <v>59.211874999993597</v>
      </c>
      <c r="K2991" s="6">
        <v>30</v>
      </c>
      <c r="L2991" s="6" t="str">
        <f>VLOOKUP($G2991,Data!$A:$F,6,0)</f>
        <v>successful</v>
      </c>
      <c r="M2991" s="6"/>
      <c r="N2991" s="6"/>
      <c r="O2991" s="6"/>
    </row>
    <row r="2992" spans="1:15" x14ac:dyDescent="0.45">
      <c r="A2992" s="6" t="s">
        <v>8318</v>
      </c>
      <c r="B2992" s="6" t="s">
        <v>8224</v>
      </c>
      <c r="C2992" s="6" t="str">
        <f>VLOOKUP($B2992,'Supplimental Sources'!$I$7:$K$27,2,0)</f>
        <v>United States</v>
      </c>
      <c r="D2992" s="6" t="str">
        <f>VLOOKUP($B2992,'Supplimental Sources'!$I$7:$K$27,3,0)</f>
        <v>United States</v>
      </c>
      <c r="E2992" s="6" t="s">
        <v>8385</v>
      </c>
      <c r="F2992" s="6" t="s">
        <v>8373</v>
      </c>
      <c r="G2992" s="6">
        <v>2978</v>
      </c>
      <c r="H2992" s="29">
        <v>750</v>
      </c>
      <c r="I2992" s="29">
        <v>971</v>
      </c>
      <c r="J2992" s="28">
        <v>9.6087152777763549</v>
      </c>
      <c r="K2992" s="6">
        <v>16</v>
      </c>
      <c r="L2992" s="6" t="str">
        <f>VLOOKUP($G2992,Data!$A:$F,6,0)</f>
        <v>successful</v>
      </c>
      <c r="M2992" s="6"/>
      <c r="N2992" s="6"/>
      <c r="O2992" s="6"/>
    </row>
    <row r="2993" spans="1:15" x14ac:dyDescent="0.45">
      <c r="A2993" s="6" t="s">
        <v>8318</v>
      </c>
      <c r="B2993" s="6" t="s">
        <v>8224</v>
      </c>
      <c r="C2993" s="6" t="str">
        <f>VLOOKUP($B2993,'Supplimental Sources'!$I$7:$K$27,2,0)</f>
        <v>United States</v>
      </c>
      <c r="D2993" s="6" t="str">
        <f>VLOOKUP($B2993,'Supplimental Sources'!$I$7:$K$27,3,0)</f>
        <v>United States</v>
      </c>
      <c r="E2993" s="6" t="s">
        <v>8385</v>
      </c>
      <c r="F2993" s="6" t="s">
        <v>8381</v>
      </c>
      <c r="G2993" s="6">
        <v>2979</v>
      </c>
      <c r="H2993" s="29">
        <v>5000</v>
      </c>
      <c r="I2993" s="29">
        <v>5070</v>
      </c>
      <c r="J2993" s="28">
        <v>16.425659722226555</v>
      </c>
      <c r="K2993" s="6">
        <v>46</v>
      </c>
      <c r="L2993" s="6" t="str">
        <f>VLOOKUP($G2993,Data!$A:$F,6,0)</f>
        <v>successful</v>
      </c>
      <c r="M2993" s="6"/>
      <c r="N2993" s="6"/>
      <c r="O2993" s="6"/>
    </row>
    <row r="2994" spans="1:15" x14ac:dyDescent="0.45">
      <c r="A2994" s="6" t="s">
        <v>8318</v>
      </c>
      <c r="B2994" s="6" t="s">
        <v>8224</v>
      </c>
      <c r="C2994" s="6" t="str">
        <f>VLOOKUP($B2994,'Supplimental Sources'!$I$7:$K$27,2,0)</f>
        <v>United States</v>
      </c>
      <c r="D2994" s="6" t="str">
        <f>VLOOKUP($B2994,'Supplimental Sources'!$I$7:$K$27,3,0)</f>
        <v>United States</v>
      </c>
      <c r="E2994" s="6" t="s">
        <v>8386</v>
      </c>
      <c r="F2994" s="6" t="s">
        <v>8371</v>
      </c>
      <c r="G2994" s="6">
        <v>2980</v>
      </c>
      <c r="H2994" s="29">
        <v>3000</v>
      </c>
      <c r="I2994" s="29">
        <v>3275</v>
      </c>
      <c r="J2994" s="28">
        <v>20.167476851842366</v>
      </c>
      <c r="K2994" s="6">
        <v>24</v>
      </c>
      <c r="L2994" s="6" t="str">
        <f>VLOOKUP($G2994,Data!$A:$F,6,0)</f>
        <v>successful</v>
      </c>
      <c r="M2994" s="6"/>
      <c r="N2994" s="6"/>
      <c r="O2994" s="6"/>
    </row>
    <row r="2995" spans="1:15" x14ac:dyDescent="0.45">
      <c r="A2995" s="6" t="s">
        <v>8357</v>
      </c>
      <c r="B2995" s="6" t="s">
        <v>8241</v>
      </c>
      <c r="C2995" s="6" t="str">
        <f>VLOOKUP($B2995,'Supplimental Sources'!$I$7:$K$27,2,0)</f>
        <v>Ireland</v>
      </c>
      <c r="D2995" s="6" t="str">
        <f>VLOOKUP($B2995,'Supplimental Sources'!$I$7:$K$27,3,0)</f>
        <v>European Union</v>
      </c>
      <c r="E2995" s="6" t="s">
        <v>8386</v>
      </c>
      <c r="F2995" s="6" t="s">
        <v>8371</v>
      </c>
      <c r="G2995" s="6">
        <v>2981</v>
      </c>
      <c r="H2995" s="29">
        <v>4000</v>
      </c>
      <c r="I2995" s="29">
        <v>5157</v>
      </c>
      <c r="J2995" s="28">
        <v>45</v>
      </c>
      <c r="K2995" s="6">
        <v>97</v>
      </c>
      <c r="L2995" s="6" t="str">
        <f>VLOOKUP($G2995,Data!$A:$F,6,0)</f>
        <v>successful</v>
      </c>
      <c r="M2995" s="6"/>
      <c r="N2995" s="6"/>
      <c r="O2995" s="6"/>
    </row>
    <row r="2996" spans="1:15" x14ac:dyDescent="0.45">
      <c r="A2996" s="6" t="s">
        <v>8357</v>
      </c>
      <c r="B2996" s="6" t="s">
        <v>8225</v>
      </c>
      <c r="C2996" s="6" t="str">
        <f>VLOOKUP($B2996,'Supplimental Sources'!$I$7:$K$27,2,0)</f>
        <v>United Kingdom</v>
      </c>
      <c r="D2996" s="6" t="str">
        <f>VLOOKUP($B2996,'Supplimental Sources'!$I$7:$K$27,3,0)</f>
        <v>United Kingdom</v>
      </c>
      <c r="E2996" s="6" t="s">
        <v>8387</v>
      </c>
      <c r="F2996" s="6" t="s">
        <v>8376</v>
      </c>
      <c r="G2996" s="6">
        <v>2982</v>
      </c>
      <c r="H2996" s="29">
        <v>5000</v>
      </c>
      <c r="I2996" s="29">
        <v>5103</v>
      </c>
      <c r="J2996" s="28">
        <v>30</v>
      </c>
      <c r="K2996" s="6">
        <v>59</v>
      </c>
      <c r="L2996" s="6" t="str">
        <f>VLOOKUP($G2996,Data!$A:$F,6,0)</f>
        <v>successful</v>
      </c>
      <c r="M2996" s="6"/>
      <c r="N2996" s="6"/>
      <c r="O2996" s="6"/>
    </row>
    <row r="2997" spans="1:15" x14ac:dyDescent="0.45">
      <c r="A2997" s="6" t="s">
        <v>8357</v>
      </c>
      <c r="B2997" s="6" t="s">
        <v>8224</v>
      </c>
      <c r="C2997" s="6" t="str">
        <f>VLOOKUP($B2997,'Supplimental Sources'!$I$7:$K$27,2,0)</f>
        <v>United States</v>
      </c>
      <c r="D2997" s="6" t="str">
        <f>VLOOKUP($B2997,'Supplimental Sources'!$I$7:$K$27,3,0)</f>
        <v>United States</v>
      </c>
      <c r="E2997" s="6" t="s">
        <v>8385</v>
      </c>
      <c r="F2997" s="6" t="s">
        <v>8372</v>
      </c>
      <c r="G2997" s="6">
        <v>2983</v>
      </c>
      <c r="H2997" s="29">
        <v>116000</v>
      </c>
      <c r="I2997" s="29">
        <v>169985.91</v>
      </c>
      <c r="J2997" s="28">
        <v>60.041666666664241</v>
      </c>
      <c r="K2997" s="6">
        <v>1095</v>
      </c>
      <c r="L2997" s="6" t="str">
        <f>VLOOKUP($G2997,Data!$A:$F,6,0)</f>
        <v>successful</v>
      </c>
      <c r="M2997" s="6"/>
      <c r="N2997" s="6"/>
      <c r="O2997" s="6"/>
    </row>
    <row r="2998" spans="1:15" x14ac:dyDescent="0.45">
      <c r="A2998" s="6" t="s">
        <v>8357</v>
      </c>
      <c r="B2998" s="6" t="s">
        <v>8224</v>
      </c>
      <c r="C2998" s="6" t="str">
        <f>VLOOKUP($B2998,'Supplimental Sources'!$I$7:$K$27,2,0)</f>
        <v>United States</v>
      </c>
      <c r="D2998" s="6" t="str">
        <f>VLOOKUP($B2998,'Supplimental Sources'!$I$7:$K$27,3,0)</f>
        <v>United States</v>
      </c>
      <c r="E2998" s="6" t="s">
        <v>8387</v>
      </c>
      <c r="F2998" s="6" t="s">
        <v>8370</v>
      </c>
      <c r="G2998" s="6">
        <v>2984</v>
      </c>
      <c r="H2998" s="29">
        <v>25000</v>
      </c>
      <c r="I2998" s="29">
        <v>25088</v>
      </c>
      <c r="J2998" s="28">
        <v>30</v>
      </c>
      <c r="K2998" s="6">
        <v>218</v>
      </c>
      <c r="L2998" s="6" t="str">
        <f>VLOOKUP($G2998,Data!$A:$F,6,0)</f>
        <v>successful</v>
      </c>
      <c r="M2998" s="6"/>
      <c r="N2998" s="6"/>
      <c r="O2998" s="6"/>
    </row>
    <row r="2999" spans="1:15" x14ac:dyDescent="0.45">
      <c r="A2999" s="6" t="s">
        <v>8357</v>
      </c>
      <c r="B2999" s="6" t="s">
        <v>8228</v>
      </c>
      <c r="C2999" s="6" t="str">
        <f>VLOOKUP($B2999,'Supplimental Sources'!$I$7:$K$27,2,0)</f>
        <v>New Zealand</v>
      </c>
      <c r="D2999" s="6" t="str">
        <f>VLOOKUP($B2999,'Supplimental Sources'!$I$7:$K$27,3,0)</f>
        <v>New Zealand</v>
      </c>
      <c r="E2999" s="6" t="s">
        <v>8387</v>
      </c>
      <c r="F2999" s="6" t="s">
        <v>8373</v>
      </c>
      <c r="G2999" s="6">
        <v>2985</v>
      </c>
      <c r="H2999" s="29">
        <v>10000</v>
      </c>
      <c r="I2999" s="29">
        <v>12165</v>
      </c>
      <c r="J2999" s="28">
        <v>19.192962962966703</v>
      </c>
      <c r="K2999" s="6">
        <v>111</v>
      </c>
      <c r="L2999" s="6" t="str">
        <f>VLOOKUP($G2999,Data!$A:$F,6,0)</f>
        <v>successful</v>
      </c>
      <c r="M2999" s="6"/>
      <c r="N2999" s="6"/>
      <c r="O2999" s="6"/>
    </row>
    <row r="3000" spans="1:15" x14ac:dyDescent="0.45">
      <c r="A3000" s="6" t="s">
        <v>8357</v>
      </c>
      <c r="B3000" s="6" t="s">
        <v>8225</v>
      </c>
      <c r="C3000" s="6" t="str">
        <f>VLOOKUP($B3000,'Supplimental Sources'!$I$7:$K$27,2,0)</f>
        <v>United Kingdom</v>
      </c>
      <c r="D3000" s="6" t="str">
        <f>VLOOKUP($B3000,'Supplimental Sources'!$I$7:$K$27,3,0)</f>
        <v>United Kingdom</v>
      </c>
      <c r="E3000" s="6" t="s">
        <v>8387</v>
      </c>
      <c r="F3000" s="6" t="s">
        <v>8378</v>
      </c>
      <c r="G3000" s="6">
        <v>2986</v>
      </c>
      <c r="H3000" s="29">
        <v>2400</v>
      </c>
      <c r="I3000" s="29">
        <v>2532</v>
      </c>
      <c r="J3000" s="28">
        <v>59.958333333328483</v>
      </c>
      <c r="K3000" s="6">
        <v>56</v>
      </c>
      <c r="L3000" s="6" t="str">
        <f>VLOOKUP($G3000,Data!$A:$F,6,0)</f>
        <v>successful</v>
      </c>
      <c r="M3000" s="6"/>
      <c r="N3000" s="6"/>
      <c r="O3000" s="6"/>
    </row>
    <row r="3001" spans="1:15" x14ac:dyDescent="0.45">
      <c r="A3001" s="6" t="s">
        <v>8357</v>
      </c>
      <c r="B3001" s="6" t="s">
        <v>8224</v>
      </c>
      <c r="C3001" s="6" t="str">
        <f>VLOOKUP($B3001,'Supplimental Sources'!$I$7:$K$27,2,0)</f>
        <v>United States</v>
      </c>
      <c r="D3001" s="6" t="str">
        <f>VLOOKUP($B3001,'Supplimental Sources'!$I$7:$K$27,3,0)</f>
        <v>United States</v>
      </c>
      <c r="E3001" s="6" t="s">
        <v>8387</v>
      </c>
      <c r="F3001" s="6" t="s">
        <v>8372</v>
      </c>
      <c r="G3001" s="6">
        <v>2987</v>
      </c>
      <c r="H3001" s="29">
        <v>25000</v>
      </c>
      <c r="I3001" s="29">
        <v>27600.2</v>
      </c>
      <c r="J3001" s="28">
        <v>28.692696759258979</v>
      </c>
      <c r="K3001" s="6">
        <v>265</v>
      </c>
      <c r="L3001" s="6" t="str">
        <f>VLOOKUP($G3001,Data!$A:$F,6,0)</f>
        <v>successful</v>
      </c>
      <c r="M3001" s="6"/>
      <c r="N3001" s="6"/>
      <c r="O3001" s="6"/>
    </row>
    <row r="3002" spans="1:15" x14ac:dyDescent="0.45">
      <c r="A3002" s="6" t="s">
        <v>8357</v>
      </c>
      <c r="B3002" s="6" t="s">
        <v>8225</v>
      </c>
      <c r="C3002" s="6" t="str">
        <f>VLOOKUP($B3002,'Supplimental Sources'!$I$7:$K$27,2,0)</f>
        <v>United Kingdom</v>
      </c>
      <c r="D3002" s="6" t="str">
        <f>VLOOKUP($B3002,'Supplimental Sources'!$I$7:$K$27,3,0)</f>
        <v>United Kingdom</v>
      </c>
      <c r="E3002" s="6" t="s">
        <v>8387</v>
      </c>
      <c r="F3002" s="6" t="s">
        <v>8369</v>
      </c>
      <c r="G3002" s="6">
        <v>2988</v>
      </c>
      <c r="H3002" s="29">
        <v>1000</v>
      </c>
      <c r="I3002" s="29">
        <v>1000</v>
      </c>
      <c r="J3002" s="28">
        <v>30</v>
      </c>
      <c r="K3002" s="6">
        <v>28</v>
      </c>
      <c r="L3002" s="6" t="str">
        <f>VLOOKUP($G3002,Data!$A:$F,6,0)</f>
        <v>successful</v>
      </c>
      <c r="M3002" s="6"/>
      <c r="N3002" s="6"/>
      <c r="O3002" s="6"/>
    </row>
    <row r="3003" spans="1:15" x14ac:dyDescent="0.45">
      <c r="A3003" s="6" t="s">
        <v>8357</v>
      </c>
      <c r="B3003" s="6" t="s">
        <v>8224</v>
      </c>
      <c r="C3003" s="6" t="str">
        <f>VLOOKUP($B3003,'Supplimental Sources'!$I$7:$K$27,2,0)</f>
        <v>United States</v>
      </c>
      <c r="D3003" s="6" t="str">
        <f>VLOOKUP($B3003,'Supplimental Sources'!$I$7:$K$27,3,0)</f>
        <v>United States</v>
      </c>
      <c r="E3003" s="6" t="s">
        <v>8386</v>
      </c>
      <c r="F3003" s="6" t="s">
        <v>8374</v>
      </c>
      <c r="G3003" s="6">
        <v>2989</v>
      </c>
      <c r="H3003" s="29">
        <v>20000</v>
      </c>
      <c r="I3003" s="29">
        <v>35307</v>
      </c>
      <c r="J3003" s="28">
        <v>22.187245370369055</v>
      </c>
      <c r="K3003" s="6">
        <v>364</v>
      </c>
      <c r="L3003" s="6" t="str">
        <f>VLOOKUP($G3003,Data!$A:$F,6,0)</f>
        <v>successful</v>
      </c>
      <c r="M3003" s="6"/>
      <c r="N3003" s="6"/>
      <c r="O3003" s="6"/>
    </row>
    <row r="3004" spans="1:15" x14ac:dyDescent="0.45">
      <c r="A3004" s="6" t="s">
        <v>8357</v>
      </c>
      <c r="B3004" s="6" t="s">
        <v>8224</v>
      </c>
      <c r="C3004" s="6" t="str">
        <f>VLOOKUP($B3004,'Supplimental Sources'!$I$7:$K$27,2,0)</f>
        <v>United States</v>
      </c>
      <c r="D3004" s="6" t="str">
        <f>VLOOKUP($B3004,'Supplimental Sources'!$I$7:$K$27,3,0)</f>
        <v>United States</v>
      </c>
      <c r="E3004" s="6" t="s">
        <v>8386</v>
      </c>
      <c r="F3004" s="6" t="s">
        <v>8381</v>
      </c>
      <c r="G3004" s="6">
        <v>2990</v>
      </c>
      <c r="H3004" s="29">
        <v>10000</v>
      </c>
      <c r="I3004" s="29">
        <v>10000</v>
      </c>
      <c r="J3004" s="28">
        <v>35</v>
      </c>
      <c r="K3004" s="6">
        <v>27</v>
      </c>
      <c r="L3004" s="6" t="str">
        <f>VLOOKUP($G3004,Data!$A:$F,6,0)</f>
        <v>successful</v>
      </c>
      <c r="M3004" s="6"/>
      <c r="N3004" s="6"/>
      <c r="O3004" s="6"/>
    </row>
    <row r="3005" spans="1:15" x14ac:dyDescent="0.45">
      <c r="A3005" s="6" t="s">
        <v>8357</v>
      </c>
      <c r="B3005" s="6" t="s">
        <v>8224</v>
      </c>
      <c r="C3005" s="6" t="str">
        <f>VLOOKUP($B3005,'Supplimental Sources'!$I$7:$K$27,2,0)</f>
        <v>United States</v>
      </c>
      <c r="D3005" s="6" t="str">
        <f>VLOOKUP($B3005,'Supplimental Sources'!$I$7:$K$27,3,0)</f>
        <v>United States</v>
      </c>
      <c r="E3005" s="6" t="s">
        <v>8388</v>
      </c>
      <c r="F3005" s="6" t="s">
        <v>8376</v>
      </c>
      <c r="G3005" s="6">
        <v>2991</v>
      </c>
      <c r="H3005" s="29">
        <v>8500</v>
      </c>
      <c r="I3005" s="29">
        <v>8780</v>
      </c>
      <c r="J3005" s="28">
        <v>22</v>
      </c>
      <c r="K3005" s="6">
        <v>93</v>
      </c>
      <c r="L3005" s="6" t="str">
        <f>VLOOKUP($G3005,Data!$A:$F,6,0)</f>
        <v>successful</v>
      </c>
      <c r="M3005" s="6"/>
      <c r="N3005" s="6"/>
      <c r="O3005" s="6"/>
    </row>
    <row r="3006" spans="1:15" x14ac:dyDescent="0.45">
      <c r="A3006" s="6" t="s">
        <v>8357</v>
      </c>
      <c r="B3006" s="6" t="s">
        <v>8224</v>
      </c>
      <c r="C3006" s="6" t="str">
        <f>VLOOKUP($B3006,'Supplimental Sources'!$I$7:$K$27,2,0)</f>
        <v>United States</v>
      </c>
      <c r="D3006" s="6" t="str">
        <f>VLOOKUP($B3006,'Supplimental Sources'!$I$7:$K$27,3,0)</f>
        <v>United States</v>
      </c>
      <c r="E3006" s="6" t="s">
        <v>8387</v>
      </c>
      <c r="F3006" s="6" t="s">
        <v>8372</v>
      </c>
      <c r="G3006" s="6">
        <v>2992</v>
      </c>
      <c r="H3006" s="29">
        <v>3000</v>
      </c>
      <c r="I3006" s="29">
        <v>3135</v>
      </c>
      <c r="J3006" s="28">
        <v>30</v>
      </c>
      <c r="K3006" s="6">
        <v>64</v>
      </c>
      <c r="L3006" s="6" t="str">
        <f>VLOOKUP($G3006,Data!$A:$F,6,0)</f>
        <v>successful</v>
      </c>
      <c r="M3006" s="6"/>
      <c r="N3006" s="6"/>
      <c r="O3006" s="6"/>
    </row>
    <row r="3007" spans="1:15" x14ac:dyDescent="0.45">
      <c r="A3007" s="6" t="s">
        <v>8357</v>
      </c>
      <c r="B3007" s="6" t="s">
        <v>8224</v>
      </c>
      <c r="C3007" s="6" t="str">
        <f>VLOOKUP($B3007,'Supplimental Sources'!$I$7:$K$27,2,0)</f>
        <v>United States</v>
      </c>
      <c r="D3007" s="6" t="str">
        <f>VLOOKUP($B3007,'Supplimental Sources'!$I$7:$K$27,3,0)</f>
        <v>United States</v>
      </c>
      <c r="E3007" s="6" t="s">
        <v>8387</v>
      </c>
      <c r="F3007" s="6" t="s">
        <v>8376</v>
      </c>
      <c r="G3007" s="6">
        <v>2993</v>
      </c>
      <c r="H3007" s="29">
        <v>1000</v>
      </c>
      <c r="I3007" s="29">
        <v>1003</v>
      </c>
      <c r="J3007" s="28">
        <v>30</v>
      </c>
      <c r="K3007" s="6">
        <v>22</v>
      </c>
      <c r="L3007" s="6" t="str">
        <f>VLOOKUP($G3007,Data!$A:$F,6,0)</f>
        <v>successful</v>
      </c>
      <c r="M3007" s="6"/>
      <c r="N3007" s="6"/>
      <c r="O3007" s="6"/>
    </row>
    <row r="3008" spans="1:15" x14ac:dyDescent="0.45">
      <c r="A3008" s="6" t="s">
        <v>8357</v>
      </c>
      <c r="B3008" s="6" t="s">
        <v>8225</v>
      </c>
      <c r="C3008" s="6" t="str">
        <f>VLOOKUP($B3008,'Supplimental Sources'!$I$7:$K$27,2,0)</f>
        <v>United Kingdom</v>
      </c>
      <c r="D3008" s="6" t="str">
        <f>VLOOKUP($B3008,'Supplimental Sources'!$I$7:$K$27,3,0)</f>
        <v>United Kingdom</v>
      </c>
      <c r="E3008" s="6" t="s">
        <v>8385</v>
      </c>
      <c r="F3008" s="6" t="s">
        <v>8372</v>
      </c>
      <c r="G3008" s="6">
        <v>2994</v>
      </c>
      <c r="H3008" s="29">
        <v>300</v>
      </c>
      <c r="I3008" s="29">
        <v>1373.24</v>
      </c>
      <c r="J3008" s="28">
        <v>30</v>
      </c>
      <c r="K3008" s="6">
        <v>59</v>
      </c>
      <c r="L3008" s="6" t="str">
        <f>VLOOKUP($G3008,Data!$A:$F,6,0)</f>
        <v>successful</v>
      </c>
      <c r="M3008" s="6"/>
      <c r="N3008" s="6"/>
      <c r="O3008" s="6"/>
    </row>
    <row r="3009" spans="1:15" x14ac:dyDescent="0.45">
      <c r="A3009" s="6" t="s">
        <v>8357</v>
      </c>
      <c r="B3009" s="6" t="s">
        <v>8224</v>
      </c>
      <c r="C3009" s="6" t="str">
        <f>VLOOKUP($B3009,'Supplimental Sources'!$I$7:$K$27,2,0)</f>
        <v>United States</v>
      </c>
      <c r="D3009" s="6" t="str">
        <f>VLOOKUP($B3009,'Supplimental Sources'!$I$7:$K$27,3,0)</f>
        <v>United States</v>
      </c>
      <c r="E3009" s="6" t="s">
        <v>8387</v>
      </c>
      <c r="F3009" s="6" t="s">
        <v>8381</v>
      </c>
      <c r="G3009" s="6">
        <v>2995</v>
      </c>
      <c r="H3009" s="29">
        <v>15000</v>
      </c>
      <c r="I3009" s="29">
        <v>15744</v>
      </c>
      <c r="J3009" s="28">
        <v>30</v>
      </c>
      <c r="K3009" s="6">
        <v>249</v>
      </c>
      <c r="L3009" s="6" t="str">
        <f>VLOOKUP($G3009,Data!$A:$F,6,0)</f>
        <v>successful</v>
      </c>
      <c r="M3009" s="6"/>
      <c r="N3009" s="6"/>
      <c r="O3009" s="6"/>
    </row>
    <row r="3010" spans="1:15" x14ac:dyDescent="0.45">
      <c r="A3010" s="6" t="s">
        <v>8357</v>
      </c>
      <c r="B3010" s="6" t="s">
        <v>8224</v>
      </c>
      <c r="C3010" s="6" t="str">
        <f>VLOOKUP($B3010,'Supplimental Sources'!$I$7:$K$27,2,0)</f>
        <v>United States</v>
      </c>
      <c r="D3010" s="6" t="str">
        <f>VLOOKUP($B3010,'Supplimental Sources'!$I$7:$K$27,3,0)</f>
        <v>United States</v>
      </c>
      <c r="E3010" s="6" t="s">
        <v>8386</v>
      </c>
      <c r="F3010" s="6" t="s">
        <v>8378</v>
      </c>
      <c r="G3010" s="6">
        <v>2996</v>
      </c>
      <c r="H3010" s="29">
        <v>35000</v>
      </c>
      <c r="I3010" s="29">
        <v>60180</v>
      </c>
      <c r="J3010" s="28">
        <v>60</v>
      </c>
      <c r="K3010" s="6">
        <v>392</v>
      </c>
      <c r="L3010" s="6" t="str">
        <f>VLOOKUP($G3010,Data!$A:$F,6,0)</f>
        <v>successful</v>
      </c>
      <c r="M3010" s="6"/>
      <c r="N3010" s="6"/>
      <c r="O3010" s="6"/>
    </row>
    <row r="3011" spans="1:15" x14ac:dyDescent="0.45">
      <c r="A3011" s="6" t="s">
        <v>8357</v>
      </c>
      <c r="B3011" s="6" t="s">
        <v>8224</v>
      </c>
      <c r="C3011" s="6" t="str">
        <f>VLOOKUP($B3011,'Supplimental Sources'!$I$7:$K$27,2,0)</f>
        <v>United States</v>
      </c>
      <c r="D3011" s="6" t="str">
        <f>VLOOKUP($B3011,'Supplimental Sources'!$I$7:$K$27,3,0)</f>
        <v>United States</v>
      </c>
      <c r="E3011" s="6" t="s">
        <v>8388</v>
      </c>
      <c r="F3011" s="6" t="s">
        <v>8377</v>
      </c>
      <c r="G3011" s="6">
        <v>2997</v>
      </c>
      <c r="H3011" s="29">
        <v>10000</v>
      </c>
      <c r="I3011" s="29">
        <v>10373</v>
      </c>
      <c r="J3011" s="28">
        <v>17.473923611112696</v>
      </c>
      <c r="K3011" s="6">
        <v>115</v>
      </c>
      <c r="L3011" s="6" t="str">
        <f>VLOOKUP($G3011,Data!$A:$F,6,0)</f>
        <v>successful</v>
      </c>
      <c r="M3011" s="6"/>
      <c r="N3011" s="6"/>
      <c r="O3011" s="6"/>
    </row>
    <row r="3012" spans="1:15" x14ac:dyDescent="0.45">
      <c r="A3012" s="6" t="s">
        <v>8357</v>
      </c>
      <c r="B3012" s="6" t="s">
        <v>8224</v>
      </c>
      <c r="C3012" s="6" t="str">
        <f>VLOOKUP($B3012,'Supplimental Sources'!$I$7:$K$27,2,0)</f>
        <v>United States</v>
      </c>
      <c r="D3012" s="6" t="str">
        <f>VLOOKUP($B3012,'Supplimental Sources'!$I$7:$K$27,3,0)</f>
        <v>United States</v>
      </c>
      <c r="E3012" s="6" t="s">
        <v>8385</v>
      </c>
      <c r="F3012" s="6" t="s">
        <v>8369</v>
      </c>
      <c r="G3012" s="6">
        <v>2998</v>
      </c>
      <c r="H3012" s="29">
        <v>50000</v>
      </c>
      <c r="I3012" s="29">
        <v>51514.5</v>
      </c>
      <c r="J3012" s="28">
        <v>27.990405092597939</v>
      </c>
      <c r="K3012" s="6">
        <v>433</v>
      </c>
      <c r="L3012" s="6" t="str">
        <f>VLOOKUP($G3012,Data!$A:$F,6,0)</f>
        <v>successful</v>
      </c>
      <c r="M3012" s="6"/>
      <c r="N3012" s="6"/>
      <c r="O3012" s="6"/>
    </row>
    <row r="3013" spans="1:15" x14ac:dyDescent="0.45">
      <c r="A3013" s="6" t="s">
        <v>8357</v>
      </c>
      <c r="B3013" s="6" t="s">
        <v>8224</v>
      </c>
      <c r="C3013" s="6" t="str">
        <f>VLOOKUP($B3013,'Supplimental Sources'!$I$7:$K$27,2,0)</f>
        <v>United States</v>
      </c>
      <c r="D3013" s="6" t="str">
        <f>VLOOKUP($B3013,'Supplimental Sources'!$I$7:$K$27,3,0)</f>
        <v>United States</v>
      </c>
      <c r="E3013" s="6" t="s">
        <v>8388</v>
      </c>
      <c r="F3013" s="6" t="s">
        <v>8377</v>
      </c>
      <c r="G3013" s="6">
        <v>2999</v>
      </c>
      <c r="H3013" s="29">
        <v>1350</v>
      </c>
      <c r="I3013" s="29">
        <v>1605</v>
      </c>
      <c r="J3013" s="28">
        <v>14.343055555553292</v>
      </c>
      <c r="K3013" s="6">
        <v>20</v>
      </c>
      <c r="L3013" s="6" t="str">
        <f>VLOOKUP($G3013,Data!$A:$F,6,0)</f>
        <v>successful</v>
      </c>
      <c r="M3013" s="6"/>
      <c r="N3013" s="6"/>
      <c r="O3013" s="6"/>
    </row>
    <row r="3014" spans="1:15" x14ac:dyDescent="0.45">
      <c r="A3014" s="6" t="s">
        <v>8357</v>
      </c>
      <c r="B3014" s="6" t="s">
        <v>8224</v>
      </c>
      <c r="C3014" s="6" t="str">
        <f>VLOOKUP($B3014,'Supplimental Sources'!$I$7:$K$27,2,0)</f>
        <v>United States</v>
      </c>
      <c r="D3014" s="6" t="str">
        <f>VLOOKUP($B3014,'Supplimental Sources'!$I$7:$K$27,3,0)</f>
        <v>United States</v>
      </c>
      <c r="E3014" s="6" t="s">
        <v>8388</v>
      </c>
      <c r="F3014" s="6" t="s">
        <v>8376</v>
      </c>
      <c r="G3014" s="6">
        <v>3000</v>
      </c>
      <c r="H3014" s="29">
        <v>500</v>
      </c>
      <c r="I3014" s="29">
        <v>500</v>
      </c>
      <c r="J3014" s="28">
        <v>13.922800925924093</v>
      </c>
      <c r="K3014" s="6">
        <v>8</v>
      </c>
      <c r="L3014" s="6" t="str">
        <f>VLOOKUP($G3014,Data!$A:$F,6,0)</f>
        <v>successful</v>
      </c>
      <c r="M3014" s="6"/>
      <c r="N3014" s="6"/>
      <c r="O3014" s="6"/>
    </row>
    <row r="3015" spans="1:15" x14ac:dyDescent="0.45">
      <c r="A3015" s="6" t="s">
        <v>8357</v>
      </c>
      <c r="B3015" s="6" t="s">
        <v>8224</v>
      </c>
      <c r="C3015" s="6" t="str">
        <f>VLOOKUP($B3015,'Supplimental Sources'!$I$7:$K$27,2,0)</f>
        <v>United States</v>
      </c>
      <c r="D3015" s="6" t="str">
        <f>VLOOKUP($B3015,'Supplimental Sources'!$I$7:$K$27,3,0)</f>
        <v>United States</v>
      </c>
      <c r="E3015" s="6" t="s">
        <v>8387</v>
      </c>
      <c r="F3015" s="6" t="s">
        <v>8380</v>
      </c>
      <c r="G3015" s="6">
        <v>3001</v>
      </c>
      <c r="H3015" s="29">
        <v>7214</v>
      </c>
      <c r="I3015" s="29">
        <v>22991.01</v>
      </c>
      <c r="J3015" s="28">
        <v>30</v>
      </c>
      <c r="K3015" s="6">
        <v>175</v>
      </c>
      <c r="L3015" s="6" t="str">
        <f>VLOOKUP($G3015,Data!$A:$F,6,0)</f>
        <v>successful</v>
      </c>
      <c r="M3015" s="6"/>
      <c r="N3015" s="6"/>
      <c r="O3015" s="6"/>
    </row>
    <row r="3016" spans="1:15" x14ac:dyDescent="0.45">
      <c r="A3016" s="6" t="s">
        <v>8357</v>
      </c>
      <c r="B3016" s="6" t="s">
        <v>8224</v>
      </c>
      <c r="C3016" s="6" t="str">
        <f>VLOOKUP($B3016,'Supplimental Sources'!$I$7:$K$27,2,0)</f>
        <v>United States</v>
      </c>
      <c r="D3016" s="6" t="str">
        <f>VLOOKUP($B3016,'Supplimental Sources'!$I$7:$K$27,3,0)</f>
        <v>United States</v>
      </c>
      <c r="E3016" s="6" t="s">
        <v>8383</v>
      </c>
      <c r="F3016" s="6" t="s">
        <v>8374</v>
      </c>
      <c r="G3016" s="6">
        <v>3002</v>
      </c>
      <c r="H3016" s="29">
        <v>7000</v>
      </c>
      <c r="I3016" s="29">
        <v>7595.43</v>
      </c>
      <c r="J3016" s="28">
        <v>30</v>
      </c>
      <c r="K3016" s="6">
        <v>104</v>
      </c>
      <c r="L3016" s="6" t="str">
        <f>VLOOKUP($G3016,Data!$A:$F,6,0)</f>
        <v>successful</v>
      </c>
      <c r="M3016" s="6"/>
      <c r="N3016" s="6"/>
      <c r="O3016" s="6"/>
    </row>
    <row r="3017" spans="1:15" x14ac:dyDescent="0.45">
      <c r="A3017" s="6" t="s">
        <v>8357</v>
      </c>
      <c r="B3017" s="6" t="s">
        <v>8224</v>
      </c>
      <c r="C3017" s="6" t="str">
        <f>VLOOKUP($B3017,'Supplimental Sources'!$I$7:$K$27,2,0)</f>
        <v>United States</v>
      </c>
      <c r="D3017" s="6" t="str">
        <f>VLOOKUP($B3017,'Supplimental Sources'!$I$7:$K$27,3,0)</f>
        <v>United States</v>
      </c>
      <c r="E3017" s="6" t="s">
        <v>8387</v>
      </c>
      <c r="F3017" s="6" t="s">
        <v>8376</v>
      </c>
      <c r="G3017" s="6">
        <v>3003</v>
      </c>
      <c r="H3017" s="29">
        <v>3000</v>
      </c>
      <c r="I3017" s="29">
        <v>3035</v>
      </c>
      <c r="J3017" s="28">
        <v>31.400046296294022</v>
      </c>
      <c r="K3017" s="6">
        <v>17</v>
      </c>
      <c r="L3017" s="6" t="str">
        <f>VLOOKUP($G3017,Data!$A:$F,6,0)</f>
        <v>successful</v>
      </c>
      <c r="M3017" s="6"/>
      <c r="N3017" s="6"/>
      <c r="O3017" s="6"/>
    </row>
    <row r="3018" spans="1:15" x14ac:dyDescent="0.45">
      <c r="A3018" s="6" t="s">
        <v>8357</v>
      </c>
      <c r="B3018" s="6" t="s">
        <v>8224</v>
      </c>
      <c r="C3018" s="6" t="str">
        <f>VLOOKUP($B3018,'Supplimental Sources'!$I$7:$K$27,2,0)</f>
        <v>United States</v>
      </c>
      <c r="D3018" s="6" t="str">
        <f>VLOOKUP($B3018,'Supplimental Sources'!$I$7:$K$27,3,0)</f>
        <v>United States</v>
      </c>
      <c r="E3018" s="6" t="s">
        <v>8385</v>
      </c>
      <c r="F3018" s="6" t="s">
        <v>8373</v>
      </c>
      <c r="G3018" s="6">
        <v>3004</v>
      </c>
      <c r="H3018" s="29">
        <v>40000</v>
      </c>
      <c r="I3018" s="29">
        <v>45126</v>
      </c>
      <c r="J3018" s="28">
        <v>30.041666666664241</v>
      </c>
      <c r="K3018" s="6">
        <v>277</v>
      </c>
      <c r="L3018" s="6" t="str">
        <f>VLOOKUP($G3018,Data!$A:$F,6,0)</f>
        <v>successful</v>
      </c>
      <c r="M3018" s="6"/>
      <c r="N3018" s="6"/>
      <c r="O3018" s="6"/>
    </row>
    <row r="3019" spans="1:15" x14ac:dyDescent="0.45">
      <c r="A3019" s="6" t="s">
        <v>8357</v>
      </c>
      <c r="B3019" s="6" t="s">
        <v>8224</v>
      </c>
      <c r="C3019" s="6" t="str">
        <f>VLOOKUP($B3019,'Supplimental Sources'!$I$7:$K$27,2,0)</f>
        <v>United States</v>
      </c>
      <c r="D3019" s="6" t="str">
        <f>VLOOKUP($B3019,'Supplimental Sources'!$I$7:$K$27,3,0)</f>
        <v>United States</v>
      </c>
      <c r="E3019" s="6" t="s">
        <v>8385</v>
      </c>
      <c r="F3019" s="6" t="s">
        <v>8372</v>
      </c>
      <c r="G3019" s="6">
        <v>3005</v>
      </c>
      <c r="H3019" s="29">
        <v>10600</v>
      </c>
      <c r="I3019" s="29">
        <v>12772.6</v>
      </c>
      <c r="J3019" s="28">
        <v>30</v>
      </c>
      <c r="K3019" s="6">
        <v>118</v>
      </c>
      <c r="L3019" s="6" t="str">
        <f>VLOOKUP($G3019,Data!$A:$F,6,0)</f>
        <v>successful</v>
      </c>
      <c r="M3019" s="6"/>
      <c r="N3019" s="6"/>
      <c r="O3019" s="6"/>
    </row>
    <row r="3020" spans="1:15" x14ac:dyDescent="0.45">
      <c r="A3020" s="6" t="s">
        <v>8357</v>
      </c>
      <c r="B3020" s="6" t="s">
        <v>8229</v>
      </c>
      <c r="C3020" s="6" t="str">
        <f>VLOOKUP($B3020,'Supplimental Sources'!$I$7:$K$27,2,0)</f>
        <v>Canada</v>
      </c>
      <c r="D3020" s="6" t="str">
        <f>VLOOKUP($B3020,'Supplimental Sources'!$I$7:$K$27,3,0)</f>
        <v>Canada</v>
      </c>
      <c r="E3020" s="6" t="s">
        <v>8385</v>
      </c>
      <c r="F3020" s="6" t="s">
        <v>8374</v>
      </c>
      <c r="G3020" s="6">
        <v>3006</v>
      </c>
      <c r="H3020" s="29">
        <v>8000</v>
      </c>
      <c r="I3020" s="29">
        <v>8620</v>
      </c>
      <c r="J3020" s="28">
        <v>30</v>
      </c>
      <c r="K3020" s="6">
        <v>97</v>
      </c>
      <c r="L3020" s="6" t="str">
        <f>VLOOKUP($G3020,Data!$A:$F,6,0)</f>
        <v>successful</v>
      </c>
      <c r="M3020" s="6"/>
      <c r="N3020" s="6"/>
      <c r="O3020" s="6"/>
    </row>
    <row r="3021" spans="1:15" x14ac:dyDescent="0.45">
      <c r="A3021" s="6" t="s">
        <v>8357</v>
      </c>
      <c r="B3021" s="6" t="s">
        <v>8224</v>
      </c>
      <c r="C3021" s="6" t="str">
        <f>VLOOKUP($B3021,'Supplimental Sources'!$I$7:$K$27,2,0)</f>
        <v>United States</v>
      </c>
      <c r="D3021" s="6" t="str">
        <f>VLOOKUP($B3021,'Supplimental Sources'!$I$7:$K$27,3,0)</f>
        <v>United States</v>
      </c>
      <c r="E3021" s="6" t="s">
        <v>8386</v>
      </c>
      <c r="F3021" s="6" t="s">
        <v>8379</v>
      </c>
      <c r="G3021" s="6">
        <v>3007</v>
      </c>
      <c r="H3021" s="29">
        <v>600</v>
      </c>
      <c r="I3021" s="29">
        <v>1080</v>
      </c>
      <c r="J3021" s="28">
        <v>21</v>
      </c>
      <c r="K3021" s="6">
        <v>20</v>
      </c>
      <c r="L3021" s="6" t="str">
        <f>VLOOKUP($G3021,Data!$A:$F,6,0)</f>
        <v>successful</v>
      </c>
      <c r="M3021" s="6"/>
      <c r="N3021" s="6"/>
      <c r="O3021" s="6"/>
    </row>
    <row r="3022" spans="1:15" x14ac:dyDescent="0.45">
      <c r="A3022" s="6" t="s">
        <v>8357</v>
      </c>
      <c r="B3022" s="6" t="s">
        <v>8224</v>
      </c>
      <c r="C3022" s="6" t="str">
        <f>VLOOKUP($B3022,'Supplimental Sources'!$I$7:$K$27,2,0)</f>
        <v>United States</v>
      </c>
      <c r="D3022" s="6" t="str">
        <f>VLOOKUP($B3022,'Supplimental Sources'!$I$7:$K$27,3,0)</f>
        <v>United States</v>
      </c>
      <c r="E3022" s="6" t="s">
        <v>8386</v>
      </c>
      <c r="F3022" s="6" t="s">
        <v>8381</v>
      </c>
      <c r="G3022" s="6">
        <v>3008</v>
      </c>
      <c r="H3022" s="29">
        <v>3000</v>
      </c>
      <c r="I3022" s="29">
        <v>3035</v>
      </c>
      <c r="J3022" s="28">
        <v>30</v>
      </c>
      <c r="K3022" s="6">
        <v>26</v>
      </c>
      <c r="L3022" s="6" t="str">
        <f>VLOOKUP($G3022,Data!$A:$F,6,0)</f>
        <v>successful</v>
      </c>
      <c r="M3022" s="6"/>
      <c r="N3022" s="6"/>
      <c r="O3022" s="6"/>
    </row>
    <row r="3023" spans="1:15" x14ac:dyDescent="0.45">
      <c r="A3023" s="6" t="s">
        <v>8357</v>
      </c>
      <c r="B3023" s="6" t="s">
        <v>8224</v>
      </c>
      <c r="C3023" s="6" t="str">
        <f>VLOOKUP($B3023,'Supplimental Sources'!$I$7:$K$27,2,0)</f>
        <v>United States</v>
      </c>
      <c r="D3023" s="6" t="str">
        <f>VLOOKUP($B3023,'Supplimental Sources'!$I$7:$K$27,3,0)</f>
        <v>United States</v>
      </c>
      <c r="E3023" s="6" t="s">
        <v>8385</v>
      </c>
      <c r="F3023" s="6" t="s">
        <v>8373</v>
      </c>
      <c r="G3023" s="6">
        <v>3009</v>
      </c>
      <c r="H3023" s="29">
        <v>25000</v>
      </c>
      <c r="I3023" s="29">
        <v>29939</v>
      </c>
      <c r="J3023" s="28">
        <v>30.041666666671517</v>
      </c>
      <c r="K3023" s="6">
        <v>128</v>
      </c>
      <c r="L3023" s="6" t="str">
        <f>VLOOKUP($G3023,Data!$A:$F,6,0)</f>
        <v>successful</v>
      </c>
      <c r="M3023" s="6"/>
      <c r="N3023" s="6"/>
      <c r="O3023" s="6"/>
    </row>
    <row r="3024" spans="1:15" x14ac:dyDescent="0.45">
      <c r="A3024" s="6" t="s">
        <v>8357</v>
      </c>
      <c r="B3024" s="6" t="s">
        <v>8224</v>
      </c>
      <c r="C3024" s="6" t="str">
        <f>VLOOKUP($B3024,'Supplimental Sources'!$I$7:$K$27,2,0)</f>
        <v>United States</v>
      </c>
      <c r="D3024" s="6" t="str">
        <f>VLOOKUP($B3024,'Supplimental Sources'!$I$7:$K$27,3,0)</f>
        <v>United States</v>
      </c>
      <c r="E3024" s="6" t="s">
        <v>8385</v>
      </c>
      <c r="F3024" s="6" t="s">
        <v>8381</v>
      </c>
      <c r="G3024" s="6">
        <v>3010</v>
      </c>
      <c r="H3024" s="29">
        <v>1500</v>
      </c>
      <c r="I3024" s="29">
        <v>2370</v>
      </c>
      <c r="J3024" s="28">
        <v>60</v>
      </c>
      <c r="K3024" s="6">
        <v>15</v>
      </c>
      <c r="L3024" s="6" t="str">
        <f>VLOOKUP($G3024,Data!$A:$F,6,0)</f>
        <v>successful</v>
      </c>
      <c r="M3024" s="6"/>
      <c r="N3024" s="6"/>
      <c r="O3024" s="6"/>
    </row>
    <row r="3025" spans="1:15" x14ac:dyDescent="0.45">
      <c r="A3025" s="6" t="s">
        <v>8357</v>
      </c>
      <c r="B3025" s="6" t="s">
        <v>8227</v>
      </c>
      <c r="C3025" s="6" t="str">
        <f>VLOOKUP($B3025,'Supplimental Sources'!$I$7:$K$27,2,0)</f>
        <v>Spain</v>
      </c>
      <c r="D3025" s="6" t="str">
        <f>VLOOKUP($B3025,'Supplimental Sources'!$I$7:$K$27,3,0)</f>
        <v>European Union</v>
      </c>
      <c r="E3025" s="6" t="s">
        <v>8386</v>
      </c>
      <c r="F3025" s="6" t="s">
        <v>8374</v>
      </c>
      <c r="G3025" s="6">
        <v>3011</v>
      </c>
      <c r="H3025" s="29">
        <v>300</v>
      </c>
      <c r="I3025" s="29">
        <v>371</v>
      </c>
      <c r="J3025" s="28">
        <v>27.488703703704232</v>
      </c>
      <c r="K3025" s="6">
        <v>25</v>
      </c>
      <c r="L3025" s="6" t="str">
        <f>VLOOKUP($G3025,Data!$A:$F,6,0)</f>
        <v>successful</v>
      </c>
      <c r="M3025" s="6"/>
      <c r="N3025" s="6"/>
      <c r="O3025" s="6"/>
    </row>
    <row r="3026" spans="1:15" x14ac:dyDescent="0.45">
      <c r="A3026" s="6" t="s">
        <v>8357</v>
      </c>
      <c r="B3026" s="6" t="s">
        <v>8224</v>
      </c>
      <c r="C3026" s="6" t="str">
        <f>VLOOKUP($B3026,'Supplimental Sources'!$I$7:$K$27,2,0)</f>
        <v>United States</v>
      </c>
      <c r="D3026" s="6" t="str">
        <f>VLOOKUP($B3026,'Supplimental Sources'!$I$7:$K$27,3,0)</f>
        <v>United States</v>
      </c>
      <c r="E3026" s="6" t="s">
        <v>8386</v>
      </c>
      <c r="F3026" s="6" t="s">
        <v>8376</v>
      </c>
      <c r="G3026" s="6">
        <v>3012</v>
      </c>
      <c r="H3026" s="29">
        <v>4000</v>
      </c>
      <c r="I3026" s="29">
        <v>4685</v>
      </c>
      <c r="J3026" s="28">
        <v>21</v>
      </c>
      <c r="K3026" s="6">
        <v>55</v>
      </c>
      <c r="L3026" s="6" t="str">
        <f>VLOOKUP($G3026,Data!$A:$F,6,0)</f>
        <v>successful</v>
      </c>
      <c r="M3026" s="6"/>
      <c r="N3026" s="6"/>
      <c r="O3026" s="6"/>
    </row>
    <row r="3027" spans="1:15" x14ac:dyDescent="0.45">
      <c r="A3027" s="6" t="s">
        <v>8357</v>
      </c>
      <c r="B3027" s="6" t="s">
        <v>8224</v>
      </c>
      <c r="C3027" s="6" t="str">
        <f>VLOOKUP($B3027,'Supplimental Sources'!$I$7:$K$27,2,0)</f>
        <v>United States</v>
      </c>
      <c r="D3027" s="6" t="str">
        <f>VLOOKUP($B3027,'Supplimental Sources'!$I$7:$K$27,3,0)</f>
        <v>United States</v>
      </c>
      <c r="E3027" s="6" t="s">
        <v>8386</v>
      </c>
      <c r="F3027" s="6" t="s">
        <v>8369</v>
      </c>
      <c r="G3027" s="6">
        <v>3013</v>
      </c>
      <c r="H3027" s="29">
        <v>10000</v>
      </c>
      <c r="I3027" s="29">
        <v>15696</v>
      </c>
      <c r="J3027" s="28">
        <v>30</v>
      </c>
      <c r="K3027" s="6">
        <v>107</v>
      </c>
      <c r="L3027" s="6" t="str">
        <f>VLOOKUP($G3027,Data!$A:$F,6,0)</f>
        <v>successful</v>
      </c>
      <c r="M3027" s="6"/>
      <c r="N3027" s="6"/>
      <c r="O3027" s="6"/>
    </row>
    <row r="3028" spans="1:15" x14ac:dyDescent="0.45">
      <c r="A3028" s="6" t="s">
        <v>8357</v>
      </c>
      <c r="B3028" s="6" t="s">
        <v>8224</v>
      </c>
      <c r="C3028" s="6" t="str">
        <f>VLOOKUP($B3028,'Supplimental Sources'!$I$7:$K$27,2,0)</f>
        <v>United States</v>
      </c>
      <c r="D3028" s="6" t="str">
        <f>VLOOKUP($B3028,'Supplimental Sources'!$I$7:$K$27,3,0)</f>
        <v>United States</v>
      </c>
      <c r="E3028" s="6" t="s">
        <v>8385</v>
      </c>
      <c r="F3028" s="6" t="s">
        <v>8373</v>
      </c>
      <c r="G3028" s="6">
        <v>3014</v>
      </c>
      <c r="H3028" s="29">
        <v>25000</v>
      </c>
      <c r="I3028" s="29">
        <v>28276</v>
      </c>
      <c r="J3028" s="28">
        <v>28.084722222229175</v>
      </c>
      <c r="K3028" s="6">
        <v>557</v>
      </c>
      <c r="L3028" s="6" t="str">
        <f>VLOOKUP($G3028,Data!$A:$F,6,0)</f>
        <v>successful</v>
      </c>
      <c r="M3028" s="6"/>
      <c r="N3028" s="6"/>
      <c r="O3028" s="6"/>
    </row>
    <row r="3029" spans="1:15" x14ac:dyDescent="0.45">
      <c r="A3029" s="6" t="s">
        <v>8357</v>
      </c>
      <c r="B3029" s="6" t="s">
        <v>8224</v>
      </c>
      <c r="C3029" s="6" t="str">
        <f>VLOOKUP($B3029,'Supplimental Sources'!$I$7:$K$27,2,0)</f>
        <v>United States</v>
      </c>
      <c r="D3029" s="6" t="str">
        <f>VLOOKUP($B3029,'Supplimental Sources'!$I$7:$K$27,3,0)</f>
        <v>United States</v>
      </c>
      <c r="E3029" s="6" t="s">
        <v>8385</v>
      </c>
      <c r="F3029" s="6" t="s">
        <v>8369</v>
      </c>
      <c r="G3029" s="6">
        <v>3015</v>
      </c>
      <c r="H3029" s="29">
        <v>3400</v>
      </c>
      <c r="I3029" s="29">
        <v>3508</v>
      </c>
      <c r="J3029" s="28">
        <v>15.43937499999447</v>
      </c>
      <c r="K3029" s="6">
        <v>40</v>
      </c>
      <c r="L3029" s="6" t="str">
        <f>VLOOKUP($G3029,Data!$A:$F,6,0)</f>
        <v>successful</v>
      </c>
      <c r="M3029" s="6"/>
      <c r="N3029" s="6"/>
      <c r="O3029" s="6"/>
    </row>
    <row r="3030" spans="1:15" x14ac:dyDescent="0.45">
      <c r="A3030" s="6" t="s">
        <v>8357</v>
      </c>
      <c r="B3030" s="6" t="s">
        <v>8224</v>
      </c>
      <c r="C3030" s="6" t="str">
        <f>VLOOKUP($B3030,'Supplimental Sources'!$I$7:$K$27,2,0)</f>
        <v>United States</v>
      </c>
      <c r="D3030" s="6" t="str">
        <f>VLOOKUP($B3030,'Supplimental Sources'!$I$7:$K$27,3,0)</f>
        <v>United States</v>
      </c>
      <c r="E3030" s="6" t="s">
        <v>8385</v>
      </c>
      <c r="F3030" s="6" t="s">
        <v>8369</v>
      </c>
      <c r="G3030" s="6">
        <v>3016</v>
      </c>
      <c r="H3030" s="29">
        <v>8500</v>
      </c>
      <c r="I3030" s="29">
        <v>8722</v>
      </c>
      <c r="J3030" s="28">
        <v>60</v>
      </c>
      <c r="K3030" s="6">
        <v>36</v>
      </c>
      <c r="L3030" s="6" t="str">
        <f>VLOOKUP($G3030,Data!$A:$F,6,0)</f>
        <v>successful</v>
      </c>
      <c r="M3030" s="6"/>
      <c r="N3030" s="6"/>
      <c r="O3030" s="6"/>
    </row>
    <row r="3031" spans="1:15" x14ac:dyDescent="0.45">
      <c r="A3031" s="6" t="s">
        <v>8357</v>
      </c>
      <c r="B3031" s="6" t="s">
        <v>8224</v>
      </c>
      <c r="C3031" s="6" t="str">
        <f>VLOOKUP($B3031,'Supplimental Sources'!$I$7:$K$27,2,0)</f>
        <v>United States</v>
      </c>
      <c r="D3031" s="6" t="str">
        <f>VLOOKUP($B3031,'Supplimental Sources'!$I$7:$K$27,3,0)</f>
        <v>United States</v>
      </c>
      <c r="E3031" s="6" t="s">
        <v>8385</v>
      </c>
      <c r="F3031" s="6" t="s">
        <v>8370</v>
      </c>
      <c r="G3031" s="6">
        <v>3017</v>
      </c>
      <c r="H3031" s="29">
        <v>22000</v>
      </c>
      <c r="I3031" s="29">
        <v>23285</v>
      </c>
      <c r="J3031" s="28">
        <v>30</v>
      </c>
      <c r="K3031" s="6">
        <v>159</v>
      </c>
      <c r="L3031" s="6" t="str">
        <f>VLOOKUP($G3031,Data!$A:$F,6,0)</f>
        <v>successful</v>
      </c>
      <c r="M3031" s="6"/>
      <c r="N3031" s="6"/>
      <c r="O3031" s="6"/>
    </row>
    <row r="3032" spans="1:15" x14ac:dyDescent="0.45">
      <c r="A3032" s="6" t="s">
        <v>8357</v>
      </c>
      <c r="B3032" s="6" t="s">
        <v>8230</v>
      </c>
      <c r="C3032" s="6" t="str">
        <f>VLOOKUP($B3032,'Supplimental Sources'!$I$7:$K$27,2,0)</f>
        <v>France</v>
      </c>
      <c r="D3032" s="6" t="str">
        <f>VLOOKUP($B3032,'Supplimental Sources'!$I$7:$K$27,3,0)</f>
        <v>European Union</v>
      </c>
      <c r="E3032" s="6" t="s">
        <v>8386</v>
      </c>
      <c r="F3032" s="6" t="s">
        <v>8380</v>
      </c>
      <c r="G3032" s="6">
        <v>3018</v>
      </c>
      <c r="H3032" s="29">
        <v>4200</v>
      </c>
      <c r="I3032" s="29">
        <v>4230</v>
      </c>
      <c r="J3032" s="28">
        <v>42.618333333339251</v>
      </c>
      <c r="K3032" s="6">
        <v>41</v>
      </c>
      <c r="L3032" s="6" t="str">
        <f>VLOOKUP($G3032,Data!$A:$F,6,0)</f>
        <v>successful</v>
      </c>
      <c r="M3032" s="6"/>
      <c r="N3032" s="6"/>
      <c r="O3032" s="6"/>
    </row>
    <row r="3033" spans="1:15" x14ac:dyDescent="0.45">
      <c r="A3033" s="6" t="s">
        <v>8357</v>
      </c>
      <c r="B3033" s="6" t="s">
        <v>8224</v>
      </c>
      <c r="C3033" s="6" t="str">
        <f>VLOOKUP($B3033,'Supplimental Sources'!$I$7:$K$27,2,0)</f>
        <v>United States</v>
      </c>
      <c r="D3033" s="6" t="str">
        <f>VLOOKUP($B3033,'Supplimental Sources'!$I$7:$K$27,3,0)</f>
        <v>United States</v>
      </c>
      <c r="E3033" s="6" t="s">
        <v>8385</v>
      </c>
      <c r="F3033" s="6" t="s">
        <v>8379</v>
      </c>
      <c r="G3033" s="6">
        <v>3019</v>
      </c>
      <c r="H3033" s="29">
        <v>15000</v>
      </c>
      <c r="I3033" s="29">
        <v>18185</v>
      </c>
      <c r="J3033" s="28">
        <v>27.291435185186856</v>
      </c>
      <c r="K3033" s="6">
        <v>226</v>
      </c>
      <c r="L3033" s="6" t="str">
        <f>VLOOKUP($G3033,Data!$A:$F,6,0)</f>
        <v>successful</v>
      </c>
      <c r="M3033" s="6"/>
      <c r="N3033" s="6"/>
      <c r="O3033" s="6"/>
    </row>
    <row r="3034" spans="1:15" x14ac:dyDescent="0.45">
      <c r="A3034" s="6" t="s">
        <v>8357</v>
      </c>
      <c r="B3034" s="6" t="s">
        <v>8224</v>
      </c>
      <c r="C3034" s="6" t="str">
        <f>VLOOKUP($B3034,'Supplimental Sources'!$I$7:$K$27,2,0)</f>
        <v>United States</v>
      </c>
      <c r="D3034" s="6" t="str">
        <f>VLOOKUP($B3034,'Supplimental Sources'!$I$7:$K$27,3,0)</f>
        <v>United States</v>
      </c>
      <c r="E3034" s="6" t="s">
        <v>8386</v>
      </c>
      <c r="F3034" s="6" t="s">
        <v>8380</v>
      </c>
      <c r="G3034" s="6">
        <v>3020</v>
      </c>
      <c r="H3034" s="29">
        <v>7000</v>
      </c>
      <c r="I3034" s="29">
        <v>7040</v>
      </c>
      <c r="J3034" s="28">
        <v>60</v>
      </c>
      <c r="K3034" s="6">
        <v>30</v>
      </c>
      <c r="L3034" s="6" t="str">
        <f>VLOOKUP($G3034,Data!$A:$F,6,0)</f>
        <v>successful</v>
      </c>
      <c r="M3034" s="6"/>
      <c r="N3034" s="6"/>
      <c r="O3034" s="6"/>
    </row>
    <row r="3035" spans="1:15" x14ac:dyDescent="0.45">
      <c r="A3035" s="6" t="s">
        <v>8357</v>
      </c>
      <c r="B3035" s="6" t="s">
        <v>8224</v>
      </c>
      <c r="C3035" s="6" t="str">
        <f>VLOOKUP($B3035,'Supplimental Sources'!$I$7:$K$27,2,0)</f>
        <v>United States</v>
      </c>
      <c r="D3035" s="6" t="str">
        <f>VLOOKUP($B3035,'Supplimental Sources'!$I$7:$K$27,3,0)</f>
        <v>United States</v>
      </c>
      <c r="E3035" s="6" t="s">
        <v>8387</v>
      </c>
      <c r="F3035" s="6" t="s">
        <v>8373</v>
      </c>
      <c r="G3035" s="6">
        <v>3021</v>
      </c>
      <c r="H3035" s="29">
        <v>4500</v>
      </c>
      <c r="I3035" s="29">
        <v>5221</v>
      </c>
      <c r="J3035" s="28">
        <v>35.630451388889924</v>
      </c>
      <c r="K3035" s="6">
        <v>103</v>
      </c>
      <c r="L3035" s="6" t="str">
        <f>VLOOKUP($G3035,Data!$A:$F,6,0)</f>
        <v>successful</v>
      </c>
      <c r="M3035" s="6"/>
      <c r="N3035" s="6"/>
      <c r="O3035" s="6"/>
    </row>
    <row r="3036" spans="1:15" x14ac:dyDescent="0.45">
      <c r="A3036" s="6" t="s">
        <v>8357</v>
      </c>
      <c r="B3036" s="6" t="s">
        <v>8224</v>
      </c>
      <c r="C3036" s="6" t="str">
        <f>VLOOKUP($B3036,'Supplimental Sources'!$I$7:$K$27,2,0)</f>
        <v>United States</v>
      </c>
      <c r="D3036" s="6" t="str">
        <f>VLOOKUP($B3036,'Supplimental Sources'!$I$7:$K$27,3,0)</f>
        <v>United States</v>
      </c>
      <c r="E3036" s="6" t="s">
        <v>8387</v>
      </c>
      <c r="F3036" s="6" t="s">
        <v>8370</v>
      </c>
      <c r="G3036" s="6">
        <v>3022</v>
      </c>
      <c r="H3036" s="29">
        <v>10000</v>
      </c>
      <c r="I3036" s="29">
        <v>10088</v>
      </c>
      <c r="J3036" s="28">
        <v>45</v>
      </c>
      <c r="K3036" s="6">
        <v>62</v>
      </c>
      <c r="L3036" s="6" t="str">
        <f>VLOOKUP($G3036,Data!$A:$F,6,0)</f>
        <v>successful</v>
      </c>
      <c r="M3036" s="6"/>
      <c r="N3036" s="6"/>
      <c r="O3036" s="6"/>
    </row>
    <row r="3037" spans="1:15" x14ac:dyDescent="0.45">
      <c r="A3037" s="6" t="s">
        <v>8357</v>
      </c>
      <c r="B3037" s="6" t="s">
        <v>8225</v>
      </c>
      <c r="C3037" s="6" t="str">
        <f>VLOOKUP($B3037,'Supplimental Sources'!$I$7:$K$27,2,0)</f>
        <v>United Kingdom</v>
      </c>
      <c r="D3037" s="6" t="str">
        <f>VLOOKUP($B3037,'Supplimental Sources'!$I$7:$K$27,3,0)</f>
        <v>United Kingdom</v>
      </c>
      <c r="E3037" s="6" t="s">
        <v>8386</v>
      </c>
      <c r="F3037" s="6" t="s">
        <v>8379</v>
      </c>
      <c r="G3037" s="6">
        <v>3023</v>
      </c>
      <c r="H3037" s="29">
        <v>700</v>
      </c>
      <c r="I3037" s="29">
        <v>721</v>
      </c>
      <c r="J3037" s="28">
        <v>45</v>
      </c>
      <c r="K3037" s="6">
        <v>6</v>
      </c>
      <c r="L3037" s="6" t="str">
        <f>VLOOKUP($G3037,Data!$A:$F,6,0)</f>
        <v>successful</v>
      </c>
      <c r="M3037" s="6"/>
      <c r="N3037" s="6"/>
      <c r="O3037" s="6"/>
    </row>
    <row r="3038" spans="1:15" x14ac:dyDescent="0.45">
      <c r="A3038" s="6" t="s">
        <v>8357</v>
      </c>
      <c r="B3038" s="6" t="s">
        <v>8224</v>
      </c>
      <c r="C3038" s="6" t="str">
        <f>VLOOKUP($B3038,'Supplimental Sources'!$I$7:$K$27,2,0)</f>
        <v>United States</v>
      </c>
      <c r="D3038" s="6" t="str">
        <f>VLOOKUP($B3038,'Supplimental Sources'!$I$7:$K$27,3,0)</f>
        <v>United States</v>
      </c>
      <c r="E3038" s="6" t="s">
        <v>8383</v>
      </c>
      <c r="F3038" s="6" t="s">
        <v>8372</v>
      </c>
      <c r="G3038" s="6">
        <v>3024</v>
      </c>
      <c r="H3038" s="29">
        <v>5000</v>
      </c>
      <c r="I3038" s="29">
        <v>12321</v>
      </c>
      <c r="J3038" s="28">
        <v>30</v>
      </c>
      <c r="K3038" s="6">
        <v>182</v>
      </c>
      <c r="L3038" s="6" t="str">
        <f>VLOOKUP($G3038,Data!$A:$F,6,0)</f>
        <v>successful</v>
      </c>
      <c r="M3038" s="6"/>
      <c r="N3038" s="6"/>
      <c r="O3038" s="6"/>
    </row>
    <row r="3039" spans="1:15" x14ac:dyDescent="0.45">
      <c r="A3039" s="6" t="s">
        <v>8357</v>
      </c>
      <c r="B3039" s="6" t="s">
        <v>8225</v>
      </c>
      <c r="C3039" s="6" t="str">
        <f>VLOOKUP($B3039,'Supplimental Sources'!$I$7:$K$27,2,0)</f>
        <v>United Kingdom</v>
      </c>
      <c r="D3039" s="6" t="str">
        <f>VLOOKUP($B3039,'Supplimental Sources'!$I$7:$K$27,3,0)</f>
        <v>United Kingdom</v>
      </c>
      <c r="E3039" s="6" t="s">
        <v>8385</v>
      </c>
      <c r="F3039" s="6" t="s">
        <v>8369</v>
      </c>
      <c r="G3039" s="6">
        <v>3025</v>
      </c>
      <c r="H3039" s="29">
        <v>2500</v>
      </c>
      <c r="I3039" s="29">
        <v>7555</v>
      </c>
      <c r="J3039" s="28">
        <v>28.157256944439723</v>
      </c>
      <c r="K3039" s="6">
        <v>145</v>
      </c>
      <c r="L3039" s="6" t="str">
        <f>VLOOKUP($G3039,Data!$A:$F,6,0)</f>
        <v>successful</v>
      </c>
      <c r="M3039" s="6"/>
      <c r="N3039" s="6"/>
      <c r="O3039" s="6"/>
    </row>
    <row r="3040" spans="1:15" x14ac:dyDescent="0.45">
      <c r="A3040" s="6" t="s">
        <v>8357</v>
      </c>
      <c r="B3040" s="6" t="s">
        <v>8225</v>
      </c>
      <c r="C3040" s="6" t="str">
        <f>VLOOKUP($B3040,'Supplimental Sources'!$I$7:$K$27,2,0)</f>
        <v>United Kingdom</v>
      </c>
      <c r="D3040" s="6" t="str">
        <f>VLOOKUP($B3040,'Supplimental Sources'!$I$7:$K$27,3,0)</f>
        <v>United Kingdom</v>
      </c>
      <c r="E3040" s="6" t="s">
        <v>8388</v>
      </c>
      <c r="F3040" s="6" t="s">
        <v>8377</v>
      </c>
      <c r="G3040" s="6">
        <v>3026</v>
      </c>
      <c r="H3040" s="29">
        <v>900</v>
      </c>
      <c r="I3040" s="29">
        <v>1290</v>
      </c>
      <c r="J3040" s="28">
        <v>14</v>
      </c>
      <c r="K3040" s="6">
        <v>25</v>
      </c>
      <c r="L3040" s="6" t="str">
        <f>VLOOKUP($G3040,Data!$A:$F,6,0)</f>
        <v>successful</v>
      </c>
      <c r="M3040" s="6"/>
      <c r="N3040" s="6"/>
      <c r="O3040" s="6"/>
    </row>
    <row r="3041" spans="1:15" x14ac:dyDescent="0.45">
      <c r="A3041" s="6" t="s">
        <v>8357</v>
      </c>
      <c r="B3041" s="6" t="s">
        <v>8224</v>
      </c>
      <c r="C3041" s="6" t="str">
        <f>VLOOKUP($B3041,'Supplimental Sources'!$I$7:$K$27,2,0)</f>
        <v>United States</v>
      </c>
      <c r="D3041" s="6" t="str">
        <f>VLOOKUP($B3041,'Supplimental Sources'!$I$7:$K$27,3,0)</f>
        <v>United States</v>
      </c>
      <c r="E3041" s="6" t="s">
        <v>8386</v>
      </c>
      <c r="F3041" s="6" t="s">
        <v>8377</v>
      </c>
      <c r="G3041" s="6">
        <v>3027</v>
      </c>
      <c r="H3041" s="29">
        <v>40000</v>
      </c>
      <c r="I3041" s="29">
        <v>52576</v>
      </c>
      <c r="J3041" s="28">
        <v>29.958333333328483</v>
      </c>
      <c r="K3041" s="6">
        <v>320</v>
      </c>
      <c r="L3041" s="6" t="str">
        <f>VLOOKUP($G3041,Data!$A:$F,6,0)</f>
        <v>successful</v>
      </c>
      <c r="M3041" s="6"/>
      <c r="N3041" s="6"/>
      <c r="O3041" s="6"/>
    </row>
    <row r="3042" spans="1:15" x14ac:dyDescent="0.45">
      <c r="A3042" s="6" t="s">
        <v>8357</v>
      </c>
      <c r="B3042" s="6" t="s">
        <v>8224</v>
      </c>
      <c r="C3042" s="6" t="str">
        <f>VLOOKUP($B3042,'Supplimental Sources'!$I$7:$K$27,2,0)</f>
        <v>United States</v>
      </c>
      <c r="D3042" s="6" t="str">
        <f>VLOOKUP($B3042,'Supplimental Sources'!$I$7:$K$27,3,0)</f>
        <v>United States</v>
      </c>
      <c r="E3042" s="6" t="s">
        <v>8387</v>
      </c>
      <c r="F3042" s="6" t="s">
        <v>8370</v>
      </c>
      <c r="G3042" s="6">
        <v>3028</v>
      </c>
      <c r="H3042" s="29">
        <v>5000</v>
      </c>
      <c r="I3042" s="29">
        <v>8401</v>
      </c>
      <c r="J3042" s="28">
        <v>30</v>
      </c>
      <c r="K3042" s="6">
        <v>99</v>
      </c>
      <c r="L3042" s="6" t="str">
        <f>VLOOKUP($G3042,Data!$A:$F,6,0)</f>
        <v>successful</v>
      </c>
      <c r="M3042" s="6"/>
      <c r="N3042" s="6"/>
      <c r="O3042" s="6"/>
    </row>
    <row r="3043" spans="1:15" x14ac:dyDescent="0.45">
      <c r="A3043" s="6" t="s">
        <v>8357</v>
      </c>
      <c r="B3043" s="6" t="s">
        <v>8224</v>
      </c>
      <c r="C3043" s="6" t="str">
        <f>VLOOKUP($B3043,'Supplimental Sources'!$I$7:$K$27,2,0)</f>
        <v>United States</v>
      </c>
      <c r="D3043" s="6" t="str">
        <f>VLOOKUP($B3043,'Supplimental Sources'!$I$7:$K$27,3,0)</f>
        <v>United States</v>
      </c>
      <c r="E3043" s="6" t="s">
        <v>8385</v>
      </c>
      <c r="F3043" s="6" t="s">
        <v>8373</v>
      </c>
      <c r="G3043" s="6">
        <v>3029</v>
      </c>
      <c r="H3043" s="29">
        <v>30000</v>
      </c>
      <c r="I3043" s="29">
        <v>32903</v>
      </c>
      <c r="J3043" s="28">
        <v>28.482094907405553</v>
      </c>
      <c r="K3043" s="6">
        <v>348</v>
      </c>
      <c r="L3043" s="6" t="str">
        <f>VLOOKUP($G3043,Data!$A:$F,6,0)</f>
        <v>successful</v>
      </c>
      <c r="M3043" s="6"/>
      <c r="N3043" s="6"/>
      <c r="O3043" s="6"/>
    </row>
    <row r="3044" spans="1:15" x14ac:dyDescent="0.45">
      <c r="A3044" s="6" t="s">
        <v>8357</v>
      </c>
      <c r="B3044" s="6" t="s">
        <v>8224</v>
      </c>
      <c r="C3044" s="6" t="str">
        <f>VLOOKUP($B3044,'Supplimental Sources'!$I$7:$K$27,2,0)</f>
        <v>United States</v>
      </c>
      <c r="D3044" s="6" t="str">
        <f>VLOOKUP($B3044,'Supplimental Sources'!$I$7:$K$27,3,0)</f>
        <v>United States</v>
      </c>
      <c r="E3044" s="6" t="s">
        <v>8386</v>
      </c>
      <c r="F3044" s="6" t="s">
        <v>8371</v>
      </c>
      <c r="G3044" s="6">
        <v>3030</v>
      </c>
      <c r="H3044" s="29">
        <v>1750</v>
      </c>
      <c r="I3044" s="29">
        <v>1867</v>
      </c>
      <c r="J3044" s="28">
        <v>30</v>
      </c>
      <c r="K3044" s="6">
        <v>41</v>
      </c>
      <c r="L3044" s="6" t="str">
        <f>VLOOKUP($G3044,Data!$A:$F,6,0)</f>
        <v>successful</v>
      </c>
      <c r="M3044" s="6"/>
      <c r="N3044" s="6"/>
      <c r="O3044" s="6"/>
    </row>
    <row r="3045" spans="1:15" x14ac:dyDescent="0.45">
      <c r="A3045" s="6" t="s">
        <v>8357</v>
      </c>
      <c r="B3045" s="6" t="s">
        <v>8224</v>
      </c>
      <c r="C3045" s="6" t="str">
        <f>VLOOKUP($B3045,'Supplimental Sources'!$I$7:$K$27,2,0)</f>
        <v>United States</v>
      </c>
      <c r="D3045" s="6" t="str">
        <f>VLOOKUP($B3045,'Supplimental Sources'!$I$7:$K$27,3,0)</f>
        <v>United States</v>
      </c>
      <c r="E3045" s="6" t="s">
        <v>8387</v>
      </c>
      <c r="F3045" s="6" t="s">
        <v>8371</v>
      </c>
      <c r="G3045" s="6">
        <v>3031</v>
      </c>
      <c r="H3045" s="29">
        <v>1500</v>
      </c>
      <c r="I3045" s="29">
        <v>1500</v>
      </c>
      <c r="J3045" s="28">
        <v>60</v>
      </c>
      <c r="K3045" s="6">
        <v>29</v>
      </c>
      <c r="L3045" s="6" t="str">
        <f>VLOOKUP($G3045,Data!$A:$F,6,0)</f>
        <v>successful</v>
      </c>
      <c r="M3045" s="6"/>
      <c r="N3045" s="6"/>
      <c r="O3045" s="6"/>
    </row>
    <row r="3046" spans="1:15" x14ac:dyDescent="0.45">
      <c r="A3046" s="6" t="s">
        <v>8357</v>
      </c>
      <c r="B3046" s="6" t="s">
        <v>8224</v>
      </c>
      <c r="C3046" s="6" t="str">
        <f>VLOOKUP($B3046,'Supplimental Sources'!$I$7:$K$27,2,0)</f>
        <v>United States</v>
      </c>
      <c r="D3046" s="6" t="str">
        <f>VLOOKUP($B3046,'Supplimental Sources'!$I$7:$K$27,3,0)</f>
        <v>United States</v>
      </c>
      <c r="E3046" s="6" t="s">
        <v>8386</v>
      </c>
      <c r="F3046" s="6" t="s">
        <v>8371</v>
      </c>
      <c r="G3046" s="6">
        <v>3032</v>
      </c>
      <c r="H3046" s="29">
        <v>1000</v>
      </c>
      <c r="I3046" s="29">
        <v>1272</v>
      </c>
      <c r="J3046" s="28">
        <v>30</v>
      </c>
      <c r="K3046" s="6">
        <v>25</v>
      </c>
      <c r="L3046" s="6" t="str">
        <f>VLOOKUP($G3046,Data!$A:$F,6,0)</f>
        <v>successful</v>
      </c>
      <c r="M3046" s="6"/>
      <c r="N3046" s="6"/>
      <c r="O3046" s="6"/>
    </row>
    <row r="3047" spans="1:15" x14ac:dyDescent="0.45">
      <c r="A3047" s="6" t="s">
        <v>8357</v>
      </c>
      <c r="B3047" s="6" t="s">
        <v>8224</v>
      </c>
      <c r="C3047" s="6" t="str">
        <f>VLOOKUP($B3047,'Supplimental Sources'!$I$7:$K$27,2,0)</f>
        <v>United States</v>
      </c>
      <c r="D3047" s="6" t="str">
        <f>VLOOKUP($B3047,'Supplimental Sources'!$I$7:$K$27,3,0)</f>
        <v>United States</v>
      </c>
      <c r="E3047" s="6" t="s">
        <v>8387</v>
      </c>
      <c r="F3047" s="6" t="s">
        <v>8370</v>
      </c>
      <c r="G3047" s="6">
        <v>3033</v>
      </c>
      <c r="H3047" s="29">
        <v>3000</v>
      </c>
      <c r="I3047" s="29">
        <v>4396</v>
      </c>
      <c r="J3047" s="28">
        <v>30</v>
      </c>
      <c r="K3047" s="6">
        <v>23</v>
      </c>
      <c r="L3047" s="6" t="str">
        <f>VLOOKUP($G3047,Data!$A:$F,6,0)</f>
        <v>successful</v>
      </c>
      <c r="M3047" s="6"/>
      <c r="N3047" s="6"/>
      <c r="O3047" s="6"/>
    </row>
    <row r="3048" spans="1:15" x14ac:dyDescent="0.45">
      <c r="A3048" s="6" t="s">
        <v>8357</v>
      </c>
      <c r="B3048" s="6" t="s">
        <v>8224</v>
      </c>
      <c r="C3048" s="6" t="str">
        <f>VLOOKUP($B3048,'Supplimental Sources'!$I$7:$K$27,2,0)</f>
        <v>United States</v>
      </c>
      <c r="D3048" s="6" t="str">
        <f>VLOOKUP($B3048,'Supplimental Sources'!$I$7:$K$27,3,0)</f>
        <v>United States</v>
      </c>
      <c r="E3048" s="6" t="s">
        <v>8387</v>
      </c>
      <c r="F3048" s="6" t="s">
        <v>8373</v>
      </c>
      <c r="G3048" s="6">
        <v>3034</v>
      </c>
      <c r="H3048" s="29">
        <v>100000</v>
      </c>
      <c r="I3048" s="29">
        <v>112536</v>
      </c>
      <c r="J3048" s="28">
        <v>30.630613425928459</v>
      </c>
      <c r="K3048" s="6">
        <v>1260</v>
      </c>
      <c r="L3048" s="6" t="str">
        <f>VLOOKUP($G3048,Data!$A:$F,6,0)</f>
        <v>successful</v>
      </c>
      <c r="M3048" s="6"/>
      <c r="N3048" s="6"/>
      <c r="O3048" s="6"/>
    </row>
    <row r="3049" spans="1:15" x14ac:dyDescent="0.45">
      <c r="A3049" s="6" t="s">
        <v>8357</v>
      </c>
      <c r="B3049" s="6" t="s">
        <v>8224</v>
      </c>
      <c r="C3049" s="6" t="str">
        <f>VLOOKUP($B3049,'Supplimental Sources'!$I$7:$K$27,2,0)</f>
        <v>United States</v>
      </c>
      <c r="D3049" s="6" t="str">
        <f>VLOOKUP($B3049,'Supplimental Sources'!$I$7:$K$27,3,0)</f>
        <v>United States</v>
      </c>
      <c r="E3049" s="6" t="s">
        <v>8384</v>
      </c>
      <c r="F3049" s="6" t="s">
        <v>8379</v>
      </c>
      <c r="G3049" s="6">
        <v>3035</v>
      </c>
      <c r="H3049" s="29">
        <v>25000</v>
      </c>
      <c r="I3049" s="29">
        <v>27196.71</v>
      </c>
      <c r="J3049" s="28">
        <v>30</v>
      </c>
      <c r="K3049" s="6">
        <v>307</v>
      </c>
      <c r="L3049" s="6" t="str">
        <f>VLOOKUP($G3049,Data!$A:$F,6,0)</f>
        <v>successful</v>
      </c>
      <c r="M3049" s="6"/>
      <c r="N3049" s="6"/>
      <c r="O3049" s="6"/>
    </row>
    <row r="3050" spans="1:15" x14ac:dyDescent="0.45">
      <c r="A3050" s="6" t="s">
        <v>8357</v>
      </c>
      <c r="B3050" s="6" t="s">
        <v>8224</v>
      </c>
      <c r="C3050" s="6" t="str">
        <f>VLOOKUP($B3050,'Supplimental Sources'!$I$7:$K$27,2,0)</f>
        <v>United States</v>
      </c>
      <c r="D3050" s="6" t="str">
        <f>VLOOKUP($B3050,'Supplimental Sources'!$I$7:$K$27,3,0)</f>
        <v>United States</v>
      </c>
      <c r="E3050" s="6" t="s">
        <v>8384</v>
      </c>
      <c r="F3050" s="6" t="s">
        <v>8370</v>
      </c>
      <c r="G3050" s="6">
        <v>3036</v>
      </c>
      <c r="H3050" s="29">
        <v>25000</v>
      </c>
      <c r="I3050" s="29">
        <v>31683</v>
      </c>
      <c r="J3050" s="28">
        <v>35.714074074072414</v>
      </c>
      <c r="K3050" s="6">
        <v>329</v>
      </c>
      <c r="L3050" s="6" t="str">
        <f>VLOOKUP($G3050,Data!$A:$F,6,0)</f>
        <v>successful</v>
      </c>
      <c r="M3050" s="6"/>
      <c r="N3050" s="6"/>
      <c r="O3050" s="6"/>
    </row>
    <row r="3051" spans="1:15" x14ac:dyDescent="0.45">
      <c r="A3051" s="6" t="s">
        <v>8357</v>
      </c>
      <c r="B3051" s="6" t="s">
        <v>8224</v>
      </c>
      <c r="C3051" s="6" t="str">
        <f>VLOOKUP($B3051,'Supplimental Sources'!$I$7:$K$27,2,0)</f>
        <v>United States</v>
      </c>
      <c r="D3051" s="6" t="str">
        <f>VLOOKUP($B3051,'Supplimental Sources'!$I$7:$K$27,3,0)</f>
        <v>United States</v>
      </c>
      <c r="E3051" s="6" t="s">
        <v>8375</v>
      </c>
      <c r="F3051" s="6" t="s">
        <v>8370</v>
      </c>
      <c r="G3051" s="6">
        <v>3037</v>
      </c>
      <c r="H3051" s="29">
        <v>500</v>
      </c>
      <c r="I3051" s="29">
        <v>1066</v>
      </c>
      <c r="J3051" s="28">
        <v>74.314432870371093</v>
      </c>
      <c r="K3051" s="6">
        <v>32</v>
      </c>
      <c r="L3051" s="6" t="str">
        <f>VLOOKUP($G3051,Data!$A:$F,6,0)</f>
        <v>successful</v>
      </c>
      <c r="M3051" s="6"/>
      <c r="N3051" s="6"/>
      <c r="O3051" s="6"/>
    </row>
    <row r="3052" spans="1:15" x14ac:dyDescent="0.45">
      <c r="A3052" s="6" t="s">
        <v>8357</v>
      </c>
      <c r="B3052" s="6" t="s">
        <v>8224</v>
      </c>
      <c r="C3052" s="6" t="str">
        <f>VLOOKUP($B3052,'Supplimental Sources'!$I$7:$K$27,2,0)</f>
        <v>United States</v>
      </c>
      <c r="D3052" s="6" t="str">
        <f>VLOOKUP($B3052,'Supplimental Sources'!$I$7:$K$27,3,0)</f>
        <v>United States</v>
      </c>
      <c r="E3052" s="6" t="s">
        <v>8387</v>
      </c>
      <c r="F3052" s="6" t="s">
        <v>8376</v>
      </c>
      <c r="G3052" s="6">
        <v>3038</v>
      </c>
      <c r="H3052" s="29">
        <v>1000</v>
      </c>
      <c r="I3052" s="29">
        <v>1005</v>
      </c>
      <c r="J3052" s="28">
        <v>60</v>
      </c>
      <c r="K3052" s="6">
        <v>27</v>
      </c>
      <c r="L3052" s="6" t="str">
        <f>VLOOKUP($G3052,Data!$A:$F,6,0)</f>
        <v>successful</v>
      </c>
      <c r="M3052" s="6"/>
      <c r="N3052" s="6"/>
      <c r="O3052" s="6"/>
    </row>
    <row r="3053" spans="1:15" x14ac:dyDescent="0.45">
      <c r="A3053" s="6" t="s">
        <v>8357</v>
      </c>
      <c r="B3053" s="6" t="s">
        <v>8224</v>
      </c>
      <c r="C3053" s="6" t="str">
        <f>VLOOKUP($B3053,'Supplimental Sources'!$I$7:$K$27,2,0)</f>
        <v>United States</v>
      </c>
      <c r="D3053" s="6" t="str">
        <f>VLOOKUP($B3053,'Supplimental Sources'!$I$7:$K$27,3,0)</f>
        <v>United States</v>
      </c>
      <c r="E3053" s="6" t="s">
        <v>8384</v>
      </c>
      <c r="F3053" s="6" t="s">
        <v>8381</v>
      </c>
      <c r="G3053" s="6">
        <v>3039</v>
      </c>
      <c r="H3053" s="29">
        <v>20000</v>
      </c>
      <c r="I3053" s="29">
        <v>21742.78</v>
      </c>
      <c r="J3053" s="28">
        <v>26.538217592591536</v>
      </c>
      <c r="K3053" s="6">
        <v>236</v>
      </c>
      <c r="L3053" s="6" t="str">
        <f>VLOOKUP($G3053,Data!$A:$F,6,0)</f>
        <v>successful</v>
      </c>
      <c r="M3053" s="6"/>
      <c r="N3053" s="6"/>
      <c r="O3053" s="6"/>
    </row>
    <row r="3054" spans="1:15" x14ac:dyDescent="0.45">
      <c r="A3054" s="6" t="s">
        <v>8357</v>
      </c>
      <c r="B3054" s="6" t="s">
        <v>8224</v>
      </c>
      <c r="C3054" s="6" t="str">
        <f>VLOOKUP($B3054,'Supplimental Sources'!$I$7:$K$27,2,0)</f>
        <v>United States</v>
      </c>
      <c r="D3054" s="6" t="str">
        <f>VLOOKUP($B3054,'Supplimental Sources'!$I$7:$K$27,3,0)</f>
        <v>United States</v>
      </c>
      <c r="E3054" s="6" t="s">
        <v>8386</v>
      </c>
      <c r="F3054" s="6" t="s">
        <v>8380</v>
      </c>
      <c r="G3054" s="6">
        <v>3040</v>
      </c>
      <c r="H3054" s="29">
        <v>3000</v>
      </c>
      <c r="I3054" s="29">
        <v>3225</v>
      </c>
      <c r="J3054" s="28">
        <v>4.1664236111100763</v>
      </c>
      <c r="K3054" s="6">
        <v>42</v>
      </c>
      <c r="L3054" s="6" t="str">
        <f>VLOOKUP($G3054,Data!$A:$F,6,0)</f>
        <v>successful</v>
      </c>
      <c r="M3054" s="6"/>
      <c r="N3054" s="6"/>
      <c r="O3054" s="6"/>
    </row>
    <row r="3055" spans="1:15" x14ac:dyDescent="0.45">
      <c r="A3055" s="6" t="s">
        <v>8357</v>
      </c>
      <c r="B3055" s="6" t="s">
        <v>8224</v>
      </c>
      <c r="C3055" s="6" t="str">
        <f>VLOOKUP($B3055,'Supplimental Sources'!$I$7:$K$27,2,0)</f>
        <v>United States</v>
      </c>
      <c r="D3055" s="6" t="str">
        <f>VLOOKUP($B3055,'Supplimental Sources'!$I$7:$K$27,3,0)</f>
        <v>United States</v>
      </c>
      <c r="E3055" s="6" t="s">
        <v>8386</v>
      </c>
      <c r="F3055" s="6" t="s">
        <v>8381</v>
      </c>
      <c r="G3055" s="6">
        <v>3041</v>
      </c>
      <c r="H3055" s="29">
        <v>8300</v>
      </c>
      <c r="I3055" s="29">
        <v>9170</v>
      </c>
      <c r="J3055" s="28">
        <v>30</v>
      </c>
      <c r="K3055" s="6">
        <v>95</v>
      </c>
      <c r="L3055" s="6" t="str">
        <f>VLOOKUP($G3055,Data!$A:$F,6,0)</f>
        <v>successful</v>
      </c>
      <c r="M3055" s="6"/>
      <c r="N3055" s="6"/>
      <c r="O3055" s="6"/>
    </row>
    <row r="3056" spans="1:15" x14ac:dyDescent="0.45">
      <c r="A3056" s="6" t="s">
        <v>8357</v>
      </c>
      <c r="B3056" s="6" t="s">
        <v>8225</v>
      </c>
      <c r="C3056" s="6" t="str">
        <f>VLOOKUP($B3056,'Supplimental Sources'!$I$7:$K$27,2,0)</f>
        <v>United Kingdom</v>
      </c>
      <c r="D3056" s="6" t="str">
        <f>VLOOKUP($B3056,'Supplimental Sources'!$I$7:$K$27,3,0)</f>
        <v>United Kingdom</v>
      </c>
      <c r="E3056" s="6" t="s">
        <v>8386</v>
      </c>
      <c r="F3056" s="6" t="s">
        <v>8372</v>
      </c>
      <c r="G3056" s="6">
        <v>3042</v>
      </c>
      <c r="H3056" s="29">
        <v>1500</v>
      </c>
      <c r="I3056" s="29">
        <v>1920</v>
      </c>
      <c r="J3056" s="28">
        <v>30</v>
      </c>
      <c r="K3056" s="6">
        <v>37</v>
      </c>
      <c r="L3056" s="6" t="str">
        <f>VLOOKUP($G3056,Data!$A:$F,6,0)</f>
        <v>successful</v>
      </c>
      <c r="M3056" s="6"/>
      <c r="N3056" s="6"/>
      <c r="O3056" s="6"/>
    </row>
    <row r="3057" spans="1:15" x14ac:dyDescent="0.45">
      <c r="A3057" s="6" t="s">
        <v>8357</v>
      </c>
      <c r="B3057" s="6" t="s">
        <v>8229</v>
      </c>
      <c r="C3057" s="6" t="str">
        <f>VLOOKUP($B3057,'Supplimental Sources'!$I$7:$K$27,2,0)</f>
        <v>Canada</v>
      </c>
      <c r="D3057" s="6" t="str">
        <f>VLOOKUP($B3057,'Supplimental Sources'!$I$7:$K$27,3,0)</f>
        <v>Canada</v>
      </c>
      <c r="E3057" s="6" t="s">
        <v>8386</v>
      </c>
      <c r="F3057" s="6" t="s">
        <v>8378</v>
      </c>
      <c r="G3057" s="6">
        <v>3043</v>
      </c>
      <c r="H3057" s="29">
        <v>15000</v>
      </c>
      <c r="I3057" s="29">
        <v>16501</v>
      </c>
      <c r="J3057" s="28">
        <v>27.047465277777519</v>
      </c>
      <c r="K3057" s="6">
        <v>128</v>
      </c>
      <c r="L3057" s="6" t="str">
        <f>VLOOKUP($G3057,Data!$A:$F,6,0)</f>
        <v>successful</v>
      </c>
      <c r="M3057" s="6"/>
      <c r="N3057" s="6"/>
      <c r="O3057" s="6"/>
    </row>
    <row r="3058" spans="1:15" x14ac:dyDescent="0.45">
      <c r="A3058" s="6" t="s">
        <v>8357</v>
      </c>
      <c r="B3058" s="6" t="s">
        <v>8224</v>
      </c>
      <c r="C3058" s="6" t="str">
        <f>VLOOKUP($B3058,'Supplimental Sources'!$I$7:$K$27,2,0)</f>
        <v>United States</v>
      </c>
      <c r="D3058" s="6" t="str">
        <f>VLOOKUP($B3058,'Supplimental Sources'!$I$7:$K$27,3,0)</f>
        <v>United States</v>
      </c>
      <c r="E3058" s="6" t="s">
        <v>8387</v>
      </c>
      <c r="F3058" s="6" t="s">
        <v>8376</v>
      </c>
      <c r="G3058" s="6">
        <v>3044</v>
      </c>
      <c r="H3058" s="29">
        <v>12000</v>
      </c>
      <c r="I3058" s="29">
        <v>13121</v>
      </c>
      <c r="J3058" s="28">
        <v>15</v>
      </c>
      <c r="K3058" s="6">
        <v>156</v>
      </c>
      <c r="L3058" s="6" t="str">
        <f>VLOOKUP($G3058,Data!$A:$F,6,0)</f>
        <v>successful</v>
      </c>
      <c r="M3058" s="6"/>
      <c r="N3058" s="6"/>
      <c r="O3058" s="6"/>
    </row>
    <row r="3059" spans="1:15" x14ac:dyDescent="0.45">
      <c r="A3059" s="6" t="s">
        <v>8357</v>
      </c>
      <c r="B3059" s="6" t="s">
        <v>8224</v>
      </c>
      <c r="C3059" s="6" t="str">
        <f>VLOOKUP($B3059,'Supplimental Sources'!$I$7:$K$27,2,0)</f>
        <v>United States</v>
      </c>
      <c r="D3059" s="6" t="str">
        <f>VLOOKUP($B3059,'Supplimental Sources'!$I$7:$K$27,3,0)</f>
        <v>United States</v>
      </c>
      <c r="E3059" s="6" t="s">
        <v>8385</v>
      </c>
      <c r="F3059" s="6" t="s">
        <v>8370</v>
      </c>
      <c r="G3059" s="6">
        <v>3045</v>
      </c>
      <c r="H3059" s="29">
        <v>4000</v>
      </c>
      <c r="I3059" s="29">
        <v>5308.26</v>
      </c>
      <c r="J3059" s="28">
        <v>30</v>
      </c>
      <c r="K3059" s="6">
        <v>64</v>
      </c>
      <c r="L3059" s="6" t="str">
        <f>VLOOKUP($G3059,Data!$A:$F,6,0)</f>
        <v>successful</v>
      </c>
      <c r="M3059" s="6"/>
      <c r="N3059" s="6"/>
      <c r="O3059" s="6"/>
    </row>
    <row r="3060" spans="1:15" x14ac:dyDescent="0.45">
      <c r="A3060" s="6" t="s">
        <v>8357</v>
      </c>
      <c r="B3060" s="6" t="s">
        <v>8224</v>
      </c>
      <c r="C3060" s="6" t="str">
        <f>VLOOKUP($B3060,'Supplimental Sources'!$I$7:$K$27,2,0)</f>
        <v>United States</v>
      </c>
      <c r="D3060" s="6" t="str">
        <f>VLOOKUP($B3060,'Supplimental Sources'!$I$7:$K$27,3,0)</f>
        <v>United States</v>
      </c>
      <c r="E3060" s="6" t="s">
        <v>8385</v>
      </c>
      <c r="F3060" s="6" t="s">
        <v>8371</v>
      </c>
      <c r="G3060" s="6">
        <v>3046</v>
      </c>
      <c r="H3060" s="29">
        <v>7900</v>
      </c>
      <c r="I3060" s="29">
        <v>15077</v>
      </c>
      <c r="J3060" s="28">
        <v>29.399699074070668</v>
      </c>
      <c r="K3060" s="6">
        <v>58</v>
      </c>
      <c r="L3060" s="6" t="str">
        <f>VLOOKUP($G3060,Data!$A:$F,6,0)</f>
        <v>successful</v>
      </c>
      <c r="M3060" s="6"/>
      <c r="N3060" s="6"/>
      <c r="O3060" s="6"/>
    </row>
    <row r="3061" spans="1:15" x14ac:dyDescent="0.45">
      <c r="A3061" s="6" t="s">
        <v>8357</v>
      </c>
      <c r="B3061" s="6" t="s">
        <v>8224</v>
      </c>
      <c r="C3061" s="6" t="str">
        <f>VLOOKUP($B3061,'Supplimental Sources'!$I$7:$K$27,2,0)</f>
        <v>United States</v>
      </c>
      <c r="D3061" s="6" t="str">
        <f>VLOOKUP($B3061,'Supplimental Sources'!$I$7:$K$27,3,0)</f>
        <v>United States</v>
      </c>
      <c r="E3061" s="6" t="s">
        <v>8387</v>
      </c>
      <c r="F3061" s="6" t="s">
        <v>8378</v>
      </c>
      <c r="G3061" s="6">
        <v>3047</v>
      </c>
      <c r="H3061" s="29">
        <v>500</v>
      </c>
      <c r="I3061" s="29">
        <v>745</v>
      </c>
      <c r="J3061" s="28">
        <v>43.563726851847605</v>
      </c>
      <c r="K3061" s="6">
        <v>20</v>
      </c>
      <c r="L3061" s="6" t="str">
        <f>VLOOKUP($G3061,Data!$A:$F,6,0)</f>
        <v>successful</v>
      </c>
      <c r="M3061" s="6"/>
      <c r="N3061" s="6"/>
      <c r="O3061" s="6"/>
    </row>
    <row r="3062" spans="1:15" x14ac:dyDescent="0.45">
      <c r="A3062" s="6" t="s">
        <v>8357</v>
      </c>
      <c r="B3062" s="6" t="s">
        <v>8224</v>
      </c>
      <c r="C3062" s="6" t="str">
        <f>VLOOKUP($B3062,'Supplimental Sources'!$I$7:$K$27,2,0)</f>
        <v>United States</v>
      </c>
      <c r="D3062" s="6" t="str">
        <f>VLOOKUP($B3062,'Supplimental Sources'!$I$7:$K$27,3,0)</f>
        <v>United States</v>
      </c>
      <c r="E3062" s="6" t="s">
        <v>8385</v>
      </c>
      <c r="F3062" s="6" t="s">
        <v>8381</v>
      </c>
      <c r="G3062" s="6">
        <v>3048</v>
      </c>
      <c r="H3062" s="29">
        <v>5000</v>
      </c>
      <c r="I3062" s="29">
        <v>8320</v>
      </c>
      <c r="J3062" s="28">
        <v>28.989097222220153</v>
      </c>
      <c r="K3062" s="6">
        <v>47</v>
      </c>
      <c r="L3062" s="6" t="str">
        <f>VLOOKUP($G3062,Data!$A:$F,6,0)</f>
        <v>successful</v>
      </c>
      <c r="M3062" s="6"/>
      <c r="N3062" s="6"/>
      <c r="O3062" s="6"/>
    </row>
    <row r="3063" spans="1:15" x14ac:dyDescent="0.45">
      <c r="A3063" s="6" t="s">
        <v>8357</v>
      </c>
      <c r="B3063" s="6" t="s">
        <v>8224</v>
      </c>
      <c r="C3063" s="6" t="str">
        <f>VLOOKUP($B3063,'Supplimental Sources'!$I$7:$K$27,2,0)</f>
        <v>United States</v>
      </c>
      <c r="D3063" s="6" t="str">
        <f>VLOOKUP($B3063,'Supplimental Sources'!$I$7:$K$27,3,0)</f>
        <v>United States</v>
      </c>
      <c r="E3063" s="6" t="s">
        <v>8386</v>
      </c>
      <c r="F3063" s="6" t="s">
        <v>8369</v>
      </c>
      <c r="G3063" s="6">
        <v>3049</v>
      </c>
      <c r="H3063" s="29">
        <v>3750</v>
      </c>
      <c r="I3063" s="29">
        <v>4000</v>
      </c>
      <c r="J3063" s="28">
        <v>30</v>
      </c>
      <c r="K3063" s="6">
        <v>54</v>
      </c>
      <c r="L3063" s="6" t="str">
        <f>VLOOKUP($G3063,Data!$A:$F,6,0)</f>
        <v>successful</v>
      </c>
      <c r="M3063" s="6"/>
      <c r="N3063" s="6"/>
      <c r="O3063" s="6"/>
    </row>
    <row r="3064" spans="1:15" x14ac:dyDescent="0.45">
      <c r="A3064" s="6" t="s">
        <v>8357</v>
      </c>
      <c r="B3064" s="6" t="s">
        <v>8224</v>
      </c>
      <c r="C3064" s="6" t="str">
        <f>VLOOKUP($B3064,'Supplimental Sources'!$I$7:$K$27,2,0)</f>
        <v>United States</v>
      </c>
      <c r="D3064" s="6" t="str">
        <f>VLOOKUP($B3064,'Supplimental Sources'!$I$7:$K$27,3,0)</f>
        <v>United States</v>
      </c>
      <c r="E3064" s="6" t="s">
        <v>8387</v>
      </c>
      <c r="F3064" s="6" t="s">
        <v>8379</v>
      </c>
      <c r="G3064" s="6">
        <v>3050</v>
      </c>
      <c r="H3064" s="29">
        <v>600</v>
      </c>
      <c r="I3064" s="29">
        <v>636</v>
      </c>
      <c r="J3064" s="28">
        <v>30</v>
      </c>
      <c r="K3064" s="6">
        <v>9</v>
      </c>
      <c r="L3064" s="6" t="str">
        <f>VLOOKUP($G3064,Data!$A:$F,6,0)</f>
        <v>successful</v>
      </c>
      <c r="M3064" s="6"/>
      <c r="N3064" s="6"/>
      <c r="O3064" s="6"/>
    </row>
    <row r="3065" spans="1:15" x14ac:dyDescent="0.45">
      <c r="A3065" s="6" t="s">
        <v>8357</v>
      </c>
      <c r="B3065" s="6" t="s">
        <v>8225</v>
      </c>
      <c r="C3065" s="6" t="str">
        <f>VLOOKUP($B3065,'Supplimental Sources'!$I$7:$K$27,2,0)</f>
        <v>United Kingdom</v>
      </c>
      <c r="D3065" s="6" t="str">
        <f>VLOOKUP($B3065,'Supplimental Sources'!$I$7:$K$27,3,0)</f>
        <v>United Kingdom</v>
      </c>
      <c r="E3065" s="6" t="s">
        <v>8388</v>
      </c>
      <c r="F3065" s="6" t="s">
        <v>8376</v>
      </c>
      <c r="G3065" s="6">
        <v>3051</v>
      </c>
      <c r="H3065" s="29">
        <v>3500</v>
      </c>
      <c r="I3065" s="29">
        <v>827</v>
      </c>
      <c r="J3065" s="28">
        <v>30</v>
      </c>
      <c r="K3065" s="6">
        <v>35</v>
      </c>
      <c r="M3065" s="6" t="str">
        <f>VLOOKUP($G3065,Data!$A:$F,6,0)</f>
        <v>failed</v>
      </c>
      <c r="N3065" s="6"/>
      <c r="O3065" s="6"/>
    </row>
    <row r="3066" spans="1:15" x14ac:dyDescent="0.45">
      <c r="A3066" s="6" t="s">
        <v>8357</v>
      </c>
      <c r="B3066" s="6" t="s">
        <v>8224</v>
      </c>
      <c r="C3066" s="6" t="str">
        <f>VLOOKUP($B3066,'Supplimental Sources'!$I$7:$K$27,2,0)</f>
        <v>United States</v>
      </c>
      <c r="D3066" s="6" t="str">
        <f>VLOOKUP($B3066,'Supplimental Sources'!$I$7:$K$27,3,0)</f>
        <v>United States</v>
      </c>
      <c r="E3066" s="6" t="s">
        <v>8386</v>
      </c>
      <c r="F3066" s="6" t="s">
        <v>8379</v>
      </c>
      <c r="G3066" s="6">
        <v>3052</v>
      </c>
      <c r="H3066" s="29">
        <v>50000</v>
      </c>
      <c r="I3066" s="29">
        <v>75</v>
      </c>
      <c r="J3066" s="28">
        <v>29.995902777780429</v>
      </c>
      <c r="K3066" s="6">
        <v>2</v>
      </c>
      <c r="M3066" s="6" t="str">
        <f>VLOOKUP($G3066,Data!$A:$F,6,0)</f>
        <v>failed</v>
      </c>
      <c r="N3066" s="6"/>
      <c r="O3066" s="6"/>
    </row>
    <row r="3067" spans="1:15" x14ac:dyDescent="0.45">
      <c r="A3067" s="6" t="s">
        <v>8357</v>
      </c>
      <c r="B3067" s="6" t="s">
        <v>8224</v>
      </c>
      <c r="C3067" s="6" t="str">
        <f>VLOOKUP($B3067,'Supplimental Sources'!$I$7:$K$27,2,0)</f>
        <v>United States</v>
      </c>
      <c r="D3067" s="6" t="str">
        <f>VLOOKUP($B3067,'Supplimental Sources'!$I$7:$K$27,3,0)</f>
        <v>United States</v>
      </c>
      <c r="E3067" s="6" t="s">
        <v>8385</v>
      </c>
      <c r="F3067" s="6" t="s">
        <v>8371</v>
      </c>
      <c r="G3067" s="6">
        <v>3053</v>
      </c>
      <c r="H3067" s="29">
        <v>10000</v>
      </c>
      <c r="I3067" s="29">
        <v>40</v>
      </c>
      <c r="J3067" s="28">
        <v>51.404247685190057</v>
      </c>
      <c r="K3067" s="6">
        <v>3</v>
      </c>
      <c r="M3067" s="6" t="str">
        <f>VLOOKUP($G3067,Data!$A:$F,6,0)</f>
        <v>failed</v>
      </c>
      <c r="N3067" s="6"/>
      <c r="O3067" s="6"/>
    </row>
    <row r="3068" spans="1:15" x14ac:dyDescent="0.45">
      <c r="A3068" s="6" t="s">
        <v>8357</v>
      </c>
      <c r="B3068" s="6" t="s">
        <v>8224</v>
      </c>
      <c r="C3068" s="6" t="str">
        <f>VLOOKUP($B3068,'Supplimental Sources'!$I$7:$K$27,2,0)</f>
        <v>United States</v>
      </c>
      <c r="D3068" s="6" t="str">
        <f>VLOOKUP($B3068,'Supplimental Sources'!$I$7:$K$27,3,0)</f>
        <v>United States</v>
      </c>
      <c r="E3068" s="6" t="s">
        <v>8386</v>
      </c>
      <c r="F3068" s="6" t="s">
        <v>8376</v>
      </c>
      <c r="G3068" s="6">
        <v>3054</v>
      </c>
      <c r="H3068" s="29">
        <v>300</v>
      </c>
      <c r="I3068" s="29">
        <v>0</v>
      </c>
      <c r="J3068" s="28">
        <v>37.211643518516212</v>
      </c>
      <c r="K3068" s="6">
        <v>0</v>
      </c>
      <c r="M3068" s="6" t="str">
        <f>VLOOKUP($G3068,Data!$A:$F,6,0)</f>
        <v>failed</v>
      </c>
      <c r="N3068" s="6"/>
      <c r="O3068" s="6"/>
    </row>
    <row r="3069" spans="1:15" x14ac:dyDescent="0.45">
      <c r="A3069" s="6" t="s">
        <v>8357</v>
      </c>
      <c r="B3069" s="6" t="s">
        <v>8224</v>
      </c>
      <c r="C3069" s="6" t="str">
        <f>VLOOKUP($B3069,'Supplimental Sources'!$I$7:$K$27,2,0)</f>
        <v>United States</v>
      </c>
      <c r="D3069" s="6" t="str">
        <f>VLOOKUP($B3069,'Supplimental Sources'!$I$7:$K$27,3,0)</f>
        <v>United States</v>
      </c>
      <c r="E3069" s="6" t="s">
        <v>8385</v>
      </c>
      <c r="F3069" s="6" t="s">
        <v>8374</v>
      </c>
      <c r="G3069" s="6">
        <v>3055</v>
      </c>
      <c r="H3069" s="29">
        <v>20000</v>
      </c>
      <c r="I3069" s="29">
        <v>1</v>
      </c>
      <c r="J3069" s="28">
        <v>60</v>
      </c>
      <c r="K3069" s="6">
        <v>1</v>
      </c>
      <c r="M3069" s="6" t="str">
        <f>VLOOKUP($G3069,Data!$A:$F,6,0)</f>
        <v>failed</v>
      </c>
      <c r="N3069" s="6"/>
      <c r="O3069" s="6"/>
    </row>
    <row r="3070" spans="1:15" x14ac:dyDescent="0.45">
      <c r="A3070" s="6" t="s">
        <v>8357</v>
      </c>
      <c r="B3070" s="6" t="s">
        <v>8224</v>
      </c>
      <c r="C3070" s="6" t="str">
        <f>VLOOKUP($B3070,'Supplimental Sources'!$I$7:$K$27,2,0)</f>
        <v>United States</v>
      </c>
      <c r="D3070" s="6" t="str">
        <f>VLOOKUP($B3070,'Supplimental Sources'!$I$7:$K$27,3,0)</f>
        <v>United States</v>
      </c>
      <c r="E3070" s="6" t="s">
        <v>8385</v>
      </c>
      <c r="F3070" s="6" t="s">
        <v>8370</v>
      </c>
      <c r="G3070" s="6">
        <v>3056</v>
      </c>
      <c r="H3070" s="29">
        <v>25000</v>
      </c>
      <c r="I3070" s="29">
        <v>0</v>
      </c>
      <c r="J3070" s="28">
        <v>60</v>
      </c>
      <c r="K3070" s="6">
        <v>0</v>
      </c>
      <c r="M3070" s="6" t="str">
        <f>VLOOKUP($G3070,Data!$A:$F,6,0)</f>
        <v>failed</v>
      </c>
      <c r="N3070" s="6"/>
      <c r="O3070" s="6"/>
    </row>
    <row r="3071" spans="1:15" x14ac:dyDescent="0.45">
      <c r="A3071" s="6" t="s">
        <v>8357</v>
      </c>
      <c r="B3071" s="6" t="s">
        <v>8225</v>
      </c>
      <c r="C3071" s="6" t="str">
        <f>VLOOKUP($B3071,'Supplimental Sources'!$I$7:$K$27,2,0)</f>
        <v>United Kingdom</v>
      </c>
      <c r="D3071" s="6" t="str">
        <f>VLOOKUP($B3071,'Supplimental Sources'!$I$7:$K$27,3,0)</f>
        <v>United Kingdom</v>
      </c>
      <c r="E3071" s="6" t="s">
        <v>8387</v>
      </c>
      <c r="F3071" s="6" t="s">
        <v>8378</v>
      </c>
      <c r="G3071" s="6">
        <v>3057</v>
      </c>
      <c r="H3071" s="29">
        <v>50000</v>
      </c>
      <c r="I3071" s="29">
        <v>0</v>
      </c>
      <c r="J3071" s="28">
        <v>29.958333333335759</v>
      </c>
      <c r="K3071" s="6">
        <v>0</v>
      </c>
      <c r="M3071" s="6" t="str">
        <f>VLOOKUP($G3071,Data!$A:$F,6,0)</f>
        <v>failed</v>
      </c>
      <c r="N3071" s="6"/>
      <c r="O3071" s="6"/>
    </row>
    <row r="3072" spans="1:15" x14ac:dyDescent="0.45">
      <c r="A3072" s="6" t="s">
        <v>8357</v>
      </c>
      <c r="B3072" s="6" t="s">
        <v>8237</v>
      </c>
      <c r="C3072" s="6" t="str">
        <f>VLOOKUP($B3072,'Supplimental Sources'!$I$7:$K$27,2,0)</f>
        <v>Italy</v>
      </c>
      <c r="D3072" s="6" t="str">
        <f>VLOOKUP($B3072,'Supplimental Sources'!$I$7:$K$27,3,0)</f>
        <v>European Union</v>
      </c>
      <c r="E3072" s="6" t="s">
        <v>8387</v>
      </c>
      <c r="F3072" s="6" t="s">
        <v>8378</v>
      </c>
      <c r="G3072" s="6">
        <v>3058</v>
      </c>
      <c r="H3072" s="29">
        <v>18000</v>
      </c>
      <c r="I3072" s="29">
        <v>3</v>
      </c>
      <c r="J3072" s="28">
        <v>50</v>
      </c>
      <c r="K3072" s="6">
        <v>3</v>
      </c>
      <c r="M3072" s="6" t="str">
        <f>VLOOKUP($G3072,Data!$A:$F,6,0)</f>
        <v>failed</v>
      </c>
      <c r="N3072" s="6"/>
      <c r="O3072" s="6"/>
    </row>
    <row r="3073" spans="1:15" x14ac:dyDescent="0.45">
      <c r="A3073" s="6" t="s">
        <v>8357</v>
      </c>
      <c r="B3073" s="6" t="s">
        <v>8224</v>
      </c>
      <c r="C3073" s="6" t="str">
        <f>VLOOKUP($B3073,'Supplimental Sources'!$I$7:$K$27,2,0)</f>
        <v>United States</v>
      </c>
      <c r="D3073" s="6" t="str">
        <f>VLOOKUP($B3073,'Supplimental Sources'!$I$7:$K$27,3,0)</f>
        <v>United States</v>
      </c>
      <c r="E3073" s="6" t="s">
        <v>8385</v>
      </c>
      <c r="F3073" s="6" t="s">
        <v>8370</v>
      </c>
      <c r="G3073" s="6">
        <v>3059</v>
      </c>
      <c r="H3073" s="29">
        <v>15000</v>
      </c>
      <c r="I3073" s="29">
        <v>451</v>
      </c>
      <c r="J3073" s="28">
        <v>30</v>
      </c>
      <c r="K3073" s="6">
        <v>11</v>
      </c>
      <c r="M3073" s="6" t="str">
        <f>VLOOKUP($G3073,Data!$A:$F,6,0)</f>
        <v>failed</v>
      </c>
      <c r="N3073" s="6"/>
      <c r="O3073" s="6"/>
    </row>
    <row r="3074" spans="1:15" x14ac:dyDescent="0.45">
      <c r="A3074" s="6" t="s">
        <v>8357</v>
      </c>
      <c r="B3074" s="6" t="s">
        <v>8224</v>
      </c>
      <c r="C3074" s="6" t="str">
        <f>VLOOKUP($B3074,'Supplimental Sources'!$I$7:$K$27,2,0)</f>
        <v>United States</v>
      </c>
      <c r="D3074" s="6" t="str">
        <f>VLOOKUP($B3074,'Supplimental Sources'!$I$7:$K$27,3,0)</f>
        <v>United States</v>
      </c>
      <c r="E3074" s="6" t="s">
        <v>8386</v>
      </c>
      <c r="F3074" s="6" t="s">
        <v>8371</v>
      </c>
      <c r="G3074" s="6">
        <v>3060</v>
      </c>
      <c r="H3074" s="29">
        <v>220000</v>
      </c>
      <c r="I3074" s="29">
        <v>335</v>
      </c>
      <c r="J3074" s="28">
        <v>30</v>
      </c>
      <c r="K3074" s="6">
        <v>6</v>
      </c>
      <c r="M3074" s="6" t="str">
        <f>VLOOKUP($G3074,Data!$A:$F,6,0)</f>
        <v>failed</v>
      </c>
      <c r="N3074" s="6"/>
      <c r="O3074" s="6"/>
    </row>
    <row r="3075" spans="1:15" x14ac:dyDescent="0.45">
      <c r="A3075" s="6" t="s">
        <v>8357</v>
      </c>
      <c r="B3075" s="6" t="s">
        <v>8224</v>
      </c>
      <c r="C3075" s="6" t="str">
        <f>VLOOKUP($B3075,'Supplimental Sources'!$I$7:$K$27,2,0)</f>
        <v>United States</v>
      </c>
      <c r="D3075" s="6" t="str">
        <f>VLOOKUP($B3075,'Supplimental Sources'!$I$7:$K$27,3,0)</f>
        <v>United States</v>
      </c>
      <c r="E3075" s="6" t="s">
        <v>8385</v>
      </c>
      <c r="F3075" s="6" t="s">
        <v>8370</v>
      </c>
      <c r="G3075" s="6">
        <v>3061</v>
      </c>
      <c r="H3075" s="29">
        <v>1000000</v>
      </c>
      <c r="I3075" s="29">
        <v>0</v>
      </c>
      <c r="J3075" s="28">
        <v>30</v>
      </c>
      <c r="K3075" s="6">
        <v>0</v>
      </c>
      <c r="M3075" s="6" t="str">
        <f>VLOOKUP($G3075,Data!$A:$F,6,0)</f>
        <v>failed</v>
      </c>
      <c r="N3075" s="6"/>
      <c r="O3075" s="6"/>
    </row>
    <row r="3076" spans="1:15" x14ac:dyDescent="0.45">
      <c r="A3076" s="6" t="s">
        <v>8357</v>
      </c>
      <c r="B3076" s="6" t="s">
        <v>8224</v>
      </c>
      <c r="C3076" s="6" t="str">
        <f>VLOOKUP($B3076,'Supplimental Sources'!$I$7:$K$27,2,0)</f>
        <v>United States</v>
      </c>
      <c r="D3076" s="6" t="str">
        <f>VLOOKUP($B3076,'Supplimental Sources'!$I$7:$K$27,3,0)</f>
        <v>United States</v>
      </c>
      <c r="E3076" s="6" t="s">
        <v>8386</v>
      </c>
      <c r="F3076" s="6" t="s">
        <v>8372</v>
      </c>
      <c r="G3076" s="6">
        <v>3062</v>
      </c>
      <c r="H3076" s="29">
        <v>10000</v>
      </c>
      <c r="I3076" s="29">
        <v>6684</v>
      </c>
      <c r="J3076" s="28">
        <v>29.214212962964666</v>
      </c>
      <c r="K3076" s="6">
        <v>67</v>
      </c>
      <c r="M3076" s="6" t="str">
        <f>VLOOKUP($G3076,Data!$A:$F,6,0)</f>
        <v>failed</v>
      </c>
      <c r="N3076" s="6"/>
      <c r="O3076" s="6"/>
    </row>
    <row r="3077" spans="1:15" x14ac:dyDescent="0.45">
      <c r="A3077" s="6" t="s">
        <v>8357</v>
      </c>
      <c r="B3077" s="6" t="s">
        <v>8224</v>
      </c>
      <c r="C3077" s="6" t="str">
        <f>VLOOKUP($B3077,'Supplimental Sources'!$I$7:$K$27,2,0)</f>
        <v>United States</v>
      </c>
      <c r="D3077" s="6" t="str">
        <f>VLOOKUP($B3077,'Supplimental Sources'!$I$7:$K$27,3,0)</f>
        <v>United States</v>
      </c>
      <c r="E3077" s="6" t="s">
        <v>8387</v>
      </c>
      <c r="F3077" s="6" t="s">
        <v>8372</v>
      </c>
      <c r="G3077" s="6">
        <v>3063</v>
      </c>
      <c r="H3077" s="29">
        <v>3000</v>
      </c>
      <c r="I3077" s="29">
        <v>587</v>
      </c>
      <c r="J3077" s="28">
        <v>35</v>
      </c>
      <c r="K3077" s="6">
        <v>23</v>
      </c>
      <c r="M3077" s="6" t="str">
        <f>VLOOKUP($G3077,Data!$A:$F,6,0)</f>
        <v>failed</v>
      </c>
      <c r="N3077" s="6"/>
      <c r="O3077" s="6"/>
    </row>
    <row r="3078" spans="1:15" x14ac:dyDescent="0.45">
      <c r="A3078" s="6" t="s">
        <v>8357</v>
      </c>
      <c r="B3078" s="6" t="s">
        <v>8224</v>
      </c>
      <c r="C3078" s="6" t="str">
        <f>VLOOKUP($B3078,'Supplimental Sources'!$I$7:$K$27,2,0)</f>
        <v>United States</v>
      </c>
      <c r="D3078" s="6" t="str">
        <f>VLOOKUP($B3078,'Supplimental Sources'!$I$7:$K$27,3,0)</f>
        <v>United States</v>
      </c>
      <c r="E3078" s="6" t="s">
        <v>8386</v>
      </c>
      <c r="F3078" s="6" t="s">
        <v>8373</v>
      </c>
      <c r="G3078" s="6">
        <v>3064</v>
      </c>
      <c r="H3078" s="29">
        <v>75000</v>
      </c>
      <c r="I3078" s="29">
        <v>8471</v>
      </c>
      <c r="J3078" s="28">
        <v>31.160810185188893</v>
      </c>
      <c r="K3078" s="6">
        <v>72</v>
      </c>
      <c r="M3078" s="6" t="str">
        <f>VLOOKUP($G3078,Data!$A:$F,6,0)</f>
        <v>failed</v>
      </c>
      <c r="N3078" s="6"/>
      <c r="O3078" s="6"/>
    </row>
    <row r="3079" spans="1:15" x14ac:dyDescent="0.45">
      <c r="A3079" s="6" t="s">
        <v>8357</v>
      </c>
      <c r="B3079" s="6" t="s">
        <v>8224</v>
      </c>
      <c r="C3079" s="6" t="str">
        <f>VLOOKUP($B3079,'Supplimental Sources'!$I$7:$K$27,2,0)</f>
        <v>United States</v>
      </c>
      <c r="D3079" s="6" t="str">
        <f>VLOOKUP($B3079,'Supplimental Sources'!$I$7:$K$27,3,0)</f>
        <v>United States</v>
      </c>
      <c r="E3079" s="6" t="s">
        <v>8385</v>
      </c>
      <c r="F3079" s="6" t="s">
        <v>8370</v>
      </c>
      <c r="G3079" s="6">
        <v>3065</v>
      </c>
      <c r="H3079" s="29">
        <v>25000</v>
      </c>
      <c r="I3079" s="29">
        <v>10</v>
      </c>
      <c r="J3079" s="28">
        <v>25</v>
      </c>
      <c r="K3079" s="6">
        <v>2</v>
      </c>
      <c r="M3079" s="6" t="str">
        <f>VLOOKUP($G3079,Data!$A:$F,6,0)</f>
        <v>failed</v>
      </c>
      <c r="N3079" s="6"/>
      <c r="O3079" s="6"/>
    </row>
    <row r="3080" spans="1:15" x14ac:dyDescent="0.45">
      <c r="A3080" s="6" t="s">
        <v>8357</v>
      </c>
      <c r="B3080" s="6" t="s">
        <v>8226</v>
      </c>
      <c r="C3080" s="6" t="str">
        <f>VLOOKUP($B3080,'Supplimental Sources'!$I$7:$K$27,2,0)</f>
        <v>Australia</v>
      </c>
      <c r="D3080" s="6" t="str">
        <f>VLOOKUP($B3080,'Supplimental Sources'!$I$7:$K$27,3,0)</f>
        <v>Australia</v>
      </c>
      <c r="E3080" s="6" t="s">
        <v>8387</v>
      </c>
      <c r="F3080" s="6" t="s">
        <v>8380</v>
      </c>
      <c r="G3080" s="6">
        <v>3066</v>
      </c>
      <c r="H3080" s="29">
        <v>350000</v>
      </c>
      <c r="I3080" s="29">
        <v>41950</v>
      </c>
      <c r="J3080" s="28">
        <v>30</v>
      </c>
      <c r="K3080" s="6">
        <v>15</v>
      </c>
      <c r="M3080" s="6" t="str">
        <f>VLOOKUP($G3080,Data!$A:$F,6,0)</f>
        <v>failed</v>
      </c>
      <c r="N3080" s="6"/>
      <c r="O3080" s="6"/>
    </row>
    <row r="3081" spans="1:15" x14ac:dyDescent="0.45">
      <c r="A3081" s="6" t="s">
        <v>8357</v>
      </c>
      <c r="B3081" s="6" t="s">
        <v>8228</v>
      </c>
      <c r="C3081" s="6" t="str">
        <f>VLOOKUP($B3081,'Supplimental Sources'!$I$7:$K$27,2,0)</f>
        <v>New Zealand</v>
      </c>
      <c r="D3081" s="6" t="str">
        <f>VLOOKUP($B3081,'Supplimental Sources'!$I$7:$K$27,3,0)</f>
        <v>New Zealand</v>
      </c>
      <c r="E3081" s="6" t="s">
        <v>8386</v>
      </c>
      <c r="F3081" s="6" t="s">
        <v>8371</v>
      </c>
      <c r="G3081" s="6">
        <v>3067</v>
      </c>
      <c r="H3081" s="29">
        <v>8000</v>
      </c>
      <c r="I3081" s="29">
        <v>200</v>
      </c>
      <c r="J3081" s="28">
        <v>30</v>
      </c>
      <c r="K3081" s="6">
        <v>1</v>
      </c>
      <c r="M3081" s="6" t="str">
        <f>VLOOKUP($G3081,Data!$A:$F,6,0)</f>
        <v>failed</v>
      </c>
      <c r="N3081" s="6"/>
      <c r="O3081" s="6"/>
    </row>
    <row r="3082" spans="1:15" x14ac:dyDescent="0.45">
      <c r="A3082" s="6" t="s">
        <v>8357</v>
      </c>
      <c r="B3082" s="6" t="s">
        <v>8224</v>
      </c>
      <c r="C3082" s="6" t="str">
        <f>VLOOKUP($B3082,'Supplimental Sources'!$I$7:$K$27,2,0)</f>
        <v>United States</v>
      </c>
      <c r="D3082" s="6" t="str">
        <f>VLOOKUP($B3082,'Supplimental Sources'!$I$7:$K$27,3,0)</f>
        <v>United States</v>
      </c>
      <c r="E3082" s="6" t="s">
        <v>8386</v>
      </c>
      <c r="F3082" s="6" t="s">
        <v>8372</v>
      </c>
      <c r="G3082" s="6">
        <v>3068</v>
      </c>
      <c r="H3082" s="29">
        <v>250000</v>
      </c>
      <c r="I3082" s="29">
        <v>175</v>
      </c>
      <c r="J3082" s="28">
        <v>30</v>
      </c>
      <c r="K3082" s="6">
        <v>2</v>
      </c>
      <c r="M3082" s="6" t="str">
        <f>VLOOKUP($G3082,Data!$A:$F,6,0)</f>
        <v>failed</v>
      </c>
      <c r="N3082" s="6"/>
      <c r="O3082" s="6"/>
    </row>
    <row r="3083" spans="1:15" x14ac:dyDescent="0.45">
      <c r="A3083" s="6" t="s">
        <v>8357</v>
      </c>
      <c r="B3083" s="6" t="s">
        <v>8224</v>
      </c>
      <c r="C3083" s="6" t="str">
        <f>VLOOKUP($B3083,'Supplimental Sources'!$I$7:$K$27,2,0)</f>
        <v>United States</v>
      </c>
      <c r="D3083" s="6" t="str">
        <f>VLOOKUP($B3083,'Supplimental Sources'!$I$7:$K$27,3,0)</f>
        <v>United States</v>
      </c>
      <c r="E3083" s="6" t="s">
        <v>8385</v>
      </c>
      <c r="F3083" s="6" t="s">
        <v>8374</v>
      </c>
      <c r="G3083" s="6">
        <v>3069</v>
      </c>
      <c r="H3083" s="29">
        <v>1000</v>
      </c>
      <c r="I3083" s="29">
        <v>141</v>
      </c>
      <c r="J3083" s="28">
        <v>30</v>
      </c>
      <c r="K3083" s="6">
        <v>7</v>
      </c>
      <c r="M3083" s="6" t="str">
        <f>VLOOKUP($G3083,Data!$A:$F,6,0)</f>
        <v>failed</v>
      </c>
      <c r="N3083" s="6"/>
      <c r="O3083" s="6"/>
    </row>
    <row r="3084" spans="1:15" x14ac:dyDescent="0.45">
      <c r="A3084" s="6" t="s">
        <v>8357</v>
      </c>
      <c r="B3084" s="6" t="s">
        <v>8225</v>
      </c>
      <c r="C3084" s="6" t="str">
        <f>VLOOKUP($B3084,'Supplimental Sources'!$I$7:$K$27,2,0)</f>
        <v>United Kingdom</v>
      </c>
      <c r="D3084" s="6" t="str">
        <f>VLOOKUP($B3084,'Supplimental Sources'!$I$7:$K$27,3,0)</f>
        <v>United Kingdom</v>
      </c>
      <c r="E3084" s="6" t="s">
        <v>8387</v>
      </c>
      <c r="F3084" s="6" t="s">
        <v>8374</v>
      </c>
      <c r="G3084" s="6">
        <v>3070</v>
      </c>
      <c r="H3084" s="29">
        <v>10000</v>
      </c>
      <c r="I3084" s="29">
        <v>334</v>
      </c>
      <c r="J3084" s="28">
        <v>21</v>
      </c>
      <c r="K3084" s="6">
        <v>16</v>
      </c>
      <c r="M3084" s="6" t="str">
        <f>VLOOKUP($G3084,Data!$A:$F,6,0)</f>
        <v>failed</v>
      </c>
      <c r="N3084" s="6"/>
      <c r="O3084" s="6"/>
    </row>
    <row r="3085" spans="1:15" x14ac:dyDescent="0.45">
      <c r="A3085" s="6" t="s">
        <v>8357</v>
      </c>
      <c r="B3085" s="6" t="s">
        <v>8224</v>
      </c>
      <c r="C3085" s="6" t="str">
        <f>VLOOKUP($B3085,'Supplimental Sources'!$I$7:$K$27,2,0)</f>
        <v>United States</v>
      </c>
      <c r="D3085" s="6" t="str">
        <f>VLOOKUP($B3085,'Supplimental Sources'!$I$7:$K$27,3,0)</f>
        <v>United States</v>
      </c>
      <c r="E3085" s="6" t="s">
        <v>8386</v>
      </c>
      <c r="F3085" s="6" t="s">
        <v>8379</v>
      </c>
      <c r="G3085" s="6">
        <v>3071</v>
      </c>
      <c r="H3085" s="29">
        <v>12000</v>
      </c>
      <c r="I3085" s="29">
        <v>7173</v>
      </c>
      <c r="J3085" s="28">
        <v>17.516886574070668</v>
      </c>
      <c r="K3085" s="6">
        <v>117</v>
      </c>
      <c r="M3085" s="6" t="str">
        <f>VLOOKUP($G3085,Data!$A:$F,6,0)</f>
        <v>failed</v>
      </c>
      <c r="N3085" s="6"/>
      <c r="O3085" s="6"/>
    </row>
    <row r="3086" spans="1:15" x14ac:dyDescent="0.45">
      <c r="A3086" s="6" t="s">
        <v>8357</v>
      </c>
      <c r="B3086" s="6" t="s">
        <v>8224</v>
      </c>
      <c r="C3086" s="6" t="str">
        <f>VLOOKUP($B3086,'Supplimental Sources'!$I$7:$K$27,2,0)</f>
        <v>United States</v>
      </c>
      <c r="D3086" s="6" t="str">
        <f>VLOOKUP($B3086,'Supplimental Sources'!$I$7:$K$27,3,0)</f>
        <v>United States</v>
      </c>
      <c r="E3086" s="6" t="s">
        <v>8387</v>
      </c>
      <c r="F3086" s="6" t="s">
        <v>8373</v>
      </c>
      <c r="G3086" s="6">
        <v>3072</v>
      </c>
      <c r="H3086" s="29">
        <v>12000</v>
      </c>
      <c r="I3086" s="29">
        <v>2</v>
      </c>
      <c r="J3086" s="28">
        <v>14.383078703707724</v>
      </c>
      <c r="K3086" s="6">
        <v>2</v>
      </c>
      <c r="M3086" s="6" t="str">
        <f>VLOOKUP($G3086,Data!$A:$F,6,0)</f>
        <v>failed</v>
      </c>
      <c r="N3086" s="6"/>
      <c r="O3086" s="6"/>
    </row>
    <row r="3087" spans="1:15" x14ac:dyDescent="0.45">
      <c r="A3087" s="6" t="s">
        <v>8357</v>
      </c>
      <c r="B3087" s="6" t="s">
        <v>8224</v>
      </c>
      <c r="C3087" s="6" t="str">
        <f>VLOOKUP($B3087,'Supplimental Sources'!$I$7:$K$27,2,0)</f>
        <v>United States</v>
      </c>
      <c r="D3087" s="6" t="str">
        <f>VLOOKUP($B3087,'Supplimental Sources'!$I$7:$K$27,3,0)</f>
        <v>United States</v>
      </c>
      <c r="E3087" s="6" t="s">
        <v>8386</v>
      </c>
      <c r="F3087" s="6" t="s">
        <v>8379</v>
      </c>
      <c r="G3087" s="6">
        <v>3073</v>
      </c>
      <c r="H3087" s="29">
        <v>2800000</v>
      </c>
      <c r="I3087" s="29">
        <v>645</v>
      </c>
      <c r="J3087" s="28">
        <v>58.120833333334303</v>
      </c>
      <c r="K3087" s="6">
        <v>7</v>
      </c>
      <c r="M3087" s="6" t="str">
        <f>VLOOKUP($G3087,Data!$A:$F,6,0)</f>
        <v>failed</v>
      </c>
      <c r="N3087" s="6"/>
      <c r="O3087" s="6"/>
    </row>
    <row r="3088" spans="1:15" x14ac:dyDescent="0.45">
      <c r="A3088" s="6" t="s">
        <v>8357</v>
      </c>
      <c r="B3088" s="6" t="s">
        <v>8230</v>
      </c>
      <c r="C3088" s="6" t="str">
        <f>VLOOKUP($B3088,'Supplimental Sources'!$I$7:$K$27,2,0)</f>
        <v>France</v>
      </c>
      <c r="D3088" s="6" t="str">
        <f>VLOOKUP($B3088,'Supplimental Sources'!$I$7:$K$27,3,0)</f>
        <v>European Union</v>
      </c>
      <c r="E3088" s="6" t="s">
        <v>8387</v>
      </c>
      <c r="F3088" s="6" t="s">
        <v>8377</v>
      </c>
      <c r="G3088" s="6">
        <v>3074</v>
      </c>
      <c r="H3088" s="29">
        <v>25000</v>
      </c>
      <c r="I3088" s="29">
        <v>22</v>
      </c>
      <c r="J3088" s="28">
        <v>30</v>
      </c>
      <c r="K3088" s="6">
        <v>3</v>
      </c>
      <c r="M3088" s="6" t="str">
        <f>VLOOKUP($G3088,Data!$A:$F,6,0)</f>
        <v>failed</v>
      </c>
      <c r="N3088" s="6"/>
      <c r="O3088" s="6"/>
    </row>
    <row r="3089" spans="1:15" x14ac:dyDescent="0.45">
      <c r="A3089" s="6" t="s">
        <v>8357</v>
      </c>
      <c r="B3089" s="6" t="s">
        <v>8224</v>
      </c>
      <c r="C3089" s="6" t="str">
        <f>VLOOKUP($B3089,'Supplimental Sources'!$I$7:$K$27,2,0)</f>
        <v>United States</v>
      </c>
      <c r="D3089" s="6" t="str">
        <f>VLOOKUP($B3089,'Supplimental Sources'!$I$7:$K$27,3,0)</f>
        <v>United States</v>
      </c>
      <c r="E3089" s="6" t="s">
        <v>8387</v>
      </c>
      <c r="F3089" s="6" t="s">
        <v>8380</v>
      </c>
      <c r="G3089" s="6">
        <v>3075</v>
      </c>
      <c r="H3089" s="29">
        <v>15000</v>
      </c>
      <c r="I3089" s="29">
        <v>1296</v>
      </c>
      <c r="J3089" s="28">
        <v>50</v>
      </c>
      <c r="K3089" s="6">
        <v>20</v>
      </c>
      <c r="M3089" s="6" t="str">
        <f>VLOOKUP($G3089,Data!$A:$F,6,0)</f>
        <v>failed</v>
      </c>
      <c r="N3089" s="6"/>
      <c r="O3089" s="6"/>
    </row>
    <row r="3090" spans="1:15" x14ac:dyDescent="0.45">
      <c r="A3090" s="6" t="s">
        <v>8357</v>
      </c>
      <c r="B3090" s="6" t="s">
        <v>8224</v>
      </c>
      <c r="C3090" s="6" t="str">
        <f>VLOOKUP($B3090,'Supplimental Sources'!$I$7:$K$27,2,0)</f>
        <v>United States</v>
      </c>
      <c r="D3090" s="6" t="str">
        <f>VLOOKUP($B3090,'Supplimental Sources'!$I$7:$K$27,3,0)</f>
        <v>United States</v>
      </c>
      <c r="E3090" s="6" t="s">
        <v>8386</v>
      </c>
      <c r="F3090" s="6" t="s">
        <v>8371</v>
      </c>
      <c r="G3090" s="6">
        <v>3076</v>
      </c>
      <c r="H3090" s="29">
        <v>10000</v>
      </c>
      <c r="I3090" s="29">
        <v>1506</v>
      </c>
      <c r="J3090" s="28">
        <v>60</v>
      </c>
      <c r="K3090" s="6">
        <v>50</v>
      </c>
      <c r="M3090" s="6" t="str">
        <f>VLOOKUP($G3090,Data!$A:$F,6,0)</f>
        <v>failed</v>
      </c>
      <c r="N3090" s="6"/>
      <c r="O3090" s="6"/>
    </row>
    <row r="3091" spans="1:15" x14ac:dyDescent="0.45">
      <c r="A3091" s="6" t="s">
        <v>8357</v>
      </c>
      <c r="B3091" s="6" t="s">
        <v>8229</v>
      </c>
      <c r="C3091" s="6" t="str">
        <f>VLOOKUP($B3091,'Supplimental Sources'!$I$7:$K$27,2,0)</f>
        <v>Canada</v>
      </c>
      <c r="D3091" s="6" t="str">
        <f>VLOOKUP($B3091,'Supplimental Sources'!$I$7:$K$27,3,0)</f>
        <v>Canada</v>
      </c>
      <c r="E3091" s="6" t="s">
        <v>8388</v>
      </c>
      <c r="F3091" s="6" t="s">
        <v>8376</v>
      </c>
      <c r="G3091" s="6">
        <v>3077</v>
      </c>
      <c r="H3091" s="29">
        <v>22000</v>
      </c>
      <c r="I3091" s="29">
        <v>105</v>
      </c>
      <c r="J3091" s="28">
        <v>30</v>
      </c>
      <c r="K3091" s="6">
        <v>2</v>
      </c>
      <c r="M3091" s="6" t="str">
        <f>VLOOKUP($G3091,Data!$A:$F,6,0)</f>
        <v>failed</v>
      </c>
      <c r="N3091" s="6"/>
      <c r="O3091" s="6"/>
    </row>
    <row r="3092" spans="1:15" x14ac:dyDescent="0.45">
      <c r="A3092" s="6" t="s">
        <v>8357</v>
      </c>
      <c r="B3092" s="6" t="s">
        <v>8224</v>
      </c>
      <c r="C3092" s="6" t="str">
        <f>VLOOKUP($B3092,'Supplimental Sources'!$I$7:$K$27,2,0)</f>
        <v>United States</v>
      </c>
      <c r="D3092" s="6" t="str">
        <f>VLOOKUP($B3092,'Supplimental Sources'!$I$7:$K$27,3,0)</f>
        <v>United States</v>
      </c>
      <c r="E3092" s="6" t="s">
        <v>8386</v>
      </c>
      <c r="F3092" s="6" t="s">
        <v>8376</v>
      </c>
      <c r="G3092" s="6">
        <v>3078</v>
      </c>
      <c r="H3092" s="29">
        <v>60000</v>
      </c>
      <c r="I3092" s="29">
        <v>71</v>
      </c>
      <c r="J3092" s="28">
        <v>30</v>
      </c>
      <c r="K3092" s="6">
        <v>3</v>
      </c>
      <c r="M3092" s="6" t="str">
        <f>VLOOKUP($G3092,Data!$A:$F,6,0)</f>
        <v>failed</v>
      </c>
      <c r="N3092" s="6"/>
      <c r="O3092" s="6"/>
    </row>
    <row r="3093" spans="1:15" x14ac:dyDescent="0.45">
      <c r="A3093" s="6" t="s">
        <v>8357</v>
      </c>
      <c r="B3093" s="6" t="s">
        <v>8224</v>
      </c>
      <c r="C3093" s="6" t="str">
        <f>VLOOKUP($B3093,'Supplimental Sources'!$I$7:$K$27,2,0)</f>
        <v>United States</v>
      </c>
      <c r="D3093" s="6" t="str">
        <f>VLOOKUP($B3093,'Supplimental Sources'!$I$7:$K$27,3,0)</f>
        <v>United States</v>
      </c>
      <c r="E3093" s="6" t="s">
        <v>8386</v>
      </c>
      <c r="F3093" s="6" t="s">
        <v>8377</v>
      </c>
      <c r="G3093" s="6">
        <v>3079</v>
      </c>
      <c r="H3093" s="29">
        <v>1333666</v>
      </c>
      <c r="I3093" s="29">
        <v>11226</v>
      </c>
      <c r="J3093" s="28">
        <v>29.958333333328483</v>
      </c>
      <c r="K3093" s="6">
        <v>27</v>
      </c>
      <c r="M3093" s="6" t="str">
        <f>VLOOKUP($G3093,Data!$A:$F,6,0)</f>
        <v>failed</v>
      </c>
      <c r="N3093" s="6"/>
      <c r="O3093" s="6"/>
    </row>
    <row r="3094" spans="1:15" x14ac:dyDescent="0.45">
      <c r="A3094" s="6" t="s">
        <v>8357</v>
      </c>
      <c r="B3094" s="6" t="s">
        <v>8224</v>
      </c>
      <c r="C3094" s="6" t="str">
        <f>VLOOKUP($B3094,'Supplimental Sources'!$I$7:$K$27,2,0)</f>
        <v>United States</v>
      </c>
      <c r="D3094" s="6" t="str">
        <f>VLOOKUP($B3094,'Supplimental Sources'!$I$7:$K$27,3,0)</f>
        <v>United States</v>
      </c>
      <c r="E3094" s="6" t="s">
        <v>8385</v>
      </c>
      <c r="F3094" s="6" t="s">
        <v>8373</v>
      </c>
      <c r="G3094" s="6">
        <v>3080</v>
      </c>
      <c r="H3094" s="29">
        <v>2000000</v>
      </c>
      <c r="I3094" s="29">
        <v>376</v>
      </c>
      <c r="J3094" s="28">
        <v>60.041666666664241</v>
      </c>
      <c r="K3094" s="6">
        <v>7</v>
      </c>
      <c r="M3094" s="6" t="str">
        <f>VLOOKUP($G3094,Data!$A:$F,6,0)</f>
        <v>failed</v>
      </c>
      <c r="N3094" s="6"/>
      <c r="O3094" s="6"/>
    </row>
    <row r="3095" spans="1:15" x14ac:dyDescent="0.45">
      <c r="A3095" s="6" t="s">
        <v>8357</v>
      </c>
      <c r="B3095" s="6" t="s">
        <v>8224</v>
      </c>
      <c r="C3095" s="6" t="str">
        <f>VLOOKUP($B3095,'Supplimental Sources'!$I$7:$K$27,2,0)</f>
        <v>United States</v>
      </c>
      <c r="D3095" s="6" t="str">
        <f>VLOOKUP($B3095,'Supplimental Sources'!$I$7:$K$27,3,0)</f>
        <v>United States</v>
      </c>
      <c r="E3095" s="6" t="s">
        <v>8386</v>
      </c>
      <c r="F3095" s="6" t="s">
        <v>8371</v>
      </c>
      <c r="G3095" s="6">
        <v>3081</v>
      </c>
      <c r="H3095" s="29">
        <v>1000000</v>
      </c>
      <c r="I3095" s="29">
        <v>2103</v>
      </c>
      <c r="J3095" s="28">
        <v>30</v>
      </c>
      <c r="K3095" s="6">
        <v>5</v>
      </c>
      <c r="M3095" s="6" t="str">
        <f>VLOOKUP($G3095,Data!$A:$F,6,0)</f>
        <v>failed</v>
      </c>
      <c r="N3095" s="6"/>
      <c r="O3095" s="6"/>
    </row>
    <row r="3096" spans="1:15" x14ac:dyDescent="0.45">
      <c r="A3096" s="6" t="s">
        <v>8357</v>
      </c>
      <c r="B3096" s="6" t="s">
        <v>8224</v>
      </c>
      <c r="C3096" s="6" t="str">
        <f>VLOOKUP($B3096,'Supplimental Sources'!$I$7:$K$27,2,0)</f>
        <v>United States</v>
      </c>
      <c r="D3096" s="6" t="str">
        <f>VLOOKUP($B3096,'Supplimental Sources'!$I$7:$K$27,3,0)</f>
        <v>United States</v>
      </c>
      <c r="E3096" s="6" t="s">
        <v>8386</v>
      </c>
      <c r="F3096" s="6" t="s">
        <v>8373</v>
      </c>
      <c r="G3096" s="6">
        <v>3082</v>
      </c>
      <c r="H3096" s="29">
        <v>9000</v>
      </c>
      <c r="I3096" s="29">
        <v>0</v>
      </c>
      <c r="J3096" s="28">
        <v>30.041666666671517</v>
      </c>
      <c r="K3096" s="6">
        <v>0</v>
      </c>
      <c r="M3096" s="6" t="str">
        <f>VLOOKUP($G3096,Data!$A:$F,6,0)</f>
        <v>failed</v>
      </c>
      <c r="N3096" s="6"/>
      <c r="O3096" s="6"/>
    </row>
    <row r="3097" spans="1:15" x14ac:dyDescent="0.45">
      <c r="A3097" s="6" t="s">
        <v>8357</v>
      </c>
      <c r="B3097" s="6" t="s">
        <v>8224</v>
      </c>
      <c r="C3097" s="6" t="str">
        <f>VLOOKUP($B3097,'Supplimental Sources'!$I$7:$K$27,2,0)</f>
        <v>United States</v>
      </c>
      <c r="D3097" s="6" t="str">
        <f>VLOOKUP($B3097,'Supplimental Sources'!$I$7:$K$27,3,0)</f>
        <v>United States</v>
      </c>
      <c r="E3097" s="6" t="s">
        <v>8385</v>
      </c>
      <c r="F3097" s="6" t="s">
        <v>8371</v>
      </c>
      <c r="G3097" s="6">
        <v>3083</v>
      </c>
      <c r="H3097" s="29">
        <v>20000</v>
      </c>
      <c r="I3097" s="29">
        <v>56</v>
      </c>
      <c r="J3097" s="28">
        <v>29.644930555557949</v>
      </c>
      <c r="K3097" s="6">
        <v>3</v>
      </c>
      <c r="M3097" s="6" t="str">
        <f>VLOOKUP($G3097,Data!$A:$F,6,0)</f>
        <v>failed</v>
      </c>
      <c r="N3097" s="6"/>
      <c r="O3097" s="6"/>
    </row>
    <row r="3098" spans="1:15" x14ac:dyDescent="0.45">
      <c r="A3098" s="6" t="s">
        <v>8357</v>
      </c>
      <c r="B3098" s="6" t="s">
        <v>8224</v>
      </c>
      <c r="C3098" s="6" t="str">
        <f>VLOOKUP($B3098,'Supplimental Sources'!$I$7:$K$27,2,0)</f>
        <v>United States</v>
      </c>
      <c r="D3098" s="6" t="str">
        <f>VLOOKUP($B3098,'Supplimental Sources'!$I$7:$K$27,3,0)</f>
        <v>United States</v>
      </c>
      <c r="E3098" s="6" t="s">
        <v>8386</v>
      </c>
      <c r="F3098" s="6" t="s">
        <v>8379</v>
      </c>
      <c r="G3098" s="6">
        <v>3084</v>
      </c>
      <c r="H3098" s="29">
        <v>4059</v>
      </c>
      <c r="I3098" s="29">
        <v>470</v>
      </c>
      <c r="J3098" s="28">
        <v>29.059594907412247</v>
      </c>
      <c r="K3098" s="6">
        <v>6</v>
      </c>
      <c r="M3098" s="6" t="str">
        <f>VLOOKUP($G3098,Data!$A:$F,6,0)</f>
        <v>failed</v>
      </c>
      <c r="N3098" s="6"/>
      <c r="O3098" s="6"/>
    </row>
    <row r="3099" spans="1:15" x14ac:dyDescent="0.45">
      <c r="A3099" s="6" t="s">
        <v>8357</v>
      </c>
      <c r="B3099" s="6" t="s">
        <v>8224</v>
      </c>
      <c r="C3099" s="6" t="str">
        <f>VLOOKUP($B3099,'Supplimental Sources'!$I$7:$K$27,2,0)</f>
        <v>United States</v>
      </c>
      <c r="D3099" s="6" t="str">
        <f>VLOOKUP($B3099,'Supplimental Sources'!$I$7:$K$27,3,0)</f>
        <v>United States</v>
      </c>
      <c r="E3099" s="6" t="s">
        <v>8386</v>
      </c>
      <c r="F3099" s="6" t="s">
        <v>8371</v>
      </c>
      <c r="G3099" s="6">
        <v>3085</v>
      </c>
      <c r="H3099" s="29">
        <v>25000</v>
      </c>
      <c r="I3099" s="29">
        <v>610</v>
      </c>
      <c r="J3099" s="28">
        <v>30</v>
      </c>
      <c r="K3099" s="6">
        <v>9</v>
      </c>
      <c r="M3099" s="6" t="str">
        <f>VLOOKUP($G3099,Data!$A:$F,6,0)</f>
        <v>failed</v>
      </c>
      <c r="N3099" s="6"/>
      <c r="O3099" s="6"/>
    </row>
    <row r="3100" spans="1:15" x14ac:dyDescent="0.45">
      <c r="A3100" s="6" t="s">
        <v>8357</v>
      </c>
      <c r="B3100" s="6" t="s">
        <v>8237</v>
      </c>
      <c r="C3100" s="6" t="str">
        <f>VLOOKUP($B3100,'Supplimental Sources'!$I$7:$K$27,2,0)</f>
        <v>Italy</v>
      </c>
      <c r="D3100" s="6" t="str">
        <f>VLOOKUP($B3100,'Supplimental Sources'!$I$7:$K$27,3,0)</f>
        <v>European Union</v>
      </c>
      <c r="E3100" s="6" t="s">
        <v>8386</v>
      </c>
      <c r="F3100" s="6" t="s">
        <v>8380</v>
      </c>
      <c r="G3100" s="6">
        <v>3086</v>
      </c>
      <c r="H3100" s="29">
        <v>20000</v>
      </c>
      <c r="I3100" s="29">
        <v>50</v>
      </c>
      <c r="J3100" s="28">
        <v>60</v>
      </c>
      <c r="K3100" s="6">
        <v>3</v>
      </c>
      <c r="M3100" s="6" t="str">
        <f>VLOOKUP($G3100,Data!$A:$F,6,0)</f>
        <v>failed</v>
      </c>
      <c r="N3100" s="6"/>
      <c r="O3100" s="6"/>
    </row>
    <row r="3101" spans="1:15" x14ac:dyDescent="0.45">
      <c r="A3101" s="6" t="s">
        <v>8357</v>
      </c>
      <c r="B3101" s="6" t="s">
        <v>8224</v>
      </c>
      <c r="C3101" s="6" t="str">
        <f>VLOOKUP($B3101,'Supplimental Sources'!$I$7:$K$27,2,0)</f>
        <v>United States</v>
      </c>
      <c r="D3101" s="6" t="str">
        <f>VLOOKUP($B3101,'Supplimental Sources'!$I$7:$K$27,3,0)</f>
        <v>United States</v>
      </c>
      <c r="E3101" s="6" t="s">
        <v>8387</v>
      </c>
      <c r="F3101" s="6" t="s">
        <v>8373</v>
      </c>
      <c r="G3101" s="6">
        <v>3087</v>
      </c>
      <c r="H3101" s="29">
        <v>20000</v>
      </c>
      <c r="I3101" s="29">
        <v>125</v>
      </c>
      <c r="J3101" s="28">
        <v>60.041666666664241</v>
      </c>
      <c r="K3101" s="6">
        <v>2</v>
      </c>
      <c r="M3101" s="6" t="str">
        <f>VLOOKUP($G3101,Data!$A:$F,6,0)</f>
        <v>failed</v>
      </c>
      <c r="N3101" s="6"/>
      <c r="O3101" s="6"/>
    </row>
    <row r="3102" spans="1:15" x14ac:dyDescent="0.45">
      <c r="A3102" s="6" t="s">
        <v>8357</v>
      </c>
      <c r="B3102" s="6" t="s">
        <v>8224</v>
      </c>
      <c r="C3102" s="6" t="str">
        <f>VLOOKUP($B3102,'Supplimental Sources'!$I$7:$K$27,2,0)</f>
        <v>United States</v>
      </c>
      <c r="D3102" s="6" t="str">
        <f>VLOOKUP($B3102,'Supplimental Sources'!$I$7:$K$27,3,0)</f>
        <v>United States</v>
      </c>
      <c r="E3102" s="6" t="s">
        <v>8385</v>
      </c>
      <c r="F3102" s="6" t="s">
        <v>8381</v>
      </c>
      <c r="G3102" s="6">
        <v>3088</v>
      </c>
      <c r="H3102" s="29">
        <v>65000</v>
      </c>
      <c r="I3102" s="29">
        <v>126</v>
      </c>
      <c r="J3102" s="28">
        <v>30.997835648144246</v>
      </c>
      <c r="K3102" s="6">
        <v>3</v>
      </c>
      <c r="M3102" s="6" t="str">
        <f>VLOOKUP($G3102,Data!$A:$F,6,0)</f>
        <v>failed</v>
      </c>
      <c r="N3102" s="6"/>
      <c r="O3102" s="6"/>
    </row>
    <row r="3103" spans="1:15" x14ac:dyDescent="0.45">
      <c r="A3103" s="6" t="s">
        <v>8357</v>
      </c>
      <c r="B3103" s="6" t="s">
        <v>8224</v>
      </c>
      <c r="C3103" s="6" t="str">
        <f>VLOOKUP($B3103,'Supplimental Sources'!$I$7:$K$27,2,0)</f>
        <v>United States</v>
      </c>
      <c r="D3103" s="6" t="str">
        <f>VLOOKUP($B3103,'Supplimental Sources'!$I$7:$K$27,3,0)</f>
        <v>United States</v>
      </c>
      <c r="E3103" s="6" t="s">
        <v>8387</v>
      </c>
      <c r="F3103" s="6" t="s">
        <v>8380</v>
      </c>
      <c r="G3103" s="6">
        <v>3089</v>
      </c>
      <c r="H3103" s="29">
        <v>25000</v>
      </c>
      <c r="I3103" s="29">
        <v>5854</v>
      </c>
      <c r="J3103" s="28">
        <v>31.540011574070377</v>
      </c>
      <c r="K3103" s="6">
        <v>45</v>
      </c>
      <c r="M3103" s="6" t="str">
        <f>VLOOKUP($G3103,Data!$A:$F,6,0)</f>
        <v>failed</v>
      </c>
      <c r="N3103" s="6"/>
      <c r="O3103" s="6"/>
    </row>
    <row r="3104" spans="1:15" x14ac:dyDescent="0.45">
      <c r="A3104" s="6" t="s">
        <v>8357</v>
      </c>
      <c r="B3104" s="6" t="s">
        <v>8224</v>
      </c>
      <c r="C3104" s="6" t="str">
        <f>VLOOKUP($B3104,'Supplimental Sources'!$I$7:$K$27,2,0)</f>
        <v>United States</v>
      </c>
      <c r="D3104" s="6" t="str">
        <f>VLOOKUP($B3104,'Supplimental Sources'!$I$7:$K$27,3,0)</f>
        <v>United States</v>
      </c>
      <c r="E3104" s="6" t="s">
        <v>8386</v>
      </c>
      <c r="F3104" s="6" t="s">
        <v>8378</v>
      </c>
      <c r="G3104" s="6">
        <v>3090</v>
      </c>
      <c r="H3104" s="29">
        <v>225000</v>
      </c>
      <c r="I3104" s="29">
        <v>11432</v>
      </c>
      <c r="J3104" s="28">
        <v>59.958333333335759</v>
      </c>
      <c r="K3104" s="6">
        <v>9</v>
      </c>
      <c r="M3104" s="6" t="str">
        <f>VLOOKUP($G3104,Data!$A:$F,6,0)</f>
        <v>failed</v>
      </c>
      <c r="N3104" s="6"/>
      <c r="O3104" s="6"/>
    </row>
    <row r="3105" spans="1:15" x14ac:dyDescent="0.45">
      <c r="A3105" s="6" t="s">
        <v>8357</v>
      </c>
      <c r="B3105" s="6" t="s">
        <v>8224</v>
      </c>
      <c r="C3105" s="6" t="str">
        <f>VLOOKUP($B3105,'Supplimental Sources'!$I$7:$K$27,2,0)</f>
        <v>United States</v>
      </c>
      <c r="D3105" s="6" t="str">
        <f>VLOOKUP($B3105,'Supplimental Sources'!$I$7:$K$27,3,0)</f>
        <v>United States</v>
      </c>
      <c r="E3105" s="6" t="s">
        <v>8387</v>
      </c>
      <c r="F3105" s="6" t="s">
        <v>8370</v>
      </c>
      <c r="G3105" s="6">
        <v>3091</v>
      </c>
      <c r="H3105" s="29">
        <v>5000</v>
      </c>
      <c r="I3105" s="29">
        <v>796</v>
      </c>
      <c r="J3105" s="28">
        <v>30</v>
      </c>
      <c r="K3105" s="6">
        <v>9</v>
      </c>
      <c r="M3105" s="6" t="str">
        <f>VLOOKUP($G3105,Data!$A:$F,6,0)</f>
        <v>failed</v>
      </c>
      <c r="N3105" s="6"/>
      <c r="O3105" s="6"/>
    </row>
    <row r="3106" spans="1:15" x14ac:dyDescent="0.45">
      <c r="A3106" s="6" t="s">
        <v>8357</v>
      </c>
      <c r="B3106" s="6" t="s">
        <v>8224</v>
      </c>
      <c r="C3106" s="6" t="str">
        <f>VLOOKUP($B3106,'Supplimental Sources'!$I$7:$K$27,2,0)</f>
        <v>United States</v>
      </c>
      <c r="D3106" s="6" t="str">
        <f>VLOOKUP($B3106,'Supplimental Sources'!$I$7:$K$27,3,0)</f>
        <v>United States</v>
      </c>
      <c r="E3106" s="6" t="s">
        <v>8386</v>
      </c>
      <c r="F3106" s="6" t="s">
        <v>8372</v>
      </c>
      <c r="G3106" s="6">
        <v>3092</v>
      </c>
      <c r="H3106" s="29">
        <v>100000</v>
      </c>
      <c r="I3106" s="29">
        <v>1183.19</v>
      </c>
      <c r="J3106" s="28">
        <v>37.297314814815763</v>
      </c>
      <c r="K3106" s="6">
        <v>21</v>
      </c>
      <c r="M3106" s="6" t="str">
        <f>VLOOKUP($G3106,Data!$A:$F,6,0)</f>
        <v>failed</v>
      </c>
      <c r="N3106" s="6"/>
      <c r="O3106" s="6"/>
    </row>
    <row r="3107" spans="1:15" x14ac:dyDescent="0.45">
      <c r="A3107" s="6" t="s">
        <v>8357</v>
      </c>
      <c r="B3107" s="6" t="s">
        <v>8229</v>
      </c>
      <c r="C3107" s="6" t="str">
        <f>VLOOKUP($B3107,'Supplimental Sources'!$I$7:$K$27,2,0)</f>
        <v>Canada</v>
      </c>
      <c r="D3107" s="6" t="str">
        <f>VLOOKUP($B3107,'Supplimental Sources'!$I$7:$K$27,3,0)</f>
        <v>Canada</v>
      </c>
      <c r="E3107" s="6" t="s">
        <v>8385</v>
      </c>
      <c r="F3107" s="6" t="s">
        <v>8369</v>
      </c>
      <c r="G3107" s="6">
        <v>3093</v>
      </c>
      <c r="H3107" s="29">
        <v>4000</v>
      </c>
      <c r="I3107" s="29">
        <v>910</v>
      </c>
      <c r="J3107" s="28">
        <v>30.256932870368473</v>
      </c>
      <c r="K3107" s="6">
        <v>17</v>
      </c>
      <c r="M3107" s="6" t="str">
        <f>VLOOKUP($G3107,Data!$A:$F,6,0)</f>
        <v>failed</v>
      </c>
      <c r="N3107" s="6"/>
      <c r="O3107" s="6"/>
    </row>
    <row r="3108" spans="1:15" x14ac:dyDescent="0.45">
      <c r="A3108" s="6" t="s">
        <v>8357</v>
      </c>
      <c r="B3108" s="6" t="s">
        <v>8224</v>
      </c>
      <c r="C3108" s="6" t="str">
        <f>VLOOKUP($B3108,'Supplimental Sources'!$I$7:$K$27,2,0)</f>
        <v>United States</v>
      </c>
      <c r="D3108" s="6" t="str">
        <f>VLOOKUP($B3108,'Supplimental Sources'!$I$7:$K$27,3,0)</f>
        <v>United States</v>
      </c>
      <c r="E3108" s="6" t="s">
        <v>8386</v>
      </c>
      <c r="F3108" s="6" t="s">
        <v>8370</v>
      </c>
      <c r="G3108" s="6">
        <v>3094</v>
      </c>
      <c r="H3108" s="29">
        <v>100000</v>
      </c>
      <c r="I3108" s="29">
        <v>25</v>
      </c>
      <c r="J3108" s="28">
        <v>60</v>
      </c>
      <c r="K3108" s="6">
        <v>1</v>
      </c>
      <c r="M3108" s="6" t="str">
        <f>VLOOKUP($G3108,Data!$A:$F,6,0)</f>
        <v>failed</v>
      </c>
      <c r="N3108" s="6"/>
      <c r="O3108" s="6"/>
    </row>
    <row r="3109" spans="1:15" x14ac:dyDescent="0.45">
      <c r="A3109" s="6" t="s">
        <v>8357</v>
      </c>
      <c r="B3109" s="6" t="s">
        <v>8224</v>
      </c>
      <c r="C3109" s="6" t="str">
        <f>VLOOKUP($B3109,'Supplimental Sources'!$I$7:$K$27,2,0)</f>
        <v>United States</v>
      </c>
      <c r="D3109" s="6" t="str">
        <f>VLOOKUP($B3109,'Supplimental Sources'!$I$7:$K$27,3,0)</f>
        <v>United States</v>
      </c>
      <c r="E3109" s="6" t="s">
        <v>8387</v>
      </c>
      <c r="F3109" s="6" t="s">
        <v>8380</v>
      </c>
      <c r="G3109" s="6">
        <v>3095</v>
      </c>
      <c r="H3109" s="29">
        <v>14920</v>
      </c>
      <c r="I3109" s="29">
        <v>50</v>
      </c>
      <c r="J3109" s="28">
        <v>60</v>
      </c>
      <c r="K3109" s="6">
        <v>1</v>
      </c>
      <c r="M3109" s="6" t="str">
        <f>VLOOKUP($G3109,Data!$A:$F,6,0)</f>
        <v>failed</v>
      </c>
      <c r="N3109" s="6"/>
      <c r="O3109" s="6"/>
    </row>
    <row r="3110" spans="1:15" x14ac:dyDescent="0.45">
      <c r="A3110" s="6" t="s">
        <v>8357</v>
      </c>
      <c r="B3110" s="6" t="s">
        <v>8224</v>
      </c>
      <c r="C3110" s="6" t="str">
        <f>VLOOKUP($B3110,'Supplimental Sources'!$I$7:$K$27,2,0)</f>
        <v>United States</v>
      </c>
      <c r="D3110" s="6" t="str">
        <f>VLOOKUP($B3110,'Supplimental Sources'!$I$7:$K$27,3,0)</f>
        <v>United States</v>
      </c>
      <c r="E3110" s="6" t="s">
        <v>8386</v>
      </c>
      <c r="F3110" s="6" t="s">
        <v>8379</v>
      </c>
      <c r="G3110" s="6">
        <v>3096</v>
      </c>
      <c r="H3110" s="29">
        <v>20000</v>
      </c>
      <c r="I3110" s="29">
        <v>795</v>
      </c>
      <c r="J3110" s="28">
        <v>30</v>
      </c>
      <c r="K3110" s="6">
        <v>14</v>
      </c>
      <c r="M3110" s="6" t="str">
        <f>VLOOKUP($G3110,Data!$A:$F,6,0)</f>
        <v>failed</v>
      </c>
      <c r="N3110" s="6"/>
      <c r="O3110" s="6"/>
    </row>
    <row r="3111" spans="1:15" x14ac:dyDescent="0.45">
      <c r="A3111" s="6" t="s">
        <v>8357</v>
      </c>
      <c r="B3111" s="6" t="s">
        <v>8225</v>
      </c>
      <c r="C3111" s="6" t="str">
        <f>VLOOKUP($B3111,'Supplimental Sources'!$I$7:$K$27,2,0)</f>
        <v>United Kingdom</v>
      </c>
      <c r="D3111" s="6" t="str">
        <f>VLOOKUP($B3111,'Supplimental Sources'!$I$7:$K$27,3,0)</f>
        <v>United Kingdom</v>
      </c>
      <c r="E3111" s="6" t="s">
        <v>8387</v>
      </c>
      <c r="F3111" s="6" t="s">
        <v>8372</v>
      </c>
      <c r="G3111" s="6">
        <v>3097</v>
      </c>
      <c r="H3111" s="29">
        <v>10000</v>
      </c>
      <c r="I3111" s="29">
        <v>1715</v>
      </c>
      <c r="J3111" s="28">
        <v>21.079849537032715</v>
      </c>
      <c r="K3111" s="6">
        <v>42</v>
      </c>
      <c r="M3111" s="6" t="str">
        <f>VLOOKUP($G3111,Data!$A:$F,6,0)</f>
        <v>failed</v>
      </c>
      <c r="N3111" s="6"/>
      <c r="O3111" s="6"/>
    </row>
    <row r="3112" spans="1:15" x14ac:dyDescent="0.45">
      <c r="A3112" s="6" t="s">
        <v>8357</v>
      </c>
      <c r="B3112" s="6" t="s">
        <v>8224</v>
      </c>
      <c r="C3112" s="6" t="str">
        <f>VLOOKUP($B3112,'Supplimental Sources'!$I$7:$K$27,2,0)</f>
        <v>United States</v>
      </c>
      <c r="D3112" s="6" t="str">
        <f>VLOOKUP($B3112,'Supplimental Sources'!$I$7:$K$27,3,0)</f>
        <v>United States</v>
      </c>
      <c r="E3112" s="6" t="s">
        <v>8386</v>
      </c>
      <c r="F3112" s="6" t="s">
        <v>8381</v>
      </c>
      <c r="G3112" s="6">
        <v>3098</v>
      </c>
      <c r="H3112" s="29">
        <v>48725</v>
      </c>
      <c r="I3112" s="29">
        <v>1758</v>
      </c>
      <c r="J3112" s="28">
        <v>48.219571759254904</v>
      </c>
      <c r="K3112" s="6">
        <v>27</v>
      </c>
      <c r="M3112" s="6" t="str">
        <f>VLOOKUP($G3112,Data!$A:$F,6,0)</f>
        <v>failed</v>
      </c>
      <c r="N3112" s="6"/>
      <c r="O3112" s="6"/>
    </row>
    <row r="3113" spans="1:15" x14ac:dyDescent="0.45">
      <c r="A3113" s="6" t="s">
        <v>8357</v>
      </c>
      <c r="B3113" s="6" t="s">
        <v>8224</v>
      </c>
      <c r="C3113" s="6" t="str">
        <f>VLOOKUP($B3113,'Supplimental Sources'!$I$7:$K$27,2,0)</f>
        <v>United States</v>
      </c>
      <c r="D3113" s="6" t="str">
        <f>VLOOKUP($B3113,'Supplimental Sources'!$I$7:$K$27,3,0)</f>
        <v>United States</v>
      </c>
      <c r="E3113" s="6" t="s">
        <v>8387</v>
      </c>
      <c r="F3113" s="6" t="s">
        <v>8376</v>
      </c>
      <c r="G3113" s="6">
        <v>3099</v>
      </c>
      <c r="H3113" s="29">
        <v>2000</v>
      </c>
      <c r="I3113" s="29">
        <v>278</v>
      </c>
      <c r="J3113" s="28">
        <v>30</v>
      </c>
      <c r="K3113" s="6">
        <v>5</v>
      </c>
      <c r="M3113" s="6" t="str">
        <f>VLOOKUP($G3113,Data!$A:$F,6,0)</f>
        <v>failed</v>
      </c>
      <c r="N3113" s="6"/>
      <c r="O3113" s="6"/>
    </row>
    <row r="3114" spans="1:15" x14ac:dyDescent="0.45">
      <c r="A3114" s="6" t="s">
        <v>8357</v>
      </c>
      <c r="B3114" s="6" t="s">
        <v>8224</v>
      </c>
      <c r="C3114" s="6" t="str">
        <f>VLOOKUP($B3114,'Supplimental Sources'!$I$7:$K$27,2,0)</f>
        <v>United States</v>
      </c>
      <c r="D3114" s="6" t="str">
        <f>VLOOKUP($B3114,'Supplimental Sources'!$I$7:$K$27,3,0)</f>
        <v>United States</v>
      </c>
      <c r="E3114" s="6" t="s">
        <v>8385</v>
      </c>
      <c r="F3114" s="6" t="s">
        <v>8372</v>
      </c>
      <c r="G3114" s="6">
        <v>3100</v>
      </c>
      <c r="H3114" s="29">
        <v>12000</v>
      </c>
      <c r="I3114" s="29">
        <v>1827</v>
      </c>
      <c r="J3114" s="28">
        <v>30</v>
      </c>
      <c r="K3114" s="6">
        <v>13</v>
      </c>
      <c r="M3114" s="6" t="str">
        <f>VLOOKUP($G3114,Data!$A:$F,6,0)</f>
        <v>failed</v>
      </c>
      <c r="N3114" s="6"/>
      <c r="O3114" s="6"/>
    </row>
    <row r="3115" spans="1:15" x14ac:dyDescent="0.45">
      <c r="A3115" s="6" t="s">
        <v>8357</v>
      </c>
      <c r="B3115" s="6" t="s">
        <v>8230</v>
      </c>
      <c r="C3115" s="6" t="str">
        <f>VLOOKUP($B3115,'Supplimental Sources'!$I$7:$K$27,2,0)</f>
        <v>France</v>
      </c>
      <c r="D3115" s="6" t="str">
        <f>VLOOKUP($B3115,'Supplimental Sources'!$I$7:$K$27,3,0)</f>
        <v>European Union</v>
      </c>
      <c r="E3115" s="6" t="s">
        <v>8386</v>
      </c>
      <c r="F3115" s="6" t="s">
        <v>8380</v>
      </c>
      <c r="G3115" s="6">
        <v>3101</v>
      </c>
      <c r="H3115" s="29">
        <v>2500</v>
      </c>
      <c r="I3115" s="29">
        <v>300</v>
      </c>
      <c r="J3115" s="28">
        <v>29.947025462963211</v>
      </c>
      <c r="K3115" s="6">
        <v>12</v>
      </c>
      <c r="M3115" s="6" t="str">
        <f>VLOOKUP($G3115,Data!$A:$F,6,0)</f>
        <v>failed</v>
      </c>
      <c r="N3115" s="6"/>
      <c r="O3115" s="6"/>
    </row>
    <row r="3116" spans="1:15" x14ac:dyDescent="0.45">
      <c r="A3116" s="6" t="s">
        <v>8357</v>
      </c>
      <c r="B3116" s="6" t="s">
        <v>8225</v>
      </c>
      <c r="C3116" s="6" t="str">
        <f>VLOOKUP($B3116,'Supplimental Sources'!$I$7:$K$27,2,0)</f>
        <v>United Kingdom</v>
      </c>
      <c r="D3116" s="6" t="str">
        <f>VLOOKUP($B3116,'Supplimental Sources'!$I$7:$K$27,3,0)</f>
        <v>United Kingdom</v>
      </c>
      <c r="E3116" s="6" t="s">
        <v>8387</v>
      </c>
      <c r="F3116" s="6" t="s">
        <v>8370</v>
      </c>
      <c r="G3116" s="6">
        <v>3102</v>
      </c>
      <c r="H3116" s="29">
        <v>16000</v>
      </c>
      <c r="I3116" s="29">
        <v>6258</v>
      </c>
      <c r="J3116" s="28">
        <v>50</v>
      </c>
      <c r="K3116" s="6">
        <v>90</v>
      </c>
      <c r="M3116" s="6" t="str">
        <f>VLOOKUP($G3116,Data!$A:$F,6,0)</f>
        <v>failed</v>
      </c>
      <c r="N3116" s="6"/>
      <c r="O3116" s="6"/>
    </row>
    <row r="3117" spans="1:15" x14ac:dyDescent="0.45">
      <c r="A3117" s="6" t="s">
        <v>8357</v>
      </c>
      <c r="B3117" s="6" t="s">
        <v>8224</v>
      </c>
      <c r="C3117" s="6" t="str">
        <f>VLOOKUP($B3117,'Supplimental Sources'!$I$7:$K$27,2,0)</f>
        <v>United States</v>
      </c>
      <c r="D3117" s="6" t="str">
        <f>VLOOKUP($B3117,'Supplimental Sources'!$I$7:$K$27,3,0)</f>
        <v>United States</v>
      </c>
      <c r="E3117" s="6" t="s">
        <v>8386</v>
      </c>
      <c r="F3117" s="6" t="s">
        <v>8379</v>
      </c>
      <c r="G3117" s="6">
        <v>3103</v>
      </c>
      <c r="H3117" s="29">
        <v>4100</v>
      </c>
      <c r="I3117" s="29">
        <v>11</v>
      </c>
      <c r="J3117" s="28">
        <v>60</v>
      </c>
      <c r="K3117" s="6">
        <v>2</v>
      </c>
      <c r="M3117" s="6" t="str">
        <f>VLOOKUP($G3117,Data!$A:$F,6,0)</f>
        <v>failed</v>
      </c>
      <c r="N3117" s="6"/>
      <c r="O3117" s="6"/>
    </row>
    <row r="3118" spans="1:15" x14ac:dyDescent="0.45">
      <c r="A3118" s="6" t="s">
        <v>8357</v>
      </c>
      <c r="B3118" s="6" t="s">
        <v>8226</v>
      </c>
      <c r="C3118" s="6" t="str">
        <f>VLOOKUP($B3118,'Supplimental Sources'!$I$7:$K$27,2,0)</f>
        <v>Australia</v>
      </c>
      <c r="D3118" s="6" t="str">
        <f>VLOOKUP($B3118,'Supplimental Sources'!$I$7:$K$27,3,0)</f>
        <v>Australia</v>
      </c>
      <c r="E3118" s="6" t="s">
        <v>8386</v>
      </c>
      <c r="F3118" s="6" t="s">
        <v>8376</v>
      </c>
      <c r="G3118" s="6">
        <v>3104</v>
      </c>
      <c r="H3118" s="29">
        <v>4000</v>
      </c>
      <c r="I3118" s="29">
        <v>1185</v>
      </c>
      <c r="J3118" s="28">
        <v>31.174641203702777</v>
      </c>
      <c r="K3118" s="6">
        <v>5</v>
      </c>
      <c r="M3118" s="6" t="str">
        <f>VLOOKUP($G3118,Data!$A:$F,6,0)</f>
        <v>failed</v>
      </c>
      <c r="N3118" s="6"/>
      <c r="O3118" s="6"/>
    </row>
    <row r="3119" spans="1:15" x14ac:dyDescent="0.45">
      <c r="A3119" s="6" t="s">
        <v>8357</v>
      </c>
      <c r="B3119" s="6" t="s">
        <v>8224</v>
      </c>
      <c r="C3119" s="6" t="str">
        <f>VLOOKUP($B3119,'Supplimental Sources'!$I$7:$K$27,2,0)</f>
        <v>United States</v>
      </c>
      <c r="D3119" s="6" t="str">
        <f>VLOOKUP($B3119,'Supplimental Sources'!$I$7:$K$27,3,0)</f>
        <v>United States</v>
      </c>
      <c r="E3119" s="6" t="s">
        <v>8385</v>
      </c>
      <c r="F3119" s="6" t="s">
        <v>8371</v>
      </c>
      <c r="G3119" s="6">
        <v>3105</v>
      </c>
      <c r="H3119" s="29">
        <v>5845</v>
      </c>
      <c r="I3119" s="29">
        <v>2476</v>
      </c>
      <c r="J3119" s="28">
        <v>54.48939814815094</v>
      </c>
      <c r="K3119" s="6">
        <v>31</v>
      </c>
      <c r="M3119" s="6" t="str">
        <f>VLOOKUP($G3119,Data!$A:$F,6,0)</f>
        <v>failed</v>
      </c>
      <c r="N3119" s="6"/>
      <c r="O3119" s="6"/>
    </row>
    <row r="3120" spans="1:15" x14ac:dyDescent="0.45">
      <c r="A3120" s="6" t="s">
        <v>8357</v>
      </c>
      <c r="B3120" s="6" t="s">
        <v>8225</v>
      </c>
      <c r="C3120" s="6" t="str">
        <f>VLOOKUP($B3120,'Supplimental Sources'!$I$7:$K$27,2,0)</f>
        <v>United Kingdom</v>
      </c>
      <c r="D3120" s="6" t="str">
        <f>VLOOKUP($B3120,'Supplimental Sources'!$I$7:$K$27,3,0)</f>
        <v>United Kingdom</v>
      </c>
      <c r="E3120" s="6" t="s">
        <v>8386</v>
      </c>
      <c r="F3120" s="6" t="s">
        <v>8371</v>
      </c>
      <c r="G3120" s="6">
        <v>3106</v>
      </c>
      <c r="H3120" s="29">
        <v>1000</v>
      </c>
      <c r="I3120" s="29">
        <v>41</v>
      </c>
      <c r="J3120" s="28">
        <v>22.487546296302753</v>
      </c>
      <c r="K3120" s="6">
        <v>4</v>
      </c>
      <c r="M3120" s="6" t="str">
        <f>VLOOKUP($G3120,Data!$A:$F,6,0)</f>
        <v>failed</v>
      </c>
      <c r="N3120" s="6"/>
      <c r="O3120" s="6"/>
    </row>
    <row r="3121" spans="1:15" x14ac:dyDescent="0.45">
      <c r="A3121" s="6" t="s">
        <v>8357</v>
      </c>
      <c r="B3121" s="6" t="s">
        <v>8224</v>
      </c>
      <c r="C3121" s="6" t="str">
        <f>VLOOKUP($B3121,'Supplimental Sources'!$I$7:$K$27,2,0)</f>
        <v>United States</v>
      </c>
      <c r="D3121" s="6" t="str">
        <f>VLOOKUP($B3121,'Supplimental Sources'!$I$7:$K$27,3,0)</f>
        <v>United States</v>
      </c>
      <c r="E3121" s="6" t="s">
        <v>8386</v>
      </c>
      <c r="F3121" s="6" t="s">
        <v>8369</v>
      </c>
      <c r="G3121" s="6">
        <v>3107</v>
      </c>
      <c r="H3121" s="29">
        <v>40000</v>
      </c>
      <c r="I3121" s="29">
        <v>7905</v>
      </c>
      <c r="J3121" s="28">
        <v>7</v>
      </c>
      <c r="K3121" s="6">
        <v>29</v>
      </c>
      <c r="M3121" s="6" t="str">
        <f>VLOOKUP($G3121,Data!$A:$F,6,0)</f>
        <v>failed</v>
      </c>
      <c r="N3121" s="6"/>
      <c r="O3121" s="6"/>
    </row>
    <row r="3122" spans="1:15" x14ac:dyDescent="0.45">
      <c r="A3122" s="6" t="s">
        <v>8357</v>
      </c>
      <c r="B3122" s="6" t="s">
        <v>8224</v>
      </c>
      <c r="C3122" s="6" t="str">
        <f>VLOOKUP($B3122,'Supplimental Sources'!$I$7:$K$27,2,0)</f>
        <v>United States</v>
      </c>
      <c r="D3122" s="6" t="str">
        <f>VLOOKUP($B3122,'Supplimental Sources'!$I$7:$K$27,3,0)</f>
        <v>United States</v>
      </c>
      <c r="E3122" s="6" t="s">
        <v>8386</v>
      </c>
      <c r="F3122" s="6" t="s">
        <v>8377</v>
      </c>
      <c r="G3122" s="6">
        <v>3108</v>
      </c>
      <c r="H3122" s="29">
        <v>50000</v>
      </c>
      <c r="I3122" s="29">
        <v>26</v>
      </c>
      <c r="J3122" s="28">
        <v>59.958333333328483</v>
      </c>
      <c r="K3122" s="6">
        <v>2</v>
      </c>
      <c r="M3122" s="6" t="str">
        <f>VLOOKUP($G3122,Data!$A:$F,6,0)</f>
        <v>failed</v>
      </c>
      <c r="N3122" s="6"/>
      <c r="O3122" s="6"/>
    </row>
    <row r="3123" spans="1:15" x14ac:dyDescent="0.45">
      <c r="A3123" s="6" t="s">
        <v>8357</v>
      </c>
      <c r="B3123" s="6" t="s">
        <v>8224</v>
      </c>
      <c r="C3123" s="6" t="str">
        <f>VLOOKUP($B3123,'Supplimental Sources'!$I$7:$K$27,2,0)</f>
        <v>United States</v>
      </c>
      <c r="D3123" s="6" t="str">
        <f>VLOOKUP($B3123,'Supplimental Sources'!$I$7:$K$27,3,0)</f>
        <v>United States</v>
      </c>
      <c r="E3123" s="6" t="s">
        <v>8385</v>
      </c>
      <c r="F3123" s="6" t="s">
        <v>8370</v>
      </c>
      <c r="G3123" s="6">
        <v>3109</v>
      </c>
      <c r="H3123" s="29">
        <v>26500</v>
      </c>
      <c r="I3123" s="29">
        <v>6633</v>
      </c>
      <c r="J3123" s="28">
        <v>35</v>
      </c>
      <c r="K3123" s="6">
        <v>114</v>
      </c>
      <c r="M3123" s="6" t="str">
        <f>VLOOKUP($G3123,Data!$A:$F,6,0)</f>
        <v>failed</v>
      </c>
      <c r="N3123" s="6"/>
      <c r="O3123" s="6"/>
    </row>
    <row r="3124" spans="1:15" x14ac:dyDescent="0.45">
      <c r="A3124" s="6" t="s">
        <v>8357</v>
      </c>
      <c r="B3124" s="6" t="s">
        <v>8224</v>
      </c>
      <c r="C3124" s="6" t="str">
        <f>VLOOKUP($B3124,'Supplimental Sources'!$I$7:$K$27,2,0)</f>
        <v>United States</v>
      </c>
      <c r="D3124" s="6" t="str">
        <f>VLOOKUP($B3124,'Supplimental Sources'!$I$7:$K$27,3,0)</f>
        <v>United States</v>
      </c>
      <c r="E3124" s="6" t="s">
        <v>8388</v>
      </c>
      <c r="F3124" s="6" t="s">
        <v>8376</v>
      </c>
      <c r="G3124" s="6">
        <v>3110</v>
      </c>
      <c r="H3124" s="29">
        <v>25000</v>
      </c>
      <c r="I3124" s="29">
        <v>10</v>
      </c>
      <c r="J3124" s="28">
        <v>40</v>
      </c>
      <c r="K3124" s="6">
        <v>1</v>
      </c>
      <c r="M3124" s="6" t="str">
        <f>VLOOKUP($G3124,Data!$A:$F,6,0)</f>
        <v>failed</v>
      </c>
      <c r="N3124" s="6"/>
      <c r="O3124" s="6"/>
    </row>
    <row r="3125" spans="1:15" x14ac:dyDescent="0.45">
      <c r="A3125" s="6" t="s">
        <v>8357</v>
      </c>
      <c r="B3125" s="6" t="s">
        <v>8224</v>
      </c>
      <c r="C3125" s="6" t="str">
        <f>VLOOKUP($B3125,'Supplimental Sources'!$I$7:$K$27,2,0)</f>
        <v>United States</v>
      </c>
      <c r="D3125" s="6" t="str">
        <f>VLOOKUP($B3125,'Supplimental Sources'!$I$7:$K$27,3,0)</f>
        <v>United States</v>
      </c>
      <c r="E3125" s="6" t="s">
        <v>8385</v>
      </c>
      <c r="F3125" s="6" t="s">
        <v>8372</v>
      </c>
      <c r="G3125" s="6">
        <v>3111</v>
      </c>
      <c r="H3125" s="29">
        <v>20000</v>
      </c>
      <c r="I3125" s="29">
        <v>5328</v>
      </c>
      <c r="J3125" s="28">
        <v>31</v>
      </c>
      <c r="K3125" s="6">
        <v>76</v>
      </c>
      <c r="M3125" s="6" t="str">
        <f>VLOOKUP($G3125,Data!$A:$F,6,0)</f>
        <v>failed</v>
      </c>
      <c r="N3125" s="6"/>
      <c r="O3125" s="6"/>
    </row>
    <row r="3126" spans="1:15" x14ac:dyDescent="0.45">
      <c r="A3126" s="6" t="s">
        <v>8357</v>
      </c>
      <c r="B3126" s="6" t="s">
        <v>8224</v>
      </c>
      <c r="C3126" s="6" t="str">
        <f>VLOOKUP($B3126,'Supplimental Sources'!$I$7:$K$27,2,0)</f>
        <v>United States</v>
      </c>
      <c r="D3126" s="6" t="str">
        <f>VLOOKUP($B3126,'Supplimental Sources'!$I$7:$K$27,3,0)</f>
        <v>United States</v>
      </c>
      <c r="E3126" s="6" t="s">
        <v>8387</v>
      </c>
      <c r="F3126" s="6" t="s">
        <v>8372</v>
      </c>
      <c r="G3126" s="6">
        <v>3112</v>
      </c>
      <c r="H3126" s="29">
        <v>11000</v>
      </c>
      <c r="I3126" s="29">
        <v>521</v>
      </c>
      <c r="J3126" s="28">
        <v>60</v>
      </c>
      <c r="K3126" s="6">
        <v>9</v>
      </c>
      <c r="M3126" s="6" t="str">
        <f>VLOOKUP($G3126,Data!$A:$F,6,0)</f>
        <v>failed</v>
      </c>
      <c r="N3126" s="6"/>
      <c r="O3126" s="6"/>
    </row>
    <row r="3127" spans="1:15" x14ac:dyDescent="0.45">
      <c r="A3127" s="6" t="s">
        <v>8357</v>
      </c>
      <c r="B3127" s="6" t="s">
        <v>8224</v>
      </c>
      <c r="C3127" s="6" t="str">
        <f>VLOOKUP($B3127,'Supplimental Sources'!$I$7:$K$27,2,0)</f>
        <v>United States</v>
      </c>
      <c r="D3127" s="6" t="str">
        <f>VLOOKUP($B3127,'Supplimental Sources'!$I$7:$K$27,3,0)</f>
        <v>United States</v>
      </c>
      <c r="E3127" s="6" t="s">
        <v>8386</v>
      </c>
      <c r="F3127" s="6" t="s">
        <v>8378</v>
      </c>
      <c r="G3127" s="6">
        <v>3113</v>
      </c>
      <c r="H3127" s="29">
        <v>109225</v>
      </c>
      <c r="I3127" s="29">
        <v>4635</v>
      </c>
      <c r="J3127" s="28">
        <v>30</v>
      </c>
      <c r="K3127" s="6">
        <v>37</v>
      </c>
      <c r="M3127" s="6" t="str">
        <f>VLOOKUP($G3127,Data!$A:$F,6,0)</f>
        <v>failed</v>
      </c>
      <c r="N3127" s="6"/>
      <c r="O3127" s="6"/>
    </row>
    <row r="3128" spans="1:15" x14ac:dyDescent="0.45">
      <c r="A3128" s="6" t="s">
        <v>8357</v>
      </c>
      <c r="B3128" s="6" t="s">
        <v>8224</v>
      </c>
      <c r="C3128" s="6" t="str">
        <f>VLOOKUP($B3128,'Supplimental Sources'!$I$7:$K$27,2,0)</f>
        <v>United States</v>
      </c>
      <c r="D3128" s="6" t="str">
        <f>VLOOKUP($B3128,'Supplimental Sources'!$I$7:$K$27,3,0)</f>
        <v>United States</v>
      </c>
      <c r="E3128" s="6" t="s">
        <v>8385</v>
      </c>
      <c r="F3128" s="6" t="s">
        <v>8370</v>
      </c>
      <c r="G3128" s="6">
        <v>3114</v>
      </c>
      <c r="H3128" s="29">
        <v>75000</v>
      </c>
      <c r="I3128" s="29">
        <v>0</v>
      </c>
      <c r="J3128" s="28">
        <v>60</v>
      </c>
      <c r="K3128" s="6">
        <v>0</v>
      </c>
      <c r="M3128" s="6" t="str">
        <f>VLOOKUP($G3128,Data!$A:$F,6,0)</f>
        <v>failed</v>
      </c>
      <c r="N3128" s="6"/>
      <c r="O3128" s="6"/>
    </row>
    <row r="3129" spans="1:15" x14ac:dyDescent="0.45">
      <c r="A3129" s="6" t="s">
        <v>8357</v>
      </c>
      <c r="B3129" s="6" t="s">
        <v>8235</v>
      </c>
      <c r="C3129" s="6" t="str">
        <f>VLOOKUP($B3129,'Supplimental Sources'!$I$7:$K$27,2,0)</f>
        <v>Sweden</v>
      </c>
      <c r="D3129" s="6" t="str">
        <f>VLOOKUP($B3129,'Supplimental Sources'!$I$7:$K$27,3,0)</f>
        <v>European Union</v>
      </c>
      <c r="E3129" s="6" t="s">
        <v>8387</v>
      </c>
      <c r="F3129" s="6" t="s">
        <v>8369</v>
      </c>
      <c r="G3129" s="6">
        <v>3115</v>
      </c>
      <c r="H3129" s="29">
        <v>10000</v>
      </c>
      <c r="I3129" s="29">
        <v>300</v>
      </c>
      <c r="J3129" s="28">
        <v>30</v>
      </c>
      <c r="K3129" s="6">
        <v>1</v>
      </c>
      <c r="M3129" s="6" t="str">
        <f>VLOOKUP($G3129,Data!$A:$F,6,0)</f>
        <v>failed</v>
      </c>
      <c r="N3129" s="6"/>
      <c r="O3129" s="6"/>
    </row>
    <row r="3130" spans="1:15" x14ac:dyDescent="0.45">
      <c r="A3130" s="6" t="s">
        <v>8357</v>
      </c>
      <c r="B3130" s="6" t="s">
        <v>8224</v>
      </c>
      <c r="C3130" s="6" t="str">
        <f>VLOOKUP($B3130,'Supplimental Sources'!$I$7:$K$27,2,0)</f>
        <v>United States</v>
      </c>
      <c r="D3130" s="6" t="str">
        <f>VLOOKUP($B3130,'Supplimental Sources'!$I$7:$K$27,3,0)</f>
        <v>United States</v>
      </c>
      <c r="E3130" s="6" t="s">
        <v>8386</v>
      </c>
      <c r="F3130" s="6" t="s">
        <v>8378</v>
      </c>
      <c r="G3130" s="6">
        <v>3116</v>
      </c>
      <c r="H3130" s="29">
        <v>750</v>
      </c>
      <c r="I3130" s="29">
        <v>430</v>
      </c>
      <c r="J3130" s="28">
        <v>14</v>
      </c>
      <c r="K3130" s="6">
        <v>10</v>
      </c>
      <c r="M3130" s="6" t="str">
        <f>VLOOKUP($G3130,Data!$A:$F,6,0)</f>
        <v>failed</v>
      </c>
      <c r="N3130" s="6"/>
      <c r="O3130" s="6"/>
    </row>
    <row r="3131" spans="1:15" x14ac:dyDescent="0.45">
      <c r="A3131" s="6" t="s">
        <v>8357</v>
      </c>
      <c r="B3131" s="6" t="s">
        <v>8225</v>
      </c>
      <c r="C3131" s="6" t="str">
        <f>VLOOKUP($B3131,'Supplimental Sources'!$I$7:$K$27,2,0)</f>
        <v>United Kingdom</v>
      </c>
      <c r="D3131" s="6" t="str">
        <f>VLOOKUP($B3131,'Supplimental Sources'!$I$7:$K$27,3,0)</f>
        <v>United Kingdom</v>
      </c>
      <c r="E3131" s="6" t="s">
        <v>8387</v>
      </c>
      <c r="F3131" s="6" t="s">
        <v>8369</v>
      </c>
      <c r="G3131" s="6">
        <v>3117</v>
      </c>
      <c r="H3131" s="29">
        <v>1000</v>
      </c>
      <c r="I3131" s="29">
        <v>1</v>
      </c>
      <c r="J3131" s="28">
        <v>8.1754629629649571</v>
      </c>
      <c r="K3131" s="6">
        <v>1</v>
      </c>
      <c r="M3131" s="6" t="str">
        <f>VLOOKUP($G3131,Data!$A:$F,6,0)</f>
        <v>failed</v>
      </c>
      <c r="N3131" s="6"/>
      <c r="O3131" s="6"/>
    </row>
    <row r="3132" spans="1:15" x14ac:dyDescent="0.45">
      <c r="A3132" s="6" t="s">
        <v>8357</v>
      </c>
      <c r="B3132" s="6" t="s">
        <v>8235</v>
      </c>
      <c r="C3132" s="6" t="str">
        <f>VLOOKUP($B3132,'Supplimental Sources'!$I$7:$K$27,2,0)</f>
        <v>Sweden</v>
      </c>
      <c r="D3132" s="6" t="str">
        <f>VLOOKUP($B3132,'Supplimental Sources'!$I$7:$K$27,3,0)</f>
        <v>European Union</v>
      </c>
      <c r="E3132" s="6" t="s">
        <v>8387</v>
      </c>
      <c r="F3132" s="6" t="s">
        <v>8380</v>
      </c>
      <c r="G3132" s="6">
        <v>3118</v>
      </c>
      <c r="H3132" s="29">
        <v>500000</v>
      </c>
      <c r="I3132" s="29">
        <v>1550</v>
      </c>
      <c r="J3132" s="28">
        <v>19</v>
      </c>
      <c r="K3132" s="6">
        <v>2</v>
      </c>
      <c r="M3132" s="6" t="str">
        <f>VLOOKUP($G3132,Data!$A:$F,6,0)</f>
        <v>failed</v>
      </c>
      <c r="N3132" s="6"/>
      <c r="O3132" s="6"/>
    </row>
    <row r="3133" spans="1:15" x14ac:dyDescent="0.45">
      <c r="A3133" s="6" t="s">
        <v>8357</v>
      </c>
      <c r="B3133" s="6" t="s">
        <v>8224</v>
      </c>
      <c r="C3133" s="6" t="str">
        <f>VLOOKUP($B3133,'Supplimental Sources'!$I$7:$K$27,2,0)</f>
        <v>United States</v>
      </c>
      <c r="D3133" s="6" t="str">
        <f>VLOOKUP($B3133,'Supplimental Sources'!$I$7:$K$27,3,0)</f>
        <v>United States</v>
      </c>
      <c r="E3133" s="6" t="s">
        <v>8386</v>
      </c>
      <c r="F3133" s="6" t="s">
        <v>8377</v>
      </c>
      <c r="G3133" s="6">
        <v>3119</v>
      </c>
      <c r="H3133" s="29">
        <v>10000</v>
      </c>
      <c r="I3133" s="29">
        <v>5</v>
      </c>
      <c r="J3133" s="28">
        <v>29.958333333328483</v>
      </c>
      <c r="K3133" s="6">
        <v>1</v>
      </c>
      <c r="M3133" s="6" t="str">
        <f>VLOOKUP($G3133,Data!$A:$F,6,0)</f>
        <v>failed</v>
      </c>
      <c r="N3133" s="6"/>
      <c r="O3133" s="6"/>
    </row>
    <row r="3134" spans="1:15" x14ac:dyDescent="0.45">
      <c r="A3134" s="6" t="s">
        <v>8357</v>
      </c>
      <c r="B3134" s="6" t="s">
        <v>8233</v>
      </c>
      <c r="C3134" s="6" t="str">
        <f>VLOOKUP($B3134,'Supplimental Sources'!$I$7:$K$27,2,0)</f>
        <v>Netherlands</v>
      </c>
      <c r="D3134" s="6" t="str">
        <f>VLOOKUP($B3134,'Supplimental Sources'!$I$7:$K$27,3,0)</f>
        <v>European Union</v>
      </c>
      <c r="E3134" s="6" t="s">
        <v>8387</v>
      </c>
      <c r="F3134" s="6" t="s">
        <v>8378</v>
      </c>
      <c r="G3134" s="6">
        <v>3120</v>
      </c>
      <c r="H3134" s="29">
        <v>1300000</v>
      </c>
      <c r="I3134" s="29">
        <v>128</v>
      </c>
      <c r="J3134" s="28">
        <v>59.958333333343035</v>
      </c>
      <c r="K3134" s="6">
        <v>10</v>
      </c>
      <c r="M3134" s="6" t="str">
        <f>VLOOKUP($G3134,Data!$A:$F,6,0)</f>
        <v>failed</v>
      </c>
      <c r="N3134" s="6"/>
      <c r="O3134" s="6"/>
    </row>
    <row r="3135" spans="1:15" x14ac:dyDescent="0.45">
      <c r="A3135" s="6" t="s">
        <v>8357</v>
      </c>
      <c r="B3135" s="6" t="s">
        <v>8229</v>
      </c>
      <c r="C3135" s="6" t="str">
        <f>VLOOKUP($B3135,'Supplimental Sources'!$I$7:$K$27,2,0)</f>
        <v>Canada</v>
      </c>
      <c r="D3135" s="6" t="str">
        <f>VLOOKUP($B3135,'Supplimental Sources'!$I$7:$K$27,3,0)</f>
        <v>Canada</v>
      </c>
      <c r="E3135" s="6" t="s">
        <v>8385</v>
      </c>
      <c r="F3135" s="6" t="s">
        <v>8370</v>
      </c>
      <c r="G3135" s="6">
        <v>3121</v>
      </c>
      <c r="H3135" s="29">
        <v>1500</v>
      </c>
      <c r="I3135" s="29">
        <v>10</v>
      </c>
      <c r="J3135" s="28">
        <v>60</v>
      </c>
      <c r="K3135" s="6">
        <v>1</v>
      </c>
      <c r="M3135" s="6"/>
      <c r="N3135" s="6" t="str">
        <f>VLOOKUP($G3135,Data!$A:$F,6,0)</f>
        <v>canceled</v>
      </c>
      <c r="O3135" s="6"/>
    </row>
    <row r="3136" spans="1:15" x14ac:dyDescent="0.45">
      <c r="A3136" s="6" t="s">
        <v>8357</v>
      </c>
      <c r="B3136" s="6" t="s">
        <v>8224</v>
      </c>
      <c r="C3136" s="6" t="str">
        <f>VLOOKUP($B3136,'Supplimental Sources'!$I$7:$K$27,2,0)</f>
        <v>United States</v>
      </c>
      <c r="D3136" s="6" t="str">
        <f>VLOOKUP($B3136,'Supplimental Sources'!$I$7:$K$27,3,0)</f>
        <v>United States</v>
      </c>
      <c r="E3136" s="6" t="s">
        <v>8387</v>
      </c>
      <c r="F3136" s="6" t="s">
        <v>8374</v>
      </c>
      <c r="G3136" s="6">
        <v>3122</v>
      </c>
      <c r="H3136" s="29">
        <v>199</v>
      </c>
      <c r="I3136" s="29">
        <v>116</v>
      </c>
      <c r="J3136" s="28">
        <v>5.0416666666715173</v>
      </c>
      <c r="K3136" s="6">
        <v>2</v>
      </c>
      <c r="M3136" s="6"/>
      <c r="N3136" s="6" t="str">
        <f>VLOOKUP($G3136,Data!$A:$F,6,0)</f>
        <v>canceled</v>
      </c>
      <c r="O3136" s="6"/>
    </row>
    <row r="3137" spans="1:15" x14ac:dyDescent="0.45">
      <c r="A3137" s="6" t="s">
        <v>8357</v>
      </c>
      <c r="B3137" s="6" t="s">
        <v>8224</v>
      </c>
      <c r="C3137" s="6" t="str">
        <f>VLOOKUP($B3137,'Supplimental Sources'!$I$7:$K$27,2,0)</f>
        <v>United States</v>
      </c>
      <c r="D3137" s="6" t="str">
        <f>VLOOKUP($B3137,'Supplimental Sources'!$I$7:$K$27,3,0)</f>
        <v>United States</v>
      </c>
      <c r="E3137" s="6" t="s">
        <v>8387</v>
      </c>
      <c r="F3137" s="6" t="s">
        <v>8380</v>
      </c>
      <c r="G3137" s="6">
        <v>3123</v>
      </c>
      <c r="H3137" s="29">
        <v>125000</v>
      </c>
      <c r="I3137" s="29">
        <v>85192</v>
      </c>
      <c r="J3137" s="28">
        <v>30</v>
      </c>
      <c r="K3137" s="6">
        <v>348</v>
      </c>
      <c r="M3137" s="6"/>
      <c r="N3137" s="6" t="str">
        <f>VLOOKUP($G3137,Data!$A:$F,6,0)</f>
        <v>canceled</v>
      </c>
      <c r="O3137" s="6"/>
    </row>
    <row r="3138" spans="1:15" x14ac:dyDescent="0.45">
      <c r="A3138" s="6" t="s">
        <v>8357</v>
      </c>
      <c r="B3138" s="6" t="s">
        <v>8224</v>
      </c>
      <c r="C3138" s="6" t="str">
        <f>VLOOKUP($B3138,'Supplimental Sources'!$I$7:$K$27,2,0)</f>
        <v>United States</v>
      </c>
      <c r="D3138" s="6" t="str">
        <f>VLOOKUP($B3138,'Supplimental Sources'!$I$7:$K$27,3,0)</f>
        <v>United States</v>
      </c>
      <c r="E3138" s="6" t="s">
        <v>8385</v>
      </c>
      <c r="F3138" s="6" t="s">
        <v>8381</v>
      </c>
      <c r="G3138" s="6">
        <v>3124</v>
      </c>
      <c r="H3138" s="29">
        <v>800000</v>
      </c>
      <c r="I3138" s="29">
        <v>26</v>
      </c>
      <c r="J3138" s="28">
        <v>60</v>
      </c>
      <c r="K3138" s="6">
        <v>4</v>
      </c>
      <c r="M3138" s="6"/>
      <c r="N3138" s="6" t="str">
        <f>VLOOKUP($G3138,Data!$A:$F,6,0)</f>
        <v>canceled</v>
      </c>
      <c r="O3138" s="6"/>
    </row>
    <row r="3139" spans="1:15" x14ac:dyDescent="0.45">
      <c r="A3139" s="6" t="s">
        <v>8357</v>
      </c>
      <c r="B3139" s="6" t="s">
        <v>8224</v>
      </c>
      <c r="C3139" s="6" t="str">
        <f>VLOOKUP($B3139,'Supplimental Sources'!$I$7:$K$27,2,0)</f>
        <v>United States</v>
      </c>
      <c r="D3139" s="6" t="str">
        <f>VLOOKUP($B3139,'Supplimental Sources'!$I$7:$K$27,3,0)</f>
        <v>United States</v>
      </c>
      <c r="E3139" s="6" t="s">
        <v>8386</v>
      </c>
      <c r="F3139" s="6" t="s">
        <v>8381</v>
      </c>
      <c r="G3139" s="6">
        <v>3125</v>
      </c>
      <c r="H3139" s="29">
        <v>1500000</v>
      </c>
      <c r="I3139" s="29">
        <v>0</v>
      </c>
      <c r="J3139" s="28">
        <v>30</v>
      </c>
      <c r="K3139" s="6">
        <v>0</v>
      </c>
      <c r="M3139" s="6"/>
      <c r="N3139" s="6" t="str">
        <f>VLOOKUP($G3139,Data!$A:$F,6,0)</f>
        <v>canceled</v>
      </c>
      <c r="O3139" s="6"/>
    </row>
    <row r="3140" spans="1:15" x14ac:dyDescent="0.45">
      <c r="A3140" s="6" t="s">
        <v>8357</v>
      </c>
      <c r="B3140" s="6" t="s">
        <v>8224</v>
      </c>
      <c r="C3140" s="6" t="str">
        <f>VLOOKUP($B3140,'Supplimental Sources'!$I$7:$K$27,2,0)</f>
        <v>United States</v>
      </c>
      <c r="D3140" s="6" t="str">
        <f>VLOOKUP($B3140,'Supplimental Sources'!$I$7:$K$27,3,0)</f>
        <v>United States</v>
      </c>
      <c r="E3140" s="6" t="s">
        <v>8387</v>
      </c>
      <c r="F3140" s="6" t="s">
        <v>8377</v>
      </c>
      <c r="G3140" s="6">
        <v>3126</v>
      </c>
      <c r="H3140" s="29">
        <v>25000</v>
      </c>
      <c r="I3140" s="29">
        <v>1040</v>
      </c>
      <c r="J3140" s="28">
        <v>29.958333333335759</v>
      </c>
      <c r="K3140" s="6">
        <v>17</v>
      </c>
      <c r="M3140" s="6"/>
      <c r="N3140" s="6" t="str">
        <f>VLOOKUP($G3140,Data!$A:$F,6,0)</f>
        <v>canceled</v>
      </c>
      <c r="O3140" s="6"/>
    </row>
    <row r="3141" spans="1:15" x14ac:dyDescent="0.45">
      <c r="A3141" s="6" t="s">
        <v>8357</v>
      </c>
      <c r="B3141" s="6" t="s">
        <v>8224</v>
      </c>
      <c r="C3141" s="6" t="str">
        <f>VLOOKUP($B3141,'Supplimental Sources'!$I$7:$K$27,2,0)</f>
        <v>United States</v>
      </c>
      <c r="D3141" s="6" t="str">
        <f>VLOOKUP($B3141,'Supplimental Sources'!$I$7:$K$27,3,0)</f>
        <v>United States</v>
      </c>
      <c r="E3141" s="6" t="s">
        <v>8386</v>
      </c>
      <c r="F3141" s="6" t="s">
        <v>8376</v>
      </c>
      <c r="G3141" s="6">
        <v>3127</v>
      </c>
      <c r="H3141" s="29">
        <v>100000</v>
      </c>
      <c r="I3141" s="29">
        <v>0</v>
      </c>
      <c r="J3141" s="28">
        <v>30</v>
      </c>
      <c r="K3141" s="6">
        <v>0</v>
      </c>
      <c r="M3141" s="6"/>
      <c r="N3141" s="6" t="str">
        <f>VLOOKUP($G3141,Data!$A:$F,6,0)</f>
        <v>canceled</v>
      </c>
      <c r="O3141" s="6"/>
    </row>
    <row r="3142" spans="1:15" x14ac:dyDescent="0.45">
      <c r="A3142" s="6" t="s">
        <v>8318</v>
      </c>
      <c r="B3142" s="6" t="s">
        <v>8224</v>
      </c>
      <c r="C3142" s="6" t="str">
        <f>VLOOKUP($B3142,'Supplimental Sources'!$I$7:$K$27,2,0)</f>
        <v>United States</v>
      </c>
      <c r="D3142" s="6" t="str">
        <f>VLOOKUP($B3142,'Supplimental Sources'!$I$7:$K$27,3,0)</f>
        <v>United States</v>
      </c>
      <c r="E3142" s="6" t="s">
        <v>8388</v>
      </c>
      <c r="F3142" s="6" t="s">
        <v>8377</v>
      </c>
      <c r="G3142" s="6">
        <v>3128</v>
      </c>
      <c r="H3142" s="29">
        <v>15000</v>
      </c>
      <c r="I3142" s="29">
        <v>16291</v>
      </c>
      <c r="J3142" s="28">
        <v>29.958333333343035</v>
      </c>
      <c r="K3142" s="6">
        <v>117</v>
      </c>
      <c r="M3142" s="6"/>
      <c r="N3142" s="6"/>
      <c r="O3142" s="6" t="str">
        <f>VLOOKUP($G3142,Data!$A:$F,6,0)</f>
        <v>live</v>
      </c>
    </row>
    <row r="3143" spans="1:15" x14ac:dyDescent="0.45">
      <c r="A3143" s="6" t="s">
        <v>8318</v>
      </c>
      <c r="B3143" s="6" t="s">
        <v>8224</v>
      </c>
      <c r="C3143" s="6" t="str">
        <f>VLOOKUP($B3143,'Supplimental Sources'!$I$7:$K$27,2,0)</f>
        <v>United States</v>
      </c>
      <c r="D3143" s="6" t="str">
        <f>VLOOKUP($B3143,'Supplimental Sources'!$I$7:$K$27,3,0)</f>
        <v>United States</v>
      </c>
      <c r="E3143" s="6" t="s">
        <v>8388</v>
      </c>
      <c r="F3143" s="6" t="s">
        <v>8378</v>
      </c>
      <c r="G3143" s="6">
        <v>3129</v>
      </c>
      <c r="H3143" s="29">
        <v>1250</v>
      </c>
      <c r="I3143" s="29">
        <v>10</v>
      </c>
      <c r="J3143" s="28">
        <v>39.958333333335759</v>
      </c>
      <c r="K3143" s="6">
        <v>1</v>
      </c>
      <c r="M3143" s="6"/>
      <c r="N3143" s="6"/>
      <c r="O3143" s="6" t="str">
        <f>VLOOKUP($G3143,Data!$A:$F,6,0)</f>
        <v>live</v>
      </c>
    </row>
    <row r="3144" spans="1:15" x14ac:dyDescent="0.45">
      <c r="A3144" s="6" t="s">
        <v>8318</v>
      </c>
      <c r="B3144" s="6" t="s">
        <v>8224</v>
      </c>
      <c r="C3144" s="6" t="str">
        <f>VLOOKUP($B3144,'Supplimental Sources'!$I$7:$K$27,2,0)</f>
        <v>United States</v>
      </c>
      <c r="D3144" s="6" t="str">
        <f>VLOOKUP($B3144,'Supplimental Sources'!$I$7:$K$27,3,0)</f>
        <v>United States</v>
      </c>
      <c r="E3144" s="6" t="s">
        <v>8388</v>
      </c>
      <c r="F3144" s="6" t="s">
        <v>8378</v>
      </c>
      <c r="G3144" s="6">
        <v>3130</v>
      </c>
      <c r="H3144" s="29">
        <v>10000</v>
      </c>
      <c r="I3144" s="29">
        <v>375</v>
      </c>
      <c r="J3144" s="28">
        <v>30.567407407412247</v>
      </c>
      <c r="K3144" s="6">
        <v>4</v>
      </c>
      <c r="M3144" s="6"/>
      <c r="N3144" s="6"/>
      <c r="O3144" s="6" t="str">
        <f>VLOOKUP($G3144,Data!$A:$F,6,0)</f>
        <v>live</v>
      </c>
    </row>
    <row r="3145" spans="1:15" x14ac:dyDescent="0.45">
      <c r="A3145" s="6" t="s">
        <v>8318</v>
      </c>
      <c r="B3145" s="6" t="s">
        <v>8224</v>
      </c>
      <c r="C3145" s="6" t="str">
        <f>VLOOKUP($B3145,'Supplimental Sources'!$I$7:$K$27,2,0)</f>
        <v>United States</v>
      </c>
      <c r="D3145" s="6" t="str">
        <f>VLOOKUP($B3145,'Supplimental Sources'!$I$7:$K$27,3,0)</f>
        <v>United States</v>
      </c>
      <c r="E3145" s="6" t="s">
        <v>8388</v>
      </c>
      <c r="F3145" s="6" t="s">
        <v>8378</v>
      </c>
      <c r="G3145" s="6">
        <v>3131</v>
      </c>
      <c r="H3145" s="29">
        <v>4100</v>
      </c>
      <c r="I3145" s="29">
        <v>645</v>
      </c>
      <c r="J3145" s="28">
        <v>29.958333333328483</v>
      </c>
      <c r="K3145" s="6">
        <v>12</v>
      </c>
      <c r="M3145" s="6"/>
      <c r="N3145" s="6"/>
      <c r="O3145" s="6" t="str">
        <f>VLOOKUP($G3145,Data!$A:$F,6,0)</f>
        <v>live</v>
      </c>
    </row>
    <row r="3146" spans="1:15" x14ac:dyDescent="0.45">
      <c r="A3146" s="6" t="s">
        <v>8318</v>
      </c>
      <c r="B3146" s="6" t="s">
        <v>8224</v>
      </c>
      <c r="C3146" s="6" t="str">
        <f>VLOOKUP($B3146,'Supplimental Sources'!$I$7:$K$27,2,0)</f>
        <v>United States</v>
      </c>
      <c r="D3146" s="6" t="str">
        <f>VLOOKUP($B3146,'Supplimental Sources'!$I$7:$K$27,3,0)</f>
        <v>United States</v>
      </c>
      <c r="E3146" s="6" t="s">
        <v>8388</v>
      </c>
      <c r="F3146" s="6" t="s">
        <v>8377</v>
      </c>
      <c r="G3146" s="6">
        <v>3132</v>
      </c>
      <c r="H3146" s="29">
        <v>30000</v>
      </c>
      <c r="I3146" s="29">
        <v>10</v>
      </c>
      <c r="J3146" s="28">
        <v>59.958333333328483</v>
      </c>
      <c r="K3146" s="6">
        <v>1</v>
      </c>
      <c r="M3146" s="6"/>
      <c r="N3146" s="6"/>
      <c r="O3146" s="6" t="str">
        <f>VLOOKUP($G3146,Data!$A:$F,6,0)</f>
        <v>live</v>
      </c>
    </row>
    <row r="3147" spans="1:15" x14ac:dyDescent="0.45">
      <c r="A3147" s="6" t="s">
        <v>8318</v>
      </c>
      <c r="B3147" s="6" t="s">
        <v>8225</v>
      </c>
      <c r="C3147" s="6" t="str">
        <f>VLOOKUP($B3147,'Supplimental Sources'!$I$7:$K$27,2,0)</f>
        <v>United Kingdom</v>
      </c>
      <c r="D3147" s="6" t="str">
        <f>VLOOKUP($B3147,'Supplimental Sources'!$I$7:$K$27,3,0)</f>
        <v>United Kingdom</v>
      </c>
      <c r="E3147" s="6" t="s">
        <v>8388</v>
      </c>
      <c r="F3147" s="6" t="s">
        <v>8377</v>
      </c>
      <c r="G3147" s="6">
        <v>3133</v>
      </c>
      <c r="H3147" s="29">
        <v>500</v>
      </c>
      <c r="I3147" s="29">
        <v>540</v>
      </c>
      <c r="J3147" s="28">
        <v>29.958333333335759</v>
      </c>
      <c r="K3147" s="6">
        <v>16</v>
      </c>
      <c r="M3147" s="6"/>
      <c r="N3147" s="6"/>
      <c r="O3147" s="6" t="str">
        <f>VLOOKUP($G3147,Data!$A:$F,6,0)</f>
        <v>live</v>
      </c>
    </row>
    <row r="3148" spans="1:15" x14ac:dyDescent="0.45">
      <c r="A3148" s="6" t="s">
        <v>8318</v>
      </c>
      <c r="B3148" s="6" t="s">
        <v>8225</v>
      </c>
      <c r="C3148" s="6" t="str">
        <f>VLOOKUP($B3148,'Supplimental Sources'!$I$7:$K$27,2,0)</f>
        <v>United Kingdom</v>
      </c>
      <c r="D3148" s="6" t="str">
        <f>VLOOKUP($B3148,'Supplimental Sources'!$I$7:$K$27,3,0)</f>
        <v>United Kingdom</v>
      </c>
      <c r="E3148" s="6" t="s">
        <v>8388</v>
      </c>
      <c r="F3148" s="6" t="s">
        <v>8378</v>
      </c>
      <c r="G3148" s="6">
        <v>3134</v>
      </c>
      <c r="H3148" s="29">
        <v>1000</v>
      </c>
      <c r="I3148" s="29">
        <v>225</v>
      </c>
      <c r="J3148" s="28">
        <v>20.958333333343035</v>
      </c>
      <c r="K3148" s="6">
        <v>12</v>
      </c>
      <c r="M3148" s="6"/>
      <c r="N3148" s="6"/>
      <c r="O3148" s="6" t="str">
        <f>VLOOKUP($G3148,Data!$A:$F,6,0)</f>
        <v>live</v>
      </c>
    </row>
    <row r="3149" spans="1:15" x14ac:dyDescent="0.45">
      <c r="A3149" s="6" t="s">
        <v>8318</v>
      </c>
      <c r="B3149" s="6" t="s">
        <v>8224</v>
      </c>
      <c r="C3149" s="6" t="str">
        <f>VLOOKUP($B3149,'Supplimental Sources'!$I$7:$K$27,2,0)</f>
        <v>United States</v>
      </c>
      <c r="D3149" s="6" t="str">
        <f>VLOOKUP($B3149,'Supplimental Sources'!$I$7:$K$27,3,0)</f>
        <v>United States</v>
      </c>
      <c r="E3149" s="6" t="s">
        <v>8388</v>
      </c>
      <c r="F3149" s="6" t="s">
        <v>8378</v>
      </c>
      <c r="G3149" s="6">
        <v>3135</v>
      </c>
      <c r="H3149" s="29">
        <v>777</v>
      </c>
      <c r="I3149" s="29">
        <v>162</v>
      </c>
      <c r="J3149" s="28">
        <v>22</v>
      </c>
      <c r="K3149" s="6">
        <v>7</v>
      </c>
      <c r="M3149" s="6"/>
      <c r="N3149" s="6"/>
      <c r="O3149" s="6" t="str">
        <f>VLOOKUP($G3149,Data!$A:$F,6,0)</f>
        <v>live</v>
      </c>
    </row>
    <row r="3150" spans="1:15" x14ac:dyDescent="0.45">
      <c r="A3150" s="6" t="s">
        <v>8318</v>
      </c>
      <c r="B3150" s="6" t="s">
        <v>8225</v>
      </c>
      <c r="C3150" s="6" t="str">
        <f>VLOOKUP($B3150,'Supplimental Sources'!$I$7:$K$27,2,0)</f>
        <v>United Kingdom</v>
      </c>
      <c r="D3150" s="6" t="str">
        <f>VLOOKUP($B3150,'Supplimental Sources'!$I$7:$K$27,3,0)</f>
        <v>United Kingdom</v>
      </c>
      <c r="E3150" s="6" t="s">
        <v>8388</v>
      </c>
      <c r="F3150" s="6" t="s">
        <v>8377</v>
      </c>
      <c r="G3150" s="6">
        <v>3136</v>
      </c>
      <c r="H3150" s="29">
        <v>500</v>
      </c>
      <c r="I3150" s="29">
        <v>639</v>
      </c>
      <c r="J3150" s="28">
        <v>36.495208333333721</v>
      </c>
      <c r="K3150" s="6">
        <v>22</v>
      </c>
      <c r="M3150" s="6"/>
      <c r="N3150" s="6"/>
      <c r="O3150" s="6" t="str">
        <f>VLOOKUP($G3150,Data!$A:$F,6,0)</f>
        <v>live</v>
      </c>
    </row>
    <row r="3151" spans="1:15" x14ac:dyDescent="0.45">
      <c r="A3151" s="6" t="s">
        <v>8318</v>
      </c>
      <c r="B3151" s="6" t="s">
        <v>8224</v>
      </c>
      <c r="C3151" s="6" t="str">
        <f>VLOOKUP($B3151,'Supplimental Sources'!$I$7:$K$27,2,0)</f>
        <v>United States</v>
      </c>
      <c r="D3151" s="6" t="str">
        <f>VLOOKUP($B3151,'Supplimental Sources'!$I$7:$K$27,3,0)</f>
        <v>United States</v>
      </c>
      <c r="E3151" s="6" t="s">
        <v>8388</v>
      </c>
      <c r="F3151" s="6" t="s">
        <v>8378</v>
      </c>
      <c r="G3151" s="6">
        <v>3137</v>
      </c>
      <c r="H3151" s="29">
        <v>1500</v>
      </c>
      <c r="I3151" s="29">
        <v>50</v>
      </c>
      <c r="J3151" s="28">
        <v>50.914942129631527</v>
      </c>
      <c r="K3151" s="6">
        <v>1</v>
      </c>
      <c r="M3151" s="6"/>
      <c r="N3151" s="6"/>
      <c r="O3151" s="6" t="str">
        <f>VLOOKUP($G3151,Data!$A:$F,6,0)</f>
        <v>live</v>
      </c>
    </row>
    <row r="3152" spans="1:15" x14ac:dyDescent="0.45">
      <c r="A3152" s="6" t="s">
        <v>8318</v>
      </c>
      <c r="B3152" s="6" t="s">
        <v>8225</v>
      </c>
      <c r="C3152" s="6" t="str">
        <f>VLOOKUP($B3152,'Supplimental Sources'!$I$7:$K$27,2,0)</f>
        <v>United Kingdom</v>
      </c>
      <c r="D3152" s="6" t="str">
        <f>VLOOKUP($B3152,'Supplimental Sources'!$I$7:$K$27,3,0)</f>
        <v>United Kingdom</v>
      </c>
      <c r="E3152" s="6" t="s">
        <v>8388</v>
      </c>
      <c r="F3152" s="6" t="s">
        <v>8378</v>
      </c>
      <c r="G3152" s="6">
        <v>3138</v>
      </c>
      <c r="H3152" s="29">
        <v>200</v>
      </c>
      <c r="I3152" s="29">
        <v>0</v>
      </c>
      <c r="J3152" s="28">
        <v>19</v>
      </c>
      <c r="K3152" s="6">
        <v>0</v>
      </c>
      <c r="M3152" s="6"/>
      <c r="N3152" s="6"/>
      <c r="O3152" s="6" t="str">
        <f>VLOOKUP($G3152,Data!$A:$F,6,0)</f>
        <v>live</v>
      </c>
    </row>
    <row r="3153" spans="1:15" x14ac:dyDescent="0.45">
      <c r="A3153" s="6" t="s">
        <v>8318</v>
      </c>
      <c r="B3153" s="6" t="s">
        <v>8238</v>
      </c>
      <c r="C3153" s="6" t="str">
        <f>VLOOKUP($B3153,'Supplimental Sources'!$I$7:$K$27,2,0)</f>
        <v>Mexico</v>
      </c>
      <c r="D3153" s="6" t="str">
        <f>VLOOKUP($B3153,'Supplimental Sources'!$I$7:$K$27,3,0)</f>
        <v>Mexico</v>
      </c>
      <c r="E3153" s="6" t="s">
        <v>8388</v>
      </c>
      <c r="F3153" s="6" t="s">
        <v>8377</v>
      </c>
      <c r="G3153" s="6">
        <v>3139</v>
      </c>
      <c r="H3153" s="29">
        <v>50000</v>
      </c>
      <c r="I3153" s="29">
        <v>2700</v>
      </c>
      <c r="J3153" s="28">
        <v>33.919212962959136</v>
      </c>
      <c r="K3153" s="6">
        <v>6</v>
      </c>
      <c r="M3153" s="6"/>
      <c r="N3153" s="6"/>
      <c r="O3153" s="6" t="str">
        <f>VLOOKUP($G3153,Data!$A:$F,6,0)</f>
        <v>live</v>
      </c>
    </row>
    <row r="3154" spans="1:15" x14ac:dyDescent="0.45">
      <c r="A3154" s="6" t="s">
        <v>8318</v>
      </c>
      <c r="B3154" s="6" t="s">
        <v>8230</v>
      </c>
      <c r="C3154" s="6" t="str">
        <f>VLOOKUP($B3154,'Supplimental Sources'!$I$7:$K$27,2,0)</f>
        <v>France</v>
      </c>
      <c r="D3154" s="6" t="str">
        <f>VLOOKUP($B3154,'Supplimental Sources'!$I$7:$K$27,3,0)</f>
        <v>European Union</v>
      </c>
      <c r="E3154" s="6" t="s">
        <v>8388</v>
      </c>
      <c r="F3154" s="6" t="s">
        <v>8378</v>
      </c>
      <c r="G3154" s="6">
        <v>3140</v>
      </c>
      <c r="H3154" s="29">
        <v>10000</v>
      </c>
      <c r="I3154" s="29">
        <v>96</v>
      </c>
      <c r="J3154" s="28">
        <v>29.958333333328483</v>
      </c>
      <c r="K3154" s="6">
        <v>4</v>
      </c>
      <c r="M3154" s="6"/>
      <c r="N3154" s="6"/>
      <c r="O3154" s="6" t="str">
        <f>VLOOKUP($G3154,Data!$A:$F,6,0)</f>
        <v>live</v>
      </c>
    </row>
    <row r="3155" spans="1:15" x14ac:dyDescent="0.45">
      <c r="A3155" s="6" t="s">
        <v>8318</v>
      </c>
      <c r="B3155" s="6" t="s">
        <v>8233</v>
      </c>
      <c r="C3155" s="6" t="str">
        <f>VLOOKUP($B3155,'Supplimental Sources'!$I$7:$K$27,2,0)</f>
        <v>Netherlands</v>
      </c>
      <c r="D3155" s="6" t="str">
        <f>VLOOKUP($B3155,'Supplimental Sources'!$I$7:$K$27,3,0)</f>
        <v>European Union</v>
      </c>
      <c r="E3155" s="6" t="s">
        <v>8388</v>
      </c>
      <c r="F3155" s="6" t="s">
        <v>8378</v>
      </c>
      <c r="G3155" s="6">
        <v>3141</v>
      </c>
      <c r="H3155" s="29">
        <v>500</v>
      </c>
      <c r="I3155" s="29">
        <v>258</v>
      </c>
      <c r="J3155" s="28">
        <v>41.07999999999447</v>
      </c>
      <c r="K3155" s="6">
        <v>8</v>
      </c>
      <c r="M3155" s="6"/>
      <c r="N3155" s="6"/>
      <c r="O3155" s="6" t="str">
        <f>VLOOKUP($G3155,Data!$A:$F,6,0)</f>
        <v>live</v>
      </c>
    </row>
    <row r="3156" spans="1:15" x14ac:dyDescent="0.45">
      <c r="A3156" s="6" t="s">
        <v>8318</v>
      </c>
      <c r="B3156" s="6" t="s">
        <v>8225</v>
      </c>
      <c r="C3156" s="6" t="str">
        <f>VLOOKUP($B3156,'Supplimental Sources'!$I$7:$K$27,2,0)</f>
        <v>United Kingdom</v>
      </c>
      <c r="D3156" s="6" t="str">
        <f>VLOOKUP($B3156,'Supplimental Sources'!$I$7:$K$27,3,0)</f>
        <v>United Kingdom</v>
      </c>
      <c r="E3156" s="6" t="s">
        <v>8388</v>
      </c>
      <c r="F3156" s="6" t="s">
        <v>8377</v>
      </c>
      <c r="G3156" s="6">
        <v>3142</v>
      </c>
      <c r="H3156" s="29">
        <v>2750</v>
      </c>
      <c r="I3156" s="29">
        <v>45</v>
      </c>
      <c r="J3156" s="28">
        <v>29.958333333328483</v>
      </c>
      <c r="K3156" s="6">
        <v>3</v>
      </c>
      <c r="M3156" s="6"/>
      <c r="N3156" s="6"/>
      <c r="O3156" s="6" t="str">
        <f>VLOOKUP($G3156,Data!$A:$F,6,0)</f>
        <v>live</v>
      </c>
    </row>
    <row r="3157" spans="1:15" x14ac:dyDescent="0.45">
      <c r="A3157" s="6" t="s">
        <v>8318</v>
      </c>
      <c r="B3157" s="6" t="s">
        <v>8225</v>
      </c>
      <c r="C3157" s="6" t="str">
        <f>VLOOKUP($B3157,'Supplimental Sources'!$I$7:$K$27,2,0)</f>
        <v>United Kingdom</v>
      </c>
      <c r="D3157" s="6" t="str">
        <f>VLOOKUP($B3157,'Supplimental Sources'!$I$7:$K$27,3,0)</f>
        <v>United Kingdom</v>
      </c>
      <c r="E3157" s="6" t="s">
        <v>8388</v>
      </c>
      <c r="F3157" s="6" t="s">
        <v>8378</v>
      </c>
      <c r="G3157" s="6">
        <v>3143</v>
      </c>
      <c r="H3157" s="29">
        <v>700</v>
      </c>
      <c r="I3157" s="29">
        <v>0</v>
      </c>
      <c r="J3157" s="28">
        <v>26</v>
      </c>
      <c r="K3157" s="6">
        <v>0</v>
      </c>
      <c r="M3157" s="6"/>
      <c r="N3157" s="6"/>
      <c r="O3157" s="6" t="str">
        <f>VLOOKUP($G3157,Data!$A:$F,6,0)</f>
        <v>live</v>
      </c>
    </row>
    <row r="3158" spans="1:15" x14ac:dyDescent="0.45">
      <c r="A3158" s="6" t="s">
        <v>8318</v>
      </c>
      <c r="B3158" s="6" t="s">
        <v>8224</v>
      </c>
      <c r="C3158" s="6" t="str">
        <f>VLOOKUP($B3158,'Supplimental Sources'!$I$7:$K$27,2,0)</f>
        <v>United States</v>
      </c>
      <c r="D3158" s="6" t="str">
        <f>VLOOKUP($B3158,'Supplimental Sources'!$I$7:$K$27,3,0)</f>
        <v>United States</v>
      </c>
      <c r="E3158" s="6" t="s">
        <v>8388</v>
      </c>
      <c r="F3158" s="6" t="s">
        <v>8378</v>
      </c>
      <c r="G3158" s="6">
        <v>3144</v>
      </c>
      <c r="H3158" s="29">
        <v>10000</v>
      </c>
      <c r="I3158" s="29">
        <v>7540</v>
      </c>
      <c r="J3158" s="28">
        <v>16.711724537031841</v>
      </c>
      <c r="K3158" s="6">
        <v>30</v>
      </c>
      <c r="M3158" s="6"/>
      <c r="N3158" s="6"/>
      <c r="O3158" s="6" t="str">
        <f>VLOOKUP($G3158,Data!$A:$F,6,0)</f>
        <v>live</v>
      </c>
    </row>
    <row r="3159" spans="1:15" x14ac:dyDescent="0.45">
      <c r="A3159" s="6" t="s">
        <v>8318</v>
      </c>
      <c r="B3159" s="6" t="s">
        <v>8224</v>
      </c>
      <c r="C3159" s="6" t="str">
        <f>VLOOKUP($B3159,'Supplimental Sources'!$I$7:$K$27,2,0)</f>
        <v>United States</v>
      </c>
      <c r="D3159" s="6" t="str">
        <f>VLOOKUP($B3159,'Supplimental Sources'!$I$7:$K$27,3,0)</f>
        <v>United States</v>
      </c>
      <c r="E3159" s="6" t="s">
        <v>8388</v>
      </c>
      <c r="F3159" s="6" t="s">
        <v>8376</v>
      </c>
      <c r="G3159" s="6">
        <v>3145</v>
      </c>
      <c r="H3159" s="29">
        <v>25000</v>
      </c>
      <c r="I3159" s="29">
        <v>0</v>
      </c>
      <c r="J3159" s="28">
        <v>59.958333333328483</v>
      </c>
      <c r="K3159" s="6">
        <v>0</v>
      </c>
      <c r="M3159" s="6"/>
      <c r="N3159" s="6"/>
      <c r="O3159" s="6" t="str">
        <f>VLOOKUP($G3159,Data!$A:$F,6,0)</f>
        <v>live</v>
      </c>
    </row>
    <row r="3160" spans="1:15" x14ac:dyDescent="0.45">
      <c r="A3160" s="6" t="s">
        <v>8318</v>
      </c>
      <c r="B3160" s="6" t="s">
        <v>8238</v>
      </c>
      <c r="C3160" s="6" t="str">
        <f>VLOOKUP($B3160,'Supplimental Sources'!$I$7:$K$27,2,0)</f>
        <v>Mexico</v>
      </c>
      <c r="D3160" s="6" t="str">
        <f>VLOOKUP($B3160,'Supplimental Sources'!$I$7:$K$27,3,0)</f>
        <v>Mexico</v>
      </c>
      <c r="E3160" s="6" t="s">
        <v>8388</v>
      </c>
      <c r="F3160" s="6" t="s">
        <v>8378</v>
      </c>
      <c r="G3160" s="6">
        <v>3146</v>
      </c>
      <c r="H3160" s="29">
        <v>50000</v>
      </c>
      <c r="I3160" s="29">
        <v>5250</v>
      </c>
      <c r="J3160" s="28">
        <v>44.958333333328483</v>
      </c>
      <c r="K3160" s="6">
        <v>12</v>
      </c>
      <c r="M3160" s="6"/>
      <c r="N3160" s="6"/>
      <c r="O3160" s="6" t="str">
        <f>VLOOKUP($G3160,Data!$A:$F,6,0)</f>
        <v>live</v>
      </c>
    </row>
    <row r="3161" spans="1:15" x14ac:dyDescent="0.45">
      <c r="A3161" s="6" t="s">
        <v>8318</v>
      </c>
      <c r="B3161" s="6" t="s">
        <v>8224</v>
      </c>
      <c r="C3161" s="6" t="str">
        <f>VLOOKUP($B3161,'Supplimental Sources'!$I$7:$K$27,2,0)</f>
        <v>United States</v>
      </c>
      <c r="D3161" s="6" t="str">
        <f>VLOOKUP($B3161,'Supplimental Sources'!$I$7:$K$27,3,0)</f>
        <v>United States</v>
      </c>
      <c r="E3161" s="6" t="s">
        <v>8385</v>
      </c>
      <c r="F3161" s="6" t="s">
        <v>8372</v>
      </c>
      <c r="G3161" s="6">
        <v>3147</v>
      </c>
      <c r="H3161" s="29">
        <v>20000</v>
      </c>
      <c r="I3161" s="29">
        <v>23505</v>
      </c>
      <c r="J3161" s="28">
        <v>40.041666666671517</v>
      </c>
      <c r="K3161" s="6">
        <v>213</v>
      </c>
      <c r="L3161" s="6" t="str">
        <f>VLOOKUP($G3161,Data!$A:$F,6,0)</f>
        <v>successful</v>
      </c>
      <c r="M3161" s="6"/>
      <c r="N3161" s="6"/>
      <c r="O3161" s="6"/>
    </row>
    <row r="3162" spans="1:15" x14ac:dyDescent="0.45">
      <c r="A3162" s="6" t="s">
        <v>8318</v>
      </c>
      <c r="B3162" s="6" t="s">
        <v>8224</v>
      </c>
      <c r="C3162" s="6" t="str">
        <f>VLOOKUP($B3162,'Supplimental Sources'!$I$7:$K$27,2,0)</f>
        <v>United States</v>
      </c>
      <c r="D3162" s="6" t="str">
        <f>VLOOKUP($B3162,'Supplimental Sources'!$I$7:$K$27,3,0)</f>
        <v>United States</v>
      </c>
      <c r="E3162" s="6" t="s">
        <v>8385</v>
      </c>
      <c r="F3162" s="6" t="s">
        <v>8372</v>
      </c>
      <c r="G3162" s="6">
        <v>3148</v>
      </c>
      <c r="H3162" s="29">
        <v>1800</v>
      </c>
      <c r="I3162" s="29">
        <v>2361</v>
      </c>
      <c r="J3162" s="28">
        <v>21.501342592593573</v>
      </c>
      <c r="K3162" s="6">
        <v>57</v>
      </c>
      <c r="L3162" s="6" t="str">
        <f>VLOOKUP($G3162,Data!$A:$F,6,0)</f>
        <v>successful</v>
      </c>
      <c r="M3162" s="6"/>
      <c r="N3162" s="6"/>
      <c r="O3162" s="6"/>
    </row>
    <row r="3163" spans="1:15" x14ac:dyDescent="0.45">
      <c r="A3163" s="6" t="s">
        <v>8318</v>
      </c>
      <c r="B3163" s="6" t="s">
        <v>8224</v>
      </c>
      <c r="C3163" s="6" t="str">
        <f>VLOOKUP($B3163,'Supplimental Sources'!$I$7:$K$27,2,0)</f>
        <v>United States</v>
      </c>
      <c r="D3163" s="6" t="str">
        <f>VLOOKUP($B3163,'Supplimental Sources'!$I$7:$K$27,3,0)</f>
        <v>United States</v>
      </c>
      <c r="E3163" s="6" t="s">
        <v>8383</v>
      </c>
      <c r="F3163" s="6" t="s">
        <v>8374</v>
      </c>
      <c r="G3163" s="6">
        <v>3149</v>
      </c>
      <c r="H3163" s="29">
        <v>1250</v>
      </c>
      <c r="I3163" s="29">
        <v>1300</v>
      </c>
      <c r="J3163" s="28">
        <v>24.065972222226264</v>
      </c>
      <c r="K3163" s="6">
        <v>25</v>
      </c>
      <c r="L3163" s="6" t="str">
        <f>VLOOKUP($G3163,Data!$A:$F,6,0)</f>
        <v>successful</v>
      </c>
      <c r="M3163" s="6"/>
      <c r="N3163" s="6"/>
      <c r="O3163" s="6"/>
    </row>
    <row r="3164" spans="1:15" x14ac:dyDescent="0.45">
      <c r="A3164" s="6" t="s">
        <v>8318</v>
      </c>
      <c r="B3164" s="6" t="s">
        <v>8224</v>
      </c>
      <c r="C3164" s="6" t="str">
        <f>VLOOKUP($B3164,'Supplimental Sources'!$I$7:$K$27,2,0)</f>
        <v>United States</v>
      </c>
      <c r="D3164" s="6" t="str">
        <f>VLOOKUP($B3164,'Supplimental Sources'!$I$7:$K$27,3,0)</f>
        <v>United States</v>
      </c>
      <c r="E3164" s="6" t="s">
        <v>8375</v>
      </c>
      <c r="F3164" s="6" t="s">
        <v>8373</v>
      </c>
      <c r="G3164" s="6">
        <v>3150</v>
      </c>
      <c r="H3164" s="29">
        <v>3500</v>
      </c>
      <c r="I3164" s="29">
        <v>3535</v>
      </c>
      <c r="J3164" s="28">
        <v>89.902743055550673</v>
      </c>
      <c r="K3164" s="6">
        <v>104</v>
      </c>
      <c r="L3164" s="6" t="str">
        <f>VLOOKUP($G3164,Data!$A:$F,6,0)</f>
        <v>successful</v>
      </c>
      <c r="M3164" s="6"/>
      <c r="N3164" s="6"/>
      <c r="O3164" s="6"/>
    </row>
    <row r="3165" spans="1:15" x14ac:dyDescent="0.45">
      <c r="A3165" s="6" t="s">
        <v>8318</v>
      </c>
      <c r="B3165" s="6" t="s">
        <v>8224</v>
      </c>
      <c r="C3165" s="6" t="str">
        <f>VLOOKUP($B3165,'Supplimental Sources'!$I$7:$K$27,2,0)</f>
        <v>United States</v>
      </c>
      <c r="D3165" s="6" t="str">
        <f>VLOOKUP($B3165,'Supplimental Sources'!$I$7:$K$27,3,0)</f>
        <v>United States</v>
      </c>
      <c r="E3165" s="6" t="s">
        <v>8385</v>
      </c>
      <c r="F3165" s="6" t="s">
        <v>8371</v>
      </c>
      <c r="G3165" s="6">
        <v>3151</v>
      </c>
      <c r="H3165" s="29">
        <v>3500</v>
      </c>
      <c r="I3165" s="29">
        <v>3514</v>
      </c>
      <c r="J3165" s="28">
        <v>30</v>
      </c>
      <c r="K3165" s="6">
        <v>34</v>
      </c>
      <c r="L3165" s="6" t="str">
        <f>VLOOKUP($G3165,Data!$A:$F,6,0)</f>
        <v>successful</v>
      </c>
      <c r="M3165" s="6"/>
      <c r="N3165" s="6"/>
      <c r="O3165" s="6"/>
    </row>
    <row r="3166" spans="1:15" x14ac:dyDescent="0.45">
      <c r="A3166" s="6" t="s">
        <v>8318</v>
      </c>
      <c r="B3166" s="6" t="s">
        <v>8225</v>
      </c>
      <c r="C3166" s="6" t="str">
        <f>VLOOKUP($B3166,'Supplimental Sources'!$I$7:$K$27,2,0)</f>
        <v>United Kingdom</v>
      </c>
      <c r="D3166" s="6" t="str">
        <f>VLOOKUP($B3166,'Supplimental Sources'!$I$7:$K$27,3,0)</f>
        <v>United Kingdom</v>
      </c>
      <c r="E3166" s="6" t="s">
        <v>8384</v>
      </c>
      <c r="F3166" s="6" t="s">
        <v>8373</v>
      </c>
      <c r="G3166" s="6">
        <v>3152</v>
      </c>
      <c r="H3166" s="29">
        <v>2200</v>
      </c>
      <c r="I3166" s="29">
        <v>2331</v>
      </c>
      <c r="J3166" s="28">
        <v>30</v>
      </c>
      <c r="K3166" s="6">
        <v>67</v>
      </c>
      <c r="L3166" s="6" t="str">
        <f>VLOOKUP($G3166,Data!$A:$F,6,0)</f>
        <v>successful</v>
      </c>
      <c r="M3166" s="6"/>
      <c r="N3166" s="6"/>
      <c r="O3166" s="6"/>
    </row>
    <row r="3167" spans="1:15" x14ac:dyDescent="0.45">
      <c r="A3167" s="6" t="s">
        <v>8318</v>
      </c>
      <c r="B3167" s="6" t="s">
        <v>8224</v>
      </c>
      <c r="C3167" s="6" t="str">
        <f>VLOOKUP($B3167,'Supplimental Sources'!$I$7:$K$27,2,0)</f>
        <v>United States</v>
      </c>
      <c r="D3167" s="6" t="str">
        <f>VLOOKUP($B3167,'Supplimental Sources'!$I$7:$K$27,3,0)</f>
        <v>United States</v>
      </c>
      <c r="E3167" s="6" t="s">
        <v>8382</v>
      </c>
      <c r="F3167" s="6" t="s">
        <v>8378</v>
      </c>
      <c r="G3167" s="6">
        <v>3153</v>
      </c>
      <c r="H3167" s="29">
        <v>3000</v>
      </c>
      <c r="I3167" s="29">
        <v>10067.5</v>
      </c>
      <c r="J3167" s="28">
        <v>31.053275462960301</v>
      </c>
      <c r="K3167" s="6">
        <v>241</v>
      </c>
      <c r="L3167" s="6" t="str">
        <f>VLOOKUP($G3167,Data!$A:$F,6,0)</f>
        <v>successful</v>
      </c>
      <c r="M3167" s="6"/>
      <c r="N3167" s="6"/>
      <c r="O3167" s="6"/>
    </row>
    <row r="3168" spans="1:15" x14ac:dyDescent="0.45">
      <c r="A3168" s="6" t="s">
        <v>8318</v>
      </c>
      <c r="B3168" s="6" t="s">
        <v>8224</v>
      </c>
      <c r="C3168" s="6" t="str">
        <f>VLOOKUP($B3168,'Supplimental Sources'!$I$7:$K$27,2,0)</f>
        <v>United States</v>
      </c>
      <c r="D3168" s="6" t="str">
        <f>VLOOKUP($B3168,'Supplimental Sources'!$I$7:$K$27,3,0)</f>
        <v>United States</v>
      </c>
      <c r="E3168" s="6" t="s">
        <v>8383</v>
      </c>
      <c r="F3168" s="6" t="s">
        <v>8378</v>
      </c>
      <c r="G3168" s="6">
        <v>3154</v>
      </c>
      <c r="H3168" s="29">
        <v>7000</v>
      </c>
      <c r="I3168" s="29">
        <v>7905</v>
      </c>
      <c r="J3168" s="28">
        <v>29.958333333335759</v>
      </c>
      <c r="K3168" s="6">
        <v>123</v>
      </c>
      <c r="L3168" s="6" t="str">
        <f>VLOOKUP($G3168,Data!$A:$F,6,0)</f>
        <v>successful</v>
      </c>
      <c r="M3168" s="6"/>
      <c r="N3168" s="6"/>
      <c r="O3168" s="6"/>
    </row>
    <row r="3169" spans="1:15" x14ac:dyDescent="0.45">
      <c r="A3169" s="6" t="s">
        <v>8318</v>
      </c>
      <c r="B3169" s="6" t="s">
        <v>8225</v>
      </c>
      <c r="C3169" s="6" t="str">
        <f>VLOOKUP($B3169,'Supplimental Sources'!$I$7:$K$27,2,0)</f>
        <v>United Kingdom</v>
      </c>
      <c r="D3169" s="6" t="str">
        <f>VLOOKUP($B3169,'Supplimental Sources'!$I$7:$K$27,3,0)</f>
        <v>United Kingdom</v>
      </c>
      <c r="E3169" s="6" t="s">
        <v>8383</v>
      </c>
      <c r="F3169" s="6" t="s">
        <v>8374</v>
      </c>
      <c r="G3169" s="6">
        <v>3155</v>
      </c>
      <c r="H3169" s="29">
        <v>5000</v>
      </c>
      <c r="I3169" s="29">
        <v>9425.23</v>
      </c>
      <c r="J3169" s="28">
        <v>30</v>
      </c>
      <c r="K3169" s="6">
        <v>302</v>
      </c>
      <c r="L3169" s="6" t="str">
        <f>VLOOKUP($G3169,Data!$A:$F,6,0)</f>
        <v>successful</v>
      </c>
      <c r="M3169" s="6"/>
      <c r="N3169" s="6"/>
      <c r="O3169" s="6"/>
    </row>
    <row r="3170" spans="1:15" x14ac:dyDescent="0.45">
      <c r="A3170" s="6" t="s">
        <v>8318</v>
      </c>
      <c r="B3170" s="6" t="s">
        <v>8224</v>
      </c>
      <c r="C3170" s="6" t="str">
        <f>VLOOKUP($B3170,'Supplimental Sources'!$I$7:$K$27,2,0)</f>
        <v>United States</v>
      </c>
      <c r="D3170" s="6" t="str">
        <f>VLOOKUP($B3170,'Supplimental Sources'!$I$7:$K$27,3,0)</f>
        <v>United States</v>
      </c>
      <c r="E3170" s="6" t="s">
        <v>8383</v>
      </c>
      <c r="F3170" s="6" t="s">
        <v>8379</v>
      </c>
      <c r="G3170" s="6">
        <v>3156</v>
      </c>
      <c r="H3170" s="29">
        <v>5500</v>
      </c>
      <c r="I3170" s="29">
        <v>5600</v>
      </c>
      <c r="J3170" s="28">
        <v>35</v>
      </c>
      <c r="K3170" s="6">
        <v>89</v>
      </c>
      <c r="L3170" s="6" t="str">
        <f>VLOOKUP($G3170,Data!$A:$F,6,0)</f>
        <v>successful</v>
      </c>
      <c r="M3170" s="6"/>
      <c r="N3170" s="6"/>
      <c r="O3170" s="6"/>
    </row>
    <row r="3171" spans="1:15" x14ac:dyDescent="0.45">
      <c r="A3171" s="6" t="s">
        <v>8318</v>
      </c>
      <c r="B3171" s="6" t="s">
        <v>8224</v>
      </c>
      <c r="C3171" s="6" t="str">
        <f>VLOOKUP($B3171,'Supplimental Sources'!$I$7:$K$27,2,0)</f>
        <v>United States</v>
      </c>
      <c r="D3171" s="6" t="str">
        <f>VLOOKUP($B3171,'Supplimental Sources'!$I$7:$K$27,3,0)</f>
        <v>United States</v>
      </c>
      <c r="E3171" s="6" t="s">
        <v>8385</v>
      </c>
      <c r="F3171" s="6" t="s">
        <v>8370</v>
      </c>
      <c r="G3171" s="6">
        <v>3157</v>
      </c>
      <c r="H3171" s="29">
        <v>4000</v>
      </c>
      <c r="I3171" s="29">
        <v>4040</v>
      </c>
      <c r="J3171" s="28">
        <v>9.4200810185211594</v>
      </c>
      <c r="K3171" s="6">
        <v>41</v>
      </c>
      <c r="L3171" s="6" t="str">
        <f>VLOOKUP($G3171,Data!$A:$F,6,0)</f>
        <v>successful</v>
      </c>
      <c r="M3171" s="6"/>
      <c r="N3171" s="6"/>
      <c r="O3171" s="6"/>
    </row>
    <row r="3172" spans="1:15" x14ac:dyDescent="0.45">
      <c r="A3172" s="6" t="s">
        <v>8318</v>
      </c>
      <c r="B3172" s="6" t="s">
        <v>8224</v>
      </c>
      <c r="C3172" s="6" t="str">
        <f>VLOOKUP($B3172,'Supplimental Sources'!$I$7:$K$27,2,0)</f>
        <v>United States</v>
      </c>
      <c r="D3172" s="6" t="str">
        <f>VLOOKUP($B3172,'Supplimental Sources'!$I$7:$K$27,3,0)</f>
        <v>United States</v>
      </c>
      <c r="E3172" s="6" t="s">
        <v>8384</v>
      </c>
      <c r="F3172" s="6" t="s">
        <v>8380</v>
      </c>
      <c r="G3172" s="6">
        <v>3158</v>
      </c>
      <c r="H3172" s="29">
        <v>5000</v>
      </c>
      <c r="I3172" s="29">
        <v>5700</v>
      </c>
      <c r="J3172" s="28">
        <v>30</v>
      </c>
      <c r="K3172" s="6">
        <v>69</v>
      </c>
      <c r="L3172" s="6" t="str">
        <f>VLOOKUP($G3172,Data!$A:$F,6,0)</f>
        <v>successful</v>
      </c>
      <c r="M3172" s="6"/>
      <c r="N3172" s="6"/>
      <c r="O3172" s="6"/>
    </row>
    <row r="3173" spans="1:15" x14ac:dyDescent="0.45">
      <c r="A3173" s="6" t="s">
        <v>8318</v>
      </c>
      <c r="B3173" s="6" t="s">
        <v>8224</v>
      </c>
      <c r="C3173" s="6" t="str">
        <f>VLOOKUP($B3173,'Supplimental Sources'!$I$7:$K$27,2,0)</f>
        <v>United States</v>
      </c>
      <c r="D3173" s="6" t="str">
        <f>VLOOKUP($B3173,'Supplimental Sources'!$I$7:$K$27,3,0)</f>
        <v>United States</v>
      </c>
      <c r="E3173" s="6" t="s">
        <v>8382</v>
      </c>
      <c r="F3173" s="6" t="s">
        <v>8381</v>
      </c>
      <c r="G3173" s="6">
        <v>3159</v>
      </c>
      <c r="H3173" s="29">
        <v>1500</v>
      </c>
      <c r="I3173" s="29">
        <v>2002.22</v>
      </c>
      <c r="J3173" s="28">
        <v>42.891655092593282</v>
      </c>
      <c r="K3173" s="6">
        <v>52</v>
      </c>
      <c r="L3173" s="6" t="str">
        <f>VLOOKUP($G3173,Data!$A:$F,6,0)</f>
        <v>successful</v>
      </c>
      <c r="M3173" s="6"/>
      <c r="N3173" s="6"/>
      <c r="O3173" s="6"/>
    </row>
    <row r="3174" spans="1:15" x14ac:dyDescent="0.45">
      <c r="A3174" s="6" t="s">
        <v>8318</v>
      </c>
      <c r="B3174" s="6" t="s">
        <v>8224</v>
      </c>
      <c r="C3174" s="6" t="str">
        <f>VLOOKUP($B3174,'Supplimental Sources'!$I$7:$K$27,2,0)</f>
        <v>United States</v>
      </c>
      <c r="D3174" s="6" t="str">
        <f>VLOOKUP($B3174,'Supplimental Sources'!$I$7:$K$27,3,0)</f>
        <v>United States</v>
      </c>
      <c r="E3174" s="6" t="s">
        <v>8385</v>
      </c>
      <c r="F3174" s="6" t="s">
        <v>8370</v>
      </c>
      <c r="G3174" s="6">
        <v>3160</v>
      </c>
      <c r="H3174" s="29">
        <v>4500</v>
      </c>
      <c r="I3174" s="29">
        <v>4569</v>
      </c>
      <c r="J3174" s="28">
        <v>22.942743055558822</v>
      </c>
      <c r="K3174" s="6">
        <v>57</v>
      </c>
      <c r="L3174" s="6" t="str">
        <f>VLOOKUP($G3174,Data!$A:$F,6,0)</f>
        <v>successful</v>
      </c>
      <c r="M3174" s="6"/>
      <c r="N3174" s="6"/>
      <c r="O3174" s="6"/>
    </row>
    <row r="3175" spans="1:15" x14ac:dyDescent="0.45">
      <c r="A3175" s="6" t="s">
        <v>8318</v>
      </c>
      <c r="B3175" s="6" t="s">
        <v>8225</v>
      </c>
      <c r="C3175" s="6" t="str">
        <f>VLOOKUP($B3175,'Supplimental Sources'!$I$7:$K$27,2,0)</f>
        <v>United Kingdom</v>
      </c>
      <c r="D3175" s="6" t="str">
        <f>VLOOKUP($B3175,'Supplimental Sources'!$I$7:$K$27,3,0)</f>
        <v>United Kingdom</v>
      </c>
      <c r="E3175" s="6" t="s">
        <v>8385</v>
      </c>
      <c r="F3175" s="6" t="s">
        <v>8372</v>
      </c>
      <c r="G3175" s="6">
        <v>3161</v>
      </c>
      <c r="H3175" s="29">
        <v>2000</v>
      </c>
      <c r="I3175" s="29">
        <v>2102</v>
      </c>
      <c r="J3175" s="28">
        <v>30</v>
      </c>
      <c r="K3175" s="6">
        <v>74</v>
      </c>
      <c r="L3175" s="6" t="str">
        <f>VLOOKUP($G3175,Data!$A:$F,6,0)</f>
        <v>successful</v>
      </c>
      <c r="M3175" s="6"/>
      <c r="N3175" s="6"/>
      <c r="O3175" s="6"/>
    </row>
    <row r="3176" spans="1:15" x14ac:dyDescent="0.45">
      <c r="A3176" s="6" t="s">
        <v>8318</v>
      </c>
      <c r="B3176" s="6" t="s">
        <v>8224</v>
      </c>
      <c r="C3176" s="6" t="str">
        <f>VLOOKUP($B3176,'Supplimental Sources'!$I$7:$K$27,2,0)</f>
        <v>United States</v>
      </c>
      <c r="D3176" s="6" t="str">
        <f>VLOOKUP($B3176,'Supplimental Sources'!$I$7:$K$27,3,0)</f>
        <v>United States</v>
      </c>
      <c r="E3176" s="6" t="s">
        <v>8385</v>
      </c>
      <c r="F3176" s="6" t="s">
        <v>8380</v>
      </c>
      <c r="G3176" s="6">
        <v>3162</v>
      </c>
      <c r="H3176" s="29">
        <v>4000</v>
      </c>
      <c r="I3176" s="29">
        <v>5086</v>
      </c>
      <c r="J3176" s="28">
        <v>27.397430555560277</v>
      </c>
      <c r="K3176" s="6">
        <v>63</v>
      </c>
      <c r="L3176" s="6" t="str">
        <f>VLOOKUP($G3176,Data!$A:$F,6,0)</f>
        <v>successful</v>
      </c>
      <c r="M3176" s="6"/>
      <c r="N3176" s="6"/>
      <c r="O3176" s="6"/>
    </row>
    <row r="3177" spans="1:15" x14ac:dyDescent="0.45">
      <c r="A3177" s="6" t="s">
        <v>8318</v>
      </c>
      <c r="B3177" s="6" t="s">
        <v>8224</v>
      </c>
      <c r="C3177" s="6" t="str">
        <f>VLOOKUP($B3177,'Supplimental Sources'!$I$7:$K$27,2,0)</f>
        <v>United States</v>
      </c>
      <c r="D3177" s="6" t="str">
        <f>VLOOKUP($B3177,'Supplimental Sources'!$I$7:$K$27,3,0)</f>
        <v>United States</v>
      </c>
      <c r="E3177" s="6" t="s">
        <v>8385</v>
      </c>
      <c r="F3177" s="6" t="s">
        <v>8369</v>
      </c>
      <c r="G3177" s="6">
        <v>3163</v>
      </c>
      <c r="H3177" s="29">
        <v>13000</v>
      </c>
      <c r="I3177" s="29">
        <v>14450</v>
      </c>
      <c r="J3177" s="28">
        <v>30</v>
      </c>
      <c r="K3177" s="6">
        <v>72</v>
      </c>
      <c r="L3177" s="6" t="str">
        <f>VLOOKUP($G3177,Data!$A:$F,6,0)</f>
        <v>successful</v>
      </c>
      <c r="M3177" s="6"/>
      <c r="N3177" s="6"/>
      <c r="O3177" s="6"/>
    </row>
    <row r="3178" spans="1:15" x14ac:dyDescent="0.45">
      <c r="A3178" s="6" t="s">
        <v>8318</v>
      </c>
      <c r="B3178" s="6" t="s">
        <v>8224</v>
      </c>
      <c r="C3178" s="6" t="str">
        <f>VLOOKUP($B3178,'Supplimental Sources'!$I$7:$K$27,2,0)</f>
        <v>United States</v>
      </c>
      <c r="D3178" s="6" t="str">
        <f>VLOOKUP($B3178,'Supplimental Sources'!$I$7:$K$27,3,0)</f>
        <v>United States</v>
      </c>
      <c r="E3178" s="6" t="s">
        <v>8385</v>
      </c>
      <c r="F3178" s="6" t="s">
        <v>8369</v>
      </c>
      <c r="G3178" s="6">
        <v>3164</v>
      </c>
      <c r="H3178" s="29">
        <v>2500</v>
      </c>
      <c r="I3178" s="29">
        <v>2669</v>
      </c>
      <c r="J3178" s="28">
        <v>33</v>
      </c>
      <c r="K3178" s="6">
        <v>71</v>
      </c>
      <c r="L3178" s="6" t="str">
        <f>VLOOKUP($G3178,Data!$A:$F,6,0)</f>
        <v>successful</v>
      </c>
      <c r="M3178" s="6"/>
      <c r="N3178" s="6"/>
      <c r="O3178" s="6"/>
    </row>
    <row r="3179" spans="1:15" x14ac:dyDescent="0.45">
      <c r="A3179" s="6" t="s">
        <v>8318</v>
      </c>
      <c r="B3179" s="6" t="s">
        <v>8224</v>
      </c>
      <c r="C3179" s="6" t="str">
        <f>VLOOKUP($B3179,'Supplimental Sources'!$I$7:$K$27,2,0)</f>
        <v>United States</v>
      </c>
      <c r="D3179" s="6" t="str">
        <f>VLOOKUP($B3179,'Supplimental Sources'!$I$7:$K$27,3,0)</f>
        <v>United States</v>
      </c>
      <c r="E3179" s="6" t="s">
        <v>8382</v>
      </c>
      <c r="F3179" s="6" t="s">
        <v>8379</v>
      </c>
      <c r="G3179" s="6">
        <v>3165</v>
      </c>
      <c r="H3179" s="29">
        <v>750</v>
      </c>
      <c r="I3179" s="29">
        <v>1220</v>
      </c>
      <c r="J3179" s="28">
        <v>22.006712962967867</v>
      </c>
      <c r="K3179" s="6">
        <v>21</v>
      </c>
      <c r="L3179" s="6" t="str">
        <f>VLOOKUP($G3179,Data!$A:$F,6,0)</f>
        <v>successful</v>
      </c>
      <c r="M3179" s="6"/>
      <c r="N3179" s="6"/>
      <c r="O3179" s="6"/>
    </row>
    <row r="3180" spans="1:15" x14ac:dyDescent="0.45">
      <c r="A3180" s="6" t="s">
        <v>8318</v>
      </c>
      <c r="B3180" s="6" t="s">
        <v>8224</v>
      </c>
      <c r="C3180" s="6" t="str">
        <f>VLOOKUP($B3180,'Supplimental Sources'!$I$7:$K$27,2,0)</f>
        <v>United States</v>
      </c>
      <c r="D3180" s="6" t="str">
        <f>VLOOKUP($B3180,'Supplimental Sources'!$I$7:$K$27,3,0)</f>
        <v>United States</v>
      </c>
      <c r="E3180" s="6" t="s">
        <v>8385</v>
      </c>
      <c r="F3180" s="6" t="s">
        <v>8373</v>
      </c>
      <c r="G3180" s="6">
        <v>3166</v>
      </c>
      <c r="H3180" s="29">
        <v>35000</v>
      </c>
      <c r="I3180" s="29">
        <v>56079.83</v>
      </c>
      <c r="J3180" s="28">
        <v>28.641053240738984</v>
      </c>
      <c r="K3180" s="6">
        <v>930</v>
      </c>
      <c r="L3180" s="6" t="str">
        <f>VLOOKUP($G3180,Data!$A:$F,6,0)</f>
        <v>successful</v>
      </c>
      <c r="M3180" s="6"/>
      <c r="N3180" s="6"/>
      <c r="O3180" s="6"/>
    </row>
    <row r="3181" spans="1:15" x14ac:dyDescent="0.45">
      <c r="A3181" s="6" t="s">
        <v>8318</v>
      </c>
      <c r="B3181" s="6" t="s">
        <v>8224</v>
      </c>
      <c r="C3181" s="6" t="str">
        <f>VLOOKUP($B3181,'Supplimental Sources'!$I$7:$K$27,2,0)</f>
        <v>United States</v>
      </c>
      <c r="D3181" s="6" t="str">
        <f>VLOOKUP($B3181,'Supplimental Sources'!$I$7:$K$27,3,0)</f>
        <v>United States</v>
      </c>
      <c r="E3181" s="6" t="s">
        <v>8385</v>
      </c>
      <c r="F3181" s="6" t="s">
        <v>8370</v>
      </c>
      <c r="G3181" s="6">
        <v>3167</v>
      </c>
      <c r="H3181" s="29">
        <v>3000</v>
      </c>
      <c r="I3181" s="29">
        <v>3485</v>
      </c>
      <c r="J3181" s="28">
        <v>14</v>
      </c>
      <c r="K3181" s="6">
        <v>55</v>
      </c>
      <c r="L3181" s="6" t="str">
        <f>VLOOKUP($G3181,Data!$A:$F,6,0)</f>
        <v>successful</v>
      </c>
      <c r="M3181" s="6"/>
      <c r="N3181" s="6"/>
      <c r="O3181" s="6"/>
    </row>
    <row r="3182" spans="1:15" x14ac:dyDescent="0.45">
      <c r="A3182" s="6" t="s">
        <v>8318</v>
      </c>
      <c r="B3182" s="6" t="s">
        <v>8224</v>
      </c>
      <c r="C3182" s="6" t="str">
        <f>VLOOKUP($B3182,'Supplimental Sources'!$I$7:$K$27,2,0)</f>
        <v>United States</v>
      </c>
      <c r="D3182" s="6" t="str">
        <f>VLOOKUP($B3182,'Supplimental Sources'!$I$7:$K$27,3,0)</f>
        <v>United States</v>
      </c>
      <c r="E3182" s="6" t="s">
        <v>8385</v>
      </c>
      <c r="F3182" s="6" t="s">
        <v>8369</v>
      </c>
      <c r="G3182" s="6">
        <v>3168</v>
      </c>
      <c r="H3182" s="29">
        <v>2500</v>
      </c>
      <c r="I3182" s="29">
        <v>3105</v>
      </c>
      <c r="J3182" s="28">
        <v>31.810729166660167</v>
      </c>
      <c r="K3182" s="6">
        <v>61</v>
      </c>
      <c r="L3182" s="6" t="str">
        <f>VLOOKUP($G3182,Data!$A:$F,6,0)</f>
        <v>successful</v>
      </c>
      <c r="M3182" s="6"/>
      <c r="N3182" s="6"/>
      <c r="O3182" s="6"/>
    </row>
    <row r="3183" spans="1:15" x14ac:dyDescent="0.45">
      <c r="A3183" s="6" t="s">
        <v>8318</v>
      </c>
      <c r="B3183" s="6" t="s">
        <v>8224</v>
      </c>
      <c r="C3183" s="6" t="str">
        <f>VLOOKUP($B3183,'Supplimental Sources'!$I$7:$K$27,2,0)</f>
        <v>United States</v>
      </c>
      <c r="D3183" s="6" t="str">
        <f>VLOOKUP($B3183,'Supplimental Sources'!$I$7:$K$27,3,0)</f>
        <v>United States</v>
      </c>
      <c r="E3183" s="6" t="s">
        <v>8384</v>
      </c>
      <c r="F3183" s="6" t="s">
        <v>8374</v>
      </c>
      <c r="G3183" s="6">
        <v>3169</v>
      </c>
      <c r="H3183" s="29">
        <v>8000</v>
      </c>
      <c r="I3183" s="29">
        <v>8241</v>
      </c>
      <c r="J3183" s="28">
        <v>29.46966435185459</v>
      </c>
      <c r="K3183" s="6">
        <v>82</v>
      </c>
      <c r="L3183" s="6" t="str">
        <f>VLOOKUP($G3183,Data!$A:$F,6,0)</f>
        <v>successful</v>
      </c>
      <c r="M3183" s="6"/>
      <c r="N3183" s="6"/>
      <c r="O3183" s="6"/>
    </row>
    <row r="3184" spans="1:15" x14ac:dyDescent="0.45">
      <c r="A3184" s="6" t="s">
        <v>8318</v>
      </c>
      <c r="B3184" s="6" t="s">
        <v>8224</v>
      </c>
      <c r="C3184" s="6" t="str">
        <f>VLOOKUP($B3184,'Supplimental Sources'!$I$7:$K$27,2,0)</f>
        <v>United States</v>
      </c>
      <c r="D3184" s="6" t="str">
        <f>VLOOKUP($B3184,'Supplimental Sources'!$I$7:$K$27,3,0)</f>
        <v>United States</v>
      </c>
      <c r="E3184" s="6" t="s">
        <v>8385</v>
      </c>
      <c r="F3184" s="6" t="s">
        <v>8369</v>
      </c>
      <c r="G3184" s="6">
        <v>3170</v>
      </c>
      <c r="H3184" s="29">
        <v>2000</v>
      </c>
      <c r="I3184" s="29">
        <v>2245</v>
      </c>
      <c r="J3184" s="28">
        <v>33.086296296292858</v>
      </c>
      <c r="K3184" s="6">
        <v>71</v>
      </c>
      <c r="L3184" s="6" t="str">
        <f>VLOOKUP($G3184,Data!$A:$F,6,0)</f>
        <v>successful</v>
      </c>
      <c r="M3184" s="6"/>
      <c r="N3184" s="6"/>
      <c r="O3184" s="6"/>
    </row>
    <row r="3185" spans="1:15" x14ac:dyDescent="0.45">
      <c r="A3185" s="6" t="s">
        <v>8318</v>
      </c>
      <c r="B3185" s="6" t="s">
        <v>8225</v>
      </c>
      <c r="C3185" s="6" t="str">
        <f>VLOOKUP($B3185,'Supplimental Sources'!$I$7:$K$27,2,0)</f>
        <v>United Kingdom</v>
      </c>
      <c r="D3185" s="6" t="str">
        <f>VLOOKUP($B3185,'Supplimental Sources'!$I$7:$K$27,3,0)</f>
        <v>United Kingdom</v>
      </c>
      <c r="E3185" s="6" t="s">
        <v>8387</v>
      </c>
      <c r="F3185" s="6" t="s">
        <v>8379</v>
      </c>
      <c r="G3185" s="6">
        <v>3171</v>
      </c>
      <c r="H3185" s="29">
        <v>7000</v>
      </c>
      <c r="I3185" s="29">
        <v>7617</v>
      </c>
      <c r="J3185" s="28">
        <v>30</v>
      </c>
      <c r="K3185" s="6">
        <v>117</v>
      </c>
      <c r="L3185" s="6" t="str">
        <f>VLOOKUP($G3185,Data!$A:$F,6,0)</f>
        <v>successful</v>
      </c>
      <c r="M3185" s="6"/>
      <c r="N3185" s="6"/>
      <c r="O3185" s="6"/>
    </row>
    <row r="3186" spans="1:15" x14ac:dyDescent="0.45">
      <c r="A3186" s="6" t="s">
        <v>8318</v>
      </c>
      <c r="B3186" s="6" t="s">
        <v>8224</v>
      </c>
      <c r="C3186" s="6" t="str">
        <f>VLOOKUP($B3186,'Supplimental Sources'!$I$7:$K$27,2,0)</f>
        <v>United States</v>
      </c>
      <c r="D3186" s="6" t="str">
        <f>VLOOKUP($B3186,'Supplimental Sources'!$I$7:$K$27,3,0)</f>
        <v>United States</v>
      </c>
      <c r="E3186" s="6" t="s">
        <v>8383</v>
      </c>
      <c r="F3186" s="6" t="s">
        <v>8376</v>
      </c>
      <c r="G3186" s="6">
        <v>3172</v>
      </c>
      <c r="H3186" s="29">
        <v>2000</v>
      </c>
      <c r="I3186" s="29">
        <v>2300</v>
      </c>
      <c r="J3186" s="28">
        <v>30</v>
      </c>
      <c r="K3186" s="6">
        <v>29</v>
      </c>
      <c r="L3186" s="6" t="str">
        <f>VLOOKUP($G3186,Data!$A:$F,6,0)</f>
        <v>successful</v>
      </c>
      <c r="M3186" s="6"/>
      <c r="N3186" s="6"/>
      <c r="O3186" s="6"/>
    </row>
    <row r="3187" spans="1:15" x14ac:dyDescent="0.45">
      <c r="A3187" s="6" t="s">
        <v>8318</v>
      </c>
      <c r="B3187" s="6" t="s">
        <v>8224</v>
      </c>
      <c r="C3187" s="6" t="str">
        <f>VLOOKUP($B3187,'Supplimental Sources'!$I$7:$K$27,2,0)</f>
        <v>United States</v>
      </c>
      <c r="D3187" s="6" t="str">
        <f>VLOOKUP($B3187,'Supplimental Sources'!$I$7:$K$27,3,0)</f>
        <v>United States</v>
      </c>
      <c r="E3187" s="6" t="s">
        <v>8385</v>
      </c>
      <c r="F3187" s="6" t="s">
        <v>8371</v>
      </c>
      <c r="G3187" s="6">
        <v>3173</v>
      </c>
      <c r="H3187" s="29">
        <v>10000</v>
      </c>
      <c r="I3187" s="29">
        <v>10300</v>
      </c>
      <c r="J3187" s="28">
        <v>30</v>
      </c>
      <c r="K3187" s="6">
        <v>74</v>
      </c>
      <c r="L3187" s="6" t="str">
        <f>VLOOKUP($G3187,Data!$A:$F,6,0)</f>
        <v>successful</v>
      </c>
      <c r="M3187" s="6"/>
      <c r="N3187" s="6"/>
      <c r="O3187" s="6"/>
    </row>
    <row r="3188" spans="1:15" x14ac:dyDescent="0.45">
      <c r="A3188" s="6" t="s">
        <v>8318</v>
      </c>
      <c r="B3188" s="6" t="s">
        <v>8224</v>
      </c>
      <c r="C3188" s="6" t="str">
        <f>VLOOKUP($B3188,'Supplimental Sources'!$I$7:$K$27,2,0)</f>
        <v>United States</v>
      </c>
      <c r="D3188" s="6" t="str">
        <f>VLOOKUP($B3188,'Supplimental Sources'!$I$7:$K$27,3,0)</f>
        <v>United States</v>
      </c>
      <c r="E3188" s="6" t="s">
        <v>8385</v>
      </c>
      <c r="F3188" s="6" t="s">
        <v>8371</v>
      </c>
      <c r="G3188" s="6">
        <v>3174</v>
      </c>
      <c r="H3188" s="29">
        <v>3000</v>
      </c>
      <c r="I3188" s="29">
        <v>3034</v>
      </c>
      <c r="J3188" s="28">
        <v>14</v>
      </c>
      <c r="K3188" s="6">
        <v>23</v>
      </c>
      <c r="L3188" s="6" t="str">
        <f>VLOOKUP($G3188,Data!$A:$F,6,0)</f>
        <v>successful</v>
      </c>
      <c r="M3188" s="6"/>
      <c r="N3188" s="6"/>
      <c r="O3188" s="6"/>
    </row>
    <row r="3189" spans="1:15" x14ac:dyDescent="0.45">
      <c r="A3189" s="6" t="s">
        <v>8318</v>
      </c>
      <c r="B3189" s="6" t="s">
        <v>8224</v>
      </c>
      <c r="C3189" s="6" t="str">
        <f>VLOOKUP($B3189,'Supplimental Sources'!$I$7:$K$27,2,0)</f>
        <v>United States</v>
      </c>
      <c r="D3189" s="6" t="str">
        <f>VLOOKUP($B3189,'Supplimental Sources'!$I$7:$K$27,3,0)</f>
        <v>United States</v>
      </c>
      <c r="E3189" s="6" t="s">
        <v>8375</v>
      </c>
      <c r="F3189" s="6" t="s">
        <v>8381</v>
      </c>
      <c r="G3189" s="6">
        <v>3175</v>
      </c>
      <c r="H3189" s="29">
        <v>5000</v>
      </c>
      <c r="I3189" s="29">
        <v>5478</v>
      </c>
      <c r="J3189" s="28">
        <v>60</v>
      </c>
      <c r="K3189" s="6">
        <v>60</v>
      </c>
      <c r="L3189" s="6" t="str">
        <f>VLOOKUP($G3189,Data!$A:$F,6,0)</f>
        <v>successful</v>
      </c>
      <c r="M3189" s="6"/>
      <c r="N3189" s="6"/>
      <c r="O3189" s="6"/>
    </row>
    <row r="3190" spans="1:15" x14ac:dyDescent="0.45">
      <c r="A3190" s="6" t="s">
        <v>8318</v>
      </c>
      <c r="B3190" s="6" t="s">
        <v>8224</v>
      </c>
      <c r="C3190" s="6" t="str">
        <f>VLOOKUP($B3190,'Supplimental Sources'!$I$7:$K$27,2,0)</f>
        <v>United States</v>
      </c>
      <c r="D3190" s="6" t="str">
        <f>VLOOKUP($B3190,'Supplimental Sources'!$I$7:$K$27,3,0)</f>
        <v>United States</v>
      </c>
      <c r="E3190" s="6" t="s">
        <v>8384</v>
      </c>
      <c r="F3190" s="6" t="s">
        <v>8370</v>
      </c>
      <c r="G3190" s="6">
        <v>3176</v>
      </c>
      <c r="H3190" s="29">
        <v>1900</v>
      </c>
      <c r="I3190" s="29">
        <v>2182</v>
      </c>
      <c r="J3190" s="28">
        <v>26.694085648152395</v>
      </c>
      <c r="K3190" s="6">
        <v>55</v>
      </c>
      <c r="L3190" s="6" t="str">
        <f>VLOOKUP($G3190,Data!$A:$F,6,0)</f>
        <v>successful</v>
      </c>
      <c r="M3190" s="6"/>
      <c r="N3190" s="6"/>
      <c r="O3190" s="6"/>
    </row>
    <row r="3191" spans="1:15" x14ac:dyDescent="0.45">
      <c r="A3191" s="6" t="s">
        <v>8318</v>
      </c>
      <c r="B3191" s="6" t="s">
        <v>8224</v>
      </c>
      <c r="C3191" s="6" t="str">
        <f>VLOOKUP($B3191,'Supplimental Sources'!$I$7:$K$27,2,0)</f>
        <v>United States</v>
      </c>
      <c r="D3191" s="6" t="str">
        <f>VLOOKUP($B3191,'Supplimental Sources'!$I$7:$K$27,3,0)</f>
        <v>United States</v>
      </c>
      <c r="E3191" s="6" t="s">
        <v>8385</v>
      </c>
      <c r="F3191" s="6" t="s">
        <v>8369</v>
      </c>
      <c r="G3191" s="6">
        <v>3177</v>
      </c>
      <c r="H3191" s="29">
        <v>2500</v>
      </c>
      <c r="I3191" s="29">
        <v>2935</v>
      </c>
      <c r="J3191" s="28">
        <v>30</v>
      </c>
      <c r="K3191" s="6">
        <v>51</v>
      </c>
      <c r="L3191" s="6" t="str">
        <f>VLOOKUP($G3191,Data!$A:$F,6,0)</f>
        <v>successful</v>
      </c>
      <c r="M3191" s="6"/>
      <c r="N3191" s="6"/>
      <c r="O3191" s="6"/>
    </row>
    <row r="3192" spans="1:15" x14ac:dyDescent="0.45">
      <c r="A3192" s="6" t="s">
        <v>8318</v>
      </c>
      <c r="B3192" s="6" t="s">
        <v>8225</v>
      </c>
      <c r="C3192" s="6" t="str">
        <f>VLOOKUP($B3192,'Supplimental Sources'!$I$7:$K$27,2,0)</f>
        <v>United Kingdom</v>
      </c>
      <c r="D3192" s="6" t="str">
        <f>VLOOKUP($B3192,'Supplimental Sources'!$I$7:$K$27,3,0)</f>
        <v>United Kingdom</v>
      </c>
      <c r="E3192" s="6" t="s">
        <v>8385</v>
      </c>
      <c r="F3192" s="6" t="s">
        <v>8380</v>
      </c>
      <c r="G3192" s="6">
        <v>3178</v>
      </c>
      <c r="H3192" s="29">
        <v>1500</v>
      </c>
      <c r="I3192" s="29">
        <v>2576</v>
      </c>
      <c r="J3192" s="28">
        <v>30</v>
      </c>
      <c r="K3192" s="6">
        <v>78</v>
      </c>
      <c r="L3192" s="6" t="str">
        <f>VLOOKUP($G3192,Data!$A:$F,6,0)</f>
        <v>successful</v>
      </c>
      <c r="M3192" s="6"/>
      <c r="N3192" s="6"/>
      <c r="O3192" s="6"/>
    </row>
    <row r="3193" spans="1:15" x14ac:dyDescent="0.45">
      <c r="A3193" s="6" t="s">
        <v>8318</v>
      </c>
      <c r="B3193" s="6" t="s">
        <v>8224</v>
      </c>
      <c r="C3193" s="6" t="str">
        <f>VLOOKUP($B3193,'Supplimental Sources'!$I$7:$K$27,2,0)</f>
        <v>United States</v>
      </c>
      <c r="D3193" s="6" t="str">
        <f>VLOOKUP($B3193,'Supplimental Sources'!$I$7:$K$27,3,0)</f>
        <v>United States</v>
      </c>
      <c r="E3193" s="6" t="s">
        <v>8384</v>
      </c>
      <c r="F3193" s="6" t="s">
        <v>8379</v>
      </c>
      <c r="G3193" s="6">
        <v>3179</v>
      </c>
      <c r="H3193" s="29">
        <v>4200</v>
      </c>
      <c r="I3193" s="29">
        <v>4794.82</v>
      </c>
      <c r="J3193" s="28">
        <v>25</v>
      </c>
      <c r="K3193" s="6">
        <v>62</v>
      </c>
      <c r="L3193" s="6" t="str">
        <f>VLOOKUP($G3193,Data!$A:$F,6,0)</f>
        <v>successful</v>
      </c>
      <c r="M3193" s="6"/>
      <c r="N3193" s="6"/>
      <c r="O3193" s="6"/>
    </row>
    <row r="3194" spans="1:15" x14ac:dyDescent="0.45">
      <c r="A3194" s="6" t="s">
        <v>8318</v>
      </c>
      <c r="B3194" s="6" t="s">
        <v>8225</v>
      </c>
      <c r="C3194" s="6" t="str">
        <f>VLOOKUP($B3194,'Supplimental Sources'!$I$7:$K$27,2,0)</f>
        <v>United Kingdom</v>
      </c>
      <c r="D3194" s="6" t="str">
        <f>VLOOKUP($B3194,'Supplimental Sources'!$I$7:$K$27,3,0)</f>
        <v>United Kingdom</v>
      </c>
      <c r="E3194" s="6" t="s">
        <v>8385</v>
      </c>
      <c r="F3194" s="6" t="s">
        <v>8369</v>
      </c>
      <c r="G3194" s="6">
        <v>3180</v>
      </c>
      <c r="H3194" s="29">
        <v>1200</v>
      </c>
      <c r="I3194" s="29">
        <v>1437</v>
      </c>
      <c r="J3194" s="28">
        <v>30</v>
      </c>
      <c r="K3194" s="6">
        <v>45</v>
      </c>
      <c r="L3194" s="6" t="str">
        <f>VLOOKUP($G3194,Data!$A:$F,6,0)</f>
        <v>successful</v>
      </c>
      <c r="M3194" s="6"/>
      <c r="N3194" s="6"/>
      <c r="O3194" s="6"/>
    </row>
    <row r="3195" spans="1:15" x14ac:dyDescent="0.45">
      <c r="A3195" s="6" t="s">
        <v>8318</v>
      </c>
      <c r="B3195" s="6" t="s">
        <v>8225</v>
      </c>
      <c r="C3195" s="6" t="str">
        <f>VLOOKUP($B3195,'Supplimental Sources'!$I$7:$K$27,2,0)</f>
        <v>United Kingdom</v>
      </c>
      <c r="D3195" s="6" t="str">
        <f>VLOOKUP($B3195,'Supplimental Sources'!$I$7:$K$27,3,0)</f>
        <v>United Kingdom</v>
      </c>
      <c r="E3195" s="6" t="s">
        <v>8385</v>
      </c>
      <c r="F3195" s="6" t="s">
        <v>8369</v>
      </c>
      <c r="G3195" s="6">
        <v>3181</v>
      </c>
      <c r="H3195" s="29">
        <v>500</v>
      </c>
      <c r="I3195" s="29">
        <v>545</v>
      </c>
      <c r="J3195" s="28">
        <v>26.356631944443507</v>
      </c>
      <c r="K3195" s="6">
        <v>15</v>
      </c>
      <c r="L3195" s="6" t="str">
        <f>VLOOKUP($G3195,Data!$A:$F,6,0)</f>
        <v>successful</v>
      </c>
      <c r="M3195" s="6"/>
      <c r="N3195" s="6"/>
      <c r="O3195" s="6"/>
    </row>
    <row r="3196" spans="1:15" x14ac:dyDescent="0.45">
      <c r="A3196" s="6" t="s">
        <v>8318</v>
      </c>
      <c r="B3196" s="6" t="s">
        <v>8224</v>
      </c>
      <c r="C3196" s="6" t="str">
        <f>VLOOKUP($B3196,'Supplimental Sources'!$I$7:$K$27,2,0)</f>
        <v>United States</v>
      </c>
      <c r="D3196" s="6" t="str">
        <f>VLOOKUP($B3196,'Supplimental Sources'!$I$7:$K$27,3,0)</f>
        <v>United States</v>
      </c>
      <c r="E3196" s="6" t="s">
        <v>8382</v>
      </c>
      <c r="F3196" s="6" t="s">
        <v>8381</v>
      </c>
      <c r="G3196" s="6">
        <v>3182</v>
      </c>
      <c r="H3196" s="29">
        <v>7000</v>
      </c>
      <c r="I3196" s="29">
        <v>7062</v>
      </c>
      <c r="J3196" s="28">
        <v>55.759016203708597</v>
      </c>
      <c r="K3196" s="6">
        <v>151</v>
      </c>
      <c r="L3196" s="6" t="str">
        <f>VLOOKUP($G3196,Data!$A:$F,6,0)</f>
        <v>successful</v>
      </c>
      <c r="M3196" s="6"/>
      <c r="N3196" s="6"/>
      <c r="O3196" s="6"/>
    </row>
    <row r="3197" spans="1:15" x14ac:dyDescent="0.45">
      <c r="A3197" s="6" t="s">
        <v>8318</v>
      </c>
      <c r="B3197" s="6" t="s">
        <v>8224</v>
      </c>
      <c r="C3197" s="6" t="str">
        <f>VLOOKUP($B3197,'Supplimental Sources'!$I$7:$K$27,2,0)</f>
        <v>United States</v>
      </c>
      <c r="D3197" s="6" t="str">
        <f>VLOOKUP($B3197,'Supplimental Sources'!$I$7:$K$27,3,0)</f>
        <v>United States</v>
      </c>
      <c r="E3197" s="6" t="s">
        <v>8384</v>
      </c>
      <c r="F3197" s="6" t="s">
        <v>8371</v>
      </c>
      <c r="G3197" s="6">
        <v>3183</v>
      </c>
      <c r="H3197" s="29">
        <v>2500</v>
      </c>
      <c r="I3197" s="29">
        <v>2725</v>
      </c>
      <c r="J3197" s="28">
        <v>18</v>
      </c>
      <c r="K3197" s="6">
        <v>68</v>
      </c>
      <c r="L3197" s="6" t="str">
        <f>VLOOKUP($G3197,Data!$A:$F,6,0)</f>
        <v>successful</v>
      </c>
      <c r="M3197" s="6"/>
      <c r="N3197" s="6"/>
      <c r="O3197" s="6"/>
    </row>
    <row r="3198" spans="1:15" x14ac:dyDescent="0.45">
      <c r="A3198" s="6" t="s">
        <v>8318</v>
      </c>
      <c r="B3198" s="6" t="s">
        <v>8224</v>
      </c>
      <c r="C3198" s="6" t="str">
        <f>VLOOKUP($B3198,'Supplimental Sources'!$I$7:$K$27,2,0)</f>
        <v>United States</v>
      </c>
      <c r="D3198" s="6" t="str">
        <f>VLOOKUP($B3198,'Supplimental Sources'!$I$7:$K$27,3,0)</f>
        <v>United States</v>
      </c>
      <c r="E3198" s="6" t="s">
        <v>8385</v>
      </c>
      <c r="F3198" s="6" t="s">
        <v>8380</v>
      </c>
      <c r="G3198" s="6">
        <v>3184</v>
      </c>
      <c r="H3198" s="29">
        <v>4300</v>
      </c>
      <c r="I3198" s="29">
        <v>4610</v>
      </c>
      <c r="J3198" s="28">
        <v>30</v>
      </c>
      <c r="K3198" s="6">
        <v>46</v>
      </c>
      <c r="L3198" s="6" t="str">
        <f>VLOOKUP($G3198,Data!$A:$F,6,0)</f>
        <v>successful</v>
      </c>
      <c r="M3198" s="6"/>
      <c r="N3198" s="6"/>
      <c r="O3198" s="6"/>
    </row>
    <row r="3199" spans="1:15" x14ac:dyDescent="0.45">
      <c r="A3199" s="6" t="s">
        <v>8318</v>
      </c>
      <c r="B3199" s="6" t="s">
        <v>8225</v>
      </c>
      <c r="C3199" s="6" t="str">
        <f>VLOOKUP($B3199,'Supplimental Sources'!$I$7:$K$27,2,0)</f>
        <v>United Kingdom</v>
      </c>
      <c r="D3199" s="6" t="str">
        <f>VLOOKUP($B3199,'Supplimental Sources'!$I$7:$K$27,3,0)</f>
        <v>United Kingdom</v>
      </c>
      <c r="E3199" s="6" t="s">
        <v>8385</v>
      </c>
      <c r="F3199" s="6" t="s">
        <v>8370</v>
      </c>
      <c r="G3199" s="6">
        <v>3185</v>
      </c>
      <c r="H3199" s="29">
        <v>1000</v>
      </c>
      <c r="I3199" s="29">
        <v>1000</v>
      </c>
      <c r="J3199" s="28">
        <v>7</v>
      </c>
      <c r="K3199" s="6">
        <v>24</v>
      </c>
      <c r="L3199" s="6" t="str">
        <f>VLOOKUP($G3199,Data!$A:$F,6,0)</f>
        <v>successful</v>
      </c>
      <c r="M3199" s="6"/>
      <c r="N3199" s="6"/>
      <c r="O3199" s="6"/>
    </row>
    <row r="3200" spans="1:15" x14ac:dyDescent="0.45">
      <c r="A3200" s="6" t="s">
        <v>8318</v>
      </c>
      <c r="B3200" s="6" t="s">
        <v>8225</v>
      </c>
      <c r="C3200" s="6" t="str">
        <f>VLOOKUP($B3200,'Supplimental Sources'!$I$7:$K$27,2,0)</f>
        <v>United Kingdom</v>
      </c>
      <c r="D3200" s="6" t="str">
        <f>VLOOKUP($B3200,'Supplimental Sources'!$I$7:$K$27,3,0)</f>
        <v>United Kingdom</v>
      </c>
      <c r="E3200" s="6" t="s">
        <v>8385</v>
      </c>
      <c r="F3200" s="6" t="s">
        <v>8371</v>
      </c>
      <c r="G3200" s="6">
        <v>3186</v>
      </c>
      <c r="H3200" s="29">
        <v>3200</v>
      </c>
      <c r="I3200" s="29">
        <v>3270</v>
      </c>
      <c r="J3200" s="28">
        <v>29.950949074074742</v>
      </c>
      <c r="K3200" s="6">
        <v>70</v>
      </c>
      <c r="L3200" s="6" t="str">
        <f>VLOOKUP($G3200,Data!$A:$F,6,0)</f>
        <v>successful</v>
      </c>
      <c r="M3200" s="6"/>
      <c r="N3200" s="6"/>
      <c r="O3200" s="6"/>
    </row>
    <row r="3201" spans="1:15" x14ac:dyDescent="0.45">
      <c r="A3201" s="6" t="s">
        <v>8318</v>
      </c>
      <c r="B3201" s="6" t="s">
        <v>8224</v>
      </c>
      <c r="C3201" s="6" t="str">
        <f>VLOOKUP($B3201,'Supplimental Sources'!$I$7:$K$27,2,0)</f>
        <v>United States</v>
      </c>
      <c r="D3201" s="6" t="str">
        <f>VLOOKUP($B3201,'Supplimental Sources'!$I$7:$K$27,3,0)</f>
        <v>United States</v>
      </c>
      <c r="E3201" s="6" t="s">
        <v>8385</v>
      </c>
      <c r="F3201" s="6" t="s">
        <v>8370</v>
      </c>
      <c r="G3201" s="6">
        <v>3187</v>
      </c>
      <c r="H3201" s="29">
        <v>15000</v>
      </c>
      <c r="I3201" s="29">
        <v>17444</v>
      </c>
      <c r="J3201" s="28">
        <v>20</v>
      </c>
      <c r="K3201" s="6">
        <v>244</v>
      </c>
      <c r="L3201" s="6" t="str">
        <f>VLOOKUP($G3201,Data!$A:$F,6,0)</f>
        <v>successful</v>
      </c>
      <c r="M3201" s="6"/>
      <c r="N3201" s="6"/>
      <c r="O3201" s="6"/>
    </row>
    <row r="3202" spans="1:15" x14ac:dyDescent="0.45">
      <c r="A3202" s="6" t="s">
        <v>8359</v>
      </c>
      <c r="B3202" s="6" t="s">
        <v>8225</v>
      </c>
      <c r="C3202" s="6" t="str">
        <f>VLOOKUP($B3202,'Supplimental Sources'!$I$7:$K$27,2,0)</f>
        <v>United Kingdom</v>
      </c>
      <c r="D3202" s="6" t="str">
        <f>VLOOKUP($B3202,'Supplimental Sources'!$I$7:$K$27,3,0)</f>
        <v>United Kingdom</v>
      </c>
      <c r="E3202" s="6" t="s">
        <v>8386</v>
      </c>
      <c r="F3202" s="6" t="s">
        <v>8369</v>
      </c>
      <c r="G3202" s="6">
        <v>3188</v>
      </c>
      <c r="H3202" s="29">
        <v>200</v>
      </c>
      <c r="I3202" s="29">
        <v>130</v>
      </c>
      <c r="J3202" s="28">
        <v>21</v>
      </c>
      <c r="K3202" s="6">
        <v>9</v>
      </c>
      <c r="M3202" s="6" t="str">
        <f>VLOOKUP($G3202,Data!$A:$F,6,0)</f>
        <v>failed</v>
      </c>
      <c r="N3202" s="6"/>
      <c r="O3202" s="6"/>
    </row>
    <row r="3203" spans="1:15" x14ac:dyDescent="0.45">
      <c r="A3203" s="6" t="s">
        <v>8359</v>
      </c>
      <c r="B3203" s="6" t="s">
        <v>8235</v>
      </c>
      <c r="C3203" s="6" t="str">
        <f>VLOOKUP($B3203,'Supplimental Sources'!$I$7:$K$27,2,0)</f>
        <v>Sweden</v>
      </c>
      <c r="D3203" s="6" t="str">
        <f>VLOOKUP($B3203,'Supplimental Sources'!$I$7:$K$27,3,0)</f>
        <v>European Union</v>
      </c>
      <c r="E3203" s="6" t="s">
        <v>8386</v>
      </c>
      <c r="F3203" s="6" t="s">
        <v>8379</v>
      </c>
      <c r="G3203" s="6">
        <v>3189</v>
      </c>
      <c r="H3203" s="29">
        <v>55000</v>
      </c>
      <c r="I3203" s="29">
        <v>6780</v>
      </c>
      <c r="J3203" s="28">
        <v>30</v>
      </c>
      <c r="K3203" s="6">
        <v>19</v>
      </c>
      <c r="M3203" s="6" t="str">
        <f>VLOOKUP($G3203,Data!$A:$F,6,0)</f>
        <v>failed</v>
      </c>
      <c r="N3203" s="6"/>
      <c r="O3203" s="6"/>
    </row>
    <row r="3204" spans="1:15" x14ac:dyDescent="0.45">
      <c r="A3204" s="6" t="s">
        <v>8359</v>
      </c>
      <c r="B3204" s="6" t="s">
        <v>8229</v>
      </c>
      <c r="C3204" s="6" t="str">
        <f>VLOOKUP($B3204,'Supplimental Sources'!$I$7:$K$27,2,0)</f>
        <v>Canada</v>
      </c>
      <c r="D3204" s="6" t="str">
        <f>VLOOKUP($B3204,'Supplimental Sources'!$I$7:$K$27,3,0)</f>
        <v>Canada</v>
      </c>
      <c r="E3204" s="6" t="s">
        <v>8387</v>
      </c>
      <c r="F3204" s="6" t="s">
        <v>8374</v>
      </c>
      <c r="G3204" s="6">
        <v>3190</v>
      </c>
      <c r="H3204" s="29">
        <v>4000</v>
      </c>
      <c r="I3204" s="29">
        <v>0</v>
      </c>
      <c r="J3204" s="28">
        <v>30.041666666664241</v>
      </c>
      <c r="K3204" s="6">
        <v>0</v>
      </c>
      <c r="M3204" s="6" t="str">
        <f>VLOOKUP($G3204,Data!$A:$F,6,0)</f>
        <v>failed</v>
      </c>
      <c r="N3204" s="6"/>
      <c r="O3204" s="6"/>
    </row>
    <row r="3205" spans="1:15" x14ac:dyDescent="0.45">
      <c r="A3205" s="6" t="s">
        <v>8359</v>
      </c>
      <c r="B3205" s="6" t="s">
        <v>8224</v>
      </c>
      <c r="C3205" s="6" t="str">
        <f>VLOOKUP($B3205,'Supplimental Sources'!$I$7:$K$27,2,0)</f>
        <v>United States</v>
      </c>
      <c r="D3205" s="6" t="str">
        <f>VLOOKUP($B3205,'Supplimental Sources'!$I$7:$K$27,3,0)</f>
        <v>United States</v>
      </c>
      <c r="E3205" s="6" t="s">
        <v>8387</v>
      </c>
      <c r="F3205" s="6" t="s">
        <v>8380</v>
      </c>
      <c r="G3205" s="6">
        <v>3191</v>
      </c>
      <c r="H3205" s="29">
        <v>3750</v>
      </c>
      <c r="I3205" s="29">
        <v>151</v>
      </c>
      <c r="J3205" s="28">
        <v>60</v>
      </c>
      <c r="K3205" s="6">
        <v>4</v>
      </c>
      <c r="M3205" s="6" t="str">
        <f>VLOOKUP($G3205,Data!$A:$F,6,0)</f>
        <v>failed</v>
      </c>
      <c r="N3205" s="6"/>
      <c r="O3205" s="6"/>
    </row>
    <row r="3206" spans="1:15" x14ac:dyDescent="0.45">
      <c r="A3206" s="6" t="s">
        <v>8359</v>
      </c>
      <c r="B3206" s="6" t="s">
        <v>8225</v>
      </c>
      <c r="C3206" s="6" t="str">
        <f>VLOOKUP($B3206,'Supplimental Sources'!$I$7:$K$27,2,0)</f>
        <v>United Kingdom</v>
      </c>
      <c r="D3206" s="6" t="str">
        <f>VLOOKUP($B3206,'Supplimental Sources'!$I$7:$K$27,3,0)</f>
        <v>United Kingdom</v>
      </c>
      <c r="E3206" s="6" t="s">
        <v>8386</v>
      </c>
      <c r="F3206" s="6" t="s">
        <v>8376</v>
      </c>
      <c r="G3206" s="6">
        <v>3192</v>
      </c>
      <c r="H3206" s="29">
        <v>10000</v>
      </c>
      <c r="I3206" s="29">
        <v>102</v>
      </c>
      <c r="J3206" s="28">
        <v>44.976168981491355</v>
      </c>
      <c r="K3206" s="6">
        <v>8</v>
      </c>
      <c r="M3206" s="6" t="str">
        <f>VLOOKUP($G3206,Data!$A:$F,6,0)</f>
        <v>failed</v>
      </c>
      <c r="N3206" s="6"/>
      <c r="O3206" s="6"/>
    </row>
    <row r="3207" spans="1:15" x14ac:dyDescent="0.45">
      <c r="A3207" s="6" t="s">
        <v>8359</v>
      </c>
      <c r="B3207" s="6" t="s">
        <v>8225</v>
      </c>
      <c r="C3207" s="6" t="str">
        <f>VLOOKUP($B3207,'Supplimental Sources'!$I$7:$K$27,2,0)</f>
        <v>United Kingdom</v>
      </c>
      <c r="D3207" s="6" t="str">
        <f>VLOOKUP($B3207,'Supplimental Sources'!$I$7:$K$27,3,0)</f>
        <v>United Kingdom</v>
      </c>
      <c r="E3207" s="6" t="s">
        <v>8386</v>
      </c>
      <c r="F3207" s="6" t="s">
        <v>8376</v>
      </c>
      <c r="G3207" s="6">
        <v>3193</v>
      </c>
      <c r="H3207" s="29">
        <v>5000</v>
      </c>
      <c r="I3207" s="29">
        <v>587</v>
      </c>
      <c r="J3207" s="28">
        <v>45</v>
      </c>
      <c r="K3207" s="6">
        <v>24</v>
      </c>
      <c r="M3207" s="6" t="str">
        <f>VLOOKUP($G3207,Data!$A:$F,6,0)</f>
        <v>failed</v>
      </c>
      <c r="N3207" s="6"/>
      <c r="O3207" s="6"/>
    </row>
    <row r="3208" spans="1:15" x14ac:dyDescent="0.45">
      <c r="A3208" s="6" t="s">
        <v>8359</v>
      </c>
      <c r="B3208" s="6" t="s">
        <v>8224</v>
      </c>
      <c r="C3208" s="6" t="str">
        <f>VLOOKUP($B3208,'Supplimental Sources'!$I$7:$K$27,2,0)</f>
        <v>United States</v>
      </c>
      <c r="D3208" s="6" t="str">
        <f>VLOOKUP($B3208,'Supplimental Sources'!$I$7:$K$27,3,0)</f>
        <v>United States</v>
      </c>
      <c r="E3208" s="6" t="s">
        <v>8386</v>
      </c>
      <c r="F3208" s="6" t="s">
        <v>8380</v>
      </c>
      <c r="G3208" s="6">
        <v>3194</v>
      </c>
      <c r="H3208" s="29">
        <v>11000</v>
      </c>
      <c r="I3208" s="29">
        <v>0</v>
      </c>
      <c r="J3208" s="28">
        <v>30</v>
      </c>
      <c r="K3208" s="6">
        <v>0</v>
      </c>
      <c r="M3208" s="6" t="str">
        <f>VLOOKUP($G3208,Data!$A:$F,6,0)</f>
        <v>failed</v>
      </c>
      <c r="N3208" s="6"/>
      <c r="O3208" s="6"/>
    </row>
    <row r="3209" spans="1:15" x14ac:dyDescent="0.45">
      <c r="A3209" s="6" t="s">
        <v>8359</v>
      </c>
      <c r="B3209" s="6" t="s">
        <v>8224</v>
      </c>
      <c r="C3209" s="6" t="str">
        <f>VLOOKUP($B3209,'Supplimental Sources'!$I$7:$K$27,2,0)</f>
        <v>United States</v>
      </c>
      <c r="D3209" s="6" t="str">
        <f>VLOOKUP($B3209,'Supplimental Sources'!$I$7:$K$27,3,0)</f>
        <v>United States</v>
      </c>
      <c r="E3209" s="6" t="s">
        <v>8386</v>
      </c>
      <c r="F3209" s="6" t="s">
        <v>8376</v>
      </c>
      <c r="G3209" s="6">
        <v>3195</v>
      </c>
      <c r="H3209" s="29">
        <v>3500</v>
      </c>
      <c r="I3209" s="29">
        <v>2070</v>
      </c>
      <c r="J3209" s="28">
        <v>30</v>
      </c>
      <c r="K3209" s="6">
        <v>39</v>
      </c>
      <c r="M3209" s="6" t="str">
        <f>VLOOKUP($G3209,Data!$A:$F,6,0)</f>
        <v>failed</v>
      </c>
      <c r="N3209" s="6"/>
      <c r="O3209" s="6"/>
    </row>
    <row r="3210" spans="1:15" x14ac:dyDescent="0.45">
      <c r="A3210" s="6" t="s">
        <v>8359</v>
      </c>
      <c r="B3210" s="6" t="s">
        <v>8224</v>
      </c>
      <c r="C3210" s="6" t="str">
        <f>VLOOKUP($B3210,'Supplimental Sources'!$I$7:$K$27,2,0)</f>
        <v>United States</v>
      </c>
      <c r="D3210" s="6" t="str">
        <f>VLOOKUP($B3210,'Supplimental Sources'!$I$7:$K$27,3,0)</f>
        <v>United States</v>
      </c>
      <c r="E3210" s="6" t="s">
        <v>8386</v>
      </c>
      <c r="F3210" s="6" t="s">
        <v>8380</v>
      </c>
      <c r="G3210" s="6">
        <v>3196</v>
      </c>
      <c r="H3210" s="29">
        <v>3000000</v>
      </c>
      <c r="I3210" s="29">
        <v>1800</v>
      </c>
      <c r="J3210" s="28">
        <v>59.985243055547471</v>
      </c>
      <c r="K3210" s="6">
        <v>6</v>
      </c>
      <c r="M3210" s="6" t="str">
        <f>VLOOKUP($G3210,Data!$A:$F,6,0)</f>
        <v>failed</v>
      </c>
      <c r="N3210" s="6"/>
      <c r="O3210" s="6"/>
    </row>
    <row r="3211" spans="1:15" x14ac:dyDescent="0.45">
      <c r="A3211" s="6" t="s">
        <v>8359</v>
      </c>
      <c r="B3211" s="6" t="s">
        <v>8234</v>
      </c>
      <c r="C3211" s="6" t="str">
        <f>VLOOKUP($B3211,'Supplimental Sources'!$I$7:$K$27,2,0)</f>
        <v>Norway</v>
      </c>
      <c r="D3211" s="6" t="str">
        <f>VLOOKUP($B3211,'Supplimental Sources'!$I$7:$K$27,3,0)</f>
        <v>European Union</v>
      </c>
      <c r="E3211" s="6" t="s">
        <v>8386</v>
      </c>
      <c r="F3211" s="6" t="s">
        <v>8376</v>
      </c>
      <c r="G3211" s="6">
        <v>3197</v>
      </c>
      <c r="H3211" s="29">
        <v>10000</v>
      </c>
      <c r="I3211" s="29">
        <v>1145</v>
      </c>
      <c r="J3211" s="28">
        <v>30</v>
      </c>
      <c r="K3211" s="6">
        <v>4</v>
      </c>
      <c r="M3211" s="6" t="str">
        <f>VLOOKUP($G3211,Data!$A:$F,6,0)</f>
        <v>failed</v>
      </c>
      <c r="N3211" s="6"/>
      <c r="O3211" s="6"/>
    </row>
    <row r="3212" spans="1:15" x14ac:dyDescent="0.45">
      <c r="A3212" s="6" t="s">
        <v>8359</v>
      </c>
      <c r="B3212" s="6" t="s">
        <v>8232</v>
      </c>
      <c r="C3212" s="6" t="str">
        <f>VLOOKUP($B3212,'Supplimental Sources'!$I$7:$K$27,2,0)</f>
        <v>Denmark</v>
      </c>
      <c r="D3212" s="6" t="str">
        <f>VLOOKUP($B3212,'Supplimental Sources'!$I$7:$K$27,3,0)</f>
        <v>European Union</v>
      </c>
      <c r="E3212" s="6" t="s">
        <v>8386</v>
      </c>
      <c r="F3212" s="6" t="s">
        <v>8376</v>
      </c>
      <c r="G3212" s="6">
        <v>3198</v>
      </c>
      <c r="H3212" s="29">
        <v>30000</v>
      </c>
      <c r="I3212" s="29">
        <v>110</v>
      </c>
      <c r="J3212" s="28">
        <v>38</v>
      </c>
      <c r="K3212" s="6">
        <v>3</v>
      </c>
      <c r="M3212" s="6" t="str">
        <f>VLOOKUP($G3212,Data!$A:$F,6,0)</f>
        <v>failed</v>
      </c>
      <c r="N3212" s="6"/>
      <c r="O3212" s="6"/>
    </row>
    <row r="3213" spans="1:15" x14ac:dyDescent="0.45">
      <c r="A3213" s="6" t="s">
        <v>8359</v>
      </c>
      <c r="B3213" s="6" t="s">
        <v>8224</v>
      </c>
      <c r="C3213" s="6" t="str">
        <f>VLOOKUP($B3213,'Supplimental Sources'!$I$7:$K$27,2,0)</f>
        <v>United States</v>
      </c>
      <c r="D3213" s="6" t="str">
        <f>VLOOKUP($B3213,'Supplimental Sources'!$I$7:$K$27,3,0)</f>
        <v>United States</v>
      </c>
      <c r="E3213" s="6" t="s">
        <v>8385</v>
      </c>
      <c r="F3213" s="6" t="s">
        <v>8371</v>
      </c>
      <c r="G3213" s="6">
        <v>3199</v>
      </c>
      <c r="H3213" s="29">
        <v>5000</v>
      </c>
      <c r="I3213" s="29">
        <v>2608</v>
      </c>
      <c r="J3213" s="28">
        <v>30.113217592588626</v>
      </c>
      <c r="K3213" s="6">
        <v>53</v>
      </c>
      <c r="M3213" s="6" t="str">
        <f>VLOOKUP($G3213,Data!$A:$F,6,0)</f>
        <v>failed</v>
      </c>
      <c r="N3213" s="6"/>
      <c r="O3213" s="6"/>
    </row>
    <row r="3214" spans="1:15" x14ac:dyDescent="0.45">
      <c r="A3214" s="6" t="s">
        <v>8359</v>
      </c>
      <c r="B3214" s="6" t="s">
        <v>8224</v>
      </c>
      <c r="C3214" s="6" t="str">
        <f>VLOOKUP($B3214,'Supplimental Sources'!$I$7:$K$27,2,0)</f>
        <v>United States</v>
      </c>
      <c r="D3214" s="6" t="str">
        <f>VLOOKUP($B3214,'Supplimental Sources'!$I$7:$K$27,3,0)</f>
        <v>United States</v>
      </c>
      <c r="E3214" s="6" t="s">
        <v>8387</v>
      </c>
      <c r="F3214" s="6" t="s">
        <v>8378</v>
      </c>
      <c r="G3214" s="6">
        <v>3200</v>
      </c>
      <c r="H3214" s="29">
        <v>50000</v>
      </c>
      <c r="I3214" s="29">
        <v>1</v>
      </c>
      <c r="J3214" s="28">
        <v>29.911331018520286</v>
      </c>
      <c r="K3214" s="6">
        <v>1</v>
      </c>
      <c r="M3214" s="6" t="str">
        <f>VLOOKUP($G3214,Data!$A:$F,6,0)</f>
        <v>failed</v>
      </c>
      <c r="N3214" s="6"/>
      <c r="O3214" s="6"/>
    </row>
    <row r="3215" spans="1:15" x14ac:dyDescent="0.45">
      <c r="A3215" s="6" t="s">
        <v>8359</v>
      </c>
      <c r="B3215" s="6" t="s">
        <v>8225</v>
      </c>
      <c r="C3215" s="6" t="str">
        <f>VLOOKUP($B3215,'Supplimental Sources'!$I$7:$K$27,2,0)</f>
        <v>United Kingdom</v>
      </c>
      <c r="D3215" s="6" t="str">
        <f>VLOOKUP($B3215,'Supplimental Sources'!$I$7:$K$27,3,0)</f>
        <v>United Kingdom</v>
      </c>
      <c r="E3215" s="6" t="s">
        <v>8385</v>
      </c>
      <c r="F3215" s="6" t="s">
        <v>8371</v>
      </c>
      <c r="G3215" s="6">
        <v>3201</v>
      </c>
      <c r="H3215" s="29">
        <v>2000</v>
      </c>
      <c r="I3215" s="29">
        <v>25</v>
      </c>
      <c r="J3215" s="28">
        <v>21</v>
      </c>
      <c r="K3215" s="6">
        <v>2</v>
      </c>
      <c r="M3215" s="6" t="str">
        <f>VLOOKUP($G3215,Data!$A:$F,6,0)</f>
        <v>failed</v>
      </c>
      <c r="N3215" s="6"/>
      <c r="O3215" s="6"/>
    </row>
    <row r="3216" spans="1:15" x14ac:dyDescent="0.45">
      <c r="A3216" s="6" t="s">
        <v>8359</v>
      </c>
      <c r="B3216" s="6" t="s">
        <v>8224</v>
      </c>
      <c r="C3216" s="6" t="str">
        <f>VLOOKUP($B3216,'Supplimental Sources'!$I$7:$K$27,2,0)</f>
        <v>United States</v>
      </c>
      <c r="D3216" s="6" t="str">
        <f>VLOOKUP($B3216,'Supplimental Sources'!$I$7:$K$27,3,0)</f>
        <v>United States</v>
      </c>
      <c r="E3216" s="6" t="s">
        <v>8386</v>
      </c>
      <c r="F3216" s="6" t="s">
        <v>8373</v>
      </c>
      <c r="G3216" s="6">
        <v>3202</v>
      </c>
      <c r="H3216" s="29">
        <v>5000</v>
      </c>
      <c r="I3216" s="29">
        <v>2726</v>
      </c>
      <c r="J3216" s="28">
        <v>58.395763888882357</v>
      </c>
      <c r="K3216" s="6">
        <v>25</v>
      </c>
      <c r="M3216" s="6" t="str">
        <f>VLOOKUP($G3216,Data!$A:$F,6,0)</f>
        <v>failed</v>
      </c>
      <c r="N3216" s="6"/>
      <c r="O3216" s="6"/>
    </row>
    <row r="3217" spans="1:15" x14ac:dyDescent="0.45">
      <c r="A3217" s="6" t="s">
        <v>8359</v>
      </c>
      <c r="B3217" s="6" t="s">
        <v>8224</v>
      </c>
      <c r="C3217" s="6" t="str">
        <f>VLOOKUP($B3217,'Supplimental Sources'!$I$7:$K$27,2,0)</f>
        <v>United States</v>
      </c>
      <c r="D3217" s="6" t="str">
        <f>VLOOKUP($B3217,'Supplimental Sources'!$I$7:$K$27,3,0)</f>
        <v>United States</v>
      </c>
      <c r="E3217" s="6" t="s">
        <v>8386</v>
      </c>
      <c r="F3217" s="6" t="s">
        <v>8371</v>
      </c>
      <c r="G3217" s="6">
        <v>3203</v>
      </c>
      <c r="H3217" s="29">
        <v>1000</v>
      </c>
      <c r="I3217" s="29">
        <v>250</v>
      </c>
      <c r="J3217" s="28">
        <v>30</v>
      </c>
      <c r="K3217" s="6">
        <v>6</v>
      </c>
      <c r="M3217" s="6" t="str">
        <f>VLOOKUP($G3217,Data!$A:$F,6,0)</f>
        <v>failed</v>
      </c>
      <c r="N3217" s="6"/>
      <c r="O3217" s="6"/>
    </row>
    <row r="3218" spans="1:15" x14ac:dyDescent="0.45">
      <c r="A3218" s="6" t="s">
        <v>8359</v>
      </c>
      <c r="B3218" s="6" t="s">
        <v>8224</v>
      </c>
      <c r="C3218" s="6" t="str">
        <f>VLOOKUP($B3218,'Supplimental Sources'!$I$7:$K$27,2,0)</f>
        <v>United States</v>
      </c>
      <c r="D3218" s="6" t="str">
        <f>VLOOKUP($B3218,'Supplimental Sources'!$I$7:$K$27,3,0)</f>
        <v>United States</v>
      </c>
      <c r="E3218" s="6" t="s">
        <v>8386</v>
      </c>
      <c r="F3218" s="6" t="s">
        <v>8380</v>
      </c>
      <c r="G3218" s="6">
        <v>3204</v>
      </c>
      <c r="H3218" s="29">
        <v>500</v>
      </c>
      <c r="I3218" s="29">
        <v>0</v>
      </c>
      <c r="J3218" s="28">
        <v>29.99028935185197</v>
      </c>
      <c r="K3218" s="6">
        <v>0</v>
      </c>
      <c r="M3218" s="6" t="str">
        <f>VLOOKUP($G3218,Data!$A:$F,6,0)</f>
        <v>failed</v>
      </c>
      <c r="N3218" s="6"/>
      <c r="O3218" s="6"/>
    </row>
    <row r="3219" spans="1:15" x14ac:dyDescent="0.45">
      <c r="A3219" s="6" t="s">
        <v>8359</v>
      </c>
      <c r="B3219" s="6" t="s">
        <v>8225</v>
      </c>
      <c r="C3219" s="6" t="str">
        <f>VLOOKUP($B3219,'Supplimental Sources'!$I$7:$K$27,2,0)</f>
        <v>United Kingdom</v>
      </c>
      <c r="D3219" s="6" t="str">
        <f>VLOOKUP($B3219,'Supplimental Sources'!$I$7:$K$27,3,0)</f>
        <v>United Kingdom</v>
      </c>
      <c r="E3219" s="6" t="s">
        <v>8386</v>
      </c>
      <c r="F3219" s="6" t="s">
        <v>8379</v>
      </c>
      <c r="G3219" s="6">
        <v>3205</v>
      </c>
      <c r="H3219" s="29">
        <v>8000</v>
      </c>
      <c r="I3219" s="29">
        <v>273</v>
      </c>
      <c r="J3219" s="28">
        <v>30</v>
      </c>
      <c r="K3219" s="6">
        <v>12</v>
      </c>
      <c r="M3219" s="6" t="str">
        <f>VLOOKUP($G3219,Data!$A:$F,6,0)</f>
        <v>failed</v>
      </c>
      <c r="N3219" s="6"/>
      <c r="O3219" s="6"/>
    </row>
    <row r="3220" spans="1:15" x14ac:dyDescent="0.45">
      <c r="A3220" s="6" t="s">
        <v>8359</v>
      </c>
      <c r="B3220" s="6" t="s">
        <v>8224</v>
      </c>
      <c r="C3220" s="6" t="str">
        <f>VLOOKUP($B3220,'Supplimental Sources'!$I$7:$K$27,2,0)</f>
        <v>United States</v>
      </c>
      <c r="D3220" s="6" t="str">
        <f>VLOOKUP($B3220,'Supplimental Sources'!$I$7:$K$27,3,0)</f>
        <v>United States</v>
      </c>
      <c r="E3220" s="6" t="s">
        <v>8386</v>
      </c>
      <c r="F3220" s="6" t="s">
        <v>8371</v>
      </c>
      <c r="G3220" s="6">
        <v>3206</v>
      </c>
      <c r="H3220" s="29">
        <v>5000</v>
      </c>
      <c r="I3220" s="29">
        <v>0</v>
      </c>
      <c r="J3220" s="28">
        <v>30</v>
      </c>
      <c r="K3220" s="6">
        <v>0</v>
      </c>
      <c r="M3220" s="6" t="str">
        <f>VLOOKUP($G3220,Data!$A:$F,6,0)</f>
        <v>failed</v>
      </c>
      <c r="N3220" s="6"/>
      <c r="O3220" s="6"/>
    </row>
    <row r="3221" spans="1:15" x14ac:dyDescent="0.45">
      <c r="A3221" s="6" t="s">
        <v>8359</v>
      </c>
      <c r="B3221" s="6" t="s">
        <v>8224</v>
      </c>
      <c r="C3221" s="6" t="str">
        <f>VLOOKUP($B3221,'Supplimental Sources'!$I$7:$K$27,2,0)</f>
        <v>United States</v>
      </c>
      <c r="D3221" s="6" t="str">
        <f>VLOOKUP($B3221,'Supplimental Sources'!$I$7:$K$27,3,0)</f>
        <v>United States</v>
      </c>
      <c r="E3221" s="6" t="s">
        <v>8386</v>
      </c>
      <c r="F3221" s="6" t="s">
        <v>8377</v>
      </c>
      <c r="G3221" s="6">
        <v>3207</v>
      </c>
      <c r="H3221" s="29">
        <v>5500</v>
      </c>
      <c r="I3221" s="29">
        <v>2550</v>
      </c>
      <c r="J3221" s="28">
        <v>59.958333333328483</v>
      </c>
      <c r="K3221" s="6">
        <v>36</v>
      </c>
      <c r="M3221" s="6" t="str">
        <f>VLOOKUP($G3221,Data!$A:$F,6,0)</f>
        <v>failed</v>
      </c>
      <c r="N3221" s="6"/>
      <c r="O3221" s="6"/>
    </row>
    <row r="3222" spans="1:15" x14ac:dyDescent="0.45">
      <c r="A3222" s="6" t="s">
        <v>8318</v>
      </c>
      <c r="B3222" s="6" t="s">
        <v>8224</v>
      </c>
      <c r="C3222" s="6" t="str">
        <f>VLOOKUP($B3222,'Supplimental Sources'!$I$7:$K$27,2,0)</f>
        <v>United States</v>
      </c>
      <c r="D3222" s="6" t="str">
        <f>VLOOKUP($B3222,'Supplimental Sources'!$I$7:$K$27,3,0)</f>
        <v>United States</v>
      </c>
      <c r="E3222" s="6" t="s">
        <v>8385</v>
      </c>
      <c r="F3222" s="6" t="s">
        <v>8370</v>
      </c>
      <c r="G3222" s="6">
        <v>3208</v>
      </c>
      <c r="H3222" s="29">
        <v>5000</v>
      </c>
      <c r="I3222" s="29">
        <v>5175</v>
      </c>
      <c r="J3222" s="28">
        <v>21</v>
      </c>
      <c r="K3222" s="6">
        <v>82</v>
      </c>
      <c r="L3222" s="6" t="str">
        <f>VLOOKUP($G3222,Data!$A:$F,6,0)</f>
        <v>successful</v>
      </c>
      <c r="M3222" s="6"/>
      <c r="N3222" s="6"/>
      <c r="O3222" s="6"/>
    </row>
    <row r="3223" spans="1:15" x14ac:dyDescent="0.45">
      <c r="A3223" s="6" t="s">
        <v>8318</v>
      </c>
      <c r="B3223" s="6" t="s">
        <v>8224</v>
      </c>
      <c r="C3223" s="6" t="str">
        <f>VLOOKUP($B3223,'Supplimental Sources'!$I$7:$K$27,2,0)</f>
        <v>United States</v>
      </c>
      <c r="D3223" s="6" t="str">
        <f>VLOOKUP($B3223,'Supplimental Sources'!$I$7:$K$27,3,0)</f>
        <v>United States</v>
      </c>
      <c r="E3223" s="6" t="s">
        <v>8385</v>
      </c>
      <c r="F3223" s="6" t="s">
        <v>8369</v>
      </c>
      <c r="G3223" s="6">
        <v>3209</v>
      </c>
      <c r="H3223" s="29">
        <v>9500</v>
      </c>
      <c r="I3223" s="29">
        <v>11335.7</v>
      </c>
      <c r="J3223" s="28">
        <v>32.321087962969614</v>
      </c>
      <c r="K3223" s="6">
        <v>226</v>
      </c>
      <c r="L3223" s="6" t="str">
        <f>VLOOKUP($G3223,Data!$A:$F,6,0)</f>
        <v>successful</v>
      </c>
      <c r="M3223" s="6"/>
      <c r="N3223" s="6"/>
      <c r="O3223" s="6"/>
    </row>
    <row r="3224" spans="1:15" x14ac:dyDescent="0.45">
      <c r="A3224" s="6" t="s">
        <v>8318</v>
      </c>
      <c r="B3224" s="6" t="s">
        <v>8224</v>
      </c>
      <c r="C3224" s="6" t="str">
        <f>VLOOKUP($B3224,'Supplimental Sources'!$I$7:$K$27,2,0)</f>
        <v>United States</v>
      </c>
      <c r="D3224" s="6" t="str">
        <f>VLOOKUP($B3224,'Supplimental Sources'!$I$7:$K$27,3,0)</f>
        <v>United States</v>
      </c>
      <c r="E3224" s="6" t="s">
        <v>8383</v>
      </c>
      <c r="F3224" s="6" t="s">
        <v>8379</v>
      </c>
      <c r="G3224" s="6">
        <v>3210</v>
      </c>
      <c r="H3224" s="29">
        <v>3000</v>
      </c>
      <c r="I3224" s="29">
        <v>3773</v>
      </c>
      <c r="J3224" s="28">
        <v>47.229409722225682</v>
      </c>
      <c r="K3224" s="6">
        <v>60</v>
      </c>
      <c r="L3224" s="6" t="str">
        <f>VLOOKUP($G3224,Data!$A:$F,6,0)</f>
        <v>successful</v>
      </c>
      <c r="M3224" s="6"/>
      <c r="N3224" s="6"/>
      <c r="O3224" s="6"/>
    </row>
    <row r="3225" spans="1:15" x14ac:dyDescent="0.45">
      <c r="A3225" s="6" t="s">
        <v>8318</v>
      </c>
      <c r="B3225" s="6" t="s">
        <v>8224</v>
      </c>
      <c r="C3225" s="6" t="str">
        <f>VLOOKUP($B3225,'Supplimental Sources'!$I$7:$K$27,2,0)</f>
        <v>United States</v>
      </c>
      <c r="D3225" s="6" t="str">
        <f>VLOOKUP($B3225,'Supplimental Sources'!$I$7:$K$27,3,0)</f>
        <v>United States</v>
      </c>
      <c r="E3225" s="6" t="s">
        <v>8385</v>
      </c>
      <c r="F3225" s="6" t="s">
        <v>8370</v>
      </c>
      <c r="G3225" s="6">
        <v>3211</v>
      </c>
      <c r="H3225" s="29">
        <v>23000</v>
      </c>
      <c r="I3225" s="29">
        <v>27541</v>
      </c>
      <c r="J3225" s="28">
        <v>31.496759259265673</v>
      </c>
      <c r="K3225" s="6">
        <v>322</v>
      </c>
      <c r="L3225" s="6" t="str">
        <f>VLOOKUP($G3225,Data!$A:$F,6,0)</f>
        <v>successful</v>
      </c>
      <c r="M3225" s="6"/>
      <c r="N3225" s="6"/>
      <c r="O3225" s="6"/>
    </row>
    <row r="3226" spans="1:15" x14ac:dyDescent="0.45">
      <c r="A3226" s="6" t="s">
        <v>8318</v>
      </c>
      <c r="B3226" s="6" t="s">
        <v>8224</v>
      </c>
      <c r="C3226" s="6" t="str">
        <f>VLOOKUP($B3226,'Supplimental Sources'!$I$7:$K$27,2,0)</f>
        <v>United States</v>
      </c>
      <c r="D3226" s="6" t="str">
        <f>VLOOKUP($B3226,'Supplimental Sources'!$I$7:$K$27,3,0)</f>
        <v>United States</v>
      </c>
      <c r="E3226" s="6" t="s">
        <v>8385</v>
      </c>
      <c r="F3226" s="6" t="s">
        <v>8370</v>
      </c>
      <c r="G3226" s="6">
        <v>3212</v>
      </c>
      <c r="H3226" s="29">
        <v>4000</v>
      </c>
      <c r="I3226" s="29">
        <v>5050</v>
      </c>
      <c r="J3226" s="28">
        <v>30</v>
      </c>
      <c r="K3226" s="6">
        <v>94</v>
      </c>
      <c r="L3226" s="6" t="str">
        <f>VLOOKUP($G3226,Data!$A:$F,6,0)</f>
        <v>successful</v>
      </c>
      <c r="M3226" s="6"/>
      <c r="N3226" s="6"/>
      <c r="O3226" s="6"/>
    </row>
    <row r="3227" spans="1:15" x14ac:dyDescent="0.45">
      <c r="A3227" s="6" t="s">
        <v>8318</v>
      </c>
      <c r="B3227" s="6" t="s">
        <v>8225</v>
      </c>
      <c r="C3227" s="6" t="str">
        <f>VLOOKUP($B3227,'Supplimental Sources'!$I$7:$K$27,2,0)</f>
        <v>United Kingdom</v>
      </c>
      <c r="D3227" s="6" t="str">
        <f>VLOOKUP($B3227,'Supplimental Sources'!$I$7:$K$27,3,0)</f>
        <v>United Kingdom</v>
      </c>
      <c r="E3227" s="6" t="s">
        <v>8386</v>
      </c>
      <c r="F3227" s="6" t="s">
        <v>8380</v>
      </c>
      <c r="G3227" s="6">
        <v>3213</v>
      </c>
      <c r="H3227" s="29">
        <v>6000</v>
      </c>
      <c r="I3227" s="29">
        <v>6007</v>
      </c>
      <c r="J3227" s="28">
        <v>40</v>
      </c>
      <c r="K3227" s="6">
        <v>47</v>
      </c>
      <c r="L3227" s="6" t="str">
        <f>VLOOKUP($G3227,Data!$A:$F,6,0)</f>
        <v>successful</v>
      </c>
      <c r="M3227" s="6"/>
      <c r="N3227" s="6"/>
      <c r="O3227" s="6"/>
    </row>
    <row r="3228" spans="1:15" x14ac:dyDescent="0.45">
      <c r="A3228" s="6" t="s">
        <v>8318</v>
      </c>
      <c r="B3228" s="6" t="s">
        <v>8225</v>
      </c>
      <c r="C3228" s="6" t="str">
        <f>VLOOKUP($B3228,'Supplimental Sources'!$I$7:$K$27,2,0)</f>
        <v>United Kingdom</v>
      </c>
      <c r="D3228" s="6" t="str">
        <f>VLOOKUP($B3228,'Supplimental Sources'!$I$7:$K$27,3,0)</f>
        <v>United Kingdom</v>
      </c>
      <c r="E3228" s="6" t="s">
        <v>8386</v>
      </c>
      <c r="F3228" s="6" t="s">
        <v>8374</v>
      </c>
      <c r="G3228" s="6">
        <v>3214</v>
      </c>
      <c r="H3228" s="29">
        <v>12000</v>
      </c>
      <c r="I3228" s="29">
        <v>12256</v>
      </c>
      <c r="J3228" s="28">
        <v>37.204016203708306</v>
      </c>
      <c r="K3228" s="6">
        <v>115</v>
      </c>
      <c r="L3228" s="6" t="str">
        <f>VLOOKUP($G3228,Data!$A:$F,6,0)</f>
        <v>successful</v>
      </c>
      <c r="M3228" s="6"/>
      <c r="N3228" s="6"/>
      <c r="O3228" s="6"/>
    </row>
    <row r="3229" spans="1:15" x14ac:dyDescent="0.45">
      <c r="A3229" s="6" t="s">
        <v>8318</v>
      </c>
      <c r="B3229" s="6" t="s">
        <v>8224</v>
      </c>
      <c r="C3229" s="6" t="str">
        <f>VLOOKUP($B3229,'Supplimental Sources'!$I$7:$K$27,2,0)</f>
        <v>United States</v>
      </c>
      <c r="D3229" s="6" t="str">
        <f>VLOOKUP($B3229,'Supplimental Sources'!$I$7:$K$27,3,0)</f>
        <v>United States</v>
      </c>
      <c r="E3229" s="6" t="s">
        <v>8386</v>
      </c>
      <c r="F3229" s="6" t="s">
        <v>8371</v>
      </c>
      <c r="G3229" s="6">
        <v>3215</v>
      </c>
      <c r="H3229" s="29">
        <v>35000</v>
      </c>
      <c r="I3229" s="29">
        <v>35123</v>
      </c>
      <c r="J3229" s="28">
        <v>37.500798611115897</v>
      </c>
      <c r="K3229" s="6">
        <v>134</v>
      </c>
      <c r="L3229" s="6" t="str">
        <f>VLOOKUP($G3229,Data!$A:$F,6,0)</f>
        <v>successful</v>
      </c>
      <c r="M3229" s="6"/>
      <c r="N3229" s="6"/>
      <c r="O3229" s="6"/>
    </row>
    <row r="3230" spans="1:15" x14ac:dyDescent="0.45">
      <c r="A3230" s="6" t="s">
        <v>8318</v>
      </c>
      <c r="B3230" s="6" t="s">
        <v>8225</v>
      </c>
      <c r="C3230" s="6" t="str">
        <f>VLOOKUP($B3230,'Supplimental Sources'!$I$7:$K$27,2,0)</f>
        <v>United Kingdom</v>
      </c>
      <c r="D3230" s="6" t="str">
        <f>VLOOKUP($B3230,'Supplimental Sources'!$I$7:$K$27,3,0)</f>
        <v>United Kingdom</v>
      </c>
      <c r="E3230" s="6" t="s">
        <v>8386</v>
      </c>
      <c r="F3230" s="6" t="s">
        <v>8380</v>
      </c>
      <c r="G3230" s="6">
        <v>3216</v>
      </c>
      <c r="H3230" s="29">
        <v>2000</v>
      </c>
      <c r="I3230" s="29">
        <v>2001</v>
      </c>
      <c r="J3230" s="28">
        <v>31.14153935185459</v>
      </c>
      <c r="K3230" s="6">
        <v>35</v>
      </c>
      <c r="L3230" s="6" t="str">
        <f>VLOOKUP($G3230,Data!$A:$F,6,0)</f>
        <v>successful</v>
      </c>
      <c r="M3230" s="6"/>
      <c r="N3230" s="6"/>
      <c r="O3230" s="6"/>
    </row>
    <row r="3231" spans="1:15" x14ac:dyDescent="0.45">
      <c r="A3231" s="6" t="s">
        <v>8318</v>
      </c>
      <c r="B3231" s="6" t="s">
        <v>8224</v>
      </c>
      <c r="C3231" s="6" t="str">
        <f>VLOOKUP($B3231,'Supplimental Sources'!$I$7:$K$27,2,0)</f>
        <v>United States</v>
      </c>
      <c r="D3231" s="6" t="str">
        <f>VLOOKUP($B3231,'Supplimental Sources'!$I$7:$K$27,3,0)</f>
        <v>United States</v>
      </c>
      <c r="E3231" s="6" t="s">
        <v>8387</v>
      </c>
      <c r="F3231" s="6" t="s">
        <v>8373</v>
      </c>
      <c r="G3231" s="6">
        <v>3217</v>
      </c>
      <c r="H3231" s="29">
        <v>4500</v>
      </c>
      <c r="I3231" s="29">
        <v>5221</v>
      </c>
      <c r="J3231" s="28">
        <v>30</v>
      </c>
      <c r="K3231" s="6">
        <v>104</v>
      </c>
      <c r="L3231" s="6" t="str">
        <f>VLOOKUP($G3231,Data!$A:$F,6,0)</f>
        <v>successful</v>
      </c>
      <c r="M3231" s="6"/>
      <c r="N3231" s="6"/>
      <c r="O3231" s="6"/>
    </row>
    <row r="3232" spans="1:15" x14ac:dyDescent="0.45">
      <c r="A3232" s="6" t="s">
        <v>8318</v>
      </c>
      <c r="B3232" s="6" t="s">
        <v>8225</v>
      </c>
      <c r="C3232" s="6" t="str">
        <f>VLOOKUP($B3232,'Supplimental Sources'!$I$7:$K$27,2,0)</f>
        <v>United Kingdom</v>
      </c>
      <c r="D3232" s="6" t="str">
        <f>VLOOKUP($B3232,'Supplimental Sources'!$I$7:$K$27,3,0)</f>
        <v>United Kingdom</v>
      </c>
      <c r="E3232" s="6" t="s">
        <v>8385</v>
      </c>
      <c r="F3232" s="6" t="s">
        <v>8374</v>
      </c>
      <c r="G3232" s="6">
        <v>3218</v>
      </c>
      <c r="H3232" s="29">
        <v>12000</v>
      </c>
      <c r="I3232" s="29">
        <v>12252</v>
      </c>
      <c r="J3232" s="28">
        <v>32.997847222221026</v>
      </c>
      <c r="K3232" s="6">
        <v>184</v>
      </c>
      <c r="L3232" s="6" t="str">
        <f>VLOOKUP($G3232,Data!$A:$F,6,0)</f>
        <v>successful</v>
      </c>
      <c r="M3232" s="6"/>
      <c r="N3232" s="6"/>
      <c r="O3232" s="6"/>
    </row>
    <row r="3233" spans="1:15" x14ac:dyDescent="0.45">
      <c r="A3233" s="6" t="s">
        <v>8318</v>
      </c>
      <c r="B3233" s="6" t="s">
        <v>8224</v>
      </c>
      <c r="C3233" s="6" t="str">
        <f>VLOOKUP($B3233,'Supplimental Sources'!$I$7:$K$27,2,0)</f>
        <v>United States</v>
      </c>
      <c r="D3233" s="6" t="str">
        <f>VLOOKUP($B3233,'Supplimental Sources'!$I$7:$K$27,3,0)</f>
        <v>United States</v>
      </c>
      <c r="E3233" s="6" t="s">
        <v>8386</v>
      </c>
      <c r="F3233" s="6" t="s">
        <v>8377</v>
      </c>
      <c r="G3233" s="6">
        <v>3219</v>
      </c>
      <c r="H3233" s="29">
        <v>20000</v>
      </c>
      <c r="I3233" s="29">
        <v>20022</v>
      </c>
      <c r="J3233" s="28">
        <v>34.958333333328483</v>
      </c>
      <c r="K3233" s="6">
        <v>119</v>
      </c>
      <c r="L3233" s="6" t="str">
        <f>VLOOKUP($G3233,Data!$A:$F,6,0)</f>
        <v>successful</v>
      </c>
      <c r="M3233" s="6"/>
      <c r="N3233" s="6"/>
      <c r="O3233" s="6"/>
    </row>
    <row r="3234" spans="1:15" x14ac:dyDescent="0.45">
      <c r="A3234" s="6" t="s">
        <v>8318</v>
      </c>
      <c r="B3234" s="6" t="s">
        <v>8224</v>
      </c>
      <c r="C3234" s="6" t="str">
        <f>VLOOKUP($B3234,'Supplimental Sources'!$I$7:$K$27,2,0)</f>
        <v>United States</v>
      </c>
      <c r="D3234" s="6" t="str">
        <f>VLOOKUP($B3234,'Supplimental Sources'!$I$7:$K$27,3,0)</f>
        <v>United States</v>
      </c>
      <c r="E3234" s="6" t="s">
        <v>8388</v>
      </c>
      <c r="F3234" s="6" t="s">
        <v>8377</v>
      </c>
      <c r="G3234" s="6">
        <v>3220</v>
      </c>
      <c r="H3234" s="29">
        <v>15000</v>
      </c>
      <c r="I3234" s="29">
        <v>15126</v>
      </c>
      <c r="J3234" s="28">
        <v>34.041620370371675</v>
      </c>
      <c r="K3234" s="6">
        <v>59</v>
      </c>
      <c r="L3234" s="6" t="str">
        <f>VLOOKUP($G3234,Data!$A:$F,6,0)</f>
        <v>successful</v>
      </c>
      <c r="M3234" s="6"/>
      <c r="N3234" s="6"/>
      <c r="O3234" s="6"/>
    </row>
    <row r="3235" spans="1:15" x14ac:dyDescent="0.45">
      <c r="A3235" s="6" t="s">
        <v>8318</v>
      </c>
      <c r="B3235" s="6" t="s">
        <v>8225</v>
      </c>
      <c r="C3235" s="6" t="str">
        <f>VLOOKUP($B3235,'Supplimental Sources'!$I$7:$K$27,2,0)</f>
        <v>United Kingdom</v>
      </c>
      <c r="D3235" s="6" t="str">
        <f>VLOOKUP($B3235,'Supplimental Sources'!$I$7:$K$27,3,0)</f>
        <v>United Kingdom</v>
      </c>
      <c r="E3235" s="6" t="s">
        <v>8386</v>
      </c>
      <c r="F3235" s="6" t="s">
        <v>8369</v>
      </c>
      <c r="G3235" s="6">
        <v>3221</v>
      </c>
      <c r="H3235" s="29">
        <v>4000</v>
      </c>
      <c r="I3235" s="29">
        <v>4137</v>
      </c>
      <c r="J3235" s="28">
        <v>35</v>
      </c>
      <c r="K3235" s="6">
        <v>113</v>
      </c>
      <c r="L3235" s="6" t="str">
        <f>VLOOKUP($G3235,Data!$A:$F,6,0)</f>
        <v>successful</v>
      </c>
      <c r="M3235" s="6"/>
      <c r="N3235" s="6"/>
      <c r="O3235" s="6"/>
    </row>
    <row r="3236" spans="1:15" x14ac:dyDescent="0.45">
      <c r="A3236" s="6" t="s">
        <v>8318</v>
      </c>
      <c r="B3236" s="6" t="s">
        <v>8224</v>
      </c>
      <c r="C3236" s="6" t="str">
        <f>VLOOKUP($B3236,'Supplimental Sources'!$I$7:$K$27,2,0)</f>
        <v>United States</v>
      </c>
      <c r="D3236" s="6" t="str">
        <f>VLOOKUP($B3236,'Supplimental Sources'!$I$7:$K$27,3,0)</f>
        <v>United States</v>
      </c>
      <c r="E3236" s="6" t="s">
        <v>8386</v>
      </c>
      <c r="F3236" s="6" t="s">
        <v>8372</v>
      </c>
      <c r="G3236" s="6">
        <v>3222</v>
      </c>
      <c r="H3236" s="29">
        <v>2500</v>
      </c>
      <c r="I3236" s="29">
        <v>3120</v>
      </c>
      <c r="J3236" s="28">
        <v>31.31299768518511</v>
      </c>
      <c r="K3236" s="6">
        <v>84</v>
      </c>
      <c r="L3236" s="6" t="str">
        <f>VLOOKUP($G3236,Data!$A:$F,6,0)</f>
        <v>successful</v>
      </c>
      <c r="M3236" s="6"/>
      <c r="N3236" s="6"/>
      <c r="O3236" s="6"/>
    </row>
    <row r="3237" spans="1:15" x14ac:dyDescent="0.45">
      <c r="A3237" s="6" t="s">
        <v>8318</v>
      </c>
      <c r="B3237" s="6" t="s">
        <v>8224</v>
      </c>
      <c r="C3237" s="6" t="str">
        <f>VLOOKUP($B3237,'Supplimental Sources'!$I$7:$K$27,2,0)</f>
        <v>United States</v>
      </c>
      <c r="D3237" s="6" t="str">
        <f>VLOOKUP($B3237,'Supplimental Sources'!$I$7:$K$27,3,0)</f>
        <v>United States</v>
      </c>
      <c r="E3237" s="6" t="s">
        <v>8386</v>
      </c>
      <c r="F3237" s="6" t="s">
        <v>8370</v>
      </c>
      <c r="G3237" s="6">
        <v>3223</v>
      </c>
      <c r="H3237" s="29">
        <v>3100</v>
      </c>
      <c r="I3237" s="29">
        <v>3395</v>
      </c>
      <c r="J3237" s="28">
        <v>30</v>
      </c>
      <c r="K3237" s="6">
        <v>74</v>
      </c>
      <c r="L3237" s="6" t="str">
        <f>VLOOKUP($G3237,Data!$A:$F,6,0)</f>
        <v>successful</v>
      </c>
      <c r="M3237" s="6"/>
      <c r="N3237" s="6"/>
      <c r="O3237" s="6"/>
    </row>
    <row r="3238" spans="1:15" x14ac:dyDescent="0.45">
      <c r="A3238" s="6" t="s">
        <v>8318</v>
      </c>
      <c r="B3238" s="6" t="s">
        <v>8224</v>
      </c>
      <c r="C3238" s="6" t="str">
        <f>VLOOKUP($B3238,'Supplimental Sources'!$I$7:$K$27,2,0)</f>
        <v>United States</v>
      </c>
      <c r="D3238" s="6" t="str">
        <f>VLOOKUP($B3238,'Supplimental Sources'!$I$7:$K$27,3,0)</f>
        <v>United States</v>
      </c>
      <c r="E3238" s="6" t="s">
        <v>8387</v>
      </c>
      <c r="F3238" s="6" t="s">
        <v>8374</v>
      </c>
      <c r="G3238" s="6">
        <v>3224</v>
      </c>
      <c r="H3238" s="29">
        <v>30000</v>
      </c>
      <c r="I3238" s="29">
        <v>30610</v>
      </c>
      <c r="J3238" s="28">
        <v>47.357488425921474</v>
      </c>
      <c r="K3238" s="6">
        <v>216</v>
      </c>
      <c r="L3238" s="6" t="str">
        <f>VLOOKUP($G3238,Data!$A:$F,6,0)</f>
        <v>successful</v>
      </c>
      <c r="M3238" s="6"/>
      <c r="N3238" s="6"/>
      <c r="O3238" s="6"/>
    </row>
    <row r="3239" spans="1:15" x14ac:dyDescent="0.45">
      <c r="A3239" s="6" t="s">
        <v>8318</v>
      </c>
      <c r="B3239" s="6" t="s">
        <v>8224</v>
      </c>
      <c r="C3239" s="6" t="str">
        <f>VLOOKUP($B3239,'Supplimental Sources'!$I$7:$K$27,2,0)</f>
        <v>United States</v>
      </c>
      <c r="D3239" s="6" t="str">
        <f>VLOOKUP($B3239,'Supplimental Sources'!$I$7:$K$27,3,0)</f>
        <v>United States</v>
      </c>
      <c r="E3239" s="6" t="s">
        <v>8387</v>
      </c>
      <c r="F3239" s="6" t="s">
        <v>8369</v>
      </c>
      <c r="G3239" s="6">
        <v>3225</v>
      </c>
      <c r="H3239" s="29">
        <v>2000</v>
      </c>
      <c r="I3239" s="29">
        <v>2047</v>
      </c>
      <c r="J3239" s="28">
        <v>21.315532407403225</v>
      </c>
      <c r="K3239" s="6">
        <v>39</v>
      </c>
      <c r="L3239" s="6" t="str">
        <f>VLOOKUP($G3239,Data!$A:$F,6,0)</f>
        <v>successful</v>
      </c>
      <c r="M3239" s="6"/>
      <c r="N3239" s="6"/>
      <c r="O3239" s="6"/>
    </row>
    <row r="3240" spans="1:15" x14ac:dyDescent="0.45">
      <c r="A3240" s="6" t="s">
        <v>8318</v>
      </c>
      <c r="B3240" s="6" t="s">
        <v>8225</v>
      </c>
      <c r="C3240" s="6" t="str">
        <f>VLOOKUP($B3240,'Supplimental Sources'!$I$7:$K$27,2,0)</f>
        <v>United Kingdom</v>
      </c>
      <c r="D3240" s="6" t="str">
        <f>VLOOKUP($B3240,'Supplimental Sources'!$I$7:$K$27,3,0)</f>
        <v>United Kingdom</v>
      </c>
      <c r="E3240" s="6" t="s">
        <v>8386</v>
      </c>
      <c r="F3240" s="6" t="s">
        <v>8372</v>
      </c>
      <c r="G3240" s="6">
        <v>3226</v>
      </c>
      <c r="H3240" s="29">
        <v>1200</v>
      </c>
      <c r="I3240" s="29">
        <v>1250</v>
      </c>
      <c r="J3240" s="28">
        <v>30</v>
      </c>
      <c r="K3240" s="6">
        <v>21</v>
      </c>
      <c r="L3240" s="6" t="str">
        <f>VLOOKUP($G3240,Data!$A:$F,6,0)</f>
        <v>successful</v>
      </c>
      <c r="M3240" s="6"/>
      <c r="N3240" s="6"/>
      <c r="O3240" s="6"/>
    </row>
    <row r="3241" spans="1:15" x14ac:dyDescent="0.45">
      <c r="A3241" s="6" t="s">
        <v>8318</v>
      </c>
      <c r="B3241" s="6" t="s">
        <v>8225</v>
      </c>
      <c r="C3241" s="6" t="str">
        <f>VLOOKUP($B3241,'Supplimental Sources'!$I$7:$K$27,2,0)</f>
        <v>United Kingdom</v>
      </c>
      <c r="D3241" s="6" t="str">
        <f>VLOOKUP($B3241,'Supplimental Sources'!$I$7:$K$27,3,0)</f>
        <v>United Kingdom</v>
      </c>
      <c r="E3241" s="6" t="s">
        <v>8387</v>
      </c>
      <c r="F3241" s="6" t="s">
        <v>8381</v>
      </c>
      <c r="G3241" s="6">
        <v>3227</v>
      </c>
      <c r="H3241" s="29">
        <v>1200</v>
      </c>
      <c r="I3241" s="29">
        <v>1500</v>
      </c>
      <c r="J3241" s="28">
        <v>30</v>
      </c>
      <c r="K3241" s="6">
        <v>30</v>
      </c>
      <c r="L3241" s="6" t="str">
        <f>VLOOKUP($G3241,Data!$A:$F,6,0)</f>
        <v>successful</v>
      </c>
      <c r="M3241" s="6"/>
      <c r="N3241" s="6"/>
      <c r="O3241" s="6"/>
    </row>
    <row r="3242" spans="1:15" x14ac:dyDescent="0.45">
      <c r="A3242" s="6" t="s">
        <v>8318</v>
      </c>
      <c r="B3242" s="6" t="s">
        <v>8224</v>
      </c>
      <c r="C3242" s="6" t="str">
        <f>VLOOKUP($B3242,'Supplimental Sources'!$I$7:$K$27,2,0)</f>
        <v>United States</v>
      </c>
      <c r="D3242" s="6" t="str">
        <f>VLOOKUP($B3242,'Supplimental Sources'!$I$7:$K$27,3,0)</f>
        <v>United States</v>
      </c>
      <c r="E3242" s="6" t="s">
        <v>8386</v>
      </c>
      <c r="F3242" s="6" t="s">
        <v>8374</v>
      </c>
      <c r="G3242" s="6">
        <v>3228</v>
      </c>
      <c r="H3242" s="29">
        <v>7000</v>
      </c>
      <c r="I3242" s="29">
        <v>7164</v>
      </c>
      <c r="J3242" s="28">
        <v>31.498333333329356</v>
      </c>
      <c r="K3242" s="6">
        <v>37</v>
      </c>
      <c r="L3242" s="6" t="str">
        <f>VLOOKUP($G3242,Data!$A:$F,6,0)</f>
        <v>successful</v>
      </c>
      <c r="M3242" s="6"/>
      <c r="N3242" s="6"/>
      <c r="O3242" s="6"/>
    </row>
    <row r="3243" spans="1:15" x14ac:dyDescent="0.45">
      <c r="A3243" s="6" t="s">
        <v>8318</v>
      </c>
      <c r="B3243" s="6" t="s">
        <v>8224</v>
      </c>
      <c r="C3243" s="6" t="str">
        <f>VLOOKUP($B3243,'Supplimental Sources'!$I$7:$K$27,2,0)</f>
        <v>United States</v>
      </c>
      <c r="D3243" s="6" t="str">
        <f>VLOOKUP($B3243,'Supplimental Sources'!$I$7:$K$27,3,0)</f>
        <v>United States</v>
      </c>
      <c r="E3243" s="6" t="s">
        <v>8385</v>
      </c>
      <c r="F3243" s="6" t="s">
        <v>8373</v>
      </c>
      <c r="G3243" s="6">
        <v>3229</v>
      </c>
      <c r="H3243" s="29">
        <v>20000</v>
      </c>
      <c r="I3243" s="29">
        <v>21573</v>
      </c>
      <c r="J3243" s="28">
        <v>30.041666666671517</v>
      </c>
      <c r="K3243" s="6">
        <v>202</v>
      </c>
      <c r="L3243" s="6" t="str">
        <f>VLOOKUP($G3243,Data!$A:$F,6,0)</f>
        <v>successful</v>
      </c>
      <c r="M3243" s="6"/>
      <c r="N3243" s="6"/>
      <c r="O3243" s="6"/>
    </row>
    <row r="3244" spans="1:15" x14ac:dyDescent="0.45">
      <c r="A3244" s="6" t="s">
        <v>8318</v>
      </c>
      <c r="B3244" s="6" t="s">
        <v>8224</v>
      </c>
      <c r="C3244" s="6" t="str">
        <f>VLOOKUP($B3244,'Supplimental Sources'!$I$7:$K$27,2,0)</f>
        <v>United States</v>
      </c>
      <c r="D3244" s="6" t="str">
        <f>VLOOKUP($B3244,'Supplimental Sources'!$I$7:$K$27,3,0)</f>
        <v>United States</v>
      </c>
      <c r="E3244" s="6" t="s">
        <v>8385</v>
      </c>
      <c r="F3244" s="6" t="s">
        <v>8372</v>
      </c>
      <c r="G3244" s="6">
        <v>3230</v>
      </c>
      <c r="H3244" s="29">
        <v>2600</v>
      </c>
      <c r="I3244" s="29">
        <v>2857</v>
      </c>
      <c r="J3244" s="28">
        <v>14.997847222228302</v>
      </c>
      <c r="K3244" s="6">
        <v>37</v>
      </c>
      <c r="L3244" s="6" t="str">
        <f>VLOOKUP($G3244,Data!$A:$F,6,0)</f>
        <v>successful</v>
      </c>
      <c r="M3244" s="6"/>
      <c r="N3244" s="6"/>
      <c r="O3244" s="6"/>
    </row>
    <row r="3245" spans="1:15" x14ac:dyDescent="0.45">
      <c r="A3245" s="6" t="s">
        <v>8318</v>
      </c>
      <c r="B3245" s="6" t="s">
        <v>8224</v>
      </c>
      <c r="C3245" s="6" t="str">
        <f>VLOOKUP($B3245,'Supplimental Sources'!$I$7:$K$27,2,0)</f>
        <v>United States</v>
      </c>
      <c r="D3245" s="6" t="str">
        <f>VLOOKUP($B3245,'Supplimental Sources'!$I$7:$K$27,3,0)</f>
        <v>United States</v>
      </c>
      <c r="E3245" s="6" t="s">
        <v>8387</v>
      </c>
      <c r="F3245" s="6" t="s">
        <v>8378</v>
      </c>
      <c r="G3245" s="6">
        <v>3231</v>
      </c>
      <c r="H3245" s="29">
        <v>1000</v>
      </c>
      <c r="I3245" s="29">
        <v>1610</v>
      </c>
      <c r="J3245" s="28">
        <v>30</v>
      </c>
      <c r="K3245" s="6">
        <v>28</v>
      </c>
      <c r="L3245" s="6" t="str">
        <f>VLOOKUP($G3245,Data!$A:$F,6,0)</f>
        <v>successful</v>
      </c>
      <c r="M3245" s="6"/>
      <c r="N3245" s="6"/>
      <c r="O3245" s="6"/>
    </row>
    <row r="3246" spans="1:15" x14ac:dyDescent="0.45">
      <c r="A3246" s="6" t="s">
        <v>8318</v>
      </c>
      <c r="B3246" s="6" t="s">
        <v>8224</v>
      </c>
      <c r="C3246" s="6" t="str">
        <f>VLOOKUP($B3246,'Supplimental Sources'!$I$7:$K$27,2,0)</f>
        <v>United States</v>
      </c>
      <c r="D3246" s="6" t="str">
        <f>VLOOKUP($B3246,'Supplimental Sources'!$I$7:$K$27,3,0)</f>
        <v>United States</v>
      </c>
      <c r="E3246" s="6" t="s">
        <v>8387</v>
      </c>
      <c r="F3246" s="6" t="s">
        <v>8379</v>
      </c>
      <c r="G3246" s="6">
        <v>3232</v>
      </c>
      <c r="H3246" s="29">
        <v>1000</v>
      </c>
      <c r="I3246" s="29">
        <v>1312</v>
      </c>
      <c r="J3246" s="28">
        <v>30.352118055554456</v>
      </c>
      <c r="K3246" s="6">
        <v>26</v>
      </c>
      <c r="L3246" s="6" t="str">
        <f>VLOOKUP($G3246,Data!$A:$F,6,0)</f>
        <v>successful</v>
      </c>
      <c r="M3246" s="6"/>
      <c r="N3246" s="6"/>
      <c r="O3246" s="6"/>
    </row>
    <row r="3247" spans="1:15" x14ac:dyDescent="0.45">
      <c r="A3247" s="6" t="s">
        <v>8318</v>
      </c>
      <c r="B3247" s="6" t="s">
        <v>8224</v>
      </c>
      <c r="C3247" s="6" t="str">
        <f>VLOOKUP($B3247,'Supplimental Sources'!$I$7:$K$27,2,0)</f>
        <v>United States</v>
      </c>
      <c r="D3247" s="6" t="str">
        <f>VLOOKUP($B3247,'Supplimental Sources'!$I$7:$K$27,3,0)</f>
        <v>United States</v>
      </c>
      <c r="E3247" s="6" t="s">
        <v>8388</v>
      </c>
      <c r="F3247" s="6" t="s">
        <v>8376</v>
      </c>
      <c r="G3247" s="6">
        <v>3233</v>
      </c>
      <c r="H3247" s="29">
        <v>5000</v>
      </c>
      <c r="I3247" s="29">
        <v>5940</v>
      </c>
      <c r="J3247" s="28">
        <v>30</v>
      </c>
      <c r="K3247" s="6">
        <v>61</v>
      </c>
      <c r="L3247" s="6" t="str">
        <f>VLOOKUP($G3247,Data!$A:$F,6,0)</f>
        <v>successful</v>
      </c>
      <c r="M3247" s="6"/>
      <c r="N3247" s="6"/>
      <c r="O3247" s="6"/>
    </row>
    <row r="3248" spans="1:15" x14ac:dyDescent="0.45">
      <c r="A3248" s="6" t="s">
        <v>8318</v>
      </c>
      <c r="B3248" s="6" t="s">
        <v>8225</v>
      </c>
      <c r="C3248" s="6" t="str">
        <f>VLOOKUP($B3248,'Supplimental Sources'!$I$7:$K$27,2,0)</f>
        <v>United Kingdom</v>
      </c>
      <c r="D3248" s="6" t="str">
        <f>VLOOKUP($B3248,'Supplimental Sources'!$I$7:$K$27,3,0)</f>
        <v>United Kingdom</v>
      </c>
      <c r="E3248" s="6" t="s">
        <v>8387</v>
      </c>
      <c r="F3248" s="6" t="s">
        <v>8381</v>
      </c>
      <c r="G3248" s="6">
        <v>3234</v>
      </c>
      <c r="H3248" s="29">
        <v>4000</v>
      </c>
      <c r="I3248" s="29">
        <v>4015.71</v>
      </c>
      <c r="J3248" s="28">
        <v>33.190416666671808</v>
      </c>
      <c r="K3248" s="6">
        <v>115</v>
      </c>
      <c r="L3248" s="6" t="str">
        <f>VLOOKUP($G3248,Data!$A:$F,6,0)</f>
        <v>successful</v>
      </c>
      <c r="M3248" s="6"/>
      <c r="N3248" s="6"/>
      <c r="O3248" s="6"/>
    </row>
    <row r="3249" spans="1:15" x14ac:dyDescent="0.45">
      <c r="A3249" s="6" t="s">
        <v>8318</v>
      </c>
      <c r="B3249" s="6" t="s">
        <v>8224</v>
      </c>
      <c r="C3249" s="6" t="str">
        <f>VLOOKUP($B3249,'Supplimental Sources'!$I$7:$K$27,2,0)</f>
        <v>United States</v>
      </c>
      <c r="D3249" s="6" t="str">
        <f>VLOOKUP($B3249,'Supplimental Sources'!$I$7:$K$27,3,0)</f>
        <v>United States</v>
      </c>
      <c r="E3249" s="6" t="s">
        <v>8387</v>
      </c>
      <c r="F3249" s="6" t="s">
        <v>8380</v>
      </c>
      <c r="G3249" s="6">
        <v>3235</v>
      </c>
      <c r="H3249" s="29">
        <v>15000</v>
      </c>
      <c r="I3249" s="29">
        <v>15481</v>
      </c>
      <c r="J3249" s="28">
        <v>30</v>
      </c>
      <c r="K3249" s="6">
        <v>181</v>
      </c>
      <c r="L3249" s="6" t="str">
        <f>VLOOKUP($G3249,Data!$A:$F,6,0)</f>
        <v>successful</v>
      </c>
      <c r="M3249" s="6"/>
      <c r="N3249" s="6"/>
      <c r="O3249" s="6"/>
    </row>
    <row r="3250" spans="1:15" x14ac:dyDescent="0.45">
      <c r="A3250" s="6" t="s">
        <v>8318</v>
      </c>
      <c r="B3250" s="6" t="s">
        <v>8224</v>
      </c>
      <c r="C3250" s="6" t="str">
        <f>VLOOKUP($B3250,'Supplimental Sources'!$I$7:$K$27,2,0)</f>
        <v>United States</v>
      </c>
      <c r="D3250" s="6" t="str">
        <f>VLOOKUP($B3250,'Supplimental Sources'!$I$7:$K$27,3,0)</f>
        <v>United States</v>
      </c>
      <c r="E3250" s="6" t="s">
        <v>8387</v>
      </c>
      <c r="F3250" s="6" t="s">
        <v>8374</v>
      </c>
      <c r="G3250" s="6">
        <v>3236</v>
      </c>
      <c r="H3250" s="29">
        <v>20000</v>
      </c>
      <c r="I3250" s="29">
        <v>20120</v>
      </c>
      <c r="J3250" s="28">
        <v>30</v>
      </c>
      <c r="K3250" s="6">
        <v>110</v>
      </c>
      <c r="L3250" s="6" t="str">
        <f>VLOOKUP($G3250,Data!$A:$F,6,0)</f>
        <v>successful</v>
      </c>
      <c r="M3250" s="6"/>
      <c r="N3250" s="6"/>
      <c r="O3250" s="6"/>
    </row>
    <row r="3251" spans="1:15" x14ac:dyDescent="0.45">
      <c r="A3251" s="6" t="s">
        <v>8318</v>
      </c>
      <c r="B3251" s="6" t="s">
        <v>8224</v>
      </c>
      <c r="C3251" s="6" t="str">
        <f>VLOOKUP($B3251,'Supplimental Sources'!$I$7:$K$27,2,0)</f>
        <v>United States</v>
      </c>
      <c r="D3251" s="6" t="str">
        <f>VLOOKUP($B3251,'Supplimental Sources'!$I$7:$K$27,3,0)</f>
        <v>United States</v>
      </c>
      <c r="E3251" s="6" t="s">
        <v>8386</v>
      </c>
      <c r="F3251" s="6" t="s">
        <v>8372</v>
      </c>
      <c r="G3251" s="6">
        <v>3237</v>
      </c>
      <c r="H3251" s="29">
        <v>35000</v>
      </c>
      <c r="I3251" s="29">
        <v>35275.64</v>
      </c>
      <c r="J3251" s="28">
        <v>23.69162037037313</v>
      </c>
      <c r="K3251" s="6">
        <v>269</v>
      </c>
      <c r="L3251" s="6" t="str">
        <f>VLOOKUP($G3251,Data!$A:$F,6,0)</f>
        <v>successful</v>
      </c>
      <c r="M3251" s="6"/>
      <c r="N3251" s="6"/>
      <c r="O3251" s="6"/>
    </row>
    <row r="3252" spans="1:15" x14ac:dyDescent="0.45">
      <c r="A3252" s="6" t="s">
        <v>8318</v>
      </c>
      <c r="B3252" s="6" t="s">
        <v>8225</v>
      </c>
      <c r="C3252" s="6" t="str">
        <f>VLOOKUP($B3252,'Supplimental Sources'!$I$7:$K$27,2,0)</f>
        <v>United Kingdom</v>
      </c>
      <c r="D3252" s="6" t="str">
        <f>VLOOKUP($B3252,'Supplimental Sources'!$I$7:$K$27,3,0)</f>
        <v>United Kingdom</v>
      </c>
      <c r="E3252" s="6" t="s">
        <v>8386</v>
      </c>
      <c r="F3252" s="6" t="s">
        <v>8380</v>
      </c>
      <c r="G3252" s="6">
        <v>3238</v>
      </c>
      <c r="H3252" s="29">
        <v>2800</v>
      </c>
      <c r="I3252" s="29">
        <v>3145</v>
      </c>
      <c r="J3252" s="28">
        <v>30</v>
      </c>
      <c r="K3252" s="6">
        <v>79</v>
      </c>
      <c r="L3252" s="6" t="str">
        <f>VLOOKUP($G3252,Data!$A:$F,6,0)</f>
        <v>successful</v>
      </c>
      <c r="M3252" s="6"/>
      <c r="N3252" s="6"/>
      <c r="O3252" s="6"/>
    </row>
    <row r="3253" spans="1:15" x14ac:dyDescent="0.45">
      <c r="A3253" s="6" t="s">
        <v>8318</v>
      </c>
      <c r="B3253" s="6" t="s">
        <v>8225</v>
      </c>
      <c r="C3253" s="6" t="str">
        <f>VLOOKUP($B3253,'Supplimental Sources'!$I$7:$K$27,2,0)</f>
        <v>United Kingdom</v>
      </c>
      <c r="D3253" s="6" t="str">
        <f>VLOOKUP($B3253,'Supplimental Sources'!$I$7:$K$27,3,0)</f>
        <v>United Kingdom</v>
      </c>
      <c r="E3253" s="6" t="s">
        <v>8386</v>
      </c>
      <c r="F3253" s="6" t="s">
        <v>8372</v>
      </c>
      <c r="G3253" s="6">
        <v>3239</v>
      </c>
      <c r="H3253" s="29">
        <v>5862</v>
      </c>
      <c r="I3253" s="29">
        <v>6208.98</v>
      </c>
      <c r="J3253" s="28">
        <v>24.910266203703941</v>
      </c>
      <c r="K3253" s="6">
        <v>104</v>
      </c>
      <c r="L3253" s="6" t="str">
        <f>VLOOKUP($G3253,Data!$A:$F,6,0)</f>
        <v>successful</v>
      </c>
      <c r="M3253" s="6"/>
      <c r="N3253" s="6"/>
      <c r="O3253" s="6"/>
    </row>
    <row r="3254" spans="1:15" x14ac:dyDescent="0.45">
      <c r="A3254" s="6" t="s">
        <v>8318</v>
      </c>
      <c r="B3254" s="6" t="s">
        <v>8225</v>
      </c>
      <c r="C3254" s="6" t="str">
        <f>VLOOKUP($B3254,'Supplimental Sources'!$I$7:$K$27,2,0)</f>
        <v>United Kingdom</v>
      </c>
      <c r="D3254" s="6" t="str">
        <f>VLOOKUP($B3254,'Supplimental Sources'!$I$7:$K$27,3,0)</f>
        <v>United Kingdom</v>
      </c>
      <c r="E3254" s="6" t="s">
        <v>8388</v>
      </c>
      <c r="F3254" s="6" t="s">
        <v>8376</v>
      </c>
      <c r="G3254" s="6">
        <v>3240</v>
      </c>
      <c r="H3254" s="29">
        <v>3000</v>
      </c>
      <c r="I3254" s="29">
        <v>3017</v>
      </c>
      <c r="J3254" s="28">
        <v>28.264490740737529</v>
      </c>
      <c r="K3254" s="6">
        <v>34</v>
      </c>
      <c r="L3254" s="6" t="str">
        <f>VLOOKUP($G3254,Data!$A:$F,6,0)</f>
        <v>successful</v>
      </c>
      <c r="M3254" s="6"/>
      <c r="N3254" s="6"/>
      <c r="O3254" s="6"/>
    </row>
    <row r="3255" spans="1:15" x14ac:dyDescent="0.45">
      <c r="A3255" s="6" t="s">
        <v>8318</v>
      </c>
      <c r="B3255" s="6" t="s">
        <v>8224</v>
      </c>
      <c r="C3255" s="6" t="str">
        <f>VLOOKUP($B3255,'Supplimental Sources'!$I$7:$K$27,2,0)</f>
        <v>United States</v>
      </c>
      <c r="D3255" s="6" t="str">
        <f>VLOOKUP($B3255,'Supplimental Sources'!$I$7:$K$27,3,0)</f>
        <v>United States</v>
      </c>
      <c r="E3255" s="6" t="s">
        <v>8385</v>
      </c>
      <c r="F3255" s="6" t="s">
        <v>8372</v>
      </c>
      <c r="G3255" s="6">
        <v>3241</v>
      </c>
      <c r="H3255" s="29">
        <v>8500</v>
      </c>
      <c r="I3255" s="29">
        <v>9801</v>
      </c>
      <c r="J3255" s="28">
        <v>32.966087962966412</v>
      </c>
      <c r="K3255" s="6">
        <v>167</v>
      </c>
      <c r="L3255" s="6" t="str">
        <f>VLOOKUP($G3255,Data!$A:$F,6,0)</f>
        <v>successful</v>
      </c>
      <c r="M3255" s="6"/>
      <c r="N3255" s="6"/>
      <c r="O3255" s="6"/>
    </row>
    <row r="3256" spans="1:15" x14ac:dyDescent="0.45">
      <c r="A3256" s="6" t="s">
        <v>8318</v>
      </c>
      <c r="B3256" s="6" t="s">
        <v>8224</v>
      </c>
      <c r="C3256" s="6" t="str">
        <f>VLOOKUP($B3256,'Supplimental Sources'!$I$7:$K$27,2,0)</f>
        <v>United States</v>
      </c>
      <c r="D3256" s="6" t="str">
        <f>VLOOKUP($B3256,'Supplimental Sources'!$I$7:$K$27,3,0)</f>
        <v>United States</v>
      </c>
      <c r="E3256" s="6" t="s">
        <v>8385</v>
      </c>
      <c r="F3256" s="6" t="s">
        <v>8371</v>
      </c>
      <c r="G3256" s="6">
        <v>3242</v>
      </c>
      <c r="H3256" s="29">
        <v>10000</v>
      </c>
      <c r="I3256" s="29">
        <v>12730.42</v>
      </c>
      <c r="J3256" s="28">
        <v>30</v>
      </c>
      <c r="K3256" s="6">
        <v>183</v>
      </c>
      <c r="L3256" s="6" t="str">
        <f>VLOOKUP($G3256,Data!$A:$F,6,0)</f>
        <v>successful</v>
      </c>
      <c r="M3256" s="6"/>
      <c r="N3256" s="6"/>
      <c r="O3256" s="6"/>
    </row>
    <row r="3257" spans="1:15" x14ac:dyDescent="0.45">
      <c r="A3257" s="6" t="s">
        <v>8318</v>
      </c>
      <c r="B3257" s="6" t="s">
        <v>8224</v>
      </c>
      <c r="C3257" s="6" t="str">
        <f>VLOOKUP($B3257,'Supplimental Sources'!$I$7:$K$27,2,0)</f>
        <v>United States</v>
      </c>
      <c r="D3257" s="6" t="str">
        <f>VLOOKUP($B3257,'Supplimental Sources'!$I$7:$K$27,3,0)</f>
        <v>United States</v>
      </c>
      <c r="E3257" s="6" t="s">
        <v>8386</v>
      </c>
      <c r="F3257" s="6" t="s">
        <v>8372</v>
      </c>
      <c r="G3257" s="6">
        <v>3243</v>
      </c>
      <c r="H3257" s="29">
        <v>8000</v>
      </c>
      <c r="I3257" s="29">
        <v>8227</v>
      </c>
      <c r="J3257" s="28">
        <v>23.903217592596775</v>
      </c>
      <c r="K3257" s="6">
        <v>71</v>
      </c>
      <c r="L3257" s="6" t="str">
        <f>VLOOKUP($G3257,Data!$A:$F,6,0)</f>
        <v>successful</v>
      </c>
      <c r="M3257" s="6"/>
      <c r="N3257" s="6"/>
      <c r="O3257" s="6"/>
    </row>
    <row r="3258" spans="1:15" x14ac:dyDescent="0.45">
      <c r="A3258" s="6" t="s">
        <v>8318</v>
      </c>
      <c r="B3258" s="6" t="s">
        <v>8225</v>
      </c>
      <c r="C3258" s="6" t="str">
        <f>VLOOKUP($B3258,'Supplimental Sources'!$I$7:$K$27,2,0)</f>
        <v>United Kingdom</v>
      </c>
      <c r="D3258" s="6" t="str">
        <f>VLOOKUP($B3258,'Supplimental Sources'!$I$7:$K$27,3,0)</f>
        <v>United Kingdom</v>
      </c>
      <c r="E3258" s="6" t="s">
        <v>8387</v>
      </c>
      <c r="F3258" s="6" t="s">
        <v>8374</v>
      </c>
      <c r="G3258" s="6">
        <v>3244</v>
      </c>
      <c r="H3258" s="29">
        <v>1600</v>
      </c>
      <c r="I3258" s="29">
        <v>1647</v>
      </c>
      <c r="J3258" s="28">
        <v>30.041666666664241</v>
      </c>
      <c r="K3258" s="6">
        <v>69</v>
      </c>
      <c r="L3258" s="6" t="str">
        <f>VLOOKUP($G3258,Data!$A:$F,6,0)</f>
        <v>successful</v>
      </c>
      <c r="M3258" s="6"/>
      <c r="N3258" s="6"/>
      <c r="O3258" s="6"/>
    </row>
    <row r="3259" spans="1:15" x14ac:dyDescent="0.45">
      <c r="A3259" s="6" t="s">
        <v>8318</v>
      </c>
      <c r="B3259" s="6" t="s">
        <v>8224</v>
      </c>
      <c r="C3259" s="6" t="str">
        <f>VLOOKUP($B3259,'Supplimental Sources'!$I$7:$K$27,2,0)</f>
        <v>United States</v>
      </c>
      <c r="D3259" s="6" t="str">
        <f>VLOOKUP($B3259,'Supplimental Sources'!$I$7:$K$27,3,0)</f>
        <v>United States</v>
      </c>
      <c r="E3259" s="6" t="s">
        <v>8386</v>
      </c>
      <c r="F3259" s="6" t="s">
        <v>8369</v>
      </c>
      <c r="G3259" s="6">
        <v>3245</v>
      </c>
      <c r="H3259" s="29">
        <v>21000</v>
      </c>
      <c r="I3259" s="29">
        <v>21904</v>
      </c>
      <c r="J3259" s="28">
        <v>31.483124999998836</v>
      </c>
      <c r="K3259" s="6">
        <v>270</v>
      </c>
      <c r="L3259" s="6" t="str">
        <f>VLOOKUP($G3259,Data!$A:$F,6,0)</f>
        <v>successful</v>
      </c>
      <c r="M3259" s="6"/>
      <c r="N3259" s="6"/>
      <c r="O3259" s="6"/>
    </row>
    <row r="3260" spans="1:15" x14ac:dyDescent="0.45">
      <c r="A3260" s="6" t="s">
        <v>8318</v>
      </c>
      <c r="B3260" s="6" t="s">
        <v>8224</v>
      </c>
      <c r="C3260" s="6" t="str">
        <f>VLOOKUP($B3260,'Supplimental Sources'!$I$7:$K$27,2,0)</f>
        <v>United States</v>
      </c>
      <c r="D3260" s="6" t="str">
        <f>VLOOKUP($B3260,'Supplimental Sources'!$I$7:$K$27,3,0)</f>
        <v>United States</v>
      </c>
      <c r="E3260" s="6" t="s">
        <v>8386</v>
      </c>
      <c r="F3260" s="6" t="s">
        <v>8371</v>
      </c>
      <c r="G3260" s="6">
        <v>3246</v>
      </c>
      <c r="H3260" s="29">
        <v>10000</v>
      </c>
      <c r="I3260" s="29">
        <v>11122</v>
      </c>
      <c r="J3260" s="28">
        <v>28.693750000005821</v>
      </c>
      <c r="K3260" s="6">
        <v>193</v>
      </c>
      <c r="L3260" s="6" t="str">
        <f>VLOOKUP($G3260,Data!$A:$F,6,0)</f>
        <v>successful</v>
      </c>
      <c r="M3260" s="6"/>
      <c r="N3260" s="6"/>
      <c r="O3260" s="6"/>
    </row>
    <row r="3261" spans="1:15" x14ac:dyDescent="0.45">
      <c r="A3261" s="6" t="s">
        <v>8318</v>
      </c>
      <c r="B3261" s="6" t="s">
        <v>8225</v>
      </c>
      <c r="C3261" s="6" t="str">
        <f>VLOOKUP($B3261,'Supplimental Sources'!$I$7:$K$27,2,0)</f>
        <v>United Kingdom</v>
      </c>
      <c r="D3261" s="6" t="str">
        <f>VLOOKUP($B3261,'Supplimental Sources'!$I$7:$K$27,3,0)</f>
        <v>United Kingdom</v>
      </c>
      <c r="E3261" s="6" t="s">
        <v>8386</v>
      </c>
      <c r="F3261" s="6" t="s">
        <v>8380</v>
      </c>
      <c r="G3261" s="6">
        <v>3247</v>
      </c>
      <c r="H3261" s="29">
        <v>2500</v>
      </c>
      <c r="I3261" s="29">
        <v>2646.5</v>
      </c>
      <c r="J3261" s="28">
        <v>30</v>
      </c>
      <c r="K3261" s="6">
        <v>57</v>
      </c>
      <c r="L3261" s="6" t="str">
        <f>VLOOKUP($G3261,Data!$A:$F,6,0)</f>
        <v>successful</v>
      </c>
      <c r="M3261" s="6"/>
      <c r="N3261" s="6"/>
      <c r="O3261" s="6"/>
    </row>
    <row r="3262" spans="1:15" x14ac:dyDescent="0.45">
      <c r="A3262" s="6" t="s">
        <v>8318</v>
      </c>
      <c r="B3262" s="6" t="s">
        <v>8224</v>
      </c>
      <c r="C3262" s="6" t="str">
        <f>VLOOKUP($B3262,'Supplimental Sources'!$I$7:$K$27,2,0)</f>
        <v>United States</v>
      </c>
      <c r="D3262" s="6" t="str">
        <f>VLOOKUP($B3262,'Supplimental Sources'!$I$7:$K$27,3,0)</f>
        <v>United States</v>
      </c>
      <c r="E3262" s="6" t="s">
        <v>8386</v>
      </c>
      <c r="F3262" s="6" t="s">
        <v>8378</v>
      </c>
      <c r="G3262" s="6">
        <v>3248</v>
      </c>
      <c r="H3262" s="29">
        <v>12000</v>
      </c>
      <c r="I3262" s="29">
        <v>12095</v>
      </c>
      <c r="J3262" s="28">
        <v>29.958333333335759</v>
      </c>
      <c r="K3262" s="6">
        <v>200</v>
      </c>
      <c r="L3262" s="6" t="str">
        <f>VLOOKUP($G3262,Data!$A:$F,6,0)</f>
        <v>successful</v>
      </c>
      <c r="M3262" s="6"/>
      <c r="N3262" s="6"/>
      <c r="O3262" s="6"/>
    </row>
    <row r="3263" spans="1:15" x14ac:dyDescent="0.45">
      <c r="A3263" s="6" t="s">
        <v>8318</v>
      </c>
      <c r="B3263" s="6" t="s">
        <v>8224</v>
      </c>
      <c r="C3263" s="6" t="str">
        <f>VLOOKUP($B3263,'Supplimental Sources'!$I$7:$K$27,2,0)</f>
        <v>United States</v>
      </c>
      <c r="D3263" s="6" t="str">
        <f>VLOOKUP($B3263,'Supplimental Sources'!$I$7:$K$27,3,0)</f>
        <v>United States</v>
      </c>
      <c r="E3263" s="6" t="s">
        <v>8386</v>
      </c>
      <c r="F3263" s="6" t="s">
        <v>8369</v>
      </c>
      <c r="G3263" s="6">
        <v>3249</v>
      </c>
      <c r="H3263" s="29">
        <v>5500</v>
      </c>
      <c r="I3263" s="29">
        <v>5771</v>
      </c>
      <c r="J3263" s="28">
        <v>30</v>
      </c>
      <c r="K3263" s="6">
        <v>88</v>
      </c>
      <c r="L3263" s="6" t="str">
        <f>VLOOKUP($G3263,Data!$A:$F,6,0)</f>
        <v>successful</v>
      </c>
      <c r="M3263" s="6"/>
      <c r="N3263" s="6"/>
      <c r="O3263" s="6"/>
    </row>
    <row r="3264" spans="1:15" x14ac:dyDescent="0.45">
      <c r="A3264" s="6" t="s">
        <v>8318</v>
      </c>
      <c r="B3264" s="6" t="s">
        <v>8224</v>
      </c>
      <c r="C3264" s="6" t="str">
        <f>VLOOKUP($B3264,'Supplimental Sources'!$I$7:$K$27,2,0)</f>
        <v>United States</v>
      </c>
      <c r="D3264" s="6" t="str">
        <f>VLOOKUP($B3264,'Supplimental Sources'!$I$7:$K$27,3,0)</f>
        <v>United States</v>
      </c>
      <c r="E3264" s="6" t="s">
        <v>8385</v>
      </c>
      <c r="F3264" s="6" t="s">
        <v>8373</v>
      </c>
      <c r="G3264" s="6">
        <v>3250</v>
      </c>
      <c r="H3264" s="29">
        <v>25000</v>
      </c>
      <c r="I3264" s="29">
        <v>25388</v>
      </c>
      <c r="J3264" s="28">
        <v>30.041666666671517</v>
      </c>
      <c r="K3264" s="6">
        <v>213</v>
      </c>
      <c r="L3264" s="6" t="str">
        <f>VLOOKUP($G3264,Data!$A:$F,6,0)</f>
        <v>successful</v>
      </c>
      <c r="M3264" s="6"/>
      <c r="N3264" s="6"/>
      <c r="O3264" s="6"/>
    </row>
    <row r="3265" spans="1:15" x14ac:dyDescent="0.45">
      <c r="A3265" s="6" t="s">
        <v>8318</v>
      </c>
      <c r="B3265" s="6" t="s">
        <v>8224</v>
      </c>
      <c r="C3265" s="6" t="str">
        <f>VLOOKUP($B3265,'Supplimental Sources'!$I$7:$K$27,2,0)</f>
        <v>United States</v>
      </c>
      <c r="D3265" s="6" t="str">
        <f>VLOOKUP($B3265,'Supplimental Sources'!$I$7:$K$27,3,0)</f>
        <v>United States</v>
      </c>
      <c r="E3265" s="6" t="s">
        <v>8386</v>
      </c>
      <c r="F3265" s="6" t="s">
        <v>8369</v>
      </c>
      <c r="G3265" s="6">
        <v>3251</v>
      </c>
      <c r="H3265" s="29">
        <v>1500</v>
      </c>
      <c r="I3265" s="29">
        <v>1661</v>
      </c>
      <c r="J3265" s="28">
        <v>30</v>
      </c>
      <c r="K3265" s="6">
        <v>20</v>
      </c>
      <c r="L3265" s="6" t="str">
        <f>VLOOKUP($G3265,Data!$A:$F,6,0)</f>
        <v>successful</v>
      </c>
      <c r="M3265" s="6"/>
      <c r="N3265" s="6"/>
      <c r="O3265" s="6"/>
    </row>
    <row r="3266" spans="1:15" x14ac:dyDescent="0.45">
      <c r="A3266" s="6" t="s">
        <v>8318</v>
      </c>
      <c r="B3266" s="6" t="s">
        <v>8225</v>
      </c>
      <c r="C3266" s="6" t="str">
        <f>VLOOKUP($B3266,'Supplimental Sources'!$I$7:$K$27,2,0)</f>
        <v>United Kingdom</v>
      </c>
      <c r="D3266" s="6" t="str">
        <f>VLOOKUP($B3266,'Supplimental Sources'!$I$7:$K$27,3,0)</f>
        <v>United Kingdom</v>
      </c>
      <c r="E3266" s="6" t="s">
        <v>8387</v>
      </c>
      <c r="F3266" s="6" t="s">
        <v>8371</v>
      </c>
      <c r="G3266" s="6">
        <v>3252</v>
      </c>
      <c r="H3266" s="29">
        <v>2250</v>
      </c>
      <c r="I3266" s="29">
        <v>2876</v>
      </c>
      <c r="J3266" s="28">
        <v>30</v>
      </c>
      <c r="K3266" s="6">
        <v>50</v>
      </c>
      <c r="L3266" s="6" t="str">
        <f>VLOOKUP($G3266,Data!$A:$F,6,0)</f>
        <v>successful</v>
      </c>
      <c r="M3266" s="6"/>
      <c r="N3266" s="6"/>
      <c r="O3266" s="6"/>
    </row>
    <row r="3267" spans="1:15" x14ac:dyDescent="0.45">
      <c r="A3267" s="6" t="s">
        <v>8318</v>
      </c>
      <c r="B3267" s="6" t="s">
        <v>8224</v>
      </c>
      <c r="C3267" s="6" t="str">
        <f>VLOOKUP($B3267,'Supplimental Sources'!$I$7:$K$27,2,0)</f>
        <v>United States</v>
      </c>
      <c r="D3267" s="6" t="str">
        <f>VLOOKUP($B3267,'Supplimental Sources'!$I$7:$K$27,3,0)</f>
        <v>United States</v>
      </c>
      <c r="E3267" s="6" t="s">
        <v>8387</v>
      </c>
      <c r="F3267" s="6" t="s">
        <v>8371</v>
      </c>
      <c r="G3267" s="6">
        <v>3253</v>
      </c>
      <c r="H3267" s="29">
        <v>20000</v>
      </c>
      <c r="I3267" s="29">
        <v>20365</v>
      </c>
      <c r="J3267" s="28">
        <v>18.579537037032424</v>
      </c>
      <c r="K3267" s="6">
        <v>115</v>
      </c>
      <c r="L3267" s="6" t="str">
        <f>VLOOKUP($G3267,Data!$A:$F,6,0)</f>
        <v>successful</v>
      </c>
      <c r="M3267" s="6"/>
      <c r="N3267" s="6"/>
      <c r="O3267" s="6"/>
    </row>
    <row r="3268" spans="1:15" x14ac:dyDescent="0.45">
      <c r="A3268" s="6" t="s">
        <v>8318</v>
      </c>
      <c r="B3268" s="6" t="s">
        <v>8225</v>
      </c>
      <c r="C3268" s="6" t="str">
        <f>VLOOKUP($B3268,'Supplimental Sources'!$I$7:$K$27,2,0)</f>
        <v>United Kingdom</v>
      </c>
      <c r="D3268" s="6" t="str">
        <f>VLOOKUP($B3268,'Supplimental Sources'!$I$7:$K$27,3,0)</f>
        <v>United Kingdom</v>
      </c>
      <c r="E3268" s="6" t="s">
        <v>8386</v>
      </c>
      <c r="F3268" s="6" t="s">
        <v>8377</v>
      </c>
      <c r="G3268" s="6">
        <v>3254</v>
      </c>
      <c r="H3268" s="29">
        <v>13000</v>
      </c>
      <c r="I3268" s="29">
        <v>13163.5</v>
      </c>
      <c r="J3268" s="28">
        <v>29.958333333328483</v>
      </c>
      <c r="K3268" s="6">
        <v>186</v>
      </c>
      <c r="L3268" s="6" t="str">
        <f>VLOOKUP($G3268,Data!$A:$F,6,0)</f>
        <v>successful</v>
      </c>
      <c r="M3268" s="6"/>
      <c r="N3268" s="6"/>
      <c r="O3268" s="6"/>
    </row>
    <row r="3269" spans="1:15" x14ac:dyDescent="0.45">
      <c r="A3269" s="6" t="s">
        <v>8318</v>
      </c>
      <c r="B3269" s="6" t="s">
        <v>8225</v>
      </c>
      <c r="C3269" s="6" t="str">
        <f>VLOOKUP($B3269,'Supplimental Sources'!$I$7:$K$27,2,0)</f>
        <v>United Kingdom</v>
      </c>
      <c r="D3269" s="6" t="str">
        <f>VLOOKUP($B3269,'Supplimental Sources'!$I$7:$K$27,3,0)</f>
        <v>United Kingdom</v>
      </c>
      <c r="E3269" s="6" t="s">
        <v>8385</v>
      </c>
      <c r="F3269" s="6" t="s">
        <v>8372</v>
      </c>
      <c r="G3269" s="6">
        <v>3255</v>
      </c>
      <c r="H3269" s="29">
        <v>300</v>
      </c>
      <c r="I3269" s="29">
        <v>525</v>
      </c>
      <c r="J3269" s="28">
        <v>30</v>
      </c>
      <c r="K3269" s="6">
        <v>18</v>
      </c>
      <c r="L3269" s="6" t="str">
        <f>VLOOKUP($G3269,Data!$A:$F,6,0)</f>
        <v>successful</v>
      </c>
      <c r="M3269" s="6"/>
      <c r="N3269" s="6"/>
      <c r="O3269" s="6"/>
    </row>
    <row r="3270" spans="1:15" x14ac:dyDescent="0.45">
      <c r="A3270" s="6" t="s">
        <v>8318</v>
      </c>
      <c r="B3270" s="6" t="s">
        <v>8224</v>
      </c>
      <c r="C3270" s="6" t="str">
        <f>VLOOKUP($B3270,'Supplimental Sources'!$I$7:$K$27,2,0)</f>
        <v>United States</v>
      </c>
      <c r="D3270" s="6" t="str">
        <f>VLOOKUP($B3270,'Supplimental Sources'!$I$7:$K$27,3,0)</f>
        <v>United States</v>
      </c>
      <c r="E3270" s="6" t="s">
        <v>8386</v>
      </c>
      <c r="F3270" s="6" t="s">
        <v>8369</v>
      </c>
      <c r="G3270" s="6">
        <v>3256</v>
      </c>
      <c r="H3270" s="29">
        <v>10000</v>
      </c>
      <c r="I3270" s="29">
        <v>12806</v>
      </c>
      <c r="J3270" s="28">
        <v>21.592164351852261</v>
      </c>
      <c r="K3270" s="6">
        <v>176</v>
      </c>
      <c r="L3270" s="6" t="str">
        <f>VLOOKUP($G3270,Data!$A:$F,6,0)</f>
        <v>successful</v>
      </c>
      <c r="M3270" s="6"/>
      <c r="N3270" s="6"/>
      <c r="O3270" s="6"/>
    </row>
    <row r="3271" spans="1:15" x14ac:dyDescent="0.45">
      <c r="A3271" s="6" t="s">
        <v>8318</v>
      </c>
      <c r="B3271" s="6" t="s">
        <v>8225</v>
      </c>
      <c r="C3271" s="6" t="str">
        <f>VLOOKUP($B3271,'Supplimental Sources'!$I$7:$K$27,2,0)</f>
        <v>United Kingdom</v>
      </c>
      <c r="D3271" s="6" t="str">
        <f>VLOOKUP($B3271,'Supplimental Sources'!$I$7:$K$27,3,0)</f>
        <v>United Kingdom</v>
      </c>
      <c r="E3271" s="6" t="s">
        <v>8388</v>
      </c>
      <c r="F3271" s="6" t="s">
        <v>8376</v>
      </c>
      <c r="G3271" s="6">
        <v>3257</v>
      </c>
      <c r="H3271" s="29">
        <v>2000</v>
      </c>
      <c r="I3271" s="29">
        <v>2125.9899999999998</v>
      </c>
      <c r="J3271" s="28">
        <v>30</v>
      </c>
      <c r="K3271" s="6">
        <v>41</v>
      </c>
      <c r="L3271" s="6" t="str">
        <f>VLOOKUP($G3271,Data!$A:$F,6,0)</f>
        <v>successful</v>
      </c>
      <c r="M3271" s="6"/>
      <c r="N3271" s="6"/>
      <c r="O3271" s="6"/>
    </row>
    <row r="3272" spans="1:15" x14ac:dyDescent="0.45">
      <c r="A3272" s="6" t="s">
        <v>8318</v>
      </c>
      <c r="B3272" s="6" t="s">
        <v>8224</v>
      </c>
      <c r="C3272" s="6" t="str">
        <f>VLOOKUP($B3272,'Supplimental Sources'!$I$7:$K$27,2,0)</f>
        <v>United States</v>
      </c>
      <c r="D3272" s="6" t="str">
        <f>VLOOKUP($B3272,'Supplimental Sources'!$I$7:$K$27,3,0)</f>
        <v>United States</v>
      </c>
      <c r="E3272" s="6" t="s">
        <v>8385</v>
      </c>
      <c r="F3272" s="6" t="s">
        <v>8381</v>
      </c>
      <c r="G3272" s="6">
        <v>3258</v>
      </c>
      <c r="H3272" s="29">
        <v>7000</v>
      </c>
      <c r="I3272" s="29">
        <v>7365</v>
      </c>
      <c r="J3272" s="28">
        <v>30</v>
      </c>
      <c r="K3272" s="6">
        <v>75</v>
      </c>
      <c r="L3272" s="6" t="str">
        <f>VLOOKUP($G3272,Data!$A:$F,6,0)</f>
        <v>successful</v>
      </c>
      <c r="M3272" s="6"/>
      <c r="N3272" s="6"/>
      <c r="O3272" s="6"/>
    </row>
    <row r="3273" spans="1:15" x14ac:dyDescent="0.45">
      <c r="A3273" s="6" t="s">
        <v>8318</v>
      </c>
      <c r="B3273" s="6" t="s">
        <v>8224</v>
      </c>
      <c r="C3273" s="6" t="str">
        <f>VLOOKUP($B3273,'Supplimental Sources'!$I$7:$K$27,2,0)</f>
        <v>United States</v>
      </c>
      <c r="D3273" s="6" t="str">
        <f>VLOOKUP($B3273,'Supplimental Sources'!$I$7:$K$27,3,0)</f>
        <v>United States</v>
      </c>
      <c r="E3273" s="6" t="s">
        <v>8387</v>
      </c>
      <c r="F3273" s="6" t="s">
        <v>8372</v>
      </c>
      <c r="G3273" s="6">
        <v>3259</v>
      </c>
      <c r="H3273" s="29">
        <v>23000</v>
      </c>
      <c r="I3273" s="29">
        <v>24418.6</v>
      </c>
      <c r="J3273" s="28">
        <v>29.405034722221899</v>
      </c>
      <c r="K3273" s="6">
        <v>97</v>
      </c>
      <c r="L3273" s="6" t="str">
        <f>VLOOKUP($G3273,Data!$A:$F,6,0)</f>
        <v>successful</v>
      </c>
      <c r="M3273" s="6"/>
      <c r="N3273" s="6"/>
      <c r="O3273" s="6"/>
    </row>
    <row r="3274" spans="1:15" x14ac:dyDescent="0.45">
      <c r="A3274" s="6" t="s">
        <v>8318</v>
      </c>
      <c r="B3274" s="6" t="s">
        <v>8224</v>
      </c>
      <c r="C3274" s="6" t="str">
        <f>VLOOKUP($B3274,'Supplimental Sources'!$I$7:$K$27,2,0)</f>
        <v>United States</v>
      </c>
      <c r="D3274" s="6" t="str">
        <f>VLOOKUP($B3274,'Supplimental Sources'!$I$7:$K$27,3,0)</f>
        <v>United States</v>
      </c>
      <c r="E3274" s="6" t="s">
        <v>8386</v>
      </c>
      <c r="F3274" s="6" t="s">
        <v>8373</v>
      </c>
      <c r="G3274" s="6">
        <v>3260</v>
      </c>
      <c r="H3274" s="29">
        <v>5000</v>
      </c>
      <c r="I3274" s="29">
        <v>5462</v>
      </c>
      <c r="J3274" s="28">
        <v>35.041666666671517</v>
      </c>
      <c r="K3274" s="6">
        <v>73</v>
      </c>
      <c r="L3274" s="6" t="str">
        <f>VLOOKUP($G3274,Data!$A:$F,6,0)</f>
        <v>successful</v>
      </c>
      <c r="M3274" s="6"/>
      <c r="N3274" s="6"/>
      <c r="O3274" s="6"/>
    </row>
    <row r="3275" spans="1:15" x14ac:dyDescent="0.45">
      <c r="A3275" s="6" t="s">
        <v>8318</v>
      </c>
      <c r="B3275" s="6" t="s">
        <v>8224</v>
      </c>
      <c r="C3275" s="6" t="str">
        <f>VLOOKUP($B3275,'Supplimental Sources'!$I$7:$K$27,2,0)</f>
        <v>United States</v>
      </c>
      <c r="D3275" s="6" t="str">
        <f>VLOOKUP($B3275,'Supplimental Sources'!$I$7:$K$27,3,0)</f>
        <v>United States</v>
      </c>
      <c r="E3275" s="6" t="s">
        <v>8386</v>
      </c>
      <c r="F3275" s="6" t="s">
        <v>8380</v>
      </c>
      <c r="G3275" s="6">
        <v>3261</v>
      </c>
      <c r="H3275" s="29">
        <v>3300</v>
      </c>
      <c r="I3275" s="29">
        <v>3315</v>
      </c>
      <c r="J3275" s="28">
        <v>30</v>
      </c>
      <c r="K3275" s="6">
        <v>49</v>
      </c>
      <c r="L3275" s="6" t="str">
        <f>VLOOKUP($G3275,Data!$A:$F,6,0)</f>
        <v>successful</v>
      </c>
      <c r="M3275" s="6"/>
      <c r="N3275" s="6"/>
      <c r="O3275" s="6"/>
    </row>
    <row r="3276" spans="1:15" x14ac:dyDescent="0.45">
      <c r="A3276" s="6" t="s">
        <v>8318</v>
      </c>
      <c r="B3276" s="6" t="s">
        <v>8224</v>
      </c>
      <c r="C3276" s="6" t="str">
        <f>VLOOKUP($B3276,'Supplimental Sources'!$I$7:$K$27,2,0)</f>
        <v>United States</v>
      </c>
      <c r="D3276" s="6" t="str">
        <f>VLOOKUP($B3276,'Supplimental Sources'!$I$7:$K$27,3,0)</f>
        <v>United States</v>
      </c>
      <c r="E3276" s="6" t="s">
        <v>8385</v>
      </c>
      <c r="F3276" s="6" t="s">
        <v>8374</v>
      </c>
      <c r="G3276" s="6">
        <v>3262</v>
      </c>
      <c r="H3276" s="29">
        <v>12200</v>
      </c>
      <c r="I3276" s="29">
        <v>12571</v>
      </c>
      <c r="J3276" s="28">
        <v>30.851134259268292</v>
      </c>
      <c r="K3276" s="6">
        <v>134</v>
      </c>
      <c r="L3276" s="6" t="str">
        <f>VLOOKUP($G3276,Data!$A:$F,6,0)</f>
        <v>successful</v>
      </c>
      <c r="M3276" s="6"/>
      <c r="N3276" s="6"/>
      <c r="O3276" s="6"/>
    </row>
    <row r="3277" spans="1:15" x14ac:dyDescent="0.45">
      <c r="A3277" s="6" t="s">
        <v>8318</v>
      </c>
      <c r="B3277" s="6" t="s">
        <v>8224</v>
      </c>
      <c r="C3277" s="6" t="str">
        <f>VLOOKUP($B3277,'Supplimental Sources'!$I$7:$K$27,2,0)</f>
        <v>United States</v>
      </c>
      <c r="D3277" s="6" t="str">
        <f>VLOOKUP($B3277,'Supplimental Sources'!$I$7:$K$27,3,0)</f>
        <v>United States</v>
      </c>
      <c r="E3277" s="6" t="s">
        <v>8386</v>
      </c>
      <c r="F3277" s="6" t="s">
        <v>8373</v>
      </c>
      <c r="G3277" s="6">
        <v>3263</v>
      </c>
      <c r="H3277" s="29">
        <v>2500</v>
      </c>
      <c r="I3277" s="29">
        <v>2804.16</v>
      </c>
      <c r="J3277" s="28">
        <v>23.358935185184237</v>
      </c>
      <c r="K3277" s="6">
        <v>68</v>
      </c>
      <c r="L3277" s="6" t="str">
        <f>VLOOKUP($G3277,Data!$A:$F,6,0)</f>
        <v>successful</v>
      </c>
      <c r="M3277" s="6"/>
      <c r="N3277" s="6"/>
      <c r="O3277" s="6"/>
    </row>
    <row r="3278" spans="1:15" x14ac:dyDescent="0.45">
      <c r="A3278" s="6" t="s">
        <v>8318</v>
      </c>
      <c r="B3278" s="6" t="s">
        <v>8224</v>
      </c>
      <c r="C3278" s="6" t="str">
        <f>VLOOKUP($B3278,'Supplimental Sources'!$I$7:$K$27,2,0)</f>
        <v>United States</v>
      </c>
      <c r="D3278" s="6" t="str">
        <f>VLOOKUP($B3278,'Supplimental Sources'!$I$7:$K$27,3,0)</f>
        <v>United States</v>
      </c>
      <c r="E3278" s="6" t="s">
        <v>8386</v>
      </c>
      <c r="F3278" s="6" t="s">
        <v>8376</v>
      </c>
      <c r="G3278" s="6">
        <v>3264</v>
      </c>
      <c r="H3278" s="29">
        <v>2500</v>
      </c>
      <c r="I3278" s="29">
        <v>2575</v>
      </c>
      <c r="J3278" s="28">
        <v>16.116458333337505</v>
      </c>
      <c r="K3278" s="6">
        <v>49</v>
      </c>
      <c r="L3278" s="6" t="str">
        <f>VLOOKUP($G3278,Data!$A:$F,6,0)</f>
        <v>successful</v>
      </c>
      <c r="M3278" s="6"/>
      <c r="N3278" s="6"/>
      <c r="O3278" s="6"/>
    </row>
    <row r="3279" spans="1:15" x14ac:dyDescent="0.45">
      <c r="A3279" s="6" t="s">
        <v>8318</v>
      </c>
      <c r="B3279" s="6" t="s">
        <v>8241</v>
      </c>
      <c r="C3279" s="6" t="str">
        <f>VLOOKUP($B3279,'Supplimental Sources'!$I$7:$K$27,2,0)</f>
        <v>Ireland</v>
      </c>
      <c r="D3279" s="6" t="str">
        <f>VLOOKUP($B3279,'Supplimental Sources'!$I$7:$K$27,3,0)</f>
        <v>European Union</v>
      </c>
      <c r="E3279" s="6" t="s">
        <v>8386</v>
      </c>
      <c r="F3279" s="6" t="s">
        <v>8374</v>
      </c>
      <c r="G3279" s="6">
        <v>3265</v>
      </c>
      <c r="H3279" s="29">
        <v>2700</v>
      </c>
      <c r="I3279" s="29">
        <v>4428</v>
      </c>
      <c r="J3279" s="28">
        <v>29.996354166665697</v>
      </c>
      <c r="K3279" s="6">
        <v>63</v>
      </c>
      <c r="L3279" s="6" t="str">
        <f>VLOOKUP($G3279,Data!$A:$F,6,0)</f>
        <v>successful</v>
      </c>
      <c r="M3279" s="6"/>
      <c r="N3279" s="6"/>
      <c r="O3279" s="6"/>
    </row>
    <row r="3280" spans="1:15" x14ac:dyDescent="0.45">
      <c r="A3280" s="6" t="s">
        <v>8318</v>
      </c>
      <c r="B3280" s="6" t="s">
        <v>8224</v>
      </c>
      <c r="C3280" s="6" t="str">
        <f>VLOOKUP($B3280,'Supplimental Sources'!$I$7:$K$27,2,0)</f>
        <v>United States</v>
      </c>
      <c r="D3280" s="6" t="str">
        <f>VLOOKUP($B3280,'Supplimental Sources'!$I$7:$K$27,3,0)</f>
        <v>United States</v>
      </c>
      <c r="E3280" s="6" t="s">
        <v>8386</v>
      </c>
      <c r="F3280" s="6" t="s">
        <v>8369</v>
      </c>
      <c r="G3280" s="6">
        <v>3266</v>
      </c>
      <c r="H3280" s="29">
        <v>6000</v>
      </c>
      <c r="I3280" s="29">
        <v>7877</v>
      </c>
      <c r="J3280" s="28">
        <v>31.338865740741312</v>
      </c>
      <c r="K3280" s="6">
        <v>163</v>
      </c>
      <c r="L3280" s="6" t="str">
        <f>VLOOKUP($G3280,Data!$A:$F,6,0)</f>
        <v>successful</v>
      </c>
      <c r="M3280" s="6"/>
      <c r="N3280" s="6"/>
      <c r="O3280" s="6"/>
    </row>
    <row r="3281" spans="1:15" x14ac:dyDescent="0.45">
      <c r="A3281" s="6" t="s">
        <v>8318</v>
      </c>
      <c r="B3281" s="6" t="s">
        <v>8224</v>
      </c>
      <c r="C3281" s="6" t="str">
        <f>VLOOKUP($B3281,'Supplimental Sources'!$I$7:$K$27,2,0)</f>
        <v>United States</v>
      </c>
      <c r="D3281" s="6" t="str">
        <f>VLOOKUP($B3281,'Supplimental Sources'!$I$7:$K$27,3,0)</f>
        <v>United States</v>
      </c>
      <c r="E3281" s="6" t="s">
        <v>8386</v>
      </c>
      <c r="F3281" s="6" t="s">
        <v>8380</v>
      </c>
      <c r="G3281" s="6">
        <v>3267</v>
      </c>
      <c r="H3281" s="29">
        <v>15000</v>
      </c>
      <c r="I3281" s="29">
        <v>15315</v>
      </c>
      <c r="J3281" s="28">
        <v>30</v>
      </c>
      <c r="K3281" s="6">
        <v>288</v>
      </c>
      <c r="L3281" s="6" t="str">
        <f>VLOOKUP($G3281,Data!$A:$F,6,0)</f>
        <v>successful</v>
      </c>
      <c r="M3281" s="6"/>
      <c r="N3281" s="6"/>
      <c r="O3281" s="6"/>
    </row>
    <row r="3282" spans="1:15" x14ac:dyDescent="0.45">
      <c r="A3282" s="6" t="s">
        <v>8318</v>
      </c>
      <c r="B3282" s="6" t="s">
        <v>8224</v>
      </c>
      <c r="C3282" s="6" t="str">
        <f>VLOOKUP($B3282,'Supplimental Sources'!$I$7:$K$27,2,0)</f>
        <v>United States</v>
      </c>
      <c r="D3282" s="6" t="str">
        <f>VLOOKUP($B3282,'Supplimental Sources'!$I$7:$K$27,3,0)</f>
        <v>United States</v>
      </c>
      <c r="E3282" s="6" t="s">
        <v>8387</v>
      </c>
      <c r="F3282" s="6" t="s">
        <v>8371</v>
      </c>
      <c r="G3282" s="6">
        <v>3268</v>
      </c>
      <c r="H3282" s="29">
        <v>2000</v>
      </c>
      <c r="I3282" s="29">
        <v>2560</v>
      </c>
      <c r="J3282" s="28">
        <v>16</v>
      </c>
      <c r="K3282" s="6">
        <v>42</v>
      </c>
      <c r="L3282" s="6" t="str">
        <f>VLOOKUP($G3282,Data!$A:$F,6,0)</f>
        <v>successful</v>
      </c>
      <c r="M3282" s="6"/>
      <c r="N3282" s="6"/>
      <c r="O3282" s="6"/>
    </row>
    <row r="3283" spans="1:15" x14ac:dyDescent="0.45">
      <c r="A3283" s="6" t="s">
        <v>8318</v>
      </c>
      <c r="B3283" s="6" t="s">
        <v>8225</v>
      </c>
      <c r="C3283" s="6" t="str">
        <f>VLOOKUP($B3283,'Supplimental Sources'!$I$7:$K$27,2,0)</f>
        <v>United Kingdom</v>
      </c>
      <c r="D3283" s="6" t="str">
        <f>VLOOKUP($B3283,'Supplimental Sources'!$I$7:$K$27,3,0)</f>
        <v>United Kingdom</v>
      </c>
      <c r="E3283" s="6" t="s">
        <v>8386</v>
      </c>
      <c r="F3283" s="6" t="s">
        <v>8369</v>
      </c>
      <c r="G3283" s="6">
        <v>3269</v>
      </c>
      <c r="H3283" s="29">
        <v>8000</v>
      </c>
      <c r="I3283" s="29">
        <v>8120</v>
      </c>
      <c r="J3283" s="28">
        <v>34.062534722215787</v>
      </c>
      <c r="K3283" s="6">
        <v>70</v>
      </c>
      <c r="L3283" s="6" t="str">
        <f>VLOOKUP($G3283,Data!$A:$F,6,0)</f>
        <v>successful</v>
      </c>
      <c r="M3283" s="6"/>
      <c r="N3283" s="6"/>
      <c r="O3283" s="6"/>
    </row>
    <row r="3284" spans="1:15" x14ac:dyDescent="0.45">
      <c r="A3284" s="6" t="s">
        <v>8318</v>
      </c>
      <c r="B3284" s="6" t="s">
        <v>8225</v>
      </c>
      <c r="C3284" s="6" t="str">
        <f>VLOOKUP($B3284,'Supplimental Sources'!$I$7:$K$27,2,0)</f>
        <v>United Kingdom</v>
      </c>
      <c r="D3284" s="6" t="str">
        <f>VLOOKUP($B3284,'Supplimental Sources'!$I$7:$K$27,3,0)</f>
        <v>United Kingdom</v>
      </c>
      <c r="E3284" s="6" t="s">
        <v>8386</v>
      </c>
      <c r="F3284" s="6" t="s">
        <v>8380</v>
      </c>
      <c r="G3284" s="6">
        <v>3270</v>
      </c>
      <c r="H3284" s="29">
        <v>1800</v>
      </c>
      <c r="I3284" s="29">
        <v>1830</v>
      </c>
      <c r="J3284" s="28">
        <v>30</v>
      </c>
      <c r="K3284" s="6">
        <v>30</v>
      </c>
      <c r="L3284" s="6" t="str">
        <f>VLOOKUP($G3284,Data!$A:$F,6,0)</f>
        <v>successful</v>
      </c>
      <c r="M3284" s="6"/>
      <c r="N3284" s="6"/>
      <c r="O3284" s="6"/>
    </row>
    <row r="3285" spans="1:15" x14ac:dyDescent="0.45">
      <c r="A3285" s="6" t="s">
        <v>8318</v>
      </c>
      <c r="B3285" s="6" t="s">
        <v>8225</v>
      </c>
      <c r="C3285" s="6" t="str">
        <f>VLOOKUP($B3285,'Supplimental Sources'!$I$7:$K$27,2,0)</f>
        <v>United Kingdom</v>
      </c>
      <c r="D3285" s="6" t="str">
        <f>VLOOKUP($B3285,'Supplimental Sources'!$I$7:$K$27,3,0)</f>
        <v>United Kingdom</v>
      </c>
      <c r="E3285" s="6" t="s">
        <v>8385</v>
      </c>
      <c r="F3285" s="6" t="s">
        <v>8373</v>
      </c>
      <c r="G3285" s="6">
        <v>3271</v>
      </c>
      <c r="H3285" s="29">
        <v>1500</v>
      </c>
      <c r="I3285" s="29">
        <v>1950</v>
      </c>
      <c r="J3285" s="28">
        <v>30.041666666671517</v>
      </c>
      <c r="K3285" s="6">
        <v>51</v>
      </c>
      <c r="L3285" s="6" t="str">
        <f>VLOOKUP($G3285,Data!$A:$F,6,0)</f>
        <v>successful</v>
      </c>
      <c r="M3285" s="6"/>
      <c r="N3285" s="6"/>
      <c r="O3285" s="6"/>
    </row>
    <row r="3286" spans="1:15" x14ac:dyDescent="0.45">
      <c r="A3286" s="6" t="s">
        <v>8318</v>
      </c>
      <c r="B3286" s="6" t="s">
        <v>8224</v>
      </c>
      <c r="C3286" s="6" t="str">
        <f>VLOOKUP($B3286,'Supplimental Sources'!$I$7:$K$27,2,0)</f>
        <v>United States</v>
      </c>
      <c r="D3286" s="6" t="str">
        <f>VLOOKUP($B3286,'Supplimental Sources'!$I$7:$K$27,3,0)</f>
        <v>United States</v>
      </c>
      <c r="E3286" s="6" t="s">
        <v>8386</v>
      </c>
      <c r="F3286" s="6" t="s">
        <v>8373</v>
      </c>
      <c r="G3286" s="6">
        <v>3272</v>
      </c>
      <c r="H3286" s="29">
        <v>10000</v>
      </c>
      <c r="I3286" s="29">
        <v>15443</v>
      </c>
      <c r="J3286" s="28">
        <v>30.041666666664241</v>
      </c>
      <c r="K3286" s="6">
        <v>145</v>
      </c>
      <c r="L3286" s="6" t="str">
        <f>VLOOKUP($G3286,Data!$A:$F,6,0)</f>
        <v>successful</v>
      </c>
      <c r="M3286" s="6"/>
      <c r="N3286" s="6"/>
      <c r="O3286" s="6"/>
    </row>
    <row r="3287" spans="1:15" x14ac:dyDescent="0.45">
      <c r="A3287" s="6" t="s">
        <v>8318</v>
      </c>
      <c r="B3287" s="6" t="s">
        <v>8224</v>
      </c>
      <c r="C3287" s="6" t="str">
        <f>VLOOKUP($B3287,'Supplimental Sources'!$I$7:$K$27,2,0)</f>
        <v>United States</v>
      </c>
      <c r="D3287" s="6" t="str">
        <f>VLOOKUP($B3287,'Supplimental Sources'!$I$7:$K$27,3,0)</f>
        <v>United States</v>
      </c>
      <c r="E3287" s="6" t="s">
        <v>8387</v>
      </c>
      <c r="F3287" s="6" t="s">
        <v>8371</v>
      </c>
      <c r="G3287" s="6">
        <v>3273</v>
      </c>
      <c r="H3287" s="29">
        <v>4000</v>
      </c>
      <c r="I3287" s="29">
        <v>4296</v>
      </c>
      <c r="J3287" s="28">
        <v>15.990254629636183</v>
      </c>
      <c r="K3287" s="6">
        <v>21</v>
      </c>
      <c r="L3287" s="6" t="str">
        <f>VLOOKUP($G3287,Data!$A:$F,6,0)</f>
        <v>successful</v>
      </c>
      <c r="M3287" s="6"/>
      <c r="N3287" s="6"/>
      <c r="O3287" s="6"/>
    </row>
    <row r="3288" spans="1:15" x14ac:dyDescent="0.45">
      <c r="A3288" s="6" t="s">
        <v>8318</v>
      </c>
      <c r="B3288" s="6" t="s">
        <v>8224</v>
      </c>
      <c r="C3288" s="6" t="str">
        <f>VLOOKUP($B3288,'Supplimental Sources'!$I$7:$K$27,2,0)</f>
        <v>United States</v>
      </c>
      <c r="D3288" s="6" t="str">
        <f>VLOOKUP($B3288,'Supplimental Sources'!$I$7:$K$27,3,0)</f>
        <v>United States</v>
      </c>
      <c r="E3288" s="6" t="s">
        <v>8387</v>
      </c>
      <c r="F3288" s="6" t="s">
        <v>8376</v>
      </c>
      <c r="G3288" s="6">
        <v>3274</v>
      </c>
      <c r="H3288" s="29">
        <v>15500</v>
      </c>
      <c r="I3288" s="29">
        <v>15705</v>
      </c>
      <c r="J3288" s="28">
        <v>44.170462962967576</v>
      </c>
      <c r="K3288" s="6">
        <v>286</v>
      </c>
      <c r="L3288" s="6" t="str">
        <f>VLOOKUP($G3288,Data!$A:$F,6,0)</f>
        <v>successful</v>
      </c>
      <c r="M3288" s="6"/>
      <c r="N3288" s="6"/>
      <c r="O3288" s="6"/>
    </row>
    <row r="3289" spans="1:15" x14ac:dyDescent="0.45">
      <c r="A3289" s="6" t="s">
        <v>8318</v>
      </c>
      <c r="B3289" s="6" t="s">
        <v>8224</v>
      </c>
      <c r="C3289" s="6" t="str">
        <f>VLOOKUP($B3289,'Supplimental Sources'!$I$7:$K$27,2,0)</f>
        <v>United States</v>
      </c>
      <c r="D3289" s="6" t="str">
        <f>VLOOKUP($B3289,'Supplimental Sources'!$I$7:$K$27,3,0)</f>
        <v>United States</v>
      </c>
      <c r="E3289" s="6" t="s">
        <v>8386</v>
      </c>
      <c r="F3289" s="6" t="s">
        <v>8376</v>
      </c>
      <c r="G3289" s="6">
        <v>3275</v>
      </c>
      <c r="H3289" s="29">
        <v>1800</v>
      </c>
      <c r="I3289" s="29">
        <v>1805</v>
      </c>
      <c r="J3289" s="28">
        <v>26.307048611110076</v>
      </c>
      <c r="K3289" s="6">
        <v>12</v>
      </c>
      <c r="L3289" s="6" t="str">
        <f>VLOOKUP($G3289,Data!$A:$F,6,0)</f>
        <v>successful</v>
      </c>
      <c r="M3289" s="6"/>
      <c r="N3289" s="6"/>
      <c r="O3289" s="6"/>
    </row>
    <row r="3290" spans="1:15" x14ac:dyDescent="0.45">
      <c r="A3290" s="6" t="s">
        <v>8318</v>
      </c>
      <c r="B3290" s="6" t="s">
        <v>8229</v>
      </c>
      <c r="C3290" s="6" t="str">
        <f>VLOOKUP($B3290,'Supplimental Sources'!$I$7:$K$27,2,0)</f>
        <v>Canada</v>
      </c>
      <c r="D3290" s="6" t="str">
        <f>VLOOKUP($B3290,'Supplimental Sources'!$I$7:$K$27,3,0)</f>
        <v>Canada</v>
      </c>
      <c r="E3290" s="6" t="s">
        <v>8387</v>
      </c>
      <c r="F3290" s="6" t="s">
        <v>8377</v>
      </c>
      <c r="G3290" s="6">
        <v>3276</v>
      </c>
      <c r="H3290" s="29">
        <v>4500</v>
      </c>
      <c r="I3290" s="29">
        <v>5258</v>
      </c>
      <c r="J3290" s="28">
        <v>34.215983796297223</v>
      </c>
      <c r="K3290" s="6">
        <v>100</v>
      </c>
      <c r="L3290" s="6" t="str">
        <f>VLOOKUP($G3290,Data!$A:$F,6,0)</f>
        <v>successful</v>
      </c>
      <c r="M3290" s="6"/>
      <c r="N3290" s="6"/>
      <c r="O3290" s="6"/>
    </row>
    <row r="3291" spans="1:15" x14ac:dyDescent="0.45">
      <c r="A3291" s="6" t="s">
        <v>8318</v>
      </c>
      <c r="B3291" s="6" t="s">
        <v>8225</v>
      </c>
      <c r="C3291" s="6" t="str">
        <f>VLOOKUP($B3291,'Supplimental Sources'!$I$7:$K$27,2,0)</f>
        <v>United Kingdom</v>
      </c>
      <c r="D3291" s="6" t="str">
        <f>VLOOKUP($B3291,'Supplimental Sources'!$I$7:$K$27,3,0)</f>
        <v>United Kingdom</v>
      </c>
      <c r="E3291" s="6" t="s">
        <v>8385</v>
      </c>
      <c r="F3291" s="6" t="s">
        <v>8373</v>
      </c>
      <c r="G3291" s="6">
        <v>3277</v>
      </c>
      <c r="H3291" s="29">
        <v>5000</v>
      </c>
      <c r="I3291" s="29">
        <v>5430</v>
      </c>
      <c r="J3291" s="28">
        <v>30.041666666671517</v>
      </c>
      <c r="K3291" s="6">
        <v>100</v>
      </c>
      <c r="L3291" s="6" t="str">
        <f>VLOOKUP($G3291,Data!$A:$F,6,0)</f>
        <v>successful</v>
      </c>
      <c r="M3291" s="6"/>
      <c r="N3291" s="6"/>
      <c r="O3291" s="6"/>
    </row>
    <row r="3292" spans="1:15" x14ac:dyDescent="0.45">
      <c r="A3292" s="6" t="s">
        <v>8318</v>
      </c>
      <c r="B3292" s="6" t="s">
        <v>8225</v>
      </c>
      <c r="C3292" s="6" t="str">
        <f>VLOOKUP($B3292,'Supplimental Sources'!$I$7:$K$27,2,0)</f>
        <v>United Kingdom</v>
      </c>
      <c r="D3292" s="6" t="str">
        <f>VLOOKUP($B3292,'Supplimental Sources'!$I$7:$K$27,3,0)</f>
        <v>United Kingdom</v>
      </c>
      <c r="E3292" s="6" t="s">
        <v>8386</v>
      </c>
      <c r="F3292" s="6" t="s">
        <v>8379</v>
      </c>
      <c r="G3292" s="6">
        <v>3278</v>
      </c>
      <c r="H3292" s="29">
        <v>2500</v>
      </c>
      <c r="I3292" s="29">
        <v>2585</v>
      </c>
      <c r="J3292" s="28">
        <v>30</v>
      </c>
      <c r="K3292" s="6">
        <v>34</v>
      </c>
      <c r="L3292" s="6" t="str">
        <f>VLOOKUP($G3292,Data!$A:$F,6,0)</f>
        <v>successful</v>
      </c>
      <c r="M3292" s="6"/>
      <c r="N3292" s="6"/>
      <c r="O3292" s="6"/>
    </row>
    <row r="3293" spans="1:15" x14ac:dyDescent="0.45">
      <c r="A3293" s="6" t="s">
        <v>8318</v>
      </c>
      <c r="B3293" s="6" t="s">
        <v>8224</v>
      </c>
      <c r="C3293" s="6" t="str">
        <f>VLOOKUP($B3293,'Supplimental Sources'!$I$7:$K$27,2,0)</f>
        <v>United States</v>
      </c>
      <c r="D3293" s="6" t="str">
        <f>VLOOKUP($B3293,'Supplimental Sources'!$I$7:$K$27,3,0)</f>
        <v>United States</v>
      </c>
      <c r="E3293" s="6" t="s">
        <v>8387</v>
      </c>
      <c r="F3293" s="6" t="s">
        <v>8378</v>
      </c>
      <c r="G3293" s="6">
        <v>3279</v>
      </c>
      <c r="H3293" s="29">
        <v>5800</v>
      </c>
      <c r="I3293" s="29">
        <v>6628</v>
      </c>
      <c r="J3293" s="28">
        <v>29.958333333335759</v>
      </c>
      <c r="K3293" s="6">
        <v>63</v>
      </c>
      <c r="L3293" s="6" t="str">
        <f>VLOOKUP($G3293,Data!$A:$F,6,0)</f>
        <v>successful</v>
      </c>
      <c r="M3293" s="6"/>
      <c r="N3293" s="6"/>
      <c r="O3293" s="6"/>
    </row>
    <row r="3294" spans="1:15" x14ac:dyDescent="0.45">
      <c r="A3294" s="6" t="s">
        <v>8318</v>
      </c>
      <c r="B3294" s="6" t="s">
        <v>8224</v>
      </c>
      <c r="C3294" s="6" t="str">
        <f>VLOOKUP($B3294,'Supplimental Sources'!$I$7:$K$27,2,0)</f>
        <v>United States</v>
      </c>
      <c r="D3294" s="6" t="str">
        <f>VLOOKUP($B3294,'Supplimental Sources'!$I$7:$K$27,3,0)</f>
        <v>United States</v>
      </c>
      <c r="E3294" s="6" t="s">
        <v>8386</v>
      </c>
      <c r="F3294" s="6" t="s">
        <v>8379</v>
      </c>
      <c r="G3294" s="6">
        <v>3280</v>
      </c>
      <c r="H3294" s="29">
        <v>2000</v>
      </c>
      <c r="I3294" s="29">
        <v>2060</v>
      </c>
      <c r="J3294" s="28">
        <v>34.451412037029513</v>
      </c>
      <c r="K3294" s="6">
        <v>30</v>
      </c>
      <c r="L3294" s="6" t="str">
        <f>VLOOKUP($G3294,Data!$A:$F,6,0)</f>
        <v>successful</v>
      </c>
      <c r="M3294" s="6"/>
      <c r="N3294" s="6"/>
      <c r="O3294" s="6"/>
    </row>
    <row r="3295" spans="1:15" x14ac:dyDescent="0.45">
      <c r="A3295" s="6" t="s">
        <v>8318</v>
      </c>
      <c r="B3295" s="6" t="s">
        <v>8224</v>
      </c>
      <c r="C3295" s="6" t="str">
        <f>VLOOKUP($B3295,'Supplimental Sources'!$I$7:$K$27,2,0)</f>
        <v>United States</v>
      </c>
      <c r="D3295" s="6" t="str">
        <f>VLOOKUP($B3295,'Supplimental Sources'!$I$7:$K$27,3,0)</f>
        <v>United States</v>
      </c>
      <c r="E3295" s="6" t="s">
        <v>8386</v>
      </c>
      <c r="F3295" s="6" t="s">
        <v>8371</v>
      </c>
      <c r="G3295" s="6">
        <v>3281</v>
      </c>
      <c r="H3295" s="29">
        <v>5000</v>
      </c>
      <c r="I3295" s="29">
        <v>6080</v>
      </c>
      <c r="J3295" s="28">
        <v>30</v>
      </c>
      <c r="K3295" s="6">
        <v>47</v>
      </c>
      <c r="L3295" s="6" t="str">
        <f>VLOOKUP($G3295,Data!$A:$F,6,0)</f>
        <v>successful</v>
      </c>
      <c r="M3295" s="6"/>
      <c r="N3295" s="6"/>
      <c r="O3295" s="6"/>
    </row>
    <row r="3296" spans="1:15" x14ac:dyDescent="0.45">
      <c r="A3296" s="6" t="s">
        <v>8318</v>
      </c>
      <c r="B3296" s="6" t="s">
        <v>8224</v>
      </c>
      <c r="C3296" s="6" t="str">
        <f>VLOOKUP($B3296,'Supplimental Sources'!$I$7:$K$27,2,0)</f>
        <v>United States</v>
      </c>
      <c r="D3296" s="6" t="str">
        <f>VLOOKUP($B3296,'Supplimental Sources'!$I$7:$K$27,3,0)</f>
        <v>United States</v>
      </c>
      <c r="E3296" s="6" t="s">
        <v>8387</v>
      </c>
      <c r="F3296" s="6" t="s">
        <v>8378</v>
      </c>
      <c r="G3296" s="6">
        <v>3282</v>
      </c>
      <c r="H3296" s="29">
        <v>31000</v>
      </c>
      <c r="I3296" s="29">
        <v>31820.5</v>
      </c>
      <c r="J3296" s="28">
        <v>44</v>
      </c>
      <c r="K3296" s="6">
        <v>237</v>
      </c>
      <c r="L3296" s="6" t="str">
        <f>VLOOKUP($G3296,Data!$A:$F,6,0)</f>
        <v>successful</v>
      </c>
      <c r="M3296" s="6"/>
      <c r="N3296" s="6"/>
      <c r="O3296" s="6"/>
    </row>
    <row r="3297" spans="1:15" x14ac:dyDescent="0.45">
      <c r="A3297" s="6" t="s">
        <v>8318</v>
      </c>
      <c r="B3297" s="6" t="s">
        <v>8225</v>
      </c>
      <c r="C3297" s="6" t="str">
        <f>VLOOKUP($B3297,'Supplimental Sources'!$I$7:$K$27,2,0)</f>
        <v>United Kingdom</v>
      </c>
      <c r="D3297" s="6" t="str">
        <f>VLOOKUP($B3297,'Supplimental Sources'!$I$7:$K$27,3,0)</f>
        <v>United Kingdom</v>
      </c>
      <c r="E3297" s="6" t="s">
        <v>8387</v>
      </c>
      <c r="F3297" s="6" t="s">
        <v>8376</v>
      </c>
      <c r="G3297" s="6">
        <v>3283</v>
      </c>
      <c r="H3297" s="29">
        <v>800</v>
      </c>
      <c r="I3297" s="29">
        <v>838</v>
      </c>
      <c r="J3297" s="28">
        <v>31.130810185190057</v>
      </c>
      <c r="K3297" s="6">
        <v>47</v>
      </c>
      <c r="L3297" s="6" t="str">
        <f>VLOOKUP($G3297,Data!$A:$F,6,0)</f>
        <v>successful</v>
      </c>
      <c r="M3297" s="6"/>
      <c r="N3297" s="6"/>
      <c r="O3297" s="6"/>
    </row>
    <row r="3298" spans="1:15" x14ac:dyDescent="0.45">
      <c r="A3298" s="6" t="s">
        <v>8318</v>
      </c>
      <c r="B3298" s="6" t="s">
        <v>8224</v>
      </c>
      <c r="C3298" s="6" t="str">
        <f>VLOOKUP($B3298,'Supplimental Sources'!$I$7:$K$27,2,0)</f>
        <v>United States</v>
      </c>
      <c r="D3298" s="6" t="str">
        <f>VLOOKUP($B3298,'Supplimental Sources'!$I$7:$K$27,3,0)</f>
        <v>United States</v>
      </c>
      <c r="E3298" s="6" t="s">
        <v>8387</v>
      </c>
      <c r="F3298" s="6" t="s">
        <v>8376</v>
      </c>
      <c r="G3298" s="6">
        <v>3284</v>
      </c>
      <c r="H3298" s="29">
        <v>3000</v>
      </c>
      <c r="I3298" s="29">
        <v>3048</v>
      </c>
      <c r="J3298" s="28">
        <v>17.364432870366727</v>
      </c>
      <c r="K3298" s="6">
        <v>15</v>
      </c>
      <c r="L3298" s="6" t="str">
        <f>VLOOKUP($G3298,Data!$A:$F,6,0)</f>
        <v>successful</v>
      </c>
      <c r="M3298" s="6"/>
      <c r="N3298" s="6"/>
      <c r="O3298" s="6"/>
    </row>
    <row r="3299" spans="1:15" x14ac:dyDescent="0.45">
      <c r="A3299" s="6" t="s">
        <v>8318</v>
      </c>
      <c r="B3299" s="6" t="s">
        <v>8224</v>
      </c>
      <c r="C3299" s="6" t="str">
        <f>VLOOKUP($B3299,'Supplimental Sources'!$I$7:$K$27,2,0)</f>
        <v>United States</v>
      </c>
      <c r="D3299" s="6" t="str">
        <f>VLOOKUP($B3299,'Supplimental Sources'!$I$7:$K$27,3,0)</f>
        <v>United States</v>
      </c>
      <c r="E3299" s="6" t="s">
        <v>8388</v>
      </c>
      <c r="F3299" s="6" t="s">
        <v>8376</v>
      </c>
      <c r="G3299" s="6">
        <v>3285</v>
      </c>
      <c r="H3299" s="29">
        <v>4999</v>
      </c>
      <c r="I3299" s="29">
        <v>5604</v>
      </c>
      <c r="J3299" s="28">
        <v>31.265902777769952</v>
      </c>
      <c r="K3299" s="6">
        <v>81</v>
      </c>
      <c r="L3299" s="6" t="str">
        <f>VLOOKUP($G3299,Data!$A:$F,6,0)</f>
        <v>successful</v>
      </c>
      <c r="M3299" s="6"/>
      <c r="N3299" s="6"/>
      <c r="O3299" s="6"/>
    </row>
    <row r="3300" spans="1:15" x14ac:dyDescent="0.45">
      <c r="A3300" s="6" t="s">
        <v>8318</v>
      </c>
      <c r="B3300" s="6" t="s">
        <v>8224</v>
      </c>
      <c r="C3300" s="6" t="str">
        <f>VLOOKUP($B3300,'Supplimental Sources'!$I$7:$K$27,2,0)</f>
        <v>United States</v>
      </c>
      <c r="D3300" s="6" t="str">
        <f>VLOOKUP($B3300,'Supplimental Sources'!$I$7:$K$27,3,0)</f>
        <v>United States</v>
      </c>
      <c r="E3300" s="6" t="s">
        <v>8387</v>
      </c>
      <c r="F3300" s="6" t="s">
        <v>8370</v>
      </c>
      <c r="G3300" s="6">
        <v>3286</v>
      </c>
      <c r="H3300" s="29">
        <v>15000</v>
      </c>
      <c r="I3300" s="29">
        <v>15265</v>
      </c>
      <c r="J3300" s="28">
        <v>30</v>
      </c>
      <c r="K3300" s="6">
        <v>122</v>
      </c>
      <c r="L3300" s="6" t="str">
        <f>VLOOKUP($G3300,Data!$A:$F,6,0)</f>
        <v>successful</v>
      </c>
      <c r="M3300" s="6"/>
      <c r="N3300" s="6"/>
      <c r="O3300" s="6"/>
    </row>
    <row r="3301" spans="1:15" x14ac:dyDescent="0.45">
      <c r="A3301" s="6" t="s">
        <v>8318</v>
      </c>
      <c r="B3301" s="6" t="s">
        <v>8229</v>
      </c>
      <c r="C3301" s="6" t="str">
        <f>VLOOKUP($B3301,'Supplimental Sources'!$I$7:$K$27,2,0)</f>
        <v>Canada</v>
      </c>
      <c r="D3301" s="6" t="str">
        <f>VLOOKUP($B3301,'Supplimental Sources'!$I$7:$K$27,3,0)</f>
        <v>Canada</v>
      </c>
      <c r="E3301" s="6" t="s">
        <v>8386</v>
      </c>
      <c r="F3301" s="6" t="s">
        <v>8374</v>
      </c>
      <c r="G3301" s="6">
        <v>3287</v>
      </c>
      <c r="H3301" s="29">
        <v>2500</v>
      </c>
      <c r="I3301" s="29">
        <v>2500</v>
      </c>
      <c r="J3301" s="28">
        <v>25</v>
      </c>
      <c r="K3301" s="6">
        <v>34</v>
      </c>
      <c r="L3301" s="6" t="str">
        <f>VLOOKUP($G3301,Data!$A:$F,6,0)</f>
        <v>successful</v>
      </c>
      <c r="M3301" s="6"/>
      <c r="N3301" s="6"/>
      <c r="O3301" s="6"/>
    </row>
    <row r="3302" spans="1:15" x14ac:dyDescent="0.45">
      <c r="A3302" s="6" t="s">
        <v>8318</v>
      </c>
      <c r="B3302" s="6" t="s">
        <v>8225</v>
      </c>
      <c r="C3302" s="6" t="str">
        <f>VLOOKUP($B3302,'Supplimental Sources'!$I$7:$K$27,2,0)</f>
        <v>United Kingdom</v>
      </c>
      <c r="D3302" s="6" t="str">
        <f>VLOOKUP($B3302,'Supplimental Sources'!$I$7:$K$27,3,0)</f>
        <v>United Kingdom</v>
      </c>
      <c r="E3302" s="6" t="s">
        <v>8387</v>
      </c>
      <c r="F3302" s="6" t="s">
        <v>8369</v>
      </c>
      <c r="G3302" s="6">
        <v>3288</v>
      </c>
      <c r="H3302" s="29">
        <v>10000</v>
      </c>
      <c r="I3302" s="29">
        <v>10026.49</v>
      </c>
      <c r="J3302" s="28">
        <v>36.183854166665697</v>
      </c>
      <c r="K3302" s="6">
        <v>207</v>
      </c>
      <c r="L3302" s="6" t="str">
        <f>VLOOKUP($G3302,Data!$A:$F,6,0)</f>
        <v>successful</v>
      </c>
      <c r="M3302" s="6"/>
      <c r="N3302" s="6"/>
      <c r="O3302" s="6"/>
    </row>
    <row r="3303" spans="1:15" x14ac:dyDescent="0.45">
      <c r="A3303" s="6" t="s">
        <v>8318</v>
      </c>
      <c r="B3303" s="6" t="s">
        <v>8225</v>
      </c>
      <c r="C3303" s="6" t="str">
        <f>VLOOKUP($B3303,'Supplimental Sources'!$I$7:$K$27,2,0)</f>
        <v>United Kingdom</v>
      </c>
      <c r="D3303" s="6" t="str">
        <f>VLOOKUP($B3303,'Supplimental Sources'!$I$7:$K$27,3,0)</f>
        <v>United Kingdom</v>
      </c>
      <c r="E3303" s="6" t="s">
        <v>8388</v>
      </c>
      <c r="F3303" s="6" t="s">
        <v>8376</v>
      </c>
      <c r="G3303" s="6">
        <v>3289</v>
      </c>
      <c r="H3303" s="29">
        <v>500</v>
      </c>
      <c r="I3303" s="29">
        <v>665.21</v>
      </c>
      <c r="J3303" s="28">
        <v>28</v>
      </c>
      <c r="K3303" s="6">
        <v>25</v>
      </c>
      <c r="L3303" s="6" t="str">
        <f>VLOOKUP($G3303,Data!$A:$F,6,0)</f>
        <v>successful</v>
      </c>
      <c r="M3303" s="6"/>
      <c r="N3303" s="6"/>
      <c r="O3303" s="6"/>
    </row>
    <row r="3304" spans="1:15" x14ac:dyDescent="0.45">
      <c r="A3304" s="6" t="s">
        <v>8318</v>
      </c>
      <c r="B3304" s="6" t="s">
        <v>8225</v>
      </c>
      <c r="C3304" s="6" t="str">
        <f>VLOOKUP($B3304,'Supplimental Sources'!$I$7:$K$27,2,0)</f>
        <v>United Kingdom</v>
      </c>
      <c r="D3304" s="6" t="str">
        <f>VLOOKUP($B3304,'Supplimental Sources'!$I$7:$K$27,3,0)</f>
        <v>United Kingdom</v>
      </c>
      <c r="E3304" s="6" t="s">
        <v>8388</v>
      </c>
      <c r="F3304" s="6" t="s">
        <v>8377</v>
      </c>
      <c r="G3304" s="6">
        <v>3290</v>
      </c>
      <c r="H3304" s="29">
        <v>2000</v>
      </c>
      <c r="I3304" s="29">
        <v>2424</v>
      </c>
      <c r="J3304" s="28">
        <v>30</v>
      </c>
      <c r="K3304" s="6">
        <v>72</v>
      </c>
      <c r="L3304" s="6" t="str">
        <f>VLOOKUP($G3304,Data!$A:$F,6,0)</f>
        <v>successful</v>
      </c>
      <c r="M3304" s="6"/>
      <c r="N3304" s="6"/>
      <c r="O3304" s="6"/>
    </row>
    <row r="3305" spans="1:15" x14ac:dyDescent="0.45">
      <c r="A3305" s="6" t="s">
        <v>8318</v>
      </c>
      <c r="B3305" s="6" t="s">
        <v>8224</v>
      </c>
      <c r="C3305" s="6" t="str">
        <f>VLOOKUP($B3305,'Supplimental Sources'!$I$7:$K$27,2,0)</f>
        <v>United States</v>
      </c>
      <c r="D3305" s="6" t="str">
        <f>VLOOKUP($B3305,'Supplimental Sources'!$I$7:$K$27,3,0)</f>
        <v>United States</v>
      </c>
      <c r="E3305" s="6" t="s">
        <v>8386</v>
      </c>
      <c r="F3305" s="6" t="s">
        <v>8371</v>
      </c>
      <c r="G3305" s="6">
        <v>3291</v>
      </c>
      <c r="H3305" s="29">
        <v>500</v>
      </c>
      <c r="I3305" s="29">
        <v>570</v>
      </c>
      <c r="J3305" s="28">
        <v>31.463425925932825</v>
      </c>
      <c r="K3305" s="6">
        <v>14</v>
      </c>
      <c r="L3305" s="6" t="str">
        <f>VLOOKUP($G3305,Data!$A:$F,6,0)</f>
        <v>successful</v>
      </c>
      <c r="M3305" s="6"/>
      <c r="N3305" s="6"/>
      <c r="O3305" s="6"/>
    </row>
    <row r="3306" spans="1:15" x14ac:dyDescent="0.45">
      <c r="A3306" s="6" t="s">
        <v>8318</v>
      </c>
      <c r="B3306" s="6" t="s">
        <v>8225</v>
      </c>
      <c r="C3306" s="6" t="str">
        <f>VLOOKUP($B3306,'Supplimental Sources'!$I$7:$K$27,2,0)</f>
        <v>United Kingdom</v>
      </c>
      <c r="D3306" s="6" t="str">
        <f>VLOOKUP($B3306,'Supplimental Sources'!$I$7:$K$27,3,0)</f>
        <v>United Kingdom</v>
      </c>
      <c r="E3306" s="6" t="s">
        <v>8386</v>
      </c>
      <c r="F3306" s="6" t="s">
        <v>8373</v>
      </c>
      <c r="G3306" s="6">
        <v>3292</v>
      </c>
      <c r="H3306" s="29">
        <v>101</v>
      </c>
      <c r="I3306" s="29">
        <v>289</v>
      </c>
      <c r="J3306" s="28">
        <v>60.041666666671517</v>
      </c>
      <c r="K3306" s="6">
        <v>15</v>
      </c>
      <c r="L3306" s="6" t="str">
        <f>VLOOKUP($G3306,Data!$A:$F,6,0)</f>
        <v>successful</v>
      </c>
      <c r="M3306" s="6"/>
      <c r="N3306" s="6"/>
      <c r="O3306" s="6"/>
    </row>
    <row r="3307" spans="1:15" x14ac:dyDescent="0.45">
      <c r="A3307" s="6" t="s">
        <v>8318</v>
      </c>
      <c r="B3307" s="6" t="s">
        <v>8228</v>
      </c>
      <c r="C3307" s="6" t="str">
        <f>VLOOKUP($B3307,'Supplimental Sources'!$I$7:$K$27,2,0)</f>
        <v>New Zealand</v>
      </c>
      <c r="D3307" s="6" t="str">
        <f>VLOOKUP($B3307,'Supplimental Sources'!$I$7:$K$27,3,0)</f>
        <v>New Zealand</v>
      </c>
      <c r="E3307" s="6" t="s">
        <v>8388</v>
      </c>
      <c r="F3307" s="6" t="s">
        <v>8377</v>
      </c>
      <c r="G3307" s="6">
        <v>3293</v>
      </c>
      <c r="H3307" s="29">
        <v>4500</v>
      </c>
      <c r="I3307" s="29">
        <v>7670</v>
      </c>
      <c r="J3307" s="28">
        <v>30</v>
      </c>
      <c r="K3307" s="6">
        <v>91</v>
      </c>
      <c r="L3307" s="6" t="str">
        <f>VLOOKUP($G3307,Data!$A:$F,6,0)</f>
        <v>successful</v>
      </c>
      <c r="M3307" s="6"/>
      <c r="N3307" s="6"/>
      <c r="O3307" s="6"/>
    </row>
    <row r="3308" spans="1:15" x14ac:dyDescent="0.45">
      <c r="A3308" s="6" t="s">
        <v>8318</v>
      </c>
      <c r="B3308" s="6" t="s">
        <v>8225</v>
      </c>
      <c r="C3308" s="6" t="str">
        <f>VLOOKUP($B3308,'Supplimental Sources'!$I$7:$K$27,2,0)</f>
        <v>United Kingdom</v>
      </c>
      <c r="D3308" s="6" t="str">
        <f>VLOOKUP($B3308,'Supplimental Sources'!$I$7:$K$27,3,0)</f>
        <v>United Kingdom</v>
      </c>
      <c r="E3308" s="6" t="s">
        <v>8386</v>
      </c>
      <c r="F3308" s="6" t="s">
        <v>8369</v>
      </c>
      <c r="G3308" s="6">
        <v>3294</v>
      </c>
      <c r="H3308" s="29">
        <v>600</v>
      </c>
      <c r="I3308" s="29">
        <v>710</v>
      </c>
      <c r="J3308" s="28">
        <v>30</v>
      </c>
      <c r="K3308" s="6">
        <v>24</v>
      </c>
      <c r="L3308" s="6" t="str">
        <f>VLOOKUP($G3308,Data!$A:$F,6,0)</f>
        <v>successful</v>
      </c>
      <c r="M3308" s="6"/>
      <c r="N3308" s="6"/>
      <c r="O3308" s="6"/>
    </row>
    <row r="3309" spans="1:15" x14ac:dyDescent="0.45">
      <c r="A3309" s="6" t="s">
        <v>8318</v>
      </c>
      <c r="B3309" s="6" t="s">
        <v>8225</v>
      </c>
      <c r="C3309" s="6" t="str">
        <f>VLOOKUP($B3309,'Supplimental Sources'!$I$7:$K$27,2,0)</f>
        <v>United Kingdom</v>
      </c>
      <c r="D3309" s="6" t="str">
        <f>VLOOKUP($B3309,'Supplimental Sources'!$I$7:$K$27,3,0)</f>
        <v>United Kingdom</v>
      </c>
      <c r="E3309" s="6" t="s">
        <v>8387</v>
      </c>
      <c r="F3309" s="6" t="s">
        <v>8371</v>
      </c>
      <c r="G3309" s="6">
        <v>3295</v>
      </c>
      <c r="H3309" s="29">
        <v>700</v>
      </c>
      <c r="I3309" s="29">
        <v>720.01</v>
      </c>
      <c r="J3309" s="28">
        <v>30</v>
      </c>
      <c r="K3309" s="6">
        <v>27</v>
      </c>
      <c r="L3309" s="6" t="str">
        <f>VLOOKUP($G3309,Data!$A:$F,6,0)</f>
        <v>successful</v>
      </c>
      <c r="M3309" s="6"/>
      <c r="N3309" s="6"/>
      <c r="O3309" s="6"/>
    </row>
    <row r="3310" spans="1:15" x14ac:dyDescent="0.45">
      <c r="A3310" s="6" t="s">
        <v>8318</v>
      </c>
      <c r="B3310" s="6" t="s">
        <v>8225</v>
      </c>
      <c r="C3310" s="6" t="str">
        <f>VLOOKUP($B3310,'Supplimental Sources'!$I$7:$K$27,2,0)</f>
        <v>United Kingdom</v>
      </c>
      <c r="D3310" s="6" t="str">
        <f>VLOOKUP($B3310,'Supplimental Sources'!$I$7:$K$27,3,0)</f>
        <v>United Kingdom</v>
      </c>
      <c r="E3310" s="6" t="s">
        <v>8386</v>
      </c>
      <c r="F3310" s="6" t="s">
        <v>8374</v>
      </c>
      <c r="G3310" s="6">
        <v>3296</v>
      </c>
      <c r="H3310" s="29">
        <v>1500</v>
      </c>
      <c r="I3310" s="29">
        <v>2161</v>
      </c>
      <c r="J3310" s="28">
        <v>21.160046296296059</v>
      </c>
      <c r="K3310" s="6">
        <v>47</v>
      </c>
      <c r="L3310" s="6" t="str">
        <f>VLOOKUP($G3310,Data!$A:$F,6,0)</f>
        <v>successful</v>
      </c>
      <c r="M3310" s="6"/>
      <c r="N3310" s="6"/>
      <c r="O3310" s="6"/>
    </row>
    <row r="3311" spans="1:15" x14ac:dyDescent="0.45">
      <c r="A3311" s="6" t="s">
        <v>8318</v>
      </c>
      <c r="B3311" s="6" t="s">
        <v>8225</v>
      </c>
      <c r="C3311" s="6" t="str">
        <f>VLOOKUP($B3311,'Supplimental Sources'!$I$7:$K$27,2,0)</f>
        <v>United Kingdom</v>
      </c>
      <c r="D3311" s="6" t="str">
        <f>VLOOKUP($B3311,'Supplimental Sources'!$I$7:$K$27,3,0)</f>
        <v>United Kingdom</v>
      </c>
      <c r="E3311" s="6" t="s">
        <v>8386</v>
      </c>
      <c r="F3311" s="6" t="s">
        <v>8370</v>
      </c>
      <c r="G3311" s="6">
        <v>3297</v>
      </c>
      <c r="H3311" s="29">
        <v>5500</v>
      </c>
      <c r="I3311" s="29">
        <v>5504</v>
      </c>
      <c r="J3311" s="28">
        <v>19.186157407406427</v>
      </c>
      <c r="K3311" s="6">
        <v>44</v>
      </c>
      <c r="L3311" s="6" t="str">
        <f>VLOOKUP($G3311,Data!$A:$F,6,0)</f>
        <v>successful</v>
      </c>
      <c r="M3311" s="6"/>
      <c r="N3311" s="6"/>
      <c r="O3311" s="6"/>
    </row>
    <row r="3312" spans="1:15" x14ac:dyDescent="0.45">
      <c r="A3312" s="6" t="s">
        <v>8318</v>
      </c>
      <c r="B3312" s="6" t="s">
        <v>8224</v>
      </c>
      <c r="C3312" s="6" t="str">
        <f>VLOOKUP($B3312,'Supplimental Sources'!$I$7:$K$27,2,0)</f>
        <v>United States</v>
      </c>
      <c r="D3312" s="6" t="str">
        <f>VLOOKUP($B3312,'Supplimental Sources'!$I$7:$K$27,3,0)</f>
        <v>United States</v>
      </c>
      <c r="E3312" s="6" t="s">
        <v>8386</v>
      </c>
      <c r="F3312" s="6" t="s">
        <v>8371</v>
      </c>
      <c r="G3312" s="6">
        <v>3298</v>
      </c>
      <c r="H3312" s="29">
        <v>10000</v>
      </c>
      <c r="I3312" s="29">
        <v>10173</v>
      </c>
      <c r="J3312" s="28">
        <v>20.042037037041155</v>
      </c>
      <c r="K3312" s="6">
        <v>72</v>
      </c>
      <c r="L3312" s="6" t="str">
        <f>VLOOKUP($G3312,Data!$A:$F,6,0)</f>
        <v>successful</v>
      </c>
      <c r="M3312" s="6"/>
      <c r="N3312" s="6"/>
      <c r="O3312" s="6"/>
    </row>
    <row r="3313" spans="1:15" x14ac:dyDescent="0.45">
      <c r="A3313" s="6" t="s">
        <v>8318</v>
      </c>
      <c r="B3313" s="6" t="s">
        <v>8224</v>
      </c>
      <c r="C3313" s="6" t="str">
        <f>VLOOKUP($B3313,'Supplimental Sources'!$I$7:$K$27,2,0)</f>
        <v>United States</v>
      </c>
      <c r="D3313" s="6" t="str">
        <f>VLOOKUP($B3313,'Supplimental Sources'!$I$7:$K$27,3,0)</f>
        <v>United States</v>
      </c>
      <c r="E3313" s="6" t="s">
        <v>8386</v>
      </c>
      <c r="F3313" s="6" t="s">
        <v>8372</v>
      </c>
      <c r="G3313" s="6">
        <v>3299</v>
      </c>
      <c r="H3313" s="29">
        <v>3000</v>
      </c>
      <c r="I3313" s="29">
        <v>3486</v>
      </c>
      <c r="J3313" s="28">
        <v>30</v>
      </c>
      <c r="K3313" s="6">
        <v>63</v>
      </c>
      <c r="L3313" s="6" t="str">
        <f>VLOOKUP($G3313,Data!$A:$F,6,0)</f>
        <v>successful</v>
      </c>
      <c r="M3313" s="6"/>
      <c r="N3313" s="6"/>
      <c r="O3313" s="6"/>
    </row>
    <row r="3314" spans="1:15" x14ac:dyDescent="0.45">
      <c r="A3314" s="6" t="s">
        <v>8318</v>
      </c>
      <c r="B3314" s="6" t="s">
        <v>8224</v>
      </c>
      <c r="C3314" s="6" t="str">
        <f>VLOOKUP($B3314,'Supplimental Sources'!$I$7:$K$27,2,0)</f>
        <v>United States</v>
      </c>
      <c r="D3314" s="6" t="str">
        <f>VLOOKUP($B3314,'Supplimental Sources'!$I$7:$K$27,3,0)</f>
        <v>United States</v>
      </c>
      <c r="E3314" s="6" t="s">
        <v>8386</v>
      </c>
      <c r="F3314" s="6" t="s">
        <v>8379</v>
      </c>
      <c r="G3314" s="6">
        <v>3300</v>
      </c>
      <c r="H3314" s="29">
        <v>3000</v>
      </c>
      <c r="I3314" s="29">
        <v>4085</v>
      </c>
      <c r="J3314" s="28">
        <v>21</v>
      </c>
      <c r="K3314" s="6">
        <v>88</v>
      </c>
      <c r="L3314" s="6" t="str">
        <f>VLOOKUP($G3314,Data!$A:$F,6,0)</f>
        <v>successful</v>
      </c>
      <c r="M3314" s="6"/>
      <c r="N3314" s="6"/>
      <c r="O3314" s="6"/>
    </row>
    <row r="3315" spans="1:15" x14ac:dyDescent="0.45">
      <c r="A3315" s="6" t="s">
        <v>8318</v>
      </c>
      <c r="B3315" s="6" t="s">
        <v>8224</v>
      </c>
      <c r="C3315" s="6" t="str">
        <f>VLOOKUP($B3315,'Supplimental Sources'!$I$7:$K$27,2,0)</f>
        <v>United States</v>
      </c>
      <c r="D3315" s="6" t="str">
        <f>VLOOKUP($B3315,'Supplimental Sources'!$I$7:$K$27,3,0)</f>
        <v>United States</v>
      </c>
      <c r="E3315" s="6" t="s">
        <v>8387</v>
      </c>
      <c r="F3315" s="6" t="s">
        <v>8380</v>
      </c>
      <c r="G3315" s="6">
        <v>3301</v>
      </c>
      <c r="H3315" s="29">
        <v>3000</v>
      </c>
      <c r="I3315" s="29">
        <v>4004</v>
      </c>
      <c r="J3315" s="28">
        <v>44.555138888892543</v>
      </c>
      <c r="K3315" s="6">
        <v>70</v>
      </c>
      <c r="L3315" s="6" t="str">
        <f>VLOOKUP($G3315,Data!$A:$F,6,0)</f>
        <v>successful</v>
      </c>
      <c r="M3315" s="6"/>
      <c r="N3315" s="6"/>
      <c r="O3315" s="6"/>
    </row>
    <row r="3316" spans="1:15" x14ac:dyDescent="0.45">
      <c r="A3316" s="6" t="s">
        <v>8318</v>
      </c>
      <c r="B3316" s="6" t="s">
        <v>8227</v>
      </c>
      <c r="C3316" s="6" t="str">
        <f>VLOOKUP($B3316,'Supplimental Sources'!$I$7:$K$27,2,0)</f>
        <v>Spain</v>
      </c>
      <c r="D3316" s="6" t="str">
        <f>VLOOKUP($B3316,'Supplimental Sources'!$I$7:$K$27,3,0)</f>
        <v>European Union</v>
      </c>
      <c r="E3316" s="6" t="s">
        <v>8387</v>
      </c>
      <c r="F3316" s="6" t="s">
        <v>8374</v>
      </c>
      <c r="G3316" s="6">
        <v>3302</v>
      </c>
      <c r="H3316" s="29">
        <v>8400</v>
      </c>
      <c r="I3316" s="29">
        <v>8685</v>
      </c>
      <c r="J3316" s="28">
        <v>30</v>
      </c>
      <c r="K3316" s="6">
        <v>50</v>
      </c>
      <c r="L3316" s="6" t="str">
        <f>VLOOKUP($G3316,Data!$A:$F,6,0)</f>
        <v>successful</v>
      </c>
      <c r="M3316" s="6"/>
      <c r="N3316" s="6"/>
      <c r="O3316" s="6"/>
    </row>
    <row r="3317" spans="1:15" x14ac:dyDescent="0.45">
      <c r="A3317" s="6" t="s">
        <v>8318</v>
      </c>
      <c r="B3317" s="6" t="s">
        <v>8224</v>
      </c>
      <c r="C3317" s="6" t="str">
        <f>VLOOKUP($B3317,'Supplimental Sources'!$I$7:$K$27,2,0)</f>
        <v>United States</v>
      </c>
      <c r="D3317" s="6" t="str">
        <f>VLOOKUP($B3317,'Supplimental Sources'!$I$7:$K$27,3,0)</f>
        <v>United States</v>
      </c>
      <c r="E3317" s="6" t="s">
        <v>8386</v>
      </c>
      <c r="F3317" s="6" t="s">
        <v>8377</v>
      </c>
      <c r="G3317" s="6">
        <v>3303</v>
      </c>
      <c r="H3317" s="29">
        <v>1800</v>
      </c>
      <c r="I3317" s="29">
        <v>2086</v>
      </c>
      <c r="J3317" s="28">
        <v>34.958333333343035</v>
      </c>
      <c r="K3317" s="6">
        <v>35</v>
      </c>
      <c r="L3317" s="6" t="str">
        <f>VLOOKUP($G3317,Data!$A:$F,6,0)</f>
        <v>successful</v>
      </c>
      <c r="M3317" s="6"/>
      <c r="N3317" s="6"/>
      <c r="O3317" s="6"/>
    </row>
    <row r="3318" spans="1:15" x14ac:dyDescent="0.45">
      <c r="A3318" s="6" t="s">
        <v>8318</v>
      </c>
      <c r="B3318" s="6" t="s">
        <v>8224</v>
      </c>
      <c r="C3318" s="6" t="str">
        <f>VLOOKUP($B3318,'Supplimental Sources'!$I$7:$K$27,2,0)</f>
        <v>United States</v>
      </c>
      <c r="D3318" s="6" t="str">
        <f>VLOOKUP($B3318,'Supplimental Sources'!$I$7:$K$27,3,0)</f>
        <v>United States</v>
      </c>
      <c r="E3318" s="6" t="s">
        <v>8387</v>
      </c>
      <c r="F3318" s="6" t="s">
        <v>8374</v>
      </c>
      <c r="G3318" s="6">
        <v>3304</v>
      </c>
      <c r="H3318" s="29">
        <v>15000</v>
      </c>
      <c r="I3318" s="29">
        <v>15677.5</v>
      </c>
      <c r="J3318" s="28">
        <v>30</v>
      </c>
      <c r="K3318" s="6">
        <v>175</v>
      </c>
      <c r="L3318" s="6" t="str">
        <f>VLOOKUP($G3318,Data!$A:$F,6,0)</f>
        <v>successful</v>
      </c>
      <c r="M3318" s="6"/>
      <c r="N3318" s="6"/>
      <c r="O3318" s="6"/>
    </row>
    <row r="3319" spans="1:15" x14ac:dyDescent="0.45">
      <c r="A3319" s="6" t="s">
        <v>8318</v>
      </c>
      <c r="B3319" s="6" t="s">
        <v>8224</v>
      </c>
      <c r="C3319" s="6" t="str">
        <f>VLOOKUP($B3319,'Supplimental Sources'!$I$7:$K$27,2,0)</f>
        <v>United States</v>
      </c>
      <c r="D3319" s="6" t="str">
        <f>VLOOKUP($B3319,'Supplimental Sources'!$I$7:$K$27,3,0)</f>
        <v>United States</v>
      </c>
      <c r="E3319" s="6" t="s">
        <v>8386</v>
      </c>
      <c r="F3319" s="6" t="s">
        <v>8370</v>
      </c>
      <c r="G3319" s="6">
        <v>3305</v>
      </c>
      <c r="H3319" s="29">
        <v>4000</v>
      </c>
      <c r="I3319" s="29">
        <v>4081</v>
      </c>
      <c r="J3319" s="28">
        <v>30</v>
      </c>
      <c r="K3319" s="6">
        <v>20</v>
      </c>
      <c r="L3319" s="6" t="str">
        <f>VLOOKUP($G3319,Data!$A:$F,6,0)</f>
        <v>successful</v>
      </c>
      <c r="M3319" s="6"/>
      <c r="N3319" s="6"/>
      <c r="O3319" s="6"/>
    </row>
    <row r="3320" spans="1:15" x14ac:dyDescent="0.45">
      <c r="A3320" s="6" t="s">
        <v>8318</v>
      </c>
      <c r="B3320" s="6" t="s">
        <v>8224</v>
      </c>
      <c r="C3320" s="6" t="str">
        <f>VLOOKUP($B3320,'Supplimental Sources'!$I$7:$K$27,2,0)</f>
        <v>United States</v>
      </c>
      <c r="D3320" s="6" t="str">
        <f>VLOOKUP($B3320,'Supplimental Sources'!$I$7:$K$27,3,0)</f>
        <v>United States</v>
      </c>
      <c r="E3320" s="6" t="s">
        <v>8387</v>
      </c>
      <c r="F3320" s="6" t="s">
        <v>8369</v>
      </c>
      <c r="G3320" s="6">
        <v>3306</v>
      </c>
      <c r="H3320" s="29">
        <v>1500</v>
      </c>
      <c r="I3320" s="29">
        <v>2630</v>
      </c>
      <c r="J3320" s="28">
        <v>37.90576388889167</v>
      </c>
      <c r="K3320" s="6">
        <v>54</v>
      </c>
      <c r="L3320" s="6" t="str">
        <f>VLOOKUP($G3320,Data!$A:$F,6,0)</f>
        <v>successful</v>
      </c>
      <c r="M3320" s="6"/>
      <c r="N3320" s="6"/>
      <c r="O3320" s="6"/>
    </row>
    <row r="3321" spans="1:15" x14ac:dyDescent="0.45">
      <c r="A3321" s="6" t="s">
        <v>8318</v>
      </c>
      <c r="B3321" s="6" t="s">
        <v>8224</v>
      </c>
      <c r="C3321" s="6" t="str">
        <f>VLOOKUP($B3321,'Supplimental Sources'!$I$7:$K$27,2,0)</f>
        <v>United States</v>
      </c>
      <c r="D3321" s="6" t="str">
        <f>VLOOKUP($B3321,'Supplimental Sources'!$I$7:$K$27,3,0)</f>
        <v>United States</v>
      </c>
      <c r="E3321" s="6" t="s">
        <v>8387</v>
      </c>
      <c r="F3321" s="6" t="s">
        <v>8379</v>
      </c>
      <c r="G3321" s="6">
        <v>3307</v>
      </c>
      <c r="H3321" s="29">
        <v>1000</v>
      </c>
      <c r="I3321" s="29">
        <v>1066.8</v>
      </c>
      <c r="J3321" s="28">
        <v>30</v>
      </c>
      <c r="K3321" s="6">
        <v>20</v>
      </c>
      <c r="L3321" s="6" t="str">
        <f>VLOOKUP($G3321,Data!$A:$F,6,0)</f>
        <v>successful</v>
      </c>
      <c r="M3321" s="6"/>
      <c r="N3321" s="6"/>
      <c r="O3321" s="6"/>
    </row>
    <row r="3322" spans="1:15" x14ac:dyDescent="0.45">
      <c r="A3322" s="6" t="s">
        <v>8318</v>
      </c>
      <c r="B3322" s="6" t="s">
        <v>8224</v>
      </c>
      <c r="C3322" s="6" t="str">
        <f>VLOOKUP($B3322,'Supplimental Sources'!$I$7:$K$27,2,0)</f>
        <v>United States</v>
      </c>
      <c r="D3322" s="6" t="str">
        <f>VLOOKUP($B3322,'Supplimental Sources'!$I$7:$K$27,3,0)</f>
        <v>United States</v>
      </c>
      <c r="E3322" s="6" t="s">
        <v>8387</v>
      </c>
      <c r="F3322" s="6" t="s">
        <v>8378</v>
      </c>
      <c r="G3322" s="6">
        <v>3308</v>
      </c>
      <c r="H3322" s="29">
        <v>3500</v>
      </c>
      <c r="I3322" s="29">
        <v>4280</v>
      </c>
      <c r="J3322" s="28">
        <v>21</v>
      </c>
      <c r="K3322" s="6">
        <v>57</v>
      </c>
      <c r="L3322" s="6" t="str">
        <f>VLOOKUP($G3322,Data!$A:$F,6,0)</f>
        <v>successful</v>
      </c>
      <c r="M3322" s="6"/>
      <c r="N3322" s="6"/>
      <c r="O3322" s="6"/>
    </row>
    <row r="3323" spans="1:15" x14ac:dyDescent="0.45">
      <c r="A3323" s="6" t="s">
        <v>8318</v>
      </c>
      <c r="B3323" s="6" t="s">
        <v>8225</v>
      </c>
      <c r="C3323" s="6" t="str">
        <f>VLOOKUP($B3323,'Supplimental Sources'!$I$7:$K$27,2,0)</f>
        <v>United Kingdom</v>
      </c>
      <c r="D3323" s="6" t="str">
        <f>VLOOKUP($B3323,'Supplimental Sources'!$I$7:$K$27,3,0)</f>
        <v>United Kingdom</v>
      </c>
      <c r="E3323" s="6" t="s">
        <v>8387</v>
      </c>
      <c r="F3323" s="6" t="s">
        <v>8372</v>
      </c>
      <c r="G3323" s="6">
        <v>3309</v>
      </c>
      <c r="H3323" s="29">
        <v>350</v>
      </c>
      <c r="I3323" s="29">
        <v>558</v>
      </c>
      <c r="J3323" s="28">
        <v>31</v>
      </c>
      <c r="K3323" s="6">
        <v>31</v>
      </c>
      <c r="L3323" s="6" t="str">
        <f>VLOOKUP($G3323,Data!$A:$F,6,0)</f>
        <v>successful</v>
      </c>
      <c r="M3323" s="6"/>
      <c r="N3323" s="6"/>
      <c r="O3323" s="6"/>
    </row>
    <row r="3324" spans="1:15" x14ac:dyDescent="0.45">
      <c r="A3324" s="6" t="s">
        <v>8318</v>
      </c>
      <c r="B3324" s="6" t="s">
        <v>8224</v>
      </c>
      <c r="C3324" s="6" t="str">
        <f>VLOOKUP($B3324,'Supplimental Sources'!$I$7:$K$27,2,0)</f>
        <v>United States</v>
      </c>
      <c r="D3324" s="6" t="str">
        <f>VLOOKUP($B3324,'Supplimental Sources'!$I$7:$K$27,3,0)</f>
        <v>United States</v>
      </c>
      <c r="E3324" s="6" t="s">
        <v>8386</v>
      </c>
      <c r="F3324" s="6" t="s">
        <v>8372</v>
      </c>
      <c r="G3324" s="6">
        <v>3310</v>
      </c>
      <c r="H3324" s="29">
        <v>6500</v>
      </c>
      <c r="I3324" s="29">
        <v>6505</v>
      </c>
      <c r="J3324" s="28">
        <v>30</v>
      </c>
      <c r="K3324" s="6">
        <v>31</v>
      </c>
      <c r="L3324" s="6" t="str">
        <f>VLOOKUP($G3324,Data!$A:$F,6,0)</f>
        <v>successful</v>
      </c>
      <c r="M3324" s="6"/>
      <c r="N3324" s="6"/>
      <c r="O3324" s="6"/>
    </row>
    <row r="3325" spans="1:15" x14ac:dyDescent="0.45">
      <c r="A3325" s="6" t="s">
        <v>8318</v>
      </c>
      <c r="B3325" s="6" t="s">
        <v>8224</v>
      </c>
      <c r="C3325" s="6" t="str">
        <f>VLOOKUP($B3325,'Supplimental Sources'!$I$7:$K$27,2,0)</f>
        <v>United States</v>
      </c>
      <c r="D3325" s="6" t="str">
        <f>VLOOKUP($B3325,'Supplimental Sources'!$I$7:$K$27,3,0)</f>
        <v>United States</v>
      </c>
      <c r="E3325" s="6" t="s">
        <v>8386</v>
      </c>
      <c r="F3325" s="6" t="s">
        <v>8372</v>
      </c>
      <c r="G3325" s="6">
        <v>3311</v>
      </c>
      <c r="H3325" s="29">
        <v>2500</v>
      </c>
      <c r="I3325" s="29">
        <v>2746</v>
      </c>
      <c r="J3325" s="28">
        <v>30</v>
      </c>
      <c r="K3325" s="6">
        <v>45</v>
      </c>
      <c r="L3325" s="6" t="str">
        <f>VLOOKUP($G3325,Data!$A:$F,6,0)</f>
        <v>successful</v>
      </c>
      <c r="M3325" s="6"/>
      <c r="N3325" s="6"/>
      <c r="O3325" s="6"/>
    </row>
    <row r="3326" spans="1:15" x14ac:dyDescent="0.45">
      <c r="A3326" s="6" t="s">
        <v>8318</v>
      </c>
      <c r="B3326" s="6" t="s">
        <v>8224</v>
      </c>
      <c r="C3326" s="6" t="str">
        <f>VLOOKUP($B3326,'Supplimental Sources'!$I$7:$K$27,2,0)</f>
        <v>United States</v>
      </c>
      <c r="D3326" s="6" t="str">
        <f>VLOOKUP($B3326,'Supplimental Sources'!$I$7:$K$27,3,0)</f>
        <v>United States</v>
      </c>
      <c r="E3326" s="6" t="s">
        <v>8387</v>
      </c>
      <c r="F3326" s="6" t="s">
        <v>8373</v>
      </c>
      <c r="G3326" s="6">
        <v>3312</v>
      </c>
      <c r="H3326" s="29">
        <v>2500</v>
      </c>
      <c r="I3326" s="29">
        <v>2501</v>
      </c>
      <c r="J3326" s="28">
        <v>21.107106481489609</v>
      </c>
      <c r="K3326" s="6">
        <v>41</v>
      </c>
      <c r="L3326" s="6" t="str">
        <f>VLOOKUP($G3326,Data!$A:$F,6,0)</f>
        <v>successful</v>
      </c>
      <c r="M3326" s="6"/>
      <c r="N3326" s="6"/>
      <c r="O3326" s="6"/>
    </row>
    <row r="3327" spans="1:15" x14ac:dyDescent="0.45">
      <c r="A3327" s="6" t="s">
        <v>8318</v>
      </c>
      <c r="B3327" s="6" t="s">
        <v>8224</v>
      </c>
      <c r="C3327" s="6" t="str">
        <f>VLOOKUP($B3327,'Supplimental Sources'!$I$7:$K$27,2,0)</f>
        <v>United States</v>
      </c>
      <c r="D3327" s="6" t="str">
        <f>VLOOKUP($B3327,'Supplimental Sources'!$I$7:$K$27,3,0)</f>
        <v>United States</v>
      </c>
      <c r="E3327" s="6" t="s">
        <v>8387</v>
      </c>
      <c r="F3327" s="6" t="s">
        <v>8376</v>
      </c>
      <c r="G3327" s="6">
        <v>3313</v>
      </c>
      <c r="H3327" s="29">
        <v>2000</v>
      </c>
      <c r="I3327" s="29">
        <v>2321</v>
      </c>
      <c r="J3327" s="28">
        <v>13.797256944453693</v>
      </c>
      <c r="K3327" s="6">
        <v>29</v>
      </c>
      <c r="L3327" s="6" t="str">
        <f>VLOOKUP($G3327,Data!$A:$F,6,0)</f>
        <v>successful</v>
      </c>
      <c r="M3327" s="6"/>
      <c r="N3327" s="6"/>
      <c r="O3327" s="6"/>
    </row>
    <row r="3328" spans="1:15" x14ac:dyDescent="0.45">
      <c r="A3328" s="6" t="s">
        <v>8318</v>
      </c>
      <c r="B3328" s="6" t="s">
        <v>8225</v>
      </c>
      <c r="C3328" s="6" t="str">
        <f>VLOOKUP($B3328,'Supplimental Sources'!$I$7:$K$27,2,0)</f>
        <v>United Kingdom</v>
      </c>
      <c r="D3328" s="6" t="str">
        <f>VLOOKUP($B3328,'Supplimental Sources'!$I$7:$K$27,3,0)</f>
        <v>United Kingdom</v>
      </c>
      <c r="E3328" s="6" t="s">
        <v>8386</v>
      </c>
      <c r="F3328" s="6" t="s">
        <v>8379</v>
      </c>
      <c r="G3328" s="6">
        <v>3314</v>
      </c>
      <c r="H3328" s="29">
        <v>800</v>
      </c>
      <c r="I3328" s="29">
        <v>1686</v>
      </c>
      <c r="J3328" s="28">
        <v>27.569317129629781</v>
      </c>
      <c r="K3328" s="6">
        <v>58</v>
      </c>
      <c r="L3328" s="6" t="str">
        <f>VLOOKUP($G3328,Data!$A:$F,6,0)</f>
        <v>successful</v>
      </c>
      <c r="M3328" s="6"/>
      <c r="N3328" s="6"/>
      <c r="O3328" s="6"/>
    </row>
    <row r="3329" spans="1:15" x14ac:dyDescent="0.45">
      <c r="A3329" s="6" t="s">
        <v>8318</v>
      </c>
      <c r="B3329" s="6" t="s">
        <v>8225</v>
      </c>
      <c r="C3329" s="6" t="str">
        <f>VLOOKUP($B3329,'Supplimental Sources'!$I$7:$K$27,2,0)</f>
        <v>United Kingdom</v>
      </c>
      <c r="D3329" s="6" t="str">
        <f>VLOOKUP($B3329,'Supplimental Sources'!$I$7:$K$27,3,0)</f>
        <v>United Kingdom</v>
      </c>
      <c r="E3329" s="6" t="s">
        <v>8387</v>
      </c>
      <c r="F3329" s="6" t="s">
        <v>8379</v>
      </c>
      <c r="G3329" s="6">
        <v>3315</v>
      </c>
      <c r="H3329" s="29">
        <v>4000</v>
      </c>
      <c r="I3329" s="29">
        <v>4400</v>
      </c>
      <c r="J3329" s="28">
        <v>30</v>
      </c>
      <c r="K3329" s="6">
        <v>89</v>
      </c>
      <c r="L3329" s="6" t="str">
        <f>VLOOKUP($G3329,Data!$A:$F,6,0)</f>
        <v>successful</v>
      </c>
      <c r="M3329" s="6"/>
      <c r="N3329" s="6"/>
      <c r="O3329" s="6"/>
    </row>
    <row r="3330" spans="1:15" x14ac:dyDescent="0.45">
      <c r="A3330" s="6" t="s">
        <v>8318</v>
      </c>
      <c r="B3330" s="6" t="s">
        <v>8224</v>
      </c>
      <c r="C3330" s="6" t="str">
        <f>VLOOKUP($B3330,'Supplimental Sources'!$I$7:$K$27,2,0)</f>
        <v>United States</v>
      </c>
      <c r="D3330" s="6" t="str">
        <f>VLOOKUP($B3330,'Supplimental Sources'!$I$7:$K$27,3,0)</f>
        <v>United States</v>
      </c>
      <c r="E3330" s="6" t="s">
        <v>8385</v>
      </c>
      <c r="F3330" s="6" t="s">
        <v>8370</v>
      </c>
      <c r="G3330" s="6">
        <v>3316</v>
      </c>
      <c r="H3330" s="29">
        <v>11737</v>
      </c>
      <c r="I3330" s="29">
        <v>11747.18</v>
      </c>
      <c r="J3330" s="28">
        <v>32.707928240735782</v>
      </c>
      <c r="K3330" s="6">
        <v>125</v>
      </c>
      <c r="L3330" s="6" t="str">
        <f>VLOOKUP($G3330,Data!$A:$F,6,0)</f>
        <v>successful</v>
      </c>
      <c r="M3330" s="6"/>
      <c r="N3330" s="6"/>
      <c r="O3330" s="6"/>
    </row>
    <row r="3331" spans="1:15" x14ac:dyDescent="0.45">
      <c r="A3331" s="6" t="s">
        <v>8318</v>
      </c>
      <c r="B3331" s="6" t="s">
        <v>8224</v>
      </c>
      <c r="C3331" s="6" t="str">
        <f>VLOOKUP($B3331,'Supplimental Sources'!$I$7:$K$27,2,0)</f>
        <v>United States</v>
      </c>
      <c r="D3331" s="6" t="str">
        <f>VLOOKUP($B3331,'Supplimental Sources'!$I$7:$K$27,3,0)</f>
        <v>United States</v>
      </c>
      <c r="E3331" s="6" t="s">
        <v>8387</v>
      </c>
      <c r="F3331" s="6" t="s">
        <v>8369</v>
      </c>
      <c r="G3331" s="6">
        <v>3317</v>
      </c>
      <c r="H3331" s="29">
        <v>1050</v>
      </c>
      <c r="I3331" s="29">
        <v>1115</v>
      </c>
      <c r="J3331" s="28">
        <v>30</v>
      </c>
      <c r="K3331" s="6">
        <v>18</v>
      </c>
      <c r="L3331" s="6" t="str">
        <f>VLOOKUP($G3331,Data!$A:$F,6,0)</f>
        <v>successful</v>
      </c>
      <c r="M3331" s="6"/>
      <c r="N3331" s="6"/>
      <c r="O3331" s="6"/>
    </row>
    <row r="3332" spans="1:15" x14ac:dyDescent="0.45">
      <c r="A3332" s="6" t="s">
        <v>8318</v>
      </c>
      <c r="B3332" s="6" t="s">
        <v>8229</v>
      </c>
      <c r="C3332" s="6" t="str">
        <f>VLOOKUP($B3332,'Supplimental Sources'!$I$7:$K$27,2,0)</f>
        <v>Canada</v>
      </c>
      <c r="D3332" s="6" t="str">
        <f>VLOOKUP($B3332,'Supplimental Sources'!$I$7:$K$27,3,0)</f>
        <v>Canada</v>
      </c>
      <c r="E3332" s="6" t="s">
        <v>8387</v>
      </c>
      <c r="F3332" s="6" t="s">
        <v>8378</v>
      </c>
      <c r="G3332" s="6">
        <v>3318</v>
      </c>
      <c r="H3332" s="29">
        <v>2000</v>
      </c>
      <c r="I3332" s="29">
        <v>2512</v>
      </c>
      <c r="J3332" s="28">
        <v>39.802164351858664</v>
      </c>
      <c r="K3332" s="6">
        <v>32</v>
      </c>
      <c r="L3332" s="6" t="str">
        <f>VLOOKUP($G3332,Data!$A:$F,6,0)</f>
        <v>successful</v>
      </c>
      <c r="M3332" s="6"/>
      <c r="N3332" s="6"/>
      <c r="O3332" s="6"/>
    </row>
    <row r="3333" spans="1:15" x14ac:dyDescent="0.45">
      <c r="A3333" s="6" t="s">
        <v>8318</v>
      </c>
      <c r="B3333" s="6" t="s">
        <v>8225</v>
      </c>
      <c r="C3333" s="6" t="str">
        <f>VLOOKUP($B3333,'Supplimental Sources'!$I$7:$K$27,2,0)</f>
        <v>United Kingdom</v>
      </c>
      <c r="D3333" s="6" t="str">
        <f>VLOOKUP($B3333,'Supplimental Sources'!$I$7:$K$27,3,0)</f>
        <v>United Kingdom</v>
      </c>
      <c r="E3333" s="6" t="s">
        <v>8385</v>
      </c>
      <c r="F3333" s="6" t="s">
        <v>8381</v>
      </c>
      <c r="G3333" s="6">
        <v>3319</v>
      </c>
      <c r="H3333" s="29">
        <v>500</v>
      </c>
      <c r="I3333" s="29">
        <v>540</v>
      </c>
      <c r="J3333" s="28">
        <v>45</v>
      </c>
      <c r="K3333" s="6">
        <v>16</v>
      </c>
      <c r="L3333" s="6" t="str">
        <f>VLOOKUP($G3333,Data!$A:$F,6,0)</f>
        <v>successful</v>
      </c>
      <c r="M3333" s="6"/>
      <c r="N3333" s="6"/>
      <c r="O3333" s="6"/>
    </row>
    <row r="3334" spans="1:15" x14ac:dyDescent="0.45">
      <c r="A3334" s="6" t="s">
        <v>8318</v>
      </c>
      <c r="B3334" s="6" t="s">
        <v>8224</v>
      </c>
      <c r="C3334" s="6" t="str">
        <f>VLOOKUP($B3334,'Supplimental Sources'!$I$7:$K$27,2,0)</f>
        <v>United States</v>
      </c>
      <c r="D3334" s="6" t="str">
        <f>VLOOKUP($B3334,'Supplimental Sources'!$I$7:$K$27,3,0)</f>
        <v>United States</v>
      </c>
      <c r="E3334" s="6" t="s">
        <v>8387</v>
      </c>
      <c r="F3334" s="6" t="s">
        <v>8369</v>
      </c>
      <c r="G3334" s="6">
        <v>3320</v>
      </c>
      <c r="H3334" s="29">
        <v>2500</v>
      </c>
      <c r="I3334" s="29">
        <v>2525</v>
      </c>
      <c r="J3334" s="28">
        <v>30</v>
      </c>
      <c r="K3334" s="6">
        <v>38</v>
      </c>
      <c r="L3334" s="6" t="str">
        <f>VLOOKUP($G3334,Data!$A:$F,6,0)</f>
        <v>successful</v>
      </c>
      <c r="M3334" s="6"/>
      <c r="N3334" s="6"/>
      <c r="O3334" s="6"/>
    </row>
    <row r="3335" spans="1:15" x14ac:dyDescent="0.45">
      <c r="A3335" s="6" t="s">
        <v>8318</v>
      </c>
      <c r="B3335" s="6" t="s">
        <v>8224</v>
      </c>
      <c r="C3335" s="6" t="str">
        <f>VLOOKUP($B3335,'Supplimental Sources'!$I$7:$K$27,2,0)</f>
        <v>United States</v>
      </c>
      <c r="D3335" s="6" t="str">
        <f>VLOOKUP($B3335,'Supplimental Sources'!$I$7:$K$27,3,0)</f>
        <v>United States</v>
      </c>
      <c r="E3335" s="6" t="s">
        <v>8385</v>
      </c>
      <c r="F3335" s="6" t="s">
        <v>8373</v>
      </c>
      <c r="G3335" s="6">
        <v>3321</v>
      </c>
      <c r="H3335" s="29">
        <v>500</v>
      </c>
      <c r="I3335" s="29">
        <v>537</v>
      </c>
      <c r="J3335" s="28">
        <v>14.065682870372257</v>
      </c>
      <c r="K3335" s="6">
        <v>15</v>
      </c>
      <c r="L3335" s="6" t="str">
        <f>VLOOKUP($G3335,Data!$A:$F,6,0)</f>
        <v>successful</v>
      </c>
      <c r="M3335" s="6"/>
      <c r="N3335" s="6"/>
      <c r="O3335" s="6"/>
    </row>
    <row r="3336" spans="1:15" x14ac:dyDescent="0.45">
      <c r="A3336" s="6" t="s">
        <v>8318</v>
      </c>
      <c r="B3336" s="6" t="s">
        <v>8224</v>
      </c>
      <c r="C3336" s="6" t="str">
        <f>VLOOKUP($B3336,'Supplimental Sources'!$I$7:$K$27,2,0)</f>
        <v>United States</v>
      </c>
      <c r="D3336" s="6" t="str">
        <f>VLOOKUP($B3336,'Supplimental Sources'!$I$7:$K$27,3,0)</f>
        <v>United States</v>
      </c>
      <c r="E3336" s="6" t="s">
        <v>8387</v>
      </c>
      <c r="F3336" s="6" t="s">
        <v>8369</v>
      </c>
      <c r="G3336" s="6">
        <v>3322</v>
      </c>
      <c r="H3336" s="29">
        <v>3300</v>
      </c>
      <c r="I3336" s="29">
        <v>3350</v>
      </c>
      <c r="J3336" s="28">
        <v>22.152824074073578</v>
      </c>
      <c r="K3336" s="6">
        <v>23</v>
      </c>
      <c r="L3336" s="6" t="str">
        <f>VLOOKUP($G3336,Data!$A:$F,6,0)</f>
        <v>successful</v>
      </c>
      <c r="M3336" s="6"/>
      <c r="N3336" s="6"/>
      <c r="O3336" s="6"/>
    </row>
    <row r="3337" spans="1:15" x14ac:dyDescent="0.45">
      <c r="A3337" s="6" t="s">
        <v>8318</v>
      </c>
      <c r="B3337" s="6" t="s">
        <v>8225</v>
      </c>
      <c r="C3337" s="6" t="str">
        <f>VLOOKUP($B3337,'Supplimental Sources'!$I$7:$K$27,2,0)</f>
        <v>United Kingdom</v>
      </c>
      <c r="D3337" s="6" t="str">
        <f>VLOOKUP($B3337,'Supplimental Sources'!$I$7:$K$27,3,0)</f>
        <v>United Kingdom</v>
      </c>
      <c r="E3337" s="6" t="s">
        <v>8387</v>
      </c>
      <c r="F3337" s="6" t="s">
        <v>8371</v>
      </c>
      <c r="G3337" s="6">
        <v>3323</v>
      </c>
      <c r="H3337" s="29">
        <v>1000</v>
      </c>
      <c r="I3337" s="29">
        <v>1259</v>
      </c>
      <c r="J3337" s="28">
        <v>30</v>
      </c>
      <c r="K3337" s="6">
        <v>49</v>
      </c>
      <c r="L3337" s="6" t="str">
        <f>VLOOKUP($G3337,Data!$A:$F,6,0)</f>
        <v>successful</v>
      </c>
      <c r="M3337" s="6"/>
      <c r="N3337" s="6"/>
      <c r="O3337" s="6"/>
    </row>
    <row r="3338" spans="1:15" x14ac:dyDescent="0.45">
      <c r="A3338" s="6" t="s">
        <v>8318</v>
      </c>
      <c r="B3338" s="6" t="s">
        <v>8241</v>
      </c>
      <c r="C3338" s="6" t="str">
        <f>VLOOKUP($B3338,'Supplimental Sources'!$I$7:$K$27,2,0)</f>
        <v>Ireland</v>
      </c>
      <c r="D3338" s="6" t="str">
        <f>VLOOKUP($B3338,'Supplimental Sources'!$I$7:$K$27,3,0)</f>
        <v>European Union</v>
      </c>
      <c r="E3338" s="6" t="s">
        <v>8387</v>
      </c>
      <c r="F3338" s="6" t="s">
        <v>8369</v>
      </c>
      <c r="G3338" s="6">
        <v>3324</v>
      </c>
      <c r="H3338" s="29">
        <v>1500</v>
      </c>
      <c r="I3338" s="29">
        <v>1525</v>
      </c>
      <c r="J3338" s="28">
        <v>14</v>
      </c>
      <c r="K3338" s="6">
        <v>10</v>
      </c>
      <c r="L3338" s="6" t="str">
        <f>VLOOKUP($G3338,Data!$A:$F,6,0)</f>
        <v>successful</v>
      </c>
      <c r="M3338" s="6"/>
      <c r="N3338" s="6"/>
      <c r="O3338" s="6"/>
    </row>
    <row r="3339" spans="1:15" x14ac:dyDescent="0.45">
      <c r="A3339" s="6" t="s">
        <v>8318</v>
      </c>
      <c r="B3339" s="6" t="s">
        <v>8225</v>
      </c>
      <c r="C3339" s="6" t="str">
        <f>VLOOKUP($B3339,'Supplimental Sources'!$I$7:$K$27,2,0)</f>
        <v>United Kingdom</v>
      </c>
      <c r="D3339" s="6" t="str">
        <f>VLOOKUP($B3339,'Supplimental Sources'!$I$7:$K$27,3,0)</f>
        <v>United Kingdom</v>
      </c>
      <c r="E3339" s="6" t="s">
        <v>8386</v>
      </c>
      <c r="F3339" s="6" t="s">
        <v>8378</v>
      </c>
      <c r="G3339" s="6">
        <v>3325</v>
      </c>
      <c r="H3339" s="29">
        <v>400</v>
      </c>
      <c r="I3339" s="29">
        <v>450</v>
      </c>
      <c r="J3339" s="28">
        <v>34.958333333335759</v>
      </c>
      <c r="K3339" s="6">
        <v>15</v>
      </c>
      <c r="L3339" s="6" t="str">
        <f>VLOOKUP($G3339,Data!$A:$F,6,0)</f>
        <v>successful</v>
      </c>
      <c r="M3339" s="6"/>
      <c r="N3339" s="6"/>
      <c r="O3339" s="6"/>
    </row>
    <row r="3340" spans="1:15" x14ac:dyDescent="0.45">
      <c r="A3340" s="6" t="s">
        <v>8318</v>
      </c>
      <c r="B3340" s="6" t="s">
        <v>8224</v>
      </c>
      <c r="C3340" s="6" t="str">
        <f>VLOOKUP($B3340,'Supplimental Sources'!$I$7:$K$27,2,0)</f>
        <v>United States</v>
      </c>
      <c r="D3340" s="6" t="str">
        <f>VLOOKUP($B3340,'Supplimental Sources'!$I$7:$K$27,3,0)</f>
        <v>United States</v>
      </c>
      <c r="E3340" s="6" t="s">
        <v>8386</v>
      </c>
      <c r="F3340" s="6" t="s">
        <v>8377</v>
      </c>
      <c r="G3340" s="6">
        <v>3326</v>
      </c>
      <c r="H3340" s="29">
        <v>8000</v>
      </c>
      <c r="I3340" s="29">
        <v>8110</v>
      </c>
      <c r="J3340" s="28">
        <v>29.958333333328483</v>
      </c>
      <c r="K3340" s="6">
        <v>57</v>
      </c>
      <c r="L3340" s="6" t="str">
        <f>VLOOKUP($G3340,Data!$A:$F,6,0)</f>
        <v>successful</v>
      </c>
      <c r="M3340" s="6"/>
      <c r="N3340" s="6"/>
      <c r="O3340" s="6"/>
    </row>
    <row r="3341" spans="1:15" x14ac:dyDescent="0.45">
      <c r="A3341" s="6" t="s">
        <v>8318</v>
      </c>
      <c r="B3341" s="6" t="s">
        <v>8225</v>
      </c>
      <c r="C3341" s="6" t="str">
        <f>VLOOKUP($B3341,'Supplimental Sources'!$I$7:$K$27,2,0)</f>
        <v>United Kingdom</v>
      </c>
      <c r="D3341" s="6" t="str">
        <f>VLOOKUP($B3341,'Supplimental Sources'!$I$7:$K$27,3,0)</f>
        <v>United Kingdom</v>
      </c>
      <c r="E3341" s="6" t="s">
        <v>8387</v>
      </c>
      <c r="F3341" s="6" t="s">
        <v>8379</v>
      </c>
      <c r="G3341" s="6">
        <v>3327</v>
      </c>
      <c r="H3341" s="29">
        <v>800</v>
      </c>
      <c r="I3341" s="29">
        <v>810</v>
      </c>
      <c r="J3341" s="28">
        <v>30</v>
      </c>
      <c r="K3341" s="6">
        <v>33</v>
      </c>
      <c r="L3341" s="6" t="str">
        <f>VLOOKUP($G3341,Data!$A:$F,6,0)</f>
        <v>successful</v>
      </c>
      <c r="M3341" s="6"/>
      <c r="N3341" s="6"/>
      <c r="O3341" s="6"/>
    </row>
    <row r="3342" spans="1:15" x14ac:dyDescent="0.45">
      <c r="A3342" s="6" t="s">
        <v>8318</v>
      </c>
      <c r="B3342" s="6" t="s">
        <v>8224</v>
      </c>
      <c r="C3342" s="6" t="str">
        <f>VLOOKUP($B3342,'Supplimental Sources'!$I$7:$K$27,2,0)</f>
        <v>United States</v>
      </c>
      <c r="D3342" s="6" t="str">
        <f>VLOOKUP($B3342,'Supplimental Sources'!$I$7:$K$27,3,0)</f>
        <v>United States</v>
      </c>
      <c r="E3342" s="6" t="s">
        <v>8385</v>
      </c>
      <c r="F3342" s="6" t="s">
        <v>8370</v>
      </c>
      <c r="G3342" s="6">
        <v>3328</v>
      </c>
      <c r="H3342" s="29">
        <v>1800</v>
      </c>
      <c r="I3342" s="29">
        <v>2635</v>
      </c>
      <c r="J3342" s="28">
        <v>2.4666319444440887</v>
      </c>
      <c r="K3342" s="6">
        <v>9</v>
      </c>
      <c r="L3342" s="6" t="str">
        <f>VLOOKUP($G3342,Data!$A:$F,6,0)</f>
        <v>successful</v>
      </c>
      <c r="M3342" s="6"/>
      <c r="N3342" s="6"/>
      <c r="O3342" s="6"/>
    </row>
    <row r="3343" spans="1:15" x14ac:dyDescent="0.45">
      <c r="A3343" s="6" t="s">
        <v>8318</v>
      </c>
      <c r="B3343" s="6" t="s">
        <v>8225</v>
      </c>
      <c r="C3343" s="6" t="str">
        <f>VLOOKUP($B3343,'Supplimental Sources'!$I$7:$K$27,2,0)</f>
        <v>United Kingdom</v>
      </c>
      <c r="D3343" s="6" t="str">
        <f>VLOOKUP($B3343,'Supplimental Sources'!$I$7:$K$27,3,0)</f>
        <v>United Kingdom</v>
      </c>
      <c r="E3343" s="6" t="s">
        <v>8385</v>
      </c>
      <c r="F3343" s="6" t="s">
        <v>8370</v>
      </c>
      <c r="G3343" s="6">
        <v>3329</v>
      </c>
      <c r="H3343" s="29">
        <v>1000</v>
      </c>
      <c r="I3343" s="29">
        <v>1168</v>
      </c>
      <c r="J3343" s="28">
        <v>10.635324074079108</v>
      </c>
      <c r="K3343" s="6">
        <v>26</v>
      </c>
      <c r="L3343" s="6" t="str">
        <f>VLOOKUP($G3343,Data!$A:$F,6,0)</f>
        <v>successful</v>
      </c>
      <c r="M3343" s="6"/>
      <c r="N3343" s="6"/>
      <c r="O3343" s="6"/>
    </row>
    <row r="3344" spans="1:15" x14ac:dyDescent="0.45">
      <c r="A3344" s="6" t="s">
        <v>8318</v>
      </c>
      <c r="B3344" s="6" t="s">
        <v>8225</v>
      </c>
      <c r="C3344" s="6" t="str">
        <f>VLOOKUP($B3344,'Supplimental Sources'!$I$7:$K$27,2,0)</f>
        <v>United Kingdom</v>
      </c>
      <c r="D3344" s="6" t="str">
        <f>VLOOKUP($B3344,'Supplimental Sources'!$I$7:$K$27,3,0)</f>
        <v>United Kingdom</v>
      </c>
      <c r="E3344" s="6" t="s">
        <v>8386</v>
      </c>
      <c r="F3344" s="6" t="s">
        <v>8378</v>
      </c>
      <c r="G3344" s="6">
        <v>3330</v>
      </c>
      <c r="H3344" s="29">
        <v>1500</v>
      </c>
      <c r="I3344" s="29">
        <v>1594</v>
      </c>
      <c r="J3344" s="28">
        <v>29.958333333335759</v>
      </c>
      <c r="K3344" s="6">
        <v>69</v>
      </c>
      <c r="L3344" s="6" t="str">
        <f>VLOOKUP($G3344,Data!$A:$F,6,0)</f>
        <v>successful</v>
      </c>
      <c r="M3344" s="6"/>
      <c r="N3344" s="6"/>
      <c r="O3344" s="6"/>
    </row>
    <row r="3345" spans="1:15" x14ac:dyDescent="0.45">
      <c r="A3345" s="6" t="s">
        <v>8318</v>
      </c>
      <c r="B3345" s="6" t="s">
        <v>8224</v>
      </c>
      <c r="C3345" s="6" t="str">
        <f>VLOOKUP($B3345,'Supplimental Sources'!$I$7:$K$27,2,0)</f>
        <v>United States</v>
      </c>
      <c r="D3345" s="6" t="str">
        <f>VLOOKUP($B3345,'Supplimental Sources'!$I$7:$K$27,3,0)</f>
        <v>United States</v>
      </c>
      <c r="E3345" s="6" t="s">
        <v>8386</v>
      </c>
      <c r="F3345" s="6" t="s">
        <v>8372</v>
      </c>
      <c r="G3345" s="6">
        <v>3331</v>
      </c>
      <c r="H3345" s="29">
        <v>5000</v>
      </c>
      <c r="I3345" s="29">
        <v>5226</v>
      </c>
      <c r="J3345" s="28">
        <v>35</v>
      </c>
      <c r="K3345" s="6">
        <v>65</v>
      </c>
      <c r="L3345" s="6" t="str">
        <f>VLOOKUP($G3345,Data!$A:$F,6,0)</f>
        <v>successful</v>
      </c>
      <c r="M3345" s="6"/>
      <c r="N3345" s="6"/>
      <c r="O3345" s="6"/>
    </row>
    <row r="3346" spans="1:15" x14ac:dyDescent="0.45">
      <c r="A3346" s="6" t="s">
        <v>8318</v>
      </c>
      <c r="B3346" s="6" t="s">
        <v>8224</v>
      </c>
      <c r="C3346" s="6" t="str">
        <f>VLOOKUP($B3346,'Supplimental Sources'!$I$7:$K$27,2,0)</f>
        <v>United States</v>
      </c>
      <c r="D3346" s="6" t="str">
        <f>VLOOKUP($B3346,'Supplimental Sources'!$I$7:$K$27,3,0)</f>
        <v>United States</v>
      </c>
      <c r="E3346" s="6" t="s">
        <v>8385</v>
      </c>
      <c r="F3346" s="6" t="s">
        <v>8380</v>
      </c>
      <c r="G3346" s="6">
        <v>3332</v>
      </c>
      <c r="H3346" s="29">
        <v>6000</v>
      </c>
      <c r="I3346" s="29">
        <v>6000</v>
      </c>
      <c r="J3346" s="28">
        <v>30</v>
      </c>
      <c r="K3346" s="6">
        <v>83</v>
      </c>
      <c r="L3346" s="6" t="str">
        <f>VLOOKUP($G3346,Data!$A:$F,6,0)</f>
        <v>successful</v>
      </c>
      <c r="M3346" s="6"/>
      <c r="N3346" s="6"/>
      <c r="O3346" s="6"/>
    </row>
    <row r="3347" spans="1:15" x14ac:dyDescent="0.45">
      <c r="A3347" s="6" t="s">
        <v>8318</v>
      </c>
      <c r="B3347" s="6" t="s">
        <v>8224</v>
      </c>
      <c r="C3347" s="6" t="str">
        <f>VLOOKUP($B3347,'Supplimental Sources'!$I$7:$K$27,2,0)</f>
        <v>United States</v>
      </c>
      <c r="D3347" s="6" t="str">
        <f>VLOOKUP($B3347,'Supplimental Sources'!$I$7:$K$27,3,0)</f>
        <v>United States</v>
      </c>
      <c r="E3347" s="6" t="s">
        <v>8386</v>
      </c>
      <c r="F3347" s="6" t="s">
        <v>8369</v>
      </c>
      <c r="G3347" s="6">
        <v>3333</v>
      </c>
      <c r="H3347" s="29">
        <v>3500</v>
      </c>
      <c r="I3347" s="29">
        <v>3660</v>
      </c>
      <c r="J3347" s="28">
        <v>22</v>
      </c>
      <c r="K3347" s="6">
        <v>111</v>
      </c>
      <c r="L3347" s="6" t="str">
        <f>VLOOKUP($G3347,Data!$A:$F,6,0)</f>
        <v>successful</v>
      </c>
      <c r="M3347" s="6"/>
      <c r="N3347" s="6"/>
      <c r="O3347" s="6"/>
    </row>
    <row r="3348" spans="1:15" x14ac:dyDescent="0.45">
      <c r="A3348" s="6" t="s">
        <v>8318</v>
      </c>
      <c r="B3348" s="6" t="s">
        <v>8224</v>
      </c>
      <c r="C3348" s="6" t="str">
        <f>VLOOKUP($B3348,'Supplimental Sources'!$I$7:$K$27,2,0)</f>
        <v>United States</v>
      </c>
      <c r="D3348" s="6" t="str">
        <f>VLOOKUP($B3348,'Supplimental Sources'!$I$7:$K$27,3,0)</f>
        <v>United States</v>
      </c>
      <c r="E3348" s="6" t="s">
        <v>8386</v>
      </c>
      <c r="F3348" s="6" t="s">
        <v>8380</v>
      </c>
      <c r="G3348" s="6">
        <v>3334</v>
      </c>
      <c r="H3348" s="29">
        <v>3871</v>
      </c>
      <c r="I3348" s="29">
        <v>5366</v>
      </c>
      <c r="J3348" s="28">
        <v>30</v>
      </c>
      <c r="K3348" s="6">
        <v>46</v>
      </c>
      <c r="L3348" s="6" t="str">
        <f>VLOOKUP($G3348,Data!$A:$F,6,0)</f>
        <v>successful</v>
      </c>
      <c r="M3348" s="6"/>
      <c r="N3348" s="6"/>
      <c r="O3348" s="6"/>
    </row>
    <row r="3349" spans="1:15" x14ac:dyDescent="0.45">
      <c r="A3349" s="6" t="s">
        <v>8318</v>
      </c>
      <c r="B3349" s="6" t="s">
        <v>8225</v>
      </c>
      <c r="C3349" s="6" t="str">
        <f>VLOOKUP($B3349,'Supplimental Sources'!$I$7:$K$27,2,0)</f>
        <v>United Kingdom</v>
      </c>
      <c r="D3349" s="6" t="str">
        <f>VLOOKUP($B3349,'Supplimental Sources'!$I$7:$K$27,3,0)</f>
        <v>United Kingdom</v>
      </c>
      <c r="E3349" s="6" t="s">
        <v>8385</v>
      </c>
      <c r="F3349" s="6" t="s">
        <v>8370</v>
      </c>
      <c r="G3349" s="6">
        <v>3335</v>
      </c>
      <c r="H3349" s="29">
        <v>5000</v>
      </c>
      <c r="I3349" s="29">
        <v>5016</v>
      </c>
      <c r="J3349" s="28">
        <v>27.284189814818092</v>
      </c>
      <c r="K3349" s="6">
        <v>63</v>
      </c>
      <c r="L3349" s="6" t="str">
        <f>VLOOKUP($G3349,Data!$A:$F,6,0)</f>
        <v>successful</v>
      </c>
      <c r="M3349" s="6"/>
      <c r="N3349" s="6"/>
      <c r="O3349" s="6"/>
    </row>
    <row r="3350" spans="1:15" x14ac:dyDescent="0.45">
      <c r="A3350" s="6" t="s">
        <v>8318</v>
      </c>
      <c r="B3350" s="6" t="s">
        <v>8225</v>
      </c>
      <c r="C3350" s="6" t="str">
        <f>VLOOKUP($B3350,'Supplimental Sources'!$I$7:$K$27,2,0)</f>
        <v>United Kingdom</v>
      </c>
      <c r="D3350" s="6" t="str">
        <f>VLOOKUP($B3350,'Supplimental Sources'!$I$7:$K$27,3,0)</f>
        <v>United Kingdom</v>
      </c>
      <c r="E3350" s="6" t="s">
        <v>8387</v>
      </c>
      <c r="F3350" s="6" t="s">
        <v>8378</v>
      </c>
      <c r="G3350" s="6">
        <v>3336</v>
      </c>
      <c r="H3350" s="29">
        <v>250</v>
      </c>
      <c r="I3350" s="29">
        <v>250</v>
      </c>
      <c r="J3350" s="28">
        <v>27.958333333335759</v>
      </c>
      <c r="K3350" s="6">
        <v>9</v>
      </c>
      <c r="L3350" s="6" t="str">
        <f>VLOOKUP($G3350,Data!$A:$F,6,0)</f>
        <v>successful</v>
      </c>
      <c r="M3350" s="6"/>
      <c r="N3350" s="6"/>
      <c r="O3350" s="6"/>
    </row>
    <row r="3351" spans="1:15" x14ac:dyDescent="0.45">
      <c r="A3351" s="6" t="s">
        <v>8318</v>
      </c>
      <c r="B3351" s="6" t="s">
        <v>8225</v>
      </c>
      <c r="C3351" s="6" t="str">
        <f>VLOOKUP($B3351,'Supplimental Sources'!$I$7:$K$27,2,0)</f>
        <v>United Kingdom</v>
      </c>
      <c r="D3351" s="6" t="str">
        <f>VLOOKUP($B3351,'Supplimental Sources'!$I$7:$K$27,3,0)</f>
        <v>United Kingdom</v>
      </c>
      <c r="E3351" s="6" t="s">
        <v>8385</v>
      </c>
      <c r="F3351" s="6" t="s">
        <v>8372</v>
      </c>
      <c r="G3351" s="6">
        <v>3337</v>
      </c>
      <c r="H3351" s="29">
        <v>2500</v>
      </c>
      <c r="I3351" s="29">
        <v>2755</v>
      </c>
      <c r="J3351" s="28">
        <v>21.592974537037662</v>
      </c>
      <c r="K3351" s="6">
        <v>34</v>
      </c>
      <c r="L3351" s="6" t="str">
        <f>VLOOKUP($G3351,Data!$A:$F,6,0)</f>
        <v>successful</v>
      </c>
      <c r="M3351" s="6"/>
      <c r="N3351" s="6"/>
      <c r="O3351" s="6"/>
    </row>
    <row r="3352" spans="1:15" x14ac:dyDescent="0.45">
      <c r="A3352" s="6" t="s">
        <v>8318</v>
      </c>
      <c r="B3352" s="6" t="s">
        <v>8224</v>
      </c>
      <c r="C3352" s="6" t="str">
        <f>VLOOKUP($B3352,'Supplimental Sources'!$I$7:$K$27,2,0)</f>
        <v>United States</v>
      </c>
      <c r="D3352" s="6" t="str">
        <f>VLOOKUP($B3352,'Supplimental Sources'!$I$7:$K$27,3,0)</f>
        <v>United States</v>
      </c>
      <c r="E3352" s="6" t="s">
        <v>8388</v>
      </c>
      <c r="F3352" s="6" t="s">
        <v>8377</v>
      </c>
      <c r="G3352" s="6">
        <v>3338</v>
      </c>
      <c r="H3352" s="29">
        <v>15000</v>
      </c>
      <c r="I3352" s="29">
        <v>15327</v>
      </c>
      <c r="J3352" s="28">
        <v>21</v>
      </c>
      <c r="K3352" s="6">
        <v>112</v>
      </c>
      <c r="L3352" s="6" t="str">
        <f>VLOOKUP($G3352,Data!$A:$F,6,0)</f>
        <v>successful</v>
      </c>
      <c r="M3352" s="6"/>
      <c r="N3352" s="6"/>
      <c r="O3352" s="6"/>
    </row>
    <row r="3353" spans="1:15" x14ac:dyDescent="0.45">
      <c r="A3353" s="6" t="s">
        <v>8318</v>
      </c>
      <c r="B3353" s="6" t="s">
        <v>8224</v>
      </c>
      <c r="C3353" s="6" t="str">
        <f>VLOOKUP($B3353,'Supplimental Sources'!$I$7:$K$27,2,0)</f>
        <v>United States</v>
      </c>
      <c r="D3353" s="6" t="str">
        <f>VLOOKUP($B3353,'Supplimental Sources'!$I$7:$K$27,3,0)</f>
        <v>United States</v>
      </c>
      <c r="E3353" s="6" t="s">
        <v>8387</v>
      </c>
      <c r="F3353" s="6" t="s">
        <v>8380</v>
      </c>
      <c r="G3353" s="6">
        <v>3339</v>
      </c>
      <c r="H3353" s="29">
        <v>8000</v>
      </c>
      <c r="I3353" s="29">
        <v>8348</v>
      </c>
      <c r="J3353" s="28">
        <v>30</v>
      </c>
      <c r="K3353" s="6">
        <v>47</v>
      </c>
      <c r="L3353" s="6" t="str">
        <f>VLOOKUP($G3353,Data!$A:$F,6,0)</f>
        <v>successful</v>
      </c>
      <c r="M3353" s="6"/>
      <c r="N3353" s="6"/>
      <c r="O3353" s="6"/>
    </row>
    <row r="3354" spans="1:15" x14ac:dyDescent="0.45">
      <c r="A3354" s="6" t="s">
        <v>8318</v>
      </c>
      <c r="B3354" s="6" t="s">
        <v>8224</v>
      </c>
      <c r="C3354" s="6" t="str">
        <f>VLOOKUP($B3354,'Supplimental Sources'!$I$7:$K$27,2,0)</f>
        <v>United States</v>
      </c>
      <c r="D3354" s="6" t="str">
        <f>VLOOKUP($B3354,'Supplimental Sources'!$I$7:$K$27,3,0)</f>
        <v>United States</v>
      </c>
      <c r="E3354" s="6" t="s">
        <v>8387</v>
      </c>
      <c r="F3354" s="6" t="s">
        <v>8374</v>
      </c>
      <c r="G3354" s="6">
        <v>3340</v>
      </c>
      <c r="H3354" s="29">
        <v>3000</v>
      </c>
      <c r="I3354" s="29">
        <v>4145</v>
      </c>
      <c r="J3354" s="28">
        <v>25</v>
      </c>
      <c r="K3354" s="6">
        <v>38</v>
      </c>
      <c r="L3354" s="6" t="str">
        <f>VLOOKUP($G3354,Data!$A:$F,6,0)</f>
        <v>successful</v>
      </c>
      <c r="M3354" s="6"/>
      <c r="N3354" s="6"/>
      <c r="O3354" s="6"/>
    </row>
    <row r="3355" spans="1:15" x14ac:dyDescent="0.45">
      <c r="A3355" s="6" t="s">
        <v>8318</v>
      </c>
      <c r="B3355" s="6" t="s">
        <v>8225</v>
      </c>
      <c r="C3355" s="6" t="str">
        <f>VLOOKUP($B3355,'Supplimental Sources'!$I$7:$K$27,2,0)</f>
        <v>United Kingdom</v>
      </c>
      <c r="D3355" s="6" t="str">
        <f>VLOOKUP($B3355,'Supplimental Sources'!$I$7:$K$27,3,0)</f>
        <v>United Kingdom</v>
      </c>
      <c r="E3355" s="6" t="s">
        <v>8387</v>
      </c>
      <c r="F3355" s="6" t="s">
        <v>8369</v>
      </c>
      <c r="G3355" s="6">
        <v>3341</v>
      </c>
      <c r="H3355" s="29">
        <v>3350</v>
      </c>
      <c r="I3355" s="29">
        <v>3350</v>
      </c>
      <c r="J3355" s="28">
        <v>22.909479166657547</v>
      </c>
      <c r="K3355" s="6">
        <v>28</v>
      </c>
      <c r="L3355" s="6" t="str">
        <f>VLOOKUP($G3355,Data!$A:$F,6,0)</f>
        <v>successful</v>
      </c>
      <c r="M3355" s="6"/>
      <c r="N3355" s="6"/>
      <c r="O3355" s="6"/>
    </row>
    <row r="3356" spans="1:15" x14ac:dyDescent="0.45">
      <c r="A3356" s="6" t="s">
        <v>8318</v>
      </c>
      <c r="B3356" s="6" t="s">
        <v>8224</v>
      </c>
      <c r="C3356" s="6" t="str">
        <f>VLOOKUP($B3356,'Supplimental Sources'!$I$7:$K$27,2,0)</f>
        <v>United States</v>
      </c>
      <c r="D3356" s="6" t="str">
        <f>VLOOKUP($B3356,'Supplimental Sources'!$I$7:$K$27,3,0)</f>
        <v>United States</v>
      </c>
      <c r="E3356" s="6" t="s">
        <v>8386</v>
      </c>
      <c r="F3356" s="6" t="s">
        <v>8377</v>
      </c>
      <c r="G3356" s="6">
        <v>3342</v>
      </c>
      <c r="H3356" s="29">
        <v>6000</v>
      </c>
      <c r="I3356" s="29">
        <v>6100</v>
      </c>
      <c r="J3356" s="28">
        <v>32.911226851851097</v>
      </c>
      <c r="K3356" s="6">
        <v>78</v>
      </c>
      <c r="L3356" s="6" t="str">
        <f>VLOOKUP($G3356,Data!$A:$F,6,0)</f>
        <v>successful</v>
      </c>
      <c r="M3356" s="6"/>
      <c r="N3356" s="6"/>
      <c r="O3356" s="6"/>
    </row>
    <row r="3357" spans="1:15" x14ac:dyDescent="0.45">
      <c r="A3357" s="6" t="s">
        <v>8318</v>
      </c>
      <c r="B3357" s="6" t="s">
        <v>8225</v>
      </c>
      <c r="C3357" s="6" t="str">
        <f>VLOOKUP($B3357,'Supplimental Sources'!$I$7:$K$27,2,0)</f>
        <v>United Kingdom</v>
      </c>
      <c r="D3357" s="6" t="str">
        <f>VLOOKUP($B3357,'Supplimental Sources'!$I$7:$K$27,3,0)</f>
        <v>United Kingdom</v>
      </c>
      <c r="E3357" s="6" t="s">
        <v>8387</v>
      </c>
      <c r="F3357" s="6" t="s">
        <v>8378</v>
      </c>
      <c r="G3357" s="6">
        <v>3343</v>
      </c>
      <c r="H3357" s="29">
        <v>700</v>
      </c>
      <c r="I3357" s="29">
        <v>1200</v>
      </c>
      <c r="J3357" s="28">
        <v>20.637685185181908</v>
      </c>
      <c r="K3357" s="6">
        <v>23</v>
      </c>
      <c r="L3357" s="6" t="str">
        <f>VLOOKUP($G3357,Data!$A:$F,6,0)</f>
        <v>successful</v>
      </c>
      <c r="M3357" s="6"/>
      <c r="N3357" s="6"/>
      <c r="O3357" s="6"/>
    </row>
    <row r="3358" spans="1:15" x14ac:dyDescent="0.45">
      <c r="A3358" s="6" t="s">
        <v>8318</v>
      </c>
      <c r="B3358" s="6" t="s">
        <v>8224</v>
      </c>
      <c r="C3358" s="6" t="str">
        <f>VLOOKUP($B3358,'Supplimental Sources'!$I$7:$K$27,2,0)</f>
        <v>United States</v>
      </c>
      <c r="D3358" s="6" t="str">
        <f>VLOOKUP($B3358,'Supplimental Sources'!$I$7:$K$27,3,0)</f>
        <v>United States</v>
      </c>
      <c r="E3358" s="6" t="s">
        <v>8385</v>
      </c>
      <c r="F3358" s="6" t="s">
        <v>8370</v>
      </c>
      <c r="G3358" s="6">
        <v>3344</v>
      </c>
      <c r="H3358" s="29">
        <v>4500</v>
      </c>
      <c r="I3358" s="29">
        <v>4565</v>
      </c>
      <c r="J3358" s="28">
        <v>30</v>
      </c>
      <c r="K3358" s="6">
        <v>40</v>
      </c>
      <c r="L3358" s="6" t="str">
        <f>VLOOKUP($G3358,Data!$A:$F,6,0)</f>
        <v>successful</v>
      </c>
      <c r="M3358" s="6"/>
      <c r="N3358" s="6"/>
      <c r="O3358" s="6"/>
    </row>
    <row r="3359" spans="1:15" x14ac:dyDescent="0.45">
      <c r="A3359" s="6" t="s">
        <v>8318</v>
      </c>
      <c r="B3359" s="6" t="s">
        <v>8224</v>
      </c>
      <c r="C3359" s="6" t="str">
        <f>VLOOKUP($B3359,'Supplimental Sources'!$I$7:$K$27,2,0)</f>
        <v>United States</v>
      </c>
      <c r="D3359" s="6" t="str">
        <f>VLOOKUP($B3359,'Supplimental Sources'!$I$7:$K$27,3,0)</f>
        <v>United States</v>
      </c>
      <c r="E3359" s="6" t="s">
        <v>8386</v>
      </c>
      <c r="F3359" s="6" t="s">
        <v>8377</v>
      </c>
      <c r="G3359" s="6">
        <v>3345</v>
      </c>
      <c r="H3359" s="29">
        <v>500</v>
      </c>
      <c r="I3359" s="29">
        <v>650</v>
      </c>
      <c r="J3359" s="28">
        <v>58.919583333328774</v>
      </c>
      <c r="K3359" s="6">
        <v>13</v>
      </c>
      <c r="L3359" s="6" t="str">
        <f>VLOOKUP($G3359,Data!$A:$F,6,0)</f>
        <v>successful</v>
      </c>
      <c r="M3359" s="6"/>
      <c r="N3359" s="6"/>
      <c r="O3359" s="6"/>
    </row>
    <row r="3360" spans="1:15" x14ac:dyDescent="0.45">
      <c r="A3360" s="6" t="s">
        <v>8318</v>
      </c>
      <c r="B3360" s="6" t="s">
        <v>8224</v>
      </c>
      <c r="C3360" s="6" t="str">
        <f>VLOOKUP($B3360,'Supplimental Sources'!$I$7:$K$27,2,0)</f>
        <v>United States</v>
      </c>
      <c r="D3360" s="6" t="str">
        <f>VLOOKUP($B3360,'Supplimental Sources'!$I$7:$K$27,3,0)</f>
        <v>United States</v>
      </c>
      <c r="E3360" s="6" t="s">
        <v>8386</v>
      </c>
      <c r="F3360" s="6" t="s">
        <v>8377</v>
      </c>
      <c r="G3360" s="6">
        <v>3346</v>
      </c>
      <c r="H3360" s="29">
        <v>1500</v>
      </c>
      <c r="I3360" s="29">
        <v>1650</v>
      </c>
      <c r="J3360" s="28">
        <v>7</v>
      </c>
      <c r="K3360" s="6">
        <v>18</v>
      </c>
      <c r="L3360" s="6" t="str">
        <f>VLOOKUP($G3360,Data!$A:$F,6,0)</f>
        <v>successful</v>
      </c>
      <c r="M3360" s="6"/>
      <c r="N3360" s="6"/>
      <c r="O3360" s="6"/>
    </row>
    <row r="3361" spans="1:15" x14ac:dyDescent="0.45">
      <c r="A3361" s="6" t="s">
        <v>8318</v>
      </c>
      <c r="B3361" s="6" t="s">
        <v>8225</v>
      </c>
      <c r="C3361" s="6" t="str">
        <f>VLOOKUP($B3361,'Supplimental Sources'!$I$7:$K$27,2,0)</f>
        <v>United Kingdom</v>
      </c>
      <c r="D3361" s="6" t="str">
        <f>VLOOKUP($B3361,'Supplimental Sources'!$I$7:$K$27,3,0)</f>
        <v>United Kingdom</v>
      </c>
      <c r="E3361" s="6" t="s">
        <v>8387</v>
      </c>
      <c r="F3361" s="6" t="s">
        <v>8379</v>
      </c>
      <c r="G3361" s="6">
        <v>3347</v>
      </c>
      <c r="H3361" s="29">
        <v>2000</v>
      </c>
      <c r="I3361" s="29">
        <v>2389</v>
      </c>
      <c r="J3361" s="28">
        <v>14.323449074072414</v>
      </c>
      <c r="K3361" s="6">
        <v>22</v>
      </c>
      <c r="L3361" s="6" t="str">
        <f>VLOOKUP($G3361,Data!$A:$F,6,0)</f>
        <v>successful</v>
      </c>
      <c r="M3361" s="6"/>
      <c r="N3361" s="6"/>
      <c r="O3361" s="6"/>
    </row>
    <row r="3362" spans="1:15" x14ac:dyDescent="0.45">
      <c r="A3362" s="6" t="s">
        <v>8318</v>
      </c>
      <c r="B3362" s="6" t="s">
        <v>8224</v>
      </c>
      <c r="C3362" s="6" t="str">
        <f>VLOOKUP($B3362,'Supplimental Sources'!$I$7:$K$27,2,0)</f>
        <v>United States</v>
      </c>
      <c r="D3362" s="6" t="str">
        <f>VLOOKUP($B3362,'Supplimental Sources'!$I$7:$K$27,3,0)</f>
        <v>United States</v>
      </c>
      <c r="E3362" s="6" t="s">
        <v>8387</v>
      </c>
      <c r="F3362" s="6" t="s">
        <v>8379</v>
      </c>
      <c r="G3362" s="6">
        <v>3348</v>
      </c>
      <c r="H3362" s="29">
        <v>5500</v>
      </c>
      <c r="I3362" s="29">
        <v>5516</v>
      </c>
      <c r="J3362" s="28">
        <v>23.607175925928459</v>
      </c>
      <c r="K3362" s="6">
        <v>79</v>
      </c>
      <c r="L3362" s="6" t="str">
        <f>VLOOKUP($G3362,Data!$A:$F,6,0)</f>
        <v>successful</v>
      </c>
      <c r="M3362" s="6"/>
      <c r="N3362" s="6"/>
      <c r="O3362" s="6"/>
    </row>
    <row r="3363" spans="1:15" x14ac:dyDescent="0.45">
      <c r="A3363" s="6" t="s">
        <v>8318</v>
      </c>
      <c r="B3363" s="6" t="s">
        <v>8224</v>
      </c>
      <c r="C3363" s="6" t="str">
        <f>VLOOKUP($B3363,'Supplimental Sources'!$I$7:$K$27,2,0)</f>
        <v>United States</v>
      </c>
      <c r="D3363" s="6" t="str">
        <f>VLOOKUP($B3363,'Supplimental Sources'!$I$7:$K$27,3,0)</f>
        <v>United States</v>
      </c>
      <c r="E3363" s="6" t="s">
        <v>8387</v>
      </c>
      <c r="F3363" s="6" t="s">
        <v>8369</v>
      </c>
      <c r="G3363" s="6">
        <v>3349</v>
      </c>
      <c r="H3363" s="29">
        <v>1000</v>
      </c>
      <c r="I3363" s="29">
        <v>1534</v>
      </c>
      <c r="J3363" s="28">
        <v>21.597546296296059</v>
      </c>
      <c r="K3363" s="6">
        <v>14</v>
      </c>
      <c r="L3363" s="6" t="str">
        <f>VLOOKUP($G3363,Data!$A:$F,6,0)</f>
        <v>successful</v>
      </c>
      <c r="M3363" s="6"/>
      <c r="N3363" s="6"/>
      <c r="O3363" s="6"/>
    </row>
    <row r="3364" spans="1:15" x14ac:dyDescent="0.45">
      <c r="A3364" s="6" t="s">
        <v>8318</v>
      </c>
      <c r="B3364" s="6" t="s">
        <v>8243</v>
      </c>
      <c r="C3364" s="6" t="str">
        <f>VLOOKUP($B3364,'Supplimental Sources'!$I$7:$K$27,2,0)</f>
        <v>Luxembourg</v>
      </c>
      <c r="D3364" s="6" t="str">
        <f>VLOOKUP($B3364,'Supplimental Sources'!$I$7:$K$27,3,0)</f>
        <v>European Union</v>
      </c>
      <c r="E3364" s="6" t="s">
        <v>8386</v>
      </c>
      <c r="F3364" s="6" t="s">
        <v>8373</v>
      </c>
      <c r="G3364" s="6">
        <v>3350</v>
      </c>
      <c r="H3364" s="29">
        <v>3500</v>
      </c>
      <c r="I3364" s="29">
        <v>3655</v>
      </c>
      <c r="J3364" s="28">
        <v>35.256817129629781</v>
      </c>
      <c r="K3364" s="6">
        <v>51</v>
      </c>
      <c r="L3364" s="6" t="str">
        <f>VLOOKUP($G3364,Data!$A:$F,6,0)</f>
        <v>successful</v>
      </c>
      <c r="M3364" s="6"/>
      <c r="N3364" s="6"/>
      <c r="O3364" s="6"/>
    </row>
    <row r="3365" spans="1:15" x14ac:dyDescent="0.45">
      <c r="A3365" s="6" t="s">
        <v>8318</v>
      </c>
      <c r="B3365" s="6" t="s">
        <v>8225</v>
      </c>
      <c r="C3365" s="6" t="str">
        <f>VLOOKUP($B3365,'Supplimental Sources'!$I$7:$K$27,2,0)</f>
        <v>United Kingdom</v>
      </c>
      <c r="D3365" s="6" t="str">
        <f>VLOOKUP($B3365,'Supplimental Sources'!$I$7:$K$27,3,0)</f>
        <v>United Kingdom</v>
      </c>
      <c r="E3365" s="6" t="s">
        <v>8385</v>
      </c>
      <c r="F3365" s="6" t="s">
        <v>8380</v>
      </c>
      <c r="G3365" s="6">
        <v>3351</v>
      </c>
      <c r="H3365" s="29">
        <v>5000</v>
      </c>
      <c r="I3365" s="29">
        <v>5055</v>
      </c>
      <c r="J3365" s="28">
        <v>37.0629050925927</v>
      </c>
      <c r="K3365" s="6">
        <v>54</v>
      </c>
      <c r="L3365" s="6" t="str">
        <f>VLOOKUP($G3365,Data!$A:$F,6,0)</f>
        <v>successful</v>
      </c>
      <c r="M3365" s="6"/>
      <c r="N3365" s="6"/>
      <c r="O3365" s="6"/>
    </row>
    <row r="3366" spans="1:15" x14ac:dyDescent="0.45">
      <c r="A3366" s="6" t="s">
        <v>8318</v>
      </c>
      <c r="B3366" s="6" t="s">
        <v>8225</v>
      </c>
      <c r="C3366" s="6" t="str">
        <f>VLOOKUP($B3366,'Supplimental Sources'!$I$7:$K$27,2,0)</f>
        <v>United Kingdom</v>
      </c>
      <c r="D3366" s="6" t="str">
        <f>VLOOKUP($B3366,'Supplimental Sources'!$I$7:$K$27,3,0)</f>
        <v>United Kingdom</v>
      </c>
      <c r="E3366" s="6" t="s">
        <v>8387</v>
      </c>
      <c r="F3366" s="6" t="s">
        <v>8369</v>
      </c>
      <c r="G3366" s="6">
        <v>3352</v>
      </c>
      <c r="H3366" s="29">
        <v>5000</v>
      </c>
      <c r="I3366" s="29">
        <v>5376</v>
      </c>
      <c r="J3366" s="28">
        <v>56.965532407397404</v>
      </c>
      <c r="K3366" s="6">
        <v>70</v>
      </c>
      <c r="L3366" s="6" t="str">
        <f>VLOOKUP($G3366,Data!$A:$F,6,0)</f>
        <v>successful</v>
      </c>
      <c r="M3366" s="6"/>
      <c r="N3366" s="6"/>
      <c r="O3366" s="6"/>
    </row>
    <row r="3367" spans="1:15" x14ac:dyDescent="0.45">
      <c r="A3367" s="6" t="s">
        <v>8318</v>
      </c>
      <c r="B3367" s="6" t="s">
        <v>8225</v>
      </c>
      <c r="C3367" s="6" t="str">
        <f>VLOOKUP($B3367,'Supplimental Sources'!$I$7:$K$27,2,0)</f>
        <v>United Kingdom</v>
      </c>
      <c r="D3367" s="6" t="str">
        <f>VLOOKUP($B3367,'Supplimental Sources'!$I$7:$K$27,3,0)</f>
        <v>United Kingdom</v>
      </c>
      <c r="E3367" s="6" t="s">
        <v>8387</v>
      </c>
      <c r="F3367" s="6" t="s">
        <v>8379</v>
      </c>
      <c r="G3367" s="6">
        <v>3353</v>
      </c>
      <c r="H3367" s="29">
        <v>500</v>
      </c>
      <c r="I3367" s="29">
        <v>1575</v>
      </c>
      <c r="J3367" s="28">
        <v>13.526041666656965</v>
      </c>
      <c r="K3367" s="6">
        <v>44</v>
      </c>
      <c r="L3367" s="6" t="str">
        <f>VLOOKUP($G3367,Data!$A:$F,6,0)</f>
        <v>successful</v>
      </c>
      <c r="M3367" s="6"/>
      <c r="N3367" s="6"/>
      <c r="O3367" s="6"/>
    </row>
    <row r="3368" spans="1:15" x14ac:dyDescent="0.45">
      <c r="A3368" s="6" t="s">
        <v>8318</v>
      </c>
      <c r="B3368" s="6" t="s">
        <v>8224</v>
      </c>
      <c r="C3368" s="6" t="str">
        <f>VLOOKUP($B3368,'Supplimental Sources'!$I$7:$K$27,2,0)</f>
        <v>United States</v>
      </c>
      <c r="D3368" s="6" t="str">
        <f>VLOOKUP($B3368,'Supplimental Sources'!$I$7:$K$27,3,0)</f>
        <v>United States</v>
      </c>
      <c r="E3368" s="6" t="s">
        <v>8386</v>
      </c>
      <c r="F3368" s="6" t="s">
        <v>8372</v>
      </c>
      <c r="G3368" s="6">
        <v>3354</v>
      </c>
      <c r="H3368" s="29">
        <v>3000</v>
      </c>
      <c r="I3368" s="29">
        <v>3058</v>
      </c>
      <c r="J3368" s="28">
        <v>35.440439814810816</v>
      </c>
      <c r="K3368" s="6">
        <v>55</v>
      </c>
      <c r="L3368" s="6" t="str">
        <f>VLOOKUP($G3368,Data!$A:$F,6,0)</f>
        <v>successful</v>
      </c>
      <c r="M3368" s="6"/>
      <c r="N3368" s="6"/>
      <c r="O3368" s="6"/>
    </row>
    <row r="3369" spans="1:15" x14ac:dyDescent="0.45">
      <c r="A3369" s="6" t="s">
        <v>8318</v>
      </c>
      <c r="B3369" s="6" t="s">
        <v>8225</v>
      </c>
      <c r="C3369" s="6" t="str">
        <f>VLOOKUP($B3369,'Supplimental Sources'!$I$7:$K$27,2,0)</f>
        <v>United Kingdom</v>
      </c>
      <c r="D3369" s="6" t="str">
        <f>VLOOKUP($B3369,'Supplimental Sources'!$I$7:$K$27,3,0)</f>
        <v>United Kingdom</v>
      </c>
      <c r="E3369" s="6" t="s">
        <v>8387</v>
      </c>
      <c r="F3369" s="6" t="s">
        <v>8379</v>
      </c>
      <c r="G3369" s="6">
        <v>3355</v>
      </c>
      <c r="H3369" s="29">
        <v>1750</v>
      </c>
      <c r="I3369" s="29">
        <v>2210</v>
      </c>
      <c r="J3369" s="28">
        <v>10.850613425929623</v>
      </c>
      <c r="K3369" s="6">
        <v>15</v>
      </c>
      <c r="L3369" s="6" t="str">
        <f>VLOOKUP($G3369,Data!$A:$F,6,0)</f>
        <v>successful</v>
      </c>
      <c r="M3369" s="6"/>
      <c r="N3369" s="6"/>
      <c r="O3369" s="6"/>
    </row>
    <row r="3370" spans="1:15" x14ac:dyDescent="0.45">
      <c r="A3370" s="6" t="s">
        <v>8318</v>
      </c>
      <c r="B3370" s="6" t="s">
        <v>8225</v>
      </c>
      <c r="C3370" s="6" t="str">
        <f>VLOOKUP($B3370,'Supplimental Sources'!$I$7:$K$27,2,0)</f>
        <v>United Kingdom</v>
      </c>
      <c r="D3370" s="6" t="str">
        <f>VLOOKUP($B3370,'Supplimental Sources'!$I$7:$K$27,3,0)</f>
        <v>United Kingdom</v>
      </c>
      <c r="E3370" s="6" t="s">
        <v>8387</v>
      </c>
      <c r="F3370" s="6" t="s">
        <v>8380</v>
      </c>
      <c r="G3370" s="6">
        <v>3356</v>
      </c>
      <c r="H3370" s="29">
        <v>1500</v>
      </c>
      <c r="I3370" s="29">
        <v>1521</v>
      </c>
      <c r="J3370" s="28">
        <v>30</v>
      </c>
      <c r="K3370" s="6">
        <v>27</v>
      </c>
      <c r="L3370" s="6" t="str">
        <f>VLOOKUP($G3370,Data!$A:$F,6,0)</f>
        <v>successful</v>
      </c>
      <c r="M3370" s="6"/>
      <c r="N3370" s="6"/>
      <c r="O3370" s="6"/>
    </row>
    <row r="3371" spans="1:15" x14ac:dyDescent="0.45">
      <c r="A3371" s="6" t="s">
        <v>8318</v>
      </c>
      <c r="B3371" s="6" t="s">
        <v>8225</v>
      </c>
      <c r="C3371" s="6" t="str">
        <f>VLOOKUP($B3371,'Supplimental Sources'!$I$7:$K$27,2,0)</f>
        <v>United Kingdom</v>
      </c>
      <c r="D3371" s="6" t="str">
        <f>VLOOKUP($B3371,'Supplimental Sources'!$I$7:$K$27,3,0)</f>
        <v>United Kingdom</v>
      </c>
      <c r="E3371" s="6" t="s">
        <v>8385</v>
      </c>
      <c r="F3371" s="6" t="s">
        <v>8370</v>
      </c>
      <c r="G3371" s="6">
        <v>3357</v>
      </c>
      <c r="H3371" s="29">
        <v>2000</v>
      </c>
      <c r="I3371" s="29">
        <v>2020</v>
      </c>
      <c r="J3371" s="28">
        <v>30</v>
      </c>
      <c r="K3371" s="6">
        <v>21</v>
      </c>
      <c r="L3371" s="6" t="str">
        <f>VLOOKUP($G3371,Data!$A:$F,6,0)</f>
        <v>successful</v>
      </c>
      <c r="M3371" s="6"/>
      <c r="N3371" s="6"/>
      <c r="O3371" s="6"/>
    </row>
    <row r="3372" spans="1:15" x14ac:dyDescent="0.45">
      <c r="A3372" s="6" t="s">
        <v>8318</v>
      </c>
      <c r="B3372" s="6" t="s">
        <v>8224</v>
      </c>
      <c r="C3372" s="6" t="str">
        <f>VLOOKUP($B3372,'Supplimental Sources'!$I$7:$K$27,2,0)</f>
        <v>United States</v>
      </c>
      <c r="D3372" s="6" t="str">
        <f>VLOOKUP($B3372,'Supplimental Sources'!$I$7:$K$27,3,0)</f>
        <v>United States</v>
      </c>
      <c r="E3372" s="6" t="s">
        <v>8385</v>
      </c>
      <c r="F3372" s="6" t="s">
        <v>8373</v>
      </c>
      <c r="G3372" s="6">
        <v>3358</v>
      </c>
      <c r="H3372" s="29">
        <v>10000</v>
      </c>
      <c r="I3372" s="29">
        <v>10299</v>
      </c>
      <c r="J3372" s="28">
        <v>30.041666666671517</v>
      </c>
      <c r="K3372" s="6">
        <v>162</v>
      </c>
      <c r="L3372" s="6" t="str">
        <f>VLOOKUP($G3372,Data!$A:$F,6,0)</f>
        <v>successful</v>
      </c>
      <c r="M3372" s="6"/>
      <c r="N3372" s="6"/>
      <c r="O3372" s="6"/>
    </row>
    <row r="3373" spans="1:15" x14ac:dyDescent="0.45">
      <c r="A3373" s="6" t="s">
        <v>8318</v>
      </c>
      <c r="B3373" s="6" t="s">
        <v>8224</v>
      </c>
      <c r="C3373" s="6" t="str">
        <f>VLOOKUP($B3373,'Supplimental Sources'!$I$7:$K$27,2,0)</f>
        <v>United States</v>
      </c>
      <c r="D3373" s="6" t="str">
        <f>VLOOKUP($B3373,'Supplimental Sources'!$I$7:$K$27,3,0)</f>
        <v>United States</v>
      </c>
      <c r="E3373" s="6" t="s">
        <v>8388</v>
      </c>
      <c r="F3373" s="6" t="s">
        <v>8376</v>
      </c>
      <c r="G3373" s="6">
        <v>3359</v>
      </c>
      <c r="H3373" s="29">
        <v>4000</v>
      </c>
      <c r="I3373" s="29">
        <v>4250</v>
      </c>
      <c r="J3373" s="28">
        <v>45</v>
      </c>
      <c r="K3373" s="6">
        <v>23</v>
      </c>
      <c r="L3373" s="6" t="str">
        <f>VLOOKUP($G3373,Data!$A:$F,6,0)</f>
        <v>successful</v>
      </c>
      <c r="M3373" s="6"/>
      <c r="N3373" s="6"/>
      <c r="O3373" s="6"/>
    </row>
    <row r="3374" spans="1:15" x14ac:dyDescent="0.45">
      <c r="A3374" s="6" t="s">
        <v>8318</v>
      </c>
      <c r="B3374" s="6" t="s">
        <v>8244</v>
      </c>
      <c r="C3374" s="6" t="str">
        <f>VLOOKUP($B3374,'Supplimental Sources'!$I$7:$K$27,2,0)</f>
        <v>Singapore</v>
      </c>
      <c r="D3374" s="6" t="str">
        <f>VLOOKUP($B3374,'Supplimental Sources'!$I$7:$K$27,3,0)</f>
        <v>Singapore</v>
      </c>
      <c r="E3374" s="6" t="s">
        <v>8387</v>
      </c>
      <c r="F3374" s="6" t="s">
        <v>8374</v>
      </c>
      <c r="G3374" s="6">
        <v>3360</v>
      </c>
      <c r="H3374" s="29">
        <v>9000</v>
      </c>
      <c r="I3374" s="29">
        <v>9124</v>
      </c>
      <c r="J3374" s="28">
        <v>21.583298611112696</v>
      </c>
      <c r="K3374" s="6">
        <v>72</v>
      </c>
      <c r="L3374" s="6" t="str">
        <f>VLOOKUP($G3374,Data!$A:$F,6,0)</f>
        <v>successful</v>
      </c>
      <c r="M3374" s="6"/>
      <c r="N3374" s="6"/>
      <c r="O3374" s="6"/>
    </row>
    <row r="3375" spans="1:15" x14ac:dyDescent="0.45">
      <c r="A3375" s="6" t="s">
        <v>8318</v>
      </c>
      <c r="B3375" s="6" t="s">
        <v>8224</v>
      </c>
      <c r="C3375" s="6" t="str">
        <f>VLOOKUP($B3375,'Supplimental Sources'!$I$7:$K$27,2,0)</f>
        <v>United States</v>
      </c>
      <c r="D3375" s="6" t="str">
        <f>VLOOKUP($B3375,'Supplimental Sources'!$I$7:$K$27,3,0)</f>
        <v>United States</v>
      </c>
      <c r="E3375" s="6" t="s">
        <v>8385</v>
      </c>
      <c r="F3375" s="6" t="s">
        <v>8371</v>
      </c>
      <c r="G3375" s="6">
        <v>3361</v>
      </c>
      <c r="H3375" s="29">
        <v>5000</v>
      </c>
      <c r="I3375" s="29">
        <v>5673</v>
      </c>
      <c r="J3375" s="28">
        <v>17.640625</v>
      </c>
      <c r="K3375" s="6">
        <v>68</v>
      </c>
      <c r="L3375" s="6" t="str">
        <f>VLOOKUP($G3375,Data!$A:$F,6,0)</f>
        <v>successful</v>
      </c>
      <c r="M3375" s="6"/>
      <c r="N3375" s="6"/>
      <c r="O3375" s="6"/>
    </row>
    <row r="3376" spans="1:15" x14ac:dyDescent="0.45">
      <c r="A3376" s="6" t="s">
        <v>8318</v>
      </c>
      <c r="B3376" s="6" t="s">
        <v>8224</v>
      </c>
      <c r="C3376" s="6" t="str">
        <f>VLOOKUP($B3376,'Supplimental Sources'!$I$7:$K$27,2,0)</f>
        <v>United States</v>
      </c>
      <c r="D3376" s="6" t="str">
        <f>VLOOKUP($B3376,'Supplimental Sources'!$I$7:$K$27,3,0)</f>
        <v>United States</v>
      </c>
      <c r="E3376" s="6" t="s">
        <v>8386</v>
      </c>
      <c r="F3376" s="6" t="s">
        <v>8377</v>
      </c>
      <c r="G3376" s="6">
        <v>3362</v>
      </c>
      <c r="H3376" s="29">
        <v>500</v>
      </c>
      <c r="I3376" s="29">
        <v>1090</v>
      </c>
      <c r="J3376" s="28">
        <v>14.113229166665406</v>
      </c>
      <c r="K3376" s="6">
        <v>20</v>
      </c>
      <c r="L3376" s="6" t="str">
        <f>VLOOKUP($G3376,Data!$A:$F,6,0)</f>
        <v>successful</v>
      </c>
      <c r="M3376" s="6"/>
      <c r="N3376" s="6"/>
      <c r="O3376" s="6"/>
    </row>
    <row r="3377" spans="1:15" x14ac:dyDescent="0.45">
      <c r="A3377" s="6" t="s">
        <v>8318</v>
      </c>
      <c r="B3377" s="6" t="s">
        <v>8224</v>
      </c>
      <c r="C3377" s="6" t="str">
        <f>VLOOKUP($B3377,'Supplimental Sources'!$I$7:$K$27,2,0)</f>
        <v>United States</v>
      </c>
      <c r="D3377" s="6" t="str">
        <f>VLOOKUP($B3377,'Supplimental Sources'!$I$7:$K$27,3,0)</f>
        <v>United States</v>
      </c>
      <c r="E3377" s="6" t="s">
        <v>8385</v>
      </c>
      <c r="F3377" s="6" t="s">
        <v>8370</v>
      </c>
      <c r="G3377" s="6">
        <v>3363</v>
      </c>
      <c r="H3377" s="29">
        <v>7750</v>
      </c>
      <c r="I3377" s="29">
        <v>7860</v>
      </c>
      <c r="J3377" s="28">
        <v>18.89531249999709</v>
      </c>
      <c r="K3377" s="6">
        <v>26</v>
      </c>
      <c r="L3377" s="6" t="str">
        <f>VLOOKUP($G3377,Data!$A:$F,6,0)</f>
        <v>successful</v>
      </c>
      <c r="M3377" s="6"/>
      <c r="N3377" s="6"/>
      <c r="O3377" s="6"/>
    </row>
    <row r="3378" spans="1:15" x14ac:dyDescent="0.45">
      <c r="A3378" s="6" t="s">
        <v>8318</v>
      </c>
      <c r="B3378" s="6" t="s">
        <v>8225</v>
      </c>
      <c r="C3378" s="6" t="str">
        <f>VLOOKUP($B3378,'Supplimental Sources'!$I$7:$K$27,2,0)</f>
        <v>United Kingdom</v>
      </c>
      <c r="D3378" s="6" t="str">
        <f>VLOOKUP($B3378,'Supplimental Sources'!$I$7:$K$27,3,0)</f>
        <v>United Kingdom</v>
      </c>
      <c r="E3378" s="6" t="s">
        <v>8387</v>
      </c>
      <c r="F3378" s="6" t="s">
        <v>8377</v>
      </c>
      <c r="G3378" s="6">
        <v>3364</v>
      </c>
      <c r="H3378" s="29">
        <v>3000</v>
      </c>
      <c r="I3378" s="29">
        <v>3178</v>
      </c>
      <c r="J3378" s="28">
        <v>21.897581018522033</v>
      </c>
      <c r="K3378" s="6">
        <v>72</v>
      </c>
      <c r="L3378" s="6" t="str">
        <f>VLOOKUP($G3378,Data!$A:$F,6,0)</f>
        <v>successful</v>
      </c>
      <c r="M3378" s="6"/>
      <c r="N3378" s="6"/>
      <c r="O3378" s="6"/>
    </row>
    <row r="3379" spans="1:15" x14ac:dyDescent="0.45">
      <c r="A3379" s="6" t="s">
        <v>8318</v>
      </c>
      <c r="B3379" s="6" t="s">
        <v>8224</v>
      </c>
      <c r="C3379" s="6" t="str">
        <f>VLOOKUP($B3379,'Supplimental Sources'!$I$7:$K$27,2,0)</f>
        <v>United States</v>
      </c>
      <c r="D3379" s="6" t="str">
        <f>VLOOKUP($B3379,'Supplimental Sources'!$I$7:$K$27,3,0)</f>
        <v>United States</v>
      </c>
      <c r="E3379" s="6" t="s">
        <v>8386</v>
      </c>
      <c r="F3379" s="6" t="s">
        <v>8374</v>
      </c>
      <c r="G3379" s="6">
        <v>3365</v>
      </c>
      <c r="H3379" s="29">
        <v>2500</v>
      </c>
      <c r="I3379" s="29">
        <v>2600</v>
      </c>
      <c r="J3379" s="28">
        <v>30</v>
      </c>
      <c r="K3379" s="6">
        <v>3</v>
      </c>
      <c r="L3379" s="6" t="str">
        <f>VLOOKUP($G3379,Data!$A:$F,6,0)</f>
        <v>successful</v>
      </c>
      <c r="M3379" s="6"/>
      <c r="N3379" s="6"/>
      <c r="O3379" s="6"/>
    </row>
    <row r="3380" spans="1:15" x14ac:dyDescent="0.45">
      <c r="A3380" s="6" t="s">
        <v>8318</v>
      </c>
      <c r="B3380" s="6" t="s">
        <v>8224</v>
      </c>
      <c r="C3380" s="6" t="str">
        <f>VLOOKUP($B3380,'Supplimental Sources'!$I$7:$K$27,2,0)</f>
        <v>United States</v>
      </c>
      <c r="D3380" s="6" t="str">
        <f>VLOOKUP($B3380,'Supplimental Sources'!$I$7:$K$27,3,0)</f>
        <v>United States</v>
      </c>
      <c r="E3380" s="6" t="s">
        <v>8386</v>
      </c>
      <c r="F3380" s="6" t="s">
        <v>8379</v>
      </c>
      <c r="G3380" s="6">
        <v>3366</v>
      </c>
      <c r="H3380" s="29">
        <v>500</v>
      </c>
      <c r="I3380" s="29">
        <v>1105</v>
      </c>
      <c r="J3380" s="28">
        <v>30</v>
      </c>
      <c r="K3380" s="6">
        <v>18</v>
      </c>
      <c r="L3380" s="6" t="str">
        <f>VLOOKUP($G3380,Data!$A:$F,6,0)</f>
        <v>successful</v>
      </c>
      <c r="M3380" s="6"/>
      <c r="N3380" s="6"/>
      <c r="O3380" s="6"/>
    </row>
    <row r="3381" spans="1:15" x14ac:dyDescent="0.45">
      <c r="A3381" s="6" t="s">
        <v>8318</v>
      </c>
      <c r="B3381" s="6" t="s">
        <v>8225</v>
      </c>
      <c r="C3381" s="6" t="str">
        <f>VLOOKUP($B3381,'Supplimental Sources'!$I$7:$K$27,2,0)</f>
        <v>United Kingdom</v>
      </c>
      <c r="D3381" s="6" t="str">
        <f>VLOOKUP($B3381,'Supplimental Sources'!$I$7:$K$27,3,0)</f>
        <v>United Kingdom</v>
      </c>
      <c r="E3381" s="6" t="s">
        <v>8386</v>
      </c>
      <c r="F3381" s="6" t="s">
        <v>8370</v>
      </c>
      <c r="G3381" s="6">
        <v>3367</v>
      </c>
      <c r="H3381" s="29">
        <v>750</v>
      </c>
      <c r="I3381" s="29">
        <v>890</v>
      </c>
      <c r="J3381" s="28">
        <v>25</v>
      </c>
      <c r="K3381" s="6">
        <v>30</v>
      </c>
      <c r="L3381" s="6" t="str">
        <f>VLOOKUP($G3381,Data!$A:$F,6,0)</f>
        <v>successful</v>
      </c>
      <c r="M3381" s="6"/>
      <c r="N3381" s="6"/>
      <c r="O3381" s="6"/>
    </row>
    <row r="3382" spans="1:15" x14ac:dyDescent="0.45">
      <c r="A3382" s="6" t="s">
        <v>8318</v>
      </c>
      <c r="B3382" s="6" t="s">
        <v>8224</v>
      </c>
      <c r="C3382" s="6" t="str">
        <f>VLOOKUP($B3382,'Supplimental Sources'!$I$7:$K$27,2,0)</f>
        <v>United States</v>
      </c>
      <c r="D3382" s="6" t="str">
        <f>VLOOKUP($B3382,'Supplimental Sources'!$I$7:$K$27,3,0)</f>
        <v>United States</v>
      </c>
      <c r="E3382" s="6" t="s">
        <v>8385</v>
      </c>
      <c r="F3382" s="6" t="s">
        <v>8374</v>
      </c>
      <c r="G3382" s="6">
        <v>3368</v>
      </c>
      <c r="H3382" s="29">
        <v>1000</v>
      </c>
      <c r="I3382" s="29">
        <v>1046</v>
      </c>
      <c r="J3382" s="28">
        <v>36.008576388885558</v>
      </c>
      <c r="K3382" s="6">
        <v>23</v>
      </c>
      <c r="L3382" s="6" t="str">
        <f>VLOOKUP($G3382,Data!$A:$F,6,0)</f>
        <v>successful</v>
      </c>
      <c r="M3382" s="6"/>
      <c r="N3382" s="6"/>
      <c r="O3382" s="6"/>
    </row>
    <row r="3383" spans="1:15" x14ac:dyDescent="0.45">
      <c r="A3383" s="6" t="s">
        <v>8318</v>
      </c>
      <c r="B3383" s="6" t="s">
        <v>8241</v>
      </c>
      <c r="C3383" s="6" t="str">
        <f>VLOOKUP($B3383,'Supplimental Sources'!$I$7:$K$27,2,0)</f>
        <v>Ireland</v>
      </c>
      <c r="D3383" s="6" t="str">
        <f>VLOOKUP($B3383,'Supplimental Sources'!$I$7:$K$27,3,0)</f>
        <v>European Union</v>
      </c>
      <c r="E3383" s="6" t="s">
        <v>8387</v>
      </c>
      <c r="F3383" s="6" t="s">
        <v>8374</v>
      </c>
      <c r="G3383" s="6">
        <v>3369</v>
      </c>
      <c r="H3383" s="29">
        <v>5000</v>
      </c>
      <c r="I3383" s="29">
        <v>5195</v>
      </c>
      <c r="J3383" s="28">
        <v>60</v>
      </c>
      <c r="K3383" s="6">
        <v>54</v>
      </c>
      <c r="L3383" s="6" t="str">
        <f>VLOOKUP($G3383,Data!$A:$F,6,0)</f>
        <v>successful</v>
      </c>
      <c r="M3383" s="6"/>
      <c r="N3383" s="6"/>
      <c r="O3383" s="6"/>
    </row>
    <row r="3384" spans="1:15" x14ac:dyDescent="0.45">
      <c r="A3384" s="6" t="s">
        <v>8318</v>
      </c>
      <c r="B3384" s="6" t="s">
        <v>8224</v>
      </c>
      <c r="C3384" s="6" t="str">
        <f>VLOOKUP($B3384,'Supplimental Sources'!$I$7:$K$27,2,0)</f>
        <v>United States</v>
      </c>
      <c r="D3384" s="6" t="str">
        <f>VLOOKUP($B3384,'Supplimental Sources'!$I$7:$K$27,3,0)</f>
        <v>United States</v>
      </c>
      <c r="E3384" s="6" t="s">
        <v>8387</v>
      </c>
      <c r="F3384" s="6" t="s">
        <v>8374</v>
      </c>
      <c r="G3384" s="6">
        <v>3370</v>
      </c>
      <c r="H3384" s="29">
        <v>1500</v>
      </c>
      <c r="I3384" s="29">
        <v>1766</v>
      </c>
      <c r="J3384" s="28">
        <v>30.999016203699284</v>
      </c>
      <c r="K3384" s="6">
        <v>26</v>
      </c>
      <c r="L3384" s="6" t="str">
        <f>VLOOKUP($G3384,Data!$A:$F,6,0)</f>
        <v>successful</v>
      </c>
      <c r="M3384" s="6"/>
      <c r="N3384" s="6"/>
      <c r="O3384" s="6"/>
    </row>
    <row r="3385" spans="1:15" x14ac:dyDescent="0.45">
      <c r="A3385" s="6" t="s">
        <v>8318</v>
      </c>
      <c r="B3385" s="6" t="s">
        <v>8224</v>
      </c>
      <c r="C3385" s="6" t="str">
        <f>VLOOKUP($B3385,'Supplimental Sources'!$I$7:$K$27,2,0)</f>
        <v>United States</v>
      </c>
      <c r="D3385" s="6" t="str">
        <f>VLOOKUP($B3385,'Supplimental Sources'!$I$7:$K$27,3,0)</f>
        <v>United States</v>
      </c>
      <c r="E3385" s="6" t="s">
        <v>8386</v>
      </c>
      <c r="F3385" s="6" t="s">
        <v>8374</v>
      </c>
      <c r="G3385" s="6">
        <v>3371</v>
      </c>
      <c r="H3385" s="29">
        <v>200</v>
      </c>
      <c r="I3385" s="29">
        <v>277</v>
      </c>
      <c r="J3385" s="28">
        <v>28</v>
      </c>
      <c r="K3385" s="6">
        <v>9</v>
      </c>
      <c r="L3385" s="6" t="str">
        <f>VLOOKUP($G3385,Data!$A:$F,6,0)</f>
        <v>successful</v>
      </c>
      <c r="M3385" s="6"/>
      <c r="N3385" s="6"/>
      <c r="O3385" s="6"/>
    </row>
    <row r="3386" spans="1:15" x14ac:dyDescent="0.45">
      <c r="A3386" s="6" t="s">
        <v>8318</v>
      </c>
      <c r="B3386" s="6" t="s">
        <v>8224</v>
      </c>
      <c r="C3386" s="6" t="str">
        <f>VLOOKUP($B3386,'Supplimental Sources'!$I$7:$K$27,2,0)</f>
        <v>United States</v>
      </c>
      <c r="D3386" s="6" t="str">
        <f>VLOOKUP($B3386,'Supplimental Sources'!$I$7:$K$27,3,0)</f>
        <v>United States</v>
      </c>
      <c r="E3386" s="6" t="s">
        <v>8385</v>
      </c>
      <c r="F3386" s="6" t="s">
        <v>8371</v>
      </c>
      <c r="G3386" s="6">
        <v>3372</v>
      </c>
      <c r="H3386" s="29">
        <v>1000</v>
      </c>
      <c r="I3386" s="29">
        <v>1035</v>
      </c>
      <c r="J3386" s="28">
        <v>20.659537037041446</v>
      </c>
      <c r="K3386" s="6">
        <v>27</v>
      </c>
      <c r="L3386" s="6" t="str">
        <f>VLOOKUP($G3386,Data!$A:$F,6,0)</f>
        <v>successful</v>
      </c>
      <c r="M3386" s="6"/>
      <c r="N3386" s="6"/>
      <c r="O3386" s="6"/>
    </row>
    <row r="3387" spans="1:15" x14ac:dyDescent="0.45">
      <c r="A3387" s="6" t="s">
        <v>8318</v>
      </c>
      <c r="B3387" s="6" t="s">
        <v>8225</v>
      </c>
      <c r="C3387" s="6" t="str">
        <f>VLOOKUP($B3387,'Supplimental Sources'!$I$7:$K$27,2,0)</f>
        <v>United Kingdom</v>
      </c>
      <c r="D3387" s="6" t="str">
        <f>VLOOKUP($B3387,'Supplimental Sources'!$I$7:$K$27,3,0)</f>
        <v>United Kingdom</v>
      </c>
      <c r="E3387" s="6" t="s">
        <v>8386</v>
      </c>
      <c r="F3387" s="6" t="s">
        <v>8380</v>
      </c>
      <c r="G3387" s="6">
        <v>3373</v>
      </c>
      <c r="H3387" s="29">
        <v>2000</v>
      </c>
      <c r="I3387" s="29">
        <v>2005</v>
      </c>
      <c r="J3387" s="28">
        <v>23.812037037045229</v>
      </c>
      <c r="K3387" s="6">
        <v>30</v>
      </c>
      <c r="L3387" s="6" t="str">
        <f>VLOOKUP($G3387,Data!$A:$F,6,0)</f>
        <v>successful</v>
      </c>
      <c r="M3387" s="6"/>
      <c r="N3387" s="6"/>
      <c r="O3387" s="6"/>
    </row>
    <row r="3388" spans="1:15" x14ac:dyDescent="0.45">
      <c r="A3388" s="6" t="s">
        <v>8318</v>
      </c>
      <c r="B3388" s="6" t="s">
        <v>8229</v>
      </c>
      <c r="C3388" s="6" t="str">
        <f>VLOOKUP($B3388,'Supplimental Sources'!$I$7:$K$27,2,0)</f>
        <v>Canada</v>
      </c>
      <c r="D3388" s="6" t="str">
        <f>VLOOKUP($B3388,'Supplimental Sources'!$I$7:$K$27,3,0)</f>
        <v>Canada</v>
      </c>
      <c r="E3388" s="6" t="s">
        <v>8386</v>
      </c>
      <c r="F3388" s="6" t="s">
        <v>8372</v>
      </c>
      <c r="G3388" s="6">
        <v>3374</v>
      </c>
      <c r="H3388" s="29">
        <v>3500</v>
      </c>
      <c r="I3388" s="29">
        <v>3730</v>
      </c>
      <c r="J3388" s="28">
        <v>30</v>
      </c>
      <c r="K3388" s="6">
        <v>52</v>
      </c>
      <c r="L3388" s="6" t="str">
        <f>VLOOKUP($G3388,Data!$A:$F,6,0)</f>
        <v>successful</v>
      </c>
      <c r="M3388" s="6"/>
      <c r="N3388" s="6"/>
      <c r="O3388" s="6"/>
    </row>
    <row r="3389" spans="1:15" x14ac:dyDescent="0.45">
      <c r="A3389" s="6" t="s">
        <v>8318</v>
      </c>
      <c r="B3389" s="6" t="s">
        <v>8225</v>
      </c>
      <c r="C3389" s="6" t="str">
        <f>VLOOKUP($B3389,'Supplimental Sources'!$I$7:$K$27,2,0)</f>
        <v>United Kingdom</v>
      </c>
      <c r="D3389" s="6" t="str">
        <f>VLOOKUP($B3389,'Supplimental Sources'!$I$7:$K$27,3,0)</f>
        <v>United Kingdom</v>
      </c>
      <c r="E3389" s="6" t="s">
        <v>8385</v>
      </c>
      <c r="F3389" s="6" t="s">
        <v>8369</v>
      </c>
      <c r="G3389" s="6">
        <v>3375</v>
      </c>
      <c r="H3389" s="29">
        <v>3000</v>
      </c>
      <c r="I3389" s="29">
        <v>3000</v>
      </c>
      <c r="J3389" s="28">
        <v>12</v>
      </c>
      <c r="K3389" s="6">
        <v>17</v>
      </c>
      <c r="L3389" s="6" t="str">
        <f>VLOOKUP($G3389,Data!$A:$F,6,0)</f>
        <v>successful</v>
      </c>
      <c r="M3389" s="6"/>
      <c r="N3389" s="6"/>
      <c r="O3389" s="6"/>
    </row>
    <row r="3390" spans="1:15" x14ac:dyDescent="0.45">
      <c r="A3390" s="6" t="s">
        <v>8318</v>
      </c>
      <c r="B3390" s="6" t="s">
        <v>8224</v>
      </c>
      <c r="C3390" s="6" t="str">
        <f>VLOOKUP($B3390,'Supplimental Sources'!$I$7:$K$27,2,0)</f>
        <v>United States</v>
      </c>
      <c r="D3390" s="6" t="str">
        <f>VLOOKUP($B3390,'Supplimental Sources'!$I$7:$K$27,3,0)</f>
        <v>United States</v>
      </c>
      <c r="E3390" s="6" t="s">
        <v>8386</v>
      </c>
      <c r="F3390" s="6" t="s">
        <v>8377</v>
      </c>
      <c r="G3390" s="6">
        <v>3376</v>
      </c>
      <c r="H3390" s="29">
        <v>8000</v>
      </c>
      <c r="I3390" s="29">
        <v>8001</v>
      </c>
      <c r="J3390" s="28">
        <v>59.958333333328483</v>
      </c>
      <c r="K3390" s="6">
        <v>19</v>
      </c>
      <c r="L3390" s="6" t="str">
        <f>VLOOKUP($G3390,Data!$A:$F,6,0)</f>
        <v>successful</v>
      </c>
      <c r="M3390" s="6"/>
      <c r="N3390" s="6"/>
      <c r="O3390" s="6"/>
    </row>
    <row r="3391" spans="1:15" x14ac:dyDescent="0.45">
      <c r="A3391" s="6" t="s">
        <v>8318</v>
      </c>
      <c r="B3391" s="6" t="s">
        <v>8225</v>
      </c>
      <c r="C3391" s="6" t="str">
        <f>VLOOKUP($B3391,'Supplimental Sources'!$I$7:$K$27,2,0)</f>
        <v>United Kingdom</v>
      </c>
      <c r="D3391" s="6" t="str">
        <f>VLOOKUP($B3391,'Supplimental Sources'!$I$7:$K$27,3,0)</f>
        <v>United Kingdom</v>
      </c>
      <c r="E3391" s="6" t="s">
        <v>8386</v>
      </c>
      <c r="F3391" s="6" t="s">
        <v>8377</v>
      </c>
      <c r="G3391" s="6">
        <v>3377</v>
      </c>
      <c r="H3391" s="29">
        <v>8000</v>
      </c>
      <c r="I3391" s="29">
        <v>8084</v>
      </c>
      <c r="J3391" s="28">
        <v>29.972928240742476</v>
      </c>
      <c r="K3391" s="6">
        <v>77</v>
      </c>
      <c r="L3391" s="6" t="str">
        <f>VLOOKUP($G3391,Data!$A:$F,6,0)</f>
        <v>successful</v>
      </c>
      <c r="M3391" s="6"/>
      <c r="N3391" s="6"/>
      <c r="O3391" s="6"/>
    </row>
    <row r="3392" spans="1:15" x14ac:dyDescent="0.45">
      <c r="A3392" s="6" t="s">
        <v>8318</v>
      </c>
      <c r="B3392" s="6" t="s">
        <v>8225</v>
      </c>
      <c r="C3392" s="6" t="str">
        <f>VLOOKUP($B3392,'Supplimental Sources'!$I$7:$K$27,2,0)</f>
        <v>United Kingdom</v>
      </c>
      <c r="D3392" s="6" t="str">
        <f>VLOOKUP($B3392,'Supplimental Sources'!$I$7:$K$27,3,0)</f>
        <v>United Kingdom</v>
      </c>
      <c r="E3392" s="6" t="s">
        <v>8385</v>
      </c>
      <c r="F3392" s="6" t="s">
        <v>8371</v>
      </c>
      <c r="G3392" s="6">
        <v>3378</v>
      </c>
      <c r="H3392" s="29">
        <v>550</v>
      </c>
      <c r="I3392" s="29">
        <v>592</v>
      </c>
      <c r="J3392" s="28">
        <v>24.191828703704232</v>
      </c>
      <c r="K3392" s="6">
        <v>21</v>
      </c>
      <c r="L3392" s="6" t="str">
        <f>VLOOKUP($G3392,Data!$A:$F,6,0)</f>
        <v>successful</v>
      </c>
      <c r="M3392" s="6"/>
      <c r="N3392" s="6"/>
      <c r="O3392" s="6"/>
    </row>
    <row r="3393" spans="1:15" x14ac:dyDescent="0.45">
      <c r="A3393" s="6" t="s">
        <v>8318</v>
      </c>
      <c r="B3393" s="6" t="s">
        <v>8225</v>
      </c>
      <c r="C3393" s="6" t="str">
        <f>VLOOKUP($B3393,'Supplimental Sources'!$I$7:$K$27,2,0)</f>
        <v>United Kingdom</v>
      </c>
      <c r="D3393" s="6" t="str">
        <f>VLOOKUP($B3393,'Supplimental Sources'!$I$7:$K$27,3,0)</f>
        <v>United Kingdom</v>
      </c>
      <c r="E3393" s="6" t="s">
        <v>8386</v>
      </c>
      <c r="F3393" s="6" t="s">
        <v>8371</v>
      </c>
      <c r="G3393" s="6">
        <v>3379</v>
      </c>
      <c r="H3393" s="29">
        <v>2000</v>
      </c>
      <c r="I3393" s="29">
        <v>2073</v>
      </c>
      <c r="J3393" s="28">
        <v>17.444444444437977</v>
      </c>
      <c r="K3393" s="6">
        <v>38</v>
      </c>
      <c r="L3393" s="6" t="str">
        <f>VLOOKUP($G3393,Data!$A:$F,6,0)</f>
        <v>successful</v>
      </c>
      <c r="M3393" s="6"/>
      <c r="N3393" s="6"/>
      <c r="O3393" s="6"/>
    </row>
    <row r="3394" spans="1:15" x14ac:dyDescent="0.45">
      <c r="A3394" s="6" t="s">
        <v>8318</v>
      </c>
      <c r="B3394" s="6" t="s">
        <v>8224</v>
      </c>
      <c r="C3394" s="6" t="str">
        <f>VLOOKUP($B3394,'Supplimental Sources'!$I$7:$K$27,2,0)</f>
        <v>United States</v>
      </c>
      <c r="D3394" s="6" t="str">
        <f>VLOOKUP($B3394,'Supplimental Sources'!$I$7:$K$27,3,0)</f>
        <v>United States</v>
      </c>
      <c r="E3394" s="6" t="s">
        <v>8385</v>
      </c>
      <c r="F3394" s="6" t="s">
        <v>8373</v>
      </c>
      <c r="G3394" s="6">
        <v>3380</v>
      </c>
      <c r="H3394" s="29">
        <v>3000</v>
      </c>
      <c r="I3394" s="29">
        <v>3133</v>
      </c>
      <c r="J3394" s="28">
        <v>35.041666666664241</v>
      </c>
      <c r="K3394" s="6">
        <v>28</v>
      </c>
      <c r="L3394" s="6" t="str">
        <f>VLOOKUP($G3394,Data!$A:$F,6,0)</f>
        <v>successful</v>
      </c>
      <c r="M3394" s="6"/>
      <c r="N3394" s="6"/>
      <c r="O3394" s="6"/>
    </row>
    <row r="3395" spans="1:15" x14ac:dyDescent="0.45">
      <c r="A3395" s="6" t="s">
        <v>8318</v>
      </c>
      <c r="B3395" s="6" t="s">
        <v>8224</v>
      </c>
      <c r="C3395" s="6" t="str">
        <f>VLOOKUP($B3395,'Supplimental Sources'!$I$7:$K$27,2,0)</f>
        <v>United States</v>
      </c>
      <c r="D3395" s="6" t="str">
        <f>VLOOKUP($B3395,'Supplimental Sources'!$I$7:$K$27,3,0)</f>
        <v>United States</v>
      </c>
      <c r="E3395" s="6" t="s">
        <v>8386</v>
      </c>
      <c r="F3395" s="6" t="s">
        <v>8377</v>
      </c>
      <c r="G3395" s="6">
        <v>3381</v>
      </c>
      <c r="H3395" s="29">
        <v>4000</v>
      </c>
      <c r="I3395" s="29">
        <v>4090</v>
      </c>
      <c r="J3395" s="28">
        <v>29.958333333328483</v>
      </c>
      <c r="K3395" s="6">
        <v>48</v>
      </c>
      <c r="L3395" s="6" t="str">
        <f>VLOOKUP($G3395,Data!$A:$F,6,0)</f>
        <v>successful</v>
      </c>
      <c r="M3395" s="6"/>
      <c r="N3395" s="6"/>
      <c r="O3395" s="6"/>
    </row>
    <row r="3396" spans="1:15" x14ac:dyDescent="0.45">
      <c r="A3396" s="6" t="s">
        <v>8318</v>
      </c>
      <c r="B3396" s="6" t="s">
        <v>8225</v>
      </c>
      <c r="C3396" s="6" t="str">
        <f>VLOOKUP($B3396,'Supplimental Sources'!$I$7:$K$27,2,0)</f>
        <v>United Kingdom</v>
      </c>
      <c r="D3396" s="6" t="str">
        <f>VLOOKUP($B3396,'Supplimental Sources'!$I$7:$K$27,3,0)</f>
        <v>United Kingdom</v>
      </c>
      <c r="E3396" s="6" t="s">
        <v>8387</v>
      </c>
      <c r="F3396" s="6" t="s">
        <v>8370</v>
      </c>
      <c r="G3396" s="6">
        <v>3382</v>
      </c>
      <c r="H3396" s="29">
        <v>3500</v>
      </c>
      <c r="I3396" s="29">
        <v>3526</v>
      </c>
      <c r="J3396" s="28">
        <v>24.526435185187438</v>
      </c>
      <c r="K3396" s="6">
        <v>46</v>
      </c>
      <c r="L3396" s="6" t="str">
        <f>VLOOKUP($G3396,Data!$A:$F,6,0)</f>
        <v>successful</v>
      </c>
      <c r="M3396" s="6"/>
      <c r="N3396" s="6"/>
      <c r="O3396" s="6"/>
    </row>
    <row r="3397" spans="1:15" x14ac:dyDescent="0.45">
      <c r="A3397" s="6" t="s">
        <v>8318</v>
      </c>
      <c r="B3397" s="6" t="s">
        <v>8224</v>
      </c>
      <c r="C3397" s="6" t="str">
        <f>VLOOKUP($B3397,'Supplimental Sources'!$I$7:$K$27,2,0)</f>
        <v>United States</v>
      </c>
      <c r="D3397" s="6" t="str">
        <f>VLOOKUP($B3397,'Supplimental Sources'!$I$7:$K$27,3,0)</f>
        <v>United States</v>
      </c>
      <c r="E3397" s="6" t="s">
        <v>8387</v>
      </c>
      <c r="F3397" s="6" t="s">
        <v>8380</v>
      </c>
      <c r="G3397" s="6">
        <v>3383</v>
      </c>
      <c r="H3397" s="29">
        <v>1750</v>
      </c>
      <c r="I3397" s="29">
        <v>1955</v>
      </c>
      <c r="J3397" s="28">
        <v>20</v>
      </c>
      <c r="K3397" s="6">
        <v>30</v>
      </c>
      <c r="L3397" s="6" t="str">
        <f>VLOOKUP($G3397,Data!$A:$F,6,0)</f>
        <v>successful</v>
      </c>
      <c r="M3397" s="6"/>
      <c r="N3397" s="6"/>
      <c r="O3397" s="6"/>
    </row>
    <row r="3398" spans="1:15" x14ac:dyDescent="0.45">
      <c r="A3398" s="6" t="s">
        <v>8318</v>
      </c>
      <c r="B3398" s="6" t="s">
        <v>8224</v>
      </c>
      <c r="C3398" s="6" t="str">
        <f>VLOOKUP($B3398,'Supplimental Sources'!$I$7:$K$27,2,0)</f>
        <v>United States</v>
      </c>
      <c r="D3398" s="6" t="str">
        <f>VLOOKUP($B3398,'Supplimental Sources'!$I$7:$K$27,3,0)</f>
        <v>United States</v>
      </c>
      <c r="E3398" s="6" t="s">
        <v>8386</v>
      </c>
      <c r="F3398" s="6" t="s">
        <v>8373</v>
      </c>
      <c r="G3398" s="6">
        <v>3384</v>
      </c>
      <c r="H3398" s="29">
        <v>6000</v>
      </c>
      <c r="I3398" s="29">
        <v>6000.66</v>
      </c>
      <c r="J3398" s="28">
        <v>37.037407407406135</v>
      </c>
      <c r="K3398" s="6">
        <v>64</v>
      </c>
      <c r="L3398" s="6" t="str">
        <f>VLOOKUP($G3398,Data!$A:$F,6,0)</f>
        <v>successful</v>
      </c>
      <c r="M3398" s="6"/>
      <c r="N3398" s="6"/>
      <c r="O3398" s="6"/>
    </row>
    <row r="3399" spans="1:15" x14ac:dyDescent="0.45">
      <c r="A3399" s="6" t="s">
        <v>8318</v>
      </c>
      <c r="B3399" s="6" t="s">
        <v>8224</v>
      </c>
      <c r="C3399" s="6" t="str">
        <f>VLOOKUP($B3399,'Supplimental Sources'!$I$7:$K$27,2,0)</f>
        <v>United States</v>
      </c>
      <c r="D3399" s="6" t="str">
        <f>VLOOKUP($B3399,'Supplimental Sources'!$I$7:$K$27,3,0)</f>
        <v>United States</v>
      </c>
      <c r="E3399" s="6" t="s">
        <v>8385</v>
      </c>
      <c r="F3399" s="6" t="s">
        <v>8374</v>
      </c>
      <c r="G3399" s="6">
        <v>3385</v>
      </c>
      <c r="H3399" s="29">
        <v>2000</v>
      </c>
      <c r="I3399" s="29">
        <v>2000</v>
      </c>
      <c r="J3399" s="28">
        <v>30</v>
      </c>
      <c r="K3399" s="6">
        <v>15</v>
      </c>
      <c r="L3399" s="6" t="str">
        <f>VLOOKUP($G3399,Data!$A:$F,6,0)</f>
        <v>successful</v>
      </c>
      <c r="M3399" s="6"/>
      <c r="N3399" s="6"/>
      <c r="O3399" s="6"/>
    </row>
    <row r="3400" spans="1:15" x14ac:dyDescent="0.45">
      <c r="A3400" s="6" t="s">
        <v>8318</v>
      </c>
      <c r="B3400" s="6" t="s">
        <v>8224</v>
      </c>
      <c r="C3400" s="6" t="str">
        <f>VLOOKUP($B3400,'Supplimental Sources'!$I$7:$K$27,2,0)</f>
        <v>United States</v>
      </c>
      <c r="D3400" s="6" t="str">
        <f>VLOOKUP($B3400,'Supplimental Sources'!$I$7:$K$27,3,0)</f>
        <v>United States</v>
      </c>
      <c r="E3400" s="6" t="s">
        <v>8385</v>
      </c>
      <c r="F3400" s="6" t="s">
        <v>8374</v>
      </c>
      <c r="G3400" s="6">
        <v>3386</v>
      </c>
      <c r="H3400" s="29">
        <v>2000</v>
      </c>
      <c r="I3400" s="29">
        <v>2100</v>
      </c>
      <c r="J3400" s="28">
        <v>30</v>
      </c>
      <c r="K3400" s="6">
        <v>41</v>
      </c>
      <c r="L3400" s="6" t="str">
        <f>VLOOKUP($G3400,Data!$A:$F,6,0)</f>
        <v>successful</v>
      </c>
      <c r="M3400" s="6"/>
      <c r="N3400" s="6"/>
      <c r="O3400" s="6"/>
    </row>
    <row r="3401" spans="1:15" x14ac:dyDescent="0.45">
      <c r="A3401" s="6" t="s">
        <v>8318</v>
      </c>
      <c r="B3401" s="6" t="s">
        <v>8224</v>
      </c>
      <c r="C3401" s="6" t="str">
        <f>VLOOKUP($B3401,'Supplimental Sources'!$I$7:$K$27,2,0)</f>
        <v>United States</v>
      </c>
      <c r="D3401" s="6" t="str">
        <f>VLOOKUP($B3401,'Supplimental Sources'!$I$7:$K$27,3,0)</f>
        <v>United States</v>
      </c>
      <c r="E3401" s="6" t="s">
        <v>8385</v>
      </c>
      <c r="F3401" s="6" t="s">
        <v>8374</v>
      </c>
      <c r="G3401" s="6">
        <v>3387</v>
      </c>
      <c r="H3401" s="29">
        <v>3000</v>
      </c>
      <c r="I3401" s="29">
        <v>3506</v>
      </c>
      <c r="J3401" s="28">
        <v>40</v>
      </c>
      <c r="K3401" s="6">
        <v>35</v>
      </c>
      <c r="L3401" s="6" t="str">
        <f>VLOOKUP($G3401,Data!$A:$F,6,0)</f>
        <v>successful</v>
      </c>
      <c r="M3401" s="6"/>
      <c r="N3401" s="6"/>
      <c r="O3401" s="6"/>
    </row>
    <row r="3402" spans="1:15" x14ac:dyDescent="0.45">
      <c r="A3402" s="6" t="s">
        <v>8318</v>
      </c>
      <c r="B3402" s="6" t="s">
        <v>8225</v>
      </c>
      <c r="C3402" s="6" t="str">
        <f>VLOOKUP($B3402,'Supplimental Sources'!$I$7:$K$27,2,0)</f>
        <v>United Kingdom</v>
      </c>
      <c r="D3402" s="6" t="str">
        <f>VLOOKUP($B3402,'Supplimental Sources'!$I$7:$K$27,3,0)</f>
        <v>United Kingdom</v>
      </c>
      <c r="E3402" s="6" t="s">
        <v>8386</v>
      </c>
      <c r="F3402" s="6" t="s">
        <v>8369</v>
      </c>
      <c r="G3402" s="6">
        <v>3388</v>
      </c>
      <c r="H3402" s="29">
        <v>1500</v>
      </c>
      <c r="I3402" s="29">
        <v>1557</v>
      </c>
      <c r="J3402" s="28">
        <v>30</v>
      </c>
      <c r="K3402" s="6">
        <v>45</v>
      </c>
      <c r="L3402" s="6" t="str">
        <f>VLOOKUP($G3402,Data!$A:$F,6,0)</f>
        <v>successful</v>
      </c>
      <c r="M3402" s="6"/>
      <c r="N3402" s="6"/>
      <c r="O3402" s="6"/>
    </row>
    <row r="3403" spans="1:15" x14ac:dyDescent="0.45">
      <c r="A3403" s="6" t="s">
        <v>8318</v>
      </c>
      <c r="B3403" s="6" t="s">
        <v>8224</v>
      </c>
      <c r="C3403" s="6" t="str">
        <f>VLOOKUP($B3403,'Supplimental Sources'!$I$7:$K$27,2,0)</f>
        <v>United States</v>
      </c>
      <c r="D3403" s="6" t="str">
        <f>VLOOKUP($B3403,'Supplimental Sources'!$I$7:$K$27,3,0)</f>
        <v>United States</v>
      </c>
      <c r="E3403" s="6" t="s">
        <v>8387</v>
      </c>
      <c r="F3403" s="6" t="s">
        <v>8369</v>
      </c>
      <c r="G3403" s="6">
        <v>3389</v>
      </c>
      <c r="H3403" s="29">
        <v>10000</v>
      </c>
      <c r="I3403" s="29">
        <v>11450</v>
      </c>
      <c r="J3403" s="28">
        <v>30</v>
      </c>
      <c r="K3403" s="6">
        <v>62</v>
      </c>
      <c r="L3403" s="6" t="str">
        <f>VLOOKUP($G3403,Data!$A:$F,6,0)</f>
        <v>successful</v>
      </c>
      <c r="M3403" s="6"/>
      <c r="N3403" s="6"/>
      <c r="O3403" s="6"/>
    </row>
    <row r="3404" spans="1:15" x14ac:dyDescent="0.45">
      <c r="A3404" s="6" t="s">
        <v>8318</v>
      </c>
      <c r="B3404" s="6" t="s">
        <v>8224</v>
      </c>
      <c r="C3404" s="6" t="str">
        <f>VLOOKUP($B3404,'Supplimental Sources'!$I$7:$K$27,2,0)</f>
        <v>United States</v>
      </c>
      <c r="D3404" s="6" t="str">
        <f>VLOOKUP($B3404,'Supplimental Sources'!$I$7:$K$27,3,0)</f>
        <v>United States</v>
      </c>
      <c r="E3404" s="6" t="s">
        <v>8385</v>
      </c>
      <c r="F3404" s="6" t="s">
        <v>8380</v>
      </c>
      <c r="G3404" s="6">
        <v>3390</v>
      </c>
      <c r="H3404" s="29">
        <v>1500</v>
      </c>
      <c r="I3404" s="29">
        <v>1536</v>
      </c>
      <c r="J3404" s="28">
        <v>15</v>
      </c>
      <c r="K3404" s="6">
        <v>22</v>
      </c>
      <c r="L3404" s="6" t="str">
        <f>VLOOKUP($G3404,Data!$A:$F,6,0)</f>
        <v>successful</v>
      </c>
      <c r="M3404" s="6"/>
      <c r="N3404" s="6"/>
      <c r="O3404" s="6"/>
    </row>
    <row r="3405" spans="1:15" x14ac:dyDescent="0.45">
      <c r="A3405" s="6" t="s">
        <v>8318</v>
      </c>
      <c r="B3405" s="6" t="s">
        <v>8224</v>
      </c>
      <c r="C3405" s="6" t="str">
        <f>VLOOKUP($B3405,'Supplimental Sources'!$I$7:$K$27,2,0)</f>
        <v>United States</v>
      </c>
      <c r="D3405" s="6" t="str">
        <f>VLOOKUP($B3405,'Supplimental Sources'!$I$7:$K$27,3,0)</f>
        <v>United States</v>
      </c>
      <c r="E3405" s="6" t="s">
        <v>8385</v>
      </c>
      <c r="F3405" s="6" t="s">
        <v>8370</v>
      </c>
      <c r="G3405" s="6">
        <v>3391</v>
      </c>
      <c r="H3405" s="29">
        <v>500</v>
      </c>
      <c r="I3405" s="29">
        <v>1115</v>
      </c>
      <c r="J3405" s="28">
        <v>29.390416666661622</v>
      </c>
      <c r="K3405" s="6">
        <v>18</v>
      </c>
      <c r="L3405" s="6" t="str">
        <f>VLOOKUP($G3405,Data!$A:$F,6,0)</f>
        <v>successful</v>
      </c>
      <c r="M3405" s="6"/>
      <c r="N3405" s="6"/>
      <c r="O3405" s="6"/>
    </row>
    <row r="3406" spans="1:15" x14ac:dyDescent="0.45">
      <c r="A3406" s="6" t="s">
        <v>8318</v>
      </c>
      <c r="B3406" s="6" t="s">
        <v>8225</v>
      </c>
      <c r="C3406" s="6" t="str">
        <f>VLOOKUP($B3406,'Supplimental Sources'!$I$7:$K$27,2,0)</f>
        <v>United Kingdom</v>
      </c>
      <c r="D3406" s="6" t="str">
        <f>VLOOKUP($B3406,'Supplimental Sources'!$I$7:$K$27,3,0)</f>
        <v>United Kingdom</v>
      </c>
      <c r="E3406" s="6" t="s">
        <v>8387</v>
      </c>
      <c r="F3406" s="6" t="s">
        <v>8378</v>
      </c>
      <c r="G3406" s="6">
        <v>3392</v>
      </c>
      <c r="H3406" s="29">
        <v>500</v>
      </c>
      <c r="I3406" s="29">
        <v>500</v>
      </c>
      <c r="J3406" s="28">
        <v>50</v>
      </c>
      <c r="K3406" s="6">
        <v>12</v>
      </c>
      <c r="L3406" s="6" t="str">
        <f>VLOOKUP($G3406,Data!$A:$F,6,0)</f>
        <v>successful</v>
      </c>
      <c r="M3406" s="6"/>
      <c r="N3406" s="6"/>
      <c r="O3406" s="6"/>
    </row>
    <row r="3407" spans="1:15" x14ac:dyDescent="0.45">
      <c r="A3407" s="6" t="s">
        <v>8318</v>
      </c>
      <c r="B3407" s="6" t="s">
        <v>8224</v>
      </c>
      <c r="C3407" s="6" t="str">
        <f>VLOOKUP($B3407,'Supplimental Sources'!$I$7:$K$27,2,0)</f>
        <v>United States</v>
      </c>
      <c r="D3407" s="6" t="str">
        <f>VLOOKUP($B3407,'Supplimental Sources'!$I$7:$K$27,3,0)</f>
        <v>United States</v>
      </c>
      <c r="E3407" s="6" t="s">
        <v>8385</v>
      </c>
      <c r="F3407" s="6" t="s">
        <v>8373</v>
      </c>
      <c r="G3407" s="6">
        <v>3393</v>
      </c>
      <c r="H3407" s="29">
        <v>1500</v>
      </c>
      <c r="I3407" s="29">
        <v>1587</v>
      </c>
      <c r="J3407" s="28">
        <v>25.110300925924093</v>
      </c>
      <c r="K3407" s="6">
        <v>44</v>
      </c>
      <c r="L3407" s="6" t="str">
        <f>VLOOKUP($G3407,Data!$A:$F,6,0)</f>
        <v>successful</v>
      </c>
      <c r="M3407" s="6"/>
      <c r="N3407" s="6"/>
      <c r="O3407" s="6"/>
    </row>
    <row r="3408" spans="1:15" x14ac:dyDescent="0.45">
      <c r="A3408" s="6" t="s">
        <v>8318</v>
      </c>
      <c r="B3408" s="6" t="s">
        <v>8225</v>
      </c>
      <c r="C3408" s="6" t="str">
        <f>VLOOKUP($B3408,'Supplimental Sources'!$I$7:$K$27,2,0)</f>
        <v>United Kingdom</v>
      </c>
      <c r="D3408" s="6" t="str">
        <f>VLOOKUP($B3408,'Supplimental Sources'!$I$7:$K$27,3,0)</f>
        <v>United Kingdom</v>
      </c>
      <c r="E3408" s="6" t="s">
        <v>8385</v>
      </c>
      <c r="F3408" s="6" t="s">
        <v>8380</v>
      </c>
      <c r="G3408" s="6">
        <v>3394</v>
      </c>
      <c r="H3408" s="29">
        <v>550</v>
      </c>
      <c r="I3408" s="29">
        <v>783</v>
      </c>
      <c r="J3408" s="28">
        <v>30</v>
      </c>
      <c r="K3408" s="6">
        <v>27</v>
      </c>
      <c r="L3408" s="6" t="str">
        <f>VLOOKUP($G3408,Data!$A:$F,6,0)</f>
        <v>successful</v>
      </c>
      <c r="M3408" s="6"/>
      <c r="N3408" s="6"/>
      <c r="O3408" s="6"/>
    </row>
    <row r="3409" spans="1:15" x14ac:dyDescent="0.45">
      <c r="A3409" s="6" t="s">
        <v>8318</v>
      </c>
      <c r="B3409" s="6" t="s">
        <v>8225</v>
      </c>
      <c r="C3409" s="6" t="str">
        <f>VLOOKUP($B3409,'Supplimental Sources'!$I$7:$K$27,2,0)</f>
        <v>United Kingdom</v>
      </c>
      <c r="D3409" s="6" t="str">
        <f>VLOOKUP($B3409,'Supplimental Sources'!$I$7:$K$27,3,0)</f>
        <v>United Kingdom</v>
      </c>
      <c r="E3409" s="6" t="s">
        <v>8386</v>
      </c>
      <c r="F3409" s="6" t="s">
        <v>8369</v>
      </c>
      <c r="G3409" s="6">
        <v>3395</v>
      </c>
      <c r="H3409" s="29">
        <v>500</v>
      </c>
      <c r="I3409" s="29">
        <v>920</v>
      </c>
      <c r="J3409" s="28">
        <v>14.044629629635892</v>
      </c>
      <c r="K3409" s="6">
        <v>38</v>
      </c>
      <c r="L3409" s="6" t="str">
        <f>VLOOKUP($G3409,Data!$A:$F,6,0)</f>
        <v>successful</v>
      </c>
      <c r="M3409" s="6"/>
      <c r="N3409" s="6"/>
      <c r="O3409" s="6"/>
    </row>
    <row r="3410" spans="1:15" x14ac:dyDescent="0.45">
      <c r="A3410" s="6" t="s">
        <v>8318</v>
      </c>
      <c r="B3410" s="6" t="s">
        <v>8224</v>
      </c>
      <c r="C3410" s="6" t="str">
        <f>VLOOKUP($B3410,'Supplimental Sources'!$I$7:$K$27,2,0)</f>
        <v>United States</v>
      </c>
      <c r="D3410" s="6" t="str">
        <f>VLOOKUP($B3410,'Supplimental Sources'!$I$7:$K$27,3,0)</f>
        <v>United States</v>
      </c>
      <c r="E3410" s="6" t="s">
        <v>8385</v>
      </c>
      <c r="F3410" s="6" t="s">
        <v>8369</v>
      </c>
      <c r="G3410" s="6">
        <v>3396</v>
      </c>
      <c r="H3410" s="29">
        <v>1500</v>
      </c>
      <c r="I3410" s="29">
        <v>1565</v>
      </c>
      <c r="J3410" s="28">
        <v>26.719340277777519</v>
      </c>
      <c r="K3410" s="6">
        <v>28</v>
      </c>
      <c r="L3410" s="6" t="str">
        <f>VLOOKUP($G3410,Data!$A:$F,6,0)</f>
        <v>successful</v>
      </c>
      <c r="M3410" s="6"/>
      <c r="N3410" s="6"/>
      <c r="O3410" s="6"/>
    </row>
    <row r="3411" spans="1:15" x14ac:dyDescent="0.45">
      <c r="A3411" s="6" t="s">
        <v>8318</v>
      </c>
      <c r="B3411" s="6" t="s">
        <v>8225</v>
      </c>
      <c r="C3411" s="6" t="str">
        <f>VLOOKUP($B3411,'Supplimental Sources'!$I$7:$K$27,2,0)</f>
        <v>United Kingdom</v>
      </c>
      <c r="D3411" s="6" t="str">
        <f>VLOOKUP($B3411,'Supplimental Sources'!$I$7:$K$27,3,0)</f>
        <v>United Kingdom</v>
      </c>
      <c r="E3411" s="6" t="s">
        <v>8387</v>
      </c>
      <c r="F3411" s="6" t="s">
        <v>8376</v>
      </c>
      <c r="G3411" s="6">
        <v>3397</v>
      </c>
      <c r="H3411" s="29">
        <v>250</v>
      </c>
      <c r="I3411" s="29">
        <v>280</v>
      </c>
      <c r="J3411" s="28">
        <v>40.438321759269456</v>
      </c>
      <c r="K3411" s="6">
        <v>24</v>
      </c>
      <c r="L3411" s="6" t="str">
        <f>VLOOKUP($G3411,Data!$A:$F,6,0)</f>
        <v>successful</v>
      </c>
      <c r="M3411" s="6"/>
      <c r="N3411" s="6"/>
      <c r="O3411" s="6"/>
    </row>
    <row r="3412" spans="1:15" x14ac:dyDescent="0.45">
      <c r="A3412" s="6" t="s">
        <v>8318</v>
      </c>
      <c r="B3412" s="6" t="s">
        <v>8224</v>
      </c>
      <c r="C3412" s="6" t="str">
        <f>VLOOKUP($B3412,'Supplimental Sources'!$I$7:$K$27,2,0)</f>
        <v>United States</v>
      </c>
      <c r="D3412" s="6" t="str">
        <f>VLOOKUP($B3412,'Supplimental Sources'!$I$7:$K$27,3,0)</f>
        <v>United States</v>
      </c>
      <c r="E3412" s="6" t="s">
        <v>8385</v>
      </c>
      <c r="F3412" s="6" t="s">
        <v>8373</v>
      </c>
      <c r="G3412" s="6">
        <v>3398</v>
      </c>
      <c r="H3412" s="29">
        <v>4000</v>
      </c>
      <c r="I3412" s="29">
        <v>4443</v>
      </c>
      <c r="J3412" s="28">
        <v>22.956296296295477</v>
      </c>
      <c r="K3412" s="6">
        <v>65</v>
      </c>
      <c r="L3412" s="6" t="str">
        <f>VLOOKUP($G3412,Data!$A:$F,6,0)</f>
        <v>successful</v>
      </c>
      <c r="M3412" s="6"/>
      <c r="N3412" s="6"/>
      <c r="O3412" s="6"/>
    </row>
    <row r="3413" spans="1:15" x14ac:dyDescent="0.45">
      <c r="A3413" s="6" t="s">
        <v>8318</v>
      </c>
      <c r="B3413" s="6" t="s">
        <v>8225</v>
      </c>
      <c r="C3413" s="6" t="str">
        <f>VLOOKUP($B3413,'Supplimental Sources'!$I$7:$K$27,2,0)</f>
        <v>United Kingdom</v>
      </c>
      <c r="D3413" s="6" t="str">
        <f>VLOOKUP($B3413,'Supplimental Sources'!$I$7:$K$27,3,0)</f>
        <v>United Kingdom</v>
      </c>
      <c r="E3413" s="6" t="s">
        <v>8386</v>
      </c>
      <c r="F3413" s="6" t="s">
        <v>8376</v>
      </c>
      <c r="G3413" s="6">
        <v>3399</v>
      </c>
      <c r="H3413" s="29">
        <v>1200</v>
      </c>
      <c r="I3413" s="29">
        <v>1245</v>
      </c>
      <c r="J3413" s="28">
        <v>30</v>
      </c>
      <c r="K3413" s="6">
        <v>46</v>
      </c>
      <c r="L3413" s="6" t="str">
        <f>VLOOKUP($G3413,Data!$A:$F,6,0)</f>
        <v>successful</v>
      </c>
      <c r="M3413" s="6"/>
      <c r="N3413" s="6"/>
      <c r="O3413" s="6"/>
    </row>
    <row r="3414" spans="1:15" x14ac:dyDescent="0.45">
      <c r="A3414" s="6" t="s">
        <v>8318</v>
      </c>
      <c r="B3414" s="6" t="s">
        <v>8224</v>
      </c>
      <c r="C3414" s="6" t="str">
        <f>VLOOKUP($B3414,'Supplimental Sources'!$I$7:$K$27,2,0)</f>
        <v>United States</v>
      </c>
      <c r="D3414" s="6" t="str">
        <f>VLOOKUP($B3414,'Supplimental Sources'!$I$7:$K$27,3,0)</f>
        <v>United States</v>
      </c>
      <c r="E3414" s="6" t="s">
        <v>8385</v>
      </c>
      <c r="F3414" s="6" t="s">
        <v>8370</v>
      </c>
      <c r="G3414" s="6">
        <v>3400</v>
      </c>
      <c r="H3414" s="29">
        <v>10000</v>
      </c>
      <c r="I3414" s="29">
        <v>10041</v>
      </c>
      <c r="J3414" s="28">
        <v>45</v>
      </c>
      <c r="K3414" s="6">
        <v>85</v>
      </c>
      <c r="L3414" s="6" t="str">
        <f>VLOOKUP($G3414,Data!$A:$F,6,0)</f>
        <v>successful</v>
      </c>
      <c r="M3414" s="6"/>
      <c r="N3414" s="6"/>
      <c r="O3414" s="6"/>
    </row>
    <row r="3415" spans="1:15" x14ac:dyDescent="0.45">
      <c r="A3415" s="6" t="s">
        <v>8318</v>
      </c>
      <c r="B3415" s="6" t="s">
        <v>8225</v>
      </c>
      <c r="C3415" s="6" t="str">
        <f>VLOOKUP($B3415,'Supplimental Sources'!$I$7:$K$27,2,0)</f>
        <v>United Kingdom</v>
      </c>
      <c r="D3415" s="6" t="str">
        <f>VLOOKUP($B3415,'Supplimental Sources'!$I$7:$K$27,3,0)</f>
        <v>United Kingdom</v>
      </c>
      <c r="E3415" s="6" t="s">
        <v>8386</v>
      </c>
      <c r="F3415" s="6" t="s">
        <v>8370</v>
      </c>
      <c r="G3415" s="6">
        <v>3401</v>
      </c>
      <c r="H3415" s="29">
        <v>2900</v>
      </c>
      <c r="I3415" s="29">
        <v>2954</v>
      </c>
      <c r="J3415" s="28">
        <v>30</v>
      </c>
      <c r="K3415" s="6">
        <v>66</v>
      </c>
      <c r="L3415" s="6" t="str">
        <f>VLOOKUP($G3415,Data!$A:$F,6,0)</f>
        <v>successful</v>
      </c>
      <c r="M3415" s="6"/>
      <c r="N3415" s="6"/>
      <c r="O3415" s="6"/>
    </row>
    <row r="3416" spans="1:15" x14ac:dyDescent="0.45">
      <c r="A3416" s="6" t="s">
        <v>8318</v>
      </c>
      <c r="B3416" s="6" t="s">
        <v>8224</v>
      </c>
      <c r="C3416" s="6" t="str">
        <f>VLOOKUP($B3416,'Supplimental Sources'!$I$7:$K$27,2,0)</f>
        <v>United States</v>
      </c>
      <c r="D3416" s="6" t="str">
        <f>VLOOKUP($B3416,'Supplimental Sources'!$I$7:$K$27,3,0)</f>
        <v>United States</v>
      </c>
      <c r="E3416" s="6" t="s">
        <v>8386</v>
      </c>
      <c r="F3416" s="6" t="s">
        <v>8373</v>
      </c>
      <c r="G3416" s="6">
        <v>3402</v>
      </c>
      <c r="H3416" s="29">
        <v>15000</v>
      </c>
      <c r="I3416" s="29">
        <v>16465</v>
      </c>
      <c r="J3416" s="28">
        <v>29.486307870371093</v>
      </c>
      <c r="K3416" s="6">
        <v>165</v>
      </c>
      <c r="L3416" s="6" t="str">
        <f>VLOOKUP($G3416,Data!$A:$F,6,0)</f>
        <v>successful</v>
      </c>
      <c r="M3416" s="6"/>
      <c r="N3416" s="6"/>
      <c r="O3416" s="6"/>
    </row>
    <row r="3417" spans="1:15" x14ac:dyDescent="0.45">
      <c r="A3417" s="6" t="s">
        <v>8318</v>
      </c>
      <c r="B3417" s="6" t="s">
        <v>8225</v>
      </c>
      <c r="C3417" s="6" t="str">
        <f>VLOOKUP($B3417,'Supplimental Sources'!$I$7:$K$27,2,0)</f>
        <v>United Kingdom</v>
      </c>
      <c r="D3417" s="6" t="str">
        <f>VLOOKUP($B3417,'Supplimental Sources'!$I$7:$K$27,3,0)</f>
        <v>United Kingdom</v>
      </c>
      <c r="E3417" s="6" t="s">
        <v>8386</v>
      </c>
      <c r="F3417" s="6" t="s">
        <v>8369</v>
      </c>
      <c r="G3417" s="6">
        <v>3403</v>
      </c>
      <c r="H3417" s="29">
        <v>2000</v>
      </c>
      <c r="I3417" s="29">
        <v>2000</v>
      </c>
      <c r="J3417" s="28">
        <v>30</v>
      </c>
      <c r="K3417" s="6">
        <v>17</v>
      </c>
      <c r="L3417" s="6" t="str">
        <f>VLOOKUP($G3417,Data!$A:$F,6,0)</f>
        <v>successful</v>
      </c>
      <c r="M3417" s="6"/>
      <c r="N3417" s="6"/>
      <c r="O3417" s="6"/>
    </row>
    <row r="3418" spans="1:15" x14ac:dyDescent="0.45">
      <c r="A3418" s="6" t="s">
        <v>8318</v>
      </c>
      <c r="B3418" s="6" t="s">
        <v>8224</v>
      </c>
      <c r="C3418" s="6" t="str">
        <f>VLOOKUP($B3418,'Supplimental Sources'!$I$7:$K$27,2,0)</f>
        <v>United States</v>
      </c>
      <c r="D3418" s="6" t="str">
        <f>VLOOKUP($B3418,'Supplimental Sources'!$I$7:$K$27,3,0)</f>
        <v>United States</v>
      </c>
      <c r="E3418" s="6" t="s">
        <v>8386</v>
      </c>
      <c r="F3418" s="6" t="s">
        <v>8369</v>
      </c>
      <c r="G3418" s="6">
        <v>3404</v>
      </c>
      <c r="H3418" s="29">
        <v>500</v>
      </c>
      <c r="I3418" s="29">
        <v>610</v>
      </c>
      <c r="J3418" s="28">
        <v>20</v>
      </c>
      <c r="K3418" s="6">
        <v>3</v>
      </c>
      <c r="L3418" s="6" t="str">
        <f>VLOOKUP($G3418,Data!$A:$F,6,0)</f>
        <v>successful</v>
      </c>
      <c r="M3418" s="6"/>
      <c r="N3418" s="6"/>
      <c r="O3418" s="6"/>
    </row>
    <row r="3419" spans="1:15" x14ac:dyDescent="0.45">
      <c r="A3419" s="6" t="s">
        <v>8318</v>
      </c>
      <c r="B3419" s="6" t="s">
        <v>8225</v>
      </c>
      <c r="C3419" s="6" t="str">
        <f>VLOOKUP($B3419,'Supplimental Sources'!$I$7:$K$27,2,0)</f>
        <v>United Kingdom</v>
      </c>
      <c r="D3419" s="6" t="str">
        <f>VLOOKUP($B3419,'Supplimental Sources'!$I$7:$K$27,3,0)</f>
        <v>United Kingdom</v>
      </c>
      <c r="E3419" s="6" t="s">
        <v>8387</v>
      </c>
      <c r="F3419" s="6" t="s">
        <v>8377</v>
      </c>
      <c r="G3419" s="6">
        <v>3405</v>
      </c>
      <c r="H3419" s="29">
        <v>350</v>
      </c>
      <c r="I3419" s="29">
        <v>481.5</v>
      </c>
      <c r="J3419" s="28">
        <v>20.982106481475057</v>
      </c>
      <c r="K3419" s="6">
        <v>17</v>
      </c>
      <c r="L3419" s="6" t="str">
        <f>VLOOKUP($G3419,Data!$A:$F,6,0)</f>
        <v>successful</v>
      </c>
      <c r="M3419" s="6"/>
      <c r="N3419" s="6"/>
      <c r="O3419" s="6"/>
    </row>
    <row r="3420" spans="1:15" x14ac:dyDescent="0.45">
      <c r="A3420" s="6" t="s">
        <v>8318</v>
      </c>
      <c r="B3420" s="6" t="s">
        <v>8224</v>
      </c>
      <c r="C3420" s="6" t="str">
        <f>VLOOKUP($B3420,'Supplimental Sources'!$I$7:$K$27,2,0)</f>
        <v>United States</v>
      </c>
      <c r="D3420" s="6" t="str">
        <f>VLOOKUP($B3420,'Supplimental Sources'!$I$7:$K$27,3,0)</f>
        <v>United States</v>
      </c>
      <c r="E3420" s="6" t="s">
        <v>8385</v>
      </c>
      <c r="F3420" s="6" t="s">
        <v>8380</v>
      </c>
      <c r="G3420" s="6">
        <v>3406</v>
      </c>
      <c r="H3420" s="29">
        <v>10000</v>
      </c>
      <c r="I3420" s="29">
        <v>10031</v>
      </c>
      <c r="J3420" s="28">
        <v>45</v>
      </c>
      <c r="K3420" s="6">
        <v>91</v>
      </c>
      <c r="L3420" s="6" t="str">
        <f>VLOOKUP($G3420,Data!$A:$F,6,0)</f>
        <v>successful</v>
      </c>
      <c r="M3420" s="6"/>
      <c r="N3420" s="6"/>
      <c r="O3420" s="6"/>
    </row>
    <row r="3421" spans="1:15" x14ac:dyDescent="0.45">
      <c r="A3421" s="6" t="s">
        <v>8318</v>
      </c>
      <c r="B3421" s="6" t="s">
        <v>8225</v>
      </c>
      <c r="C3421" s="6" t="str">
        <f>VLOOKUP($B3421,'Supplimental Sources'!$I$7:$K$27,2,0)</f>
        <v>United Kingdom</v>
      </c>
      <c r="D3421" s="6" t="str">
        <f>VLOOKUP($B3421,'Supplimental Sources'!$I$7:$K$27,3,0)</f>
        <v>United Kingdom</v>
      </c>
      <c r="E3421" s="6" t="s">
        <v>8385</v>
      </c>
      <c r="F3421" s="6" t="s">
        <v>8380</v>
      </c>
      <c r="G3421" s="6">
        <v>3407</v>
      </c>
      <c r="H3421" s="29">
        <v>2000</v>
      </c>
      <c r="I3421" s="29">
        <v>2142</v>
      </c>
      <c r="J3421" s="28">
        <v>30</v>
      </c>
      <c r="K3421" s="6">
        <v>67</v>
      </c>
      <c r="L3421" s="6" t="str">
        <f>VLOOKUP($G3421,Data!$A:$F,6,0)</f>
        <v>successful</v>
      </c>
      <c r="M3421" s="6"/>
      <c r="N3421" s="6"/>
      <c r="O3421" s="6"/>
    </row>
    <row r="3422" spans="1:15" x14ac:dyDescent="0.45">
      <c r="A3422" s="6" t="s">
        <v>8318</v>
      </c>
      <c r="B3422" s="6" t="s">
        <v>8224</v>
      </c>
      <c r="C3422" s="6" t="str">
        <f>VLOOKUP($B3422,'Supplimental Sources'!$I$7:$K$27,2,0)</f>
        <v>United States</v>
      </c>
      <c r="D3422" s="6" t="str">
        <f>VLOOKUP($B3422,'Supplimental Sources'!$I$7:$K$27,3,0)</f>
        <v>United States</v>
      </c>
      <c r="E3422" s="6" t="s">
        <v>8385</v>
      </c>
      <c r="F3422" s="6" t="s">
        <v>8380</v>
      </c>
      <c r="G3422" s="6">
        <v>3408</v>
      </c>
      <c r="H3422" s="29">
        <v>500</v>
      </c>
      <c r="I3422" s="29">
        <v>1055</v>
      </c>
      <c r="J3422" s="28">
        <v>30</v>
      </c>
      <c r="K3422" s="6">
        <v>18</v>
      </c>
      <c r="L3422" s="6" t="str">
        <f>VLOOKUP($G3422,Data!$A:$F,6,0)</f>
        <v>successful</v>
      </c>
      <c r="M3422" s="6"/>
      <c r="N3422" s="6"/>
      <c r="O3422" s="6"/>
    </row>
    <row r="3423" spans="1:15" x14ac:dyDescent="0.45">
      <c r="A3423" s="6" t="s">
        <v>8318</v>
      </c>
      <c r="B3423" s="6" t="s">
        <v>8225</v>
      </c>
      <c r="C3423" s="6" t="str">
        <f>VLOOKUP($B3423,'Supplimental Sources'!$I$7:$K$27,2,0)</f>
        <v>United Kingdom</v>
      </c>
      <c r="D3423" s="6" t="str">
        <f>VLOOKUP($B3423,'Supplimental Sources'!$I$7:$K$27,3,0)</f>
        <v>United Kingdom</v>
      </c>
      <c r="E3423" s="6" t="s">
        <v>8387</v>
      </c>
      <c r="F3423" s="6" t="s">
        <v>8380</v>
      </c>
      <c r="G3423" s="6">
        <v>3409</v>
      </c>
      <c r="H3423" s="29">
        <v>500</v>
      </c>
      <c r="I3423" s="29">
        <v>618</v>
      </c>
      <c r="J3423" s="28">
        <v>38.05928240740468</v>
      </c>
      <c r="K3423" s="6">
        <v>21</v>
      </c>
      <c r="L3423" s="6" t="str">
        <f>VLOOKUP($G3423,Data!$A:$F,6,0)</f>
        <v>successful</v>
      </c>
      <c r="M3423" s="6"/>
      <c r="N3423" s="6"/>
      <c r="O3423" s="6"/>
    </row>
    <row r="3424" spans="1:15" x14ac:dyDescent="0.45">
      <c r="A3424" s="6" t="s">
        <v>8318</v>
      </c>
      <c r="B3424" s="6" t="s">
        <v>8224</v>
      </c>
      <c r="C3424" s="6" t="str">
        <f>VLOOKUP($B3424,'Supplimental Sources'!$I$7:$K$27,2,0)</f>
        <v>United States</v>
      </c>
      <c r="D3424" s="6" t="str">
        <f>VLOOKUP($B3424,'Supplimental Sources'!$I$7:$K$27,3,0)</f>
        <v>United States</v>
      </c>
      <c r="E3424" s="6" t="s">
        <v>8387</v>
      </c>
      <c r="F3424" s="6" t="s">
        <v>8369</v>
      </c>
      <c r="G3424" s="6">
        <v>3410</v>
      </c>
      <c r="H3424" s="29">
        <v>3000</v>
      </c>
      <c r="I3424" s="29">
        <v>3255</v>
      </c>
      <c r="J3424" s="28">
        <v>27.250115740745969</v>
      </c>
      <c r="K3424" s="6">
        <v>40</v>
      </c>
      <c r="L3424" s="6" t="str">
        <f>VLOOKUP($G3424,Data!$A:$F,6,0)</f>
        <v>successful</v>
      </c>
      <c r="M3424" s="6"/>
      <c r="N3424" s="6"/>
      <c r="O3424" s="6"/>
    </row>
    <row r="3425" spans="1:15" x14ac:dyDescent="0.45">
      <c r="A3425" s="6" t="s">
        <v>8318</v>
      </c>
      <c r="B3425" s="6" t="s">
        <v>8224</v>
      </c>
      <c r="C3425" s="6" t="str">
        <f>VLOOKUP($B3425,'Supplimental Sources'!$I$7:$K$27,2,0)</f>
        <v>United States</v>
      </c>
      <c r="D3425" s="6" t="str">
        <f>VLOOKUP($B3425,'Supplimental Sources'!$I$7:$K$27,3,0)</f>
        <v>United States</v>
      </c>
      <c r="E3425" s="6" t="s">
        <v>8386</v>
      </c>
      <c r="F3425" s="6" t="s">
        <v>8372</v>
      </c>
      <c r="G3425" s="6">
        <v>3411</v>
      </c>
      <c r="H3425" s="29">
        <v>15000</v>
      </c>
      <c r="I3425" s="29">
        <v>15535</v>
      </c>
      <c r="J3425" s="28">
        <v>20</v>
      </c>
      <c r="K3425" s="6">
        <v>78</v>
      </c>
      <c r="L3425" s="6" t="str">
        <f>VLOOKUP($G3425,Data!$A:$F,6,0)</f>
        <v>successful</v>
      </c>
      <c r="M3425" s="6"/>
      <c r="N3425" s="6"/>
      <c r="O3425" s="6"/>
    </row>
    <row r="3426" spans="1:15" x14ac:dyDescent="0.45">
      <c r="A3426" s="6" t="s">
        <v>8318</v>
      </c>
      <c r="B3426" s="6" t="s">
        <v>8225</v>
      </c>
      <c r="C3426" s="6" t="str">
        <f>VLOOKUP($B3426,'Supplimental Sources'!$I$7:$K$27,2,0)</f>
        <v>United Kingdom</v>
      </c>
      <c r="D3426" s="6" t="str">
        <f>VLOOKUP($B3426,'Supplimental Sources'!$I$7:$K$27,3,0)</f>
        <v>United Kingdom</v>
      </c>
      <c r="E3426" s="6" t="s">
        <v>8385</v>
      </c>
      <c r="F3426" s="6" t="s">
        <v>8371</v>
      </c>
      <c r="G3426" s="6">
        <v>3412</v>
      </c>
      <c r="H3426" s="29">
        <v>3000</v>
      </c>
      <c r="I3426" s="29">
        <v>3000</v>
      </c>
      <c r="J3426" s="28">
        <v>30</v>
      </c>
      <c r="K3426" s="6">
        <v>26</v>
      </c>
      <c r="L3426" s="6" t="str">
        <f>VLOOKUP($G3426,Data!$A:$F,6,0)</f>
        <v>successful</v>
      </c>
      <c r="M3426" s="6"/>
      <c r="N3426" s="6"/>
      <c r="O3426" s="6"/>
    </row>
    <row r="3427" spans="1:15" x14ac:dyDescent="0.45">
      <c r="A3427" s="6" t="s">
        <v>8318</v>
      </c>
      <c r="B3427" s="6" t="s">
        <v>8224</v>
      </c>
      <c r="C3427" s="6" t="str">
        <f>VLOOKUP($B3427,'Supplimental Sources'!$I$7:$K$27,2,0)</f>
        <v>United States</v>
      </c>
      <c r="D3427" s="6" t="str">
        <f>VLOOKUP($B3427,'Supplimental Sources'!$I$7:$K$27,3,0)</f>
        <v>United States</v>
      </c>
      <c r="E3427" s="6" t="s">
        <v>8386</v>
      </c>
      <c r="F3427" s="6" t="s">
        <v>8377</v>
      </c>
      <c r="G3427" s="6">
        <v>3413</v>
      </c>
      <c r="H3427" s="29">
        <v>500</v>
      </c>
      <c r="I3427" s="29">
        <v>650</v>
      </c>
      <c r="J3427" s="28">
        <v>9.4745601851827814</v>
      </c>
      <c r="K3427" s="6">
        <v>14</v>
      </c>
      <c r="L3427" s="6" t="str">
        <f>VLOOKUP($G3427,Data!$A:$F,6,0)</f>
        <v>successful</v>
      </c>
      <c r="M3427" s="6"/>
      <c r="N3427" s="6"/>
      <c r="O3427" s="6"/>
    </row>
    <row r="3428" spans="1:15" x14ac:dyDescent="0.45">
      <c r="A3428" s="6" t="s">
        <v>8318</v>
      </c>
      <c r="B3428" s="6" t="s">
        <v>8224</v>
      </c>
      <c r="C3428" s="6" t="str">
        <f>VLOOKUP($B3428,'Supplimental Sources'!$I$7:$K$27,2,0)</f>
        <v>United States</v>
      </c>
      <c r="D3428" s="6" t="str">
        <f>VLOOKUP($B3428,'Supplimental Sources'!$I$7:$K$27,3,0)</f>
        <v>United States</v>
      </c>
      <c r="E3428" s="6" t="s">
        <v>8387</v>
      </c>
      <c r="F3428" s="6" t="s">
        <v>8374</v>
      </c>
      <c r="G3428" s="6">
        <v>3414</v>
      </c>
      <c r="H3428" s="29">
        <v>3000</v>
      </c>
      <c r="I3428" s="29">
        <v>3105</v>
      </c>
      <c r="J3428" s="28">
        <v>29.500173611108039</v>
      </c>
      <c r="K3428" s="6">
        <v>44</v>
      </c>
      <c r="L3428" s="6" t="str">
        <f>VLOOKUP($G3428,Data!$A:$F,6,0)</f>
        <v>successful</v>
      </c>
      <c r="M3428" s="6"/>
      <c r="N3428" s="6"/>
      <c r="O3428" s="6"/>
    </row>
    <row r="3429" spans="1:15" x14ac:dyDescent="0.45">
      <c r="A3429" s="6" t="s">
        <v>8318</v>
      </c>
      <c r="B3429" s="6" t="s">
        <v>8224</v>
      </c>
      <c r="C3429" s="6" t="str">
        <f>VLOOKUP($B3429,'Supplimental Sources'!$I$7:$K$27,2,0)</f>
        <v>United States</v>
      </c>
      <c r="D3429" s="6" t="str">
        <f>VLOOKUP($B3429,'Supplimental Sources'!$I$7:$K$27,3,0)</f>
        <v>United States</v>
      </c>
      <c r="E3429" s="6" t="s">
        <v>8387</v>
      </c>
      <c r="F3429" s="6" t="s">
        <v>8379</v>
      </c>
      <c r="G3429" s="6">
        <v>3415</v>
      </c>
      <c r="H3429" s="29">
        <v>200</v>
      </c>
      <c r="I3429" s="29">
        <v>200</v>
      </c>
      <c r="J3429" s="28">
        <v>10.835000000006403</v>
      </c>
      <c r="K3429" s="6">
        <v>9</v>
      </c>
      <c r="L3429" s="6" t="str">
        <f>VLOOKUP($G3429,Data!$A:$F,6,0)</f>
        <v>successful</v>
      </c>
      <c r="M3429" s="6"/>
      <c r="N3429" s="6"/>
      <c r="O3429" s="6"/>
    </row>
    <row r="3430" spans="1:15" x14ac:dyDescent="0.45">
      <c r="A3430" s="6" t="s">
        <v>8318</v>
      </c>
      <c r="B3430" s="6" t="s">
        <v>8225</v>
      </c>
      <c r="C3430" s="6" t="str">
        <f>VLOOKUP($B3430,'Supplimental Sources'!$I$7:$K$27,2,0)</f>
        <v>United Kingdom</v>
      </c>
      <c r="D3430" s="6" t="str">
        <f>VLOOKUP($B3430,'Supplimental Sources'!$I$7:$K$27,3,0)</f>
        <v>United Kingdom</v>
      </c>
      <c r="E3430" s="6" t="s">
        <v>8386</v>
      </c>
      <c r="F3430" s="6" t="s">
        <v>8378</v>
      </c>
      <c r="G3430" s="6">
        <v>3416</v>
      </c>
      <c r="H3430" s="29">
        <v>4000</v>
      </c>
      <c r="I3430" s="29">
        <v>4784</v>
      </c>
      <c r="J3430" s="28">
        <v>28.358275462960592</v>
      </c>
      <c r="K3430" s="6">
        <v>30</v>
      </c>
      <c r="L3430" s="6" t="str">
        <f>VLOOKUP($G3430,Data!$A:$F,6,0)</f>
        <v>successful</v>
      </c>
      <c r="M3430" s="6"/>
      <c r="N3430" s="6"/>
      <c r="O3430" s="6"/>
    </row>
    <row r="3431" spans="1:15" x14ac:dyDescent="0.45">
      <c r="A3431" s="6" t="s">
        <v>8318</v>
      </c>
      <c r="B3431" s="6" t="s">
        <v>8224</v>
      </c>
      <c r="C3431" s="6" t="str">
        <f>VLOOKUP($B3431,'Supplimental Sources'!$I$7:$K$27,2,0)</f>
        <v>United States</v>
      </c>
      <c r="D3431" s="6" t="str">
        <f>VLOOKUP($B3431,'Supplimental Sources'!$I$7:$K$27,3,0)</f>
        <v>United States</v>
      </c>
      <c r="E3431" s="6" t="s">
        <v>8385</v>
      </c>
      <c r="F3431" s="6" t="s">
        <v>8372</v>
      </c>
      <c r="G3431" s="6">
        <v>3417</v>
      </c>
      <c r="H3431" s="29">
        <v>1700</v>
      </c>
      <c r="I3431" s="29">
        <v>1700.01</v>
      </c>
      <c r="J3431" s="28">
        <v>43.116111111106875</v>
      </c>
      <c r="K3431" s="6">
        <v>45</v>
      </c>
      <c r="L3431" s="6" t="str">
        <f>VLOOKUP($G3431,Data!$A:$F,6,0)</f>
        <v>successful</v>
      </c>
      <c r="M3431" s="6"/>
      <c r="N3431" s="6"/>
      <c r="O3431" s="6"/>
    </row>
    <row r="3432" spans="1:15" x14ac:dyDescent="0.45">
      <c r="A3432" s="6" t="s">
        <v>8318</v>
      </c>
      <c r="B3432" s="6" t="s">
        <v>8224</v>
      </c>
      <c r="C3432" s="6" t="str">
        <f>VLOOKUP($B3432,'Supplimental Sources'!$I$7:$K$27,2,0)</f>
        <v>United States</v>
      </c>
      <c r="D3432" s="6" t="str">
        <f>VLOOKUP($B3432,'Supplimental Sources'!$I$7:$K$27,3,0)</f>
        <v>United States</v>
      </c>
      <c r="E3432" s="6" t="s">
        <v>8385</v>
      </c>
      <c r="F3432" s="6" t="s">
        <v>8379</v>
      </c>
      <c r="G3432" s="6">
        <v>3418</v>
      </c>
      <c r="H3432" s="29">
        <v>4000</v>
      </c>
      <c r="I3432" s="29">
        <v>4035</v>
      </c>
      <c r="J3432" s="28">
        <v>30</v>
      </c>
      <c r="K3432" s="6">
        <v>56</v>
      </c>
      <c r="L3432" s="6" t="str">
        <f>VLOOKUP($G3432,Data!$A:$F,6,0)</f>
        <v>successful</v>
      </c>
      <c r="M3432" s="6"/>
      <c r="N3432" s="6"/>
      <c r="O3432" s="6"/>
    </row>
    <row r="3433" spans="1:15" x14ac:dyDescent="0.45">
      <c r="A3433" s="6" t="s">
        <v>8318</v>
      </c>
      <c r="B3433" s="6" t="s">
        <v>8241</v>
      </c>
      <c r="C3433" s="6" t="str">
        <f>VLOOKUP($B3433,'Supplimental Sources'!$I$7:$K$27,2,0)</f>
        <v>Ireland</v>
      </c>
      <c r="D3433" s="6" t="str">
        <f>VLOOKUP($B3433,'Supplimental Sources'!$I$7:$K$27,3,0)</f>
        <v>European Union</v>
      </c>
      <c r="E3433" s="6" t="s">
        <v>8387</v>
      </c>
      <c r="F3433" s="6" t="s">
        <v>8378</v>
      </c>
      <c r="G3433" s="6">
        <v>3419</v>
      </c>
      <c r="H3433" s="29">
        <v>2750</v>
      </c>
      <c r="I3433" s="29">
        <v>2930</v>
      </c>
      <c r="J3433" s="28">
        <v>18.074247685181035</v>
      </c>
      <c r="K3433" s="6">
        <v>46</v>
      </c>
      <c r="L3433" s="6" t="str">
        <f>VLOOKUP($G3433,Data!$A:$F,6,0)</f>
        <v>successful</v>
      </c>
      <c r="M3433" s="6"/>
      <c r="N3433" s="6"/>
      <c r="O3433" s="6"/>
    </row>
    <row r="3434" spans="1:15" x14ac:dyDescent="0.45">
      <c r="A3434" s="6" t="s">
        <v>8318</v>
      </c>
      <c r="B3434" s="6" t="s">
        <v>8225</v>
      </c>
      <c r="C3434" s="6" t="str">
        <f>VLOOKUP($B3434,'Supplimental Sources'!$I$7:$K$27,2,0)</f>
        <v>United Kingdom</v>
      </c>
      <c r="D3434" s="6" t="str">
        <f>VLOOKUP($B3434,'Supplimental Sources'!$I$7:$K$27,3,0)</f>
        <v>United Kingdom</v>
      </c>
      <c r="E3434" s="6" t="s">
        <v>8387</v>
      </c>
      <c r="F3434" s="6" t="s">
        <v>8377</v>
      </c>
      <c r="G3434" s="6">
        <v>3420</v>
      </c>
      <c r="H3434" s="29">
        <v>700</v>
      </c>
      <c r="I3434" s="29">
        <v>966</v>
      </c>
      <c r="J3434" s="28">
        <v>8.9096990740727051</v>
      </c>
      <c r="K3434" s="6">
        <v>34</v>
      </c>
      <c r="L3434" s="6" t="str">
        <f>VLOOKUP($G3434,Data!$A:$F,6,0)</f>
        <v>successful</v>
      </c>
      <c r="M3434" s="6"/>
      <c r="N3434" s="6"/>
      <c r="O3434" s="6"/>
    </row>
    <row r="3435" spans="1:15" x14ac:dyDescent="0.45">
      <c r="A3435" s="6" t="s">
        <v>8318</v>
      </c>
      <c r="B3435" s="6" t="s">
        <v>8224</v>
      </c>
      <c r="C3435" s="6" t="str">
        <f>VLOOKUP($B3435,'Supplimental Sources'!$I$7:$K$27,2,0)</f>
        <v>United States</v>
      </c>
      <c r="D3435" s="6" t="str">
        <f>VLOOKUP($B3435,'Supplimental Sources'!$I$7:$K$27,3,0)</f>
        <v>United States</v>
      </c>
      <c r="E3435" s="6" t="s">
        <v>8386</v>
      </c>
      <c r="F3435" s="6" t="s">
        <v>8377</v>
      </c>
      <c r="G3435" s="6">
        <v>3421</v>
      </c>
      <c r="H3435" s="29">
        <v>10000</v>
      </c>
      <c r="I3435" s="29">
        <v>10115</v>
      </c>
      <c r="J3435" s="28">
        <v>30</v>
      </c>
      <c r="K3435" s="6">
        <v>98</v>
      </c>
      <c r="L3435" s="6" t="str">
        <f>VLOOKUP($G3435,Data!$A:$F,6,0)</f>
        <v>successful</v>
      </c>
      <c r="M3435" s="6"/>
      <c r="N3435" s="6"/>
      <c r="O3435" s="6"/>
    </row>
    <row r="3436" spans="1:15" x14ac:dyDescent="0.45">
      <c r="A3436" s="6" t="s">
        <v>8318</v>
      </c>
      <c r="B3436" s="6" t="s">
        <v>8225</v>
      </c>
      <c r="C3436" s="6" t="str">
        <f>VLOOKUP($B3436,'Supplimental Sources'!$I$7:$K$27,2,0)</f>
        <v>United Kingdom</v>
      </c>
      <c r="D3436" s="6" t="str">
        <f>VLOOKUP($B3436,'Supplimental Sources'!$I$7:$K$27,3,0)</f>
        <v>United Kingdom</v>
      </c>
      <c r="E3436" s="6" t="s">
        <v>8386</v>
      </c>
      <c r="F3436" s="6" t="s">
        <v>8374</v>
      </c>
      <c r="G3436" s="6">
        <v>3422</v>
      </c>
      <c r="H3436" s="29">
        <v>3000</v>
      </c>
      <c r="I3436" s="29">
        <v>3273</v>
      </c>
      <c r="J3436" s="28">
        <v>28.437777777777228</v>
      </c>
      <c r="K3436" s="6">
        <v>46</v>
      </c>
      <c r="L3436" s="6" t="str">
        <f>VLOOKUP($G3436,Data!$A:$F,6,0)</f>
        <v>successful</v>
      </c>
      <c r="M3436" s="6"/>
      <c r="N3436" s="6"/>
      <c r="O3436" s="6"/>
    </row>
    <row r="3437" spans="1:15" x14ac:dyDescent="0.45">
      <c r="A3437" s="6" t="s">
        <v>8318</v>
      </c>
      <c r="B3437" s="6" t="s">
        <v>8224</v>
      </c>
      <c r="C3437" s="6" t="str">
        <f>VLOOKUP($B3437,'Supplimental Sources'!$I$7:$K$27,2,0)</f>
        <v>United States</v>
      </c>
      <c r="D3437" s="6" t="str">
        <f>VLOOKUP($B3437,'Supplimental Sources'!$I$7:$K$27,3,0)</f>
        <v>United States</v>
      </c>
      <c r="E3437" s="6" t="s">
        <v>8386</v>
      </c>
      <c r="F3437" s="6" t="s">
        <v>8378</v>
      </c>
      <c r="G3437" s="6">
        <v>3423</v>
      </c>
      <c r="H3437" s="29">
        <v>250</v>
      </c>
      <c r="I3437" s="29">
        <v>350</v>
      </c>
      <c r="J3437" s="28">
        <v>30</v>
      </c>
      <c r="K3437" s="6">
        <v>10</v>
      </c>
      <c r="L3437" s="6" t="str">
        <f>VLOOKUP($G3437,Data!$A:$F,6,0)</f>
        <v>successful</v>
      </c>
      <c r="M3437" s="6"/>
      <c r="N3437" s="6"/>
      <c r="O3437" s="6"/>
    </row>
    <row r="3438" spans="1:15" x14ac:dyDescent="0.45">
      <c r="A3438" s="6" t="s">
        <v>8318</v>
      </c>
      <c r="B3438" s="6" t="s">
        <v>8224</v>
      </c>
      <c r="C3438" s="6" t="str">
        <f>VLOOKUP($B3438,'Supplimental Sources'!$I$7:$K$27,2,0)</f>
        <v>United States</v>
      </c>
      <c r="D3438" s="6" t="str">
        <f>VLOOKUP($B3438,'Supplimental Sources'!$I$7:$K$27,3,0)</f>
        <v>United States</v>
      </c>
      <c r="E3438" s="6" t="s">
        <v>8386</v>
      </c>
      <c r="F3438" s="6" t="s">
        <v>8376</v>
      </c>
      <c r="G3438" s="6">
        <v>3424</v>
      </c>
      <c r="H3438" s="29">
        <v>6000</v>
      </c>
      <c r="I3438" s="29">
        <v>6215</v>
      </c>
      <c r="J3438" s="28">
        <v>21.614074074081145</v>
      </c>
      <c r="K3438" s="6">
        <v>76</v>
      </c>
      <c r="L3438" s="6" t="str">
        <f>VLOOKUP($G3438,Data!$A:$F,6,0)</f>
        <v>successful</v>
      </c>
      <c r="M3438" s="6"/>
      <c r="N3438" s="6"/>
      <c r="O3438" s="6"/>
    </row>
    <row r="3439" spans="1:15" x14ac:dyDescent="0.45">
      <c r="A3439" s="6" t="s">
        <v>8318</v>
      </c>
      <c r="B3439" s="6" t="s">
        <v>8224</v>
      </c>
      <c r="C3439" s="6" t="str">
        <f>VLOOKUP($B3439,'Supplimental Sources'!$I$7:$K$27,2,0)</f>
        <v>United States</v>
      </c>
      <c r="D3439" s="6" t="str">
        <f>VLOOKUP($B3439,'Supplimental Sources'!$I$7:$K$27,3,0)</f>
        <v>United States</v>
      </c>
      <c r="E3439" s="6" t="s">
        <v>8385</v>
      </c>
      <c r="F3439" s="6" t="s">
        <v>8372</v>
      </c>
      <c r="G3439" s="6">
        <v>3425</v>
      </c>
      <c r="H3439" s="29">
        <v>30000</v>
      </c>
      <c r="I3439" s="29">
        <v>30891.1</v>
      </c>
      <c r="J3439" s="28">
        <v>32</v>
      </c>
      <c r="K3439" s="6">
        <v>104</v>
      </c>
      <c r="L3439" s="6" t="str">
        <f>VLOOKUP($G3439,Data!$A:$F,6,0)</f>
        <v>successful</v>
      </c>
      <c r="M3439" s="6"/>
      <c r="N3439" s="6"/>
      <c r="O3439" s="6"/>
    </row>
    <row r="3440" spans="1:15" x14ac:dyDescent="0.45">
      <c r="A3440" s="6" t="s">
        <v>8318</v>
      </c>
      <c r="B3440" s="6" t="s">
        <v>8224</v>
      </c>
      <c r="C3440" s="6" t="str">
        <f>VLOOKUP($B3440,'Supplimental Sources'!$I$7:$K$27,2,0)</f>
        <v>United States</v>
      </c>
      <c r="D3440" s="6" t="str">
        <f>VLOOKUP($B3440,'Supplimental Sources'!$I$7:$K$27,3,0)</f>
        <v>United States</v>
      </c>
      <c r="E3440" s="6" t="s">
        <v>8385</v>
      </c>
      <c r="F3440" s="6" t="s">
        <v>8372</v>
      </c>
      <c r="G3440" s="6">
        <v>3426</v>
      </c>
      <c r="H3440" s="29">
        <v>3750</v>
      </c>
      <c r="I3440" s="29">
        <v>4055</v>
      </c>
      <c r="J3440" s="28">
        <v>19.026585648149194</v>
      </c>
      <c r="K3440" s="6">
        <v>87</v>
      </c>
      <c r="L3440" s="6" t="str">
        <f>VLOOKUP($G3440,Data!$A:$F,6,0)</f>
        <v>successful</v>
      </c>
      <c r="M3440" s="6"/>
      <c r="N3440" s="6"/>
      <c r="O3440" s="6"/>
    </row>
    <row r="3441" spans="1:15" x14ac:dyDescent="0.45">
      <c r="A3441" s="6" t="s">
        <v>8318</v>
      </c>
      <c r="B3441" s="6" t="s">
        <v>8225</v>
      </c>
      <c r="C3441" s="6" t="str">
        <f>VLOOKUP($B3441,'Supplimental Sources'!$I$7:$K$27,2,0)</f>
        <v>United Kingdom</v>
      </c>
      <c r="D3441" s="6" t="str">
        <f>VLOOKUP($B3441,'Supplimental Sources'!$I$7:$K$27,3,0)</f>
        <v>United Kingdom</v>
      </c>
      <c r="E3441" s="6" t="s">
        <v>8385</v>
      </c>
      <c r="F3441" s="6" t="s">
        <v>8380</v>
      </c>
      <c r="G3441" s="6">
        <v>3427</v>
      </c>
      <c r="H3441" s="29">
        <v>1500</v>
      </c>
      <c r="I3441" s="29">
        <v>1500</v>
      </c>
      <c r="J3441" s="28">
        <v>30</v>
      </c>
      <c r="K3441" s="6">
        <v>29</v>
      </c>
      <c r="L3441" s="6" t="str">
        <f>VLOOKUP($G3441,Data!$A:$F,6,0)</f>
        <v>successful</v>
      </c>
      <c r="M3441" s="6"/>
      <c r="N3441" s="6"/>
      <c r="O3441" s="6"/>
    </row>
    <row r="3442" spans="1:15" x14ac:dyDescent="0.45">
      <c r="A3442" s="6" t="s">
        <v>8318</v>
      </c>
      <c r="B3442" s="6" t="s">
        <v>8225</v>
      </c>
      <c r="C3442" s="6" t="str">
        <f>VLOOKUP($B3442,'Supplimental Sources'!$I$7:$K$27,2,0)</f>
        <v>United Kingdom</v>
      </c>
      <c r="D3442" s="6" t="str">
        <f>VLOOKUP($B3442,'Supplimental Sources'!$I$7:$K$27,3,0)</f>
        <v>United Kingdom</v>
      </c>
      <c r="E3442" s="6" t="s">
        <v>8386</v>
      </c>
      <c r="F3442" s="6" t="s">
        <v>8377</v>
      </c>
      <c r="G3442" s="6">
        <v>3428</v>
      </c>
      <c r="H3442" s="29">
        <v>2000</v>
      </c>
      <c r="I3442" s="29">
        <v>2055</v>
      </c>
      <c r="J3442" s="28">
        <v>24.987881944442051</v>
      </c>
      <c r="K3442" s="6">
        <v>51</v>
      </c>
      <c r="L3442" s="6" t="str">
        <f>VLOOKUP($G3442,Data!$A:$F,6,0)</f>
        <v>successful</v>
      </c>
      <c r="M3442" s="6"/>
      <c r="N3442" s="6"/>
      <c r="O3442" s="6"/>
    </row>
    <row r="3443" spans="1:15" x14ac:dyDescent="0.45">
      <c r="A3443" s="6" t="s">
        <v>8318</v>
      </c>
      <c r="B3443" s="6" t="s">
        <v>8225</v>
      </c>
      <c r="C3443" s="6" t="str">
        <f>VLOOKUP($B3443,'Supplimental Sources'!$I$7:$K$27,2,0)</f>
        <v>United Kingdom</v>
      </c>
      <c r="D3443" s="6" t="str">
        <f>VLOOKUP($B3443,'Supplimental Sources'!$I$7:$K$27,3,0)</f>
        <v>United Kingdom</v>
      </c>
      <c r="E3443" s="6" t="s">
        <v>8387</v>
      </c>
      <c r="F3443" s="6" t="s">
        <v>8373</v>
      </c>
      <c r="G3443" s="6">
        <v>3429</v>
      </c>
      <c r="H3443" s="29">
        <v>150</v>
      </c>
      <c r="I3443" s="29">
        <v>195</v>
      </c>
      <c r="J3443" s="28">
        <v>14</v>
      </c>
      <c r="K3443" s="6">
        <v>12</v>
      </c>
      <c r="L3443" s="6" t="str">
        <f>VLOOKUP($G3443,Data!$A:$F,6,0)</f>
        <v>successful</v>
      </c>
      <c r="M3443" s="6"/>
      <c r="N3443" s="6"/>
      <c r="O3443" s="6"/>
    </row>
    <row r="3444" spans="1:15" x14ac:dyDescent="0.45">
      <c r="A3444" s="6" t="s">
        <v>8318</v>
      </c>
      <c r="B3444" s="6" t="s">
        <v>8225</v>
      </c>
      <c r="C3444" s="6" t="str">
        <f>VLOOKUP($B3444,'Supplimental Sources'!$I$7:$K$27,2,0)</f>
        <v>United Kingdom</v>
      </c>
      <c r="D3444" s="6" t="str">
        <f>VLOOKUP($B3444,'Supplimental Sources'!$I$7:$K$27,3,0)</f>
        <v>United Kingdom</v>
      </c>
      <c r="E3444" s="6" t="s">
        <v>8385</v>
      </c>
      <c r="F3444" s="6" t="s">
        <v>8380</v>
      </c>
      <c r="G3444" s="6">
        <v>3430</v>
      </c>
      <c r="H3444" s="29">
        <v>2000</v>
      </c>
      <c r="I3444" s="29">
        <v>2170.9899999999998</v>
      </c>
      <c r="J3444" s="28">
        <v>30</v>
      </c>
      <c r="K3444" s="6">
        <v>72</v>
      </c>
      <c r="L3444" s="6" t="str">
        <f>VLOOKUP($G3444,Data!$A:$F,6,0)</f>
        <v>successful</v>
      </c>
      <c r="M3444" s="6"/>
      <c r="N3444" s="6"/>
      <c r="O3444" s="6"/>
    </row>
    <row r="3445" spans="1:15" x14ac:dyDescent="0.45">
      <c r="A3445" s="6" t="s">
        <v>8318</v>
      </c>
      <c r="B3445" s="6" t="s">
        <v>8224</v>
      </c>
      <c r="C3445" s="6" t="str">
        <f>VLOOKUP($B3445,'Supplimental Sources'!$I$7:$K$27,2,0)</f>
        <v>United States</v>
      </c>
      <c r="D3445" s="6" t="str">
        <f>VLOOKUP($B3445,'Supplimental Sources'!$I$7:$K$27,3,0)</f>
        <v>United States</v>
      </c>
      <c r="E3445" s="6" t="s">
        <v>8385</v>
      </c>
      <c r="F3445" s="6" t="s">
        <v>8370</v>
      </c>
      <c r="G3445" s="6">
        <v>3431</v>
      </c>
      <c r="H3445" s="29">
        <v>2000</v>
      </c>
      <c r="I3445" s="29">
        <v>2000</v>
      </c>
      <c r="J3445" s="28">
        <v>30</v>
      </c>
      <c r="K3445" s="6">
        <v>21</v>
      </c>
      <c r="L3445" s="6" t="str">
        <f>VLOOKUP($G3445,Data!$A:$F,6,0)</f>
        <v>successful</v>
      </c>
      <c r="M3445" s="6"/>
      <c r="N3445" s="6"/>
      <c r="O3445" s="6"/>
    </row>
    <row r="3446" spans="1:15" x14ac:dyDescent="0.45">
      <c r="A3446" s="6" t="s">
        <v>8318</v>
      </c>
      <c r="B3446" s="6" t="s">
        <v>8224</v>
      </c>
      <c r="C3446" s="6" t="str">
        <f>VLOOKUP($B3446,'Supplimental Sources'!$I$7:$K$27,2,0)</f>
        <v>United States</v>
      </c>
      <c r="D3446" s="6" t="str">
        <f>VLOOKUP($B3446,'Supplimental Sources'!$I$7:$K$27,3,0)</f>
        <v>United States</v>
      </c>
      <c r="E3446" s="6" t="s">
        <v>8387</v>
      </c>
      <c r="F3446" s="6" t="s">
        <v>8376</v>
      </c>
      <c r="G3446" s="6">
        <v>3432</v>
      </c>
      <c r="H3446" s="29">
        <v>2000</v>
      </c>
      <c r="I3446" s="29">
        <v>2193</v>
      </c>
      <c r="J3446" s="28">
        <v>25.335486111114733</v>
      </c>
      <c r="K3446" s="6">
        <v>42</v>
      </c>
      <c r="L3446" s="6" t="str">
        <f>VLOOKUP($G3446,Data!$A:$F,6,0)</f>
        <v>successful</v>
      </c>
      <c r="M3446" s="6"/>
      <c r="N3446" s="6"/>
      <c r="O3446" s="6"/>
    </row>
    <row r="3447" spans="1:15" x14ac:dyDescent="0.45">
      <c r="A3447" s="6" t="s">
        <v>8318</v>
      </c>
      <c r="B3447" s="6" t="s">
        <v>8224</v>
      </c>
      <c r="C3447" s="6" t="str">
        <f>VLOOKUP($B3447,'Supplimental Sources'!$I$7:$K$27,2,0)</f>
        <v>United States</v>
      </c>
      <c r="D3447" s="6" t="str">
        <f>VLOOKUP($B3447,'Supplimental Sources'!$I$7:$K$27,3,0)</f>
        <v>United States</v>
      </c>
      <c r="E3447" s="6" t="s">
        <v>8385</v>
      </c>
      <c r="F3447" s="6" t="s">
        <v>8369</v>
      </c>
      <c r="G3447" s="6">
        <v>3433</v>
      </c>
      <c r="H3447" s="29">
        <v>9500</v>
      </c>
      <c r="I3447" s="29">
        <v>9525</v>
      </c>
      <c r="J3447" s="28">
        <v>31.061863425929914</v>
      </c>
      <c r="K3447" s="6">
        <v>71</v>
      </c>
      <c r="L3447" s="6" t="str">
        <f>VLOOKUP($G3447,Data!$A:$F,6,0)</f>
        <v>successful</v>
      </c>
      <c r="M3447" s="6"/>
      <c r="N3447" s="6"/>
      <c r="O3447" s="6"/>
    </row>
    <row r="3448" spans="1:15" x14ac:dyDescent="0.45">
      <c r="A3448" s="6" t="s">
        <v>8318</v>
      </c>
      <c r="B3448" s="6" t="s">
        <v>8224</v>
      </c>
      <c r="C3448" s="6" t="str">
        <f>VLOOKUP($B3448,'Supplimental Sources'!$I$7:$K$27,2,0)</f>
        <v>United States</v>
      </c>
      <c r="D3448" s="6" t="str">
        <f>VLOOKUP($B3448,'Supplimental Sources'!$I$7:$K$27,3,0)</f>
        <v>United States</v>
      </c>
      <c r="E3448" s="6" t="s">
        <v>8385</v>
      </c>
      <c r="F3448" s="6" t="s">
        <v>8380</v>
      </c>
      <c r="G3448" s="6">
        <v>3434</v>
      </c>
      <c r="H3448" s="29">
        <v>10000</v>
      </c>
      <c r="I3448" s="29">
        <v>10555</v>
      </c>
      <c r="J3448" s="28">
        <v>30</v>
      </c>
      <c r="K3448" s="6">
        <v>168</v>
      </c>
      <c r="L3448" s="6" t="str">
        <f>VLOOKUP($G3448,Data!$A:$F,6,0)</f>
        <v>successful</v>
      </c>
      <c r="M3448" s="6"/>
      <c r="N3448" s="6"/>
      <c r="O3448" s="6"/>
    </row>
    <row r="3449" spans="1:15" x14ac:dyDescent="0.45">
      <c r="A3449" s="6" t="s">
        <v>8318</v>
      </c>
      <c r="B3449" s="6" t="s">
        <v>8224</v>
      </c>
      <c r="C3449" s="6" t="str">
        <f>VLOOKUP($B3449,'Supplimental Sources'!$I$7:$K$27,2,0)</f>
        <v>United States</v>
      </c>
      <c r="D3449" s="6" t="str">
        <f>VLOOKUP($B3449,'Supplimental Sources'!$I$7:$K$27,3,0)</f>
        <v>United States</v>
      </c>
      <c r="E3449" s="6" t="s">
        <v>8387</v>
      </c>
      <c r="F3449" s="6" t="s">
        <v>8370</v>
      </c>
      <c r="G3449" s="6">
        <v>3435</v>
      </c>
      <c r="H3449" s="29">
        <v>1000</v>
      </c>
      <c r="I3449" s="29">
        <v>1120</v>
      </c>
      <c r="J3449" s="28">
        <v>16.508182870369637</v>
      </c>
      <c r="K3449" s="6">
        <v>19</v>
      </c>
      <c r="L3449" s="6" t="str">
        <f>VLOOKUP($G3449,Data!$A:$F,6,0)</f>
        <v>successful</v>
      </c>
      <c r="M3449" s="6"/>
      <c r="N3449" s="6"/>
      <c r="O3449" s="6"/>
    </row>
    <row r="3450" spans="1:15" x14ac:dyDescent="0.45">
      <c r="A3450" s="6" t="s">
        <v>8318</v>
      </c>
      <c r="B3450" s="6" t="s">
        <v>8224</v>
      </c>
      <c r="C3450" s="6" t="str">
        <f>VLOOKUP($B3450,'Supplimental Sources'!$I$7:$K$27,2,0)</f>
        <v>United States</v>
      </c>
      <c r="D3450" s="6" t="str">
        <f>VLOOKUP($B3450,'Supplimental Sources'!$I$7:$K$27,3,0)</f>
        <v>United States</v>
      </c>
      <c r="E3450" s="6" t="s">
        <v>8385</v>
      </c>
      <c r="F3450" s="6" t="s">
        <v>8370</v>
      </c>
      <c r="G3450" s="6">
        <v>3436</v>
      </c>
      <c r="H3450" s="29">
        <v>5000</v>
      </c>
      <c r="I3450" s="29">
        <v>5295</v>
      </c>
      <c r="J3450" s="28">
        <v>21.144525462957972</v>
      </c>
      <c r="K3450" s="6">
        <v>37</v>
      </c>
      <c r="L3450" s="6" t="str">
        <f>VLOOKUP($G3450,Data!$A:$F,6,0)</f>
        <v>successful</v>
      </c>
      <c r="M3450" s="6"/>
      <c r="N3450" s="6"/>
      <c r="O3450" s="6"/>
    </row>
    <row r="3451" spans="1:15" x14ac:dyDescent="0.45">
      <c r="A3451" s="6" t="s">
        <v>8318</v>
      </c>
      <c r="B3451" s="6" t="s">
        <v>8224</v>
      </c>
      <c r="C3451" s="6" t="str">
        <f>VLOOKUP($B3451,'Supplimental Sources'!$I$7:$K$27,2,0)</f>
        <v>United States</v>
      </c>
      <c r="D3451" s="6" t="str">
        <f>VLOOKUP($B3451,'Supplimental Sources'!$I$7:$K$27,3,0)</f>
        <v>United States</v>
      </c>
      <c r="E3451" s="6" t="s">
        <v>8386</v>
      </c>
      <c r="F3451" s="6" t="s">
        <v>8370</v>
      </c>
      <c r="G3451" s="6">
        <v>3437</v>
      </c>
      <c r="H3451" s="29">
        <v>3000</v>
      </c>
      <c r="I3451" s="29">
        <v>3030</v>
      </c>
      <c r="J3451" s="28">
        <v>30</v>
      </c>
      <c r="K3451" s="6">
        <v>36</v>
      </c>
      <c r="L3451" s="6" t="str">
        <f>VLOOKUP($G3451,Data!$A:$F,6,0)</f>
        <v>successful</v>
      </c>
      <c r="M3451" s="6"/>
      <c r="N3451" s="6"/>
      <c r="O3451" s="6"/>
    </row>
    <row r="3452" spans="1:15" x14ac:dyDescent="0.45">
      <c r="A3452" s="6" t="s">
        <v>8318</v>
      </c>
      <c r="B3452" s="6" t="s">
        <v>8225</v>
      </c>
      <c r="C3452" s="6" t="str">
        <f>VLOOKUP($B3452,'Supplimental Sources'!$I$7:$K$27,2,0)</f>
        <v>United Kingdom</v>
      </c>
      <c r="D3452" s="6" t="str">
        <f>VLOOKUP($B3452,'Supplimental Sources'!$I$7:$K$27,3,0)</f>
        <v>United Kingdom</v>
      </c>
      <c r="E3452" s="6" t="s">
        <v>8386</v>
      </c>
      <c r="F3452" s="6" t="s">
        <v>8379</v>
      </c>
      <c r="G3452" s="6">
        <v>3438</v>
      </c>
      <c r="H3452" s="29">
        <v>2500</v>
      </c>
      <c r="I3452" s="29">
        <v>2605</v>
      </c>
      <c r="J3452" s="28">
        <v>25.947141203701904</v>
      </c>
      <c r="K3452" s="6">
        <v>14</v>
      </c>
      <c r="L3452" s="6" t="str">
        <f>VLOOKUP($G3452,Data!$A:$F,6,0)</f>
        <v>successful</v>
      </c>
      <c r="M3452" s="6"/>
      <c r="N3452" s="6"/>
      <c r="O3452" s="6"/>
    </row>
    <row r="3453" spans="1:15" x14ac:dyDescent="0.45">
      <c r="A3453" s="6" t="s">
        <v>8318</v>
      </c>
      <c r="B3453" s="6" t="s">
        <v>8224</v>
      </c>
      <c r="C3453" s="6" t="str">
        <f>VLOOKUP($B3453,'Supplimental Sources'!$I$7:$K$27,2,0)</f>
        <v>United States</v>
      </c>
      <c r="D3453" s="6" t="str">
        <f>VLOOKUP($B3453,'Supplimental Sources'!$I$7:$K$27,3,0)</f>
        <v>United States</v>
      </c>
      <c r="E3453" s="6" t="s">
        <v>8387</v>
      </c>
      <c r="F3453" s="6" t="s">
        <v>8376</v>
      </c>
      <c r="G3453" s="6">
        <v>3439</v>
      </c>
      <c r="H3453" s="29">
        <v>1200</v>
      </c>
      <c r="I3453" s="29">
        <v>1616.14</v>
      </c>
      <c r="J3453" s="28">
        <v>13.296412037037953</v>
      </c>
      <c r="K3453" s="6">
        <v>18</v>
      </c>
      <c r="L3453" s="6" t="str">
        <f>VLOOKUP($G3453,Data!$A:$F,6,0)</f>
        <v>successful</v>
      </c>
      <c r="M3453" s="6"/>
      <c r="N3453" s="6"/>
      <c r="O3453" s="6"/>
    </row>
    <row r="3454" spans="1:15" x14ac:dyDescent="0.45">
      <c r="A3454" s="6" t="s">
        <v>8318</v>
      </c>
      <c r="B3454" s="6" t="s">
        <v>8224</v>
      </c>
      <c r="C3454" s="6" t="str">
        <f>VLOOKUP($B3454,'Supplimental Sources'!$I$7:$K$27,2,0)</f>
        <v>United States</v>
      </c>
      <c r="D3454" s="6" t="str">
        <f>VLOOKUP($B3454,'Supplimental Sources'!$I$7:$K$27,3,0)</f>
        <v>United States</v>
      </c>
      <c r="E3454" s="6" t="s">
        <v>8385</v>
      </c>
      <c r="F3454" s="6" t="s">
        <v>8380</v>
      </c>
      <c r="G3454" s="6">
        <v>3440</v>
      </c>
      <c r="H3454" s="29">
        <v>5000</v>
      </c>
      <c r="I3454" s="29">
        <v>5260.92</v>
      </c>
      <c r="J3454" s="28">
        <v>22.554074074076198</v>
      </c>
      <c r="K3454" s="6">
        <v>82</v>
      </c>
      <c r="L3454" s="6" t="str">
        <f>VLOOKUP($G3454,Data!$A:$F,6,0)</f>
        <v>successful</v>
      </c>
      <c r="M3454" s="6"/>
      <c r="N3454" s="6"/>
      <c r="O3454" s="6"/>
    </row>
    <row r="3455" spans="1:15" x14ac:dyDescent="0.45">
      <c r="A3455" s="6" t="s">
        <v>8318</v>
      </c>
      <c r="B3455" s="6" t="s">
        <v>8224</v>
      </c>
      <c r="C3455" s="6" t="str">
        <f>VLOOKUP($B3455,'Supplimental Sources'!$I$7:$K$27,2,0)</f>
        <v>United States</v>
      </c>
      <c r="D3455" s="6" t="str">
        <f>VLOOKUP($B3455,'Supplimental Sources'!$I$7:$K$27,3,0)</f>
        <v>United States</v>
      </c>
      <c r="E3455" s="6" t="s">
        <v>8386</v>
      </c>
      <c r="F3455" s="6" t="s">
        <v>8373</v>
      </c>
      <c r="G3455" s="6">
        <v>3441</v>
      </c>
      <c r="H3455" s="29">
        <v>2500</v>
      </c>
      <c r="I3455" s="29">
        <v>2565</v>
      </c>
      <c r="J3455" s="28">
        <v>27.415497685185983</v>
      </c>
      <c r="K3455" s="6">
        <v>43</v>
      </c>
      <c r="L3455" s="6" t="str">
        <f>VLOOKUP($G3455,Data!$A:$F,6,0)</f>
        <v>successful</v>
      </c>
      <c r="M3455" s="6"/>
      <c r="N3455" s="6"/>
      <c r="O3455" s="6"/>
    </row>
    <row r="3456" spans="1:15" x14ac:dyDescent="0.45">
      <c r="A3456" s="6" t="s">
        <v>8318</v>
      </c>
      <c r="B3456" s="6" t="s">
        <v>8224</v>
      </c>
      <c r="C3456" s="6" t="str">
        <f>VLOOKUP($B3456,'Supplimental Sources'!$I$7:$K$27,2,0)</f>
        <v>United States</v>
      </c>
      <c r="D3456" s="6" t="str">
        <f>VLOOKUP($B3456,'Supplimental Sources'!$I$7:$K$27,3,0)</f>
        <v>United States</v>
      </c>
      <c r="E3456" s="6" t="s">
        <v>8386</v>
      </c>
      <c r="F3456" s="6" t="s">
        <v>8379</v>
      </c>
      <c r="G3456" s="6">
        <v>3442</v>
      </c>
      <c r="H3456" s="29">
        <v>250</v>
      </c>
      <c r="I3456" s="29">
        <v>250</v>
      </c>
      <c r="J3456" s="28">
        <v>30</v>
      </c>
      <c r="K3456" s="6">
        <v>8</v>
      </c>
      <c r="L3456" s="6" t="str">
        <f>VLOOKUP($G3456,Data!$A:$F,6,0)</f>
        <v>successful</v>
      </c>
      <c r="M3456" s="6"/>
      <c r="N3456" s="6"/>
      <c r="O3456" s="6"/>
    </row>
    <row r="3457" spans="1:15" x14ac:dyDescent="0.45">
      <c r="A3457" s="6" t="s">
        <v>8318</v>
      </c>
      <c r="B3457" s="6" t="s">
        <v>8224</v>
      </c>
      <c r="C3457" s="6" t="str">
        <f>VLOOKUP($B3457,'Supplimental Sources'!$I$7:$K$27,2,0)</f>
        <v>United States</v>
      </c>
      <c r="D3457" s="6" t="str">
        <f>VLOOKUP($B3457,'Supplimental Sources'!$I$7:$K$27,3,0)</f>
        <v>United States</v>
      </c>
      <c r="E3457" s="6" t="s">
        <v>8385</v>
      </c>
      <c r="F3457" s="6" t="s">
        <v>8371</v>
      </c>
      <c r="G3457" s="6">
        <v>3443</v>
      </c>
      <c r="H3457" s="29">
        <v>1000</v>
      </c>
      <c r="I3457" s="29">
        <v>1855</v>
      </c>
      <c r="J3457" s="28">
        <v>30</v>
      </c>
      <c r="K3457" s="6">
        <v>45</v>
      </c>
      <c r="L3457" s="6" t="str">
        <f>VLOOKUP($G3457,Data!$A:$F,6,0)</f>
        <v>successful</v>
      </c>
      <c r="M3457" s="6"/>
      <c r="N3457" s="6"/>
      <c r="O3457" s="6"/>
    </row>
    <row r="3458" spans="1:15" x14ac:dyDescent="0.45">
      <c r="A3458" s="6" t="s">
        <v>8318</v>
      </c>
      <c r="B3458" s="6" t="s">
        <v>8226</v>
      </c>
      <c r="C3458" s="6" t="str">
        <f>VLOOKUP($B3458,'Supplimental Sources'!$I$7:$K$27,2,0)</f>
        <v>Australia</v>
      </c>
      <c r="D3458" s="6" t="str">
        <f>VLOOKUP($B3458,'Supplimental Sources'!$I$7:$K$27,3,0)</f>
        <v>Australia</v>
      </c>
      <c r="E3458" s="6" t="s">
        <v>8387</v>
      </c>
      <c r="F3458" s="6" t="s">
        <v>8369</v>
      </c>
      <c r="G3458" s="6">
        <v>3444</v>
      </c>
      <c r="H3458" s="29">
        <v>300</v>
      </c>
      <c r="I3458" s="29">
        <v>867</v>
      </c>
      <c r="J3458" s="28">
        <v>8.2911342592633446</v>
      </c>
      <c r="K3458" s="6">
        <v>20</v>
      </c>
      <c r="L3458" s="6" t="str">
        <f>VLOOKUP($G3458,Data!$A:$F,6,0)</f>
        <v>successful</v>
      </c>
      <c r="M3458" s="6"/>
      <c r="N3458" s="6"/>
      <c r="O3458" s="6"/>
    </row>
    <row r="3459" spans="1:15" x14ac:dyDescent="0.45">
      <c r="A3459" s="6" t="s">
        <v>8318</v>
      </c>
      <c r="B3459" s="6" t="s">
        <v>8225</v>
      </c>
      <c r="C3459" s="6" t="str">
        <f>VLOOKUP($B3459,'Supplimental Sources'!$I$7:$K$27,2,0)</f>
        <v>United Kingdom</v>
      </c>
      <c r="D3459" s="6" t="str">
        <f>VLOOKUP($B3459,'Supplimental Sources'!$I$7:$K$27,3,0)</f>
        <v>United Kingdom</v>
      </c>
      <c r="E3459" s="6" t="s">
        <v>8386</v>
      </c>
      <c r="F3459" s="6" t="s">
        <v>8372</v>
      </c>
      <c r="G3459" s="6">
        <v>3445</v>
      </c>
      <c r="H3459" s="29">
        <v>2000</v>
      </c>
      <c r="I3459" s="29">
        <v>2000</v>
      </c>
      <c r="J3459" s="28">
        <v>28</v>
      </c>
      <c r="K3459" s="6">
        <v>31</v>
      </c>
      <c r="L3459" s="6" t="str">
        <f>VLOOKUP($G3459,Data!$A:$F,6,0)</f>
        <v>successful</v>
      </c>
      <c r="M3459" s="6"/>
      <c r="N3459" s="6"/>
      <c r="O3459" s="6"/>
    </row>
    <row r="3460" spans="1:15" x14ac:dyDescent="0.45">
      <c r="A3460" s="6" t="s">
        <v>8318</v>
      </c>
      <c r="B3460" s="6" t="s">
        <v>8225</v>
      </c>
      <c r="C3460" s="6" t="str">
        <f>VLOOKUP($B3460,'Supplimental Sources'!$I$7:$K$27,2,0)</f>
        <v>United Kingdom</v>
      </c>
      <c r="D3460" s="6" t="str">
        <f>VLOOKUP($B3460,'Supplimental Sources'!$I$7:$K$27,3,0)</f>
        <v>United Kingdom</v>
      </c>
      <c r="E3460" s="6" t="s">
        <v>8386</v>
      </c>
      <c r="F3460" s="6" t="s">
        <v>8376</v>
      </c>
      <c r="G3460" s="6">
        <v>3446</v>
      </c>
      <c r="H3460" s="29">
        <v>1000</v>
      </c>
      <c r="I3460" s="29">
        <v>1082</v>
      </c>
      <c r="J3460" s="28">
        <v>23.681423611109494</v>
      </c>
      <c r="K3460" s="6">
        <v>25</v>
      </c>
      <c r="L3460" s="6" t="str">
        <f>VLOOKUP($G3460,Data!$A:$F,6,0)</f>
        <v>successful</v>
      </c>
      <c r="M3460" s="6"/>
      <c r="N3460" s="6"/>
      <c r="O3460" s="6"/>
    </row>
    <row r="3461" spans="1:15" x14ac:dyDescent="0.45">
      <c r="A3461" s="6" t="s">
        <v>8318</v>
      </c>
      <c r="B3461" s="6" t="s">
        <v>8224</v>
      </c>
      <c r="C3461" s="6" t="str">
        <f>VLOOKUP($B3461,'Supplimental Sources'!$I$7:$K$27,2,0)</f>
        <v>United States</v>
      </c>
      <c r="D3461" s="6" t="str">
        <f>VLOOKUP($B3461,'Supplimental Sources'!$I$7:$K$27,3,0)</f>
        <v>United States</v>
      </c>
      <c r="E3461" s="6" t="s">
        <v>8387</v>
      </c>
      <c r="F3461" s="6" t="s">
        <v>8377</v>
      </c>
      <c r="G3461" s="6">
        <v>3447</v>
      </c>
      <c r="H3461" s="29">
        <v>1000</v>
      </c>
      <c r="I3461" s="29">
        <v>1078</v>
      </c>
      <c r="J3461" s="28">
        <v>44.958333333328483</v>
      </c>
      <c r="K3461" s="6">
        <v>14</v>
      </c>
      <c r="L3461" s="6" t="str">
        <f>VLOOKUP($G3461,Data!$A:$F,6,0)</f>
        <v>successful</v>
      </c>
      <c r="M3461" s="6"/>
      <c r="N3461" s="6"/>
      <c r="O3461" s="6"/>
    </row>
    <row r="3462" spans="1:15" x14ac:dyDescent="0.45">
      <c r="A3462" s="6" t="s">
        <v>8318</v>
      </c>
      <c r="B3462" s="6" t="s">
        <v>8224</v>
      </c>
      <c r="C3462" s="6" t="str">
        <f>VLOOKUP($B3462,'Supplimental Sources'!$I$7:$K$27,2,0)</f>
        <v>United States</v>
      </c>
      <c r="D3462" s="6" t="str">
        <f>VLOOKUP($B3462,'Supplimental Sources'!$I$7:$K$27,3,0)</f>
        <v>United States</v>
      </c>
      <c r="E3462" s="6" t="s">
        <v>8385</v>
      </c>
      <c r="F3462" s="6" t="s">
        <v>8374</v>
      </c>
      <c r="G3462" s="6">
        <v>3448</v>
      </c>
      <c r="H3462" s="29">
        <v>2100</v>
      </c>
      <c r="I3462" s="29">
        <v>2305</v>
      </c>
      <c r="J3462" s="28">
        <v>30</v>
      </c>
      <c r="K3462" s="6">
        <v>45</v>
      </c>
      <c r="L3462" s="6" t="str">
        <f>VLOOKUP($G3462,Data!$A:$F,6,0)</f>
        <v>successful</v>
      </c>
      <c r="M3462" s="6"/>
      <c r="N3462" s="6"/>
      <c r="O3462" s="6"/>
    </row>
    <row r="3463" spans="1:15" x14ac:dyDescent="0.45">
      <c r="A3463" s="6" t="s">
        <v>8318</v>
      </c>
      <c r="B3463" s="6" t="s">
        <v>8224</v>
      </c>
      <c r="C3463" s="6" t="str">
        <f>VLOOKUP($B3463,'Supplimental Sources'!$I$7:$K$27,2,0)</f>
        <v>United States</v>
      </c>
      <c r="D3463" s="6" t="str">
        <f>VLOOKUP($B3463,'Supplimental Sources'!$I$7:$K$27,3,0)</f>
        <v>United States</v>
      </c>
      <c r="E3463" s="6" t="s">
        <v>8387</v>
      </c>
      <c r="F3463" s="6" t="s">
        <v>8380</v>
      </c>
      <c r="G3463" s="6">
        <v>3449</v>
      </c>
      <c r="H3463" s="29">
        <v>800</v>
      </c>
      <c r="I3463" s="29">
        <v>1365</v>
      </c>
      <c r="J3463" s="28">
        <v>28.114143518527271</v>
      </c>
      <c r="K3463" s="6">
        <v>20</v>
      </c>
      <c r="L3463" s="6" t="str">
        <f>VLOOKUP($G3463,Data!$A:$F,6,0)</f>
        <v>successful</v>
      </c>
      <c r="M3463" s="6"/>
      <c r="N3463" s="6"/>
      <c r="O3463" s="6"/>
    </row>
    <row r="3464" spans="1:15" x14ac:dyDescent="0.45">
      <c r="A3464" s="6" t="s">
        <v>8318</v>
      </c>
      <c r="B3464" s="6" t="s">
        <v>8225</v>
      </c>
      <c r="C3464" s="6" t="str">
        <f>VLOOKUP($B3464,'Supplimental Sources'!$I$7:$K$27,2,0)</f>
        <v>United Kingdom</v>
      </c>
      <c r="D3464" s="6" t="str">
        <f>VLOOKUP($B3464,'Supplimental Sources'!$I$7:$K$27,3,0)</f>
        <v>United Kingdom</v>
      </c>
      <c r="E3464" s="6" t="s">
        <v>8386</v>
      </c>
      <c r="F3464" s="6" t="s">
        <v>8377</v>
      </c>
      <c r="G3464" s="6">
        <v>3450</v>
      </c>
      <c r="H3464" s="29">
        <v>500</v>
      </c>
      <c r="I3464" s="29">
        <v>760</v>
      </c>
      <c r="J3464" s="28">
        <v>59.958333333328483</v>
      </c>
      <c r="K3464" s="6">
        <v>39</v>
      </c>
      <c r="L3464" s="6" t="str">
        <f>VLOOKUP($G3464,Data!$A:$F,6,0)</f>
        <v>successful</v>
      </c>
      <c r="M3464" s="6"/>
      <c r="N3464" s="6"/>
      <c r="O3464" s="6"/>
    </row>
    <row r="3465" spans="1:15" x14ac:dyDescent="0.45">
      <c r="A3465" s="6" t="s">
        <v>8318</v>
      </c>
      <c r="B3465" s="6" t="s">
        <v>8224</v>
      </c>
      <c r="C3465" s="6" t="str">
        <f>VLOOKUP($B3465,'Supplimental Sources'!$I$7:$K$27,2,0)</f>
        <v>United States</v>
      </c>
      <c r="D3465" s="6" t="str">
        <f>VLOOKUP($B3465,'Supplimental Sources'!$I$7:$K$27,3,0)</f>
        <v>United States</v>
      </c>
      <c r="E3465" s="6" t="s">
        <v>8386</v>
      </c>
      <c r="F3465" s="6" t="s">
        <v>8378</v>
      </c>
      <c r="G3465" s="6">
        <v>3451</v>
      </c>
      <c r="H3465" s="29">
        <v>650</v>
      </c>
      <c r="I3465" s="29">
        <v>658</v>
      </c>
      <c r="J3465" s="28">
        <v>27</v>
      </c>
      <c r="K3465" s="6">
        <v>16</v>
      </c>
      <c r="L3465" s="6" t="str">
        <f>VLOOKUP($G3465,Data!$A:$F,6,0)</f>
        <v>successful</v>
      </c>
      <c r="M3465" s="6"/>
      <c r="N3465" s="6"/>
      <c r="O3465" s="6"/>
    </row>
    <row r="3466" spans="1:15" x14ac:dyDescent="0.45">
      <c r="A3466" s="6" t="s">
        <v>8318</v>
      </c>
      <c r="B3466" s="6" t="s">
        <v>8224</v>
      </c>
      <c r="C3466" s="6" t="str">
        <f>VLOOKUP($B3466,'Supplimental Sources'!$I$7:$K$27,2,0)</f>
        <v>United States</v>
      </c>
      <c r="D3466" s="6" t="str">
        <f>VLOOKUP($B3466,'Supplimental Sources'!$I$7:$K$27,3,0)</f>
        <v>United States</v>
      </c>
      <c r="E3466" s="6" t="s">
        <v>8385</v>
      </c>
      <c r="F3466" s="6" t="s">
        <v>8380</v>
      </c>
      <c r="G3466" s="6">
        <v>3452</v>
      </c>
      <c r="H3466" s="29">
        <v>1000</v>
      </c>
      <c r="I3466" s="29">
        <v>1532</v>
      </c>
      <c r="J3466" s="28">
        <v>22.526782407410792</v>
      </c>
      <c r="K3466" s="6">
        <v>37</v>
      </c>
      <c r="L3466" s="6" t="str">
        <f>VLOOKUP($G3466,Data!$A:$F,6,0)</f>
        <v>successful</v>
      </c>
      <c r="M3466" s="6"/>
      <c r="N3466" s="6"/>
      <c r="O3466" s="6"/>
    </row>
    <row r="3467" spans="1:15" x14ac:dyDescent="0.45">
      <c r="A3467" s="6" t="s">
        <v>8318</v>
      </c>
      <c r="B3467" s="6" t="s">
        <v>8225</v>
      </c>
      <c r="C3467" s="6" t="str">
        <f>VLOOKUP($B3467,'Supplimental Sources'!$I$7:$K$27,2,0)</f>
        <v>United Kingdom</v>
      </c>
      <c r="D3467" s="6" t="str">
        <f>VLOOKUP($B3467,'Supplimental Sources'!$I$7:$K$27,3,0)</f>
        <v>United Kingdom</v>
      </c>
      <c r="E3467" s="6" t="s">
        <v>8387</v>
      </c>
      <c r="F3467" s="6" t="s">
        <v>8380</v>
      </c>
      <c r="G3467" s="6">
        <v>3453</v>
      </c>
      <c r="H3467" s="29">
        <v>300</v>
      </c>
      <c r="I3467" s="29">
        <v>385</v>
      </c>
      <c r="J3467" s="28">
        <v>60</v>
      </c>
      <c r="K3467" s="6">
        <v>14</v>
      </c>
      <c r="L3467" s="6" t="str">
        <f>VLOOKUP($G3467,Data!$A:$F,6,0)</f>
        <v>successful</v>
      </c>
      <c r="M3467" s="6"/>
      <c r="N3467" s="6"/>
      <c r="O3467" s="6"/>
    </row>
    <row r="3468" spans="1:15" x14ac:dyDescent="0.45">
      <c r="A3468" s="6" t="s">
        <v>8318</v>
      </c>
      <c r="B3468" s="6" t="s">
        <v>8225</v>
      </c>
      <c r="C3468" s="6" t="str">
        <f>VLOOKUP($B3468,'Supplimental Sources'!$I$7:$K$27,2,0)</f>
        <v>United Kingdom</v>
      </c>
      <c r="D3468" s="6" t="str">
        <f>VLOOKUP($B3468,'Supplimental Sources'!$I$7:$K$27,3,0)</f>
        <v>United Kingdom</v>
      </c>
      <c r="E3468" s="6" t="s">
        <v>8385</v>
      </c>
      <c r="F3468" s="6" t="s">
        <v>8370</v>
      </c>
      <c r="G3468" s="6">
        <v>3454</v>
      </c>
      <c r="H3468" s="29">
        <v>700</v>
      </c>
      <c r="I3468" s="29">
        <v>705</v>
      </c>
      <c r="J3468" s="28">
        <v>30</v>
      </c>
      <c r="K3468" s="6">
        <v>21</v>
      </c>
      <c r="L3468" s="6" t="str">
        <f>VLOOKUP($G3468,Data!$A:$F,6,0)</f>
        <v>successful</v>
      </c>
      <c r="M3468" s="6"/>
      <c r="N3468" s="6"/>
      <c r="O3468" s="6"/>
    </row>
    <row r="3469" spans="1:15" x14ac:dyDescent="0.45">
      <c r="A3469" s="6" t="s">
        <v>8318</v>
      </c>
      <c r="B3469" s="6" t="s">
        <v>8224</v>
      </c>
      <c r="C3469" s="6" t="str">
        <f>VLOOKUP($B3469,'Supplimental Sources'!$I$7:$K$27,2,0)</f>
        <v>United States</v>
      </c>
      <c r="D3469" s="6" t="str">
        <f>VLOOKUP($B3469,'Supplimental Sources'!$I$7:$K$27,3,0)</f>
        <v>United States</v>
      </c>
      <c r="E3469" s="6" t="s">
        <v>8387</v>
      </c>
      <c r="F3469" s="6" t="s">
        <v>8372</v>
      </c>
      <c r="G3469" s="6">
        <v>3455</v>
      </c>
      <c r="H3469" s="29">
        <v>10000</v>
      </c>
      <c r="I3469" s="29">
        <v>10065</v>
      </c>
      <c r="J3469" s="28">
        <v>30</v>
      </c>
      <c r="K3469" s="6">
        <v>69</v>
      </c>
      <c r="L3469" s="6" t="str">
        <f>VLOOKUP($G3469,Data!$A:$F,6,0)</f>
        <v>successful</v>
      </c>
      <c r="M3469" s="6"/>
      <c r="N3469" s="6"/>
      <c r="O3469" s="6"/>
    </row>
    <row r="3470" spans="1:15" x14ac:dyDescent="0.45">
      <c r="A3470" s="6" t="s">
        <v>8318</v>
      </c>
      <c r="B3470" s="6" t="s">
        <v>8224</v>
      </c>
      <c r="C3470" s="6" t="str">
        <f>VLOOKUP($B3470,'Supplimental Sources'!$I$7:$K$27,2,0)</f>
        <v>United States</v>
      </c>
      <c r="D3470" s="6" t="str">
        <f>VLOOKUP($B3470,'Supplimental Sources'!$I$7:$K$27,3,0)</f>
        <v>United States</v>
      </c>
      <c r="E3470" s="6" t="s">
        <v>8385</v>
      </c>
      <c r="F3470" s="6" t="s">
        <v>8380</v>
      </c>
      <c r="G3470" s="6">
        <v>3456</v>
      </c>
      <c r="H3470" s="29">
        <v>3000</v>
      </c>
      <c r="I3470" s="29">
        <v>5739</v>
      </c>
      <c r="J3470" s="28">
        <v>31.085335648152977</v>
      </c>
      <c r="K3470" s="6">
        <v>16</v>
      </c>
      <c r="L3470" s="6" t="str">
        <f>VLOOKUP($G3470,Data!$A:$F,6,0)</f>
        <v>successful</v>
      </c>
      <c r="M3470" s="6"/>
      <c r="N3470" s="6"/>
      <c r="O3470" s="6"/>
    </row>
    <row r="3471" spans="1:15" x14ac:dyDescent="0.45">
      <c r="A3471" s="6" t="s">
        <v>8318</v>
      </c>
      <c r="B3471" s="6" t="s">
        <v>8224</v>
      </c>
      <c r="C3471" s="6" t="str">
        <f>VLOOKUP($B3471,'Supplimental Sources'!$I$7:$K$27,2,0)</f>
        <v>United States</v>
      </c>
      <c r="D3471" s="6" t="str">
        <f>VLOOKUP($B3471,'Supplimental Sources'!$I$7:$K$27,3,0)</f>
        <v>United States</v>
      </c>
      <c r="E3471" s="6" t="s">
        <v>8386</v>
      </c>
      <c r="F3471" s="6" t="s">
        <v>8376</v>
      </c>
      <c r="G3471" s="6">
        <v>3457</v>
      </c>
      <c r="H3471" s="29">
        <v>2000</v>
      </c>
      <c r="I3471" s="29">
        <v>2804</v>
      </c>
      <c r="J3471" s="28">
        <v>30.542627314811398</v>
      </c>
      <c r="K3471" s="6">
        <v>55</v>
      </c>
      <c r="L3471" s="6" t="str">
        <f>VLOOKUP($G3471,Data!$A:$F,6,0)</f>
        <v>successful</v>
      </c>
      <c r="M3471" s="6"/>
      <c r="N3471" s="6"/>
      <c r="O3471" s="6"/>
    </row>
    <row r="3472" spans="1:15" x14ac:dyDescent="0.45">
      <c r="A3472" s="6" t="s">
        <v>8318</v>
      </c>
      <c r="B3472" s="6" t="s">
        <v>8224</v>
      </c>
      <c r="C3472" s="6" t="str">
        <f>VLOOKUP($B3472,'Supplimental Sources'!$I$7:$K$27,2,0)</f>
        <v>United States</v>
      </c>
      <c r="D3472" s="6" t="str">
        <f>VLOOKUP($B3472,'Supplimental Sources'!$I$7:$K$27,3,0)</f>
        <v>United States</v>
      </c>
      <c r="E3472" s="6" t="s">
        <v>8386</v>
      </c>
      <c r="F3472" s="6" t="s">
        <v>8376</v>
      </c>
      <c r="G3472" s="6">
        <v>3458</v>
      </c>
      <c r="H3472" s="29">
        <v>978</v>
      </c>
      <c r="I3472" s="29">
        <v>1216</v>
      </c>
      <c r="J3472" s="28">
        <v>26.982835648152104</v>
      </c>
      <c r="K3472" s="6">
        <v>27</v>
      </c>
      <c r="L3472" s="6" t="str">
        <f>VLOOKUP($G3472,Data!$A:$F,6,0)</f>
        <v>successful</v>
      </c>
      <c r="M3472" s="6"/>
      <c r="N3472" s="6"/>
      <c r="O3472" s="6"/>
    </row>
    <row r="3473" spans="1:15" x14ac:dyDescent="0.45">
      <c r="A3473" s="6" t="s">
        <v>8318</v>
      </c>
      <c r="B3473" s="6" t="s">
        <v>8225</v>
      </c>
      <c r="C3473" s="6" t="str">
        <f>VLOOKUP($B3473,'Supplimental Sources'!$I$7:$K$27,2,0)</f>
        <v>United Kingdom</v>
      </c>
      <c r="D3473" s="6" t="str">
        <f>VLOOKUP($B3473,'Supplimental Sources'!$I$7:$K$27,3,0)</f>
        <v>United Kingdom</v>
      </c>
      <c r="E3473" s="6" t="s">
        <v>8387</v>
      </c>
      <c r="F3473" s="6" t="s">
        <v>8379</v>
      </c>
      <c r="G3473" s="6">
        <v>3459</v>
      </c>
      <c r="H3473" s="29">
        <v>500</v>
      </c>
      <c r="I3473" s="29">
        <v>631</v>
      </c>
      <c r="J3473" s="28">
        <v>30</v>
      </c>
      <c r="K3473" s="6">
        <v>36</v>
      </c>
      <c r="L3473" s="6" t="str">
        <f>VLOOKUP($G3473,Data!$A:$F,6,0)</f>
        <v>successful</v>
      </c>
      <c r="M3473" s="6"/>
      <c r="N3473" s="6"/>
      <c r="O3473" s="6"/>
    </row>
    <row r="3474" spans="1:15" x14ac:dyDescent="0.45">
      <c r="A3474" s="6" t="s">
        <v>8318</v>
      </c>
      <c r="B3474" s="6" t="s">
        <v>8225</v>
      </c>
      <c r="C3474" s="6" t="str">
        <f>VLOOKUP($B3474,'Supplimental Sources'!$I$7:$K$27,2,0)</f>
        <v>United Kingdom</v>
      </c>
      <c r="D3474" s="6" t="str">
        <f>VLOOKUP($B3474,'Supplimental Sources'!$I$7:$K$27,3,0)</f>
        <v>United Kingdom</v>
      </c>
      <c r="E3474" s="6" t="s">
        <v>8385</v>
      </c>
      <c r="F3474" s="6" t="s">
        <v>8371</v>
      </c>
      <c r="G3474" s="6">
        <v>3460</v>
      </c>
      <c r="H3474" s="29">
        <v>500</v>
      </c>
      <c r="I3474" s="29">
        <v>950</v>
      </c>
      <c r="J3474" s="28">
        <v>14</v>
      </c>
      <c r="K3474" s="6">
        <v>19</v>
      </c>
      <c r="L3474" s="6" t="str">
        <f>VLOOKUP($G3474,Data!$A:$F,6,0)</f>
        <v>successful</v>
      </c>
      <c r="M3474" s="6"/>
      <c r="N3474" s="6"/>
      <c r="O3474" s="6"/>
    </row>
    <row r="3475" spans="1:15" x14ac:dyDescent="0.45">
      <c r="A3475" s="6" t="s">
        <v>8318</v>
      </c>
      <c r="B3475" s="6" t="s">
        <v>8224</v>
      </c>
      <c r="C3475" s="6" t="str">
        <f>VLOOKUP($B3475,'Supplimental Sources'!$I$7:$K$27,2,0)</f>
        <v>United States</v>
      </c>
      <c r="D3475" s="6" t="str">
        <f>VLOOKUP($B3475,'Supplimental Sources'!$I$7:$K$27,3,0)</f>
        <v>United States</v>
      </c>
      <c r="E3475" s="6" t="s">
        <v>8387</v>
      </c>
      <c r="F3475" s="6" t="s">
        <v>8372</v>
      </c>
      <c r="G3475" s="6">
        <v>3461</v>
      </c>
      <c r="H3475" s="29">
        <v>500</v>
      </c>
      <c r="I3475" s="29">
        <v>695</v>
      </c>
      <c r="J3475" s="28">
        <v>28.492141203707433</v>
      </c>
      <c r="K3475" s="6">
        <v>12</v>
      </c>
      <c r="L3475" s="6" t="str">
        <f>VLOOKUP($G3475,Data!$A:$F,6,0)</f>
        <v>successful</v>
      </c>
      <c r="M3475" s="6"/>
      <c r="N3475" s="6"/>
      <c r="O3475" s="6"/>
    </row>
    <row r="3476" spans="1:15" x14ac:dyDescent="0.45">
      <c r="A3476" s="6" t="s">
        <v>8318</v>
      </c>
      <c r="B3476" s="6" t="s">
        <v>8224</v>
      </c>
      <c r="C3476" s="6" t="str">
        <f>VLOOKUP($B3476,'Supplimental Sources'!$I$7:$K$27,2,0)</f>
        <v>United States</v>
      </c>
      <c r="D3476" s="6" t="str">
        <f>VLOOKUP($B3476,'Supplimental Sources'!$I$7:$K$27,3,0)</f>
        <v>United States</v>
      </c>
      <c r="E3476" s="6" t="s">
        <v>8386</v>
      </c>
      <c r="F3476" s="6" t="s">
        <v>8380</v>
      </c>
      <c r="G3476" s="6">
        <v>3462</v>
      </c>
      <c r="H3476" s="29">
        <v>250</v>
      </c>
      <c r="I3476" s="29">
        <v>505</v>
      </c>
      <c r="J3476" s="28">
        <v>15.851527777776937</v>
      </c>
      <c r="K3476" s="6">
        <v>17</v>
      </c>
      <c r="L3476" s="6" t="str">
        <f>VLOOKUP($G3476,Data!$A:$F,6,0)</f>
        <v>successful</v>
      </c>
      <c r="M3476" s="6"/>
      <c r="N3476" s="6"/>
      <c r="O3476" s="6"/>
    </row>
    <row r="3477" spans="1:15" x14ac:dyDescent="0.45">
      <c r="A3477" s="6" t="s">
        <v>8318</v>
      </c>
      <c r="B3477" s="6" t="s">
        <v>8229</v>
      </c>
      <c r="C3477" s="6" t="str">
        <f>VLOOKUP($B3477,'Supplimental Sources'!$I$7:$K$27,2,0)</f>
        <v>Canada</v>
      </c>
      <c r="D3477" s="6" t="str">
        <f>VLOOKUP($B3477,'Supplimental Sources'!$I$7:$K$27,3,0)</f>
        <v>Canada</v>
      </c>
      <c r="E3477" s="6" t="s">
        <v>8387</v>
      </c>
      <c r="F3477" s="6" t="s">
        <v>8371</v>
      </c>
      <c r="G3477" s="6">
        <v>3463</v>
      </c>
      <c r="H3477" s="29">
        <v>10000</v>
      </c>
      <c r="I3477" s="29">
        <v>10338</v>
      </c>
      <c r="J3477" s="28">
        <v>41.247164351851097</v>
      </c>
      <c r="K3477" s="6">
        <v>114</v>
      </c>
      <c r="L3477" s="6" t="str">
        <f>VLOOKUP($G3477,Data!$A:$F,6,0)</f>
        <v>successful</v>
      </c>
      <c r="M3477" s="6"/>
      <c r="N3477" s="6"/>
      <c r="O3477" s="6"/>
    </row>
    <row r="3478" spans="1:15" x14ac:dyDescent="0.45">
      <c r="A3478" s="6" t="s">
        <v>8318</v>
      </c>
      <c r="B3478" s="6" t="s">
        <v>8224</v>
      </c>
      <c r="C3478" s="6" t="str">
        <f>VLOOKUP($B3478,'Supplimental Sources'!$I$7:$K$27,2,0)</f>
        <v>United States</v>
      </c>
      <c r="D3478" s="6" t="str">
        <f>VLOOKUP($B3478,'Supplimental Sources'!$I$7:$K$27,3,0)</f>
        <v>United States</v>
      </c>
      <c r="E3478" s="6" t="s">
        <v>8387</v>
      </c>
      <c r="F3478" s="6" t="s">
        <v>8370</v>
      </c>
      <c r="G3478" s="6">
        <v>3464</v>
      </c>
      <c r="H3478" s="29">
        <v>5000</v>
      </c>
      <c r="I3478" s="29">
        <v>5116.18</v>
      </c>
      <c r="J3478" s="28">
        <v>30</v>
      </c>
      <c r="K3478" s="6">
        <v>93</v>
      </c>
      <c r="L3478" s="6" t="str">
        <f>VLOOKUP($G3478,Data!$A:$F,6,0)</f>
        <v>successful</v>
      </c>
      <c r="M3478" s="6"/>
      <c r="N3478" s="6"/>
      <c r="O3478" s="6"/>
    </row>
    <row r="3479" spans="1:15" x14ac:dyDescent="0.45">
      <c r="A3479" s="6" t="s">
        <v>8318</v>
      </c>
      <c r="B3479" s="6" t="s">
        <v>8225</v>
      </c>
      <c r="C3479" s="6" t="str">
        <f>VLOOKUP($B3479,'Supplimental Sources'!$I$7:$K$27,2,0)</f>
        <v>United Kingdom</v>
      </c>
      <c r="D3479" s="6" t="str">
        <f>VLOOKUP($B3479,'Supplimental Sources'!$I$7:$K$27,3,0)</f>
        <v>United Kingdom</v>
      </c>
      <c r="E3479" s="6" t="s">
        <v>8386</v>
      </c>
      <c r="F3479" s="6" t="s">
        <v>8370</v>
      </c>
      <c r="G3479" s="6">
        <v>3465</v>
      </c>
      <c r="H3479" s="29">
        <v>2000</v>
      </c>
      <c r="I3479" s="29">
        <v>2060</v>
      </c>
      <c r="J3479" s="28">
        <v>25.040833333339833</v>
      </c>
      <c r="K3479" s="6">
        <v>36</v>
      </c>
      <c r="L3479" s="6" t="str">
        <f>VLOOKUP($G3479,Data!$A:$F,6,0)</f>
        <v>successful</v>
      </c>
      <c r="M3479" s="6"/>
      <c r="N3479" s="6"/>
      <c r="O3479" s="6"/>
    </row>
    <row r="3480" spans="1:15" x14ac:dyDescent="0.45">
      <c r="A3480" s="6" t="s">
        <v>8318</v>
      </c>
      <c r="B3480" s="6" t="s">
        <v>8224</v>
      </c>
      <c r="C3480" s="6" t="str">
        <f>VLOOKUP($B3480,'Supplimental Sources'!$I$7:$K$27,2,0)</f>
        <v>United States</v>
      </c>
      <c r="D3480" s="6" t="str">
        <f>VLOOKUP($B3480,'Supplimental Sources'!$I$7:$K$27,3,0)</f>
        <v>United States</v>
      </c>
      <c r="E3480" s="6" t="s">
        <v>8387</v>
      </c>
      <c r="F3480" s="6" t="s">
        <v>8377</v>
      </c>
      <c r="G3480" s="6">
        <v>3466</v>
      </c>
      <c r="H3480" s="29">
        <v>3500</v>
      </c>
      <c r="I3480" s="29">
        <v>4450</v>
      </c>
      <c r="J3480" s="28">
        <v>59.958333333335759</v>
      </c>
      <c r="K3480" s="6">
        <v>61</v>
      </c>
      <c r="L3480" s="6" t="str">
        <f>VLOOKUP($G3480,Data!$A:$F,6,0)</f>
        <v>successful</v>
      </c>
      <c r="M3480" s="6"/>
      <c r="N3480" s="6"/>
      <c r="O3480" s="6"/>
    </row>
    <row r="3481" spans="1:15" x14ac:dyDescent="0.45">
      <c r="A3481" s="6" t="s">
        <v>8318</v>
      </c>
      <c r="B3481" s="6" t="s">
        <v>8224</v>
      </c>
      <c r="C3481" s="6" t="str">
        <f>VLOOKUP($B3481,'Supplimental Sources'!$I$7:$K$27,2,0)</f>
        <v>United States</v>
      </c>
      <c r="D3481" s="6" t="str">
        <f>VLOOKUP($B3481,'Supplimental Sources'!$I$7:$K$27,3,0)</f>
        <v>United States</v>
      </c>
      <c r="E3481" s="6" t="s">
        <v>8386</v>
      </c>
      <c r="F3481" s="6" t="s">
        <v>8377</v>
      </c>
      <c r="G3481" s="6">
        <v>3467</v>
      </c>
      <c r="H3481" s="29">
        <v>3000</v>
      </c>
      <c r="I3481" s="29">
        <v>3030</v>
      </c>
      <c r="J3481" s="28">
        <v>29.958333333343035</v>
      </c>
      <c r="K3481" s="6">
        <v>47</v>
      </c>
      <c r="L3481" s="6" t="str">
        <f>VLOOKUP($G3481,Data!$A:$F,6,0)</f>
        <v>successful</v>
      </c>
      <c r="M3481" s="6"/>
      <c r="N3481" s="6"/>
      <c r="O3481" s="6"/>
    </row>
    <row r="3482" spans="1:15" x14ac:dyDescent="0.45">
      <c r="A3482" s="6" t="s">
        <v>8318</v>
      </c>
      <c r="B3482" s="6" t="s">
        <v>8224</v>
      </c>
      <c r="C3482" s="6" t="str">
        <f>VLOOKUP($B3482,'Supplimental Sources'!$I$7:$K$27,2,0)</f>
        <v>United States</v>
      </c>
      <c r="D3482" s="6" t="str">
        <f>VLOOKUP($B3482,'Supplimental Sources'!$I$7:$K$27,3,0)</f>
        <v>United States</v>
      </c>
      <c r="E3482" s="6" t="s">
        <v>8387</v>
      </c>
      <c r="F3482" s="6" t="s">
        <v>8371</v>
      </c>
      <c r="G3482" s="6">
        <v>3468</v>
      </c>
      <c r="H3482" s="29">
        <v>10000</v>
      </c>
      <c r="I3482" s="29">
        <v>12178</v>
      </c>
      <c r="J3482" s="28">
        <v>28.359618055554165</v>
      </c>
      <c r="K3482" s="6">
        <v>17</v>
      </c>
      <c r="L3482" s="6" t="str">
        <f>VLOOKUP($G3482,Data!$A:$F,6,0)</f>
        <v>successful</v>
      </c>
      <c r="M3482" s="6"/>
      <c r="N3482" s="6"/>
      <c r="O3482" s="6"/>
    </row>
    <row r="3483" spans="1:15" x14ac:dyDescent="0.45">
      <c r="A3483" s="6" t="s">
        <v>8318</v>
      </c>
      <c r="B3483" s="6" t="s">
        <v>8224</v>
      </c>
      <c r="C3483" s="6" t="str">
        <f>VLOOKUP($B3483,'Supplimental Sources'!$I$7:$K$27,2,0)</f>
        <v>United States</v>
      </c>
      <c r="D3483" s="6" t="str">
        <f>VLOOKUP($B3483,'Supplimental Sources'!$I$7:$K$27,3,0)</f>
        <v>United States</v>
      </c>
      <c r="E3483" s="6" t="s">
        <v>8387</v>
      </c>
      <c r="F3483" s="6" t="s">
        <v>8378</v>
      </c>
      <c r="G3483" s="6">
        <v>3469</v>
      </c>
      <c r="H3483" s="29">
        <v>2800</v>
      </c>
      <c r="I3483" s="29">
        <v>3175</v>
      </c>
      <c r="J3483" s="28">
        <v>30</v>
      </c>
      <c r="K3483" s="6">
        <v>63</v>
      </c>
      <c r="L3483" s="6" t="str">
        <f>VLOOKUP($G3483,Data!$A:$F,6,0)</f>
        <v>successful</v>
      </c>
      <c r="M3483" s="6"/>
      <c r="N3483" s="6"/>
      <c r="O3483" s="6"/>
    </row>
    <row r="3484" spans="1:15" x14ac:dyDescent="0.45">
      <c r="A3484" s="6" t="s">
        <v>8318</v>
      </c>
      <c r="B3484" s="6" t="s">
        <v>8224</v>
      </c>
      <c r="C3484" s="6" t="str">
        <f>VLOOKUP($B3484,'Supplimental Sources'!$I$7:$K$27,2,0)</f>
        <v>United States</v>
      </c>
      <c r="D3484" s="6" t="str">
        <f>VLOOKUP($B3484,'Supplimental Sources'!$I$7:$K$27,3,0)</f>
        <v>United States</v>
      </c>
      <c r="E3484" s="6" t="s">
        <v>8387</v>
      </c>
      <c r="F3484" s="6" t="s">
        <v>8380</v>
      </c>
      <c r="G3484" s="6">
        <v>3470</v>
      </c>
      <c r="H3484" s="29">
        <v>250</v>
      </c>
      <c r="I3484" s="29">
        <v>375</v>
      </c>
      <c r="J3484" s="28">
        <v>37.879375000004075</v>
      </c>
      <c r="K3484" s="6">
        <v>9</v>
      </c>
      <c r="L3484" s="6" t="str">
        <f>VLOOKUP($G3484,Data!$A:$F,6,0)</f>
        <v>successful</v>
      </c>
      <c r="M3484" s="6"/>
      <c r="N3484" s="6"/>
      <c r="O3484" s="6"/>
    </row>
    <row r="3485" spans="1:15" x14ac:dyDescent="0.45">
      <c r="A3485" s="6" t="s">
        <v>8318</v>
      </c>
      <c r="B3485" s="6" t="s">
        <v>8225</v>
      </c>
      <c r="C3485" s="6" t="str">
        <f>VLOOKUP($B3485,'Supplimental Sources'!$I$7:$K$27,2,0)</f>
        <v>United Kingdom</v>
      </c>
      <c r="D3485" s="6" t="str">
        <f>VLOOKUP($B3485,'Supplimental Sources'!$I$7:$K$27,3,0)</f>
        <v>United Kingdom</v>
      </c>
      <c r="E3485" s="6" t="s">
        <v>8385</v>
      </c>
      <c r="F3485" s="6" t="s">
        <v>8370</v>
      </c>
      <c r="G3485" s="6">
        <v>3471</v>
      </c>
      <c r="H3485" s="29">
        <v>500</v>
      </c>
      <c r="I3485" s="29">
        <v>1073</v>
      </c>
      <c r="J3485" s="28">
        <v>41.012847222220444</v>
      </c>
      <c r="K3485" s="6">
        <v>30</v>
      </c>
      <c r="L3485" s="6" t="str">
        <f>VLOOKUP($G3485,Data!$A:$F,6,0)</f>
        <v>successful</v>
      </c>
      <c r="M3485" s="6"/>
      <c r="N3485" s="6"/>
      <c r="O3485" s="6"/>
    </row>
    <row r="3486" spans="1:15" x14ac:dyDescent="0.45">
      <c r="A3486" s="6" t="s">
        <v>8318</v>
      </c>
      <c r="B3486" s="6" t="s">
        <v>8224</v>
      </c>
      <c r="C3486" s="6" t="str">
        <f>VLOOKUP($B3486,'Supplimental Sources'!$I$7:$K$27,2,0)</f>
        <v>United States</v>
      </c>
      <c r="D3486" s="6" t="str">
        <f>VLOOKUP($B3486,'Supplimental Sources'!$I$7:$K$27,3,0)</f>
        <v>United States</v>
      </c>
      <c r="E3486" s="6" t="s">
        <v>8385</v>
      </c>
      <c r="F3486" s="6" t="s">
        <v>8373</v>
      </c>
      <c r="G3486" s="6">
        <v>3472</v>
      </c>
      <c r="H3486" s="29">
        <v>2000</v>
      </c>
      <c r="I3486" s="29">
        <v>2041</v>
      </c>
      <c r="J3486" s="28">
        <v>21.078807870369928</v>
      </c>
      <c r="K3486" s="6">
        <v>23</v>
      </c>
      <c r="L3486" s="6" t="str">
        <f>VLOOKUP($G3486,Data!$A:$F,6,0)</f>
        <v>successful</v>
      </c>
      <c r="M3486" s="6"/>
      <c r="N3486" s="6"/>
      <c r="O3486" s="6"/>
    </row>
    <row r="3487" spans="1:15" x14ac:dyDescent="0.45">
      <c r="A3487" s="6" t="s">
        <v>8318</v>
      </c>
      <c r="B3487" s="6" t="s">
        <v>8224</v>
      </c>
      <c r="C3487" s="6" t="str">
        <f>VLOOKUP($B3487,'Supplimental Sources'!$I$7:$K$27,2,0)</f>
        <v>United States</v>
      </c>
      <c r="D3487" s="6" t="str">
        <f>VLOOKUP($B3487,'Supplimental Sources'!$I$7:$K$27,3,0)</f>
        <v>United States</v>
      </c>
      <c r="E3487" s="6" t="s">
        <v>8386</v>
      </c>
      <c r="F3487" s="6" t="s">
        <v>8377</v>
      </c>
      <c r="G3487" s="6">
        <v>3473</v>
      </c>
      <c r="H3487" s="29">
        <v>4900</v>
      </c>
      <c r="I3487" s="29">
        <v>4900</v>
      </c>
      <c r="J3487" s="28">
        <v>21.017638888886722</v>
      </c>
      <c r="K3487" s="6">
        <v>33</v>
      </c>
      <c r="L3487" s="6" t="str">
        <f>VLOOKUP($G3487,Data!$A:$F,6,0)</f>
        <v>successful</v>
      </c>
      <c r="M3487" s="6"/>
      <c r="N3487" s="6"/>
      <c r="O3487" s="6"/>
    </row>
    <row r="3488" spans="1:15" x14ac:dyDescent="0.45">
      <c r="A3488" s="6" t="s">
        <v>8318</v>
      </c>
      <c r="B3488" s="6" t="s">
        <v>8225</v>
      </c>
      <c r="C3488" s="6" t="str">
        <f>VLOOKUP($B3488,'Supplimental Sources'!$I$7:$K$27,2,0)</f>
        <v>United Kingdom</v>
      </c>
      <c r="D3488" s="6" t="str">
        <f>VLOOKUP($B3488,'Supplimental Sources'!$I$7:$K$27,3,0)</f>
        <v>United Kingdom</v>
      </c>
      <c r="E3488" s="6" t="s">
        <v>8387</v>
      </c>
      <c r="F3488" s="6" t="s">
        <v>8380</v>
      </c>
      <c r="G3488" s="6">
        <v>3474</v>
      </c>
      <c r="H3488" s="29">
        <v>2000</v>
      </c>
      <c r="I3488" s="29">
        <v>2020</v>
      </c>
      <c r="J3488" s="28">
        <v>30</v>
      </c>
      <c r="K3488" s="6">
        <v>39</v>
      </c>
      <c r="L3488" s="6" t="str">
        <f>VLOOKUP($G3488,Data!$A:$F,6,0)</f>
        <v>successful</v>
      </c>
      <c r="M3488" s="6"/>
      <c r="N3488" s="6"/>
      <c r="O3488" s="6"/>
    </row>
    <row r="3489" spans="1:15" x14ac:dyDescent="0.45">
      <c r="A3489" s="6" t="s">
        <v>8318</v>
      </c>
      <c r="B3489" s="6" t="s">
        <v>8225</v>
      </c>
      <c r="C3489" s="6" t="str">
        <f>VLOOKUP($B3489,'Supplimental Sources'!$I$7:$K$27,2,0)</f>
        <v>United Kingdom</v>
      </c>
      <c r="D3489" s="6" t="str">
        <f>VLOOKUP($B3489,'Supplimental Sources'!$I$7:$K$27,3,0)</f>
        <v>United Kingdom</v>
      </c>
      <c r="E3489" s="6" t="s">
        <v>8385</v>
      </c>
      <c r="F3489" s="6" t="s">
        <v>8373</v>
      </c>
      <c r="G3489" s="6">
        <v>3475</v>
      </c>
      <c r="H3489" s="29">
        <v>300</v>
      </c>
      <c r="I3489" s="29">
        <v>340</v>
      </c>
      <c r="J3489" s="28">
        <v>27.119166666670935</v>
      </c>
      <c r="K3489" s="6">
        <v>17</v>
      </c>
      <c r="L3489" s="6" t="str">
        <f>VLOOKUP($G3489,Data!$A:$F,6,0)</f>
        <v>successful</v>
      </c>
      <c r="M3489" s="6"/>
      <c r="N3489" s="6"/>
      <c r="O3489" s="6"/>
    </row>
    <row r="3490" spans="1:15" x14ac:dyDescent="0.45">
      <c r="A3490" s="6" t="s">
        <v>8318</v>
      </c>
      <c r="B3490" s="6" t="s">
        <v>8224</v>
      </c>
      <c r="C3490" s="6" t="str">
        <f>VLOOKUP($B3490,'Supplimental Sources'!$I$7:$K$27,2,0)</f>
        <v>United States</v>
      </c>
      <c r="D3490" s="6" t="str">
        <f>VLOOKUP($B3490,'Supplimental Sources'!$I$7:$K$27,3,0)</f>
        <v>United States</v>
      </c>
      <c r="E3490" s="6" t="s">
        <v>8385</v>
      </c>
      <c r="F3490" s="6" t="s">
        <v>8373</v>
      </c>
      <c r="G3490" s="6">
        <v>3476</v>
      </c>
      <c r="H3490" s="29">
        <v>300</v>
      </c>
      <c r="I3490" s="29">
        <v>312</v>
      </c>
      <c r="J3490" s="28">
        <v>17.845023148147448</v>
      </c>
      <c r="K3490" s="6">
        <v>6</v>
      </c>
      <c r="L3490" s="6" t="str">
        <f>VLOOKUP($G3490,Data!$A:$F,6,0)</f>
        <v>successful</v>
      </c>
      <c r="M3490" s="6"/>
      <c r="N3490" s="6"/>
      <c r="O3490" s="6"/>
    </row>
    <row r="3491" spans="1:15" x14ac:dyDescent="0.45">
      <c r="A3491" s="6" t="s">
        <v>8318</v>
      </c>
      <c r="B3491" s="6" t="s">
        <v>8224</v>
      </c>
      <c r="C3491" s="6" t="str">
        <f>VLOOKUP($B3491,'Supplimental Sources'!$I$7:$K$27,2,0)</f>
        <v>United States</v>
      </c>
      <c r="D3491" s="6" t="str">
        <f>VLOOKUP($B3491,'Supplimental Sources'!$I$7:$K$27,3,0)</f>
        <v>United States</v>
      </c>
      <c r="E3491" s="6" t="s">
        <v>8386</v>
      </c>
      <c r="F3491" s="6" t="s">
        <v>8369</v>
      </c>
      <c r="G3491" s="6">
        <v>3477</v>
      </c>
      <c r="H3491" s="29">
        <v>1800</v>
      </c>
      <c r="I3491" s="29">
        <v>2076</v>
      </c>
      <c r="J3491" s="28">
        <v>12.388391203705396</v>
      </c>
      <c r="K3491" s="6">
        <v>39</v>
      </c>
      <c r="L3491" s="6" t="str">
        <f>VLOOKUP($G3491,Data!$A:$F,6,0)</f>
        <v>successful</v>
      </c>
      <c r="M3491" s="6"/>
      <c r="N3491" s="6"/>
      <c r="O3491" s="6"/>
    </row>
    <row r="3492" spans="1:15" x14ac:dyDescent="0.45">
      <c r="A3492" s="6" t="s">
        <v>8318</v>
      </c>
      <c r="B3492" s="6" t="s">
        <v>8224</v>
      </c>
      <c r="C3492" s="6" t="str">
        <f>VLOOKUP($B3492,'Supplimental Sources'!$I$7:$K$27,2,0)</f>
        <v>United States</v>
      </c>
      <c r="D3492" s="6" t="str">
        <f>VLOOKUP($B3492,'Supplimental Sources'!$I$7:$K$27,3,0)</f>
        <v>United States</v>
      </c>
      <c r="E3492" s="6" t="s">
        <v>8386</v>
      </c>
      <c r="F3492" s="6" t="s">
        <v>8377</v>
      </c>
      <c r="G3492" s="6">
        <v>3478</v>
      </c>
      <c r="H3492" s="29">
        <v>2000</v>
      </c>
      <c r="I3492" s="29">
        <v>2257</v>
      </c>
      <c r="J3492" s="28">
        <v>25.958078703704814</v>
      </c>
      <c r="K3492" s="6">
        <v>57</v>
      </c>
      <c r="L3492" s="6" t="str">
        <f>VLOOKUP($G3492,Data!$A:$F,6,0)</f>
        <v>successful</v>
      </c>
      <c r="M3492" s="6"/>
      <c r="N3492" s="6"/>
      <c r="O3492" s="6"/>
    </row>
    <row r="3493" spans="1:15" x14ac:dyDescent="0.45">
      <c r="A3493" s="6" t="s">
        <v>8318</v>
      </c>
      <c r="B3493" s="6" t="s">
        <v>8225</v>
      </c>
      <c r="C3493" s="6" t="str">
        <f>VLOOKUP($B3493,'Supplimental Sources'!$I$7:$K$27,2,0)</f>
        <v>United Kingdom</v>
      </c>
      <c r="D3493" s="6" t="str">
        <f>VLOOKUP($B3493,'Supplimental Sources'!$I$7:$K$27,3,0)</f>
        <v>United Kingdom</v>
      </c>
      <c r="E3493" s="6" t="s">
        <v>8385</v>
      </c>
      <c r="F3493" s="6" t="s">
        <v>8369</v>
      </c>
      <c r="G3493" s="6">
        <v>3479</v>
      </c>
      <c r="H3493" s="29">
        <v>1500</v>
      </c>
      <c r="I3493" s="29">
        <v>1918</v>
      </c>
      <c r="J3493" s="28">
        <v>30</v>
      </c>
      <c r="K3493" s="6">
        <v>56</v>
      </c>
      <c r="L3493" s="6" t="str">
        <f>VLOOKUP($G3493,Data!$A:$F,6,0)</f>
        <v>successful</v>
      </c>
      <c r="M3493" s="6"/>
      <c r="N3493" s="6"/>
      <c r="O3493" s="6"/>
    </row>
    <row r="3494" spans="1:15" x14ac:dyDescent="0.45">
      <c r="A3494" s="6" t="s">
        <v>8318</v>
      </c>
      <c r="B3494" s="6" t="s">
        <v>8224</v>
      </c>
      <c r="C3494" s="6" t="str">
        <f>VLOOKUP($B3494,'Supplimental Sources'!$I$7:$K$27,2,0)</f>
        <v>United States</v>
      </c>
      <c r="D3494" s="6" t="str">
        <f>VLOOKUP($B3494,'Supplimental Sources'!$I$7:$K$27,3,0)</f>
        <v>United States</v>
      </c>
      <c r="E3494" s="6" t="s">
        <v>8386</v>
      </c>
      <c r="F3494" s="6" t="s">
        <v>8380</v>
      </c>
      <c r="G3494" s="6">
        <v>3480</v>
      </c>
      <c r="H3494" s="29">
        <v>1500</v>
      </c>
      <c r="I3494" s="29">
        <v>2140</v>
      </c>
      <c r="J3494" s="28">
        <v>24.557557870371966</v>
      </c>
      <c r="K3494" s="6">
        <v>13</v>
      </c>
      <c r="L3494" s="6" t="str">
        <f>VLOOKUP($G3494,Data!$A:$F,6,0)</f>
        <v>successful</v>
      </c>
      <c r="M3494" s="6"/>
      <c r="N3494" s="6"/>
      <c r="O3494" s="6"/>
    </row>
    <row r="3495" spans="1:15" x14ac:dyDescent="0.45">
      <c r="A3495" s="6" t="s">
        <v>8318</v>
      </c>
      <c r="B3495" s="6" t="s">
        <v>8226</v>
      </c>
      <c r="C3495" s="6" t="str">
        <f>VLOOKUP($B3495,'Supplimental Sources'!$I$7:$K$27,2,0)</f>
        <v>Australia</v>
      </c>
      <c r="D3495" s="6" t="str">
        <f>VLOOKUP($B3495,'Supplimental Sources'!$I$7:$K$27,3,0)</f>
        <v>Australia</v>
      </c>
      <c r="E3495" s="6" t="s">
        <v>8385</v>
      </c>
      <c r="F3495" s="6" t="s">
        <v>8381</v>
      </c>
      <c r="G3495" s="6">
        <v>3481</v>
      </c>
      <c r="H3495" s="29">
        <v>10000</v>
      </c>
      <c r="I3495" s="29">
        <v>11880</v>
      </c>
      <c r="J3495" s="28">
        <v>17</v>
      </c>
      <c r="K3495" s="6">
        <v>95</v>
      </c>
      <c r="L3495" s="6" t="str">
        <f>VLOOKUP($G3495,Data!$A:$F,6,0)</f>
        <v>successful</v>
      </c>
      <c r="M3495" s="6"/>
      <c r="N3495" s="6"/>
      <c r="O3495" s="6"/>
    </row>
    <row r="3496" spans="1:15" x14ac:dyDescent="0.45">
      <c r="A3496" s="6" t="s">
        <v>8318</v>
      </c>
      <c r="B3496" s="6" t="s">
        <v>8225</v>
      </c>
      <c r="C3496" s="6" t="str">
        <f>VLOOKUP($B3496,'Supplimental Sources'!$I$7:$K$27,2,0)</f>
        <v>United Kingdom</v>
      </c>
      <c r="D3496" s="6" t="str">
        <f>VLOOKUP($B3496,'Supplimental Sources'!$I$7:$K$27,3,0)</f>
        <v>United Kingdom</v>
      </c>
      <c r="E3496" s="6" t="s">
        <v>8385</v>
      </c>
      <c r="F3496" s="6" t="s">
        <v>8380</v>
      </c>
      <c r="G3496" s="6">
        <v>3482</v>
      </c>
      <c r="H3496" s="29">
        <v>3000</v>
      </c>
      <c r="I3496" s="29">
        <v>4150</v>
      </c>
      <c r="J3496" s="28">
        <v>30</v>
      </c>
      <c r="K3496" s="6">
        <v>80</v>
      </c>
      <c r="L3496" s="6" t="str">
        <f>VLOOKUP($G3496,Data!$A:$F,6,0)</f>
        <v>successful</v>
      </c>
      <c r="M3496" s="6"/>
      <c r="N3496" s="6"/>
      <c r="O3496" s="6"/>
    </row>
    <row r="3497" spans="1:15" x14ac:dyDescent="0.45">
      <c r="A3497" s="6" t="s">
        <v>8318</v>
      </c>
      <c r="B3497" s="6" t="s">
        <v>8224</v>
      </c>
      <c r="C3497" s="6" t="str">
        <f>VLOOKUP($B3497,'Supplimental Sources'!$I$7:$K$27,2,0)</f>
        <v>United States</v>
      </c>
      <c r="D3497" s="6" t="str">
        <f>VLOOKUP($B3497,'Supplimental Sources'!$I$7:$K$27,3,0)</f>
        <v>United States</v>
      </c>
      <c r="E3497" s="6" t="s">
        <v>8385</v>
      </c>
      <c r="F3497" s="6" t="s">
        <v>8380</v>
      </c>
      <c r="G3497" s="6">
        <v>3483</v>
      </c>
      <c r="H3497" s="29">
        <v>3350</v>
      </c>
      <c r="I3497" s="29">
        <v>5358</v>
      </c>
      <c r="J3497" s="28">
        <v>30</v>
      </c>
      <c r="K3497" s="6">
        <v>133</v>
      </c>
      <c r="L3497" s="6" t="str">
        <f>VLOOKUP($G3497,Data!$A:$F,6,0)</f>
        <v>successful</v>
      </c>
      <c r="M3497" s="6"/>
      <c r="N3497" s="6"/>
      <c r="O3497" s="6"/>
    </row>
    <row r="3498" spans="1:15" x14ac:dyDescent="0.45">
      <c r="A3498" s="6" t="s">
        <v>8318</v>
      </c>
      <c r="B3498" s="6" t="s">
        <v>8224</v>
      </c>
      <c r="C3498" s="6" t="str">
        <f>VLOOKUP($B3498,'Supplimental Sources'!$I$7:$K$27,2,0)</f>
        <v>United States</v>
      </c>
      <c r="D3498" s="6" t="str">
        <f>VLOOKUP($B3498,'Supplimental Sources'!$I$7:$K$27,3,0)</f>
        <v>United States</v>
      </c>
      <c r="E3498" s="6" t="s">
        <v>8387</v>
      </c>
      <c r="F3498" s="6" t="s">
        <v>8369</v>
      </c>
      <c r="G3498" s="6">
        <v>3484</v>
      </c>
      <c r="H3498" s="29">
        <v>2500</v>
      </c>
      <c r="I3498" s="29">
        <v>2856</v>
      </c>
      <c r="J3498" s="28">
        <v>30</v>
      </c>
      <c r="K3498" s="6">
        <v>44</v>
      </c>
      <c r="L3498" s="6" t="str">
        <f>VLOOKUP($G3498,Data!$A:$F,6,0)</f>
        <v>successful</v>
      </c>
      <c r="M3498" s="6"/>
      <c r="N3498" s="6"/>
      <c r="O3498" s="6"/>
    </row>
    <row r="3499" spans="1:15" x14ac:dyDescent="0.45">
      <c r="A3499" s="6" t="s">
        <v>8318</v>
      </c>
      <c r="B3499" s="6" t="s">
        <v>8224</v>
      </c>
      <c r="C3499" s="6" t="str">
        <f>VLOOKUP($B3499,'Supplimental Sources'!$I$7:$K$27,2,0)</f>
        <v>United States</v>
      </c>
      <c r="D3499" s="6" t="str">
        <f>VLOOKUP($B3499,'Supplimental Sources'!$I$7:$K$27,3,0)</f>
        <v>United States</v>
      </c>
      <c r="E3499" s="6" t="s">
        <v>8387</v>
      </c>
      <c r="F3499" s="6" t="s">
        <v>8376</v>
      </c>
      <c r="G3499" s="6">
        <v>3485</v>
      </c>
      <c r="H3499" s="29">
        <v>1650</v>
      </c>
      <c r="I3499" s="29">
        <v>1660</v>
      </c>
      <c r="J3499" s="28">
        <v>30</v>
      </c>
      <c r="K3499" s="6">
        <v>30</v>
      </c>
      <c r="L3499" s="6" t="str">
        <f>VLOOKUP($G3499,Data!$A:$F,6,0)</f>
        <v>successful</v>
      </c>
      <c r="M3499" s="6"/>
      <c r="N3499" s="6"/>
      <c r="O3499" s="6"/>
    </row>
    <row r="3500" spans="1:15" x14ac:dyDescent="0.45">
      <c r="A3500" s="6" t="s">
        <v>8318</v>
      </c>
      <c r="B3500" s="6" t="s">
        <v>8224</v>
      </c>
      <c r="C3500" s="6" t="str">
        <f>VLOOKUP($B3500,'Supplimental Sources'!$I$7:$K$27,2,0)</f>
        <v>United States</v>
      </c>
      <c r="D3500" s="6" t="str">
        <f>VLOOKUP($B3500,'Supplimental Sources'!$I$7:$K$27,3,0)</f>
        <v>United States</v>
      </c>
      <c r="E3500" s="6" t="s">
        <v>8386</v>
      </c>
      <c r="F3500" s="6" t="s">
        <v>8369</v>
      </c>
      <c r="G3500" s="6">
        <v>3486</v>
      </c>
      <c r="H3500" s="29">
        <v>3000</v>
      </c>
      <c r="I3500" s="29">
        <v>4656</v>
      </c>
      <c r="J3500" s="28">
        <v>31.415960648155306</v>
      </c>
      <c r="K3500" s="6">
        <v>56</v>
      </c>
      <c r="L3500" s="6" t="str">
        <f>VLOOKUP($G3500,Data!$A:$F,6,0)</f>
        <v>successful</v>
      </c>
      <c r="M3500" s="6"/>
      <c r="N3500" s="6"/>
      <c r="O3500" s="6"/>
    </row>
    <row r="3501" spans="1:15" x14ac:dyDescent="0.45">
      <c r="A3501" s="6" t="s">
        <v>8318</v>
      </c>
      <c r="B3501" s="6" t="s">
        <v>8225</v>
      </c>
      <c r="C3501" s="6" t="str">
        <f>VLOOKUP($B3501,'Supplimental Sources'!$I$7:$K$27,2,0)</f>
        <v>United Kingdom</v>
      </c>
      <c r="D3501" s="6" t="str">
        <f>VLOOKUP($B3501,'Supplimental Sources'!$I$7:$K$27,3,0)</f>
        <v>United Kingdom</v>
      </c>
      <c r="E3501" s="6" t="s">
        <v>8386</v>
      </c>
      <c r="F3501" s="6" t="s">
        <v>8369</v>
      </c>
      <c r="G3501" s="6">
        <v>3487</v>
      </c>
      <c r="H3501" s="29">
        <v>2000</v>
      </c>
      <c r="I3501" s="29">
        <v>2555</v>
      </c>
      <c r="J3501" s="28">
        <v>30</v>
      </c>
      <c r="K3501" s="6">
        <v>66</v>
      </c>
      <c r="L3501" s="6" t="str">
        <f>VLOOKUP($G3501,Data!$A:$F,6,0)</f>
        <v>successful</v>
      </c>
      <c r="M3501" s="6"/>
      <c r="N3501" s="6"/>
      <c r="O3501" s="6"/>
    </row>
    <row r="3502" spans="1:15" x14ac:dyDescent="0.45">
      <c r="A3502" s="6" t="s">
        <v>8318</v>
      </c>
      <c r="B3502" s="6" t="s">
        <v>8224</v>
      </c>
      <c r="C3502" s="6" t="str">
        <f>VLOOKUP($B3502,'Supplimental Sources'!$I$7:$K$27,2,0)</f>
        <v>United States</v>
      </c>
      <c r="D3502" s="6" t="str">
        <f>VLOOKUP($B3502,'Supplimental Sources'!$I$7:$K$27,3,0)</f>
        <v>United States</v>
      </c>
      <c r="E3502" s="6" t="s">
        <v>8386</v>
      </c>
      <c r="F3502" s="6" t="s">
        <v>8378</v>
      </c>
      <c r="G3502" s="6">
        <v>3488</v>
      </c>
      <c r="H3502" s="29">
        <v>3000</v>
      </c>
      <c r="I3502" s="29">
        <v>3636</v>
      </c>
      <c r="J3502" s="28">
        <v>23.898611111115315</v>
      </c>
      <c r="K3502" s="6">
        <v>29</v>
      </c>
      <c r="L3502" s="6" t="str">
        <f>VLOOKUP($G3502,Data!$A:$F,6,0)</f>
        <v>successful</v>
      </c>
      <c r="M3502" s="6"/>
      <c r="N3502" s="6"/>
      <c r="O3502" s="6"/>
    </row>
    <row r="3503" spans="1:15" x14ac:dyDescent="0.45">
      <c r="A3503" s="6" t="s">
        <v>8318</v>
      </c>
      <c r="B3503" s="6" t="s">
        <v>8225</v>
      </c>
      <c r="C3503" s="6" t="str">
        <f>VLOOKUP($B3503,'Supplimental Sources'!$I$7:$K$27,2,0)</f>
        <v>United Kingdom</v>
      </c>
      <c r="D3503" s="6" t="str">
        <f>VLOOKUP($B3503,'Supplimental Sources'!$I$7:$K$27,3,0)</f>
        <v>United Kingdom</v>
      </c>
      <c r="E3503" s="6" t="s">
        <v>8385</v>
      </c>
      <c r="F3503" s="6" t="s">
        <v>8379</v>
      </c>
      <c r="G3503" s="6">
        <v>3489</v>
      </c>
      <c r="H3503" s="29">
        <v>5000</v>
      </c>
      <c r="I3503" s="29">
        <v>5635</v>
      </c>
      <c r="J3503" s="28">
        <v>30.239224537035625</v>
      </c>
      <c r="K3503" s="6">
        <v>72</v>
      </c>
      <c r="L3503" s="6" t="str">
        <f>VLOOKUP($G3503,Data!$A:$F,6,0)</f>
        <v>successful</v>
      </c>
      <c r="M3503" s="6"/>
      <c r="N3503" s="6"/>
      <c r="O3503" s="6"/>
    </row>
    <row r="3504" spans="1:15" x14ac:dyDescent="0.45">
      <c r="A3504" s="6" t="s">
        <v>8318</v>
      </c>
      <c r="B3504" s="6" t="s">
        <v>8224</v>
      </c>
      <c r="C3504" s="6" t="str">
        <f>VLOOKUP($B3504,'Supplimental Sources'!$I$7:$K$27,2,0)</f>
        <v>United States</v>
      </c>
      <c r="D3504" s="6" t="str">
        <f>VLOOKUP($B3504,'Supplimental Sources'!$I$7:$K$27,3,0)</f>
        <v>United States</v>
      </c>
      <c r="E3504" s="6" t="s">
        <v>8387</v>
      </c>
      <c r="F3504" s="6" t="s">
        <v>8378</v>
      </c>
      <c r="G3504" s="6">
        <v>3490</v>
      </c>
      <c r="H3504" s="29">
        <v>1000</v>
      </c>
      <c r="I3504" s="29">
        <v>1275</v>
      </c>
      <c r="J3504" s="28">
        <v>30</v>
      </c>
      <c r="K3504" s="6">
        <v>27</v>
      </c>
      <c r="L3504" s="6" t="str">
        <f>VLOOKUP($G3504,Data!$A:$F,6,0)</f>
        <v>successful</v>
      </c>
      <c r="M3504" s="6"/>
      <c r="N3504" s="6"/>
      <c r="O3504" s="6"/>
    </row>
    <row r="3505" spans="1:15" x14ac:dyDescent="0.45">
      <c r="A3505" s="6" t="s">
        <v>8318</v>
      </c>
      <c r="B3505" s="6" t="s">
        <v>8224</v>
      </c>
      <c r="C3505" s="6" t="str">
        <f>VLOOKUP($B3505,'Supplimental Sources'!$I$7:$K$27,2,0)</f>
        <v>United States</v>
      </c>
      <c r="D3505" s="6" t="str">
        <f>VLOOKUP($B3505,'Supplimental Sources'!$I$7:$K$27,3,0)</f>
        <v>United States</v>
      </c>
      <c r="E3505" s="6" t="s">
        <v>8386</v>
      </c>
      <c r="F3505" s="6" t="s">
        <v>8379</v>
      </c>
      <c r="G3505" s="6">
        <v>3491</v>
      </c>
      <c r="H3505" s="29">
        <v>500</v>
      </c>
      <c r="I3505" s="29">
        <v>791</v>
      </c>
      <c r="J3505" s="28">
        <v>21</v>
      </c>
      <c r="K3505" s="6">
        <v>10</v>
      </c>
      <c r="L3505" s="6" t="str">
        <f>VLOOKUP($G3505,Data!$A:$F,6,0)</f>
        <v>successful</v>
      </c>
      <c r="M3505" s="6"/>
      <c r="N3505" s="6"/>
      <c r="O3505" s="6"/>
    </row>
    <row r="3506" spans="1:15" x14ac:dyDescent="0.45">
      <c r="A3506" s="6" t="s">
        <v>8318</v>
      </c>
      <c r="B3506" s="6" t="s">
        <v>8224</v>
      </c>
      <c r="C3506" s="6" t="str">
        <f>VLOOKUP($B3506,'Supplimental Sources'!$I$7:$K$27,2,0)</f>
        <v>United States</v>
      </c>
      <c r="D3506" s="6" t="str">
        <f>VLOOKUP($B3506,'Supplimental Sources'!$I$7:$K$27,3,0)</f>
        <v>United States</v>
      </c>
      <c r="E3506" s="6" t="s">
        <v>8386</v>
      </c>
      <c r="F3506" s="6" t="s">
        <v>8372</v>
      </c>
      <c r="G3506" s="6">
        <v>3492</v>
      </c>
      <c r="H3506" s="29">
        <v>3800</v>
      </c>
      <c r="I3506" s="29">
        <v>4000.22</v>
      </c>
      <c r="J3506" s="28">
        <v>35</v>
      </c>
      <c r="K3506" s="6">
        <v>35</v>
      </c>
      <c r="L3506" s="6" t="str">
        <f>VLOOKUP($G3506,Data!$A:$F,6,0)</f>
        <v>successful</v>
      </c>
      <c r="M3506" s="6"/>
      <c r="N3506" s="6"/>
      <c r="O3506" s="6"/>
    </row>
    <row r="3507" spans="1:15" x14ac:dyDescent="0.45">
      <c r="A3507" s="6" t="s">
        <v>8318</v>
      </c>
      <c r="B3507" s="6" t="s">
        <v>8224</v>
      </c>
      <c r="C3507" s="6" t="str">
        <f>VLOOKUP($B3507,'Supplimental Sources'!$I$7:$K$27,2,0)</f>
        <v>United States</v>
      </c>
      <c r="D3507" s="6" t="str">
        <f>VLOOKUP($B3507,'Supplimental Sources'!$I$7:$K$27,3,0)</f>
        <v>United States</v>
      </c>
      <c r="E3507" s="6" t="s">
        <v>8385</v>
      </c>
      <c r="F3507" s="6" t="s">
        <v>8370</v>
      </c>
      <c r="G3507" s="6">
        <v>3493</v>
      </c>
      <c r="H3507" s="29">
        <v>1500</v>
      </c>
      <c r="I3507" s="29">
        <v>1500</v>
      </c>
      <c r="J3507" s="28">
        <v>19.349814814813726</v>
      </c>
      <c r="K3507" s="6">
        <v>29</v>
      </c>
      <c r="L3507" s="6" t="str">
        <f>VLOOKUP($G3507,Data!$A:$F,6,0)</f>
        <v>successful</v>
      </c>
      <c r="M3507" s="6"/>
      <c r="N3507" s="6"/>
      <c r="O3507" s="6"/>
    </row>
    <row r="3508" spans="1:15" x14ac:dyDescent="0.45">
      <c r="A3508" s="6" t="s">
        <v>8318</v>
      </c>
      <c r="B3508" s="6" t="s">
        <v>8224</v>
      </c>
      <c r="C3508" s="6" t="str">
        <f>VLOOKUP($B3508,'Supplimental Sources'!$I$7:$K$27,2,0)</f>
        <v>United States</v>
      </c>
      <c r="D3508" s="6" t="str">
        <f>VLOOKUP($B3508,'Supplimental Sources'!$I$7:$K$27,3,0)</f>
        <v>United States</v>
      </c>
      <c r="E3508" s="6" t="s">
        <v>8387</v>
      </c>
      <c r="F3508" s="6" t="s">
        <v>8374</v>
      </c>
      <c r="G3508" s="6">
        <v>3494</v>
      </c>
      <c r="H3508" s="29">
        <v>400</v>
      </c>
      <c r="I3508" s="29">
        <v>400</v>
      </c>
      <c r="J3508" s="28">
        <v>11.035011574072996</v>
      </c>
      <c r="K3508" s="6">
        <v>13</v>
      </c>
      <c r="L3508" s="6" t="str">
        <f>VLOOKUP($G3508,Data!$A:$F,6,0)</f>
        <v>successful</v>
      </c>
      <c r="M3508" s="6"/>
      <c r="N3508" s="6"/>
      <c r="O3508" s="6"/>
    </row>
    <row r="3509" spans="1:15" x14ac:dyDescent="0.45">
      <c r="A3509" s="6" t="s">
        <v>8318</v>
      </c>
      <c r="B3509" s="6" t="s">
        <v>8229</v>
      </c>
      <c r="C3509" s="6" t="str">
        <f>VLOOKUP($B3509,'Supplimental Sources'!$I$7:$K$27,2,0)</f>
        <v>Canada</v>
      </c>
      <c r="D3509" s="6" t="str">
        <f>VLOOKUP($B3509,'Supplimental Sources'!$I$7:$K$27,3,0)</f>
        <v>Canada</v>
      </c>
      <c r="E3509" s="6" t="s">
        <v>8385</v>
      </c>
      <c r="F3509" s="6" t="s">
        <v>8373</v>
      </c>
      <c r="G3509" s="6">
        <v>3495</v>
      </c>
      <c r="H3509" s="29">
        <v>5000</v>
      </c>
      <c r="I3509" s="29">
        <v>5343</v>
      </c>
      <c r="J3509" s="28">
        <v>28.957997685189184</v>
      </c>
      <c r="K3509" s="6">
        <v>72</v>
      </c>
      <c r="L3509" s="6" t="str">
        <f>VLOOKUP($G3509,Data!$A:$F,6,0)</f>
        <v>successful</v>
      </c>
      <c r="M3509" s="6"/>
      <c r="N3509" s="6"/>
      <c r="O3509" s="6"/>
    </row>
    <row r="3510" spans="1:15" x14ac:dyDescent="0.45">
      <c r="A3510" s="6" t="s">
        <v>8318</v>
      </c>
      <c r="B3510" s="6" t="s">
        <v>8224</v>
      </c>
      <c r="C3510" s="6" t="str">
        <f>VLOOKUP($B3510,'Supplimental Sources'!$I$7:$K$27,2,0)</f>
        <v>United States</v>
      </c>
      <c r="D3510" s="6" t="str">
        <f>VLOOKUP($B3510,'Supplimental Sources'!$I$7:$K$27,3,0)</f>
        <v>United States</v>
      </c>
      <c r="E3510" s="6" t="s">
        <v>8387</v>
      </c>
      <c r="F3510" s="6" t="s">
        <v>8371</v>
      </c>
      <c r="G3510" s="6">
        <v>3496</v>
      </c>
      <c r="H3510" s="29">
        <v>3000</v>
      </c>
      <c r="I3510" s="29">
        <v>3732</v>
      </c>
      <c r="J3510" s="28">
        <v>40</v>
      </c>
      <c r="K3510" s="6">
        <v>78</v>
      </c>
      <c r="L3510" s="6" t="str">
        <f>VLOOKUP($G3510,Data!$A:$F,6,0)</f>
        <v>successful</v>
      </c>
      <c r="M3510" s="6"/>
      <c r="N3510" s="6"/>
      <c r="O3510" s="6"/>
    </row>
    <row r="3511" spans="1:15" x14ac:dyDescent="0.45">
      <c r="A3511" s="6" t="s">
        <v>8318</v>
      </c>
      <c r="B3511" s="6" t="s">
        <v>8224</v>
      </c>
      <c r="C3511" s="6" t="str">
        <f>VLOOKUP($B3511,'Supplimental Sources'!$I$7:$K$27,2,0)</f>
        <v>United States</v>
      </c>
      <c r="D3511" s="6" t="str">
        <f>VLOOKUP($B3511,'Supplimental Sources'!$I$7:$K$27,3,0)</f>
        <v>United States</v>
      </c>
      <c r="E3511" s="6" t="s">
        <v>8387</v>
      </c>
      <c r="F3511" s="6" t="s">
        <v>8369</v>
      </c>
      <c r="G3511" s="6">
        <v>3497</v>
      </c>
      <c r="H3511" s="29">
        <v>1551</v>
      </c>
      <c r="I3511" s="29">
        <v>1686</v>
      </c>
      <c r="J3511" s="28">
        <v>12.174722222225682</v>
      </c>
      <c r="K3511" s="6">
        <v>49</v>
      </c>
      <c r="L3511" s="6" t="str">
        <f>VLOOKUP($G3511,Data!$A:$F,6,0)</f>
        <v>successful</v>
      </c>
      <c r="M3511" s="6"/>
      <c r="N3511" s="6"/>
      <c r="O3511" s="6"/>
    </row>
    <row r="3512" spans="1:15" x14ac:dyDescent="0.45">
      <c r="A3512" s="6" t="s">
        <v>8318</v>
      </c>
      <c r="B3512" s="6" t="s">
        <v>8229</v>
      </c>
      <c r="C3512" s="6" t="str">
        <f>VLOOKUP($B3512,'Supplimental Sources'!$I$7:$K$27,2,0)</f>
        <v>Canada</v>
      </c>
      <c r="D3512" s="6" t="str">
        <f>VLOOKUP($B3512,'Supplimental Sources'!$I$7:$K$27,3,0)</f>
        <v>Canada</v>
      </c>
      <c r="E3512" s="6" t="s">
        <v>8387</v>
      </c>
      <c r="F3512" s="6" t="s">
        <v>8378</v>
      </c>
      <c r="G3512" s="6">
        <v>3498</v>
      </c>
      <c r="H3512" s="29">
        <v>1650</v>
      </c>
      <c r="I3512" s="29">
        <v>1690</v>
      </c>
      <c r="J3512" s="28">
        <v>59.746944444443216</v>
      </c>
      <c r="K3512" s="6">
        <v>42</v>
      </c>
      <c r="L3512" s="6" t="str">
        <f>VLOOKUP($G3512,Data!$A:$F,6,0)</f>
        <v>successful</v>
      </c>
      <c r="M3512" s="6"/>
      <c r="N3512" s="6"/>
      <c r="O3512" s="6"/>
    </row>
    <row r="3513" spans="1:15" x14ac:dyDescent="0.45">
      <c r="A3513" s="6" t="s">
        <v>8318</v>
      </c>
      <c r="B3513" s="6" t="s">
        <v>8224</v>
      </c>
      <c r="C3513" s="6" t="str">
        <f>VLOOKUP($B3513,'Supplimental Sources'!$I$7:$K$27,2,0)</f>
        <v>United States</v>
      </c>
      <c r="D3513" s="6" t="str">
        <f>VLOOKUP($B3513,'Supplimental Sources'!$I$7:$K$27,3,0)</f>
        <v>United States</v>
      </c>
      <c r="E3513" s="6" t="s">
        <v>8386</v>
      </c>
      <c r="F3513" s="6" t="s">
        <v>8369</v>
      </c>
      <c r="G3513" s="6">
        <v>3499</v>
      </c>
      <c r="H3513" s="29">
        <v>2000</v>
      </c>
      <c r="I3513" s="29">
        <v>2110</v>
      </c>
      <c r="J3513" s="28">
        <v>54.254803240743058</v>
      </c>
      <c r="K3513" s="6">
        <v>35</v>
      </c>
      <c r="L3513" s="6" t="str">
        <f>VLOOKUP($G3513,Data!$A:$F,6,0)</f>
        <v>successful</v>
      </c>
      <c r="M3513" s="6"/>
      <c r="N3513" s="6"/>
      <c r="O3513" s="6"/>
    </row>
    <row r="3514" spans="1:15" x14ac:dyDescent="0.45">
      <c r="A3514" s="6" t="s">
        <v>8318</v>
      </c>
      <c r="B3514" s="6" t="s">
        <v>8224</v>
      </c>
      <c r="C3514" s="6" t="str">
        <f>VLOOKUP($B3514,'Supplimental Sources'!$I$7:$K$27,2,0)</f>
        <v>United States</v>
      </c>
      <c r="D3514" s="6" t="str">
        <f>VLOOKUP($B3514,'Supplimental Sources'!$I$7:$K$27,3,0)</f>
        <v>United States</v>
      </c>
      <c r="E3514" s="6" t="s">
        <v>8387</v>
      </c>
      <c r="F3514" s="6" t="s">
        <v>8377</v>
      </c>
      <c r="G3514" s="6">
        <v>3500</v>
      </c>
      <c r="H3514" s="29">
        <v>1000</v>
      </c>
      <c r="I3514" s="29">
        <v>1063</v>
      </c>
      <c r="J3514" s="28">
        <v>16.288217592591536</v>
      </c>
      <c r="K3514" s="6">
        <v>42</v>
      </c>
      <c r="L3514" s="6" t="str">
        <f>VLOOKUP($G3514,Data!$A:$F,6,0)</f>
        <v>successful</v>
      </c>
      <c r="M3514" s="6"/>
      <c r="N3514" s="6"/>
      <c r="O3514" s="6"/>
    </row>
    <row r="3515" spans="1:15" x14ac:dyDescent="0.45">
      <c r="A3515" s="6" t="s">
        <v>8318</v>
      </c>
      <c r="B3515" s="6" t="s">
        <v>8225</v>
      </c>
      <c r="C3515" s="6" t="str">
        <f>VLOOKUP($B3515,'Supplimental Sources'!$I$7:$K$27,2,0)</f>
        <v>United Kingdom</v>
      </c>
      <c r="D3515" s="6" t="str">
        <f>VLOOKUP($B3515,'Supplimental Sources'!$I$7:$K$27,3,0)</f>
        <v>United Kingdom</v>
      </c>
      <c r="E3515" s="6" t="s">
        <v>8386</v>
      </c>
      <c r="F3515" s="6" t="s">
        <v>8371</v>
      </c>
      <c r="G3515" s="6">
        <v>3501</v>
      </c>
      <c r="H3515" s="29">
        <v>1500</v>
      </c>
      <c r="I3515" s="29">
        <v>1510</v>
      </c>
      <c r="J3515" s="28">
        <v>25</v>
      </c>
      <c r="K3515" s="6">
        <v>42</v>
      </c>
      <c r="L3515" s="6" t="str">
        <f>VLOOKUP($G3515,Data!$A:$F,6,0)</f>
        <v>successful</v>
      </c>
      <c r="M3515" s="6"/>
      <c r="N3515" s="6"/>
      <c r="O3515" s="6"/>
    </row>
    <row r="3516" spans="1:15" x14ac:dyDescent="0.45">
      <c r="A3516" s="6" t="s">
        <v>8318</v>
      </c>
      <c r="B3516" s="6" t="s">
        <v>8224</v>
      </c>
      <c r="C3516" s="6" t="str">
        <f>VLOOKUP($B3516,'Supplimental Sources'!$I$7:$K$27,2,0)</f>
        <v>United States</v>
      </c>
      <c r="D3516" s="6" t="str">
        <f>VLOOKUP($B3516,'Supplimental Sources'!$I$7:$K$27,3,0)</f>
        <v>United States</v>
      </c>
      <c r="E3516" s="6" t="s">
        <v>8387</v>
      </c>
      <c r="F3516" s="6" t="s">
        <v>8378</v>
      </c>
      <c r="G3516" s="6">
        <v>3502</v>
      </c>
      <c r="H3516" s="29">
        <v>4000</v>
      </c>
      <c r="I3516" s="29">
        <v>4216</v>
      </c>
      <c r="J3516" s="28">
        <v>14.326574074075324</v>
      </c>
      <c r="K3516" s="6">
        <v>31</v>
      </c>
      <c r="L3516" s="6" t="str">
        <f>VLOOKUP($G3516,Data!$A:$F,6,0)</f>
        <v>successful</v>
      </c>
      <c r="M3516" s="6"/>
      <c r="N3516" s="6"/>
      <c r="O3516" s="6"/>
    </row>
    <row r="3517" spans="1:15" x14ac:dyDescent="0.45">
      <c r="A3517" s="6" t="s">
        <v>8318</v>
      </c>
      <c r="B3517" s="6" t="s">
        <v>8225</v>
      </c>
      <c r="C3517" s="6" t="str">
        <f>VLOOKUP($B3517,'Supplimental Sources'!$I$7:$K$27,2,0)</f>
        <v>United Kingdom</v>
      </c>
      <c r="D3517" s="6" t="str">
        <f>VLOOKUP($B3517,'Supplimental Sources'!$I$7:$K$27,3,0)</f>
        <v>United Kingdom</v>
      </c>
      <c r="E3517" s="6" t="s">
        <v>8387</v>
      </c>
      <c r="F3517" s="6" t="s">
        <v>8380</v>
      </c>
      <c r="G3517" s="6">
        <v>3503</v>
      </c>
      <c r="H3517" s="29">
        <v>2500</v>
      </c>
      <c r="I3517" s="29">
        <v>2689</v>
      </c>
      <c r="J3517" s="28">
        <v>30</v>
      </c>
      <c r="K3517" s="6">
        <v>38</v>
      </c>
      <c r="L3517" s="6" t="str">
        <f>VLOOKUP($G3517,Data!$A:$F,6,0)</f>
        <v>successful</v>
      </c>
      <c r="M3517" s="6"/>
      <c r="N3517" s="6"/>
      <c r="O3517" s="6"/>
    </row>
    <row r="3518" spans="1:15" x14ac:dyDescent="0.45">
      <c r="A3518" s="6" t="s">
        <v>8318</v>
      </c>
      <c r="B3518" s="6" t="s">
        <v>8224</v>
      </c>
      <c r="C3518" s="6" t="str">
        <f>VLOOKUP($B3518,'Supplimental Sources'!$I$7:$K$27,2,0)</f>
        <v>United States</v>
      </c>
      <c r="D3518" s="6" t="str">
        <f>VLOOKUP($B3518,'Supplimental Sources'!$I$7:$K$27,3,0)</f>
        <v>United States</v>
      </c>
      <c r="E3518" s="6" t="s">
        <v>8386</v>
      </c>
      <c r="F3518" s="6" t="s">
        <v>8373</v>
      </c>
      <c r="G3518" s="6">
        <v>3504</v>
      </c>
      <c r="H3518" s="29">
        <v>1000</v>
      </c>
      <c r="I3518" s="29">
        <v>1000</v>
      </c>
      <c r="J3518" s="28">
        <v>30.041666666664241</v>
      </c>
      <c r="K3518" s="6">
        <v>8</v>
      </c>
      <c r="L3518" s="6" t="str">
        <f>VLOOKUP($G3518,Data!$A:$F,6,0)</f>
        <v>successful</v>
      </c>
      <c r="M3518" s="6"/>
      <c r="N3518" s="6"/>
      <c r="O3518" s="6"/>
    </row>
    <row r="3519" spans="1:15" x14ac:dyDescent="0.45">
      <c r="A3519" s="6" t="s">
        <v>8318</v>
      </c>
      <c r="B3519" s="6" t="s">
        <v>8224</v>
      </c>
      <c r="C3519" s="6" t="str">
        <f>VLOOKUP($B3519,'Supplimental Sources'!$I$7:$K$27,2,0)</f>
        <v>United States</v>
      </c>
      <c r="D3519" s="6" t="str">
        <f>VLOOKUP($B3519,'Supplimental Sources'!$I$7:$K$27,3,0)</f>
        <v>United States</v>
      </c>
      <c r="E3519" s="6" t="s">
        <v>8385</v>
      </c>
      <c r="F3519" s="6" t="s">
        <v>8369</v>
      </c>
      <c r="G3519" s="6">
        <v>3505</v>
      </c>
      <c r="H3519" s="29">
        <v>2500</v>
      </c>
      <c r="I3519" s="29">
        <v>2594</v>
      </c>
      <c r="J3519" s="28">
        <v>11.230960648143082</v>
      </c>
      <c r="K3519" s="6">
        <v>39</v>
      </c>
      <c r="L3519" s="6" t="str">
        <f>VLOOKUP($G3519,Data!$A:$F,6,0)</f>
        <v>successful</v>
      </c>
      <c r="M3519" s="6"/>
      <c r="N3519" s="6"/>
      <c r="O3519" s="6"/>
    </row>
    <row r="3520" spans="1:15" x14ac:dyDescent="0.45">
      <c r="A3520" s="6" t="s">
        <v>8318</v>
      </c>
      <c r="B3520" s="6" t="s">
        <v>8224</v>
      </c>
      <c r="C3520" s="6" t="str">
        <f>VLOOKUP($B3520,'Supplimental Sources'!$I$7:$K$27,2,0)</f>
        <v>United States</v>
      </c>
      <c r="D3520" s="6" t="str">
        <f>VLOOKUP($B3520,'Supplimental Sources'!$I$7:$K$27,3,0)</f>
        <v>United States</v>
      </c>
      <c r="E3520" s="6" t="s">
        <v>8385</v>
      </c>
      <c r="F3520" s="6" t="s">
        <v>8370</v>
      </c>
      <c r="G3520" s="6">
        <v>3506</v>
      </c>
      <c r="H3520" s="29">
        <v>3000</v>
      </c>
      <c r="I3520" s="29">
        <v>3045</v>
      </c>
      <c r="J3520" s="28">
        <v>45</v>
      </c>
      <c r="K3520" s="6">
        <v>29</v>
      </c>
      <c r="L3520" s="6" t="str">
        <f>VLOOKUP($G3520,Data!$A:$F,6,0)</f>
        <v>successful</v>
      </c>
      <c r="M3520" s="6"/>
      <c r="N3520" s="6"/>
      <c r="O3520" s="6"/>
    </row>
    <row r="3521" spans="1:15" x14ac:dyDescent="0.45">
      <c r="A3521" s="6" t="s">
        <v>8318</v>
      </c>
      <c r="B3521" s="6" t="s">
        <v>8224</v>
      </c>
      <c r="C3521" s="6" t="str">
        <f>VLOOKUP($B3521,'Supplimental Sources'!$I$7:$K$27,2,0)</f>
        <v>United States</v>
      </c>
      <c r="D3521" s="6" t="str">
        <f>VLOOKUP($B3521,'Supplimental Sources'!$I$7:$K$27,3,0)</f>
        <v>United States</v>
      </c>
      <c r="E3521" s="6" t="s">
        <v>8387</v>
      </c>
      <c r="F3521" s="6" t="s">
        <v>8369</v>
      </c>
      <c r="G3521" s="6">
        <v>3507</v>
      </c>
      <c r="H3521" s="29">
        <v>10000</v>
      </c>
      <c r="I3521" s="29">
        <v>10440</v>
      </c>
      <c r="J3521" s="28">
        <v>30</v>
      </c>
      <c r="K3521" s="6">
        <v>72</v>
      </c>
      <c r="L3521" s="6" t="str">
        <f>VLOOKUP($G3521,Data!$A:$F,6,0)</f>
        <v>successful</v>
      </c>
      <c r="M3521" s="6"/>
      <c r="N3521" s="6"/>
      <c r="O3521" s="6"/>
    </row>
    <row r="3522" spans="1:15" x14ac:dyDescent="0.45">
      <c r="A3522" s="6" t="s">
        <v>8318</v>
      </c>
      <c r="B3522" s="6" t="s">
        <v>8225</v>
      </c>
      <c r="C3522" s="6" t="str">
        <f>VLOOKUP($B3522,'Supplimental Sources'!$I$7:$K$27,2,0)</f>
        <v>United Kingdom</v>
      </c>
      <c r="D3522" s="6" t="str">
        <f>VLOOKUP($B3522,'Supplimental Sources'!$I$7:$K$27,3,0)</f>
        <v>United Kingdom</v>
      </c>
      <c r="E3522" s="6" t="s">
        <v>8387</v>
      </c>
      <c r="F3522" s="6" t="s">
        <v>8379</v>
      </c>
      <c r="G3522" s="6">
        <v>3508</v>
      </c>
      <c r="H3522" s="29">
        <v>100</v>
      </c>
      <c r="I3522" s="29">
        <v>180</v>
      </c>
      <c r="J3522" s="28">
        <v>23.145219907411956</v>
      </c>
      <c r="K3522" s="6">
        <v>15</v>
      </c>
      <c r="L3522" s="6" t="str">
        <f>VLOOKUP($G3522,Data!$A:$F,6,0)</f>
        <v>successful</v>
      </c>
      <c r="M3522" s="6"/>
      <c r="N3522" s="6"/>
      <c r="O3522" s="6"/>
    </row>
    <row r="3523" spans="1:15" x14ac:dyDescent="0.45">
      <c r="A3523" s="6" t="s">
        <v>8318</v>
      </c>
      <c r="B3523" s="6" t="s">
        <v>8224</v>
      </c>
      <c r="C3523" s="6" t="str">
        <f>VLOOKUP($B3523,'Supplimental Sources'!$I$7:$K$27,2,0)</f>
        <v>United States</v>
      </c>
      <c r="D3523" s="6" t="str">
        <f>VLOOKUP($B3523,'Supplimental Sources'!$I$7:$K$27,3,0)</f>
        <v>United States</v>
      </c>
      <c r="E3523" s="6" t="s">
        <v>8385</v>
      </c>
      <c r="F3523" s="6" t="s">
        <v>8374</v>
      </c>
      <c r="G3523" s="6">
        <v>3509</v>
      </c>
      <c r="H3523" s="29">
        <v>3000</v>
      </c>
      <c r="I3523" s="29">
        <v>3190</v>
      </c>
      <c r="J3523" s="28">
        <v>13.345300925924676</v>
      </c>
      <c r="K3523" s="6">
        <v>33</v>
      </c>
      <c r="L3523" s="6" t="str">
        <f>VLOOKUP($G3523,Data!$A:$F,6,0)</f>
        <v>successful</v>
      </c>
      <c r="M3523" s="6"/>
      <c r="N3523" s="6"/>
      <c r="O3523" s="6"/>
    </row>
    <row r="3524" spans="1:15" x14ac:dyDescent="0.45">
      <c r="A3524" s="6" t="s">
        <v>8318</v>
      </c>
      <c r="B3524" s="6" t="s">
        <v>8224</v>
      </c>
      <c r="C3524" s="6" t="str">
        <f>VLOOKUP($B3524,'Supplimental Sources'!$I$7:$K$27,2,0)</f>
        <v>United States</v>
      </c>
      <c r="D3524" s="6" t="str">
        <f>VLOOKUP($B3524,'Supplimental Sources'!$I$7:$K$27,3,0)</f>
        <v>United States</v>
      </c>
      <c r="E3524" s="6" t="s">
        <v>8385</v>
      </c>
      <c r="F3524" s="6" t="s">
        <v>8380</v>
      </c>
      <c r="G3524" s="6">
        <v>3510</v>
      </c>
      <c r="H3524" s="29">
        <v>900</v>
      </c>
      <c r="I3524" s="29">
        <v>905</v>
      </c>
      <c r="J3524" s="28">
        <v>20</v>
      </c>
      <c r="K3524" s="6">
        <v>15</v>
      </c>
      <c r="L3524" s="6" t="str">
        <f>VLOOKUP($G3524,Data!$A:$F,6,0)</f>
        <v>successful</v>
      </c>
      <c r="M3524" s="6"/>
      <c r="N3524" s="6"/>
      <c r="O3524" s="6"/>
    </row>
    <row r="3525" spans="1:15" x14ac:dyDescent="0.45">
      <c r="A3525" s="6" t="s">
        <v>8318</v>
      </c>
      <c r="B3525" s="6" t="s">
        <v>8225</v>
      </c>
      <c r="C3525" s="6" t="str">
        <f>VLOOKUP($B3525,'Supplimental Sources'!$I$7:$K$27,2,0)</f>
        <v>United Kingdom</v>
      </c>
      <c r="D3525" s="6" t="str">
        <f>VLOOKUP($B3525,'Supplimental Sources'!$I$7:$K$27,3,0)</f>
        <v>United Kingdom</v>
      </c>
      <c r="E3525" s="6" t="s">
        <v>8385</v>
      </c>
      <c r="F3525" s="6" t="s">
        <v>8373</v>
      </c>
      <c r="G3525" s="6">
        <v>3511</v>
      </c>
      <c r="H3525" s="29">
        <v>1500</v>
      </c>
      <c r="I3525" s="29">
        <v>1518</v>
      </c>
      <c r="J3525" s="28">
        <v>22.89704861111386</v>
      </c>
      <c r="K3525" s="6">
        <v>19</v>
      </c>
      <c r="L3525" s="6" t="str">
        <f>VLOOKUP($G3525,Data!$A:$F,6,0)</f>
        <v>successful</v>
      </c>
      <c r="M3525" s="6"/>
      <c r="N3525" s="6"/>
      <c r="O3525" s="6"/>
    </row>
    <row r="3526" spans="1:15" x14ac:dyDescent="0.45">
      <c r="A3526" s="6" t="s">
        <v>8318</v>
      </c>
      <c r="B3526" s="6" t="s">
        <v>8225</v>
      </c>
      <c r="C3526" s="6" t="str">
        <f>VLOOKUP($B3526,'Supplimental Sources'!$I$7:$K$27,2,0)</f>
        <v>United Kingdom</v>
      </c>
      <c r="D3526" s="6" t="str">
        <f>VLOOKUP($B3526,'Supplimental Sources'!$I$7:$K$27,3,0)</f>
        <v>United Kingdom</v>
      </c>
      <c r="E3526" s="6" t="s">
        <v>8386</v>
      </c>
      <c r="F3526" s="6" t="s">
        <v>8377</v>
      </c>
      <c r="G3526" s="6">
        <v>3512</v>
      </c>
      <c r="H3526" s="29">
        <v>1000</v>
      </c>
      <c r="I3526" s="29">
        <v>1000</v>
      </c>
      <c r="J3526" s="28">
        <v>59.958333333335759</v>
      </c>
      <c r="K3526" s="6">
        <v>17</v>
      </c>
      <c r="L3526" s="6" t="str">
        <f>VLOOKUP($G3526,Data!$A:$F,6,0)</f>
        <v>successful</v>
      </c>
      <c r="M3526" s="6"/>
      <c r="N3526" s="6"/>
      <c r="O3526" s="6"/>
    </row>
    <row r="3527" spans="1:15" x14ac:dyDescent="0.45">
      <c r="A3527" s="6" t="s">
        <v>8318</v>
      </c>
      <c r="B3527" s="6" t="s">
        <v>8224</v>
      </c>
      <c r="C3527" s="6" t="str">
        <f>VLOOKUP($B3527,'Supplimental Sources'!$I$7:$K$27,2,0)</f>
        <v>United States</v>
      </c>
      <c r="D3527" s="6" t="str">
        <f>VLOOKUP($B3527,'Supplimental Sources'!$I$7:$K$27,3,0)</f>
        <v>United States</v>
      </c>
      <c r="E3527" s="6" t="s">
        <v>8385</v>
      </c>
      <c r="F3527" s="6" t="s">
        <v>8369</v>
      </c>
      <c r="G3527" s="6">
        <v>3513</v>
      </c>
      <c r="H3527" s="29">
        <v>2800</v>
      </c>
      <c r="I3527" s="29">
        <v>3315</v>
      </c>
      <c r="J3527" s="28">
        <v>13.111435185186565</v>
      </c>
      <c r="K3527" s="6">
        <v>44</v>
      </c>
      <c r="L3527" s="6" t="str">
        <f>VLOOKUP($G3527,Data!$A:$F,6,0)</f>
        <v>successful</v>
      </c>
      <c r="M3527" s="6"/>
      <c r="N3527" s="6"/>
      <c r="O3527" s="6"/>
    </row>
    <row r="3528" spans="1:15" x14ac:dyDescent="0.45">
      <c r="A3528" s="6" t="s">
        <v>8318</v>
      </c>
      <c r="B3528" s="6" t="s">
        <v>8224</v>
      </c>
      <c r="C3528" s="6" t="str">
        <f>VLOOKUP($B3528,'Supplimental Sources'!$I$7:$K$27,2,0)</f>
        <v>United States</v>
      </c>
      <c r="D3528" s="6" t="str">
        <f>VLOOKUP($B3528,'Supplimental Sources'!$I$7:$K$27,3,0)</f>
        <v>United States</v>
      </c>
      <c r="E3528" s="6" t="s">
        <v>8386</v>
      </c>
      <c r="F3528" s="6" t="s">
        <v>8376</v>
      </c>
      <c r="G3528" s="6">
        <v>3514</v>
      </c>
      <c r="H3528" s="29">
        <v>500</v>
      </c>
      <c r="I3528" s="29">
        <v>550</v>
      </c>
      <c r="J3528" s="28">
        <v>16.360972222224518</v>
      </c>
      <c r="K3528" s="6">
        <v>10</v>
      </c>
      <c r="L3528" s="6" t="str">
        <f>VLOOKUP($G3528,Data!$A:$F,6,0)</f>
        <v>successful</v>
      </c>
      <c r="M3528" s="6"/>
      <c r="N3528" s="6"/>
      <c r="O3528" s="6"/>
    </row>
    <row r="3529" spans="1:15" x14ac:dyDescent="0.45">
      <c r="A3529" s="6" t="s">
        <v>8318</v>
      </c>
      <c r="B3529" s="6" t="s">
        <v>8224</v>
      </c>
      <c r="C3529" s="6" t="str">
        <f>VLOOKUP($B3529,'Supplimental Sources'!$I$7:$K$27,2,0)</f>
        <v>United States</v>
      </c>
      <c r="D3529" s="6" t="str">
        <f>VLOOKUP($B3529,'Supplimental Sources'!$I$7:$K$27,3,0)</f>
        <v>United States</v>
      </c>
      <c r="E3529" s="6" t="s">
        <v>8386</v>
      </c>
      <c r="F3529" s="6" t="s">
        <v>8369</v>
      </c>
      <c r="G3529" s="6">
        <v>3515</v>
      </c>
      <c r="H3529" s="29">
        <v>3000</v>
      </c>
      <c r="I3529" s="29">
        <v>3080</v>
      </c>
      <c r="J3529" s="28">
        <v>30</v>
      </c>
      <c r="K3529" s="6">
        <v>46</v>
      </c>
      <c r="L3529" s="6" t="str">
        <f>VLOOKUP($G3529,Data!$A:$F,6,0)</f>
        <v>successful</v>
      </c>
      <c r="M3529" s="6"/>
      <c r="N3529" s="6"/>
      <c r="O3529" s="6"/>
    </row>
    <row r="3530" spans="1:15" x14ac:dyDescent="0.45">
      <c r="A3530" s="6" t="s">
        <v>8318</v>
      </c>
      <c r="B3530" s="6" t="s">
        <v>8224</v>
      </c>
      <c r="C3530" s="6" t="str">
        <f>VLOOKUP($B3530,'Supplimental Sources'!$I$7:$K$27,2,0)</f>
        <v>United States</v>
      </c>
      <c r="D3530" s="6" t="str">
        <f>VLOOKUP($B3530,'Supplimental Sources'!$I$7:$K$27,3,0)</f>
        <v>United States</v>
      </c>
      <c r="E3530" s="6" t="s">
        <v>8385</v>
      </c>
      <c r="F3530" s="6" t="s">
        <v>8371</v>
      </c>
      <c r="G3530" s="6">
        <v>3516</v>
      </c>
      <c r="H3530" s="29">
        <v>2500</v>
      </c>
      <c r="I3530" s="29">
        <v>2500</v>
      </c>
      <c r="J3530" s="28">
        <v>34.114930555559113</v>
      </c>
      <c r="K3530" s="6">
        <v>11</v>
      </c>
      <c r="L3530" s="6" t="str">
        <f>VLOOKUP($G3530,Data!$A:$F,6,0)</f>
        <v>successful</v>
      </c>
      <c r="M3530" s="6"/>
      <c r="N3530" s="6"/>
      <c r="O3530" s="6"/>
    </row>
    <row r="3531" spans="1:15" x14ac:dyDescent="0.45">
      <c r="A3531" s="6" t="s">
        <v>8318</v>
      </c>
      <c r="B3531" s="6" t="s">
        <v>8225</v>
      </c>
      <c r="C3531" s="6" t="str">
        <f>VLOOKUP($B3531,'Supplimental Sources'!$I$7:$K$27,2,0)</f>
        <v>United Kingdom</v>
      </c>
      <c r="D3531" s="6" t="str">
        <f>VLOOKUP($B3531,'Supplimental Sources'!$I$7:$K$27,3,0)</f>
        <v>United Kingdom</v>
      </c>
      <c r="E3531" s="6" t="s">
        <v>8385</v>
      </c>
      <c r="F3531" s="6" t="s">
        <v>8380</v>
      </c>
      <c r="G3531" s="6">
        <v>3517</v>
      </c>
      <c r="H3531" s="29">
        <v>4000</v>
      </c>
      <c r="I3531" s="29">
        <v>4000</v>
      </c>
      <c r="J3531" s="28">
        <v>29.640810185192095</v>
      </c>
      <c r="K3531" s="6">
        <v>13</v>
      </c>
      <c r="L3531" s="6" t="str">
        <f>VLOOKUP($G3531,Data!$A:$F,6,0)</f>
        <v>successful</v>
      </c>
      <c r="M3531" s="6"/>
      <c r="N3531" s="6"/>
      <c r="O3531" s="6"/>
    </row>
    <row r="3532" spans="1:15" x14ac:dyDescent="0.45">
      <c r="A3532" s="6" t="s">
        <v>8318</v>
      </c>
      <c r="B3532" s="6" t="s">
        <v>8224</v>
      </c>
      <c r="C3532" s="6" t="str">
        <f>VLOOKUP($B3532,'Supplimental Sources'!$I$7:$K$27,2,0)</f>
        <v>United States</v>
      </c>
      <c r="D3532" s="6" t="str">
        <f>VLOOKUP($B3532,'Supplimental Sources'!$I$7:$K$27,3,0)</f>
        <v>United States</v>
      </c>
      <c r="E3532" s="6" t="s">
        <v>8385</v>
      </c>
      <c r="F3532" s="6" t="s">
        <v>8372</v>
      </c>
      <c r="G3532" s="6">
        <v>3518</v>
      </c>
      <c r="H3532" s="29">
        <v>1500</v>
      </c>
      <c r="I3532" s="29">
        <v>1650.69</v>
      </c>
      <c r="J3532" s="28">
        <v>20.814363425924967</v>
      </c>
      <c r="K3532" s="6">
        <v>33</v>
      </c>
      <c r="L3532" s="6" t="str">
        <f>VLOOKUP($G3532,Data!$A:$F,6,0)</f>
        <v>successful</v>
      </c>
      <c r="M3532" s="6"/>
      <c r="N3532" s="6"/>
      <c r="O3532" s="6"/>
    </row>
    <row r="3533" spans="1:15" x14ac:dyDescent="0.45">
      <c r="A3533" s="6" t="s">
        <v>8318</v>
      </c>
      <c r="B3533" s="6" t="s">
        <v>8225</v>
      </c>
      <c r="C3533" s="6" t="str">
        <f>VLOOKUP($B3533,'Supplimental Sources'!$I$7:$K$27,2,0)</f>
        <v>United Kingdom</v>
      </c>
      <c r="D3533" s="6" t="str">
        <f>VLOOKUP($B3533,'Supplimental Sources'!$I$7:$K$27,3,0)</f>
        <v>United Kingdom</v>
      </c>
      <c r="E3533" s="6" t="s">
        <v>8386</v>
      </c>
      <c r="F3533" s="6" t="s">
        <v>8377</v>
      </c>
      <c r="G3533" s="6">
        <v>3519</v>
      </c>
      <c r="H3533" s="29">
        <v>2000</v>
      </c>
      <c r="I3533" s="29">
        <v>2027</v>
      </c>
      <c r="J3533" s="28">
        <v>30</v>
      </c>
      <c r="K3533" s="6">
        <v>28</v>
      </c>
      <c r="L3533" s="6" t="str">
        <f>VLOOKUP($G3533,Data!$A:$F,6,0)</f>
        <v>successful</v>
      </c>
      <c r="M3533" s="6"/>
      <c r="N3533" s="6"/>
      <c r="O3533" s="6"/>
    </row>
    <row r="3534" spans="1:15" x14ac:dyDescent="0.45">
      <c r="A3534" s="6" t="s">
        <v>8318</v>
      </c>
      <c r="B3534" s="6" t="s">
        <v>8225</v>
      </c>
      <c r="C3534" s="6" t="str">
        <f>VLOOKUP($B3534,'Supplimental Sources'!$I$7:$K$27,2,0)</f>
        <v>United Kingdom</v>
      </c>
      <c r="D3534" s="6" t="str">
        <f>VLOOKUP($B3534,'Supplimental Sources'!$I$7:$K$27,3,0)</f>
        <v>United Kingdom</v>
      </c>
      <c r="E3534" s="6" t="s">
        <v>8386</v>
      </c>
      <c r="F3534" s="6" t="s">
        <v>8371</v>
      </c>
      <c r="G3534" s="6">
        <v>3520</v>
      </c>
      <c r="H3534" s="29">
        <v>2000</v>
      </c>
      <c r="I3534" s="29">
        <v>2015</v>
      </c>
      <c r="J3534" s="28">
        <v>25.750092592585133</v>
      </c>
      <c r="K3534" s="6">
        <v>21</v>
      </c>
      <c r="L3534" s="6" t="str">
        <f>VLOOKUP($G3534,Data!$A:$F,6,0)</f>
        <v>successful</v>
      </c>
      <c r="M3534" s="6"/>
      <c r="N3534" s="6"/>
      <c r="O3534" s="6"/>
    </row>
    <row r="3535" spans="1:15" x14ac:dyDescent="0.45">
      <c r="A3535" s="6" t="s">
        <v>8318</v>
      </c>
      <c r="B3535" s="6" t="s">
        <v>8224</v>
      </c>
      <c r="C3535" s="6" t="str">
        <f>VLOOKUP($B3535,'Supplimental Sources'!$I$7:$K$27,2,0)</f>
        <v>United States</v>
      </c>
      <c r="D3535" s="6" t="str">
        <f>VLOOKUP($B3535,'Supplimental Sources'!$I$7:$K$27,3,0)</f>
        <v>United States</v>
      </c>
      <c r="E3535" s="6" t="s">
        <v>8385</v>
      </c>
      <c r="F3535" s="6" t="s">
        <v>8371</v>
      </c>
      <c r="G3535" s="6">
        <v>3521</v>
      </c>
      <c r="H3535" s="29">
        <v>350</v>
      </c>
      <c r="I3535" s="29">
        <v>593</v>
      </c>
      <c r="J3535" s="28">
        <v>30</v>
      </c>
      <c r="K3535" s="6">
        <v>13</v>
      </c>
      <c r="L3535" s="6" t="str">
        <f>VLOOKUP($G3535,Data!$A:$F,6,0)</f>
        <v>successful</v>
      </c>
      <c r="M3535" s="6"/>
      <c r="N3535" s="6"/>
      <c r="O3535" s="6"/>
    </row>
    <row r="3536" spans="1:15" x14ac:dyDescent="0.45">
      <c r="A3536" s="6" t="s">
        <v>8318</v>
      </c>
      <c r="B3536" s="6" t="s">
        <v>8225</v>
      </c>
      <c r="C3536" s="6" t="str">
        <f>VLOOKUP($B3536,'Supplimental Sources'!$I$7:$K$27,2,0)</f>
        <v>United Kingdom</v>
      </c>
      <c r="D3536" s="6" t="str">
        <f>VLOOKUP($B3536,'Supplimental Sources'!$I$7:$K$27,3,0)</f>
        <v>United Kingdom</v>
      </c>
      <c r="E3536" s="6" t="s">
        <v>8386</v>
      </c>
      <c r="F3536" s="6" t="s">
        <v>8371</v>
      </c>
      <c r="G3536" s="6">
        <v>3522</v>
      </c>
      <c r="H3536" s="29">
        <v>1395</v>
      </c>
      <c r="I3536" s="29">
        <v>1395</v>
      </c>
      <c r="J3536" s="28">
        <v>27.630949074082309</v>
      </c>
      <c r="K3536" s="6">
        <v>34</v>
      </c>
      <c r="L3536" s="6" t="str">
        <f>VLOOKUP($G3536,Data!$A:$F,6,0)</f>
        <v>successful</v>
      </c>
      <c r="M3536" s="6"/>
      <c r="N3536" s="6"/>
      <c r="O3536" s="6"/>
    </row>
    <row r="3537" spans="1:15" x14ac:dyDescent="0.45">
      <c r="A3537" s="6" t="s">
        <v>8318</v>
      </c>
      <c r="B3537" s="6" t="s">
        <v>8225</v>
      </c>
      <c r="C3537" s="6" t="str">
        <f>VLOOKUP($B3537,'Supplimental Sources'!$I$7:$K$27,2,0)</f>
        <v>United Kingdom</v>
      </c>
      <c r="D3537" s="6" t="str">
        <f>VLOOKUP($B3537,'Supplimental Sources'!$I$7:$K$27,3,0)</f>
        <v>United Kingdom</v>
      </c>
      <c r="E3537" s="6" t="s">
        <v>8387</v>
      </c>
      <c r="F3537" s="6" t="s">
        <v>8370</v>
      </c>
      <c r="G3537" s="6">
        <v>3523</v>
      </c>
      <c r="H3537" s="29">
        <v>4000</v>
      </c>
      <c r="I3537" s="29">
        <v>4546</v>
      </c>
      <c r="J3537" s="28">
        <v>57.560787037029513</v>
      </c>
      <c r="K3537" s="6">
        <v>80</v>
      </c>
      <c r="L3537" s="6" t="str">
        <f>VLOOKUP($G3537,Data!$A:$F,6,0)</f>
        <v>successful</v>
      </c>
      <c r="M3537" s="6"/>
      <c r="N3537" s="6"/>
      <c r="O3537" s="6"/>
    </row>
    <row r="3538" spans="1:15" x14ac:dyDescent="0.45">
      <c r="A3538" s="6" t="s">
        <v>8318</v>
      </c>
      <c r="B3538" s="6" t="s">
        <v>8224</v>
      </c>
      <c r="C3538" s="6" t="str">
        <f>VLOOKUP($B3538,'Supplimental Sources'!$I$7:$K$27,2,0)</f>
        <v>United States</v>
      </c>
      <c r="D3538" s="6" t="str">
        <f>VLOOKUP($B3538,'Supplimental Sources'!$I$7:$K$27,3,0)</f>
        <v>United States</v>
      </c>
      <c r="E3538" s="6" t="s">
        <v>8385</v>
      </c>
      <c r="F3538" s="6" t="s">
        <v>8371</v>
      </c>
      <c r="G3538" s="6">
        <v>3524</v>
      </c>
      <c r="H3538" s="29">
        <v>10000</v>
      </c>
      <c r="I3538" s="29">
        <v>10156</v>
      </c>
      <c r="J3538" s="28">
        <v>14.403090277774027</v>
      </c>
      <c r="K3538" s="6">
        <v>74</v>
      </c>
      <c r="L3538" s="6" t="str">
        <f>VLOOKUP($G3538,Data!$A:$F,6,0)</f>
        <v>successful</v>
      </c>
      <c r="M3538" s="6"/>
      <c r="N3538" s="6"/>
      <c r="O3538" s="6"/>
    </row>
    <row r="3539" spans="1:15" x14ac:dyDescent="0.45">
      <c r="A3539" s="6" t="s">
        <v>8318</v>
      </c>
      <c r="B3539" s="6" t="s">
        <v>8224</v>
      </c>
      <c r="C3539" s="6" t="str">
        <f>VLOOKUP($B3539,'Supplimental Sources'!$I$7:$K$27,2,0)</f>
        <v>United States</v>
      </c>
      <c r="D3539" s="6" t="str">
        <f>VLOOKUP($B3539,'Supplimental Sources'!$I$7:$K$27,3,0)</f>
        <v>United States</v>
      </c>
      <c r="E3539" s="6" t="s">
        <v>8386</v>
      </c>
      <c r="F3539" s="6" t="s">
        <v>8370</v>
      </c>
      <c r="G3539" s="6">
        <v>3525</v>
      </c>
      <c r="H3539" s="29">
        <v>500</v>
      </c>
      <c r="I3539" s="29">
        <v>530</v>
      </c>
      <c r="J3539" s="28">
        <v>10.970995370371384</v>
      </c>
      <c r="K3539" s="6">
        <v>7</v>
      </c>
      <c r="L3539" s="6" t="str">
        <f>VLOOKUP($G3539,Data!$A:$F,6,0)</f>
        <v>successful</v>
      </c>
      <c r="M3539" s="6"/>
      <c r="N3539" s="6"/>
      <c r="O3539" s="6"/>
    </row>
    <row r="3540" spans="1:15" x14ac:dyDescent="0.45">
      <c r="A3540" s="6" t="s">
        <v>8318</v>
      </c>
      <c r="B3540" s="6" t="s">
        <v>8224</v>
      </c>
      <c r="C3540" s="6" t="str">
        <f>VLOOKUP($B3540,'Supplimental Sources'!$I$7:$K$27,2,0)</f>
        <v>United States</v>
      </c>
      <c r="D3540" s="6" t="str">
        <f>VLOOKUP($B3540,'Supplimental Sources'!$I$7:$K$27,3,0)</f>
        <v>United States</v>
      </c>
      <c r="E3540" s="6" t="s">
        <v>8387</v>
      </c>
      <c r="F3540" s="6" t="s">
        <v>8378</v>
      </c>
      <c r="G3540" s="6">
        <v>3526</v>
      </c>
      <c r="H3540" s="29">
        <v>3300</v>
      </c>
      <c r="I3540" s="29">
        <v>3366</v>
      </c>
      <c r="J3540" s="28">
        <v>27.913993055553874</v>
      </c>
      <c r="K3540" s="6">
        <v>34</v>
      </c>
      <c r="L3540" s="6" t="str">
        <f>VLOOKUP($G3540,Data!$A:$F,6,0)</f>
        <v>successful</v>
      </c>
      <c r="M3540" s="6"/>
      <c r="N3540" s="6"/>
      <c r="O3540" s="6"/>
    </row>
    <row r="3541" spans="1:15" x14ac:dyDescent="0.45">
      <c r="A3541" s="6" t="s">
        <v>8318</v>
      </c>
      <c r="B3541" s="6" t="s">
        <v>8224</v>
      </c>
      <c r="C3541" s="6" t="str">
        <f>VLOOKUP($B3541,'Supplimental Sources'!$I$7:$K$27,2,0)</f>
        <v>United States</v>
      </c>
      <c r="D3541" s="6" t="str">
        <f>VLOOKUP($B3541,'Supplimental Sources'!$I$7:$K$27,3,0)</f>
        <v>United States</v>
      </c>
      <c r="E3541" s="6" t="s">
        <v>8386</v>
      </c>
      <c r="F3541" s="6" t="s">
        <v>8380</v>
      </c>
      <c r="G3541" s="6">
        <v>3527</v>
      </c>
      <c r="H3541" s="29">
        <v>6000</v>
      </c>
      <c r="I3541" s="29">
        <v>7015</v>
      </c>
      <c r="J3541" s="28">
        <v>29.142766203702195</v>
      </c>
      <c r="K3541" s="6">
        <v>86</v>
      </c>
      <c r="L3541" s="6" t="str">
        <f>VLOOKUP($G3541,Data!$A:$F,6,0)</f>
        <v>successful</v>
      </c>
      <c r="M3541" s="6"/>
      <c r="N3541" s="6"/>
      <c r="O3541" s="6"/>
    </row>
    <row r="3542" spans="1:15" x14ac:dyDescent="0.45">
      <c r="A3542" s="6" t="s">
        <v>8318</v>
      </c>
      <c r="B3542" s="6" t="s">
        <v>8225</v>
      </c>
      <c r="C3542" s="6" t="str">
        <f>VLOOKUP($B3542,'Supplimental Sources'!$I$7:$K$27,2,0)</f>
        <v>United Kingdom</v>
      </c>
      <c r="D3542" s="6" t="str">
        <f>VLOOKUP($B3542,'Supplimental Sources'!$I$7:$K$27,3,0)</f>
        <v>United Kingdom</v>
      </c>
      <c r="E3542" s="6" t="s">
        <v>8387</v>
      </c>
      <c r="F3542" s="6" t="s">
        <v>8381</v>
      </c>
      <c r="G3542" s="6">
        <v>3528</v>
      </c>
      <c r="H3542" s="29">
        <v>1650</v>
      </c>
      <c r="I3542" s="29">
        <v>1669</v>
      </c>
      <c r="J3542" s="28">
        <v>20</v>
      </c>
      <c r="K3542" s="6">
        <v>37</v>
      </c>
      <c r="L3542" s="6" t="str">
        <f>VLOOKUP($G3542,Data!$A:$F,6,0)</f>
        <v>successful</v>
      </c>
      <c r="M3542" s="6"/>
      <c r="N3542" s="6"/>
      <c r="O3542" s="6"/>
    </row>
    <row r="3543" spans="1:15" x14ac:dyDescent="0.45">
      <c r="A3543" s="6" t="s">
        <v>8318</v>
      </c>
      <c r="B3543" s="6" t="s">
        <v>8224</v>
      </c>
      <c r="C3543" s="6" t="str">
        <f>VLOOKUP($B3543,'Supplimental Sources'!$I$7:$K$27,2,0)</f>
        <v>United States</v>
      </c>
      <c r="D3543" s="6" t="str">
        <f>VLOOKUP($B3543,'Supplimental Sources'!$I$7:$K$27,3,0)</f>
        <v>United States</v>
      </c>
      <c r="E3543" s="6" t="s">
        <v>8386</v>
      </c>
      <c r="F3543" s="6" t="s">
        <v>8380</v>
      </c>
      <c r="G3543" s="6">
        <v>3529</v>
      </c>
      <c r="H3543" s="29">
        <v>500</v>
      </c>
      <c r="I3543" s="29">
        <v>660</v>
      </c>
      <c r="J3543" s="28">
        <v>20.279884259260143</v>
      </c>
      <c r="K3543" s="6">
        <v>18</v>
      </c>
      <c r="L3543" s="6" t="str">
        <f>VLOOKUP($G3543,Data!$A:$F,6,0)</f>
        <v>successful</v>
      </c>
      <c r="M3543" s="6"/>
      <c r="N3543" s="6"/>
      <c r="O3543" s="6"/>
    </row>
    <row r="3544" spans="1:15" x14ac:dyDescent="0.45">
      <c r="A3544" s="6" t="s">
        <v>8318</v>
      </c>
      <c r="B3544" s="6" t="s">
        <v>8225</v>
      </c>
      <c r="C3544" s="6" t="str">
        <f>VLOOKUP($B3544,'Supplimental Sources'!$I$7:$K$27,2,0)</f>
        <v>United Kingdom</v>
      </c>
      <c r="D3544" s="6" t="str">
        <f>VLOOKUP($B3544,'Supplimental Sources'!$I$7:$K$27,3,0)</f>
        <v>United Kingdom</v>
      </c>
      <c r="E3544" s="6" t="s">
        <v>8387</v>
      </c>
      <c r="F3544" s="6" t="s">
        <v>8378</v>
      </c>
      <c r="G3544" s="6">
        <v>3530</v>
      </c>
      <c r="H3544" s="29">
        <v>2750</v>
      </c>
      <c r="I3544" s="29">
        <v>2750</v>
      </c>
      <c r="J3544" s="28">
        <v>28.209988425922347</v>
      </c>
      <c r="K3544" s="6">
        <v>22</v>
      </c>
      <c r="L3544" s="6" t="str">
        <f>VLOOKUP($G3544,Data!$A:$F,6,0)</f>
        <v>successful</v>
      </c>
      <c r="M3544" s="6"/>
      <c r="N3544" s="6"/>
      <c r="O3544" s="6"/>
    </row>
    <row r="3545" spans="1:15" x14ac:dyDescent="0.45">
      <c r="A3545" s="6" t="s">
        <v>8318</v>
      </c>
      <c r="B3545" s="6" t="s">
        <v>8224</v>
      </c>
      <c r="C3545" s="6" t="str">
        <f>VLOOKUP($B3545,'Supplimental Sources'!$I$7:$K$27,2,0)</f>
        <v>United States</v>
      </c>
      <c r="D3545" s="6" t="str">
        <f>VLOOKUP($B3545,'Supplimental Sources'!$I$7:$K$27,3,0)</f>
        <v>United States</v>
      </c>
      <c r="E3545" s="6" t="s">
        <v>8387</v>
      </c>
      <c r="F3545" s="6" t="s">
        <v>8369</v>
      </c>
      <c r="G3545" s="6">
        <v>3531</v>
      </c>
      <c r="H3545" s="29">
        <v>1000</v>
      </c>
      <c r="I3545" s="29">
        <v>1280</v>
      </c>
      <c r="J3545" s="28">
        <v>30</v>
      </c>
      <c r="K3545" s="6">
        <v>26</v>
      </c>
      <c r="L3545" s="6" t="str">
        <f>VLOOKUP($G3545,Data!$A:$F,6,0)</f>
        <v>successful</v>
      </c>
      <c r="M3545" s="6"/>
      <c r="N3545" s="6"/>
      <c r="O3545" s="6"/>
    </row>
    <row r="3546" spans="1:15" x14ac:dyDescent="0.45">
      <c r="A3546" s="6" t="s">
        <v>8318</v>
      </c>
      <c r="B3546" s="6" t="s">
        <v>8224</v>
      </c>
      <c r="C3546" s="6" t="str">
        <f>VLOOKUP($B3546,'Supplimental Sources'!$I$7:$K$27,2,0)</f>
        <v>United States</v>
      </c>
      <c r="D3546" s="6" t="str">
        <f>VLOOKUP($B3546,'Supplimental Sources'!$I$7:$K$27,3,0)</f>
        <v>United States</v>
      </c>
      <c r="E3546" s="6" t="s">
        <v>8385</v>
      </c>
      <c r="F3546" s="6" t="s">
        <v>8372</v>
      </c>
      <c r="G3546" s="6">
        <v>3532</v>
      </c>
      <c r="H3546" s="29">
        <v>960</v>
      </c>
      <c r="I3546" s="29">
        <v>1142</v>
      </c>
      <c r="J3546" s="28">
        <v>15.56612268518802</v>
      </c>
      <c r="K3546" s="6">
        <v>27</v>
      </c>
      <c r="L3546" s="6" t="str">
        <f>VLOOKUP($G3546,Data!$A:$F,6,0)</f>
        <v>successful</v>
      </c>
      <c r="M3546" s="6"/>
      <c r="N3546" s="6"/>
      <c r="O3546" s="6"/>
    </row>
    <row r="3547" spans="1:15" x14ac:dyDescent="0.45">
      <c r="A3547" s="6" t="s">
        <v>8318</v>
      </c>
      <c r="B3547" s="6" t="s">
        <v>8224</v>
      </c>
      <c r="C3547" s="6" t="str">
        <f>VLOOKUP($B3547,'Supplimental Sources'!$I$7:$K$27,2,0)</f>
        <v>United States</v>
      </c>
      <c r="D3547" s="6" t="str">
        <f>VLOOKUP($B3547,'Supplimental Sources'!$I$7:$K$27,3,0)</f>
        <v>United States</v>
      </c>
      <c r="E3547" s="6" t="s">
        <v>8386</v>
      </c>
      <c r="F3547" s="6" t="s">
        <v>8373</v>
      </c>
      <c r="G3547" s="6">
        <v>3533</v>
      </c>
      <c r="H3547" s="29">
        <v>500</v>
      </c>
      <c r="I3547" s="29">
        <v>631</v>
      </c>
      <c r="J3547" s="28">
        <v>30.041666666664241</v>
      </c>
      <c r="K3547" s="6">
        <v>8</v>
      </c>
      <c r="L3547" s="6" t="str">
        <f>VLOOKUP($G3547,Data!$A:$F,6,0)</f>
        <v>successful</v>
      </c>
      <c r="M3547" s="6"/>
      <c r="N3547" s="6"/>
      <c r="O3547" s="6"/>
    </row>
    <row r="3548" spans="1:15" x14ac:dyDescent="0.45">
      <c r="A3548" s="6" t="s">
        <v>8318</v>
      </c>
      <c r="B3548" s="6" t="s">
        <v>8224</v>
      </c>
      <c r="C3548" s="6" t="str">
        <f>VLOOKUP($B3548,'Supplimental Sources'!$I$7:$K$27,2,0)</f>
        <v>United States</v>
      </c>
      <c r="D3548" s="6" t="str">
        <f>VLOOKUP($B3548,'Supplimental Sources'!$I$7:$K$27,3,0)</f>
        <v>United States</v>
      </c>
      <c r="E3548" s="6" t="s">
        <v>8386</v>
      </c>
      <c r="F3548" s="6" t="s">
        <v>8371</v>
      </c>
      <c r="G3548" s="6">
        <v>3534</v>
      </c>
      <c r="H3548" s="29">
        <v>5000</v>
      </c>
      <c r="I3548" s="29">
        <v>7810</v>
      </c>
      <c r="J3548" s="28">
        <v>35</v>
      </c>
      <c r="K3548" s="6">
        <v>204</v>
      </c>
      <c r="L3548" s="6" t="str">
        <f>VLOOKUP($G3548,Data!$A:$F,6,0)</f>
        <v>successful</v>
      </c>
      <c r="M3548" s="6"/>
      <c r="N3548" s="6"/>
      <c r="O3548" s="6"/>
    </row>
    <row r="3549" spans="1:15" x14ac:dyDescent="0.45">
      <c r="A3549" s="6" t="s">
        <v>8318</v>
      </c>
      <c r="B3549" s="6" t="s">
        <v>8225</v>
      </c>
      <c r="C3549" s="6" t="str">
        <f>VLOOKUP($B3549,'Supplimental Sources'!$I$7:$K$27,2,0)</f>
        <v>United Kingdom</v>
      </c>
      <c r="D3549" s="6" t="str">
        <f>VLOOKUP($B3549,'Supplimental Sources'!$I$7:$K$27,3,0)</f>
        <v>United Kingdom</v>
      </c>
      <c r="E3549" s="6" t="s">
        <v>8386</v>
      </c>
      <c r="F3549" s="6" t="s">
        <v>8372</v>
      </c>
      <c r="G3549" s="6">
        <v>3535</v>
      </c>
      <c r="H3549" s="29">
        <v>2000</v>
      </c>
      <c r="I3549" s="29">
        <v>2063</v>
      </c>
      <c r="J3549" s="28">
        <v>31.109837962962047</v>
      </c>
      <c r="K3549" s="6">
        <v>46</v>
      </c>
      <c r="L3549" s="6" t="str">
        <f>VLOOKUP($G3549,Data!$A:$F,6,0)</f>
        <v>successful</v>
      </c>
      <c r="M3549" s="6"/>
      <c r="N3549" s="6"/>
      <c r="O3549" s="6"/>
    </row>
    <row r="3550" spans="1:15" x14ac:dyDescent="0.45">
      <c r="A3550" s="6" t="s">
        <v>8318</v>
      </c>
      <c r="B3550" s="6" t="s">
        <v>8225</v>
      </c>
      <c r="C3550" s="6" t="str">
        <f>VLOOKUP($B3550,'Supplimental Sources'!$I$7:$K$27,2,0)</f>
        <v>United Kingdom</v>
      </c>
      <c r="D3550" s="6" t="str">
        <f>VLOOKUP($B3550,'Supplimental Sources'!$I$7:$K$27,3,0)</f>
        <v>United Kingdom</v>
      </c>
      <c r="E3550" s="6" t="s">
        <v>8386</v>
      </c>
      <c r="F3550" s="6" t="s">
        <v>8374</v>
      </c>
      <c r="G3550" s="6">
        <v>3536</v>
      </c>
      <c r="H3550" s="29">
        <v>150</v>
      </c>
      <c r="I3550" s="29">
        <v>230</v>
      </c>
      <c r="J3550" s="28">
        <v>29.772164351845277</v>
      </c>
      <c r="K3550" s="6">
        <v>17</v>
      </c>
      <c r="L3550" s="6" t="str">
        <f>VLOOKUP($G3550,Data!$A:$F,6,0)</f>
        <v>successful</v>
      </c>
      <c r="M3550" s="6"/>
      <c r="N3550" s="6"/>
      <c r="O3550" s="6"/>
    </row>
    <row r="3551" spans="1:15" x14ac:dyDescent="0.45">
      <c r="A3551" s="6" t="s">
        <v>8318</v>
      </c>
      <c r="B3551" s="6" t="s">
        <v>8229</v>
      </c>
      <c r="C3551" s="6" t="str">
        <f>VLOOKUP($B3551,'Supplimental Sources'!$I$7:$K$27,2,0)</f>
        <v>Canada</v>
      </c>
      <c r="D3551" s="6" t="str">
        <f>VLOOKUP($B3551,'Supplimental Sources'!$I$7:$K$27,3,0)</f>
        <v>Canada</v>
      </c>
      <c r="E3551" s="6" t="s">
        <v>8385</v>
      </c>
      <c r="F3551" s="6" t="s">
        <v>8373</v>
      </c>
      <c r="G3551" s="6">
        <v>3537</v>
      </c>
      <c r="H3551" s="29">
        <v>675</v>
      </c>
      <c r="I3551" s="29">
        <v>1218</v>
      </c>
      <c r="J3551" s="28">
        <v>36.978287037032715</v>
      </c>
      <c r="K3551" s="6">
        <v>28</v>
      </c>
      <c r="L3551" s="6" t="str">
        <f>VLOOKUP($G3551,Data!$A:$F,6,0)</f>
        <v>successful</v>
      </c>
      <c r="M3551" s="6"/>
      <c r="N3551" s="6"/>
      <c r="O3551" s="6"/>
    </row>
    <row r="3552" spans="1:15" x14ac:dyDescent="0.45">
      <c r="A3552" s="6" t="s">
        <v>8318</v>
      </c>
      <c r="B3552" s="6" t="s">
        <v>8225</v>
      </c>
      <c r="C3552" s="6" t="str">
        <f>VLOOKUP($B3552,'Supplimental Sources'!$I$7:$K$27,2,0)</f>
        <v>United Kingdom</v>
      </c>
      <c r="D3552" s="6" t="str">
        <f>VLOOKUP($B3552,'Supplimental Sources'!$I$7:$K$27,3,0)</f>
        <v>United Kingdom</v>
      </c>
      <c r="E3552" s="6" t="s">
        <v>8387</v>
      </c>
      <c r="F3552" s="6" t="s">
        <v>8370</v>
      </c>
      <c r="G3552" s="6">
        <v>3538</v>
      </c>
      <c r="H3552" s="29">
        <v>2000</v>
      </c>
      <c r="I3552" s="29">
        <v>2569</v>
      </c>
      <c r="J3552" s="28">
        <v>28</v>
      </c>
      <c r="K3552" s="6">
        <v>83</v>
      </c>
      <c r="L3552" s="6" t="str">
        <f>VLOOKUP($G3552,Data!$A:$F,6,0)</f>
        <v>successful</v>
      </c>
      <c r="M3552" s="6"/>
      <c r="N3552" s="6"/>
      <c r="O3552" s="6"/>
    </row>
    <row r="3553" spans="1:15" x14ac:dyDescent="0.45">
      <c r="A3553" s="6" t="s">
        <v>8318</v>
      </c>
      <c r="B3553" s="6" t="s">
        <v>8224</v>
      </c>
      <c r="C3553" s="6" t="str">
        <f>VLOOKUP($B3553,'Supplimental Sources'!$I$7:$K$27,2,0)</f>
        <v>United States</v>
      </c>
      <c r="D3553" s="6" t="str">
        <f>VLOOKUP($B3553,'Supplimental Sources'!$I$7:$K$27,3,0)</f>
        <v>United States</v>
      </c>
      <c r="E3553" s="6" t="s">
        <v>8387</v>
      </c>
      <c r="F3553" s="6" t="s">
        <v>8371</v>
      </c>
      <c r="G3553" s="6">
        <v>3539</v>
      </c>
      <c r="H3553" s="29">
        <v>600</v>
      </c>
      <c r="I3553" s="29">
        <v>718</v>
      </c>
      <c r="J3553" s="28">
        <v>21</v>
      </c>
      <c r="K3553" s="6">
        <v>13</v>
      </c>
      <c r="L3553" s="6" t="str">
        <f>VLOOKUP($G3553,Data!$A:$F,6,0)</f>
        <v>successful</v>
      </c>
      <c r="M3553" s="6"/>
      <c r="N3553" s="6"/>
      <c r="O3553" s="6"/>
    </row>
    <row r="3554" spans="1:15" x14ac:dyDescent="0.45">
      <c r="A3554" s="6" t="s">
        <v>8318</v>
      </c>
      <c r="B3554" s="6" t="s">
        <v>8225</v>
      </c>
      <c r="C3554" s="6" t="str">
        <f>VLOOKUP($B3554,'Supplimental Sources'!$I$7:$K$27,2,0)</f>
        <v>United Kingdom</v>
      </c>
      <c r="D3554" s="6" t="str">
        <f>VLOOKUP($B3554,'Supplimental Sources'!$I$7:$K$27,3,0)</f>
        <v>United Kingdom</v>
      </c>
      <c r="E3554" s="6" t="s">
        <v>8387</v>
      </c>
      <c r="F3554" s="6" t="s">
        <v>8369</v>
      </c>
      <c r="G3554" s="6">
        <v>3540</v>
      </c>
      <c r="H3554" s="29">
        <v>300</v>
      </c>
      <c r="I3554" s="29">
        <v>369</v>
      </c>
      <c r="J3554" s="28">
        <v>30</v>
      </c>
      <c r="K3554" s="6">
        <v>8</v>
      </c>
      <c r="L3554" s="6" t="str">
        <f>VLOOKUP($G3554,Data!$A:$F,6,0)</f>
        <v>successful</v>
      </c>
      <c r="M3554" s="6"/>
      <c r="N3554" s="6"/>
      <c r="O3554" s="6"/>
    </row>
    <row r="3555" spans="1:15" x14ac:dyDescent="0.45">
      <c r="A3555" s="6" t="s">
        <v>8318</v>
      </c>
      <c r="B3555" s="6" t="s">
        <v>8225</v>
      </c>
      <c r="C3555" s="6" t="str">
        <f>VLOOKUP($B3555,'Supplimental Sources'!$I$7:$K$27,2,0)</f>
        <v>United Kingdom</v>
      </c>
      <c r="D3555" s="6" t="str">
        <f>VLOOKUP($B3555,'Supplimental Sources'!$I$7:$K$27,3,0)</f>
        <v>United Kingdom</v>
      </c>
      <c r="E3555" s="6" t="s">
        <v>8386</v>
      </c>
      <c r="F3555" s="6" t="s">
        <v>8371</v>
      </c>
      <c r="G3555" s="6">
        <v>3541</v>
      </c>
      <c r="H3555" s="29">
        <v>1200</v>
      </c>
      <c r="I3555" s="29">
        <v>1260</v>
      </c>
      <c r="J3555" s="28">
        <v>25</v>
      </c>
      <c r="K3555" s="6">
        <v>32</v>
      </c>
      <c r="L3555" s="6" t="str">
        <f>VLOOKUP($G3555,Data!$A:$F,6,0)</f>
        <v>successful</v>
      </c>
      <c r="M3555" s="6"/>
      <c r="N3555" s="6"/>
      <c r="O3555" s="6"/>
    </row>
    <row r="3556" spans="1:15" x14ac:dyDescent="0.45">
      <c r="A3556" s="6" t="s">
        <v>8318</v>
      </c>
      <c r="B3556" s="6" t="s">
        <v>8224</v>
      </c>
      <c r="C3556" s="6" t="str">
        <f>VLOOKUP($B3556,'Supplimental Sources'!$I$7:$K$27,2,0)</f>
        <v>United States</v>
      </c>
      <c r="D3556" s="6" t="str">
        <f>VLOOKUP($B3556,'Supplimental Sources'!$I$7:$K$27,3,0)</f>
        <v>United States</v>
      </c>
      <c r="E3556" s="6" t="s">
        <v>8385</v>
      </c>
      <c r="F3556" s="6" t="s">
        <v>8370</v>
      </c>
      <c r="G3556" s="6">
        <v>3542</v>
      </c>
      <c r="H3556" s="29">
        <v>5500</v>
      </c>
      <c r="I3556" s="29">
        <v>5623</v>
      </c>
      <c r="J3556" s="28">
        <v>60</v>
      </c>
      <c r="K3556" s="6">
        <v>85</v>
      </c>
      <c r="L3556" s="6" t="str">
        <f>VLOOKUP($G3556,Data!$A:$F,6,0)</f>
        <v>successful</v>
      </c>
      <c r="M3556" s="6"/>
      <c r="N3556" s="6"/>
      <c r="O3556" s="6"/>
    </row>
    <row r="3557" spans="1:15" x14ac:dyDescent="0.45">
      <c r="A3557" s="6" t="s">
        <v>8318</v>
      </c>
      <c r="B3557" s="6" t="s">
        <v>8236</v>
      </c>
      <c r="C3557" s="6" t="str">
        <f>VLOOKUP($B3557,'Supplimental Sources'!$I$7:$K$27,2,0)</f>
        <v>Germany</v>
      </c>
      <c r="D3557" s="6" t="str">
        <f>VLOOKUP($B3557,'Supplimental Sources'!$I$7:$K$27,3,0)</f>
        <v>European Union</v>
      </c>
      <c r="E3557" s="6" t="s">
        <v>8386</v>
      </c>
      <c r="F3557" s="6" t="s">
        <v>8369</v>
      </c>
      <c r="G3557" s="6">
        <v>3543</v>
      </c>
      <c r="H3557" s="29">
        <v>1500</v>
      </c>
      <c r="I3557" s="29">
        <v>1570</v>
      </c>
      <c r="J3557" s="28">
        <v>30</v>
      </c>
      <c r="K3557" s="6">
        <v>29</v>
      </c>
      <c r="L3557" s="6" t="str">
        <f>VLOOKUP($G3557,Data!$A:$F,6,0)</f>
        <v>successful</v>
      </c>
      <c r="M3557" s="6"/>
      <c r="N3557" s="6"/>
      <c r="O3557" s="6"/>
    </row>
    <row r="3558" spans="1:15" x14ac:dyDescent="0.45">
      <c r="A3558" s="6" t="s">
        <v>8318</v>
      </c>
      <c r="B3558" s="6" t="s">
        <v>8224</v>
      </c>
      <c r="C3558" s="6" t="str">
        <f>VLOOKUP($B3558,'Supplimental Sources'!$I$7:$K$27,2,0)</f>
        <v>United States</v>
      </c>
      <c r="D3558" s="6" t="str">
        <f>VLOOKUP($B3558,'Supplimental Sources'!$I$7:$K$27,3,0)</f>
        <v>United States</v>
      </c>
      <c r="E3558" s="6" t="s">
        <v>8386</v>
      </c>
      <c r="F3558" s="6" t="s">
        <v>8377</v>
      </c>
      <c r="G3558" s="6">
        <v>3544</v>
      </c>
      <c r="H3558" s="29">
        <v>2500</v>
      </c>
      <c r="I3558" s="29">
        <v>2500</v>
      </c>
      <c r="J3558" s="28">
        <v>30</v>
      </c>
      <c r="K3558" s="6">
        <v>24</v>
      </c>
      <c r="L3558" s="6" t="str">
        <f>VLOOKUP($G3558,Data!$A:$F,6,0)</f>
        <v>successful</v>
      </c>
      <c r="M3558" s="6"/>
      <c r="N3558" s="6"/>
      <c r="O3558" s="6"/>
    </row>
    <row r="3559" spans="1:15" x14ac:dyDescent="0.45">
      <c r="A3559" s="6" t="s">
        <v>8318</v>
      </c>
      <c r="B3559" s="6" t="s">
        <v>8224</v>
      </c>
      <c r="C3559" s="6" t="str">
        <f>VLOOKUP($B3559,'Supplimental Sources'!$I$7:$K$27,2,0)</f>
        <v>United States</v>
      </c>
      <c r="D3559" s="6" t="str">
        <f>VLOOKUP($B3559,'Supplimental Sources'!$I$7:$K$27,3,0)</f>
        <v>United States</v>
      </c>
      <c r="E3559" s="6" t="s">
        <v>8386</v>
      </c>
      <c r="F3559" s="6" t="s">
        <v>8378</v>
      </c>
      <c r="G3559" s="6">
        <v>3545</v>
      </c>
      <c r="H3559" s="29">
        <v>250</v>
      </c>
      <c r="I3559" s="29">
        <v>251</v>
      </c>
      <c r="J3559" s="28">
        <v>30</v>
      </c>
      <c r="K3559" s="6">
        <v>8</v>
      </c>
      <c r="L3559" s="6" t="str">
        <f>VLOOKUP($G3559,Data!$A:$F,6,0)</f>
        <v>successful</v>
      </c>
      <c r="M3559" s="6"/>
      <c r="N3559" s="6"/>
      <c r="O3559" s="6"/>
    </row>
    <row r="3560" spans="1:15" x14ac:dyDescent="0.45">
      <c r="A3560" s="6" t="s">
        <v>8318</v>
      </c>
      <c r="B3560" s="6" t="s">
        <v>8224</v>
      </c>
      <c r="C3560" s="6" t="str">
        <f>VLOOKUP($B3560,'Supplimental Sources'!$I$7:$K$27,2,0)</f>
        <v>United States</v>
      </c>
      <c r="D3560" s="6" t="str">
        <f>VLOOKUP($B3560,'Supplimental Sources'!$I$7:$K$27,3,0)</f>
        <v>United States</v>
      </c>
      <c r="E3560" s="6" t="s">
        <v>8386</v>
      </c>
      <c r="F3560" s="6" t="s">
        <v>8378</v>
      </c>
      <c r="G3560" s="6">
        <v>3546</v>
      </c>
      <c r="H3560" s="29">
        <v>1100</v>
      </c>
      <c r="I3560" s="29">
        <v>1125</v>
      </c>
      <c r="J3560" s="28">
        <v>21.505277777781885</v>
      </c>
      <c r="K3560" s="6">
        <v>19</v>
      </c>
      <c r="L3560" s="6" t="str">
        <f>VLOOKUP($G3560,Data!$A:$F,6,0)</f>
        <v>successful</v>
      </c>
      <c r="M3560" s="6"/>
      <c r="N3560" s="6"/>
      <c r="O3560" s="6"/>
    </row>
    <row r="3561" spans="1:15" x14ac:dyDescent="0.45">
      <c r="A3561" s="6" t="s">
        <v>8318</v>
      </c>
      <c r="B3561" s="6" t="s">
        <v>8224</v>
      </c>
      <c r="C3561" s="6" t="str">
        <f>VLOOKUP($B3561,'Supplimental Sources'!$I$7:$K$27,2,0)</f>
        <v>United States</v>
      </c>
      <c r="D3561" s="6" t="str">
        <f>VLOOKUP($B3561,'Supplimental Sources'!$I$7:$K$27,3,0)</f>
        <v>United States</v>
      </c>
      <c r="E3561" s="6" t="s">
        <v>8387</v>
      </c>
      <c r="F3561" s="6" t="s">
        <v>8379</v>
      </c>
      <c r="G3561" s="6">
        <v>3547</v>
      </c>
      <c r="H3561" s="29">
        <v>35000</v>
      </c>
      <c r="I3561" s="29">
        <v>40043.25</v>
      </c>
      <c r="J3561" s="28">
        <v>24.08725694444729</v>
      </c>
      <c r="K3561" s="6">
        <v>336</v>
      </c>
      <c r="L3561" s="6" t="str">
        <f>VLOOKUP($G3561,Data!$A:$F,6,0)</f>
        <v>successful</v>
      </c>
      <c r="M3561" s="6"/>
      <c r="N3561" s="6"/>
      <c r="O3561" s="6"/>
    </row>
    <row r="3562" spans="1:15" x14ac:dyDescent="0.45">
      <c r="A3562" s="6" t="s">
        <v>8318</v>
      </c>
      <c r="B3562" s="6" t="s">
        <v>8224</v>
      </c>
      <c r="C3562" s="6" t="str">
        <f>VLOOKUP($B3562,'Supplimental Sources'!$I$7:$K$27,2,0)</f>
        <v>United States</v>
      </c>
      <c r="D3562" s="6" t="str">
        <f>VLOOKUP($B3562,'Supplimental Sources'!$I$7:$K$27,3,0)</f>
        <v>United States</v>
      </c>
      <c r="E3562" s="6" t="s">
        <v>8387</v>
      </c>
      <c r="F3562" s="6" t="s">
        <v>8377</v>
      </c>
      <c r="G3562" s="6">
        <v>3548</v>
      </c>
      <c r="H3562" s="29">
        <v>2100</v>
      </c>
      <c r="I3562" s="29">
        <v>2140</v>
      </c>
      <c r="J3562" s="28">
        <v>22.099375000005239</v>
      </c>
      <c r="K3562" s="6">
        <v>13</v>
      </c>
      <c r="L3562" s="6" t="str">
        <f>VLOOKUP($G3562,Data!$A:$F,6,0)</f>
        <v>successful</v>
      </c>
      <c r="M3562" s="6"/>
      <c r="N3562" s="6"/>
      <c r="O3562" s="6"/>
    </row>
    <row r="3563" spans="1:15" x14ac:dyDescent="0.45">
      <c r="A3563" s="6" t="s">
        <v>8318</v>
      </c>
      <c r="B3563" s="6" t="s">
        <v>8225</v>
      </c>
      <c r="C3563" s="6" t="str">
        <f>VLOOKUP($B3563,'Supplimental Sources'!$I$7:$K$27,2,0)</f>
        <v>United Kingdom</v>
      </c>
      <c r="D3563" s="6" t="str">
        <f>VLOOKUP($B3563,'Supplimental Sources'!$I$7:$K$27,3,0)</f>
        <v>United Kingdom</v>
      </c>
      <c r="E3563" s="6" t="s">
        <v>8386</v>
      </c>
      <c r="F3563" s="6" t="s">
        <v>8371</v>
      </c>
      <c r="G3563" s="6">
        <v>3549</v>
      </c>
      <c r="H3563" s="29">
        <v>1000</v>
      </c>
      <c r="I3563" s="29">
        <v>1020</v>
      </c>
      <c r="J3563" s="28">
        <v>28</v>
      </c>
      <c r="K3563" s="6">
        <v>42</v>
      </c>
      <c r="L3563" s="6" t="str">
        <f>VLOOKUP($G3563,Data!$A:$F,6,0)</f>
        <v>successful</v>
      </c>
      <c r="M3563" s="6"/>
      <c r="N3563" s="6"/>
      <c r="O3563" s="6"/>
    </row>
    <row r="3564" spans="1:15" x14ac:dyDescent="0.45">
      <c r="A3564" s="6" t="s">
        <v>8318</v>
      </c>
      <c r="B3564" s="6" t="s">
        <v>8225</v>
      </c>
      <c r="C3564" s="6" t="str">
        <f>VLOOKUP($B3564,'Supplimental Sources'!$I$7:$K$27,2,0)</f>
        <v>United Kingdom</v>
      </c>
      <c r="D3564" s="6" t="str">
        <f>VLOOKUP($B3564,'Supplimental Sources'!$I$7:$K$27,3,0)</f>
        <v>United Kingdom</v>
      </c>
      <c r="E3564" s="6" t="s">
        <v>8387</v>
      </c>
      <c r="F3564" s="6" t="s">
        <v>8379</v>
      </c>
      <c r="G3564" s="6">
        <v>3550</v>
      </c>
      <c r="H3564" s="29">
        <v>2500</v>
      </c>
      <c r="I3564" s="29">
        <v>2620</v>
      </c>
      <c r="J3564" s="28">
        <v>30</v>
      </c>
      <c r="K3564" s="6">
        <v>64</v>
      </c>
      <c r="L3564" s="6" t="str">
        <f>VLOOKUP($G3564,Data!$A:$F,6,0)</f>
        <v>successful</v>
      </c>
      <c r="M3564" s="6"/>
      <c r="N3564" s="6"/>
      <c r="O3564" s="6"/>
    </row>
    <row r="3565" spans="1:15" x14ac:dyDescent="0.45">
      <c r="A3565" s="6" t="s">
        <v>8318</v>
      </c>
      <c r="B3565" s="6" t="s">
        <v>8224</v>
      </c>
      <c r="C3565" s="6" t="str">
        <f>VLOOKUP($B3565,'Supplimental Sources'!$I$7:$K$27,2,0)</f>
        <v>United States</v>
      </c>
      <c r="D3565" s="6" t="str">
        <f>VLOOKUP($B3565,'Supplimental Sources'!$I$7:$K$27,3,0)</f>
        <v>United States</v>
      </c>
      <c r="E3565" s="6" t="s">
        <v>8385</v>
      </c>
      <c r="F3565" s="6" t="s">
        <v>8379</v>
      </c>
      <c r="G3565" s="6">
        <v>3551</v>
      </c>
      <c r="H3565" s="29">
        <v>1500</v>
      </c>
      <c r="I3565" s="29">
        <v>1527.5</v>
      </c>
      <c r="J3565" s="28">
        <v>28.405671296299261</v>
      </c>
      <c r="K3565" s="6">
        <v>25</v>
      </c>
      <c r="L3565" s="6" t="str">
        <f>VLOOKUP($G3565,Data!$A:$F,6,0)</f>
        <v>successful</v>
      </c>
      <c r="M3565" s="6"/>
      <c r="N3565" s="6"/>
      <c r="O3565" s="6"/>
    </row>
    <row r="3566" spans="1:15" x14ac:dyDescent="0.45">
      <c r="A3566" s="6" t="s">
        <v>8318</v>
      </c>
      <c r="B3566" s="6" t="s">
        <v>8225</v>
      </c>
      <c r="C3566" s="6" t="str">
        <f>VLOOKUP($B3566,'Supplimental Sources'!$I$7:$K$27,2,0)</f>
        <v>United Kingdom</v>
      </c>
      <c r="D3566" s="6" t="str">
        <f>VLOOKUP($B3566,'Supplimental Sources'!$I$7:$K$27,3,0)</f>
        <v>United Kingdom</v>
      </c>
      <c r="E3566" s="6" t="s">
        <v>8385</v>
      </c>
      <c r="F3566" s="6" t="s">
        <v>8369</v>
      </c>
      <c r="G3566" s="6">
        <v>3552</v>
      </c>
      <c r="H3566" s="29">
        <v>773</v>
      </c>
      <c r="I3566" s="29">
        <v>773</v>
      </c>
      <c r="J3566" s="28">
        <v>30</v>
      </c>
      <c r="K3566" s="6">
        <v>20</v>
      </c>
      <c r="L3566" s="6" t="str">
        <f>VLOOKUP($G3566,Data!$A:$F,6,0)</f>
        <v>successful</v>
      </c>
      <c r="M3566" s="6"/>
      <c r="N3566" s="6"/>
      <c r="O3566" s="6"/>
    </row>
    <row r="3567" spans="1:15" x14ac:dyDescent="0.45">
      <c r="A3567" s="6" t="s">
        <v>8318</v>
      </c>
      <c r="B3567" s="6" t="s">
        <v>8224</v>
      </c>
      <c r="C3567" s="6" t="str">
        <f>VLOOKUP($B3567,'Supplimental Sources'!$I$7:$K$27,2,0)</f>
        <v>United States</v>
      </c>
      <c r="D3567" s="6" t="str">
        <f>VLOOKUP($B3567,'Supplimental Sources'!$I$7:$K$27,3,0)</f>
        <v>United States</v>
      </c>
      <c r="E3567" s="6" t="s">
        <v>8386</v>
      </c>
      <c r="F3567" s="6" t="s">
        <v>8370</v>
      </c>
      <c r="G3567" s="6">
        <v>3553</v>
      </c>
      <c r="H3567" s="29">
        <v>5500</v>
      </c>
      <c r="I3567" s="29">
        <v>5845</v>
      </c>
      <c r="J3567" s="28">
        <v>31.971296296294895</v>
      </c>
      <c r="K3567" s="6">
        <v>104</v>
      </c>
      <c r="L3567" s="6" t="str">
        <f>VLOOKUP($G3567,Data!$A:$F,6,0)</f>
        <v>successful</v>
      </c>
      <c r="M3567" s="6"/>
      <c r="N3567" s="6"/>
      <c r="O3567" s="6"/>
    </row>
    <row r="3568" spans="1:15" x14ac:dyDescent="0.45">
      <c r="A3568" s="6" t="s">
        <v>8318</v>
      </c>
      <c r="B3568" s="6" t="s">
        <v>8224</v>
      </c>
      <c r="C3568" s="6" t="str">
        <f>VLOOKUP($B3568,'Supplimental Sources'!$I$7:$K$27,2,0)</f>
        <v>United States</v>
      </c>
      <c r="D3568" s="6" t="str">
        <f>VLOOKUP($B3568,'Supplimental Sources'!$I$7:$K$27,3,0)</f>
        <v>United States</v>
      </c>
      <c r="E3568" s="6" t="s">
        <v>8386</v>
      </c>
      <c r="F3568" s="6" t="s">
        <v>8376</v>
      </c>
      <c r="G3568" s="6">
        <v>3554</v>
      </c>
      <c r="H3568" s="29">
        <v>5000</v>
      </c>
      <c r="I3568" s="29">
        <v>5671.11</v>
      </c>
      <c r="J3568" s="28">
        <v>30.657881944440305</v>
      </c>
      <c r="K3568" s="6">
        <v>53</v>
      </c>
      <c r="L3568" s="6" t="str">
        <f>VLOOKUP($G3568,Data!$A:$F,6,0)</f>
        <v>successful</v>
      </c>
      <c r="M3568" s="6"/>
      <c r="N3568" s="6"/>
      <c r="O3568" s="6"/>
    </row>
    <row r="3569" spans="1:15" x14ac:dyDescent="0.45">
      <c r="A3569" s="6" t="s">
        <v>8318</v>
      </c>
      <c r="B3569" s="6" t="s">
        <v>8237</v>
      </c>
      <c r="C3569" s="6" t="str">
        <f>VLOOKUP($B3569,'Supplimental Sources'!$I$7:$K$27,2,0)</f>
        <v>Italy</v>
      </c>
      <c r="D3569" s="6" t="str">
        <f>VLOOKUP($B3569,'Supplimental Sources'!$I$7:$K$27,3,0)</f>
        <v>European Union</v>
      </c>
      <c r="E3569" s="6" t="s">
        <v>8387</v>
      </c>
      <c r="F3569" s="6" t="s">
        <v>8373</v>
      </c>
      <c r="G3569" s="6">
        <v>3555</v>
      </c>
      <c r="H3569" s="29">
        <v>2400</v>
      </c>
      <c r="I3569" s="29">
        <v>2400</v>
      </c>
      <c r="J3569" s="28">
        <v>30.041666666664241</v>
      </c>
      <c r="K3569" s="6">
        <v>14</v>
      </c>
      <c r="L3569" s="6" t="str">
        <f>VLOOKUP($G3569,Data!$A:$F,6,0)</f>
        <v>successful</v>
      </c>
      <c r="M3569" s="6"/>
      <c r="N3569" s="6"/>
      <c r="O3569" s="6"/>
    </row>
    <row r="3570" spans="1:15" x14ac:dyDescent="0.45">
      <c r="A3570" s="6" t="s">
        <v>8318</v>
      </c>
      <c r="B3570" s="6" t="s">
        <v>8225</v>
      </c>
      <c r="C3570" s="6" t="str">
        <f>VLOOKUP($B3570,'Supplimental Sources'!$I$7:$K$27,2,0)</f>
        <v>United Kingdom</v>
      </c>
      <c r="D3570" s="6" t="str">
        <f>VLOOKUP($B3570,'Supplimental Sources'!$I$7:$K$27,3,0)</f>
        <v>United Kingdom</v>
      </c>
      <c r="E3570" s="6" t="s">
        <v>8385</v>
      </c>
      <c r="F3570" s="6" t="s">
        <v>8380</v>
      </c>
      <c r="G3570" s="6">
        <v>3556</v>
      </c>
      <c r="H3570" s="29">
        <v>2200</v>
      </c>
      <c r="I3570" s="29">
        <v>2210</v>
      </c>
      <c r="J3570" s="28">
        <v>60</v>
      </c>
      <c r="K3570" s="6">
        <v>20</v>
      </c>
      <c r="L3570" s="6" t="str">
        <f>VLOOKUP($G3570,Data!$A:$F,6,0)</f>
        <v>successful</v>
      </c>
      <c r="M3570" s="6"/>
      <c r="N3570" s="6"/>
      <c r="O3570" s="6"/>
    </row>
    <row r="3571" spans="1:15" x14ac:dyDescent="0.45">
      <c r="A3571" s="6" t="s">
        <v>8318</v>
      </c>
      <c r="B3571" s="6" t="s">
        <v>8224</v>
      </c>
      <c r="C3571" s="6" t="str">
        <f>VLOOKUP($B3571,'Supplimental Sources'!$I$7:$K$27,2,0)</f>
        <v>United States</v>
      </c>
      <c r="D3571" s="6" t="str">
        <f>VLOOKUP($B3571,'Supplimental Sources'!$I$7:$K$27,3,0)</f>
        <v>United States</v>
      </c>
      <c r="E3571" s="6" t="s">
        <v>8385</v>
      </c>
      <c r="F3571" s="6" t="s">
        <v>8379</v>
      </c>
      <c r="G3571" s="6">
        <v>3557</v>
      </c>
      <c r="H3571" s="29">
        <v>100000</v>
      </c>
      <c r="I3571" s="29">
        <v>100036</v>
      </c>
      <c r="J3571" s="28">
        <v>34</v>
      </c>
      <c r="K3571" s="6">
        <v>558</v>
      </c>
      <c r="L3571" s="6" t="str">
        <f>VLOOKUP($G3571,Data!$A:$F,6,0)</f>
        <v>successful</v>
      </c>
      <c r="M3571" s="6"/>
      <c r="N3571" s="6"/>
      <c r="O3571" s="6"/>
    </row>
    <row r="3572" spans="1:15" x14ac:dyDescent="0.45">
      <c r="A3572" s="6" t="s">
        <v>8318</v>
      </c>
      <c r="B3572" s="6" t="s">
        <v>8225</v>
      </c>
      <c r="C3572" s="6" t="str">
        <f>VLOOKUP($B3572,'Supplimental Sources'!$I$7:$K$27,2,0)</f>
        <v>United Kingdom</v>
      </c>
      <c r="D3572" s="6" t="str">
        <f>VLOOKUP($B3572,'Supplimental Sources'!$I$7:$K$27,3,0)</f>
        <v>United Kingdom</v>
      </c>
      <c r="E3572" s="6" t="s">
        <v>8386</v>
      </c>
      <c r="F3572" s="6" t="s">
        <v>8369</v>
      </c>
      <c r="G3572" s="6">
        <v>3558</v>
      </c>
      <c r="H3572" s="29">
        <v>350</v>
      </c>
      <c r="I3572" s="29">
        <v>504</v>
      </c>
      <c r="J3572" s="28">
        <v>42.058159722218988</v>
      </c>
      <c r="K3572" s="6">
        <v>22</v>
      </c>
      <c r="L3572" s="6" t="str">
        <f>VLOOKUP($G3572,Data!$A:$F,6,0)</f>
        <v>successful</v>
      </c>
      <c r="M3572" s="6"/>
      <c r="N3572" s="6"/>
      <c r="O3572" s="6"/>
    </row>
    <row r="3573" spans="1:15" x14ac:dyDescent="0.45">
      <c r="A3573" s="6" t="s">
        <v>8318</v>
      </c>
      <c r="B3573" s="6" t="s">
        <v>8226</v>
      </c>
      <c r="C3573" s="6" t="str">
        <f>VLOOKUP($B3573,'Supplimental Sources'!$I$7:$K$27,2,0)</f>
        <v>Australia</v>
      </c>
      <c r="D3573" s="6" t="str">
        <f>VLOOKUP($B3573,'Supplimental Sources'!$I$7:$K$27,3,0)</f>
        <v>Australia</v>
      </c>
      <c r="E3573" s="6" t="s">
        <v>8386</v>
      </c>
      <c r="F3573" s="6" t="s">
        <v>8370</v>
      </c>
      <c r="G3573" s="6">
        <v>3559</v>
      </c>
      <c r="H3573" s="29">
        <v>1000</v>
      </c>
      <c r="I3573" s="29">
        <v>1035</v>
      </c>
      <c r="J3573" s="28">
        <v>22.277453703703941</v>
      </c>
      <c r="K3573" s="6">
        <v>24</v>
      </c>
      <c r="L3573" s="6" t="str">
        <f>VLOOKUP($G3573,Data!$A:$F,6,0)</f>
        <v>successful</v>
      </c>
      <c r="M3573" s="6"/>
      <c r="N3573" s="6"/>
      <c r="O3573" s="6"/>
    </row>
    <row r="3574" spans="1:15" x14ac:dyDescent="0.45">
      <c r="A3574" s="6" t="s">
        <v>8318</v>
      </c>
      <c r="B3574" s="6" t="s">
        <v>8229</v>
      </c>
      <c r="C3574" s="6" t="str">
        <f>VLOOKUP($B3574,'Supplimental Sources'!$I$7:$K$27,2,0)</f>
        <v>Canada</v>
      </c>
      <c r="D3574" s="6" t="str">
        <f>VLOOKUP($B3574,'Supplimental Sources'!$I$7:$K$27,3,0)</f>
        <v>Canada</v>
      </c>
      <c r="E3574" s="6" t="s">
        <v>8386</v>
      </c>
      <c r="F3574" s="6" t="s">
        <v>8379</v>
      </c>
      <c r="G3574" s="6">
        <v>3560</v>
      </c>
      <c r="H3574" s="29">
        <v>3200</v>
      </c>
      <c r="I3574" s="29">
        <v>3470</v>
      </c>
      <c r="J3574" s="28">
        <v>35.224930555552419</v>
      </c>
      <c r="K3574" s="6">
        <v>74</v>
      </c>
      <c r="L3574" s="6" t="str">
        <f>VLOOKUP($G3574,Data!$A:$F,6,0)</f>
        <v>successful</v>
      </c>
      <c r="M3574" s="6"/>
      <c r="N3574" s="6"/>
      <c r="O3574" s="6"/>
    </row>
    <row r="3575" spans="1:15" x14ac:dyDescent="0.45">
      <c r="A3575" s="6" t="s">
        <v>8318</v>
      </c>
      <c r="B3575" s="6" t="s">
        <v>8224</v>
      </c>
      <c r="C3575" s="6" t="str">
        <f>VLOOKUP($B3575,'Supplimental Sources'!$I$7:$K$27,2,0)</f>
        <v>United States</v>
      </c>
      <c r="D3575" s="6" t="str">
        <f>VLOOKUP($B3575,'Supplimental Sources'!$I$7:$K$27,3,0)</f>
        <v>United States</v>
      </c>
      <c r="E3575" s="6" t="s">
        <v>8386</v>
      </c>
      <c r="F3575" s="6" t="s">
        <v>8370</v>
      </c>
      <c r="G3575" s="6">
        <v>3561</v>
      </c>
      <c r="H3575" s="29">
        <v>2500</v>
      </c>
      <c r="I3575" s="29">
        <v>2560</v>
      </c>
      <c r="J3575" s="28">
        <v>18.094699074070377</v>
      </c>
      <c r="K3575" s="6">
        <v>54</v>
      </c>
      <c r="L3575" s="6" t="str">
        <f>VLOOKUP($G3575,Data!$A:$F,6,0)</f>
        <v>successful</v>
      </c>
      <c r="M3575" s="6"/>
      <c r="N3575" s="6"/>
      <c r="O3575" s="6"/>
    </row>
    <row r="3576" spans="1:15" x14ac:dyDescent="0.45">
      <c r="A3576" s="6" t="s">
        <v>8318</v>
      </c>
      <c r="B3576" s="6" t="s">
        <v>8225</v>
      </c>
      <c r="C3576" s="6" t="str">
        <f>VLOOKUP($B3576,'Supplimental Sources'!$I$7:$K$27,2,0)</f>
        <v>United Kingdom</v>
      </c>
      <c r="D3576" s="6" t="str">
        <f>VLOOKUP($B3576,'Supplimental Sources'!$I$7:$K$27,3,0)</f>
        <v>United Kingdom</v>
      </c>
      <c r="E3576" s="6" t="s">
        <v>8387</v>
      </c>
      <c r="F3576" s="6" t="s">
        <v>8378</v>
      </c>
      <c r="G3576" s="6">
        <v>3562</v>
      </c>
      <c r="H3576" s="29">
        <v>315</v>
      </c>
      <c r="I3576" s="29">
        <v>469</v>
      </c>
      <c r="J3576" s="28">
        <v>9.1547800925982301</v>
      </c>
      <c r="K3576" s="6">
        <v>31</v>
      </c>
      <c r="L3576" s="6" t="str">
        <f>VLOOKUP($G3576,Data!$A:$F,6,0)</f>
        <v>successful</v>
      </c>
      <c r="M3576" s="6"/>
      <c r="N3576" s="6"/>
      <c r="O3576" s="6"/>
    </row>
    <row r="3577" spans="1:15" x14ac:dyDescent="0.45">
      <c r="A3577" s="6" t="s">
        <v>8318</v>
      </c>
      <c r="B3577" s="6" t="s">
        <v>8225</v>
      </c>
      <c r="C3577" s="6" t="str">
        <f>VLOOKUP($B3577,'Supplimental Sources'!$I$7:$K$27,2,0)</f>
        <v>United Kingdom</v>
      </c>
      <c r="D3577" s="6" t="str">
        <f>VLOOKUP($B3577,'Supplimental Sources'!$I$7:$K$27,3,0)</f>
        <v>United Kingdom</v>
      </c>
      <c r="E3577" s="6" t="s">
        <v>8387</v>
      </c>
      <c r="F3577" s="6" t="s">
        <v>8370</v>
      </c>
      <c r="G3577" s="6">
        <v>3563</v>
      </c>
      <c r="H3577" s="29">
        <v>500</v>
      </c>
      <c r="I3577" s="29">
        <v>527.45000000000005</v>
      </c>
      <c r="J3577" s="28">
        <v>28.119722222225391</v>
      </c>
      <c r="K3577" s="6">
        <v>25</v>
      </c>
      <c r="L3577" s="6" t="str">
        <f>VLOOKUP($G3577,Data!$A:$F,6,0)</f>
        <v>successful</v>
      </c>
      <c r="M3577" s="6"/>
      <c r="N3577" s="6"/>
      <c r="O3577" s="6"/>
    </row>
    <row r="3578" spans="1:15" x14ac:dyDescent="0.45">
      <c r="A3578" s="6" t="s">
        <v>8318</v>
      </c>
      <c r="B3578" s="6" t="s">
        <v>8225</v>
      </c>
      <c r="C3578" s="6" t="str">
        <f>VLOOKUP($B3578,'Supplimental Sources'!$I$7:$K$27,2,0)</f>
        <v>United Kingdom</v>
      </c>
      <c r="D3578" s="6" t="str">
        <f>VLOOKUP($B3578,'Supplimental Sources'!$I$7:$K$27,3,0)</f>
        <v>United Kingdom</v>
      </c>
      <c r="E3578" s="6" t="s">
        <v>8386</v>
      </c>
      <c r="F3578" s="6" t="s">
        <v>8371</v>
      </c>
      <c r="G3578" s="6">
        <v>3564</v>
      </c>
      <c r="H3578" s="29">
        <v>1000</v>
      </c>
      <c r="I3578" s="29">
        <v>1005</v>
      </c>
      <c r="J3578" s="28">
        <v>46.043414351857791</v>
      </c>
      <c r="K3578" s="6">
        <v>17</v>
      </c>
      <c r="L3578" s="6" t="str">
        <f>VLOOKUP($G3578,Data!$A:$F,6,0)</f>
        <v>successful</v>
      </c>
      <c r="M3578" s="6"/>
      <c r="N3578" s="6"/>
      <c r="O3578" s="6"/>
    </row>
    <row r="3579" spans="1:15" x14ac:dyDescent="0.45">
      <c r="A3579" s="6" t="s">
        <v>8318</v>
      </c>
      <c r="B3579" s="6" t="s">
        <v>8224</v>
      </c>
      <c r="C3579" s="6" t="str">
        <f>VLOOKUP($B3579,'Supplimental Sources'!$I$7:$K$27,2,0)</f>
        <v>United States</v>
      </c>
      <c r="D3579" s="6" t="str">
        <f>VLOOKUP($B3579,'Supplimental Sources'!$I$7:$K$27,3,0)</f>
        <v>United States</v>
      </c>
      <c r="E3579" s="6" t="s">
        <v>8385</v>
      </c>
      <c r="F3579" s="6" t="s">
        <v>8381</v>
      </c>
      <c r="G3579" s="6">
        <v>3565</v>
      </c>
      <c r="H3579" s="29">
        <v>900</v>
      </c>
      <c r="I3579" s="29">
        <v>1175</v>
      </c>
      <c r="J3579" s="28">
        <v>30</v>
      </c>
      <c r="K3579" s="6">
        <v>12</v>
      </c>
      <c r="L3579" s="6" t="str">
        <f>VLOOKUP($G3579,Data!$A:$F,6,0)</f>
        <v>successful</v>
      </c>
      <c r="M3579" s="6"/>
      <c r="N3579" s="6"/>
      <c r="O3579" s="6"/>
    </row>
    <row r="3580" spans="1:15" x14ac:dyDescent="0.45">
      <c r="A3580" s="6" t="s">
        <v>8318</v>
      </c>
      <c r="B3580" s="6" t="s">
        <v>8225</v>
      </c>
      <c r="C3580" s="6" t="str">
        <f>VLOOKUP($B3580,'Supplimental Sources'!$I$7:$K$27,2,0)</f>
        <v>United Kingdom</v>
      </c>
      <c r="D3580" s="6" t="str">
        <f>VLOOKUP($B3580,'Supplimental Sources'!$I$7:$K$27,3,0)</f>
        <v>United Kingdom</v>
      </c>
      <c r="E3580" s="6" t="s">
        <v>8385</v>
      </c>
      <c r="F3580" s="6" t="s">
        <v>8381</v>
      </c>
      <c r="G3580" s="6">
        <v>3566</v>
      </c>
      <c r="H3580" s="29">
        <v>2000</v>
      </c>
      <c r="I3580" s="29">
        <v>2095</v>
      </c>
      <c r="J3580" s="28">
        <v>30</v>
      </c>
      <c r="K3580" s="6">
        <v>38</v>
      </c>
      <c r="L3580" s="6" t="str">
        <f>VLOOKUP($G3580,Data!$A:$F,6,0)</f>
        <v>successful</v>
      </c>
      <c r="M3580" s="6"/>
      <c r="N3580" s="6"/>
      <c r="O3580" s="6"/>
    </row>
    <row r="3581" spans="1:15" x14ac:dyDescent="0.45">
      <c r="A3581" s="6" t="s">
        <v>8318</v>
      </c>
      <c r="B3581" s="6" t="s">
        <v>8225</v>
      </c>
      <c r="C3581" s="6" t="str">
        <f>VLOOKUP($B3581,'Supplimental Sources'!$I$7:$K$27,2,0)</f>
        <v>United Kingdom</v>
      </c>
      <c r="D3581" s="6" t="str">
        <f>VLOOKUP($B3581,'Supplimental Sources'!$I$7:$K$27,3,0)</f>
        <v>United Kingdom</v>
      </c>
      <c r="E3581" s="6" t="s">
        <v>8386</v>
      </c>
      <c r="F3581" s="6" t="s">
        <v>8369</v>
      </c>
      <c r="G3581" s="6">
        <v>3567</v>
      </c>
      <c r="H3581" s="29">
        <v>1000</v>
      </c>
      <c r="I3581" s="29">
        <v>1088</v>
      </c>
      <c r="J3581" s="28">
        <v>30</v>
      </c>
      <c r="K3581" s="6">
        <v>41</v>
      </c>
      <c r="L3581" s="6" t="str">
        <f>VLOOKUP($G3581,Data!$A:$F,6,0)</f>
        <v>successful</v>
      </c>
      <c r="M3581" s="6"/>
      <c r="N3581" s="6"/>
      <c r="O3581" s="6"/>
    </row>
    <row r="3582" spans="1:15" x14ac:dyDescent="0.45">
      <c r="A3582" s="6" t="s">
        <v>8318</v>
      </c>
      <c r="B3582" s="6" t="s">
        <v>8224</v>
      </c>
      <c r="C3582" s="6" t="str">
        <f>VLOOKUP($B3582,'Supplimental Sources'!$I$7:$K$27,2,0)</f>
        <v>United States</v>
      </c>
      <c r="D3582" s="6" t="str">
        <f>VLOOKUP($B3582,'Supplimental Sources'!$I$7:$K$27,3,0)</f>
        <v>United States</v>
      </c>
      <c r="E3582" s="6" t="s">
        <v>8385</v>
      </c>
      <c r="F3582" s="6" t="s">
        <v>8371</v>
      </c>
      <c r="G3582" s="6">
        <v>3568</v>
      </c>
      <c r="H3582" s="29">
        <v>1000</v>
      </c>
      <c r="I3582" s="29">
        <v>1110</v>
      </c>
      <c r="J3582" s="28">
        <v>30</v>
      </c>
      <c r="K3582" s="6">
        <v>19</v>
      </c>
      <c r="L3582" s="6" t="str">
        <f>VLOOKUP($G3582,Data!$A:$F,6,0)</f>
        <v>successful</v>
      </c>
      <c r="M3582" s="6"/>
      <c r="N3582" s="6"/>
      <c r="O3582" s="6"/>
    </row>
    <row r="3583" spans="1:15" x14ac:dyDescent="0.45">
      <c r="A3583" s="6" t="s">
        <v>8318</v>
      </c>
      <c r="B3583" s="6" t="s">
        <v>8224</v>
      </c>
      <c r="C3583" s="6" t="str">
        <f>VLOOKUP($B3583,'Supplimental Sources'!$I$7:$K$27,2,0)</f>
        <v>United States</v>
      </c>
      <c r="D3583" s="6" t="str">
        <f>VLOOKUP($B3583,'Supplimental Sources'!$I$7:$K$27,3,0)</f>
        <v>United States</v>
      </c>
      <c r="E3583" s="6" t="s">
        <v>8385</v>
      </c>
      <c r="F3583" s="6" t="s">
        <v>8381</v>
      </c>
      <c r="G3583" s="6">
        <v>3569</v>
      </c>
      <c r="H3583" s="29">
        <v>5000</v>
      </c>
      <c r="I3583" s="29">
        <v>5024</v>
      </c>
      <c r="J3583" s="28">
        <v>30</v>
      </c>
      <c r="K3583" s="6">
        <v>41</v>
      </c>
      <c r="L3583" s="6" t="str">
        <f>VLOOKUP($G3583,Data!$A:$F,6,0)</f>
        <v>successful</v>
      </c>
      <c r="M3583" s="6"/>
      <c r="N3583" s="6"/>
      <c r="O3583" s="6"/>
    </row>
    <row r="3584" spans="1:15" x14ac:dyDescent="0.45">
      <c r="A3584" s="6" t="s">
        <v>8318</v>
      </c>
      <c r="B3584" s="6" t="s">
        <v>8224</v>
      </c>
      <c r="C3584" s="6" t="str">
        <f>VLOOKUP($B3584,'Supplimental Sources'!$I$7:$K$27,2,0)</f>
        <v>United States</v>
      </c>
      <c r="D3584" s="6" t="str">
        <f>VLOOKUP($B3584,'Supplimental Sources'!$I$7:$K$27,3,0)</f>
        <v>United States</v>
      </c>
      <c r="E3584" s="6" t="s">
        <v>8385</v>
      </c>
      <c r="F3584" s="6" t="s">
        <v>8381</v>
      </c>
      <c r="G3584" s="6">
        <v>3570</v>
      </c>
      <c r="H3584" s="29">
        <v>2000</v>
      </c>
      <c r="I3584" s="29">
        <v>2287</v>
      </c>
      <c r="J3584" s="28">
        <v>27.959687500006112</v>
      </c>
      <c r="K3584" s="6">
        <v>26</v>
      </c>
      <c r="L3584" s="6" t="str">
        <f>VLOOKUP($G3584,Data!$A:$F,6,0)</f>
        <v>successful</v>
      </c>
      <c r="M3584" s="6"/>
      <c r="N3584" s="6"/>
      <c r="O3584" s="6"/>
    </row>
    <row r="3585" spans="1:15" x14ac:dyDescent="0.45">
      <c r="A3585" s="6" t="s">
        <v>8318</v>
      </c>
      <c r="B3585" s="6" t="s">
        <v>8225</v>
      </c>
      <c r="C3585" s="6" t="str">
        <f>VLOOKUP($B3585,'Supplimental Sources'!$I$7:$K$27,2,0)</f>
        <v>United Kingdom</v>
      </c>
      <c r="D3585" s="6" t="str">
        <f>VLOOKUP($B3585,'Supplimental Sources'!$I$7:$K$27,3,0)</f>
        <v>United Kingdom</v>
      </c>
      <c r="E3585" s="6" t="s">
        <v>8385</v>
      </c>
      <c r="F3585" s="6" t="s">
        <v>8372</v>
      </c>
      <c r="G3585" s="6">
        <v>3571</v>
      </c>
      <c r="H3585" s="29">
        <v>1500</v>
      </c>
      <c r="I3585" s="29">
        <v>1831</v>
      </c>
      <c r="J3585" s="28">
        <v>30</v>
      </c>
      <c r="K3585" s="6">
        <v>25</v>
      </c>
      <c r="L3585" s="6" t="str">
        <f>VLOOKUP($G3585,Data!$A:$F,6,0)</f>
        <v>successful</v>
      </c>
      <c r="M3585" s="6"/>
      <c r="N3585" s="6"/>
      <c r="O3585" s="6"/>
    </row>
    <row r="3586" spans="1:15" x14ac:dyDescent="0.45">
      <c r="A3586" s="6" t="s">
        <v>8318</v>
      </c>
      <c r="B3586" s="6" t="s">
        <v>8225</v>
      </c>
      <c r="C3586" s="6" t="str">
        <f>VLOOKUP($B3586,'Supplimental Sources'!$I$7:$K$27,2,0)</f>
        <v>United Kingdom</v>
      </c>
      <c r="D3586" s="6" t="str">
        <f>VLOOKUP($B3586,'Supplimental Sources'!$I$7:$K$27,3,0)</f>
        <v>United Kingdom</v>
      </c>
      <c r="E3586" s="6" t="s">
        <v>8386</v>
      </c>
      <c r="F3586" s="6" t="s">
        <v>8369</v>
      </c>
      <c r="G3586" s="6">
        <v>3572</v>
      </c>
      <c r="H3586" s="29">
        <v>500</v>
      </c>
      <c r="I3586" s="29">
        <v>500</v>
      </c>
      <c r="J3586" s="28">
        <v>30</v>
      </c>
      <c r="K3586" s="6">
        <v>9</v>
      </c>
      <c r="L3586" s="6" t="str">
        <f>VLOOKUP($G3586,Data!$A:$F,6,0)</f>
        <v>successful</v>
      </c>
      <c r="M3586" s="6"/>
      <c r="N3586" s="6"/>
      <c r="O3586" s="6"/>
    </row>
    <row r="3587" spans="1:15" x14ac:dyDescent="0.45">
      <c r="A3587" s="6" t="s">
        <v>8318</v>
      </c>
      <c r="B3587" s="6" t="s">
        <v>8225</v>
      </c>
      <c r="C3587" s="6" t="str">
        <f>VLOOKUP($B3587,'Supplimental Sources'!$I$7:$K$27,2,0)</f>
        <v>United Kingdom</v>
      </c>
      <c r="D3587" s="6" t="str">
        <f>VLOOKUP($B3587,'Supplimental Sources'!$I$7:$K$27,3,0)</f>
        <v>United Kingdom</v>
      </c>
      <c r="E3587" s="6" t="s">
        <v>8385</v>
      </c>
      <c r="F3587" s="6" t="s">
        <v>8373</v>
      </c>
      <c r="G3587" s="6">
        <v>3573</v>
      </c>
      <c r="H3587" s="29">
        <v>3000</v>
      </c>
      <c r="I3587" s="29">
        <v>3084</v>
      </c>
      <c r="J3587" s="28">
        <v>30.041666666664241</v>
      </c>
      <c r="K3587" s="6">
        <v>78</v>
      </c>
      <c r="L3587" s="6" t="str">
        <f>VLOOKUP($G3587,Data!$A:$F,6,0)</f>
        <v>successful</v>
      </c>
      <c r="M3587" s="6"/>
      <c r="N3587" s="6"/>
      <c r="O3587" s="6"/>
    </row>
    <row r="3588" spans="1:15" x14ac:dyDescent="0.45">
      <c r="A3588" s="6" t="s">
        <v>8318</v>
      </c>
      <c r="B3588" s="6" t="s">
        <v>8224</v>
      </c>
      <c r="C3588" s="6" t="str">
        <f>VLOOKUP($B3588,'Supplimental Sources'!$I$7:$K$27,2,0)</f>
        <v>United States</v>
      </c>
      <c r="D3588" s="6" t="str">
        <f>VLOOKUP($B3588,'Supplimental Sources'!$I$7:$K$27,3,0)</f>
        <v>United States</v>
      </c>
      <c r="E3588" s="6" t="s">
        <v>8385</v>
      </c>
      <c r="F3588" s="6" t="s">
        <v>8373</v>
      </c>
      <c r="G3588" s="6">
        <v>3574</v>
      </c>
      <c r="H3588" s="29">
        <v>5800</v>
      </c>
      <c r="I3588" s="29">
        <v>6155</v>
      </c>
      <c r="J3588" s="28">
        <v>30.041666666656965</v>
      </c>
      <c r="K3588" s="6">
        <v>45</v>
      </c>
      <c r="L3588" s="6" t="str">
        <f>VLOOKUP($G3588,Data!$A:$F,6,0)</f>
        <v>successful</v>
      </c>
      <c r="M3588" s="6"/>
      <c r="N3588" s="6"/>
      <c r="O3588" s="6"/>
    </row>
    <row r="3589" spans="1:15" x14ac:dyDescent="0.45">
      <c r="A3589" s="6" t="s">
        <v>8318</v>
      </c>
      <c r="B3589" s="6" t="s">
        <v>8224</v>
      </c>
      <c r="C3589" s="6" t="str">
        <f>VLOOKUP($B3589,'Supplimental Sources'!$I$7:$K$27,2,0)</f>
        <v>United States</v>
      </c>
      <c r="D3589" s="6" t="str">
        <f>VLOOKUP($B3589,'Supplimental Sources'!$I$7:$K$27,3,0)</f>
        <v>United States</v>
      </c>
      <c r="E3589" s="6" t="s">
        <v>8387</v>
      </c>
      <c r="F3589" s="6" t="s">
        <v>8370</v>
      </c>
      <c r="G3589" s="6">
        <v>3575</v>
      </c>
      <c r="H3589" s="29">
        <v>10000</v>
      </c>
      <c r="I3589" s="29">
        <v>10133</v>
      </c>
      <c r="J3589" s="28">
        <v>31.382094907414285</v>
      </c>
      <c r="K3589" s="6">
        <v>102</v>
      </c>
      <c r="L3589" s="6" t="str">
        <f>VLOOKUP($G3589,Data!$A:$F,6,0)</f>
        <v>successful</v>
      </c>
      <c r="M3589" s="6"/>
      <c r="N3589" s="6"/>
      <c r="O3589" s="6"/>
    </row>
    <row r="3590" spans="1:15" x14ac:dyDescent="0.45">
      <c r="A3590" s="6" t="s">
        <v>8318</v>
      </c>
      <c r="B3590" s="6" t="s">
        <v>8224</v>
      </c>
      <c r="C3590" s="6" t="str">
        <f>VLOOKUP($B3590,'Supplimental Sources'!$I$7:$K$27,2,0)</f>
        <v>United States</v>
      </c>
      <c r="D3590" s="6" t="str">
        <f>VLOOKUP($B3590,'Supplimental Sources'!$I$7:$K$27,3,0)</f>
        <v>United States</v>
      </c>
      <c r="E3590" s="6" t="s">
        <v>8387</v>
      </c>
      <c r="F3590" s="6" t="s">
        <v>8373</v>
      </c>
      <c r="G3590" s="6">
        <v>3576</v>
      </c>
      <c r="H3590" s="29">
        <v>100</v>
      </c>
      <c r="I3590" s="29">
        <v>100</v>
      </c>
      <c r="J3590" s="28">
        <v>60.041666666671517</v>
      </c>
      <c r="K3590" s="6">
        <v>5</v>
      </c>
      <c r="L3590" s="6" t="str">
        <f>VLOOKUP($G3590,Data!$A:$F,6,0)</f>
        <v>successful</v>
      </c>
      <c r="M3590" s="6"/>
      <c r="N3590" s="6"/>
      <c r="O3590" s="6"/>
    </row>
    <row r="3591" spans="1:15" x14ac:dyDescent="0.45">
      <c r="A3591" s="6" t="s">
        <v>8318</v>
      </c>
      <c r="B3591" s="6" t="s">
        <v>8224</v>
      </c>
      <c r="C3591" s="6" t="str">
        <f>VLOOKUP($B3591,'Supplimental Sources'!$I$7:$K$27,2,0)</f>
        <v>United States</v>
      </c>
      <c r="D3591" s="6" t="str">
        <f>VLOOKUP($B3591,'Supplimental Sources'!$I$7:$K$27,3,0)</f>
        <v>United States</v>
      </c>
      <c r="E3591" s="6" t="s">
        <v>8386</v>
      </c>
      <c r="F3591" s="6" t="s">
        <v>8378</v>
      </c>
      <c r="G3591" s="6">
        <v>3577</v>
      </c>
      <c r="H3591" s="29">
        <v>600</v>
      </c>
      <c r="I3591" s="29">
        <v>780</v>
      </c>
      <c r="J3591" s="28">
        <v>26.482604166667443</v>
      </c>
      <c r="K3591" s="6">
        <v>27</v>
      </c>
      <c r="L3591" s="6" t="str">
        <f>VLOOKUP($G3591,Data!$A:$F,6,0)</f>
        <v>successful</v>
      </c>
      <c r="M3591" s="6"/>
      <c r="N3591" s="6"/>
      <c r="O3591" s="6"/>
    </row>
    <row r="3592" spans="1:15" x14ac:dyDescent="0.45">
      <c r="A3592" s="6" t="s">
        <v>8318</v>
      </c>
      <c r="B3592" s="6" t="s">
        <v>8225</v>
      </c>
      <c r="C3592" s="6" t="str">
        <f>VLOOKUP($B3592,'Supplimental Sources'!$I$7:$K$27,2,0)</f>
        <v>United Kingdom</v>
      </c>
      <c r="D3592" s="6" t="str">
        <f>VLOOKUP($B3592,'Supplimental Sources'!$I$7:$K$27,3,0)</f>
        <v>United Kingdom</v>
      </c>
      <c r="E3592" s="6" t="s">
        <v>8387</v>
      </c>
      <c r="F3592" s="6" t="s">
        <v>8378</v>
      </c>
      <c r="G3592" s="6">
        <v>3578</v>
      </c>
      <c r="H3592" s="29">
        <v>1500</v>
      </c>
      <c r="I3592" s="29">
        <v>1500.2</v>
      </c>
      <c r="J3592" s="28">
        <v>30</v>
      </c>
      <c r="K3592" s="6">
        <v>37</v>
      </c>
      <c r="L3592" s="6" t="str">
        <f>VLOOKUP($G3592,Data!$A:$F,6,0)</f>
        <v>successful</v>
      </c>
      <c r="M3592" s="6"/>
      <c r="N3592" s="6"/>
      <c r="O3592" s="6"/>
    </row>
    <row r="3593" spans="1:15" x14ac:dyDescent="0.45">
      <c r="A3593" s="6" t="s">
        <v>8318</v>
      </c>
      <c r="B3593" s="6" t="s">
        <v>8225</v>
      </c>
      <c r="C3593" s="6" t="str">
        <f>VLOOKUP($B3593,'Supplimental Sources'!$I$7:$K$27,2,0)</f>
        <v>United Kingdom</v>
      </c>
      <c r="D3593" s="6" t="str">
        <f>VLOOKUP($B3593,'Supplimental Sources'!$I$7:$K$27,3,0)</f>
        <v>United Kingdom</v>
      </c>
      <c r="E3593" s="6" t="s">
        <v>8387</v>
      </c>
      <c r="F3593" s="6" t="s">
        <v>8378</v>
      </c>
      <c r="G3593" s="6">
        <v>3579</v>
      </c>
      <c r="H3593" s="29">
        <v>500</v>
      </c>
      <c r="I3593" s="29">
        <v>500</v>
      </c>
      <c r="J3593" s="28">
        <v>29.958333333328483</v>
      </c>
      <c r="K3593" s="6">
        <v>14</v>
      </c>
      <c r="L3593" s="6" t="str">
        <f>VLOOKUP($G3593,Data!$A:$F,6,0)</f>
        <v>successful</v>
      </c>
      <c r="M3593" s="6"/>
      <c r="N3593" s="6"/>
      <c r="O3593" s="6"/>
    </row>
    <row r="3594" spans="1:15" x14ac:dyDescent="0.45">
      <c r="A3594" s="6" t="s">
        <v>8318</v>
      </c>
      <c r="B3594" s="6" t="s">
        <v>8224</v>
      </c>
      <c r="C3594" s="6" t="str">
        <f>VLOOKUP($B3594,'Supplimental Sources'!$I$7:$K$27,2,0)</f>
        <v>United States</v>
      </c>
      <c r="D3594" s="6" t="str">
        <f>VLOOKUP($B3594,'Supplimental Sources'!$I$7:$K$27,3,0)</f>
        <v>United States</v>
      </c>
      <c r="E3594" s="6" t="s">
        <v>8386</v>
      </c>
      <c r="F3594" s="6" t="s">
        <v>8376</v>
      </c>
      <c r="G3594" s="6">
        <v>3580</v>
      </c>
      <c r="H3594" s="29">
        <v>900</v>
      </c>
      <c r="I3594" s="29">
        <v>1025</v>
      </c>
      <c r="J3594" s="28">
        <v>38.031458333331102</v>
      </c>
      <c r="K3594" s="6">
        <v>27</v>
      </c>
      <c r="L3594" s="6" t="str">
        <f>VLOOKUP($G3594,Data!$A:$F,6,0)</f>
        <v>successful</v>
      </c>
      <c r="M3594" s="6"/>
      <c r="N3594" s="6"/>
      <c r="O3594" s="6"/>
    </row>
    <row r="3595" spans="1:15" x14ac:dyDescent="0.45">
      <c r="A3595" s="6" t="s">
        <v>8318</v>
      </c>
      <c r="B3595" s="6" t="s">
        <v>8225</v>
      </c>
      <c r="C3595" s="6" t="str">
        <f>VLOOKUP($B3595,'Supplimental Sources'!$I$7:$K$27,2,0)</f>
        <v>United Kingdom</v>
      </c>
      <c r="D3595" s="6" t="str">
        <f>VLOOKUP($B3595,'Supplimental Sources'!$I$7:$K$27,3,0)</f>
        <v>United Kingdom</v>
      </c>
      <c r="E3595" s="6" t="s">
        <v>8385</v>
      </c>
      <c r="F3595" s="6" t="s">
        <v>8370</v>
      </c>
      <c r="G3595" s="6">
        <v>3581</v>
      </c>
      <c r="H3595" s="29">
        <v>1500</v>
      </c>
      <c r="I3595" s="29">
        <v>1500</v>
      </c>
      <c r="J3595" s="28">
        <v>14</v>
      </c>
      <c r="K3595" s="6">
        <v>45</v>
      </c>
      <c r="L3595" s="6" t="str">
        <f>VLOOKUP($G3595,Data!$A:$F,6,0)</f>
        <v>successful</v>
      </c>
      <c r="M3595" s="6"/>
      <c r="N3595" s="6"/>
      <c r="O3595" s="6"/>
    </row>
    <row r="3596" spans="1:15" x14ac:dyDescent="0.45">
      <c r="A3596" s="6" t="s">
        <v>8318</v>
      </c>
      <c r="B3596" s="6" t="s">
        <v>8224</v>
      </c>
      <c r="C3596" s="6" t="str">
        <f>VLOOKUP($B3596,'Supplimental Sources'!$I$7:$K$27,2,0)</f>
        <v>United States</v>
      </c>
      <c r="D3596" s="6" t="str">
        <f>VLOOKUP($B3596,'Supplimental Sources'!$I$7:$K$27,3,0)</f>
        <v>United States</v>
      </c>
      <c r="E3596" s="6" t="s">
        <v>8387</v>
      </c>
      <c r="F3596" s="6" t="s">
        <v>8378</v>
      </c>
      <c r="G3596" s="6">
        <v>3582</v>
      </c>
      <c r="H3596" s="29">
        <v>1000</v>
      </c>
      <c r="I3596" s="29">
        <v>2870</v>
      </c>
      <c r="J3596" s="28">
        <v>14</v>
      </c>
      <c r="K3596" s="6">
        <v>49</v>
      </c>
      <c r="L3596" s="6" t="str">
        <f>VLOOKUP($G3596,Data!$A:$F,6,0)</f>
        <v>successful</v>
      </c>
      <c r="M3596" s="6"/>
      <c r="N3596" s="6"/>
      <c r="O3596" s="6"/>
    </row>
    <row r="3597" spans="1:15" x14ac:dyDescent="0.45">
      <c r="A3597" s="6" t="s">
        <v>8318</v>
      </c>
      <c r="B3597" s="6" t="s">
        <v>8224</v>
      </c>
      <c r="C3597" s="6" t="str">
        <f>VLOOKUP($B3597,'Supplimental Sources'!$I$7:$K$27,2,0)</f>
        <v>United States</v>
      </c>
      <c r="D3597" s="6" t="str">
        <f>VLOOKUP($B3597,'Supplimental Sources'!$I$7:$K$27,3,0)</f>
        <v>United States</v>
      </c>
      <c r="E3597" s="6" t="s">
        <v>8387</v>
      </c>
      <c r="F3597" s="6" t="s">
        <v>8377</v>
      </c>
      <c r="G3597" s="6">
        <v>3583</v>
      </c>
      <c r="H3597" s="29">
        <v>3000</v>
      </c>
      <c r="I3597" s="29">
        <v>3255</v>
      </c>
      <c r="J3597" s="28">
        <v>59.958333333335759</v>
      </c>
      <c r="K3597" s="6">
        <v>24</v>
      </c>
      <c r="L3597" s="6" t="str">
        <f>VLOOKUP($G3597,Data!$A:$F,6,0)</f>
        <v>successful</v>
      </c>
      <c r="M3597" s="6"/>
      <c r="N3597" s="6"/>
      <c r="O3597" s="6"/>
    </row>
    <row r="3598" spans="1:15" x14ac:dyDescent="0.45">
      <c r="A3598" s="6" t="s">
        <v>8318</v>
      </c>
      <c r="B3598" s="6" t="s">
        <v>8225</v>
      </c>
      <c r="C3598" s="6" t="str">
        <f>VLOOKUP($B3598,'Supplimental Sources'!$I$7:$K$27,2,0)</f>
        <v>United Kingdom</v>
      </c>
      <c r="D3598" s="6" t="str">
        <f>VLOOKUP($B3598,'Supplimental Sources'!$I$7:$K$27,3,0)</f>
        <v>United Kingdom</v>
      </c>
      <c r="E3598" s="6" t="s">
        <v>8386</v>
      </c>
      <c r="F3598" s="6" t="s">
        <v>8380</v>
      </c>
      <c r="G3598" s="6">
        <v>3584</v>
      </c>
      <c r="H3598" s="29">
        <v>3000</v>
      </c>
      <c r="I3598" s="29">
        <v>3465</v>
      </c>
      <c r="J3598" s="28">
        <v>30</v>
      </c>
      <c r="K3598" s="6">
        <v>112</v>
      </c>
      <c r="L3598" s="6" t="str">
        <f>VLOOKUP($G3598,Data!$A:$F,6,0)</f>
        <v>successful</v>
      </c>
      <c r="M3598" s="6"/>
      <c r="N3598" s="6"/>
      <c r="O3598" s="6"/>
    </row>
    <row r="3599" spans="1:15" x14ac:dyDescent="0.45">
      <c r="A3599" s="6" t="s">
        <v>8318</v>
      </c>
      <c r="B3599" s="6" t="s">
        <v>8224</v>
      </c>
      <c r="C3599" s="6" t="str">
        <f>VLOOKUP($B3599,'Supplimental Sources'!$I$7:$K$27,2,0)</f>
        <v>United States</v>
      </c>
      <c r="D3599" s="6" t="str">
        <f>VLOOKUP($B3599,'Supplimental Sources'!$I$7:$K$27,3,0)</f>
        <v>United States</v>
      </c>
      <c r="E3599" s="6" t="s">
        <v>8385</v>
      </c>
      <c r="F3599" s="6" t="s">
        <v>8374</v>
      </c>
      <c r="G3599" s="6">
        <v>3585</v>
      </c>
      <c r="H3599" s="29">
        <v>3400</v>
      </c>
      <c r="I3599" s="29">
        <v>4050</v>
      </c>
      <c r="J3599" s="28">
        <v>30</v>
      </c>
      <c r="K3599" s="6">
        <v>23</v>
      </c>
      <c r="L3599" s="6" t="str">
        <f>VLOOKUP($G3599,Data!$A:$F,6,0)</f>
        <v>successful</v>
      </c>
      <c r="M3599" s="6"/>
      <c r="N3599" s="6"/>
      <c r="O3599" s="6"/>
    </row>
    <row r="3600" spans="1:15" x14ac:dyDescent="0.45">
      <c r="A3600" s="6" t="s">
        <v>8318</v>
      </c>
      <c r="B3600" s="6" t="s">
        <v>8224</v>
      </c>
      <c r="C3600" s="6" t="str">
        <f>VLOOKUP($B3600,'Supplimental Sources'!$I$7:$K$27,2,0)</f>
        <v>United States</v>
      </c>
      <c r="D3600" s="6" t="str">
        <f>VLOOKUP($B3600,'Supplimental Sources'!$I$7:$K$27,3,0)</f>
        <v>United States</v>
      </c>
      <c r="E3600" s="6" t="s">
        <v>8387</v>
      </c>
      <c r="F3600" s="6" t="s">
        <v>8370</v>
      </c>
      <c r="G3600" s="6">
        <v>3586</v>
      </c>
      <c r="H3600" s="29">
        <v>7500</v>
      </c>
      <c r="I3600" s="29">
        <v>8207</v>
      </c>
      <c r="J3600" s="28">
        <v>60</v>
      </c>
      <c r="K3600" s="6">
        <v>54</v>
      </c>
      <c r="L3600" s="6" t="str">
        <f>VLOOKUP($G3600,Data!$A:$F,6,0)</f>
        <v>successful</v>
      </c>
      <c r="M3600" s="6"/>
      <c r="N3600" s="6"/>
      <c r="O3600" s="6"/>
    </row>
    <row r="3601" spans="1:15" x14ac:dyDescent="0.45">
      <c r="A3601" s="6" t="s">
        <v>8318</v>
      </c>
      <c r="B3601" s="6" t="s">
        <v>8225</v>
      </c>
      <c r="C3601" s="6" t="str">
        <f>VLOOKUP($B3601,'Supplimental Sources'!$I$7:$K$27,2,0)</f>
        <v>United Kingdom</v>
      </c>
      <c r="D3601" s="6" t="str">
        <f>VLOOKUP($B3601,'Supplimental Sources'!$I$7:$K$27,3,0)</f>
        <v>United Kingdom</v>
      </c>
      <c r="E3601" s="6" t="s">
        <v>8387</v>
      </c>
      <c r="F3601" s="6" t="s">
        <v>8369</v>
      </c>
      <c r="G3601" s="6">
        <v>3587</v>
      </c>
      <c r="H3601" s="29">
        <v>500</v>
      </c>
      <c r="I3601" s="29">
        <v>633</v>
      </c>
      <c r="J3601" s="28">
        <v>45.251689814816928</v>
      </c>
      <c r="K3601" s="6">
        <v>28</v>
      </c>
      <c r="L3601" s="6" t="str">
        <f>VLOOKUP($G3601,Data!$A:$F,6,0)</f>
        <v>successful</v>
      </c>
      <c r="M3601" s="6"/>
      <c r="N3601" s="6"/>
      <c r="O3601" s="6"/>
    </row>
    <row r="3602" spans="1:15" x14ac:dyDescent="0.45">
      <c r="A3602" s="6" t="s">
        <v>8318</v>
      </c>
      <c r="B3602" s="6" t="s">
        <v>8225</v>
      </c>
      <c r="C3602" s="6" t="str">
        <f>VLOOKUP($B3602,'Supplimental Sources'!$I$7:$K$27,2,0)</f>
        <v>United Kingdom</v>
      </c>
      <c r="D3602" s="6" t="str">
        <f>VLOOKUP($B3602,'Supplimental Sources'!$I$7:$K$27,3,0)</f>
        <v>United Kingdom</v>
      </c>
      <c r="E3602" s="6" t="s">
        <v>8386</v>
      </c>
      <c r="F3602" s="6" t="s">
        <v>8379</v>
      </c>
      <c r="G3602" s="6">
        <v>3588</v>
      </c>
      <c r="H3602" s="29">
        <v>200</v>
      </c>
      <c r="I3602" s="29">
        <v>201</v>
      </c>
      <c r="J3602" s="28">
        <v>22.129513888881775</v>
      </c>
      <c r="K3602" s="6">
        <v>11</v>
      </c>
      <c r="L3602" s="6" t="str">
        <f>VLOOKUP($G3602,Data!$A:$F,6,0)</f>
        <v>successful</v>
      </c>
      <c r="M3602" s="6"/>
      <c r="N3602" s="6"/>
      <c r="O3602" s="6"/>
    </row>
    <row r="3603" spans="1:15" x14ac:dyDescent="0.45">
      <c r="A3603" s="6" t="s">
        <v>8318</v>
      </c>
      <c r="B3603" s="6" t="s">
        <v>8224</v>
      </c>
      <c r="C3603" s="6" t="str">
        <f>VLOOKUP($B3603,'Supplimental Sources'!$I$7:$K$27,2,0)</f>
        <v>United States</v>
      </c>
      <c r="D3603" s="6" t="str">
        <f>VLOOKUP($B3603,'Supplimental Sources'!$I$7:$K$27,3,0)</f>
        <v>United States</v>
      </c>
      <c r="E3603" s="6" t="s">
        <v>8386</v>
      </c>
      <c r="F3603" s="6" t="s">
        <v>8369</v>
      </c>
      <c r="G3603" s="6">
        <v>3589</v>
      </c>
      <c r="H3603" s="29">
        <v>4000</v>
      </c>
      <c r="I3603" s="29">
        <v>5100</v>
      </c>
      <c r="J3603" s="28">
        <v>25</v>
      </c>
      <c r="K3603" s="6">
        <v>62</v>
      </c>
      <c r="L3603" s="6" t="str">
        <f>VLOOKUP($G3603,Data!$A:$F,6,0)</f>
        <v>successful</v>
      </c>
      <c r="M3603" s="6"/>
      <c r="N3603" s="6"/>
      <c r="O3603" s="6"/>
    </row>
    <row r="3604" spans="1:15" x14ac:dyDescent="0.45">
      <c r="A3604" s="6" t="s">
        <v>8318</v>
      </c>
      <c r="B3604" s="6" t="s">
        <v>8225</v>
      </c>
      <c r="C3604" s="6" t="str">
        <f>VLOOKUP($B3604,'Supplimental Sources'!$I$7:$K$27,2,0)</f>
        <v>United Kingdom</v>
      </c>
      <c r="D3604" s="6" t="str">
        <f>VLOOKUP($B3604,'Supplimental Sources'!$I$7:$K$27,3,0)</f>
        <v>United Kingdom</v>
      </c>
      <c r="E3604" s="6" t="s">
        <v>8385</v>
      </c>
      <c r="F3604" s="6" t="s">
        <v>8372</v>
      </c>
      <c r="G3604" s="6">
        <v>3590</v>
      </c>
      <c r="H3604" s="29">
        <v>5000</v>
      </c>
      <c r="I3604" s="29">
        <v>5003</v>
      </c>
      <c r="J3604" s="28">
        <v>30</v>
      </c>
      <c r="K3604" s="6">
        <v>73</v>
      </c>
      <c r="L3604" s="6" t="str">
        <f>VLOOKUP($G3604,Data!$A:$F,6,0)</f>
        <v>successful</v>
      </c>
      <c r="M3604" s="6"/>
      <c r="N3604" s="6"/>
      <c r="O3604" s="6"/>
    </row>
    <row r="3605" spans="1:15" x14ac:dyDescent="0.45">
      <c r="A3605" s="6" t="s">
        <v>8318</v>
      </c>
      <c r="B3605" s="6" t="s">
        <v>8224</v>
      </c>
      <c r="C3605" s="6" t="str">
        <f>VLOOKUP($B3605,'Supplimental Sources'!$I$7:$K$27,2,0)</f>
        <v>United States</v>
      </c>
      <c r="D3605" s="6" t="str">
        <f>VLOOKUP($B3605,'Supplimental Sources'!$I$7:$K$27,3,0)</f>
        <v>United States</v>
      </c>
      <c r="E3605" s="6" t="s">
        <v>8385</v>
      </c>
      <c r="F3605" s="6" t="s">
        <v>8381</v>
      </c>
      <c r="G3605" s="6">
        <v>3591</v>
      </c>
      <c r="H3605" s="29">
        <v>700</v>
      </c>
      <c r="I3605" s="29">
        <v>1225</v>
      </c>
      <c r="J3605" s="28">
        <v>24.25921296296292</v>
      </c>
      <c r="K3605" s="6">
        <v>18</v>
      </c>
      <c r="L3605" s="6" t="str">
        <f>VLOOKUP($G3605,Data!$A:$F,6,0)</f>
        <v>successful</v>
      </c>
      <c r="M3605" s="6"/>
      <c r="N3605" s="6"/>
      <c r="O3605" s="6"/>
    </row>
    <row r="3606" spans="1:15" x14ac:dyDescent="0.45">
      <c r="A3606" s="6" t="s">
        <v>8318</v>
      </c>
      <c r="B3606" s="6" t="s">
        <v>8224</v>
      </c>
      <c r="C3606" s="6" t="str">
        <f>VLOOKUP($B3606,'Supplimental Sources'!$I$7:$K$27,2,0)</f>
        <v>United States</v>
      </c>
      <c r="D3606" s="6" t="str">
        <f>VLOOKUP($B3606,'Supplimental Sources'!$I$7:$K$27,3,0)</f>
        <v>United States</v>
      </c>
      <c r="E3606" s="6" t="s">
        <v>8385</v>
      </c>
      <c r="F3606" s="6" t="s">
        <v>8381</v>
      </c>
      <c r="G3606" s="6">
        <v>3592</v>
      </c>
      <c r="H3606" s="29">
        <v>2000</v>
      </c>
      <c r="I3606" s="29">
        <v>2545</v>
      </c>
      <c r="J3606" s="28">
        <v>57.377696759263927</v>
      </c>
      <c r="K3606" s="6">
        <v>35</v>
      </c>
      <c r="L3606" s="6" t="str">
        <f>VLOOKUP($G3606,Data!$A:$F,6,0)</f>
        <v>successful</v>
      </c>
      <c r="M3606" s="6"/>
      <c r="N3606" s="6"/>
      <c r="O3606" s="6"/>
    </row>
    <row r="3607" spans="1:15" x14ac:dyDescent="0.45">
      <c r="A3607" s="6" t="s">
        <v>8318</v>
      </c>
      <c r="B3607" s="6" t="s">
        <v>8224</v>
      </c>
      <c r="C3607" s="6" t="str">
        <f>VLOOKUP($B3607,'Supplimental Sources'!$I$7:$K$27,2,0)</f>
        <v>United States</v>
      </c>
      <c r="D3607" s="6" t="str">
        <f>VLOOKUP($B3607,'Supplimental Sources'!$I$7:$K$27,3,0)</f>
        <v>United States</v>
      </c>
      <c r="E3607" s="6" t="s">
        <v>8385</v>
      </c>
      <c r="F3607" s="6" t="s">
        <v>8381</v>
      </c>
      <c r="G3607" s="6">
        <v>3593</v>
      </c>
      <c r="H3607" s="29">
        <v>3000</v>
      </c>
      <c r="I3607" s="29">
        <v>3319</v>
      </c>
      <c r="J3607" s="28">
        <v>34.95278935184615</v>
      </c>
      <c r="K3607" s="6">
        <v>43</v>
      </c>
      <c r="L3607" s="6" t="str">
        <f>VLOOKUP($G3607,Data!$A:$F,6,0)</f>
        <v>successful</v>
      </c>
      <c r="M3607" s="6"/>
      <c r="N3607" s="6"/>
      <c r="O3607" s="6"/>
    </row>
    <row r="3608" spans="1:15" x14ac:dyDescent="0.45">
      <c r="A3608" s="6" t="s">
        <v>8318</v>
      </c>
      <c r="B3608" s="6" t="s">
        <v>8224</v>
      </c>
      <c r="C3608" s="6" t="str">
        <f>VLOOKUP($B3608,'Supplimental Sources'!$I$7:$K$27,2,0)</f>
        <v>United States</v>
      </c>
      <c r="D3608" s="6" t="str">
        <f>VLOOKUP($B3608,'Supplimental Sources'!$I$7:$K$27,3,0)</f>
        <v>United States</v>
      </c>
      <c r="E3608" s="6" t="s">
        <v>8387</v>
      </c>
      <c r="F3608" s="6" t="s">
        <v>8371</v>
      </c>
      <c r="G3608" s="6">
        <v>3594</v>
      </c>
      <c r="H3608" s="29">
        <v>1600</v>
      </c>
      <c r="I3608" s="29">
        <v>2015</v>
      </c>
      <c r="J3608" s="28">
        <v>25</v>
      </c>
      <c r="K3608" s="6">
        <v>36</v>
      </c>
      <c r="L3608" s="6" t="str">
        <f>VLOOKUP($G3608,Data!$A:$F,6,0)</f>
        <v>successful</v>
      </c>
      <c r="M3608" s="6"/>
      <c r="N3608" s="6"/>
      <c r="O3608" s="6"/>
    </row>
    <row r="3609" spans="1:15" x14ac:dyDescent="0.45">
      <c r="A3609" s="6" t="s">
        <v>8318</v>
      </c>
      <c r="B3609" s="6" t="s">
        <v>8224</v>
      </c>
      <c r="C3609" s="6" t="str">
        <f>VLOOKUP($B3609,'Supplimental Sources'!$I$7:$K$27,2,0)</f>
        <v>United States</v>
      </c>
      <c r="D3609" s="6" t="str">
        <f>VLOOKUP($B3609,'Supplimental Sources'!$I$7:$K$27,3,0)</f>
        <v>United States</v>
      </c>
      <c r="E3609" s="6" t="s">
        <v>8386</v>
      </c>
      <c r="F3609" s="6" t="s">
        <v>8377</v>
      </c>
      <c r="G3609" s="6">
        <v>3595</v>
      </c>
      <c r="H3609" s="29">
        <v>2600</v>
      </c>
      <c r="I3609" s="29">
        <v>3081</v>
      </c>
      <c r="J3609" s="28">
        <v>26.282604166670353</v>
      </c>
      <c r="K3609" s="6">
        <v>62</v>
      </c>
      <c r="L3609" s="6" t="str">
        <f>VLOOKUP($G3609,Data!$A:$F,6,0)</f>
        <v>successful</v>
      </c>
      <c r="M3609" s="6"/>
      <c r="N3609" s="6"/>
      <c r="O3609" s="6"/>
    </row>
    <row r="3610" spans="1:15" x14ac:dyDescent="0.45">
      <c r="A3610" s="6" t="s">
        <v>8318</v>
      </c>
      <c r="B3610" s="6" t="s">
        <v>8229</v>
      </c>
      <c r="C3610" s="6" t="str">
        <f>VLOOKUP($B3610,'Supplimental Sources'!$I$7:$K$27,2,0)</f>
        <v>Canada</v>
      </c>
      <c r="D3610" s="6" t="str">
        <f>VLOOKUP($B3610,'Supplimental Sources'!$I$7:$K$27,3,0)</f>
        <v>Canada</v>
      </c>
      <c r="E3610" s="6" t="s">
        <v>8385</v>
      </c>
      <c r="F3610" s="6" t="s">
        <v>8371</v>
      </c>
      <c r="G3610" s="6">
        <v>3596</v>
      </c>
      <c r="H3610" s="29">
        <v>1100</v>
      </c>
      <c r="I3610" s="29">
        <v>1185</v>
      </c>
      <c r="J3610" s="28">
        <v>21</v>
      </c>
      <c r="K3610" s="6">
        <v>15</v>
      </c>
      <c r="L3610" s="6" t="str">
        <f>VLOOKUP($G3610,Data!$A:$F,6,0)</f>
        <v>successful</v>
      </c>
      <c r="M3610" s="6"/>
      <c r="N3610" s="6"/>
      <c r="O3610" s="6"/>
    </row>
    <row r="3611" spans="1:15" x14ac:dyDescent="0.45">
      <c r="A3611" s="6" t="s">
        <v>8318</v>
      </c>
      <c r="B3611" s="6" t="s">
        <v>8224</v>
      </c>
      <c r="C3611" s="6" t="str">
        <f>VLOOKUP($B3611,'Supplimental Sources'!$I$7:$K$27,2,0)</f>
        <v>United States</v>
      </c>
      <c r="D3611" s="6" t="str">
        <f>VLOOKUP($B3611,'Supplimental Sources'!$I$7:$K$27,3,0)</f>
        <v>United States</v>
      </c>
      <c r="E3611" s="6" t="s">
        <v>8387</v>
      </c>
      <c r="F3611" s="6" t="s">
        <v>8377</v>
      </c>
      <c r="G3611" s="6">
        <v>3597</v>
      </c>
      <c r="H3611" s="29">
        <v>2500</v>
      </c>
      <c r="I3611" s="29">
        <v>2565</v>
      </c>
      <c r="J3611" s="28">
        <v>14.663773148145992</v>
      </c>
      <c r="K3611" s="6">
        <v>33</v>
      </c>
      <c r="L3611" s="6" t="str">
        <f>VLOOKUP($G3611,Data!$A:$F,6,0)</f>
        <v>successful</v>
      </c>
      <c r="M3611" s="6"/>
      <c r="N3611" s="6"/>
      <c r="O3611" s="6"/>
    </row>
    <row r="3612" spans="1:15" x14ac:dyDescent="0.45">
      <c r="A3612" s="6" t="s">
        <v>8318</v>
      </c>
      <c r="B3612" s="6" t="s">
        <v>8224</v>
      </c>
      <c r="C3612" s="6" t="str">
        <f>VLOOKUP($B3612,'Supplimental Sources'!$I$7:$K$27,2,0)</f>
        <v>United States</v>
      </c>
      <c r="D3612" s="6" t="str">
        <f>VLOOKUP($B3612,'Supplimental Sources'!$I$7:$K$27,3,0)</f>
        <v>United States</v>
      </c>
      <c r="E3612" s="6" t="s">
        <v>8385</v>
      </c>
      <c r="F3612" s="6" t="s">
        <v>8371</v>
      </c>
      <c r="G3612" s="6">
        <v>3598</v>
      </c>
      <c r="H3612" s="29">
        <v>1000</v>
      </c>
      <c r="I3612" s="29">
        <v>1101</v>
      </c>
      <c r="J3612" s="28">
        <v>18.408773148148612</v>
      </c>
      <c r="K3612" s="6">
        <v>27</v>
      </c>
      <c r="L3612" s="6" t="str">
        <f>VLOOKUP($G3612,Data!$A:$F,6,0)</f>
        <v>successful</v>
      </c>
      <c r="M3612" s="6"/>
      <c r="N3612" s="6"/>
      <c r="O3612" s="6"/>
    </row>
    <row r="3613" spans="1:15" x14ac:dyDescent="0.45">
      <c r="A3613" s="6" t="s">
        <v>8318</v>
      </c>
      <c r="B3613" s="6" t="s">
        <v>8224</v>
      </c>
      <c r="C3613" s="6" t="str">
        <f>VLOOKUP($B3613,'Supplimental Sources'!$I$7:$K$27,2,0)</f>
        <v>United States</v>
      </c>
      <c r="D3613" s="6" t="str">
        <f>VLOOKUP($B3613,'Supplimental Sources'!$I$7:$K$27,3,0)</f>
        <v>United States</v>
      </c>
      <c r="E3613" s="6" t="s">
        <v>8386</v>
      </c>
      <c r="F3613" s="6" t="s">
        <v>8371</v>
      </c>
      <c r="G3613" s="6">
        <v>3599</v>
      </c>
      <c r="H3613" s="29">
        <v>500</v>
      </c>
      <c r="I3613" s="29">
        <v>1010</v>
      </c>
      <c r="J3613" s="28">
        <v>25.205127314809943</v>
      </c>
      <c r="K3613" s="6">
        <v>17</v>
      </c>
      <c r="L3613" s="6" t="str">
        <f>VLOOKUP($G3613,Data!$A:$F,6,0)</f>
        <v>successful</v>
      </c>
      <c r="M3613" s="6"/>
      <c r="N3613" s="6"/>
      <c r="O3613" s="6"/>
    </row>
    <row r="3614" spans="1:15" x14ac:dyDescent="0.45">
      <c r="A3614" s="6" t="s">
        <v>8318</v>
      </c>
      <c r="B3614" s="6" t="s">
        <v>8224</v>
      </c>
      <c r="C3614" s="6" t="str">
        <f>VLOOKUP($B3614,'Supplimental Sources'!$I$7:$K$27,2,0)</f>
        <v>United States</v>
      </c>
      <c r="D3614" s="6" t="str">
        <f>VLOOKUP($B3614,'Supplimental Sources'!$I$7:$K$27,3,0)</f>
        <v>United States</v>
      </c>
      <c r="E3614" s="6" t="s">
        <v>8387</v>
      </c>
      <c r="F3614" s="6" t="s">
        <v>8372</v>
      </c>
      <c r="G3614" s="6">
        <v>3600</v>
      </c>
      <c r="H3614" s="29">
        <v>10</v>
      </c>
      <c r="I3614" s="29">
        <v>13</v>
      </c>
      <c r="J3614" s="28">
        <v>28</v>
      </c>
      <c r="K3614" s="6">
        <v>4</v>
      </c>
      <c r="L3614" s="6" t="str">
        <f>VLOOKUP($G3614,Data!$A:$F,6,0)</f>
        <v>successful</v>
      </c>
      <c r="M3614" s="6"/>
      <c r="N3614" s="6"/>
      <c r="O3614" s="6"/>
    </row>
    <row r="3615" spans="1:15" x14ac:dyDescent="0.45">
      <c r="A3615" s="6" t="s">
        <v>8318</v>
      </c>
      <c r="B3615" s="6" t="s">
        <v>8225</v>
      </c>
      <c r="C3615" s="6" t="str">
        <f>VLOOKUP($B3615,'Supplimental Sources'!$I$7:$K$27,2,0)</f>
        <v>United Kingdom</v>
      </c>
      <c r="D3615" s="6" t="str">
        <f>VLOOKUP($B3615,'Supplimental Sources'!$I$7:$K$27,3,0)</f>
        <v>United Kingdom</v>
      </c>
      <c r="E3615" s="6" t="s">
        <v>8385</v>
      </c>
      <c r="F3615" s="6" t="s">
        <v>8381</v>
      </c>
      <c r="G3615" s="6">
        <v>3601</v>
      </c>
      <c r="H3615" s="29">
        <v>2000</v>
      </c>
      <c r="I3615" s="29">
        <v>2087</v>
      </c>
      <c r="J3615" s="28">
        <v>30</v>
      </c>
      <c r="K3615" s="6">
        <v>53</v>
      </c>
      <c r="L3615" s="6" t="str">
        <f>VLOOKUP($G3615,Data!$A:$F,6,0)</f>
        <v>successful</v>
      </c>
      <c r="M3615" s="6"/>
      <c r="N3615" s="6"/>
      <c r="O3615" s="6"/>
    </row>
    <row r="3616" spans="1:15" x14ac:dyDescent="0.45">
      <c r="A3616" s="6" t="s">
        <v>8318</v>
      </c>
      <c r="B3616" s="6" t="s">
        <v>8224</v>
      </c>
      <c r="C3616" s="6" t="str">
        <f>VLOOKUP($B3616,'Supplimental Sources'!$I$7:$K$27,2,0)</f>
        <v>United States</v>
      </c>
      <c r="D3616" s="6" t="str">
        <f>VLOOKUP($B3616,'Supplimental Sources'!$I$7:$K$27,3,0)</f>
        <v>United States</v>
      </c>
      <c r="E3616" s="6" t="s">
        <v>8387</v>
      </c>
      <c r="F3616" s="6" t="s">
        <v>8378</v>
      </c>
      <c r="G3616" s="6">
        <v>3602</v>
      </c>
      <c r="H3616" s="29">
        <v>4000</v>
      </c>
      <c r="I3616" s="29">
        <v>4002</v>
      </c>
      <c r="J3616" s="28">
        <v>60</v>
      </c>
      <c r="K3616" s="6">
        <v>49</v>
      </c>
      <c r="L3616" s="6" t="str">
        <f>VLOOKUP($G3616,Data!$A:$F,6,0)</f>
        <v>successful</v>
      </c>
      <c r="M3616" s="6"/>
      <c r="N3616" s="6"/>
      <c r="O3616" s="6"/>
    </row>
    <row r="3617" spans="1:15" x14ac:dyDescent="0.45">
      <c r="A3617" s="6" t="s">
        <v>8318</v>
      </c>
      <c r="B3617" s="6" t="s">
        <v>8224</v>
      </c>
      <c r="C3617" s="6" t="str">
        <f>VLOOKUP($B3617,'Supplimental Sources'!$I$7:$K$27,2,0)</f>
        <v>United States</v>
      </c>
      <c r="D3617" s="6" t="str">
        <f>VLOOKUP($B3617,'Supplimental Sources'!$I$7:$K$27,3,0)</f>
        <v>United States</v>
      </c>
      <c r="E3617" s="6" t="s">
        <v>8386</v>
      </c>
      <c r="F3617" s="6" t="s">
        <v>8373</v>
      </c>
      <c r="G3617" s="6">
        <v>3603</v>
      </c>
      <c r="H3617" s="29">
        <v>1500</v>
      </c>
      <c r="I3617" s="29">
        <v>2560</v>
      </c>
      <c r="J3617" s="28">
        <v>30.041666666671517</v>
      </c>
      <c r="K3617" s="6">
        <v>57</v>
      </c>
      <c r="L3617" s="6" t="str">
        <f>VLOOKUP($G3617,Data!$A:$F,6,0)</f>
        <v>successful</v>
      </c>
      <c r="M3617" s="6"/>
      <c r="N3617" s="6"/>
      <c r="O3617" s="6"/>
    </row>
    <row r="3618" spans="1:15" x14ac:dyDescent="0.45">
      <c r="A3618" s="6" t="s">
        <v>8318</v>
      </c>
      <c r="B3618" s="6" t="s">
        <v>8224</v>
      </c>
      <c r="C3618" s="6" t="str">
        <f>VLOOKUP($B3618,'Supplimental Sources'!$I$7:$K$27,2,0)</f>
        <v>United States</v>
      </c>
      <c r="D3618" s="6" t="str">
        <f>VLOOKUP($B3618,'Supplimental Sources'!$I$7:$K$27,3,0)</f>
        <v>United States</v>
      </c>
      <c r="E3618" s="6" t="s">
        <v>8387</v>
      </c>
      <c r="F3618" s="6" t="s">
        <v>8379</v>
      </c>
      <c r="G3618" s="6">
        <v>3604</v>
      </c>
      <c r="H3618" s="29">
        <v>3000</v>
      </c>
      <c r="I3618" s="29">
        <v>3385</v>
      </c>
      <c r="J3618" s="28">
        <v>6.2752777777786832</v>
      </c>
      <c r="K3618" s="6">
        <v>69</v>
      </c>
      <c r="L3618" s="6" t="str">
        <f>VLOOKUP($G3618,Data!$A:$F,6,0)</f>
        <v>successful</v>
      </c>
      <c r="M3618" s="6"/>
      <c r="N3618" s="6"/>
      <c r="O3618" s="6"/>
    </row>
    <row r="3619" spans="1:15" x14ac:dyDescent="0.45">
      <c r="A3619" s="6" t="s">
        <v>8318</v>
      </c>
      <c r="B3619" s="6" t="s">
        <v>8225</v>
      </c>
      <c r="C3619" s="6" t="str">
        <f>VLOOKUP($B3619,'Supplimental Sources'!$I$7:$K$27,2,0)</f>
        <v>United Kingdom</v>
      </c>
      <c r="D3619" s="6" t="str">
        <f>VLOOKUP($B3619,'Supplimental Sources'!$I$7:$K$27,3,0)</f>
        <v>United Kingdom</v>
      </c>
      <c r="E3619" s="6" t="s">
        <v>8387</v>
      </c>
      <c r="F3619" s="6" t="s">
        <v>8376</v>
      </c>
      <c r="G3619" s="6">
        <v>3605</v>
      </c>
      <c r="H3619" s="29">
        <v>250</v>
      </c>
      <c r="I3619" s="29">
        <v>460</v>
      </c>
      <c r="J3619" s="28">
        <v>30</v>
      </c>
      <c r="K3619" s="6">
        <v>15</v>
      </c>
      <c r="L3619" s="6" t="str">
        <f>VLOOKUP($G3619,Data!$A:$F,6,0)</f>
        <v>successful</v>
      </c>
      <c r="M3619" s="6"/>
      <c r="N3619" s="6"/>
      <c r="O3619" s="6"/>
    </row>
    <row r="3620" spans="1:15" x14ac:dyDescent="0.45">
      <c r="A3620" s="6" t="s">
        <v>8318</v>
      </c>
      <c r="B3620" s="6" t="s">
        <v>8225</v>
      </c>
      <c r="C3620" s="6" t="str">
        <f>VLOOKUP($B3620,'Supplimental Sources'!$I$7:$K$27,2,0)</f>
        <v>United Kingdom</v>
      </c>
      <c r="D3620" s="6" t="str">
        <f>VLOOKUP($B3620,'Supplimental Sources'!$I$7:$K$27,3,0)</f>
        <v>United Kingdom</v>
      </c>
      <c r="E3620" s="6" t="s">
        <v>8387</v>
      </c>
      <c r="F3620" s="6" t="s">
        <v>8370</v>
      </c>
      <c r="G3620" s="6">
        <v>3606</v>
      </c>
      <c r="H3620" s="29">
        <v>3000</v>
      </c>
      <c r="I3620" s="29">
        <v>3908</v>
      </c>
      <c r="J3620" s="28">
        <v>30</v>
      </c>
      <c r="K3620" s="6">
        <v>64</v>
      </c>
      <c r="L3620" s="6" t="str">
        <f>VLOOKUP($G3620,Data!$A:$F,6,0)</f>
        <v>successful</v>
      </c>
      <c r="M3620" s="6"/>
      <c r="N3620" s="6"/>
      <c r="O3620" s="6"/>
    </row>
    <row r="3621" spans="1:15" x14ac:dyDescent="0.45">
      <c r="A3621" s="6" t="s">
        <v>8318</v>
      </c>
      <c r="B3621" s="6" t="s">
        <v>8225</v>
      </c>
      <c r="C3621" s="6" t="str">
        <f>VLOOKUP($B3621,'Supplimental Sources'!$I$7:$K$27,2,0)</f>
        <v>United Kingdom</v>
      </c>
      <c r="D3621" s="6" t="str">
        <f>VLOOKUP($B3621,'Supplimental Sources'!$I$7:$K$27,3,0)</f>
        <v>United Kingdom</v>
      </c>
      <c r="E3621" s="6" t="s">
        <v>8386</v>
      </c>
      <c r="F3621" s="6" t="s">
        <v>8374</v>
      </c>
      <c r="G3621" s="6">
        <v>3607</v>
      </c>
      <c r="H3621" s="29">
        <v>550</v>
      </c>
      <c r="I3621" s="29">
        <v>580</v>
      </c>
      <c r="J3621" s="28">
        <v>14.036087962958845</v>
      </c>
      <c r="K3621" s="6">
        <v>20</v>
      </c>
      <c r="L3621" s="6" t="str">
        <f>VLOOKUP($G3621,Data!$A:$F,6,0)</f>
        <v>successful</v>
      </c>
      <c r="M3621" s="6"/>
      <c r="N3621" s="6"/>
      <c r="O3621" s="6"/>
    </row>
    <row r="3622" spans="1:15" x14ac:dyDescent="0.45">
      <c r="A3622" s="6" t="s">
        <v>8318</v>
      </c>
      <c r="B3622" s="6" t="s">
        <v>8225</v>
      </c>
      <c r="C3622" s="6" t="str">
        <f>VLOOKUP($B3622,'Supplimental Sources'!$I$7:$K$27,2,0)</f>
        <v>United Kingdom</v>
      </c>
      <c r="D3622" s="6" t="str">
        <f>VLOOKUP($B3622,'Supplimental Sources'!$I$7:$K$27,3,0)</f>
        <v>United Kingdom</v>
      </c>
      <c r="E3622" s="6" t="s">
        <v>8387</v>
      </c>
      <c r="F3622" s="6" t="s">
        <v>8369</v>
      </c>
      <c r="G3622" s="6">
        <v>3608</v>
      </c>
      <c r="H3622" s="29">
        <v>800</v>
      </c>
      <c r="I3622" s="29">
        <v>800</v>
      </c>
      <c r="J3622" s="28">
        <v>31.873958333329938</v>
      </c>
      <c r="K3622" s="6">
        <v>27</v>
      </c>
      <c r="L3622" s="6" t="str">
        <f>VLOOKUP($G3622,Data!$A:$F,6,0)</f>
        <v>successful</v>
      </c>
      <c r="M3622" s="6"/>
      <c r="N3622" s="6"/>
      <c r="O3622" s="6"/>
    </row>
    <row r="3623" spans="1:15" x14ac:dyDescent="0.45">
      <c r="A3623" s="6" t="s">
        <v>8318</v>
      </c>
      <c r="B3623" s="6" t="s">
        <v>8225</v>
      </c>
      <c r="C3623" s="6" t="str">
        <f>VLOOKUP($B3623,'Supplimental Sources'!$I$7:$K$27,2,0)</f>
        <v>United Kingdom</v>
      </c>
      <c r="D3623" s="6" t="str">
        <f>VLOOKUP($B3623,'Supplimental Sources'!$I$7:$K$27,3,0)</f>
        <v>United Kingdom</v>
      </c>
      <c r="E3623" s="6" t="s">
        <v>8387</v>
      </c>
      <c r="F3623" s="6" t="s">
        <v>8377</v>
      </c>
      <c r="G3623" s="6">
        <v>3609</v>
      </c>
      <c r="H3623" s="29">
        <v>1960</v>
      </c>
      <c r="I3623" s="29">
        <v>3005</v>
      </c>
      <c r="J3623" s="28">
        <v>29.958333333335759</v>
      </c>
      <c r="K3623" s="6">
        <v>21</v>
      </c>
      <c r="L3623" s="6" t="str">
        <f>VLOOKUP($G3623,Data!$A:$F,6,0)</f>
        <v>successful</v>
      </c>
      <c r="M3623" s="6"/>
      <c r="N3623" s="6"/>
      <c r="O3623" s="6"/>
    </row>
    <row r="3624" spans="1:15" x14ac:dyDescent="0.45">
      <c r="A3624" s="6" t="s">
        <v>8318</v>
      </c>
      <c r="B3624" s="6" t="s">
        <v>8225</v>
      </c>
      <c r="C3624" s="6" t="str">
        <f>VLOOKUP($B3624,'Supplimental Sources'!$I$7:$K$27,2,0)</f>
        <v>United Kingdom</v>
      </c>
      <c r="D3624" s="6" t="str">
        <f>VLOOKUP($B3624,'Supplimental Sources'!$I$7:$K$27,3,0)</f>
        <v>United Kingdom</v>
      </c>
      <c r="E3624" s="6" t="s">
        <v>8386</v>
      </c>
      <c r="F3624" s="6" t="s">
        <v>8370</v>
      </c>
      <c r="G3624" s="6">
        <v>3610</v>
      </c>
      <c r="H3624" s="29">
        <v>1000</v>
      </c>
      <c r="I3624" s="29">
        <v>1623</v>
      </c>
      <c r="J3624" s="28">
        <v>30</v>
      </c>
      <c r="K3624" s="6">
        <v>31</v>
      </c>
      <c r="L3624" s="6" t="str">
        <f>VLOOKUP($G3624,Data!$A:$F,6,0)</f>
        <v>successful</v>
      </c>
      <c r="M3624" s="6"/>
      <c r="N3624" s="6"/>
      <c r="O3624" s="6"/>
    </row>
    <row r="3625" spans="1:15" x14ac:dyDescent="0.45">
      <c r="A3625" s="6" t="s">
        <v>8318</v>
      </c>
      <c r="B3625" s="6" t="s">
        <v>8225</v>
      </c>
      <c r="C3625" s="6" t="str">
        <f>VLOOKUP($B3625,'Supplimental Sources'!$I$7:$K$27,2,0)</f>
        <v>United Kingdom</v>
      </c>
      <c r="D3625" s="6" t="str">
        <f>VLOOKUP($B3625,'Supplimental Sources'!$I$7:$K$27,3,0)</f>
        <v>United Kingdom</v>
      </c>
      <c r="E3625" s="6" t="s">
        <v>8386</v>
      </c>
      <c r="F3625" s="6" t="s">
        <v>8378</v>
      </c>
      <c r="G3625" s="6">
        <v>3611</v>
      </c>
      <c r="H3625" s="29">
        <v>2500</v>
      </c>
      <c r="I3625" s="29">
        <v>3400</v>
      </c>
      <c r="J3625" s="28">
        <v>30</v>
      </c>
      <c r="K3625" s="6">
        <v>51</v>
      </c>
      <c r="L3625" s="6" t="str">
        <f>VLOOKUP($G3625,Data!$A:$F,6,0)</f>
        <v>successful</v>
      </c>
      <c r="M3625" s="6"/>
      <c r="N3625" s="6"/>
      <c r="O3625" s="6"/>
    </row>
    <row r="3626" spans="1:15" x14ac:dyDescent="0.45">
      <c r="A3626" s="6" t="s">
        <v>8318</v>
      </c>
      <c r="B3626" s="6" t="s">
        <v>8229</v>
      </c>
      <c r="C3626" s="6" t="str">
        <f>VLOOKUP($B3626,'Supplimental Sources'!$I$7:$K$27,2,0)</f>
        <v>Canada</v>
      </c>
      <c r="D3626" s="6" t="str">
        <f>VLOOKUP($B3626,'Supplimental Sources'!$I$7:$K$27,3,0)</f>
        <v>Canada</v>
      </c>
      <c r="E3626" s="6" t="s">
        <v>8385</v>
      </c>
      <c r="F3626" s="6" t="s">
        <v>8369</v>
      </c>
      <c r="G3626" s="6">
        <v>3612</v>
      </c>
      <c r="H3626" s="29">
        <v>5000</v>
      </c>
      <c r="I3626" s="29">
        <v>7220</v>
      </c>
      <c r="J3626" s="28">
        <v>10</v>
      </c>
      <c r="K3626" s="6">
        <v>57</v>
      </c>
      <c r="L3626" s="6" t="str">
        <f>VLOOKUP($G3626,Data!$A:$F,6,0)</f>
        <v>successful</v>
      </c>
      <c r="M3626" s="6"/>
      <c r="N3626" s="6"/>
      <c r="O3626" s="6"/>
    </row>
    <row r="3627" spans="1:15" x14ac:dyDescent="0.45">
      <c r="A3627" s="6" t="s">
        <v>8318</v>
      </c>
      <c r="B3627" s="6" t="s">
        <v>8224</v>
      </c>
      <c r="C3627" s="6" t="str">
        <f>VLOOKUP($B3627,'Supplimental Sources'!$I$7:$K$27,2,0)</f>
        <v>United States</v>
      </c>
      <c r="D3627" s="6" t="str">
        <f>VLOOKUP($B3627,'Supplimental Sources'!$I$7:$K$27,3,0)</f>
        <v>United States</v>
      </c>
      <c r="E3627" s="6" t="s">
        <v>8385</v>
      </c>
      <c r="F3627" s="6" t="s">
        <v>8369</v>
      </c>
      <c r="G3627" s="6">
        <v>3613</v>
      </c>
      <c r="H3627" s="29">
        <v>1250</v>
      </c>
      <c r="I3627" s="29">
        <v>1250</v>
      </c>
      <c r="J3627" s="28">
        <v>30</v>
      </c>
      <c r="K3627" s="6">
        <v>20</v>
      </c>
      <c r="L3627" s="6" t="str">
        <f>VLOOKUP($G3627,Data!$A:$F,6,0)</f>
        <v>successful</v>
      </c>
      <c r="M3627" s="6"/>
      <c r="N3627" s="6"/>
      <c r="O3627" s="6"/>
    </row>
    <row r="3628" spans="1:15" x14ac:dyDescent="0.45">
      <c r="A3628" s="6" t="s">
        <v>8318</v>
      </c>
      <c r="B3628" s="6" t="s">
        <v>8224</v>
      </c>
      <c r="C3628" s="6" t="str">
        <f>VLOOKUP($B3628,'Supplimental Sources'!$I$7:$K$27,2,0)</f>
        <v>United States</v>
      </c>
      <c r="D3628" s="6" t="str">
        <f>VLOOKUP($B3628,'Supplimental Sources'!$I$7:$K$27,3,0)</f>
        <v>United States</v>
      </c>
      <c r="E3628" s="6" t="s">
        <v>8386</v>
      </c>
      <c r="F3628" s="6" t="s">
        <v>8369</v>
      </c>
      <c r="G3628" s="6">
        <v>3614</v>
      </c>
      <c r="H3628" s="29">
        <v>2500</v>
      </c>
      <c r="I3628" s="29">
        <v>2520</v>
      </c>
      <c r="J3628" s="28">
        <v>30</v>
      </c>
      <c r="K3628" s="6">
        <v>71</v>
      </c>
      <c r="L3628" s="6" t="str">
        <f>VLOOKUP($G3628,Data!$A:$F,6,0)</f>
        <v>successful</v>
      </c>
      <c r="M3628" s="6"/>
      <c r="N3628" s="6"/>
      <c r="O3628" s="6"/>
    </row>
    <row r="3629" spans="1:15" x14ac:dyDescent="0.45">
      <c r="A3629" s="6" t="s">
        <v>8318</v>
      </c>
      <c r="B3629" s="6" t="s">
        <v>8225</v>
      </c>
      <c r="C3629" s="6" t="str">
        <f>VLOOKUP($B3629,'Supplimental Sources'!$I$7:$K$27,2,0)</f>
        <v>United Kingdom</v>
      </c>
      <c r="D3629" s="6" t="str">
        <f>VLOOKUP($B3629,'Supplimental Sources'!$I$7:$K$27,3,0)</f>
        <v>United Kingdom</v>
      </c>
      <c r="E3629" s="6" t="s">
        <v>8386</v>
      </c>
      <c r="F3629" s="6" t="s">
        <v>8374</v>
      </c>
      <c r="G3629" s="6">
        <v>3615</v>
      </c>
      <c r="H3629" s="29">
        <v>2500</v>
      </c>
      <c r="I3629" s="29">
        <v>2670</v>
      </c>
      <c r="J3629" s="28">
        <v>30</v>
      </c>
      <c r="K3629" s="6">
        <v>72</v>
      </c>
      <c r="L3629" s="6" t="str">
        <f>VLOOKUP($G3629,Data!$A:$F,6,0)</f>
        <v>successful</v>
      </c>
      <c r="M3629" s="6"/>
      <c r="N3629" s="6"/>
      <c r="O3629" s="6"/>
    </row>
    <row r="3630" spans="1:15" x14ac:dyDescent="0.45">
      <c r="A3630" s="6" t="s">
        <v>8318</v>
      </c>
      <c r="B3630" s="6" t="s">
        <v>8225</v>
      </c>
      <c r="C3630" s="6" t="str">
        <f>VLOOKUP($B3630,'Supplimental Sources'!$I$7:$K$27,2,0)</f>
        <v>United Kingdom</v>
      </c>
      <c r="D3630" s="6" t="str">
        <f>VLOOKUP($B3630,'Supplimental Sources'!$I$7:$K$27,3,0)</f>
        <v>United Kingdom</v>
      </c>
      <c r="E3630" s="6" t="s">
        <v>8386</v>
      </c>
      <c r="F3630" s="6" t="s">
        <v>8377</v>
      </c>
      <c r="G3630" s="6">
        <v>3616</v>
      </c>
      <c r="H3630" s="29">
        <v>2500</v>
      </c>
      <c r="I3630" s="29">
        <v>3120</v>
      </c>
      <c r="J3630" s="28">
        <v>29.958333333335759</v>
      </c>
      <c r="K3630" s="6">
        <v>45</v>
      </c>
      <c r="L3630" s="6" t="str">
        <f>VLOOKUP($G3630,Data!$A:$F,6,0)</f>
        <v>successful</v>
      </c>
      <c r="M3630" s="6"/>
      <c r="N3630" s="6"/>
      <c r="O3630" s="6"/>
    </row>
    <row r="3631" spans="1:15" x14ac:dyDescent="0.45">
      <c r="A3631" s="6" t="s">
        <v>8318</v>
      </c>
      <c r="B3631" s="6" t="s">
        <v>8225</v>
      </c>
      <c r="C3631" s="6" t="str">
        <f>VLOOKUP($B3631,'Supplimental Sources'!$I$7:$K$27,2,0)</f>
        <v>United Kingdom</v>
      </c>
      <c r="D3631" s="6" t="str">
        <f>VLOOKUP($B3631,'Supplimental Sources'!$I$7:$K$27,3,0)</f>
        <v>United Kingdom</v>
      </c>
      <c r="E3631" s="6" t="s">
        <v>8388</v>
      </c>
      <c r="F3631" s="6" t="s">
        <v>8377</v>
      </c>
      <c r="G3631" s="6">
        <v>3617</v>
      </c>
      <c r="H3631" s="29">
        <v>740</v>
      </c>
      <c r="I3631" s="29">
        <v>880</v>
      </c>
      <c r="J3631" s="28">
        <v>14.38971064814541</v>
      </c>
      <c r="K3631" s="6">
        <v>51</v>
      </c>
      <c r="L3631" s="6" t="str">
        <f>VLOOKUP($G3631,Data!$A:$F,6,0)</f>
        <v>successful</v>
      </c>
      <c r="M3631" s="6"/>
      <c r="N3631" s="6"/>
      <c r="O3631" s="6"/>
    </row>
    <row r="3632" spans="1:15" x14ac:dyDescent="0.45">
      <c r="A3632" s="6" t="s">
        <v>8318</v>
      </c>
      <c r="B3632" s="6" t="s">
        <v>8225</v>
      </c>
      <c r="C3632" s="6" t="str">
        <f>VLOOKUP($B3632,'Supplimental Sources'!$I$7:$K$27,2,0)</f>
        <v>United Kingdom</v>
      </c>
      <c r="D3632" s="6" t="str">
        <f>VLOOKUP($B3632,'Supplimental Sources'!$I$7:$K$27,3,0)</f>
        <v>United Kingdom</v>
      </c>
      <c r="E3632" s="6" t="s">
        <v>8386</v>
      </c>
      <c r="F3632" s="6" t="s">
        <v>8369</v>
      </c>
      <c r="G3632" s="6">
        <v>3618</v>
      </c>
      <c r="H3632" s="29">
        <v>2000</v>
      </c>
      <c r="I3632" s="29">
        <v>2020</v>
      </c>
      <c r="J3632" s="28">
        <v>30</v>
      </c>
      <c r="K3632" s="6">
        <v>56</v>
      </c>
      <c r="L3632" s="6" t="str">
        <f>VLOOKUP($G3632,Data!$A:$F,6,0)</f>
        <v>successful</v>
      </c>
      <c r="M3632" s="6"/>
      <c r="N3632" s="6"/>
      <c r="O3632" s="6"/>
    </row>
    <row r="3633" spans="1:15" x14ac:dyDescent="0.45">
      <c r="A3633" s="6" t="s">
        <v>8318</v>
      </c>
      <c r="B3633" s="6" t="s">
        <v>8224</v>
      </c>
      <c r="C3633" s="6" t="str">
        <f>VLOOKUP($B3633,'Supplimental Sources'!$I$7:$K$27,2,0)</f>
        <v>United States</v>
      </c>
      <c r="D3633" s="6" t="str">
        <f>VLOOKUP($B3633,'Supplimental Sources'!$I$7:$K$27,3,0)</f>
        <v>United States</v>
      </c>
      <c r="E3633" s="6" t="s">
        <v>8387</v>
      </c>
      <c r="F3633" s="6" t="s">
        <v>8373</v>
      </c>
      <c r="G3633" s="6">
        <v>3619</v>
      </c>
      <c r="H3633" s="29">
        <v>1000</v>
      </c>
      <c r="I3633" s="29">
        <v>1130</v>
      </c>
      <c r="J3633" s="28">
        <v>32.784421296302753</v>
      </c>
      <c r="K3633" s="6">
        <v>17</v>
      </c>
      <c r="L3633" s="6" t="str">
        <f>VLOOKUP($G3633,Data!$A:$F,6,0)</f>
        <v>successful</v>
      </c>
      <c r="M3633" s="6"/>
      <c r="N3633" s="6"/>
      <c r="O3633" s="6"/>
    </row>
    <row r="3634" spans="1:15" x14ac:dyDescent="0.45">
      <c r="A3634" s="6" t="s">
        <v>8318</v>
      </c>
      <c r="B3634" s="6" t="s">
        <v>8224</v>
      </c>
      <c r="C3634" s="6" t="str">
        <f>VLOOKUP($B3634,'Supplimental Sources'!$I$7:$K$27,2,0)</f>
        <v>United States</v>
      </c>
      <c r="D3634" s="6" t="str">
        <f>VLOOKUP($B3634,'Supplimental Sources'!$I$7:$K$27,3,0)</f>
        <v>United States</v>
      </c>
      <c r="E3634" s="6" t="s">
        <v>8386</v>
      </c>
      <c r="F3634" s="6" t="s">
        <v>8377</v>
      </c>
      <c r="G3634" s="6">
        <v>3620</v>
      </c>
      <c r="H3634" s="29">
        <v>10500</v>
      </c>
      <c r="I3634" s="29">
        <v>11045</v>
      </c>
      <c r="J3634" s="28">
        <v>30.228460648155306</v>
      </c>
      <c r="K3634" s="6">
        <v>197</v>
      </c>
      <c r="L3634" s="6" t="str">
        <f>VLOOKUP($G3634,Data!$A:$F,6,0)</f>
        <v>successful</v>
      </c>
      <c r="M3634" s="6"/>
      <c r="N3634" s="6"/>
      <c r="O3634" s="6"/>
    </row>
    <row r="3635" spans="1:15" x14ac:dyDescent="0.45">
      <c r="A3635" s="6" t="s">
        <v>8318</v>
      </c>
      <c r="B3635" s="6" t="s">
        <v>8224</v>
      </c>
      <c r="C3635" s="6" t="str">
        <f>VLOOKUP($B3635,'Supplimental Sources'!$I$7:$K$27,2,0)</f>
        <v>United States</v>
      </c>
      <c r="D3635" s="6" t="str">
        <f>VLOOKUP($B3635,'Supplimental Sources'!$I$7:$K$27,3,0)</f>
        <v>United States</v>
      </c>
      <c r="E3635" s="6" t="s">
        <v>8387</v>
      </c>
      <c r="F3635" s="6" t="s">
        <v>8372</v>
      </c>
      <c r="G3635" s="6">
        <v>3621</v>
      </c>
      <c r="H3635" s="29">
        <v>3000</v>
      </c>
      <c r="I3635" s="29">
        <v>3292</v>
      </c>
      <c r="J3635" s="28">
        <v>23.93930555555562</v>
      </c>
      <c r="K3635" s="6">
        <v>70</v>
      </c>
      <c r="L3635" s="6" t="str">
        <f>VLOOKUP($G3635,Data!$A:$F,6,0)</f>
        <v>successful</v>
      </c>
      <c r="M3635" s="6"/>
      <c r="N3635" s="6"/>
      <c r="O3635" s="6"/>
    </row>
    <row r="3636" spans="1:15" x14ac:dyDescent="0.45">
      <c r="A3636" s="6" t="s">
        <v>8318</v>
      </c>
      <c r="B3636" s="6" t="s">
        <v>8224</v>
      </c>
      <c r="C3636" s="6" t="str">
        <f>VLOOKUP($B3636,'Supplimental Sources'!$I$7:$K$27,2,0)</f>
        <v>United States</v>
      </c>
      <c r="D3636" s="6" t="str">
        <f>VLOOKUP($B3636,'Supplimental Sources'!$I$7:$K$27,3,0)</f>
        <v>United States</v>
      </c>
      <c r="E3636" s="6" t="s">
        <v>8385</v>
      </c>
      <c r="F3636" s="6" t="s">
        <v>8371</v>
      </c>
      <c r="G3636" s="6">
        <v>3622</v>
      </c>
      <c r="H3636" s="29">
        <v>1000</v>
      </c>
      <c r="I3636" s="29">
        <v>1000.99</v>
      </c>
      <c r="J3636" s="28">
        <v>32.91908564815094</v>
      </c>
      <c r="K3636" s="6">
        <v>21</v>
      </c>
      <c r="L3636" s="6" t="str">
        <f>VLOOKUP($G3636,Data!$A:$F,6,0)</f>
        <v>successful</v>
      </c>
      <c r="M3636" s="6"/>
      <c r="N3636" s="6"/>
      <c r="O3636" s="6"/>
    </row>
    <row r="3637" spans="1:15" x14ac:dyDescent="0.45">
      <c r="A3637" s="6" t="s">
        <v>8318</v>
      </c>
      <c r="B3637" s="6" t="s">
        <v>8224</v>
      </c>
      <c r="C3637" s="6" t="str">
        <f>VLOOKUP($B3637,'Supplimental Sources'!$I$7:$K$27,2,0)</f>
        <v>United States</v>
      </c>
      <c r="D3637" s="6" t="str">
        <f>VLOOKUP($B3637,'Supplimental Sources'!$I$7:$K$27,3,0)</f>
        <v>United States</v>
      </c>
      <c r="E3637" s="6" t="s">
        <v>8385</v>
      </c>
      <c r="F3637" s="6" t="s">
        <v>8370</v>
      </c>
      <c r="G3637" s="6">
        <v>3623</v>
      </c>
      <c r="H3637" s="29">
        <v>2500</v>
      </c>
      <c r="I3637" s="29">
        <v>3000</v>
      </c>
      <c r="J3637" s="28">
        <v>17.554745370369346</v>
      </c>
      <c r="K3637" s="6">
        <v>34</v>
      </c>
      <c r="L3637" s="6" t="str">
        <f>VLOOKUP($G3637,Data!$A:$F,6,0)</f>
        <v>successful</v>
      </c>
      <c r="M3637" s="6"/>
      <c r="N3637" s="6"/>
      <c r="O3637" s="6"/>
    </row>
    <row r="3638" spans="1:15" x14ac:dyDescent="0.45">
      <c r="A3638" s="6" t="s">
        <v>8318</v>
      </c>
      <c r="B3638" s="6" t="s">
        <v>8224</v>
      </c>
      <c r="C3638" s="6" t="str">
        <f>VLOOKUP($B3638,'Supplimental Sources'!$I$7:$K$27,2,0)</f>
        <v>United States</v>
      </c>
      <c r="D3638" s="6" t="str">
        <f>VLOOKUP($B3638,'Supplimental Sources'!$I$7:$K$27,3,0)</f>
        <v>United States</v>
      </c>
      <c r="E3638" s="6" t="s">
        <v>8387</v>
      </c>
      <c r="F3638" s="6" t="s">
        <v>8380</v>
      </c>
      <c r="G3638" s="6">
        <v>3624</v>
      </c>
      <c r="H3638" s="29">
        <v>3000</v>
      </c>
      <c r="I3638" s="29">
        <v>3148</v>
      </c>
      <c r="J3638" s="28">
        <v>60</v>
      </c>
      <c r="K3638" s="6">
        <v>39</v>
      </c>
      <c r="L3638" s="6" t="str">
        <f>VLOOKUP($G3638,Data!$A:$F,6,0)</f>
        <v>successful</v>
      </c>
      <c r="M3638" s="6"/>
      <c r="N3638" s="6"/>
      <c r="O3638" s="6"/>
    </row>
    <row r="3639" spans="1:15" x14ac:dyDescent="0.45">
      <c r="A3639" s="6" t="s">
        <v>8318</v>
      </c>
      <c r="B3639" s="6" t="s">
        <v>8225</v>
      </c>
      <c r="C3639" s="6" t="str">
        <f>VLOOKUP($B3639,'Supplimental Sources'!$I$7:$K$27,2,0)</f>
        <v>United Kingdom</v>
      </c>
      <c r="D3639" s="6" t="str">
        <f>VLOOKUP($B3639,'Supplimental Sources'!$I$7:$K$27,3,0)</f>
        <v>United Kingdom</v>
      </c>
      <c r="E3639" s="6" t="s">
        <v>8386</v>
      </c>
      <c r="F3639" s="6" t="s">
        <v>8380</v>
      </c>
      <c r="G3639" s="6">
        <v>3625</v>
      </c>
      <c r="H3639" s="29">
        <v>3000</v>
      </c>
      <c r="I3639" s="29">
        <v>3080</v>
      </c>
      <c r="J3639" s="28">
        <v>30</v>
      </c>
      <c r="K3639" s="6">
        <v>78</v>
      </c>
      <c r="L3639" s="6" t="str">
        <f>VLOOKUP($G3639,Data!$A:$F,6,0)</f>
        <v>successful</v>
      </c>
      <c r="M3639" s="6"/>
      <c r="N3639" s="6"/>
      <c r="O3639" s="6"/>
    </row>
    <row r="3640" spans="1:15" x14ac:dyDescent="0.45">
      <c r="A3640" s="6" t="s">
        <v>8318</v>
      </c>
      <c r="B3640" s="6" t="s">
        <v>8225</v>
      </c>
      <c r="C3640" s="6" t="str">
        <f>VLOOKUP($B3640,'Supplimental Sources'!$I$7:$K$27,2,0)</f>
        <v>United Kingdom</v>
      </c>
      <c r="D3640" s="6" t="str">
        <f>VLOOKUP($B3640,'Supplimental Sources'!$I$7:$K$27,3,0)</f>
        <v>United Kingdom</v>
      </c>
      <c r="E3640" s="6" t="s">
        <v>8385</v>
      </c>
      <c r="F3640" s="6" t="s">
        <v>8370</v>
      </c>
      <c r="G3640" s="6">
        <v>3626</v>
      </c>
      <c r="H3640" s="29">
        <v>4000</v>
      </c>
      <c r="I3640" s="29">
        <v>4073</v>
      </c>
      <c r="J3640" s="28">
        <v>21</v>
      </c>
      <c r="K3640" s="6">
        <v>48</v>
      </c>
      <c r="L3640" s="6" t="str">
        <f>VLOOKUP($G3640,Data!$A:$F,6,0)</f>
        <v>successful</v>
      </c>
      <c r="M3640" s="6"/>
      <c r="N3640" s="6"/>
      <c r="O3640" s="6"/>
    </row>
    <row r="3641" spans="1:15" x14ac:dyDescent="0.45">
      <c r="A3641" s="6" t="s">
        <v>8318</v>
      </c>
      <c r="B3641" s="6" t="s">
        <v>8224</v>
      </c>
      <c r="C3641" s="6" t="str">
        <f>VLOOKUP($B3641,'Supplimental Sources'!$I$7:$K$27,2,0)</f>
        <v>United States</v>
      </c>
      <c r="D3641" s="6" t="str">
        <f>VLOOKUP($B3641,'Supplimental Sources'!$I$7:$K$27,3,0)</f>
        <v>United States</v>
      </c>
      <c r="E3641" s="6" t="s">
        <v>8387</v>
      </c>
      <c r="F3641" s="6" t="s">
        <v>8378</v>
      </c>
      <c r="G3641" s="6">
        <v>3627</v>
      </c>
      <c r="H3641" s="29">
        <v>2000</v>
      </c>
      <c r="I3641" s="29">
        <v>2000</v>
      </c>
      <c r="J3641" s="28">
        <v>50.424224537040573</v>
      </c>
      <c r="K3641" s="6">
        <v>29</v>
      </c>
      <c r="L3641" s="6" t="str">
        <f>VLOOKUP($G3641,Data!$A:$F,6,0)</f>
        <v>successful</v>
      </c>
      <c r="M3641" s="6"/>
      <c r="N3641" s="6"/>
      <c r="O3641" s="6"/>
    </row>
    <row r="3642" spans="1:15" x14ac:dyDescent="0.45">
      <c r="A3642" s="6" t="s">
        <v>8359</v>
      </c>
      <c r="B3642" s="6" t="s">
        <v>8224</v>
      </c>
      <c r="C3642" s="6" t="str">
        <f>VLOOKUP($B3642,'Supplimental Sources'!$I$7:$K$27,2,0)</f>
        <v>United States</v>
      </c>
      <c r="D3642" s="6" t="str">
        <f>VLOOKUP($B3642,'Supplimental Sources'!$I$7:$K$27,3,0)</f>
        <v>United States</v>
      </c>
      <c r="E3642" s="6" t="s">
        <v>8386</v>
      </c>
      <c r="F3642" s="6" t="s">
        <v>8373</v>
      </c>
      <c r="G3642" s="6">
        <v>3628</v>
      </c>
      <c r="H3642" s="29">
        <v>100000</v>
      </c>
      <c r="I3642" s="29">
        <v>0</v>
      </c>
      <c r="J3642" s="28">
        <v>60.041666666671517</v>
      </c>
      <c r="K3642" s="6">
        <v>0</v>
      </c>
      <c r="M3642" s="6" t="str">
        <f>VLOOKUP($G3642,Data!$A:$F,6,0)</f>
        <v>failed</v>
      </c>
      <c r="N3642" s="6"/>
      <c r="O3642" s="6"/>
    </row>
    <row r="3643" spans="1:15" x14ac:dyDescent="0.45">
      <c r="A3643" s="6" t="s">
        <v>8359</v>
      </c>
      <c r="B3643" s="6" t="s">
        <v>8224</v>
      </c>
      <c r="C3643" s="6" t="str">
        <f>VLOOKUP($B3643,'Supplimental Sources'!$I$7:$K$27,2,0)</f>
        <v>United States</v>
      </c>
      <c r="D3643" s="6" t="str">
        <f>VLOOKUP($B3643,'Supplimental Sources'!$I$7:$K$27,3,0)</f>
        <v>United States</v>
      </c>
      <c r="E3643" s="6" t="s">
        <v>8387</v>
      </c>
      <c r="F3643" s="6" t="s">
        <v>8378</v>
      </c>
      <c r="G3643" s="6">
        <v>3629</v>
      </c>
      <c r="H3643" s="29">
        <v>1000000</v>
      </c>
      <c r="I3643" s="29">
        <v>2</v>
      </c>
      <c r="J3643" s="28">
        <v>58.613842592589208</v>
      </c>
      <c r="K3643" s="6">
        <v>2</v>
      </c>
      <c r="M3643" s="6" t="str">
        <f>VLOOKUP($G3643,Data!$A:$F,6,0)</f>
        <v>failed</v>
      </c>
      <c r="N3643" s="6"/>
      <c r="O3643" s="6"/>
    </row>
    <row r="3644" spans="1:15" x14ac:dyDescent="0.45">
      <c r="A3644" s="6" t="s">
        <v>8359</v>
      </c>
      <c r="B3644" s="6" t="s">
        <v>8225</v>
      </c>
      <c r="C3644" s="6" t="str">
        <f>VLOOKUP($B3644,'Supplimental Sources'!$I$7:$K$27,2,0)</f>
        <v>United Kingdom</v>
      </c>
      <c r="D3644" s="6" t="str">
        <f>VLOOKUP($B3644,'Supplimental Sources'!$I$7:$K$27,3,0)</f>
        <v>United Kingdom</v>
      </c>
      <c r="E3644" s="6" t="s">
        <v>8385</v>
      </c>
      <c r="F3644" s="6" t="s">
        <v>8373</v>
      </c>
      <c r="G3644" s="6">
        <v>3630</v>
      </c>
      <c r="H3644" s="29">
        <v>3000</v>
      </c>
      <c r="I3644" s="29">
        <v>1</v>
      </c>
      <c r="J3644" s="28">
        <v>30.041666666671517</v>
      </c>
      <c r="K3644" s="6">
        <v>1</v>
      </c>
      <c r="M3644" s="6" t="str">
        <f>VLOOKUP($G3644,Data!$A:$F,6,0)</f>
        <v>failed</v>
      </c>
      <c r="N3644" s="6"/>
      <c r="O3644" s="6"/>
    </row>
    <row r="3645" spans="1:15" x14ac:dyDescent="0.45">
      <c r="A3645" s="6" t="s">
        <v>8359</v>
      </c>
      <c r="B3645" s="6" t="s">
        <v>8224</v>
      </c>
      <c r="C3645" s="6" t="str">
        <f>VLOOKUP($B3645,'Supplimental Sources'!$I$7:$K$27,2,0)</f>
        <v>United States</v>
      </c>
      <c r="D3645" s="6" t="str">
        <f>VLOOKUP($B3645,'Supplimental Sources'!$I$7:$K$27,3,0)</f>
        <v>United States</v>
      </c>
      <c r="E3645" s="6" t="s">
        <v>8385</v>
      </c>
      <c r="F3645" s="6" t="s">
        <v>8371</v>
      </c>
      <c r="G3645" s="6">
        <v>3631</v>
      </c>
      <c r="H3645" s="29">
        <v>17100</v>
      </c>
      <c r="I3645" s="29">
        <v>8725</v>
      </c>
      <c r="J3645" s="28">
        <v>24.412534722228884</v>
      </c>
      <c r="K3645" s="6">
        <v>59</v>
      </c>
      <c r="M3645" s="6" t="str">
        <f>VLOOKUP($G3645,Data!$A:$F,6,0)</f>
        <v>failed</v>
      </c>
      <c r="N3645" s="6"/>
      <c r="O3645" s="6"/>
    </row>
    <row r="3646" spans="1:15" x14ac:dyDescent="0.45">
      <c r="A3646" s="6" t="s">
        <v>8359</v>
      </c>
      <c r="B3646" s="6" t="s">
        <v>8225</v>
      </c>
      <c r="C3646" s="6" t="str">
        <f>VLOOKUP($B3646,'Supplimental Sources'!$I$7:$K$27,2,0)</f>
        <v>United Kingdom</v>
      </c>
      <c r="D3646" s="6" t="str">
        <f>VLOOKUP($B3646,'Supplimental Sources'!$I$7:$K$27,3,0)</f>
        <v>United Kingdom</v>
      </c>
      <c r="E3646" s="6" t="s">
        <v>8385</v>
      </c>
      <c r="F3646" s="6" t="s">
        <v>8374</v>
      </c>
      <c r="G3646" s="6">
        <v>3632</v>
      </c>
      <c r="H3646" s="29">
        <v>500</v>
      </c>
      <c r="I3646" s="29">
        <v>100</v>
      </c>
      <c r="J3646" s="28">
        <v>20</v>
      </c>
      <c r="K3646" s="6">
        <v>1</v>
      </c>
      <c r="M3646" s="6" t="str">
        <f>VLOOKUP($G3646,Data!$A:$F,6,0)</f>
        <v>failed</v>
      </c>
      <c r="N3646" s="6"/>
      <c r="O3646" s="6"/>
    </row>
    <row r="3647" spans="1:15" x14ac:dyDescent="0.45">
      <c r="A3647" s="6" t="s">
        <v>8359</v>
      </c>
      <c r="B3647" s="6" t="s">
        <v>8224</v>
      </c>
      <c r="C3647" s="6" t="str">
        <f>VLOOKUP($B3647,'Supplimental Sources'!$I$7:$K$27,2,0)</f>
        <v>United States</v>
      </c>
      <c r="D3647" s="6" t="str">
        <f>VLOOKUP($B3647,'Supplimental Sources'!$I$7:$K$27,3,0)</f>
        <v>United States</v>
      </c>
      <c r="E3647" s="6" t="s">
        <v>8387</v>
      </c>
      <c r="F3647" s="6" t="s">
        <v>8373</v>
      </c>
      <c r="G3647" s="6">
        <v>3633</v>
      </c>
      <c r="H3647" s="29">
        <v>5000</v>
      </c>
      <c r="I3647" s="29">
        <v>1762</v>
      </c>
      <c r="J3647" s="28">
        <v>43.418206018526689</v>
      </c>
      <c r="K3647" s="6">
        <v>31</v>
      </c>
      <c r="M3647" s="6" t="str">
        <f>VLOOKUP($G3647,Data!$A:$F,6,0)</f>
        <v>failed</v>
      </c>
      <c r="N3647" s="6"/>
      <c r="O3647" s="6"/>
    </row>
    <row r="3648" spans="1:15" x14ac:dyDescent="0.45">
      <c r="A3648" s="6" t="s">
        <v>8359</v>
      </c>
      <c r="B3648" s="6" t="s">
        <v>8229</v>
      </c>
      <c r="C3648" s="6" t="str">
        <f>VLOOKUP($B3648,'Supplimental Sources'!$I$7:$K$27,2,0)</f>
        <v>Canada</v>
      </c>
      <c r="D3648" s="6" t="str">
        <f>VLOOKUP($B3648,'Supplimental Sources'!$I$7:$K$27,3,0)</f>
        <v>Canada</v>
      </c>
      <c r="E3648" s="6" t="s">
        <v>8387</v>
      </c>
      <c r="F3648" s="6" t="s">
        <v>8374</v>
      </c>
      <c r="G3648" s="6">
        <v>3634</v>
      </c>
      <c r="H3648" s="29">
        <v>75000</v>
      </c>
      <c r="I3648" s="29">
        <v>3185</v>
      </c>
      <c r="J3648" s="28">
        <v>47.999606481484079</v>
      </c>
      <c r="K3648" s="6">
        <v>18</v>
      </c>
      <c r="M3648" s="6" t="str">
        <f>VLOOKUP($G3648,Data!$A:$F,6,0)</f>
        <v>failed</v>
      </c>
      <c r="N3648" s="6"/>
      <c r="O3648" s="6"/>
    </row>
    <row r="3649" spans="1:15" x14ac:dyDescent="0.45">
      <c r="A3649" s="6" t="s">
        <v>8359</v>
      </c>
      <c r="B3649" s="6" t="s">
        <v>8224</v>
      </c>
      <c r="C3649" s="6" t="str">
        <f>VLOOKUP($B3649,'Supplimental Sources'!$I$7:$K$27,2,0)</f>
        <v>United States</v>
      </c>
      <c r="D3649" s="6" t="str">
        <f>VLOOKUP($B3649,'Supplimental Sources'!$I$7:$K$27,3,0)</f>
        <v>United States</v>
      </c>
      <c r="E3649" s="6" t="s">
        <v>8387</v>
      </c>
      <c r="F3649" s="6" t="s">
        <v>8378</v>
      </c>
      <c r="G3649" s="6">
        <v>3635</v>
      </c>
      <c r="H3649" s="29">
        <v>3500</v>
      </c>
      <c r="I3649" s="29">
        <v>1276</v>
      </c>
      <c r="J3649" s="28">
        <v>30</v>
      </c>
      <c r="K3649" s="6">
        <v>10</v>
      </c>
      <c r="M3649" s="6" t="str">
        <f>VLOOKUP($G3649,Data!$A:$F,6,0)</f>
        <v>failed</v>
      </c>
      <c r="N3649" s="6"/>
      <c r="O3649" s="6"/>
    </row>
    <row r="3650" spans="1:15" x14ac:dyDescent="0.45">
      <c r="A3650" s="6" t="s">
        <v>8359</v>
      </c>
      <c r="B3650" s="6" t="s">
        <v>8224</v>
      </c>
      <c r="C3650" s="6" t="str">
        <f>VLOOKUP($B3650,'Supplimental Sources'!$I$7:$K$27,2,0)</f>
        <v>United States</v>
      </c>
      <c r="D3650" s="6" t="str">
        <f>VLOOKUP($B3650,'Supplimental Sources'!$I$7:$K$27,3,0)</f>
        <v>United States</v>
      </c>
      <c r="E3650" s="6" t="s">
        <v>8386</v>
      </c>
      <c r="F3650" s="6" t="s">
        <v>8371</v>
      </c>
      <c r="G3650" s="6">
        <v>3636</v>
      </c>
      <c r="H3650" s="29">
        <v>150000</v>
      </c>
      <c r="I3650" s="29">
        <v>0</v>
      </c>
      <c r="J3650" s="28">
        <v>35</v>
      </c>
      <c r="K3650" s="6">
        <v>0</v>
      </c>
      <c r="M3650" s="6" t="str">
        <f>VLOOKUP($G3650,Data!$A:$F,6,0)</f>
        <v>failed</v>
      </c>
      <c r="N3650" s="6"/>
      <c r="O3650" s="6"/>
    </row>
    <row r="3651" spans="1:15" x14ac:dyDescent="0.45">
      <c r="A3651" s="6" t="s">
        <v>8359</v>
      </c>
      <c r="B3651" s="6" t="s">
        <v>8224</v>
      </c>
      <c r="C3651" s="6" t="str">
        <f>VLOOKUP($B3651,'Supplimental Sources'!$I$7:$K$27,2,0)</f>
        <v>United States</v>
      </c>
      <c r="D3651" s="6" t="str">
        <f>VLOOKUP($B3651,'Supplimental Sources'!$I$7:$K$27,3,0)</f>
        <v>United States</v>
      </c>
      <c r="E3651" s="6" t="s">
        <v>8385</v>
      </c>
      <c r="F3651" s="6" t="s">
        <v>8381</v>
      </c>
      <c r="G3651" s="6">
        <v>3637</v>
      </c>
      <c r="H3651" s="29">
        <v>3000</v>
      </c>
      <c r="I3651" s="29">
        <v>926</v>
      </c>
      <c r="J3651" s="28">
        <v>30</v>
      </c>
      <c r="K3651" s="6">
        <v>14</v>
      </c>
      <c r="M3651" s="6" t="str">
        <f>VLOOKUP($G3651,Data!$A:$F,6,0)</f>
        <v>failed</v>
      </c>
      <c r="N3651" s="6"/>
      <c r="O3651" s="6"/>
    </row>
    <row r="3652" spans="1:15" x14ac:dyDescent="0.45">
      <c r="A3652" s="6" t="s">
        <v>8359</v>
      </c>
      <c r="B3652" s="6" t="s">
        <v>8229</v>
      </c>
      <c r="C3652" s="6" t="str">
        <f>VLOOKUP($B3652,'Supplimental Sources'!$I$7:$K$27,2,0)</f>
        <v>Canada</v>
      </c>
      <c r="D3652" s="6" t="str">
        <f>VLOOKUP($B3652,'Supplimental Sources'!$I$7:$K$27,3,0)</f>
        <v>Canada</v>
      </c>
      <c r="E3652" s="6" t="s">
        <v>8386</v>
      </c>
      <c r="F3652" s="6" t="s">
        <v>8377</v>
      </c>
      <c r="G3652" s="6">
        <v>3638</v>
      </c>
      <c r="H3652" s="29">
        <v>3300</v>
      </c>
      <c r="I3652" s="29">
        <v>216</v>
      </c>
      <c r="J3652" s="28">
        <v>59.958333333328483</v>
      </c>
      <c r="K3652" s="6">
        <v>2</v>
      </c>
      <c r="M3652" s="6" t="str">
        <f>VLOOKUP($G3652,Data!$A:$F,6,0)</f>
        <v>failed</v>
      </c>
      <c r="N3652" s="6"/>
      <c r="O3652" s="6"/>
    </row>
    <row r="3653" spans="1:15" x14ac:dyDescent="0.45">
      <c r="A3653" s="6" t="s">
        <v>8359</v>
      </c>
      <c r="B3653" s="6" t="s">
        <v>8224</v>
      </c>
      <c r="C3653" s="6" t="str">
        <f>VLOOKUP($B3653,'Supplimental Sources'!$I$7:$K$27,2,0)</f>
        <v>United States</v>
      </c>
      <c r="D3653" s="6" t="str">
        <f>VLOOKUP($B3653,'Supplimental Sources'!$I$7:$K$27,3,0)</f>
        <v>United States</v>
      </c>
      <c r="E3653" s="6" t="s">
        <v>8387</v>
      </c>
      <c r="F3653" s="6" t="s">
        <v>8371</v>
      </c>
      <c r="G3653" s="6">
        <v>3639</v>
      </c>
      <c r="H3653" s="29">
        <v>25000</v>
      </c>
      <c r="I3653" s="29">
        <v>1</v>
      </c>
      <c r="J3653" s="28">
        <v>59.955486111110076</v>
      </c>
      <c r="K3653" s="6">
        <v>1</v>
      </c>
      <c r="M3653" s="6" t="str">
        <f>VLOOKUP($G3653,Data!$A:$F,6,0)</f>
        <v>failed</v>
      </c>
      <c r="N3653" s="6"/>
      <c r="O3653" s="6"/>
    </row>
    <row r="3654" spans="1:15" x14ac:dyDescent="0.45">
      <c r="A3654" s="6" t="s">
        <v>8359</v>
      </c>
      <c r="B3654" s="6" t="s">
        <v>8224</v>
      </c>
      <c r="C3654" s="6" t="str">
        <f>VLOOKUP($B3654,'Supplimental Sources'!$I$7:$K$27,2,0)</f>
        <v>United States</v>
      </c>
      <c r="D3654" s="6" t="str">
        <f>VLOOKUP($B3654,'Supplimental Sources'!$I$7:$K$27,3,0)</f>
        <v>United States</v>
      </c>
      <c r="E3654" s="6" t="s">
        <v>8386</v>
      </c>
      <c r="F3654" s="6" t="s">
        <v>8379</v>
      </c>
      <c r="G3654" s="6">
        <v>3640</v>
      </c>
      <c r="H3654" s="29">
        <v>1000</v>
      </c>
      <c r="I3654" s="29">
        <v>55</v>
      </c>
      <c r="J3654" s="28">
        <v>30</v>
      </c>
      <c r="K3654" s="6">
        <v>3</v>
      </c>
      <c r="M3654" s="6" t="str">
        <f>VLOOKUP($G3654,Data!$A:$F,6,0)</f>
        <v>failed</v>
      </c>
      <c r="N3654" s="6"/>
      <c r="O3654" s="6"/>
    </row>
    <row r="3655" spans="1:15" x14ac:dyDescent="0.45">
      <c r="A3655" s="6" t="s">
        <v>8359</v>
      </c>
      <c r="B3655" s="6" t="s">
        <v>8224</v>
      </c>
      <c r="C3655" s="6" t="str">
        <f>VLOOKUP($B3655,'Supplimental Sources'!$I$7:$K$27,2,0)</f>
        <v>United States</v>
      </c>
      <c r="D3655" s="6" t="str">
        <f>VLOOKUP($B3655,'Supplimental Sources'!$I$7:$K$27,3,0)</f>
        <v>United States</v>
      </c>
      <c r="E3655" s="6" t="s">
        <v>8385</v>
      </c>
      <c r="F3655" s="6" t="s">
        <v>8372</v>
      </c>
      <c r="G3655" s="6">
        <v>3641</v>
      </c>
      <c r="H3655" s="29">
        <v>3000</v>
      </c>
      <c r="I3655" s="29">
        <v>0</v>
      </c>
      <c r="J3655" s="28">
        <v>17.58126157407969</v>
      </c>
      <c r="K3655" s="6">
        <v>0</v>
      </c>
      <c r="M3655" s="6" t="str">
        <f>VLOOKUP($G3655,Data!$A:$F,6,0)</f>
        <v>failed</v>
      </c>
      <c r="N3655" s="6"/>
      <c r="O3655" s="6"/>
    </row>
    <row r="3656" spans="1:15" x14ac:dyDescent="0.45">
      <c r="A3656" s="6" t="s">
        <v>8359</v>
      </c>
      <c r="B3656" s="6" t="s">
        <v>8236</v>
      </c>
      <c r="C3656" s="6" t="str">
        <f>VLOOKUP($B3656,'Supplimental Sources'!$I$7:$K$27,2,0)</f>
        <v>Germany</v>
      </c>
      <c r="D3656" s="6" t="str">
        <f>VLOOKUP($B3656,'Supplimental Sources'!$I$7:$K$27,3,0)</f>
        <v>European Union</v>
      </c>
      <c r="E3656" s="6" t="s">
        <v>8386</v>
      </c>
      <c r="F3656" s="6" t="s">
        <v>8373</v>
      </c>
      <c r="G3656" s="6">
        <v>3642</v>
      </c>
      <c r="H3656" s="29">
        <v>700</v>
      </c>
      <c r="I3656" s="29">
        <v>15</v>
      </c>
      <c r="J3656" s="28">
        <v>40.892048611101927</v>
      </c>
      <c r="K3656" s="6">
        <v>2</v>
      </c>
      <c r="M3656" s="6" t="str">
        <f>VLOOKUP($G3656,Data!$A:$F,6,0)</f>
        <v>failed</v>
      </c>
      <c r="N3656" s="6"/>
      <c r="O3656" s="6"/>
    </row>
    <row r="3657" spans="1:15" x14ac:dyDescent="0.45">
      <c r="A3657" s="6" t="s">
        <v>8359</v>
      </c>
      <c r="B3657" s="6" t="s">
        <v>8224</v>
      </c>
      <c r="C3657" s="6" t="str">
        <f>VLOOKUP($B3657,'Supplimental Sources'!$I$7:$K$27,2,0)</f>
        <v>United States</v>
      </c>
      <c r="D3657" s="6" t="str">
        <f>VLOOKUP($B3657,'Supplimental Sources'!$I$7:$K$27,3,0)</f>
        <v>United States</v>
      </c>
      <c r="E3657" s="6" t="s">
        <v>8386</v>
      </c>
      <c r="F3657" s="6" t="s">
        <v>8373</v>
      </c>
      <c r="G3657" s="6">
        <v>3643</v>
      </c>
      <c r="H3657" s="29">
        <v>25000</v>
      </c>
      <c r="I3657" s="29">
        <v>0</v>
      </c>
      <c r="J3657" s="28">
        <v>40.041666666664241</v>
      </c>
      <c r="K3657" s="6">
        <v>0</v>
      </c>
      <c r="M3657" s="6" t="str">
        <f>VLOOKUP($G3657,Data!$A:$F,6,0)</f>
        <v>failed</v>
      </c>
      <c r="N3657" s="6"/>
      <c r="O3657" s="6"/>
    </row>
    <row r="3658" spans="1:15" x14ac:dyDescent="0.45">
      <c r="A3658" s="6" t="s">
        <v>8359</v>
      </c>
      <c r="B3658" s="6" t="s">
        <v>8224</v>
      </c>
      <c r="C3658" s="6" t="str">
        <f>VLOOKUP($B3658,'Supplimental Sources'!$I$7:$K$27,2,0)</f>
        <v>United States</v>
      </c>
      <c r="D3658" s="6" t="str">
        <f>VLOOKUP($B3658,'Supplimental Sources'!$I$7:$K$27,3,0)</f>
        <v>United States</v>
      </c>
      <c r="E3658" s="6" t="s">
        <v>8387</v>
      </c>
      <c r="F3658" s="6" t="s">
        <v>8377</v>
      </c>
      <c r="G3658" s="6">
        <v>3644</v>
      </c>
      <c r="H3658" s="29">
        <v>5000</v>
      </c>
      <c r="I3658" s="29">
        <v>821</v>
      </c>
      <c r="J3658" s="28">
        <v>27.965891203704814</v>
      </c>
      <c r="K3658" s="6">
        <v>12</v>
      </c>
      <c r="M3658" s="6" t="str">
        <f>VLOOKUP($G3658,Data!$A:$F,6,0)</f>
        <v>failed</v>
      </c>
      <c r="N3658" s="6"/>
      <c r="O3658" s="6"/>
    </row>
    <row r="3659" spans="1:15" x14ac:dyDescent="0.45">
      <c r="A3659" s="6" t="s">
        <v>8359</v>
      </c>
      <c r="B3659" s="6" t="s">
        <v>8229</v>
      </c>
      <c r="C3659" s="6" t="str">
        <f>VLOOKUP($B3659,'Supplimental Sources'!$I$7:$K$27,2,0)</f>
        <v>Canada</v>
      </c>
      <c r="D3659" s="6" t="str">
        <f>VLOOKUP($B3659,'Supplimental Sources'!$I$7:$K$27,3,0)</f>
        <v>Canada</v>
      </c>
      <c r="E3659" s="6" t="s">
        <v>8387</v>
      </c>
      <c r="F3659" s="6" t="s">
        <v>8373</v>
      </c>
      <c r="G3659" s="6">
        <v>3645</v>
      </c>
      <c r="H3659" s="29">
        <v>1000</v>
      </c>
      <c r="I3659" s="29">
        <v>1</v>
      </c>
      <c r="J3659" s="28">
        <v>30.041666666671517</v>
      </c>
      <c r="K3659" s="6">
        <v>1</v>
      </c>
      <c r="M3659" s="6" t="str">
        <f>VLOOKUP($G3659,Data!$A:$F,6,0)</f>
        <v>failed</v>
      </c>
      <c r="N3659" s="6"/>
      <c r="O3659" s="6"/>
    </row>
    <row r="3660" spans="1:15" x14ac:dyDescent="0.45">
      <c r="A3660" s="6" t="s">
        <v>8359</v>
      </c>
      <c r="B3660" s="6" t="s">
        <v>8224</v>
      </c>
      <c r="C3660" s="6" t="str">
        <f>VLOOKUP($B3660,'Supplimental Sources'!$I$7:$K$27,2,0)</f>
        <v>United States</v>
      </c>
      <c r="D3660" s="6" t="str">
        <f>VLOOKUP($B3660,'Supplimental Sources'!$I$7:$K$27,3,0)</f>
        <v>United States</v>
      </c>
      <c r="E3660" s="6" t="s">
        <v>8386</v>
      </c>
      <c r="F3660" s="6" t="s">
        <v>8369</v>
      </c>
      <c r="G3660" s="6">
        <v>3646</v>
      </c>
      <c r="H3660" s="29">
        <v>10000</v>
      </c>
      <c r="I3660" s="29">
        <v>481</v>
      </c>
      <c r="J3660" s="28">
        <v>31.557847222225973</v>
      </c>
      <c r="K3660" s="6">
        <v>8</v>
      </c>
      <c r="M3660" s="6" t="str">
        <f>VLOOKUP($G3660,Data!$A:$F,6,0)</f>
        <v>failed</v>
      </c>
      <c r="N3660" s="6"/>
      <c r="O3660" s="6"/>
    </row>
    <row r="3661" spans="1:15" x14ac:dyDescent="0.45">
      <c r="A3661" s="6" t="s">
        <v>8359</v>
      </c>
      <c r="B3661" s="6" t="s">
        <v>8225</v>
      </c>
      <c r="C3661" s="6" t="str">
        <f>VLOOKUP($B3661,'Supplimental Sources'!$I$7:$K$27,2,0)</f>
        <v>United Kingdom</v>
      </c>
      <c r="D3661" s="6" t="str">
        <f>VLOOKUP($B3661,'Supplimental Sources'!$I$7:$K$27,3,0)</f>
        <v>United Kingdom</v>
      </c>
      <c r="E3661" s="6" t="s">
        <v>8387</v>
      </c>
      <c r="F3661" s="6" t="s">
        <v>8371</v>
      </c>
      <c r="G3661" s="6">
        <v>3647</v>
      </c>
      <c r="H3661" s="29">
        <v>500</v>
      </c>
      <c r="I3661" s="29">
        <v>30</v>
      </c>
      <c r="J3661" s="28">
        <v>45</v>
      </c>
      <c r="K3661" s="6">
        <v>2</v>
      </c>
      <c r="M3661" s="6" t="str">
        <f>VLOOKUP($G3661,Data!$A:$F,6,0)</f>
        <v>failed</v>
      </c>
      <c r="N3661" s="6"/>
      <c r="O3661" s="6"/>
    </row>
    <row r="3662" spans="1:15" x14ac:dyDescent="0.45">
      <c r="A3662" s="6" t="s">
        <v>8318</v>
      </c>
      <c r="B3662" s="6" t="s">
        <v>8224</v>
      </c>
      <c r="C3662" s="6" t="str">
        <f>VLOOKUP($B3662,'Supplimental Sources'!$I$7:$K$27,2,0)</f>
        <v>United States</v>
      </c>
      <c r="D3662" s="6" t="str">
        <f>VLOOKUP($B3662,'Supplimental Sources'!$I$7:$K$27,3,0)</f>
        <v>United States</v>
      </c>
      <c r="E3662" s="6" t="s">
        <v>8385</v>
      </c>
      <c r="F3662" s="6" t="s">
        <v>8372</v>
      </c>
      <c r="G3662" s="6">
        <v>3648</v>
      </c>
      <c r="H3662" s="29">
        <v>40000</v>
      </c>
      <c r="I3662" s="29">
        <v>40153</v>
      </c>
      <c r="J3662" s="28">
        <v>30</v>
      </c>
      <c r="K3662" s="6">
        <v>73</v>
      </c>
      <c r="L3662" s="6" t="str">
        <f>VLOOKUP($G3662,Data!$A:$F,6,0)</f>
        <v>successful</v>
      </c>
      <c r="M3662" s="6"/>
      <c r="N3662" s="6"/>
      <c r="O3662" s="6"/>
    </row>
    <row r="3663" spans="1:15" x14ac:dyDescent="0.45">
      <c r="A3663" s="6" t="s">
        <v>8318</v>
      </c>
      <c r="B3663" s="6" t="s">
        <v>8229</v>
      </c>
      <c r="C3663" s="6" t="str">
        <f>VLOOKUP($B3663,'Supplimental Sources'!$I$7:$K$27,2,0)</f>
        <v>Canada</v>
      </c>
      <c r="D3663" s="6" t="str">
        <f>VLOOKUP($B3663,'Supplimental Sources'!$I$7:$K$27,3,0)</f>
        <v>Canada</v>
      </c>
      <c r="E3663" s="6" t="s">
        <v>8385</v>
      </c>
      <c r="F3663" s="6" t="s">
        <v>8369</v>
      </c>
      <c r="G3663" s="6">
        <v>3649</v>
      </c>
      <c r="H3663" s="29">
        <v>750</v>
      </c>
      <c r="I3663" s="29">
        <v>780</v>
      </c>
      <c r="J3663" s="28">
        <v>26</v>
      </c>
      <c r="K3663" s="6">
        <v>8</v>
      </c>
      <c r="L3663" s="6" t="str">
        <f>VLOOKUP($G3663,Data!$A:$F,6,0)</f>
        <v>successful</v>
      </c>
      <c r="M3663" s="6"/>
      <c r="N3663" s="6"/>
      <c r="O3663" s="6"/>
    </row>
    <row r="3664" spans="1:15" x14ac:dyDescent="0.45">
      <c r="A3664" s="6" t="s">
        <v>8318</v>
      </c>
      <c r="B3664" s="6" t="s">
        <v>8225</v>
      </c>
      <c r="C3664" s="6" t="str">
        <f>VLOOKUP($B3664,'Supplimental Sources'!$I$7:$K$27,2,0)</f>
        <v>United Kingdom</v>
      </c>
      <c r="D3664" s="6" t="str">
        <f>VLOOKUP($B3664,'Supplimental Sources'!$I$7:$K$27,3,0)</f>
        <v>United Kingdom</v>
      </c>
      <c r="E3664" s="6" t="s">
        <v>8387</v>
      </c>
      <c r="F3664" s="6" t="s">
        <v>8376</v>
      </c>
      <c r="G3664" s="6">
        <v>3650</v>
      </c>
      <c r="H3664" s="29">
        <v>500</v>
      </c>
      <c r="I3664" s="29">
        <v>500</v>
      </c>
      <c r="J3664" s="28">
        <v>21</v>
      </c>
      <c r="K3664" s="6">
        <v>17</v>
      </c>
      <c r="L3664" s="6" t="str">
        <f>VLOOKUP($G3664,Data!$A:$F,6,0)</f>
        <v>successful</v>
      </c>
      <c r="M3664" s="6"/>
      <c r="N3664" s="6"/>
      <c r="O3664" s="6"/>
    </row>
    <row r="3665" spans="1:15" x14ac:dyDescent="0.45">
      <c r="A3665" s="6" t="s">
        <v>8318</v>
      </c>
      <c r="B3665" s="6" t="s">
        <v>8224</v>
      </c>
      <c r="C3665" s="6" t="str">
        <f>VLOOKUP($B3665,'Supplimental Sources'!$I$7:$K$27,2,0)</f>
        <v>United States</v>
      </c>
      <c r="D3665" s="6" t="str">
        <f>VLOOKUP($B3665,'Supplimental Sources'!$I$7:$K$27,3,0)</f>
        <v>United States</v>
      </c>
      <c r="E3665" s="6" t="s">
        <v>8385</v>
      </c>
      <c r="F3665" s="6" t="s">
        <v>8370</v>
      </c>
      <c r="G3665" s="6">
        <v>3651</v>
      </c>
      <c r="H3665" s="29">
        <v>500</v>
      </c>
      <c r="I3665" s="29">
        <v>520</v>
      </c>
      <c r="J3665" s="28">
        <v>33.01965277778072</v>
      </c>
      <c r="K3665" s="6">
        <v>9</v>
      </c>
      <c r="L3665" s="6" t="str">
        <f>VLOOKUP($G3665,Data!$A:$F,6,0)</f>
        <v>successful</v>
      </c>
      <c r="M3665" s="6"/>
      <c r="N3665" s="6"/>
      <c r="O3665" s="6"/>
    </row>
    <row r="3666" spans="1:15" x14ac:dyDescent="0.45">
      <c r="A3666" s="6" t="s">
        <v>8318</v>
      </c>
      <c r="B3666" s="6" t="s">
        <v>8229</v>
      </c>
      <c r="C3666" s="6" t="str">
        <f>VLOOKUP($B3666,'Supplimental Sources'!$I$7:$K$27,2,0)</f>
        <v>Canada</v>
      </c>
      <c r="D3666" s="6" t="str">
        <f>VLOOKUP($B3666,'Supplimental Sources'!$I$7:$K$27,3,0)</f>
        <v>Canada</v>
      </c>
      <c r="E3666" s="6" t="s">
        <v>8387</v>
      </c>
      <c r="F3666" s="6" t="s">
        <v>8371</v>
      </c>
      <c r="G3666" s="6">
        <v>3652</v>
      </c>
      <c r="H3666" s="29">
        <v>300</v>
      </c>
      <c r="I3666" s="29">
        <v>752</v>
      </c>
      <c r="J3666" s="28">
        <v>10.521273148151522</v>
      </c>
      <c r="K3666" s="6">
        <v>17</v>
      </c>
      <c r="L3666" s="6" t="str">
        <f>VLOOKUP($G3666,Data!$A:$F,6,0)</f>
        <v>successful</v>
      </c>
      <c r="M3666" s="6"/>
      <c r="N3666" s="6"/>
      <c r="O3666" s="6"/>
    </row>
    <row r="3667" spans="1:15" x14ac:dyDescent="0.45">
      <c r="A3667" s="6" t="s">
        <v>8318</v>
      </c>
      <c r="B3667" s="6" t="s">
        <v>8225</v>
      </c>
      <c r="C3667" s="6" t="str">
        <f>VLOOKUP($B3667,'Supplimental Sources'!$I$7:$K$27,2,0)</f>
        <v>United Kingdom</v>
      </c>
      <c r="D3667" s="6" t="str">
        <f>VLOOKUP($B3667,'Supplimental Sources'!$I$7:$K$27,3,0)</f>
        <v>United Kingdom</v>
      </c>
      <c r="E3667" s="6" t="s">
        <v>8386</v>
      </c>
      <c r="F3667" s="6" t="s">
        <v>8370</v>
      </c>
      <c r="G3667" s="6">
        <v>3653</v>
      </c>
      <c r="H3667" s="29">
        <v>2000</v>
      </c>
      <c r="I3667" s="29">
        <v>2010</v>
      </c>
      <c r="J3667" s="28">
        <v>30</v>
      </c>
      <c r="K3667" s="6">
        <v>33</v>
      </c>
      <c r="L3667" s="6" t="str">
        <f>VLOOKUP($G3667,Data!$A:$F,6,0)</f>
        <v>successful</v>
      </c>
      <c r="M3667" s="6"/>
      <c r="N3667" s="6"/>
      <c r="O3667" s="6"/>
    </row>
    <row r="3668" spans="1:15" x14ac:dyDescent="0.45">
      <c r="A3668" s="6" t="s">
        <v>8318</v>
      </c>
      <c r="B3668" s="6" t="s">
        <v>8225</v>
      </c>
      <c r="C3668" s="6" t="str">
        <f>VLOOKUP($B3668,'Supplimental Sources'!$I$7:$K$27,2,0)</f>
        <v>United Kingdom</v>
      </c>
      <c r="D3668" s="6" t="str">
        <f>VLOOKUP($B3668,'Supplimental Sources'!$I$7:$K$27,3,0)</f>
        <v>United Kingdom</v>
      </c>
      <c r="E3668" s="6" t="s">
        <v>8387</v>
      </c>
      <c r="F3668" s="6" t="s">
        <v>8378</v>
      </c>
      <c r="G3668" s="6">
        <v>3654</v>
      </c>
      <c r="H3668" s="29">
        <v>1500</v>
      </c>
      <c r="I3668" s="29">
        <v>2616</v>
      </c>
      <c r="J3668" s="28">
        <v>23.291828703702777</v>
      </c>
      <c r="K3668" s="6">
        <v>38</v>
      </c>
      <c r="L3668" s="6" t="str">
        <f>VLOOKUP($G3668,Data!$A:$F,6,0)</f>
        <v>successful</v>
      </c>
      <c r="M3668" s="6"/>
      <c r="N3668" s="6"/>
      <c r="O3668" s="6"/>
    </row>
    <row r="3669" spans="1:15" x14ac:dyDescent="0.45">
      <c r="A3669" s="6" t="s">
        <v>8318</v>
      </c>
      <c r="B3669" s="6" t="s">
        <v>8224</v>
      </c>
      <c r="C3669" s="6" t="str">
        <f>VLOOKUP($B3669,'Supplimental Sources'!$I$7:$K$27,2,0)</f>
        <v>United States</v>
      </c>
      <c r="D3669" s="6" t="str">
        <f>VLOOKUP($B3669,'Supplimental Sources'!$I$7:$K$27,3,0)</f>
        <v>United States</v>
      </c>
      <c r="E3669" s="6" t="s">
        <v>8386</v>
      </c>
      <c r="F3669" s="6" t="s">
        <v>8380</v>
      </c>
      <c r="G3669" s="6">
        <v>3655</v>
      </c>
      <c r="H3669" s="29">
        <v>5000</v>
      </c>
      <c r="I3669" s="29">
        <v>5813</v>
      </c>
      <c r="J3669" s="28">
        <v>29.487754629633855</v>
      </c>
      <c r="K3669" s="6">
        <v>79</v>
      </c>
      <c r="L3669" s="6" t="str">
        <f>VLOOKUP($G3669,Data!$A:$F,6,0)</f>
        <v>successful</v>
      </c>
      <c r="M3669" s="6"/>
      <c r="N3669" s="6"/>
      <c r="O3669" s="6"/>
    </row>
    <row r="3670" spans="1:15" x14ac:dyDescent="0.45">
      <c r="A3670" s="6" t="s">
        <v>8318</v>
      </c>
      <c r="B3670" s="6" t="s">
        <v>8240</v>
      </c>
      <c r="C3670" s="6" t="str">
        <f>VLOOKUP($B3670,'Supplimental Sources'!$I$7:$K$27,2,0)</f>
        <v>Switzerland</v>
      </c>
      <c r="D3670" s="6" t="str">
        <f>VLOOKUP($B3670,'Supplimental Sources'!$I$7:$K$27,3,0)</f>
        <v>European Union</v>
      </c>
      <c r="E3670" s="6" t="s">
        <v>8388</v>
      </c>
      <c r="F3670" s="6" t="s">
        <v>8376</v>
      </c>
      <c r="G3670" s="6">
        <v>3656</v>
      </c>
      <c r="H3670" s="29">
        <v>5000</v>
      </c>
      <c r="I3670" s="29">
        <v>5291</v>
      </c>
      <c r="J3670" s="28">
        <v>30.047500000000582</v>
      </c>
      <c r="K3670" s="6">
        <v>46</v>
      </c>
      <c r="L3670" s="6" t="str">
        <f>VLOOKUP($G3670,Data!$A:$F,6,0)</f>
        <v>successful</v>
      </c>
      <c r="M3670" s="6"/>
      <c r="N3670" s="6"/>
      <c r="O3670" s="6"/>
    </row>
    <row r="3671" spans="1:15" x14ac:dyDescent="0.45">
      <c r="A3671" s="6" t="s">
        <v>8318</v>
      </c>
      <c r="B3671" s="6" t="s">
        <v>8232</v>
      </c>
      <c r="C3671" s="6" t="str">
        <f>VLOOKUP($B3671,'Supplimental Sources'!$I$7:$K$27,2,0)</f>
        <v>Denmark</v>
      </c>
      <c r="D3671" s="6" t="str">
        <f>VLOOKUP($B3671,'Supplimental Sources'!$I$7:$K$27,3,0)</f>
        <v>European Union</v>
      </c>
      <c r="E3671" s="6" t="s">
        <v>8387</v>
      </c>
      <c r="F3671" s="6" t="s">
        <v>8369</v>
      </c>
      <c r="G3671" s="6">
        <v>3657</v>
      </c>
      <c r="H3671" s="29">
        <v>2000</v>
      </c>
      <c r="I3671" s="29">
        <v>2215</v>
      </c>
      <c r="J3671" s="28">
        <v>23.274317129631527</v>
      </c>
      <c r="K3671" s="6">
        <v>20</v>
      </c>
      <c r="L3671" s="6" t="str">
        <f>VLOOKUP($G3671,Data!$A:$F,6,0)</f>
        <v>successful</v>
      </c>
      <c r="M3671" s="6"/>
      <c r="N3671" s="6"/>
      <c r="O3671" s="6"/>
    </row>
    <row r="3672" spans="1:15" x14ac:dyDescent="0.45">
      <c r="A3672" s="6" t="s">
        <v>8318</v>
      </c>
      <c r="B3672" s="6" t="s">
        <v>8224</v>
      </c>
      <c r="C3672" s="6" t="str">
        <f>VLOOKUP($B3672,'Supplimental Sources'!$I$7:$K$27,2,0)</f>
        <v>United States</v>
      </c>
      <c r="D3672" s="6" t="str">
        <f>VLOOKUP($B3672,'Supplimental Sources'!$I$7:$K$27,3,0)</f>
        <v>United States</v>
      </c>
      <c r="E3672" s="6" t="s">
        <v>8385</v>
      </c>
      <c r="F3672" s="6" t="s">
        <v>8369</v>
      </c>
      <c r="G3672" s="6">
        <v>3658</v>
      </c>
      <c r="H3672" s="29">
        <v>1500</v>
      </c>
      <c r="I3672" s="29">
        <v>1510</v>
      </c>
      <c r="J3672" s="28">
        <v>46.30740740741021</v>
      </c>
      <c r="K3672" s="6">
        <v>20</v>
      </c>
      <c r="L3672" s="6" t="str">
        <f>VLOOKUP($G3672,Data!$A:$F,6,0)</f>
        <v>successful</v>
      </c>
      <c r="M3672" s="6"/>
      <c r="N3672" s="6"/>
      <c r="O3672" s="6"/>
    </row>
    <row r="3673" spans="1:15" x14ac:dyDescent="0.45">
      <c r="A3673" s="6" t="s">
        <v>8318</v>
      </c>
      <c r="B3673" s="6" t="s">
        <v>8224</v>
      </c>
      <c r="C3673" s="6" t="str">
        <f>VLOOKUP($B3673,'Supplimental Sources'!$I$7:$K$27,2,0)</f>
        <v>United States</v>
      </c>
      <c r="D3673" s="6" t="str">
        <f>VLOOKUP($B3673,'Supplimental Sources'!$I$7:$K$27,3,0)</f>
        <v>United States</v>
      </c>
      <c r="E3673" s="6" t="s">
        <v>8386</v>
      </c>
      <c r="F3673" s="6" t="s">
        <v>8377</v>
      </c>
      <c r="G3673" s="6">
        <v>3659</v>
      </c>
      <c r="H3673" s="29">
        <v>3000</v>
      </c>
      <c r="I3673" s="29">
        <v>3061</v>
      </c>
      <c r="J3673" s="28">
        <v>27.33321759258979</v>
      </c>
      <c r="K3673" s="6">
        <v>13</v>
      </c>
      <c r="L3673" s="6" t="str">
        <f>VLOOKUP($G3673,Data!$A:$F,6,0)</f>
        <v>successful</v>
      </c>
      <c r="M3673" s="6"/>
      <c r="N3673" s="6"/>
      <c r="O3673" s="6"/>
    </row>
    <row r="3674" spans="1:15" x14ac:dyDescent="0.45">
      <c r="A3674" s="6" t="s">
        <v>8318</v>
      </c>
      <c r="B3674" s="6" t="s">
        <v>8225</v>
      </c>
      <c r="C3674" s="6" t="str">
        <f>VLOOKUP($B3674,'Supplimental Sources'!$I$7:$K$27,2,0)</f>
        <v>United Kingdom</v>
      </c>
      <c r="D3674" s="6" t="str">
        <f>VLOOKUP($B3674,'Supplimental Sources'!$I$7:$K$27,3,0)</f>
        <v>United Kingdom</v>
      </c>
      <c r="E3674" s="6" t="s">
        <v>8385</v>
      </c>
      <c r="F3674" s="6" t="s">
        <v>8374</v>
      </c>
      <c r="G3674" s="6">
        <v>3660</v>
      </c>
      <c r="H3674" s="29">
        <v>250</v>
      </c>
      <c r="I3674" s="29">
        <v>250</v>
      </c>
      <c r="J3674" s="28">
        <v>25</v>
      </c>
      <c r="K3674" s="6">
        <v>22</v>
      </c>
      <c r="L3674" s="6" t="str">
        <f>VLOOKUP($G3674,Data!$A:$F,6,0)</f>
        <v>successful</v>
      </c>
      <c r="M3674" s="6"/>
      <c r="N3674" s="6"/>
      <c r="O3674" s="6"/>
    </row>
    <row r="3675" spans="1:15" x14ac:dyDescent="0.45">
      <c r="A3675" s="6" t="s">
        <v>8318</v>
      </c>
      <c r="B3675" s="6" t="s">
        <v>8224</v>
      </c>
      <c r="C3675" s="6" t="str">
        <f>VLOOKUP($B3675,'Supplimental Sources'!$I$7:$K$27,2,0)</f>
        <v>United States</v>
      </c>
      <c r="D3675" s="6" t="str">
        <f>VLOOKUP($B3675,'Supplimental Sources'!$I$7:$K$27,3,0)</f>
        <v>United States</v>
      </c>
      <c r="E3675" s="6" t="s">
        <v>8387</v>
      </c>
      <c r="F3675" s="6" t="s">
        <v>8378</v>
      </c>
      <c r="G3675" s="6">
        <v>3661</v>
      </c>
      <c r="H3675" s="29">
        <v>3000</v>
      </c>
      <c r="I3675" s="29">
        <v>3330</v>
      </c>
      <c r="J3675" s="28">
        <v>22.270000000004075</v>
      </c>
      <c r="K3675" s="6">
        <v>36</v>
      </c>
      <c r="L3675" s="6" t="str">
        <f>VLOOKUP($G3675,Data!$A:$F,6,0)</f>
        <v>successful</v>
      </c>
      <c r="M3675" s="6"/>
      <c r="N3675" s="6"/>
      <c r="O3675" s="6"/>
    </row>
    <row r="3676" spans="1:15" x14ac:dyDescent="0.45">
      <c r="A3676" s="6" t="s">
        <v>8318</v>
      </c>
      <c r="B3676" s="6" t="s">
        <v>8229</v>
      </c>
      <c r="C3676" s="6" t="str">
        <f>VLOOKUP($B3676,'Supplimental Sources'!$I$7:$K$27,2,0)</f>
        <v>Canada</v>
      </c>
      <c r="D3676" s="6" t="str">
        <f>VLOOKUP($B3676,'Supplimental Sources'!$I$7:$K$27,3,0)</f>
        <v>Canada</v>
      </c>
      <c r="E3676" s="6" t="s">
        <v>8386</v>
      </c>
      <c r="F3676" s="6" t="s">
        <v>8378</v>
      </c>
      <c r="G3676" s="6">
        <v>3662</v>
      </c>
      <c r="H3676" s="29">
        <v>8000</v>
      </c>
      <c r="I3676" s="29">
        <v>8114</v>
      </c>
      <c r="J3676" s="28">
        <v>29.958333333328483</v>
      </c>
      <c r="K3676" s="6">
        <v>40</v>
      </c>
      <c r="L3676" s="6" t="str">
        <f>VLOOKUP($G3676,Data!$A:$F,6,0)</f>
        <v>successful</v>
      </c>
      <c r="M3676" s="6"/>
      <c r="N3676" s="6"/>
      <c r="O3676" s="6"/>
    </row>
    <row r="3677" spans="1:15" x14ac:dyDescent="0.45">
      <c r="A3677" s="6" t="s">
        <v>8318</v>
      </c>
      <c r="B3677" s="6" t="s">
        <v>8225</v>
      </c>
      <c r="C3677" s="6" t="str">
        <f>VLOOKUP($B3677,'Supplimental Sources'!$I$7:$K$27,2,0)</f>
        <v>United Kingdom</v>
      </c>
      <c r="D3677" s="6" t="str">
        <f>VLOOKUP($B3677,'Supplimental Sources'!$I$7:$K$27,3,0)</f>
        <v>United Kingdom</v>
      </c>
      <c r="E3677" s="6" t="s">
        <v>8387</v>
      </c>
      <c r="F3677" s="6" t="s">
        <v>8373</v>
      </c>
      <c r="G3677" s="6">
        <v>3663</v>
      </c>
      <c r="H3677" s="29">
        <v>225</v>
      </c>
      <c r="I3677" s="29">
        <v>234</v>
      </c>
      <c r="J3677" s="28">
        <v>60.041666666671517</v>
      </c>
      <c r="K3677" s="6">
        <v>9</v>
      </c>
      <c r="L3677" s="6" t="str">
        <f>VLOOKUP($G3677,Data!$A:$F,6,0)</f>
        <v>successful</v>
      </c>
      <c r="M3677" s="6"/>
      <c r="N3677" s="6"/>
      <c r="O3677" s="6"/>
    </row>
    <row r="3678" spans="1:15" x14ac:dyDescent="0.45">
      <c r="A3678" s="6" t="s">
        <v>8318</v>
      </c>
      <c r="B3678" s="6" t="s">
        <v>8224</v>
      </c>
      <c r="C3678" s="6" t="str">
        <f>VLOOKUP($B3678,'Supplimental Sources'!$I$7:$K$27,2,0)</f>
        <v>United States</v>
      </c>
      <c r="D3678" s="6" t="str">
        <f>VLOOKUP($B3678,'Supplimental Sources'!$I$7:$K$27,3,0)</f>
        <v>United States</v>
      </c>
      <c r="E3678" s="6" t="s">
        <v>8387</v>
      </c>
      <c r="F3678" s="6" t="s">
        <v>8380</v>
      </c>
      <c r="G3678" s="6">
        <v>3664</v>
      </c>
      <c r="H3678" s="29">
        <v>800</v>
      </c>
      <c r="I3678" s="29">
        <v>875</v>
      </c>
      <c r="J3678" s="28">
        <v>14</v>
      </c>
      <c r="K3678" s="6">
        <v>19</v>
      </c>
      <c r="L3678" s="6" t="str">
        <f>VLOOKUP($G3678,Data!$A:$F,6,0)</f>
        <v>successful</v>
      </c>
      <c r="M3678" s="6"/>
      <c r="N3678" s="6"/>
      <c r="O3678" s="6"/>
    </row>
    <row r="3679" spans="1:15" x14ac:dyDescent="0.45">
      <c r="A3679" s="6" t="s">
        <v>8318</v>
      </c>
      <c r="B3679" s="6" t="s">
        <v>8230</v>
      </c>
      <c r="C3679" s="6" t="str">
        <f>VLOOKUP($B3679,'Supplimental Sources'!$I$7:$K$27,2,0)</f>
        <v>France</v>
      </c>
      <c r="D3679" s="6" t="str">
        <f>VLOOKUP($B3679,'Supplimental Sources'!$I$7:$K$27,3,0)</f>
        <v>European Union</v>
      </c>
      <c r="E3679" s="6" t="s">
        <v>8386</v>
      </c>
      <c r="F3679" s="6" t="s">
        <v>8373</v>
      </c>
      <c r="G3679" s="6">
        <v>3665</v>
      </c>
      <c r="H3679" s="29">
        <v>620</v>
      </c>
      <c r="I3679" s="29">
        <v>714</v>
      </c>
      <c r="J3679" s="28">
        <v>11.021041666666861</v>
      </c>
      <c r="K3679" s="6">
        <v>14</v>
      </c>
      <c r="L3679" s="6" t="str">
        <f>VLOOKUP($G3679,Data!$A:$F,6,0)</f>
        <v>successful</v>
      </c>
      <c r="M3679" s="6"/>
      <c r="N3679" s="6"/>
      <c r="O3679" s="6"/>
    </row>
    <row r="3680" spans="1:15" x14ac:dyDescent="0.45">
      <c r="A3680" s="6" t="s">
        <v>8318</v>
      </c>
      <c r="B3680" s="6" t="s">
        <v>8224</v>
      </c>
      <c r="C3680" s="6" t="str">
        <f>VLOOKUP($B3680,'Supplimental Sources'!$I$7:$K$27,2,0)</f>
        <v>United States</v>
      </c>
      <c r="D3680" s="6" t="str">
        <f>VLOOKUP($B3680,'Supplimental Sources'!$I$7:$K$27,3,0)</f>
        <v>United States</v>
      </c>
      <c r="E3680" s="6" t="s">
        <v>8385</v>
      </c>
      <c r="F3680" s="6" t="s">
        <v>8370</v>
      </c>
      <c r="G3680" s="6">
        <v>3666</v>
      </c>
      <c r="H3680" s="29">
        <v>1200</v>
      </c>
      <c r="I3680" s="29">
        <v>1200</v>
      </c>
      <c r="J3680" s="28">
        <v>21.386782407404098</v>
      </c>
      <c r="K3680" s="6">
        <v>38</v>
      </c>
      <c r="L3680" s="6" t="str">
        <f>VLOOKUP($G3680,Data!$A:$F,6,0)</f>
        <v>successful</v>
      </c>
      <c r="M3680" s="6"/>
      <c r="N3680" s="6"/>
      <c r="O3680" s="6"/>
    </row>
    <row r="3681" spans="1:15" x14ac:dyDescent="0.45">
      <c r="A3681" s="6" t="s">
        <v>8318</v>
      </c>
      <c r="B3681" s="6" t="s">
        <v>8225</v>
      </c>
      <c r="C3681" s="6" t="str">
        <f>VLOOKUP($B3681,'Supplimental Sources'!$I$7:$K$27,2,0)</f>
        <v>United Kingdom</v>
      </c>
      <c r="D3681" s="6" t="str">
        <f>VLOOKUP($B3681,'Supplimental Sources'!$I$7:$K$27,3,0)</f>
        <v>United Kingdom</v>
      </c>
      <c r="E3681" s="6" t="s">
        <v>8386</v>
      </c>
      <c r="F3681" s="6" t="s">
        <v>8380</v>
      </c>
      <c r="G3681" s="6">
        <v>3667</v>
      </c>
      <c r="H3681" s="29">
        <v>3000</v>
      </c>
      <c r="I3681" s="29">
        <v>3095.11</v>
      </c>
      <c r="J3681" s="28">
        <v>30</v>
      </c>
      <c r="K3681" s="6">
        <v>58</v>
      </c>
      <c r="L3681" s="6" t="str">
        <f>VLOOKUP($G3681,Data!$A:$F,6,0)</f>
        <v>successful</v>
      </c>
      <c r="M3681" s="6"/>
      <c r="N3681" s="6"/>
      <c r="O3681" s="6"/>
    </row>
    <row r="3682" spans="1:15" x14ac:dyDescent="0.45">
      <c r="A3682" s="6" t="s">
        <v>8318</v>
      </c>
      <c r="B3682" s="6" t="s">
        <v>8224</v>
      </c>
      <c r="C3682" s="6" t="str">
        <f>VLOOKUP($B3682,'Supplimental Sources'!$I$7:$K$27,2,0)</f>
        <v>United States</v>
      </c>
      <c r="D3682" s="6" t="str">
        <f>VLOOKUP($B3682,'Supplimental Sources'!$I$7:$K$27,3,0)</f>
        <v>United States</v>
      </c>
      <c r="E3682" s="6" t="s">
        <v>8386</v>
      </c>
      <c r="F3682" s="6" t="s">
        <v>8380</v>
      </c>
      <c r="G3682" s="6">
        <v>3668</v>
      </c>
      <c r="H3682" s="29">
        <v>1000</v>
      </c>
      <c r="I3682" s="29">
        <v>1035</v>
      </c>
      <c r="J3682" s="28">
        <v>23.216759259259561</v>
      </c>
      <c r="K3682" s="6">
        <v>28</v>
      </c>
      <c r="L3682" s="6" t="str">
        <f>VLOOKUP($G3682,Data!$A:$F,6,0)</f>
        <v>successful</v>
      </c>
      <c r="M3682" s="6"/>
      <c r="N3682" s="6"/>
      <c r="O3682" s="6"/>
    </row>
    <row r="3683" spans="1:15" x14ac:dyDescent="0.45">
      <c r="A3683" s="6" t="s">
        <v>8318</v>
      </c>
      <c r="B3683" s="6" t="s">
        <v>8225</v>
      </c>
      <c r="C3683" s="6" t="str">
        <f>VLOOKUP($B3683,'Supplimental Sources'!$I$7:$K$27,2,0)</f>
        <v>United Kingdom</v>
      </c>
      <c r="D3683" s="6" t="str">
        <f>VLOOKUP($B3683,'Supplimental Sources'!$I$7:$K$27,3,0)</f>
        <v>United Kingdom</v>
      </c>
      <c r="E3683" s="6" t="s">
        <v>8386</v>
      </c>
      <c r="F3683" s="6" t="s">
        <v>8369</v>
      </c>
      <c r="G3683" s="6">
        <v>3669</v>
      </c>
      <c r="H3683" s="29">
        <v>1000</v>
      </c>
      <c r="I3683" s="29">
        <v>1382</v>
      </c>
      <c r="J3683" s="28">
        <v>30</v>
      </c>
      <c r="K3683" s="6">
        <v>17</v>
      </c>
      <c r="L3683" s="6" t="str">
        <f>VLOOKUP($G3683,Data!$A:$F,6,0)</f>
        <v>successful</v>
      </c>
      <c r="M3683" s="6"/>
      <c r="N3683" s="6"/>
      <c r="O3683" s="6"/>
    </row>
    <row r="3684" spans="1:15" x14ac:dyDescent="0.45">
      <c r="A3684" s="6" t="s">
        <v>8318</v>
      </c>
      <c r="B3684" s="6" t="s">
        <v>8225</v>
      </c>
      <c r="C3684" s="6" t="str">
        <f>VLOOKUP($B3684,'Supplimental Sources'!$I$7:$K$27,2,0)</f>
        <v>United Kingdom</v>
      </c>
      <c r="D3684" s="6" t="str">
        <f>VLOOKUP($B3684,'Supplimental Sources'!$I$7:$K$27,3,0)</f>
        <v>United Kingdom</v>
      </c>
      <c r="E3684" s="6" t="s">
        <v>8386</v>
      </c>
      <c r="F3684" s="6" t="s">
        <v>8369</v>
      </c>
      <c r="G3684" s="6">
        <v>3670</v>
      </c>
      <c r="H3684" s="29">
        <v>220</v>
      </c>
      <c r="I3684" s="29">
        <v>241</v>
      </c>
      <c r="J3684" s="28">
        <v>13.444317129629781</v>
      </c>
      <c r="K3684" s="6">
        <v>12</v>
      </c>
      <c r="L3684" s="6" t="str">
        <f>VLOOKUP($G3684,Data!$A:$F,6,0)</f>
        <v>successful</v>
      </c>
      <c r="M3684" s="6"/>
      <c r="N3684" s="6"/>
      <c r="O3684" s="6"/>
    </row>
    <row r="3685" spans="1:15" x14ac:dyDescent="0.45">
      <c r="A3685" s="6" t="s">
        <v>8318</v>
      </c>
      <c r="B3685" s="6" t="s">
        <v>8224</v>
      </c>
      <c r="C3685" s="6" t="str">
        <f>VLOOKUP($B3685,'Supplimental Sources'!$I$7:$K$27,2,0)</f>
        <v>United States</v>
      </c>
      <c r="D3685" s="6" t="str">
        <f>VLOOKUP($B3685,'Supplimental Sources'!$I$7:$K$27,3,0)</f>
        <v>United States</v>
      </c>
      <c r="E3685" s="6" t="s">
        <v>8385</v>
      </c>
      <c r="F3685" s="6" t="s">
        <v>8380</v>
      </c>
      <c r="G3685" s="6">
        <v>3671</v>
      </c>
      <c r="H3685" s="29">
        <v>3500</v>
      </c>
      <c r="I3685" s="29">
        <v>3530</v>
      </c>
      <c r="J3685" s="28">
        <v>20.537881944444962</v>
      </c>
      <c r="K3685" s="6">
        <v>40</v>
      </c>
      <c r="L3685" s="6" t="str">
        <f>VLOOKUP($G3685,Data!$A:$F,6,0)</f>
        <v>successful</v>
      </c>
      <c r="M3685" s="6"/>
      <c r="N3685" s="6"/>
      <c r="O3685" s="6"/>
    </row>
    <row r="3686" spans="1:15" x14ac:dyDescent="0.45">
      <c r="A3686" s="6" t="s">
        <v>8318</v>
      </c>
      <c r="B3686" s="6" t="s">
        <v>8225</v>
      </c>
      <c r="C3686" s="6" t="str">
        <f>VLOOKUP($B3686,'Supplimental Sources'!$I$7:$K$27,2,0)</f>
        <v>United Kingdom</v>
      </c>
      <c r="D3686" s="6" t="str">
        <f>VLOOKUP($B3686,'Supplimental Sources'!$I$7:$K$27,3,0)</f>
        <v>United Kingdom</v>
      </c>
      <c r="E3686" s="6" t="s">
        <v>8385</v>
      </c>
      <c r="F3686" s="6" t="s">
        <v>8371</v>
      </c>
      <c r="G3686" s="6">
        <v>3672</v>
      </c>
      <c r="H3686" s="29">
        <v>3000</v>
      </c>
      <c r="I3686" s="29">
        <v>3046</v>
      </c>
      <c r="J3686" s="28">
        <v>30</v>
      </c>
      <c r="K3686" s="6">
        <v>57</v>
      </c>
      <c r="L3686" s="6" t="str">
        <f>VLOOKUP($G3686,Data!$A:$F,6,0)</f>
        <v>successful</v>
      </c>
      <c r="M3686" s="6"/>
      <c r="N3686" s="6"/>
      <c r="O3686" s="6"/>
    </row>
    <row r="3687" spans="1:15" x14ac:dyDescent="0.45">
      <c r="A3687" s="6" t="s">
        <v>8318</v>
      </c>
      <c r="B3687" s="6" t="s">
        <v>8225</v>
      </c>
      <c r="C3687" s="6" t="str">
        <f>VLOOKUP($B3687,'Supplimental Sources'!$I$7:$K$27,2,0)</f>
        <v>United Kingdom</v>
      </c>
      <c r="D3687" s="6" t="str">
        <f>VLOOKUP($B3687,'Supplimental Sources'!$I$7:$K$27,3,0)</f>
        <v>United Kingdom</v>
      </c>
      <c r="E3687" s="6" t="s">
        <v>8385</v>
      </c>
      <c r="F3687" s="6" t="s">
        <v>8373</v>
      </c>
      <c r="G3687" s="6">
        <v>3673</v>
      </c>
      <c r="H3687" s="29">
        <v>4000</v>
      </c>
      <c r="I3687" s="29">
        <v>4545</v>
      </c>
      <c r="J3687" s="28">
        <v>34.241006944444962</v>
      </c>
      <c r="K3687" s="6">
        <v>114</v>
      </c>
      <c r="L3687" s="6" t="str">
        <f>VLOOKUP($G3687,Data!$A:$F,6,0)</f>
        <v>successful</v>
      </c>
      <c r="M3687" s="6"/>
      <c r="N3687" s="6"/>
      <c r="O3687" s="6"/>
    </row>
    <row r="3688" spans="1:15" x14ac:dyDescent="0.45">
      <c r="A3688" s="6" t="s">
        <v>8318</v>
      </c>
      <c r="B3688" s="6" t="s">
        <v>8236</v>
      </c>
      <c r="C3688" s="6" t="str">
        <f>VLOOKUP($B3688,'Supplimental Sources'!$I$7:$K$27,2,0)</f>
        <v>Germany</v>
      </c>
      <c r="D3688" s="6" t="str">
        <f>VLOOKUP($B3688,'Supplimental Sources'!$I$7:$K$27,3,0)</f>
        <v>European Union</v>
      </c>
      <c r="E3688" s="6" t="s">
        <v>8387</v>
      </c>
      <c r="F3688" s="6" t="s">
        <v>8370</v>
      </c>
      <c r="G3688" s="6">
        <v>3674</v>
      </c>
      <c r="H3688" s="29">
        <v>4500</v>
      </c>
      <c r="I3688" s="29">
        <v>4500</v>
      </c>
      <c r="J3688" s="28">
        <v>60</v>
      </c>
      <c r="K3688" s="6">
        <v>31</v>
      </c>
      <c r="L3688" s="6" t="str">
        <f>VLOOKUP($G3688,Data!$A:$F,6,0)</f>
        <v>successful</v>
      </c>
      <c r="M3688" s="6"/>
      <c r="N3688" s="6"/>
      <c r="O3688" s="6"/>
    </row>
    <row r="3689" spans="1:15" x14ac:dyDescent="0.45">
      <c r="A3689" s="6" t="s">
        <v>8318</v>
      </c>
      <c r="B3689" s="6" t="s">
        <v>8225</v>
      </c>
      <c r="C3689" s="6" t="str">
        <f>VLOOKUP($B3689,'Supplimental Sources'!$I$7:$K$27,2,0)</f>
        <v>United Kingdom</v>
      </c>
      <c r="D3689" s="6" t="str">
        <f>VLOOKUP($B3689,'Supplimental Sources'!$I$7:$K$27,3,0)</f>
        <v>United Kingdom</v>
      </c>
      <c r="E3689" s="6" t="s">
        <v>8387</v>
      </c>
      <c r="F3689" s="6" t="s">
        <v>8369</v>
      </c>
      <c r="G3689" s="6">
        <v>3675</v>
      </c>
      <c r="H3689" s="29">
        <v>50</v>
      </c>
      <c r="I3689" s="29">
        <v>70</v>
      </c>
      <c r="J3689" s="28">
        <v>12.361319444440596</v>
      </c>
      <c r="K3689" s="6">
        <v>3</v>
      </c>
      <c r="L3689" s="6" t="str">
        <f>VLOOKUP($G3689,Data!$A:$F,6,0)</f>
        <v>successful</v>
      </c>
      <c r="M3689" s="6"/>
      <c r="N3689" s="6"/>
      <c r="O3689" s="6"/>
    </row>
    <row r="3690" spans="1:15" x14ac:dyDescent="0.45">
      <c r="A3690" s="6" t="s">
        <v>8318</v>
      </c>
      <c r="B3690" s="6" t="s">
        <v>8224</v>
      </c>
      <c r="C3690" s="6" t="str">
        <f>VLOOKUP($B3690,'Supplimental Sources'!$I$7:$K$27,2,0)</f>
        <v>United States</v>
      </c>
      <c r="D3690" s="6" t="str">
        <f>VLOOKUP($B3690,'Supplimental Sources'!$I$7:$K$27,3,0)</f>
        <v>United States</v>
      </c>
      <c r="E3690" s="6" t="s">
        <v>8385</v>
      </c>
      <c r="F3690" s="6" t="s">
        <v>8371</v>
      </c>
      <c r="G3690" s="6">
        <v>3676</v>
      </c>
      <c r="H3690" s="29">
        <v>800</v>
      </c>
      <c r="I3690" s="29">
        <v>1030</v>
      </c>
      <c r="J3690" s="28">
        <v>18</v>
      </c>
      <c r="K3690" s="6">
        <v>16</v>
      </c>
      <c r="L3690" s="6" t="str">
        <f>VLOOKUP($G3690,Data!$A:$F,6,0)</f>
        <v>successful</v>
      </c>
      <c r="M3690" s="6"/>
      <c r="N3690" s="6"/>
      <c r="O3690" s="6"/>
    </row>
    <row r="3691" spans="1:15" x14ac:dyDescent="0.45">
      <c r="A3691" s="6" t="s">
        <v>8318</v>
      </c>
      <c r="B3691" s="6" t="s">
        <v>8224</v>
      </c>
      <c r="C3691" s="6" t="str">
        <f>VLOOKUP($B3691,'Supplimental Sources'!$I$7:$K$27,2,0)</f>
        <v>United States</v>
      </c>
      <c r="D3691" s="6" t="str">
        <f>VLOOKUP($B3691,'Supplimental Sources'!$I$7:$K$27,3,0)</f>
        <v>United States</v>
      </c>
      <c r="E3691" s="6" t="s">
        <v>8385</v>
      </c>
      <c r="F3691" s="6" t="s">
        <v>8380</v>
      </c>
      <c r="G3691" s="6">
        <v>3677</v>
      </c>
      <c r="H3691" s="29">
        <v>12000</v>
      </c>
      <c r="I3691" s="29">
        <v>12348.5</v>
      </c>
      <c r="J3691" s="28">
        <v>20.591689814813435</v>
      </c>
      <c r="K3691" s="6">
        <v>199</v>
      </c>
      <c r="L3691" s="6" t="str">
        <f>VLOOKUP($G3691,Data!$A:$F,6,0)</f>
        <v>successful</v>
      </c>
      <c r="M3691" s="6"/>
      <c r="N3691" s="6"/>
      <c r="O3691" s="6"/>
    </row>
    <row r="3692" spans="1:15" x14ac:dyDescent="0.45">
      <c r="A3692" s="6" t="s">
        <v>8318</v>
      </c>
      <c r="B3692" s="6" t="s">
        <v>8225</v>
      </c>
      <c r="C3692" s="6" t="str">
        <f>VLOOKUP($B3692,'Supplimental Sources'!$I$7:$K$27,2,0)</f>
        <v>United Kingdom</v>
      </c>
      <c r="D3692" s="6" t="str">
        <f>VLOOKUP($B3692,'Supplimental Sources'!$I$7:$K$27,3,0)</f>
        <v>United Kingdom</v>
      </c>
      <c r="E3692" s="6" t="s">
        <v>8386</v>
      </c>
      <c r="F3692" s="6" t="s">
        <v>8379</v>
      </c>
      <c r="G3692" s="6">
        <v>3678</v>
      </c>
      <c r="H3692" s="29">
        <v>2000</v>
      </c>
      <c r="I3692" s="29">
        <v>2050</v>
      </c>
      <c r="J3692" s="28">
        <v>35</v>
      </c>
      <c r="K3692" s="6">
        <v>31</v>
      </c>
      <c r="L3692" s="6" t="str">
        <f>VLOOKUP($G3692,Data!$A:$F,6,0)</f>
        <v>successful</v>
      </c>
      <c r="M3692" s="6"/>
      <c r="N3692" s="6"/>
      <c r="O3692" s="6"/>
    </row>
    <row r="3693" spans="1:15" x14ac:dyDescent="0.45">
      <c r="A3693" s="6" t="s">
        <v>8318</v>
      </c>
      <c r="B3693" s="6" t="s">
        <v>8224</v>
      </c>
      <c r="C3693" s="6" t="str">
        <f>VLOOKUP($B3693,'Supplimental Sources'!$I$7:$K$27,2,0)</f>
        <v>United States</v>
      </c>
      <c r="D3693" s="6" t="str">
        <f>VLOOKUP($B3693,'Supplimental Sources'!$I$7:$K$27,3,0)</f>
        <v>United States</v>
      </c>
      <c r="E3693" s="6" t="s">
        <v>8385</v>
      </c>
      <c r="F3693" s="6" t="s">
        <v>8369</v>
      </c>
      <c r="G3693" s="6">
        <v>3679</v>
      </c>
      <c r="H3693" s="29">
        <v>2000</v>
      </c>
      <c r="I3693" s="29">
        <v>2202</v>
      </c>
      <c r="J3693" s="28">
        <v>34.446284722223936</v>
      </c>
      <c r="K3693" s="6">
        <v>30</v>
      </c>
      <c r="L3693" s="6" t="str">
        <f>VLOOKUP($G3693,Data!$A:$F,6,0)</f>
        <v>successful</v>
      </c>
      <c r="M3693" s="6"/>
      <c r="N3693" s="6"/>
      <c r="O3693" s="6"/>
    </row>
    <row r="3694" spans="1:15" x14ac:dyDescent="0.45">
      <c r="A3694" s="6" t="s">
        <v>8318</v>
      </c>
      <c r="B3694" s="6" t="s">
        <v>8224</v>
      </c>
      <c r="C3694" s="6" t="str">
        <f>VLOOKUP($B3694,'Supplimental Sources'!$I$7:$K$27,2,0)</f>
        <v>United States</v>
      </c>
      <c r="D3694" s="6" t="str">
        <f>VLOOKUP($B3694,'Supplimental Sources'!$I$7:$K$27,3,0)</f>
        <v>United States</v>
      </c>
      <c r="E3694" s="6" t="s">
        <v>8387</v>
      </c>
      <c r="F3694" s="6" t="s">
        <v>8372</v>
      </c>
      <c r="G3694" s="6">
        <v>3680</v>
      </c>
      <c r="H3694" s="29">
        <v>3000</v>
      </c>
      <c r="I3694" s="29">
        <v>3383</v>
      </c>
      <c r="J3694" s="28">
        <v>21</v>
      </c>
      <c r="K3694" s="6">
        <v>34</v>
      </c>
      <c r="L3694" s="6" t="str">
        <f>VLOOKUP($G3694,Data!$A:$F,6,0)</f>
        <v>successful</v>
      </c>
      <c r="M3694" s="6"/>
      <c r="N3694" s="6"/>
      <c r="O3694" s="6"/>
    </row>
    <row r="3695" spans="1:15" x14ac:dyDescent="0.45">
      <c r="A3695" s="6" t="s">
        <v>8318</v>
      </c>
      <c r="B3695" s="6" t="s">
        <v>8224</v>
      </c>
      <c r="C3695" s="6" t="str">
        <f>VLOOKUP($B3695,'Supplimental Sources'!$I$7:$K$27,2,0)</f>
        <v>United States</v>
      </c>
      <c r="D3695" s="6" t="str">
        <f>VLOOKUP($B3695,'Supplimental Sources'!$I$7:$K$27,3,0)</f>
        <v>United States</v>
      </c>
      <c r="E3695" s="6" t="s">
        <v>8387</v>
      </c>
      <c r="F3695" s="6" t="s">
        <v>8376</v>
      </c>
      <c r="G3695" s="6">
        <v>3681</v>
      </c>
      <c r="H3695" s="29">
        <v>1000</v>
      </c>
      <c r="I3695" s="29">
        <v>1119</v>
      </c>
      <c r="J3695" s="28">
        <v>10</v>
      </c>
      <c r="K3695" s="6">
        <v>18</v>
      </c>
      <c r="L3695" s="6" t="str">
        <f>VLOOKUP($G3695,Data!$A:$F,6,0)</f>
        <v>successful</v>
      </c>
      <c r="M3695" s="6"/>
      <c r="N3695" s="6"/>
      <c r="O3695" s="6"/>
    </row>
    <row r="3696" spans="1:15" x14ac:dyDescent="0.45">
      <c r="A3696" s="6" t="s">
        <v>8318</v>
      </c>
      <c r="B3696" s="6" t="s">
        <v>8224</v>
      </c>
      <c r="C3696" s="6" t="str">
        <f>VLOOKUP($B3696,'Supplimental Sources'!$I$7:$K$27,2,0)</f>
        <v>United States</v>
      </c>
      <c r="D3696" s="6" t="str">
        <f>VLOOKUP($B3696,'Supplimental Sources'!$I$7:$K$27,3,0)</f>
        <v>United States</v>
      </c>
      <c r="E3696" s="6" t="s">
        <v>8385</v>
      </c>
      <c r="F3696" s="6" t="s">
        <v>8369</v>
      </c>
      <c r="G3696" s="6">
        <v>3682</v>
      </c>
      <c r="H3696" s="29">
        <v>3000</v>
      </c>
      <c r="I3696" s="29">
        <v>4176</v>
      </c>
      <c r="J3696" s="28">
        <v>33.605578703703941</v>
      </c>
      <c r="K3696" s="6">
        <v>67</v>
      </c>
      <c r="L3696" s="6" t="str">
        <f>VLOOKUP($G3696,Data!$A:$F,6,0)</f>
        <v>successful</v>
      </c>
      <c r="M3696" s="6"/>
      <c r="N3696" s="6"/>
      <c r="O3696" s="6"/>
    </row>
    <row r="3697" spans="1:15" x14ac:dyDescent="0.45">
      <c r="A3697" s="6" t="s">
        <v>8318</v>
      </c>
      <c r="B3697" s="6" t="s">
        <v>8224</v>
      </c>
      <c r="C3697" s="6" t="str">
        <f>VLOOKUP($B3697,'Supplimental Sources'!$I$7:$K$27,2,0)</f>
        <v>United States</v>
      </c>
      <c r="D3697" s="6" t="str">
        <f>VLOOKUP($B3697,'Supplimental Sources'!$I$7:$K$27,3,0)</f>
        <v>United States</v>
      </c>
      <c r="E3697" s="6" t="s">
        <v>8387</v>
      </c>
      <c r="F3697" s="6" t="s">
        <v>8372</v>
      </c>
      <c r="G3697" s="6">
        <v>3683</v>
      </c>
      <c r="H3697" s="29">
        <v>3500</v>
      </c>
      <c r="I3697" s="29">
        <v>3880</v>
      </c>
      <c r="J3697" s="28">
        <v>30</v>
      </c>
      <c r="K3697" s="6">
        <v>66</v>
      </c>
      <c r="L3697" s="6" t="str">
        <f>VLOOKUP($G3697,Data!$A:$F,6,0)</f>
        <v>successful</v>
      </c>
      <c r="M3697" s="6"/>
      <c r="N3697" s="6"/>
      <c r="O3697" s="6"/>
    </row>
    <row r="3698" spans="1:15" x14ac:dyDescent="0.45">
      <c r="A3698" s="6" t="s">
        <v>8318</v>
      </c>
      <c r="B3698" s="6" t="s">
        <v>8224</v>
      </c>
      <c r="C3698" s="6" t="str">
        <f>VLOOKUP($B3698,'Supplimental Sources'!$I$7:$K$27,2,0)</f>
        <v>United States</v>
      </c>
      <c r="D3698" s="6" t="str">
        <f>VLOOKUP($B3698,'Supplimental Sources'!$I$7:$K$27,3,0)</f>
        <v>United States</v>
      </c>
      <c r="E3698" s="6" t="s">
        <v>8386</v>
      </c>
      <c r="F3698" s="6" t="s">
        <v>8371</v>
      </c>
      <c r="G3698" s="6">
        <v>3684</v>
      </c>
      <c r="H3698" s="29">
        <v>750</v>
      </c>
      <c r="I3698" s="29">
        <v>1043</v>
      </c>
      <c r="J3698" s="28">
        <v>30</v>
      </c>
      <c r="K3698" s="6">
        <v>23</v>
      </c>
      <c r="L3698" s="6" t="str">
        <f>VLOOKUP($G3698,Data!$A:$F,6,0)</f>
        <v>successful</v>
      </c>
      <c r="M3698" s="6"/>
      <c r="N3698" s="6"/>
      <c r="O3698" s="6"/>
    </row>
    <row r="3699" spans="1:15" x14ac:dyDescent="0.45">
      <c r="A3699" s="6" t="s">
        <v>8318</v>
      </c>
      <c r="B3699" s="6" t="s">
        <v>8224</v>
      </c>
      <c r="C3699" s="6" t="str">
        <f>VLOOKUP($B3699,'Supplimental Sources'!$I$7:$K$27,2,0)</f>
        <v>United States</v>
      </c>
      <c r="D3699" s="6" t="str">
        <f>VLOOKUP($B3699,'Supplimental Sources'!$I$7:$K$27,3,0)</f>
        <v>United States</v>
      </c>
      <c r="E3699" s="6" t="s">
        <v>8385</v>
      </c>
      <c r="F3699" s="6" t="s">
        <v>8379</v>
      </c>
      <c r="G3699" s="6">
        <v>3685</v>
      </c>
      <c r="H3699" s="29">
        <v>5000</v>
      </c>
      <c r="I3699" s="29">
        <v>5285</v>
      </c>
      <c r="J3699" s="28">
        <v>25.281724537038826</v>
      </c>
      <c r="K3699" s="6">
        <v>126</v>
      </c>
      <c r="L3699" s="6" t="str">
        <f>VLOOKUP($G3699,Data!$A:$F,6,0)</f>
        <v>successful</v>
      </c>
      <c r="M3699" s="6"/>
      <c r="N3699" s="6"/>
      <c r="O3699" s="6"/>
    </row>
    <row r="3700" spans="1:15" x14ac:dyDescent="0.45">
      <c r="A3700" s="6" t="s">
        <v>8318</v>
      </c>
      <c r="B3700" s="6" t="s">
        <v>8224</v>
      </c>
      <c r="C3700" s="6" t="str">
        <f>VLOOKUP($B3700,'Supplimental Sources'!$I$7:$K$27,2,0)</f>
        <v>United States</v>
      </c>
      <c r="D3700" s="6" t="str">
        <f>VLOOKUP($B3700,'Supplimental Sources'!$I$7:$K$27,3,0)</f>
        <v>United States</v>
      </c>
      <c r="E3700" s="6" t="s">
        <v>8386</v>
      </c>
      <c r="F3700" s="6" t="s">
        <v>8371</v>
      </c>
      <c r="G3700" s="6">
        <v>3686</v>
      </c>
      <c r="H3700" s="29">
        <v>350</v>
      </c>
      <c r="I3700" s="29">
        <v>355</v>
      </c>
      <c r="J3700" s="28">
        <v>14.503240740741603</v>
      </c>
      <c r="K3700" s="6">
        <v>6</v>
      </c>
      <c r="L3700" s="6" t="str">
        <f>VLOOKUP($G3700,Data!$A:$F,6,0)</f>
        <v>successful</v>
      </c>
      <c r="M3700" s="6"/>
      <c r="N3700" s="6"/>
      <c r="O3700" s="6"/>
    </row>
    <row r="3701" spans="1:15" x14ac:dyDescent="0.45">
      <c r="A3701" s="6" t="s">
        <v>8318</v>
      </c>
      <c r="B3701" s="6" t="s">
        <v>8224</v>
      </c>
      <c r="C3701" s="6" t="str">
        <f>VLOOKUP($B3701,'Supplimental Sources'!$I$7:$K$27,2,0)</f>
        <v>United States</v>
      </c>
      <c r="D3701" s="6" t="str">
        <f>VLOOKUP($B3701,'Supplimental Sources'!$I$7:$K$27,3,0)</f>
        <v>United States</v>
      </c>
      <c r="E3701" s="6" t="s">
        <v>8385</v>
      </c>
      <c r="F3701" s="6" t="s">
        <v>8369</v>
      </c>
      <c r="G3701" s="6">
        <v>3687</v>
      </c>
      <c r="H3701" s="29">
        <v>5000</v>
      </c>
      <c r="I3701" s="29">
        <v>5012.25</v>
      </c>
      <c r="J3701" s="28">
        <v>30</v>
      </c>
      <c r="K3701" s="6">
        <v>25</v>
      </c>
      <c r="L3701" s="6" t="str">
        <f>VLOOKUP($G3701,Data!$A:$F,6,0)</f>
        <v>successful</v>
      </c>
      <c r="M3701" s="6"/>
      <c r="N3701" s="6"/>
      <c r="O3701" s="6"/>
    </row>
    <row r="3702" spans="1:15" x14ac:dyDescent="0.45">
      <c r="A3702" s="6" t="s">
        <v>8318</v>
      </c>
      <c r="B3702" s="6" t="s">
        <v>8225</v>
      </c>
      <c r="C3702" s="6" t="str">
        <f>VLOOKUP($B3702,'Supplimental Sources'!$I$7:$K$27,2,0)</f>
        <v>United Kingdom</v>
      </c>
      <c r="D3702" s="6" t="str">
        <f>VLOOKUP($B3702,'Supplimental Sources'!$I$7:$K$27,3,0)</f>
        <v>United Kingdom</v>
      </c>
      <c r="E3702" s="6" t="s">
        <v>8385</v>
      </c>
      <c r="F3702" s="6" t="s">
        <v>8370</v>
      </c>
      <c r="G3702" s="6">
        <v>3688</v>
      </c>
      <c r="H3702" s="29">
        <v>3000</v>
      </c>
      <c r="I3702" s="29">
        <v>3275</v>
      </c>
      <c r="J3702" s="28">
        <v>30</v>
      </c>
      <c r="K3702" s="6">
        <v>39</v>
      </c>
      <c r="L3702" s="6" t="str">
        <f>VLOOKUP($G3702,Data!$A:$F,6,0)</f>
        <v>successful</v>
      </c>
      <c r="M3702" s="6"/>
      <c r="N3702" s="6"/>
      <c r="O3702" s="6"/>
    </row>
    <row r="3703" spans="1:15" x14ac:dyDescent="0.45">
      <c r="A3703" s="6" t="s">
        <v>8318</v>
      </c>
      <c r="B3703" s="6" t="s">
        <v>8224</v>
      </c>
      <c r="C3703" s="6" t="str">
        <f>VLOOKUP($B3703,'Supplimental Sources'!$I$7:$K$27,2,0)</f>
        <v>United States</v>
      </c>
      <c r="D3703" s="6" t="str">
        <f>VLOOKUP($B3703,'Supplimental Sources'!$I$7:$K$27,3,0)</f>
        <v>United States</v>
      </c>
      <c r="E3703" s="6" t="s">
        <v>8386</v>
      </c>
      <c r="F3703" s="6" t="s">
        <v>8369</v>
      </c>
      <c r="G3703" s="6">
        <v>3689</v>
      </c>
      <c r="H3703" s="29">
        <v>3000</v>
      </c>
      <c r="I3703" s="29">
        <v>3550</v>
      </c>
      <c r="J3703" s="28">
        <v>29.107187500005239</v>
      </c>
      <c r="K3703" s="6">
        <v>62</v>
      </c>
      <c r="L3703" s="6" t="str">
        <f>VLOOKUP($G3703,Data!$A:$F,6,0)</f>
        <v>successful</v>
      </c>
      <c r="M3703" s="6"/>
      <c r="N3703" s="6"/>
      <c r="O3703" s="6"/>
    </row>
    <row r="3704" spans="1:15" x14ac:dyDescent="0.45">
      <c r="A3704" s="6" t="s">
        <v>8318</v>
      </c>
      <c r="B3704" s="6" t="s">
        <v>8224</v>
      </c>
      <c r="C3704" s="6" t="str">
        <f>VLOOKUP($B3704,'Supplimental Sources'!$I$7:$K$27,2,0)</f>
        <v>United States</v>
      </c>
      <c r="D3704" s="6" t="str">
        <f>VLOOKUP($B3704,'Supplimental Sources'!$I$7:$K$27,3,0)</f>
        <v>United States</v>
      </c>
      <c r="E3704" s="6" t="s">
        <v>8385</v>
      </c>
      <c r="F3704" s="6" t="s">
        <v>8373</v>
      </c>
      <c r="G3704" s="6">
        <v>3690</v>
      </c>
      <c r="H3704" s="29">
        <v>1500</v>
      </c>
      <c r="I3704" s="29">
        <v>1800</v>
      </c>
      <c r="J3704" s="28">
        <v>30.041666666671517</v>
      </c>
      <c r="K3704" s="6">
        <v>31</v>
      </c>
      <c r="L3704" s="6" t="str">
        <f>VLOOKUP($G3704,Data!$A:$F,6,0)</f>
        <v>successful</v>
      </c>
      <c r="M3704" s="6"/>
      <c r="N3704" s="6"/>
      <c r="O3704" s="6"/>
    </row>
    <row r="3705" spans="1:15" x14ac:dyDescent="0.45">
      <c r="A3705" s="6" t="s">
        <v>8318</v>
      </c>
      <c r="B3705" s="6" t="s">
        <v>8224</v>
      </c>
      <c r="C3705" s="6" t="str">
        <f>VLOOKUP($B3705,'Supplimental Sources'!$I$7:$K$27,2,0)</f>
        <v>United States</v>
      </c>
      <c r="D3705" s="6" t="str">
        <f>VLOOKUP($B3705,'Supplimental Sources'!$I$7:$K$27,3,0)</f>
        <v>United States</v>
      </c>
      <c r="E3705" s="6" t="s">
        <v>8386</v>
      </c>
      <c r="F3705" s="6" t="s">
        <v>8376</v>
      </c>
      <c r="G3705" s="6">
        <v>3691</v>
      </c>
      <c r="H3705" s="29">
        <v>40000</v>
      </c>
      <c r="I3705" s="29">
        <v>51184</v>
      </c>
      <c r="J3705" s="28">
        <v>44.507071759260725</v>
      </c>
      <c r="K3705" s="6">
        <v>274</v>
      </c>
      <c r="L3705" s="6" t="str">
        <f>VLOOKUP($G3705,Data!$A:$F,6,0)</f>
        <v>successful</v>
      </c>
      <c r="M3705" s="6"/>
      <c r="N3705" s="6"/>
      <c r="O3705" s="6"/>
    </row>
    <row r="3706" spans="1:15" x14ac:dyDescent="0.45">
      <c r="A3706" s="6" t="s">
        <v>8318</v>
      </c>
      <c r="B3706" s="6" t="s">
        <v>8224</v>
      </c>
      <c r="C3706" s="6" t="str">
        <f>VLOOKUP($B3706,'Supplimental Sources'!$I$7:$K$27,2,0)</f>
        <v>United States</v>
      </c>
      <c r="D3706" s="6" t="str">
        <f>VLOOKUP($B3706,'Supplimental Sources'!$I$7:$K$27,3,0)</f>
        <v>United States</v>
      </c>
      <c r="E3706" s="6" t="s">
        <v>8385</v>
      </c>
      <c r="F3706" s="6" t="s">
        <v>8372</v>
      </c>
      <c r="G3706" s="6">
        <v>3692</v>
      </c>
      <c r="H3706" s="29">
        <v>1000</v>
      </c>
      <c r="I3706" s="29">
        <v>1260</v>
      </c>
      <c r="J3706" s="28">
        <v>9.0349652777804295</v>
      </c>
      <c r="K3706" s="6">
        <v>17</v>
      </c>
      <c r="L3706" s="6" t="str">
        <f>VLOOKUP($G3706,Data!$A:$F,6,0)</f>
        <v>successful</v>
      </c>
      <c r="M3706" s="6"/>
      <c r="N3706" s="6"/>
      <c r="O3706" s="6"/>
    </row>
    <row r="3707" spans="1:15" x14ac:dyDescent="0.45">
      <c r="A3707" s="6" t="s">
        <v>8318</v>
      </c>
      <c r="B3707" s="6" t="s">
        <v>8225</v>
      </c>
      <c r="C3707" s="6" t="str">
        <f>VLOOKUP($B3707,'Supplimental Sources'!$I$7:$K$27,2,0)</f>
        <v>United Kingdom</v>
      </c>
      <c r="D3707" s="6" t="str">
        <f>VLOOKUP($B3707,'Supplimental Sources'!$I$7:$K$27,3,0)</f>
        <v>United Kingdom</v>
      </c>
      <c r="E3707" s="6" t="s">
        <v>8386</v>
      </c>
      <c r="F3707" s="6" t="s">
        <v>8373</v>
      </c>
      <c r="G3707" s="6">
        <v>3693</v>
      </c>
      <c r="H3707" s="29">
        <v>333</v>
      </c>
      <c r="I3707" s="29">
        <v>430</v>
      </c>
      <c r="J3707" s="28">
        <v>29.746192129634437</v>
      </c>
      <c r="K3707" s="6">
        <v>14</v>
      </c>
      <c r="L3707" s="6" t="str">
        <f>VLOOKUP($G3707,Data!$A:$F,6,0)</f>
        <v>successful</v>
      </c>
      <c r="M3707" s="6"/>
      <c r="N3707" s="6"/>
      <c r="O3707" s="6"/>
    </row>
    <row r="3708" spans="1:15" x14ac:dyDescent="0.45">
      <c r="A3708" s="6" t="s">
        <v>8318</v>
      </c>
      <c r="B3708" s="6" t="s">
        <v>8224</v>
      </c>
      <c r="C3708" s="6" t="str">
        <f>VLOOKUP($B3708,'Supplimental Sources'!$I$7:$K$27,2,0)</f>
        <v>United States</v>
      </c>
      <c r="D3708" s="6" t="str">
        <f>VLOOKUP($B3708,'Supplimental Sources'!$I$7:$K$27,3,0)</f>
        <v>United States</v>
      </c>
      <c r="E3708" s="6" t="s">
        <v>8387</v>
      </c>
      <c r="F3708" s="6" t="s">
        <v>8379</v>
      </c>
      <c r="G3708" s="6">
        <v>3694</v>
      </c>
      <c r="H3708" s="29">
        <v>3500</v>
      </c>
      <c r="I3708" s="29">
        <v>3760</v>
      </c>
      <c r="J3708" s="28">
        <v>36.949456018512137</v>
      </c>
      <c r="K3708" s="6">
        <v>60</v>
      </c>
      <c r="L3708" s="6" t="str">
        <f>VLOOKUP($G3708,Data!$A:$F,6,0)</f>
        <v>successful</v>
      </c>
      <c r="M3708" s="6"/>
      <c r="N3708" s="6"/>
      <c r="O3708" s="6"/>
    </row>
    <row r="3709" spans="1:15" x14ac:dyDescent="0.45">
      <c r="A3709" s="6" t="s">
        <v>8318</v>
      </c>
      <c r="B3709" s="6" t="s">
        <v>8224</v>
      </c>
      <c r="C3709" s="6" t="str">
        <f>VLOOKUP($B3709,'Supplimental Sources'!$I$7:$K$27,2,0)</f>
        <v>United States</v>
      </c>
      <c r="D3709" s="6" t="str">
        <f>VLOOKUP($B3709,'Supplimental Sources'!$I$7:$K$27,3,0)</f>
        <v>United States</v>
      </c>
      <c r="E3709" s="6" t="s">
        <v>8385</v>
      </c>
      <c r="F3709" s="6" t="s">
        <v>8381</v>
      </c>
      <c r="G3709" s="6">
        <v>3695</v>
      </c>
      <c r="H3709" s="29">
        <v>4000</v>
      </c>
      <c r="I3709" s="29">
        <v>4005</v>
      </c>
      <c r="J3709" s="28">
        <v>20</v>
      </c>
      <c r="K3709" s="6">
        <v>33</v>
      </c>
      <c r="L3709" s="6" t="str">
        <f>VLOOKUP($G3709,Data!$A:$F,6,0)</f>
        <v>successful</v>
      </c>
      <c r="M3709" s="6"/>
      <c r="N3709" s="6"/>
      <c r="O3709" s="6"/>
    </row>
    <row r="3710" spans="1:15" x14ac:dyDescent="0.45">
      <c r="A3710" s="6" t="s">
        <v>8318</v>
      </c>
      <c r="B3710" s="6" t="s">
        <v>8225</v>
      </c>
      <c r="C3710" s="6" t="str">
        <f>VLOOKUP($B3710,'Supplimental Sources'!$I$7:$K$27,2,0)</f>
        <v>United Kingdom</v>
      </c>
      <c r="D3710" s="6" t="str">
        <f>VLOOKUP($B3710,'Supplimental Sources'!$I$7:$K$27,3,0)</f>
        <v>United Kingdom</v>
      </c>
      <c r="E3710" s="6" t="s">
        <v>8385</v>
      </c>
      <c r="F3710" s="6" t="s">
        <v>8381</v>
      </c>
      <c r="G3710" s="6">
        <v>3696</v>
      </c>
      <c r="H3710" s="29">
        <v>2000</v>
      </c>
      <c r="I3710" s="29">
        <v>3100</v>
      </c>
      <c r="J3710" s="28">
        <v>60</v>
      </c>
      <c r="K3710" s="6">
        <v>78</v>
      </c>
      <c r="L3710" s="6" t="str">
        <f>VLOOKUP($G3710,Data!$A:$F,6,0)</f>
        <v>successful</v>
      </c>
      <c r="M3710" s="6"/>
      <c r="N3710" s="6"/>
      <c r="O3710" s="6"/>
    </row>
    <row r="3711" spans="1:15" x14ac:dyDescent="0.45">
      <c r="A3711" s="6" t="s">
        <v>8318</v>
      </c>
      <c r="B3711" s="6" t="s">
        <v>8225</v>
      </c>
      <c r="C3711" s="6" t="str">
        <f>VLOOKUP($B3711,'Supplimental Sources'!$I$7:$K$27,2,0)</f>
        <v>United Kingdom</v>
      </c>
      <c r="D3711" s="6" t="str">
        <f>VLOOKUP($B3711,'Supplimental Sources'!$I$7:$K$27,3,0)</f>
        <v>United Kingdom</v>
      </c>
      <c r="E3711" s="6" t="s">
        <v>8387</v>
      </c>
      <c r="F3711" s="6" t="s">
        <v>8379</v>
      </c>
      <c r="G3711" s="6">
        <v>3697</v>
      </c>
      <c r="H3711" s="29">
        <v>2000</v>
      </c>
      <c r="I3711" s="29">
        <v>2160</v>
      </c>
      <c r="J3711" s="28">
        <v>21</v>
      </c>
      <c r="K3711" s="6">
        <v>30</v>
      </c>
      <c r="L3711" s="6" t="str">
        <f>VLOOKUP($G3711,Data!$A:$F,6,0)</f>
        <v>successful</v>
      </c>
      <c r="M3711" s="6"/>
      <c r="N3711" s="6"/>
      <c r="O3711" s="6"/>
    </row>
    <row r="3712" spans="1:15" x14ac:dyDescent="0.45">
      <c r="A3712" s="6" t="s">
        <v>8318</v>
      </c>
      <c r="B3712" s="6" t="s">
        <v>8224</v>
      </c>
      <c r="C3712" s="6" t="str">
        <f>VLOOKUP($B3712,'Supplimental Sources'!$I$7:$K$27,2,0)</f>
        <v>United States</v>
      </c>
      <c r="D3712" s="6" t="str">
        <f>VLOOKUP($B3712,'Supplimental Sources'!$I$7:$K$27,3,0)</f>
        <v>United States</v>
      </c>
      <c r="E3712" s="6" t="s">
        <v>8387</v>
      </c>
      <c r="F3712" s="6" t="s">
        <v>8377</v>
      </c>
      <c r="G3712" s="6">
        <v>3698</v>
      </c>
      <c r="H3712" s="29">
        <v>5000</v>
      </c>
      <c r="I3712" s="29">
        <v>5526</v>
      </c>
      <c r="J3712" s="28">
        <v>30</v>
      </c>
      <c r="K3712" s="6">
        <v>136</v>
      </c>
      <c r="L3712" s="6" t="str">
        <f>VLOOKUP($G3712,Data!$A:$F,6,0)</f>
        <v>successful</v>
      </c>
      <c r="M3712" s="6"/>
      <c r="N3712" s="6"/>
      <c r="O3712" s="6"/>
    </row>
    <row r="3713" spans="1:15" x14ac:dyDescent="0.45">
      <c r="A3713" s="6" t="s">
        <v>8318</v>
      </c>
      <c r="B3713" s="6" t="s">
        <v>8224</v>
      </c>
      <c r="C3713" s="6" t="str">
        <f>VLOOKUP($B3713,'Supplimental Sources'!$I$7:$K$27,2,0)</f>
        <v>United States</v>
      </c>
      <c r="D3713" s="6" t="str">
        <f>VLOOKUP($B3713,'Supplimental Sources'!$I$7:$K$27,3,0)</f>
        <v>United States</v>
      </c>
      <c r="E3713" s="6" t="s">
        <v>8385</v>
      </c>
      <c r="F3713" s="6" t="s">
        <v>8372</v>
      </c>
      <c r="G3713" s="6">
        <v>3699</v>
      </c>
      <c r="H3713" s="29">
        <v>2500</v>
      </c>
      <c r="I3713" s="29">
        <v>2520</v>
      </c>
      <c r="J3713" s="28">
        <v>30</v>
      </c>
      <c r="K3713" s="6">
        <v>40</v>
      </c>
      <c r="L3713" s="6" t="str">
        <f>VLOOKUP($G3713,Data!$A:$F,6,0)</f>
        <v>successful</v>
      </c>
      <c r="M3713" s="6"/>
      <c r="N3713" s="6"/>
      <c r="O3713" s="6"/>
    </row>
    <row r="3714" spans="1:15" x14ac:dyDescent="0.45">
      <c r="A3714" s="6" t="s">
        <v>8318</v>
      </c>
      <c r="B3714" s="6" t="s">
        <v>8224</v>
      </c>
      <c r="C3714" s="6" t="str">
        <f>VLOOKUP($B3714,'Supplimental Sources'!$I$7:$K$27,2,0)</f>
        <v>United States</v>
      </c>
      <c r="D3714" s="6" t="str">
        <f>VLOOKUP($B3714,'Supplimental Sources'!$I$7:$K$27,3,0)</f>
        <v>United States</v>
      </c>
      <c r="E3714" s="6" t="s">
        <v>8385</v>
      </c>
      <c r="F3714" s="6" t="s">
        <v>8371</v>
      </c>
      <c r="G3714" s="6">
        <v>3700</v>
      </c>
      <c r="H3714" s="29">
        <v>500</v>
      </c>
      <c r="I3714" s="29">
        <v>606</v>
      </c>
      <c r="J3714" s="28">
        <v>30.081018518518249</v>
      </c>
      <c r="K3714" s="6">
        <v>18</v>
      </c>
      <c r="L3714" s="6" t="str">
        <f>VLOOKUP($G3714,Data!$A:$F,6,0)</f>
        <v>successful</v>
      </c>
      <c r="M3714" s="6"/>
      <c r="N3714" s="6"/>
      <c r="O3714" s="6"/>
    </row>
    <row r="3715" spans="1:15" x14ac:dyDescent="0.45">
      <c r="A3715" s="6" t="s">
        <v>8318</v>
      </c>
      <c r="B3715" s="6" t="s">
        <v>8225</v>
      </c>
      <c r="C3715" s="6" t="str">
        <f>VLOOKUP($B3715,'Supplimental Sources'!$I$7:$K$27,2,0)</f>
        <v>United Kingdom</v>
      </c>
      <c r="D3715" s="6" t="str">
        <f>VLOOKUP($B3715,'Supplimental Sources'!$I$7:$K$27,3,0)</f>
        <v>United Kingdom</v>
      </c>
      <c r="E3715" s="6" t="s">
        <v>8386</v>
      </c>
      <c r="F3715" s="6" t="s">
        <v>8369</v>
      </c>
      <c r="G3715" s="6">
        <v>3701</v>
      </c>
      <c r="H3715" s="29">
        <v>1500</v>
      </c>
      <c r="I3715" s="29">
        <v>1505</v>
      </c>
      <c r="J3715" s="28">
        <v>30</v>
      </c>
      <c r="K3715" s="6">
        <v>39</v>
      </c>
      <c r="L3715" s="6" t="str">
        <f>VLOOKUP($G3715,Data!$A:$F,6,0)</f>
        <v>successful</v>
      </c>
      <c r="M3715" s="6"/>
      <c r="N3715" s="6"/>
      <c r="O3715" s="6"/>
    </row>
    <row r="3716" spans="1:15" x14ac:dyDescent="0.45">
      <c r="A3716" s="6" t="s">
        <v>8318</v>
      </c>
      <c r="B3716" s="6" t="s">
        <v>8225</v>
      </c>
      <c r="C3716" s="6" t="str">
        <f>VLOOKUP($B3716,'Supplimental Sources'!$I$7:$K$27,2,0)</f>
        <v>United Kingdom</v>
      </c>
      <c r="D3716" s="6" t="str">
        <f>VLOOKUP($B3716,'Supplimental Sources'!$I$7:$K$27,3,0)</f>
        <v>United Kingdom</v>
      </c>
      <c r="E3716" s="6" t="s">
        <v>8387</v>
      </c>
      <c r="F3716" s="6" t="s">
        <v>8380</v>
      </c>
      <c r="G3716" s="6">
        <v>3702</v>
      </c>
      <c r="H3716" s="29">
        <v>3000</v>
      </c>
      <c r="I3716" s="29">
        <v>3275</v>
      </c>
      <c r="J3716" s="28">
        <v>37.419629629628616</v>
      </c>
      <c r="K3716" s="6">
        <v>21</v>
      </c>
      <c r="L3716" s="6" t="str">
        <f>VLOOKUP($G3716,Data!$A:$F,6,0)</f>
        <v>successful</v>
      </c>
      <c r="M3716" s="6"/>
      <c r="N3716" s="6"/>
      <c r="O3716" s="6"/>
    </row>
    <row r="3717" spans="1:15" x14ac:dyDescent="0.45">
      <c r="A3717" s="6" t="s">
        <v>8318</v>
      </c>
      <c r="B3717" s="6" t="s">
        <v>8224</v>
      </c>
      <c r="C3717" s="6" t="str">
        <f>VLOOKUP($B3717,'Supplimental Sources'!$I$7:$K$27,2,0)</f>
        <v>United States</v>
      </c>
      <c r="D3717" s="6" t="str">
        <f>VLOOKUP($B3717,'Supplimental Sources'!$I$7:$K$27,3,0)</f>
        <v>United States</v>
      </c>
      <c r="E3717" s="6" t="s">
        <v>8387</v>
      </c>
      <c r="F3717" s="6" t="s">
        <v>8370</v>
      </c>
      <c r="G3717" s="6">
        <v>3703</v>
      </c>
      <c r="H3717" s="29">
        <v>1050</v>
      </c>
      <c r="I3717" s="29">
        <v>1296</v>
      </c>
      <c r="J3717" s="28">
        <v>38.786481481482042</v>
      </c>
      <c r="K3717" s="6">
        <v>30</v>
      </c>
      <c r="L3717" s="6" t="str">
        <f>VLOOKUP($G3717,Data!$A:$F,6,0)</f>
        <v>successful</v>
      </c>
      <c r="M3717" s="6"/>
      <c r="N3717" s="6"/>
      <c r="O3717" s="6"/>
    </row>
    <row r="3718" spans="1:15" x14ac:dyDescent="0.45">
      <c r="A3718" s="6" t="s">
        <v>8318</v>
      </c>
      <c r="B3718" s="6" t="s">
        <v>8225</v>
      </c>
      <c r="C3718" s="6" t="str">
        <f>VLOOKUP($B3718,'Supplimental Sources'!$I$7:$K$27,2,0)</f>
        <v>United Kingdom</v>
      </c>
      <c r="D3718" s="6" t="str">
        <f>VLOOKUP($B3718,'Supplimental Sources'!$I$7:$K$27,3,0)</f>
        <v>United Kingdom</v>
      </c>
      <c r="E3718" s="6" t="s">
        <v>8387</v>
      </c>
      <c r="F3718" s="6" t="s">
        <v>8379</v>
      </c>
      <c r="G3718" s="6">
        <v>3704</v>
      </c>
      <c r="H3718" s="29">
        <v>300</v>
      </c>
      <c r="I3718" s="29">
        <v>409.01</v>
      </c>
      <c r="J3718" s="28">
        <v>60</v>
      </c>
      <c r="K3718" s="6">
        <v>27</v>
      </c>
      <c r="L3718" s="6" t="str">
        <f>VLOOKUP($G3718,Data!$A:$F,6,0)</f>
        <v>successful</v>
      </c>
      <c r="M3718" s="6"/>
      <c r="N3718" s="6"/>
      <c r="O3718" s="6"/>
    </row>
    <row r="3719" spans="1:15" x14ac:dyDescent="0.45">
      <c r="A3719" s="6" t="s">
        <v>8318</v>
      </c>
      <c r="B3719" s="6" t="s">
        <v>8224</v>
      </c>
      <c r="C3719" s="6" t="str">
        <f>VLOOKUP($B3719,'Supplimental Sources'!$I$7:$K$27,2,0)</f>
        <v>United States</v>
      </c>
      <c r="D3719" s="6" t="str">
        <f>VLOOKUP($B3719,'Supplimental Sources'!$I$7:$K$27,3,0)</f>
        <v>United States</v>
      </c>
      <c r="E3719" s="6" t="s">
        <v>8385</v>
      </c>
      <c r="F3719" s="6" t="s">
        <v>8380</v>
      </c>
      <c r="G3719" s="6">
        <v>3705</v>
      </c>
      <c r="H3719" s="29">
        <v>2827</v>
      </c>
      <c r="I3719" s="29">
        <v>2925</v>
      </c>
      <c r="J3719" s="28">
        <v>21.207013888888469</v>
      </c>
      <c r="K3719" s="6">
        <v>35</v>
      </c>
      <c r="L3719" s="6" t="str">
        <f>VLOOKUP($G3719,Data!$A:$F,6,0)</f>
        <v>successful</v>
      </c>
      <c r="M3719" s="6"/>
      <c r="N3719" s="6"/>
      <c r="O3719" s="6"/>
    </row>
    <row r="3720" spans="1:15" x14ac:dyDescent="0.45">
      <c r="A3720" s="6" t="s">
        <v>8318</v>
      </c>
      <c r="B3720" s="6" t="s">
        <v>8224</v>
      </c>
      <c r="C3720" s="6" t="str">
        <f>VLOOKUP($B3720,'Supplimental Sources'!$I$7:$K$27,2,0)</f>
        <v>United States</v>
      </c>
      <c r="D3720" s="6" t="str">
        <f>VLOOKUP($B3720,'Supplimental Sources'!$I$7:$K$27,3,0)</f>
        <v>United States</v>
      </c>
      <c r="E3720" s="6" t="s">
        <v>8385</v>
      </c>
      <c r="F3720" s="6" t="s">
        <v>8371</v>
      </c>
      <c r="G3720" s="6">
        <v>3706</v>
      </c>
      <c r="H3720" s="29">
        <v>1500</v>
      </c>
      <c r="I3720" s="29">
        <v>1820</v>
      </c>
      <c r="J3720" s="28">
        <v>15</v>
      </c>
      <c r="K3720" s="6">
        <v>13</v>
      </c>
      <c r="L3720" s="6" t="str">
        <f>VLOOKUP($G3720,Data!$A:$F,6,0)</f>
        <v>successful</v>
      </c>
      <c r="M3720" s="6"/>
      <c r="N3720" s="6"/>
      <c r="O3720" s="6"/>
    </row>
    <row r="3721" spans="1:15" x14ac:dyDescent="0.45">
      <c r="A3721" s="6" t="s">
        <v>8318</v>
      </c>
      <c r="B3721" s="6" t="s">
        <v>8224</v>
      </c>
      <c r="C3721" s="6" t="str">
        <f>VLOOKUP($B3721,'Supplimental Sources'!$I$7:$K$27,2,0)</f>
        <v>United States</v>
      </c>
      <c r="D3721" s="6" t="str">
        <f>VLOOKUP($B3721,'Supplimental Sources'!$I$7:$K$27,3,0)</f>
        <v>United States</v>
      </c>
      <c r="E3721" s="6" t="s">
        <v>8387</v>
      </c>
      <c r="F3721" s="6" t="s">
        <v>8380</v>
      </c>
      <c r="G3721" s="6">
        <v>3707</v>
      </c>
      <c r="H3721" s="29">
        <v>1000</v>
      </c>
      <c r="I3721" s="29">
        <v>1860</v>
      </c>
      <c r="J3721" s="28">
        <v>21.178032407406135</v>
      </c>
      <c r="K3721" s="6">
        <v>23</v>
      </c>
      <c r="L3721" s="6" t="str">
        <f>VLOOKUP($G3721,Data!$A:$F,6,0)</f>
        <v>successful</v>
      </c>
      <c r="M3721" s="6"/>
      <c r="N3721" s="6"/>
      <c r="O3721" s="6"/>
    </row>
    <row r="3722" spans="1:15" x14ac:dyDescent="0.45">
      <c r="A3722" s="6" t="s">
        <v>8318</v>
      </c>
      <c r="B3722" s="6" t="s">
        <v>8224</v>
      </c>
      <c r="C3722" s="6" t="str">
        <f>VLOOKUP($B3722,'Supplimental Sources'!$I$7:$K$27,2,0)</f>
        <v>United States</v>
      </c>
      <c r="D3722" s="6" t="str">
        <f>VLOOKUP($B3722,'Supplimental Sources'!$I$7:$K$27,3,0)</f>
        <v>United States</v>
      </c>
      <c r="E3722" s="6" t="s">
        <v>8385</v>
      </c>
      <c r="F3722" s="6" t="s">
        <v>8380</v>
      </c>
      <c r="G3722" s="6">
        <v>3708</v>
      </c>
      <c r="H3722" s="29">
        <v>700</v>
      </c>
      <c r="I3722" s="29">
        <v>2100</v>
      </c>
      <c r="J3722" s="28">
        <v>14</v>
      </c>
      <c r="K3722" s="6">
        <v>39</v>
      </c>
      <c r="L3722" s="6" t="str">
        <f>VLOOKUP($G3722,Data!$A:$F,6,0)</f>
        <v>successful</v>
      </c>
      <c r="M3722" s="6"/>
      <c r="N3722" s="6"/>
      <c r="O3722" s="6"/>
    </row>
    <row r="3723" spans="1:15" x14ac:dyDescent="0.45">
      <c r="A3723" s="6" t="s">
        <v>8318</v>
      </c>
      <c r="B3723" s="6" t="s">
        <v>8225</v>
      </c>
      <c r="C3723" s="6" t="str">
        <f>VLOOKUP($B3723,'Supplimental Sources'!$I$7:$K$27,2,0)</f>
        <v>United Kingdom</v>
      </c>
      <c r="D3723" s="6" t="str">
        <f>VLOOKUP($B3723,'Supplimental Sources'!$I$7:$K$27,3,0)</f>
        <v>United Kingdom</v>
      </c>
      <c r="E3723" s="6" t="s">
        <v>8385</v>
      </c>
      <c r="F3723" s="6" t="s">
        <v>8369</v>
      </c>
      <c r="G3723" s="6">
        <v>3709</v>
      </c>
      <c r="H3723" s="29">
        <v>1000</v>
      </c>
      <c r="I3723" s="29">
        <v>1082.5</v>
      </c>
      <c r="J3723" s="28">
        <v>30</v>
      </c>
      <c r="K3723" s="6">
        <v>35</v>
      </c>
      <c r="L3723" s="6" t="str">
        <f>VLOOKUP($G3723,Data!$A:$F,6,0)</f>
        <v>successful</v>
      </c>
      <c r="M3723" s="6"/>
      <c r="N3723" s="6"/>
      <c r="O3723" s="6"/>
    </row>
    <row r="3724" spans="1:15" x14ac:dyDescent="0.45">
      <c r="A3724" s="6" t="s">
        <v>8318</v>
      </c>
      <c r="B3724" s="6" t="s">
        <v>8224</v>
      </c>
      <c r="C3724" s="6" t="str">
        <f>VLOOKUP($B3724,'Supplimental Sources'!$I$7:$K$27,2,0)</f>
        <v>United States</v>
      </c>
      <c r="D3724" s="6" t="str">
        <f>VLOOKUP($B3724,'Supplimental Sources'!$I$7:$K$27,3,0)</f>
        <v>United States</v>
      </c>
      <c r="E3724" s="6" t="s">
        <v>8386</v>
      </c>
      <c r="F3724" s="6" t="s">
        <v>8378</v>
      </c>
      <c r="G3724" s="6">
        <v>3710</v>
      </c>
      <c r="H3724" s="29">
        <v>1300</v>
      </c>
      <c r="I3724" s="29">
        <v>1835</v>
      </c>
      <c r="J3724" s="28">
        <v>25</v>
      </c>
      <c r="K3724" s="6">
        <v>27</v>
      </c>
      <c r="L3724" s="6" t="str">
        <f>VLOOKUP($G3724,Data!$A:$F,6,0)</f>
        <v>successful</v>
      </c>
      <c r="M3724" s="6"/>
      <c r="N3724" s="6"/>
      <c r="O3724" s="6"/>
    </row>
    <row r="3725" spans="1:15" x14ac:dyDescent="0.45">
      <c r="A3725" s="6" t="s">
        <v>8318</v>
      </c>
      <c r="B3725" s="6" t="s">
        <v>8224</v>
      </c>
      <c r="C3725" s="6" t="str">
        <f>VLOOKUP($B3725,'Supplimental Sources'!$I$7:$K$27,2,0)</f>
        <v>United States</v>
      </c>
      <c r="D3725" s="6" t="str">
        <f>VLOOKUP($B3725,'Supplimental Sources'!$I$7:$K$27,3,0)</f>
        <v>United States</v>
      </c>
      <c r="E3725" s="6" t="s">
        <v>8385</v>
      </c>
      <c r="F3725" s="6" t="s">
        <v>8369</v>
      </c>
      <c r="G3725" s="6">
        <v>3711</v>
      </c>
      <c r="H3725" s="29">
        <v>500</v>
      </c>
      <c r="I3725" s="29">
        <v>570</v>
      </c>
      <c r="J3725" s="28">
        <v>25.942442129628034</v>
      </c>
      <c r="K3725" s="6">
        <v>21</v>
      </c>
      <c r="L3725" s="6" t="str">
        <f>VLOOKUP($G3725,Data!$A:$F,6,0)</f>
        <v>successful</v>
      </c>
      <c r="M3725" s="6"/>
      <c r="N3725" s="6"/>
      <c r="O3725" s="6"/>
    </row>
    <row r="3726" spans="1:15" x14ac:dyDescent="0.45">
      <c r="A3726" s="6" t="s">
        <v>8318</v>
      </c>
      <c r="B3726" s="6" t="s">
        <v>8224</v>
      </c>
      <c r="C3726" s="6" t="str">
        <f>VLOOKUP($B3726,'Supplimental Sources'!$I$7:$K$27,2,0)</f>
        <v>United States</v>
      </c>
      <c r="D3726" s="6" t="str">
        <f>VLOOKUP($B3726,'Supplimental Sources'!$I$7:$K$27,3,0)</f>
        <v>United States</v>
      </c>
      <c r="E3726" s="6" t="s">
        <v>8386</v>
      </c>
      <c r="F3726" s="6" t="s">
        <v>8369</v>
      </c>
      <c r="G3726" s="6">
        <v>3712</v>
      </c>
      <c r="H3726" s="29">
        <v>7500</v>
      </c>
      <c r="I3726" s="29">
        <v>11530</v>
      </c>
      <c r="J3726" s="28">
        <v>21.118900462970487</v>
      </c>
      <c r="K3726" s="6">
        <v>104</v>
      </c>
      <c r="L3726" s="6" t="str">
        <f>VLOOKUP($G3726,Data!$A:$F,6,0)</f>
        <v>successful</v>
      </c>
      <c r="M3726" s="6"/>
      <c r="N3726" s="6"/>
      <c r="O3726" s="6"/>
    </row>
    <row r="3727" spans="1:15" x14ac:dyDescent="0.45">
      <c r="A3727" s="6" t="s">
        <v>8318</v>
      </c>
      <c r="B3727" s="6" t="s">
        <v>8224</v>
      </c>
      <c r="C3727" s="6" t="str">
        <f>VLOOKUP($B3727,'Supplimental Sources'!$I$7:$K$27,2,0)</f>
        <v>United States</v>
      </c>
      <c r="D3727" s="6" t="str">
        <f>VLOOKUP($B3727,'Supplimental Sources'!$I$7:$K$27,3,0)</f>
        <v>United States</v>
      </c>
      <c r="E3727" s="6" t="s">
        <v>8387</v>
      </c>
      <c r="F3727" s="6" t="s">
        <v>8369</v>
      </c>
      <c r="G3727" s="6">
        <v>3713</v>
      </c>
      <c r="H3727" s="29">
        <v>2000</v>
      </c>
      <c r="I3727" s="29">
        <v>2030</v>
      </c>
      <c r="J3727" s="28">
        <v>20</v>
      </c>
      <c r="K3727" s="6">
        <v>19</v>
      </c>
      <c r="L3727" s="6" t="str">
        <f>VLOOKUP($G3727,Data!$A:$F,6,0)</f>
        <v>successful</v>
      </c>
      <c r="M3727" s="6"/>
      <c r="N3727" s="6"/>
      <c r="O3727" s="6"/>
    </row>
    <row r="3728" spans="1:15" x14ac:dyDescent="0.45">
      <c r="A3728" s="6" t="s">
        <v>8318</v>
      </c>
      <c r="B3728" s="6" t="s">
        <v>8224</v>
      </c>
      <c r="C3728" s="6" t="str">
        <f>VLOOKUP($B3728,'Supplimental Sources'!$I$7:$K$27,2,0)</f>
        <v>United States</v>
      </c>
      <c r="D3728" s="6" t="str">
        <f>VLOOKUP($B3728,'Supplimental Sources'!$I$7:$K$27,3,0)</f>
        <v>United States</v>
      </c>
      <c r="E3728" s="6" t="s">
        <v>8386</v>
      </c>
      <c r="F3728" s="6" t="s">
        <v>8379</v>
      </c>
      <c r="G3728" s="6">
        <v>3714</v>
      </c>
      <c r="H3728" s="29">
        <v>10000</v>
      </c>
      <c r="I3728" s="29">
        <v>10235</v>
      </c>
      <c r="J3728" s="28">
        <v>31.609641203707724</v>
      </c>
      <c r="K3728" s="6">
        <v>97</v>
      </c>
      <c r="L3728" s="6" t="str">
        <f>VLOOKUP($G3728,Data!$A:$F,6,0)</f>
        <v>successful</v>
      </c>
      <c r="M3728" s="6"/>
      <c r="N3728" s="6"/>
      <c r="O3728" s="6"/>
    </row>
    <row r="3729" spans="1:15" x14ac:dyDescent="0.45">
      <c r="A3729" s="6" t="s">
        <v>8318</v>
      </c>
      <c r="B3729" s="6" t="s">
        <v>8225</v>
      </c>
      <c r="C3729" s="6" t="str">
        <f>VLOOKUP($B3729,'Supplimental Sources'!$I$7:$K$27,2,0)</f>
        <v>United Kingdom</v>
      </c>
      <c r="D3729" s="6" t="str">
        <f>VLOOKUP($B3729,'Supplimental Sources'!$I$7:$K$27,3,0)</f>
        <v>United Kingdom</v>
      </c>
      <c r="E3729" s="6" t="s">
        <v>8386</v>
      </c>
      <c r="F3729" s="6" t="s">
        <v>8377</v>
      </c>
      <c r="G3729" s="6">
        <v>3715</v>
      </c>
      <c r="H3729" s="29">
        <v>3500</v>
      </c>
      <c r="I3729" s="29">
        <v>3590</v>
      </c>
      <c r="J3729" s="28">
        <v>57.540520833339542</v>
      </c>
      <c r="K3729" s="6">
        <v>27</v>
      </c>
      <c r="L3729" s="6" t="str">
        <f>VLOOKUP($G3729,Data!$A:$F,6,0)</f>
        <v>successful</v>
      </c>
      <c r="M3729" s="6"/>
      <c r="N3729" s="6"/>
      <c r="O3729" s="6"/>
    </row>
    <row r="3730" spans="1:15" x14ac:dyDescent="0.45">
      <c r="A3730" s="6" t="s">
        <v>8318</v>
      </c>
      <c r="B3730" s="6" t="s">
        <v>8224</v>
      </c>
      <c r="C3730" s="6" t="str">
        <f>VLOOKUP($B3730,'Supplimental Sources'!$I$7:$K$27,2,0)</f>
        <v>United States</v>
      </c>
      <c r="D3730" s="6" t="str">
        <f>VLOOKUP($B3730,'Supplimental Sources'!$I$7:$K$27,3,0)</f>
        <v>United States</v>
      </c>
      <c r="E3730" s="6" t="s">
        <v>8386</v>
      </c>
      <c r="F3730" s="6" t="s">
        <v>8381</v>
      </c>
      <c r="G3730" s="6">
        <v>3716</v>
      </c>
      <c r="H3730" s="29">
        <v>800</v>
      </c>
      <c r="I3730" s="29">
        <v>1246</v>
      </c>
      <c r="J3730" s="28">
        <v>30</v>
      </c>
      <c r="K3730" s="6">
        <v>24</v>
      </c>
      <c r="L3730" s="6" t="str">
        <f>VLOOKUP($G3730,Data!$A:$F,6,0)</f>
        <v>successful</v>
      </c>
      <c r="M3730" s="6"/>
      <c r="N3730" s="6"/>
      <c r="O3730" s="6"/>
    </row>
    <row r="3731" spans="1:15" x14ac:dyDescent="0.45">
      <c r="A3731" s="6" t="s">
        <v>8318</v>
      </c>
      <c r="B3731" s="6" t="s">
        <v>8225</v>
      </c>
      <c r="C3731" s="6" t="str">
        <f>VLOOKUP($B3731,'Supplimental Sources'!$I$7:$K$27,2,0)</f>
        <v>United Kingdom</v>
      </c>
      <c r="D3731" s="6" t="str">
        <f>VLOOKUP($B3731,'Supplimental Sources'!$I$7:$K$27,3,0)</f>
        <v>United Kingdom</v>
      </c>
      <c r="E3731" s="6" t="s">
        <v>8386</v>
      </c>
      <c r="F3731" s="6" t="s">
        <v>8379</v>
      </c>
      <c r="G3731" s="6">
        <v>3717</v>
      </c>
      <c r="H3731" s="29">
        <v>4000</v>
      </c>
      <c r="I3731" s="29">
        <v>4030</v>
      </c>
      <c r="J3731" s="28">
        <v>31</v>
      </c>
      <c r="K3731" s="6">
        <v>13</v>
      </c>
      <c r="L3731" s="6" t="str">
        <f>VLOOKUP($G3731,Data!$A:$F,6,0)</f>
        <v>successful</v>
      </c>
      <c r="M3731" s="6"/>
      <c r="N3731" s="6"/>
      <c r="O3731" s="6"/>
    </row>
    <row r="3732" spans="1:15" x14ac:dyDescent="0.45">
      <c r="A3732" s="6" t="s">
        <v>8318</v>
      </c>
      <c r="B3732" s="6" t="s">
        <v>8225</v>
      </c>
      <c r="C3732" s="6" t="str">
        <f>VLOOKUP($B3732,'Supplimental Sources'!$I$7:$K$27,2,0)</f>
        <v>United Kingdom</v>
      </c>
      <c r="D3732" s="6" t="str">
        <f>VLOOKUP($B3732,'Supplimental Sources'!$I$7:$K$27,3,0)</f>
        <v>United Kingdom</v>
      </c>
      <c r="E3732" s="6" t="s">
        <v>8386</v>
      </c>
      <c r="F3732" s="6" t="s">
        <v>8376</v>
      </c>
      <c r="G3732" s="6">
        <v>3718</v>
      </c>
      <c r="H3732" s="29">
        <v>500</v>
      </c>
      <c r="I3732" s="29">
        <v>1197</v>
      </c>
      <c r="J3732" s="28">
        <v>30</v>
      </c>
      <c r="K3732" s="6">
        <v>46</v>
      </c>
      <c r="L3732" s="6" t="str">
        <f>VLOOKUP($G3732,Data!$A:$F,6,0)</f>
        <v>successful</v>
      </c>
      <c r="M3732" s="6"/>
      <c r="N3732" s="6"/>
      <c r="O3732" s="6"/>
    </row>
    <row r="3733" spans="1:15" x14ac:dyDescent="0.45">
      <c r="A3733" s="6" t="s">
        <v>8318</v>
      </c>
      <c r="B3733" s="6" t="s">
        <v>8225</v>
      </c>
      <c r="C3733" s="6" t="str">
        <f>VLOOKUP($B3733,'Supplimental Sources'!$I$7:$K$27,2,0)</f>
        <v>United Kingdom</v>
      </c>
      <c r="D3733" s="6" t="str">
        <f>VLOOKUP($B3733,'Supplimental Sources'!$I$7:$K$27,3,0)</f>
        <v>United Kingdom</v>
      </c>
      <c r="E3733" s="6" t="s">
        <v>8386</v>
      </c>
      <c r="F3733" s="6" t="s">
        <v>8369</v>
      </c>
      <c r="G3733" s="6">
        <v>3719</v>
      </c>
      <c r="H3733" s="29">
        <v>200</v>
      </c>
      <c r="I3733" s="29">
        <v>420</v>
      </c>
      <c r="J3733" s="28">
        <v>30</v>
      </c>
      <c r="K3733" s="6">
        <v>4</v>
      </c>
      <c r="L3733" s="6" t="str">
        <f>VLOOKUP($G3733,Data!$A:$F,6,0)</f>
        <v>successful</v>
      </c>
      <c r="M3733" s="6"/>
      <c r="N3733" s="6"/>
      <c r="O3733" s="6"/>
    </row>
    <row r="3734" spans="1:15" x14ac:dyDescent="0.45">
      <c r="A3734" s="6" t="s">
        <v>8318</v>
      </c>
      <c r="B3734" s="6" t="s">
        <v>8224</v>
      </c>
      <c r="C3734" s="6" t="str">
        <f>VLOOKUP($B3734,'Supplimental Sources'!$I$7:$K$27,2,0)</f>
        <v>United States</v>
      </c>
      <c r="D3734" s="6" t="str">
        <f>VLOOKUP($B3734,'Supplimental Sources'!$I$7:$K$27,3,0)</f>
        <v>United States</v>
      </c>
      <c r="E3734" s="6" t="s">
        <v>8386</v>
      </c>
      <c r="F3734" s="6" t="s">
        <v>8380</v>
      </c>
      <c r="G3734" s="6">
        <v>3720</v>
      </c>
      <c r="H3734" s="29">
        <v>3300</v>
      </c>
      <c r="I3734" s="29">
        <v>3449</v>
      </c>
      <c r="J3734" s="28">
        <v>22</v>
      </c>
      <c r="K3734" s="6">
        <v>40</v>
      </c>
      <c r="L3734" s="6" t="str">
        <f>VLOOKUP($G3734,Data!$A:$F,6,0)</f>
        <v>successful</v>
      </c>
      <c r="M3734" s="6"/>
      <c r="N3734" s="6"/>
      <c r="O3734" s="6"/>
    </row>
    <row r="3735" spans="1:15" x14ac:dyDescent="0.45">
      <c r="A3735" s="6" t="s">
        <v>8318</v>
      </c>
      <c r="B3735" s="6" t="s">
        <v>8224</v>
      </c>
      <c r="C3735" s="6" t="str">
        <f>VLOOKUP($B3735,'Supplimental Sources'!$I$7:$K$27,2,0)</f>
        <v>United States</v>
      </c>
      <c r="D3735" s="6" t="str">
        <f>VLOOKUP($B3735,'Supplimental Sources'!$I$7:$K$27,3,0)</f>
        <v>United States</v>
      </c>
      <c r="E3735" s="6" t="s">
        <v>8385</v>
      </c>
      <c r="F3735" s="6" t="s">
        <v>8373</v>
      </c>
      <c r="G3735" s="6">
        <v>3721</v>
      </c>
      <c r="H3735" s="29">
        <v>5000</v>
      </c>
      <c r="I3735" s="29">
        <v>5040</v>
      </c>
      <c r="J3735" s="28">
        <v>21.041666666664241</v>
      </c>
      <c r="K3735" s="6">
        <v>44</v>
      </c>
      <c r="L3735" s="6" t="str">
        <f>VLOOKUP($G3735,Data!$A:$F,6,0)</f>
        <v>successful</v>
      </c>
      <c r="M3735" s="6"/>
      <c r="N3735" s="6"/>
      <c r="O3735" s="6"/>
    </row>
    <row r="3736" spans="1:15" x14ac:dyDescent="0.45">
      <c r="A3736" s="6" t="s">
        <v>8318</v>
      </c>
      <c r="B3736" s="6" t="s">
        <v>8229</v>
      </c>
      <c r="C3736" s="6" t="str">
        <f>VLOOKUP($B3736,'Supplimental Sources'!$I$7:$K$27,2,0)</f>
        <v>Canada</v>
      </c>
      <c r="D3736" s="6" t="str">
        <f>VLOOKUP($B3736,'Supplimental Sources'!$I$7:$K$27,3,0)</f>
        <v>Canada</v>
      </c>
      <c r="E3736" s="6" t="s">
        <v>8387</v>
      </c>
      <c r="F3736" s="6" t="s">
        <v>8376</v>
      </c>
      <c r="G3736" s="6">
        <v>3722</v>
      </c>
      <c r="H3736" s="29">
        <v>1500</v>
      </c>
      <c r="I3736" s="29">
        <v>1668</v>
      </c>
      <c r="J3736" s="28">
        <v>30.285798611112114</v>
      </c>
      <c r="K3736" s="6">
        <v>35</v>
      </c>
      <c r="L3736" s="6" t="str">
        <f>VLOOKUP($G3736,Data!$A:$F,6,0)</f>
        <v>successful</v>
      </c>
      <c r="M3736" s="6"/>
      <c r="N3736" s="6"/>
      <c r="O3736" s="6"/>
    </row>
    <row r="3737" spans="1:15" x14ac:dyDescent="0.45">
      <c r="A3737" s="6" t="s">
        <v>8318</v>
      </c>
      <c r="B3737" s="6" t="s">
        <v>8225</v>
      </c>
      <c r="C3737" s="6" t="str">
        <f>VLOOKUP($B3737,'Supplimental Sources'!$I$7:$K$27,2,0)</f>
        <v>United Kingdom</v>
      </c>
      <c r="D3737" s="6" t="str">
        <f>VLOOKUP($B3737,'Supplimental Sources'!$I$7:$K$27,3,0)</f>
        <v>United Kingdom</v>
      </c>
      <c r="E3737" s="6" t="s">
        <v>8385</v>
      </c>
      <c r="F3737" s="6" t="s">
        <v>8373</v>
      </c>
      <c r="G3737" s="6">
        <v>3723</v>
      </c>
      <c r="H3737" s="29">
        <v>4500</v>
      </c>
      <c r="I3737" s="29">
        <v>4592</v>
      </c>
      <c r="J3737" s="28">
        <v>30.041666666671517</v>
      </c>
      <c r="K3737" s="6">
        <v>63</v>
      </c>
      <c r="L3737" s="6" t="str">
        <f>VLOOKUP($G3737,Data!$A:$F,6,0)</f>
        <v>successful</v>
      </c>
      <c r="M3737" s="6"/>
      <c r="N3737" s="6"/>
      <c r="O3737" s="6"/>
    </row>
    <row r="3738" spans="1:15" x14ac:dyDescent="0.45">
      <c r="A3738" s="6" t="s">
        <v>8318</v>
      </c>
      <c r="B3738" s="6" t="s">
        <v>8225</v>
      </c>
      <c r="C3738" s="6" t="str">
        <f>VLOOKUP($B3738,'Supplimental Sources'!$I$7:$K$27,2,0)</f>
        <v>United Kingdom</v>
      </c>
      <c r="D3738" s="6" t="str">
        <f>VLOOKUP($B3738,'Supplimental Sources'!$I$7:$K$27,3,0)</f>
        <v>United Kingdom</v>
      </c>
      <c r="E3738" s="6" t="s">
        <v>8387</v>
      </c>
      <c r="F3738" s="6" t="s">
        <v>8379</v>
      </c>
      <c r="G3738" s="6">
        <v>3724</v>
      </c>
      <c r="H3738" s="29">
        <v>4300</v>
      </c>
      <c r="I3738" s="29">
        <v>4409.55</v>
      </c>
      <c r="J3738" s="28">
        <v>29.466898148144537</v>
      </c>
      <c r="K3738" s="6">
        <v>89</v>
      </c>
      <c r="L3738" s="6" t="str">
        <f>VLOOKUP($G3738,Data!$A:$F,6,0)</f>
        <v>successful</v>
      </c>
      <c r="M3738" s="6"/>
      <c r="N3738" s="6"/>
      <c r="O3738" s="6"/>
    </row>
    <row r="3739" spans="1:15" x14ac:dyDescent="0.45">
      <c r="A3739" s="6" t="s">
        <v>8318</v>
      </c>
      <c r="B3739" s="6" t="s">
        <v>8225</v>
      </c>
      <c r="C3739" s="6" t="str">
        <f>VLOOKUP($B3739,'Supplimental Sources'!$I$7:$K$27,2,0)</f>
        <v>United Kingdom</v>
      </c>
      <c r="D3739" s="6" t="str">
        <f>VLOOKUP($B3739,'Supplimental Sources'!$I$7:$K$27,3,0)</f>
        <v>United Kingdom</v>
      </c>
      <c r="E3739" s="6" t="s">
        <v>8387</v>
      </c>
      <c r="F3739" s="6" t="s">
        <v>8377</v>
      </c>
      <c r="G3739" s="6">
        <v>3725</v>
      </c>
      <c r="H3739" s="29">
        <v>300</v>
      </c>
      <c r="I3739" s="29">
        <v>381</v>
      </c>
      <c r="J3739" s="28">
        <v>16.950613425920892</v>
      </c>
      <c r="K3739" s="6">
        <v>15</v>
      </c>
      <c r="L3739" s="6" t="str">
        <f>VLOOKUP($G3739,Data!$A:$F,6,0)</f>
        <v>successful</v>
      </c>
      <c r="M3739" s="6"/>
      <c r="N3739" s="6"/>
      <c r="O3739" s="6"/>
    </row>
    <row r="3740" spans="1:15" x14ac:dyDescent="0.45">
      <c r="A3740" s="6" t="s">
        <v>8318</v>
      </c>
      <c r="B3740" s="6" t="s">
        <v>8224</v>
      </c>
      <c r="C3740" s="6" t="str">
        <f>VLOOKUP($B3740,'Supplimental Sources'!$I$7:$K$27,2,0)</f>
        <v>United States</v>
      </c>
      <c r="D3740" s="6" t="str">
        <f>VLOOKUP($B3740,'Supplimental Sources'!$I$7:$K$27,3,0)</f>
        <v>United States</v>
      </c>
      <c r="E3740" s="6" t="s">
        <v>8387</v>
      </c>
      <c r="F3740" s="6" t="s">
        <v>8379</v>
      </c>
      <c r="G3740" s="6">
        <v>3726</v>
      </c>
      <c r="H3740" s="29">
        <v>850</v>
      </c>
      <c r="I3740" s="29">
        <v>2879</v>
      </c>
      <c r="J3740" s="28">
        <v>27.734131944445835</v>
      </c>
      <c r="K3740" s="6">
        <v>46</v>
      </c>
      <c r="L3740" s="6" t="str">
        <f>VLOOKUP($G3740,Data!$A:$F,6,0)</f>
        <v>successful</v>
      </c>
      <c r="M3740" s="6"/>
      <c r="N3740" s="6"/>
      <c r="O3740" s="6"/>
    </row>
    <row r="3741" spans="1:15" x14ac:dyDescent="0.45">
      <c r="A3741" s="6" t="s">
        <v>8318</v>
      </c>
      <c r="B3741" s="6" t="s">
        <v>8224</v>
      </c>
      <c r="C3741" s="6" t="str">
        <f>VLOOKUP($B3741,'Supplimental Sources'!$I$7:$K$27,2,0)</f>
        <v>United States</v>
      </c>
      <c r="D3741" s="6" t="str">
        <f>VLOOKUP($B3741,'Supplimental Sources'!$I$7:$K$27,3,0)</f>
        <v>United States</v>
      </c>
      <c r="E3741" s="6" t="s">
        <v>8387</v>
      </c>
      <c r="F3741" s="6" t="s">
        <v>8372</v>
      </c>
      <c r="G3741" s="6">
        <v>3727</v>
      </c>
      <c r="H3741" s="29">
        <v>2000</v>
      </c>
      <c r="I3741" s="29">
        <v>2015</v>
      </c>
      <c r="J3741" s="28">
        <v>30.856550925920601</v>
      </c>
      <c r="K3741" s="6">
        <v>33</v>
      </c>
      <c r="L3741" s="6" t="str">
        <f>VLOOKUP($G3741,Data!$A:$F,6,0)</f>
        <v>successful</v>
      </c>
      <c r="M3741" s="6"/>
      <c r="N3741" s="6"/>
      <c r="O3741" s="6"/>
    </row>
    <row r="3742" spans="1:15" x14ac:dyDescent="0.45">
      <c r="A3742" s="6" t="s">
        <v>8318</v>
      </c>
      <c r="B3742" s="6" t="s">
        <v>8224</v>
      </c>
      <c r="C3742" s="6" t="str">
        <f>VLOOKUP($B3742,'Supplimental Sources'!$I$7:$K$27,2,0)</f>
        <v>United States</v>
      </c>
      <c r="D3742" s="6" t="str">
        <f>VLOOKUP($B3742,'Supplimental Sources'!$I$7:$K$27,3,0)</f>
        <v>United States</v>
      </c>
      <c r="E3742" s="6" t="s">
        <v>8386</v>
      </c>
      <c r="F3742" s="6" t="s">
        <v>8370</v>
      </c>
      <c r="G3742" s="6">
        <v>3728</v>
      </c>
      <c r="H3742" s="29">
        <v>20000</v>
      </c>
      <c r="I3742" s="29">
        <v>1862</v>
      </c>
      <c r="J3742" s="28">
        <v>30</v>
      </c>
      <c r="K3742" s="6">
        <v>31</v>
      </c>
      <c r="M3742" s="6" t="str">
        <f>VLOOKUP($G3742,Data!$A:$F,6,0)</f>
        <v>failed</v>
      </c>
      <c r="N3742" s="6"/>
      <c r="O3742" s="6"/>
    </row>
    <row r="3743" spans="1:15" x14ac:dyDescent="0.45">
      <c r="A3743" s="6" t="s">
        <v>8318</v>
      </c>
      <c r="B3743" s="6" t="s">
        <v>8224</v>
      </c>
      <c r="C3743" s="6" t="str">
        <f>VLOOKUP($B3743,'Supplimental Sources'!$I$7:$K$27,2,0)</f>
        <v>United States</v>
      </c>
      <c r="D3743" s="6" t="str">
        <f>VLOOKUP($B3743,'Supplimental Sources'!$I$7:$K$27,3,0)</f>
        <v>United States</v>
      </c>
      <c r="E3743" s="6" t="s">
        <v>8386</v>
      </c>
      <c r="F3743" s="6" t="s">
        <v>8377</v>
      </c>
      <c r="G3743" s="6">
        <v>3729</v>
      </c>
      <c r="H3743" s="29">
        <v>5000</v>
      </c>
      <c r="I3743" s="29">
        <v>362</v>
      </c>
      <c r="J3743" s="28">
        <v>44.958333333328483</v>
      </c>
      <c r="K3743" s="6">
        <v>5</v>
      </c>
      <c r="M3743" s="6" t="str">
        <f>VLOOKUP($G3743,Data!$A:$F,6,0)</f>
        <v>failed</v>
      </c>
      <c r="N3743" s="6"/>
      <c r="O3743" s="6"/>
    </row>
    <row r="3744" spans="1:15" x14ac:dyDescent="0.45">
      <c r="A3744" s="6" t="s">
        <v>8318</v>
      </c>
      <c r="B3744" s="6" t="s">
        <v>8224</v>
      </c>
      <c r="C3744" s="6" t="str">
        <f>VLOOKUP($B3744,'Supplimental Sources'!$I$7:$K$27,2,0)</f>
        <v>United States</v>
      </c>
      <c r="D3744" s="6" t="str">
        <f>VLOOKUP($B3744,'Supplimental Sources'!$I$7:$K$27,3,0)</f>
        <v>United States</v>
      </c>
      <c r="E3744" s="6" t="s">
        <v>8386</v>
      </c>
      <c r="F3744" s="6" t="s">
        <v>8370</v>
      </c>
      <c r="G3744" s="6">
        <v>3730</v>
      </c>
      <c r="H3744" s="29">
        <v>1000</v>
      </c>
      <c r="I3744" s="29">
        <v>100</v>
      </c>
      <c r="J3744" s="28">
        <v>30</v>
      </c>
      <c r="K3744" s="6">
        <v>1</v>
      </c>
      <c r="M3744" s="6" t="str">
        <f>VLOOKUP($G3744,Data!$A:$F,6,0)</f>
        <v>failed</v>
      </c>
      <c r="N3744" s="6"/>
      <c r="O3744" s="6"/>
    </row>
    <row r="3745" spans="1:15" x14ac:dyDescent="0.45">
      <c r="A3745" s="6" t="s">
        <v>8318</v>
      </c>
      <c r="B3745" s="6" t="s">
        <v>8224</v>
      </c>
      <c r="C3745" s="6" t="str">
        <f>VLOOKUP($B3745,'Supplimental Sources'!$I$7:$K$27,2,0)</f>
        <v>United States</v>
      </c>
      <c r="D3745" s="6" t="str">
        <f>VLOOKUP($B3745,'Supplimental Sources'!$I$7:$K$27,3,0)</f>
        <v>United States</v>
      </c>
      <c r="E3745" s="6" t="s">
        <v>8385</v>
      </c>
      <c r="F3745" s="6" t="s">
        <v>8381</v>
      </c>
      <c r="G3745" s="6">
        <v>3731</v>
      </c>
      <c r="H3745" s="29">
        <v>5500</v>
      </c>
      <c r="I3745" s="29">
        <v>620</v>
      </c>
      <c r="J3745" s="28">
        <v>30.388125000004948</v>
      </c>
      <c r="K3745" s="6">
        <v>12</v>
      </c>
      <c r="M3745" s="6" t="str">
        <f>VLOOKUP($G3745,Data!$A:$F,6,0)</f>
        <v>failed</v>
      </c>
      <c r="N3745" s="6"/>
      <c r="O3745" s="6"/>
    </row>
    <row r="3746" spans="1:15" x14ac:dyDescent="0.45">
      <c r="A3746" s="6" t="s">
        <v>8318</v>
      </c>
      <c r="B3746" s="6" t="s">
        <v>8233</v>
      </c>
      <c r="C3746" s="6" t="str">
        <f>VLOOKUP($B3746,'Supplimental Sources'!$I$7:$K$27,2,0)</f>
        <v>Netherlands</v>
      </c>
      <c r="D3746" s="6" t="str">
        <f>VLOOKUP($B3746,'Supplimental Sources'!$I$7:$K$27,3,0)</f>
        <v>European Union</v>
      </c>
      <c r="E3746" s="6" t="s">
        <v>8385</v>
      </c>
      <c r="F3746" s="6" t="s">
        <v>8374</v>
      </c>
      <c r="G3746" s="6">
        <v>3732</v>
      </c>
      <c r="H3746" s="29">
        <v>850</v>
      </c>
      <c r="I3746" s="29">
        <v>131</v>
      </c>
      <c r="J3746" s="28">
        <v>59.822534722217824</v>
      </c>
      <c r="K3746" s="6">
        <v>4</v>
      </c>
      <c r="M3746" s="6" t="str">
        <f>VLOOKUP($G3746,Data!$A:$F,6,0)</f>
        <v>failed</v>
      </c>
      <c r="N3746" s="6"/>
      <c r="O3746" s="6"/>
    </row>
    <row r="3747" spans="1:15" x14ac:dyDescent="0.45">
      <c r="A3747" s="6" t="s">
        <v>8318</v>
      </c>
      <c r="B3747" s="6" t="s">
        <v>8224</v>
      </c>
      <c r="C3747" s="6" t="str">
        <f>VLOOKUP($B3747,'Supplimental Sources'!$I$7:$K$27,2,0)</f>
        <v>United States</v>
      </c>
      <c r="D3747" s="6" t="str">
        <f>VLOOKUP($B3747,'Supplimental Sources'!$I$7:$K$27,3,0)</f>
        <v>United States</v>
      </c>
      <c r="E3747" s="6" t="s">
        <v>8386</v>
      </c>
      <c r="F3747" s="6" t="s">
        <v>8379</v>
      </c>
      <c r="G3747" s="6">
        <v>3733</v>
      </c>
      <c r="H3747" s="29">
        <v>1500</v>
      </c>
      <c r="I3747" s="29">
        <v>0</v>
      </c>
      <c r="J3747" s="28">
        <v>9.9131018518528435</v>
      </c>
      <c r="K3747" s="6">
        <v>0</v>
      </c>
      <c r="M3747" s="6" t="str">
        <f>VLOOKUP($G3747,Data!$A:$F,6,0)</f>
        <v>failed</v>
      </c>
      <c r="N3747" s="6"/>
      <c r="O3747" s="6"/>
    </row>
    <row r="3748" spans="1:15" x14ac:dyDescent="0.45">
      <c r="A3748" s="6" t="s">
        <v>8318</v>
      </c>
      <c r="B3748" s="6" t="s">
        <v>8224</v>
      </c>
      <c r="C3748" s="6" t="str">
        <f>VLOOKUP($B3748,'Supplimental Sources'!$I$7:$K$27,2,0)</f>
        <v>United States</v>
      </c>
      <c r="D3748" s="6" t="str">
        <f>VLOOKUP($B3748,'Supplimental Sources'!$I$7:$K$27,3,0)</f>
        <v>United States</v>
      </c>
      <c r="E3748" s="6" t="s">
        <v>8386</v>
      </c>
      <c r="F3748" s="6" t="s">
        <v>8378</v>
      </c>
      <c r="G3748" s="6">
        <v>3734</v>
      </c>
      <c r="H3748" s="29">
        <v>1500</v>
      </c>
      <c r="I3748" s="29">
        <v>427</v>
      </c>
      <c r="J3748" s="28">
        <v>60</v>
      </c>
      <c r="K3748" s="6">
        <v>7</v>
      </c>
      <c r="M3748" s="6" t="str">
        <f>VLOOKUP($G3748,Data!$A:$F,6,0)</f>
        <v>failed</v>
      </c>
      <c r="N3748" s="6"/>
      <c r="O3748" s="6"/>
    </row>
    <row r="3749" spans="1:15" x14ac:dyDescent="0.45">
      <c r="A3749" s="6" t="s">
        <v>8318</v>
      </c>
      <c r="B3749" s="6" t="s">
        <v>8225</v>
      </c>
      <c r="C3749" s="6" t="str">
        <f>VLOOKUP($B3749,'Supplimental Sources'!$I$7:$K$27,2,0)</f>
        <v>United Kingdom</v>
      </c>
      <c r="D3749" s="6" t="str">
        <f>VLOOKUP($B3749,'Supplimental Sources'!$I$7:$K$27,3,0)</f>
        <v>United Kingdom</v>
      </c>
      <c r="E3749" s="6" t="s">
        <v>8386</v>
      </c>
      <c r="F3749" s="6" t="s">
        <v>8379</v>
      </c>
      <c r="G3749" s="6">
        <v>3735</v>
      </c>
      <c r="H3749" s="29">
        <v>150</v>
      </c>
      <c r="I3749" s="29">
        <v>20</v>
      </c>
      <c r="J3749" s="28">
        <v>30</v>
      </c>
      <c r="K3749" s="6">
        <v>2</v>
      </c>
      <c r="M3749" s="6" t="str">
        <f>VLOOKUP($G3749,Data!$A:$F,6,0)</f>
        <v>failed</v>
      </c>
      <c r="N3749" s="6"/>
      <c r="O3749" s="6"/>
    </row>
    <row r="3750" spans="1:15" x14ac:dyDescent="0.45">
      <c r="A3750" s="6" t="s">
        <v>8318</v>
      </c>
      <c r="B3750" s="6" t="s">
        <v>8225</v>
      </c>
      <c r="C3750" s="6" t="str">
        <f>VLOOKUP($B3750,'Supplimental Sources'!$I$7:$K$27,2,0)</f>
        <v>United Kingdom</v>
      </c>
      <c r="D3750" s="6" t="str">
        <f>VLOOKUP($B3750,'Supplimental Sources'!$I$7:$K$27,3,0)</f>
        <v>United Kingdom</v>
      </c>
      <c r="E3750" s="6" t="s">
        <v>8386</v>
      </c>
      <c r="F3750" s="6" t="s">
        <v>8377</v>
      </c>
      <c r="G3750" s="6">
        <v>3736</v>
      </c>
      <c r="H3750" s="29">
        <v>1500</v>
      </c>
      <c r="I3750" s="29">
        <v>10</v>
      </c>
      <c r="J3750" s="28">
        <v>38.038275462968159</v>
      </c>
      <c r="K3750" s="6">
        <v>1</v>
      </c>
      <c r="M3750" s="6" t="str">
        <f>VLOOKUP($G3750,Data!$A:$F,6,0)</f>
        <v>failed</v>
      </c>
      <c r="N3750" s="6"/>
      <c r="O3750" s="6"/>
    </row>
    <row r="3751" spans="1:15" x14ac:dyDescent="0.45">
      <c r="A3751" s="6" t="s">
        <v>8318</v>
      </c>
      <c r="B3751" s="6" t="s">
        <v>8224</v>
      </c>
      <c r="C3751" s="6" t="str">
        <f>VLOOKUP($B3751,'Supplimental Sources'!$I$7:$K$27,2,0)</f>
        <v>United States</v>
      </c>
      <c r="D3751" s="6" t="str">
        <f>VLOOKUP($B3751,'Supplimental Sources'!$I$7:$K$27,3,0)</f>
        <v>United States</v>
      </c>
      <c r="E3751" s="6" t="s">
        <v>8386</v>
      </c>
      <c r="F3751" s="6" t="s">
        <v>8373</v>
      </c>
      <c r="G3751" s="6">
        <v>3737</v>
      </c>
      <c r="H3751" s="29">
        <v>700</v>
      </c>
      <c r="I3751" s="29">
        <v>150</v>
      </c>
      <c r="J3751" s="28">
        <v>22.599965277782758</v>
      </c>
      <c r="K3751" s="6">
        <v>4</v>
      </c>
      <c r="M3751" s="6" t="str">
        <f>VLOOKUP($G3751,Data!$A:$F,6,0)</f>
        <v>failed</v>
      </c>
      <c r="N3751" s="6"/>
      <c r="O3751" s="6"/>
    </row>
    <row r="3752" spans="1:15" x14ac:dyDescent="0.45">
      <c r="A3752" s="6" t="s">
        <v>8318</v>
      </c>
      <c r="B3752" s="6" t="s">
        <v>8225</v>
      </c>
      <c r="C3752" s="6" t="str">
        <f>VLOOKUP($B3752,'Supplimental Sources'!$I$7:$K$27,2,0)</f>
        <v>United Kingdom</v>
      </c>
      <c r="D3752" s="6" t="str">
        <f>VLOOKUP($B3752,'Supplimental Sources'!$I$7:$K$27,3,0)</f>
        <v>United Kingdom</v>
      </c>
      <c r="E3752" s="6" t="s">
        <v>8385</v>
      </c>
      <c r="F3752" s="6" t="s">
        <v>8380</v>
      </c>
      <c r="G3752" s="6">
        <v>3738</v>
      </c>
      <c r="H3752" s="29">
        <v>1500</v>
      </c>
      <c r="I3752" s="29">
        <v>270</v>
      </c>
      <c r="J3752" s="28">
        <v>21.97795138888614</v>
      </c>
      <c r="K3752" s="6">
        <v>6</v>
      </c>
      <c r="M3752" s="6" t="str">
        <f>VLOOKUP($G3752,Data!$A:$F,6,0)</f>
        <v>failed</v>
      </c>
      <c r="N3752" s="6"/>
      <c r="O3752" s="6"/>
    </row>
    <row r="3753" spans="1:15" x14ac:dyDescent="0.45">
      <c r="A3753" s="6" t="s">
        <v>8318</v>
      </c>
      <c r="B3753" s="6" t="s">
        <v>8225</v>
      </c>
      <c r="C3753" s="6" t="str">
        <f>VLOOKUP($B3753,'Supplimental Sources'!$I$7:$K$27,2,0)</f>
        <v>United Kingdom</v>
      </c>
      <c r="D3753" s="6" t="str">
        <f>VLOOKUP($B3753,'Supplimental Sources'!$I$7:$K$27,3,0)</f>
        <v>United Kingdom</v>
      </c>
      <c r="E3753" s="6" t="s">
        <v>8387</v>
      </c>
      <c r="F3753" s="6" t="s">
        <v>8380</v>
      </c>
      <c r="G3753" s="6">
        <v>3739</v>
      </c>
      <c r="H3753" s="29">
        <v>4000</v>
      </c>
      <c r="I3753" s="29">
        <v>805</v>
      </c>
      <c r="J3753" s="28">
        <v>20</v>
      </c>
      <c r="K3753" s="6">
        <v>8</v>
      </c>
      <c r="M3753" s="6" t="str">
        <f>VLOOKUP($G3753,Data!$A:$F,6,0)</f>
        <v>failed</v>
      </c>
      <c r="N3753" s="6"/>
      <c r="O3753" s="6"/>
    </row>
    <row r="3754" spans="1:15" x14ac:dyDescent="0.45">
      <c r="A3754" s="6" t="s">
        <v>8318</v>
      </c>
      <c r="B3754" s="6" t="s">
        <v>8224</v>
      </c>
      <c r="C3754" s="6" t="str">
        <f>VLOOKUP($B3754,'Supplimental Sources'!$I$7:$K$27,2,0)</f>
        <v>United States</v>
      </c>
      <c r="D3754" s="6" t="str">
        <f>VLOOKUP($B3754,'Supplimental Sources'!$I$7:$K$27,3,0)</f>
        <v>United States</v>
      </c>
      <c r="E3754" s="6" t="s">
        <v>8385</v>
      </c>
      <c r="F3754" s="6" t="s">
        <v>8370</v>
      </c>
      <c r="G3754" s="6">
        <v>3740</v>
      </c>
      <c r="H3754" s="29">
        <v>2000</v>
      </c>
      <c r="I3754" s="29">
        <v>358</v>
      </c>
      <c r="J3754" s="28">
        <v>29.98938657407416</v>
      </c>
      <c r="K3754" s="6">
        <v>14</v>
      </c>
      <c r="M3754" s="6" t="str">
        <f>VLOOKUP($G3754,Data!$A:$F,6,0)</f>
        <v>failed</v>
      </c>
      <c r="N3754" s="6"/>
      <c r="O3754" s="6"/>
    </row>
    <row r="3755" spans="1:15" x14ac:dyDescent="0.45">
      <c r="A3755" s="6" t="s">
        <v>8318</v>
      </c>
      <c r="B3755" s="6" t="s">
        <v>8224</v>
      </c>
      <c r="C3755" s="6" t="str">
        <f>VLOOKUP($B3755,'Supplimental Sources'!$I$7:$K$27,2,0)</f>
        <v>United States</v>
      </c>
      <c r="D3755" s="6" t="str">
        <f>VLOOKUP($B3755,'Supplimental Sources'!$I$7:$K$27,3,0)</f>
        <v>United States</v>
      </c>
      <c r="E3755" s="6" t="s">
        <v>8386</v>
      </c>
      <c r="F3755" s="6" t="s">
        <v>8374</v>
      </c>
      <c r="G3755" s="6">
        <v>3741</v>
      </c>
      <c r="H3755" s="29">
        <v>20000</v>
      </c>
      <c r="I3755" s="29">
        <v>0</v>
      </c>
      <c r="J3755" s="28">
        <v>30</v>
      </c>
      <c r="K3755" s="6">
        <v>0</v>
      </c>
      <c r="M3755" s="6" t="str">
        <f>VLOOKUP($G3755,Data!$A:$F,6,0)</f>
        <v>failed</v>
      </c>
      <c r="N3755" s="6"/>
      <c r="O3755" s="6"/>
    </row>
    <row r="3756" spans="1:15" x14ac:dyDescent="0.45">
      <c r="A3756" s="6" t="s">
        <v>8318</v>
      </c>
      <c r="B3756" s="6" t="s">
        <v>8224</v>
      </c>
      <c r="C3756" s="6" t="str">
        <f>VLOOKUP($B3756,'Supplimental Sources'!$I$7:$K$27,2,0)</f>
        <v>United States</v>
      </c>
      <c r="D3756" s="6" t="str">
        <f>VLOOKUP($B3756,'Supplimental Sources'!$I$7:$K$27,3,0)</f>
        <v>United States</v>
      </c>
      <c r="E3756" s="6" t="s">
        <v>8385</v>
      </c>
      <c r="F3756" s="6" t="s">
        <v>8371</v>
      </c>
      <c r="G3756" s="6">
        <v>3742</v>
      </c>
      <c r="H3756" s="29">
        <v>5000</v>
      </c>
      <c r="I3756" s="29">
        <v>100</v>
      </c>
      <c r="J3756" s="28">
        <v>30</v>
      </c>
      <c r="K3756" s="6">
        <v>4</v>
      </c>
      <c r="M3756" s="6" t="str">
        <f>VLOOKUP($G3756,Data!$A:$F,6,0)</f>
        <v>failed</v>
      </c>
      <c r="N3756" s="6"/>
      <c r="O3756" s="6"/>
    </row>
    <row r="3757" spans="1:15" x14ac:dyDescent="0.45">
      <c r="A3757" s="6" t="s">
        <v>8318</v>
      </c>
      <c r="B3757" s="6" t="s">
        <v>8224</v>
      </c>
      <c r="C3757" s="6" t="str">
        <f>VLOOKUP($B3757,'Supplimental Sources'!$I$7:$K$27,2,0)</f>
        <v>United States</v>
      </c>
      <c r="D3757" s="6" t="str">
        <f>VLOOKUP($B3757,'Supplimental Sources'!$I$7:$K$27,3,0)</f>
        <v>United States</v>
      </c>
      <c r="E3757" s="6" t="s">
        <v>8385</v>
      </c>
      <c r="F3757" s="6" t="s">
        <v>8380</v>
      </c>
      <c r="G3757" s="6">
        <v>3743</v>
      </c>
      <c r="H3757" s="29">
        <v>2200</v>
      </c>
      <c r="I3757" s="29">
        <v>0</v>
      </c>
      <c r="J3757" s="28">
        <v>30</v>
      </c>
      <c r="K3757" s="6">
        <v>0</v>
      </c>
      <c r="M3757" s="6" t="str">
        <f>VLOOKUP($G3757,Data!$A:$F,6,0)</f>
        <v>failed</v>
      </c>
      <c r="N3757" s="6"/>
      <c r="O3757" s="6"/>
    </row>
    <row r="3758" spans="1:15" x14ac:dyDescent="0.45">
      <c r="A3758" s="6" t="s">
        <v>8318</v>
      </c>
      <c r="B3758" s="6" t="s">
        <v>8224</v>
      </c>
      <c r="C3758" s="6" t="str">
        <f>VLOOKUP($B3758,'Supplimental Sources'!$I$7:$K$27,2,0)</f>
        <v>United States</v>
      </c>
      <c r="D3758" s="6" t="str">
        <f>VLOOKUP($B3758,'Supplimental Sources'!$I$7:$K$27,3,0)</f>
        <v>United States</v>
      </c>
      <c r="E3758" s="6" t="s">
        <v>8385</v>
      </c>
      <c r="F3758" s="6" t="s">
        <v>8380</v>
      </c>
      <c r="G3758" s="6">
        <v>3744</v>
      </c>
      <c r="H3758" s="29">
        <v>1200</v>
      </c>
      <c r="I3758" s="29">
        <v>0</v>
      </c>
      <c r="J3758" s="28">
        <v>31.351712962961756</v>
      </c>
      <c r="K3758" s="6">
        <v>0</v>
      </c>
      <c r="M3758" s="6" t="str">
        <f>VLOOKUP($G3758,Data!$A:$F,6,0)</f>
        <v>failed</v>
      </c>
      <c r="N3758" s="6"/>
      <c r="O3758" s="6"/>
    </row>
    <row r="3759" spans="1:15" x14ac:dyDescent="0.45">
      <c r="A3759" s="6" t="s">
        <v>8318</v>
      </c>
      <c r="B3759" s="6" t="s">
        <v>8224</v>
      </c>
      <c r="C3759" s="6" t="str">
        <f>VLOOKUP($B3759,'Supplimental Sources'!$I$7:$K$27,2,0)</f>
        <v>United States</v>
      </c>
      <c r="D3759" s="6" t="str">
        <f>VLOOKUP($B3759,'Supplimental Sources'!$I$7:$K$27,3,0)</f>
        <v>United States</v>
      </c>
      <c r="E3759" s="6" t="s">
        <v>8385</v>
      </c>
      <c r="F3759" s="6" t="s">
        <v>8370</v>
      </c>
      <c r="G3759" s="6">
        <v>3745</v>
      </c>
      <c r="H3759" s="29">
        <v>100</v>
      </c>
      <c r="I3759" s="29">
        <v>10</v>
      </c>
      <c r="J3759" s="28">
        <v>30</v>
      </c>
      <c r="K3759" s="6">
        <v>1</v>
      </c>
      <c r="M3759" s="6" t="str">
        <f>VLOOKUP($G3759,Data!$A:$F,6,0)</f>
        <v>failed</v>
      </c>
      <c r="N3759" s="6"/>
      <c r="O3759" s="6"/>
    </row>
    <row r="3760" spans="1:15" x14ac:dyDescent="0.45">
      <c r="A3760" s="6" t="s">
        <v>8318</v>
      </c>
      <c r="B3760" s="6" t="s">
        <v>8224</v>
      </c>
      <c r="C3760" s="6" t="str">
        <f>VLOOKUP($B3760,'Supplimental Sources'!$I$7:$K$27,2,0)</f>
        <v>United States</v>
      </c>
      <c r="D3760" s="6" t="str">
        <f>VLOOKUP($B3760,'Supplimental Sources'!$I$7:$K$27,3,0)</f>
        <v>United States</v>
      </c>
      <c r="E3760" s="6" t="s">
        <v>8387</v>
      </c>
      <c r="F3760" s="6" t="s">
        <v>8372</v>
      </c>
      <c r="G3760" s="6">
        <v>3746</v>
      </c>
      <c r="H3760" s="29">
        <v>8500</v>
      </c>
      <c r="I3760" s="29">
        <v>202</v>
      </c>
      <c r="J3760" s="28">
        <v>30</v>
      </c>
      <c r="K3760" s="6">
        <v>1</v>
      </c>
      <c r="M3760" s="6" t="str">
        <f>VLOOKUP($G3760,Data!$A:$F,6,0)</f>
        <v>failed</v>
      </c>
      <c r="N3760" s="6"/>
      <c r="O3760" s="6"/>
    </row>
    <row r="3761" spans="1:15" x14ac:dyDescent="0.45">
      <c r="A3761" s="6" t="s">
        <v>8318</v>
      </c>
      <c r="B3761" s="6" t="s">
        <v>8225</v>
      </c>
      <c r="C3761" s="6" t="str">
        <f>VLOOKUP($B3761,'Supplimental Sources'!$I$7:$K$27,2,0)</f>
        <v>United Kingdom</v>
      </c>
      <c r="D3761" s="6" t="str">
        <f>VLOOKUP($B3761,'Supplimental Sources'!$I$7:$K$27,3,0)</f>
        <v>United Kingdom</v>
      </c>
      <c r="E3761" s="6" t="s">
        <v>8386</v>
      </c>
      <c r="F3761" s="6" t="s">
        <v>8380</v>
      </c>
      <c r="G3761" s="6">
        <v>3747</v>
      </c>
      <c r="H3761" s="29">
        <v>2500</v>
      </c>
      <c r="I3761" s="29">
        <v>25</v>
      </c>
      <c r="J3761" s="28">
        <v>26.657916666670644</v>
      </c>
      <c r="K3761" s="6">
        <v>1</v>
      </c>
      <c r="M3761" s="6" t="str">
        <f>VLOOKUP($G3761,Data!$A:$F,6,0)</f>
        <v>failed</v>
      </c>
      <c r="N3761" s="6"/>
      <c r="O3761" s="6"/>
    </row>
    <row r="3762" spans="1:15" x14ac:dyDescent="0.45">
      <c r="A3762" s="6" t="s">
        <v>8359</v>
      </c>
      <c r="B3762" s="6" t="s">
        <v>8224</v>
      </c>
      <c r="C3762" s="6" t="str">
        <f>VLOOKUP($B3762,'Supplimental Sources'!$I$7:$K$27,2,0)</f>
        <v>United States</v>
      </c>
      <c r="D3762" s="6" t="str">
        <f>VLOOKUP($B3762,'Supplimental Sources'!$I$7:$K$27,3,0)</f>
        <v>United States</v>
      </c>
      <c r="E3762" s="6" t="s">
        <v>8387</v>
      </c>
      <c r="F3762" s="6" t="s">
        <v>8376</v>
      </c>
      <c r="G3762" s="6">
        <v>3748</v>
      </c>
      <c r="H3762" s="29">
        <v>5000</v>
      </c>
      <c r="I3762" s="29">
        <v>5176</v>
      </c>
      <c r="J3762" s="28">
        <v>20.542870370365563</v>
      </c>
      <c r="K3762" s="6">
        <v>52</v>
      </c>
      <c r="L3762" s="6" t="str">
        <f>VLOOKUP($G3762,Data!$A:$F,6,0)</f>
        <v>successful</v>
      </c>
      <c r="M3762" s="6"/>
      <c r="N3762" s="6"/>
      <c r="O3762" s="6"/>
    </row>
    <row r="3763" spans="1:15" x14ac:dyDescent="0.45">
      <c r="A3763" s="6" t="s">
        <v>8359</v>
      </c>
      <c r="B3763" s="6" t="s">
        <v>8224</v>
      </c>
      <c r="C3763" s="6" t="str">
        <f>VLOOKUP($B3763,'Supplimental Sources'!$I$7:$K$27,2,0)</f>
        <v>United States</v>
      </c>
      <c r="D3763" s="6" t="str">
        <f>VLOOKUP($B3763,'Supplimental Sources'!$I$7:$K$27,3,0)</f>
        <v>United States</v>
      </c>
      <c r="E3763" s="6" t="s">
        <v>8387</v>
      </c>
      <c r="F3763" s="6" t="s">
        <v>8378</v>
      </c>
      <c r="G3763" s="6">
        <v>3749</v>
      </c>
      <c r="H3763" s="29">
        <v>500</v>
      </c>
      <c r="I3763" s="29">
        <v>525</v>
      </c>
      <c r="J3763" s="28">
        <v>31.038796296299552</v>
      </c>
      <c r="K3763" s="6">
        <v>7</v>
      </c>
      <c r="L3763" s="6" t="str">
        <f>VLOOKUP($G3763,Data!$A:$F,6,0)</f>
        <v>successful</v>
      </c>
      <c r="M3763" s="6"/>
      <c r="N3763" s="6"/>
      <c r="O3763" s="6"/>
    </row>
    <row r="3764" spans="1:15" x14ac:dyDescent="0.45">
      <c r="A3764" s="6" t="s">
        <v>8359</v>
      </c>
      <c r="B3764" s="6" t="s">
        <v>8224</v>
      </c>
      <c r="C3764" s="6" t="str">
        <f>VLOOKUP($B3764,'Supplimental Sources'!$I$7:$K$27,2,0)</f>
        <v>United States</v>
      </c>
      <c r="D3764" s="6" t="str">
        <f>VLOOKUP($B3764,'Supplimental Sources'!$I$7:$K$27,3,0)</f>
        <v>United States</v>
      </c>
      <c r="E3764" s="6" t="s">
        <v>8386</v>
      </c>
      <c r="F3764" s="6" t="s">
        <v>8376</v>
      </c>
      <c r="G3764" s="6">
        <v>3750</v>
      </c>
      <c r="H3764" s="29">
        <v>6000</v>
      </c>
      <c r="I3764" s="29">
        <v>6027</v>
      </c>
      <c r="J3764" s="28">
        <v>28.35106481481489</v>
      </c>
      <c r="K3764" s="6">
        <v>28</v>
      </c>
      <c r="L3764" s="6" t="str">
        <f>VLOOKUP($G3764,Data!$A:$F,6,0)</f>
        <v>successful</v>
      </c>
      <c r="M3764" s="6"/>
      <c r="N3764" s="6"/>
      <c r="O3764" s="6"/>
    </row>
    <row r="3765" spans="1:15" x14ac:dyDescent="0.45">
      <c r="A3765" s="6" t="s">
        <v>8359</v>
      </c>
      <c r="B3765" s="6" t="s">
        <v>8224</v>
      </c>
      <c r="C3765" s="6" t="str">
        <f>VLOOKUP($B3765,'Supplimental Sources'!$I$7:$K$27,2,0)</f>
        <v>United States</v>
      </c>
      <c r="D3765" s="6" t="str">
        <f>VLOOKUP($B3765,'Supplimental Sources'!$I$7:$K$27,3,0)</f>
        <v>United States</v>
      </c>
      <c r="E3765" s="6" t="s">
        <v>8387</v>
      </c>
      <c r="F3765" s="6" t="s">
        <v>8377</v>
      </c>
      <c r="G3765" s="6">
        <v>3751</v>
      </c>
      <c r="H3765" s="29">
        <v>1000</v>
      </c>
      <c r="I3765" s="29">
        <v>1326</v>
      </c>
      <c r="J3765" s="28">
        <v>59.958333333335759</v>
      </c>
      <c r="K3765" s="6">
        <v>11</v>
      </c>
      <c r="L3765" s="6" t="str">
        <f>VLOOKUP($G3765,Data!$A:$F,6,0)</f>
        <v>successful</v>
      </c>
      <c r="M3765" s="6"/>
      <c r="N3765" s="6"/>
      <c r="O3765" s="6"/>
    </row>
    <row r="3766" spans="1:15" x14ac:dyDescent="0.45">
      <c r="A3766" s="6" t="s">
        <v>8359</v>
      </c>
      <c r="B3766" s="6" t="s">
        <v>8225</v>
      </c>
      <c r="C3766" s="6" t="str">
        <f>VLOOKUP($B3766,'Supplimental Sources'!$I$7:$K$27,2,0)</f>
        <v>United Kingdom</v>
      </c>
      <c r="D3766" s="6" t="str">
        <f>VLOOKUP($B3766,'Supplimental Sources'!$I$7:$K$27,3,0)</f>
        <v>United Kingdom</v>
      </c>
      <c r="E3766" s="6" t="s">
        <v>8387</v>
      </c>
      <c r="F3766" s="6" t="s">
        <v>8372</v>
      </c>
      <c r="G3766" s="6">
        <v>3752</v>
      </c>
      <c r="H3766" s="29">
        <v>500</v>
      </c>
      <c r="I3766" s="29">
        <v>565</v>
      </c>
      <c r="J3766" s="28">
        <v>40.072511574078817</v>
      </c>
      <c r="K3766" s="6">
        <v>15</v>
      </c>
      <c r="L3766" s="6" t="str">
        <f>VLOOKUP($G3766,Data!$A:$F,6,0)</f>
        <v>successful</v>
      </c>
      <c r="M3766" s="6"/>
      <c r="N3766" s="6"/>
      <c r="O3766" s="6"/>
    </row>
    <row r="3767" spans="1:15" x14ac:dyDescent="0.45">
      <c r="A3767" s="6" t="s">
        <v>8359</v>
      </c>
      <c r="B3767" s="6" t="s">
        <v>8224</v>
      </c>
      <c r="C3767" s="6" t="str">
        <f>VLOOKUP($B3767,'Supplimental Sources'!$I$7:$K$27,2,0)</f>
        <v>United States</v>
      </c>
      <c r="D3767" s="6" t="str">
        <f>VLOOKUP($B3767,'Supplimental Sources'!$I$7:$K$27,3,0)</f>
        <v>United States</v>
      </c>
      <c r="E3767" s="6" t="s">
        <v>8386</v>
      </c>
      <c r="F3767" s="6" t="s">
        <v>8369</v>
      </c>
      <c r="G3767" s="6">
        <v>3753</v>
      </c>
      <c r="H3767" s="29">
        <v>5000</v>
      </c>
      <c r="I3767" s="29">
        <v>5167</v>
      </c>
      <c r="J3767" s="28">
        <v>29.175925925927004</v>
      </c>
      <c r="K3767" s="6">
        <v>30</v>
      </c>
      <c r="L3767" s="6" t="str">
        <f>VLOOKUP($G3767,Data!$A:$F,6,0)</f>
        <v>successful</v>
      </c>
      <c r="M3767" s="6"/>
      <c r="N3767" s="6"/>
      <c r="O3767" s="6"/>
    </row>
    <row r="3768" spans="1:15" x14ac:dyDescent="0.45">
      <c r="A3768" s="6" t="s">
        <v>8359</v>
      </c>
      <c r="B3768" s="6" t="s">
        <v>8224</v>
      </c>
      <c r="C3768" s="6" t="str">
        <f>VLOOKUP($B3768,'Supplimental Sources'!$I$7:$K$27,2,0)</f>
        <v>United States</v>
      </c>
      <c r="D3768" s="6" t="str">
        <f>VLOOKUP($B3768,'Supplimental Sources'!$I$7:$K$27,3,0)</f>
        <v>United States</v>
      </c>
      <c r="E3768" s="6" t="s">
        <v>8385</v>
      </c>
      <c r="F3768" s="6" t="s">
        <v>8380</v>
      </c>
      <c r="G3768" s="6">
        <v>3754</v>
      </c>
      <c r="H3768" s="29">
        <v>2500</v>
      </c>
      <c r="I3768" s="29">
        <v>3000</v>
      </c>
      <c r="J3768" s="28">
        <v>37.326423611113569</v>
      </c>
      <c r="K3768" s="6">
        <v>27</v>
      </c>
      <c r="L3768" s="6" t="str">
        <f>VLOOKUP($G3768,Data!$A:$F,6,0)</f>
        <v>successful</v>
      </c>
      <c r="M3768" s="6"/>
      <c r="N3768" s="6"/>
      <c r="O3768" s="6"/>
    </row>
    <row r="3769" spans="1:15" x14ac:dyDescent="0.45">
      <c r="A3769" s="6" t="s">
        <v>8359</v>
      </c>
      <c r="B3769" s="6" t="s">
        <v>8225</v>
      </c>
      <c r="C3769" s="6" t="str">
        <f>VLOOKUP($B3769,'Supplimental Sources'!$I$7:$K$27,2,0)</f>
        <v>United Kingdom</v>
      </c>
      <c r="D3769" s="6" t="str">
        <f>VLOOKUP($B3769,'Supplimental Sources'!$I$7:$K$27,3,0)</f>
        <v>United Kingdom</v>
      </c>
      <c r="E3769" s="6" t="s">
        <v>8387</v>
      </c>
      <c r="F3769" s="6" t="s">
        <v>8378</v>
      </c>
      <c r="G3769" s="6">
        <v>3755</v>
      </c>
      <c r="H3769" s="29">
        <v>550</v>
      </c>
      <c r="I3769" s="29">
        <v>713</v>
      </c>
      <c r="J3769" s="28">
        <v>30</v>
      </c>
      <c r="K3769" s="6">
        <v>28</v>
      </c>
      <c r="L3769" s="6" t="str">
        <f>VLOOKUP($G3769,Data!$A:$F,6,0)</f>
        <v>successful</v>
      </c>
      <c r="M3769" s="6"/>
      <c r="N3769" s="6"/>
      <c r="O3769" s="6"/>
    </row>
    <row r="3770" spans="1:15" x14ac:dyDescent="0.45">
      <c r="A3770" s="6" t="s">
        <v>8359</v>
      </c>
      <c r="B3770" s="6" t="s">
        <v>8224</v>
      </c>
      <c r="C3770" s="6" t="str">
        <f>VLOOKUP($B3770,'Supplimental Sources'!$I$7:$K$27,2,0)</f>
        <v>United States</v>
      </c>
      <c r="D3770" s="6" t="str">
        <f>VLOOKUP($B3770,'Supplimental Sources'!$I$7:$K$27,3,0)</f>
        <v>United States</v>
      </c>
      <c r="E3770" s="6" t="s">
        <v>8385</v>
      </c>
      <c r="F3770" s="6" t="s">
        <v>8369</v>
      </c>
      <c r="G3770" s="6">
        <v>3756</v>
      </c>
      <c r="H3770" s="29">
        <v>4500</v>
      </c>
      <c r="I3770" s="29">
        <v>4550</v>
      </c>
      <c r="J3770" s="28">
        <v>30</v>
      </c>
      <c r="K3770" s="6">
        <v>17</v>
      </c>
      <c r="L3770" s="6" t="str">
        <f>VLOOKUP($G3770,Data!$A:$F,6,0)</f>
        <v>successful</v>
      </c>
      <c r="M3770" s="6"/>
      <c r="N3770" s="6"/>
      <c r="O3770" s="6"/>
    </row>
    <row r="3771" spans="1:15" x14ac:dyDescent="0.45">
      <c r="A3771" s="6" t="s">
        <v>8359</v>
      </c>
      <c r="B3771" s="6" t="s">
        <v>8224</v>
      </c>
      <c r="C3771" s="6" t="str">
        <f>VLOOKUP($B3771,'Supplimental Sources'!$I$7:$K$27,2,0)</f>
        <v>United States</v>
      </c>
      <c r="D3771" s="6" t="str">
        <f>VLOOKUP($B3771,'Supplimental Sources'!$I$7:$K$27,3,0)</f>
        <v>United States</v>
      </c>
      <c r="E3771" s="6" t="s">
        <v>8385</v>
      </c>
      <c r="F3771" s="6" t="s">
        <v>8374</v>
      </c>
      <c r="G3771" s="6">
        <v>3757</v>
      </c>
      <c r="H3771" s="29">
        <v>3500</v>
      </c>
      <c r="I3771" s="29">
        <v>3798</v>
      </c>
      <c r="J3771" s="28">
        <v>20</v>
      </c>
      <c r="K3771" s="6">
        <v>50</v>
      </c>
      <c r="L3771" s="6" t="str">
        <f>VLOOKUP($G3771,Data!$A:$F,6,0)</f>
        <v>successful</v>
      </c>
      <c r="M3771" s="6"/>
      <c r="N3771" s="6"/>
      <c r="O3771" s="6"/>
    </row>
    <row r="3772" spans="1:15" x14ac:dyDescent="0.45">
      <c r="A3772" s="6" t="s">
        <v>8359</v>
      </c>
      <c r="B3772" s="6" t="s">
        <v>8224</v>
      </c>
      <c r="C3772" s="6" t="str">
        <f>VLOOKUP($B3772,'Supplimental Sources'!$I$7:$K$27,2,0)</f>
        <v>United States</v>
      </c>
      <c r="D3772" s="6" t="str">
        <f>VLOOKUP($B3772,'Supplimental Sources'!$I$7:$K$27,3,0)</f>
        <v>United States</v>
      </c>
      <c r="E3772" s="6" t="s">
        <v>8385</v>
      </c>
      <c r="F3772" s="6" t="s">
        <v>8379</v>
      </c>
      <c r="G3772" s="6">
        <v>3758</v>
      </c>
      <c r="H3772" s="29">
        <v>1500</v>
      </c>
      <c r="I3772" s="29">
        <v>1535</v>
      </c>
      <c r="J3772" s="28">
        <v>30.736828703702486</v>
      </c>
      <c r="K3772" s="6">
        <v>26</v>
      </c>
      <c r="L3772" s="6" t="str">
        <f>VLOOKUP($G3772,Data!$A:$F,6,0)</f>
        <v>successful</v>
      </c>
      <c r="M3772" s="6"/>
      <c r="N3772" s="6"/>
      <c r="O3772" s="6"/>
    </row>
    <row r="3773" spans="1:15" x14ac:dyDescent="0.45">
      <c r="A3773" s="6" t="s">
        <v>8359</v>
      </c>
      <c r="B3773" s="6" t="s">
        <v>8224</v>
      </c>
      <c r="C3773" s="6" t="str">
        <f>VLOOKUP($B3773,'Supplimental Sources'!$I$7:$K$27,2,0)</f>
        <v>United States</v>
      </c>
      <c r="D3773" s="6" t="str">
        <f>VLOOKUP($B3773,'Supplimental Sources'!$I$7:$K$27,3,0)</f>
        <v>United States</v>
      </c>
      <c r="E3773" s="6" t="s">
        <v>8386</v>
      </c>
      <c r="F3773" s="6" t="s">
        <v>8380</v>
      </c>
      <c r="G3773" s="6">
        <v>3759</v>
      </c>
      <c r="H3773" s="29">
        <v>4000</v>
      </c>
      <c r="I3773" s="29">
        <v>4409.7700000000004</v>
      </c>
      <c r="J3773" s="28">
        <v>60</v>
      </c>
      <c r="K3773" s="6">
        <v>88</v>
      </c>
      <c r="L3773" s="6" t="str">
        <f>VLOOKUP($G3773,Data!$A:$F,6,0)</f>
        <v>successful</v>
      </c>
      <c r="M3773" s="6"/>
      <c r="N3773" s="6"/>
      <c r="O3773" s="6"/>
    </row>
    <row r="3774" spans="1:15" x14ac:dyDescent="0.45">
      <c r="A3774" s="6" t="s">
        <v>8359</v>
      </c>
      <c r="B3774" s="6" t="s">
        <v>8224</v>
      </c>
      <c r="C3774" s="6" t="str">
        <f>VLOOKUP($B3774,'Supplimental Sources'!$I$7:$K$27,2,0)</f>
        <v>United States</v>
      </c>
      <c r="D3774" s="6" t="str">
        <f>VLOOKUP($B3774,'Supplimental Sources'!$I$7:$K$27,3,0)</f>
        <v>United States</v>
      </c>
      <c r="E3774" s="6" t="s">
        <v>8385</v>
      </c>
      <c r="F3774" s="6" t="s">
        <v>8379</v>
      </c>
      <c r="G3774" s="6">
        <v>3760</v>
      </c>
      <c r="H3774" s="29">
        <v>5000</v>
      </c>
      <c r="I3774" s="29">
        <v>5050.7700000000004</v>
      </c>
      <c r="J3774" s="28">
        <v>25</v>
      </c>
      <c r="K3774" s="6">
        <v>91</v>
      </c>
      <c r="L3774" s="6" t="str">
        <f>VLOOKUP($G3774,Data!$A:$F,6,0)</f>
        <v>successful</v>
      </c>
      <c r="M3774" s="6"/>
      <c r="N3774" s="6"/>
      <c r="O3774" s="6"/>
    </row>
    <row r="3775" spans="1:15" x14ac:dyDescent="0.45">
      <c r="A3775" s="6" t="s">
        <v>8359</v>
      </c>
      <c r="B3775" s="6" t="s">
        <v>8225</v>
      </c>
      <c r="C3775" s="6" t="str">
        <f>VLOOKUP($B3775,'Supplimental Sources'!$I$7:$K$27,2,0)</f>
        <v>United Kingdom</v>
      </c>
      <c r="D3775" s="6" t="str">
        <f>VLOOKUP($B3775,'Supplimental Sources'!$I$7:$K$27,3,0)</f>
        <v>United Kingdom</v>
      </c>
      <c r="E3775" s="6" t="s">
        <v>8386</v>
      </c>
      <c r="F3775" s="6" t="s">
        <v>8380</v>
      </c>
      <c r="G3775" s="6">
        <v>3761</v>
      </c>
      <c r="H3775" s="29">
        <v>500</v>
      </c>
      <c r="I3775" s="29">
        <v>500</v>
      </c>
      <c r="J3775" s="28">
        <v>53.491469907399733</v>
      </c>
      <c r="K3775" s="6">
        <v>3</v>
      </c>
      <c r="L3775" s="6" t="str">
        <f>VLOOKUP($G3775,Data!$A:$F,6,0)</f>
        <v>successful</v>
      </c>
      <c r="M3775" s="6"/>
      <c r="N3775" s="6"/>
      <c r="O3775" s="6"/>
    </row>
    <row r="3776" spans="1:15" x14ac:dyDescent="0.45">
      <c r="A3776" s="6" t="s">
        <v>8359</v>
      </c>
      <c r="B3776" s="6" t="s">
        <v>8225</v>
      </c>
      <c r="C3776" s="6" t="str">
        <f>VLOOKUP($B3776,'Supplimental Sources'!$I$7:$K$27,2,0)</f>
        <v>United Kingdom</v>
      </c>
      <c r="D3776" s="6" t="str">
        <f>VLOOKUP($B3776,'Supplimental Sources'!$I$7:$K$27,3,0)</f>
        <v>United Kingdom</v>
      </c>
      <c r="E3776" s="6" t="s">
        <v>8386</v>
      </c>
      <c r="F3776" s="6" t="s">
        <v>8370</v>
      </c>
      <c r="G3776" s="6">
        <v>3762</v>
      </c>
      <c r="H3776" s="29">
        <v>1250</v>
      </c>
      <c r="I3776" s="29">
        <v>1328</v>
      </c>
      <c r="J3776" s="28">
        <v>25</v>
      </c>
      <c r="K3776" s="6">
        <v>28</v>
      </c>
      <c r="L3776" s="6" t="str">
        <f>VLOOKUP($G3776,Data!$A:$F,6,0)</f>
        <v>successful</v>
      </c>
      <c r="M3776" s="6"/>
      <c r="N3776" s="6"/>
      <c r="O3776" s="6"/>
    </row>
    <row r="3777" spans="1:15" x14ac:dyDescent="0.45">
      <c r="A3777" s="6" t="s">
        <v>8359</v>
      </c>
      <c r="B3777" s="6" t="s">
        <v>8224</v>
      </c>
      <c r="C3777" s="6" t="str">
        <f>VLOOKUP($B3777,'Supplimental Sources'!$I$7:$K$27,2,0)</f>
        <v>United States</v>
      </c>
      <c r="D3777" s="6" t="str">
        <f>VLOOKUP($B3777,'Supplimental Sources'!$I$7:$K$27,3,0)</f>
        <v>United States</v>
      </c>
      <c r="E3777" s="6" t="s">
        <v>8386</v>
      </c>
      <c r="F3777" s="6" t="s">
        <v>8378</v>
      </c>
      <c r="G3777" s="6">
        <v>3763</v>
      </c>
      <c r="H3777" s="29">
        <v>5000</v>
      </c>
      <c r="I3777" s="29">
        <v>5000</v>
      </c>
      <c r="J3777" s="28">
        <v>29.958333333335759</v>
      </c>
      <c r="K3777" s="6">
        <v>77</v>
      </c>
      <c r="L3777" s="6" t="str">
        <f>VLOOKUP($G3777,Data!$A:$F,6,0)</f>
        <v>successful</v>
      </c>
      <c r="M3777" s="6"/>
      <c r="N3777" s="6"/>
      <c r="O3777" s="6"/>
    </row>
    <row r="3778" spans="1:15" x14ac:dyDescent="0.45">
      <c r="A3778" s="6" t="s">
        <v>8359</v>
      </c>
      <c r="B3778" s="6" t="s">
        <v>8224</v>
      </c>
      <c r="C3778" s="6" t="str">
        <f>VLOOKUP($B3778,'Supplimental Sources'!$I$7:$K$27,2,0)</f>
        <v>United States</v>
      </c>
      <c r="D3778" s="6" t="str">
        <f>VLOOKUP($B3778,'Supplimental Sources'!$I$7:$K$27,3,0)</f>
        <v>United States</v>
      </c>
      <c r="E3778" s="6" t="s">
        <v>8387</v>
      </c>
      <c r="F3778" s="6" t="s">
        <v>8369</v>
      </c>
      <c r="G3778" s="6">
        <v>3764</v>
      </c>
      <c r="H3778" s="29">
        <v>1500</v>
      </c>
      <c r="I3778" s="29">
        <v>1500</v>
      </c>
      <c r="J3778" s="28">
        <v>19.182037037033297</v>
      </c>
      <c r="K3778" s="6">
        <v>27</v>
      </c>
      <c r="L3778" s="6" t="str">
        <f>VLOOKUP($G3778,Data!$A:$F,6,0)</f>
        <v>successful</v>
      </c>
      <c r="M3778" s="6"/>
      <c r="N3778" s="6"/>
      <c r="O3778" s="6"/>
    </row>
    <row r="3779" spans="1:15" x14ac:dyDescent="0.45">
      <c r="A3779" s="6" t="s">
        <v>8359</v>
      </c>
      <c r="B3779" s="6" t="s">
        <v>8224</v>
      </c>
      <c r="C3779" s="6" t="str">
        <f>VLOOKUP($B3779,'Supplimental Sources'!$I$7:$K$27,2,0)</f>
        <v>United States</v>
      </c>
      <c r="D3779" s="6" t="str">
        <f>VLOOKUP($B3779,'Supplimental Sources'!$I$7:$K$27,3,0)</f>
        <v>United States</v>
      </c>
      <c r="E3779" s="6" t="s">
        <v>8385</v>
      </c>
      <c r="F3779" s="6" t="s">
        <v>8380</v>
      </c>
      <c r="G3779" s="6">
        <v>3765</v>
      </c>
      <c r="H3779" s="29">
        <v>7000</v>
      </c>
      <c r="I3779" s="29">
        <v>7942</v>
      </c>
      <c r="J3779" s="28">
        <v>30</v>
      </c>
      <c r="K3779" s="6">
        <v>107</v>
      </c>
      <c r="L3779" s="6" t="str">
        <f>VLOOKUP($G3779,Data!$A:$F,6,0)</f>
        <v>successful</v>
      </c>
      <c r="M3779" s="6"/>
      <c r="N3779" s="6"/>
      <c r="O3779" s="6"/>
    </row>
    <row r="3780" spans="1:15" x14ac:dyDescent="0.45">
      <c r="A3780" s="6" t="s">
        <v>8359</v>
      </c>
      <c r="B3780" s="6" t="s">
        <v>8224</v>
      </c>
      <c r="C3780" s="6" t="str">
        <f>VLOOKUP($B3780,'Supplimental Sources'!$I$7:$K$27,2,0)</f>
        <v>United States</v>
      </c>
      <c r="D3780" s="6" t="str">
        <f>VLOOKUP($B3780,'Supplimental Sources'!$I$7:$K$27,3,0)</f>
        <v>United States</v>
      </c>
      <c r="E3780" s="6" t="s">
        <v>8385</v>
      </c>
      <c r="F3780" s="6" t="s">
        <v>8369</v>
      </c>
      <c r="G3780" s="6">
        <v>3766</v>
      </c>
      <c r="H3780" s="29">
        <v>10000</v>
      </c>
      <c r="I3780" s="29">
        <v>10265.01</v>
      </c>
      <c r="J3780" s="28">
        <v>35</v>
      </c>
      <c r="K3780" s="6">
        <v>96</v>
      </c>
      <c r="L3780" s="6" t="str">
        <f>VLOOKUP($G3780,Data!$A:$F,6,0)</f>
        <v>successful</v>
      </c>
      <c r="M3780" s="6"/>
      <c r="N3780" s="6"/>
      <c r="O3780" s="6"/>
    </row>
    <row r="3781" spans="1:15" x14ac:dyDescent="0.45">
      <c r="A3781" s="6" t="s">
        <v>8359</v>
      </c>
      <c r="B3781" s="6" t="s">
        <v>8224</v>
      </c>
      <c r="C3781" s="6" t="str">
        <f>VLOOKUP($B3781,'Supplimental Sources'!$I$7:$K$27,2,0)</f>
        <v>United States</v>
      </c>
      <c r="D3781" s="6" t="str">
        <f>VLOOKUP($B3781,'Supplimental Sources'!$I$7:$K$27,3,0)</f>
        <v>United States</v>
      </c>
      <c r="E3781" s="6" t="s">
        <v>8386</v>
      </c>
      <c r="F3781" s="6" t="s">
        <v>8377</v>
      </c>
      <c r="G3781" s="6">
        <v>3767</v>
      </c>
      <c r="H3781" s="29">
        <v>2000</v>
      </c>
      <c r="I3781" s="29">
        <v>2335</v>
      </c>
      <c r="J3781" s="28">
        <v>14.18799768518511</v>
      </c>
      <c r="K3781" s="6">
        <v>56</v>
      </c>
      <c r="L3781" s="6" t="str">
        <f>VLOOKUP($G3781,Data!$A:$F,6,0)</f>
        <v>successful</v>
      </c>
      <c r="M3781" s="6"/>
      <c r="N3781" s="6"/>
      <c r="O3781" s="6"/>
    </row>
    <row r="3782" spans="1:15" x14ac:dyDescent="0.45">
      <c r="A3782" s="6" t="s">
        <v>8359</v>
      </c>
      <c r="B3782" s="6" t="s">
        <v>8224</v>
      </c>
      <c r="C3782" s="6" t="str">
        <f>VLOOKUP($B3782,'Supplimental Sources'!$I$7:$K$27,2,0)</f>
        <v>United States</v>
      </c>
      <c r="D3782" s="6" t="str">
        <f>VLOOKUP($B3782,'Supplimental Sources'!$I$7:$K$27,3,0)</f>
        <v>United States</v>
      </c>
      <c r="E3782" s="6" t="s">
        <v>8385</v>
      </c>
      <c r="F3782" s="6" t="s">
        <v>8369</v>
      </c>
      <c r="G3782" s="6">
        <v>3768</v>
      </c>
      <c r="H3782" s="29">
        <v>4000</v>
      </c>
      <c r="I3782" s="29">
        <v>4306.1099999999997</v>
      </c>
      <c r="J3782" s="28">
        <v>30</v>
      </c>
      <c r="K3782" s="6">
        <v>58</v>
      </c>
      <c r="L3782" s="6" t="str">
        <f>VLOOKUP($G3782,Data!$A:$F,6,0)</f>
        <v>successful</v>
      </c>
      <c r="M3782" s="6"/>
      <c r="N3782" s="6"/>
      <c r="O3782" s="6"/>
    </row>
    <row r="3783" spans="1:15" x14ac:dyDescent="0.45">
      <c r="A3783" s="6" t="s">
        <v>8359</v>
      </c>
      <c r="B3783" s="6" t="s">
        <v>8224</v>
      </c>
      <c r="C3783" s="6" t="str">
        <f>VLOOKUP($B3783,'Supplimental Sources'!$I$7:$K$27,2,0)</f>
        <v>United States</v>
      </c>
      <c r="D3783" s="6" t="str">
        <f>VLOOKUP($B3783,'Supplimental Sources'!$I$7:$K$27,3,0)</f>
        <v>United States</v>
      </c>
      <c r="E3783" s="6" t="s">
        <v>8387</v>
      </c>
      <c r="F3783" s="6" t="s">
        <v>8378</v>
      </c>
      <c r="G3783" s="6">
        <v>3769</v>
      </c>
      <c r="H3783" s="29">
        <v>1100</v>
      </c>
      <c r="I3783" s="29">
        <v>1100</v>
      </c>
      <c r="J3783" s="28">
        <v>30</v>
      </c>
      <c r="K3783" s="6">
        <v>15</v>
      </c>
      <c r="L3783" s="6" t="str">
        <f>VLOOKUP($G3783,Data!$A:$F,6,0)</f>
        <v>successful</v>
      </c>
      <c r="M3783" s="6"/>
      <c r="N3783" s="6"/>
      <c r="O3783" s="6"/>
    </row>
    <row r="3784" spans="1:15" x14ac:dyDescent="0.45">
      <c r="A3784" s="6" t="s">
        <v>8359</v>
      </c>
      <c r="B3784" s="6" t="s">
        <v>8225</v>
      </c>
      <c r="C3784" s="6" t="str">
        <f>VLOOKUP($B3784,'Supplimental Sources'!$I$7:$K$27,2,0)</f>
        <v>United Kingdom</v>
      </c>
      <c r="D3784" s="6" t="str">
        <f>VLOOKUP($B3784,'Supplimental Sources'!$I$7:$K$27,3,0)</f>
        <v>United Kingdom</v>
      </c>
      <c r="E3784" s="6" t="s">
        <v>8386</v>
      </c>
      <c r="F3784" s="6" t="s">
        <v>8369</v>
      </c>
      <c r="G3784" s="6">
        <v>3770</v>
      </c>
      <c r="H3784" s="29">
        <v>2000</v>
      </c>
      <c r="I3784" s="29">
        <v>2000</v>
      </c>
      <c r="J3784" s="28">
        <v>30</v>
      </c>
      <c r="K3784" s="6">
        <v>20</v>
      </c>
      <c r="L3784" s="6" t="str">
        <f>VLOOKUP($G3784,Data!$A:$F,6,0)</f>
        <v>successful</v>
      </c>
      <c r="M3784" s="6"/>
      <c r="N3784" s="6"/>
      <c r="O3784" s="6"/>
    </row>
    <row r="3785" spans="1:15" x14ac:dyDescent="0.45">
      <c r="A3785" s="6" t="s">
        <v>8359</v>
      </c>
      <c r="B3785" s="6" t="s">
        <v>8224</v>
      </c>
      <c r="C3785" s="6" t="str">
        <f>VLOOKUP($B3785,'Supplimental Sources'!$I$7:$K$27,2,0)</f>
        <v>United States</v>
      </c>
      <c r="D3785" s="6" t="str">
        <f>VLOOKUP($B3785,'Supplimental Sources'!$I$7:$K$27,3,0)</f>
        <v>United States</v>
      </c>
      <c r="E3785" s="6" t="s">
        <v>8387</v>
      </c>
      <c r="F3785" s="6" t="s">
        <v>8369</v>
      </c>
      <c r="G3785" s="6">
        <v>3771</v>
      </c>
      <c r="H3785" s="29">
        <v>1000</v>
      </c>
      <c r="I3785" s="29">
        <v>1460</v>
      </c>
      <c r="J3785" s="28">
        <v>14.14291666666395</v>
      </c>
      <c r="K3785" s="6">
        <v>38</v>
      </c>
      <c r="L3785" s="6" t="str">
        <f>VLOOKUP($G3785,Data!$A:$F,6,0)</f>
        <v>successful</v>
      </c>
      <c r="M3785" s="6"/>
      <c r="N3785" s="6"/>
      <c r="O3785" s="6"/>
    </row>
    <row r="3786" spans="1:15" x14ac:dyDescent="0.45">
      <c r="A3786" s="6" t="s">
        <v>8359</v>
      </c>
      <c r="B3786" s="6" t="s">
        <v>8224</v>
      </c>
      <c r="C3786" s="6" t="str">
        <f>VLOOKUP($B3786,'Supplimental Sources'!$I$7:$K$27,2,0)</f>
        <v>United States</v>
      </c>
      <c r="D3786" s="6" t="str">
        <f>VLOOKUP($B3786,'Supplimental Sources'!$I$7:$K$27,3,0)</f>
        <v>United States</v>
      </c>
      <c r="E3786" s="6" t="s">
        <v>8387</v>
      </c>
      <c r="F3786" s="6" t="s">
        <v>8374</v>
      </c>
      <c r="G3786" s="6">
        <v>3772</v>
      </c>
      <c r="H3786" s="29">
        <v>5000</v>
      </c>
      <c r="I3786" s="29">
        <v>5510</v>
      </c>
      <c r="J3786" s="28">
        <v>20.633032407407882</v>
      </c>
      <c r="K3786" s="6">
        <v>33</v>
      </c>
      <c r="L3786" s="6" t="str">
        <f>VLOOKUP($G3786,Data!$A:$F,6,0)</f>
        <v>successful</v>
      </c>
      <c r="M3786" s="6"/>
      <c r="N3786" s="6"/>
      <c r="O3786" s="6"/>
    </row>
    <row r="3787" spans="1:15" x14ac:dyDescent="0.45">
      <c r="A3787" s="6" t="s">
        <v>8359</v>
      </c>
      <c r="B3787" s="6" t="s">
        <v>8224</v>
      </c>
      <c r="C3787" s="6" t="str">
        <f>VLOOKUP($B3787,'Supplimental Sources'!$I$7:$K$27,2,0)</f>
        <v>United States</v>
      </c>
      <c r="D3787" s="6" t="str">
        <f>VLOOKUP($B3787,'Supplimental Sources'!$I$7:$K$27,3,0)</f>
        <v>United States</v>
      </c>
      <c r="E3787" s="6" t="s">
        <v>8387</v>
      </c>
      <c r="F3787" s="6" t="s">
        <v>8373</v>
      </c>
      <c r="G3787" s="6">
        <v>3773</v>
      </c>
      <c r="H3787" s="29">
        <v>5000</v>
      </c>
      <c r="I3787" s="29">
        <v>5410</v>
      </c>
      <c r="J3787" s="28">
        <v>33.0837152777749</v>
      </c>
      <c r="K3787" s="6">
        <v>57</v>
      </c>
      <c r="L3787" s="6" t="str">
        <f>VLOOKUP($G3787,Data!$A:$F,6,0)</f>
        <v>successful</v>
      </c>
      <c r="M3787" s="6"/>
      <c r="N3787" s="6"/>
      <c r="O3787" s="6"/>
    </row>
    <row r="3788" spans="1:15" x14ac:dyDescent="0.45">
      <c r="A3788" s="6" t="s">
        <v>8359</v>
      </c>
      <c r="B3788" s="6" t="s">
        <v>8229</v>
      </c>
      <c r="C3788" s="6" t="str">
        <f>VLOOKUP($B3788,'Supplimental Sources'!$I$7:$K$27,2,0)</f>
        <v>Canada</v>
      </c>
      <c r="D3788" s="6" t="str">
        <f>VLOOKUP($B3788,'Supplimental Sources'!$I$7:$K$27,3,0)</f>
        <v>Canada</v>
      </c>
      <c r="E3788" s="6" t="s">
        <v>8386</v>
      </c>
      <c r="F3788" s="6" t="s">
        <v>8378</v>
      </c>
      <c r="G3788" s="6">
        <v>3774</v>
      </c>
      <c r="H3788" s="29">
        <v>2500</v>
      </c>
      <c r="I3788" s="29">
        <v>2500</v>
      </c>
      <c r="J3788" s="28">
        <v>16</v>
      </c>
      <c r="K3788" s="6">
        <v>25</v>
      </c>
      <c r="L3788" s="6" t="str">
        <f>VLOOKUP($G3788,Data!$A:$F,6,0)</f>
        <v>successful</v>
      </c>
      <c r="M3788" s="6"/>
      <c r="N3788" s="6"/>
      <c r="O3788" s="6"/>
    </row>
    <row r="3789" spans="1:15" x14ac:dyDescent="0.45">
      <c r="A3789" s="6" t="s">
        <v>8359</v>
      </c>
      <c r="B3789" s="6" t="s">
        <v>8224</v>
      </c>
      <c r="C3789" s="6" t="str">
        <f>VLOOKUP($B3789,'Supplimental Sources'!$I$7:$K$27,2,0)</f>
        <v>United States</v>
      </c>
      <c r="D3789" s="6" t="str">
        <f>VLOOKUP($B3789,'Supplimental Sources'!$I$7:$K$27,3,0)</f>
        <v>United States</v>
      </c>
      <c r="E3789" s="6" t="s">
        <v>8386</v>
      </c>
      <c r="F3789" s="6" t="s">
        <v>8378</v>
      </c>
      <c r="G3789" s="6">
        <v>3775</v>
      </c>
      <c r="H3789" s="29">
        <v>2000</v>
      </c>
      <c r="I3789" s="29">
        <v>2005</v>
      </c>
      <c r="J3789" s="28">
        <v>27.224039351858664</v>
      </c>
      <c r="K3789" s="6">
        <v>14</v>
      </c>
      <c r="L3789" s="6" t="str">
        <f>VLOOKUP($G3789,Data!$A:$F,6,0)</f>
        <v>successful</v>
      </c>
      <c r="M3789" s="6"/>
      <c r="N3789" s="6"/>
      <c r="O3789" s="6"/>
    </row>
    <row r="3790" spans="1:15" x14ac:dyDescent="0.45">
      <c r="A3790" s="6" t="s">
        <v>8359</v>
      </c>
      <c r="B3790" s="6" t="s">
        <v>8224</v>
      </c>
      <c r="C3790" s="6" t="str">
        <f>VLOOKUP($B3790,'Supplimental Sources'!$I$7:$K$27,2,0)</f>
        <v>United States</v>
      </c>
      <c r="D3790" s="6" t="str">
        <f>VLOOKUP($B3790,'Supplimental Sources'!$I$7:$K$27,3,0)</f>
        <v>United States</v>
      </c>
      <c r="E3790" s="6" t="s">
        <v>8385</v>
      </c>
      <c r="F3790" s="6" t="s">
        <v>8380</v>
      </c>
      <c r="G3790" s="6">
        <v>3776</v>
      </c>
      <c r="H3790" s="29">
        <v>8000</v>
      </c>
      <c r="I3790" s="29">
        <v>8537</v>
      </c>
      <c r="J3790" s="28">
        <v>37.673865740740439</v>
      </c>
      <c r="K3790" s="6">
        <v>94</v>
      </c>
      <c r="L3790" s="6" t="str">
        <f>VLOOKUP($G3790,Data!$A:$F,6,0)</f>
        <v>successful</v>
      </c>
      <c r="M3790" s="6"/>
      <c r="N3790" s="6"/>
      <c r="O3790" s="6"/>
    </row>
    <row r="3791" spans="1:15" x14ac:dyDescent="0.45">
      <c r="A3791" s="6" t="s">
        <v>8359</v>
      </c>
      <c r="B3791" s="6" t="s">
        <v>8224</v>
      </c>
      <c r="C3791" s="6" t="str">
        <f>VLOOKUP($B3791,'Supplimental Sources'!$I$7:$K$27,2,0)</f>
        <v>United States</v>
      </c>
      <c r="D3791" s="6" t="str">
        <f>VLOOKUP($B3791,'Supplimental Sources'!$I$7:$K$27,3,0)</f>
        <v>United States</v>
      </c>
      <c r="E3791" s="6" t="s">
        <v>8385</v>
      </c>
      <c r="F3791" s="6" t="s">
        <v>8372</v>
      </c>
      <c r="G3791" s="6">
        <v>3777</v>
      </c>
      <c r="H3791" s="29">
        <v>2000</v>
      </c>
      <c r="I3791" s="29">
        <v>2864</v>
      </c>
      <c r="J3791" s="28">
        <v>22.055312499993306</v>
      </c>
      <c r="K3791" s="6">
        <v>59</v>
      </c>
      <c r="L3791" s="6" t="str">
        <f>VLOOKUP($G3791,Data!$A:$F,6,0)</f>
        <v>successful</v>
      </c>
      <c r="M3791" s="6"/>
      <c r="N3791" s="6"/>
      <c r="O3791" s="6"/>
    </row>
    <row r="3792" spans="1:15" x14ac:dyDescent="0.45">
      <c r="A3792" s="6" t="s">
        <v>8359</v>
      </c>
      <c r="B3792" s="6" t="s">
        <v>8224</v>
      </c>
      <c r="C3792" s="6" t="str">
        <f>VLOOKUP($B3792,'Supplimental Sources'!$I$7:$K$27,2,0)</f>
        <v>United States</v>
      </c>
      <c r="D3792" s="6" t="str">
        <f>VLOOKUP($B3792,'Supplimental Sources'!$I$7:$K$27,3,0)</f>
        <v>United States</v>
      </c>
      <c r="E3792" s="6" t="s">
        <v>8385</v>
      </c>
      <c r="F3792" s="6" t="s">
        <v>8381</v>
      </c>
      <c r="G3792" s="6">
        <v>3778</v>
      </c>
      <c r="H3792" s="29">
        <v>2400</v>
      </c>
      <c r="I3792" s="29">
        <v>2521</v>
      </c>
      <c r="J3792" s="28">
        <v>60</v>
      </c>
      <c r="K3792" s="6">
        <v>36</v>
      </c>
      <c r="L3792" s="6" t="str">
        <f>VLOOKUP($G3792,Data!$A:$F,6,0)</f>
        <v>successful</v>
      </c>
      <c r="M3792" s="6"/>
      <c r="N3792" s="6"/>
      <c r="O3792" s="6"/>
    </row>
    <row r="3793" spans="1:15" x14ac:dyDescent="0.45">
      <c r="A3793" s="6" t="s">
        <v>8359</v>
      </c>
      <c r="B3793" s="6" t="s">
        <v>8224</v>
      </c>
      <c r="C3793" s="6" t="str">
        <f>VLOOKUP($B3793,'Supplimental Sources'!$I$7:$K$27,2,0)</f>
        <v>United States</v>
      </c>
      <c r="D3793" s="6" t="str">
        <f>VLOOKUP($B3793,'Supplimental Sources'!$I$7:$K$27,3,0)</f>
        <v>United States</v>
      </c>
      <c r="E3793" s="6" t="s">
        <v>8387</v>
      </c>
      <c r="F3793" s="6" t="s">
        <v>8377</v>
      </c>
      <c r="G3793" s="6">
        <v>3779</v>
      </c>
      <c r="H3793" s="29">
        <v>15000</v>
      </c>
      <c r="I3793" s="29">
        <v>15597</v>
      </c>
      <c r="J3793" s="28">
        <v>29.958333333335759</v>
      </c>
      <c r="K3793" s="6">
        <v>115</v>
      </c>
      <c r="L3793" s="6" t="str">
        <f>VLOOKUP($G3793,Data!$A:$F,6,0)</f>
        <v>successful</v>
      </c>
      <c r="M3793" s="6"/>
      <c r="N3793" s="6"/>
      <c r="O3793" s="6"/>
    </row>
    <row r="3794" spans="1:15" x14ac:dyDescent="0.45">
      <c r="A3794" s="6" t="s">
        <v>8359</v>
      </c>
      <c r="B3794" s="6" t="s">
        <v>8224</v>
      </c>
      <c r="C3794" s="6" t="str">
        <f>VLOOKUP($B3794,'Supplimental Sources'!$I$7:$K$27,2,0)</f>
        <v>United States</v>
      </c>
      <c r="D3794" s="6" t="str">
        <f>VLOOKUP($B3794,'Supplimental Sources'!$I$7:$K$27,3,0)</f>
        <v>United States</v>
      </c>
      <c r="E3794" s="6" t="s">
        <v>8386</v>
      </c>
      <c r="F3794" s="6" t="s">
        <v>8380</v>
      </c>
      <c r="G3794" s="6">
        <v>3780</v>
      </c>
      <c r="H3794" s="29">
        <v>2500</v>
      </c>
      <c r="I3794" s="29">
        <v>3000</v>
      </c>
      <c r="J3794" s="28">
        <v>32.617766203700739</v>
      </c>
      <c r="K3794" s="6">
        <v>30</v>
      </c>
      <c r="L3794" s="6" t="str">
        <f>VLOOKUP($G3794,Data!$A:$F,6,0)</f>
        <v>successful</v>
      </c>
      <c r="M3794" s="6"/>
      <c r="N3794" s="6"/>
      <c r="O3794" s="6"/>
    </row>
    <row r="3795" spans="1:15" x14ac:dyDescent="0.45">
      <c r="A3795" s="6" t="s">
        <v>8359</v>
      </c>
      <c r="B3795" s="6" t="s">
        <v>8224</v>
      </c>
      <c r="C3795" s="6" t="str">
        <f>VLOOKUP($B3795,'Supplimental Sources'!$I$7:$K$27,2,0)</f>
        <v>United States</v>
      </c>
      <c r="D3795" s="6" t="str">
        <f>VLOOKUP($B3795,'Supplimental Sources'!$I$7:$K$27,3,0)</f>
        <v>United States</v>
      </c>
      <c r="E3795" s="6" t="s">
        <v>8385</v>
      </c>
      <c r="F3795" s="6" t="s">
        <v>8371</v>
      </c>
      <c r="G3795" s="6">
        <v>3781</v>
      </c>
      <c r="H3795" s="29">
        <v>4500</v>
      </c>
      <c r="I3795" s="29">
        <v>4935</v>
      </c>
      <c r="J3795" s="28">
        <v>25</v>
      </c>
      <c r="K3795" s="6">
        <v>52</v>
      </c>
      <c r="L3795" s="6" t="str">
        <f>VLOOKUP($G3795,Data!$A:$F,6,0)</f>
        <v>successful</v>
      </c>
      <c r="M3795" s="6"/>
      <c r="N3795" s="6"/>
      <c r="O3795" s="6"/>
    </row>
    <row r="3796" spans="1:15" x14ac:dyDescent="0.45">
      <c r="A3796" s="6" t="s">
        <v>8359</v>
      </c>
      <c r="B3796" s="6" t="s">
        <v>8225</v>
      </c>
      <c r="C3796" s="6" t="str">
        <f>VLOOKUP($B3796,'Supplimental Sources'!$I$7:$K$27,2,0)</f>
        <v>United Kingdom</v>
      </c>
      <c r="D3796" s="6" t="str">
        <f>VLOOKUP($B3796,'Supplimental Sources'!$I$7:$K$27,3,0)</f>
        <v>United Kingdom</v>
      </c>
      <c r="E3796" s="6" t="s">
        <v>8387</v>
      </c>
      <c r="F3796" s="6" t="s">
        <v>8380</v>
      </c>
      <c r="G3796" s="6">
        <v>3782</v>
      </c>
      <c r="H3796" s="29">
        <v>2000</v>
      </c>
      <c r="I3796" s="29">
        <v>2035</v>
      </c>
      <c r="J3796" s="28">
        <v>29.096099537033297</v>
      </c>
      <c r="K3796" s="6">
        <v>27</v>
      </c>
      <c r="L3796" s="6" t="str">
        <f>VLOOKUP($G3796,Data!$A:$F,6,0)</f>
        <v>successful</v>
      </c>
      <c r="M3796" s="6"/>
      <c r="N3796" s="6"/>
      <c r="O3796" s="6"/>
    </row>
    <row r="3797" spans="1:15" x14ac:dyDescent="0.45">
      <c r="A3797" s="6" t="s">
        <v>8359</v>
      </c>
      <c r="B3797" s="6" t="s">
        <v>8224</v>
      </c>
      <c r="C3797" s="6" t="str">
        <f>VLOOKUP($B3797,'Supplimental Sources'!$I$7:$K$27,2,0)</f>
        <v>United States</v>
      </c>
      <c r="D3797" s="6" t="str">
        <f>VLOOKUP($B3797,'Supplimental Sources'!$I$7:$K$27,3,0)</f>
        <v>United States</v>
      </c>
      <c r="E3797" s="6" t="s">
        <v>8387</v>
      </c>
      <c r="F3797" s="6" t="s">
        <v>8377</v>
      </c>
      <c r="G3797" s="6">
        <v>3783</v>
      </c>
      <c r="H3797" s="29">
        <v>1200</v>
      </c>
      <c r="I3797" s="29">
        <v>1547</v>
      </c>
      <c r="J3797" s="28">
        <v>24.526388888894871</v>
      </c>
      <c r="K3797" s="6">
        <v>24</v>
      </c>
      <c r="L3797" s="6" t="str">
        <f>VLOOKUP($G3797,Data!$A:$F,6,0)</f>
        <v>successful</v>
      </c>
      <c r="M3797" s="6"/>
      <c r="N3797" s="6"/>
      <c r="O3797" s="6"/>
    </row>
    <row r="3798" spans="1:15" x14ac:dyDescent="0.45">
      <c r="A3798" s="6" t="s">
        <v>8359</v>
      </c>
      <c r="B3798" s="6" t="s">
        <v>8229</v>
      </c>
      <c r="C3798" s="6" t="str">
        <f>VLOOKUP($B3798,'Supplimental Sources'!$I$7:$K$27,2,0)</f>
        <v>Canada</v>
      </c>
      <c r="D3798" s="6" t="str">
        <f>VLOOKUP($B3798,'Supplimental Sources'!$I$7:$K$27,3,0)</f>
        <v>Canada</v>
      </c>
      <c r="E3798" s="6" t="s">
        <v>8387</v>
      </c>
      <c r="F3798" s="6" t="s">
        <v>8380</v>
      </c>
      <c r="G3798" s="6">
        <v>3784</v>
      </c>
      <c r="H3798" s="29">
        <v>1000</v>
      </c>
      <c r="I3798" s="29">
        <v>1150</v>
      </c>
      <c r="J3798" s="28">
        <v>30</v>
      </c>
      <c r="K3798" s="6">
        <v>10</v>
      </c>
      <c r="L3798" s="6" t="str">
        <f>VLOOKUP($G3798,Data!$A:$F,6,0)</f>
        <v>successful</v>
      </c>
      <c r="M3798" s="6"/>
      <c r="N3798" s="6"/>
      <c r="O3798" s="6"/>
    </row>
    <row r="3799" spans="1:15" x14ac:dyDescent="0.45">
      <c r="A3799" s="6" t="s">
        <v>8359</v>
      </c>
      <c r="B3799" s="6" t="s">
        <v>8225</v>
      </c>
      <c r="C3799" s="6" t="str">
        <f>VLOOKUP($B3799,'Supplimental Sources'!$I$7:$K$27,2,0)</f>
        <v>United Kingdom</v>
      </c>
      <c r="D3799" s="6" t="str">
        <f>VLOOKUP($B3799,'Supplimental Sources'!$I$7:$K$27,3,0)</f>
        <v>United Kingdom</v>
      </c>
      <c r="E3799" s="6" t="s">
        <v>8387</v>
      </c>
      <c r="F3799" s="6" t="s">
        <v>8380</v>
      </c>
      <c r="G3799" s="6">
        <v>3785</v>
      </c>
      <c r="H3799" s="29">
        <v>2000</v>
      </c>
      <c r="I3799" s="29">
        <v>3015</v>
      </c>
      <c r="J3799" s="28">
        <v>35.780219907406718</v>
      </c>
      <c r="K3799" s="6">
        <v>30</v>
      </c>
      <c r="L3799" s="6" t="str">
        <f>VLOOKUP($G3799,Data!$A:$F,6,0)</f>
        <v>successful</v>
      </c>
      <c r="M3799" s="6"/>
      <c r="N3799" s="6"/>
      <c r="O3799" s="6"/>
    </row>
    <row r="3800" spans="1:15" x14ac:dyDescent="0.45">
      <c r="A3800" s="6" t="s">
        <v>8359</v>
      </c>
      <c r="B3800" s="6" t="s">
        <v>8224</v>
      </c>
      <c r="C3800" s="6" t="str">
        <f>VLOOKUP($B3800,'Supplimental Sources'!$I$7:$K$27,2,0)</f>
        <v>United States</v>
      </c>
      <c r="D3800" s="6" t="str">
        <f>VLOOKUP($B3800,'Supplimental Sources'!$I$7:$K$27,3,0)</f>
        <v>United States</v>
      </c>
      <c r="E3800" s="6" t="s">
        <v>8387</v>
      </c>
      <c r="F3800" s="6" t="s">
        <v>8379</v>
      </c>
      <c r="G3800" s="6">
        <v>3786</v>
      </c>
      <c r="H3800" s="29">
        <v>6000</v>
      </c>
      <c r="I3800" s="29">
        <v>6658</v>
      </c>
      <c r="J3800" s="28">
        <v>30</v>
      </c>
      <c r="K3800" s="6">
        <v>71</v>
      </c>
      <c r="L3800" s="6" t="str">
        <f>VLOOKUP($G3800,Data!$A:$F,6,0)</f>
        <v>successful</v>
      </c>
      <c r="M3800" s="6"/>
      <c r="N3800" s="6"/>
      <c r="O3800" s="6"/>
    </row>
    <row r="3801" spans="1:15" x14ac:dyDescent="0.45">
      <c r="A3801" s="6" t="s">
        <v>8359</v>
      </c>
      <c r="B3801" s="6" t="s">
        <v>8224</v>
      </c>
      <c r="C3801" s="6" t="str">
        <f>VLOOKUP($B3801,'Supplimental Sources'!$I$7:$K$27,2,0)</f>
        <v>United States</v>
      </c>
      <c r="D3801" s="6" t="str">
        <f>VLOOKUP($B3801,'Supplimental Sources'!$I$7:$K$27,3,0)</f>
        <v>United States</v>
      </c>
      <c r="E3801" s="6" t="s">
        <v>8386</v>
      </c>
      <c r="F3801" s="6" t="s">
        <v>8380</v>
      </c>
      <c r="G3801" s="6">
        <v>3787</v>
      </c>
      <c r="H3801" s="29">
        <v>350</v>
      </c>
      <c r="I3801" s="29">
        <v>351</v>
      </c>
      <c r="J3801" s="28">
        <v>28.631180555559695</v>
      </c>
      <c r="K3801" s="6">
        <v>10</v>
      </c>
      <c r="L3801" s="6" t="str">
        <f>VLOOKUP($G3801,Data!$A:$F,6,0)</f>
        <v>successful</v>
      </c>
      <c r="M3801" s="6"/>
      <c r="N3801" s="6"/>
      <c r="O3801" s="6"/>
    </row>
    <row r="3802" spans="1:15" x14ac:dyDescent="0.45">
      <c r="A3802" s="6" t="s">
        <v>8359</v>
      </c>
      <c r="B3802" s="6" t="s">
        <v>8224</v>
      </c>
      <c r="C3802" s="6" t="str">
        <f>VLOOKUP($B3802,'Supplimental Sources'!$I$7:$K$27,2,0)</f>
        <v>United States</v>
      </c>
      <c r="D3802" s="6" t="str">
        <f>VLOOKUP($B3802,'Supplimental Sources'!$I$7:$K$27,3,0)</f>
        <v>United States</v>
      </c>
      <c r="E3802" s="6" t="s">
        <v>8386</v>
      </c>
      <c r="F3802" s="6" t="s">
        <v>8374</v>
      </c>
      <c r="G3802" s="6">
        <v>3788</v>
      </c>
      <c r="H3802" s="29">
        <v>75000</v>
      </c>
      <c r="I3802" s="29">
        <v>500</v>
      </c>
      <c r="J3802" s="28">
        <v>27.983344907406718</v>
      </c>
      <c r="K3802" s="6">
        <v>1</v>
      </c>
      <c r="M3802" s="6" t="str">
        <f>VLOOKUP($G3802,Data!$A:$F,6,0)</f>
        <v>failed</v>
      </c>
      <c r="N3802" s="6"/>
      <c r="O3802" s="6"/>
    </row>
    <row r="3803" spans="1:15" x14ac:dyDescent="0.45">
      <c r="A3803" s="6" t="s">
        <v>8359</v>
      </c>
      <c r="B3803" s="6" t="s">
        <v>8225</v>
      </c>
      <c r="C3803" s="6" t="str">
        <f>VLOOKUP($B3803,'Supplimental Sources'!$I$7:$K$27,2,0)</f>
        <v>United Kingdom</v>
      </c>
      <c r="D3803" s="6" t="str">
        <f>VLOOKUP($B3803,'Supplimental Sources'!$I$7:$K$27,3,0)</f>
        <v>United Kingdom</v>
      </c>
      <c r="E3803" s="6" t="s">
        <v>8386</v>
      </c>
      <c r="F3803" s="6" t="s">
        <v>8369</v>
      </c>
      <c r="G3803" s="6">
        <v>3789</v>
      </c>
      <c r="H3803" s="29">
        <v>3550</v>
      </c>
      <c r="I3803" s="29">
        <v>116</v>
      </c>
      <c r="J3803" s="28">
        <v>32</v>
      </c>
      <c r="K3803" s="6">
        <v>4</v>
      </c>
      <c r="M3803" s="6" t="str">
        <f>VLOOKUP($G3803,Data!$A:$F,6,0)</f>
        <v>failed</v>
      </c>
      <c r="N3803" s="6"/>
      <c r="O3803" s="6"/>
    </row>
    <row r="3804" spans="1:15" x14ac:dyDescent="0.45">
      <c r="A3804" s="6" t="s">
        <v>8359</v>
      </c>
      <c r="B3804" s="6" t="s">
        <v>8224</v>
      </c>
      <c r="C3804" s="6" t="str">
        <f>VLOOKUP($B3804,'Supplimental Sources'!$I$7:$K$27,2,0)</f>
        <v>United States</v>
      </c>
      <c r="D3804" s="6" t="str">
        <f>VLOOKUP($B3804,'Supplimental Sources'!$I$7:$K$27,3,0)</f>
        <v>United States</v>
      </c>
      <c r="E3804" s="6" t="s">
        <v>8387</v>
      </c>
      <c r="F3804" s="6" t="s">
        <v>8373</v>
      </c>
      <c r="G3804" s="6">
        <v>3790</v>
      </c>
      <c r="H3804" s="29">
        <v>15000</v>
      </c>
      <c r="I3804" s="29">
        <v>0</v>
      </c>
      <c r="J3804" s="28">
        <v>30.041666666664241</v>
      </c>
      <c r="K3804" s="6">
        <v>0</v>
      </c>
      <c r="M3804" s="6" t="str">
        <f>VLOOKUP($G3804,Data!$A:$F,6,0)</f>
        <v>failed</v>
      </c>
      <c r="N3804" s="6"/>
      <c r="O3804" s="6"/>
    </row>
    <row r="3805" spans="1:15" x14ac:dyDescent="0.45">
      <c r="A3805" s="6" t="s">
        <v>8359</v>
      </c>
      <c r="B3805" s="6" t="s">
        <v>8224</v>
      </c>
      <c r="C3805" s="6" t="str">
        <f>VLOOKUP($B3805,'Supplimental Sources'!$I$7:$K$27,2,0)</f>
        <v>United States</v>
      </c>
      <c r="D3805" s="6" t="str">
        <f>VLOOKUP($B3805,'Supplimental Sources'!$I$7:$K$27,3,0)</f>
        <v>United States</v>
      </c>
      <c r="E3805" s="6" t="s">
        <v>8385</v>
      </c>
      <c r="F3805" s="6" t="s">
        <v>8369</v>
      </c>
      <c r="G3805" s="6">
        <v>3791</v>
      </c>
      <c r="H3805" s="29">
        <v>1500</v>
      </c>
      <c r="I3805" s="29">
        <v>0</v>
      </c>
      <c r="J3805" s="28">
        <v>60</v>
      </c>
      <c r="K3805" s="6">
        <v>0</v>
      </c>
      <c r="M3805" s="6" t="str">
        <f>VLOOKUP($G3805,Data!$A:$F,6,0)</f>
        <v>failed</v>
      </c>
      <c r="N3805" s="6"/>
      <c r="O3805" s="6"/>
    </row>
    <row r="3806" spans="1:15" x14ac:dyDescent="0.45">
      <c r="A3806" s="6" t="s">
        <v>8359</v>
      </c>
      <c r="B3806" s="6" t="s">
        <v>8224</v>
      </c>
      <c r="C3806" s="6" t="str">
        <f>VLOOKUP($B3806,'Supplimental Sources'!$I$7:$K$27,2,0)</f>
        <v>United States</v>
      </c>
      <c r="D3806" s="6" t="str">
        <f>VLOOKUP($B3806,'Supplimental Sources'!$I$7:$K$27,3,0)</f>
        <v>United States</v>
      </c>
      <c r="E3806" s="6" t="s">
        <v>8386</v>
      </c>
      <c r="F3806" s="6" t="s">
        <v>8380</v>
      </c>
      <c r="G3806" s="6">
        <v>3792</v>
      </c>
      <c r="H3806" s="29">
        <v>12500</v>
      </c>
      <c r="I3806" s="29">
        <v>35</v>
      </c>
      <c r="J3806" s="28">
        <v>30</v>
      </c>
      <c r="K3806" s="6">
        <v>2</v>
      </c>
      <c r="M3806" s="6" t="str">
        <f>VLOOKUP($G3806,Data!$A:$F,6,0)</f>
        <v>failed</v>
      </c>
      <c r="N3806" s="6"/>
      <c r="O3806" s="6"/>
    </row>
    <row r="3807" spans="1:15" x14ac:dyDescent="0.45">
      <c r="A3807" s="6" t="s">
        <v>8359</v>
      </c>
      <c r="B3807" s="6" t="s">
        <v>8224</v>
      </c>
      <c r="C3807" s="6" t="str">
        <f>VLOOKUP($B3807,'Supplimental Sources'!$I$7:$K$27,2,0)</f>
        <v>United States</v>
      </c>
      <c r="D3807" s="6" t="str">
        <f>VLOOKUP($B3807,'Supplimental Sources'!$I$7:$K$27,3,0)</f>
        <v>United States</v>
      </c>
      <c r="E3807" s="6" t="s">
        <v>8385</v>
      </c>
      <c r="F3807" s="6" t="s">
        <v>8374</v>
      </c>
      <c r="G3807" s="6">
        <v>3793</v>
      </c>
      <c r="H3807" s="29">
        <v>7000</v>
      </c>
      <c r="I3807" s="29">
        <v>4176</v>
      </c>
      <c r="J3807" s="28">
        <v>21</v>
      </c>
      <c r="K3807" s="6">
        <v>24</v>
      </c>
      <c r="M3807" s="6" t="str">
        <f>VLOOKUP($G3807,Data!$A:$F,6,0)</f>
        <v>failed</v>
      </c>
      <c r="N3807" s="6"/>
      <c r="O3807" s="6"/>
    </row>
    <row r="3808" spans="1:15" x14ac:dyDescent="0.45">
      <c r="A3808" s="6" t="s">
        <v>8359</v>
      </c>
      <c r="B3808" s="6" t="s">
        <v>8225</v>
      </c>
      <c r="C3808" s="6" t="str">
        <f>VLOOKUP($B3808,'Supplimental Sources'!$I$7:$K$27,2,0)</f>
        <v>United Kingdom</v>
      </c>
      <c r="D3808" s="6" t="str">
        <f>VLOOKUP($B3808,'Supplimental Sources'!$I$7:$K$27,3,0)</f>
        <v>United Kingdom</v>
      </c>
      <c r="E3808" s="6" t="s">
        <v>8386</v>
      </c>
      <c r="F3808" s="6" t="s">
        <v>8369</v>
      </c>
      <c r="G3808" s="6">
        <v>3794</v>
      </c>
      <c r="H3808" s="29">
        <v>5000</v>
      </c>
      <c r="I3808" s="29">
        <v>50</v>
      </c>
      <c r="J3808" s="28">
        <v>30</v>
      </c>
      <c r="K3808" s="6">
        <v>1</v>
      </c>
      <c r="M3808" s="6" t="str">
        <f>VLOOKUP($G3808,Data!$A:$F,6,0)</f>
        <v>failed</v>
      </c>
      <c r="N3808" s="6"/>
      <c r="O3808" s="6"/>
    </row>
    <row r="3809" spans="1:15" x14ac:dyDescent="0.45">
      <c r="A3809" s="6" t="s">
        <v>8359</v>
      </c>
      <c r="B3809" s="6" t="s">
        <v>8225</v>
      </c>
      <c r="C3809" s="6" t="str">
        <f>VLOOKUP($B3809,'Supplimental Sources'!$I$7:$K$27,2,0)</f>
        <v>United Kingdom</v>
      </c>
      <c r="D3809" s="6" t="str">
        <f>VLOOKUP($B3809,'Supplimental Sources'!$I$7:$K$27,3,0)</f>
        <v>United Kingdom</v>
      </c>
      <c r="E3809" s="6" t="s">
        <v>8386</v>
      </c>
      <c r="F3809" s="6" t="s">
        <v>8370</v>
      </c>
      <c r="G3809" s="6">
        <v>3795</v>
      </c>
      <c r="H3809" s="29">
        <v>600</v>
      </c>
      <c r="I3809" s="29">
        <v>10</v>
      </c>
      <c r="J3809" s="28">
        <v>43.501273148147448</v>
      </c>
      <c r="K3809" s="6">
        <v>2</v>
      </c>
      <c r="M3809" s="6" t="str">
        <f>VLOOKUP($G3809,Data!$A:$F,6,0)</f>
        <v>failed</v>
      </c>
      <c r="N3809" s="6"/>
      <c r="O3809" s="6"/>
    </row>
    <row r="3810" spans="1:15" x14ac:dyDescent="0.45">
      <c r="A3810" s="6" t="s">
        <v>8359</v>
      </c>
      <c r="B3810" s="6" t="s">
        <v>8224</v>
      </c>
      <c r="C3810" s="6" t="str">
        <f>VLOOKUP($B3810,'Supplimental Sources'!$I$7:$K$27,2,0)</f>
        <v>United States</v>
      </c>
      <c r="D3810" s="6" t="str">
        <f>VLOOKUP($B3810,'Supplimental Sources'!$I$7:$K$27,3,0)</f>
        <v>United States</v>
      </c>
      <c r="E3810" s="6" t="s">
        <v>8387</v>
      </c>
      <c r="F3810" s="6" t="s">
        <v>8374</v>
      </c>
      <c r="G3810" s="6">
        <v>3796</v>
      </c>
      <c r="H3810" s="29">
        <v>22500</v>
      </c>
      <c r="I3810" s="29">
        <v>1</v>
      </c>
      <c r="J3810" s="28">
        <v>60</v>
      </c>
      <c r="K3810" s="6">
        <v>1</v>
      </c>
      <c r="M3810" s="6" t="str">
        <f>VLOOKUP($G3810,Data!$A:$F,6,0)</f>
        <v>failed</v>
      </c>
      <c r="N3810" s="6"/>
      <c r="O3810" s="6"/>
    </row>
    <row r="3811" spans="1:15" x14ac:dyDescent="0.45">
      <c r="A3811" s="6" t="s">
        <v>8359</v>
      </c>
      <c r="B3811" s="6" t="s">
        <v>8224</v>
      </c>
      <c r="C3811" s="6" t="str">
        <f>VLOOKUP($B3811,'Supplimental Sources'!$I$7:$K$27,2,0)</f>
        <v>United States</v>
      </c>
      <c r="D3811" s="6" t="str">
        <f>VLOOKUP($B3811,'Supplimental Sources'!$I$7:$K$27,3,0)</f>
        <v>United States</v>
      </c>
      <c r="E3811" s="6" t="s">
        <v>8386</v>
      </c>
      <c r="F3811" s="6" t="s">
        <v>8378</v>
      </c>
      <c r="G3811" s="6">
        <v>3797</v>
      </c>
      <c r="H3811" s="29">
        <v>6000</v>
      </c>
      <c r="I3811" s="29">
        <v>5380</v>
      </c>
      <c r="J3811" s="28">
        <v>30</v>
      </c>
      <c r="K3811" s="6">
        <v>37</v>
      </c>
      <c r="M3811" s="6" t="str">
        <f>VLOOKUP($G3811,Data!$A:$F,6,0)</f>
        <v>failed</v>
      </c>
      <c r="N3811" s="6"/>
      <c r="O3811" s="6"/>
    </row>
    <row r="3812" spans="1:15" x14ac:dyDescent="0.45">
      <c r="A3812" s="6" t="s">
        <v>8359</v>
      </c>
      <c r="B3812" s="6" t="s">
        <v>8224</v>
      </c>
      <c r="C3812" s="6" t="str">
        <f>VLOOKUP($B3812,'Supplimental Sources'!$I$7:$K$27,2,0)</f>
        <v>United States</v>
      </c>
      <c r="D3812" s="6" t="str">
        <f>VLOOKUP($B3812,'Supplimental Sources'!$I$7:$K$27,3,0)</f>
        <v>United States</v>
      </c>
      <c r="E3812" s="6" t="s">
        <v>8385</v>
      </c>
      <c r="F3812" s="6" t="s">
        <v>8370</v>
      </c>
      <c r="G3812" s="6">
        <v>3798</v>
      </c>
      <c r="H3812" s="29">
        <v>70000</v>
      </c>
      <c r="I3812" s="29">
        <v>1025</v>
      </c>
      <c r="J3812" s="28">
        <v>30</v>
      </c>
      <c r="K3812" s="6">
        <v>5</v>
      </c>
      <c r="M3812" s="6" t="str">
        <f>VLOOKUP($G3812,Data!$A:$F,6,0)</f>
        <v>failed</v>
      </c>
      <c r="N3812" s="6"/>
      <c r="O3812" s="6"/>
    </row>
    <row r="3813" spans="1:15" x14ac:dyDescent="0.45">
      <c r="A3813" s="6" t="s">
        <v>8359</v>
      </c>
      <c r="B3813" s="6" t="s">
        <v>8224</v>
      </c>
      <c r="C3813" s="6" t="str">
        <f>VLOOKUP($B3813,'Supplimental Sources'!$I$7:$K$27,2,0)</f>
        <v>United States</v>
      </c>
      <c r="D3813" s="6" t="str">
        <f>VLOOKUP($B3813,'Supplimental Sources'!$I$7:$K$27,3,0)</f>
        <v>United States</v>
      </c>
      <c r="E3813" s="6" t="s">
        <v>8387</v>
      </c>
      <c r="F3813" s="6" t="s">
        <v>8377</v>
      </c>
      <c r="G3813" s="6">
        <v>3799</v>
      </c>
      <c r="H3813" s="29">
        <v>10000</v>
      </c>
      <c r="I3813" s="29">
        <v>402</v>
      </c>
      <c r="J3813" s="28">
        <v>30</v>
      </c>
      <c r="K3813" s="6">
        <v>4</v>
      </c>
      <c r="M3813" s="6" t="str">
        <f>VLOOKUP($G3813,Data!$A:$F,6,0)</f>
        <v>failed</v>
      </c>
      <c r="N3813" s="6"/>
      <c r="O3813" s="6"/>
    </row>
    <row r="3814" spans="1:15" x14ac:dyDescent="0.45">
      <c r="A3814" s="6" t="s">
        <v>8359</v>
      </c>
      <c r="B3814" s="6" t="s">
        <v>8224</v>
      </c>
      <c r="C3814" s="6" t="str">
        <f>VLOOKUP($B3814,'Supplimental Sources'!$I$7:$K$27,2,0)</f>
        <v>United States</v>
      </c>
      <c r="D3814" s="6" t="str">
        <f>VLOOKUP($B3814,'Supplimental Sources'!$I$7:$K$27,3,0)</f>
        <v>United States</v>
      </c>
      <c r="E3814" s="6" t="s">
        <v>8385</v>
      </c>
      <c r="F3814" s="6" t="s">
        <v>8381</v>
      </c>
      <c r="G3814" s="6">
        <v>3800</v>
      </c>
      <c r="H3814" s="29">
        <v>22000</v>
      </c>
      <c r="I3814" s="29">
        <v>881</v>
      </c>
      <c r="J3814" s="28">
        <v>32.4705671296324</v>
      </c>
      <c r="K3814" s="6">
        <v>16</v>
      </c>
      <c r="M3814" s="6" t="str">
        <f>VLOOKUP($G3814,Data!$A:$F,6,0)</f>
        <v>failed</v>
      </c>
      <c r="N3814" s="6"/>
      <c r="O3814" s="6"/>
    </row>
    <row r="3815" spans="1:15" x14ac:dyDescent="0.45">
      <c r="A3815" s="6" t="s">
        <v>8359</v>
      </c>
      <c r="B3815" s="6" t="s">
        <v>8224</v>
      </c>
      <c r="C3815" s="6" t="str">
        <f>VLOOKUP($B3815,'Supplimental Sources'!$I$7:$K$27,2,0)</f>
        <v>United States</v>
      </c>
      <c r="D3815" s="6" t="str">
        <f>VLOOKUP($B3815,'Supplimental Sources'!$I$7:$K$27,3,0)</f>
        <v>United States</v>
      </c>
      <c r="E3815" s="6" t="s">
        <v>8385</v>
      </c>
      <c r="F3815" s="6" t="s">
        <v>8381</v>
      </c>
      <c r="G3815" s="6">
        <v>3801</v>
      </c>
      <c r="H3815" s="29">
        <v>5000</v>
      </c>
      <c r="I3815" s="29">
        <v>426</v>
      </c>
      <c r="J3815" s="28">
        <v>31</v>
      </c>
      <c r="K3815" s="6">
        <v>9</v>
      </c>
      <c r="M3815" s="6" t="str">
        <f>VLOOKUP($G3815,Data!$A:$F,6,0)</f>
        <v>failed</v>
      </c>
      <c r="N3815" s="6"/>
      <c r="O3815" s="6"/>
    </row>
    <row r="3816" spans="1:15" x14ac:dyDescent="0.45">
      <c r="A3816" s="6" t="s">
        <v>8359</v>
      </c>
      <c r="B3816" s="6" t="s">
        <v>8224</v>
      </c>
      <c r="C3816" s="6" t="str">
        <f>VLOOKUP($B3816,'Supplimental Sources'!$I$7:$K$27,2,0)</f>
        <v>United States</v>
      </c>
      <c r="D3816" s="6" t="str">
        <f>VLOOKUP($B3816,'Supplimental Sources'!$I$7:$K$27,3,0)</f>
        <v>United States</v>
      </c>
      <c r="E3816" s="6" t="s">
        <v>8386</v>
      </c>
      <c r="F3816" s="6" t="s">
        <v>8372</v>
      </c>
      <c r="G3816" s="6">
        <v>3802</v>
      </c>
      <c r="H3816" s="29">
        <v>3000</v>
      </c>
      <c r="I3816" s="29">
        <v>0</v>
      </c>
      <c r="J3816" s="28">
        <v>30</v>
      </c>
      <c r="K3816" s="6">
        <v>0</v>
      </c>
      <c r="M3816" s="6" t="str">
        <f>VLOOKUP($G3816,Data!$A:$F,6,0)</f>
        <v>failed</v>
      </c>
      <c r="N3816" s="6"/>
      <c r="O3816" s="6"/>
    </row>
    <row r="3817" spans="1:15" x14ac:dyDescent="0.45">
      <c r="A3817" s="6" t="s">
        <v>8359</v>
      </c>
      <c r="B3817" s="6" t="s">
        <v>8224</v>
      </c>
      <c r="C3817" s="6" t="str">
        <f>VLOOKUP($B3817,'Supplimental Sources'!$I$7:$K$27,2,0)</f>
        <v>United States</v>
      </c>
      <c r="D3817" s="6" t="str">
        <f>VLOOKUP($B3817,'Supplimental Sources'!$I$7:$K$27,3,0)</f>
        <v>United States</v>
      </c>
      <c r="E3817" s="6" t="s">
        <v>8387</v>
      </c>
      <c r="F3817" s="6" t="s">
        <v>8377</v>
      </c>
      <c r="G3817" s="6">
        <v>3803</v>
      </c>
      <c r="H3817" s="29">
        <v>12000</v>
      </c>
      <c r="I3817" s="29">
        <v>2358</v>
      </c>
      <c r="J3817" s="28">
        <v>30</v>
      </c>
      <c r="K3817" s="6">
        <v>40</v>
      </c>
      <c r="M3817" s="6" t="str">
        <f>VLOOKUP($G3817,Data!$A:$F,6,0)</f>
        <v>failed</v>
      </c>
      <c r="N3817" s="6"/>
      <c r="O3817" s="6"/>
    </row>
    <row r="3818" spans="1:15" x14ac:dyDescent="0.45">
      <c r="A3818" s="6" t="s">
        <v>8359</v>
      </c>
      <c r="B3818" s="6" t="s">
        <v>8224</v>
      </c>
      <c r="C3818" s="6" t="str">
        <f>VLOOKUP($B3818,'Supplimental Sources'!$I$7:$K$27,2,0)</f>
        <v>United States</v>
      </c>
      <c r="D3818" s="6" t="str">
        <f>VLOOKUP($B3818,'Supplimental Sources'!$I$7:$K$27,3,0)</f>
        <v>United States</v>
      </c>
      <c r="E3818" s="6" t="s">
        <v>8387</v>
      </c>
      <c r="F3818" s="6" t="s">
        <v>8380</v>
      </c>
      <c r="G3818" s="6">
        <v>3804</v>
      </c>
      <c r="H3818" s="29">
        <v>8000</v>
      </c>
      <c r="I3818" s="29">
        <v>0</v>
      </c>
      <c r="J3818" s="28">
        <v>55.282129629631527</v>
      </c>
      <c r="K3818" s="6">
        <v>0</v>
      </c>
      <c r="M3818" s="6" t="str">
        <f>VLOOKUP($G3818,Data!$A:$F,6,0)</f>
        <v>failed</v>
      </c>
      <c r="N3818" s="6"/>
      <c r="O3818" s="6"/>
    </row>
    <row r="3819" spans="1:15" x14ac:dyDescent="0.45">
      <c r="A3819" s="6" t="s">
        <v>8359</v>
      </c>
      <c r="B3819" s="6" t="s">
        <v>8224</v>
      </c>
      <c r="C3819" s="6" t="str">
        <f>VLOOKUP($B3819,'Supplimental Sources'!$I$7:$K$27,2,0)</f>
        <v>United States</v>
      </c>
      <c r="D3819" s="6" t="str">
        <f>VLOOKUP($B3819,'Supplimental Sources'!$I$7:$K$27,3,0)</f>
        <v>United States</v>
      </c>
      <c r="E3819" s="6" t="s">
        <v>8385</v>
      </c>
      <c r="F3819" s="6" t="s">
        <v>8370</v>
      </c>
      <c r="G3819" s="6">
        <v>3805</v>
      </c>
      <c r="H3819" s="29">
        <v>150000</v>
      </c>
      <c r="I3819" s="29">
        <v>3</v>
      </c>
      <c r="J3819" s="28">
        <v>60</v>
      </c>
      <c r="K3819" s="6">
        <v>2</v>
      </c>
      <c r="M3819" s="6" t="str">
        <f>VLOOKUP($G3819,Data!$A:$F,6,0)</f>
        <v>failed</v>
      </c>
      <c r="N3819" s="6"/>
      <c r="O3819" s="6"/>
    </row>
    <row r="3820" spans="1:15" x14ac:dyDescent="0.45">
      <c r="A3820" s="6" t="s">
        <v>8359</v>
      </c>
      <c r="B3820" s="6" t="s">
        <v>8226</v>
      </c>
      <c r="C3820" s="6" t="str">
        <f>VLOOKUP($B3820,'Supplimental Sources'!$I$7:$K$27,2,0)</f>
        <v>Australia</v>
      </c>
      <c r="D3820" s="6" t="str">
        <f>VLOOKUP($B3820,'Supplimental Sources'!$I$7:$K$27,3,0)</f>
        <v>Australia</v>
      </c>
      <c r="E3820" s="6" t="s">
        <v>8385</v>
      </c>
      <c r="F3820" s="6" t="s">
        <v>8380</v>
      </c>
      <c r="G3820" s="6">
        <v>3806</v>
      </c>
      <c r="H3820" s="29">
        <v>7500</v>
      </c>
      <c r="I3820" s="29">
        <v>5</v>
      </c>
      <c r="J3820" s="28">
        <v>20</v>
      </c>
      <c r="K3820" s="6">
        <v>1</v>
      </c>
      <c r="M3820" s="6" t="str">
        <f>VLOOKUP($G3820,Data!$A:$F,6,0)</f>
        <v>failed</v>
      </c>
      <c r="N3820" s="6"/>
      <c r="O3820" s="6"/>
    </row>
    <row r="3821" spans="1:15" x14ac:dyDescent="0.45">
      <c r="A3821" s="6" t="s">
        <v>8359</v>
      </c>
      <c r="B3821" s="6" t="s">
        <v>8224</v>
      </c>
      <c r="C3821" s="6" t="str">
        <f>VLOOKUP($B3821,'Supplimental Sources'!$I$7:$K$27,2,0)</f>
        <v>United States</v>
      </c>
      <c r="D3821" s="6" t="str">
        <f>VLOOKUP($B3821,'Supplimental Sources'!$I$7:$K$27,3,0)</f>
        <v>United States</v>
      </c>
      <c r="E3821" s="6" t="s">
        <v>8386</v>
      </c>
      <c r="F3821" s="6" t="s">
        <v>8378</v>
      </c>
      <c r="G3821" s="6">
        <v>3807</v>
      </c>
      <c r="H3821" s="29">
        <v>1500</v>
      </c>
      <c r="I3821" s="29">
        <v>455</v>
      </c>
      <c r="J3821" s="28">
        <v>7</v>
      </c>
      <c r="K3821" s="6">
        <v>9</v>
      </c>
      <c r="M3821" s="6" t="str">
        <f>VLOOKUP($G3821,Data!$A:$F,6,0)</f>
        <v>failed</v>
      </c>
      <c r="N3821" s="6"/>
      <c r="O3821" s="6"/>
    </row>
    <row r="3822" spans="1:15" x14ac:dyDescent="0.45">
      <c r="A3822" s="6" t="s">
        <v>8318</v>
      </c>
      <c r="B3822" s="6" t="s">
        <v>8225</v>
      </c>
      <c r="C3822" s="6" t="str">
        <f>VLOOKUP($B3822,'Supplimental Sources'!$I$7:$K$27,2,0)</f>
        <v>United Kingdom</v>
      </c>
      <c r="D3822" s="6" t="str">
        <f>VLOOKUP($B3822,'Supplimental Sources'!$I$7:$K$27,3,0)</f>
        <v>United Kingdom</v>
      </c>
      <c r="E3822" s="6" t="s">
        <v>8386</v>
      </c>
      <c r="F3822" s="6" t="s">
        <v>8377</v>
      </c>
      <c r="G3822" s="6">
        <v>3808</v>
      </c>
      <c r="H3822" s="29">
        <v>1000</v>
      </c>
      <c r="I3822" s="29">
        <v>1000</v>
      </c>
      <c r="J3822" s="28">
        <v>59.958333333328483</v>
      </c>
      <c r="K3822" s="6">
        <v>24</v>
      </c>
      <c r="L3822" s="6" t="str">
        <f>VLOOKUP($G3822,Data!$A:$F,6,0)</f>
        <v>successful</v>
      </c>
      <c r="M3822" s="6"/>
      <c r="N3822" s="6"/>
      <c r="O3822" s="6"/>
    </row>
    <row r="3823" spans="1:15" x14ac:dyDescent="0.45">
      <c r="A3823" s="6" t="s">
        <v>8318</v>
      </c>
      <c r="B3823" s="6" t="s">
        <v>8225</v>
      </c>
      <c r="C3823" s="6" t="str">
        <f>VLOOKUP($B3823,'Supplimental Sources'!$I$7:$K$27,2,0)</f>
        <v>United Kingdom</v>
      </c>
      <c r="D3823" s="6" t="str">
        <f>VLOOKUP($B3823,'Supplimental Sources'!$I$7:$K$27,3,0)</f>
        <v>United Kingdom</v>
      </c>
      <c r="E3823" s="6" t="s">
        <v>8385</v>
      </c>
      <c r="F3823" s="6" t="s">
        <v>8380</v>
      </c>
      <c r="G3823" s="6">
        <v>3809</v>
      </c>
      <c r="H3823" s="29">
        <v>2000</v>
      </c>
      <c r="I3823" s="29">
        <v>2025</v>
      </c>
      <c r="J3823" s="28">
        <v>50.431631944447872</v>
      </c>
      <c r="K3823" s="6">
        <v>38</v>
      </c>
      <c r="L3823" s="6" t="str">
        <f>VLOOKUP($G3823,Data!$A:$F,6,0)</f>
        <v>successful</v>
      </c>
      <c r="M3823" s="6"/>
      <c r="N3823" s="6"/>
      <c r="O3823" s="6"/>
    </row>
    <row r="3824" spans="1:15" x14ac:dyDescent="0.45">
      <c r="A3824" s="6" t="s">
        <v>8318</v>
      </c>
      <c r="B3824" s="6" t="s">
        <v>8224</v>
      </c>
      <c r="C3824" s="6" t="str">
        <f>VLOOKUP($B3824,'Supplimental Sources'!$I$7:$K$27,2,0)</f>
        <v>United States</v>
      </c>
      <c r="D3824" s="6" t="str">
        <f>VLOOKUP($B3824,'Supplimental Sources'!$I$7:$K$27,3,0)</f>
        <v>United States</v>
      </c>
      <c r="E3824" s="6" t="s">
        <v>8386</v>
      </c>
      <c r="F3824" s="6" t="s">
        <v>8377</v>
      </c>
      <c r="G3824" s="6">
        <v>3810</v>
      </c>
      <c r="H3824" s="29">
        <v>1500</v>
      </c>
      <c r="I3824" s="29">
        <v>1826</v>
      </c>
      <c r="J3824" s="28">
        <v>29.958333333328483</v>
      </c>
      <c r="K3824" s="6">
        <v>26</v>
      </c>
      <c r="L3824" s="6" t="str">
        <f>VLOOKUP($G3824,Data!$A:$F,6,0)</f>
        <v>successful</v>
      </c>
      <c r="M3824" s="6"/>
      <c r="N3824" s="6"/>
      <c r="O3824" s="6"/>
    </row>
    <row r="3825" spans="1:15" x14ac:dyDescent="0.45">
      <c r="A3825" s="6" t="s">
        <v>8318</v>
      </c>
      <c r="B3825" s="6" t="s">
        <v>8225</v>
      </c>
      <c r="C3825" s="6" t="str">
        <f>VLOOKUP($B3825,'Supplimental Sources'!$I$7:$K$27,2,0)</f>
        <v>United Kingdom</v>
      </c>
      <c r="D3825" s="6" t="str">
        <f>VLOOKUP($B3825,'Supplimental Sources'!$I$7:$K$27,3,0)</f>
        <v>United Kingdom</v>
      </c>
      <c r="E3825" s="6" t="s">
        <v>8387</v>
      </c>
      <c r="F3825" s="6" t="s">
        <v>8379</v>
      </c>
      <c r="G3825" s="6">
        <v>3811</v>
      </c>
      <c r="H3825" s="29">
        <v>250</v>
      </c>
      <c r="I3825" s="29">
        <v>825</v>
      </c>
      <c r="J3825" s="28">
        <v>33.83133101851854</v>
      </c>
      <c r="K3825" s="6">
        <v>19</v>
      </c>
      <c r="L3825" s="6" t="str">
        <f>VLOOKUP($G3825,Data!$A:$F,6,0)</f>
        <v>successful</v>
      </c>
      <c r="M3825" s="6"/>
      <c r="N3825" s="6"/>
      <c r="O3825" s="6"/>
    </row>
    <row r="3826" spans="1:15" x14ac:dyDescent="0.45">
      <c r="A3826" s="6" t="s">
        <v>8318</v>
      </c>
      <c r="B3826" s="6" t="s">
        <v>8229</v>
      </c>
      <c r="C3826" s="6" t="str">
        <f>VLOOKUP($B3826,'Supplimental Sources'!$I$7:$K$27,2,0)</f>
        <v>Canada</v>
      </c>
      <c r="D3826" s="6" t="str">
        <f>VLOOKUP($B3826,'Supplimental Sources'!$I$7:$K$27,3,0)</f>
        <v>Canada</v>
      </c>
      <c r="E3826" s="6" t="s">
        <v>8386</v>
      </c>
      <c r="F3826" s="6" t="s">
        <v>8379</v>
      </c>
      <c r="G3826" s="6">
        <v>3812</v>
      </c>
      <c r="H3826" s="29">
        <v>2000</v>
      </c>
      <c r="I3826" s="29">
        <v>2191</v>
      </c>
      <c r="J3826" s="28">
        <v>46.414722222223645</v>
      </c>
      <c r="K3826" s="6">
        <v>11</v>
      </c>
      <c r="L3826" s="6" t="str">
        <f>VLOOKUP($G3826,Data!$A:$F,6,0)</f>
        <v>successful</v>
      </c>
      <c r="M3826" s="6"/>
      <c r="N3826" s="6"/>
      <c r="O3826" s="6"/>
    </row>
    <row r="3827" spans="1:15" x14ac:dyDescent="0.45">
      <c r="A3827" s="6" t="s">
        <v>8318</v>
      </c>
      <c r="B3827" s="6" t="s">
        <v>8224</v>
      </c>
      <c r="C3827" s="6" t="str">
        <f>VLOOKUP($B3827,'Supplimental Sources'!$I$7:$K$27,2,0)</f>
        <v>United States</v>
      </c>
      <c r="D3827" s="6" t="str">
        <f>VLOOKUP($B3827,'Supplimental Sources'!$I$7:$K$27,3,0)</f>
        <v>United States</v>
      </c>
      <c r="E3827" s="6" t="s">
        <v>8387</v>
      </c>
      <c r="F3827" s="6" t="s">
        <v>8369</v>
      </c>
      <c r="G3827" s="6">
        <v>3813</v>
      </c>
      <c r="H3827" s="29">
        <v>2100</v>
      </c>
      <c r="I3827" s="29">
        <v>2119.9899999999998</v>
      </c>
      <c r="J3827" s="28">
        <v>38.629155092588917</v>
      </c>
      <c r="K3827" s="6">
        <v>27</v>
      </c>
      <c r="L3827" s="6" t="str">
        <f>VLOOKUP($G3827,Data!$A:$F,6,0)</f>
        <v>successful</v>
      </c>
      <c r="M3827" s="6"/>
      <c r="N3827" s="6"/>
      <c r="O3827" s="6"/>
    </row>
    <row r="3828" spans="1:15" x14ac:dyDescent="0.45">
      <c r="A3828" s="6" t="s">
        <v>8318</v>
      </c>
      <c r="B3828" s="6" t="s">
        <v>8224</v>
      </c>
      <c r="C3828" s="6" t="str">
        <f>VLOOKUP($B3828,'Supplimental Sources'!$I$7:$K$27,2,0)</f>
        <v>United States</v>
      </c>
      <c r="D3828" s="6" t="str">
        <f>VLOOKUP($B3828,'Supplimental Sources'!$I$7:$K$27,3,0)</f>
        <v>United States</v>
      </c>
      <c r="E3828" s="6" t="s">
        <v>8386</v>
      </c>
      <c r="F3828" s="6" t="s">
        <v>8377</v>
      </c>
      <c r="G3828" s="6">
        <v>3814</v>
      </c>
      <c r="H3828" s="29">
        <v>1500</v>
      </c>
      <c r="I3828" s="29">
        <v>2102</v>
      </c>
      <c r="J3828" s="28">
        <v>36.261898148150067</v>
      </c>
      <c r="K3828" s="6">
        <v>34</v>
      </c>
      <c r="L3828" s="6" t="str">
        <f>VLOOKUP($G3828,Data!$A:$F,6,0)</f>
        <v>successful</v>
      </c>
      <c r="M3828" s="6"/>
      <c r="N3828" s="6"/>
      <c r="O3828" s="6"/>
    </row>
    <row r="3829" spans="1:15" x14ac:dyDescent="0.45">
      <c r="A3829" s="6" t="s">
        <v>8318</v>
      </c>
      <c r="B3829" s="6" t="s">
        <v>8225</v>
      </c>
      <c r="C3829" s="6" t="str">
        <f>VLOOKUP($B3829,'Supplimental Sources'!$I$7:$K$27,2,0)</f>
        <v>United Kingdom</v>
      </c>
      <c r="D3829" s="6" t="str">
        <f>VLOOKUP($B3829,'Supplimental Sources'!$I$7:$K$27,3,0)</f>
        <v>United Kingdom</v>
      </c>
      <c r="E3829" s="6" t="s">
        <v>8386</v>
      </c>
      <c r="F3829" s="6" t="s">
        <v>8370</v>
      </c>
      <c r="G3829" s="6">
        <v>3815</v>
      </c>
      <c r="H3829" s="29">
        <v>1000</v>
      </c>
      <c r="I3829" s="29">
        <v>1000.01</v>
      </c>
      <c r="J3829" s="28">
        <v>29.698414351849351</v>
      </c>
      <c r="K3829" s="6">
        <v>20</v>
      </c>
      <c r="L3829" s="6" t="str">
        <f>VLOOKUP($G3829,Data!$A:$F,6,0)</f>
        <v>successful</v>
      </c>
      <c r="M3829" s="6"/>
      <c r="N3829" s="6"/>
      <c r="O3829" s="6"/>
    </row>
    <row r="3830" spans="1:15" x14ac:dyDescent="0.45">
      <c r="A3830" s="6" t="s">
        <v>8318</v>
      </c>
      <c r="B3830" s="6" t="s">
        <v>8224</v>
      </c>
      <c r="C3830" s="6" t="str">
        <f>VLOOKUP($B3830,'Supplimental Sources'!$I$7:$K$27,2,0)</f>
        <v>United States</v>
      </c>
      <c r="D3830" s="6" t="str">
        <f>VLOOKUP($B3830,'Supplimental Sources'!$I$7:$K$27,3,0)</f>
        <v>United States</v>
      </c>
      <c r="E3830" s="6" t="s">
        <v>8385</v>
      </c>
      <c r="F3830" s="6" t="s">
        <v>8380</v>
      </c>
      <c r="G3830" s="6">
        <v>3816</v>
      </c>
      <c r="H3830" s="29">
        <v>1500</v>
      </c>
      <c r="I3830" s="29">
        <v>1788.57</v>
      </c>
      <c r="J3830" s="28">
        <v>30</v>
      </c>
      <c r="K3830" s="6">
        <v>37</v>
      </c>
      <c r="L3830" s="6" t="str">
        <f>VLOOKUP($G3830,Data!$A:$F,6,0)</f>
        <v>successful</v>
      </c>
      <c r="M3830" s="6"/>
      <c r="N3830" s="6"/>
      <c r="O3830" s="6"/>
    </row>
    <row r="3831" spans="1:15" x14ac:dyDescent="0.45">
      <c r="A3831" s="6" t="s">
        <v>8318</v>
      </c>
      <c r="B3831" s="6" t="s">
        <v>8224</v>
      </c>
      <c r="C3831" s="6" t="str">
        <f>VLOOKUP($B3831,'Supplimental Sources'!$I$7:$K$27,2,0)</f>
        <v>United States</v>
      </c>
      <c r="D3831" s="6" t="str">
        <f>VLOOKUP($B3831,'Supplimental Sources'!$I$7:$K$27,3,0)</f>
        <v>United States</v>
      </c>
      <c r="E3831" s="6" t="s">
        <v>8386</v>
      </c>
      <c r="F3831" s="6" t="s">
        <v>8373</v>
      </c>
      <c r="G3831" s="6">
        <v>3817</v>
      </c>
      <c r="H3831" s="29">
        <v>2000</v>
      </c>
      <c r="I3831" s="29">
        <v>2145</v>
      </c>
      <c r="J3831" s="28">
        <v>16.469027777784504</v>
      </c>
      <c r="K3831" s="6">
        <v>20</v>
      </c>
      <c r="L3831" s="6" t="str">
        <f>VLOOKUP($G3831,Data!$A:$F,6,0)</f>
        <v>successful</v>
      </c>
      <c r="M3831" s="6"/>
      <c r="N3831" s="6"/>
      <c r="O3831" s="6"/>
    </row>
    <row r="3832" spans="1:15" x14ac:dyDescent="0.45">
      <c r="A3832" s="6" t="s">
        <v>8318</v>
      </c>
      <c r="B3832" s="6" t="s">
        <v>8224</v>
      </c>
      <c r="C3832" s="6" t="str">
        <f>VLOOKUP($B3832,'Supplimental Sources'!$I$7:$K$27,2,0)</f>
        <v>United States</v>
      </c>
      <c r="D3832" s="6" t="str">
        <f>VLOOKUP($B3832,'Supplimental Sources'!$I$7:$K$27,3,0)</f>
        <v>United States</v>
      </c>
      <c r="E3832" s="6" t="s">
        <v>8386</v>
      </c>
      <c r="F3832" s="6" t="s">
        <v>8377</v>
      </c>
      <c r="G3832" s="6">
        <v>3818</v>
      </c>
      <c r="H3832" s="29">
        <v>250</v>
      </c>
      <c r="I3832" s="29">
        <v>570</v>
      </c>
      <c r="J3832" s="28">
        <v>29.958333333328483</v>
      </c>
      <c r="K3832" s="6">
        <v>10</v>
      </c>
      <c r="L3832" s="6" t="str">
        <f>VLOOKUP($G3832,Data!$A:$F,6,0)</f>
        <v>successful</v>
      </c>
      <c r="M3832" s="6"/>
      <c r="N3832" s="6"/>
      <c r="O3832" s="6"/>
    </row>
    <row r="3833" spans="1:15" x14ac:dyDescent="0.45">
      <c r="A3833" s="6" t="s">
        <v>8318</v>
      </c>
      <c r="B3833" s="6" t="s">
        <v>8224</v>
      </c>
      <c r="C3833" s="6" t="str">
        <f>VLOOKUP($B3833,'Supplimental Sources'!$I$7:$K$27,2,0)</f>
        <v>United States</v>
      </c>
      <c r="D3833" s="6" t="str">
        <f>VLOOKUP($B3833,'Supplimental Sources'!$I$7:$K$27,3,0)</f>
        <v>United States</v>
      </c>
      <c r="E3833" s="6" t="s">
        <v>8386</v>
      </c>
      <c r="F3833" s="6" t="s">
        <v>8380</v>
      </c>
      <c r="G3833" s="6">
        <v>3819</v>
      </c>
      <c r="H3833" s="29">
        <v>1000</v>
      </c>
      <c r="I3833" s="29">
        <v>1064</v>
      </c>
      <c r="J3833" s="28">
        <v>18.666851851856336</v>
      </c>
      <c r="K3833" s="6">
        <v>26</v>
      </c>
      <c r="L3833" s="6" t="str">
        <f>VLOOKUP($G3833,Data!$A:$F,6,0)</f>
        <v>successful</v>
      </c>
      <c r="M3833" s="6"/>
      <c r="N3833" s="6"/>
      <c r="O3833" s="6"/>
    </row>
    <row r="3834" spans="1:15" x14ac:dyDescent="0.45">
      <c r="A3834" s="6" t="s">
        <v>8318</v>
      </c>
      <c r="B3834" s="6" t="s">
        <v>8225</v>
      </c>
      <c r="C3834" s="6" t="str">
        <f>VLOOKUP($B3834,'Supplimental Sources'!$I$7:$K$27,2,0)</f>
        <v>United Kingdom</v>
      </c>
      <c r="D3834" s="6" t="str">
        <f>VLOOKUP($B3834,'Supplimental Sources'!$I$7:$K$27,3,0)</f>
        <v>United Kingdom</v>
      </c>
      <c r="E3834" s="6" t="s">
        <v>8386</v>
      </c>
      <c r="F3834" s="6" t="s">
        <v>8380</v>
      </c>
      <c r="G3834" s="6">
        <v>3820</v>
      </c>
      <c r="H3834" s="29">
        <v>300</v>
      </c>
      <c r="I3834" s="29">
        <v>430</v>
      </c>
      <c r="J3834" s="28">
        <v>30</v>
      </c>
      <c r="K3834" s="6">
        <v>20</v>
      </c>
      <c r="L3834" s="6" t="str">
        <f>VLOOKUP($G3834,Data!$A:$F,6,0)</f>
        <v>successful</v>
      </c>
      <c r="M3834" s="6"/>
      <c r="N3834" s="6"/>
      <c r="O3834" s="6"/>
    </row>
    <row r="3835" spans="1:15" x14ac:dyDescent="0.45">
      <c r="A3835" s="6" t="s">
        <v>8318</v>
      </c>
      <c r="B3835" s="6" t="s">
        <v>8224</v>
      </c>
      <c r="C3835" s="6" t="str">
        <f>VLOOKUP($B3835,'Supplimental Sources'!$I$7:$K$27,2,0)</f>
        <v>United States</v>
      </c>
      <c r="D3835" s="6" t="str">
        <f>VLOOKUP($B3835,'Supplimental Sources'!$I$7:$K$27,3,0)</f>
        <v>United States</v>
      </c>
      <c r="E3835" s="6" t="s">
        <v>8386</v>
      </c>
      <c r="F3835" s="6" t="s">
        <v>8381</v>
      </c>
      <c r="G3835" s="6">
        <v>3821</v>
      </c>
      <c r="H3835" s="29">
        <v>3500</v>
      </c>
      <c r="I3835" s="29">
        <v>3659</v>
      </c>
      <c r="J3835" s="28">
        <v>32</v>
      </c>
      <c r="K3835" s="6">
        <v>46</v>
      </c>
      <c r="L3835" s="6" t="str">
        <f>VLOOKUP($G3835,Data!$A:$F,6,0)</f>
        <v>successful</v>
      </c>
      <c r="M3835" s="6"/>
      <c r="N3835" s="6"/>
      <c r="O3835" s="6"/>
    </row>
    <row r="3836" spans="1:15" x14ac:dyDescent="0.45">
      <c r="A3836" s="6" t="s">
        <v>8318</v>
      </c>
      <c r="B3836" s="6" t="s">
        <v>8236</v>
      </c>
      <c r="C3836" s="6" t="str">
        <f>VLOOKUP($B3836,'Supplimental Sources'!$I$7:$K$27,2,0)</f>
        <v>Germany</v>
      </c>
      <c r="D3836" s="6" t="str">
        <f>VLOOKUP($B3836,'Supplimental Sources'!$I$7:$K$27,3,0)</f>
        <v>European Union</v>
      </c>
      <c r="E3836" s="6" t="s">
        <v>8386</v>
      </c>
      <c r="F3836" s="6" t="s">
        <v>8374</v>
      </c>
      <c r="G3836" s="6">
        <v>3822</v>
      </c>
      <c r="H3836" s="29">
        <v>5000</v>
      </c>
      <c r="I3836" s="29">
        <v>5501</v>
      </c>
      <c r="J3836" s="28">
        <v>59.119479166671226</v>
      </c>
      <c r="K3836" s="6">
        <v>76</v>
      </c>
      <c r="L3836" s="6" t="str">
        <f>VLOOKUP($G3836,Data!$A:$F,6,0)</f>
        <v>successful</v>
      </c>
      <c r="M3836" s="6"/>
      <c r="N3836" s="6"/>
      <c r="O3836" s="6"/>
    </row>
    <row r="3837" spans="1:15" x14ac:dyDescent="0.45">
      <c r="A3837" s="6" t="s">
        <v>8318</v>
      </c>
      <c r="B3837" s="6" t="s">
        <v>8224</v>
      </c>
      <c r="C3837" s="6" t="str">
        <f>VLOOKUP($B3837,'Supplimental Sources'!$I$7:$K$27,2,0)</f>
        <v>United States</v>
      </c>
      <c r="D3837" s="6" t="str">
        <f>VLOOKUP($B3837,'Supplimental Sources'!$I$7:$K$27,3,0)</f>
        <v>United States</v>
      </c>
      <c r="E3837" s="6" t="s">
        <v>8386</v>
      </c>
      <c r="F3837" s="6" t="s">
        <v>8380</v>
      </c>
      <c r="G3837" s="6">
        <v>3823</v>
      </c>
      <c r="H3837" s="29">
        <v>2500</v>
      </c>
      <c r="I3837" s="29">
        <v>2650</v>
      </c>
      <c r="J3837" s="28">
        <v>34.255740740743931</v>
      </c>
      <c r="K3837" s="6">
        <v>41</v>
      </c>
      <c r="L3837" s="6" t="str">
        <f>VLOOKUP($G3837,Data!$A:$F,6,0)</f>
        <v>successful</v>
      </c>
      <c r="M3837" s="6"/>
      <c r="N3837" s="6"/>
      <c r="O3837" s="6"/>
    </row>
    <row r="3838" spans="1:15" x14ac:dyDescent="0.45">
      <c r="A3838" s="6" t="s">
        <v>8318</v>
      </c>
      <c r="B3838" s="6" t="s">
        <v>8225</v>
      </c>
      <c r="C3838" s="6" t="str">
        <f>VLOOKUP($B3838,'Supplimental Sources'!$I$7:$K$27,2,0)</f>
        <v>United Kingdom</v>
      </c>
      <c r="D3838" s="6" t="str">
        <f>VLOOKUP($B3838,'Supplimental Sources'!$I$7:$K$27,3,0)</f>
        <v>United Kingdom</v>
      </c>
      <c r="E3838" s="6" t="s">
        <v>8387</v>
      </c>
      <c r="F3838" s="6" t="s">
        <v>8370</v>
      </c>
      <c r="G3838" s="6">
        <v>3824</v>
      </c>
      <c r="H3838" s="29">
        <v>250</v>
      </c>
      <c r="I3838" s="29">
        <v>270</v>
      </c>
      <c r="J3838" s="28">
        <v>11.943946759260143</v>
      </c>
      <c r="K3838" s="6">
        <v>7</v>
      </c>
      <c r="L3838" s="6" t="str">
        <f>VLOOKUP($G3838,Data!$A:$F,6,0)</f>
        <v>successful</v>
      </c>
      <c r="M3838" s="6"/>
      <c r="N3838" s="6"/>
      <c r="O3838" s="6"/>
    </row>
    <row r="3839" spans="1:15" x14ac:dyDescent="0.45">
      <c r="A3839" s="6" t="s">
        <v>8318</v>
      </c>
      <c r="B3839" s="6" t="s">
        <v>8224</v>
      </c>
      <c r="C3839" s="6" t="str">
        <f>VLOOKUP($B3839,'Supplimental Sources'!$I$7:$K$27,2,0)</f>
        <v>United States</v>
      </c>
      <c r="D3839" s="6" t="str">
        <f>VLOOKUP($B3839,'Supplimental Sources'!$I$7:$K$27,3,0)</f>
        <v>United States</v>
      </c>
      <c r="E3839" s="6" t="s">
        <v>8386</v>
      </c>
      <c r="F3839" s="6" t="s">
        <v>8369</v>
      </c>
      <c r="G3839" s="6">
        <v>3825</v>
      </c>
      <c r="H3839" s="29">
        <v>5000</v>
      </c>
      <c r="I3839" s="29">
        <v>5271</v>
      </c>
      <c r="J3839" s="28">
        <v>21</v>
      </c>
      <c r="K3839" s="6">
        <v>49</v>
      </c>
      <c r="L3839" s="6" t="str">
        <f>VLOOKUP($G3839,Data!$A:$F,6,0)</f>
        <v>successful</v>
      </c>
      <c r="M3839" s="6"/>
      <c r="N3839" s="6"/>
      <c r="O3839" s="6"/>
    </row>
    <row r="3840" spans="1:15" x14ac:dyDescent="0.45">
      <c r="A3840" s="6" t="s">
        <v>8318</v>
      </c>
      <c r="B3840" s="6" t="s">
        <v>8225</v>
      </c>
      <c r="C3840" s="6" t="str">
        <f>VLOOKUP($B3840,'Supplimental Sources'!$I$7:$K$27,2,0)</f>
        <v>United Kingdom</v>
      </c>
      <c r="D3840" s="6" t="str">
        <f>VLOOKUP($B3840,'Supplimental Sources'!$I$7:$K$27,3,0)</f>
        <v>United Kingdom</v>
      </c>
      <c r="E3840" s="6" t="s">
        <v>8386</v>
      </c>
      <c r="F3840" s="6" t="s">
        <v>8379</v>
      </c>
      <c r="G3840" s="6">
        <v>3826</v>
      </c>
      <c r="H3840" s="29">
        <v>600</v>
      </c>
      <c r="I3840" s="29">
        <v>715</v>
      </c>
      <c r="J3840" s="28">
        <v>30</v>
      </c>
      <c r="K3840" s="6">
        <v>26</v>
      </c>
      <c r="L3840" s="6" t="str">
        <f>VLOOKUP($G3840,Data!$A:$F,6,0)</f>
        <v>successful</v>
      </c>
      <c r="M3840" s="6"/>
      <c r="N3840" s="6"/>
      <c r="O3840" s="6"/>
    </row>
    <row r="3841" spans="1:15" x14ac:dyDescent="0.45">
      <c r="A3841" s="6" t="s">
        <v>8318</v>
      </c>
      <c r="B3841" s="6" t="s">
        <v>8225</v>
      </c>
      <c r="C3841" s="6" t="str">
        <f>VLOOKUP($B3841,'Supplimental Sources'!$I$7:$K$27,2,0)</f>
        <v>United Kingdom</v>
      </c>
      <c r="D3841" s="6" t="str">
        <f>VLOOKUP($B3841,'Supplimental Sources'!$I$7:$K$27,3,0)</f>
        <v>United Kingdom</v>
      </c>
      <c r="E3841" s="6" t="s">
        <v>8386</v>
      </c>
      <c r="F3841" s="6" t="s">
        <v>8376</v>
      </c>
      <c r="G3841" s="6">
        <v>3827</v>
      </c>
      <c r="H3841" s="29">
        <v>3000</v>
      </c>
      <c r="I3841" s="29">
        <v>4580</v>
      </c>
      <c r="J3841" s="28">
        <v>55.071747685185983</v>
      </c>
      <c r="K3841" s="6">
        <v>65</v>
      </c>
      <c r="L3841" s="6" t="str">
        <f>VLOOKUP($G3841,Data!$A:$F,6,0)</f>
        <v>successful</v>
      </c>
      <c r="M3841" s="6"/>
      <c r="N3841" s="6"/>
      <c r="O3841" s="6"/>
    </row>
    <row r="3842" spans="1:15" x14ac:dyDescent="0.45">
      <c r="A3842" s="6" t="s">
        <v>8318</v>
      </c>
      <c r="B3842" s="6" t="s">
        <v>8224</v>
      </c>
      <c r="C3842" s="6" t="str">
        <f>VLOOKUP($B3842,'Supplimental Sources'!$I$7:$K$27,2,0)</f>
        <v>United States</v>
      </c>
      <c r="D3842" s="6" t="str">
        <f>VLOOKUP($B3842,'Supplimental Sources'!$I$7:$K$27,3,0)</f>
        <v>United States</v>
      </c>
      <c r="E3842" s="6" t="s">
        <v>8385</v>
      </c>
      <c r="F3842" s="6" t="s">
        <v>8374</v>
      </c>
      <c r="G3842" s="6">
        <v>3828</v>
      </c>
      <c r="H3842" s="29">
        <v>5000</v>
      </c>
      <c r="I3842" s="29">
        <v>5000</v>
      </c>
      <c r="J3842" s="28">
        <v>60.041666666656965</v>
      </c>
      <c r="K3842" s="6">
        <v>28</v>
      </c>
      <c r="L3842" s="6" t="str">
        <f>VLOOKUP($G3842,Data!$A:$F,6,0)</f>
        <v>successful</v>
      </c>
      <c r="M3842" s="6"/>
      <c r="N3842" s="6"/>
      <c r="O3842" s="6"/>
    </row>
    <row r="3843" spans="1:15" x14ac:dyDescent="0.45">
      <c r="A3843" s="6" t="s">
        <v>8318</v>
      </c>
      <c r="B3843" s="6" t="s">
        <v>8224</v>
      </c>
      <c r="C3843" s="6" t="str">
        <f>VLOOKUP($B3843,'Supplimental Sources'!$I$7:$K$27,2,0)</f>
        <v>United States</v>
      </c>
      <c r="D3843" s="6" t="str">
        <f>VLOOKUP($B3843,'Supplimental Sources'!$I$7:$K$27,3,0)</f>
        <v>United States</v>
      </c>
      <c r="E3843" s="6" t="s">
        <v>8387</v>
      </c>
      <c r="F3843" s="6" t="s">
        <v>8371</v>
      </c>
      <c r="G3843" s="6">
        <v>3829</v>
      </c>
      <c r="H3843" s="29">
        <v>500</v>
      </c>
      <c r="I3843" s="29">
        <v>501</v>
      </c>
      <c r="J3843" s="28">
        <v>20</v>
      </c>
      <c r="K3843" s="6">
        <v>8</v>
      </c>
      <c r="L3843" s="6" t="str">
        <f>VLOOKUP($G3843,Data!$A:$F,6,0)</f>
        <v>successful</v>
      </c>
      <c r="M3843" s="6"/>
      <c r="N3843" s="6"/>
      <c r="O3843" s="6"/>
    </row>
    <row r="3844" spans="1:15" x14ac:dyDescent="0.45">
      <c r="A3844" s="6" t="s">
        <v>8318</v>
      </c>
      <c r="B3844" s="6" t="s">
        <v>8224</v>
      </c>
      <c r="C3844" s="6" t="str">
        <f>VLOOKUP($B3844,'Supplimental Sources'!$I$7:$K$27,2,0)</f>
        <v>United States</v>
      </c>
      <c r="D3844" s="6" t="str">
        <f>VLOOKUP($B3844,'Supplimental Sources'!$I$7:$K$27,3,0)</f>
        <v>United States</v>
      </c>
      <c r="E3844" s="6" t="s">
        <v>8387</v>
      </c>
      <c r="F3844" s="6" t="s">
        <v>8369</v>
      </c>
      <c r="G3844" s="6">
        <v>3830</v>
      </c>
      <c r="H3844" s="29">
        <v>100</v>
      </c>
      <c r="I3844" s="29">
        <v>225</v>
      </c>
      <c r="J3844" s="28">
        <v>14</v>
      </c>
      <c r="K3844" s="6">
        <v>3</v>
      </c>
      <c r="L3844" s="6" t="str">
        <f>VLOOKUP($G3844,Data!$A:$F,6,0)</f>
        <v>successful</v>
      </c>
      <c r="M3844" s="6"/>
      <c r="N3844" s="6"/>
      <c r="O3844" s="6"/>
    </row>
    <row r="3845" spans="1:15" x14ac:dyDescent="0.45">
      <c r="A3845" s="6" t="s">
        <v>8318</v>
      </c>
      <c r="B3845" s="6" t="s">
        <v>8224</v>
      </c>
      <c r="C3845" s="6" t="str">
        <f>VLOOKUP($B3845,'Supplimental Sources'!$I$7:$K$27,2,0)</f>
        <v>United States</v>
      </c>
      <c r="D3845" s="6" t="str">
        <f>VLOOKUP($B3845,'Supplimental Sources'!$I$7:$K$27,3,0)</f>
        <v>United States</v>
      </c>
      <c r="E3845" s="6" t="s">
        <v>8385</v>
      </c>
      <c r="F3845" s="6" t="s">
        <v>8373</v>
      </c>
      <c r="G3845" s="6">
        <v>3831</v>
      </c>
      <c r="H3845" s="29">
        <v>500</v>
      </c>
      <c r="I3845" s="29">
        <v>530.11</v>
      </c>
      <c r="J3845" s="28">
        <v>21.041666666664241</v>
      </c>
      <c r="K3845" s="6">
        <v>9</v>
      </c>
      <c r="L3845" s="6" t="str">
        <f>VLOOKUP($G3845,Data!$A:$F,6,0)</f>
        <v>successful</v>
      </c>
      <c r="M3845" s="6"/>
      <c r="N3845" s="6"/>
      <c r="O3845" s="6"/>
    </row>
    <row r="3846" spans="1:15" x14ac:dyDescent="0.45">
      <c r="A3846" s="6" t="s">
        <v>8318</v>
      </c>
      <c r="B3846" s="6" t="s">
        <v>8224</v>
      </c>
      <c r="C3846" s="6" t="str">
        <f>VLOOKUP($B3846,'Supplimental Sources'!$I$7:$K$27,2,0)</f>
        <v>United States</v>
      </c>
      <c r="D3846" s="6" t="str">
        <f>VLOOKUP($B3846,'Supplimental Sources'!$I$7:$K$27,3,0)</f>
        <v>United States</v>
      </c>
      <c r="E3846" s="6" t="s">
        <v>8387</v>
      </c>
      <c r="F3846" s="6" t="s">
        <v>8376</v>
      </c>
      <c r="G3846" s="6">
        <v>3832</v>
      </c>
      <c r="H3846" s="29">
        <v>1200</v>
      </c>
      <c r="I3846" s="29">
        <v>1256</v>
      </c>
      <c r="J3846" s="28">
        <v>45</v>
      </c>
      <c r="K3846" s="6">
        <v>9</v>
      </c>
      <c r="L3846" s="6" t="str">
        <f>VLOOKUP($G3846,Data!$A:$F,6,0)</f>
        <v>successful</v>
      </c>
      <c r="M3846" s="6"/>
      <c r="N3846" s="6"/>
      <c r="O3846" s="6"/>
    </row>
    <row r="3847" spans="1:15" x14ac:dyDescent="0.45">
      <c r="A3847" s="6" t="s">
        <v>8318</v>
      </c>
      <c r="B3847" s="6" t="s">
        <v>8229</v>
      </c>
      <c r="C3847" s="6" t="str">
        <f>VLOOKUP($B3847,'Supplimental Sources'!$I$7:$K$27,2,0)</f>
        <v>Canada</v>
      </c>
      <c r="D3847" s="6" t="str">
        <f>VLOOKUP($B3847,'Supplimental Sources'!$I$7:$K$27,3,0)</f>
        <v>Canada</v>
      </c>
      <c r="E3847" s="6" t="s">
        <v>8385</v>
      </c>
      <c r="F3847" s="6" t="s">
        <v>8374</v>
      </c>
      <c r="G3847" s="6">
        <v>3833</v>
      </c>
      <c r="H3847" s="29">
        <v>1200</v>
      </c>
      <c r="I3847" s="29">
        <v>1400</v>
      </c>
      <c r="J3847" s="28">
        <v>10.925555555550091</v>
      </c>
      <c r="K3847" s="6">
        <v>20</v>
      </c>
      <c r="L3847" s="6" t="str">
        <f>VLOOKUP($G3847,Data!$A:$F,6,0)</f>
        <v>successful</v>
      </c>
      <c r="M3847" s="6"/>
      <c r="N3847" s="6"/>
      <c r="O3847" s="6"/>
    </row>
    <row r="3848" spans="1:15" x14ac:dyDescent="0.45">
      <c r="A3848" s="6" t="s">
        <v>8318</v>
      </c>
      <c r="B3848" s="6" t="s">
        <v>8225</v>
      </c>
      <c r="C3848" s="6" t="str">
        <f>VLOOKUP($B3848,'Supplimental Sources'!$I$7:$K$27,2,0)</f>
        <v>United Kingdom</v>
      </c>
      <c r="D3848" s="6" t="str">
        <f>VLOOKUP($B3848,'Supplimental Sources'!$I$7:$K$27,3,0)</f>
        <v>United Kingdom</v>
      </c>
      <c r="E3848" s="6" t="s">
        <v>8386</v>
      </c>
      <c r="F3848" s="6" t="s">
        <v>8369</v>
      </c>
      <c r="G3848" s="6">
        <v>3834</v>
      </c>
      <c r="H3848" s="29">
        <v>3000</v>
      </c>
      <c r="I3848" s="29">
        <v>3271</v>
      </c>
      <c r="J3848" s="28">
        <v>30</v>
      </c>
      <c r="K3848" s="6">
        <v>57</v>
      </c>
      <c r="L3848" s="6" t="str">
        <f>VLOOKUP($G3848,Data!$A:$F,6,0)</f>
        <v>successful</v>
      </c>
      <c r="M3848" s="6"/>
      <c r="N3848" s="6"/>
      <c r="O3848" s="6"/>
    </row>
    <row r="3849" spans="1:15" x14ac:dyDescent="0.45">
      <c r="A3849" s="6" t="s">
        <v>8318</v>
      </c>
      <c r="B3849" s="6" t="s">
        <v>8225</v>
      </c>
      <c r="C3849" s="6" t="str">
        <f>VLOOKUP($B3849,'Supplimental Sources'!$I$7:$K$27,2,0)</f>
        <v>United Kingdom</v>
      </c>
      <c r="D3849" s="6" t="str">
        <f>VLOOKUP($B3849,'Supplimental Sources'!$I$7:$K$27,3,0)</f>
        <v>United Kingdom</v>
      </c>
      <c r="E3849" s="6" t="s">
        <v>8387</v>
      </c>
      <c r="F3849" s="6" t="s">
        <v>8378</v>
      </c>
      <c r="G3849" s="6">
        <v>3835</v>
      </c>
      <c r="H3849" s="29">
        <v>200</v>
      </c>
      <c r="I3849" s="29">
        <v>320</v>
      </c>
      <c r="J3849" s="28">
        <v>21</v>
      </c>
      <c r="K3849" s="6">
        <v>8</v>
      </c>
      <c r="L3849" s="6" t="str">
        <f>VLOOKUP($G3849,Data!$A:$F,6,0)</f>
        <v>successful</v>
      </c>
      <c r="M3849" s="6"/>
      <c r="N3849" s="6"/>
      <c r="O3849" s="6"/>
    </row>
    <row r="3850" spans="1:15" x14ac:dyDescent="0.45">
      <c r="A3850" s="6" t="s">
        <v>8318</v>
      </c>
      <c r="B3850" s="6" t="s">
        <v>8224</v>
      </c>
      <c r="C3850" s="6" t="str">
        <f>VLOOKUP($B3850,'Supplimental Sources'!$I$7:$K$27,2,0)</f>
        <v>United States</v>
      </c>
      <c r="D3850" s="6" t="str">
        <f>VLOOKUP($B3850,'Supplimental Sources'!$I$7:$K$27,3,0)</f>
        <v>United States</v>
      </c>
      <c r="E3850" s="6" t="s">
        <v>8387</v>
      </c>
      <c r="F3850" s="6" t="s">
        <v>8370</v>
      </c>
      <c r="G3850" s="6">
        <v>3836</v>
      </c>
      <c r="H3850" s="29">
        <v>800</v>
      </c>
      <c r="I3850" s="29">
        <v>900</v>
      </c>
      <c r="J3850" s="28">
        <v>31.24638888888876</v>
      </c>
      <c r="K3850" s="6">
        <v>14</v>
      </c>
      <c r="L3850" s="6" t="str">
        <f>VLOOKUP($G3850,Data!$A:$F,6,0)</f>
        <v>successful</v>
      </c>
      <c r="M3850" s="6"/>
      <c r="N3850" s="6"/>
      <c r="O3850" s="6"/>
    </row>
    <row r="3851" spans="1:15" x14ac:dyDescent="0.45">
      <c r="A3851" s="6" t="s">
        <v>8318</v>
      </c>
      <c r="B3851" s="6" t="s">
        <v>8225</v>
      </c>
      <c r="C3851" s="6" t="str">
        <f>VLOOKUP($B3851,'Supplimental Sources'!$I$7:$K$27,2,0)</f>
        <v>United Kingdom</v>
      </c>
      <c r="D3851" s="6" t="str">
        <f>VLOOKUP($B3851,'Supplimental Sources'!$I$7:$K$27,3,0)</f>
        <v>United Kingdom</v>
      </c>
      <c r="E3851" s="6" t="s">
        <v>8386</v>
      </c>
      <c r="F3851" s="6" t="s">
        <v>8369</v>
      </c>
      <c r="G3851" s="6">
        <v>3837</v>
      </c>
      <c r="H3851" s="29">
        <v>2000</v>
      </c>
      <c r="I3851" s="29">
        <v>2042</v>
      </c>
      <c r="J3851" s="28">
        <v>36</v>
      </c>
      <c r="K3851" s="6">
        <v>17</v>
      </c>
      <c r="L3851" s="6" t="str">
        <f>VLOOKUP($G3851,Data!$A:$F,6,0)</f>
        <v>successful</v>
      </c>
      <c r="M3851" s="6"/>
      <c r="N3851" s="6"/>
      <c r="O3851" s="6"/>
    </row>
    <row r="3852" spans="1:15" x14ac:dyDescent="0.45">
      <c r="A3852" s="6" t="s">
        <v>8318</v>
      </c>
      <c r="B3852" s="6" t="s">
        <v>8235</v>
      </c>
      <c r="C3852" s="6" t="str">
        <f>VLOOKUP($B3852,'Supplimental Sources'!$I$7:$K$27,2,0)</f>
        <v>Sweden</v>
      </c>
      <c r="D3852" s="6" t="str">
        <f>VLOOKUP($B3852,'Supplimental Sources'!$I$7:$K$27,3,0)</f>
        <v>European Union</v>
      </c>
      <c r="E3852" s="6" t="s">
        <v>8386</v>
      </c>
      <c r="F3852" s="6" t="s">
        <v>8379</v>
      </c>
      <c r="G3852" s="6">
        <v>3838</v>
      </c>
      <c r="H3852" s="29">
        <v>100000</v>
      </c>
      <c r="I3852" s="29">
        <v>100824</v>
      </c>
      <c r="J3852" s="28">
        <v>30</v>
      </c>
      <c r="K3852" s="6">
        <v>100</v>
      </c>
      <c r="L3852" s="6" t="str">
        <f>VLOOKUP($G3852,Data!$A:$F,6,0)</f>
        <v>successful</v>
      </c>
      <c r="M3852" s="6"/>
      <c r="N3852" s="6"/>
      <c r="O3852" s="6"/>
    </row>
    <row r="3853" spans="1:15" x14ac:dyDescent="0.45">
      <c r="A3853" s="6" t="s">
        <v>8318</v>
      </c>
      <c r="B3853" s="6" t="s">
        <v>8224</v>
      </c>
      <c r="C3853" s="6" t="str">
        <f>VLOOKUP($B3853,'Supplimental Sources'!$I$7:$K$27,2,0)</f>
        <v>United States</v>
      </c>
      <c r="D3853" s="6" t="str">
        <f>VLOOKUP($B3853,'Supplimental Sources'!$I$7:$K$27,3,0)</f>
        <v>United States</v>
      </c>
      <c r="E3853" s="6" t="s">
        <v>8386</v>
      </c>
      <c r="F3853" s="6" t="s">
        <v>8369</v>
      </c>
      <c r="G3853" s="6">
        <v>3839</v>
      </c>
      <c r="H3853" s="29">
        <v>2000</v>
      </c>
      <c r="I3853" s="29">
        <v>2025</v>
      </c>
      <c r="J3853" s="28">
        <v>60</v>
      </c>
      <c r="K3853" s="6">
        <v>32</v>
      </c>
      <c r="L3853" s="6" t="str">
        <f>VLOOKUP($G3853,Data!$A:$F,6,0)</f>
        <v>successful</v>
      </c>
      <c r="M3853" s="6"/>
      <c r="N3853" s="6"/>
      <c r="O3853" s="6"/>
    </row>
    <row r="3854" spans="1:15" x14ac:dyDescent="0.45">
      <c r="A3854" s="6" t="s">
        <v>8318</v>
      </c>
      <c r="B3854" s="6" t="s">
        <v>8225</v>
      </c>
      <c r="C3854" s="6" t="str">
        <f>VLOOKUP($B3854,'Supplimental Sources'!$I$7:$K$27,2,0)</f>
        <v>United Kingdom</v>
      </c>
      <c r="D3854" s="6" t="str">
        <f>VLOOKUP($B3854,'Supplimental Sources'!$I$7:$K$27,3,0)</f>
        <v>United Kingdom</v>
      </c>
      <c r="E3854" s="6" t="s">
        <v>8387</v>
      </c>
      <c r="F3854" s="6" t="s">
        <v>8378</v>
      </c>
      <c r="G3854" s="6">
        <v>3840</v>
      </c>
      <c r="H3854" s="29">
        <v>1</v>
      </c>
      <c r="I3854" s="29">
        <v>65</v>
      </c>
      <c r="J3854" s="28">
        <v>24.958333333328483</v>
      </c>
      <c r="K3854" s="6">
        <v>3</v>
      </c>
      <c r="L3854" s="6" t="str">
        <f>VLOOKUP($G3854,Data!$A:$F,6,0)</f>
        <v>successful</v>
      </c>
      <c r="M3854" s="6"/>
      <c r="N3854" s="6"/>
      <c r="O3854" s="6"/>
    </row>
    <row r="3855" spans="1:15" x14ac:dyDescent="0.45">
      <c r="A3855" s="6" t="s">
        <v>8318</v>
      </c>
      <c r="B3855" s="6" t="s">
        <v>8224</v>
      </c>
      <c r="C3855" s="6" t="str">
        <f>VLOOKUP($B3855,'Supplimental Sources'!$I$7:$K$27,2,0)</f>
        <v>United States</v>
      </c>
      <c r="D3855" s="6" t="str">
        <f>VLOOKUP($B3855,'Supplimental Sources'!$I$7:$K$27,3,0)</f>
        <v>United States</v>
      </c>
      <c r="E3855" s="6" t="s">
        <v>8385</v>
      </c>
      <c r="F3855" s="6" t="s">
        <v>8369</v>
      </c>
      <c r="G3855" s="6">
        <v>3841</v>
      </c>
      <c r="H3855" s="29">
        <v>10000</v>
      </c>
      <c r="I3855" s="29">
        <v>872</v>
      </c>
      <c r="J3855" s="28">
        <v>60</v>
      </c>
      <c r="K3855" s="6">
        <v>34</v>
      </c>
      <c r="M3855" s="6" t="str">
        <f>VLOOKUP($G3855,Data!$A:$F,6,0)</f>
        <v>failed</v>
      </c>
      <c r="N3855" s="6"/>
      <c r="O3855" s="6"/>
    </row>
    <row r="3856" spans="1:15" x14ac:dyDescent="0.45">
      <c r="A3856" s="6" t="s">
        <v>8318</v>
      </c>
      <c r="B3856" s="6" t="s">
        <v>8225</v>
      </c>
      <c r="C3856" s="6" t="str">
        <f>VLOOKUP($B3856,'Supplimental Sources'!$I$7:$K$27,2,0)</f>
        <v>United Kingdom</v>
      </c>
      <c r="D3856" s="6" t="str">
        <f>VLOOKUP($B3856,'Supplimental Sources'!$I$7:$K$27,3,0)</f>
        <v>United Kingdom</v>
      </c>
      <c r="E3856" s="6" t="s">
        <v>8385</v>
      </c>
      <c r="F3856" s="6" t="s">
        <v>8379</v>
      </c>
      <c r="G3856" s="6">
        <v>3842</v>
      </c>
      <c r="H3856" s="29">
        <v>5000</v>
      </c>
      <c r="I3856" s="29">
        <v>1097</v>
      </c>
      <c r="J3856" s="28">
        <v>30</v>
      </c>
      <c r="K3856" s="6">
        <v>23</v>
      </c>
      <c r="M3856" s="6" t="str">
        <f>VLOOKUP($G3856,Data!$A:$F,6,0)</f>
        <v>failed</v>
      </c>
      <c r="N3856" s="6"/>
      <c r="O3856" s="6"/>
    </row>
    <row r="3857" spans="1:15" x14ac:dyDescent="0.45">
      <c r="A3857" s="6" t="s">
        <v>8318</v>
      </c>
      <c r="B3857" s="6" t="s">
        <v>8224</v>
      </c>
      <c r="C3857" s="6" t="str">
        <f>VLOOKUP($B3857,'Supplimental Sources'!$I$7:$K$27,2,0)</f>
        <v>United States</v>
      </c>
      <c r="D3857" s="6" t="str">
        <f>VLOOKUP($B3857,'Supplimental Sources'!$I$7:$K$27,3,0)</f>
        <v>United States</v>
      </c>
      <c r="E3857" s="6" t="s">
        <v>8385</v>
      </c>
      <c r="F3857" s="6" t="s">
        <v>8369</v>
      </c>
      <c r="G3857" s="6">
        <v>3843</v>
      </c>
      <c r="H3857" s="29">
        <v>5000</v>
      </c>
      <c r="I3857" s="29">
        <v>1065</v>
      </c>
      <c r="J3857" s="28">
        <v>25</v>
      </c>
      <c r="K3857" s="6">
        <v>19</v>
      </c>
      <c r="M3857" s="6" t="str">
        <f>VLOOKUP($G3857,Data!$A:$F,6,0)</f>
        <v>failed</v>
      </c>
      <c r="N3857" s="6"/>
      <c r="O3857" s="6"/>
    </row>
    <row r="3858" spans="1:15" x14ac:dyDescent="0.45">
      <c r="A3858" s="6" t="s">
        <v>8318</v>
      </c>
      <c r="B3858" s="6" t="s">
        <v>8224</v>
      </c>
      <c r="C3858" s="6" t="str">
        <f>VLOOKUP($B3858,'Supplimental Sources'!$I$7:$K$27,2,0)</f>
        <v>United States</v>
      </c>
      <c r="D3858" s="6" t="str">
        <f>VLOOKUP($B3858,'Supplimental Sources'!$I$7:$K$27,3,0)</f>
        <v>United States</v>
      </c>
      <c r="E3858" s="6" t="s">
        <v>8385</v>
      </c>
      <c r="F3858" s="6" t="s">
        <v>8369</v>
      </c>
      <c r="G3858" s="6">
        <v>3844</v>
      </c>
      <c r="H3858" s="29">
        <v>9800</v>
      </c>
      <c r="I3858" s="29">
        <v>4066</v>
      </c>
      <c r="J3858" s="28">
        <v>26.67368055555562</v>
      </c>
      <c r="K3858" s="6">
        <v>50</v>
      </c>
      <c r="M3858" s="6" t="str">
        <f>VLOOKUP($G3858,Data!$A:$F,6,0)</f>
        <v>failed</v>
      </c>
      <c r="N3858" s="6"/>
      <c r="O3858" s="6"/>
    </row>
    <row r="3859" spans="1:15" x14ac:dyDescent="0.45">
      <c r="A3859" s="6" t="s">
        <v>8318</v>
      </c>
      <c r="B3859" s="6" t="s">
        <v>8224</v>
      </c>
      <c r="C3859" s="6" t="str">
        <f>VLOOKUP($B3859,'Supplimental Sources'!$I$7:$K$27,2,0)</f>
        <v>United States</v>
      </c>
      <c r="D3859" s="6" t="str">
        <f>VLOOKUP($B3859,'Supplimental Sources'!$I$7:$K$27,3,0)</f>
        <v>United States</v>
      </c>
      <c r="E3859" s="6" t="s">
        <v>8386</v>
      </c>
      <c r="F3859" s="6" t="s">
        <v>8372</v>
      </c>
      <c r="G3859" s="6">
        <v>3845</v>
      </c>
      <c r="H3859" s="29">
        <v>40000</v>
      </c>
      <c r="I3859" s="29">
        <v>842</v>
      </c>
      <c r="J3859" s="28">
        <v>30</v>
      </c>
      <c r="K3859" s="6">
        <v>12</v>
      </c>
      <c r="M3859" s="6" t="str">
        <f>VLOOKUP($G3859,Data!$A:$F,6,0)</f>
        <v>failed</v>
      </c>
      <c r="N3859" s="6"/>
      <c r="O3859" s="6"/>
    </row>
    <row r="3860" spans="1:15" x14ac:dyDescent="0.45">
      <c r="A3860" s="6" t="s">
        <v>8318</v>
      </c>
      <c r="B3860" s="6" t="s">
        <v>8224</v>
      </c>
      <c r="C3860" s="6" t="str">
        <f>VLOOKUP($B3860,'Supplimental Sources'!$I$7:$K$27,2,0)</f>
        <v>United States</v>
      </c>
      <c r="D3860" s="6" t="str">
        <f>VLOOKUP($B3860,'Supplimental Sources'!$I$7:$K$27,3,0)</f>
        <v>United States</v>
      </c>
      <c r="E3860" s="6" t="s">
        <v>8385</v>
      </c>
      <c r="F3860" s="6" t="s">
        <v>8372</v>
      </c>
      <c r="G3860" s="6">
        <v>3846</v>
      </c>
      <c r="H3860" s="29">
        <v>7000</v>
      </c>
      <c r="I3860" s="29">
        <v>189</v>
      </c>
      <c r="J3860" s="28">
        <v>31.06942129629897</v>
      </c>
      <c r="K3860" s="6">
        <v>8</v>
      </c>
      <c r="M3860" s="6" t="str">
        <f>VLOOKUP($G3860,Data!$A:$F,6,0)</f>
        <v>failed</v>
      </c>
      <c r="N3860" s="6"/>
      <c r="O3860" s="6"/>
    </row>
    <row r="3861" spans="1:15" x14ac:dyDescent="0.45">
      <c r="A3861" s="6" t="s">
        <v>8318</v>
      </c>
      <c r="B3861" s="6" t="s">
        <v>8224</v>
      </c>
      <c r="C3861" s="6" t="str">
        <f>VLOOKUP($B3861,'Supplimental Sources'!$I$7:$K$27,2,0)</f>
        <v>United States</v>
      </c>
      <c r="D3861" s="6" t="str">
        <f>VLOOKUP($B3861,'Supplimental Sources'!$I$7:$K$27,3,0)</f>
        <v>United States</v>
      </c>
      <c r="E3861" s="6" t="s">
        <v>8386</v>
      </c>
      <c r="F3861" s="6" t="s">
        <v>8380</v>
      </c>
      <c r="G3861" s="6">
        <v>3847</v>
      </c>
      <c r="H3861" s="29">
        <v>10500</v>
      </c>
      <c r="I3861" s="29">
        <v>1697</v>
      </c>
      <c r="J3861" s="28">
        <v>45</v>
      </c>
      <c r="K3861" s="6">
        <v>9</v>
      </c>
      <c r="M3861" s="6" t="str">
        <f>VLOOKUP($G3861,Data!$A:$F,6,0)</f>
        <v>failed</v>
      </c>
      <c r="N3861" s="6"/>
      <c r="O3861" s="6"/>
    </row>
    <row r="3862" spans="1:15" x14ac:dyDescent="0.45">
      <c r="A3862" s="6" t="s">
        <v>8318</v>
      </c>
      <c r="B3862" s="6" t="s">
        <v>8224</v>
      </c>
      <c r="C3862" s="6" t="str">
        <f>VLOOKUP($B3862,'Supplimental Sources'!$I$7:$K$27,2,0)</f>
        <v>United States</v>
      </c>
      <c r="D3862" s="6" t="str">
        <f>VLOOKUP($B3862,'Supplimental Sources'!$I$7:$K$27,3,0)</f>
        <v>United States</v>
      </c>
      <c r="E3862" s="6" t="s">
        <v>8386</v>
      </c>
      <c r="F3862" s="6" t="s">
        <v>8372</v>
      </c>
      <c r="G3862" s="6">
        <v>3848</v>
      </c>
      <c r="H3862" s="29">
        <v>13000</v>
      </c>
      <c r="I3862" s="29">
        <v>2129</v>
      </c>
      <c r="J3862" s="28">
        <v>30</v>
      </c>
      <c r="K3862" s="6">
        <v>43</v>
      </c>
      <c r="M3862" s="6" t="str">
        <f>VLOOKUP($G3862,Data!$A:$F,6,0)</f>
        <v>failed</v>
      </c>
      <c r="N3862" s="6"/>
      <c r="O3862" s="6"/>
    </row>
    <row r="3863" spans="1:15" x14ac:dyDescent="0.45">
      <c r="A3863" s="6" t="s">
        <v>8318</v>
      </c>
      <c r="B3863" s="6" t="s">
        <v>8236</v>
      </c>
      <c r="C3863" s="6" t="str">
        <f>VLOOKUP($B3863,'Supplimental Sources'!$I$7:$K$27,2,0)</f>
        <v>Germany</v>
      </c>
      <c r="D3863" s="6" t="str">
        <f>VLOOKUP($B3863,'Supplimental Sources'!$I$7:$K$27,3,0)</f>
        <v>European Union</v>
      </c>
      <c r="E3863" s="6" t="s">
        <v>8386</v>
      </c>
      <c r="F3863" s="6" t="s">
        <v>8369</v>
      </c>
      <c r="G3863" s="6">
        <v>3849</v>
      </c>
      <c r="H3863" s="29">
        <v>30000</v>
      </c>
      <c r="I3863" s="29">
        <v>2113</v>
      </c>
      <c r="J3863" s="28">
        <v>30</v>
      </c>
      <c r="K3863" s="6">
        <v>28</v>
      </c>
      <c r="M3863" s="6" t="str">
        <f>VLOOKUP($G3863,Data!$A:$F,6,0)</f>
        <v>failed</v>
      </c>
      <c r="N3863" s="6"/>
      <c r="O3863" s="6"/>
    </row>
    <row r="3864" spans="1:15" x14ac:dyDescent="0.45">
      <c r="A3864" s="6" t="s">
        <v>8318</v>
      </c>
      <c r="B3864" s="6" t="s">
        <v>8224</v>
      </c>
      <c r="C3864" s="6" t="str">
        <f>VLOOKUP($B3864,'Supplimental Sources'!$I$7:$K$27,2,0)</f>
        <v>United States</v>
      </c>
      <c r="D3864" s="6" t="str">
        <f>VLOOKUP($B3864,'Supplimental Sources'!$I$7:$K$27,3,0)</f>
        <v>United States</v>
      </c>
      <c r="E3864" s="6" t="s">
        <v>8385</v>
      </c>
      <c r="F3864" s="6" t="s">
        <v>8381</v>
      </c>
      <c r="G3864" s="6">
        <v>3850</v>
      </c>
      <c r="H3864" s="29">
        <v>1000</v>
      </c>
      <c r="I3864" s="29">
        <v>38</v>
      </c>
      <c r="J3864" s="28">
        <v>30</v>
      </c>
      <c r="K3864" s="6">
        <v>4</v>
      </c>
      <c r="M3864" s="6" t="str">
        <f>VLOOKUP($G3864,Data!$A:$F,6,0)</f>
        <v>failed</v>
      </c>
      <c r="N3864" s="6"/>
      <c r="O3864" s="6"/>
    </row>
    <row r="3865" spans="1:15" x14ac:dyDescent="0.45">
      <c r="A3865" s="6" t="s">
        <v>8318</v>
      </c>
      <c r="B3865" s="6" t="s">
        <v>8225</v>
      </c>
      <c r="C3865" s="6" t="str">
        <f>VLOOKUP($B3865,'Supplimental Sources'!$I$7:$K$27,2,0)</f>
        <v>United Kingdom</v>
      </c>
      <c r="D3865" s="6" t="str">
        <f>VLOOKUP($B3865,'Supplimental Sources'!$I$7:$K$27,3,0)</f>
        <v>United Kingdom</v>
      </c>
      <c r="E3865" s="6" t="s">
        <v>8386</v>
      </c>
      <c r="F3865" s="6" t="s">
        <v>8380</v>
      </c>
      <c r="G3865" s="6">
        <v>3851</v>
      </c>
      <c r="H3865" s="29">
        <v>2500</v>
      </c>
      <c r="I3865" s="29">
        <v>852</v>
      </c>
      <c r="J3865" s="28">
        <v>30</v>
      </c>
      <c r="K3865" s="6">
        <v>24</v>
      </c>
      <c r="M3865" s="6" t="str">
        <f>VLOOKUP($G3865,Data!$A:$F,6,0)</f>
        <v>failed</v>
      </c>
      <c r="N3865" s="6"/>
      <c r="O3865" s="6"/>
    </row>
    <row r="3866" spans="1:15" x14ac:dyDescent="0.45">
      <c r="A3866" s="6" t="s">
        <v>8318</v>
      </c>
      <c r="B3866" s="6" t="s">
        <v>8224</v>
      </c>
      <c r="C3866" s="6" t="str">
        <f>VLOOKUP($B3866,'Supplimental Sources'!$I$7:$K$27,2,0)</f>
        <v>United States</v>
      </c>
      <c r="D3866" s="6" t="str">
        <f>VLOOKUP($B3866,'Supplimental Sources'!$I$7:$K$27,3,0)</f>
        <v>United States</v>
      </c>
      <c r="E3866" s="6" t="s">
        <v>8386</v>
      </c>
      <c r="F3866" s="6" t="s">
        <v>8378</v>
      </c>
      <c r="G3866" s="6">
        <v>3852</v>
      </c>
      <c r="H3866" s="29">
        <v>10000</v>
      </c>
      <c r="I3866" s="29">
        <v>20</v>
      </c>
      <c r="J3866" s="28">
        <v>24.958333333328483</v>
      </c>
      <c r="K3866" s="6">
        <v>2</v>
      </c>
      <c r="M3866" s="6" t="str">
        <f>VLOOKUP($G3866,Data!$A:$F,6,0)</f>
        <v>failed</v>
      </c>
      <c r="N3866" s="6"/>
      <c r="O3866" s="6"/>
    </row>
    <row r="3867" spans="1:15" x14ac:dyDescent="0.45">
      <c r="A3867" s="6" t="s">
        <v>8318</v>
      </c>
      <c r="B3867" s="6" t="s">
        <v>8224</v>
      </c>
      <c r="C3867" s="6" t="str">
        <f>VLOOKUP($B3867,'Supplimental Sources'!$I$7:$K$27,2,0)</f>
        <v>United States</v>
      </c>
      <c r="D3867" s="6" t="str">
        <f>VLOOKUP($B3867,'Supplimental Sources'!$I$7:$K$27,3,0)</f>
        <v>United States</v>
      </c>
      <c r="E3867" s="6" t="s">
        <v>8385</v>
      </c>
      <c r="F3867" s="6" t="s">
        <v>8370</v>
      </c>
      <c r="G3867" s="6">
        <v>3853</v>
      </c>
      <c r="H3867" s="29">
        <v>100000</v>
      </c>
      <c r="I3867" s="29">
        <v>26</v>
      </c>
      <c r="J3867" s="28">
        <v>35</v>
      </c>
      <c r="K3867" s="6">
        <v>2</v>
      </c>
      <c r="M3867" s="6" t="str">
        <f>VLOOKUP($G3867,Data!$A:$F,6,0)</f>
        <v>failed</v>
      </c>
      <c r="N3867" s="6"/>
      <c r="O3867" s="6"/>
    </row>
    <row r="3868" spans="1:15" x14ac:dyDescent="0.45">
      <c r="A3868" s="6" t="s">
        <v>8318</v>
      </c>
      <c r="B3868" s="6" t="s">
        <v>8224</v>
      </c>
      <c r="C3868" s="6" t="str">
        <f>VLOOKUP($B3868,'Supplimental Sources'!$I$7:$K$27,2,0)</f>
        <v>United States</v>
      </c>
      <c r="D3868" s="6" t="str">
        <f>VLOOKUP($B3868,'Supplimental Sources'!$I$7:$K$27,3,0)</f>
        <v>United States</v>
      </c>
      <c r="E3868" s="6" t="s">
        <v>8386</v>
      </c>
      <c r="F3868" s="6" t="s">
        <v>8379</v>
      </c>
      <c r="G3868" s="6">
        <v>3854</v>
      </c>
      <c r="H3868" s="29">
        <v>11000</v>
      </c>
      <c r="I3868" s="29">
        <v>1788</v>
      </c>
      <c r="J3868" s="28">
        <v>30</v>
      </c>
      <c r="K3868" s="6">
        <v>20</v>
      </c>
      <c r="M3868" s="6" t="str">
        <f>VLOOKUP($G3868,Data!$A:$F,6,0)</f>
        <v>failed</v>
      </c>
      <c r="N3868" s="6"/>
      <c r="O3868" s="6"/>
    </row>
    <row r="3869" spans="1:15" x14ac:dyDescent="0.45">
      <c r="A3869" s="6" t="s">
        <v>8318</v>
      </c>
      <c r="B3869" s="6" t="s">
        <v>8224</v>
      </c>
      <c r="C3869" s="6" t="str">
        <f>VLOOKUP($B3869,'Supplimental Sources'!$I$7:$K$27,2,0)</f>
        <v>United States</v>
      </c>
      <c r="D3869" s="6" t="str">
        <f>VLOOKUP($B3869,'Supplimental Sources'!$I$7:$K$27,3,0)</f>
        <v>United States</v>
      </c>
      <c r="E3869" s="6" t="s">
        <v>8386</v>
      </c>
      <c r="F3869" s="6" t="s">
        <v>8377</v>
      </c>
      <c r="G3869" s="6">
        <v>3855</v>
      </c>
      <c r="H3869" s="29">
        <v>1000</v>
      </c>
      <c r="I3869" s="29">
        <v>25</v>
      </c>
      <c r="J3869" s="28">
        <v>29.958333333328483</v>
      </c>
      <c r="K3869" s="6">
        <v>1</v>
      </c>
      <c r="M3869" s="6" t="str">
        <f>VLOOKUP($G3869,Data!$A:$F,6,0)</f>
        <v>failed</v>
      </c>
      <c r="N3869" s="6"/>
      <c r="O3869" s="6"/>
    </row>
    <row r="3870" spans="1:15" x14ac:dyDescent="0.45">
      <c r="A3870" s="6" t="s">
        <v>8318</v>
      </c>
      <c r="B3870" s="6" t="s">
        <v>8224</v>
      </c>
      <c r="C3870" s="6" t="str">
        <f>VLOOKUP($B3870,'Supplimental Sources'!$I$7:$K$27,2,0)</f>
        <v>United States</v>
      </c>
      <c r="D3870" s="6" t="str">
        <f>VLOOKUP($B3870,'Supplimental Sources'!$I$7:$K$27,3,0)</f>
        <v>United States</v>
      </c>
      <c r="E3870" s="6" t="s">
        <v>8386</v>
      </c>
      <c r="F3870" s="6" t="s">
        <v>8377</v>
      </c>
      <c r="G3870" s="6">
        <v>3856</v>
      </c>
      <c r="H3870" s="29">
        <v>5000</v>
      </c>
      <c r="I3870" s="29">
        <v>1</v>
      </c>
      <c r="J3870" s="28">
        <v>29.958333333335759</v>
      </c>
      <c r="K3870" s="6">
        <v>1</v>
      </c>
      <c r="M3870" s="6" t="str">
        <f>VLOOKUP($G3870,Data!$A:$F,6,0)</f>
        <v>failed</v>
      </c>
      <c r="N3870" s="6"/>
      <c r="O3870" s="6"/>
    </row>
    <row r="3871" spans="1:15" x14ac:dyDescent="0.45">
      <c r="A3871" s="6" t="s">
        <v>8318</v>
      </c>
      <c r="B3871" s="6" t="s">
        <v>8224</v>
      </c>
      <c r="C3871" s="6" t="str">
        <f>VLOOKUP($B3871,'Supplimental Sources'!$I$7:$K$27,2,0)</f>
        <v>United States</v>
      </c>
      <c r="D3871" s="6" t="str">
        <f>VLOOKUP($B3871,'Supplimental Sources'!$I$7:$K$27,3,0)</f>
        <v>United States</v>
      </c>
      <c r="E3871" s="6" t="s">
        <v>8385</v>
      </c>
      <c r="F3871" s="6" t="s">
        <v>8370</v>
      </c>
      <c r="G3871" s="6">
        <v>3857</v>
      </c>
      <c r="H3871" s="29">
        <v>5000</v>
      </c>
      <c r="I3871" s="29">
        <v>260</v>
      </c>
      <c r="J3871" s="28">
        <v>22.979513888887595</v>
      </c>
      <c r="K3871" s="6">
        <v>4</v>
      </c>
      <c r="M3871" s="6" t="str">
        <f>VLOOKUP($G3871,Data!$A:$F,6,0)</f>
        <v>failed</v>
      </c>
      <c r="N3871" s="6"/>
      <c r="O3871" s="6"/>
    </row>
    <row r="3872" spans="1:15" x14ac:dyDescent="0.45">
      <c r="A3872" s="6" t="s">
        <v>8318</v>
      </c>
      <c r="B3872" s="6" t="s">
        <v>8225</v>
      </c>
      <c r="C3872" s="6" t="str">
        <f>VLOOKUP($B3872,'Supplimental Sources'!$I$7:$K$27,2,0)</f>
        <v>United Kingdom</v>
      </c>
      <c r="D3872" s="6" t="str">
        <f>VLOOKUP($B3872,'Supplimental Sources'!$I$7:$K$27,3,0)</f>
        <v>United Kingdom</v>
      </c>
      <c r="E3872" s="6" t="s">
        <v>8386</v>
      </c>
      <c r="F3872" s="6" t="s">
        <v>8369</v>
      </c>
      <c r="G3872" s="6">
        <v>3858</v>
      </c>
      <c r="H3872" s="29">
        <v>500</v>
      </c>
      <c r="I3872" s="29">
        <v>10</v>
      </c>
      <c r="J3872" s="28">
        <v>18.443935185190639</v>
      </c>
      <c r="K3872" s="6">
        <v>1</v>
      </c>
      <c r="M3872" s="6" t="str">
        <f>VLOOKUP($G3872,Data!$A:$F,6,0)</f>
        <v>failed</v>
      </c>
      <c r="N3872" s="6"/>
      <c r="O3872" s="6"/>
    </row>
    <row r="3873" spans="1:15" x14ac:dyDescent="0.45">
      <c r="A3873" s="6" t="s">
        <v>8318</v>
      </c>
      <c r="B3873" s="6" t="s">
        <v>8224</v>
      </c>
      <c r="C3873" s="6" t="str">
        <f>VLOOKUP($B3873,'Supplimental Sources'!$I$7:$K$27,2,0)</f>
        <v>United States</v>
      </c>
      <c r="D3873" s="6" t="str">
        <f>VLOOKUP($B3873,'Supplimental Sources'!$I$7:$K$27,3,0)</f>
        <v>United States</v>
      </c>
      <c r="E3873" s="6" t="s">
        <v>8385</v>
      </c>
      <c r="F3873" s="6" t="s">
        <v>8369</v>
      </c>
      <c r="G3873" s="6">
        <v>3859</v>
      </c>
      <c r="H3873" s="29">
        <v>2500</v>
      </c>
      <c r="I3873" s="29">
        <v>1</v>
      </c>
      <c r="J3873" s="28">
        <v>25.981400462958845</v>
      </c>
      <c r="K3873" s="6">
        <v>1</v>
      </c>
      <c r="M3873" s="6" t="str">
        <f>VLOOKUP($G3873,Data!$A:$F,6,0)</f>
        <v>failed</v>
      </c>
      <c r="N3873" s="6"/>
      <c r="O3873" s="6"/>
    </row>
    <row r="3874" spans="1:15" x14ac:dyDescent="0.45">
      <c r="A3874" s="6" t="s">
        <v>8318</v>
      </c>
      <c r="B3874" s="6" t="s">
        <v>8224</v>
      </c>
      <c r="C3874" s="6" t="str">
        <f>VLOOKUP($B3874,'Supplimental Sources'!$I$7:$K$27,2,0)</f>
        <v>United States</v>
      </c>
      <c r="D3874" s="6" t="str">
        <f>VLOOKUP($B3874,'Supplimental Sources'!$I$7:$K$27,3,0)</f>
        <v>United States</v>
      </c>
      <c r="E3874" s="6" t="s">
        <v>8385</v>
      </c>
      <c r="F3874" s="6" t="s">
        <v>8370</v>
      </c>
      <c r="G3874" s="6">
        <v>3860</v>
      </c>
      <c r="H3874" s="29">
        <v>6000</v>
      </c>
      <c r="I3874" s="29">
        <v>1060</v>
      </c>
      <c r="J3874" s="28">
        <v>30</v>
      </c>
      <c r="K3874" s="6">
        <v>13</v>
      </c>
      <c r="M3874" s="6" t="str">
        <f>VLOOKUP($G3874,Data!$A:$F,6,0)</f>
        <v>failed</v>
      </c>
      <c r="N3874" s="6"/>
      <c r="O3874" s="6"/>
    </row>
    <row r="3875" spans="1:15" x14ac:dyDescent="0.45">
      <c r="A3875" s="6" t="s">
        <v>8318</v>
      </c>
      <c r="B3875" s="6" t="s">
        <v>8224</v>
      </c>
      <c r="C3875" s="6" t="str">
        <f>VLOOKUP($B3875,'Supplimental Sources'!$I$7:$K$27,2,0)</f>
        <v>United States</v>
      </c>
      <c r="D3875" s="6" t="str">
        <f>VLOOKUP($B3875,'Supplimental Sources'!$I$7:$K$27,3,0)</f>
        <v>United States</v>
      </c>
      <c r="E3875" s="6" t="s">
        <v>8385</v>
      </c>
      <c r="F3875" s="6" t="s">
        <v>8373</v>
      </c>
      <c r="G3875" s="6">
        <v>3861</v>
      </c>
      <c r="H3875" s="29">
        <v>2000</v>
      </c>
      <c r="I3875" s="29">
        <v>100</v>
      </c>
      <c r="J3875" s="28">
        <v>41.317627314820129</v>
      </c>
      <c r="K3875" s="6">
        <v>1</v>
      </c>
      <c r="M3875" s="6" t="str">
        <f>VLOOKUP($G3875,Data!$A:$F,6,0)</f>
        <v>failed</v>
      </c>
      <c r="N3875" s="6"/>
      <c r="O3875" s="6"/>
    </row>
    <row r="3876" spans="1:15" x14ac:dyDescent="0.45">
      <c r="A3876" s="6" t="s">
        <v>8318</v>
      </c>
      <c r="B3876" s="6" t="s">
        <v>8224</v>
      </c>
      <c r="C3876" s="6" t="str">
        <f>VLOOKUP($B3876,'Supplimental Sources'!$I$7:$K$27,2,0)</f>
        <v>United States</v>
      </c>
      <c r="D3876" s="6" t="str">
        <f>VLOOKUP($B3876,'Supplimental Sources'!$I$7:$K$27,3,0)</f>
        <v>United States</v>
      </c>
      <c r="E3876" s="6" t="s">
        <v>8387</v>
      </c>
      <c r="F3876" s="6" t="s">
        <v>8371</v>
      </c>
      <c r="G3876" s="6">
        <v>3862</v>
      </c>
      <c r="H3876" s="29">
        <v>7500</v>
      </c>
      <c r="I3876" s="29">
        <v>1</v>
      </c>
      <c r="J3876" s="28">
        <v>14.446574074077944</v>
      </c>
      <c r="K3876" s="6">
        <v>1</v>
      </c>
      <c r="M3876" s="6" t="str">
        <f>VLOOKUP($G3876,Data!$A:$F,6,0)</f>
        <v>failed</v>
      </c>
      <c r="N3876" s="6"/>
      <c r="O3876" s="6"/>
    </row>
    <row r="3877" spans="1:15" x14ac:dyDescent="0.45">
      <c r="A3877" s="6" t="s">
        <v>8318</v>
      </c>
      <c r="B3877" s="6" t="s">
        <v>8224</v>
      </c>
      <c r="C3877" s="6" t="str">
        <f>VLOOKUP($B3877,'Supplimental Sources'!$I$7:$K$27,2,0)</f>
        <v>United States</v>
      </c>
      <c r="D3877" s="6" t="str">
        <f>VLOOKUP($B3877,'Supplimental Sources'!$I$7:$K$27,3,0)</f>
        <v>United States</v>
      </c>
      <c r="E3877" s="6" t="s">
        <v>8386</v>
      </c>
      <c r="F3877" s="6" t="s">
        <v>8372</v>
      </c>
      <c r="G3877" s="6">
        <v>3863</v>
      </c>
      <c r="H3877" s="29">
        <v>6000</v>
      </c>
      <c r="I3877" s="29">
        <v>0</v>
      </c>
      <c r="J3877" s="28">
        <v>60.041666666664241</v>
      </c>
      <c r="K3877" s="6">
        <v>0</v>
      </c>
      <c r="M3877" s="6" t="str">
        <f>VLOOKUP($G3877,Data!$A:$F,6,0)</f>
        <v>failed</v>
      </c>
      <c r="N3877" s="6"/>
      <c r="O3877" s="6"/>
    </row>
    <row r="3878" spans="1:15" x14ac:dyDescent="0.45">
      <c r="A3878" s="6" t="s">
        <v>8318</v>
      </c>
      <c r="B3878" s="6" t="s">
        <v>8224</v>
      </c>
      <c r="C3878" s="6" t="str">
        <f>VLOOKUP($B3878,'Supplimental Sources'!$I$7:$K$27,2,0)</f>
        <v>United States</v>
      </c>
      <c r="D3878" s="6" t="str">
        <f>VLOOKUP($B3878,'Supplimental Sources'!$I$7:$K$27,3,0)</f>
        <v>United States</v>
      </c>
      <c r="E3878" s="6" t="s">
        <v>8386</v>
      </c>
      <c r="F3878" s="6" t="s">
        <v>8373</v>
      </c>
      <c r="G3878" s="6">
        <v>3864</v>
      </c>
      <c r="H3878" s="29">
        <v>5000</v>
      </c>
      <c r="I3878" s="29">
        <v>60</v>
      </c>
      <c r="J3878" s="28">
        <v>30.041666666656965</v>
      </c>
      <c r="K3878" s="6">
        <v>3</v>
      </c>
      <c r="M3878" s="6" t="str">
        <f>VLOOKUP($G3878,Data!$A:$F,6,0)</f>
        <v>failed</v>
      </c>
      <c r="N3878" s="6"/>
      <c r="O3878" s="6"/>
    </row>
    <row r="3879" spans="1:15" x14ac:dyDescent="0.45">
      <c r="A3879" s="6" t="s">
        <v>8318</v>
      </c>
      <c r="B3879" s="6" t="s">
        <v>8229</v>
      </c>
      <c r="C3879" s="6" t="str">
        <f>VLOOKUP($B3879,'Supplimental Sources'!$I$7:$K$27,2,0)</f>
        <v>Canada</v>
      </c>
      <c r="D3879" s="6" t="str">
        <f>VLOOKUP($B3879,'Supplimental Sources'!$I$7:$K$27,3,0)</f>
        <v>Canada</v>
      </c>
      <c r="E3879" s="6" t="s">
        <v>8385</v>
      </c>
      <c r="F3879" s="6" t="s">
        <v>8370</v>
      </c>
      <c r="G3879" s="6">
        <v>3865</v>
      </c>
      <c r="H3879" s="29">
        <v>2413</v>
      </c>
      <c r="I3879" s="29">
        <v>650</v>
      </c>
      <c r="J3879" s="28">
        <v>39.577569444438268</v>
      </c>
      <c r="K3879" s="6">
        <v>14</v>
      </c>
      <c r="M3879" s="6" t="str">
        <f>VLOOKUP($G3879,Data!$A:$F,6,0)</f>
        <v>failed</v>
      </c>
      <c r="N3879" s="6"/>
      <c r="O3879" s="6"/>
    </row>
    <row r="3880" spans="1:15" x14ac:dyDescent="0.45">
      <c r="A3880" s="6" t="s">
        <v>8318</v>
      </c>
      <c r="B3880" s="6" t="s">
        <v>8224</v>
      </c>
      <c r="C3880" s="6" t="str">
        <f>VLOOKUP($B3880,'Supplimental Sources'!$I$7:$K$27,2,0)</f>
        <v>United States</v>
      </c>
      <c r="D3880" s="6" t="str">
        <f>VLOOKUP($B3880,'Supplimental Sources'!$I$7:$K$27,3,0)</f>
        <v>United States</v>
      </c>
      <c r="E3880" s="6" t="s">
        <v>8387</v>
      </c>
      <c r="F3880" s="6" t="s">
        <v>8377</v>
      </c>
      <c r="G3880" s="6">
        <v>3866</v>
      </c>
      <c r="H3880" s="29">
        <v>2000</v>
      </c>
      <c r="I3880" s="29">
        <v>11</v>
      </c>
      <c r="J3880" s="28">
        <v>49.198136574072123</v>
      </c>
      <c r="K3880" s="6">
        <v>2</v>
      </c>
      <c r="M3880" s="6" t="str">
        <f>VLOOKUP($G3880,Data!$A:$F,6,0)</f>
        <v>failed</v>
      </c>
      <c r="N3880" s="6"/>
      <c r="O3880" s="6"/>
    </row>
    <row r="3881" spans="1:15" x14ac:dyDescent="0.45">
      <c r="A3881" s="6" t="s">
        <v>8318</v>
      </c>
      <c r="B3881" s="6" t="s">
        <v>8224</v>
      </c>
      <c r="C3881" s="6" t="str">
        <f>VLOOKUP($B3881,'Supplimental Sources'!$I$7:$K$27,2,0)</f>
        <v>United States</v>
      </c>
      <c r="D3881" s="6" t="str">
        <f>VLOOKUP($B3881,'Supplimental Sources'!$I$7:$K$27,3,0)</f>
        <v>United States</v>
      </c>
      <c r="E3881" s="6" t="s">
        <v>8387</v>
      </c>
      <c r="F3881" s="6" t="s">
        <v>8369</v>
      </c>
      <c r="G3881" s="6">
        <v>3867</v>
      </c>
      <c r="H3881" s="29">
        <v>2000</v>
      </c>
      <c r="I3881" s="29">
        <v>251</v>
      </c>
      <c r="J3881" s="28">
        <v>30</v>
      </c>
      <c r="K3881" s="6">
        <v>5</v>
      </c>
      <c r="M3881" s="6" t="str">
        <f>VLOOKUP($G3881,Data!$A:$F,6,0)</f>
        <v>failed</v>
      </c>
      <c r="N3881" s="6"/>
      <c r="O3881" s="6"/>
    </row>
    <row r="3882" spans="1:15" x14ac:dyDescent="0.45">
      <c r="A3882" s="6" t="s">
        <v>8359</v>
      </c>
      <c r="B3882" s="6" t="s">
        <v>8225</v>
      </c>
      <c r="C3882" s="6" t="str">
        <f>VLOOKUP($B3882,'Supplimental Sources'!$I$7:$K$27,2,0)</f>
        <v>United Kingdom</v>
      </c>
      <c r="D3882" s="6" t="str">
        <f>VLOOKUP($B3882,'Supplimental Sources'!$I$7:$K$27,3,0)</f>
        <v>United Kingdom</v>
      </c>
      <c r="E3882" s="6" t="s">
        <v>8385</v>
      </c>
      <c r="F3882" s="6" t="s">
        <v>8371</v>
      </c>
      <c r="G3882" s="6">
        <v>3868</v>
      </c>
      <c r="H3882" s="29">
        <v>5000</v>
      </c>
      <c r="I3882" s="29">
        <v>10</v>
      </c>
      <c r="J3882" s="28">
        <v>25</v>
      </c>
      <c r="K3882" s="6">
        <v>1</v>
      </c>
      <c r="M3882" s="6"/>
      <c r="N3882" s="6" t="str">
        <f>VLOOKUP($G3882,Data!$A:$F,6,0)</f>
        <v>canceled</v>
      </c>
      <c r="O3882" s="6"/>
    </row>
    <row r="3883" spans="1:15" x14ac:dyDescent="0.45">
      <c r="A3883" s="6" t="s">
        <v>8359</v>
      </c>
      <c r="B3883" s="6" t="s">
        <v>8224</v>
      </c>
      <c r="C3883" s="6" t="str">
        <f>VLOOKUP($B3883,'Supplimental Sources'!$I$7:$K$27,2,0)</f>
        <v>United States</v>
      </c>
      <c r="D3883" s="6" t="str">
        <f>VLOOKUP($B3883,'Supplimental Sources'!$I$7:$K$27,3,0)</f>
        <v>United States</v>
      </c>
      <c r="E3883" s="6" t="s">
        <v>8386</v>
      </c>
      <c r="F3883" s="6" t="s">
        <v>8377</v>
      </c>
      <c r="G3883" s="6">
        <v>3869</v>
      </c>
      <c r="H3883" s="29">
        <v>13111</v>
      </c>
      <c r="I3883" s="29">
        <v>452</v>
      </c>
      <c r="J3883" s="28">
        <v>29.408194444440596</v>
      </c>
      <c r="K3883" s="6">
        <v>15</v>
      </c>
      <c r="M3883" s="6"/>
      <c r="N3883" s="6" t="str">
        <f>VLOOKUP($G3883,Data!$A:$F,6,0)</f>
        <v>canceled</v>
      </c>
      <c r="O3883" s="6"/>
    </row>
    <row r="3884" spans="1:15" x14ac:dyDescent="0.45">
      <c r="A3884" s="6" t="s">
        <v>8359</v>
      </c>
      <c r="B3884" s="6" t="s">
        <v>8224</v>
      </c>
      <c r="C3884" s="6" t="str">
        <f>VLOOKUP($B3884,'Supplimental Sources'!$I$7:$K$27,2,0)</f>
        <v>United States</v>
      </c>
      <c r="D3884" s="6" t="str">
        <f>VLOOKUP($B3884,'Supplimental Sources'!$I$7:$K$27,3,0)</f>
        <v>United States</v>
      </c>
      <c r="E3884" s="6" t="s">
        <v>8385</v>
      </c>
      <c r="F3884" s="6" t="s">
        <v>8380</v>
      </c>
      <c r="G3884" s="6">
        <v>3870</v>
      </c>
      <c r="H3884" s="29">
        <v>10000</v>
      </c>
      <c r="I3884" s="29">
        <v>1500</v>
      </c>
      <c r="J3884" s="28">
        <v>30</v>
      </c>
      <c r="K3884" s="6">
        <v>10</v>
      </c>
      <c r="M3884" s="6"/>
      <c r="N3884" s="6" t="str">
        <f>VLOOKUP($G3884,Data!$A:$F,6,0)</f>
        <v>canceled</v>
      </c>
      <c r="O3884" s="6"/>
    </row>
    <row r="3885" spans="1:15" x14ac:dyDescent="0.45">
      <c r="A3885" s="6" t="s">
        <v>8359</v>
      </c>
      <c r="B3885" s="6" t="s">
        <v>8224</v>
      </c>
      <c r="C3885" s="6" t="str">
        <f>VLOOKUP($B3885,'Supplimental Sources'!$I$7:$K$27,2,0)</f>
        <v>United States</v>
      </c>
      <c r="D3885" s="6" t="str">
        <f>VLOOKUP($B3885,'Supplimental Sources'!$I$7:$K$27,3,0)</f>
        <v>United States</v>
      </c>
      <c r="E3885" s="6" t="s">
        <v>8388</v>
      </c>
      <c r="F3885" s="6" t="s">
        <v>8376</v>
      </c>
      <c r="G3885" s="6">
        <v>3871</v>
      </c>
      <c r="H3885" s="29">
        <v>1500</v>
      </c>
      <c r="I3885" s="29">
        <v>40</v>
      </c>
      <c r="J3885" s="28">
        <v>59.958333333343035</v>
      </c>
      <c r="K3885" s="6">
        <v>3</v>
      </c>
      <c r="M3885" s="6"/>
      <c r="N3885" s="6" t="str">
        <f>VLOOKUP($G3885,Data!$A:$F,6,0)</f>
        <v>canceled</v>
      </c>
      <c r="O3885" s="6"/>
    </row>
    <row r="3886" spans="1:15" x14ac:dyDescent="0.45">
      <c r="A3886" s="6" t="s">
        <v>8359</v>
      </c>
      <c r="B3886" s="6" t="s">
        <v>8224</v>
      </c>
      <c r="C3886" s="6" t="str">
        <f>VLOOKUP($B3886,'Supplimental Sources'!$I$7:$K$27,2,0)</f>
        <v>United States</v>
      </c>
      <c r="D3886" s="6" t="str">
        <f>VLOOKUP($B3886,'Supplimental Sources'!$I$7:$K$27,3,0)</f>
        <v>United States</v>
      </c>
      <c r="E3886" s="6" t="s">
        <v>8386</v>
      </c>
      <c r="F3886" s="6" t="s">
        <v>8380</v>
      </c>
      <c r="G3886" s="6">
        <v>3872</v>
      </c>
      <c r="H3886" s="29">
        <v>15000</v>
      </c>
      <c r="I3886" s="29">
        <v>0</v>
      </c>
      <c r="J3886" s="28">
        <v>50</v>
      </c>
      <c r="K3886" s="6">
        <v>0</v>
      </c>
      <c r="M3886" s="6"/>
      <c r="N3886" s="6" t="str">
        <f>VLOOKUP($G3886,Data!$A:$F,6,0)</f>
        <v>canceled</v>
      </c>
      <c r="O3886" s="6"/>
    </row>
    <row r="3887" spans="1:15" x14ac:dyDescent="0.45">
      <c r="A3887" s="6" t="s">
        <v>8359</v>
      </c>
      <c r="B3887" s="6" t="s">
        <v>8224</v>
      </c>
      <c r="C3887" s="6" t="str">
        <f>VLOOKUP($B3887,'Supplimental Sources'!$I$7:$K$27,2,0)</f>
        <v>United States</v>
      </c>
      <c r="D3887" s="6" t="str">
        <f>VLOOKUP($B3887,'Supplimental Sources'!$I$7:$K$27,3,0)</f>
        <v>United States</v>
      </c>
      <c r="E3887" s="6" t="s">
        <v>8386</v>
      </c>
      <c r="F3887" s="6" t="s">
        <v>8372</v>
      </c>
      <c r="G3887" s="6">
        <v>3873</v>
      </c>
      <c r="H3887" s="29">
        <v>5500</v>
      </c>
      <c r="I3887" s="29">
        <v>0</v>
      </c>
      <c r="J3887" s="28">
        <v>30</v>
      </c>
      <c r="K3887" s="6">
        <v>0</v>
      </c>
      <c r="M3887" s="6"/>
      <c r="N3887" s="6" t="str">
        <f>VLOOKUP($G3887,Data!$A:$F,6,0)</f>
        <v>canceled</v>
      </c>
      <c r="O3887" s="6"/>
    </row>
    <row r="3888" spans="1:15" x14ac:dyDescent="0.45">
      <c r="A3888" s="6" t="s">
        <v>8359</v>
      </c>
      <c r="B3888" s="6" t="s">
        <v>8228</v>
      </c>
      <c r="C3888" s="6" t="str">
        <f>VLOOKUP($B3888,'Supplimental Sources'!$I$7:$K$27,2,0)</f>
        <v>New Zealand</v>
      </c>
      <c r="D3888" s="6" t="str">
        <f>VLOOKUP($B3888,'Supplimental Sources'!$I$7:$K$27,3,0)</f>
        <v>New Zealand</v>
      </c>
      <c r="E3888" s="6" t="s">
        <v>8386</v>
      </c>
      <c r="F3888" s="6" t="s">
        <v>8376</v>
      </c>
      <c r="G3888" s="6">
        <v>3874</v>
      </c>
      <c r="H3888" s="29">
        <v>620</v>
      </c>
      <c r="I3888" s="29">
        <v>0</v>
      </c>
      <c r="J3888" s="28">
        <v>21.025208333339833</v>
      </c>
      <c r="K3888" s="6">
        <v>0</v>
      </c>
      <c r="M3888" s="6"/>
      <c r="N3888" s="6" t="str">
        <f>VLOOKUP($G3888,Data!$A:$F,6,0)</f>
        <v>canceled</v>
      </c>
      <c r="O3888" s="6"/>
    </row>
    <row r="3889" spans="1:15" x14ac:dyDescent="0.45">
      <c r="A3889" s="6" t="s">
        <v>8359</v>
      </c>
      <c r="B3889" s="6" t="s">
        <v>8232</v>
      </c>
      <c r="C3889" s="6" t="str">
        <f>VLOOKUP($B3889,'Supplimental Sources'!$I$7:$K$27,2,0)</f>
        <v>Denmark</v>
      </c>
      <c r="D3889" s="6" t="str">
        <f>VLOOKUP($B3889,'Supplimental Sources'!$I$7:$K$27,3,0)</f>
        <v>European Union</v>
      </c>
      <c r="E3889" s="6" t="s">
        <v>8387</v>
      </c>
      <c r="F3889" s="6" t="s">
        <v>8372</v>
      </c>
      <c r="G3889" s="6">
        <v>3875</v>
      </c>
      <c r="H3889" s="29">
        <v>30000</v>
      </c>
      <c r="I3889" s="29">
        <v>0</v>
      </c>
      <c r="J3889" s="28">
        <v>1.0698495370452292</v>
      </c>
      <c r="K3889" s="6">
        <v>0</v>
      </c>
      <c r="M3889" s="6"/>
      <c r="N3889" s="6" t="str">
        <f>VLOOKUP($G3889,Data!$A:$F,6,0)</f>
        <v>canceled</v>
      </c>
      <c r="O3889" s="6"/>
    </row>
    <row r="3890" spans="1:15" x14ac:dyDescent="0.45">
      <c r="A3890" s="6" t="s">
        <v>8359</v>
      </c>
      <c r="B3890" s="6" t="s">
        <v>8225</v>
      </c>
      <c r="C3890" s="6" t="str">
        <f>VLOOKUP($B3890,'Supplimental Sources'!$I$7:$K$27,2,0)</f>
        <v>United Kingdom</v>
      </c>
      <c r="D3890" s="6" t="str">
        <f>VLOOKUP($B3890,'Supplimental Sources'!$I$7:$K$27,3,0)</f>
        <v>United Kingdom</v>
      </c>
      <c r="E3890" s="6" t="s">
        <v>8387</v>
      </c>
      <c r="F3890" s="6" t="s">
        <v>8376</v>
      </c>
      <c r="G3890" s="6">
        <v>3876</v>
      </c>
      <c r="H3890" s="29">
        <v>3900</v>
      </c>
      <c r="I3890" s="29">
        <v>2059</v>
      </c>
      <c r="J3890" s="28">
        <v>30</v>
      </c>
      <c r="K3890" s="6">
        <v>46</v>
      </c>
      <c r="M3890" s="6"/>
      <c r="N3890" s="6" t="str">
        <f>VLOOKUP($G3890,Data!$A:$F,6,0)</f>
        <v>canceled</v>
      </c>
      <c r="O3890" s="6"/>
    </row>
    <row r="3891" spans="1:15" x14ac:dyDescent="0.45">
      <c r="A3891" s="6" t="s">
        <v>8359</v>
      </c>
      <c r="B3891" s="6" t="s">
        <v>8224</v>
      </c>
      <c r="C3891" s="6" t="str">
        <f>VLOOKUP($B3891,'Supplimental Sources'!$I$7:$K$27,2,0)</f>
        <v>United States</v>
      </c>
      <c r="D3891" s="6" t="str">
        <f>VLOOKUP($B3891,'Supplimental Sources'!$I$7:$K$27,3,0)</f>
        <v>United States</v>
      </c>
      <c r="E3891" s="6" t="s">
        <v>8387</v>
      </c>
      <c r="F3891" s="6" t="s">
        <v>8374</v>
      </c>
      <c r="G3891" s="6">
        <v>3877</v>
      </c>
      <c r="H3891" s="29">
        <v>25000</v>
      </c>
      <c r="I3891" s="29">
        <v>1241</v>
      </c>
      <c r="J3891" s="28">
        <v>30</v>
      </c>
      <c r="K3891" s="6">
        <v>14</v>
      </c>
      <c r="M3891" s="6"/>
      <c r="N3891" s="6" t="str">
        <f>VLOOKUP($G3891,Data!$A:$F,6,0)</f>
        <v>canceled</v>
      </c>
      <c r="O3891" s="6"/>
    </row>
    <row r="3892" spans="1:15" x14ac:dyDescent="0.45">
      <c r="A3892" s="6" t="s">
        <v>8359</v>
      </c>
      <c r="B3892" s="6" t="s">
        <v>8224</v>
      </c>
      <c r="C3892" s="6" t="str">
        <f>VLOOKUP($B3892,'Supplimental Sources'!$I$7:$K$27,2,0)</f>
        <v>United States</v>
      </c>
      <c r="D3892" s="6" t="str">
        <f>VLOOKUP($B3892,'Supplimental Sources'!$I$7:$K$27,3,0)</f>
        <v>United States</v>
      </c>
      <c r="E3892" s="6" t="s">
        <v>8386</v>
      </c>
      <c r="F3892" s="6" t="s">
        <v>8369</v>
      </c>
      <c r="G3892" s="6">
        <v>3878</v>
      </c>
      <c r="H3892" s="29">
        <v>18000</v>
      </c>
      <c r="I3892" s="29">
        <v>10</v>
      </c>
      <c r="J3892" s="28">
        <v>30.347152777780138</v>
      </c>
      <c r="K3892" s="6">
        <v>1</v>
      </c>
      <c r="M3892" s="6"/>
      <c r="N3892" s="6" t="str">
        <f>VLOOKUP($G3892,Data!$A:$F,6,0)</f>
        <v>canceled</v>
      </c>
      <c r="O3892" s="6"/>
    </row>
    <row r="3893" spans="1:15" x14ac:dyDescent="0.45">
      <c r="A3893" s="6" t="s">
        <v>8359</v>
      </c>
      <c r="B3893" s="6" t="s">
        <v>8225</v>
      </c>
      <c r="C3893" s="6" t="str">
        <f>VLOOKUP($B3893,'Supplimental Sources'!$I$7:$K$27,2,0)</f>
        <v>United Kingdom</v>
      </c>
      <c r="D3893" s="6" t="str">
        <f>VLOOKUP($B3893,'Supplimental Sources'!$I$7:$K$27,3,0)</f>
        <v>United Kingdom</v>
      </c>
      <c r="E3893" s="6" t="s">
        <v>8385</v>
      </c>
      <c r="F3893" s="6" t="s">
        <v>8381</v>
      </c>
      <c r="G3893" s="6">
        <v>3879</v>
      </c>
      <c r="H3893" s="29">
        <v>15000</v>
      </c>
      <c r="I3893" s="29">
        <v>0</v>
      </c>
      <c r="J3893" s="28">
        <v>30</v>
      </c>
      <c r="K3893" s="6">
        <v>0</v>
      </c>
      <c r="M3893" s="6"/>
      <c r="N3893" s="6" t="str">
        <f>VLOOKUP($G3893,Data!$A:$F,6,0)</f>
        <v>canceled</v>
      </c>
      <c r="O3893" s="6"/>
    </row>
    <row r="3894" spans="1:15" x14ac:dyDescent="0.45">
      <c r="A3894" s="6" t="s">
        <v>8359</v>
      </c>
      <c r="B3894" s="6" t="s">
        <v>8225</v>
      </c>
      <c r="C3894" s="6" t="str">
        <f>VLOOKUP($B3894,'Supplimental Sources'!$I$7:$K$27,2,0)</f>
        <v>United Kingdom</v>
      </c>
      <c r="D3894" s="6" t="str">
        <f>VLOOKUP($B3894,'Supplimental Sources'!$I$7:$K$27,3,0)</f>
        <v>United Kingdom</v>
      </c>
      <c r="E3894" s="6" t="s">
        <v>8385</v>
      </c>
      <c r="F3894" s="6" t="s">
        <v>8380</v>
      </c>
      <c r="G3894" s="6">
        <v>3880</v>
      </c>
      <c r="H3894" s="29">
        <v>7500</v>
      </c>
      <c r="I3894" s="29">
        <v>980</v>
      </c>
      <c r="J3894" s="28">
        <v>35.143287037040864</v>
      </c>
      <c r="K3894" s="6">
        <v>17</v>
      </c>
      <c r="M3894" s="6"/>
      <c r="N3894" s="6" t="str">
        <f>VLOOKUP($G3894,Data!$A:$F,6,0)</f>
        <v>canceled</v>
      </c>
      <c r="O3894" s="6"/>
    </row>
    <row r="3895" spans="1:15" x14ac:dyDescent="0.45">
      <c r="A3895" s="6" t="s">
        <v>8359</v>
      </c>
      <c r="B3895" s="6" t="s">
        <v>8224</v>
      </c>
      <c r="C3895" s="6" t="str">
        <f>VLOOKUP($B3895,'Supplimental Sources'!$I$7:$K$27,2,0)</f>
        <v>United States</v>
      </c>
      <c r="D3895" s="6" t="str">
        <f>VLOOKUP($B3895,'Supplimental Sources'!$I$7:$K$27,3,0)</f>
        <v>United States</v>
      </c>
      <c r="E3895" s="6" t="s">
        <v>8388</v>
      </c>
      <c r="F3895" s="6" t="s">
        <v>8376</v>
      </c>
      <c r="G3895" s="6">
        <v>3881</v>
      </c>
      <c r="H3895" s="29">
        <v>500</v>
      </c>
      <c r="I3895" s="29">
        <v>25</v>
      </c>
      <c r="J3895" s="28">
        <v>30</v>
      </c>
      <c r="K3895" s="6">
        <v>1</v>
      </c>
      <c r="M3895" s="6"/>
      <c r="N3895" s="6" t="str">
        <f>VLOOKUP($G3895,Data!$A:$F,6,0)</f>
        <v>canceled</v>
      </c>
      <c r="O3895" s="6"/>
    </row>
    <row r="3896" spans="1:15" x14ac:dyDescent="0.45">
      <c r="A3896" s="6" t="s">
        <v>8359</v>
      </c>
      <c r="B3896" s="6" t="s">
        <v>8226</v>
      </c>
      <c r="C3896" s="6" t="str">
        <f>VLOOKUP($B3896,'Supplimental Sources'!$I$7:$K$27,2,0)</f>
        <v>Australia</v>
      </c>
      <c r="D3896" s="6" t="str">
        <f>VLOOKUP($B3896,'Supplimental Sources'!$I$7:$K$27,3,0)</f>
        <v>Australia</v>
      </c>
      <c r="E3896" s="6" t="s">
        <v>8387</v>
      </c>
      <c r="F3896" s="6" t="s">
        <v>8376</v>
      </c>
      <c r="G3896" s="6">
        <v>3882</v>
      </c>
      <c r="H3896" s="29">
        <v>30000</v>
      </c>
      <c r="I3896" s="29">
        <v>0</v>
      </c>
      <c r="J3896" s="28">
        <v>26.9769675925927</v>
      </c>
      <c r="K3896" s="6">
        <v>0</v>
      </c>
      <c r="M3896" s="6"/>
      <c r="N3896" s="6" t="str">
        <f>VLOOKUP($G3896,Data!$A:$F,6,0)</f>
        <v>canceled</v>
      </c>
      <c r="O3896" s="6"/>
    </row>
    <row r="3897" spans="1:15" x14ac:dyDescent="0.45">
      <c r="A3897" s="6" t="s">
        <v>8359</v>
      </c>
      <c r="B3897" s="6" t="s">
        <v>8225</v>
      </c>
      <c r="C3897" s="6" t="str">
        <f>VLOOKUP($B3897,'Supplimental Sources'!$I$7:$K$27,2,0)</f>
        <v>United Kingdom</v>
      </c>
      <c r="D3897" s="6" t="str">
        <f>VLOOKUP($B3897,'Supplimental Sources'!$I$7:$K$27,3,0)</f>
        <v>United Kingdom</v>
      </c>
      <c r="E3897" s="6" t="s">
        <v>8385</v>
      </c>
      <c r="F3897" s="6" t="s">
        <v>8371</v>
      </c>
      <c r="G3897" s="6">
        <v>3883</v>
      </c>
      <c r="H3897" s="29">
        <v>15000</v>
      </c>
      <c r="I3897" s="29">
        <v>0</v>
      </c>
      <c r="J3897" s="28">
        <v>30</v>
      </c>
      <c r="K3897" s="6">
        <v>0</v>
      </c>
      <c r="M3897" s="6"/>
      <c r="N3897" s="6" t="str">
        <f>VLOOKUP($G3897,Data!$A:$F,6,0)</f>
        <v>canceled</v>
      </c>
      <c r="O3897" s="6"/>
    </row>
    <row r="3898" spans="1:15" x14ac:dyDescent="0.45">
      <c r="A3898" s="6" t="s">
        <v>8359</v>
      </c>
      <c r="B3898" s="6" t="s">
        <v>8224</v>
      </c>
      <c r="C3898" s="6" t="str">
        <f>VLOOKUP($B3898,'Supplimental Sources'!$I$7:$K$27,2,0)</f>
        <v>United States</v>
      </c>
      <c r="D3898" s="6" t="str">
        <f>VLOOKUP($B3898,'Supplimental Sources'!$I$7:$K$27,3,0)</f>
        <v>United States</v>
      </c>
      <c r="E3898" s="6" t="s">
        <v>8386</v>
      </c>
      <c r="F3898" s="6" t="s">
        <v>8378</v>
      </c>
      <c r="G3898" s="6">
        <v>3884</v>
      </c>
      <c r="H3898" s="29">
        <v>10000</v>
      </c>
      <c r="I3898" s="29">
        <v>0</v>
      </c>
      <c r="J3898" s="28">
        <v>24.958333333335759</v>
      </c>
      <c r="K3898" s="6">
        <v>0</v>
      </c>
      <c r="M3898" s="6"/>
      <c r="N3898" s="6" t="str">
        <f>VLOOKUP($G3898,Data!$A:$F,6,0)</f>
        <v>canceled</v>
      </c>
      <c r="O3898" s="6"/>
    </row>
    <row r="3899" spans="1:15" x14ac:dyDescent="0.45">
      <c r="A3899" s="6" t="s">
        <v>8359</v>
      </c>
      <c r="B3899" s="6" t="s">
        <v>8224</v>
      </c>
      <c r="C3899" s="6" t="str">
        <f>VLOOKUP($B3899,'Supplimental Sources'!$I$7:$K$27,2,0)</f>
        <v>United States</v>
      </c>
      <c r="D3899" s="6" t="str">
        <f>VLOOKUP($B3899,'Supplimental Sources'!$I$7:$K$27,3,0)</f>
        <v>United States</v>
      </c>
      <c r="E3899" s="6" t="s">
        <v>8387</v>
      </c>
      <c r="F3899" s="6" t="s">
        <v>8379</v>
      </c>
      <c r="G3899" s="6">
        <v>3885</v>
      </c>
      <c r="H3899" s="29">
        <v>375000</v>
      </c>
      <c r="I3899" s="29">
        <v>0</v>
      </c>
      <c r="J3899" s="28">
        <v>30</v>
      </c>
      <c r="K3899" s="6">
        <v>0</v>
      </c>
      <c r="M3899" s="6"/>
      <c r="N3899" s="6" t="str">
        <f>VLOOKUP($G3899,Data!$A:$F,6,0)</f>
        <v>canceled</v>
      </c>
      <c r="O3899" s="6"/>
    </row>
    <row r="3900" spans="1:15" x14ac:dyDescent="0.45">
      <c r="A3900" s="6" t="s">
        <v>8359</v>
      </c>
      <c r="B3900" s="6" t="s">
        <v>8226</v>
      </c>
      <c r="C3900" s="6" t="str">
        <f>VLOOKUP($B3900,'Supplimental Sources'!$I$7:$K$27,2,0)</f>
        <v>Australia</v>
      </c>
      <c r="D3900" s="6" t="str">
        <f>VLOOKUP($B3900,'Supplimental Sources'!$I$7:$K$27,3,0)</f>
        <v>Australia</v>
      </c>
      <c r="E3900" s="6" t="s">
        <v>8385</v>
      </c>
      <c r="F3900" s="6" t="s">
        <v>8374</v>
      </c>
      <c r="G3900" s="6">
        <v>3886</v>
      </c>
      <c r="H3900" s="29">
        <v>10000</v>
      </c>
      <c r="I3900" s="29">
        <v>0</v>
      </c>
      <c r="J3900" s="28">
        <v>30</v>
      </c>
      <c r="K3900" s="6">
        <v>0</v>
      </c>
      <c r="M3900" s="6"/>
      <c r="N3900" s="6" t="str">
        <f>VLOOKUP($G3900,Data!$A:$F,6,0)</f>
        <v>canceled</v>
      </c>
      <c r="O3900" s="6"/>
    </row>
    <row r="3901" spans="1:15" x14ac:dyDescent="0.45">
      <c r="A3901" s="6" t="s">
        <v>8359</v>
      </c>
      <c r="B3901" s="6" t="s">
        <v>8224</v>
      </c>
      <c r="C3901" s="6" t="str">
        <f>VLOOKUP($B3901,'Supplimental Sources'!$I$7:$K$27,2,0)</f>
        <v>United States</v>
      </c>
      <c r="D3901" s="6" t="str">
        <f>VLOOKUP($B3901,'Supplimental Sources'!$I$7:$K$27,3,0)</f>
        <v>United States</v>
      </c>
      <c r="E3901" s="6" t="s">
        <v>8386</v>
      </c>
      <c r="F3901" s="6" t="s">
        <v>8378</v>
      </c>
      <c r="G3901" s="6">
        <v>3887</v>
      </c>
      <c r="H3901" s="29">
        <v>2000</v>
      </c>
      <c r="I3901" s="29">
        <v>35</v>
      </c>
      <c r="J3901" s="28">
        <v>46.058692129634437</v>
      </c>
      <c r="K3901" s="6">
        <v>2</v>
      </c>
      <c r="M3901" s="6"/>
      <c r="N3901" s="6" t="str">
        <f>VLOOKUP($G3901,Data!$A:$F,6,0)</f>
        <v>canceled</v>
      </c>
      <c r="O3901" s="6"/>
    </row>
    <row r="3902" spans="1:15" x14ac:dyDescent="0.45">
      <c r="A3902" s="6" t="s">
        <v>8318</v>
      </c>
      <c r="B3902" s="6" t="s">
        <v>8225</v>
      </c>
      <c r="C3902" s="6" t="str">
        <f>VLOOKUP($B3902,'Supplimental Sources'!$I$7:$K$27,2,0)</f>
        <v>United Kingdom</v>
      </c>
      <c r="D3902" s="6" t="str">
        <f>VLOOKUP($B3902,'Supplimental Sources'!$I$7:$K$27,3,0)</f>
        <v>United Kingdom</v>
      </c>
      <c r="E3902" s="6" t="s">
        <v>8388</v>
      </c>
      <c r="F3902" s="6" t="s">
        <v>8376</v>
      </c>
      <c r="G3902" s="6">
        <v>3888</v>
      </c>
      <c r="H3902" s="29">
        <v>2000</v>
      </c>
      <c r="I3902" s="29">
        <v>542</v>
      </c>
      <c r="J3902" s="28">
        <v>30</v>
      </c>
      <c r="K3902" s="6">
        <v>14</v>
      </c>
      <c r="M3902" s="6" t="str">
        <f>VLOOKUP($G3902,Data!$A:$F,6,0)</f>
        <v>failed</v>
      </c>
      <c r="N3902" s="6"/>
      <c r="O3902" s="6"/>
    </row>
    <row r="3903" spans="1:15" x14ac:dyDescent="0.45">
      <c r="A3903" s="6" t="s">
        <v>8318</v>
      </c>
      <c r="B3903" s="6" t="s">
        <v>8224</v>
      </c>
      <c r="C3903" s="6" t="str">
        <f>VLOOKUP($B3903,'Supplimental Sources'!$I$7:$K$27,2,0)</f>
        <v>United States</v>
      </c>
      <c r="D3903" s="6" t="str">
        <f>VLOOKUP($B3903,'Supplimental Sources'!$I$7:$K$27,3,0)</f>
        <v>United States</v>
      </c>
      <c r="E3903" s="6" t="s">
        <v>8385</v>
      </c>
      <c r="F3903" s="6" t="s">
        <v>8381</v>
      </c>
      <c r="G3903" s="6">
        <v>3889</v>
      </c>
      <c r="H3903" s="29">
        <v>8000</v>
      </c>
      <c r="I3903" s="29">
        <v>118</v>
      </c>
      <c r="J3903" s="28">
        <v>31.971412037033588</v>
      </c>
      <c r="K3903" s="6">
        <v>9</v>
      </c>
      <c r="M3903" s="6" t="str">
        <f>VLOOKUP($G3903,Data!$A:$F,6,0)</f>
        <v>failed</v>
      </c>
      <c r="N3903" s="6"/>
      <c r="O3903" s="6"/>
    </row>
    <row r="3904" spans="1:15" x14ac:dyDescent="0.45">
      <c r="A3904" s="6" t="s">
        <v>8318</v>
      </c>
      <c r="B3904" s="6" t="s">
        <v>8224</v>
      </c>
      <c r="C3904" s="6" t="str">
        <f>VLOOKUP($B3904,'Supplimental Sources'!$I$7:$K$27,2,0)</f>
        <v>United States</v>
      </c>
      <c r="D3904" s="6" t="str">
        <f>VLOOKUP($B3904,'Supplimental Sources'!$I$7:$K$27,3,0)</f>
        <v>United States</v>
      </c>
      <c r="E3904" s="6" t="s">
        <v>8386</v>
      </c>
      <c r="F3904" s="6" t="s">
        <v>8380</v>
      </c>
      <c r="G3904" s="6">
        <v>3890</v>
      </c>
      <c r="H3904" s="29">
        <v>15000</v>
      </c>
      <c r="I3904" s="29">
        <v>2524</v>
      </c>
      <c r="J3904" s="28">
        <v>60</v>
      </c>
      <c r="K3904" s="6">
        <v>8</v>
      </c>
      <c r="M3904" s="6" t="str">
        <f>VLOOKUP($G3904,Data!$A:$F,6,0)</f>
        <v>failed</v>
      </c>
      <c r="N3904" s="6"/>
      <c r="O3904" s="6"/>
    </row>
    <row r="3905" spans="1:15" x14ac:dyDescent="0.45">
      <c r="A3905" s="6" t="s">
        <v>8318</v>
      </c>
      <c r="B3905" s="6" t="s">
        <v>8224</v>
      </c>
      <c r="C3905" s="6" t="str">
        <f>VLOOKUP($B3905,'Supplimental Sources'!$I$7:$K$27,2,0)</f>
        <v>United States</v>
      </c>
      <c r="D3905" s="6" t="str">
        <f>VLOOKUP($B3905,'Supplimental Sources'!$I$7:$K$27,3,0)</f>
        <v>United States</v>
      </c>
      <c r="E3905" s="6" t="s">
        <v>8386</v>
      </c>
      <c r="F3905" s="6" t="s">
        <v>8377</v>
      </c>
      <c r="G3905" s="6">
        <v>3891</v>
      </c>
      <c r="H3905" s="29">
        <v>800</v>
      </c>
      <c r="I3905" s="29">
        <v>260</v>
      </c>
      <c r="J3905" s="28">
        <v>30.075185185189184</v>
      </c>
      <c r="K3905" s="6">
        <v>7</v>
      </c>
      <c r="M3905" s="6" t="str">
        <f>VLOOKUP($G3905,Data!$A:$F,6,0)</f>
        <v>failed</v>
      </c>
      <c r="N3905" s="6"/>
      <c r="O3905" s="6"/>
    </row>
    <row r="3906" spans="1:15" x14ac:dyDescent="0.45">
      <c r="A3906" s="6" t="s">
        <v>8318</v>
      </c>
      <c r="B3906" s="6" t="s">
        <v>8224</v>
      </c>
      <c r="C3906" s="6" t="str">
        <f>VLOOKUP($B3906,'Supplimental Sources'!$I$7:$K$27,2,0)</f>
        <v>United States</v>
      </c>
      <c r="D3906" s="6" t="str">
        <f>VLOOKUP($B3906,'Supplimental Sources'!$I$7:$K$27,3,0)</f>
        <v>United States</v>
      </c>
      <c r="E3906" s="6" t="s">
        <v>8385</v>
      </c>
      <c r="F3906" s="6" t="s">
        <v>8371</v>
      </c>
      <c r="G3906" s="6">
        <v>3892</v>
      </c>
      <c r="H3906" s="29">
        <v>1000</v>
      </c>
      <c r="I3906" s="29">
        <v>0</v>
      </c>
      <c r="J3906" s="28">
        <v>7.6393865740756155</v>
      </c>
      <c r="K3906" s="6">
        <v>0</v>
      </c>
      <c r="M3906" s="6" t="str">
        <f>VLOOKUP($G3906,Data!$A:$F,6,0)</f>
        <v>failed</v>
      </c>
      <c r="N3906" s="6"/>
      <c r="O3906" s="6"/>
    </row>
    <row r="3907" spans="1:15" x14ac:dyDescent="0.45">
      <c r="A3907" s="6" t="s">
        <v>8318</v>
      </c>
      <c r="B3907" s="6" t="s">
        <v>8224</v>
      </c>
      <c r="C3907" s="6" t="str">
        <f>VLOOKUP($B3907,'Supplimental Sources'!$I$7:$K$27,2,0)</f>
        <v>United States</v>
      </c>
      <c r="D3907" s="6" t="str">
        <f>VLOOKUP($B3907,'Supplimental Sources'!$I$7:$K$27,3,0)</f>
        <v>United States</v>
      </c>
      <c r="E3907" s="6" t="s">
        <v>8385</v>
      </c>
      <c r="F3907" s="6" t="s">
        <v>8369</v>
      </c>
      <c r="G3907" s="6">
        <v>3893</v>
      </c>
      <c r="H3907" s="29">
        <v>50000</v>
      </c>
      <c r="I3907" s="29">
        <v>10775</v>
      </c>
      <c r="J3907" s="28">
        <v>41.592129629629198</v>
      </c>
      <c r="K3907" s="6">
        <v>84</v>
      </c>
      <c r="M3907" s="6" t="str">
        <f>VLOOKUP($G3907,Data!$A:$F,6,0)</f>
        <v>failed</v>
      </c>
      <c r="N3907" s="6"/>
      <c r="O3907" s="6"/>
    </row>
    <row r="3908" spans="1:15" x14ac:dyDescent="0.45">
      <c r="A3908" s="6" t="s">
        <v>8318</v>
      </c>
      <c r="B3908" s="6" t="s">
        <v>8224</v>
      </c>
      <c r="C3908" s="6" t="str">
        <f>VLOOKUP($B3908,'Supplimental Sources'!$I$7:$K$27,2,0)</f>
        <v>United States</v>
      </c>
      <c r="D3908" s="6" t="str">
        <f>VLOOKUP($B3908,'Supplimental Sources'!$I$7:$K$27,3,0)</f>
        <v>United States</v>
      </c>
      <c r="E3908" s="6" t="s">
        <v>8387</v>
      </c>
      <c r="F3908" s="6" t="s">
        <v>8374</v>
      </c>
      <c r="G3908" s="6">
        <v>3894</v>
      </c>
      <c r="H3908" s="29">
        <v>15000</v>
      </c>
      <c r="I3908" s="29">
        <v>520</v>
      </c>
      <c r="J3908" s="28">
        <v>30.249166666668316</v>
      </c>
      <c r="K3908" s="6">
        <v>11</v>
      </c>
      <c r="M3908" s="6" t="str">
        <f>VLOOKUP($G3908,Data!$A:$F,6,0)</f>
        <v>failed</v>
      </c>
      <c r="N3908" s="6"/>
      <c r="O3908" s="6"/>
    </row>
    <row r="3909" spans="1:15" x14ac:dyDescent="0.45">
      <c r="A3909" s="6" t="s">
        <v>8318</v>
      </c>
      <c r="B3909" s="6" t="s">
        <v>8224</v>
      </c>
      <c r="C3909" s="6" t="str">
        <f>VLOOKUP($B3909,'Supplimental Sources'!$I$7:$K$27,2,0)</f>
        <v>United States</v>
      </c>
      <c r="D3909" s="6" t="str">
        <f>VLOOKUP($B3909,'Supplimental Sources'!$I$7:$K$27,3,0)</f>
        <v>United States</v>
      </c>
      <c r="E3909" s="6" t="s">
        <v>8386</v>
      </c>
      <c r="F3909" s="6" t="s">
        <v>8376</v>
      </c>
      <c r="G3909" s="6">
        <v>3895</v>
      </c>
      <c r="H3909" s="29">
        <v>1000</v>
      </c>
      <c r="I3909" s="29">
        <v>50</v>
      </c>
      <c r="J3909" s="28">
        <v>31</v>
      </c>
      <c r="K3909" s="6">
        <v>1</v>
      </c>
      <c r="M3909" s="6" t="str">
        <f>VLOOKUP($G3909,Data!$A:$F,6,0)</f>
        <v>failed</v>
      </c>
      <c r="N3909" s="6"/>
      <c r="O3909" s="6"/>
    </row>
    <row r="3910" spans="1:15" x14ac:dyDescent="0.45">
      <c r="A3910" s="6" t="s">
        <v>8318</v>
      </c>
      <c r="B3910" s="6" t="s">
        <v>8224</v>
      </c>
      <c r="C3910" s="6" t="str">
        <f>VLOOKUP($B3910,'Supplimental Sources'!$I$7:$K$27,2,0)</f>
        <v>United States</v>
      </c>
      <c r="D3910" s="6" t="str">
        <f>VLOOKUP($B3910,'Supplimental Sources'!$I$7:$K$27,3,0)</f>
        <v>United States</v>
      </c>
      <c r="E3910" s="6" t="s">
        <v>8385</v>
      </c>
      <c r="F3910" s="6" t="s">
        <v>8380</v>
      </c>
      <c r="G3910" s="6">
        <v>3896</v>
      </c>
      <c r="H3910" s="29">
        <v>1600</v>
      </c>
      <c r="I3910" s="29">
        <v>170</v>
      </c>
      <c r="J3910" s="28">
        <v>14</v>
      </c>
      <c r="K3910" s="6">
        <v>4</v>
      </c>
      <c r="M3910" s="6" t="str">
        <f>VLOOKUP($G3910,Data!$A:$F,6,0)</f>
        <v>failed</v>
      </c>
      <c r="N3910" s="6"/>
      <c r="O3910" s="6"/>
    </row>
    <row r="3911" spans="1:15" x14ac:dyDescent="0.45">
      <c r="A3911" s="6" t="s">
        <v>8318</v>
      </c>
      <c r="B3911" s="6" t="s">
        <v>8228</v>
      </c>
      <c r="C3911" s="6" t="str">
        <f>VLOOKUP($B3911,'Supplimental Sources'!$I$7:$K$27,2,0)</f>
        <v>New Zealand</v>
      </c>
      <c r="D3911" s="6" t="str">
        <f>VLOOKUP($B3911,'Supplimental Sources'!$I$7:$K$27,3,0)</f>
        <v>New Zealand</v>
      </c>
      <c r="E3911" s="6" t="s">
        <v>8385</v>
      </c>
      <c r="F3911" s="6" t="s">
        <v>8381</v>
      </c>
      <c r="G3911" s="6">
        <v>3897</v>
      </c>
      <c r="H3911" s="29">
        <v>2500</v>
      </c>
      <c r="I3911" s="29">
        <v>440</v>
      </c>
      <c r="J3911" s="28">
        <v>30</v>
      </c>
      <c r="K3911" s="6">
        <v>10</v>
      </c>
      <c r="M3911" s="6" t="str">
        <f>VLOOKUP($G3911,Data!$A:$F,6,0)</f>
        <v>failed</v>
      </c>
      <c r="N3911" s="6"/>
      <c r="O3911" s="6"/>
    </row>
    <row r="3912" spans="1:15" x14ac:dyDescent="0.45">
      <c r="A3912" s="6" t="s">
        <v>8318</v>
      </c>
      <c r="B3912" s="6" t="s">
        <v>8225</v>
      </c>
      <c r="C3912" s="6" t="str">
        <f>VLOOKUP($B3912,'Supplimental Sources'!$I$7:$K$27,2,0)</f>
        <v>United Kingdom</v>
      </c>
      <c r="D3912" s="6" t="str">
        <f>VLOOKUP($B3912,'Supplimental Sources'!$I$7:$K$27,3,0)</f>
        <v>United Kingdom</v>
      </c>
      <c r="E3912" s="6" t="s">
        <v>8386</v>
      </c>
      <c r="F3912" s="6" t="s">
        <v>8370</v>
      </c>
      <c r="G3912" s="6">
        <v>3898</v>
      </c>
      <c r="H3912" s="29">
        <v>2500</v>
      </c>
      <c r="I3912" s="29">
        <v>814</v>
      </c>
      <c r="J3912" s="28">
        <v>40.184375000004366</v>
      </c>
      <c r="K3912" s="6">
        <v>16</v>
      </c>
      <c r="M3912" s="6" t="str">
        <f>VLOOKUP($G3912,Data!$A:$F,6,0)</f>
        <v>failed</v>
      </c>
      <c r="N3912" s="6"/>
      <c r="O3912" s="6"/>
    </row>
    <row r="3913" spans="1:15" x14ac:dyDescent="0.45">
      <c r="A3913" s="6" t="s">
        <v>8318</v>
      </c>
      <c r="B3913" s="6" t="s">
        <v>8224</v>
      </c>
      <c r="C3913" s="6" t="str">
        <f>VLOOKUP($B3913,'Supplimental Sources'!$I$7:$K$27,2,0)</f>
        <v>United States</v>
      </c>
      <c r="D3913" s="6" t="str">
        <f>VLOOKUP($B3913,'Supplimental Sources'!$I$7:$K$27,3,0)</f>
        <v>United States</v>
      </c>
      <c r="E3913" s="6" t="s">
        <v>8385</v>
      </c>
      <c r="F3913" s="6" t="s">
        <v>8370</v>
      </c>
      <c r="G3913" s="6">
        <v>3899</v>
      </c>
      <c r="H3913" s="29">
        <v>10000</v>
      </c>
      <c r="I3913" s="29">
        <v>125</v>
      </c>
      <c r="J3913" s="28">
        <v>20</v>
      </c>
      <c r="K3913" s="6">
        <v>2</v>
      </c>
      <c r="M3913" s="6" t="str">
        <f>VLOOKUP($G3913,Data!$A:$F,6,0)</f>
        <v>failed</v>
      </c>
      <c r="N3913" s="6"/>
      <c r="O3913" s="6"/>
    </row>
    <row r="3914" spans="1:15" x14ac:dyDescent="0.45">
      <c r="A3914" s="6" t="s">
        <v>8318</v>
      </c>
      <c r="B3914" s="6" t="s">
        <v>8224</v>
      </c>
      <c r="C3914" s="6" t="str">
        <f>VLOOKUP($B3914,'Supplimental Sources'!$I$7:$K$27,2,0)</f>
        <v>United States</v>
      </c>
      <c r="D3914" s="6" t="str">
        <f>VLOOKUP($B3914,'Supplimental Sources'!$I$7:$K$27,3,0)</f>
        <v>United States</v>
      </c>
      <c r="E3914" s="6" t="s">
        <v>8386</v>
      </c>
      <c r="F3914" s="6" t="s">
        <v>8369</v>
      </c>
      <c r="G3914" s="6">
        <v>3900</v>
      </c>
      <c r="H3914" s="29">
        <v>2500</v>
      </c>
      <c r="I3914" s="29">
        <v>135</v>
      </c>
      <c r="J3914" s="28">
        <v>30</v>
      </c>
      <c r="K3914" s="6">
        <v>5</v>
      </c>
      <c r="M3914" s="6" t="str">
        <f>VLOOKUP($G3914,Data!$A:$F,6,0)</f>
        <v>failed</v>
      </c>
      <c r="N3914" s="6"/>
      <c r="O3914" s="6"/>
    </row>
    <row r="3915" spans="1:15" x14ac:dyDescent="0.45">
      <c r="A3915" s="6" t="s">
        <v>8318</v>
      </c>
      <c r="B3915" s="6" t="s">
        <v>8224</v>
      </c>
      <c r="C3915" s="6" t="str">
        <f>VLOOKUP($B3915,'Supplimental Sources'!$I$7:$K$27,2,0)</f>
        <v>United States</v>
      </c>
      <c r="D3915" s="6" t="str">
        <f>VLOOKUP($B3915,'Supplimental Sources'!$I$7:$K$27,3,0)</f>
        <v>United States</v>
      </c>
      <c r="E3915" s="6" t="s">
        <v>8386</v>
      </c>
      <c r="F3915" s="6" t="s">
        <v>8374</v>
      </c>
      <c r="G3915" s="6">
        <v>3901</v>
      </c>
      <c r="H3915" s="29">
        <v>3000</v>
      </c>
      <c r="I3915" s="29">
        <v>25</v>
      </c>
      <c r="J3915" s="28">
        <v>40</v>
      </c>
      <c r="K3915" s="6">
        <v>1</v>
      </c>
      <c r="M3915" s="6" t="str">
        <f>VLOOKUP($G3915,Data!$A:$F,6,0)</f>
        <v>failed</v>
      </c>
      <c r="N3915" s="6"/>
      <c r="O3915" s="6"/>
    </row>
    <row r="3916" spans="1:15" x14ac:dyDescent="0.45">
      <c r="A3916" s="6" t="s">
        <v>8318</v>
      </c>
      <c r="B3916" s="6" t="s">
        <v>8225</v>
      </c>
      <c r="C3916" s="6" t="str">
        <f>VLOOKUP($B3916,'Supplimental Sources'!$I$7:$K$27,2,0)</f>
        <v>United Kingdom</v>
      </c>
      <c r="D3916" s="6" t="str">
        <f>VLOOKUP($B3916,'Supplimental Sources'!$I$7:$K$27,3,0)</f>
        <v>United Kingdom</v>
      </c>
      <c r="E3916" s="6" t="s">
        <v>8387</v>
      </c>
      <c r="F3916" s="6" t="s">
        <v>8373</v>
      </c>
      <c r="G3916" s="6">
        <v>3902</v>
      </c>
      <c r="H3916" s="29">
        <v>3000</v>
      </c>
      <c r="I3916" s="29">
        <v>1465</v>
      </c>
      <c r="J3916" s="28">
        <v>25.041666666664241</v>
      </c>
      <c r="K3916" s="6">
        <v>31</v>
      </c>
      <c r="M3916" s="6" t="str">
        <f>VLOOKUP($G3916,Data!$A:$F,6,0)</f>
        <v>failed</v>
      </c>
      <c r="N3916" s="6"/>
      <c r="O3916" s="6"/>
    </row>
    <row r="3917" spans="1:15" x14ac:dyDescent="0.45">
      <c r="A3917" s="6" t="s">
        <v>8318</v>
      </c>
      <c r="B3917" s="6" t="s">
        <v>8224</v>
      </c>
      <c r="C3917" s="6" t="str">
        <f>VLOOKUP($B3917,'Supplimental Sources'!$I$7:$K$27,2,0)</f>
        <v>United States</v>
      </c>
      <c r="D3917" s="6" t="str">
        <f>VLOOKUP($B3917,'Supplimental Sources'!$I$7:$K$27,3,0)</f>
        <v>United States</v>
      </c>
      <c r="E3917" s="6" t="s">
        <v>8386</v>
      </c>
      <c r="F3917" s="6" t="s">
        <v>8380</v>
      </c>
      <c r="G3917" s="6">
        <v>3903</v>
      </c>
      <c r="H3917" s="29">
        <v>1500</v>
      </c>
      <c r="I3917" s="29">
        <v>0</v>
      </c>
      <c r="J3917" s="28">
        <v>44.806886574078817</v>
      </c>
      <c r="K3917" s="6">
        <v>0</v>
      </c>
      <c r="M3917" s="6" t="str">
        <f>VLOOKUP($G3917,Data!$A:$F,6,0)</f>
        <v>failed</v>
      </c>
      <c r="N3917" s="6"/>
      <c r="O3917" s="6"/>
    </row>
    <row r="3918" spans="1:15" x14ac:dyDescent="0.45">
      <c r="A3918" s="6" t="s">
        <v>8318</v>
      </c>
      <c r="B3918" s="6" t="s">
        <v>8224</v>
      </c>
      <c r="C3918" s="6" t="str">
        <f>VLOOKUP($B3918,'Supplimental Sources'!$I$7:$K$27,2,0)</f>
        <v>United States</v>
      </c>
      <c r="D3918" s="6" t="str">
        <f>VLOOKUP($B3918,'Supplimental Sources'!$I$7:$K$27,3,0)</f>
        <v>United States</v>
      </c>
      <c r="E3918" s="6" t="s">
        <v>8386</v>
      </c>
      <c r="F3918" s="6" t="s">
        <v>8379</v>
      </c>
      <c r="G3918" s="6">
        <v>3904</v>
      </c>
      <c r="H3918" s="29">
        <v>10000</v>
      </c>
      <c r="I3918" s="29">
        <v>3</v>
      </c>
      <c r="J3918" s="28">
        <v>13.981944444443798</v>
      </c>
      <c r="K3918" s="6">
        <v>2</v>
      </c>
      <c r="M3918" s="6" t="str">
        <f>VLOOKUP($G3918,Data!$A:$F,6,0)</f>
        <v>failed</v>
      </c>
      <c r="N3918" s="6"/>
      <c r="O3918" s="6"/>
    </row>
    <row r="3919" spans="1:15" x14ac:dyDescent="0.45">
      <c r="A3919" s="6" t="s">
        <v>8318</v>
      </c>
      <c r="B3919" s="6" t="s">
        <v>8225</v>
      </c>
      <c r="C3919" s="6" t="str">
        <f>VLOOKUP($B3919,'Supplimental Sources'!$I$7:$K$27,2,0)</f>
        <v>United Kingdom</v>
      </c>
      <c r="D3919" s="6" t="str">
        <f>VLOOKUP($B3919,'Supplimental Sources'!$I$7:$K$27,3,0)</f>
        <v>United Kingdom</v>
      </c>
      <c r="E3919" s="6" t="s">
        <v>8386</v>
      </c>
      <c r="F3919" s="6" t="s">
        <v>8379</v>
      </c>
      <c r="G3919" s="6">
        <v>3905</v>
      </c>
      <c r="H3919" s="29">
        <v>1500</v>
      </c>
      <c r="I3919" s="29">
        <v>173</v>
      </c>
      <c r="J3919" s="28">
        <v>42.334456018514175</v>
      </c>
      <c r="K3919" s="6">
        <v>7</v>
      </c>
      <c r="M3919" s="6" t="str">
        <f>VLOOKUP($G3919,Data!$A:$F,6,0)</f>
        <v>failed</v>
      </c>
      <c r="N3919" s="6"/>
      <c r="O3919" s="6"/>
    </row>
    <row r="3920" spans="1:15" x14ac:dyDescent="0.45">
      <c r="A3920" s="6" t="s">
        <v>8318</v>
      </c>
      <c r="B3920" s="6" t="s">
        <v>8225</v>
      </c>
      <c r="C3920" s="6" t="str">
        <f>VLOOKUP($B3920,'Supplimental Sources'!$I$7:$K$27,2,0)</f>
        <v>United Kingdom</v>
      </c>
      <c r="D3920" s="6" t="str">
        <f>VLOOKUP($B3920,'Supplimental Sources'!$I$7:$K$27,3,0)</f>
        <v>United Kingdom</v>
      </c>
      <c r="E3920" s="6" t="s">
        <v>8386</v>
      </c>
      <c r="F3920" s="6" t="s">
        <v>8369</v>
      </c>
      <c r="G3920" s="6">
        <v>3906</v>
      </c>
      <c r="H3920" s="29">
        <v>1500</v>
      </c>
      <c r="I3920" s="29">
        <v>1010</v>
      </c>
      <c r="J3920" s="28">
        <v>37.641284722223645</v>
      </c>
      <c r="K3920" s="6">
        <v>16</v>
      </c>
      <c r="M3920" s="6" t="str">
        <f>VLOOKUP($G3920,Data!$A:$F,6,0)</f>
        <v>failed</v>
      </c>
      <c r="N3920" s="6"/>
      <c r="O3920" s="6"/>
    </row>
    <row r="3921" spans="1:15" x14ac:dyDescent="0.45">
      <c r="A3921" s="6" t="s">
        <v>8318</v>
      </c>
      <c r="B3921" s="6" t="s">
        <v>8224</v>
      </c>
      <c r="C3921" s="6" t="str">
        <f>VLOOKUP($B3921,'Supplimental Sources'!$I$7:$K$27,2,0)</f>
        <v>United States</v>
      </c>
      <c r="D3921" s="6" t="str">
        <f>VLOOKUP($B3921,'Supplimental Sources'!$I$7:$K$27,3,0)</f>
        <v>United States</v>
      </c>
      <c r="E3921" s="6" t="s">
        <v>8385</v>
      </c>
      <c r="F3921" s="6" t="s">
        <v>8372</v>
      </c>
      <c r="G3921" s="6">
        <v>3907</v>
      </c>
      <c r="H3921" s="29">
        <v>1000</v>
      </c>
      <c r="I3921" s="29">
        <v>153</v>
      </c>
      <c r="J3921" s="28">
        <v>32.019374999996217</v>
      </c>
      <c r="K3921" s="6">
        <v>4</v>
      </c>
      <c r="M3921" s="6" t="str">
        <f>VLOOKUP($G3921,Data!$A:$F,6,0)</f>
        <v>failed</v>
      </c>
      <c r="N3921" s="6"/>
      <c r="O3921" s="6"/>
    </row>
    <row r="3922" spans="1:15" x14ac:dyDescent="0.45">
      <c r="A3922" s="6" t="s">
        <v>8318</v>
      </c>
      <c r="B3922" s="6" t="s">
        <v>8224</v>
      </c>
      <c r="C3922" s="6" t="str">
        <f>VLOOKUP($B3922,'Supplimental Sources'!$I$7:$K$27,2,0)</f>
        <v>United States</v>
      </c>
      <c r="D3922" s="6" t="str">
        <f>VLOOKUP($B3922,'Supplimental Sources'!$I$7:$K$27,3,0)</f>
        <v>United States</v>
      </c>
      <c r="E3922" s="6" t="s">
        <v>8385</v>
      </c>
      <c r="F3922" s="6" t="s">
        <v>8370</v>
      </c>
      <c r="G3922" s="6">
        <v>3908</v>
      </c>
      <c r="H3922" s="29">
        <v>750</v>
      </c>
      <c r="I3922" s="29">
        <v>65</v>
      </c>
      <c r="J3922" s="28">
        <v>15</v>
      </c>
      <c r="K3922" s="6">
        <v>4</v>
      </c>
      <c r="M3922" s="6" t="str">
        <f>VLOOKUP($G3922,Data!$A:$F,6,0)</f>
        <v>failed</v>
      </c>
      <c r="N3922" s="6"/>
      <c r="O3922" s="6"/>
    </row>
    <row r="3923" spans="1:15" x14ac:dyDescent="0.45">
      <c r="A3923" s="6" t="s">
        <v>8318</v>
      </c>
      <c r="B3923" s="6" t="s">
        <v>8224</v>
      </c>
      <c r="C3923" s="6" t="str">
        <f>VLOOKUP($B3923,'Supplimental Sources'!$I$7:$K$27,2,0)</f>
        <v>United States</v>
      </c>
      <c r="D3923" s="6" t="str">
        <f>VLOOKUP($B3923,'Supplimental Sources'!$I$7:$K$27,3,0)</f>
        <v>United States</v>
      </c>
      <c r="E3923" s="6" t="s">
        <v>8385</v>
      </c>
      <c r="F3923" s="6" t="s">
        <v>8371</v>
      </c>
      <c r="G3923" s="6">
        <v>3909</v>
      </c>
      <c r="H3923" s="29">
        <v>60000</v>
      </c>
      <c r="I3923" s="29">
        <v>135</v>
      </c>
      <c r="J3923" s="28">
        <v>30</v>
      </c>
      <c r="K3923" s="6">
        <v>4</v>
      </c>
      <c r="M3923" s="6" t="str">
        <f>VLOOKUP($G3923,Data!$A:$F,6,0)</f>
        <v>failed</v>
      </c>
      <c r="N3923" s="6"/>
      <c r="O3923" s="6"/>
    </row>
    <row r="3924" spans="1:15" x14ac:dyDescent="0.45">
      <c r="A3924" s="6" t="s">
        <v>8318</v>
      </c>
      <c r="B3924" s="6" t="s">
        <v>8224</v>
      </c>
      <c r="C3924" s="6" t="str">
        <f>VLOOKUP($B3924,'Supplimental Sources'!$I$7:$K$27,2,0)</f>
        <v>United States</v>
      </c>
      <c r="D3924" s="6" t="str">
        <f>VLOOKUP($B3924,'Supplimental Sources'!$I$7:$K$27,3,0)</f>
        <v>United States</v>
      </c>
      <c r="E3924" s="6" t="s">
        <v>8386</v>
      </c>
      <c r="F3924" s="6" t="s">
        <v>8371</v>
      </c>
      <c r="G3924" s="6">
        <v>3910</v>
      </c>
      <c r="H3924" s="29">
        <v>6000</v>
      </c>
      <c r="I3924" s="29">
        <v>185</v>
      </c>
      <c r="J3924" s="28">
        <v>30</v>
      </c>
      <c r="K3924" s="6">
        <v>3</v>
      </c>
      <c r="M3924" s="6" t="str">
        <f>VLOOKUP($G3924,Data!$A:$F,6,0)</f>
        <v>failed</v>
      </c>
      <c r="N3924" s="6"/>
      <c r="O3924" s="6"/>
    </row>
    <row r="3925" spans="1:15" x14ac:dyDescent="0.45">
      <c r="A3925" s="6" t="s">
        <v>8318</v>
      </c>
      <c r="B3925" s="6" t="s">
        <v>8224</v>
      </c>
      <c r="C3925" s="6" t="str">
        <f>VLOOKUP($B3925,'Supplimental Sources'!$I$7:$K$27,2,0)</f>
        <v>United States</v>
      </c>
      <c r="D3925" s="6" t="str">
        <f>VLOOKUP($B3925,'Supplimental Sources'!$I$7:$K$27,3,0)</f>
        <v>United States</v>
      </c>
      <c r="E3925" s="6" t="s">
        <v>8385</v>
      </c>
      <c r="F3925" s="6" t="s">
        <v>8373</v>
      </c>
      <c r="G3925" s="6">
        <v>3911</v>
      </c>
      <c r="H3925" s="29">
        <v>8000</v>
      </c>
      <c r="I3925" s="29">
        <v>2993</v>
      </c>
      <c r="J3925" s="28">
        <v>30.041666666664241</v>
      </c>
      <c r="K3925" s="6">
        <v>36</v>
      </c>
      <c r="M3925" s="6" t="str">
        <f>VLOOKUP($G3925,Data!$A:$F,6,0)</f>
        <v>failed</v>
      </c>
      <c r="N3925" s="6"/>
      <c r="O3925" s="6"/>
    </row>
    <row r="3926" spans="1:15" x14ac:dyDescent="0.45">
      <c r="A3926" s="6" t="s">
        <v>8318</v>
      </c>
      <c r="B3926" s="6" t="s">
        <v>8224</v>
      </c>
      <c r="C3926" s="6" t="str">
        <f>VLOOKUP($B3926,'Supplimental Sources'!$I$7:$K$27,2,0)</f>
        <v>United States</v>
      </c>
      <c r="D3926" s="6" t="str">
        <f>VLOOKUP($B3926,'Supplimental Sources'!$I$7:$K$27,3,0)</f>
        <v>United States</v>
      </c>
      <c r="E3926" s="6" t="s">
        <v>8386</v>
      </c>
      <c r="F3926" s="6" t="s">
        <v>8377</v>
      </c>
      <c r="G3926" s="6">
        <v>3912</v>
      </c>
      <c r="H3926" s="29">
        <v>15000</v>
      </c>
      <c r="I3926" s="29">
        <v>1</v>
      </c>
      <c r="J3926" s="28">
        <v>59.920949074075907</v>
      </c>
      <c r="K3926" s="6">
        <v>1</v>
      </c>
      <c r="M3926" s="6" t="str">
        <f>VLOOKUP($G3926,Data!$A:$F,6,0)</f>
        <v>failed</v>
      </c>
      <c r="N3926" s="6"/>
      <c r="O3926" s="6"/>
    </row>
    <row r="3927" spans="1:15" x14ac:dyDescent="0.45">
      <c r="A3927" s="6" t="s">
        <v>8318</v>
      </c>
      <c r="B3927" s="6" t="s">
        <v>8224</v>
      </c>
      <c r="C3927" s="6" t="str">
        <f>VLOOKUP($B3927,'Supplimental Sources'!$I$7:$K$27,2,0)</f>
        <v>United States</v>
      </c>
      <c r="D3927" s="6" t="str">
        <f>VLOOKUP($B3927,'Supplimental Sources'!$I$7:$K$27,3,0)</f>
        <v>United States</v>
      </c>
      <c r="E3927" s="6" t="s">
        <v>8386</v>
      </c>
      <c r="F3927" s="6" t="s">
        <v>8373</v>
      </c>
      <c r="G3927" s="6">
        <v>3913</v>
      </c>
      <c r="H3927" s="29">
        <v>10000</v>
      </c>
      <c r="I3927" s="29">
        <v>1000</v>
      </c>
      <c r="J3927" s="28">
        <v>30.041666666664241</v>
      </c>
      <c r="K3927" s="6">
        <v>7</v>
      </c>
      <c r="M3927" s="6" t="str">
        <f>VLOOKUP($G3927,Data!$A:$F,6,0)</f>
        <v>failed</v>
      </c>
      <c r="N3927" s="6"/>
      <c r="O3927" s="6"/>
    </row>
    <row r="3928" spans="1:15" x14ac:dyDescent="0.45">
      <c r="A3928" s="6" t="s">
        <v>8318</v>
      </c>
      <c r="B3928" s="6" t="s">
        <v>8225</v>
      </c>
      <c r="C3928" s="6" t="str">
        <f>VLOOKUP($B3928,'Supplimental Sources'!$I$7:$K$27,2,0)</f>
        <v>United Kingdom</v>
      </c>
      <c r="D3928" s="6" t="str">
        <f>VLOOKUP($B3928,'Supplimental Sources'!$I$7:$K$27,3,0)</f>
        <v>United Kingdom</v>
      </c>
      <c r="E3928" s="6" t="s">
        <v>8386</v>
      </c>
      <c r="F3928" s="6" t="s">
        <v>8379</v>
      </c>
      <c r="G3928" s="6">
        <v>3914</v>
      </c>
      <c r="H3928" s="29">
        <v>2500</v>
      </c>
      <c r="I3928" s="29">
        <v>909</v>
      </c>
      <c r="J3928" s="28">
        <v>20.138703703698411</v>
      </c>
      <c r="K3928" s="6">
        <v>27</v>
      </c>
      <c r="M3928" s="6" t="str">
        <f>VLOOKUP($G3928,Data!$A:$F,6,0)</f>
        <v>failed</v>
      </c>
      <c r="N3928" s="6"/>
      <c r="O3928" s="6"/>
    </row>
    <row r="3929" spans="1:15" x14ac:dyDescent="0.45">
      <c r="A3929" s="6" t="s">
        <v>8318</v>
      </c>
      <c r="B3929" s="6" t="s">
        <v>8225</v>
      </c>
      <c r="C3929" s="6" t="str">
        <f>VLOOKUP($B3929,'Supplimental Sources'!$I$7:$K$27,2,0)</f>
        <v>United Kingdom</v>
      </c>
      <c r="D3929" s="6" t="str">
        <f>VLOOKUP($B3929,'Supplimental Sources'!$I$7:$K$27,3,0)</f>
        <v>United Kingdom</v>
      </c>
      <c r="E3929" s="6" t="s">
        <v>8387</v>
      </c>
      <c r="F3929" s="6" t="s">
        <v>8369</v>
      </c>
      <c r="G3929" s="6">
        <v>3915</v>
      </c>
      <c r="H3929" s="29">
        <v>1500</v>
      </c>
      <c r="I3929" s="29">
        <v>5</v>
      </c>
      <c r="J3929" s="28">
        <v>30</v>
      </c>
      <c r="K3929" s="6">
        <v>1</v>
      </c>
      <c r="M3929" s="6" t="str">
        <f>VLOOKUP($G3929,Data!$A:$F,6,0)</f>
        <v>failed</v>
      </c>
      <c r="N3929" s="6"/>
      <c r="O3929" s="6"/>
    </row>
    <row r="3930" spans="1:15" x14ac:dyDescent="0.45">
      <c r="A3930" s="6" t="s">
        <v>8318</v>
      </c>
      <c r="B3930" s="6" t="s">
        <v>8232</v>
      </c>
      <c r="C3930" s="6" t="str">
        <f>VLOOKUP($B3930,'Supplimental Sources'!$I$7:$K$27,2,0)</f>
        <v>Denmark</v>
      </c>
      <c r="D3930" s="6" t="str">
        <f>VLOOKUP($B3930,'Supplimental Sources'!$I$7:$K$27,3,0)</f>
        <v>European Union</v>
      </c>
      <c r="E3930" s="6" t="s">
        <v>8387</v>
      </c>
      <c r="F3930" s="6" t="s">
        <v>8369</v>
      </c>
      <c r="G3930" s="6">
        <v>3916</v>
      </c>
      <c r="H3930" s="29">
        <v>2000</v>
      </c>
      <c r="I3930" s="29">
        <v>0</v>
      </c>
      <c r="J3930" s="28">
        <v>30</v>
      </c>
      <c r="K3930" s="6">
        <v>0</v>
      </c>
      <c r="M3930" s="6" t="str">
        <f>VLOOKUP($G3930,Data!$A:$F,6,0)</f>
        <v>failed</v>
      </c>
      <c r="N3930" s="6"/>
      <c r="O3930" s="6"/>
    </row>
    <row r="3931" spans="1:15" x14ac:dyDescent="0.45">
      <c r="A3931" s="6" t="s">
        <v>8318</v>
      </c>
      <c r="B3931" s="6" t="s">
        <v>8225</v>
      </c>
      <c r="C3931" s="6" t="str">
        <f>VLOOKUP($B3931,'Supplimental Sources'!$I$7:$K$27,2,0)</f>
        <v>United Kingdom</v>
      </c>
      <c r="D3931" s="6" t="str">
        <f>VLOOKUP($B3931,'Supplimental Sources'!$I$7:$K$27,3,0)</f>
        <v>United Kingdom</v>
      </c>
      <c r="E3931" s="6" t="s">
        <v>8385</v>
      </c>
      <c r="F3931" s="6" t="s">
        <v>8371</v>
      </c>
      <c r="G3931" s="6">
        <v>3917</v>
      </c>
      <c r="H3931" s="29">
        <v>3500</v>
      </c>
      <c r="I3931" s="29">
        <v>10</v>
      </c>
      <c r="J3931" s="28">
        <v>30</v>
      </c>
      <c r="K3931" s="6">
        <v>1</v>
      </c>
      <c r="M3931" s="6" t="str">
        <f>VLOOKUP($G3931,Data!$A:$F,6,0)</f>
        <v>failed</v>
      </c>
      <c r="N3931" s="6"/>
      <c r="O3931" s="6"/>
    </row>
    <row r="3932" spans="1:15" x14ac:dyDescent="0.45">
      <c r="A3932" s="6" t="s">
        <v>8318</v>
      </c>
      <c r="B3932" s="6" t="s">
        <v>8225</v>
      </c>
      <c r="C3932" s="6" t="str">
        <f>VLOOKUP($B3932,'Supplimental Sources'!$I$7:$K$27,2,0)</f>
        <v>United Kingdom</v>
      </c>
      <c r="D3932" s="6" t="str">
        <f>VLOOKUP($B3932,'Supplimental Sources'!$I$7:$K$27,3,0)</f>
        <v>United Kingdom</v>
      </c>
      <c r="E3932" s="6" t="s">
        <v>8385</v>
      </c>
      <c r="F3932" s="6" t="s">
        <v>8370</v>
      </c>
      <c r="G3932" s="6">
        <v>3918</v>
      </c>
      <c r="H3932" s="29">
        <v>60000</v>
      </c>
      <c r="I3932" s="29">
        <v>120</v>
      </c>
      <c r="J3932" s="28">
        <v>12.002048611109785</v>
      </c>
      <c r="K3932" s="6">
        <v>3</v>
      </c>
      <c r="M3932" s="6" t="str">
        <f>VLOOKUP($G3932,Data!$A:$F,6,0)</f>
        <v>failed</v>
      </c>
      <c r="N3932" s="6"/>
      <c r="O3932" s="6"/>
    </row>
    <row r="3933" spans="1:15" x14ac:dyDescent="0.45">
      <c r="A3933" s="6" t="s">
        <v>8318</v>
      </c>
      <c r="B3933" s="6" t="s">
        <v>8225</v>
      </c>
      <c r="C3933" s="6" t="str">
        <f>VLOOKUP($B3933,'Supplimental Sources'!$I$7:$K$27,2,0)</f>
        <v>United Kingdom</v>
      </c>
      <c r="D3933" s="6" t="str">
        <f>VLOOKUP($B3933,'Supplimental Sources'!$I$7:$K$27,3,0)</f>
        <v>United Kingdom</v>
      </c>
      <c r="E3933" s="6" t="s">
        <v>8386</v>
      </c>
      <c r="F3933" s="6" t="s">
        <v>8381</v>
      </c>
      <c r="G3933" s="6">
        <v>3919</v>
      </c>
      <c r="H3933" s="29">
        <v>5000</v>
      </c>
      <c r="I3933" s="29">
        <v>90</v>
      </c>
      <c r="J3933" s="28">
        <v>28.315127314810525</v>
      </c>
      <c r="K3933" s="6">
        <v>3</v>
      </c>
      <c r="M3933" s="6" t="str">
        <f>VLOOKUP($G3933,Data!$A:$F,6,0)</f>
        <v>failed</v>
      </c>
      <c r="N3933" s="6"/>
      <c r="O3933" s="6"/>
    </row>
    <row r="3934" spans="1:15" x14ac:dyDescent="0.45">
      <c r="A3934" s="6" t="s">
        <v>8318</v>
      </c>
      <c r="B3934" s="6" t="s">
        <v>8225</v>
      </c>
      <c r="C3934" s="6" t="str">
        <f>VLOOKUP($B3934,'Supplimental Sources'!$I$7:$K$27,2,0)</f>
        <v>United Kingdom</v>
      </c>
      <c r="D3934" s="6" t="str">
        <f>VLOOKUP($B3934,'Supplimental Sources'!$I$7:$K$27,3,0)</f>
        <v>United Kingdom</v>
      </c>
      <c r="E3934" s="6" t="s">
        <v>8387</v>
      </c>
      <c r="F3934" s="6" t="s">
        <v>8373</v>
      </c>
      <c r="G3934" s="6">
        <v>3920</v>
      </c>
      <c r="H3934" s="29">
        <v>2500</v>
      </c>
      <c r="I3934" s="29">
        <v>135</v>
      </c>
      <c r="J3934" s="28">
        <v>30.041666666664241</v>
      </c>
      <c r="K3934" s="6">
        <v>3</v>
      </c>
      <c r="M3934" s="6" t="str">
        <f>VLOOKUP($G3934,Data!$A:$F,6,0)</f>
        <v>failed</v>
      </c>
      <c r="N3934" s="6"/>
      <c r="O3934" s="6"/>
    </row>
    <row r="3935" spans="1:15" x14ac:dyDescent="0.45">
      <c r="A3935" s="6" t="s">
        <v>8318</v>
      </c>
      <c r="B3935" s="6" t="s">
        <v>8225</v>
      </c>
      <c r="C3935" s="6" t="str">
        <f>VLOOKUP($B3935,'Supplimental Sources'!$I$7:$K$27,2,0)</f>
        <v>United Kingdom</v>
      </c>
      <c r="D3935" s="6" t="str">
        <f>VLOOKUP($B3935,'Supplimental Sources'!$I$7:$K$27,3,0)</f>
        <v>United Kingdom</v>
      </c>
      <c r="E3935" s="6" t="s">
        <v>8385</v>
      </c>
      <c r="F3935" s="6" t="s">
        <v>8373</v>
      </c>
      <c r="G3935" s="6">
        <v>3921</v>
      </c>
      <c r="H3935" s="29">
        <v>3000</v>
      </c>
      <c r="I3935" s="29">
        <v>0</v>
      </c>
      <c r="J3935" s="28">
        <v>12.207696759258397</v>
      </c>
      <c r="K3935" s="6">
        <v>0</v>
      </c>
      <c r="M3935" s="6" t="str">
        <f>VLOOKUP($G3935,Data!$A:$F,6,0)</f>
        <v>failed</v>
      </c>
      <c r="N3935" s="6"/>
      <c r="O3935" s="6"/>
    </row>
    <row r="3936" spans="1:15" x14ac:dyDescent="0.45">
      <c r="A3936" s="6" t="s">
        <v>8318</v>
      </c>
      <c r="B3936" s="6" t="s">
        <v>8224</v>
      </c>
      <c r="C3936" s="6" t="str">
        <f>VLOOKUP($B3936,'Supplimental Sources'!$I$7:$K$27,2,0)</f>
        <v>United States</v>
      </c>
      <c r="D3936" s="6" t="str">
        <f>VLOOKUP($B3936,'Supplimental Sources'!$I$7:$K$27,3,0)</f>
        <v>United States</v>
      </c>
      <c r="E3936" s="6" t="s">
        <v>8386</v>
      </c>
      <c r="F3936" s="6" t="s">
        <v>8376</v>
      </c>
      <c r="G3936" s="6">
        <v>3922</v>
      </c>
      <c r="H3936" s="29">
        <v>750</v>
      </c>
      <c r="I3936" s="29">
        <v>61</v>
      </c>
      <c r="J3936" s="28">
        <v>45.189699074064265</v>
      </c>
      <c r="K3936" s="6">
        <v>6</v>
      </c>
      <c r="M3936" s="6" t="str">
        <f>VLOOKUP($G3936,Data!$A:$F,6,0)</f>
        <v>failed</v>
      </c>
      <c r="N3936" s="6"/>
      <c r="O3936" s="6"/>
    </row>
    <row r="3937" spans="1:15" x14ac:dyDescent="0.45">
      <c r="A3937" s="6" t="s">
        <v>8318</v>
      </c>
      <c r="B3937" s="6" t="s">
        <v>8225</v>
      </c>
      <c r="C3937" s="6" t="str">
        <f>VLOOKUP($B3937,'Supplimental Sources'!$I$7:$K$27,2,0)</f>
        <v>United Kingdom</v>
      </c>
      <c r="D3937" s="6" t="str">
        <f>VLOOKUP($B3937,'Supplimental Sources'!$I$7:$K$27,3,0)</f>
        <v>United Kingdom</v>
      </c>
      <c r="E3937" s="6" t="s">
        <v>8386</v>
      </c>
      <c r="F3937" s="6" t="s">
        <v>8378</v>
      </c>
      <c r="G3937" s="6">
        <v>3923</v>
      </c>
      <c r="H3937" s="29">
        <v>11500</v>
      </c>
      <c r="I3937" s="29">
        <v>1384</v>
      </c>
      <c r="J3937" s="28">
        <v>28</v>
      </c>
      <c r="K3937" s="6">
        <v>17</v>
      </c>
      <c r="M3937" s="6" t="str">
        <f>VLOOKUP($G3937,Data!$A:$F,6,0)</f>
        <v>failed</v>
      </c>
      <c r="N3937" s="6"/>
      <c r="O3937" s="6"/>
    </row>
    <row r="3938" spans="1:15" x14ac:dyDescent="0.45">
      <c r="A3938" s="6" t="s">
        <v>8318</v>
      </c>
      <c r="B3938" s="6" t="s">
        <v>8224</v>
      </c>
      <c r="C3938" s="6" t="str">
        <f>VLOOKUP($B3938,'Supplimental Sources'!$I$7:$K$27,2,0)</f>
        <v>United States</v>
      </c>
      <c r="D3938" s="6" t="str">
        <f>VLOOKUP($B3938,'Supplimental Sources'!$I$7:$K$27,3,0)</f>
        <v>United States</v>
      </c>
      <c r="E3938" s="6" t="s">
        <v>8385</v>
      </c>
      <c r="F3938" s="6" t="s">
        <v>8369</v>
      </c>
      <c r="G3938" s="6">
        <v>3924</v>
      </c>
      <c r="H3938" s="29">
        <v>15000</v>
      </c>
      <c r="I3938" s="29">
        <v>2290</v>
      </c>
      <c r="J3938" s="28">
        <v>30</v>
      </c>
      <c r="K3938" s="6">
        <v>40</v>
      </c>
      <c r="M3938" s="6" t="str">
        <f>VLOOKUP($G3938,Data!$A:$F,6,0)</f>
        <v>failed</v>
      </c>
      <c r="N3938" s="6"/>
      <c r="O3938" s="6"/>
    </row>
    <row r="3939" spans="1:15" x14ac:dyDescent="0.45">
      <c r="A3939" s="6" t="s">
        <v>8318</v>
      </c>
      <c r="B3939" s="6" t="s">
        <v>8224</v>
      </c>
      <c r="C3939" s="6" t="str">
        <f>VLOOKUP($B3939,'Supplimental Sources'!$I$7:$K$27,2,0)</f>
        <v>United States</v>
      </c>
      <c r="D3939" s="6" t="str">
        <f>VLOOKUP($B3939,'Supplimental Sources'!$I$7:$K$27,3,0)</f>
        <v>United States</v>
      </c>
      <c r="E3939" s="6" t="s">
        <v>8385</v>
      </c>
      <c r="F3939" s="6" t="s">
        <v>8380</v>
      </c>
      <c r="G3939" s="6">
        <v>3925</v>
      </c>
      <c r="H3939" s="29">
        <v>150</v>
      </c>
      <c r="I3939" s="29">
        <v>15</v>
      </c>
      <c r="J3939" s="28">
        <v>30</v>
      </c>
      <c r="K3939" s="6">
        <v>3</v>
      </c>
      <c r="M3939" s="6" t="str">
        <f>VLOOKUP($G3939,Data!$A:$F,6,0)</f>
        <v>failed</v>
      </c>
      <c r="N3939" s="6"/>
      <c r="O3939" s="6"/>
    </row>
    <row r="3940" spans="1:15" x14ac:dyDescent="0.45">
      <c r="A3940" s="6" t="s">
        <v>8318</v>
      </c>
      <c r="B3940" s="6" t="s">
        <v>8226</v>
      </c>
      <c r="C3940" s="6" t="str">
        <f>VLOOKUP($B3940,'Supplimental Sources'!$I$7:$K$27,2,0)</f>
        <v>Australia</v>
      </c>
      <c r="D3940" s="6" t="str">
        <f>VLOOKUP($B3940,'Supplimental Sources'!$I$7:$K$27,3,0)</f>
        <v>Australia</v>
      </c>
      <c r="E3940" s="6" t="s">
        <v>8385</v>
      </c>
      <c r="F3940" s="6" t="s">
        <v>8374</v>
      </c>
      <c r="G3940" s="6">
        <v>3926</v>
      </c>
      <c r="H3940" s="29">
        <v>5000</v>
      </c>
      <c r="I3940" s="29">
        <v>15</v>
      </c>
      <c r="J3940" s="28">
        <v>30</v>
      </c>
      <c r="K3940" s="6">
        <v>1</v>
      </c>
      <c r="M3940" s="6" t="str">
        <f>VLOOKUP($G3940,Data!$A:$F,6,0)</f>
        <v>failed</v>
      </c>
      <c r="N3940" s="6"/>
      <c r="O3940" s="6"/>
    </row>
    <row r="3941" spans="1:15" x14ac:dyDescent="0.45">
      <c r="A3941" s="6" t="s">
        <v>8318</v>
      </c>
      <c r="B3941" s="6" t="s">
        <v>8225</v>
      </c>
      <c r="C3941" s="6" t="str">
        <f>VLOOKUP($B3941,'Supplimental Sources'!$I$7:$K$27,2,0)</f>
        <v>United Kingdom</v>
      </c>
      <c r="D3941" s="6" t="str">
        <f>VLOOKUP($B3941,'Supplimental Sources'!$I$7:$K$27,3,0)</f>
        <v>United Kingdom</v>
      </c>
      <c r="E3941" s="6" t="s">
        <v>8385</v>
      </c>
      <c r="F3941" s="6" t="s">
        <v>8370</v>
      </c>
      <c r="G3941" s="6">
        <v>3927</v>
      </c>
      <c r="H3941" s="29">
        <v>2500</v>
      </c>
      <c r="I3941" s="29">
        <v>25</v>
      </c>
      <c r="J3941" s="28">
        <v>30</v>
      </c>
      <c r="K3941" s="6">
        <v>2</v>
      </c>
      <c r="M3941" s="6" t="str">
        <f>VLOOKUP($G3941,Data!$A:$F,6,0)</f>
        <v>failed</v>
      </c>
      <c r="N3941" s="6"/>
      <c r="O3941" s="6"/>
    </row>
    <row r="3942" spans="1:15" x14ac:dyDescent="0.45">
      <c r="A3942" s="6" t="s">
        <v>8318</v>
      </c>
      <c r="B3942" s="6" t="s">
        <v>8224</v>
      </c>
      <c r="C3942" s="6" t="str">
        <f>VLOOKUP($B3942,'Supplimental Sources'!$I$7:$K$27,2,0)</f>
        <v>United States</v>
      </c>
      <c r="D3942" s="6" t="str">
        <f>VLOOKUP($B3942,'Supplimental Sources'!$I$7:$K$27,3,0)</f>
        <v>United States</v>
      </c>
      <c r="E3942" s="6" t="s">
        <v>8386</v>
      </c>
      <c r="F3942" s="6" t="s">
        <v>8372</v>
      </c>
      <c r="G3942" s="6">
        <v>3928</v>
      </c>
      <c r="H3942" s="29">
        <v>5000</v>
      </c>
      <c r="I3942" s="29">
        <v>651</v>
      </c>
      <c r="J3942" s="28">
        <v>27.524456018516503</v>
      </c>
      <c r="K3942" s="6">
        <v>7</v>
      </c>
      <c r="M3942" s="6" t="str">
        <f>VLOOKUP($G3942,Data!$A:$F,6,0)</f>
        <v>failed</v>
      </c>
      <c r="N3942" s="6"/>
      <c r="O3942" s="6"/>
    </row>
    <row r="3943" spans="1:15" x14ac:dyDescent="0.45">
      <c r="A3943" s="6" t="s">
        <v>8318</v>
      </c>
      <c r="B3943" s="6" t="s">
        <v>8224</v>
      </c>
      <c r="C3943" s="6" t="str">
        <f>VLOOKUP($B3943,'Supplimental Sources'!$I$7:$K$27,2,0)</f>
        <v>United States</v>
      </c>
      <c r="D3943" s="6" t="str">
        <f>VLOOKUP($B3943,'Supplimental Sources'!$I$7:$K$27,3,0)</f>
        <v>United States</v>
      </c>
      <c r="E3943" s="6" t="s">
        <v>8387</v>
      </c>
      <c r="F3943" s="6" t="s">
        <v>8371</v>
      </c>
      <c r="G3943" s="6">
        <v>3929</v>
      </c>
      <c r="H3943" s="29">
        <v>20000</v>
      </c>
      <c r="I3943" s="29">
        <v>453</v>
      </c>
      <c r="J3943" s="28">
        <v>30</v>
      </c>
      <c r="K3943" s="6">
        <v>14</v>
      </c>
      <c r="M3943" s="6" t="str">
        <f>VLOOKUP($G3943,Data!$A:$F,6,0)</f>
        <v>failed</v>
      </c>
      <c r="N3943" s="6"/>
      <c r="O3943" s="6"/>
    </row>
    <row r="3944" spans="1:15" x14ac:dyDescent="0.45">
      <c r="A3944" s="6" t="s">
        <v>8318</v>
      </c>
      <c r="B3944" s="6" t="s">
        <v>8226</v>
      </c>
      <c r="C3944" s="6" t="str">
        <f>VLOOKUP($B3944,'Supplimental Sources'!$I$7:$K$27,2,0)</f>
        <v>Australia</v>
      </c>
      <c r="D3944" s="6" t="str">
        <f>VLOOKUP($B3944,'Supplimental Sources'!$I$7:$K$27,3,0)</f>
        <v>Australia</v>
      </c>
      <c r="E3944" s="6" t="s">
        <v>8387</v>
      </c>
      <c r="F3944" s="6" t="s">
        <v>8378</v>
      </c>
      <c r="G3944" s="6">
        <v>3930</v>
      </c>
      <c r="H3944" s="29">
        <v>10000</v>
      </c>
      <c r="I3944" s="29">
        <v>0</v>
      </c>
      <c r="J3944" s="28">
        <v>27.911250000004657</v>
      </c>
      <c r="K3944" s="6">
        <v>0</v>
      </c>
      <c r="M3944" s="6" t="str">
        <f>VLOOKUP($G3944,Data!$A:$F,6,0)</f>
        <v>failed</v>
      </c>
      <c r="N3944" s="6"/>
      <c r="O3944" s="6"/>
    </row>
    <row r="3945" spans="1:15" x14ac:dyDescent="0.45">
      <c r="A3945" s="6" t="s">
        <v>8318</v>
      </c>
      <c r="B3945" s="6" t="s">
        <v>8224</v>
      </c>
      <c r="C3945" s="6" t="str">
        <f>VLOOKUP($B3945,'Supplimental Sources'!$I$7:$K$27,2,0)</f>
        <v>United States</v>
      </c>
      <c r="D3945" s="6" t="str">
        <f>VLOOKUP($B3945,'Supplimental Sources'!$I$7:$K$27,3,0)</f>
        <v>United States</v>
      </c>
      <c r="E3945" s="6" t="s">
        <v>8386</v>
      </c>
      <c r="F3945" s="6" t="s">
        <v>8371</v>
      </c>
      <c r="G3945" s="6">
        <v>3931</v>
      </c>
      <c r="H3945" s="29">
        <v>8000</v>
      </c>
      <c r="I3945" s="29">
        <v>0</v>
      </c>
      <c r="J3945" s="28">
        <v>25</v>
      </c>
      <c r="K3945" s="6">
        <v>0</v>
      </c>
      <c r="M3945" s="6" t="str">
        <f>VLOOKUP($G3945,Data!$A:$F,6,0)</f>
        <v>failed</v>
      </c>
      <c r="N3945" s="6"/>
      <c r="O3945" s="6"/>
    </row>
    <row r="3946" spans="1:15" x14ac:dyDescent="0.45">
      <c r="A3946" s="6" t="s">
        <v>8318</v>
      </c>
      <c r="B3946" s="6" t="s">
        <v>8224</v>
      </c>
      <c r="C3946" s="6" t="str">
        <f>VLOOKUP($B3946,'Supplimental Sources'!$I$7:$K$27,2,0)</f>
        <v>United States</v>
      </c>
      <c r="D3946" s="6" t="str">
        <f>VLOOKUP($B3946,'Supplimental Sources'!$I$7:$K$27,3,0)</f>
        <v>United States</v>
      </c>
      <c r="E3946" s="6" t="s">
        <v>8387</v>
      </c>
      <c r="F3946" s="6" t="s">
        <v>8377</v>
      </c>
      <c r="G3946" s="6">
        <v>3932</v>
      </c>
      <c r="H3946" s="29">
        <v>12000</v>
      </c>
      <c r="I3946" s="29">
        <v>1</v>
      </c>
      <c r="J3946" s="28">
        <v>29.958333333335759</v>
      </c>
      <c r="K3946" s="6">
        <v>1</v>
      </c>
      <c r="M3946" s="6" t="str">
        <f>VLOOKUP($G3946,Data!$A:$F,6,0)</f>
        <v>failed</v>
      </c>
      <c r="N3946" s="6"/>
      <c r="O3946" s="6"/>
    </row>
    <row r="3947" spans="1:15" x14ac:dyDescent="0.45">
      <c r="A3947" s="6" t="s">
        <v>8318</v>
      </c>
      <c r="B3947" s="6" t="s">
        <v>8224</v>
      </c>
      <c r="C3947" s="6" t="str">
        <f>VLOOKUP($B3947,'Supplimental Sources'!$I$7:$K$27,2,0)</f>
        <v>United States</v>
      </c>
      <c r="D3947" s="6" t="str">
        <f>VLOOKUP($B3947,'Supplimental Sources'!$I$7:$K$27,3,0)</f>
        <v>United States</v>
      </c>
      <c r="E3947" s="6" t="s">
        <v>8387</v>
      </c>
      <c r="F3947" s="6" t="s">
        <v>8380</v>
      </c>
      <c r="G3947" s="6">
        <v>3933</v>
      </c>
      <c r="H3947" s="29">
        <v>7000</v>
      </c>
      <c r="I3947" s="29">
        <v>1102</v>
      </c>
      <c r="J3947" s="28">
        <v>29.061550925922347</v>
      </c>
      <c r="K3947" s="6">
        <v>12</v>
      </c>
      <c r="M3947" s="6" t="str">
        <f>VLOOKUP($G3947,Data!$A:$F,6,0)</f>
        <v>failed</v>
      </c>
      <c r="N3947" s="6"/>
      <c r="O3947" s="6"/>
    </row>
    <row r="3948" spans="1:15" x14ac:dyDescent="0.45">
      <c r="A3948" s="6" t="s">
        <v>8318</v>
      </c>
      <c r="B3948" s="6" t="s">
        <v>8224</v>
      </c>
      <c r="C3948" s="6" t="str">
        <f>VLOOKUP($B3948,'Supplimental Sources'!$I$7:$K$27,2,0)</f>
        <v>United States</v>
      </c>
      <c r="D3948" s="6" t="str">
        <f>VLOOKUP($B3948,'Supplimental Sources'!$I$7:$K$27,3,0)</f>
        <v>United States</v>
      </c>
      <c r="E3948" s="6" t="s">
        <v>8386</v>
      </c>
      <c r="F3948" s="6" t="s">
        <v>8371</v>
      </c>
      <c r="G3948" s="6">
        <v>3934</v>
      </c>
      <c r="H3948" s="29">
        <v>5000</v>
      </c>
      <c r="I3948" s="29">
        <v>550</v>
      </c>
      <c r="J3948" s="28">
        <v>44.86991898148699</v>
      </c>
      <c r="K3948" s="6">
        <v>12</v>
      </c>
      <c r="M3948" s="6" t="str">
        <f>VLOOKUP($G3948,Data!$A:$F,6,0)</f>
        <v>failed</v>
      </c>
      <c r="N3948" s="6"/>
      <c r="O3948" s="6"/>
    </row>
    <row r="3949" spans="1:15" x14ac:dyDescent="0.45">
      <c r="A3949" s="6" t="s">
        <v>8318</v>
      </c>
      <c r="B3949" s="6" t="s">
        <v>8225</v>
      </c>
      <c r="C3949" s="6" t="str">
        <f>VLOOKUP($B3949,'Supplimental Sources'!$I$7:$K$27,2,0)</f>
        <v>United Kingdom</v>
      </c>
      <c r="D3949" s="6" t="str">
        <f>VLOOKUP($B3949,'Supplimental Sources'!$I$7:$K$27,3,0)</f>
        <v>United Kingdom</v>
      </c>
      <c r="E3949" s="6" t="s">
        <v>8386</v>
      </c>
      <c r="F3949" s="6" t="s">
        <v>8371</v>
      </c>
      <c r="G3949" s="6">
        <v>3935</v>
      </c>
      <c r="H3949" s="29">
        <v>3000</v>
      </c>
      <c r="I3949" s="29">
        <v>1315</v>
      </c>
      <c r="J3949" s="28">
        <v>60</v>
      </c>
      <c r="K3949" s="6">
        <v>23</v>
      </c>
      <c r="M3949" s="6" t="str">
        <f>VLOOKUP($G3949,Data!$A:$F,6,0)</f>
        <v>failed</v>
      </c>
      <c r="N3949" s="6"/>
      <c r="O3949" s="6"/>
    </row>
    <row r="3950" spans="1:15" x14ac:dyDescent="0.45">
      <c r="A3950" s="6" t="s">
        <v>8318</v>
      </c>
      <c r="B3950" s="6" t="s">
        <v>8224</v>
      </c>
      <c r="C3950" s="6" t="str">
        <f>VLOOKUP($B3950,'Supplimental Sources'!$I$7:$K$27,2,0)</f>
        <v>United States</v>
      </c>
      <c r="D3950" s="6" t="str">
        <f>VLOOKUP($B3950,'Supplimental Sources'!$I$7:$K$27,3,0)</f>
        <v>United States</v>
      </c>
      <c r="E3950" s="6" t="s">
        <v>8387</v>
      </c>
      <c r="F3950" s="6" t="s">
        <v>8374</v>
      </c>
      <c r="G3950" s="6">
        <v>3936</v>
      </c>
      <c r="H3950" s="29">
        <v>20000</v>
      </c>
      <c r="I3950" s="29">
        <v>0</v>
      </c>
      <c r="J3950" s="28">
        <v>30.041666666664241</v>
      </c>
      <c r="K3950" s="6">
        <v>0</v>
      </c>
      <c r="M3950" s="6" t="str">
        <f>VLOOKUP($G3950,Data!$A:$F,6,0)</f>
        <v>failed</v>
      </c>
      <c r="N3950" s="6"/>
      <c r="O3950" s="6"/>
    </row>
    <row r="3951" spans="1:15" x14ac:dyDescent="0.45">
      <c r="A3951" s="6" t="s">
        <v>8318</v>
      </c>
      <c r="B3951" s="6" t="s">
        <v>8224</v>
      </c>
      <c r="C3951" s="6" t="str">
        <f>VLOOKUP($B3951,'Supplimental Sources'!$I$7:$K$27,2,0)</f>
        <v>United States</v>
      </c>
      <c r="D3951" s="6" t="str">
        <f>VLOOKUP($B3951,'Supplimental Sources'!$I$7:$K$27,3,0)</f>
        <v>United States</v>
      </c>
      <c r="E3951" s="6" t="s">
        <v>8387</v>
      </c>
      <c r="F3951" s="6" t="s">
        <v>8380</v>
      </c>
      <c r="G3951" s="6">
        <v>3937</v>
      </c>
      <c r="H3951" s="29">
        <v>2885</v>
      </c>
      <c r="I3951" s="29">
        <v>2485</v>
      </c>
      <c r="J3951" s="28">
        <v>28</v>
      </c>
      <c r="K3951" s="6">
        <v>10</v>
      </c>
      <c r="M3951" s="6" t="str">
        <f>VLOOKUP($G3951,Data!$A:$F,6,0)</f>
        <v>failed</v>
      </c>
      <c r="N3951" s="6"/>
      <c r="O3951" s="6"/>
    </row>
    <row r="3952" spans="1:15" x14ac:dyDescent="0.45">
      <c r="A3952" s="6" t="s">
        <v>8318</v>
      </c>
      <c r="B3952" s="6" t="s">
        <v>8224</v>
      </c>
      <c r="C3952" s="6" t="str">
        <f>VLOOKUP($B3952,'Supplimental Sources'!$I$7:$K$27,2,0)</f>
        <v>United States</v>
      </c>
      <c r="D3952" s="6" t="str">
        <f>VLOOKUP($B3952,'Supplimental Sources'!$I$7:$K$27,3,0)</f>
        <v>United States</v>
      </c>
      <c r="E3952" s="6" t="s">
        <v>8386</v>
      </c>
      <c r="F3952" s="6" t="s">
        <v>8369</v>
      </c>
      <c r="G3952" s="6">
        <v>3938</v>
      </c>
      <c r="H3952" s="29">
        <v>3255</v>
      </c>
      <c r="I3952" s="29">
        <v>397</v>
      </c>
      <c r="J3952" s="28">
        <v>31</v>
      </c>
      <c r="K3952" s="6">
        <v>5</v>
      </c>
      <c r="M3952" s="6" t="str">
        <f>VLOOKUP($G3952,Data!$A:$F,6,0)</f>
        <v>failed</v>
      </c>
      <c r="N3952" s="6"/>
      <c r="O3952" s="6"/>
    </row>
    <row r="3953" spans="1:15" x14ac:dyDescent="0.45">
      <c r="A3953" s="6" t="s">
        <v>8318</v>
      </c>
      <c r="B3953" s="6" t="s">
        <v>8226</v>
      </c>
      <c r="C3953" s="6" t="str">
        <f>VLOOKUP($B3953,'Supplimental Sources'!$I$7:$K$27,2,0)</f>
        <v>Australia</v>
      </c>
      <c r="D3953" s="6" t="str">
        <f>VLOOKUP($B3953,'Supplimental Sources'!$I$7:$K$27,3,0)</f>
        <v>Australia</v>
      </c>
      <c r="E3953" s="6" t="s">
        <v>8385</v>
      </c>
      <c r="F3953" s="6" t="s">
        <v>8373</v>
      </c>
      <c r="G3953" s="6">
        <v>3939</v>
      </c>
      <c r="H3953" s="29">
        <v>5000</v>
      </c>
      <c r="I3953" s="29">
        <v>5</v>
      </c>
      <c r="J3953" s="28">
        <v>3.7872800925906631</v>
      </c>
      <c r="K3953" s="6">
        <v>1</v>
      </c>
      <c r="M3953" s="6" t="str">
        <f>VLOOKUP($G3953,Data!$A:$F,6,0)</f>
        <v>failed</v>
      </c>
      <c r="N3953" s="6"/>
      <c r="O3953" s="6"/>
    </row>
    <row r="3954" spans="1:15" x14ac:dyDescent="0.45">
      <c r="A3954" s="6" t="s">
        <v>8318</v>
      </c>
      <c r="B3954" s="6" t="s">
        <v>8224</v>
      </c>
      <c r="C3954" s="6" t="str">
        <f>VLOOKUP($B3954,'Supplimental Sources'!$I$7:$K$27,2,0)</f>
        <v>United States</v>
      </c>
      <c r="D3954" s="6" t="str">
        <f>VLOOKUP($B3954,'Supplimental Sources'!$I$7:$K$27,3,0)</f>
        <v>United States</v>
      </c>
      <c r="E3954" s="6" t="s">
        <v>8385</v>
      </c>
      <c r="F3954" s="6" t="s">
        <v>8374</v>
      </c>
      <c r="G3954" s="6">
        <v>3940</v>
      </c>
      <c r="H3954" s="29">
        <v>5000</v>
      </c>
      <c r="I3954" s="29">
        <v>11</v>
      </c>
      <c r="J3954" s="28">
        <v>45</v>
      </c>
      <c r="K3954" s="6">
        <v>2</v>
      </c>
      <c r="M3954" s="6" t="str">
        <f>VLOOKUP($G3954,Data!$A:$F,6,0)</f>
        <v>failed</v>
      </c>
      <c r="N3954" s="6"/>
      <c r="O3954" s="6"/>
    </row>
    <row r="3955" spans="1:15" x14ac:dyDescent="0.45">
      <c r="A3955" s="6" t="s">
        <v>8318</v>
      </c>
      <c r="B3955" s="6" t="s">
        <v>8224</v>
      </c>
      <c r="C3955" s="6" t="str">
        <f>VLOOKUP($B3955,'Supplimental Sources'!$I$7:$K$27,2,0)</f>
        <v>United States</v>
      </c>
      <c r="D3955" s="6" t="str">
        <f>VLOOKUP($B3955,'Supplimental Sources'!$I$7:$K$27,3,0)</f>
        <v>United States</v>
      </c>
      <c r="E3955" s="6" t="s">
        <v>8385</v>
      </c>
      <c r="F3955" s="6" t="s">
        <v>8373</v>
      </c>
      <c r="G3955" s="6">
        <v>3941</v>
      </c>
      <c r="H3955" s="29">
        <v>5500</v>
      </c>
      <c r="I3955" s="29">
        <v>50</v>
      </c>
      <c r="J3955" s="28">
        <v>27.454432870377786</v>
      </c>
      <c r="K3955" s="6">
        <v>2</v>
      </c>
      <c r="M3955" s="6" t="str">
        <f>VLOOKUP($G3955,Data!$A:$F,6,0)</f>
        <v>failed</v>
      </c>
      <c r="N3955" s="6"/>
      <c r="O3955" s="6"/>
    </row>
    <row r="3956" spans="1:15" x14ac:dyDescent="0.45">
      <c r="A3956" s="6" t="s">
        <v>8318</v>
      </c>
      <c r="B3956" s="6" t="s">
        <v>8224</v>
      </c>
      <c r="C3956" s="6" t="str">
        <f>VLOOKUP($B3956,'Supplimental Sources'!$I$7:$K$27,2,0)</f>
        <v>United States</v>
      </c>
      <c r="D3956" s="6" t="str">
        <f>VLOOKUP($B3956,'Supplimental Sources'!$I$7:$K$27,3,0)</f>
        <v>United States</v>
      </c>
      <c r="E3956" s="6" t="s">
        <v>8386</v>
      </c>
      <c r="F3956" s="6" t="s">
        <v>8379</v>
      </c>
      <c r="G3956" s="6">
        <v>3942</v>
      </c>
      <c r="H3956" s="29">
        <v>1200</v>
      </c>
      <c r="I3956" s="29">
        <v>0</v>
      </c>
      <c r="J3956" s="28">
        <v>60</v>
      </c>
      <c r="K3956" s="6">
        <v>0</v>
      </c>
      <c r="M3956" s="6" t="str">
        <f>VLOOKUP($G3956,Data!$A:$F,6,0)</f>
        <v>failed</v>
      </c>
      <c r="N3956" s="6"/>
      <c r="O3956" s="6"/>
    </row>
    <row r="3957" spans="1:15" x14ac:dyDescent="0.45">
      <c r="A3957" s="6" t="s">
        <v>8318</v>
      </c>
      <c r="B3957" s="6" t="s">
        <v>8224</v>
      </c>
      <c r="C3957" s="6" t="str">
        <f>VLOOKUP($B3957,'Supplimental Sources'!$I$7:$K$27,2,0)</f>
        <v>United States</v>
      </c>
      <c r="D3957" s="6" t="str">
        <f>VLOOKUP($B3957,'Supplimental Sources'!$I$7:$K$27,3,0)</f>
        <v>United States</v>
      </c>
      <c r="E3957" s="6" t="s">
        <v>8386</v>
      </c>
      <c r="F3957" s="6" t="s">
        <v>8373</v>
      </c>
      <c r="G3957" s="6">
        <v>3943</v>
      </c>
      <c r="H3957" s="29">
        <v>5000</v>
      </c>
      <c r="I3957" s="29">
        <v>1782</v>
      </c>
      <c r="J3957" s="28">
        <v>30.922824074077653</v>
      </c>
      <c r="K3957" s="6">
        <v>13</v>
      </c>
      <c r="M3957" s="6" t="str">
        <f>VLOOKUP($G3957,Data!$A:$F,6,0)</f>
        <v>failed</v>
      </c>
      <c r="N3957" s="6"/>
      <c r="O3957" s="6"/>
    </row>
    <row r="3958" spans="1:15" x14ac:dyDescent="0.45">
      <c r="A3958" s="6" t="s">
        <v>8318</v>
      </c>
      <c r="B3958" s="6" t="s">
        <v>8224</v>
      </c>
      <c r="C3958" s="6" t="str">
        <f>VLOOKUP($B3958,'Supplimental Sources'!$I$7:$K$27,2,0)</f>
        <v>United States</v>
      </c>
      <c r="D3958" s="6" t="str">
        <f>VLOOKUP($B3958,'Supplimental Sources'!$I$7:$K$27,3,0)</f>
        <v>United States</v>
      </c>
      <c r="E3958" s="6" t="s">
        <v>8386</v>
      </c>
      <c r="F3958" s="6" t="s">
        <v>8370</v>
      </c>
      <c r="G3958" s="6">
        <v>3944</v>
      </c>
      <c r="H3958" s="29">
        <v>5000</v>
      </c>
      <c r="I3958" s="29">
        <v>0</v>
      </c>
      <c r="J3958" s="28">
        <v>30</v>
      </c>
      <c r="K3958" s="6">
        <v>0</v>
      </c>
      <c r="M3958" s="6" t="str">
        <f>VLOOKUP($G3958,Data!$A:$F,6,0)</f>
        <v>failed</v>
      </c>
      <c r="N3958" s="6"/>
      <c r="O3958" s="6"/>
    </row>
    <row r="3959" spans="1:15" x14ac:dyDescent="0.45">
      <c r="A3959" s="6" t="s">
        <v>8318</v>
      </c>
      <c r="B3959" s="6" t="s">
        <v>8224</v>
      </c>
      <c r="C3959" s="6" t="str">
        <f>VLOOKUP($B3959,'Supplimental Sources'!$I$7:$K$27,2,0)</f>
        <v>United States</v>
      </c>
      <c r="D3959" s="6" t="str">
        <f>VLOOKUP($B3959,'Supplimental Sources'!$I$7:$K$27,3,0)</f>
        <v>United States</v>
      </c>
      <c r="E3959" s="6" t="s">
        <v>8386</v>
      </c>
      <c r="F3959" s="6" t="s">
        <v>8379</v>
      </c>
      <c r="G3959" s="6">
        <v>3945</v>
      </c>
      <c r="H3959" s="29">
        <v>2000</v>
      </c>
      <c r="I3959" s="29">
        <v>5</v>
      </c>
      <c r="J3959" s="28">
        <v>30</v>
      </c>
      <c r="K3959" s="6">
        <v>1</v>
      </c>
      <c r="M3959" s="6" t="str">
        <f>VLOOKUP($G3959,Data!$A:$F,6,0)</f>
        <v>failed</v>
      </c>
      <c r="N3959" s="6"/>
      <c r="O3959" s="6"/>
    </row>
    <row r="3960" spans="1:15" x14ac:dyDescent="0.45">
      <c r="A3960" s="6" t="s">
        <v>8318</v>
      </c>
      <c r="B3960" s="6" t="s">
        <v>8224</v>
      </c>
      <c r="C3960" s="6" t="str">
        <f>VLOOKUP($B3960,'Supplimental Sources'!$I$7:$K$27,2,0)</f>
        <v>United States</v>
      </c>
      <c r="D3960" s="6" t="str">
        <f>VLOOKUP($B3960,'Supplimental Sources'!$I$7:$K$27,3,0)</f>
        <v>United States</v>
      </c>
      <c r="E3960" s="6" t="s">
        <v>8386</v>
      </c>
      <c r="F3960" s="6" t="s">
        <v>8376</v>
      </c>
      <c r="G3960" s="6">
        <v>3946</v>
      </c>
      <c r="H3960" s="29">
        <v>6000</v>
      </c>
      <c r="I3960" s="29">
        <v>195</v>
      </c>
      <c r="J3960" s="28">
        <v>31.499745370369055</v>
      </c>
      <c r="K3960" s="6">
        <v>5</v>
      </c>
      <c r="M3960" s="6" t="str">
        <f>VLOOKUP($G3960,Data!$A:$F,6,0)</f>
        <v>failed</v>
      </c>
      <c r="N3960" s="6"/>
      <c r="O3960" s="6"/>
    </row>
    <row r="3961" spans="1:15" x14ac:dyDescent="0.45">
      <c r="A3961" s="6" t="s">
        <v>8318</v>
      </c>
      <c r="B3961" s="6" t="s">
        <v>8224</v>
      </c>
      <c r="C3961" s="6" t="str">
        <f>VLOOKUP($B3961,'Supplimental Sources'!$I$7:$K$27,2,0)</f>
        <v>United States</v>
      </c>
      <c r="D3961" s="6" t="str">
        <f>VLOOKUP($B3961,'Supplimental Sources'!$I$7:$K$27,3,0)</f>
        <v>United States</v>
      </c>
      <c r="E3961" s="6" t="s">
        <v>8387</v>
      </c>
      <c r="F3961" s="6" t="s">
        <v>8372</v>
      </c>
      <c r="G3961" s="6">
        <v>3947</v>
      </c>
      <c r="H3961" s="29">
        <v>3000</v>
      </c>
      <c r="I3961" s="29">
        <v>101</v>
      </c>
      <c r="J3961" s="28">
        <v>30</v>
      </c>
      <c r="K3961" s="6">
        <v>2</v>
      </c>
      <c r="M3961" s="6" t="str">
        <f>VLOOKUP($G3961,Data!$A:$F,6,0)</f>
        <v>failed</v>
      </c>
      <c r="N3961" s="6"/>
      <c r="O3961" s="6"/>
    </row>
    <row r="3962" spans="1:15" x14ac:dyDescent="0.45">
      <c r="A3962" s="6" t="s">
        <v>8318</v>
      </c>
      <c r="B3962" s="6" t="s">
        <v>8226</v>
      </c>
      <c r="C3962" s="6" t="str">
        <f>VLOOKUP($B3962,'Supplimental Sources'!$I$7:$K$27,2,0)</f>
        <v>Australia</v>
      </c>
      <c r="D3962" s="6" t="str">
        <f>VLOOKUP($B3962,'Supplimental Sources'!$I$7:$K$27,3,0)</f>
        <v>Australia</v>
      </c>
      <c r="E3962" s="6" t="s">
        <v>8385</v>
      </c>
      <c r="F3962" s="6" t="s">
        <v>8370</v>
      </c>
      <c r="G3962" s="6">
        <v>3948</v>
      </c>
      <c r="H3962" s="29">
        <v>30000</v>
      </c>
      <c r="I3962" s="29">
        <v>0</v>
      </c>
      <c r="J3962" s="28">
        <v>60</v>
      </c>
      <c r="K3962" s="6">
        <v>0</v>
      </c>
      <c r="M3962" s="6" t="str">
        <f>VLOOKUP($G3962,Data!$A:$F,6,0)</f>
        <v>failed</v>
      </c>
      <c r="N3962" s="6"/>
      <c r="O3962" s="6"/>
    </row>
    <row r="3963" spans="1:15" x14ac:dyDescent="0.45">
      <c r="A3963" s="6" t="s">
        <v>8318</v>
      </c>
      <c r="B3963" s="6" t="s">
        <v>8226</v>
      </c>
      <c r="C3963" s="6" t="str">
        <f>VLOOKUP($B3963,'Supplimental Sources'!$I$7:$K$27,2,0)</f>
        <v>Australia</v>
      </c>
      <c r="D3963" s="6" t="str">
        <f>VLOOKUP($B3963,'Supplimental Sources'!$I$7:$K$27,3,0)</f>
        <v>Australia</v>
      </c>
      <c r="E3963" s="6" t="s">
        <v>8386</v>
      </c>
      <c r="F3963" s="6" t="s">
        <v>8376</v>
      </c>
      <c r="G3963" s="6">
        <v>3949</v>
      </c>
      <c r="H3963" s="29">
        <v>10000</v>
      </c>
      <c r="I3963" s="29">
        <v>1577</v>
      </c>
      <c r="J3963" s="28">
        <v>30</v>
      </c>
      <c r="K3963" s="6">
        <v>32</v>
      </c>
      <c r="M3963" s="6" t="str">
        <f>VLOOKUP($G3963,Data!$A:$F,6,0)</f>
        <v>failed</v>
      </c>
      <c r="N3963" s="6"/>
      <c r="O3963" s="6"/>
    </row>
    <row r="3964" spans="1:15" x14ac:dyDescent="0.45">
      <c r="A3964" s="6" t="s">
        <v>8318</v>
      </c>
      <c r="B3964" s="6" t="s">
        <v>8224</v>
      </c>
      <c r="C3964" s="6" t="str">
        <f>VLOOKUP($B3964,'Supplimental Sources'!$I$7:$K$27,2,0)</f>
        <v>United States</v>
      </c>
      <c r="D3964" s="6" t="str">
        <f>VLOOKUP($B3964,'Supplimental Sources'!$I$7:$K$27,3,0)</f>
        <v>United States</v>
      </c>
      <c r="E3964" s="6" t="s">
        <v>8387</v>
      </c>
      <c r="F3964" s="6" t="s">
        <v>8378</v>
      </c>
      <c r="G3964" s="6">
        <v>3950</v>
      </c>
      <c r="H3964" s="29">
        <v>4000</v>
      </c>
      <c r="I3964" s="29">
        <v>25</v>
      </c>
      <c r="J3964" s="28">
        <v>29.071990740740148</v>
      </c>
      <c r="K3964" s="6">
        <v>1</v>
      </c>
      <c r="M3964" s="6" t="str">
        <f>VLOOKUP($G3964,Data!$A:$F,6,0)</f>
        <v>failed</v>
      </c>
      <c r="N3964" s="6"/>
      <c r="O3964" s="6"/>
    </row>
    <row r="3965" spans="1:15" x14ac:dyDescent="0.45">
      <c r="A3965" s="6" t="s">
        <v>8318</v>
      </c>
      <c r="B3965" s="6" t="s">
        <v>8241</v>
      </c>
      <c r="C3965" s="6" t="str">
        <f>VLOOKUP($B3965,'Supplimental Sources'!$I$7:$K$27,2,0)</f>
        <v>Ireland</v>
      </c>
      <c r="D3965" s="6" t="str">
        <f>VLOOKUP($B3965,'Supplimental Sources'!$I$7:$K$27,3,0)</f>
        <v>European Union</v>
      </c>
      <c r="E3965" s="6" t="s">
        <v>8387</v>
      </c>
      <c r="F3965" s="6" t="s">
        <v>8378</v>
      </c>
      <c r="G3965" s="6">
        <v>3951</v>
      </c>
      <c r="H3965" s="29">
        <v>200000</v>
      </c>
      <c r="I3965" s="29">
        <v>1</v>
      </c>
      <c r="J3965" s="28">
        <v>59.958333333328483</v>
      </c>
      <c r="K3965" s="6">
        <v>1</v>
      </c>
      <c r="M3965" s="6" t="str">
        <f>VLOOKUP($G3965,Data!$A:$F,6,0)</f>
        <v>failed</v>
      </c>
      <c r="N3965" s="6"/>
      <c r="O3965" s="6"/>
    </row>
    <row r="3966" spans="1:15" x14ac:dyDescent="0.45">
      <c r="A3966" s="6" t="s">
        <v>8318</v>
      </c>
      <c r="B3966" s="6" t="s">
        <v>8224</v>
      </c>
      <c r="C3966" s="6" t="str">
        <f>VLOOKUP($B3966,'Supplimental Sources'!$I$7:$K$27,2,0)</f>
        <v>United States</v>
      </c>
      <c r="D3966" s="6" t="str">
        <f>VLOOKUP($B3966,'Supplimental Sources'!$I$7:$K$27,3,0)</f>
        <v>United States</v>
      </c>
      <c r="E3966" s="6" t="s">
        <v>8386</v>
      </c>
      <c r="F3966" s="6" t="s">
        <v>8371</v>
      </c>
      <c r="G3966" s="6">
        <v>3952</v>
      </c>
      <c r="H3966" s="29">
        <v>26000</v>
      </c>
      <c r="I3966" s="29">
        <v>25</v>
      </c>
      <c r="J3966" s="28">
        <v>60</v>
      </c>
      <c r="K3966" s="6">
        <v>1</v>
      </c>
      <c r="M3966" s="6" t="str">
        <f>VLOOKUP($G3966,Data!$A:$F,6,0)</f>
        <v>failed</v>
      </c>
      <c r="N3966" s="6"/>
      <c r="O3966" s="6"/>
    </row>
    <row r="3967" spans="1:15" x14ac:dyDescent="0.45">
      <c r="A3967" s="6" t="s">
        <v>8318</v>
      </c>
      <c r="B3967" s="6" t="s">
        <v>8224</v>
      </c>
      <c r="C3967" s="6" t="str">
        <f>VLOOKUP($B3967,'Supplimental Sources'!$I$7:$K$27,2,0)</f>
        <v>United States</v>
      </c>
      <c r="D3967" s="6" t="str">
        <f>VLOOKUP($B3967,'Supplimental Sources'!$I$7:$K$27,3,0)</f>
        <v>United States</v>
      </c>
      <c r="E3967" s="6" t="s">
        <v>8387</v>
      </c>
      <c r="F3967" s="6" t="s">
        <v>8380</v>
      </c>
      <c r="G3967" s="6">
        <v>3953</v>
      </c>
      <c r="H3967" s="29">
        <v>17600</v>
      </c>
      <c r="I3967" s="29">
        <v>0</v>
      </c>
      <c r="J3967" s="28">
        <v>30.930023148146574</v>
      </c>
      <c r="K3967" s="6">
        <v>0</v>
      </c>
      <c r="M3967" s="6" t="str">
        <f>VLOOKUP($G3967,Data!$A:$F,6,0)</f>
        <v>failed</v>
      </c>
      <c r="N3967" s="6"/>
      <c r="O3967" s="6"/>
    </row>
    <row r="3968" spans="1:15" x14ac:dyDescent="0.45">
      <c r="A3968" s="6" t="s">
        <v>8318</v>
      </c>
      <c r="B3968" s="6" t="s">
        <v>8229</v>
      </c>
      <c r="C3968" s="6" t="str">
        <f>VLOOKUP($B3968,'Supplimental Sources'!$I$7:$K$27,2,0)</f>
        <v>Canada</v>
      </c>
      <c r="D3968" s="6" t="str">
        <f>VLOOKUP($B3968,'Supplimental Sources'!$I$7:$K$27,3,0)</f>
        <v>Canada</v>
      </c>
      <c r="E3968" s="6" t="s">
        <v>8385</v>
      </c>
      <c r="F3968" s="6" t="s">
        <v>8369</v>
      </c>
      <c r="G3968" s="6">
        <v>3954</v>
      </c>
      <c r="H3968" s="29">
        <v>25000</v>
      </c>
      <c r="I3968" s="29">
        <v>0</v>
      </c>
      <c r="J3968" s="28">
        <v>60</v>
      </c>
      <c r="K3968" s="6">
        <v>0</v>
      </c>
      <c r="M3968" s="6" t="str">
        <f>VLOOKUP($G3968,Data!$A:$F,6,0)</f>
        <v>failed</v>
      </c>
      <c r="N3968" s="6"/>
      <c r="O3968" s="6"/>
    </row>
    <row r="3969" spans="1:15" x14ac:dyDescent="0.45">
      <c r="A3969" s="6" t="s">
        <v>8318</v>
      </c>
      <c r="B3969" s="6" t="s">
        <v>8224</v>
      </c>
      <c r="C3969" s="6" t="str">
        <f>VLOOKUP($B3969,'Supplimental Sources'!$I$7:$K$27,2,0)</f>
        <v>United States</v>
      </c>
      <c r="D3969" s="6" t="str">
        <f>VLOOKUP($B3969,'Supplimental Sources'!$I$7:$K$27,3,0)</f>
        <v>United States</v>
      </c>
      <c r="E3969" s="6" t="s">
        <v>8386</v>
      </c>
      <c r="F3969" s="6" t="s">
        <v>8373</v>
      </c>
      <c r="G3969" s="6">
        <v>3955</v>
      </c>
      <c r="H3969" s="29">
        <v>1750</v>
      </c>
      <c r="I3969" s="29">
        <v>425</v>
      </c>
      <c r="J3969" s="28">
        <v>30.041666666664241</v>
      </c>
      <c r="K3969" s="6">
        <v>8</v>
      </c>
      <c r="M3969" s="6" t="str">
        <f>VLOOKUP($G3969,Data!$A:$F,6,0)</f>
        <v>failed</v>
      </c>
      <c r="N3969" s="6"/>
      <c r="O3969" s="6"/>
    </row>
    <row r="3970" spans="1:15" x14ac:dyDescent="0.45">
      <c r="A3970" s="6" t="s">
        <v>8318</v>
      </c>
      <c r="B3970" s="6" t="s">
        <v>8224</v>
      </c>
      <c r="C3970" s="6" t="str">
        <f>VLOOKUP($B3970,'Supplimental Sources'!$I$7:$K$27,2,0)</f>
        <v>United States</v>
      </c>
      <c r="D3970" s="6" t="str">
        <f>VLOOKUP($B3970,'Supplimental Sources'!$I$7:$K$27,3,0)</f>
        <v>United States</v>
      </c>
      <c r="E3970" s="6" t="s">
        <v>8387</v>
      </c>
      <c r="F3970" s="6" t="s">
        <v>8378</v>
      </c>
      <c r="G3970" s="6">
        <v>3956</v>
      </c>
      <c r="H3970" s="29">
        <v>5500</v>
      </c>
      <c r="I3970" s="29">
        <v>0</v>
      </c>
      <c r="J3970" s="28">
        <v>27.081863425926713</v>
      </c>
      <c r="K3970" s="6">
        <v>0</v>
      </c>
      <c r="M3970" s="6" t="str">
        <f>VLOOKUP($G3970,Data!$A:$F,6,0)</f>
        <v>failed</v>
      </c>
      <c r="N3970" s="6"/>
      <c r="O3970" s="6"/>
    </row>
    <row r="3971" spans="1:15" x14ac:dyDescent="0.45">
      <c r="A3971" s="6" t="s">
        <v>8318</v>
      </c>
      <c r="B3971" s="6" t="s">
        <v>8224</v>
      </c>
      <c r="C3971" s="6" t="str">
        <f>VLOOKUP($B3971,'Supplimental Sources'!$I$7:$K$27,2,0)</f>
        <v>United States</v>
      </c>
      <c r="D3971" s="6" t="str">
        <f>VLOOKUP($B3971,'Supplimental Sources'!$I$7:$K$27,3,0)</f>
        <v>United States</v>
      </c>
      <c r="E3971" s="6" t="s">
        <v>8387</v>
      </c>
      <c r="F3971" s="6" t="s">
        <v>8369</v>
      </c>
      <c r="G3971" s="6">
        <v>3957</v>
      </c>
      <c r="H3971" s="29">
        <v>28000</v>
      </c>
      <c r="I3971" s="29">
        <v>7</v>
      </c>
      <c r="J3971" s="28">
        <v>46</v>
      </c>
      <c r="K3971" s="6">
        <v>1</v>
      </c>
      <c r="M3971" s="6" t="str">
        <f>VLOOKUP($G3971,Data!$A:$F,6,0)</f>
        <v>failed</v>
      </c>
      <c r="N3971" s="6"/>
      <c r="O3971" s="6"/>
    </row>
    <row r="3972" spans="1:15" x14ac:dyDescent="0.45">
      <c r="A3972" s="6" t="s">
        <v>8318</v>
      </c>
      <c r="B3972" s="6" t="s">
        <v>8224</v>
      </c>
      <c r="C3972" s="6" t="str">
        <f>VLOOKUP($B3972,'Supplimental Sources'!$I$7:$K$27,2,0)</f>
        <v>United States</v>
      </c>
      <c r="D3972" s="6" t="str">
        <f>VLOOKUP($B3972,'Supplimental Sources'!$I$7:$K$27,3,0)</f>
        <v>United States</v>
      </c>
      <c r="E3972" s="6" t="s">
        <v>8385</v>
      </c>
      <c r="F3972" s="6" t="s">
        <v>8380</v>
      </c>
      <c r="G3972" s="6">
        <v>3958</v>
      </c>
      <c r="H3972" s="29">
        <v>2000</v>
      </c>
      <c r="I3972" s="29">
        <v>641</v>
      </c>
      <c r="J3972" s="28">
        <v>36.632962962969032</v>
      </c>
      <c r="K3972" s="6">
        <v>16</v>
      </c>
      <c r="M3972" s="6" t="str">
        <f>VLOOKUP($G3972,Data!$A:$F,6,0)</f>
        <v>failed</v>
      </c>
      <c r="N3972" s="6"/>
      <c r="O3972" s="6"/>
    </row>
    <row r="3973" spans="1:15" x14ac:dyDescent="0.45">
      <c r="A3973" s="6" t="s">
        <v>8318</v>
      </c>
      <c r="B3973" s="6" t="s">
        <v>8224</v>
      </c>
      <c r="C3973" s="6" t="str">
        <f>VLOOKUP($B3973,'Supplimental Sources'!$I$7:$K$27,2,0)</f>
        <v>United States</v>
      </c>
      <c r="D3973" s="6" t="str">
        <f>VLOOKUP($B3973,'Supplimental Sources'!$I$7:$K$27,3,0)</f>
        <v>United States</v>
      </c>
      <c r="E3973" s="6" t="s">
        <v>8385</v>
      </c>
      <c r="F3973" s="6" t="s">
        <v>8371</v>
      </c>
      <c r="G3973" s="6">
        <v>3959</v>
      </c>
      <c r="H3973" s="29">
        <v>1200</v>
      </c>
      <c r="I3973" s="29">
        <v>292</v>
      </c>
      <c r="J3973" s="28">
        <v>30</v>
      </c>
      <c r="K3973" s="6">
        <v>12</v>
      </c>
      <c r="M3973" s="6" t="str">
        <f>VLOOKUP($G3973,Data!$A:$F,6,0)</f>
        <v>failed</v>
      </c>
      <c r="N3973" s="6"/>
      <c r="O3973" s="6"/>
    </row>
    <row r="3974" spans="1:15" x14ac:dyDescent="0.45">
      <c r="A3974" s="6" t="s">
        <v>8318</v>
      </c>
      <c r="B3974" s="6" t="s">
        <v>8224</v>
      </c>
      <c r="C3974" s="6" t="str">
        <f>VLOOKUP($B3974,'Supplimental Sources'!$I$7:$K$27,2,0)</f>
        <v>United States</v>
      </c>
      <c r="D3974" s="6" t="str">
        <f>VLOOKUP($B3974,'Supplimental Sources'!$I$7:$K$27,3,0)</f>
        <v>United States</v>
      </c>
      <c r="E3974" s="6" t="s">
        <v>8386</v>
      </c>
      <c r="F3974" s="6" t="s">
        <v>8381</v>
      </c>
      <c r="G3974" s="6">
        <v>3960</v>
      </c>
      <c r="H3974" s="29">
        <v>3000</v>
      </c>
      <c r="I3974" s="29">
        <v>45</v>
      </c>
      <c r="J3974" s="28">
        <v>30</v>
      </c>
      <c r="K3974" s="6">
        <v>4</v>
      </c>
      <c r="M3974" s="6" t="str">
        <f>VLOOKUP($G3974,Data!$A:$F,6,0)</f>
        <v>failed</v>
      </c>
      <c r="N3974" s="6"/>
      <c r="O3974" s="6"/>
    </row>
    <row r="3975" spans="1:15" x14ac:dyDescent="0.45">
      <c r="A3975" s="6" t="s">
        <v>8318</v>
      </c>
      <c r="B3975" s="6" t="s">
        <v>8225</v>
      </c>
      <c r="C3975" s="6" t="str">
        <f>VLOOKUP($B3975,'Supplimental Sources'!$I$7:$K$27,2,0)</f>
        <v>United Kingdom</v>
      </c>
      <c r="D3975" s="6" t="str">
        <f>VLOOKUP($B3975,'Supplimental Sources'!$I$7:$K$27,3,0)</f>
        <v>United Kingdom</v>
      </c>
      <c r="E3975" s="6" t="s">
        <v>8385</v>
      </c>
      <c r="F3975" s="6" t="s">
        <v>8379</v>
      </c>
      <c r="G3975" s="6">
        <v>3961</v>
      </c>
      <c r="H3975" s="29">
        <v>5000</v>
      </c>
      <c r="I3975" s="29">
        <v>21</v>
      </c>
      <c r="J3975" s="28">
        <v>22</v>
      </c>
      <c r="K3975" s="6">
        <v>2</v>
      </c>
      <c r="M3975" s="6" t="str">
        <f>VLOOKUP($G3975,Data!$A:$F,6,0)</f>
        <v>failed</v>
      </c>
      <c r="N3975" s="6"/>
      <c r="O3975" s="6"/>
    </row>
    <row r="3976" spans="1:15" x14ac:dyDescent="0.45">
      <c r="A3976" s="6" t="s">
        <v>8318</v>
      </c>
      <c r="B3976" s="6" t="s">
        <v>8225</v>
      </c>
      <c r="C3976" s="6" t="str">
        <f>VLOOKUP($B3976,'Supplimental Sources'!$I$7:$K$27,2,0)</f>
        <v>United Kingdom</v>
      </c>
      <c r="D3976" s="6" t="str">
        <f>VLOOKUP($B3976,'Supplimental Sources'!$I$7:$K$27,3,0)</f>
        <v>United Kingdom</v>
      </c>
      <c r="E3976" s="6" t="s">
        <v>8386</v>
      </c>
      <c r="F3976" s="6" t="s">
        <v>8374</v>
      </c>
      <c r="G3976" s="6">
        <v>3962</v>
      </c>
      <c r="H3976" s="29">
        <v>1400</v>
      </c>
      <c r="I3976" s="29">
        <v>45</v>
      </c>
      <c r="J3976" s="28">
        <v>25</v>
      </c>
      <c r="K3976" s="6">
        <v>3</v>
      </c>
      <c r="M3976" s="6" t="str">
        <f>VLOOKUP($G3976,Data!$A:$F,6,0)</f>
        <v>failed</v>
      </c>
      <c r="N3976" s="6"/>
      <c r="O3976" s="6"/>
    </row>
    <row r="3977" spans="1:15" x14ac:dyDescent="0.45">
      <c r="A3977" s="6" t="s">
        <v>8318</v>
      </c>
      <c r="B3977" s="6" t="s">
        <v>8229</v>
      </c>
      <c r="C3977" s="6" t="str">
        <f>VLOOKUP($B3977,'Supplimental Sources'!$I$7:$K$27,2,0)</f>
        <v>Canada</v>
      </c>
      <c r="D3977" s="6" t="str">
        <f>VLOOKUP($B3977,'Supplimental Sources'!$I$7:$K$27,3,0)</f>
        <v>Canada</v>
      </c>
      <c r="E3977" s="6" t="s">
        <v>8386</v>
      </c>
      <c r="F3977" s="6" t="s">
        <v>8373</v>
      </c>
      <c r="G3977" s="6">
        <v>3963</v>
      </c>
      <c r="H3977" s="29">
        <v>10000</v>
      </c>
      <c r="I3977" s="29">
        <v>0</v>
      </c>
      <c r="J3977" s="28">
        <v>30.041666666664241</v>
      </c>
      <c r="K3977" s="6">
        <v>0</v>
      </c>
      <c r="M3977" s="6" t="str">
        <f>VLOOKUP($G3977,Data!$A:$F,6,0)</f>
        <v>failed</v>
      </c>
      <c r="N3977" s="6"/>
      <c r="O3977" s="6"/>
    </row>
    <row r="3978" spans="1:15" x14ac:dyDescent="0.45">
      <c r="A3978" s="6" t="s">
        <v>8318</v>
      </c>
      <c r="B3978" s="6" t="s">
        <v>8224</v>
      </c>
      <c r="C3978" s="6" t="str">
        <f>VLOOKUP($B3978,'Supplimental Sources'!$I$7:$K$27,2,0)</f>
        <v>United States</v>
      </c>
      <c r="D3978" s="6" t="str">
        <f>VLOOKUP($B3978,'Supplimental Sources'!$I$7:$K$27,3,0)</f>
        <v>United States</v>
      </c>
      <c r="E3978" s="6" t="s">
        <v>8386</v>
      </c>
      <c r="F3978" s="6" t="s">
        <v>8377</v>
      </c>
      <c r="G3978" s="6">
        <v>3964</v>
      </c>
      <c r="H3978" s="29">
        <v>2000</v>
      </c>
      <c r="I3978" s="29">
        <v>126</v>
      </c>
      <c r="J3978" s="28">
        <v>59.958333333328483</v>
      </c>
      <c r="K3978" s="6">
        <v>3</v>
      </c>
      <c r="M3978" s="6" t="str">
        <f>VLOOKUP($G3978,Data!$A:$F,6,0)</f>
        <v>failed</v>
      </c>
      <c r="N3978" s="6"/>
      <c r="O3978" s="6"/>
    </row>
    <row r="3979" spans="1:15" x14ac:dyDescent="0.45">
      <c r="A3979" s="6" t="s">
        <v>8318</v>
      </c>
      <c r="B3979" s="6" t="s">
        <v>8224</v>
      </c>
      <c r="C3979" s="6" t="str">
        <f>VLOOKUP($B3979,'Supplimental Sources'!$I$7:$K$27,2,0)</f>
        <v>United States</v>
      </c>
      <c r="D3979" s="6" t="str">
        <f>VLOOKUP($B3979,'Supplimental Sources'!$I$7:$K$27,3,0)</f>
        <v>United States</v>
      </c>
      <c r="E3979" s="6" t="s">
        <v>8387</v>
      </c>
      <c r="F3979" s="6" t="s">
        <v>8377</v>
      </c>
      <c r="G3979" s="6">
        <v>3965</v>
      </c>
      <c r="H3979" s="29">
        <v>2000</v>
      </c>
      <c r="I3979" s="29">
        <v>285</v>
      </c>
      <c r="J3979" s="28">
        <v>59.958333333328483</v>
      </c>
      <c r="K3979" s="6">
        <v>4</v>
      </c>
      <c r="M3979" s="6" t="str">
        <f>VLOOKUP($G3979,Data!$A:$F,6,0)</f>
        <v>failed</v>
      </c>
      <c r="N3979" s="6"/>
      <c r="O3979" s="6"/>
    </row>
    <row r="3980" spans="1:15" x14ac:dyDescent="0.45">
      <c r="A3980" s="6" t="s">
        <v>8318</v>
      </c>
      <c r="B3980" s="6" t="s">
        <v>8224</v>
      </c>
      <c r="C3980" s="6" t="str">
        <f>VLOOKUP($B3980,'Supplimental Sources'!$I$7:$K$27,2,0)</f>
        <v>United States</v>
      </c>
      <c r="D3980" s="6" t="str">
        <f>VLOOKUP($B3980,'Supplimental Sources'!$I$7:$K$27,3,0)</f>
        <v>United States</v>
      </c>
      <c r="E3980" s="6" t="s">
        <v>8385</v>
      </c>
      <c r="F3980" s="6" t="s">
        <v>8380</v>
      </c>
      <c r="G3980" s="6">
        <v>3966</v>
      </c>
      <c r="H3980" s="29">
        <v>7500</v>
      </c>
      <c r="I3980" s="29">
        <v>45</v>
      </c>
      <c r="J3980" s="28">
        <v>42.41275462962949</v>
      </c>
      <c r="K3980" s="6">
        <v>2</v>
      </c>
      <c r="M3980" s="6" t="str">
        <f>VLOOKUP($G3980,Data!$A:$F,6,0)</f>
        <v>failed</v>
      </c>
      <c r="N3980" s="6"/>
      <c r="O3980" s="6"/>
    </row>
    <row r="3981" spans="1:15" x14ac:dyDescent="0.45">
      <c r="A3981" s="6" t="s">
        <v>8318</v>
      </c>
      <c r="B3981" s="6" t="s">
        <v>8224</v>
      </c>
      <c r="C3981" s="6" t="str">
        <f>VLOOKUP($B3981,'Supplimental Sources'!$I$7:$K$27,2,0)</f>
        <v>United States</v>
      </c>
      <c r="D3981" s="6" t="str">
        <f>VLOOKUP($B3981,'Supplimental Sources'!$I$7:$K$27,3,0)</f>
        <v>United States</v>
      </c>
      <c r="E3981" s="6" t="s">
        <v>8388</v>
      </c>
      <c r="F3981" s="6" t="s">
        <v>8377</v>
      </c>
      <c r="G3981" s="6">
        <v>3967</v>
      </c>
      <c r="H3981" s="29">
        <v>1700</v>
      </c>
      <c r="I3981" s="29">
        <v>410</v>
      </c>
      <c r="J3981" s="28">
        <v>30</v>
      </c>
      <c r="K3981" s="6">
        <v>10</v>
      </c>
      <c r="M3981" s="6" t="str">
        <f>VLOOKUP($G3981,Data!$A:$F,6,0)</f>
        <v>failed</v>
      </c>
      <c r="N3981" s="6"/>
      <c r="O3981" s="6"/>
    </row>
    <row r="3982" spans="1:15" x14ac:dyDescent="0.45">
      <c r="A3982" s="6" t="s">
        <v>8318</v>
      </c>
      <c r="B3982" s="6" t="s">
        <v>8224</v>
      </c>
      <c r="C3982" s="6" t="str">
        <f>VLOOKUP($B3982,'Supplimental Sources'!$I$7:$K$27,2,0)</f>
        <v>United States</v>
      </c>
      <c r="D3982" s="6" t="str">
        <f>VLOOKUP($B3982,'Supplimental Sources'!$I$7:$K$27,3,0)</f>
        <v>United States</v>
      </c>
      <c r="E3982" s="6" t="s">
        <v>8387</v>
      </c>
      <c r="F3982" s="6" t="s">
        <v>8378</v>
      </c>
      <c r="G3982" s="6">
        <v>3968</v>
      </c>
      <c r="H3982" s="29">
        <v>5000</v>
      </c>
      <c r="I3982" s="29">
        <v>527</v>
      </c>
      <c r="J3982" s="28">
        <v>60</v>
      </c>
      <c r="K3982" s="6">
        <v>11</v>
      </c>
      <c r="M3982" s="6" t="str">
        <f>VLOOKUP($G3982,Data!$A:$F,6,0)</f>
        <v>failed</v>
      </c>
      <c r="N3982" s="6"/>
      <c r="O3982" s="6"/>
    </row>
    <row r="3983" spans="1:15" x14ac:dyDescent="0.45">
      <c r="A3983" s="6" t="s">
        <v>8318</v>
      </c>
      <c r="B3983" s="6" t="s">
        <v>8224</v>
      </c>
      <c r="C3983" s="6" t="str">
        <f>VLOOKUP($B3983,'Supplimental Sources'!$I$7:$K$27,2,0)</f>
        <v>United States</v>
      </c>
      <c r="D3983" s="6" t="str">
        <f>VLOOKUP($B3983,'Supplimental Sources'!$I$7:$K$27,3,0)</f>
        <v>United States</v>
      </c>
      <c r="E3983" s="6" t="s">
        <v>8387</v>
      </c>
      <c r="F3983" s="6" t="s">
        <v>8371</v>
      </c>
      <c r="G3983" s="6">
        <v>3969</v>
      </c>
      <c r="H3983" s="29">
        <v>2825</v>
      </c>
      <c r="I3983" s="29">
        <v>211</v>
      </c>
      <c r="J3983" s="28">
        <v>9.3084953703728388</v>
      </c>
      <c r="K3983" s="6">
        <v>6</v>
      </c>
      <c r="M3983" s="6" t="str">
        <f>VLOOKUP($G3983,Data!$A:$F,6,0)</f>
        <v>failed</v>
      </c>
      <c r="N3983" s="6"/>
      <c r="O3983" s="6"/>
    </row>
    <row r="3984" spans="1:15" x14ac:dyDescent="0.45">
      <c r="A3984" s="6" t="s">
        <v>8318</v>
      </c>
      <c r="B3984" s="6" t="s">
        <v>8224</v>
      </c>
      <c r="C3984" s="6" t="str">
        <f>VLOOKUP($B3984,'Supplimental Sources'!$I$7:$K$27,2,0)</f>
        <v>United States</v>
      </c>
      <c r="D3984" s="6" t="str">
        <f>VLOOKUP($B3984,'Supplimental Sources'!$I$7:$K$27,3,0)</f>
        <v>United States</v>
      </c>
      <c r="E3984" s="6" t="s">
        <v>8387</v>
      </c>
      <c r="F3984" s="6" t="s">
        <v>8378</v>
      </c>
      <c r="G3984" s="6">
        <v>3970</v>
      </c>
      <c r="H3984" s="29">
        <v>15000</v>
      </c>
      <c r="I3984" s="29">
        <v>11</v>
      </c>
      <c r="J3984" s="28">
        <v>30</v>
      </c>
      <c r="K3984" s="6">
        <v>2</v>
      </c>
      <c r="M3984" s="6" t="str">
        <f>VLOOKUP($G3984,Data!$A:$F,6,0)</f>
        <v>failed</v>
      </c>
      <c r="N3984" s="6"/>
      <c r="O3984" s="6"/>
    </row>
    <row r="3985" spans="1:15" x14ac:dyDescent="0.45">
      <c r="A3985" s="6" t="s">
        <v>8318</v>
      </c>
      <c r="B3985" s="6" t="s">
        <v>8224</v>
      </c>
      <c r="C3985" s="6" t="str">
        <f>VLOOKUP($B3985,'Supplimental Sources'!$I$7:$K$27,2,0)</f>
        <v>United States</v>
      </c>
      <c r="D3985" s="6" t="str">
        <f>VLOOKUP($B3985,'Supplimental Sources'!$I$7:$K$27,3,0)</f>
        <v>United States</v>
      </c>
      <c r="E3985" s="6" t="s">
        <v>8385</v>
      </c>
      <c r="F3985" s="6" t="s">
        <v>8380</v>
      </c>
      <c r="G3985" s="6">
        <v>3971</v>
      </c>
      <c r="H3985" s="29">
        <v>14000</v>
      </c>
      <c r="I3985" s="29">
        <v>136</v>
      </c>
      <c r="J3985" s="28">
        <v>30</v>
      </c>
      <c r="K3985" s="6">
        <v>6</v>
      </c>
      <c r="M3985" s="6" t="str">
        <f>VLOOKUP($G3985,Data!$A:$F,6,0)</f>
        <v>failed</v>
      </c>
      <c r="N3985" s="6"/>
      <c r="O3985" s="6"/>
    </row>
    <row r="3986" spans="1:15" x14ac:dyDescent="0.45">
      <c r="A3986" s="6" t="s">
        <v>8318</v>
      </c>
      <c r="B3986" s="6" t="s">
        <v>8224</v>
      </c>
      <c r="C3986" s="6" t="str">
        <f>VLOOKUP($B3986,'Supplimental Sources'!$I$7:$K$27,2,0)</f>
        <v>United States</v>
      </c>
      <c r="D3986" s="6" t="str">
        <f>VLOOKUP($B3986,'Supplimental Sources'!$I$7:$K$27,3,0)</f>
        <v>United States</v>
      </c>
      <c r="E3986" s="6" t="s">
        <v>8385</v>
      </c>
      <c r="F3986" s="6" t="s">
        <v>8381</v>
      </c>
      <c r="G3986" s="6">
        <v>3972</v>
      </c>
      <c r="H3986" s="29">
        <v>1000</v>
      </c>
      <c r="I3986" s="29">
        <v>211</v>
      </c>
      <c r="J3986" s="28">
        <v>60</v>
      </c>
      <c r="K3986" s="6">
        <v>8</v>
      </c>
      <c r="M3986" s="6" t="str">
        <f>VLOOKUP($G3986,Data!$A:$F,6,0)</f>
        <v>failed</v>
      </c>
      <c r="N3986" s="6"/>
      <c r="O3986" s="6"/>
    </row>
    <row r="3987" spans="1:15" x14ac:dyDescent="0.45">
      <c r="A3987" s="6" t="s">
        <v>8318</v>
      </c>
      <c r="B3987" s="6" t="s">
        <v>8224</v>
      </c>
      <c r="C3987" s="6" t="str">
        <f>VLOOKUP($B3987,'Supplimental Sources'!$I$7:$K$27,2,0)</f>
        <v>United States</v>
      </c>
      <c r="D3987" s="6" t="str">
        <f>VLOOKUP($B3987,'Supplimental Sources'!$I$7:$K$27,3,0)</f>
        <v>United States</v>
      </c>
      <c r="E3987" s="6" t="s">
        <v>8387</v>
      </c>
      <c r="F3987" s="6" t="s">
        <v>8379</v>
      </c>
      <c r="G3987" s="6">
        <v>3973</v>
      </c>
      <c r="H3987" s="29">
        <v>5000</v>
      </c>
      <c r="I3987" s="29">
        <v>3905</v>
      </c>
      <c r="J3987" s="28">
        <v>29.482523148151813</v>
      </c>
      <c r="K3987" s="6">
        <v>37</v>
      </c>
      <c r="M3987" s="6" t="str">
        <f>VLOOKUP($G3987,Data!$A:$F,6,0)</f>
        <v>failed</v>
      </c>
      <c r="N3987" s="6"/>
      <c r="O3987" s="6"/>
    </row>
    <row r="3988" spans="1:15" x14ac:dyDescent="0.45">
      <c r="A3988" s="6" t="s">
        <v>8318</v>
      </c>
      <c r="B3988" s="6" t="s">
        <v>8225</v>
      </c>
      <c r="C3988" s="6" t="str">
        <f>VLOOKUP($B3988,'Supplimental Sources'!$I$7:$K$27,2,0)</f>
        <v>United Kingdom</v>
      </c>
      <c r="D3988" s="6" t="str">
        <f>VLOOKUP($B3988,'Supplimental Sources'!$I$7:$K$27,3,0)</f>
        <v>United Kingdom</v>
      </c>
      <c r="E3988" s="6" t="s">
        <v>8387</v>
      </c>
      <c r="F3988" s="6" t="s">
        <v>8369</v>
      </c>
      <c r="G3988" s="6">
        <v>3974</v>
      </c>
      <c r="H3988" s="29">
        <v>1000</v>
      </c>
      <c r="I3988" s="29">
        <v>320</v>
      </c>
      <c r="J3988" s="28">
        <v>30</v>
      </c>
      <c r="K3988" s="6">
        <v>11</v>
      </c>
      <c r="M3988" s="6" t="str">
        <f>VLOOKUP($G3988,Data!$A:$F,6,0)</f>
        <v>failed</v>
      </c>
      <c r="N3988" s="6"/>
      <c r="O3988" s="6"/>
    </row>
    <row r="3989" spans="1:15" x14ac:dyDescent="0.45">
      <c r="A3989" s="6" t="s">
        <v>8318</v>
      </c>
      <c r="B3989" s="6" t="s">
        <v>8224</v>
      </c>
      <c r="C3989" s="6" t="str">
        <f>VLOOKUP($B3989,'Supplimental Sources'!$I$7:$K$27,2,0)</f>
        <v>United States</v>
      </c>
      <c r="D3989" s="6" t="str">
        <f>VLOOKUP($B3989,'Supplimental Sources'!$I$7:$K$27,3,0)</f>
        <v>United States</v>
      </c>
      <c r="E3989" s="6" t="s">
        <v>8387</v>
      </c>
      <c r="F3989" s="6" t="s">
        <v>8380</v>
      </c>
      <c r="G3989" s="6">
        <v>3975</v>
      </c>
      <c r="H3989" s="29">
        <v>678</v>
      </c>
      <c r="I3989" s="29">
        <v>0</v>
      </c>
      <c r="J3989" s="28">
        <v>30</v>
      </c>
      <c r="K3989" s="6">
        <v>0</v>
      </c>
      <c r="M3989" s="6" t="str">
        <f>VLOOKUP($G3989,Data!$A:$F,6,0)</f>
        <v>failed</v>
      </c>
      <c r="N3989" s="6"/>
      <c r="O3989" s="6"/>
    </row>
    <row r="3990" spans="1:15" x14ac:dyDescent="0.45">
      <c r="A3990" s="6" t="s">
        <v>8318</v>
      </c>
      <c r="B3990" s="6" t="s">
        <v>8224</v>
      </c>
      <c r="C3990" s="6" t="str">
        <f>VLOOKUP($B3990,'Supplimental Sources'!$I$7:$K$27,2,0)</f>
        <v>United States</v>
      </c>
      <c r="D3990" s="6" t="str">
        <f>VLOOKUP($B3990,'Supplimental Sources'!$I$7:$K$27,3,0)</f>
        <v>United States</v>
      </c>
      <c r="E3990" s="6" t="s">
        <v>8385</v>
      </c>
      <c r="F3990" s="6" t="s">
        <v>8370</v>
      </c>
      <c r="G3990" s="6">
        <v>3976</v>
      </c>
      <c r="H3990" s="29">
        <v>1300</v>
      </c>
      <c r="I3990" s="29">
        <v>620</v>
      </c>
      <c r="J3990" s="28">
        <v>21.433321759257524</v>
      </c>
      <c r="K3990" s="6">
        <v>10</v>
      </c>
      <c r="M3990" s="6" t="str">
        <f>VLOOKUP($G3990,Data!$A:$F,6,0)</f>
        <v>failed</v>
      </c>
      <c r="N3990" s="6"/>
      <c r="O3990" s="6"/>
    </row>
    <row r="3991" spans="1:15" x14ac:dyDescent="0.45">
      <c r="A3991" s="6" t="s">
        <v>8318</v>
      </c>
      <c r="B3991" s="6" t="s">
        <v>8224</v>
      </c>
      <c r="C3991" s="6" t="str">
        <f>VLOOKUP($B3991,'Supplimental Sources'!$I$7:$K$27,2,0)</f>
        <v>United States</v>
      </c>
      <c r="D3991" s="6" t="str">
        <f>VLOOKUP($B3991,'Supplimental Sources'!$I$7:$K$27,3,0)</f>
        <v>United States</v>
      </c>
      <c r="E3991" s="6" t="s">
        <v>8387</v>
      </c>
      <c r="F3991" s="6" t="s">
        <v>8380</v>
      </c>
      <c r="G3991" s="6">
        <v>3977</v>
      </c>
      <c r="H3991" s="29">
        <v>90000</v>
      </c>
      <c r="I3991" s="29">
        <v>1305</v>
      </c>
      <c r="J3991" s="28">
        <v>30</v>
      </c>
      <c r="K3991" s="6">
        <v>6</v>
      </c>
      <c r="M3991" s="6" t="str">
        <f>VLOOKUP($G3991,Data!$A:$F,6,0)</f>
        <v>failed</v>
      </c>
      <c r="N3991" s="6"/>
      <c r="O3991" s="6"/>
    </row>
    <row r="3992" spans="1:15" x14ac:dyDescent="0.45">
      <c r="A3992" s="6" t="s">
        <v>8318</v>
      </c>
      <c r="B3992" s="6" t="s">
        <v>8224</v>
      </c>
      <c r="C3992" s="6" t="str">
        <f>VLOOKUP($B3992,'Supplimental Sources'!$I$7:$K$27,2,0)</f>
        <v>United States</v>
      </c>
      <c r="D3992" s="6" t="str">
        <f>VLOOKUP($B3992,'Supplimental Sources'!$I$7:$K$27,3,0)</f>
        <v>United States</v>
      </c>
      <c r="E3992" s="6" t="s">
        <v>8385</v>
      </c>
      <c r="F3992" s="6" t="s">
        <v>8381</v>
      </c>
      <c r="G3992" s="6">
        <v>3978</v>
      </c>
      <c r="H3992" s="29">
        <v>2000</v>
      </c>
      <c r="I3992" s="29">
        <v>214</v>
      </c>
      <c r="J3992" s="28">
        <v>60</v>
      </c>
      <c r="K3992" s="6">
        <v>8</v>
      </c>
      <c r="M3992" s="6" t="str">
        <f>VLOOKUP($G3992,Data!$A:$F,6,0)</f>
        <v>failed</v>
      </c>
      <c r="N3992" s="6"/>
      <c r="O3992" s="6"/>
    </row>
    <row r="3993" spans="1:15" x14ac:dyDescent="0.45">
      <c r="A3993" s="6" t="s">
        <v>8318</v>
      </c>
      <c r="B3993" s="6" t="s">
        <v>8225</v>
      </c>
      <c r="C3993" s="6" t="str">
        <f>VLOOKUP($B3993,'Supplimental Sources'!$I$7:$K$27,2,0)</f>
        <v>United Kingdom</v>
      </c>
      <c r="D3993" s="6" t="str">
        <f>VLOOKUP($B3993,'Supplimental Sources'!$I$7:$K$27,3,0)</f>
        <v>United Kingdom</v>
      </c>
      <c r="E3993" s="6" t="s">
        <v>8386</v>
      </c>
      <c r="F3993" s="6" t="s">
        <v>8378</v>
      </c>
      <c r="G3993" s="6">
        <v>3979</v>
      </c>
      <c r="H3993" s="29">
        <v>6000</v>
      </c>
      <c r="I3993" s="29">
        <v>110</v>
      </c>
      <c r="J3993" s="28">
        <v>22.929895833323826</v>
      </c>
      <c r="K3993" s="6">
        <v>6</v>
      </c>
      <c r="M3993" s="6" t="str">
        <f>VLOOKUP($G3993,Data!$A:$F,6,0)</f>
        <v>failed</v>
      </c>
      <c r="N3993" s="6"/>
      <c r="O3993" s="6"/>
    </row>
    <row r="3994" spans="1:15" x14ac:dyDescent="0.45">
      <c r="A3994" s="6" t="s">
        <v>8318</v>
      </c>
      <c r="B3994" s="6" t="s">
        <v>8224</v>
      </c>
      <c r="C3994" s="6" t="str">
        <f>VLOOKUP($B3994,'Supplimental Sources'!$I$7:$K$27,2,0)</f>
        <v>United States</v>
      </c>
      <c r="D3994" s="6" t="str">
        <f>VLOOKUP($B3994,'Supplimental Sources'!$I$7:$K$27,3,0)</f>
        <v>United States</v>
      </c>
      <c r="E3994" s="6" t="s">
        <v>8385</v>
      </c>
      <c r="F3994" s="6" t="s">
        <v>8380</v>
      </c>
      <c r="G3994" s="6">
        <v>3980</v>
      </c>
      <c r="H3994" s="29">
        <v>2500</v>
      </c>
      <c r="I3994" s="29">
        <v>450</v>
      </c>
      <c r="J3994" s="28">
        <v>30</v>
      </c>
      <c r="K3994" s="6">
        <v>7</v>
      </c>
      <c r="M3994" s="6" t="str">
        <f>VLOOKUP($G3994,Data!$A:$F,6,0)</f>
        <v>failed</v>
      </c>
      <c r="N3994" s="6"/>
      <c r="O3994" s="6"/>
    </row>
    <row r="3995" spans="1:15" x14ac:dyDescent="0.45">
      <c r="A3995" s="6" t="s">
        <v>8318</v>
      </c>
      <c r="B3995" s="6" t="s">
        <v>8224</v>
      </c>
      <c r="C3995" s="6" t="str">
        <f>VLOOKUP($B3995,'Supplimental Sources'!$I$7:$K$27,2,0)</f>
        <v>United States</v>
      </c>
      <c r="D3995" s="6" t="str">
        <f>VLOOKUP($B3995,'Supplimental Sources'!$I$7:$K$27,3,0)</f>
        <v>United States</v>
      </c>
      <c r="E3995" s="6" t="s">
        <v>8387</v>
      </c>
      <c r="F3995" s="6" t="s">
        <v>8369</v>
      </c>
      <c r="G3995" s="6">
        <v>3981</v>
      </c>
      <c r="H3995" s="29">
        <v>30000</v>
      </c>
      <c r="I3995" s="29">
        <v>1225</v>
      </c>
      <c r="J3995" s="28">
        <v>60</v>
      </c>
      <c r="K3995" s="6">
        <v>7</v>
      </c>
      <c r="M3995" s="6" t="str">
        <f>VLOOKUP($G3995,Data!$A:$F,6,0)</f>
        <v>failed</v>
      </c>
      <c r="N3995" s="6"/>
      <c r="O3995" s="6"/>
    </row>
    <row r="3996" spans="1:15" x14ac:dyDescent="0.45">
      <c r="A3996" s="6" t="s">
        <v>8318</v>
      </c>
      <c r="B3996" s="6" t="s">
        <v>8225</v>
      </c>
      <c r="C3996" s="6" t="str">
        <f>VLOOKUP($B3996,'Supplimental Sources'!$I$7:$K$27,2,0)</f>
        <v>United Kingdom</v>
      </c>
      <c r="D3996" s="6" t="str">
        <f>VLOOKUP($B3996,'Supplimental Sources'!$I$7:$K$27,3,0)</f>
        <v>United Kingdom</v>
      </c>
      <c r="E3996" s="6" t="s">
        <v>8386</v>
      </c>
      <c r="F3996" s="6" t="s">
        <v>8369</v>
      </c>
      <c r="G3996" s="6">
        <v>3982</v>
      </c>
      <c r="H3996" s="29">
        <v>850</v>
      </c>
      <c r="I3996" s="29">
        <v>170</v>
      </c>
      <c r="J3996" s="28">
        <v>60</v>
      </c>
      <c r="K3996" s="6">
        <v>5</v>
      </c>
      <c r="M3996" s="6" t="str">
        <f>VLOOKUP($G3996,Data!$A:$F,6,0)</f>
        <v>failed</v>
      </c>
      <c r="N3996" s="6"/>
      <c r="O3996" s="6"/>
    </row>
    <row r="3997" spans="1:15" x14ac:dyDescent="0.45">
      <c r="A3997" s="6" t="s">
        <v>8318</v>
      </c>
      <c r="B3997" s="6" t="s">
        <v>8224</v>
      </c>
      <c r="C3997" s="6" t="str">
        <f>VLOOKUP($B3997,'Supplimental Sources'!$I$7:$K$27,2,0)</f>
        <v>United States</v>
      </c>
      <c r="D3997" s="6" t="str">
        <f>VLOOKUP($B3997,'Supplimental Sources'!$I$7:$K$27,3,0)</f>
        <v>United States</v>
      </c>
      <c r="E3997" s="6" t="s">
        <v>8385</v>
      </c>
      <c r="F3997" s="6" t="s">
        <v>8379</v>
      </c>
      <c r="G3997" s="6">
        <v>3983</v>
      </c>
      <c r="H3997" s="29">
        <v>11140</v>
      </c>
      <c r="I3997" s="29">
        <v>3877</v>
      </c>
      <c r="J3997" s="28">
        <v>31.421111111114442</v>
      </c>
      <c r="K3997" s="6">
        <v>46</v>
      </c>
      <c r="M3997" s="6" t="str">
        <f>VLOOKUP($G3997,Data!$A:$F,6,0)</f>
        <v>failed</v>
      </c>
      <c r="N3997" s="6"/>
      <c r="O3997" s="6"/>
    </row>
    <row r="3998" spans="1:15" x14ac:dyDescent="0.45">
      <c r="A3998" s="6" t="s">
        <v>8318</v>
      </c>
      <c r="B3998" s="6" t="s">
        <v>8225</v>
      </c>
      <c r="C3998" s="6" t="str">
        <f>VLOOKUP($B3998,'Supplimental Sources'!$I$7:$K$27,2,0)</f>
        <v>United Kingdom</v>
      </c>
      <c r="D3998" s="6" t="str">
        <f>VLOOKUP($B3998,'Supplimental Sources'!$I$7:$K$27,3,0)</f>
        <v>United Kingdom</v>
      </c>
      <c r="E3998" s="6" t="s">
        <v>8385</v>
      </c>
      <c r="F3998" s="6" t="s">
        <v>8373</v>
      </c>
      <c r="G3998" s="6">
        <v>3984</v>
      </c>
      <c r="H3998" s="29">
        <v>1500</v>
      </c>
      <c r="I3998" s="29">
        <v>95</v>
      </c>
      <c r="J3998" s="28">
        <v>30.036527777774609</v>
      </c>
      <c r="K3998" s="6">
        <v>10</v>
      </c>
      <c r="M3998" s="6" t="str">
        <f>VLOOKUP($G3998,Data!$A:$F,6,0)</f>
        <v>failed</v>
      </c>
      <c r="N3998" s="6"/>
      <c r="O3998" s="6"/>
    </row>
    <row r="3999" spans="1:15" x14ac:dyDescent="0.45">
      <c r="A3999" s="6" t="s">
        <v>8318</v>
      </c>
      <c r="B3999" s="6" t="s">
        <v>8224</v>
      </c>
      <c r="C3999" s="6" t="str">
        <f>VLOOKUP($B3999,'Supplimental Sources'!$I$7:$K$27,2,0)</f>
        <v>United States</v>
      </c>
      <c r="D3999" s="6" t="str">
        <f>VLOOKUP($B3999,'Supplimental Sources'!$I$7:$K$27,3,0)</f>
        <v>United States</v>
      </c>
      <c r="E3999" s="6" t="s">
        <v>8387</v>
      </c>
      <c r="F3999" s="6" t="s">
        <v>8376</v>
      </c>
      <c r="G3999" s="6">
        <v>3985</v>
      </c>
      <c r="H3999" s="29">
        <v>2000</v>
      </c>
      <c r="I3999" s="29">
        <v>641</v>
      </c>
      <c r="J3999" s="28">
        <v>21.171064814814599</v>
      </c>
      <c r="K3999" s="6">
        <v>19</v>
      </c>
      <c r="M3999" s="6" t="str">
        <f>VLOOKUP($G3999,Data!$A:$F,6,0)</f>
        <v>failed</v>
      </c>
      <c r="N3999" s="6"/>
      <c r="O3999" s="6"/>
    </row>
    <row r="4000" spans="1:15" x14ac:dyDescent="0.45">
      <c r="A4000" s="6" t="s">
        <v>8318</v>
      </c>
      <c r="B4000" s="6" t="s">
        <v>8225</v>
      </c>
      <c r="C4000" s="6" t="str">
        <f>VLOOKUP($B4000,'Supplimental Sources'!$I$7:$K$27,2,0)</f>
        <v>United Kingdom</v>
      </c>
      <c r="D4000" s="6" t="str">
        <f>VLOOKUP($B4000,'Supplimental Sources'!$I$7:$K$27,3,0)</f>
        <v>United Kingdom</v>
      </c>
      <c r="E4000" s="6" t="s">
        <v>8387</v>
      </c>
      <c r="F4000" s="6" t="s">
        <v>8379</v>
      </c>
      <c r="G4000" s="6">
        <v>3986</v>
      </c>
      <c r="H4000" s="29">
        <v>5000</v>
      </c>
      <c r="I4000" s="29">
        <v>488</v>
      </c>
      <c r="J4000" s="28">
        <v>28.995902777780429</v>
      </c>
      <c r="K4000" s="6">
        <v>13</v>
      </c>
      <c r="M4000" s="6" t="str">
        <f>VLOOKUP($G4000,Data!$A:$F,6,0)</f>
        <v>failed</v>
      </c>
      <c r="N4000" s="6"/>
      <c r="O4000" s="6"/>
    </row>
    <row r="4001" spans="1:15" x14ac:dyDescent="0.45">
      <c r="A4001" s="6" t="s">
        <v>8318</v>
      </c>
      <c r="B4001" s="6" t="s">
        <v>8225</v>
      </c>
      <c r="C4001" s="6" t="str">
        <f>VLOOKUP($B4001,'Supplimental Sources'!$I$7:$K$27,2,0)</f>
        <v>United Kingdom</v>
      </c>
      <c r="D4001" s="6" t="str">
        <f>VLOOKUP($B4001,'Supplimental Sources'!$I$7:$K$27,3,0)</f>
        <v>United Kingdom</v>
      </c>
      <c r="E4001" s="6" t="s">
        <v>8385</v>
      </c>
      <c r="F4001" s="6" t="s">
        <v>8369</v>
      </c>
      <c r="G4001" s="6">
        <v>3987</v>
      </c>
      <c r="H4001" s="29">
        <v>400</v>
      </c>
      <c r="I4001" s="29">
        <v>151</v>
      </c>
      <c r="J4001" s="28">
        <v>10</v>
      </c>
      <c r="K4001" s="6">
        <v>13</v>
      </c>
      <c r="M4001" s="6" t="str">
        <f>VLOOKUP($G4001,Data!$A:$F,6,0)</f>
        <v>failed</v>
      </c>
      <c r="N4001" s="6"/>
      <c r="O4001" s="6"/>
    </row>
    <row r="4002" spans="1:15" x14ac:dyDescent="0.45">
      <c r="A4002" s="6" t="s">
        <v>8318</v>
      </c>
      <c r="B4002" s="6" t="s">
        <v>8224</v>
      </c>
      <c r="C4002" s="6" t="str">
        <f>VLOOKUP($B4002,'Supplimental Sources'!$I$7:$K$27,2,0)</f>
        <v>United States</v>
      </c>
      <c r="D4002" s="6" t="str">
        <f>VLOOKUP($B4002,'Supplimental Sources'!$I$7:$K$27,3,0)</f>
        <v>United States</v>
      </c>
      <c r="E4002" s="6" t="s">
        <v>8386</v>
      </c>
      <c r="F4002" s="6" t="s">
        <v>8371</v>
      </c>
      <c r="G4002" s="6">
        <v>3988</v>
      </c>
      <c r="H4002" s="29">
        <v>1500</v>
      </c>
      <c r="I4002" s="29">
        <v>32</v>
      </c>
      <c r="J4002" s="28">
        <v>15</v>
      </c>
      <c r="K4002" s="6">
        <v>4</v>
      </c>
      <c r="M4002" s="6" t="str">
        <f>VLOOKUP($G4002,Data!$A:$F,6,0)</f>
        <v>failed</v>
      </c>
      <c r="N4002" s="6"/>
      <c r="O4002" s="6"/>
    </row>
    <row r="4003" spans="1:15" x14ac:dyDescent="0.45">
      <c r="A4003" s="6" t="s">
        <v>8318</v>
      </c>
      <c r="B4003" s="6" t="s">
        <v>8224</v>
      </c>
      <c r="C4003" s="6" t="str">
        <f>VLOOKUP($B4003,'Supplimental Sources'!$I$7:$K$27,2,0)</f>
        <v>United States</v>
      </c>
      <c r="D4003" s="6" t="str">
        <f>VLOOKUP($B4003,'Supplimental Sources'!$I$7:$K$27,3,0)</f>
        <v>United States</v>
      </c>
      <c r="E4003" s="6" t="s">
        <v>8386</v>
      </c>
      <c r="F4003" s="6" t="s">
        <v>8373</v>
      </c>
      <c r="G4003" s="6">
        <v>3989</v>
      </c>
      <c r="H4003" s="29">
        <v>3000</v>
      </c>
      <c r="I4003" s="29">
        <v>0</v>
      </c>
      <c r="J4003" s="28">
        <v>30.041666666671517</v>
      </c>
      <c r="K4003" s="6">
        <v>0</v>
      </c>
      <c r="M4003" s="6" t="str">
        <f>VLOOKUP($G4003,Data!$A:$F,6,0)</f>
        <v>failed</v>
      </c>
      <c r="N4003" s="6"/>
      <c r="O4003" s="6"/>
    </row>
    <row r="4004" spans="1:15" x14ac:dyDescent="0.45">
      <c r="A4004" s="6" t="s">
        <v>8318</v>
      </c>
      <c r="B4004" s="6" t="s">
        <v>8225</v>
      </c>
      <c r="C4004" s="6" t="str">
        <f>VLOOKUP($B4004,'Supplimental Sources'!$I$7:$K$27,2,0)</f>
        <v>United Kingdom</v>
      </c>
      <c r="D4004" s="6" t="str">
        <f>VLOOKUP($B4004,'Supplimental Sources'!$I$7:$K$27,3,0)</f>
        <v>United Kingdom</v>
      </c>
      <c r="E4004" s="6" t="s">
        <v>8387</v>
      </c>
      <c r="F4004" s="6" t="s">
        <v>8377</v>
      </c>
      <c r="G4004" s="6">
        <v>3990</v>
      </c>
      <c r="H4004" s="29">
        <v>1650</v>
      </c>
      <c r="I4004" s="29">
        <v>69</v>
      </c>
      <c r="J4004" s="28">
        <v>30</v>
      </c>
      <c r="K4004" s="6">
        <v>3</v>
      </c>
      <c r="M4004" s="6" t="str">
        <f>VLOOKUP($G4004,Data!$A:$F,6,0)</f>
        <v>failed</v>
      </c>
      <c r="N4004" s="6"/>
      <c r="O4004" s="6"/>
    </row>
    <row r="4005" spans="1:15" x14ac:dyDescent="0.45">
      <c r="A4005" s="6" t="s">
        <v>8318</v>
      </c>
      <c r="B4005" s="6" t="s">
        <v>8224</v>
      </c>
      <c r="C4005" s="6" t="str">
        <f>VLOOKUP($B4005,'Supplimental Sources'!$I$7:$K$27,2,0)</f>
        <v>United States</v>
      </c>
      <c r="D4005" s="6" t="str">
        <f>VLOOKUP($B4005,'Supplimental Sources'!$I$7:$K$27,3,0)</f>
        <v>United States</v>
      </c>
      <c r="E4005" s="6" t="s">
        <v>8386</v>
      </c>
      <c r="F4005" s="6" t="s">
        <v>8369</v>
      </c>
      <c r="G4005" s="6">
        <v>3991</v>
      </c>
      <c r="H4005" s="29">
        <v>500</v>
      </c>
      <c r="I4005" s="29">
        <v>100</v>
      </c>
      <c r="J4005" s="28">
        <v>30</v>
      </c>
      <c r="K4005" s="6">
        <v>1</v>
      </c>
      <c r="M4005" s="6" t="str">
        <f>VLOOKUP($G4005,Data!$A:$F,6,0)</f>
        <v>failed</v>
      </c>
      <c r="N4005" s="6"/>
      <c r="O4005" s="6"/>
    </row>
    <row r="4006" spans="1:15" x14ac:dyDescent="0.45">
      <c r="A4006" s="6" t="s">
        <v>8318</v>
      </c>
      <c r="B4006" s="6" t="s">
        <v>8224</v>
      </c>
      <c r="C4006" s="6" t="str">
        <f>VLOOKUP($B4006,'Supplimental Sources'!$I$7:$K$27,2,0)</f>
        <v>United States</v>
      </c>
      <c r="D4006" s="6" t="str">
        <f>VLOOKUP($B4006,'Supplimental Sources'!$I$7:$K$27,3,0)</f>
        <v>United States</v>
      </c>
      <c r="E4006" s="6" t="s">
        <v>8386</v>
      </c>
      <c r="F4006" s="6" t="s">
        <v>8373</v>
      </c>
      <c r="G4006" s="6">
        <v>3992</v>
      </c>
      <c r="H4006" s="29">
        <v>10000</v>
      </c>
      <c r="I4006" s="29">
        <v>541</v>
      </c>
      <c r="J4006" s="28">
        <v>60.041666666671517</v>
      </c>
      <c r="K4006" s="6">
        <v>9</v>
      </c>
      <c r="M4006" s="6" t="str">
        <f>VLOOKUP($G4006,Data!$A:$F,6,0)</f>
        <v>failed</v>
      </c>
      <c r="N4006" s="6"/>
      <c r="O4006" s="6"/>
    </row>
    <row r="4007" spans="1:15" x14ac:dyDescent="0.45">
      <c r="A4007" s="6" t="s">
        <v>8318</v>
      </c>
      <c r="B4007" s="6" t="s">
        <v>8224</v>
      </c>
      <c r="C4007" s="6" t="str">
        <f>VLOOKUP($B4007,'Supplimental Sources'!$I$7:$K$27,2,0)</f>
        <v>United States</v>
      </c>
      <c r="D4007" s="6" t="str">
        <f>VLOOKUP($B4007,'Supplimental Sources'!$I$7:$K$27,3,0)</f>
        <v>United States</v>
      </c>
      <c r="E4007" s="6" t="s">
        <v>8386</v>
      </c>
      <c r="F4007" s="6" t="s">
        <v>8379</v>
      </c>
      <c r="G4007" s="6">
        <v>3993</v>
      </c>
      <c r="H4007" s="29">
        <v>50000</v>
      </c>
      <c r="I4007" s="29">
        <v>3</v>
      </c>
      <c r="J4007" s="28">
        <v>30</v>
      </c>
      <c r="K4007" s="6">
        <v>1</v>
      </c>
      <c r="M4007" s="6" t="str">
        <f>VLOOKUP($G4007,Data!$A:$F,6,0)</f>
        <v>failed</v>
      </c>
      <c r="N4007" s="6"/>
      <c r="O4007" s="6"/>
    </row>
    <row r="4008" spans="1:15" x14ac:dyDescent="0.45">
      <c r="A4008" s="6" t="s">
        <v>8318</v>
      </c>
      <c r="B4008" s="6" t="s">
        <v>8224</v>
      </c>
      <c r="C4008" s="6" t="str">
        <f>VLOOKUP($B4008,'Supplimental Sources'!$I$7:$K$27,2,0)</f>
        <v>United States</v>
      </c>
      <c r="D4008" s="6" t="str">
        <f>VLOOKUP($B4008,'Supplimental Sources'!$I$7:$K$27,3,0)</f>
        <v>United States</v>
      </c>
      <c r="E4008" s="6" t="s">
        <v>8385</v>
      </c>
      <c r="F4008" s="6" t="s">
        <v>8380</v>
      </c>
      <c r="G4008" s="6">
        <v>3994</v>
      </c>
      <c r="H4008" s="29">
        <v>2000</v>
      </c>
      <c r="I4008" s="29">
        <v>5</v>
      </c>
      <c r="J4008" s="28">
        <v>30</v>
      </c>
      <c r="K4008" s="6">
        <v>1</v>
      </c>
      <c r="M4008" s="6" t="str">
        <f>VLOOKUP($G4008,Data!$A:$F,6,0)</f>
        <v>failed</v>
      </c>
      <c r="N4008" s="6"/>
      <c r="O4008" s="6"/>
    </row>
    <row r="4009" spans="1:15" x14ac:dyDescent="0.45">
      <c r="A4009" s="6" t="s">
        <v>8318</v>
      </c>
      <c r="B4009" s="6" t="s">
        <v>8225</v>
      </c>
      <c r="C4009" s="6" t="str">
        <f>VLOOKUP($B4009,'Supplimental Sources'!$I$7:$K$27,2,0)</f>
        <v>United Kingdom</v>
      </c>
      <c r="D4009" s="6" t="str">
        <f>VLOOKUP($B4009,'Supplimental Sources'!$I$7:$K$27,3,0)</f>
        <v>United Kingdom</v>
      </c>
      <c r="E4009" s="6" t="s">
        <v>8386</v>
      </c>
      <c r="F4009" s="6" t="s">
        <v>8376</v>
      </c>
      <c r="G4009" s="6">
        <v>3995</v>
      </c>
      <c r="H4009" s="29">
        <v>200</v>
      </c>
      <c r="I4009" s="29">
        <v>70</v>
      </c>
      <c r="J4009" s="28">
        <v>29.793321759258106</v>
      </c>
      <c r="K4009" s="6">
        <v>4</v>
      </c>
      <c r="M4009" s="6" t="str">
        <f>VLOOKUP($G4009,Data!$A:$F,6,0)</f>
        <v>failed</v>
      </c>
      <c r="N4009" s="6"/>
      <c r="O4009" s="6"/>
    </row>
    <row r="4010" spans="1:15" x14ac:dyDescent="0.45">
      <c r="A4010" s="6" t="s">
        <v>8318</v>
      </c>
      <c r="B4010" s="6" t="s">
        <v>8224</v>
      </c>
      <c r="C4010" s="6" t="str">
        <f>VLOOKUP($B4010,'Supplimental Sources'!$I$7:$K$27,2,0)</f>
        <v>United States</v>
      </c>
      <c r="D4010" s="6" t="str">
        <f>VLOOKUP($B4010,'Supplimental Sources'!$I$7:$K$27,3,0)</f>
        <v>United States</v>
      </c>
      <c r="E4010" s="6" t="s">
        <v>8385</v>
      </c>
      <c r="F4010" s="6" t="s">
        <v>8374</v>
      </c>
      <c r="G4010" s="6">
        <v>3996</v>
      </c>
      <c r="H4010" s="29">
        <v>3000</v>
      </c>
      <c r="I4010" s="29">
        <v>497</v>
      </c>
      <c r="J4010" s="28">
        <v>13.402499999996508</v>
      </c>
      <c r="K4010" s="6">
        <v>17</v>
      </c>
      <c r="M4010" s="6" t="str">
        <f>VLOOKUP($G4010,Data!$A:$F,6,0)</f>
        <v>failed</v>
      </c>
      <c r="N4010" s="6"/>
      <c r="O4010" s="6"/>
    </row>
    <row r="4011" spans="1:15" x14ac:dyDescent="0.45">
      <c r="A4011" s="6" t="s">
        <v>8318</v>
      </c>
      <c r="B4011" s="6" t="s">
        <v>8225</v>
      </c>
      <c r="C4011" s="6" t="str">
        <f>VLOOKUP($B4011,'Supplimental Sources'!$I$7:$K$27,2,0)</f>
        <v>United Kingdom</v>
      </c>
      <c r="D4011" s="6" t="str">
        <f>VLOOKUP($B4011,'Supplimental Sources'!$I$7:$K$27,3,0)</f>
        <v>United Kingdom</v>
      </c>
      <c r="E4011" s="6" t="s">
        <v>8386</v>
      </c>
      <c r="F4011" s="6" t="s">
        <v>8378</v>
      </c>
      <c r="G4011" s="6">
        <v>3997</v>
      </c>
      <c r="H4011" s="29">
        <v>3000</v>
      </c>
      <c r="I4011" s="29">
        <v>0</v>
      </c>
      <c r="J4011" s="28">
        <v>29.958333333343035</v>
      </c>
      <c r="K4011" s="6">
        <v>0</v>
      </c>
      <c r="M4011" s="6" t="str">
        <f>VLOOKUP($G4011,Data!$A:$F,6,0)</f>
        <v>failed</v>
      </c>
      <c r="N4011" s="6"/>
      <c r="O4011" s="6"/>
    </row>
    <row r="4012" spans="1:15" x14ac:dyDescent="0.45">
      <c r="A4012" s="6" t="s">
        <v>8318</v>
      </c>
      <c r="B4012" s="6" t="s">
        <v>8224</v>
      </c>
      <c r="C4012" s="6" t="str">
        <f>VLOOKUP($B4012,'Supplimental Sources'!$I$7:$K$27,2,0)</f>
        <v>United States</v>
      </c>
      <c r="D4012" s="6" t="str">
        <f>VLOOKUP($B4012,'Supplimental Sources'!$I$7:$K$27,3,0)</f>
        <v>United States</v>
      </c>
      <c r="E4012" s="6" t="s">
        <v>8386</v>
      </c>
      <c r="F4012" s="6" t="s">
        <v>8377</v>
      </c>
      <c r="G4012" s="6">
        <v>3998</v>
      </c>
      <c r="H4012" s="29">
        <v>1250</v>
      </c>
      <c r="I4012" s="29">
        <v>715</v>
      </c>
      <c r="J4012" s="28">
        <v>29.958333333335759</v>
      </c>
      <c r="K4012" s="6">
        <v>12</v>
      </c>
      <c r="M4012" s="6" t="str">
        <f>VLOOKUP($G4012,Data!$A:$F,6,0)</f>
        <v>failed</v>
      </c>
      <c r="N4012" s="6"/>
      <c r="O4012" s="6"/>
    </row>
    <row r="4013" spans="1:15" x14ac:dyDescent="0.45">
      <c r="A4013" s="6" t="s">
        <v>8318</v>
      </c>
      <c r="B4013" s="6" t="s">
        <v>8224</v>
      </c>
      <c r="C4013" s="6" t="str">
        <f>VLOOKUP($B4013,'Supplimental Sources'!$I$7:$K$27,2,0)</f>
        <v>United States</v>
      </c>
      <c r="D4013" s="6" t="str">
        <f>VLOOKUP($B4013,'Supplimental Sources'!$I$7:$K$27,3,0)</f>
        <v>United States</v>
      </c>
      <c r="E4013" s="6" t="s">
        <v>8385</v>
      </c>
      <c r="F4013" s="6" t="s">
        <v>8370</v>
      </c>
      <c r="G4013" s="6">
        <v>3999</v>
      </c>
      <c r="H4013" s="29">
        <v>7000</v>
      </c>
      <c r="I4013" s="29">
        <v>1156</v>
      </c>
      <c r="J4013" s="28">
        <v>39.998969907406718</v>
      </c>
      <c r="K4013" s="6">
        <v>14</v>
      </c>
      <c r="M4013" s="6" t="str">
        <f>VLOOKUP($G4013,Data!$A:$F,6,0)</f>
        <v>failed</v>
      </c>
      <c r="N4013" s="6"/>
      <c r="O4013" s="6"/>
    </row>
    <row r="4014" spans="1:15" x14ac:dyDescent="0.45">
      <c r="A4014" s="6" t="s">
        <v>8318</v>
      </c>
      <c r="B4014" s="6" t="s">
        <v>8224</v>
      </c>
      <c r="C4014" s="6" t="str">
        <f>VLOOKUP($B4014,'Supplimental Sources'!$I$7:$K$27,2,0)</f>
        <v>United States</v>
      </c>
      <c r="D4014" s="6" t="str">
        <f>VLOOKUP($B4014,'Supplimental Sources'!$I$7:$K$27,3,0)</f>
        <v>United States</v>
      </c>
      <c r="E4014" s="6" t="s">
        <v>8387</v>
      </c>
      <c r="F4014" s="6" t="s">
        <v>8378</v>
      </c>
      <c r="G4014" s="6">
        <v>4000</v>
      </c>
      <c r="H4014" s="29">
        <v>8000</v>
      </c>
      <c r="I4014" s="29">
        <v>10</v>
      </c>
      <c r="J4014" s="28">
        <v>59.958333333335759</v>
      </c>
      <c r="K4014" s="6">
        <v>1</v>
      </c>
      <c r="M4014" s="6" t="str">
        <f>VLOOKUP($G4014,Data!$A:$F,6,0)</f>
        <v>failed</v>
      </c>
      <c r="N4014" s="6"/>
      <c r="O4014" s="6"/>
    </row>
    <row r="4015" spans="1:15" x14ac:dyDescent="0.45">
      <c r="A4015" s="6" t="s">
        <v>8318</v>
      </c>
      <c r="B4015" s="6" t="s">
        <v>8225</v>
      </c>
      <c r="C4015" s="6" t="str">
        <f>VLOOKUP($B4015,'Supplimental Sources'!$I$7:$K$27,2,0)</f>
        <v>United Kingdom</v>
      </c>
      <c r="D4015" s="6" t="str">
        <f>VLOOKUP($B4015,'Supplimental Sources'!$I$7:$K$27,3,0)</f>
        <v>United Kingdom</v>
      </c>
      <c r="E4015" s="6" t="s">
        <v>8388</v>
      </c>
      <c r="F4015" s="6" t="s">
        <v>8377</v>
      </c>
      <c r="G4015" s="6">
        <v>4001</v>
      </c>
      <c r="H4015" s="29">
        <v>1200</v>
      </c>
      <c r="I4015" s="29">
        <v>453</v>
      </c>
      <c r="J4015" s="28">
        <v>19.827453703706851</v>
      </c>
      <c r="K4015" s="6">
        <v>14</v>
      </c>
      <c r="M4015" s="6" t="str">
        <f>VLOOKUP($G4015,Data!$A:$F,6,0)</f>
        <v>failed</v>
      </c>
      <c r="N4015" s="6"/>
      <c r="O4015" s="6"/>
    </row>
    <row r="4016" spans="1:15" x14ac:dyDescent="0.45">
      <c r="A4016" s="6" t="s">
        <v>8318</v>
      </c>
      <c r="B4016" s="6" t="s">
        <v>8224</v>
      </c>
      <c r="C4016" s="6" t="str">
        <f>VLOOKUP($B4016,'Supplimental Sources'!$I$7:$K$27,2,0)</f>
        <v>United States</v>
      </c>
      <c r="D4016" s="6" t="str">
        <f>VLOOKUP($B4016,'Supplimental Sources'!$I$7:$K$27,3,0)</f>
        <v>United States</v>
      </c>
      <c r="E4016" s="6" t="s">
        <v>8385</v>
      </c>
      <c r="F4016" s="6" t="s">
        <v>8371</v>
      </c>
      <c r="G4016" s="6">
        <v>4002</v>
      </c>
      <c r="H4016" s="29">
        <v>1250</v>
      </c>
      <c r="I4016" s="29">
        <v>23</v>
      </c>
      <c r="J4016" s="28">
        <v>30</v>
      </c>
      <c r="K4016" s="6">
        <v>4</v>
      </c>
      <c r="M4016" s="6" t="str">
        <f>VLOOKUP($G4016,Data!$A:$F,6,0)</f>
        <v>failed</v>
      </c>
      <c r="N4016" s="6"/>
      <c r="O4016" s="6"/>
    </row>
    <row r="4017" spans="1:15" x14ac:dyDescent="0.45">
      <c r="A4017" s="6" t="s">
        <v>8318</v>
      </c>
      <c r="B4017" s="6" t="s">
        <v>8224</v>
      </c>
      <c r="C4017" s="6" t="str">
        <f>VLOOKUP($B4017,'Supplimental Sources'!$I$7:$K$27,2,0)</f>
        <v>United States</v>
      </c>
      <c r="D4017" s="6" t="str">
        <f>VLOOKUP($B4017,'Supplimental Sources'!$I$7:$K$27,3,0)</f>
        <v>United States</v>
      </c>
      <c r="E4017" s="6" t="s">
        <v>8386</v>
      </c>
      <c r="F4017" s="6" t="s">
        <v>8376</v>
      </c>
      <c r="G4017" s="6">
        <v>4003</v>
      </c>
      <c r="H4017" s="29">
        <v>2000</v>
      </c>
      <c r="I4017" s="29">
        <v>201</v>
      </c>
      <c r="J4017" s="28">
        <v>30</v>
      </c>
      <c r="K4017" s="6">
        <v>2</v>
      </c>
      <c r="M4017" s="6" t="str">
        <f>VLOOKUP($G4017,Data!$A:$F,6,0)</f>
        <v>failed</v>
      </c>
      <c r="N4017" s="6"/>
      <c r="O4017" s="6"/>
    </row>
    <row r="4018" spans="1:15" x14ac:dyDescent="0.45">
      <c r="A4018" s="6" t="s">
        <v>8318</v>
      </c>
      <c r="B4018" s="6" t="s">
        <v>8224</v>
      </c>
      <c r="C4018" s="6" t="str">
        <f>VLOOKUP($B4018,'Supplimental Sources'!$I$7:$K$27,2,0)</f>
        <v>United States</v>
      </c>
      <c r="D4018" s="6" t="str">
        <f>VLOOKUP($B4018,'Supplimental Sources'!$I$7:$K$27,3,0)</f>
        <v>United States</v>
      </c>
      <c r="E4018" s="6" t="s">
        <v>8385</v>
      </c>
      <c r="F4018" s="6" t="s">
        <v>8372</v>
      </c>
      <c r="G4018" s="6">
        <v>4004</v>
      </c>
      <c r="H4018" s="29">
        <v>500</v>
      </c>
      <c r="I4018" s="29">
        <v>1</v>
      </c>
      <c r="J4018" s="28">
        <v>30</v>
      </c>
      <c r="K4018" s="6">
        <v>1</v>
      </c>
      <c r="M4018" s="6" t="str">
        <f>VLOOKUP($G4018,Data!$A:$F,6,0)</f>
        <v>failed</v>
      </c>
      <c r="N4018" s="6"/>
      <c r="O4018" s="6"/>
    </row>
    <row r="4019" spans="1:15" x14ac:dyDescent="0.45">
      <c r="A4019" s="6" t="s">
        <v>8318</v>
      </c>
      <c r="B4019" s="6" t="s">
        <v>8224</v>
      </c>
      <c r="C4019" s="6" t="str">
        <f>VLOOKUP($B4019,'Supplimental Sources'!$I$7:$K$27,2,0)</f>
        <v>United States</v>
      </c>
      <c r="D4019" s="6" t="str">
        <f>VLOOKUP($B4019,'Supplimental Sources'!$I$7:$K$27,3,0)</f>
        <v>United States</v>
      </c>
      <c r="E4019" s="6" t="s">
        <v>8385</v>
      </c>
      <c r="F4019" s="6" t="s">
        <v>8371</v>
      </c>
      <c r="G4019" s="6">
        <v>4005</v>
      </c>
      <c r="H4019" s="29">
        <v>3000</v>
      </c>
      <c r="I4019" s="29">
        <v>40</v>
      </c>
      <c r="J4019" s="28">
        <v>60</v>
      </c>
      <c r="K4019" s="6">
        <v>2</v>
      </c>
      <c r="M4019" s="6" t="str">
        <f>VLOOKUP($G4019,Data!$A:$F,6,0)</f>
        <v>failed</v>
      </c>
      <c r="N4019" s="6"/>
      <c r="O4019" s="6"/>
    </row>
    <row r="4020" spans="1:15" x14ac:dyDescent="0.45">
      <c r="A4020" s="6" t="s">
        <v>8318</v>
      </c>
      <c r="B4020" s="6" t="s">
        <v>8224</v>
      </c>
      <c r="C4020" s="6" t="str">
        <f>VLOOKUP($B4020,'Supplimental Sources'!$I$7:$K$27,2,0)</f>
        <v>United States</v>
      </c>
      <c r="D4020" s="6" t="str">
        <f>VLOOKUP($B4020,'Supplimental Sources'!$I$7:$K$27,3,0)</f>
        <v>United States</v>
      </c>
      <c r="E4020" s="6" t="s">
        <v>8387</v>
      </c>
      <c r="F4020" s="6" t="s">
        <v>8376</v>
      </c>
      <c r="G4020" s="6">
        <v>4006</v>
      </c>
      <c r="H4020" s="29">
        <v>30000</v>
      </c>
      <c r="I4020" s="29">
        <v>2</v>
      </c>
      <c r="J4020" s="28">
        <v>25</v>
      </c>
      <c r="K4020" s="6">
        <v>1</v>
      </c>
      <c r="M4020" s="6" t="str">
        <f>VLOOKUP($G4020,Data!$A:$F,6,0)</f>
        <v>failed</v>
      </c>
      <c r="N4020" s="6"/>
      <c r="O4020" s="6"/>
    </row>
    <row r="4021" spans="1:15" x14ac:dyDescent="0.45">
      <c r="A4021" s="6" t="s">
        <v>8318</v>
      </c>
      <c r="B4021" s="6" t="s">
        <v>8224</v>
      </c>
      <c r="C4021" s="6" t="str">
        <f>VLOOKUP($B4021,'Supplimental Sources'!$I$7:$K$27,2,0)</f>
        <v>United States</v>
      </c>
      <c r="D4021" s="6" t="str">
        <f>VLOOKUP($B4021,'Supplimental Sources'!$I$7:$K$27,3,0)</f>
        <v>United States</v>
      </c>
      <c r="E4021" s="6" t="s">
        <v>8385</v>
      </c>
      <c r="F4021" s="6" t="s">
        <v>8370</v>
      </c>
      <c r="G4021" s="6">
        <v>4007</v>
      </c>
      <c r="H4021" s="29">
        <v>2000</v>
      </c>
      <c r="I4021" s="29">
        <v>5</v>
      </c>
      <c r="J4021" s="28">
        <v>28.913182870368473</v>
      </c>
      <c r="K4021" s="6">
        <v>1</v>
      </c>
      <c r="M4021" s="6" t="str">
        <f>VLOOKUP($G4021,Data!$A:$F,6,0)</f>
        <v>failed</v>
      </c>
      <c r="N4021" s="6"/>
      <c r="O4021" s="6"/>
    </row>
    <row r="4022" spans="1:15" x14ac:dyDescent="0.45">
      <c r="A4022" s="6" t="s">
        <v>8318</v>
      </c>
      <c r="B4022" s="6" t="s">
        <v>8225</v>
      </c>
      <c r="C4022" s="6" t="str">
        <f>VLOOKUP($B4022,'Supplimental Sources'!$I$7:$K$27,2,0)</f>
        <v>United Kingdom</v>
      </c>
      <c r="D4022" s="6" t="str">
        <f>VLOOKUP($B4022,'Supplimental Sources'!$I$7:$K$27,3,0)</f>
        <v>United Kingdom</v>
      </c>
      <c r="E4022" s="6" t="s">
        <v>8386</v>
      </c>
      <c r="F4022" s="6" t="s">
        <v>8380</v>
      </c>
      <c r="G4022" s="6">
        <v>4008</v>
      </c>
      <c r="H4022" s="29">
        <v>1000</v>
      </c>
      <c r="I4022" s="29">
        <v>60</v>
      </c>
      <c r="J4022" s="28">
        <v>30</v>
      </c>
      <c r="K4022" s="6">
        <v>4</v>
      </c>
      <c r="M4022" s="6" t="str">
        <f>VLOOKUP($G4022,Data!$A:$F,6,0)</f>
        <v>failed</v>
      </c>
      <c r="N4022" s="6"/>
      <c r="O4022" s="6"/>
    </row>
    <row r="4023" spans="1:15" x14ac:dyDescent="0.45">
      <c r="A4023" s="6" t="s">
        <v>8318</v>
      </c>
      <c r="B4023" s="6" t="s">
        <v>8225</v>
      </c>
      <c r="C4023" s="6" t="str">
        <f>VLOOKUP($B4023,'Supplimental Sources'!$I$7:$K$27,2,0)</f>
        <v>United Kingdom</v>
      </c>
      <c r="D4023" s="6" t="str">
        <f>VLOOKUP($B4023,'Supplimental Sources'!$I$7:$K$27,3,0)</f>
        <v>United Kingdom</v>
      </c>
      <c r="E4023" s="6" t="s">
        <v>8385</v>
      </c>
      <c r="F4023" s="6" t="s">
        <v>8370</v>
      </c>
      <c r="G4023" s="6">
        <v>4009</v>
      </c>
      <c r="H4023" s="29">
        <v>1930</v>
      </c>
      <c r="I4023" s="29">
        <v>75</v>
      </c>
      <c r="J4023" s="28">
        <v>40</v>
      </c>
      <c r="K4023" s="6">
        <v>3</v>
      </c>
      <c r="M4023" s="6" t="str">
        <f>VLOOKUP($G4023,Data!$A:$F,6,0)</f>
        <v>failed</v>
      </c>
      <c r="N4023" s="6"/>
      <c r="O4023" s="6"/>
    </row>
    <row r="4024" spans="1:15" x14ac:dyDescent="0.45">
      <c r="A4024" s="6" t="s">
        <v>8318</v>
      </c>
      <c r="B4024" s="6" t="s">
        <v>8224</v>
      </c>
      <c r="C4024" s="6" t="str">
        <f>VLOOKUP($B4024,'Supplimental Sources'!$I$7:$K$27,2,0)</f>
        <v>United States</v>
      </c>
      <c r="D4024" s="6" t="str">
        <f>VLOOKUP($B4024,'Supplimental Sources'!$I$7:$K$27,3,0)</f>
        <v>United States</v>
      </c>
      <c r="E4024" s="6" t="s">
        <v>8385</v>
      </c>
      <c r="F4024" s="6" t="s">
        <v>8373</v>
      </c>
      <c r="G4024" s="6">
        <v>4010</v>
      </c>
      <c r="H4024" s="29">
        <v>7200</v>
      </c>
      <c r="I4024" s="29">
        <v>1742</v>
      </c>
      <c r="J4024" s="28">
        <v>17</v>
      </c>
      <c r="K4024" s="6">
        <v>38</v>
      </c>
      <c r="M4024" s="6" t="str">
        <f>VLOOKUP($G4024,Data!$A:$F,6,0)</f>
        <v>failed</v>
      </c>
      <c r="N4024" s="6"/>
      <c r="O4024" s="6"/>
    </row>
    <row r="4025" spans="1:15" x14ac:dyDescent="0.45">
      <c r="A4025" s="6" t="s">
        <v>8318</v>
      </c>
      <c r="B4025" s="6" t="s">
        <v>8225</v>
      </c>
      <c r="C4025" s="6" t="str">
        <f>VLOOKUP($B4025,'Supplimental Sources'!$I$7:$K$27,2,0)</f>
        <v>United Kingdom</v>
      </c>
      <c r="D4025" s="6" t="str">
        <f>VLOOKUP($B4025,'Supplimental Sources'!$I$7:$K$27,3,0)</f>
        <v>United Kingdom</v>
      </c>
      <c r="E4025" s="6" t="s">
        <v>8385</v>
      </c>
      <c r="F4025" s="6" t="s">
        <v>8381</v>
      </c>
      <c r="G4025" s="6">
        <v>4011</v>
      </c>
      <c r="H4025" s="29">
        <v>250</v>
      </c>
      <c r="I4025" s="29">
        <v>19</v>
      </c>
      <c r="J4025" s="28">
        <v>30</v>
      </c>
      <c r="K4025" s="6">
        <v>4</v>
      </c>
      <c r="M4025" s="6" t="str">
        <f>VLOOKUP($G4025,Data!$A:$F,6,0)</f>
        <v>failed</v>
      </c>
      <c r="N4025" s="6"/>
      <c r="O4025" s="6"/>
    </row>
    <row r="4026" spans="1:15" x14ac:dyDescent="0.45">
      <c r="A4026" s="6" t="s">
        <v>8318</v>
      </c>
      <c r="B4026" s="6" t="s">
        <v>8225</v>
      </c>
      <c r="C4026" s="6" t="str">
        <f>VLOOKUP($B4026,'Supplimental Sources'!$I$7:$K$27,2,0)</f>
        <v>United Kingdom</v>
      </c>
      <c r="D4026" s="6" t="str">
        <f>VLOOKUP($B4026,'Supplimental Sources'!$I$7:$K$27,3,0)</f>
        <v>United Kingdom</v>
      </c>
      <c r="E4026" s="6" t="s">
        <v>8386</v>
      </c>
      <c r="F4026" s="6" t="s">
        <v>8379</v>
      </c>
      <c r="G4026" s="6">
        <v>4012</v>
      </c>
      <c r="H4026" s="29">
        <v>575</v>
      </c>
      <c r="I4026" s="29">
        <v>0</v>
      </c>
      <c r="J4026" s="28">
        <v>30</v>
      </c>
      <c r="K4026" s="6">
        <v>0</v>
      </c>
      <c r="M4026" s="6" t="str">
        <f>VLOOKUP($G4026,Data!$A:$F,6,0)</f>
        <v>failed</v>
      </c>
      <c r="N4026" s="6"/>
      <c r="O4026" s="6"/>
    </row>
    <row r="4027" spans="1:15" x14ac:dyDescent="0.45">
      <c r="A4027" s="6" t="s">
        <v>8318</v>
      </c>
      <c r="B4027" s="6" t="s">
        <v>8224</v>
      </c>
      <c r="C4027" s="6" t="str">
        <f>VLOOKUP($B4027,'Supplimental Sources'!$I$7:$K$27,2,0)</f>
        <v>United States</v>
      </c>
      <c r="D4027" s="6" t="str">
        <f>VLOOKUP($B4027,'Supplimental Sources'!$I$7:$K$27,3,0)</f>
        <v>United States</v>
      </c>
      <c r="E4027" s="6" t="s">
        <v>8386</v>
      </c>
      <c r="F4027" s="6" t="s">
        <v>8376</v>
      </c>
      <c r="G4027" s="6">
        <v>4013</v>
      </c>
      <c r="H4027" s="29">
        <v>2000</v>
      </c>
      <c r="I4027" s="29">
        <v>26</v>
      </c>
      <c r="J4027" s="28">
        <v>30</v>
      </c>
      <c r="K4027" s="6">
        <v>2</v>
      </c>
      <c r="M4027" s="6" t="str">
        <f>VLOOKUP($G4027,Data!$A:$F,6,0)</f>
        <v>failed</v>
      </c>
      <c r="N4027" s="6"/>
      <c r="O4027" s="6"/>
    </row>
    <row r="4028" spans="1:15" x14ac:dyDescent="0.45">
      <c r="A4028" s="6" t="s">
        <v>8318</v>
      </c>
      <c r="B4028" s="6" t="s">
        <v>8224</v>
      </c>
      <c r="C4028" s="6" t="str">
        <f>VLOOKUP($B4028,'Supplimental Sources'!$I$7:$K$27,2,0)</f>
        <v>United States</v>
      </c>
      <c r="D4028" s="6" t="str">
        <f>VLOOKUP($B4028,'Supplimental Sources'!$I$7:$K$27,3,0)</f>
        <v>United States</v>
      </c>
      <c r="E4028" s="6" t="s">
        <v>8387</v>
      </c>
      <c r="F4028" s="6" t="s">
        <v>8377</v>
      </c>
      <c r="G4028" s="6">
        <v>4014</v>
      </c>
      <c r="H4028" s="29">
        <v>9000</v>
      </c>
      <c r="I4028" s="29">
        <v>0</v>
      </c>
      <c r="J4028" s="28">
        <v>15</v>
      </c>
      <c r="K4028" s="6">
        <v>0</v>
      </c>
      <c r="M4028" s="6" t="str">
        <f>VLOOKUP($G4028,Data!$A:$F,6,0)</f>
        <v>failed</v>
      </c>
      <c r="N4028" s="6"/>
      <c r="O4028" s="6"/>
    </row>
    <row r="4029" spans="1:15" x14ac:dyDescent="0.45">
      <c r="A4029" s="6" t="s">
        <v>8318</v>
      </c>
      <c r="B4029" s="6" t="s">
        <v>8224</v>
      </c>
      <c r="C4029" s="6" t="str">
        <f>VLOOKUP($B4029,'Supplimental Sources'!$I$7:$K$27,2,0)</f>
        <v>United States</v>
      </c>
      <c r="D4029" s="6" t="str">
        <f>VLOOKUP($B4029,'Supplimental Sources'!$I$7:$K$27,3,0)</f>
        <v>United States</v>
      </c>
      <c r="E4029" s="6" t="s">
        <v>8386</v>
      </c>
      <c r="F4029" s="6" t="s">
        <v>8380</v>
      </c>
      <c r="G4029" s="6">
        <v>4015</v>
      </c>
      <c r="H4029" s="29">
        <v>7000</v>
      </c>
      <c r="I4029" s="29">
        <v>1</v>
      </c>
      <c r="J4029" s="28">
        <v>30</v>
      </c>
      <c r="K4029" s="6">
        <v>1</v>
      </c>
      <c r="M4029" s="6" t="str">
        <f>VLOOKUP($G4029,Data!$A:$F,6,0)</f>
        <v>failed</v>
      </c>
      <c r="N4029" s="6"/>
      <c r="O4029" s="6"/>
    </row>
    <row r="4030" spans="1:15" x14ac:dyDescent="0.45">
      <c r="A4030" s="6" t="s">
        <v>8318</v>
      </c>
      <c r="B4030" s="6" t="s">
        <v>8225</v>
      </c>
      <c r="C4030" s="6" t="str">
        <f>VLOOKUP($B4030,'Supplimental Sources'!$I$7:$K$27,2,0)</f>
        <v>United Kingdom</v>
      </c>
      <c r="D4030" s="6" t="str">
        <f>VLOOKUP($B4030,'Supplimental Sources'!$I$7:$K$27,3,0)</f>
        <v>United Kingdom</v>
      </c>
      <c r="E4030" s="6" t="s">
        <v>8385</v>
      </c>
      <c r="F4030" s="6" t="s">
        <v>8371</v>
      </c>
      <c r="G4030" s="6">
        <v>4016</v>
      </c>
      <c r="H4030" s="29">
        <v>500</v>
      </c>
      <c r="I4030" s="29">
        <v>70</v>
      </c>
      <c r="J4030" s="28">
        <v>30</v>
      </c>
      <c r="K4030" s="6">
        <v>7</v>
      </c>
      <c r="M4030" s="6" t="str">
        <f>VLOOKUP($G4030,Data!$A:$F,6,0)</f>
        <v>failed</v>
      </c>
      <c r="N4030" s="6"/>
      <c r="O4030" s="6"/>
    </row>
    <row r="4031" spans="1:15" x14ac:dyDescent="0.45">
      <c r="A4031" s="6" t="s">
        <v>8318</v>
      </c>
      <c r="B4031" s="6" t="s">
        <v>8224</v>
      </c>
      <c r="C4031" s="6" t="str">
        <f>VLOOKUP($B4031,'Supplimental Sources'!$I$7:$K$27,2,0)</f>
        <v>United States</v>
      </c>
      <c r="D4031" s="6" t="str">
        <f>VLOOKUP($B4031,'Supplimental Sources'!$I$7:$K$27,3,0)</f>
        <v>United States</v>
      </c>
      <c r="E4031" s="6" t="s">
        <v>8385</v>
      </c>
      <c r="F4031" s="6" t="s">
        <v>8371</v>
      </c>
      <c r="G4031" s="6">
        <v>4017</v>
      </c>
      <c r="H4031" s="29">
        <v>10000</v>
      </c>
      <c r="I4031" s="29">
        <v>105</v>
      </c>
      <c r="J4031" s="28">
        <v>30</v>
      </c>
      <c r="K4031" s="6">
        <v>2</v>
      </c>
      <c r="M4031" s="6" t="str">
        <f>VLOOKUP($G4031,Data!$A:$F,6,0)</f>
        <v>failed</v>
      </c>
      <c r="N4031" s="6"/>
      <c r="O4031" s="6"/>
    </row>
    <row r="4032" spans="1:15" x14ac:dyDescent="0.45">
      <c r="A4032" s="6" t="s">
        <v>8318</v>
      </c>
      <c r="B4032" s="6" t="s">
        <v>8225</v>
      </c>
      <c r="C4032" s="6" t="str">
        <f>VLOOKUP($B4032,'Supplimental Sources'!$I$7:$K$27,2,0)</f>
        <v>United Kingdom</v>
      </c>
      <c r="D4032" s="6" t="str">
        <f>VLOOKUP($B4032,'Supplimental Sources'!$I$7:$K$27,3,0)</f>
        <v>United Kingdom</v>
      </c>
      <c r="E4032" s="6" t="s">
        <v>8387</v>
      </c>
      <c r="F4032" s="6" t="s">
        <v>8372</v>
      </c>
      <c r="G4032" s="6">
        <v>4018</v>
      </c>
      <c r="H4032" s="29">
        <v>1500</v>
      </c>
      <c r="I4032" s="29">
        <v>130</v>
      </c>
      <c r="J4032" s="28">
        <v>30</v>
      </c>
      <c r="K4032" s="6">
        <v>4</v>
      </c>
      <c r="M4032" s="6" t="str">
        <f>VLOOKUP($G4032,Data!$A:$F,6,0)</f>
        <v>failed</v>
      </c>
      <c r="N4032" s="6"/>
      <c r="O4032" s="6"/>
    </row>
    <row r="4033" spans="1:15" x14ac:dyDescent="0.45">
      <c r="A4033" s="6" t="s">
        <v>8318</v>
      </c>
      <c r="B4033" s="6" t="s">
        <v>8224</v>
      </c>
      <c r="C4033" s="6" t="str">
        <f>VLOOKUP($B4033,'Supplimental Sources'!$I$7:$K$27,2,0)</f>
        <v>United States</v>
      </c>
      <c r="D4033" s="6" t="str">
        <f>VLOOKUP($B4033,'Supplimental Sources'!$I$7:$K$27,3,0)</f>
        <v>United States</v>
      </c>
      <c r="E4033" s="6" t="s">
        <v>8387</v>
      </c>
      <c r="F4033" s="6" t="s">
        <v>8377</v>
      </c>
      <c r="G4033" s="6">
        <v>4019</v>
      </c>
      <c r="H4033" s="29">
        <v>3500</v>
      </c>
      <c r="I4033" s="29">
        <v>29</v>
      </c>
      <c r="J4033" s="28">
        <v>58.010231481472147</v>
      </c>
      <c r="K4033" s="6">
        <v>4</v>
      </c>
      <c r="M4033" s="6" t="str">
        <f>VLOOKUP($G4033,Data!$A:$F,6,0)</f>
        <v>failed</v>
      </c>
      <c r="N4033" s="6"/>
      <c r="O4033" s="6"/>
    </row>
    <row r="4034" spans="1:15" x14ac:dyDescent="0.45">
      <c r="A4034" s="6" t="s">
        <v>8318</v>
      </c>
      <c r="B4034" s="6" t="s">
        <v>8224</v>
      </c>
      <c r="C4034" s="6" t="str">
        <f>VLOOKUP($B4034,'Supplimental Sources'!$I$7:$K$27,2,0)</f>
        <v>United States</v>
      </c>
      <c r="D4034" s="6" t="str">
        <f>VLOOKUP($B4034,'Supplimental Sources'!$I$7:$K$27,3,0)</f>
        <v>United States</v>
      </c>
      <c r="E4034" s="6" t="s">
        <v>8386</v>
      </c>
      <c r="F4034" s="6" t="s">
        <v>8377</v>
      </c>
      <c r="G4034" s="6">
        <v>4020</v>
      </c>
      <c r="H4034" s="29">
        <v>600</v>
      </c>
      <c r="I4034" s="29">
        <v>100</v>
      </c>
      <c r="J4034" s="28">
        <v>29.958333333328483</v>
      </c>
      <c r="K4034" s="6">
        <v>3</v>
      </c>
      <c r="M4034" s="6" t="str">
        <f>VLOOKUP($G4034,Data!$A:$F,6,0)</f>
        <v>failed</v>
      </c>
      <c r="N4034" s="6"/>
      <c r="O4034" s="6"/>
    </row>
    <row r="4035" spans="1:15" x14ac:dyDescent="0.45">
      <c r="A4035" s="6" t="s">
        <v>8318</v>
      </c>
      <c r="B4035" s="6" t="s">
        <v>8224</v>
      </c>
      <c r="C4035" s="6" t="str">
        <f>VLOOKUP($B4035,'Supplimental Sources'!$I$7:$K$27,2,0)</f>
        <v>United States</v>
      </c>
      <c r="D4035" s="6" t="str">
        <f>VLOOKUP($B4035,'Supplimental Sources'!$I$7:$K$27,3,0)</f>
        <v>United States</v>
      </c>
      <c r="E4035" s="6" t="s">
        <v>8385</v>
      </c>
      <c r="F4035" s="6" t="s">
        <v>8371</v>
      </c>
      <c r="G4035" s="6">
        <v>4021</v>
      </c>
      <c r="H4035" s="29">
        <v>15000</v>
      </c>
      <c r="I4035" s="29">
        <v>125</v>
      </c>
      <c r="J4035" s="28">
        <v>60</v>
      </c>
      <c r="K4035" s="6">
        <v>2</v>
      </c>
      <c r="M4035" s="6" t="str">
        <f>VLOOKUP($G4035,Data!$A:$F,6,0)</f>
        <v>failed</v>
      </c>
      <c r="N4035" s="6"/>
      <c r="O4035" s="6"/>
    </row>
    <row r="4036" spans="1:15" x14ac:dyDescent="0.45">
      <c r="A4036" s="6" t="s">
        <v>8318</v>
      </c>
      <c r="B4036" s="6" t="s">
        <v>8224</v>
      </c>
      <c r="C4036" s="6" t="str">
        <f>VLOOKUP($B4036,'Supplimental Sources'!$I$7:$K$27,2,0)</f>
        <v>United States</v>
      </c>
      <c r="D4036" s="6" t="str">
        <f>VLOOKUP($B4036,'Supplimental Sources'!$I$7:$K$27,3,0)</f>
        <v>United States</v>
      </c>
      <c r="E4036" s="6" t="s">
        <v>8385</v>
      </c>
      <c r="F4036" s="6" t="s">
        <v>8381</v>
      </c>
      <c r="G4036" s="6">
        <v>4022</v>
      </c>
      <c r="H4036" s="29">
        <v>18000</v>
      </c>
      <c r="I4036" s="29">
        <v>12521</v>
      </c>
      <c r="J4036" s="28">
        <v>45.536724537036207</v>
      </c>
      <c r="K4036" s="6">
        <v>197</v>
      </c>
      <c r="M4036" s="6" t="str">
        <f>VLOOKUP($G4036,Data!$A:$F,6,0)</f>
        <v>failed</v>
      </c>
      <c r="N4036" s="6"/>
      <c r="O4036" s="6"/>
    </row>
    <row r="4037" spans="1:15" x14ac:dyDescent="0.45">
      <c r="A4037" s="6" t="s">
        <v>8318</v>
      </c>
      <c r="B4037" s="6" t="s">
        <v>8224</v>
      </c>
      <c r="C4037" s="6" t="str">
        <f>VLOOKUP($B4037,'Supplimental Sources'!$I$7:$K$27,2,0)</f>
        <v>United States</v>
      </c>
      <c r="D4037" s="6" t="str">
        <f>VLOOKUP($B4037,'Supplimental Sources'!$I$7:$K$27,3,0)</f>
        <v>United States</v>
      </c>
      <c r="E4037" s="6" t="s">
        <v>8387</v>
      </c>
      <c r="F4037" s="6" t="s">
        <v>8377</v>
      </c>
      <c r="G4037" s="6">
        <v>4023</v>
      </c>
      <c r="H4037" s="29">
        <v>7000</v>
      </c>
      <c r="I4037" s="29">
        <v>0</v>
      </c>
      <c r="J4037" s="28">
        <v>44.958333333335759</v>
      </c>
      <c r="K4037" s="6">
        <v>0</v>
      </c>
      <c r="M4037" s="6" t="str">
        <f>VLOOKUP($G4037,Data!$A:$F,6,0)</f>
        <v>failed</v>
      </c>
      <c r="N4037" s="6"/>
      <c r="O4037" s="6"/>
    </row>
    <row r="4038" spans="1:15" x14ac:dyDescent="0.45">
      <c r="A4038" s="6" t="s">
        <v>8318</v>
      </c>
      <c r="B4038" s="6" t="s">
        <v>8224</v>
      </c>
      <c r="C4038" s="6" t="str">
        <f>VLOOKUP($B4038,'Supplimental Sources'!$I$7:$K$27,2,0)</f>
        <v>United States</v>
      </c>
      <c r="D4038" s="6" t="str">
        <f>VLOOKUP($B4038,'Supplimental Sources'!$I$7:$K$27,3,0)</f>
        <v>United States</v>
      </c>
      <c r="E4038" s="6" t="s">
        <v>8386</v>
      </c>
      <c r="F4038" s="6" t="s">
        <v>8371</v>
      </c>
      <c r="G4038" s="6">
        <v>4024</v>
      </c>
      <c r="H4038" s="29">
        <v>800</v>
      </c>
      <c r="I4038" s="29">
        <v>10</v>
      </c>
      <c r="J4038" s="28">
        <v>30</v>
      </c>
      <c r="K4038" s="6">
        <v>1</v>
      </c>
      <c r="M4038" s="6" t="str">
        <f>VLOOKUP($G4038,Data!$A:$F,6,0)</f>
        <v>failed</v>
      </c>
      <c r="N4038" s="6"/>
      <c r="O4038" s="6"/>
    </row>
    <row r="4039" spans="1:15" x14ac:dyDescent="0.45">
      <c r="A4039" s="6" t="s">
        <v>8318</v>
      </c>
      <c r="B4039" s="6" t="s">
        <v>8230</v>
      </c>
      <c r="C4039" s="6" t="str">
        <f>VLOOKUP($B4039,'Supplimental Sources'!$I$7:$K$27,2,0)</f>
        <v>France</v>
      </c>
      <c r="D4039" s="6" t="str">
        <f>VLOOKUP($B4039,'Supplimental Sources'!$I$7:$K$27,3,0)</f>
        <v>European Union</v>
      </c>
      <c r="E4039" s="6" t="s">
        <v>8386</v>
      </c>
      <c r="F4039" s="6" t="s">
        <v>8369</v>
      </c>
      <c r="G4039" s="6">
        <v>4025</v>
      </c>
      <c r="H4039" s="29">
        <v>5000</v>
      </c>
      <c r="I4039" s="29">
        <v>250</v>
      </c>
      <c r="J4039" s="28">
        <v>60</v>
      </c>
      <c r="K4039" s="6">
        <v>4</v>
      </c>
      <c r="M4039" s="6" t="str">
        <f>VLOOKUP($G4039,Data!$A:$F,6,0)</f>
        <v>failed</v>
      </c>
      <c r="N4039" s="6"/>
      <c r="O4039" s="6"/>
    </row>
    <row r="4040" spans="1:15" x14ac:dyDescent="0.45">
      <c r="A4040" s="6" t="s">
        <v>8318</v>
      </c>
      <c r="B4040" s="6" t="s">
        <v>8224</v>
      </c>
      <c r="C4040" s="6" t="str">
        <f>VLOOKUP($B4040,'Supplimental Sources'!$I$7:$K$27,2,0)</f>
        <v>United States</v>
      </c>
      <c r="D4040" s="6" t="str">
        <f>VLOOKUP($B4040,'Supplimental Sources'!$I$7:$K$27,3,0)</f>
        <v>United States</v>
      </c>
      <c r="E4040" s="6" t="s">
        <v>8386</v>
      </c>
      <c r="F4040" s="6" t="s">
        <v>8373</v>
      </c>
      <c r="G4040" s="6">
        <v>4026</v>
      </c>
      <c r="H4040" s="29">
        <v>4000</v>
      </c>
      <c r="I4040" s="29">
        <v>0</v>
      </c>
      <c r="J4040" s="28">
        <v>60.041666666664241</v>
      </c>
      <c r="K4040" s="6">
        <v>0</v>
      </c>
      <c r="M4040" s="6" t="str">
        <f>VLOOKUP($G4040,Data!$A:$F,6,0)</f>
        <v>failed</v>
      </c>
      <c r="N4040" s="6"/>
      <c r="O4040" s="6"/>
    </row>
    <row r="4041" spans="1:15" x14ac:dyDescent="0.45">
      <c r="A4041" s="6" t="s">
        <v>8318</v>
      </c>
      <c r="B4041" s="6" t="s">
        <v>8224</v>
      </c>
      <c r="C4041" s="6" t="str">
        <f>VLOOKUP($B4041,'Supplimental Sources'!$I$7:$K$27,2,0)</f>
        <v>United States</v>
      </c>
      <c r="D4041" s="6" t="str">
        <f>VLOOKUP($B4041,'Supplimental Sources'!$I$7:$K$27,3,0)</f>
        <v>United States</v>
      </c>
      <c r="E4041" s="6" t="s">
        <v>8388</v>
      </c>
      <c r="F4041" s="6" t="s">
        <v>8377</v>
      </c>
      <c r="G4041" s="6">
        <v>4027</v>
      </c>
      <c r="H4041" s="29">
        <v>3000</v>
      </c>
      <c r="I4041" s="29">
        <v>215</v>
      </c>
      <c r="J4041" s="28">
        <v>20.070821759261889</v>
      </c>
      <c r="K4041" s="6">
        <v>7</v>
      </c>
      <c r="M4041" s="6" t="str">
        <f>VLOOKUP($G4041,Data!$A:$F,6,0)</f>
        <v>failed</v>
      </c>
      <c r="N4041" s="6"/>
      <c r="O4041" s="6"/>
    </row>
    <row r="4042" spans="1:15" x14ac:dyDescent="0.45">
      <c r="A4042" s="6" t="s">
        <v>8318</v>
      </c>
      <c r="B4042" s="6" t="s">
        <v>8224</v>
      </c>
      <c r="C4042" s="6" t="str">
        <f>VLOOKUP($B4042,'Supplimental Sources'!$I$7:$K$27,2,0)</f>
        <v>United States</v>
      </c>
      <c r="D4042" s="6" t="str">
        <f>VLOOKUP($B4042,'Supplimental Sources'!$I$7:$K$27,3,0)</f>
        <v>United States</v>
      </c>
      <c r="E4042" s="6" t="s">
        <v>8385</v>
      </c>
      <c r="F4042" s="6" t="s">
        <v>8369</v>
      </c>
      <c r="G4042" s="6">
        <v>4028</v>
      </c>
      <c r="H4042" s="29">
        <v>2000</v>
      </c>
      <c r="I4042" s="29">
        <v>561</v>
      </c>
      <c r="J4042" s="28">
        <v>30</v>
      </c>
      <c r="K4042" s="6">
        <v>11</v>
      </c>
      <c r="M4042" s="6" t="str">
        <f>VLOOKUP($G4042,Data!$A:$F,6,0)</f>
        <v>failed</v>
      </c>
      <c r="N4042" s="6"/>
      <c r="O4042" s="6"/>
    </row>
    <row r="4043" spans="1:15" x14ac:dyDescent="0.45">
      <c r="A4043" s="6" t="s">
        <v>8318</v>
      </c>
      <c r="B4043" s="6" t="s">
        <v>8224</v>
      </c>
      <c r="C4043" s="6" t="str">
        <f>VLOOKUP($B4043,'Supplimental Sources'!$I$7:$K$27,2,0)</f>
        <v>United States</v>
      </c>
      <c r="D4043" s="6" t="str">
        <f>VLOOKUP($B4043,'Supplimental Sources'!$I$7:$K$27,3,0)</f>
        <v>United States</v>
      </c>
      <c r="E4043" s="6" t="s">
        <v>8386</v>
      </c>
      <c r="F4043" s="6" t="s">
        <v>8374</v>
      </c>
      <c r="G4043" s="6">
        <v>4029</v>
      </c>
      <c r="H4043" s="29">
        <v>20000</v>
      </c>
      <c r="I4043" s="29">
        <v>0</v>
      </c>
      <c r="J4043" s="28">
        <v>30</v>
      </c>
      <c r="K4043" s="6">
        <v>0</v>
      </c>
      <c r="M4043" s="6" t="str">
        <f>VLOOKUP($G4043,Data!$A:$F,6,0)</f>
        <v>failed</v>
      </c>
      <c r="N4043" s="6"/>
      <c r="O4043" s="6"/>
    </row>
    <row r="4044" spans="1:15" x14ac:dyDescent="0.45">
      <c r="A4044" s="6" t="s">
        <v>8318</v>
      </c>
      <c r="B4044" s="6" t="s">
        <v>8224</v>
      </c>
      <c r="C4044" s="6" t="str">
        <f>VLOOKUP($B4044,'Supplimental Sources'!$I$7:$K$27,2,0)</f>
        <v>United States</v>
      </c>
      <c r="D4044" s="6" t="str">
        <f>VLOOKUP($B4044,'Supplimental Sources'!$I$7:$K$27,3,0)</f>
        <v>United States</v>
      </c>
      <c r="E4044" s="6" t="s">
        <v>8387</v>
      </c>
      <c r="F4044" s="6" t="s">
        <v>8376</v>
      </c>
      <c r="G4044" s="6">
        <v>4030</v>
      </c>
      <c r="H4044" s="29">
        <v>2500</v>
      </c>
      <c r="I4044" s="29">
        <v>400</v>
      </c>
      <c r="J4044" s="28">
        <v>29.128946759265091</v>
      </c>
      <c r="K4044" s="6">
        <v>6</v>
      </c>
      <c r="M4044" s="6" t="str">
        <f>VLOOKUP($G4044,Data!$A:$F,6,0)</f>
        <v>failed</v>
      </c>
      <c r="N4044" s="6"/>
      <c r="O4044" s="6"/>
    </row>
    <row r="4045" spans="1:15" x14ac:dyDescent="0.45">
      <c r="A4045" s="6" t="s">
        <v>8318</v>
      </c>
      <c r="B4045" s="6" t="s">
        <v>8224</v>
      </c>
      <c r="C4045" s="6" t="str">
        <f>VLOOKUP($B4045,'Supplimental Sources'!$I$7:$K$27,2,0)</f>
        <v>United States</v>
      </c>
      <c r="D4045" s="6" t="str">
        <f>VLOOKUP($B4045,'Supplimental Sources'!$I$7:$K$27,3,0)</f>
        <v>United States</v>
      </c>
      <c r="E4045" s="6" t="s">
        <v>8385</v>
      </c>
      <c r="F4045" s="6" t="s">
        <v>8373</v>
      </c>
      <c r="G4045" s="6">
        <v>4031</v>
      </c>
      <c r="H4045" s="29">
        <v>5000</v>
      </c>
      <c r="I4045" s="29">
        <v>0</v>
      </c>
      <c r="J4045" s="28">
        <v>50.041666666664241</v>
      </c>
      <c r="K4045" s="6">
        <v>0</v>
      </c>
      <c r="M4045" s="6" t="str">
        <f>VLOOKUP($G4045,Data!$A:$F,6,0)</f>
        <v>failed</v>
      </c>
      <c r="N4045" s="6"/>
      <c r="O4045" s="6"/>
    </row>
    <row r="4046" spans="1:15" x14ac:dyDescent="0.45">
      <c r="A4046" s="6" t="s">
        <v>8318</v>
      </c>
      <c r="B4046" s="6" t="s">
        <v>8224</v>
      </c>
      <c r="C4046" s="6" t="str">
        <f>VLOOKUP($B4046,'Supplimental Sources'!$I$7:$K$27,2,0)</f>
        <v>United States</v>
      </c>
      <c r="D4046" s="6" t="str">
        <f>VLOOKUP($B4046,'Supplimental Sources'!$I$7:$K$27,3,0)</f>
        <v>United States</v>
      </c>
      <c r="E4046" s="6" t="s">
        <v>8386</v>
      </c>
      <c r="F4046" s="6" t="s">
        <v>8373</v>
      </c>
      <c r="G4046" s="6">
        <v>4032</v>
      </c>
      <c r="H4046" s="29">
        <v>6048</v>
      </c>
      <c r="I4046" s="29">
        <v>413</v>
      </c>
      <c r="J4046" s="28">
        <v>60.041666666664241</v>
      </c>
      <c r="K4046" s="6">
        <v>7</v>
      </c>
      <c r="M4046" s="6" t="str">
        <f>VLOOKUP($G4046,Data!$A:$F,6,0)</f>
        <v>failed</v>
      </c>
      <c r="N4046" s="6"/>
      <c r="O4046" s="6"/>
    </row>
    <row r="4047" spans="1:15" x14ac:dyDescent="0.45">
      <c r="A4047" s="6" t="s">
        <v>8318</v>
      </c>
      <c r="B4047" s="6" t="s">
        <v>8225</v>
      </c>
      <c r="C4047" s="6" t="str">
        <f>VLOOKUP($B4047,'Supplimental Sources'!$I$7:$K$27,2,0)</f>
        <v>United Kingdom</v>
      </c>
      <c r="D4047" s="6" t="str">
        <f>VLOOKUP($B4047,'Supplimental Sources'!$I$7:$K$27,3,0)</f>
        <v>United Kingdom</v>
      </c>
      <c r="E4047" s="6" t="s">
        <v>8387</v>
      </c>
      <c r="F4047" s="6" t="s">
        <v>8372</v>
      </c>
      <c r="G4047" s="6">
        <v>4033</v>
      </c>
      <c r="H4047" s="29">
        <v>23900</v>
      </c>
      <c r="I4047" s="29">
        <v>6141.99</v>
      </c>
      <c r="J4047" s="28">
        <v>31.106203703704523</v>
      </c>
      <c r="K4047" s="6">
        <v>94</v>
      </c>
      <c r="M4047" s="6" t="str">
        <f>VLOOKUP($G4047,Data!$A:$F,6,0)</f>
        <v>failed</v>
      </c>
      <c r="N4047" s="6"/>
      <c r="O4047" s="6"/>
    </row>
    <row r="4048" spans="1:15" x14ac:dyDescent="0.45">
      <c r="A4048" s="6" t="s">
        <v>8318</v>
      </c>
      <c r="B4048" s="6" t="s">
        <v>8224</v>
      </c>
      <c r="C4048" s="6" t="str">
        <f>VLOOKUP($B4048,'Supplimental Sources'!$I$7:$K$27,2,0)</f>
        <v>United States</v>
      </c>
      <c r="D4048" s="6" t="str">
        <f>VLOOKUP($B4048,'Supplimental Sources'!$I$7:$K$27,3,0)</f>
        <v>United States</v>
      </c>
      <c r="E4048" s="6" t="s">
        <v>8386</v>
      </c>
      <c r="F4048" s="6" t="s">
        <v>8378</v>
      </c>
      <c r="G4048" s="6">
        <v>4034</v>
      </c>
      <c r="H4048" s="29">
        <v>13500</v>
      </c>
      <c r="I4048" s="29">
        <v>200</v>
      </c>
      <c r="J4048" s="28">
        <v>29.958333333328483</v>
      </c>
      <c r="K4048" s="6">
        <v>2</v>
      </c>
      <c r="M4048" s="6" t="str">
        <f>VLOOKUP($G4048,Data!$A:$F,6,0)</f>
        <v>failed</v>
      </c>
      <c r="N4048" s="6"/>
      <c r="O4048" s="6"/>
    </row>
    <row r="4049" spans="1:15" x14ac:dyDescent="0.45">
      <c r="A4049" s="6" t="s">
        <v>8318</v>
      </c>
      <c r="B4049" s="6" t="s">
        <v>8224</v>
      </c>
      <c r="C4049" s="6" t="str">
        <f>VLOOKUP($B4049,'Supplimental Sources'!$I$7:$K$27,2,0)</f>
        <v>United States</v>
      </c>
      <c r="D4049" s="6" t="str">
        <f>VLOOKUP($B4049,'Supplimental Sources'!$I$7:$K$27,3,0)</f>
        <v>United States</v>
      </c>
      <c r="E4049" s="6" t="s">
        <v>8385</v>
      </c>
      <c r="F4049" s="6" t="s">
        <v>8372</v>
      </c>
      <c r="G4049" s="6">
        <v>4035</v>
      </c>
      <c r="H4049" s="29">
        <v>10000</v>
      </c>
      <c r="I4049" s="29">
        <v>3685</v>
      </c>
      <c r="J4049" s="28">
        <v>30</v>
      </c>
      <c r="K4049" s="6">
        <v>25</v>
      </c>
      <c r="M4049" s="6" t="str">
        <f>VLOOKUP($G4049,Data!$A:$F,6,0)</f>
        <v>failed</v>
      </c>
      <c r="N4049" s="6"/>
      <c r="O4049" s="6"/>
    </row>
    <row r="4050" spans="1:15" x14ac:dyDescent="0.45">
      <c r="A4050" s="6" t="s">
        <v>8318</v>
      </c>
      <c r="B4050" s="6" t="s">
        <v>8224</v>
      </c>
      <c r="C4050" s="6" t="str">
        <f>VLOOKUP($B4050,'Supplimental Sources'!$I$7:$K$27,2,0)</f>
        <v>United States</v>
      </c>
      <c r="D4050" s="6" t="str">
        <f>VLOOKUP($B4050,'Supplimental Sources'!$I$7:$K$27,3,0)</f>
        <v>United States</v>
      </c>
      <c r="E4050" s="6" t="s">
        <v>8385</v>
      </c>
      <c r="F4050" s="6" t="s">
        <v>8380</v>
      </c>
      <c r="G4050" s="6">
        <v>4036</v>
      </c>
      <c r="H4050" s="29">
        <v>6000</v>
      </c>
      <c r="I4050" s="29">
        <v>2823</v>
      </c>
      <c r="J4050" s="28">
        <v>17.000416666662204</v>
      </c>
      <c r="K4050" s="6">
        <v>17</v>
      </c>
      <c r="M4050" s="6" t="str">
        <f>VLOOKUP($G4050,Data!$A:$F,6,0)</f>
        <v>failed</v>
      </c>
      <c r="N4050" s="6"/>
      <c r="O4050" s="6"/>
    </row>
    <row r="4051" spans="1:15" x14ac:dyDescent="0.45">
      <c r="A4051" s="6" t="s">
        <v>8318</v>
      </c>
      <c r="B4051" s="6" t="s">
        <v>8224</v>
      </c>
      <c r="C4051" s="6" t="str">
        <f>VLOOKUP($B4051,'Supplimental Sources'!$I$7:$K$27,2,0)</f>
        <v>United States</v>
      </c>
      <c r="D4051" s="6" t="str">
        <f>VLOOKUP($B4051,'Supplimental Sources'!$I$7:$K$27,3,0)</f>
        <v>United States</v>
      </c>
      <c r="E4051" s="6" t="s">
        <v>8387</v>
      </c>
      <c r="F4051" s="6" t="s">
        <v>8369</v>
      </c>
      <c r="G4051" s="6">
        <v>4037</v>
      </c>
      <c r="H4051" s="29">
        <v>700</v>
      </c>
      <c r="I4051" s="29">
        <v>80</v>
      </c>
      <c r="J4051" s="28">
        <v>17.529918981483206</v>
      </c>
      <c r="K4051" s="6">
        <v>2</v>
      </c>
      <c r="M4051" s="6" t="str">
        <f>VLOOKUP($G4051,Data!$A:$F,6,0)</f>
        <v>failed</v>
      </c>
      <c r="N4051" s="6"/>
      <c r="O4051" s="6"/>
    </row>
    <row r="4052" spans="1:15" x14ac:dyDescent="0.45">
      <c r="A4052" s="6" t="s">
        <v>8318</v>
      </c>
      <c r="B4052" s="6" t="s">
        <v>8224</v>
      </c>
      <c r="C4052" s="6" t="str">
        <f>VLOOKUP($B4052,'Supplimental Sources'!$I$7:$K$27,2,0)</f>
        <v>United States</v>
      </c>
      <c r="D4052" s="6" t="str">
        <f>VLOOKUP($B4052,'Supplimental Sources'!$I$7:$K$27,3,0)</f>
        <v>United States</v>
      </c>
      <c r="E4052" s="6" t="s">
        <v>8385</v>
      </c>
      <c r="F4052" s="6" t="s">
        <v>8371</v>
      </c>
      <c r="G4052" s="6">
        <v>4038</v>
      </c>
      <c r="H4052" s="29">
        <v>2500</v>
      </c>
      <c r="I4052" s="29">
        <v>301</v>
      </c>
      <c r="J4052" s="28">
        <v>60</v>
      </c>
      <c r="K4052" s="6">
        <v>4</v>
      </c>
      <c r="M4052" s="6" t="str">
        <f>VLOOKUP($G4052,Data!$A:$F,6,0)</f>
        <v>failed</v>
      </c>
      <c r="N4052" s="6"/>
      <c r="O4052" s="6"/>
    </row>
    <row r="4053" spans="1:15" x14ac:dyDescent="0.45">
      <c r="A4053" s="6" t="s">
        <v>8318</v>
      </c>
      <c r="B4053" s="6" t="s">
        <v>8224</v>
      </c>
      <c r="C4053" s="6" t="str">
        <f>VLOOKUP($B4053,'Supplimental Sources'!$I$7:$K$27,2,0)</f>
        <v>United States</v>
      </c>
      <c r="D4053" s="6" t="str">
        <f>VLOOKUP($B4053,'Supplimental Sources'!$I$7:$K$27,3,0)</f>
        <v>United States</v>
      </c>
      <c r="E4053" s="6" t="s">
        <v>8386</v>
      </c>
      <c r="F4053" s="6" t="s">
        <v>8373</v>
      </c>
      <c r="G4053" s="6">
        <v>4039</v>
      </c>
      <c r="H4053" s="29">
        <v>500</v>
      </c>
      <c r="I4053" s="29">
        <v>300</v>
      </c>
      <c r="J4053" s="28">
        <v>33.578391203700448</v>
      </c>
      <c r="K4053" s="6">
        <v>5</v>
      </c>
      <c r="M4053" s="6" t="str">
        <f>VLOOKUP($G4053,Data!$A:$F,6,0)</f>
        <v>failed</v>
      </c>
      <c r="N4053" s="6"/>
      <c r="O4053" s="6"/>
    </row>
    <row r="4054" spans="1:15" x14ac:dyDescent="0.45">
      <c r="A4054" s="6" t="s">
        <v>8318</v>
      </c>
      <c r="B4054" s="6" t="s">
        <v>8224</v>
      </c>
      <c r="C4054" s="6" t="str">
        <f>VLOOKUP($B4054,'Supplimental Sources'!$I$7:$K$27,2,0)</f>
        <v>United States</v>
      </c>
      <c r="D4054" s="6" t="str">
        <f>VLOOKUP($B4054,'Supplimental Sources'!$I$7:$K$27,3,0)</f>
        <v>United States</v>
      </c>
      <c r="E4054" s="6" t="s">
        <v>8386</v>
      </c>
      <c r="F4054" s="6" t="s">
        <v>8369</v>
      </c>
      <c r="G4054" s="6">
        <v>4040</v>
      </c>
      <c r="H4054" s="29">
        <v>8000</v>
      </c>
      <c r="I4054" s="29">
        <v>2500</v>
      </c>
      <c r="J4054" s="28">
        <v>58.893472222218406</v>
      </c>
      <c r="K4054" s="6">
        <v>2</v>
      </c>
      <c r="M4054" s="6" t="str">
        <f>VLOOKUP($G4054,Data!$A:$F,6,0)</f>
        <v>failed</v>
      </c>
      <c r="N4054" s="6"/>
      <c r="O4054" s="6"/>
    </row>
    <row r="4055" spans="1:15" x14ac:dyDescent="0.45">
      <c r="A4055" s="6" t="s">
        <v>8318</v>
      </c>
      <c r="B4055" s="6" t="s">
        <v>8225</v>
      </c>
      <c r="C4055" s="6" t="str">
        <f>VLOOKUP($B4055,'Supplimental Sources'!$I$7:$K$27,2,0)</f>
        <v>United Kingdom</v>
      </c>
      <c r="D4055" s="6" t="str">
        <f>VLOOKUP($B4055,'Supplimental Sources'!$I$7:$K$27,3,0)</f>
        <v>United Kingdom</v>
      </c>
      <c r="E4055" s="6" t="s">
        <v>8387</v>
      </c>
      <c r="F4055" s="6" t="s">
        <v>8370</v>
      </c>
      <c r="G4055" s="6">
        <v>4041</v>
      </c>
      <c r="H4055" s="29">
        <v>5000</v>
      </c>
      <c r="I4055" s="29">
        <v>21</v>
      </c>
      <c r="J4055" s="28">
        <v>60</v>
      </c>
      <c r="K4055" s="6">
        <v>2</v>
      </c>
      <c r="M4055" s="6" t="str">
        <f>VLOOKUP($G4055,Data!$A:$F,6,0)</f>
        <v>failed</v>
      </c>
      <c r="N4055" s="6"/>
      <c r="O4055" s="6"/>
    </row>
    <row r="4056" spans="1:15" x14ac:dyDescent="0.45">
      <c r="A4056" s="6" t="s">
        <v>8318</v>
      </c>
      <c r="B4056" s="6" t="s">
        <v>8224</v>
      </c>
      <c r="C4056" s="6" t="str">
        <f>VLOOKUP($B4056,'Supplimental Sources'!$I$7:$K$27,2,0)</f>
        <v>United States</v>
      </c>
      <c r="D4056" s="6" t="str">
        <f>VLOOKUP($B4056,'Supplimental Sources'!$I$7:$K$27,3,0)</f>
        <v>United States</v>
      </c>
      <c r="E4056" s="6" t="s">
        <v>8385</v>
      </c>
      <c r="F4056" s="6" t="s">
        <v>8381</v>
      </c>
      <c r="G4056" s="6">
        <v>4042</v>
      </c>
      <c r="H4056" s="29">
        <v>10000</v>
      </c>
      <c r="I4056" s="29">
        <v>21</v>
      </c>
      <c r="J4056" s="28">
        <v>29.718703703700157</v>
      </c>
      <c r="K4056" s="6">
        <v>3</v>
      </c>
      <c r="M4056" s="6" t="str">
        <f>VLOOKUP($G4056,Data!$A:$F,6,0)</f>
        <v>failed</v>
      </c>
      <c r="N4056" s="6"/>
      <c r="O4056" s="6"/>
    </row>
    <row r="4057" spans="1:15" x14ac:dyDescent="0.45">
      <c r="A4057" s="6" t="s">
        <v>8318</v>
      </c>
      <c r="B4057" s="6" t="s">
        <v>8229</v>
      </c>
      <c r="C4057" s="6" t="str">
        <f>VLOOKUP($B4057,'Supplimental Sources'!$I$7:$K$27,2,0)</f>
        <v>Canada</v>
      </c>
      <c r="D4057" s="6" t="str">
        <f>VLOOKUP($B4057,'Supplimental Sources'!$I$7:$K$27,3,0)</f>
        <v>Canada</v>
      </c>
      <c r="E4057" s="6" t="s">
        <v>8385</v>
      </c>
      <c r="F4057" s="6" t="s">
        <v>8374</v>
      </c>
      <c r="G4057" s="6">
        <v>4043</v>
      </c>
      <c r="H4057" s="29">
        <v>300</v>
      </c>
      <c r="I4057" s="29">
        <v>0</v>
      </c>
      <c r="J4057" s="28">
        <v>15</v>
      </c>
      <c r="K4057" s="6">
        <v>0</v>
      </c>
      <c r="M4057" s="6" t="str">
        <f>VLOOKUP($G4057,Data!$A:$F,6,0)</f>
        <v>failed</v>
      </c>
      <c r="N4057" s="6"/>
      <c r="O4057" s="6"/>
    </row>
    <row r="4058" spans="1:15" x14ac:dyDescent="0.45">
      <c r="A4058" s="6" t="s">
        <v>8318</v>
      </c>
      <c r="B4058" s="6" t="s">
        <v>8224</v>
      </c>
      <c r="C4058" s="6" t="str">
        <f>VLOOKUP($B4058,'Supplimental Sources'!$I$7:$K$27,2,0)</f>
        <v>United States</v>
      </c>
      <c r="D4058" s="6" t="str">
        <f>VLOOKUP($B4058,'Supplimental Sources'!$I$7:$K$27,3,0)</f>
        <v>United States</v>
      </c>
      <c r="E4058" s="6" t="s">
        <v>8386</v>
      </c>
      <c r="F4058" s="6" t="s">
        <v>8378</v>
      </c>
      <c r="G4058" s="6">
        <v>4044</v>
      </c>
      <c r="H4058" s="29">
        <v>600</v>
      </c>
      <c r="I4058" s="29">
        <v>225</v>
      </c>
      <c r="J4058" s="28">
        <v>29.98863425925083</v>
      </c>
      <c r="K4058" s="6">
        <v>4</v>
      </c>
      <c r="M4058" s="6" t="str">
        <f>VLOOKUP($G4058,Data!$A:$F,6,0)</f>
        <v>failed</v>
      </c>
      <c r="N4058" s="6"/>
      <c r="O4058" s="6"/>
    </row>
    <row r="4059" spans="1:15" x14ac:dyDescent="0.45">
      <c r="A4059" s="6" t="s">
        <v>8318</v>
      </c>
      <c r="B4059" s="6" t="s">
        <v>8226</v>
      </c>
      <c r="C4059" s="6" t="str">
        <f>VLOOKUP($B4059,'Supplimental Sources'!$I$7:$K$27,2,0)</f>
        <v>Australia</v>
      </c>
      <c r="D4059" s="6" t="str">
        <f>VLOOKUP($B4059,'Supplimental Sources'!$I$7:$K$27,3,0)</f>
        <v>Australia</v>
      </c>
      <c r="E4059" s="6" t="s">
        <v>8385</v>
      </c>
      <c r="F4059" s="6" t="s">
        <v>8370</v>
      </c>
      <c r="G4059" s="6">
        <v>4045</v>
      </c>
      <c r="H4059" s="29">
        <v>5000</v>
      </c>
      <c r="I4059" s="29">
        <v>1</v>
      </c>
      <c r="J4059" s="28">
        <v>30</v>
      </c>
      <c r="K4059" s="6">
        <v>1</v>
      </c>
      <c r="M4059" s="6" t="str">
        <f>VLOOKUP($G4059,Data!$A:$F,6,0)</f>
        <v>failed</v>
      </c>
      <c r="N4059" s="6"/>
      <c r="O4059" s="6"/>
    </row>
    <row r="4060" spans="1:15" x14ac:dyDescent="0.45">
      <c r="A4060" s="6" t="s">
        <v>8318</v>
      </c>
      <c r="B4060" s="6" t="s">
        <v>8224</v>
      </c>
      <c r="C4060" s="6" t="str">
        <f>VLOOKUP($B4060,'Supplimental Sources'!$I$7:$K$27,2,0)</f>
        <v>United States</v>
      </c>
      <c r="D4060" s="6" t="str">
        <f>VLOOKUP($B4060,'Supplimental Sources'!$I$7:$K$27,3,0)</f>
        <v>United States</v>
      </c>
      <c r="E4060" s="6" t="s">
        <v>8385</v>
      </c>
      <c r="F4060" s="6" t="s">
        <v>8372</v>
      </c>
      <c r="G4060" s="6">
        <v>4046</v>
      </c>
      <c r="H4060" s="29">
        <v>5600</v>
      </c>
      <c r="I4060" s="29">
        <v>460</v>
      </c>
      <c r="J4060" s="28">
        <v>30</v>
      </c>
      <c r="K4060" s="6">
        <v>12</v>
      </c>
      <c r="M4060" s="6" t="str">
        <f>VLOOKUP($G4060,Data!$A:$F,6,0)</f>
        <v>failed</v>
      </c>
      <c r="N4060" s="6"/>
      <c r="O4060" s="6"/>
    </row>
    <row r="4061" spans="1:15" x14ac:dyDescent="0.45">
      <c r="A4061" s="6" t="s">
        <v>8318</v>
      </c>
      <c r="B4061" s="6" t="s">
        <v>8224</v>
      </c>
      <c r="C4061" s="6" t="str">
        <f>VLOOKUP($B4061,'Supplimental Sources'!$I$7:$K$27,2,0)</f>
        <v>United States</v>
      </c>
      <c r="D4061" s="6" t="str">
        <f>VLOOKUP($B4061,'Supplimental Sources'!$I$7:$K$27,3,0)</f>
        <v>United States</v>
      </c>
      <c r="E4061" s="6" t="s">
        <v>8385</v>
      </c>
      <c r="F4061" s="6" t="s">
        <v>8381</v>
      </c>
      <c r="G4061" s="6">
        <v>4047</v>
      </c>
      <c r="H4061" s="29">
        <v>5000</v>
      </c>
      <c r="I4061" s="29">
        <v>110</v>
      </c>
      <c r="J4061" s="28">
        <v>24.01917824074917</v>
      </c>
      <c r="K4061" s="6">
        <v>4</v>
      </c>
      <c r="M4061" s="6" t="str">
        <f>VLOOKUP($G4061,Data!$A:$F,6,0)</f>
        <v>failed</v>
      </c>
      <c r="N4061" s="6"/>
      <c r="O4061" s="6"/>
    </row>
    <row r="4062" spans="1:15" x14ac:dyDescent="0.45">
      <c r="A4062" s="6" t="s">
        <v>8318</v>
      </c>
      <c r="B4062" s="6" t="s">
        <v>8225</v>
      </c>
      <c r="C4062" s="6" t="str">
        <f>VLOOKUP($B4062,'Supplimental Sources'!$I$7:$K$27,2,0)</f>
        <v>United Kingdom</v>
      </c>
      <c r="D4062" s="6" t="str">
        <f>VLOOKUP($B4062,'Supplimental Sources'!$I$7:$K$27,3,0)</f>
        <v>United Kingdom</v>
      </c>
      <c r="E4062" s="6" t="s">
        <v>8387</v>
      </c>
      <c r="F4062" s="6" t="s">
        <v>8378</v>
      </c>
      <c r="G4062" s="6">
        <v>4048</v>
      </c>
      <c r="H4062" s="29">
        <v>17000</v>
      </c>
      <c r="I4062" s="29">
        <v>3001</v>
      </c>
      <c r="J4062" s="28">
        <v>34.958333333335759</v>
      </c>
      <c r="K4062" s="6">
        <v>91</v>
      </c>
      <c r="M4062" s="6" t="str">
        <f>VLOOKUP($G4062,Data!$A:$F,6,0)</f>
        <v>failed</v>
      </c>
      <c r="N4062" s="6"/>
      <c r="O4062" s="6"/>
    </row>
    <row r="4063" spans="1:15" x14ac:dyDescent="0.45">
      <c r="A4063" s="6" t="s">
        <v>8318</v>
      </c>
      <c r="B4063" s="6" t="s">
        <v>8224</v>
      </c>
      <c r="C4063" s="6" t="str">
        <f>VLOOKUP($B4063,'Supplimental Sources'!$I$7:$K$27,2,0)</f>
        <v>United States</v>
      </c>
      <c r="D4063" s="6" t="str">
        <f>VLOOKUP($B4063,'Supplimental Sources'!$I$7:$K$27,3,0)</f>
        <v>United States</v>
      </c>
      <c r="E4063" s="6" t="s">
        <v>8386</v>
      </c>
      <c r="F4063" s="6" t="s">
        <v>8380</v>
      </c>
      <c r="G4063" s="6">
        <v>4049</v>
      </c>
      <c r="H4063" s="29">
        <v>20000</v>
      </c>
      <c r="I4063" s="29">
        <v>16</v>
      </c>
      <c r="J4063" s="28">
        <v>30</v>
      </c>
      <c r="K4063" s="6">
        <v>1</v>
      </c>
      <c r="M4063" s="6" t="str">
        <f>VLOOKUP($G4063,Data!$A:$F,6,0)</f>
        <v>failed</v>
      </c>
      <c r="N4063" s="6"/>
      <c r="O4063" s="6"/>
    </row>
    <row r="4064" spans="1:15" x14ac:dyDescent="0.45">
      <c r="A4064" s="6" t="s">
        <v>8318</v>
      </c>
      <c r="B4064" s="6" t="s">
        <v>8224</v>
      </c>
      <c r="C4064" s="6" t="str">
        <f>VLOOKUP($B4064,'Supplimental Sources'!$I$7:$K$27,2,0)</f>
        <v>United States</v>
      </c>
      <c r="D4064" s="6" t="str">
        <f>VLOOKUP($B4064,'Supplimental Sources'!$I$7:$K$27,3,0)</f>
        <v>United States</v>
      </c>
      <c r="E4064" s="6" t="s">
        <v>8385</v>
      </c>
      <c r="F4064" s="6" t="s">
        <v>8372</v>
      </c>
      <c r="G4064" s="6">
        <v>4050</v>
      </c>
      <c r="H4064" s="29">
        <v>1500</v>
      </c>
      <c r="I4064" s="29">
        <v>1</v>
      </c>
      <c r="J4064" s="28">
        <v>30</v>
      </c>
      <c r="K4064" s="6">
        <v>1</v>
      </c>
      <c r="M4064" s="6" t="str">
        <f>VLOOKUP($G4064,Data!$A:$F,6,0)</f>
        <v>failed</v>
      </c>
      <c r="N4064" s="6"/>
      <c r="O4064" s="6"/>
    </row>
    <row r="4065" spans="1:15" x14ac:dyDescent="0.45">
      <c r="A4065" s="6" t="s">
        <v>8318</v>
      </c>
      <c r="B4065" s="6" t="s">
        <v>8224</v>
      </c>
      <c r="C4065" s="6" t="str">
        <f>VLOOKUP($B4065,'Supplimental Sources'!$I$7:$K$27,2,0)</f>
        <v>United States</v>
      </c>
      <c r="D4065" s="6" t="str">
        <f>VLOOKUP($B4065,'Supplimental Sources'!$I$7:$K$27,3,0)</f>
        <v>United States</v>
      </c>
      <c r="E4065" s="6" t="s">
        <v>8385</v>
      </c>
      <c r="F4065" s="6" t="s">
        <v>8369</v>
      </c>
      <c r="G4065" s="6">
        <v>4051</v>
      </c>
      <c r="H4065" s="29">
        <v>500</v>
      </c>
      <c r="I4065" s="29">
        <v>0</v>
      </c>
      <c r="J4065" s="28">
        <v>6.4766550925996853</v>
      </c>
      <c r="K4065" s="6">
        <v>0</v>
      </c>
      <c r="M4065" s="6" t="str">
        <f>VLOOKUP($G4065,Data!$A:$F,6,0)</f>
        <v>failed</v>
      </c>
      <c r="N4065" s="6"/>
      <c r="O4065" s="6"/>
    </row>
    <row r="4066" spans="1:15" x14ac:dyDescent="0.45">
      <c r="A4066" s="6" t="s">
        <v>8318</v>
      </c>
      <c r="B4066" s="6" t="s">
        <v>8224</v>
      </c>
      <c r="C4066" s="6" t="str">
        <f>VLOOKUP($B4066,'Supplimental Sources'!$I$7:$K$27,2,0)</f>
        <v>United States</v>
      </c>
      <c r="D4066" s="6" t="str">
        <f>VLOOKUP($B4066,'Supplimental Sources'!$I$7:$K$27,3,0)</f>
        <v>United States</v>
      </c>
      <c r="E4066" s="6" t="s">
        <v>8385</v>
      </c>
      <c r="F4066" s="6" t="s">
        <v>8371</v>
      </c>
      <c r="G4066" s="6">
        <v>4052</v>
      </c>
      <c r="H4066" s="29">
        <v>3000</v>
      </c>
      <c r="I4066" s="29">
        <v>1126</v>
      </c>
      <c r="J4066" s="28">
        <v>60</v>
      </c>
      <c r="K4066" s="6">
        <v>13</v>
      </c>
      <c r="M4066" s="6" t="str">
        <f>VLOOKUP($G4066,Data!$A:$F,6,0)</f>
        <v>failed</v>
      </c>
      <c r="N4066" s="6"/>
      <c r="O4066" s="6"/>
    </row>
    <row r="4067" spans="1:15" x14ac:dyDescent="0.45">
      <c r="A4067" s="6" t="s">
        <v>8318</v>
      </c>
      <c r="B4067" s="6" t="s">
        <v>8225</v>
      </c>
      <c r="C4067" s="6" t="str">
        <f>VLOOKUP($B4067,'Supplimental Sources'!$I$7:$K$27,2,0)</f>
        <v>United Kingdom</v>
      </c>
      <c r="D4067" s="6" t="str">
        <f>VLOOKUP($B4067,'Supplimental Sources'!$I$7:$K$27,3,0)</f>
        <v>United Kingdom</v>
      </c>
      <c r="E4067" s="6" t="s">
        <v>8385</v>
      </c>
      <c r="F4067" s="6" t="s">
        <v>8373</v>
      </c>
      <c r="G4067" s="6">
        <v>4053</v>
      </c>
      <c r="H4067" s="29">
        <v>500</v>
      </c>
      <c r="I4067" s="29">
        <v>110</v>
      </c>
      <c r="J4067" s="28">
        <v>30.143194444441178</v>
      </c>
      <c r="K4067" s="6">
        <v>2</v>
      </c>
      <c r="M4067" s="6" t="str">
        <f>VLOOKUP($G4067,Data!$A:$F,6,0)</f>
        <v>failed</v>
      </c>
      <c r="N4067" s="6"/>
      <c r="O4067" s="6"/>
    </row>
    <row r="4068" spans="1:15" x14ac:dyDescent="0.45">
      <c r="A4068" s="6" t="s">
        <v>8318</v>
      </c>
      <c r="B4068" s="6" t="s">
        <v>8224</v>
      </c>
      <c r="C4068" s="6" t="str">
        <f>VLOOKUP($B4068,'Supplimental Sources'!$I$7:$K$27,2,0)</f>
        <v>United States</v>
      </c>
      <c r="D4068" s="6" t="str">
        <f>VLOOKUP($B4068,'Supplimental Sources'!$I$7:$K$27,3,0)</f>
        <v>United States</v>
      </c>
      <c r="E4068" s="6" t="s">
        <v>8387</v>
      </c>
      <c r="F4068" s="6" t="s">
        <v>8371</v>
      </c>
      <c r="G4068" s="6">
        <v>4054</v>
      </c>
      <c r="H4068" s="29">
        <v>8880</v>
      </c>
      <c r="I4068" s="29">
        <v>0</v>
      </c>
      <c r="J4068" s="28">
        <v>30.325405092597066</v>
      </c>
      <c r="K4068" s="6">
        <v>0</v>
      </c>
      <c r="M4068" s="6" t="str">
        <f>VLOOKUP($G4068,Data!$A:$F,6,0)</f>
        <v>failed</v>
      </c>
      <c r="N4068" s="6"/>
      <c r="O4068" s="6"/>
    </row>
    <row r="4069" spans="1:15" x14ac:dyDescent="0.45">
      <c r="A4069" s="6" t="s">
        <v>8318</v>
      </c>
      <c r="B4069" s="6" t="s">
        <v>8225</v>
      </c>
      <c r="C4069" s="6" t="str">
        <f>VLOOKUP($B4069,'Supplimental Sources'!$I$7:$K$27,2,0)</f>
        <v>United Kingdom</v>
      </c>
      <c r="D4069" s="6" t="str">
        <f>VLOOKUP($B4069,'Supplimental Sources'!$I$7:$K$27,3,0)</f>
        <v>United Kingdom</v>
      </c>
      <c r="E4069" s="6" t="s">
        <v>8385</v>
      </c>
      <c r="F4069" s="6" t="s">
        <v>8369</v>
      </c>
      <c r="G4069" s="6">
        <v>4055</v>
      </c>
      <c r="H4069" s="29">
        <v>5000</v>
      </c>
      <c r="I4069" s="29">
        <v>881</v>
      </c>
      <c r="J4069" s="28">
        <v>30</v>
      </c>
      <c r="K4069" s="6">
        <v>21</v>
      </c>
      <c r="M4069" s="6" t="str">
        <f>VLOOKUP($G4069,Data!$A:$F,6,0)</f>
        <v>failed</v>
      </c>
      <c r="N4069" s="6"/>
      <c r="O4069" s="6"/>
    </row>
    <row r="4070" spans="1:15" x14ac:dyDescent="0.45">
      <c r="A4070" s="6" t="s">
        <v>8318</v>
      </c>
      <c r="B4070" s="6" t="s">
        <v>8224</v>
      </c>
      <c r="C4070" s="6" t="str">
        <f>VLOOKUP($B4070,'Supplimental Sources'!$I$7:$K$27,2,0)</f>
        <v>United States</v>
      </c>
      <c r="D4070" s="6" t="str">
        <f>VLOOKUP($B4070,'Supplimental Sources'!$I$7:$K$27,3,0)</f>
        <v>United States</v>
      </c>
      <c r="E4070" s="6" t="s">
        <v>8387</v>
      </c>
      <c r="F4070" s="6" t="s">
        <v>8380</v>
      </c>
      <c r="G4070" s="6">
        <v>4056</v>
      </c>
      <c r="H4070" s="29">
        <v>1500</v>
      </c>
      <c r="I4070" s="29">
        <v>795</v>
      </c>
      <c r="J4070" s="28">
        <v>19.899317129631527</v>
      </c>
      <c r="K4070" s="6">
        <v>9</v>
      </c>
      <c r="M4070" s="6" t="str">
        <f>VLOOKUP($G4070,Data!$A:$F,6,0)</f>
        <v>failed</v>
      </c>
      <c r="N4070" s="6"/>
      <c r="O4070" s="6"/>
    </row>
    <row r="4071" spans="1:15" x14ac:dyDescent="0.45">
      <c r="A4071" s="6" t="s">
        <v>8318</v>
      </c>
      <c r="B4071" s="6" t="s">
        <v>8225</v>
      </c>
      <c r="C4071" s="6" t="str">
        <f>VLOOKUP($B4071,'Supplimental Sources'!$I$7:$K$27,2,0)</f>
        <v>United Kingdom</v>
      </c>
      <c r="D4071" s="6" t="str">
        <f>VLOOKUP($B4071,'Supplimental Sources'!$I$7:$K$27,3,0)</f>
        <v>United Kingdom</v>
      </c>
      <c r="E4071" s="6" t="s">
        <v>8386</v>
      </c>
      <c r="F4071" s="6" t="s">
        <v>8374</v>
      </c>
      <c r="G4071" s="6">
        <v>4057</v>
      </c>
      <c r="H4071" s="29">
        <v>3500</v>
      </c>
      <c r="I4071" s="29">
        <v>775</v>
      </c>
      <c r="J4071" s="28">
        <v>22.989814814805868</v>
      </c>
      <c r="K4071" s="6">
        <v>6</v>
      </c>
      <c r="M4071" s="6" t="str">
        <f>VLOOKUP($G4071,Data!$A:$F,6,0)</f>
        <v>failed</v>
      </c>
      <c r="N4071" s="6"/>
      <c r="O4071" s="6"/>
    </row>
    <row r="4072" spans="1:15" x14ac:dyDescent="0.45">
      <c r="A4072" s="6" t="s">
        <v>8318</v>
      </c>
      <c r="B4072" s="6" t="s">
        <v>8224</v>
      </c>
      <c r="C4072" s="6" t="str">
        <f>VLOOKUP($B4072,'Supplimental Sources'!$I$7:$K$27,2,0)</f>
        <v>United States</v>
      </c>
      <c r="D4072" s="6" t="str">
        <f>VLOOKUP($B4072,'Supplimental Sources'!$I$7:$K$27,3,0)</f>
        <v>United States</v>
      </c>
      <c r="E4072" s="6" t="s">
        <v>8387</v>
      </c>
      <c r="F4072" s="6" t="s">
        <v>8378</v>
      </c>
      <c r="G4072" s="6">
        <v>4058</v>
      </c>
      <c r="H4072" s="29">
        <v>3750</v>
      </c>
      <c r="I4072" s="29">
        <v>95</v>
      </c>
      <c r="J4072" s="28">
        <v>15.105277777780429</v>
      </c>
      <c r="K4072" s="6">
        <v>4</v>
      </c>
      <c r="M4072" s="6" t="str">
        <f>VLOOKUP($G4072,Data!$A:$F,6,0)</f>
        <v>failed</v>
      </c>
      <c r="N4072" s="6"/>
      <c r="O4072" s="6"/>
    </row>
    <row r="4073" spans="1:15" x14ac:dyDescent="0.45">
      <c r="A4073" s="6" t="s">
        <v>8318</v>
      </c>
      <c r="B4073" s="6" t="s">
        <v>8229</v>
      </c>
      <c r="C4073" s="6" t="str">
        <f>VLOOKUP($B4073,'Supplimental Sources'!$I$7:$K$27,2,0)</f>
        <v>Canada</v>
      </c>
      <c r="D4073" s="6" t="str">
        <f>VLOOKUP($B4073,'Supplimental Sources'!$I$7:$K$27,3,0)</f>
        <v>Canada</v>
      </c>
      <c r="E4073" s="6" t="s">
        <v>8385</v>
      </c>
      <c r="F4073" s="6" t="s">
        <v>8371</v>
      </c>
      <c r="G4073" s="6">
        <v>4059</v>
      </c>
      <c r="H4073" s="29">
        <v>10000</v>
      </c>
      <c r="I4073" s="29">
        <v>250</v>
      </c>
      <c r="J4073" s="28">
        <v>31.484351851853717</v>
      </c>
      <c r="K4073" s="6">
        <v>7</v>
      </c>
      <c r="M4073" s="6" t="str">
        <f>VLOOKUP($G4073,Data!$A:$F,6,0)</f>
        <v>failed</v>
      </c>
      <c r="N4073" s="6"/>
      <c r="O4073" s="6"/>
    </row>
    <row r="4074" spans="1:15" x14ac:dyDescent="0.45">
      <c r="A4074" s="6" t="s">
        <v>8318</v>
      </c>
      <c r="B4074" s="6" t="s">
        <v>8229</v>
      </c>
      <c r="C4074" s="6" t="str">
        <f>VLOOKUP($B4074,'Supplimental Sources'!$I$7:$K$27,2,0)</f>
        <v>Canada</v>
      </c>
      <c r="D4074" s="6" t="str">
        <f>VLOOKUP($B4074,'Supplimental Sources'!$I$7:$K$27,3,0)</f>
        <v>Canada</v>
      </c>
      <c r="E4074" s="6" t="s">
        <v>8385</v>
      </c>
      <c r="F4074" s="6" t="s">
        <v>8369</v>
      </c>
      <c r="G4074" s="6">
        <v>4060</v>
      </c>
      <c r="H4074" s="29">
        <v>10000</v>
      </c>
      <c r="I4074" s="29">
        <v>285</v>
      </c>
      <c r="J4074" s="28">
        <v>33.971574074072123</v>
      </c>
      <c r="K4074" s="6">
        <v>5</v>
      </c>
      <c r="M4074" s="6" t="str">
        <f>VLOOKUP($G4074,Data!$A:$F,6,0)</f>
        <v>failed</v>
      </c>
      <c r="N4074" s="6"/>
      <c r="O4074" s="6"/>
    </row>
    <row r="4075" spans="1:15" x14ac:dyDescent="0.45">
      <c r="A4075" s="6" t="s">
        <v>8318</v>
      </c>
      <c r="B4075" s="6" t="s">
        <v>8224</v>
      </c>
      <c r="C4075" s="6" t="str">
        <f>VLOOKUP($B4075,'Supplimental Sources'!$I$7:$K$27,2,0)</f>
        <v>United States</v>
      </c>
      <c r="D4075" s="6" t="str">
        <f>VLOOKUP($B4075,'Supplimental Sources'!$I$7:$K$27,3,0)</f>
        <v>United States</v>
      </c>
      <c r="E4075" s="6" t="s">
        <v>8387</v>
      </c>
      <c r="F4075" s="6" t="s">
        <v>8377</v>
      </c>
      <c r="G4075" s="6">
        <v>4061</v>
      </c>
      <c r="H4075" s="29">
        <v>525</v>
      </c>
      <c r="I4075" s="29">
        <v>0</v>
      </c>
      <c r="J4075" s="28">
        <v>59.958333333328483</v>
      </c>
      <c r="K4075" s="6">
        <v>0</v>
      </c>
      <c r="M4075" s="6" t="str">
        <f>VLOOKUP($G4075,Data!$A:$F,6,0)</f>
        <v>failed</v>
      </c>
      <c r="N4075" s="6"/>
      <c r="O4075" s="6"/>
    </row>
    <row r="4076" spans="1:15" x14ac:dyDescent="0.45">
      <c r="A4076" s="6" t="s">
        <v>8318</v>
      </c>
      <c r="B4076" s="6" t="s">
        <v>8224</v>
      </c>
      <c r="C4076" s="6" t="str">
        <f>VLOOKUP($B4076,'Supplimental Sources'!$I$7:$K$27,2,0)</f>
        <v>United States</v>
      </c>
      <c r="D4076" s="6" t="str">
        <f>VLOOKUP($B4076,'Supplimental Sources'!$I$7:$K$27,3,0)</f>
        <v>United States</v>
      </c>
      <c r="E4076" s="6" t="s">
        <v>8387</v>
      </c>
      <c r="F4076" s="6" t="s">
        <v>8380</v>
      </c>
      <c r="G4076" s="6">
        <v>4062</v>
      </c>
      <c r="H4076" s="29">
        <v>20000</v>
      </c>
      <c r="I4076" s="29">
        <v>490</v>
      </c>
      <c r="J4076" s="28">
        <v>30</v>
      </c>
      <c r="K4076" s="6">
        <v>3</v>
      </c>
      <c r="M4076" s="6" t="str">
        <f>VLOOKUP($G4076,Data!$A:$F,6,0)</f>
        <v>failed</v>
      </c>
      <c r="N4076" s="6"/>
      <c r="O4076" s="6"/>
    </row>
    <row r="4077" spans="1:15" x14ac:dyDescent="0.45">
      <c r="A4077" s="6" t="s">
        <v>8318</v>
      </c>
      <c r="B4077" s="6" t="s">
        <v>8225</v>
      </c>
      <c r="C4077" s="6" t="str">
        <f>VLOOKUP($B4077,'Supplimental Sources'!$I$7:$K$27,2,0)</f>
        <v>United Kingdom</v>
      </c>
      <c r="D4077" s="6" t="str">
        <f>VLOOKUP($B4077,'Supplimental Sources'!$I$7:$K$27,3,0)</f>
        <v>United Kingdom</v>
      </c>
      <c r="E4077" s="6" t="s">
        <v>8385</v>
      </c>
      <c r="F4077" s="6" t="s">
        <v>8369</v>
      </c>
      <c r="G4077" s="6">
        <v>4063</v>
      </c>
      <c r="H4077" s="29">
        <v>9500</v>
      </c>
      <c r="I4077" s="29">
        <v>135</v>
      </c>
      <c r="J4077" s="28">
        <v>30</v>
      </c>
      <c r="K4077" s="6">
        <v>9</v>
      </c>
      <c r="M4077" s="6" t="str">
        <f>VLOOKUP($G4077,Data!$A:$F,6,0)</f>
        <v>failed</v>
      </c>
      <c r="N4077" s="6"/>
      <c r="O4077" s="6"/>
    </row>
    <row r="4078" spans="1:15" x14ac:dyDescent="0.45">
      <c r="A4078" s="6" t="s">
        <v>8318</v>
      </c>
      <c r="B4078" s="6" t="s">
        <v>8226</v>
      </c>
      <c r="C4078" s="6" t="str">
        <f>VLOOKUP($B4078,'Supplimental Sources'!$I$7:$K$27,2,0)</f>
        <v>Australia</v>
      </c>
      <c r="D4078" s="6" t="str">
        <f>VLOOKUP($B4078,'Supplimental Sources'!$I$7:$K$27,3,0)</f>
        <v>Australia</v>
      </c>
      <c r="E4078" s="6" t="s">
        <v>8386</v>
      </c>
      <c r="F4078" s="6" t="s">
        <v>8378</v>
      </c>
      <c r="G4078" s="6">
        <v>4064</v>
      </c>
      <c r="H4078" s="29">
        <v>2000</v>
      </c>
      <c r="I4078" s="29">
        <v>385</v>
      </c>
      <c r="J4078" s="28">
        <v>30</v>
      </c>
      <c r="K4078" s="6">
        <v>6</v>
      </c>
      <c r="M4078" s="6" t="str">
        <f>VLOOKUP($G4078,Data!$A:$F,6,0)</f>
        <v>failed</v>
      </c>
      <c r="N4078" s="6"/>
      <c r="O4078" s="6"/>
    </row>
    <row r="4079" spans="1:15" x14ac:dyDescent="0.45">
      <c r="A4079" s="6" t="s">
        <v>8318</v>
      </c>
      <c r="B4079" s="6" t="s">
        <v>8224</v>
      </c>
      <c r="C4079" s="6" t="str">
        <f>VLOOKUP($B4079,'Supplimental Sources'!$I$7:$K$27,2,0)</f>
        <v>United States</v>
      </c>
      <c r="D4079" s="6" t="str">
        <f>VLOOKUP($B4079,'Supplimental Sources'!$I$7:$K$27,3,0)</f>
        <v>United States</v>
      </c>
      <c r="E4079" s="6" t="s">
        <v>8385</v>
      </c>
      <c r="F4079" s="6" t="s">
        <v>8370</v>
      </c>
      <c r="G4079" s="6">
        <v>4065</v>
      </c>
      <c r="H4079" s="29">
        <v>4000</v>
      </c>
      <c r="I4079" s="29">
        <v>27</v>
      </c>
      <c r="J4079" s="28">
        <v>30</v>
      </c>
      <c r="K4079" s="6">
        <v>4</v>
      </c>
      <c r="M4079" s="6" t="str">
        <f>VLOOKUP($G4079,Data!$A:$F,6,0)</f>
        <v>failed</v>
      </c>
      <c r="N4079" s="6"/>
      <c r="O4079" s="6"/>
    </row>
    <row r="4080" spans="1:15" x14ac:dyDescent="0.45">
      <c r="A4080" s="6" t="s">
        <v>8318</v>
      </c>
      <c r="B4080" s="6" t="s">
        <v>8224</v>
      </c>
      <c r="C4080" s="6" t="str">
        <f>VLOOKUP($B4080,'Supplimental Sources'!$I$7:$K$27,2,0)</f>
        <v>United States</v>
      </c>
      <c r="D4080" s="6" t="str">
        <f>VLOOKUP($B4080,'Supplimental Sources'!$I$7:$K$27,3,0)</f>
        <v>United States</v>
      </c>
      <c r="E4080" s="6" t="s">
        <v>8387</v>
      </c>
      <c r="F4080" s="6" t="s">
        <v>8379</v>
      </c>
      <c r="G4080" s="6">
        <v>4066</v>
      </c>
      <c r="H4080" s="29">
        <v>15000</v>
      </c>
      <c r="I4080" s="29">
        <v>25</v>
      </c>
      <c r="J4080" s="28">
        <v>30</v>
      </c>
      <c r="K4080" s="6">
        <v>1</v>
      </c>
      <c r="M4080" s="6" t="str">
        <f>VLOOKUP($G4080,Data!$A:$F,6,0)</f>
        <v>failed</v>
      </c>
      <c r="N4080" s="6"/>
      <c r="O4080" s="6"/>
    </row>
    <row r="4081" spans="1:15" x14ac:dyDescent="0.45">
      <c r="A4081" s="6" t="s">
        <v>8318</v>
      </c>
      <c r="B4081" s="6" t="s">
        <v>8224</v>
      </c>
      <c r="C4081" s="6" t="str">
        <f>VLOOKUP($B4081,'Supplimental Sources'!$I$7:$K$27,2,0)</f>
        <v>United States</v>
      </c>
      <c r="D4081" s="6" t="str">
        <f>VLOOKUP($B4081,'Supplimental Sources'!$I$7:$K$27,3,0)</f>
        <v>United States</v>
      </c>
      <c r="E4081" s="6" t="s">
        <v>8386</v>
      </c>
      <c r="F4081" s="6" t="s">
        <v>8371</v>
      </c>
      <c r="G4081" s="6">
        <v>4067</v>
      </c>
      <c r="H4081" s="29">
        <v>5000</v>
      </c>
      <c r="I4081" s="29">
        <v>3045</v>
      </c>
      <c r="J4081" s="28">
        <v>40</v>
      </c>
      <c r="K4081" s="6">
        <v>17</v>
      </c>
      <c r="M4081" s="6" t="str">
        <f>VLOOKUP($G4081,Data!$A:$F,6,0)</f>
        <v>failed</v>
      </c>
      <c r="N4081" s="6"/>
      <c r="O4081" s="6"/>
    </row>
    <row r="4082" spans="1:15" x14ac:dyDescent="0.45">
      <c r="A4082" s="6" t="s">
        <v>8318</v>
      </c>
      <c r="B4082" s="6" t="s">
        <v>8224</v>
      </c>
      <c r="C4082" s="6" t="str">
        <f>VLOOKUP($B4082,'Supplimental Sources'!$I$7:$K$27,2,0)</f>
        <v>United States</v>
      </c>
      <c r="D4082" s="6" t="str">
        <f>VLOOKUP($B4082,'Supplimental Sources'!$I$7:$K$27,3,0)</f>
        <v>United States</v>
      </c>
      <c r="E4082" s="6" t="s">
        <v>8387</v>
      </c>
      <c r="F4082" s="6" t="s">
        <v>8381</v>
      </c>
      <c r="G4082" s="6">
        <v>4068</v>
      </c>
      <c r="H4082" s="29">
        <v>3495</v>
      </c>
      <c r="I4082" s="29">
        <v>34.950000000000003</v>
      </c>
      <c r="J4082" s="28">
        <v>29.998206018521159</v>
      </c>
      <c r="K4082" s="6">
        <v>1</v>
      </c>
      <c r="M4082" s="6" t="str">
        <f>VLOOKUP($G4082,Data!$A:$F,6,0)</f>
        <v>failed</v>
      </c>
      <c r="N4082" s="6"/>
      <c r="O4082" s="6"/>
    </row>
    <row r="4083" spans="1:15" x14ac:dyDescent="0.45">
      <c r="A4083" s="6" t="s">
        <v>8318</v>
      </c>
      <c r="B4083" s="6" t="s">
        <v>8225</v>
      </c>
      <c r="C4083" s="6" t="str">
        <f>VLOOKUP($B4083,'Supplimental Sources'!$I$7:$K$27,2,0)</f>
        <v>United Kingdom</v>
      </c>
      <c r="D4083" s="6" t="str">
        <f>VLOOKUP($B4083,'Supplimental Sources'!$I$7:$K$27,3,0)</f>
        <v>United Kingdom</v>
      </c>
      <c r="E4083" s="6" t="s">
        <v>8386</v>
      </c>
      <c r="F4083" s="6" t="s">
        <v>8376</v>
      </c>
      <c r="G4083" s="6">
        <v>4069</v>
      </c>
      <c r="H4083" s="29">
        <v>1250</v>
      </c>
      <c r="I4083" s="29">
        <v>430</v>
      </c>
      <c r="J4083" s="28">
        <v>40.838472222225391</v>
      </c>
      <c r="K4083" s="6">
        <v>13</v>
      </c>
      <c r="M4083" s="6" t="str">
        <f>VLOOKUP($G4083,Data!$A:$F,6,0)</f>
        <v>failed</v>
      </c>
      <c r="N4083" s="6"/>
      <c r="O4083" s="6"/>
    </row>
    <row r="4084" spans="1:15" x14ac:dyDescent="0.45">
      <c r="A4084" s="6" t="s">
        <v>8318</v>
      </c>
      <c r="B4084" s="6" t="s">
        <v>8224</v>
      </c>
      <c r="C4084" s="6" t="str">
        <f>VLOOKUP($B4084,'Supplimental Sources'!$I$7:$K$27,2,0)</f>
        <v>United States</v>
      </c>
      <c r="D4084" s="6" t="str">
        <f>VLOOKUP($B4084,'Supplimental Sources'!$I$7:$K$27,3,0)</f>
        <v>United States</v>
      </c>
      <c r="E4084" s="6" t="s">
        <v>8386</v>
      </c>
      <c r="F4084" s="6" t="s">
        <v>8376</v>
      </c>
      <c r="G4084" s="6">
        <v>4070</v>
      </c>
      <c r="H4084" s="29">
        <v>1000</v>
      </c>
      <c r="I4084" s="29">
        <v>165</v>
      </c>
      <c r="J4084" s="28">
        <v>32.458101851851097</v>
      </c>
      <c r="K4084" s="6">
        <v>6</v>
      </c>
      <c r="M4084" s="6" t="str">
        <f>VLOOKUP($G4084,Data!$A:$F,6,0)</f>
        <v>failed</v>
      </c>
      <c r="N4084" s="6"/>
      <c r="O4084" s="6"/>
    </row>
    <row r="4085" spans="1:15" x14ac:dyDescent="0.45">
      <c r="A4085" s="6" t="s">
        <v>8318</v>
      </c>
      <c r="B4085" s="6" t="s">
        <v>8238</v>
      </c>
      <c r="C4085" s="6" t="str">
        <f>VLOOKUP($B4085,'Supplimental Sources'!$I$7:$K$27,2,0)</f>
        <v>Mexico</v>
      </c>
      <c r="D4085" s="6" t="str">
        <f>VLOOKUP($B4085,'Supplimental Sources'!$I$7:$K$27,3,0)</f>
        <v>Mexico</v>
      </c>
      <c r="E4085" s="6" t="s">
        <v>8387</v>
      </c>
      <c r="F4085" s="6" t="s">
        <v>8374</v>
      </c>
      <c r="G4085" s="6">
        <v>4071</v>
      </c>
      <c r="H4085" s="29">
        <v>20000</v>
      </c>
      <c r="I4085" s="29">
        <v>0</v>
      </c>
      <c r="J4085" s="28">
        <v>30</v>
      </c>
      <c r="K4085" s="6">
        <v>0</v>
      </c>
      <c r="M4085" s="6" t="str">
        <f>VLOOKUP($G4085,Data!$A:$F,6,0)</f>
        <v>failed</v>
      </c>
      <c r="N4085" s="6"/>
      <c r="O4085" s="6"/>
    </row>
    <row r="4086" spans="1:15" x14ac:dyDescent="0.45">
      <c r="A4086" s="6" t="s">
        <v>8318</v>
      </c>
      <c r="B4086" s="6" t="s">
        <v>8225</v>
      </c>
      <c r="C4086" s="6" t="str">
        <f>VLOOKUP($B4086,'Supplimental Sources'!$I$7:$K$27,2,0)</f>
        <v>United Kingdom</v>
      </c>
      <c r="D4086" s="6" t="str">
        <f>VLOOKUP($B4086,'Supplimental Sources'!$I$7:$K$27,3,0)</f>
        <v>United Kingdom</v>
      </c>
      <c r="E4086" s="6" t="s">
        <v>8385</v>
      </c>
      <c r="F4086" s="6" t="s">
        <v>8380</v>
      </c>
      <c r="G4086" s="6">
        <v>4072</v>
      </c>
      <c r="H4086" s="29">
        <v>1000</v>
      </c>
      <c r="I4086" s="29">
        <v>4</v>
      </c>
      <c r="J4086" s="28">
        <v>60</v>
      </c>
      <c r="K4086" s="6">
        <v>2</v>
      </c>
      <c r="M4086" s="6" t="str">
        <f>VLOOKUP($G4086,Data!$A:$F,6,0)</f>
        <v>failed</v>
      </c>
      <c r="N4086" s="6"/>
      <c r="O4086" s="6"/>
    </row>
    <row r="4087" spans="1:15" x14ac:dyDescent="0.45">
      <c r="A4087" s="6" t="s">
        <v>8318</v>
      </c>
      <c r="B4087" s="6" t="s">
        <v>8224</v>
      </c>
      <c r="C4087" s="6" t="str">
        <f>VLOOKUP($B4087,'Supplimental Sources'!$I$7:$K$27,2,0)</f>
        <v>United States</v>
      </c>
      <c r="D4087" s="6" t="str">
        <f>VLOOKUP($B4087,'Supplimental Sources'!$I$7:$K$27,3,0)</f>
        <v>United States</v>
      </c>
      <c r="E4087" s="6" t="s">
        <v>8386</v>
      </c>
      <c r="F4087" s="6" t="s">
        <v>8378</v>
      </c>
      <c r="G4087" s="6">
        <v>4073</v>
      </c>
      <c r="H4087" s="29">
        <v>3500</v>
      </c>
      <c r="I4087" s="29">
        <v>37</v>
      </c>
      <c r="J4087" s="28">
        <v>54.821458333339251</v>
      </c>
      <c r="K4087" s="6">
        <v>2</v>
      </c>
      <c r="M4087" s="6" t="str">
        <f>VLOOKUP($G4087,Data!$A:$F,6,0)</f>
        <v>failed</v>
      </c>
      <c r="N4087" s="6"/>
      <c r="O4087" s="6"/>
    </row>
    <row r="4088" spans="1:15" x14ac:dyDescent="0.45">
      <c r="A4088" s="6" t="s">
        <v>8318</v>
      </c>
      <c r="B4088" s="6" t="s">
        <v>8225</v>
      </c>
      <c r="C4088" s="6" t="str">
        <f>VLOOKUP($B4088,'Supplimental Sources'!$I$7:$K$27,2,0)</f>
        <v>United Kingdom</v>
      </c>
      <c r="D4088" s="6" t="str">
        <f>VLOOKUP($B4088,'Supplimental Sources'!$I$7:$K$27,3,0)</f>
        <v>United Kingdom</v>
      </c>
      <c r="E4088" s="6" t="s">
        <v>8386</v>
      </c>
      <c r="F4088" s="6" t="s">
        <v>8373</v>
      </c>
      <c r="G4088" s="6">
        <v>4074</v>
      </c>
      <c r="H4088" s="29">
        <v>2750</v>
      </c>
      <c r="I4088" s="29">
        <v>735</v>
      </c>
      <c r="J4088" s="28">
        <v>30.041666666664241</v>
      </c>
      <c r="K4088" s="6">
        <v>21</v>
      </c>
      <c r="M4088" s="6" t="str">
        <f>VLOOKUP($G4088,Data!$A:$F,6,0)</f>
        <v>failed</v>
      </c>
      <c r="N4088" s="6"/>
      <c r="O4088" s="6"/>
    </row>
    <row r="4089" spans="1:15" x14ac:dyDescent="0.45">
      <c r="A4089" s="6" t="s">
        <v>8318</v>
      </c>
      <c r="B4089" s="6" t="s">
        <v>8225</v>
      </c>
      <c r="C4089" s="6" t="str">
        <f>VLOOKUP($B4089,'Supplimental Sources'!$I$7:$K$27,2,0)</f>
        <v>United Kingdom</v>
      </c>
      <c r="D4089" s="6" t="str">
        <f>VLOOKUP($B4089,'Supplimental Sources'!$I$7:$K$27,3,0)</f>
        <v>United Kingdom</v>
      </c>
      <c r="E4089" s="6" t="s">
        <v>8385</v>
      </c>
      <c r="F4089" s="6" t="s">
        <v>8369</v>
      </c>
      <c r="G4089" s="6">
        <v>4075</v>
      </c>
      <c r="H4089" s="29">
        <v>2000</v>
      </c>
      <c r="I4089" s="29">
        <v>576</v>
      </c>
      <c r="J4089" s="28">
        <v>41.681840277778974</v>
      </c>
      <c r="K4089" s="6">
        <v>13</v>
      </c>
      <c r="M4089" s="6" t="str">
        <f>VLOOKUP($G4089,Data!$A:$F,6,0)</f>
        <v>failed</v>
      </c>
      <c r="N4089" s="6"/>
      <c r="O4089" s="6"/>
    </row>
    <row r="4090" spans="1:15" x14ac:dyDescent="0.45">
      <c r="A4090" s="6" t="s">
        <v>8318</v>
      </c>
      <c r="B4090" s="6" t="s">
        <v>8224</v>
      </c>
      <c r="C4090" s="6" t="str">
        <f>VLOOKUP($B4090,'Supplimental Sources'!$I$7:$K$27,2,0)</f>
        <v>United States</v>
      </c>
      <c r="D4090" s="6" t="str">
        <f>VLOOKUP($B4090,'Supplimental Sources'!$I$7:$K$27,3,0)</f>
        <v>United States</v>
      </c>
      <c r="E4090" s="6" t="s">
        <v>8385</v>
      </c>
      <c r="F4090" s="6" t="s">
        <v>8372</v>
      </c>
      <c r="G4090" s="6">
        <v>4076</v>
      </c>
      <c r="H4090" s="29">
        <v>700</v>
      </c>
      <c r="I4090" s="29">
        <v>0</v>
      </c>
      <c r="J4090" s="28">
        <v>28.031377314822748</v>
      </c>
      <c r="K4090" s="6">
        <v>0</v>
      </c>
      <c r="M4090" s="6" t="str">
        <f>VLOOKUP($G4090,Data!$A:$F,6,0)</f>
        <v>failed</v>
      </c>
      <c r="N4090" s="6"/>
      <c r="O4090" s="6"/>
    </row>
    <row r="4091" spans="1:15" x14ac:dyDescent="0.45">
      <c r="A4091" s="6" t="s">
        <v>8318</v>
      </c>
      <c r="B4091" s="6" t="s">
        <v>8224</v>
      </c>
      <c r="C4091" s="6" t="str">
        <f>VLOOKUP($B4091,'Supplimental Sources'!$I$7:$K$27,2,0)</f>
        <v>United States</v>
      </c>
      <c r="D4091" s="6" t="str">
        <f>VLOOKUP($B4091,'Supplimental Sources'!$I$7:$K$27,3,0)</f>
        <v>United States</v>
      </c>
      <c r="E4091" s="6" t="s">
        <v>8387</v>
      </c>
      <c r="F4091" s="6" t="s">
        <v>8374</v>
      </c>
      <c r="G4091" s="6">
        <v>4077</v>
      </c>
      <c r="H4091" s="29">
        <v>15000</v>
      </c>
      <c r="I4091" s="29">
        <v>1335</v>
      </c>
      <c r="J4091" s="28">
        <v>30</v>
      </c>
      <c r="K4091" s="6">
        <v>6</v>
      </c>
      <c r="M4091" s="6" t="str">
        <f>VLOOKUP($G4091,Data!$A:$F,6,0)</f>
        <v>failed</v>
      </c>
      <c r="N4091" s="6"/>
      <c r="O4091" s="6"/>
    </row>
    <row r="4092" spans="1:15" x14ac:dyDescent="0.45">
      <c r="A4092" s="6" t="s">
        <v>8318</v>
      </c>
      <c r="B4092" s="6" t="s">
        <v>8225</v>
      </c>
      <c r="C4092" s="6" t="str">
        <f>VLOOKUP($B4092,'Supplimental Sources'!$I$7:$K$27,2,0)</f>
        <v>United Kingdom</v>
      </c>
      <c r="D4092" s="6" t="str">
        <f>VLOOKUP($B4092,'Supplimental Sources'!$I$7:$K$27,3,0)</f>
        <v>United Kingdom</v>
      </c>
      <c r="E4092" s="6" t="s">
        <v>8387</v>
      </c>
      <c r="F4092" s="6" t="s">
        <v>8381</v>
      </c>
      <c r="G4092" s="6">
        <v>4078</v>
      </c>
      <c r="H4092" s="29">
        <v>250</v>
      </c>
      <c r="I4092" s="29">
        <v>0</v>
      </c>
      <c r="J4092" s="28">
        <v>30</v>
      </c>
      <c r="K4092" s="6">
        <v>0</v>
      </c>
      <c r="M4092" s="6" t="str">
        <f>VLOOKUP($G4092,Data!$A:$F,6,0)</f>
        <v>failed</v>
      </c>
      <c r="N4092" s="6"/>
      <c r="O4092" s="6"/>
    </row>
    <row r="4093" spans="1:15" x14ac:dyDescent="0.45">
      <c r="A4093" s="6" t="s">
        <v>8318</v>
      </c>
      <c r="B4093" s="6" t="s">
        <v>8224</v>
      </c>
      <c r="C4093" s="6" t="str">
        <f>VLOOKUP($B4093,'Supplimental Sources'!$I$7:$K$27,2,0)</f>
        <v>United States</v>
      </c>
      <c r="D4093" s="6" t="str">
        <f>VLOOKUP($B4093,'Supplimental Sources'!$I$7:$K$27,3,0)</f>
        <v>United States</v>
      </c>
      <c r="E4093" s="6" t="s">
        <v>8387</v>
      </c>
      <c r="F4093" s="6" t="s">
        <v>8369</v>
      </c>
      <c r="G4093" s="6">
        <v>4079</v>
      </c>
      <c r="H4093" s="29">
        <v>3000</v>
      </c>
      <c r="I4093" s="29">
        <v>5</v>
      </c>
      <c r="J4093" s="28">
        <v>30</v>
      </c>
      <c r="K4093" s="6">
        <v>1</v>
      </c>
      <c r="M4093" s="6" t="str">
        <f>VLOOKUP($G4093,Data!$A:$F,6,0)</f>
        <v>failed</v>
      </c>
      <c r="N4093" s="6"/>
      <c r="O4093" s="6"/>
    </row>
    <row r="4094" spans="1:15" x14ac:dyDescent="0.45">
      <c r="A4094" s="6" t="s">
        <v>8318</v>
      </c>
      <c r="B4094" s="6" t="s">
        <v>8224</v>
      </c>
      <c r="C4094" s="6" t="str">
        <f>VLOOKUP($B4094,'Supplimental Sources'!$I$7:$K$27,2,0)</f>
        <v>United States</v>
      </c>
      <c r="D4094" s="6" t="str">
        <f>VLOOKUP($B4094,'Supplimental Sources'!$I$7:$K$27,3,0)</f>
        <v>United States</v>
      </c>
      <c r="E4094" s="6" t="s">
        <v>8387</v>
      </c>
      <c r="F4094" s="6" t="s">
        <v>8369</v>
      </c>
      <c r="G4094" s="6">
        <v>4080</v>
      </c>
      <c r="H4094" s="29">
        <v>3000</v>
      </c>
      <c r="I4094" s="29">
        <v>0</v>
      </c>
      <c r="J4094" s="28">
        <v>24.089398148142209</v>
      </c>
      <c r="K4094" s="6">
        <v>0</v>
      </c>
      <c r="M4094" s="6" t="str">
        <f>VLOOKUP($G4094,Data!$A:$F,6,0)</f>
        <v>failed</v>
      </c>
      <c r="N4094" s="6"/>
      <c r="O4094" s="6"/>
    </row>
    <row r="4095" spans="1:15" x14ac:dyDescent="0.45">
      <c r="A4095" s="6" t="s">
        <v>8318</v>
      </c>
      <c r="B4095" s="6" t="s">
        <v>8224</v>
      </c>
      <c r="C4095" s="6" t="str">
        <f>VLOOKUP($B4095,'Supplimental Sources'!$I$7:$K$27,2,0)</f>
        <v>United States</v>
      </c>
      <c r="D4095" s="6" t="str">
        <f>VLOOKUP($B4095,'Supplimental Sources'!$I$7:$K$27,3,0)</f>
        <v>United States</v>
      </c>
      <c r="E4095" s="6" t="s">
        <v>8386</v>
      </c>
      <c r="F4095" s="6" t="s">
        <v>8377</v>
      </c>
      <c r="G4095" s="6">
        <v>4081</v>
      </c>
      <c r="H4095" s="29">
        <v>2224</v>
      </c>
      <c r="I4095" s="29">
        <v>350</v>
      </c>
      <c r="J4095" s="28">
        <v>29.958333333343035</v>
      </c>
      <c r="K4095" s="6">
        <v>12</v>
      </c>
      <c r="M4095" s="6" t="str">
        <f>VLOOKUP($G4095,Data!$A:$F,6,0)</f>
        <v>failed</v>
      </c>
      <c r="N4095" s="6"/>
      <c r="O4095" s="6"/>
    </row>
    <row r="4096" spans="1:15" x14ac:dyDescent="0.45">
      <c r="A4096" s="6" t="s">
        <v>8318</v>
      </c>
      <c r="B4096" s="6" t="s">
        <v>8224</v>
      </c>
      <c r="C4096" s="6" t="str">
        <f>VLOOKUP($B4096,'Supplimental Sources'!$I$7:$K$27,2,0)</f>
        <v>United States</v>
      </c>
      <c r="D4096" s="6" t="str">
        <f>VLOOKUP($B4096,'Supplimental Sources'!$I$7:$K$27,3,0)</f>
        <v>United States</v>
      </c>
      <c r="E4096" s="6" t="s">
        <v>8386</v>
      </c>
      <c r="F4096" s="6" t="s">
        <v>8373</v>
      </c>
      <c r="G4096" s="6">
        <v>4082</v>
      </c>
      <c r="H4096" s="29">
        <v>150</v>
      </c>
      <c r="I4096" s="29">
        <v>3</v>
      </c>
      <c r="J4096" s="28">
        <v>15.769062499995925</v>
      </c>
      <c r="K4096" s="6">
        <v>2</v>
      </c>
      <c r="M4096" s="6" t="str">
        <f>VLOOKUP($G4096,Data!$A:$F,6,0)</f>
        <v>failed</v>
      </c>
      <c r="N4096" s="6"/>
      <c r="O4096" s="6"/>
    </row>
    <row r="4097" spans="1:15" x14ac:dyDescent="0.45">
      <c r="A4097" s="6" t="s">
        <v>8318</v>
      </c>
      <c r="B4097" s="6" t="s">
        <v>8224</v>
      </c>
      <c r="C4097" s="6" t="str">
        <f>VLOOKUP($B4097,'Supplimental Sources'!$I$7:$K$27,2,0)</f>
        <v>United States</v>
      </c>
      <c r="D4097" s="6" t="str">
        <f>VLOOKUP($B4097,'Supplimental Sources'!$I$7:$K$27,3,0)</f>
        <v>United States</v>
      </c>
      <c r="E4097" s="6" t="s">
        <v>8386</v>
      </c>
      <c r="F4097" s="6" t="s">
        <v>8381</v>
      </c>
      <c r="G4097" s="6">
        <v>4083</v>
      </c>
      <c r="H4097" s="29">
        <v>3500</v>
      </c>
      <c r="I4097" s="29">
        <v>759</v>
      </c>
      <c r="J4097" s="28">
        <v>30</v>
      </c>
      <c r="K4097" s="6">
        <v>6</v>
      </c>
      <c r="M4097" s="6" t="str">
        <f>VLOOKUP($G4097,Data!$A:$F,6,0)</f>
        <v>failed</v>
      </c>
      <c r="N4097" s="6"/>
      <c r="O4097" s="6"/>
    </row>
    <row r="4098" spans="1:15" x14ac:dyDescent="0.45">
      <c r="A4098" s="6" t="s">
        <v>8318</v>
      </c>
      <c r="B4098" s="6" t="s">
        <v>8237</v>
      </c>
      <c r="C4098" s="6" t="str">
        <f>VLOOKUP($B4098,'Supplimental Sources'!$I$7:$K$27,2,0)</f>
        <v>Italy</v>
      </c>
      <c r="D4098" s="6" t="str">
        <f>VLOOKUP($B4098,'Supplimental Sources'!$I$7:$K$27,3,0)</f>
        <v>European Union</v>
      </c>
      <c r="E4098" s="6" t="s">
        <v>8387</v>
      </c>
      <c r="F4098" s="6" t="s">
        <v>8372</v>
      </c>
      <c r="G4098" s="6">
        <v>4084</v>
      </c>
      <c r="H4098" s="29">
        <v>3000</v>
      </c>
      <c r="I4098" s="29">
        <v>10</v>
      </c>
      <c r="J4098" s="28">
        <v>30</v>
      </c>
      <c r="K4098" s="6">
        <v>1</v>
      </c>
      <c r="M4098" s="6" t="str">
        <f>VLOOKUP($G4098,Data!$A:$F,6,0)</f>
        <v>failed</v>
      </c>
      <c r="N4098" s="6"/>
      <c r="O4098" s="6"/>
    </row>
    <row r="4099" spans="1:15" x14ac:dyDescent="0.45">
      <c r="A4099" s="6" t="s">
        <v>8318</v>
      </c>
      <c r="B4099" s="6" t="s">
        <v>8224</v>
      </c>
      <c r="C4099" s="6" t="str">
        <f>VLOOKUP($B4099,'Supplimental Sources'!$I$7:$K$27,2,0)</f>
        <v>United States</v>
      </c>
      <c r="D4099" s="6" t="str">
        <f>VLOOKUP($B4099,'Supplimental Sources'!$I$7:$K$27,3,0)</f>
        <v>United States</v>
      </c>
      <c r="E4099" s="6" t="s">
        <v>8386</v>
      </c>
      <c r="F4099" s="6" t="s">
        <v>8377</v>
      </c>
      <c r="G4099" s="6">
        <v>4085</v>
      </c>
      <c r="H4099" s="29">
        <v>3500</v>
      </c>
      <c r="I4099" s="29">
        <v>10</v>
      </c>
      <c r="J4099" s="28">
        <v>28.5620949074073</v>
      </c>
      <c r="K4099" s="6">
        <v>1</v>
      </c>
      <c r="M4099" s="6" t="str">
        <f>VLOOKUP($G4099,Data!$A:$F,6,0)</f>
        <v>failed</v>
      </c>
      <c r="N4099" s="6"/>
      <c r="O4099" s="6"/>
    </row>
    <row r="4100" spans="1:15" x14ac:dyDescent="0.45">
      <c r="A4100" s="6" t="s">
        <v>8318</v>
      </c>
      <c r="B4100" s="6" t="s">
        <v>8224</v>
      </c>
      <c r="C4100" s="6" t="str">
        <f>VLOOKUP($B4100,'Supplimental Sources'!$I$7:$K$27,2,0)</f>
        <v>United States</v>
      </c>
      <c r="D4100" s="6" t="str">
        <f>VLOOKUP($B4100,'Supplimental Sources'!$I$7:$K$27,3,0)</f>
        <v>United States</v>
      </c>
      <c r="E4100" s="6" t="s">
        <v>8386</v>
      </c>
      <c r="F4100" s="6" t="s">
        <v>8373</v>
      </c>
      <c r="G4100" s="6">
        <v>4086</v>
      </c>
      <c r="H4100" s="29">
        <v>1000</v>
      </c>
      <c r="I4100" s="29">
        <v>47</v>
      </c>
      <c r="J4100" s="28">
        <v>24.225706018522033</v>
      </c>
      <c r="K4100" s="6">
        <v>5</v>
      </c>
      <c r="M4100" s="6" t="str">
        <f>VLOOKUP($G4100,Data!$A:$F,6,0)</f>
        <v>failed</v>
      </c>
      <c r="N4100" s="6"/>
      <c r="O4100" s="6"/>
    </row>
    <row r="4101" spans="1:15" x14ac:dyDescent="0.45">
      <c r="A4101" s="6" t="s">
        <v>8318</v>
      </c>
      <c r="B4101" s="6" t="s">
        <v>8224</v>
      </c>
      <c r="C4101" s="6" t="str">
        <f>VLOOKUP($B4101,'Supplimental Sources'!$I$7:$K$27,2,0)</f>
        <v>United States</v>
      </c>
      <c r="D4101" s="6" t="str">
        <f>VLOOKUP($B4101,'Supplimental Sources'!$I$7:$K$27,3,0)</f>
        <v>United States</v>
      </c>
      <c r="E4101" s="6" t="s">
        <v>8387</v>
      </c>
      <c r="F4101" s="6" t="s">
        <v>8380</v>
      </c>
      <c r="G4101" s="6">
        <v>4087</v>
      </c>
      <c r="H4101" s="29">
        <v>9600</v>
      </c>
      <c r="I4101" s="29">
        <v>0</v>
      </c>
      <c r="J4101" s="28">
        <v>30</v>
      </c>
      <c r="K4101" s="6">
        <v>0</v>
      </c>
      <c r="M4101" s="6" t="str">
        <f>VLOOKUP($G4101,Data!$A:$F,6,0)</f>
        <v>failed</v>
      </c>
      <c r="N4101" s="6"/>
      <c r="O4101" s="6"/>
    </row>
    <row r="4102" spans="1:15" x14ac:dyDescent="0.45">
      <c r="A4102" s="6" t="s">
        <v>8318</v>
      </c>
      <c r="B4102" s="6" t="s">
        <v>8225</v>
      </c>
      <c r="C4102" s="6" t="str">
        <f>VLOOKUP($B4102,'Supplimental Sources'!$I$7:$K$27,2,0)</f>
        <v>United Kingdom</v>
      </c>
      <c r="D4102" s="6" t="str">
        <f>VLOOKUP($B4102,'Supplimental Sources'!$I$7:$K$27,3,0)</f>
        <v>United Kingdom</v>
      </c>
      <c r="E4102" s="6" t="s">
        <v>8385</v>
      </c>
      <c r="F4102" s="6" t="s">
        <v>8381</v>
      </c>
      <c r="G4102" s="6">
        <v>4088</v>
      </c>
      <c r="H4102" s="29">
        <v>2000</v>
      </c>
      <c r="I4102" s="29">
        <v>216</v>
      </c>
      <c r="J4102" s="28">
        <v>29.822175925924967</v>
      </c>
      <c r="K4102" s="6">
        <v>3</v>
      </c>
      <c r="M4102" s="6" t="str">
        <f>VLOOKUP($G4102,Data!$A:$F,6,0)</f>
        <v>failed</v>
      </c>
      <c r="N4102" s="6"/>
      <c r="O4102" s="6"/>
    </row>
    <row r="4103" spans="1:15" x14ac:dyDescent="0.45">
      <c r="A4103" s="6" t="s">
        <v>8318</v>
      </c>
      <c r="B4103" s="6" t="s">
        <v>8224</v>
      </c>
      <c r="C4103" s="6" t="str">
        <f>VLOOKUP($B4103,'Supplimental Sources'!$I$7:$K$27,2,0)</f>
        <v>United States</v>
      </c>
      <c r="D4103" s="6" t="str">
        <f>VLOOKUP($B4103,'Supplimental Sources'!$I$7:$K$27,3,0)</f>
        <v>United States</v>
      </c>
      <c r="E4103" s="6" t="s">
        <v>8386</v>
      </c>
      <c r="F4103" s="6" t="s">
        <v>8379</v>
      </c>
      <c r="G4103" s="6">
        <v>4089</v>
      </c>
      <c r="H4103" s="29">
        <v>5000</v>
      </c>
      <c r="I4103" s="29">
        <v>240</v>
      </c>
      <c r="J4103" s="28">
        <v>33.000138888892252</v>
      </c>
      <c r="K4103" s="6">
        <v>8</v>
      </c>
      <c r="M4103" s="6" t="str">
        <f>VLOOKUP($G4103,Data!$A:$F,6,0)</f>
        <v>failed</v>
      </c>
      <c r="N4103" s="6"/>
      <c r="O4103" s="6"/>
    </row>
    <row r="4104" spans="1:15" x14ac:dyDescent="0.45">
      <c r="A4104" s="6" t="s">
        <v>8318</v>
      </c>
      <c r="B4104" s="6" t="s">
        <v>8224</v>
      </c>
      <c r="C4104" s="6" t="str">
        <f>VLOOKUP($B4104,'Supplimental Sources'!$I$7:$K$27,2,0)</f>
        <v>United States</v>
      </c>
      <c r="D4104" s="6" t="str">
        <f>VLOOKUP($B4104,'Supplimental Sources'!$I$7:$K$27,3,0)</f>
        <v>United States</v>
      </c>
      <c r="E4104" s="6" t="s">
        <v>8386</v>
      </c>
      <c r="F4104" s="6" t="s">
        <v>8370</v>
      </c>
      <c r="G4104" s="6">
        <v>4090</v>
      </c>
      <c r="H4104" s="29">
        <v>1000</v>
      </c>
      <c r="I4104" s="29">
        <v>32</v>
      </c>
      <c r="J4104" s="28">
        <v>13.952118055560277</v>
      </c>
      <c r="K4104" s="6">
        <v>3</v>
      </c>
      <c r="M4104" s="6" t="str">
        <f>VLOOKUP($G4104,Data!$A:$F,6,0)</f>
        <v>failed</v>
      </c>
      <c r="N4104" s="6"/>
      <c r="O4104" s="6"/>
    </row>
    <row r="4105" spans="1:15" x14ac:dyDescent="0.45">
      <c r="A4105" s="6" t="s">
        <v>8318</v>
      </c>
      <c r="B4105" s="6" t="s">
        <v>8224</v>
      </c>
      <c r="C4105" s="6" t="str">
        <f>VLOOKUP($B4105,'Supplimental Sources'!$I$7:$K$27,2,0)</f>
        <v>United States</v>
      </c>
      <c r="D4105" s="6" t="str">
        <f>VLOOKUP($B4105,'Supplimental Sources'!$I$7:$K$27,3,0)</f>
        <v>United States</v>
      </c>
      <c r="E4105" s="6" t="s">
        <v>8385</v>
      </c>
      <c r="F4105" s="6" t="s">
        <v>8381</v>
      </c>
      <c r="G4105" s="6">
        <v>4091</v>
      </c>
      <c r="H4105" s="29">
        <v>1600</v>
      </c>
      <c r="I4105" s="29">
        <v>204</v>
      </c>
      <c r="J4105" s="28">
        <v>30</v>
      </c>
      <c r="K4105" s="6">
        <v>8</v>
      </c>
      <c r="M4105" s="6" t="str">
        <f>VLOOKUP($G4105,Data!$A:$F,6,0)</f>
        <v>failed</v>
      </c>
      <c r="N4105" s="6"/>
      <c r="O4105" s="6"/>
    </row>
    <row r="4106" spans="1:15" x14ac:dyDescent="0.45">
      <c r="A4106" s="6" t="s">
        <v>8318</v>
      </c>
      <c r="B4106" s="6" t="s">
        <v>8224</v>
      </c>
      <c r="C4106" s="6" t="str">
        <f>VLOOKUP($B4106,'Supplimental Sources'!$I$7:$K$27,2,0)</f>
        <v>United States</v>
      </c>
      <c r="D4106" s="6" t="str">
        <f>VLOOKUP($B4106,'Supplimental Sources'!$I$7:$K$27,3,0)</f>
        <v>United States</v>
      </c>
      <c r="E4106" s="6" t="s">
        <v>8386</v>
      </c>
      <c r="F4106" s="6" t="s">
        <v>8377</v>
      </c>
      <c r="G4106" s="6">
        <v>4092</v>
      </c>
      <c r="H4106" s="29">
        <v>110000</v>
      </c>
      <c r="I4106" s="29">
        <v>20</v>
      </c>
      <c r="J4106" s="28">
        <v>59.958333333335759</v>
      </c>
      <c r="K4106" s="6">
        <v>1</v>
      </c>
      <c r="M4106" s="6" t="str">
        <f>VLOOKUP($G4106,Data!$A:$F,6,0)</f>
        <v>failed</v>
      </c>
      <c r="N4106" s="6"/>
      <c r="O4106" s="6"/>
    </row>
    <row r="4107" spans="1:15" x14ac:dyDescent="0.45">
      <c r="A4107" s="6" t="s">
        <v>8318</v>
      </c>
      <c r="B4107" s="6" t="s">
        <v>8225</v>
      </c>
      <c r="C4107" s="6" t="str">
        <f>VLOOKUP($B4107,'Supplimental Sources'!$I$7:$K$27,2,0)</f>
        <v>United Kingdom</v>
      </c>
      <c r="D4107" s="6" t="str">
        <f>VLOOKUP($B4107,'Supplimental Sources'!$I$7:$K$27,3,0)</f>
        <v>United Kingdom</v>
      </c>
      <c r="E4107" s="6" t="s">
        <v>8386</v>
      </c>
      <c r="F4107" s="6" t="s">
        <v>8380</v>
      </c>
      <c r="G4107" s="6">
        <v>4093</v>
      </c>
      <c r="H4107" s="29">
        <v>2500</v>
      </c>
      <c r="I4107" s="29">
        <v>60</v>
      </c>
      <c r="J4107" s="28">
        <v>60</v>
      </c>
      <c r="K4107" s="6">
        <v>4</v>
      </c>
      <c r="M4107" s="6" t="str">
        <f>VLOOKUP($G4107,Data!$A:$F,6,0)</f>
        <v>failed</v>
      </c>
      <c r="N4107" s="6"/>
      <c r="O4107" s="6"/>
    </row>
    <row r="4108" spans="1:15" x14ac:dyDescent="0.45">
      <c r="A4108" s="6" t="s">
        <v>8318</v>
      </c>
      <c r="B4108" s="6" t="s">
        <v>8224</v>
      </c>
      <c r="C4108" s="6" t="str">
        <f>VLOOKUP($B4108,'Supplimental Sources'!$I$7:$K$27,2,0)</f>
        <v>United States</v>
      </c>
      <c r="D4108" s="6" t="str">
        <f>VLOOKUP($B4108,'Supplimental Sources'!$I$7:$K$27,3,0)</f>
        <v>United States</v>
      </c>
      <c r="E4108" s="6" t="s">
        <v>8385</v>
      </c>
      <c r="F4108" s="6" t="s">
        <v>8372</v>
      </c>
      <c r="G4108" s="6">
        <v>4094</v>
      </c>
      <c r="H4108" s="29">
        <v>2000</v>
      </c>
      <c r="I4108" s="29">
        <v>730</v>
      </c>
      <c r="J4108" s="28">
        <v>44.120833333334303</v>
      </c>
      <c r="K4108" s="6">
        <v>8</v>
      </c>
      <c r="M4108" s="6" t="str">
        <f>VLOOKUP($G4108,Data!$A:$F,6,0)</f>
        <v>failed</v>
      </c>
      <c r="N4108" s="6"/>
      <c r="O4108" s="6"/>
    </row>
    <row r="4109" spans="1:15" x14ac:dyDescent="0.45">
      <c r="A4109" s="6" t="s">
        <v>8318</v>
      </c>
      <c r="B4109" s="6" t="s">
        <v>8238</v>
      </c>
      <c r="C4109" s="6" t="str">
        <f>VLOOKUP($B4109,'Supplimental Sources'!$I$7:$K$27,2,0)</f>
        <v>Mexico</v>
      </c>
      <c r="D4109" s="6" t="str">
        <f>VLOOKUP($B4109,'Supplimental Sources'!$I$7:$K$27,3,0)</f>
        <v>Mexico</v>
      </c>
      <c r="E4109" s="6" t="s">
        <v>8387</v>
      </c>
      <c r="F4109" s="6" t="s">
        <v>8374</v>
      </c>
      <c r="G4109" s="6">
        <v>4095</v>
      </c>
      <c r="H4109" s="29">
        <v>30000</v>
      </c>
      <c r="I4109" s="29">
        <v>800</v>
      </c>
      <c r="J4109" s="28">
        <v>30</v>
      </c>
      <c r="K4109" s="6">
        <v>1</v>
      </c>
      <c r="M4109" s="6" t="str">
        <f>VLOOKUP($G4109,Data!$A:$F,6,0)</f>
        <v>failed</v>
      </c>
      <c r="N4109" s="6"/>
      <c r="O4109" s="6"/>
    </row>
    <row r="4110" spans="1:15" x14ac:dyDescent="0.45">
      <c r="A4110" s="6" t="s">
        <v>8318</v>
      </c>
      <c r="B4110" s="6" t="s">
        <v>8225</v>
      </c>
      <c r="C4110" s="6" t="str">
        <f>VLOOKUP($B4110,'Supplimental Sources'!$I$7:$K$27,2,0)</f>
        <v>United Kingdom</v>
      </c>
      <c r="D4110" s="6" t="str">
        <f>VLOOKUP($B4110,'Supplimental Sources'!$I$7:$K$27,3,0)</f>
        <v>United Kingdom</v>
      </c>
      <c r="E4110" s="6" t="s">
        <v>8388</v>
      </c>
      <c r="F4110" s="6" t="s">
        <v>8376</v>
      </c>
      <c r="G4110" s="6">
        <v>4096</v>
      </c>
      <c r="H4110" s="29">
        <v>3500</v>
      </c>
      <c r="I4110" s="29">
        <v>400</v>
      </c>
      <c r="J4110" s="28">
        <v>43.838437500002328</v>
      </c>
      <c r="K4110" s="6">
        <v>5</v>
      </c>
      <c r="M4110" s="6" t="str">
        <f>VLOOKUP($G4110,Data!$A:$F,6,0)</f>
        <v>failed</v>
      </c>
      <c r="N4110" s="6"/>
      <c r="O4110" s="6"/>
    </row>
    <row r="4111" spans="1:15" x14ac:dyDescent="0.45">
      <c r="A4111" s="6" t="s">
        <v>8318</v>
      </c>
      <c r="B4111" s="6" t="s">
        <v>8225</v>
      </c>
      <c r="C4111" s="6" t="str">
        <f>VLOOKUP($B4111,'Supplimental Sources'!$I$7:$K$27,2,0)</f>
        <v>United Kingdom</v>
      </c>
      <c r="D4111" s="6" t="str">
        <f>VLOOKUP($B4111,'Supplimental Sources'!$I$7:$K$27,3,0)</f>
        <v>United Kingdom</v>
      </c>
      <c r="E4111" s="6" t="s">
        <v>8386</v>
      </c>
      <c r="F4111" s="6" t="s">
        <v>8381</v>
      </c>
      <c r="G4111" s="6">
        <v>4097</v>
      </c>
      <c r="H4111" s="29">
        <v>10000</v>
      </c>
      <c r="I4111" s="29">
        <v>0</v>
      </c>
      <c r="J4111" s="28">
        <v>56.172025462961756</v>
      </c>
      <c r="K4111" s="6">
        <v>0</v>
      </c>
      <c r="M4111" s="6" t="str">
        <f>VLOOKUP($G4111,Data!$A:$F,6,0)</f>
        <v>failed</v>
      </c>
      <c r="N4111" s="6"/>
      <c r="O4111" s="6"/>
    </row>
    <row r="4112" spans="1:15" x14ac:dyDescent="0.45">
      <c r="A4112" s="6" t="s">
        <v>8318</v>
      </c>
      <c r="B4112" s="6" t="s">
        <v>8224</v>
      </c>
      <c r="C4112" s="6" t="str">
        <f>VLOOKUP($B4112,'Supplimental Sources'!$I$7:$K$27,2,0)</f>
        <v>United States</v>
      </c>
      <c r="D4112" s="6" t="str">
        <f>VLOOKUP($B4112,'Supplimental Sources'!$I$7:$K$27,3,0)</f>
        <v>United States</v>
      </c>
      <c r="E4112" s="6" t="s">
        <v>8387</v>
      </c>
      <c r="F4112" s="6" t="s">
        <v>8369</v>
      </c>
      <c r="G4112" s="6">
        <v>4098</v>
      </c>
      <c r="H4112" s="29">
        <v>75000</v>
      </c>
      <c r="I4112" s="29">
        <v>0</v>
      </c>
      <c r="J4112" s="28">
        <v>30</v>
      </c>
      <c r="K4112" s="6">
        <v>0</v>
      </c>
      <c r="M4112" s="6" t="str">
        <f>VLOOKUP($G4112,Data!$A:$F,6,0)</f>
        <v>failed</v>
      </c>
      <c r="N4112" s="6"/>
      <c r="O4112" s="6"/>
    </row>
    <row r="4113" spans="1:15" x14ac:dyDescent="0.45">
      <c r="A4113" s="6" t="s">
        <v>8318</v>
      </c>
      <c r="B4113" s="6" t="s">
        <v>8224</v>
      </c>
      <c r="C4113" s="6" t="str">
        <f>VLOOKUP($B4113,'Supplimental Sources'!$I$7:$K$27,2,0)</f>
        <v>United States</v>
      </c>
      <c r="D4113" s="6" t="str">
        <f>VLOOKUP($B4113,'Supplimental Sources'!$I$7:$K$27,3,0)</f>
        <v>United States</v>
      </c>
      <c r="E4113" s="6" t="s">
        <v>8387</v>
      </c>
      <c r="F4113" s="6" t="s">
        <v>8370</v>
      </c>
      <c r="G4113" s="6">
        <v>4099</v>
      </c>
      <c r="H4113" s="29">
        <v>4500</v>
      </c>
      <c r="I4113" s="29">
        <v>50</v>
      </c>
      <c r="J4113" s="28">
        <v>45</v>
      </c>
      <c r="K4113" s="6">
        <v>1</v>
      </c>
      <c r="M4113" s="6" t="str">
        <f>VLOOKUP($G4113,Data!$A:$F,6,0)</f>
        <v>failed</v>
      </c>
      <c r="N4113" s="6"/>
      <c r="O4113" s="6"/>
    </row>
    <row r="4114" spans="1:15" x14ac:dyDescent="0.45">
      <c r="A4114" s="6" t="s">
        <v>8318</v>
      </c>
      <c r="B4114" s="6" t="s">
        <v>8224</v>
      </c>
      <c r="C4114" s="6" t="str">
        <f>VLOOKUP($B4114,'Supplimental Sources'!$I$7:$K$27,2,0)</f>
        <v>United States</v>
      </c>
      <c r="D4114" s="6" t="str">
        <f>VLOOKUP($B4114,'Supplimental Sources'!$I$7:$K$27,3,0)</f>
        <v>United States</v>
      </c>
      <c r="E4114" s="6" t="s">
        <v>8385</v>
      </c>
      <c r="F4114" s="6" t="s">
        <v>8373</v>
      </c>
      <c r="G4114" s="6">
        <v>4100</v>
      </c>
      <c r="H4114" s="29">
        <v>270</v>
      </c>
      <c r="I4114" s="29">
        <v>0</v>
      </c>
      <c r="J4114" s="28">
        <v>10</v>
      </c>
      <c r="K4114" s="6">
        <v>0</v>
      </c>
      <c r="M4114" s="6" t="str">
        <f>VLOOKUP($G4114,Data!$A:$F,6,0)</f>
        <v>failed</v>
      </c>
      <c r="N4114" s="6"/>
      <c r="O4114" s="6"/>
    </row>
    <row r="4115" spans="1:15" x14ac:dyDescent="0.45">
      <c r="A4115" s="6" t="s">
        <v>8318</v>
      </c>
      <c r="B4115" s="6" t="s">
        <v>8224</v>
      </c>
      <c r="C4115" s="6" t="str">
        <f>VLOOKUP($B4115,'Supplimental Sources'!$I$7:$K$27,2,0)</f>
        <v>United States</v>
      </c>
      <c r="D4115" s="6" t="str">
        <f>VLOOKUP($B4115,'Supplimental Sources'!$I$7:$K$27,3,0)</f>
        <v>United States</v>
      </c>
      <c r="E4115" s="6" t="s">
        <v>8387</v>
      </c>
      <c r="F4115" s="6" t="s">
        <v>8381</v>
      </c>
      <c r="G4115" s="6">
        <v>4101</v>
      </c>
      <c r="H4115" s="29">
        <v>600</v>
      </c>
      <c r="I4115" s="29">
        <v>0</v>
      </c>
      <c r="J4115" s="28">
        <v>30</v>
      </c>
      <c r="K4115" s="6">
        <v>0</v>
      </c>
      <c r="M4115" s="6" t="str">
        <f>VLOOKUP($G4115,Data!$A:$F,6,0)</f>
        <v>failed</v>
      </c>
      <c r="N4115" s="6"/>
      <c r="O4115" s="6"/>
    </row>
    <row r="4116" spans="1:15" x14ac:dyDescent="0.45">
      <c r="A4116" s="6" t="s">
        <v>8318</v>
      </c>
      <c r="B4116" s="6" t="s">
        <v>8224</v>
      </c>
      <c r="C4116" s="6" t="str">
        <f>VLOOKUP($B4116,'Supplimental Sources'!$I$7:$K$27,2,0)</f>
        <v>United States</v>
      </c>
      <c r="D4116" s="6" t="str">
        <f>VLOOKUP($B4116,'Supplimental Sources'!$I$7:$K$27,3,0)</f>
        <v>United States</v>
      </c>
      <c r="E4116" s="6" t="s">
        <v>8387</v>
      </c>
      <c r="F4116" s="6" t="s">
        <v>8379</v>
      </c>
      <c r="G4116" s="6">
        <v>4102</v>
      </c>
      <c r="H4116" s="29">
        <v>500</v>
      </c>
      <c r="I4116" s="29">
        <v>137</v>
      </c>
      <c r="J4116" s="28">
        <v>30</v>
      </c>
      <c r="K4116" s="6">
        <v>6</v>
      </c>
      <c r="M4116" s="6" t="str">
        <f>VLOOKUP($G4116,Data!$A:$F,6,0)</f>
        <v>failed</v>
      </c>
      <c r="N4116" s="6"/>
      <c r="O4116" s="6"/>
    </row>
    <row r="4117" spans="1:15" x14ac:dyDescent="0.45">
      <c r="A4117" s="6" t="s">
        <v>8318</v>
      </c>
      <c r="B4117" s="6" t="s">
        <v>8224</v>
      </c>
      <c r="C4117" s="6" t="str">
        <f>VLOOKUP($B4117,'Supplimental Sources'!$I$7:$K$27,2,0)</f>
        <v>United States</v>
      </c>
      <c r="D4117" s="6" t="str">
        <f>VLOOKUP($B4117,'Supplimental Sources'!$I$7:$K$27,3,0)</f>
        <v>United States</v>
      </c>
      <c r="E4117" s="6" t="s">
        <v>8386</v>
      </c>
      <c r="F4117" s="6" t="s">
        <v>8370</v>
      </c>
      <c r="G4117" s="6">
        <v>4103</v>
      </c>
      <c r="H4117" s="29">
        <v>1000</v>
      </c>
      <c r="I4117" s="29">
        <v>100</v>
      </c>
      <c r="J4117" s="28">
        <v>53.939282407402061</v>
      </c>
      <c r="K4117" s="6">
        <v>6</v>
      </c>
      <c r="M4117" s="6" t="str">
        <f>VLOOKUP($G4117,Data!$A:$F,6,0)</f>
        <v>failed</v>
      </c>
      <c r="N4117" s="6"/>
      <c r="O4117" s="6"/>
    </row>
    <row r="4118" spans="1:15" x14ac:dyDescent="0.45">
      <c r="A4118" s="6" t="s">
        <v>8318</v>
      </c>
      <c r="B4118" s="6" t="s">
        <v>8226</v>
      </c>
      <c r="C4118" s="6" t="str">
        <f>VLOOKUP($B4118,'Supplimental Sources'!$I$7:$K$27,2,0)</f>
        <v>Australia</v>
      </c>
      <c r="D4118" s="6" t="str">
        <f>VLOOKUP($B4118,'Supplimental Sources'!$I$7:$K$27,3,0)</f>
        <v>Australia</v>
      </c>
      <c r="E4118" s="6" t="s">
        <v>8387</v>
      </c>
      <c r="F4118" s="6" t="s">
        <v>8372</v>
      </c>
      <c r="G4118" s="6">
        <v>4104</v>
      </c>
      <c r="H4118" s="29">
        <v>3000</v>
      </c>
      <c r="I4118" s="29">
        <v>641</v>
      </c>
      <c r="J4118" s="28">
        <v>30</v>
      </c>
      <c r="K4118" s="6">
        <v>14</v>
      </c>
      <c r="M4118" s="6" t="str">
        <f>VLOOKUP($G4118,Data!$A:$F,6,0)</f>
        <v>failed</v>
      </c>
      <c r="N4118" s="6"/>
      <c r="O4118" s="6"/>
    </row>
    <row r="4119" spans="1:15" x14ac:dyDescent="0.45">
      <c r="A4119" s="6" t="s">
        <v>8318</v>
      </c>
      <c r="B4119" s="6" t="s">
        <v>8238</v>
      </c>
      <c r="C4119" s="6" t="str">
        <f>VLOOKUP($B4119,'Supplimental Sources'!$I$7:$K$27,2,0)</f>
        <v>Mexico</v>
      </c>
      <c r="D4119" s="6" t="str">
        <f>VLOOKUP($B4119,'Supplimental Sources'!$I$7:$K$27,3,0)</f>
        <v>Mexico</v>
      </c>
      <c r="E4119" s="6" t="s">
        <v>8387</v>
      </c>
      <c r="F4119" s="6" t="s">
        <v>8374</v>
      </c>
      <c r="G4119" s="6">
        <v>4105</v>
      </c>
      <c r="H4119" s="29">
        <v>33000</v>
      </c>
      <c r="I4119" s="29">
        <v>2300</v>
      </c>
      <c r="J4119" s="28">
        <v>33</v>
      </c>
      <c r="K4119" s="6">
        <v>6</v>
      </c>
      <c r="M4119" s="6" t="str">
        <f>VLOOKUP($G4119,Data!$A:$F,6,0)</f>
        <v>failed</v>
      </c>
      <c r="N4119" s="6"/>
      <c r="O4119" s="6"/>
    </row>
    <row r="4120" spans="1:15" x14ac:dyDescent="0.45">
      <c r="A4120" s="6" t="s">
        <v>8318</v>
      </c>
      <c r="B4120" s="6" t="s">
        <v>8224</v>
      </c>
      <c r="C4120" s="6" t="str">
        <f>VLOOKUP($B4120,'Supplimental Sources'!$I$7:$K$27,2,0)</f>
        <v>United States</v>
      </c>
      <c r="D4120" s="6" t="str">
        <f>VLOOKUP($B4120,'Supplimental Sources'!$I$7:$K$27,3,0)</f>
        <v>United States</v>
      </c>
      <c r="E4120" s="6" t="s">
        <v>8386</v>
      </c>
      <c r="F4120" s="6" t="s">
        <v>8377</v>
      </c>
      <c r="G4120" s="6">
        <v>4106</v>
      </c>
      <c r="H4120" s="29">
        <v>5000</v>
      </c>
      <c r="I4120" s="29">
        <v>3530</v>
      </c>
      <c r="J4120" s="28">
        <v>42.992291666669189</v>
      </c>
      <c r="K4120" s="6">
        <v>33</v>
      </c>
      <c r="M4120" s="6" t="str">
        <f>VLOOKUP($G4120,Data!$A:$F,6,0)</f>
        <v>failed</v>
      </c>
      <c r="N4120" s="6"/>
      <c r="O4120" s="6"/>
    </row>
    <row r="4121" spans="1:15" x14ac:dyDescent="0.45">
      <c r="A4121" s="6" t="s">
        <v>8318</v>
      </c>
      <c r="B4121" s="6" t="s">
        <v>8224</v>
      </c>
      <c r="C4121" s="6" t="str">
        <f>VLOOKUP($B4121,'Supplimental Sources'!$I$7:$K$27,2,0)</f>
        <v>United States</v>
      </c>
      <c r="D4121" s="6" t="str">
        <f>VLOOKUP($B4121,'Supplimental Sources'!$I$7:$K$27,3,0)</f>
        <v>United States</v>
      </c>
      <c r="E4121" s="6" t="s">
        <v>8385</v>
      </c>
      <c r="F4121" s="6" t="s">
        <v>8372</v>
      </c>
      <c r="G4121" s="6">
        <v>4107</v>
      </c>
      <c r="H4121" s="29">
        <v>2000</v>
      </c>
      <c r="I4121" s="29">
        <v>41</v>
      </c>
      <c r="J4121" s="28">
        <v>23</v>
      </c>
      <c r="K4121" s="6">
        <v>4</v>
      </c>
      <c r="M4121" s="6" t="str">
        <f>VLOOKUP($G4121,Data!$A:$F,6,0)</f>
        <v>failed</v>
      </c>
      <c r="N4121" s="6"/>
      <c r="O4121" s="6"/>
    </row>
    <row r="4122" spans="1:15" x14ac:dyDescent="0.45">
      <c r="A4122" s="6" t="s">
        <v>8318</v>
      </c>
      <c r="B4122" s="6" t="s">
        <v>8224</v>
      </c>
      <c r="C4122" s="6" t="str">
        <f>VLOOKUP($B4122,'Supplimental Sources'!$I$7:$K$27,2,0)</f>
        <v>United States</v>
      </c>
      <c r="D4122" s="6" t="str">
        <f>VLOOKUP($B4122,'Supplimental Sources'!$I$7:$K$27,3,0)</f>
        <v>United States</v>
      </c>
      <c r="E4122" s="6" t="s">
        <v>8388</v>
      </c>
      <c r="F4122" s="6" t="s">
        <v>8376</v>
      </c>
      <c r="G4122" s="6">
        <v>4108</v>
      </c>
      <c r="H4122" s="29">
        <v>3000</v>
      </c>
      <c r="I4122" s="29">
        <v>59</v>
      </c>
      <c r="J4122" s="28">
        <v>30.176655092589499</v>
      </c>
      <c r="K4122" s="6">
        <v>1</v>
      </c>
      <c r="M4122" s="6" t="str">
        <f>VLOOKUP($G4122,Data!$A:$F,6,0)</f>
        <v>failed</v>
      </c>
      <c r="N4122" s="6"/>
      <c r="O4122" s="6"/>
    </row>
    <row r="4123" spans="1:15" x14ac:dyDescent="0.45">
      <c r="A4123" s="6" t="s">
        <v>8318</v>
      </c>
      <c r="B4123" s="6" t="s">
        <v>8225</v>
      </c>
      <c r="C4123" s="6" t="str">
        <f>VLOOKUP($B4123,'Supplimental Sources'!$I$7:$K$27,2,0)</f>
        <v>United Kingdom</v>
      </c>
      <c r="D4123" s="6" t="str">
        <f>VLOOKUP($B4123,'Supplimental Sources'!$I$7:$K$27,3,0)</f>
        <v>United Kingdom</v>
      </c>
      <c r="E4123" s="6" t="s">
        <v>8386</v>
      </c>
      <c r="F4123" s="6" t="s">
        <v>8373</v>
      </c>
      <c r="G4123" s="6">
        <v>4109</v>
      </c>
      <c r="H4123" s="29">
        <v>500</v>
      </c>
      <c r="I4123" s="29">
        <v>0</v>
      </c>
      <c r="J4123" s="28">
        <v>30.041666666671517</v>
      </c>
      <c r="K4123" s="6">
        <v>0</v>
      </c>
      <c r="M4123" s="6" t="str">
        <f>VLOOKUP($G4123,Data!$A:$F,6,0)</f>
        <v>failed</v>
      </c>
      <c r="N4123" s="6"/>
      <c r="O4123" s="6"/>
    </row>
    <row r="4124" spans="1:15" x14ac:dyDescent="0.45">
      <c r="A4124" s="6" t="s">
        <v>8318</v>
      </c>
      <c r="B4124" s="6" t="s">
        <v>8225</v>
      </c>
      <c r="C4124" s="6" t="str">
        <f>VLOOKUP($B4124,'Supplimental Sources'!$I$7:$K$27,2,0)</f>
        <v>United Kingdom</v>
      </c>
      <c r="D4124" s="6" t="str">
        <f>VLOOKUP($B4124,'Supplimental Sources'!$I$7:$K$27,3,0)</f>
        <v>United Kingdom</v>
      </c>
      <c r="E4124" s="6" t="s">
        <v>8387</v>
      </c>
      <c r="F4124" s="6" t="s">
        <v>8369</v>
      </c>
      <c r="G4124" s="6">
        <v>4110</v>
      </c>
      <c r="H4124" s="29">
        <v>300</v>
      </c>
      <c r="I4124" s="29">
        <v>86</v>
      </c>
      <c r="J4124" s="28">
        <v>60</v>
      </c>
      <c r="K4124" s="6">
        <v>6</v>
      </c>
      <c r="M4124" s="6" t="str">
        <f>VLOOKUP($G4124,Data!$A:$F,6,0)</f>
        <v>failed</v>
      </c>
      <c r="N4124" s="6"/>
      <c r="O4124" s="6"/>
    </row>
    <row r="4125" spans="1:15" x14ac:dyDescent="0.45">
      <c r="A4125" s="6" t="s">
        <v>8318</v>
      </c>
      <c r="B4125" s="6" t="s">
        <v>8224</v>
      </c>
      <c r="C4125" s="6" t="str">
        <f>VLOOKUP($B4125,'Supplimental Sources'!$I$7:$K$27,2,0)</f>
        <v>United States</v>
      </c>
      <c r="D4125" s="6" t="str">
        <f>VLOOKUP($B4125,'Supplimental Sources'!$I$7:$K$27,3,0)</f>
        <v>United States</v>
      </c>
      <c r="E4125" s="6" t="s">
        <v>8386</v>
      </c>
      <c r="F4125" s="6" t="s">
        <v>8376</v>
      </c>
      <c r="G4125" s="6">
        <v>4111</v>
      </c>
      <c r="H4125" s="29">
        <v>3000</v>
      </c>
      <c r="I4125" s="29">
        <v>94</v>
      </c>
      <c r="J4125" s="28">
        <v>30</v>
      </c>
      <c r="K4125" s="6">
        <v>6</v>
      </c>
      <c r="M4125" s="6" t="str">
        <f>VLOOKUP($G4125,Data!$A:$F,6,0)</f>
        <v>failed</v>
      </c>
      <c r="N4125" s="6"/>
      <c r="O4125" s="6"/>
    </row>
    <row r="4126" spans="1:15" x14ac:dyDescent="0.45">
      <c r="A4126" s="6" t="s">
        <v>8318</v>
      </c>
      <c r="B4126" s="6" t="s">
        <v>8241</v>
      </c>
      <c r="C4126" s="6" t="str">
        <f>VLOOKUP($B4126,'Supplimental Sources'!$I$7:$K$27,2,0)</f>
        <v>Ireland</v>
      </c>
      <c r="D4126" s="6" t="str">
        <f>VLOOKUP($B4126,'Supplimental Sources'!$I$7:$K$27,3,0)</f>
        <v>European Union</v>
      </c>
      <c r="E4126" s="6" t="s">
        <v>8387</v>
      </c>
      <c r="F4126" s="6" t="s">
        <v>8376</v>
      </c>
      <c r="G4126" s="6">
        <v>4112</v>
      </c>
      <c r="H4126" s="29">
        <v>2500</v>
      </c>
      <c r="I4126" s="29">
        <v>1</v>
      </c>
      <c r="J4126" s="28">
        <v>27.053402777775773</v>
      </c>
      <c r="K4126" s="6">
        <v>1</v>
      </c>
      <c r="M4126" s="6" t="str">
        <f>VLOOKUP($G4126,Data!$A:$F,6,0)</f>
        <v>failed</v>
      </c>
      <c r="N4126" s="6"/>
      <c r="O4126" s="6"/>
    </row>
    <row r="4127" spans="1:15" x14ac:dyDescent="0.45">
      <c r="A4127" s="6" t="s">
        <v>8318</v>
      </c>
      <c r="B4127" s="6" t="s">
        <v>8224</v>
      </c>
      <c r="C4127" s="6" t="str">
        <f>VLOOKUP($B4127,'Supplimental Sources'!$I$7:$K$27,2,0)</f>
        <v>United States</v>
      </c>
      <c r="D4127" s="6" t="str">
        <f>VLOOKUP($B4127,'Supplimental Sources'!$I$7:$K$27,3,0)</f>
        <v>United States</v>
      </c>
      <c r="E4127" s="6" t="s">
        <v>8386</v>
      </c>
      <c r="F4127" s="6" t="s">
        <v>8381</v>
      </c>
      <c r="G4127" s="6">
        <v>4113</v>
      </c>
      <c r="H4127" s="29">
        <v>1500</v>
      </c>
      <c r="I4127" s="29">
        <v>3</v>
      </c>
      <c r="J4127" s="28">
        <v>18.700428240743349</v>
      </c>
      <c r="K4127" s="6">
        <v>3</v>
      </c>
      <c r="M4127" s="6" t="str">
        <f>VLOOKUP($G4127,Data!$A:$F,6,0)</f>
        <v>failed</v>
      </c>
      <c r="N4127" s="6"/>
      <c r="O4127" s="6"/>
    </row>
  </sheetData>
  <mergeCells count="3">
    <mergeCell ref="L12:O12"/>
    <mergeCell ref="AF2:AP2"/>
    <mergeCell ref="S2:AD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DE952-B771-49F1-9D5A-BE748D3D65C9}">
  <dimension ref="A1:W6968"/>
  <sheetViews>
    <sheetView topLeftCell="P22" zoomScale="75" workbookViewId="0">
      <selection activeCell="P39" sqref="P39"/>
    </sheetView>
  </sheetViews>
  <sheetFormatPr defaultRowHeight="14.25" x14ac:dyDescent="0.45"/>
  <cols>
    <col min="1" max="1" width="17.19921875" bestFit="1" customWidth="1"/>
    <col min="2" max="2" width="11" style="6" bestFit="1" customWidth="1"/>
    <col min="3" max="4" width="24.06640625" bestFit="1" customWidth="1"/>
    <col min="5" max="5" width="4.73046875" bestFit="1" customWidth="1"/>
    <col min="6" max="6" width="11" bestFit="1" customWidth="1"/>
    <col min="7" max="7" width="11.73046875" bestFit="1" customWidth="1"/>
    <col min="8" max="8" width="13.9296875" bestFit="1" customWidth="1"/>
    <col min="9" max="9" width="17.9296875" bestFit="1" customWidth="1"/>
    <col min="10" max="10" width="19.1328125" bestFit="1" customWidth="1"/>
    <col min="14" max="14" width="17.19921875" bestFit="1" customWidth="1"/>
    <col min="15" max="15" width="11" style="6" bestFit="1" customWidth="1"/>
    <col min="16" max="17" width="24.06640625" bestFit="1" customWidth="1"/>
    <col min="18" max="18" width="4.73046875" bestFit="1" customWidth="1"/>
    <col min="19" max="19" width="11" bestFit="1" customWidth="1"/>
    <col min="20" max="20" width="11.73046875" bestFit="1" customWidth="1"/>
    <col min="21" max="21" width="13.9296875" bestFit="1" customWidth="1"/>
    <col min="22" max="22" width="17.9296875" bestFit="1" customWidth="1"/>
    <col min="23" max="23" width="19.1328125" bestFit="1" customWidth="1"/>
  </cols>
  <sheetData>
    <row r="1" spans="1:23" x14ac:dyDescent="0.45">
      <c r="A1" s="2" t="s">
        <v>8308</v>
      </c>
      <c r="B1" t="s">
        <v>8364</v>
      </c>
      <c r="N1" t="s">
        <v>8308</v>
      </c>
      <c r="O1" t="s">
        <v>8364</v>
      </c>
    </row>
    <row r="2" spans="1:23" x14ac:dyDescent="0.45">
      <c r="A2" s="2" t="s">
        <v>8218</v>
      </c>
      <c r="B2" t="s">
        <v>8364</v>
      </c>
      <c r="N2" t="s">
        <v>8218</v>
      </c>
      <c r="O2" t="s">
        <v>8364</v>
      </c>
    </row>
    <row r="4" spans="1:23" ht="42.75" x14ac:dyDescent="0.45">
      <c r="A4" s="5" t="s">
        <v>8309</v>
      </c>
      <c r="B4" s="2" t="s">
        <v>8223</v>
      </c>
      <c r="C4" s="2" t="s">
        <v>8389</v>
      </c>
      <c r="D4" s="2" t="s">
        <v>8366</v>
      </c>
      <c r="E4" s="2" t="s">
        <v>0</v>
      </c>
      <c r="F4" s="6" t="s">
        <v>8415</v>
      </c>
      <c r="G4" s="6" t="s">
        <v>8411</v>
      </c>
      <c r="H4" s="6" t="s">
        <v>8412</v>
      </c>
      <c r="I4" s="26" t="s">
        <v>8414</v>
      </c>
      <c r="J4" s="6" t="s">
        <v>8413</v>
      </c>
      <c r="N4" s="6" t="s">
        <v>8309</v>
      </c>
      <c r="O4" t="s">
        <v>8223</v>
      </c>
      <c r="P4" t="s">
        <v>8389</v>
      </c>
      <c r="Q4" t="s">
        <v>8366</v>
      </c>
      <c r="R4" t="s">
        <v>0</v>
      </c>
      <c r="S4" s="6" t="s">
        <v>8415</v>
      </c>
      <c r="T4" s="6" t="s">
        <v>8411</v>
      </c>
      <c r="U4" s="6" t="s">
        <v>8412</v>
      </c>
      <c r="V4" s="26" t="s">
        <v>8414</v>
      </c>
      <c r="W4" s="6" t="s">
        <v>8413</v>
      </c>
    </row>
    <row r="5" spans="1:23" x14ac:dyDescent="0.45">
      <c r="A5" t="s">
        <v>8318</v>
      </c>
      <c r="B5"/>
      <c r="F5" s="7">
        <v>1066</v>
      </c>
      <c r="G5" s="4">
        <v>6528576</v>
      </c>
      <c r="H5" s="4">
        <v>3368793.9900000007</v>
      </c>
      <c r="I5" s="25">
        <v>30.776533369380303</v>
      </c>
      <c r="J5" s="4">
        <v>42072</v>
      </c>
      <c r="N5" t="s">
        <v>8318</v>
      </c>
      <c r="O5"/>
      <c r="S5" s="7">
        <v>1066</v>
      </c>
      <c r="T5" s="4">
        <v>6528576</v>
      </c>
      <c r="U5" s="4">
        <v>3368793.9900000007</v>
      </c>
      <c r="V5" s="25">
        <v>30.776533369380303</v>
      </c>
      <c r="W5" s="4">
        <v>42072</v>
      </c>
    </row>
    <row r="6" spans="1:23" x14ac:dyDescent="0.45">
      <c r="A6" t="s">
        <v>8318</v>
      </c>
      <c r="B6" t="s">
        <v>8239</v>
      </c>
      <c r="F6" s="7">
        <v>1</v>
      </c>
      <c r="G6" s="4">
        <v>550</v>
      </c>
      <c r="H6" s="4">
        <v>30</v>
      </c>
      <c r="I6" s="25">
        <v>30</v>
      </c>
      <c r="J6" s="4">
        <v>1</v>
      </c>
      <c r="N6" t="s">
        <v>8318</v>
      </c>
      <c r="O6" t="s">
        <v>8239</v>
      </c>
      <c r="S6" s="7">
        <v>1</v>
      </c>
      <c r="T6" s="4">
        <v>550</v>
      </c>
      <c r="U6" s="4">
        <v>30</v>
      </c>
      <c r="V6" s="25">
        <v>30</v>
      </c>
      <c r="W6" s="4">
        <v>1</v>
      </c>
    </row>
    <row r="7" spans="1:23" x14ac:dyDescent="0.45">
      <c r="A7" t="s">
        <v>8318</v>
      </c>
      <c r="B7" t="s">
        <v>8239</v>
      </c>
      <c r="C7" t="s">
        <v>8387</v>
      </c>
      <c r="F7" s="7"/>
      <c r="G7" s="4"/>
      <c r="H7" s="4"/>
      <c r="I7" s="25"/>
      <c r="J7" s="4"/>
      <c r="N7" t="s">
        <v>8318</v>
      </c>
      <c r="O7" t="s">
        <v>8239</v>
      </c>
      <c r="P7" t="s">
        <v>8387</v>
      </c>
      <c r="S7" s="7"/>
      <c r="T7" s="4"/>
      <c r="U7" s="4"/>
      <c r="V7" s="25"/>
      <c r="W7" s="4"/>
    </row>
    <row r="8" spans="1:23" x14ac:dyDescent="0.45">
      <c r="A8" t="s">
        <v>8318</v>
      </c>
      <c r="B8" t="s">
        <v>8239</v>
      </c>
      <c r="C8" t="s">
        <v>8387</v>
      </c>
      <c r="D8" s="8" t="s">
        <v>8381</v>
      </c>
      <c r="F8" s="7">
        <v>1</v>
      </c>
      <c r="G8" s="4">
        <v>550</v>
      </c>
      <c r="H8" s="4">
        <v>30</v>
      </c>
      <c r="I8" s="25">
        <v>30</v>
      </c>
      <c r="J8" s="4">
        <v>1</v>
      </c>
      <c r="N8" t="s">
        <v>8318</v>
      </c>
      <c r="O8" t="s">
        <v>8239</v>
      </c>
      <c r="P8" t="s">
        <v>8387</v>
      </c>
      <c r="Q8" s="8" t="s">
        <v>8381</v>
      </c>
      <c r="S8" s="7">
        <v>1</v>
      </c>
      <c r="T8" s="4">
        <v>550</v>
      </c>
      <c r="U8" s="4">
        <v>30</v>
      </c>
      <c r="V8" s="25">
        <v>30</v>
      </c>
      <c r="W8" s="4">
        <v>1</v>
      </c>
    </row>
    <row r="9" spans="1:23" x14ac:dyDescent="0.45">
      <c r="A9" t="s">
        <v>8318</v>
      </c>
      <c r="B9" t="s">
        <v>8239</v>
      </c>
      <c r="C9" t="s">
        <v>8387</v>
      </c>
      <c r="D9" s="8" t="s">
        <v>8381</v>
      </c>
      <c r="E9">
        <v>2844</v>
      </c>
      <c r="F9" s="7">
        <v>1</v>
      </c>
      <c r="G9" s="4">
        <v>550</v>
      </c>
      <c r="H9" s="4">
        <v>30</v>
      </c>
      <c r="I9" s="25">
        <v>30</v>
      </c>
      <c r="J9" s="4">
        <v>1</v>
      </c>
      <c r="N9" t="s">
        <v>8318</v>
      </c>
      <c r="O9" t="s">
        <v>8239</v>
      </c>
      <c r="P9" t="s">
        <v>8387</v>
      </c>
      <c r="Q9" s="8" t="s">
        <v>8381</v>
      </c>
      <c r="R9">
        <v>2844</v>
      </c>
      <c r="S9" s="7">
        <v>1</v>
      </c>
      <c r="T9" s="4">
        <v>550</v>
      </c>
      <c r="U9" s="4">
        <v>30</v>
      </c>
      <c r="V9" s="25">
        <v>30</v>
      </c>
      <c r="W9" s="4">
        <v>1</v>
      </c>
    </row>
    <row r="10" spans="1:23" x14ac:dyDescent="0.45">
      <c r="A10" t="s">
        <v>8318</v>
      </c>
      <c r="B10" t="s">
        <v>8226</v>
      </c>
      <c r="F10" s="7">
        <v>15</v>
      </c>
      <c r="G10" s="4">
        <v>94050</v>
      </c>
      <c r="H10" s="4">
        <v>28243.75</v>
      </c>
      <c r="I10" s="25">
        <v>27.698819444444961</v>
      </c>
      <c r="J10" s="4">
        <v>284</v>
      </c>
      <c r="N10" t="s">
        <v>8318</v>
      </c>
      <c r="O10" t="s">
        <v>8226</v>
      </c>
      <c r="S10" s="7">
        <v>15</v>
      </c>
      <c r="T10" s="4">
        <v>94050</v>
      </c>
      <c r="U10" s="4">
        <v>28243.75</v>
      </c>
      <c r="V10" s="25">
        <v>27.698819444444961</v>
      </c>
      <c r="W10" s="4">
        <v>284</v>
      </c>
    </row>
    <row r="11" spans="1:23" x14ac:dyDescent="0.45">
      <c r="A11" t="s">
        <v>8318</v>
      </c>
      <c r="B11" t="s">
        <v>8226</v>
      </c>
      <c r="C11" t="s">
        <v>8385</v>
      </c>
      <c r="F11" s="7"/>
      <c r="G11" s="4"/>
      <c r="H11" s="4"/>
      <c r="I11" s="25"/>
      <c r="J11" s="4"/>
      <c r="N11" t="s">
        <v>8318</v>
      </c>
      <c r="O11" t="s">
        <v>8226</v>
      </c>
      <c r="P11" t="s">
        <v>8385</v>
      </c>
      <c r="S11" s="7"/>
      <c r="T11" s="4"/>
      <c r="U11" s="4"/>
      <c r="V11" s="25"/>
      <c r="W11" s="4"/>
    </row>
    <row r="12" spans="1:23" x14ac:dyDescent="0.45">
      <c r="A12" t="s">
        <v>8318</v>
      </c>
      <c r="B12" t="s">
        <v>8226</v>
      </c>
      <c r="C12" t="s">
        <v>8385</v>
      </c>
      <c r="D12" s="8" t="s">
        <v>8370</v>
      </c>
      <c r="F12" s="7">
        <v>2</v>
      </c>
      <c r="G12" s="4">
        <v>35000</v>
      </c>
      <c r="H12" s="4">
        <v>1</v>
      </c>
      <c r="I12" s="25">
        <v>45</v>
      </c>
      <c r="J12" s="4">
        <v>1</v>
      </c>
      <c r="N12" t="s">
        <v>8318</v>
      </c>
      <c r="O12" t="s">
        <v>8226</v>
      </c>
      <c r="P12" t="s">
        <v>8385</v>
      </c>
      <c r="Q12" s="8" t="s">
        <v>8370</v>
      </c>
      <c r="S12" s="7">
        <v>2</v>
      </c>
      <c r="T12" s="4">
        <v>35000</v>
      </c>
      <c r="U12" s="4">
        <v>1</v>
      </c>
      <c r="V12" s="25">
        <v>45</v>
      </c>
      <c r="W12" s="4">
        <v>1</v>
      </c>
    </row>
    <row r="13" spans="1:23" x14ac:dyDescent="0.45">
      <c r="A13" t="s">
        <v>8318</v>
      </c>
      <c r="B13" t="s">
        <v>8226</v>
      </c>
      <c r="C13" t="s">
        <v>8385</v>
      </c>
      <c r="D13" s="8" t="s">
        <v>8370</v>
      </c>
      <c r="E13">
        <v>3948</v>
      </c>
      <c r="F13" s="7">
        <v>1</v>
      </c>
      <c r="G13" s="4">
        <v>30000</v>
      </c>
      <c r="H13" s="4">
        <v>0</v>
      </c>
      <c r="I13" s="25">
        <v>60</v>
      </c>
      <c r="J13" s="4">
        <v>0</v>
      </c>
      <c r="N13" t="s">
        <v>8318</v>
      </c>
      <c r="O13" t="s">
        <v>8226</v>
      </c>
      <c r="P13" t="s">
        <v>8385</v>
      </c>
      <c r="Q13" s="8" t="s">
        <v>8370</v>
      </c>
      <c r="R13">
        <v>3948</v>
      </c>
      <c r="S13" s="7">
        <v>1</v>
      </c>
      <c r="T13" s="4">
        <v>30000</v>
      </c>
      <c r="U13" s="4">
        <v>0</v>
      </c>
      <c r="V13" s="25">
        <v>60</v>
      </c>
      <c r="W13" s="4">
        <v>0</v>
      </c>
    </row>
    <row r="14" spans="1:23" x14ac:dyDescent="0.45">
      <c r="A14" t="s">
        <v>8318</v>
      </c>
      <c r="B14" t="s">
        <v>8226</v>
      </c>
      <c r="C14" t="s">
        <v>8385</v>
      </c>
      <c r="D14" s="8" t="s">
        <v>8370</v>
      </c>
      <c r="E14">
        <v>4045</v>
      </c>
      <c r="F14" s="7">
        <v>1</v>
      </c>
      <c r="G14" s="4">
        <v>5000</v>
      </c>
      <c r="H14" s="4">
        <v>1</v>
      </c>
      <c r="I14" s="25">
        <v>30</v>
      </c>
      <c r="J14" s="4">
        <v>1</v>
      </c>
      <c r="N14" t="s">
        <v>8318</v>
      </c>
      <c r="O14" t="s">
        <v>8226</v>
      </c>
      <c r="P14" t="s">
        <v>8385</v>
      </c>
      <c r="Q14" s="8" t="s">
        <v>8370</v>
      </c>
      <c r="R14">
        <v>4045</v>
      </c>
      <c r="S14" s="7">
        <v>1</v>
      </c>
      <c r="T14" s="4">
        <v>5000</v>
      </c>
      <c r="U14" s="4">
        <v>1</v>
      </c>
      <c r="V14" s="25">
        <v>30</v>
      </c>
      <c r="W14" s="4">
        <v>1</v>
      </c>
    </row>
    <row r="15" spans="1:23" x14ac:dyDescent="0.45">
      <c r="A15" t="s">
        <v>8318</v>
      </c>
      <c r="B15" t="s">
        <v>8226</v>
      </c>
      <c r="C15" t="s">
        <v>8385</v>
      </c>
      <c r="D15" s="8" t="s">
        <v>8372</v>
      </c>
      <c r="F15" s="7">
        <v>1</v>
      </c>
      <c r="G15" s="4">
        <v>500</v>
      </c>
      <c r="H15" s="4">
        <v>666</v>
      </c>
      <c r="I15" s="25">
        <v>22.215173611111823</v>
      </c>
      <c r="J15" s="4">
        <v>13</v>
      </c>
      <c r="N15" t="s">
        <v>8318</v>
      </c>
      <c r="O15" t="s">
        <v>8226</v>
      </c>
      <c r="P15" t="s">
        <v>8385</v>
      </c>
      <c r="Q15" s="8" t="s">
        <v>8372</v>
      </c>
      <c r="S15" s="7">
        <v>1</v>
      </c>
      <c r="T15" s="4">
        <v>500</v>
      </c>
      <c r="U15" s="4">
        <v>666</v>
      </c>
      <c r="V15" s="25">
        <v>22.215173611111823</v>
      </c>
      <c r="W15" s="4">
        <v>13</v>
      </c>
    </row>
    <row r="16" spans="1:23" x14ac:dyDescent="0.45">
      <c r="A16" t="s">
        <v>8318</v>
      </c>
      <c r="B16" t="s">
        <v>8226</v>
      </c>
      <c r="C16" t="s">
        <v>8385</v>
      </c>
      <c r="D16" s="8" t="s">
        <v>8372</v>
      </c>
      <c r="E16">
        <v>2801</v>
      </c>
      <c r="F16" s="7">
        <v>1</v>
      </c>
      <c r="G16" s="4">
        <v>500</v>
      </c>
      <c r="H16" s="4">
        <v>666</v>
      </c>
      <c r="I16" s="25">
        <v>22.215173611111823</v>
      </c>
      <c r="J16" s="4">
        <v>13</v>
      </c>
      <c r="N16" t="s">
        <v>8318</v>
      </c>
      <c r="O16" t="s">
        <v>8226</v>
      </c>
      <c r="P16" t="s">
        <v>8385</v>
      </c>
      <c r="Q16" s="8" t="s">
        <v>8372</v>
      </c>
      <c r="R16">
        <v>2801</v>
      </c>
      <c r="S16" s="7">
        <v>1</v>
      </c>
      <c r="T16" s="4">
        <v>500</v>
      </c>
      <c r="U16" s="4">
        <v>666</v>
      </c>
      <c r="V16" s="25">
        <v>22.215173611111823</v>
      </c>
      <c r="W16" s="4">
        <v>13</v>
      </c>
    </row>
    <row r="17" spans="1:23" x14ac:dyDescent="0.45">
      <c r="A17" t="s">
        <v>8318</v>
      </c>
      <c r="B17" t="s">
        <v>8226</v>
      </c>
      <c r="C17" t="s">
        <v>8385</v>
      </c>
      <c r="D17" s="8" t="s">
        <v>8373</v>
      </c>
      <c r="F17" s="7">
        <v>1</v>
      </c>
      <c r="G17" s="4">
        <v>5000</v>
      </c>
      <c r="H17" s="4">
        <v>5</v>
      </c>
      <c r="I17" s="25">
        <v>3.7872800925906631</v>
      </c>
      <c r="J17" s="4">
        <v>1</v>
      </c>
      <c r="N17" t="s">
        <v>8318</v>
      </c>
      <c r="O17" t="s">
        <v>8226</v>
      </c>
      <c r="P17" t="s">
        <v>8385</v>
      </c>
      <c r="Q17" s="8" t="s">
        <v>8373</v>
      </c>
      <c r="S17" s="7">
        <v>1</v>
      </c>
      <c r="T17" s="4">
        <v>5000</v>
      </c>
      <c r="U17" s="4">
        <v>5</v>
      </c>
      <c r="V17" s="25">
        <v>3.7872800925906631</v>
      </c>
      <c r="W17" s="4">
        <v>1</v>
      </c>
    </row>
    <row r="18" spans="1:23" x14ac:dyDescent="0.45">
      <c r="A18" t="s">
        <v>8318</v>
      </c>
      <c r="B18" t="s">
        <v>8226</v>
      </c>
      <c r="C18" t="s">
        <v>8385</v>
      </c>
      <c r="D18" s="8" t="s">
        <v>8373</v>
      </c>
      <c r="E18">
        <v>3939</v>
      </c>
      <c r="F18" s="7">
        <v>1</v>
      </c>
      <c r="G18" s="4">
        <v>5000</v>
      </c>
      <c r="H18" s="4">
        <v>5</v>
      </c>
      <c r="I18" s="25">
        <v>3.7872800925906631</v>
      </c>
      <c r="J18" s="4">
        <v>1</v>
      </c>
      <c r="N18" t="s">
        <v>8318</v>
      </c>
      <c r="O18" t="s">
        <v>8226</v>
      </c>
      <c r="P18" t="s">
        <v>8385</v>
      </c>
      <c r="Q18" s="8" t="s">
        <v>8373</v>
      </c>
      <c r="R18">
        <v>3939</v>
      </c>
      <c r="S18" s="7">
        <v>1</v>
      </c>
      <c r="T18" s="4">
        <v>5000</v>
      </c>
      <c r="U18" s="4">
        <v>5</v>
      </c>
      <c r="V18" s="25">
        <v>3.7872800925906631</v>
      </c>
      <c r="W18" s="4">
        <v>1</v>
      </c>
    </row>
    <row r="19" spans="1:23" x14ac:dyDescent="0.45">
      <c r="A19" t="s">
        <v>8318</v>
      </c>
      <c r="B19" t="s">
        <v>8226</v>
      </c>
      <c r="C19" t="s">
        <v>8385</v>
      </c>
      <c r="D19" s="8" t="s">
        <v>8374</v>
      </c>
      <c r="F19" s="7">
        <v>1</v>
      </c>
      <c r="G19" s="4">
        <v>5000</v>
      </c>
      <c r="H19" s="4">
        <v>15</v>
      </c>
      <c r="I19" s="25">
        <v>30</v>
      </c>
      <c r="J19" s="4">
        <v>1</v>
      </c>
      <c r="N19" t="s">
        <v>8318</v>
      </c>
      <c r="O19" t="s">
        <v>8226</v>
      </c>
      <c r="P19" t="s">
        <v>8385</v>
      </c>
      <c r="Q19" s="8" t="s">
        <v>8374</v>
      </c>
      <c r="S19" s="7">
        <v>1</v>
      </c>
      <c r="T19" s="4">
        <v>5000</v>
      </c>
      <c r="U19" s="4">
        <v>15</v>
      </c>
      <c r="V19" s="25">
        <v>30</v>
      </c>
      <c r="W19" s="4">
        <v>1</v>
      </c>
    </row>
    <row r="20" spans="1:23" x14ac:dyDescent="0.45">
      <c r="A20" t="s">
        <v>8318</v>
      </c>
      <c r="B20" t="s">
        <v>8226</v>
      </c>
      <c r="C20" t="s">
        <v>8385</v>
      </c>
      <c r="D20" s="8" t="s">
        <v>8374</v>
      </c>
      <c r="E20">
        <v>3926</v>
      </c>
      <c r="F20" s="7">
        <v>1</v>
      </c>
      <c r="G20" s="4">
        <v>5000</v>
      </c>
      <c r="H20" s="4">
        <v>15</v>
      </c>
      <c r="I20" s="25">
        <v>30</v>
      </c>
      <c r="J20" s="4">
        <v>1</v>
      </c>
      <c r="N20" t="s">
        <v>8318</v>
      </c>
      <c r="O20" t="s">
        <v>8226</v>
      </c>
      <c r="P20" t="s">
        <v>8385</v>
      </c>
      <c r="Q20" s="8" t="s">
        <v>8374</v>
      </c>
      <c r="R20">
        <v>3926</v>
      </c>
      <c r="S20" s="7">
        <v>1</v>
      </c>
      <c r="T20" s="4">
        <v>5000</v>
      </c>
      <c r="U20" s="4">
        <v>15</v>
      </c>
      <c r="V20" s="25">
        <v>30</v>
      </c>
      <c r="W20" s="4">
        <v>1</v>
      </c>
    </row>
    <row r="21" spans="1:23" x14ac:dyDescent="0.45">
      <c r="A21" t="s">
        <v>8318</v>
      </c>
      <c r="B21" t="s">
        <v>8226</v>
      </c>
      <c r="C21" t="s">
        <v>8385</v>
      </c>
      <c r="D21" s="8" t="s">
        <v>8381</v>
      </c>
      <c r="F21" s="7">
        <v>1</v>
      </c>
      <c r="G21" s="4">
        <v>10000</v>
      </c>
      <c r="H21" s="4">
        <v>11880</v>
      </c>
      <c r="I21" s="25">
        <v>17</v>
      </c>
      <c r="J21" s="4">
        <v>95</v>
      </c>
      <c r="N21" t="s">
        <v>8318</v>
      </c>
      <c r="O21" t="s">
        <v>8226</v>
      </c>
      <c r="P21" t="s">
        <v>8385</v>
      </c>
      <c r="Q21" s="8" t="s">
        <v>8381</v>
      </c>
      <c r="S21" s="7">
        <v>1</v>
      </c>
      <c r="T21" s="4">
        <v>10000</v>
      </c>
      <c r="U21" s="4">
        <v>11880</v>
      </c>
      <c r="V21" s="25">
        <v>17</v>
      </c>
      <c r="W21" s="4">
        <v>95</v>
      </c>
    </row>
    <row r="22" spans="1:23" x14ac:dyDescent="0.45">
      <c r="A22" t="s">
        <v>8318</v>
      </c>
      <c r="B22" t="s">
        <v>8226</v>
      </c>
      <c r="C22" t="s">
        <v>8385</v>
      </c>
      <c r="D22" s="8" t="s">
        <v>8381</v>
      </c>
      <c r="E22">
        <v>3481</v>
      </c>
      <c r="F22" s="7">
        <v>1</v>
      </c>
      <c r="G22" s="4">
        <v>10000</v>
      </c>
      <c r="H22" s="4">
        <v>11880</v>
      </c>
      <c r="I22" s="25">
        <v>17</v>
      </c>
      <c r="J22" s="4">
        <v>95</v>
      </c>
      <c r="N22" t="s">
        <v>8318</v>
      </c>
      <c r="O22" t="s">
        <v>8226</v>
      </c>
      <c r="P22" t="s">
        <v>8385</v>
      </c>
      <c r="Q22" s="8" t="s">
        <v>8381</v>
      </c>
      <c r="R22">
        <v>3481</v>
      </c>
      <c r="S22" s="7">
        <v>1</v>
      </c>
      <c r="T22" s="4">
        <v>10000</v>
      </c>
      <c r="U22" s="4">
        <v>11880</v>
      </c>
      <c r="V22" s="25">
        <v>17</v>
      </c>
      <c r="W22" s="4">
        <v>95</v>
      </c>
    </row>
    <row r="23" spans="1:23" x14ac:dyDescent="0.45">
      <c r="A23" t="s">
        <v>8318</v>
      </c>
      <c r="B23" t="s">
        <v>8226</v>
      </c>
      <c r="C23" t="s">
        <v>8386</v>
      </c>
      <c r="F23" s="7"/>
      <c r="G23" s="4"/>
      <c r="H23" s="4"/>
      <c r="I23" s="25"/>
      <c r="J23" s="4"/>
      <c r="N23" t="s">
        <v>8318</v>
      </c>
      <c r="O23" t="s">
        <v>8226</v>
      </c>
      <c r="P23" t="s">
        <v>8386</v>
      </c>
      <c r="S23" s="7"/>
      <c r="T23" s="4"/>
      <c r="U23" s="4"/>
      <c r="V23" s="25"/>
      <c r="W23" s="4"/>
    </row>
    <row r="24" spans="1:23" x14ac:dyDescent="0.45">
      <c r="A24" t="s">
        <v>8318</v>
      </c>
      <c r="B24" t="s">
        <v>8226</v>
      </c>
      <c r="C24" t="s">
        <v>8386</v>
      </c>
      <c r="D24" s="8" t="s">
        <v>8376</v>
      </c>
      <c r="F24" s="7">
        <v>1</v>
      </c>
      <c r="G24" s="4">
        <v>10000</v>
      </c>
      <c r="H24" s="4">
        <v>1577</v>
      </c>
      <c r="I24" s="25">
        <v>30</v>
      </c>
      <c r="J24" s="4">
        <v>32</v>
      </c>
      <c r="N24" t="s">
        <v>8318</v>
      </c>
      <c r="O24" t="s">
        <v>8226</v>
      </c>
      <c r="P24" t="s">
        <v>8386</v>
      </c>
      <c r="Q24" s="8" t="s">
        <v>8376</v>
      </c>
      <c r="S24" s="7">
        <v>1</v>
      </c>
      <c r="T24" s="4">
        <v>10000</v>
      </c>
      <c r="U24" s="4">
        <v>1577</v>
      </c>
      <c r="V24" s="25">
        <v>30</v>
      </c>
      <c r="W24" s="4">
        <v>32</v>
      </c>
    </row>
    <row r="25" spans="1:23" x14ac:dyDescent="0.45">
      <c r="A25" t="s">
        <v>8318</v>
      </c>
      <c r="B25" t="s">
        <v>8226</v>
      </c>
      <c r="C25" t="s">
        <v>8386</v>
      </c>
      <c r="D25" s="8" t="s">
        <v>8376</v>
      </c>
      <c r="E25">
        <v>3949</v>
      </c>
      <c r="F25" s="7">
        <v>1</v>
      </c>
      <c r="G25" s="4">
        <v>10000</v>
      </c>
      <c r="H25" s="4">
        <v>1577</v>
      </c>
      <c r="I25" s="25">
        <v>30</v>
      </c>
      <c r="J25" s="4">
        <v>32</v>
      </c>
      <c r="N25" t="s">
        <v>8318</v>
      </c>
      <c r="O25" t="s">
        <v>8226</v>
      </c>
      <c r="P25" t="s">
        <v>8386</v>
      </c>
      <c r="Q25" s="8" t="s">
        <v>8376</v>
      </c>
      <c r="R25">
        <v>3949</v>
      </c>
      <c r="S25" s="7">
        <v>1</v>
      </c>
      <c r="T25" s="4">
        <v>10000</v>
      </c>
      <c r="U25" s="4">
        <v>1577</v>
      </c>
      <c r="V25" s="25">
        <v>30</v>
      </c>
      <c r="W25" s="4">
        <v>32</v>
      </c>
    </row>
    <row r="26" spans="1:23" x14ac:dyDescent="0.45">
      <c r="A26" t="s">
        <v>8318</v>
      </c>
      <c r="B26" t="s">
        <v>8226</v>
      </c>
      <c r="C26" t="s">
        <v>8386</v>
      </c>
      <c r="D26" s="8" t="s">
        <v>8378</v>
      </c>
      <c r="F26" s="7">
        <v>1</v>
      </c>
      <c r="G26" s="4">
        <v>2000</v>
      </c>
      <c r="H26" s="4">
        <v>385</v>
      </c>
      <c r="I26" s="25">
        <v>30</v>
      </c>
      <c r="J26" s="4">
        <v>6</v>
      </c>
      <c r="N26" t="s">
        <v>8318</v>
      </c>
      <c r="O26" t="s">
        <v>8226</v>
      </c>
      <c r="P26" t="s">
        <v>8386</v>
      </c>
      <c r="Q26" s="8" t="s">
        <v>8378</v>
      </c>
      <c r="S26" s="7">
        <v>1</v>
      </c>
      <c r="T26" s="4">
        <v>2000</v>
      </c>
      <c r="U26" s="4">
        <v>385</v>
      </c>
      <c r="V26" s="25">
        <v>30</v>
      </c>
      <c r="W26" s="4">
        <v>6</v>
      </c>
    </row>
    <row r="27" spans="1:23" x14ac:dyDescent="0.45">
      <c r="A27" t="s">
        <v>8318</v>
      </c>
      <c r="B27" t="s">
        <v>8226</v>
      </c>
      <c r="C27" t="s">
        <v>8386</v>
      </c>
      <c r="D27" s="8" t="s">
        <v>8378</v>
      </c>
      <c r="E27">
        <v>4064</v>
      </c>
      <c r="F27" s="7">
        <v>1</v>
      </c>
      <c r="G27" s="4">
        <v>2000</v>
      </c>
      <c r="H27" s="4">
        <v>385</v>
      </c>
      <c r="I27" s="25">
        <v>30</v>
      </c>
      <c r="J27" s="4">
        <v>6</v>
      </c>
      <c r="N27" t="s">
        <v>8318</v>
      </c>
      <c r="O27" t="s">
        <v>8226</v>
      </c>
      <c r="P27" t="s">
        <v>8386</v>
      </c>
      <c r="Q27" s="8" t="s">
        <v>8378</v>
      </c>
      <c r="R27">
        <v>4064</v>
      </c>
      <c r="S27" s="7">
        <v>1</v>
      </c>
      <c r="T27" s="4">
        <v>2000</v>
      </c>
      <c r="U27" s="4">
        <v>385</v>
      </c>
      <c r="V27" s="25">
        <v>30</v>
      </c>
      <c r="W27" s="4">
        <v>6</v>
      </c>
    </row>
    <row r="28" spans="1:23" x14ac:dyDescent="0.45">
      <c r="A28" t="s">
        <v>8318</v>
      </c>
      <c r="B28" t="s">
        <v>8226</v>
      </c>
      <c r="C28" t="s">
        <v>8386</v>
      </c>
      <c r="D28" s="8" t="s">
        <v>8380</v>
      </c>
      <c r="F28" s="7">
        <v>1</v>
      </c>
      <c r="G28" s="4">
        <v>10000</v>
      </c>
      <c r="H28" s="4">
        <v>11056.75</v>
      </c>
      <c r="I28" s="25">
        <v>30</v>
      </c>
      <c r="J28" s="4">
        <v>73</v>
      </c>
      <c r="N28" t="s">
        <v>8318</v>
      </c>
      <c r="O28" t="s">
        <v>8226</v>
      </c>
      <c r="P28" t="s">
        <v>8386</v>
      </c>
      <c r="Q28" s="8" t="s">
        <v>8380</v>
      </c>
      <c r="S28" s="7">
        <v>1</v>
      </c>
      <c r="T28" s="4">
        <v>10000</v>
      </c>
      <c r="U28" s="4">
        <v>11056.75</v>
      </c>
      <c r="V28" s="25">
        <v>30</v>
      </c>
      <c r="W28" s="4">
        <v>73</v>
      </c>
    </row>
    <row r="29" spans="1:23" x14ac:dyDescent="0.45">
      <c r="A29" t="s">
        <v>8318</v>
      </c>
      <c r="B29" t="s">
        <v>8226</v>
      </c>
      <c r="C29" t="s">
        <v>8386</v>
      </c>
      <c r="D29" s="8" t="s">
        <v>8380</v>
      </c>
      <c r="E29">
        <v>2793</v>
      </c>
      <c r="F29" s="7">
        <v>1</v>
      </c>
      <c r="G29" s="4">
        <v>10000</v>
      </c>
      <c r="H29" s="4">
        <v>11056.75</v>
      </c>
      <c r="I29" s="25">
        <v>30</v>
      </c>
      <c r="J29" s="4">
        <v>73</v>
      </c>
      <c r="N29" t="s">
        <v>8318</v>
      </c>
      <c r="O29" t="s">
        <v>8226</v>
      </c>
      <c r="P29" t="s">
        <v>8386</v>
      </c>
      <c r="Q29" s="8" t="s">
        <v>8380</v>
      </c>
      <c r="R29">
        <v>2793</v>
      </c>
      <c r="S29" s="7">
        <v>1</v>
      </c>
      <c r="T29" s="4">
        <v>10000</v>
      </c>
      <c r="U29" s="4">
        <v>11056.75</v>
      </c>
      <c r="V29" s="25">
        <v>30</v>
      </c>
      <c r="W29" s="4">
        <v>73</v>
      </c>
    </row>
    <row r="30" spans="1:23" x14ac:dyDescent="0.45">
      <c r="A30" t="s">
        <v>8318</v>
      </c>
      <c r="B30" t="s">
        <v>8226</v>
      </c>
      <c r="C30" t="s">
        <v>8386</v>
      </c>
      <c r="D30" s="8" t="s">
        <v>8370</v>
      </c>
      <c r="F30" s="7">
        <v>1</v>
      </c>
      <c r="G30" s="4">
        <v>1000</v>
      </c>
      <c r="H30" s="4">
        <v>1035</v>
      </c>
      <c r="I30" s="25">
        <v>22.277453703703941</v>
      </c>
      <c r="J30" s="4">
        <v>24</v>
      </c>
      <c r="N30" t="s">
        <v>8318</v>
      </c>
      <c r="O30" t="s">
        <v>8226</v>
      </c>
      <c r="P30" t="s">
        <v>8386</v>
      </c>
      <c r="Q30" s="8" t="s">
        <v>8370</v>
      </c>
      <c r="S30" s="7">
        <v>1</v>
      </c>
      <c r="T30" s="4">
        <v>1000</v>
      </c>
      <c r="U30" s="4">
        <v>1035</v>
      </c>
      <c r="V30" s="25">
        <v>22.277453703703941</v>
      </c>
      <c r="W30" s="4">
        <v>24</v>
      </c>
    </row>
    <row r="31" spans="1:23" x14ac:dyDescent="0.45">
      <c r="A31" t="s">
        <v>8318</v>
      </c>
      <c r="B31" t="s">
        <v>8226</v>
      </c>
      <c r="C31" t="s">
        <v>8386</v>
      </c>
      <c r="D31" s="8" t="s">
        <v>8370</v>
      </c>
      <c r="E31">
        <v>3559</v>
      </c>
      <c r="F31" s="7">
        <v>1</v>
      </c>
      <c r="G31" s="4">
        <v>1000</v>
      </c>
      <c r="H31" s="4">
        <v>1035</v>
      </c>
      <c r="I31" s="25">
        <v>22.277453703703941</v>
      </c>
      <c r="J31" s="4">
        <v>24</v>
      </c>
      <c r="N31" t="s">
        <v>8318</v>
      </c>
      <c r="O31" t="s">
        <v>8226</v>
      </c>
      <c r="P31" t="s">
        <v>8386</v>
      </c>
      <c r="Q31" s="8" t="s">
        <v>8370</v>
      </c>
      <c r="R31">
        <v>3559</v>
      </c>
      <c r="S31" s="7">
        <v>1</v>
      </c>
      <c r="T31" s="4">
        <v>1000</v>
      </c>
      <c r="U31" s="4">
        <v>1035</v>
      </c>
      <c r="V31" s="25">
        <v>22.277453703703941</v>
      </c>
      <c r="W31" s="4">
        <v>24</v>
      </c>
    </row>
    <row r="32" spans="1:23" x14ac:dyDescent="0.45">
      <c r="A32" t="s">
        <v>8318</v>
      </c>
      <c r="B32" t="s">
        <v>8226</v>
      </c>
      <c r="C32" t="s">
        <v>8386</v>
      </c>
      <c r="D32" s="8" t="s">
        <v>8371</v>
      </c>
      <c r="F32" s="7">
        <v>1</v>
      </c>
      <c r="G32" s="4">
        <v>2000</v>
      </c>
      <c r="H32" s="4">
        <v>35</v>
      </c>
      <c r="I32" s="25">
        <v>60</v>
      </c>
      <c r="J32" s="4">
        <v>1</v>
      </c>
      <c r="N32" t="s">
        <v>8318</v>
      </c>
      <c r="O32" t="s">
        <v>8226</v>
      </c>
      <c r="P32" t="s">
        <v>8386</v>
      </c>
      <c r="Q32" s="8" t="s">
        <v>8371</v>
      </c>
      <c r="S32" s="7">
        <v>1</v>
      </c>
      <c r="T32" s="4">
        <v>2000</v>
      </c>
      <c r="U32" s="4">
        <v>35</v>
      </c>
      <c r="V32" s="25">
        <v>60</v>
      </c>
      <c r="W32" s="4">
        <v>1</v>
      </c>
    </row>
    <row r="33" spans="1:23" x14ac:dyDescent="0.45">
      <c r="A33" t="s">
        <v>8318</v>
      </c>
      <c r="B33" t="s">
        <v>8226</v>
      </c>
      <c r="C33" t="s">
        <v>8386</v>
      </c>
      <c r="D33" s="8" t="s">
        <v>8371</v>
      </c>
      <c r="E33">
        <v>2859</v>
      </c>
      <c r="F33" s="7">
        <v>1</v>
      </c>
      <c r="G33" s="4">
        <v>2000</v>
      </c>
      <c r="H33" s="4">
        <v>35</v>
      </c>
      <c r="I33" s="25">
        <v>60</v>
      </c>
      <c r="J33" s="4">
        <v>1</v>
      </c>
      <c r="N33" t="s">
        <v>8318</v>
      </c>
      <c r="O33" t="s">
        <v>8226</v>
      </c>
      <c r="P33" t="s">
        <v>8386</v>
      </c>
      <c r="Q33" s="8" t="s">
        <v>8371</v>
      </c>
      <c r="R33">
        <v>2859</v>
      </c>
      <c r="S33" s="7">
        <v>1</v>
      </c>
      <c r="T33" s="4">
        <v>2000</v>
      </c>
      <c r="U33" s="4">
        <v>35</v>
      </c>
      <c r="V33" s="25">
        <v>60</v>
      </c>
      <c r="W33" s="4">
        <v>1</v>
      </c>
    </row>
    <row r="34" spans="1:23" x14ac:dyDescent="0.45">
      <c r="A34" t="s">
        <v>8318</v>
      </c>
      <c r="B34" t="s">
        <v>8226</v>
      </c>
      <c r="C34" t="s">
        <v>8386</v>
      </c>
      <c r="D34" s="8" t="s">
        <v>8372</v>
      </c>
      <c r="F34" s="7">
        <v>1</v>
      </c>
      <c r="G34" s="4">
        <v>250</v>
      </c>
      <c r="H34" s="4">
        <v>80</v>
      </c>
      <c r="I34" s="25">
        <v>14</v>
      </c>
      <c r="J34" s="4">
        <v>3</v>
      </c>
      <c r="N34" t="s">
        <v>8318</v>
      </c>
      <c r="O34" t="s">
        <v>8226</v>
      </c>
      <c r="P34" t="s">
        <v>8386</v>
      </c>
      <c r="Q34" s="8" t="s">
        <v>8372</v>
      </c>
      <c r="S34" s="7">
        <v>1</v>
      </c>
      <c r="T34" s="4">
        <v>250</v>
      </c>
      <c r="U34" s="4">
        <v>80</v>
      </c>
      <c r="V34" s="25">
        <v>14</v>
      </c>
      <c r="W34" s="4">
        <v>3</v>
      </c>
    </row>
    <row r="35" spans="1:23" x14ac:dyDescent="0.45">
      <c r="A35" t="s">
        <v>8318</v>
      </c>
      <c r="B35" t="s">
        <v>8226</v>
      </c>
      <c r="C35" t="s">
        <v>8386</v>
      </c>
      <c r="D35" s="8" t="s">
        <v>8372</v>
      </c>
      <c r="E35">
        <v>2861</v>
      </c>
      <c r="F35" s="7">
        <v>1</v>
      </c>
      <c r="G35" s="4">
        <v>250</v>
      </c>
      <c r="H35" s="4">
        <v>80</v>
      </c>
      <c r="I35" s="25">
        <v>14</v>
      </c>
      <c r="J35" s="4">
        <v>3</v>
      </c>
      <c r="N35" t="s">
        <v>8318</v>
      </c>
      <c r="O35" t="s">
        <v>8226</v>
      </c>
      <c r="P35" t="s">
        <v>8386</v>
      </c>
      <c r="Q35" s="8" t="s">
        <v>8372</v>
      </c>
      <c r="R35">
        <v>2861</v>
      </c>
      <c r="S35" s="7">
        <v>1</v>
      </c>
      <c r="T35" s="4">
        <v>250</v>
      </c>
      <c r="U35" s="4">
        <v>80</v>
      </c>
      <c r="V35" s="25">
        <v>14</v>
      </c>
      <c r="W35" s="4">
        <v>3</v>
      </c>
    </row>
    <row r="36" spans="1:23" x14ac:dyDescent="0.45">
      <c r="A36" t="s">
        <v>8318</v>
      </c>
      <c r="B36" t="s">
        <v>8226</v>
      </c>
      <c r="C36" t="s">
        <v>8387</v>
      </c>
      <c r="F36" s="7"/>
      <c r="G36" s="4"/>
      <c r="H36" s="4"/>
      <c r="I36" s="25"/>
      <c r="J36" s="4"/>
      <c r="N36" t="s">
        <v>8318</v>
      </c>
      <c r="O36" t="s">
        <v>8226</v>
      </c>
      <c r="P36" t="s">
        <v>8387</v>
      </c>
      <c r="S36" s="7"/>
      <c r="T36" s="4"/>
      <c r="U36" s="4"/>
      <c r="V36" s="25"/>
      <c r="W36" s="4"/>
    </row>
    <row r="37" spans="1:23" x14ac:dyDescent="0.45">
      <c r="A37" t="s">
        <v>8318</v>
      </c>
      <c r="B37" t="s">
        <v>8226</v>
      </c>
      <c r="C37" t="s">
        <v>8387</v>
      </c>
      <c r="D37" s="8" t="s">
        <v>8378</v>
      </c>
      <c r="F37" s="7">
        <v>1</v>
      </c>
      <c r="G37" s="4">
        <v>10000</v>
      </c>
      <c r="H37" s="4">
        <v>0</v>
      </c>
      <c r="I37" s="25">
        <v>27.911250000004657</v>
      </c>
      <c r="J37" s="4">
        <v>0</v>
      </c>
      <c r="N37" t="s">
        <v>8318</v>
      </c>
      <c r="O37" t="s">
        <v>8226</v>
      </c>
      <c r="P37" t="s">
        <v>8387</v>
      </c>
      <c r="Q37" s="8" t="s">
        <v>8378</v>
      </c>
      <c r="S37" s="7">
        <v>1</v>
      </c>
      <c r="T37" s="4">
        <v>10000</v>
      </c>
      <c r="U37" s="4">
        <v>0</v>
      </c>
      <c r="V37" s="25">
        <v>27.911250000004657</v>
      </c>
      <c r="W37" s="4">
        <v>0</v>
      </c>
    </row>
    <row r="38" spans="1:23" x14ac:dyDescent="0.45">
      <c r="A38" t="s">
        <v>8318</v>
      </c>
      <c r="B38" t="s">
        <v>8226</v>
      </c>
      <c r="C38" t="s">
        <v>8387</v>
      </c>
      <c r="D38" s="8" t="s">
        <v>8378</v>
      </c>
      <c r="E38">
        <v>3930</v>
      </c>
      <c r="F38" s="7">
        <v>1</v>
      </c>
      <c r="G38" s="4">
        <v>10000</v>
      </c>
      <c r="H38" s="4">
        <v>0</v>
      </c>
      <c r="I38" s="25">
        <v>27.911250000004657</v>
      </c>
      <c r="J38" s="4">
        <v>0</v>
      </c>
      <c r="N38" t="s">
        <v>8318</v>
      </c>
      <c r="O38" t="s">
        <v>8226</v>
      </c>
      <c r="P38" t="s">
        <v>8387</v>
      </c>
      <c r="Q38" s="8" t="s">
        <v>8378</v>
      </c>
      <c r="R38">
        <v>3930</v>
      </c>
      <c r="S38" s="7">
        <v>1</v>
      </c>
      <c r="T38" s="4">
        <v>10000</v>
      </c>
      <c r="U38" s="4">
        <v>0</v>
      </c>
      <c r="V38" s="25">
        <v>27.911250000004657</v>
      </c>
      <c r="W38" s="4">
        <v>0</v>
      </c>
    </row>
    <row r="39" spans="1:23" x14ac:dyDescent="0.45">
      <c r="A39" t="s">
        <v>8318</v>
      </c>
      <c r="B39" t="s">
        <v>8226</v>
      </c>
      <c r="C39" t="s">
        <v>8387</v>
      </c>
      <c r="D39" s="8" t="s">
        <v>8369</v>
      </c>
      <c r="F39" s="7">
        <v>1</v>
      </c>
      <c r="G39" s="4">
        <v>300</v>
      </c>
      <c r="H39" s="4">
        <v>867</v>
      </c>
      <c r="I39" s="25">
        <v>8.2911342592633446</v>
      </c>
      <c r="J39" s="4">
        <v>20</v>
      </c>
      <c r="N39" t="s">
        <v>8318</v>
      </c>
      <c r="O39" t="s">
        <v>8226</v>
      </c>
      <c r="P39" t="s">
        <v>8387</v>
      </c>
      <c r="Q39" s="8" t="s">
        <v>8369</v>
      </c>
      <c r="S39" s="7">
        <v>1</v>
      </c>
      <c r="T39" s="4">
        <v>300</v>
      </c>
      <c r="U39" s="4">
        <v>867</v>
      </c>
      <c r="V39" s="25">
        <v>8.2911342592633446</v>
      </c>
      <c r="W39" s="4">
        <v>20</v>
      </c>
    </row>
    <row r="40" spans="1:23" x14ac:dyDescent="0.45">
      <c r="A40" t="s">
        <v>8318</v>
      </c>
      <c r="B40" t="s">
        <v>8226</v>
      </c>
      <c r="C40" t="s">
        <v>8387</v>
      </c>
      <c r="D40" s="8" t="s">
        <v>8369</v>
      </c>
      <c r="E40">
        <v>3444</v>
      </c>
      <c r="F40" s="7">
        <v>1</v>
      </c>
      <c r="G40" s="4">
        <v>300</v>
      </c>
      <c r="H40" s="4">
        <v>867</v>
      </c>
      <c r="I40" s="25">
        <v>8.2911342592633446</v>
      </c>
      <c r="J40" s="4">
        <v>20</v>
      </c>
      <c r="N40" t="s">
        <v>8318</v>
      </c>
      <c r="O40" t="s">
        <v>8226</v>
      </c>
      <c r="P40" t="s">
        <v>8387</v>
      </c>
      <c r="Q40" s="8" t="s">
        <v>8369</v>
      </c>
      <c r="R40">
        <v>3444</v>
      </c>
      <c r="S40" s="7">
        <v>1</v>
      </c>
      <c r="T40" s="4">
        <v>300</v>
      </c>
      <c r="U40" s="4">
        <v>867</v>
      </c>
      <c r="V40" s="25">
        <v>8.2911342592633446</v>
      </c>
      <c r="W40" s="4">
        <v>20</v>
      </c>
    </row>
    <row r="41" spans="1:23" x14ac:dyDescent="0.45">
      <c r="A41" t="s">
        <v>8318</v>
      </c>
      <c r="B41" t="s">
        <v>8226</v>
      </c>
      <c r="C41" t="s">
        <v>8387</v>
      </c>
      <c r="D41" s="8" t="s">
        <v>8372</v>
      </c>
      <c r="F41" s="7">
        <v>1</v>
      </c>
      <c r="G41" s="4">
        <v>3000</v>
      </c>
      <c r="H41" s="4">
        <v>641</v>
      </c>
      <c r="I41" s="25">
        <v>30</v>
      </c>
      <c r="J41" s="4">
        <v>14</v>
      </c>
      <c r="N41" t="s">
        <v>8318</v>
      </c>
      <c r="O41" t="s">
        <v>8226</v>
      </c>
      <c r="P41" t="s">
        <v>8387</v>
      </c>
      <c r="Q41" s="8" t="s">
        <v>8372</v>
      </c>
      <c r="S41" s="7">
        <v>1</v>
      </c>
      <c r="T41" s="4">
        <v>3000</v>
      </c>
      <c r="U41" s="4">
        <v>641</v>
      </c>
      <c r="V41" s="25">
        <v>30</v>
      </c>
      <c r="W41" s="4">
        <v>14</v>
      </c>
    </row>
    <row r="42" spans="1:23" x14ac:dyDescent="0.45">
      <c r="A42" t="s">
        <v>8318</v>
      </c>
      <c r="B42" t="s">
        <v>8226</v>
      </c>
      <c r="C42" t="s">
        <v>8387</v>
      </c>
      <c r="D42" s="8" t="s">
        <v>8372</v>
      </c>
      <c r="E42">
        <v>4104</v>
      </c>
      <c r="F42" s="7">
        <v>1</v>
      </c>
      <c r="G42" s="4">
        <v>3000</v>
      </c>
      <c r="H42" s="4">
        <v>641</v>
      </c>
      <c r="I42" s="25">
        <v>30</v>
      </c>
      <c r="J42" s="4">
        <v>14</v>
      </c>
      <c r="N42" t="s">
        <v>8318</v>
      </c>
      <c r="O42" t="s">
        <v>8226</v>
      </c>
      <c r="P42" t="s">
        <v>8387</v>
      </c>
      <c r="Q42" s="8" t="s">
        <v>8372</v>
      </c>
      <c r="R42">
        <v>4104</v>
      </c>
      <c r="S42" s="7">
        <v>1</v>
      </c>
      <c r="T42" s="4">
        <v>3000</v>
      </c>
      <c r="U42" s="4">
        <v>641</v>
      </c>
      <c r="V42" s="25">
        <v>30</v>
      </c>
      <c r="W42" s="4">
        <v>14</v>
      </c>
    </row>
    <row r="43" spans="1:23" x14ac:dyDescent="0.45">
      <c r="A43" t="s">
        <v>8318</v>
      </c>
      <c r="B43" t="s">
        <v>8229</v>
      </c>
      <c r="F43" s="7">
        <v>30</v>
      </c>
      <c r="G43" s="4">
        <v>130888</v>
      </c>
      <c r="H43" s="4">
        <v>71535</v>
      </c>
      <c r="I43" s="25">
        <v>32.770651234567779</v>
      </c>
      <c r="J43" s="4">
        <v>943</v>
      </c>
      <c r="N43" t="s">
        <v>8318</v>
      </c>
      <c r="O43" t="s">
        <v>8229</v>
      </c>
      <c r="S43" s="7">
        <v>30</v>
      </c>
      <c r="T43" s="4">
        <v>130888</v>
      </c>
      <c r="U43" s="4">
        <v>71535</v>
      </c>
      <c r="V43" s="25">
        <v>32.770651234567779</v>
      </c>
      <c r="W43" s="4">
        <v>943</v>
      </c>
    </row>
    <row r="44" spans="1:23" x14ac:dyDescent="0.45">
      <c r="A44" t="s">
        <v>8318</v>
      </c>
      <c r="B44" t="s">
        <v>8229</v>
      </c>
      <c r="C44" t="s">
        <v>8385</v>
      </c>
      <c r="F44" s="7"/>
      <c r="G44" s="4"/>
      <c r="H44" s="4"/>
      <c r="I44" s="25"/>
      <c r="J44" s="4"/>
      <c r="N44" t="s">
        <v>8318</v>
      </c>
      <c r="O44" t="s">
        <v>8229</v>
      </c>
      <c r="P44" t="s">
        <v>8385</v>
      </c>
      <c r="S44" s="7"/>
      <c r="T44" s="4"/>
      <c r="U44" s="4"/>
      <c r="V44" s="25"/>
      <c r="W44" s="4"/>
    </row>
    <row r="45" spans="1:23" x14ac:dyDescent="0.45">
      <c r="A45" t="s">
        <v>8318</v>
      </c>
      <c r="B45" t="s">
        <v>8229</v>
      </c>
      <c r="C45" t="s">
        <v>8385</v>
      </c>
      <c r="D45" s="8" t="s">
        <v>8369</v>
      </c>
      <c r="F45" s="7">
        <v>4</v>
      </c>
      <c r="G45" s="4">
        <v>40750</v>
      </c>
      <c r="H45" s="4">
        <v>8285</v>
      </c>
      <c r="I45" s="25">
        <v>32.492893518518031</v>
      </c>
      <c r="J45" s="4">
        <v>70</v>
      </c>
      <c r="N45" t="s">
        <v>8318</v>
      </c>
      <c r="O45" t="s">
        <v>8229</v>
      </c>
      <c r="P45" t="s">
        <v>8385</v>
      </c>
      <c r="Q45" s="8" t="s">
        <v>8369</v>
      </c>
      <c r="S45" s="7">
        <v>4</v>
      </c>
      <c r="T45" s="4">
        <v>40750</v>
      </c>
      <c r="U45" s="4">
        <v>8285</v>
      </c>
      <c r="V45" s="25">
        <v>32.492893518518031</v>
      </c>
      <c r="W45" s="4">
        <v>70</v>
      </c>
    </row>
    <row r="46" spans="1:23" x14ac:dyDescent="0.45">
      <c r="A46" t="s">
        <v>8318</v>
      </c>
      <c r="B46" t="s">
        <v>8229</v>
      </c>
      <c r="C46" t="s">
        <v>8385</v>
      </c>
      <c r="D46" s="8" t="s">
        <v>8369</v>
      </c>
      <c r="E46">
        <v>3612</v>
      </c>
      <c r="F46" s="7">
        <v>1</v>
      </c>
      <c r="G46" s="4">
        <v>5000</v>
      </c>
      <c r="H46" s="4">
        <v>7220</v>
      </c>
      <c r="I46" s="25">
        <v>10</v>
      </c>
      <c r="J46" s="4">
        <v>57</v>
      </c>
      <c r="N46" t="s">
        <v>8318</v>
      </c>
      <c r="O46" t="s">
        <v>8229</v>
      </c>
      <c r="P46" t="s">
        <v>8385</v>
      </c>
      <c r="Q46" s="8" t="s">
        <v>8369</v>
      </c>
      <c r="R46">
        <v>3612</v>
      </c>
      <c r="S46" s="7">
        <v>1</v>
      </c>
      <c r="T46" s="4">
        <v>5000</v>
      </c>
      <c r="U46" s="4">
        <v>7220</v>
      </c>
      <c r="V46" s="25">
        <v>10</v>
      </c>
      <c r="W46" s="4">
        <v>57</v>
      </c>
    </row>
    <row r="47" spans="1:23" x14ac:dyDescent="0.45">
      <c r="A47" t="s">
        <v>8318</v>
      </c>
      <c r="B47" t="s">
        <v>8229</v>
      </c>
      <c r="C47" t="s">
        <v>8385</v>
      </c>
      <c r="D47" s="8" t="s">
        <v>8369</v>
      </c>
      <c r="E47">
        <v>3649</v>
      </c>
      <c r="F47" s="7">
        <v>1</v>
      </c>
      <c r="G47" s="4">
        <v>750</v>
      </c>
      <c r="H47" s="4">
        <v>780</v>
      </c>
      <c r="I47" s="25">
        <v>26</v>
      </c>
      <c r="J47" s="4">
        <v>8</v>
      </c>
      <c r="N47" t="s">
        <v>8318</v>
      </c>
      <c r="O47" t="s">
        <v>8229</v>
      </c>
      <c r="P47" t="s">
        <v>8385</v>
      </c>
      <c r="Q47" s="8" t="s">
        <v>8369</v>
      </c>
      <c r="R47">
        <v>3649</v>
      </c>
      <c r="S47" s="7">
        <v>1</v>
      </c>
      <c r="T47" s="4">
        <v>750</v>
      </c>
      <c r="U47" s="4">
        <v>780</v>
      </c>
      <c r="V47" s="25">
        <v>26</v>
      </c>
      <c r="W47" s="4">
        <v>8</v>
      </c>
    </row>
    <row r="48" spans="1:23" x14ac:dyDescent="0.45">
      <c r="A48" t="s">
        <v>8318</v>
      </c>
      <c r="B48" t="s">
        <v>8229</v>
      </c>
      <c r="C48" t="s">
        <v>8385</v>
      </c>
      <c r="D48" s="8" t="s">
        <v>8369</v>
      </c>
      <c r="E48">
        <v>3954</v>
      </c>
      <c r="F48" s="7">
        <v>1</v>
      </c>
      <c r="G48" s="4">
        <v>25000</v>
      </c>
      <c r="H48" s="4">
        <v>0</v>
      </c>
      <c r="I48" s="25">
        <v>60</v>
      </c>
      <c r="J48" s="4">
        <v>0</v>
      </c>
      <c r="N48" t="s">
        <v>8318</v>
      </c>
      <c r="O48" t="s">
        <v>8229</v>
      </c>
      <c r="P48" t="s">
        <v>8385</v>
      </c>
      <c r="Q48" s="8" t="s">
        <v>8369</v>
      </c>
      <c r="R48">
        <v>3954</v>
      </c>
      <c r="S48" s="7">
        <v>1</v>
      </c>
      <c r="T48" s="4">
        <v>25000</v>
      </c>
      <c r="U48" s="4">
        <v>0</v>
      </c>
      <c r="V48" s="25">
        <v>60</v>
      </c>
      <c r="W48" s="4">
        <v>0</v>
      </c>
    </row>
    <row r="49" spans="1:23" x14ac:dyDescent="0.45">
      <c r="A49" t="s">
        <v>8318</v>
      </c>
      <c r="B49" t="s">
        <v>8229</v>
      </c>
      <c r="C49" t="s">
        <v>8385</v>
      </c>
      <c r="D49" s="8" t="s">
        <v>8369</v>
      </c>
      <c r="E49">
        <v>4060</v>
      </c>
      <c r="F49" s="7">
        <v>1</v>
      </c>
      <c r="G49" s="4">
        <v>10000</v>
      </c>
      <c r="H49" s="4">
        <v>285</v>
      </c>
      <c r="I49" s="25">
        <v>33.971574074072123</v>
      </c>
      <c r="J49" s="4">
        <v>5</v>
      </c>
      <c r="N49" t="s">
        <v>8318</v>
      </c>
      <c r="O49" t="s">
        <v>8229</v>
      </c>
      <c r="P49" t="s">
        <v>8385</v>
      </c>
      <c r="Q49" s="8" t="s">
        <v>8369</v>
      </c>
      <c r="R49">
        <v>4060</v>
      </c>
      <c r="S49" s="7">
        <v>1</v>
      </c>
      <c r="T49" s="4">
        <v>10000</v>
      </c>
      <c r="U49" s="4">
        <v>285</v>
      </c>
      <c r="V49" s="25">
        <v>33.971574074072123</v>
      </c>
      <c r="W49" s="4">
        <v>5</v>
      </c>
    </row>
    <row r="50" spans="1:23" x14ac:dyDescent="0.45">
      <c r="A50" t="s">
        <v>8318</v>
      </c>
      <c r="B50" t="s">
        <v>8229</v>
      </c>
      <c r="C50" t="s">
        <v>8385</v>
      </c>
      <c r="D50" s="8" t="s">
        <v>8370</v>
      </c>
      <c r="F50" s="7">
        <v>2</v>
      </c>
      <c r="G50" s="4">
        <v>11913</v>
      </c>
      <c r="H50" s="4">
        <v>650</v>
      </c>
      <c r="I50" s="25">
        <v>49.788784722219134</v>
      </c>
      <c r="J50" s="4">
        <v>14</v>
      </c>
      <c r="N50" t="s">
        <v>8318</v>
      </c>
      <c r="O50" t="s">
        <v>8229</v>
      </c>
      <c r="P50" t="s">
        <v>8385</v>
      </c>
      <c r="Q50" s="8" t="s">
        <v>8370</v>
      </c>
      <c r="S50" s="7">
        <v>2</v>
      </c>
      <c r="T50" s="4">
        <v>11913</v>
      </c>
      <c r="U50" s="4">
        <v>650</v>
      </c>
      <c r="V50" s="25">
        <v>49.788784722219134</v>
      </c>
      <c r="W50" s="4">
        <v>14</v>
      </c>
    </row>
    <row r="51" spans="1:23" x14ac:dyDescent="0.45">
      <c r="A51" t="s">
        <v>8318</v>
      </c>
      <c r="B51" t="s">
        <v>8229</v>
      </c>
      <c r="C51" t="s">
        <v>8385</v>
      </c>
      <c r="D51" s="8" t="s">
        <v>8370</v>
      </c>
      <c r="E51">
        <v>2853</v>
      </c>
      <c r="F51" s="7">
        <v>1</v>
      </c>
      <c r="G51" s="4">
        <v>9500</v>
      </c>
      <c r="H51" s="4">
        <v>0</v>
      </c>
      <c r="I51" s="25">
        <v>60</v>
      </c>
      <c r="J51" s="4">
        <v>0</v>
      </c>
      <c r="N51" t="s">
        <v>8318</v>
      </c>
      <c r="O51" t="s">
        <v>8229</v>
      </c>
      <c r="P51" t="s">
        <v>8385</v>
      </c>
      <c r="Q51" s="8" t="s">
        <v>8370</v>
      </c>
      <c r="R51">
        <v>2853</v>
      </c>
      <c r="S51" s="7">
        <v>1</v>
      </c>
      <c r="T51" s="4">
        <v>9500</v>
      </c>
      <c r="U51" s="4">
        <v>0</v>
      </c>
      <c r="V51" s="25">
        <v>60</v>
      </c>
      <c r="W51" s="4">
        <v>0</v>
      </c>
    </row>
    <row r="52" spans="1:23" x14ac:dyDescent="0.45">
      <c r="A52" t="s">
        <v>8318</v>
      </c>
      <c r="B52" t="s">
        <v>8229</v>
      </c>
      <c r="C52" t="s">
        <v>8385</v>
      </c>
      <c r="D52" s="8" t="s">
        <v>8370</v>
      </c>
      <c r="E52">
        <v>3865</v>
      </c>
      <c r="F52" s="7">
        <v>1</v>
      </c>
      <c r="G52" s="4">
        <v>2413</v>
      </c>
      <c r="H52" s="4">
        <v>650</v>
      </c>
      <c r="I52" s="25">
        <v>39.577569444438268</v>
      </c>
      <c r="J52" s="4">
        <v>14</v>
      </c>
      <c r="N52" t="s">
        <v>8318</v>
      </c>
      <c r="O52" t="s">
        <v>8229</v>
      </c>
      <c r="P52" t="s">
        <v>8385</v>
      </c>
      <c r="Q52" s="8" t="s">
        <v>8370</v>
      </c>
      <c r="R52">
        <v>3865</v>
      </c>
      <c r="S52" s="7">
        <v>1</v>
      </c>
      <c r="T52" s="4">
        <v>2413</v>
      </c>
      <c r="U52" s="4">
        <v>650</v>
      </c>
      <c r="V52" s="25">
        <v>39.577569444438268</v>
      </c>
      <c r="W52" s="4">
        <v>14</v>
      </c>
    </row>
    <row r="53" spans="1:23" x14ac:dyDescent="0.45">
      <c r="A53" t="s">
        <v>8318</v>
      </c>
      <c r="B53" t="s">
        <v>8229</v>
      </c>
      <c r="C53" t="s">
        <v>8385</v>
      </c>
      <c r="D53" s="8" t="s">
        <v>8371</v>
      </c>
      <c r="F53" s="7">
        <v>2</v>
      </c>
      <c r="G53" s="4">
        <v>11100</v>
      </c>
      <c r="H53" s="4">
        <v>1435</v>
      </c>
      <c r="I53" s="25">
        <v>26.242175925926858</v>
      </c>
      <c r="J53" s="4">
        <v>22</v>
      </c>
      <c r="N53" t="s">
        <v>8318</v>
      </c>
      <c r="O53" t="s">
        <v>8229</v>
      </c>
      <c r="P53" t="s">
        <v>8385</v>
      </c>
      <c r="Q53" s="8" t="s">
        <v>8371</v>
      </c>
      <c r="S53" s="7">
        <v>2</v>
      </c>
      <c r="T53" s="4">
        <v>11100</v>
      </c>
      <c r="U53" s="4">
        <v>1435</v>
      </c>
      <c r="V53" s="25">
        <v>26.242175925926858</v>
      </c>
      <c r="W53" s="4">
        <v>22</v>
      </c>
    </row>
    <row r="54" spans="1:23" x14ac:dyDescent="0.45">
      <c r="A54" t="s">
        <v>8318</v>
      </c>
      <c r="B54" t="s">
        <v>8229</v>
      </c>
      <c r="C54" t="s">
        <v>8385</v>
      </c>
      <c r="D54" s="8" t="s">
        <v>8371</v>
      </c>
      <c r="E54">
        <v>3596</v>
      </c>
      <c r="F54" s="7">
        <v>1</v>
      </c>
      <c r="G54" s="4">
        <v>1100</v>
      </c>
      <c r="H54" s="4">
        <v>1185</v>
      </c>
      <c r="I54" s="25">
        <v>21</v>
      </c>
      <c r="J54" s="4">
        <v>15</v>
      </c>
      <c r="N54" t="s">
        <v>8318</v>
      </c>
      <c r="O54" t="s">
        <v>8229</v>
      </c>
      <c r="P54" t="s">
        <v>8385</v>
      </c>
      <c r="Q54" s="8" t="s">
        <v>8371</v>
      </c>
      <c r="R54">
        <v>3596</v>
      </c>
      <c r="S54" s="7">
        <v>1</v>
      </c>
      <c r="T54" s="4">
        <v>1100</v>
      </c>
      <c r="U54" s="4">
        <v>1185</v>
      </c>
      <c r="V54" s="25">
        <v>21</v>
      </c>
      <c r="W54" s="4">
        <v>15</v>
      </c>
    </row>
    <row r="55" spans="1:23" x14ac:dyDescent="0.45">
      <c r="A55" t="s">
        <v>8318</v>
      </c>
      <c r="B55" t="s">
        <v>8229</v>
      </c>
      <c r="C55" t="s">
        <v>8385</v>
      </c>
      <c r="D55" s="8" t="s">
        <v>8371</v>
      </c>
      <c r="E55">
        <v>4059</v>
      </c>
      <c r="F55" s="7">
        <v>1</v>
      </c>
      <c r="G55" s="4">
        <v>10000</v>
      </c>
      <c r="H55" s="4">
        <v>250</v>
      </c>
      <c r="I55" s="25">
        <v>31.484351851853717</v>
      </c>
      <c r="J55" s="4">
        <v>7</v>
      </c>
      <c r="N55" t="s">
        <v>8318</v>
      </c>
      <c r="O55" t="s">
        <v>8229</v>
      </c>
      <c r="P55" t="s">
        <v>8385</v>
      </c>
      <c r="Q55" s="8" t="s">
        <v>8371</v>
      </c>
      <c r="R55">
        <v>4059</v>
      </c>
      <c r="S55" s="7">
        <v>1</v>
      </c>
      <c r="T55" s="4">
        <v>10000</v>
      </c>
      <c r="U55" s="4">
        <v>250</v>
      </c>
      <c r="V55" s="25">
        <v>31.484351851853717</v>
      </c>
      <c r="W55" s="4">
        <v>7</v>
      </c>
    </row>
    <row r="56" spans="1:23" x14ac:dyDescent="0.45">
      <c r="A56" t="s">
        <v>8318</v>
      </c>
      <c r="B56" t="s">
        <v>8229</v>
      </c>
      <c r="C56" t="s">
        <v>8385</v>
      </c>
      <c r="D56" s="8" t="s">
        <v>8373</v>
      </c>
      <c r="F56" s="7">
        <v>2</v>
      </c>
      <c r="G56" s="4">
        <v>5675</v>
      </c>
      <c r="H56" s="4">
        <v>6561</v>
      </c>
      <c r="I56" s="25">
        <v>32.968142361110949</v>
      </c>
      <c r="J56" s="4">
        <v>100</v>
      </c>
      <c r="N56" t="s">
        <v>8318</v>
      </c>
      <c r="O56" t="s">
        <v>8229</v>
      </c>
      <c r="P56" t="s">
        <v>8385</v>
      </c>
      <c r="Q56" s="8" t="s">
        <v>8373</v>
      </c>
      <c r="S56" s="7">
        <v>2</v>
      </c>
      <c r="T56" s="4">
        <v>5675</v>
      </c>
      <c r="U56" s="4">
        <v>6561</v>
      </c>
      <c r="V56" s="25">
        <v>32.968142361110949</v>
      </c>
      <c r="W56" s="4">
        <v>100</v>
      </c>
    </row>
    <row r="57" spans="1:23" x14ac:dyDescent="0.45">
      <c r="A57" t="s">
        <v>8318</v>
      </c>
      <c r="B57" t="s">
        <v>8229</v>
      </c>
      <c r="C57" t="s">
        <v>8385</v>
      </c>
      <c r="D57" s="8" t="s">
        <v>8373</v>
      </c>
      <c r="E57">
        <v>3495</v>
      </c>
      <c r="F57" s="7">
        <v>1</v>
      </c>
      <c r="G57" s="4">
        <v>5000</v>
      </c>
      <c r="H57" s="4">
        <v>5343</v>
      </c>
      <c r="I57" s="25">
        <v>28.957997685189184</v>
      </c>
      <c r="J57" s="4">
        <v>72</v>
      </c>
      <c r="N57" t="s">
        <v>8318</v>
      </c>
      <c r="O57" t="s">
        <v>8229</v>
      </c>
      <c r="P57" t="s">
        <v>8385</v>
      </c>
      <c r="Q57" s="8" t="s">
        <v>8373</v>
      </c>
      <c r="R57">
        <v>3495</v>
      </c>
      <c r="S57" s="7">
        <v>1</v>
      </c>
      <c r="T57" s="4">
        <v>5000</v>
      </c>
      <c r="U57" s="4">
        <v>5343</v>
      </c>
      <c r="V57" s="25">
        <v>28.957997685189184</v>
      </c>
      <c r="W57" s="4">
        <v>72</v>
      </c>
    </row>
    <row r="58" spans="1:23" x14ac:dyDescent="0.45">
      <c r="A58" t="s">
        <v>8318</v>
      </c>
      <c r="B58" t="s">
        <v>8229</v>
      </c>
      <c r="C58" t="s">
        <v>8385</v>
      </c>
      <c r="D58" s="8" t="s">
        <v>8373</v>
      </c>
      <c r="E58">
        <v>3537</v>
      </c>
      <c r="F58" s="7">
        <v>1</v>
      </c>
      <c r="G58" s="4">
        <v>675</v>
      </c>
      <c r="H58" s="4">
        <v>1218</v>
      </c>
      <c r="I58" s="25">
        <v>36.978287037032715</v>
      </c>
      <c r="J58" s="4">
        <v>28</v>
      </c>
      <c r="N58" t="s">
        <v>8318</v>
      </c>
      <c r="O58" t="s">
        <v>8229</v>
      </c>
      <c r="P58" t="s">
        <v>8385</v>
      </c>
      <c r="Q58" s="8" t="s">
        <v>8373</v>
      </c>
      <c r="R58">
        <v>3537</v>
      </c>
      <c r="S58" s="7">
        <v>1</v>
      </c>
      <c r="T58" s="4">
        <v>675</v>
      </c>
      <c r="U58" s="4">
        <v>1218</v>
      </c>
      <c r="V58" s="25">
        <v>36.978287037032715</v>
      </c>
      <c r="W58" s="4">
        <v>28</v>
      </c>
    </row>
    <row r="59" spans="1:23" x14ac:dyDescent="0.45">
      <c r="A59" t="s">
        <v>8318</v>
      </c>
      <c r="B59" t="s">
        <v>8229</v>
      </c>
      <c r="C59" t="s">
        <v>8385</v>
      </c>
      <c r="D59" s="8" t="s">
        <v>8374</v>
      </c>
      <c r="F59" s="7">
        <v>2</v>
      </c>
      <c r="G59" s="4">
        <v>1500</v>
      </c>
      <c r="H59" s="4">
        <v>1400</v>
      </c>
      <c r="I59" s="25">
        <v>12.962777777775045</v>
      </c>
      <c r="J59" s="4">
        <v>20</v>
      </c>
      <c r="N59" t="s">
        <v>8318</v>
      </c>
      <c r="O59" t="s">
        <v>8229</v>
      </c>
      <c r="P59" t="s">
        <v>8385</v>
      </c>
      <c r="Q59" s="8" t="s">
        <v>8374</v>
      </c>
      <c r="S59" s="7">
        <v>2</v>
      </c>
      <c r="T59" s="4">
        <v>1500</v>
      </c>
      <c r="U59" s="4">
        <v>1400</v>
      </c>
      <c r="V59" s="25">
        <v>12.962777777775045</v>
      </c>
      <c r="W59" s="4">
        <v>20</v>
      </c>
    </row>
    <row r="60" spans="1:23" x14ac:dyDescent="0.45">
      <c r="A60" t="s">
        <v>8318</v>
      </c>
      <c r="B60" t="s">
        <v>8229</v>
      </c>
      <c r="C60" t="s">
        <v>8385</v>
      </c>
      <c r="D60" s="8" t="s">
        <v>8374</v>
      </c>
      <c r="E60">
        <v>3833</v>
      </c>
      <c r="F60" s="7">
        <v>1</v>
      </c>
      <c r="G60" s="4">
        <v>1200</v>
      </c>
      <c r="H60" s="4">
        <v>1400</v>
      </c>
      <c r="I60" s="25">
        <v>10.925555555550091</v>
      </c>
      <c r="J60" s="4">
        <v>20</v>
      </c>
      <c r="N60" t="s">
        <v>8318</v>
      </c>
      <c r="O60" t="s">
        <v>8229</v>
      </c>
      <c r="P60" t="s">
        <v>8385</v>
      </c>
      <c r="Q60" s="8" t="s">
        <v>8374</v>
      </c>
      <c r="R60">
        <v>3833</v>
      </c>
      <c r="S60" s="7">
        <v>1</v>
      </c>
      <c r="T60" s="4">
        <v>1200</v>
      </c>
      <c r="U60" s="4">
        <v>1400</v>
      </c>
      <c r="V60" s="25">
        <v>10.925555555550091</v>
      </c>
      <c r="W60" s="4">
        <v>20</v>
      </c>
    </row>
    <row r="61" spans="1:23" x14ac:dyDescent="0.45">
      <c r="A61" t="s">
        <v>8318</v>
      </c>
      <c r="B61" t="s">
        <v>8229</v>
      </c>
      <c r="C61" t="s">
        <v>8385</v>
      </c>
      <c r="D61" s="8" t="s">
        <v>8374</v>
      </c>
      <c r="E61">
        <v>4043</v>
      </c>
      <c r="F61" s="7">
        <v>1</v>
      </c>
      <c r="G61" s="4">
        <v>300</v>
      </c>
      <c r="H61" s="4">
        <v>0</v>
      </c>
      <c r="I61" s="25">
        <v>15</v>
      </c>
      <c r="J61" s="4">
        <v>0</v>
      </c>
      <c r="N61" t="s">
        <v>8318</v>
      </c>
      <c r="O61" t="s">
        <v>8229</v>
      </c>
      <c r="P61" t="s">
        <v>8385</v>
      </c>
      <c r="Q61" s="8" t="s">
        <v>8374</v>
      </c>
      <c r="R61">
        <v>4043</v>
      </c>
      <c r="S61" s="7">
        <v>1</v>
      </c>
      <c r="T61" s="4">
        <v>300</v>
      </c>
      <c r="U61" s="4">
        <v>0</v>
      </c>
      <c r="V61" s="25">
        <v>15</v>
      </c>
      <c r="W61" s="4">
        <v>0</v>
      </c>
    </row>
    <row r="62" spans="1:23" x14ac:dyDescent="0.45">
      <c r="A62" t="s">
        <v>8318</v>
      </c>
      <c r="B62" t="s">
        <v>8229</v>
      </c>
      <c r="C62" t="s">
        <v>8386</v>
      </c>
      <c r="F62" s="7"/>
      <c r="G62" s="4"/>
      <c r="H62" s="4"/>
      <c r="I62" s="25"/>
      <c r="J62" s="4"/>
      <c r="N62" t="s">
        <v>8318</v>
      </c>
      <c r="O62" t="s">
        <v>8229</v>
      </c>
      <c r="P62" t="s">
        <v>8386</v>
      </c>
      <c r="S62" s="7"/>
      <c r="T62" s="4"/>
      <c r="U62" s="4"/>
      <c r="V62" s="25"/>
      <c r="W62" s="4"/>
    </row>
    <row r="63" spans="1:23" x14ac:dyDescent="0.45">
      <c r="A63" t="s">
        <v>8318</v>
      </c>
      <c r="B63" t="s">
        <v>8229</v>
      </c>
      <c r="C63" t="s">
        <v>8386</v>
      </c>
      <c r="D63" s="8" t="s">
        <v>8377</v>
      </c>
      <c r="F63" s="7">
        <v>2</v>
      </c>
      <c r="G63" s="4">
        <v>7500</v>
      </c>
      <c r="H63" s="4">
        <v>6336</v>
      </c>
      <c r="I63" s="25">
        <v>37.690405092595029</v>
      </c>
      <c r="J63" s="4">
        <v>96</v>
      </c>
      <c r="N63" t="s">
        <v>8318</v>
      </c>
      <c r="O63" t="s">
        <v>8229</v>
      </c>
      <c r="P63" t="s">
        <v>8386</v>
      </c>
      <c r="Q63" s="8" t="s">
        <v>8377</v>
      </c>
      <c r="S63" s="7">
        <v>2</v>
      </c>
      <c r="T63" s="4">
        <v>7500</v>
      </c>
      <c r="U63" s="4">
        <v>6336</v>
      </c>
      <c r="V63" s="25">
        <v>37.690405092595029</v>
      </c>
      <c r="W63" s="4">
        <v>96</v>
      </c>
    </row>
    <row r="64" spans="1:23" x14ac:dyDescent="0.45">
      <c r="A64" t="s">
        <v>8318</v>
      </c>
      <c r="B64" t="s">
        <v>8229</v>
      </c>
      <c r="C64" t="s">
        <v>8386</v>
      </c>
      <c r="D64" s="8" t="s">
        <v>8377</v>
      </c>
      <c r="E64">
        <v>2812</v>
      </c>
      <c r="F64" s="7">
        <v>1</v>
      </c>
      <c r="G64" s="4">
        <v>5000</v>
      </c>
      <c r="H64" s="4">
        <v>5665</v>
      </c>
      <c r="I64" s="25">
        <v>45.422476851861575</v>
      </c>
      <c r="J64" s="4">
        <v>83</v>
      </c>
      <c r="N64" t="s">
        <v>8318</v>
      </c>
      <c r="O64" t="s">
        <v>8229</v>
      </c>
      <c r="P64" t="s">
        <v>8386</v>
      </c>
      <c r="Q64" s="8" t="s">
        <v>8377</v>
      </c>
      <c r="R64">
        <v>2812</v>
      </c>
      <c r="S64" s="7">
        <v>1</v>
      </c>
      <c r="T64" s="4">
        <v>5000</v>
      </c>
      <c r="U64" s="4">
        <v>5665</v>
      </c>
      <c r="V64" s="25">
        <v>45.422476851861575</v>
      </c>
      <c r="W64" s="4">
        <v>83</v>
      </c>
    </row>
    <row r="65" spans="1:23" x14ac:dyDescent="0.45">
      <c r="A65" t="s">
        <v>8318</v>
      </c>
      <c r="B65" t="s">
        <v>8229</v>
      </c>
      <c r="C65" t="s">
        <v>8386</v>
      </c>
      <c r="D65" s="8" t="s">
        <v>8377</v>
      </c>
      <c r="E65">
        <v>2920</v>
      </c>
      <c r="F65" s="7">
        <v>1</v>
      </c>
      <c r="G65" s="4">
        <v>2500</v>
      </c>
      <c r="H65" s="4">
        <v>671</v>
      </c>
      <c r="I65" s="25">
        <v>29.958333333328483</v>
      </c>
      <c r="J65" s="4">
        <v>13</v>
      </c>
      <c r="N65" t="s">
        <v>8318</v>
      </c>
      <c r="O65" t="s">
        <v>8229</v>
      </c>
      <c r="P65" t="s">
        <v>8386</v>
      </c>
      <c r="Q65" s="8" t="s">
        <v>8377</v>
      </c>
      <c r="R65">
        <v>2920</v>
      </c>
      <c r="S65" s="7">
        <v>1</v>
      </c>
      <c r="T65" s="4">
        <v>2500</v>
      </c>
      <c r="U65" s="4">
        <v>671</v>
      </c>
      <c r="V65" s="25">
        <v>29.958333333328483</v>
      </c>
      <c r="W65" s="4">
        <v>13</v>
      </c>
    </row>
    <row r="66" spans="1:23" x14ac:dyDescent="0.45">
      <c r="A66" t="s">
        <v>8318</v>
      </c>
      <c r="B66" t="s">
        <v>8229</v>
      </c>
      <c r="C66" t="s">
        <v>8386</v>
      </c>
      <c r="D66" s="8" t="s">
        <v>8378</v>
      </c>
      <c r="F66" s="7">
        <v>1</v>
      </c>
      <c r="G66" s="4">
        <v>8000</v>
      </c>
      <c r="H66" s="4">
        <v>8114</v>
      </c>
      <c r="I66" s="25">
        <v>29.958333333328483</v>
      </c>
      <c r="J66" s="4">
        <v>40</v>
      </c>
      <c r="N66" t="s">
        <v>8318</v>
      </c>
      <c r="O66" t="s">
        <v>8229</v>
      </c>
      <c r="P66" t="s">
        <v>8386</v>
      </c>
      <c r="Q66" s="8" t="s">
        <v>8378</v>
      </c>
      <c r="S66" s="7">
        <v>1</v>
      </c>
      <c r="T66" s="4">
        <v>8000</v>
      </c>
      <c r="U66" s="4">
        <v>8114</v>
      </c>
      <c r="V66" s="25">
        <v>29.958333333328483</v>
      </c>
      <c r="W66" s="4">
        <v>40</v>
      </c>
    </row>
    <row r="67" spans="1:23" x14ac:dyDescent="0.45">
      <c r="A67" t="s">
        <v>8318</v>
      </c>
      <c r="B67" t="s">
        <v>8229</v>
      </c>
      <c r="C67" t="s">
        <v>8386</v>
      </c>
      <c r="D67" s="8" t="s">
        <v>8378</v>
      </c>
      <c r="E67">
        <v>3662</v>
      </c>
      <c r="F67" s="7">
        <v>1</v>
      </c>
      <c r="G67" s="4">
        <v>8000</v>
      </c>
      <c r="H67" s="4">
        <v>8114</v>
      </c>
      <c r="I67" s="25">
        <v>29.958333333328483</v>
      </c>
      <c r="J67" s="4">
        <v>40</v>
      </c>
      <c r="N67" t="s">
        <v>8318</v>
      </c>
      <c r="O67" t="s">
        <v>8229</v>
      </c>
      <c r="P67" t="s">
        <v>8386</v>
      </c>
      <c r="Q67" s="8" t="s">
        <v>8378</v>
      </c>
      <c r="R67">
        <v>3662</v>
      </c>
      <c r="S67" s="7">
        <v>1</v>
      </c>
      <c r="T67" s="4">
        <v>8000</v>
      </c>
      <c r="U67" s="4">
        <v>8114</v>
      </c>
      <c r="V67" s="25">
        <v>29.958333333328483</v>
      </c>
      <c r="W67" s="4">
        <v>40</v>
      </c>
    </row>
    <row r="68" spans="1:23" x14ac:dyDescent="0.45">
      <c r="A68" t="s">
        <v>8318</v>
      </c>
      <c r="B68" t="s">
        <v>8229</v>
      </c>
      <c r="C68" t="s">
        <v>8386</v>
      </c>
      <c r="D68" s="8" t="s">
        <v>8379</v>
      </c>
      <c r="F68" s="7">
        <v>3</v>
      </c>
      <c r="G68" s="4">
        <v>6200</v>
      </c>
      <c r="H68" s="4">
        <v>7286</v>
      </c>
      <c r="I68" s="25">
        <v>37.268414351853913</v>
      </c>
      <c r="J68" s="4">
        <v>102</v>
      </c>
      <c r="N68" t="s">
        <v>8318</v>
      </c>
      <c r="O68" t="s">
        <v>8229</v>
      </c>
      <c r="P68" t="s">
        <v>8386</v>
      </c>
      <c r="Q68" s="8" t="s">
        <v>8379</v>
      </c>
      <c r="S68" s="7">
        <v>3</v>
      </c>
      <c r="T68" s="4">
        <v>6200</v>
      </c>
      <c r="U68" s="4">
        <v>7286</v>
      </c>
      <c r="V68" s="25">
        <v>37.268414351853913</v>
      </c>
      <c r="W68" s="4">
        <v>102</v>
      </c>
    </row>
    <row r="69" spans="1:23" x14ac:dyDescent="0.45">
      <c r="A69" t="s">
        <v>8318</v>
      </c>
      <c r="B69" t="s">
        <v>8229</v>
      </c>
      <c r="C69" t="s">
        <v>8386</v>
      </c>
      <c r="D69" s="8" t="s">
        <v>8379</v>
      </c>
      <c r="E69">
        <v>2969</v>
      </c>
      <c r="F69" s="7">
        <v>1</v>
      </c>
      <c r="G69" s="4">
        <v>1000</v>
      </c>
      <c r="H69" s="4">
        <v>1625</v>
      </c>
      <c r="I69" s="25">
        <v>30.165590277785668</v>
      </c>
      <c r="J69" s="4">
        <v>17</v>
      </c>
      <c r="N69" t="s">
        <v>8318</v>
      </c>
      <c r="O69" t="s">
        <v>8229</v>
      </c>
      <c r="P69" t="s">
        <v>8386</v>
      </c>
      <c r="Q69" s="8" t="s">
        <v>8379</v>
      </c>
      <c r="R69">
        <v>2969</v>
      </c>
      <c r="S69" s="7">
        <v>1</v>
      </c>
      <c r="T69" s="4">
        <v>1000</v>
      </c>
      <c r="U69" s="4">
        <v>1625</v>
      </c>
      <c r="V69" s="25">
        <v>30.165590277785668</v>
      </c>
      <c r="W69" s="4">
        <v>17</v>
      </c>
    </row>
    <row r="70" spans="1:23" x14ac:dyDescent="0.45">
      <c r="A70" t="s">
        <v>8318</v>
      </c>
      <c r="B70" t="s">
        <v>8229</v>
      </c>
      <c r="C70" t="s">
        <v>8386</v>
      </c>
      <c r="D70" s="8" t="s">
        <v>8379</v>
      </c>
      <c r="E70">
        <v>3560</v>
      </c>
      <c r="F70" s="7">
        <v>1</v>
      </c>
      <c r="G70" s="4">
        <v>3200</v>
      </c>
      <c r="H70" s="4">
        <v>3470</v>
      </c>
      <c r="I70" s="25">
        <v>35.224930555552419</v>
      </c>
      <c r="J70" s="4">
        <v>74</v>
      </c>
      <c r="N70" t="s">
        <v>8318</v>
      </c>
      <c r="O70" t="s">
        <v>8229</v>
      </c>
      <c r="P70" t="s">
        <v>8386</v>
      </c>
      <c r="Q70" s="8" t="s">
        <v>8379</v>
      </c>
      <c r="R70">
        <v>3560</v>
      </c>
      <c r="S70" s="7">
        <v>1</v>
      </c>
      <c r="T70" s="4">
        <v>3200</v>
      </c>
      <c r="U70" s="4">
        <v>3470</v>
      </c>
      <c r="V70" s="25">
        <v>35.224930555552419</v>
      </c>
      <c r="W70" s="4">
        <v>74</v>
      </c>
    </row>
    <row r="71" spans="1:23" x14ac:dyDescent="0.45">
      <c r="A71" t="s">
        <v>8318</v>
      </c>
      <c r="B71" t="s">
        <v>8229</v>
      </c>
      <c r="C71" t="s">
        <v>8386</v>
      </c>
      <c r="D71" s="8" t="s">
        <v>8379</v>
      </c>
      <c r="E71">
        <v>3812</v>
      </c>
      <c r="F71" s="7">
        <v>1</v>
      </c>
      <c r="G71" s="4">
        <v>2000</v>
      </c>
      <c r="H71" s="4">
        <v>2191</v>
      </c>
      <c r="I71" s="25">
        <v>46.414722222223645</v>
      </c>
      <c r="J71" s="4">
        <v>11</v>
      </c>
      <c r="N71" t="s">
        <v>8318</v>
      </c>
      <c r="O71" t="s">
        <v>8229</v>
      </c>
      <c r="P71" t="s">
        <v>8386</v>
      </c>
      <c r="Q71" s="8" t="s">
        <v>8379</v>
      </c>
      <c r="R71">
        <v>3812</v>
      </c>
      <c r="S71" s="7">
        <v>1</v>
      </c>
      <c r="T71" s="4">
        <v>2000</v>
      </c>
      <c r="U71" s="4">
        <v>2191</v>
      </c>
      <c r="V71" s="25">
        <v>46.414722222223645</v>
      </c>
      <c r="W71" s="4">
        <v>11</v>
      </c>
    </row>
    <row r="72" spans="1:23" x14ac:dyDescent="0.45">
      <c r="A72" t="s">
        <v>8318</v>
      </c>
      <c r="B72" t="s">
        <v>8229</v>
      </c>
      <c r="C72" t="s">
        <v>8386</v>
      </c>
      <c r="D72" s="8" t="s">
        <v>8372</v>
      </c>
      <c r="F72" s="7">
        <v>1</v>
      </c>
      <c r="G72" s="4">
        <v>3500</v>
      </c>
      <c r="H72" s="4">
        <v>3730</v>
      </c>
      <c r="I72" s="25">
        <v>30</v>
      </c>
      <c r="J72" s="4">
        <v>52</v>
      </c>
      <c r="N72" t="s">
        <v>8318</v>
      </c>
      <c r="O72" t="s">
        <v>8229</v>
      </c>
      <c r="P72" t="s">
        <v>8386</v>
      </c>
      <c r="Q72" s="8" t="s">
        <v>8372</v>
      </c>
      <c r="S72" s="7">
        <v>1</v>
      </c>
      <c r="T72" s="4">
        <v>3500</v>
      </c>
      <c r="U72" s="4">
        <v>3730</v>
      </c>
      <c r="V72" s="25">
        <v>30</v>
      </c>
      <c r="W72" s="4">
        <v>52</v>
      </c>
    </row>
    <row r="73" spans="1:23" x14ac:dyDescent="0.45">
      <c r="A73" t="s">
        <v>8318</v>
      </c>
      <c r="B73" t="s">
        <v>8229</v>
      </c>
      <c r="C73" t="s">
        <v>8386</v>
      </c>
      <c r="D73" s="8" t="s">
        <v>8372</v>
      </c>
      <c r="E73">
        <v>3374</v>
      </c>
      <c r="F73" s="7">
        <v>1</v>
      </c>
      <c r="G73" s="4">
        <v>3500</v>
      </c>
      <c r="H73" s="4">
        <v>3730</v>
      </c>
      <c r="I73" s="25">
        <v>30</v>
      </c>
      <c r="J73" s="4">
        <v>52</v>
      </c>
      <c r="N73" t="s">
        <v>8318</v>
      </c>
      <c r="O73" t="s">
        <v>8229</v>
      </c>
      <c r="P73" t="s">
        <v>8386</v>
      </c>
      <c r="Q73" s="8" t="s">
        <v>8372</v>
      </c>
      <c r="R73">
        <v>3374</v>
      </c>
      <c r="S73" s="7">
        <v>1</v>
      </c>
      <c r="T73" s="4">
        <v>3500</v>
      </c>
      <c r="U73" s="4">
        <v>3730</v>
      </c>
      <c r="V73" s="25">
        <v>30</v>
      </c>
      <c r="W73" s="4">
        <v>52</v>
      </c>
    </row>
    <row r="74" spans="1:23" x14ac:dyDescent="0.45">
      <c r="A74" t="s">
        <v>8318</v>
      </c>
      <c r="B74" t="s">
        <v>8229</v>
      </c>
      <c r="C74" t="s">
        <v>8386</v>
      </c>
      <c r="D74" s="8" t="s">
        <v>8373</v>
      </c>
      <c r="F74" s="7">
        <v>2</v>
      </c>
      <c r="G74" s="4">
        <v>10850</v>
      </c>
      <c r="H74" s="4">
        <v>850</v>
      </c>
      <c r="I74" s="25">
        <v>35.041666666664241</v>
      </c>
      <c r="J74" s="4">
        <v>21</v>
      </c>
      <c r="N74" t="s">
        <v>8318</v>
      </c>
      <c r="O74" t="s">
        <v>8229</v>
      </c>
      <c r="P74" t="s">
        <v>8386</v>
      </c>
      <c r="Q74" s="8" t="s">
        <v>8373</v>
      </c>
      <c r="S74" s="7">
        <v>2</v>
      </c>
      <c r="T74" s="4">
        <v>10850</v>
      </c>
      <c r="U74" s="4">
        <v>850</v>
      </c>
      <c r="V74" s="25">
        <v>35.041666666664241</v>
      </c>
      <c r="W74" s="4">
        <v>21</v>
      </c>
    </row>
    <row r="75" spans="1:23" x14ac:dyDescent="0.45">
      <c r="A75" t="s">
        <v>8318</v>
      </c>
      <c r="B75" t="s">
        <v>8229</v>
      </c>
      <c r="C75" t="s">
        <v>8386</v>
      </c>
      <c r="D75" s="8" t="s">
        <v>8373</v>
      </c>
      <c r="E75">
        <v>2837</v>
      </c>
      <c r="F75" s="7">
        <v>1</v>
      </c>
      <c r="G75" s="4">
        <v>850</v>
      </c>
      <c r="H75" s="4">
        <v>850</v>
      </c>
      <c r="I75" s="25">
        <v>40.041666666664241</v>
      </c>
      <c r="J75" s="4">
        <v>21</v>
      </c>
      <c r="N75" t="s">
        <v>8318</v>
      </c>
      <c r="O75" t="s">
        <v>8229</v>
      </c>
      <c r="P75" t="s">
        <v>8386</v>
      </c>
      <c r="Q75" s="8" t="s">
        <v>8373</v>
      </c>
      <c r="R75">
        <v>2837</v>
      </c>
      <c r="S75" s="7">
        <v>1</v>
      </c>
      <c r="T75" s="4">
        <v>850</v>
      </c>
      <c r="U75" s="4">
        <v>850</v>
      </c>
      <c r="V75" s="25">
        <v>40.041666666664241</v>
      </c>
      <c r="W75" s="4">
        <v>21</v>
      </c>
    </row>
    <row r="76" spans="1:23" x14ac:dyDescent="0.45">
      <c r="A76" t="s">
        <v>8318</v>
      </c>
      <c r="B76" t="s">
        <v>8229</v>
      </c>
      <c r="C76" t="s">
        <v>8386</v>
      </c>
      <c r="D76" s="8" t="s">
        <v>8373</v>
      </c>
      <c r="E76">
        <v>3963</v>
      </c>
      <c r="F76" s="7">
        <v>1</v>
      </c>
      <c r="G76" s="4">
        <v>10000</v>
      </c>
      <c r="H76" s="4">
        <v>0</v>
      </c>
      <c r="I76" s="25">
        <v>30.041666666664241</v>
      </c>
      <c r="J76" s="4">
        <v>0</v>
      </c>
      <c r="N76" t="s">
        <v>8318</v>
      </c>
      <c r="O76" t="s">
        <v>8229</v>
      </c>
      <c r="P76" t="s">
        <v>8386</v>
      </c>
      <c r="Q76" s="8" t="s">
        <v>8373</v>
      </c>
      <c r="R76">
        <v>3963</v>
      </c>
      <c r="S76" s="7">
        <v>1</v>
      </c>
      <c r="T76" s="4">
        <v>10000</v>
      </c>
      <c r="U76" s="4">
        <v>0</v>
      </c>
      <c r="V76" s="25">
        <v>30.041666666664241</v>
      </c>
      <c r="W76" s="4">
        <v>0</v>
      </c>
    </row>
    <row r="77" spans="1:23" x14ac:dyDescent="0.45">
      <c r="A77" t="s">
        <v>8318</v>
      </c>
      <c r="B77" t="s">
        <v>8229</v>
      </c>
      <c r="C77" t="s">
        <v>8386</v>
      </c>
      <c r="D77" s="8" t="s">
        <v>8374</v>
      </c>
      <c r="F77" s="7">
        <v>1</v>
      </c>
      <c r="G77" s="4">
        <v>2500</v>
      </c>
      <c r="H77" s="4">
        <v>2500</v>
      </c>
      <c r="I77" s="25">
        <v>25</v>
      </c>
      <c r="J77" s="4">
        <v>34</v>
      </c>
      <c r="N77" t="s">
        <v>8318</v>
      </c>
      <c r="O77" t="s">
        <v>8229</v>
      </c>
      <c r="P77" t="s">
        <v>8386</v>
      </c>
      <c r="Q77" s="8" t="s">
        <v>8374</v>
      </c>
      <c r="S77" s="7">
        <v>1</v>
      </c>
      <c r="T77" s="4">
        <v>2500</v>
      </c>
      <c r="U77" s="4">
        <v>2500</v>
      </c>
      <c r="V77" s="25">
        <v>25</v>
      </c>
      <c r="W77" s="4">
        <v>34</v>
      </c>
    </row>
    <row r="78" spans="1:23" x14ac:dyDescent="0.45">
      <c r="A78" t="s">
        <v>8318</v>
      </c>
      <c r="B78" t="s">
        <v>8229</v>
      </c>
      <c r="C78" t="s">
        <v>8386</v>
      </c>
      <c r="D78" s="8" t="s">
        <v>8374</v>
      </c>
      <c r="E78">
        <v>3287</v>
      </c>
      <c r="F78" s="7">
        <v>1</v>
      </c>
      <c r="G78" s="4">
        <v>2500</v>
      </c>
      <c r="H78" s="4">
        <v>2500</v>
      </c>
      <c r="I78" s="25">
        <v>25</v>
      </c>
      <c r="J78" s="4">
        <v>34</v>
      </c>
      <c r="N78" t="s">
        <v>8318</v>
      </c>
      <c r="O78" t="s">
        <v>8229</v>
      </c>
      <c r="P78" t="s">
        <v>8386</v>
      </c>
      <c r="Q78" s="8" t="s">
        <v>8374</v>
      </c>
      <c r="R78">
        <v>3287</v>
      </c>
      <c r="S78" s="7">
        <v>1</v>
      </c>
      <c r="T78" s="4">
        <v>2500</v>
      </c>
      <c r="U78" s="4">
        <v>2500</v>
      </c>
      <c r="V78" s="25">
        <v>25</v>
      </c>
      <c r="W78" s="4">
        <v>34</v>
      </c>
    </row>
    <row r="79" spans="1:23" x14ac:dyDescent="0.45">
      <c r="A79" t="s">
        <v>8318</v>
      </c>
      <c r="B79" t="s">
        <v>8229</v>
      </c>
      <c r="C79" t="s">
        <v>8387</v>
      </c>
      <c r="F79" s="7"/>
      <c r="G79" s="4"/>
      <c r="H79" s="4"/>
      <c r="I79" s="25"/>
      <c r="J79" s="4"/>
      <c r="N79" t="s">
        <v>8318</v>
      </c>
      <c r="O79" t="s">
        <v>8229</v>
      </c>
      <c r="P79" t="s">
        <v>8387</v>
      </c>
      <c r="S79" s="7"/>
      <c r="T79" s="4"/>
      <c r="U79" s="4"/>
      <c r="V79" s="25"/>
      <c r="W79" s="4"/>
    </row>
    <row r="80" spans="1:23" x14ac:dyDescent="0.45">
      <c r="A80" t="s">
        <v>8318</v>
      </c>
      <c r="B80" t="s">
        <v>8229</v>
      </c>
      <c r="C80" t="s">
        <v>8387</v>
      </c>
      <c r="D80" s="8" t="s">
        <v>8376</v>
      </c>
      <c r="F80" s="7">
        <v>1</v>
      </c>
      <c r="G80" s="4">
        <v>1500</v>
      </c>
      <c r="H80" s="4">
        <v>1668</v>
      </c>
      <c r="I80" s="25">
        <v>30.285798611112114</v>
      </c>
      <c r="J80" s="4">
        <v>35</v>
      </c>
      <c r="N80" t="s">
        <v>8318</v>
      </c>
      <c r="O80" t="s">
        <v>8229</v>
      </c>
      <c r="P80" t="s">
        <v>8387</v>
      </c>
      <c r="Q80" s="8" t="s">
        <v>8376</v>
      </c>
      <c r="S80" s="7">
        <v>1</v>
      </c>
      <c r="T80" s="4">
        <v>1500</v>
      </c>
      <c r="U80" s="4">
        <v>1668</v>
      </c>
      <c r="V80" s="25">
        <v>30.285798611112114</v>
      </c>
      <c r="W80" s="4">
        <v>35</v>
      </c>
    </row>
    <row r="81" spans="1:23" x14ac:dyDescent="0.45">
      <c r="A81" t="s">
        <v>8318</v>
      </c>
      <c r="B81" t="s">
        <v>8229</v>
      </c>
      <c r="C81" t="s">
        <v>8387</v>
      </c>
      <c r="D81" s="8" t="s">
        <v>8376</v>
      </c>
      <c r="E81">
        <v>3722</v>
      </c>
      <c r="F81" s="7">
        <v>1</v>
      </c>
      <c r="G81" s="4">
        <v>1500</v>
      </c>
      <c r="H81" s="4">
        <v>1668</v>
      </c>
      <c r="I81" s="25">
        <v>30.285798611112114</v>
      </c>
      <c r="J81" s="4">
        <v>35</v>
      </c>
      <c r="N81" t="s">
        <v>8318</v>
      </c>
      <c r="O81" t="s">
        <v>8229</v>
      </c>
      <c r="P81" t="s">
        <v>8387</v>
      </c>
      <c r="Q81" s="8" t="s">
        <v>8376</v>
      </c>
      <c r="R81">
        <v>3722</v>
      </c>
      <c r="S81" s="7">
        <v>1</v>
      </c>
      <c r="T81" s="4">
        <v>1500</v>
      </c>
      <c r="U81" s="4">
        <v>1668</v>
      </c>
      <c r="V81" s="25">
        <v>30.285798611112114</v>
      </c>
      <c r="W81" s="4">
        <v>35</v>
      </c>
    </row>
    <row r="82" spans="1:23" x14ac:dyDescent="0.45">
      <c r="A82" t="s">
        <v>8318</v>
      </c>
      <c r="B82" t="s">
        <v>8229</v>
      </c>
      <c r="C82" t="s">
        <v>8387</v>
      </c>
      <c r="D82" s="8" t="s">
        <v>8377</v>
      </c>
      <c r="F82" s="7">
        <v>1</v>
      </c>
      <c r="G82" s="4">
        <v>4500</v>
      </c>
      <c r="H82" s="4">
        <v>5258</v>
      </c>
      <c r="I82" s="25">
        <v>34.215983796297223</v>
      </c>
      <c r="J82" s="4">
        <v>100</v>
      </c>
      <c r="N82" t="s">
        <v>8318</v>
      </c>
      <c r="O82" t="s">
        <v>8229</v>
      </c>
      <c r="P82" t="s">
        <v>8387</v>
      </c>
      <c r="Q82" s="8" t="s">
        <v>8377</v>
      </c>
      <c r="S82" s="7">
        <v>1</v>
      </c>
      <c r="T82" s="4">
        <v>4500</v>
      </c>
      <c r="U82" s="4">
        <v>5258</v>
      </c>
      <c r="V82" s="25">
        <v>34.215983796297223</v>
      </c>
      <c r="W82" s="4">
        <v>100</v>
      </c>
    </row>
    <row r="83" spans="1:23" x14ac:dyDescent="0.45">
      <c r="A83" t="s">
        <v>8318</v>
      </c>
      <c r="B83" t="s">
        <v>8229</v>
      </c>
      <c r="C83" t="s">
        <v>8387</v>
      </c>
      <c r="D83" s="8" t="s">
        <v>8377</v>
      </c>
      <c r="E83">
        <v>3276</v>
      </c>
      <c r="F83" s="7">
        <v>1</v>
      </c>
      <c r="G83" s="4">
        <v>4500</v>
      </c>
      <c r="H83" s="4">
        <v>5258</v>
      </c>
      <c r="I83" s="25">
        <v>34.215983796297223</v>
      </c>
      <c r="J83" s="4">
        <v>100</v>
      </c>
      <c r="N83" t="s">
        <v>8318</v>
      </c>
      <c r="O83" t="s">
        <v>8229</v>
      </c>
      <c r="P83" t="s">
        <v>8387</v>
      </c>
      <c r="Q83" s="8" t="s">
        <v>8377</v>
      </c>
      <c r="R83">
        <v>3276</v>
      </c>
      <c r="S83" s="7">
        <v>1</v>
      </c>
      <c r="T83" s="4">
        <v>4500</v>
      </c>
      <c r="U83" s="4">
        <v>5258</v>
      </c>
      <c r="V83" s="25">
        <v>34.215983796297223</v>
      </c>
      <c r="W83" s="4">
        <v>100</v>
      </c>
    </row>
    <row r="84" spans="1:23" x14ac:dyDescent="0.45">
      <c r="A84" t="s">
        <v>8318</v>
      </c>
      <c r="B84" t="s">
        <v>8229</v>
      </c>
      <c r="C84" t="s">
        <v>8387</v>
      </c>
      <c r="D84" s="8" t="s">
        <v>8378</v>
      </c>
      <c r="F84" s="7">
        <v>2</v>
      </c>
      <c r="G84" s="4">
        <v>3650</v>
      </c>
      <c r="H84" s="4">
        <v>4202</v>
      </c>
      <c r="I84" s="25">
        <v>49.77455439815094</v>
      </c>
      <c r="J84" s="4">
        <v>74</v>
      </c>
      <c r="N84" t="s">
        <v>8318</v>
      </c>
      <c r="O84" t="s">
        <v>8229</v>
      </c>
      <c r="P84" t="s">
        <v>8387</v>
      </c>
      <c r="Q84" s="8" t="s">
        <v>8378</v>
      </c>
      <c r="S84" s="7">
        <v>2</v>
      </c>
      <c r="T84" s="4">
        <v>3650</v>
      </c>
      <c r="U84" s="4">
        <v>4202</v>
      </c>
      <c r="V84" s="25">
        <v>49.77455439815094</v>
      </c>
      <c r="W84" s="4">
        <v>74</v>
      </c>
    </row>
    <row r="85" spans="1:23" x14ac:dyDescent="0.45">
      <c r="A85" t="s">
        <v>8318</v>
      </c>
      <c r="B85" t="s">
        <v>8229</v>
      </c>
      <c r="C85" t="s">
        <v>8387</v>
      </c>
      <c r="D85" s="8" t="s">
        <v>8378</v>
      </c>
      <c r="E85">
        <v>3318</v>
      </c>
      <c r="F85" s="7">
        <v>1</v>
      </c>
      <c r="G85" s="4">
        <v>2000</v>
      </c>
      <c r="H85" s="4">
        <v>2512</v>
      </c>
      <c r="I85" s="25">
        <v>39.802164351858664</v>
      </c>
      <c r="J85" s="4">
        <v>32</v>
      </c>
      <c r="N85" t="s">
        <v>8318</v>
      </c>
      <c r="O85" t="s">
        <v>8229</v>
      </c>
      <c r="P85" t="s">
        <v>8387</v>
      </c>
      <c r="Q85" s="8" t="s">
        <v>8378</v>
      </c>
      <c r="R85">
        <v>3318</v>
      </c>
      <c r="S85" s="7">
        <v>1</v>
      </c>
      <c r="T85" s="4">
        <v>2000</v>
      </c>
      <c r="U85" s="4">
        <v>2512</v>
      </c>
      <c r="V85" s="25">
        <v>39.802164351858664</v>
      </c>
      <c r="W85" s="4">
        <v>32</v>
      </c>
    </row>
    <row r="86" spans="1:23" x14ac:dyDescent="0.45">
      <c r="A86" t="s">
        <v>8318</v>
      </c>
      <c r="B86" t="s">
        <v>8229</v>
      </c>
      <c r="C86" t="s">
        <v>8387</v>
      </c>
      <c r="D86" s="8" t="s">
        <v>8378</v>
      </c>
      <c r="E86">
        <v>3498</v>
      </c>
      <c r="F86" s="7">
        <v>1</v>
      </c>
      <c r="G86" s="4">
        <v>1650</v>
      </c>
      <c r="H86" s="4">
        <v>1690</v>
      </c>
      <c r="I86" s="25">
        <v>59.746944444443216</v>
      </c>
      <c r="J86" s="4">
        <v>42</v>
      </c>
      <c r="N86" t="s">
        <v>8318</v>
      </c>
      <c r="O86" t="s">
        <v>8229</v>
      </c>
      <c r="P86" t="s">
        <v>8387</v>
      </c>
      <c r="Q86" s="8" t="s">
        <v>8378</v>
      </c>
      <c r="R86">
        <v>3498</v>
      </c>
      <c r="S86" s="7">
        <v>1</v>
      </c>
      <c r="T86" s="4">
        <v>1650</v>
      </c>
      <c r="U86" s="4">
        <v>1690</v>
      </c>
      <c r="V86" s="25">
        <v>59.746944444443216</v>
      </c>
      <c r="W86" s="4">
        <v>42</v>
      </c>
    </row>
    <row r="87" spans="1:23" x14ac:dyDescent="0.45">
      <c r="A87" t="s">
        <v>8318</v>
      </c>
      <c r="B87" t="s">
        <v>8229</v>
      </c>
      <c r="C87" t="s">
        <v>8387</v>
      </c>
      <c r="D87" s="8" t="s">
        <v>8370</v>
      </c>
      <c r="F87" s="7">
        <v>1</v>
      </c>
      <c r="G87" s="4">
        <v>250</v>
      </c>
      <c r="H87" s="4">
        <v>605</v>
      </c>
      <c r="I87" s="25">
        <v>30</v>
      </c>
      <c r="J87" s="4">
        <v>14</v>
      </c>
      <c r="N87" t="s">
        <v>8318</v>
      </c>
      <c r="O87" t="s">
        <v>8229</v>
      </c>
      <c r="P87" t="s">
        <v>8387</v>
      </c>
      <c r="Q87" s="8" t="s">
        <v>8370</v>
      </c>
      <c r="S87" s="7">
        <v>1</v>
      </c>
      <c r="T87" s="4">
        <v>250</v>
      </c>
      <c r="U87" s="4">
        <v>605</v>
      </c>
      <c r="V87" s="25">
        <v>30</v>
      </c>
      <c r="W87" s="4">
        <v>14</v>
      </c>
    </row>
    <row r="88" spans="1:23" x14ac:dyDescent="0.45">
      <c r="A88" t="s">
        <v>8318</v>
      </c>
      <c r="B88" t="s">
        <v>8229</v>
      </c>
      <c r="C88" t="s">
        <v>8387</v>
      </c>
      <c r="D88" s="8" t="s">
        <v>8370</v>
      </c>
      <c r="E88">
        <v>2815</v>
      </c>
      <c r="F88" s="7">
        <v>1</v>
      </c>
      <c r="G88" s="4">
        <v>250</v>
      </c>
      <c r="H88" s="4">
        <v>605</v>
      </c>
      <c r="I88" s="25">
        <v>30</v>
      </c>
      <c r="J88" s="4">
        <v>14</v>
      </c>
      <c r="N88" t="s">
        <v>8318</v>
      </c>
      <c r="O88" t="s">
        <v>8229</v>
      </c>
      <c r="P88" t="s">
        <v>8387</v>
      </c>
      <c r="Q88" s="8" t="s">
        <v>8370</v>
      </c>
      <c r="R88">
        <v>2815</v>
      </c>
      <c r="S88" s="7">
        <v>1</v>
      </c>
      <c r="T88" s="4">
        <v>250</v>
      </c>
      <c r="U88" s="4">
        <v>605</v>
      </c>
      <c r="V88" s="25">
        <v>30</v>
      </c>
      <c r="W88" s="4">
        <v>14</v>
      </c>
    </row>
    <row r="89" spans="1:23" x14ac:dyDescent="0.45">
      <c r="A89" t="s">
        <v>8318</v>
      </c>
      <c r="B89" t="s">
        <v>8229</v>
      </c>
      <c r="C89" t="s">
        <v>8387</v>
      </c>
      <c r="D89" s="8" t="s">
        <v>8371</v>
      </c>
      <c r="F89" s="7">
        <v>2</v>
      </c>
      <c r="G89" s="4">
        <v>10300</v>
      </c>
      <c r="H89" s="4">
        <v>11090</v>
      </c>
      <c r="I89" s="25">
        <v>25.88421875000131</v>
      </c>
      <c r="J89" s="4">
        <v>131</v>
      </c>
      <c r="N89" t="s">
        <v>8318</v>
      </c>
      <c r="O89" t="s">
        <v>8229</v>
      </c>
      <c r="P89" t="s">
        <v>8387</v>
      </c>
      <c r="Q89" s="8" t="s">
        <v>8371</v>
      </c>
      <c r="S89" s="7">
        <v>2</v>
      </c>
      <c r="T89" s="4">
        <v>10300</v>
      </c>
      <c r="U89" s="4">
        <v>11090</v>
      </c>
      <c r="V89" s="25">
        <v>25.88421875000131</v>
      </c>
      <c r="W89" s="4">
        <v>131</v>
      </c>
    </row>
    <row r="90" spans="1:23" x14ac:dyDescent="0.45">
      <c r="A90" t="s">
        <v>8318</v>
      </c>
      <c r="B90" t="s">
        <v>8229</v>
      </c>
      <c r="C90" t="s">
        <v>8387</v>
      </c>
      <c r="D90" s="8" t="s">
        <v>8371</v>
      </c>
      <c r="E90">
        <v>3463</v>
      </c>
      <c r="F90" s="7">
        <v>1</v>
      </c>
      <c r="G90" s="4">
        <v>10000</v>
      </c>
      <c r="H90" s="4">
        <v>10338</v>
      </c>
      <c r="I90" s="25">
        <v>41.247164351851097</v>
      </c>
      <c r="J90" s="4">
        <v>114</v>
      </c>
      <c r="N90" t="s">
        <v>8318</v>
      </c>
      <c r="O90" t="s">
        <v>8229</v>
      </c>
      <c r="P90" t="s">
        <v>8387</v>
      </c>
      <c r="Q90" s="8" t="s">
        <v>8371</v>
      </c>
      <c r="R90">
        <v>3463</v>
      </c>
      <c r="S90" s="7">
        <v>1</v>
      </c>
      <c r="T90" s="4">
        <v>10000</v>
      </c>
      <c r="U90" s="4">
        <v>10338</v>
      </c>
      <c r="V90" s="25">
        <v>41.247164351851097</v>
      </c>
      <c r="W90" s="4">
        <v>114</v>
      </c>
    </row>
    <row r="91" spans="1:23" x14ac:dyDescent="0.45">
      <c r="A91" t="s">
        <v>8318</v>
      </c>
      <c r="B91" t="s">
        <v>8229</v>
      </c>
      <c r="C91" t="s">
        <v>8387</v>
      </c>
      <c r="D91" s="8" t="s">
        <v>8371</v>
      </c>
      <c r="E91">
        <v>3652</v>
      </c>
      <c r="F91" s="7">
        <v>1</v>
      </c>
      <c r="G91" s="4">
        <v>300</v>
      </c>
      <c r="H91" s="4">
        <v>752</v>
      </c>
      <c r="I91" s="25">
        <v>10.521273148151522</v>
      </c>
      <c r="J91" s="4">
        <v>17</v>
      </c>
      <c r="N91" t="s">
        <v>8318</v>
      </c>
      <c r="O91" t="s">
        <v>8229</v>
      </c>
      <c r="P91" t="s">
        <v>8387</v>
      </c>
      <c r="Q91" s="8" t="s">
        <v>8371</v>
      </c>
      <c r="R91">
        <v>3652</v>
      </c>
      <c r="S91" s="7">
        <v>1</v>
      </c>
      <c r="T91" s="4">
        <v>300</v>
      </c>
      <c r="U91" s="4">
        <v>752</v>
      </c>
      <c r="V91" s="25">
        <v>10.521273148151522</v>
      </c>
      <c r="W91" s="4">
        <v>17</v>
      </c>
    </row>
    <row r="92" spans="1:23" x14ac:dyDescent="0.45">
      <c r="A92" t="s">
        <v>8318</v>
      </c>
      <c r="B92" t="s">
        <v>8229</v>
      </c>
      <c r="C92" t="s">
        <v>8387</v>
      </c>
      <c r="D92" s="8" t="s">
        <v>8381</v>
      </c>
      <c r="F92" s="7">
        <v>1</v>
      </c>
      <c r="G92" s="4">
        <v>1200</v>
      </c>
      <c r="H92" s="4">
        <v>1565</v>
      </c>
      <c r="I92" s="25">
        <v>21.177152777774609</v>
      </c>
      <c r="J92" s="4">
        <v>18</v>
      </c>
      <c r="N92" t="s">
        <v>8318</v>
      </c>
      <c r="O92" t="s">
        <v>8229</v>
      </c>
      <c r="P92" t="s">
        <v>8387</v>
      </c>
      <c r="Q92" s="8" t="s">
        <v>8381</v>
      </c>
      <c r="S92" s="7">
        <v>1</v>
      </c>
      <c r="T92" s="4">
        <v>1200</v>
      </c>
      <c r="U92" s="4">
        <v>1565</v>
      </c>
      <c r="V92" s="25">
        <v>21.177152777774609</v>
      </c>
      <c r="W92" s="4">
        <v>18</v>
      </c>
    </row>
    <row r="93" spans="1:23" x14ac:dyDescent="0.45">
      <c r="A93" t="s">
        <v>8318</v>
      </c>
      <c r="B93" t="s">
        <v>8229</v>
      </c>
      <c r="C93" t="s">
        <v>8387</v>
      </c>
      <c r="D93" s="8" t="s">
        <v>8381</v>
      </c>
      <c r="E93">
        <v>529</v>
      </c>
      <c r="F93" s="7">
        <v>1</v>
      </c>
      <c r="G93" s="4">
        <v>1200</v>
      </c>
      <c r="H93" s="4">
        <v>1565</v>
      </c>
      <c r="I93" s="25">
        <v>21.177152777774609</v>
      </c>
      <c r="J93" s="4">
        <v>18</v>
      </c>
      <c r="N93" t="s">
        <v>8318</v>
      </c>
      <c r="O93" t="s">
        <v>8229</v>
      </c>
      <c r="P93" t="s">
        <v>8387</v>
      </c>
      <c r="Q93" s="8" t="s">
        <v>8381</v>
      </c>
      <c r="R93">
        <v>529</v>
      </c>
      <c r="S93" s="7">
        <v>1</v>
      </c>
      <c r="T93" s="4">
        <v>1200</v>
      </c>
      <c r="U93" s="4">
        <v>1565</v>
      </c>
      <c r="V93" s="25">
        <v>21.177152777774609</v>
      </c>
      <c r="W93" s="4">
        <v>18</v>
      </c>
    </row>
    <row r="94" spans="1:23" x14ac:dyDescent="0.45">
      <c r="A94" t="s">
        <v>8318</v>
      </c>
      <c r="B94" t="s">
        <v>8240</v>
      </c>
      <c r="F94" s="7">
        <v>1</v>
      </c>
      <c r="G94" s="4">
        <v>5000</v>
      </c>
      <c r="H94" s="4">
        <v>5291</v>
      </c>
      <c r="I94" s="25">
        <v>30.047500000000582</v>
      </c>
      <c r="J94" s="4">
        <v>46</v>
      </c>
      <c r="N94" t="s">
        <v>8318</v>
      </c>
      <c r="O94" t="s">
        <v>8240</v>
      </c>
      <c r="S94" s="7">
        <v>1</v>
      </c>
      <c r="T94" s="4">
        <v>5000</v>
      </c>
      <c r="U94" s="4">
        <v>5291</v>
      </c>
      <c r="V94" s="25">
        <v>30.047500000000582</v>
      </c>
      <c r="W94" s="4">
        <v>46</v>
      </c>
    </row>
    <row r="95" spans="1:23" x14ac:dyDescent="0.45">
      <c r="A95" t="s">
        <v>8318</v>
      </c>
      <c r="B95" t="s">
        <v>8240</v>
      </c>
      <c r="C95" t="s">
        <v>8388</v>
      </c>
      <c r="F95" s="7"/>
      <c r="G95" s="4"/>
      <c r="H95" s="4"/>
      <c r="I95" s="25"/>
      <c r="J95" s="4"/>
      <c r="N95" t="s">
        <v>8318</v>
      </c>
      <c r="O95" t="s">
        <v>8240</v>
      </c>
      <c r="P95" t="s">
        <v>8388</v>
      </c>
      <c r="S95" s="7"/>
      <c r="T95" s="4"/>
      <c r="U95" s="4"/>
      <c r="V95" s="25"/>
      <c r="W95" s="4"/>
    </row>
    <row r="96" spans="1:23" x14ac:dyDescent="0.45">
      <c r="A96" t="s">
        <v>8318</v>
      </c>
      <c r="B96" t="s">
        <v>8240</v>
      </c>
      <c r="C96" t="s">
        <v>8388</v>
      </c>
      <c r="D96" s="8" t="s">
        <v>8376</v>
      </c>
      <c r="F96" s="7">
        <v>1</v>
      </c>
      <c r="G96" s="4">
        <v>5000</v>
      </c>
      <c r="H96" s="4">
        <v>5291</v>
      </c>
      <c r="I96" s="25">
        <v>30.047500000000582</v>
      </c>
      <c r="J96" s="4">
        <v>46</v>
      </c>
      <c r="N96" t="s">
        <v>8318</v>
      </c>
      <c r="O96" t="s">
        <v>8240</v>
      </c>
      <c r="P96" t="s">
        <v>8388</v>
      </c>
      <c r="Q96" s="8" t="s">
        <v>8376</v>
      </c>
      <c r="S96" s="7">
        <v>1</v>
      </c>
      <c r="T96" s="4">
        <v>5000</v>
      </c>
      <c r="U96" s="4">
        <v>5291</v>
      </c>
      <c r="V96" s="25">
        <v>30.047500000000582</v>
      </c>
      <c r="W96" s="4">
        <v>46</v>
      </c>
    </row>
    <row r="97" spans="1:23" x14ac:dyDescent="0.45">
      <c r="A97" t="s">
        <v>8318</v>
      </c>
      <c r="B97" t="s">
        <v>8240</v>
      </c>
      <c r="C97" t="s">
        <v>8388</v>
      </c>
      <c r="D97" s="8" t="s">
        <v>8376</v>
      </c>
      <c r="E97">
        <v>3656</v>
      </c>
      <c r="F97" s="7">
        <v>1</v>
      </c>
      <c r="G97" s="4">
        <v>5000</v>
      </c>
      <c r="H97" s="4">
        <v>5291</v>
      </c>
      <c r="I97" s="25">
        <v>30.047500000000582</v>
      </c>
      <c r="J97" s="4">
        <v>46</v>
      </c>
      <c r="N97" t="s">
        <v>8318</v>
      </c>
      <c r="O97" t="s">
        <v>8240</v>
      </c>
      <c r="P97" t="s">
        <v>8388</v>
      </c>
      <c r="Q97" s="8" t="s">
        <v>8376</v>
      </c>
      <c r="R97">
        <v>3656</v>
      </c>
      <c r="S97" s="7">
        <v>1</v>
      </c>
      <c r="T97" s="4">
        <v>5000</v>
      </c>
      <c r="U97" s="4">
        <v>5291</v>
      </c>
      <c r="V97" s="25">
        <v>30.047500000000582</v>
      </c>
      <c r="W97" s="4">
        <v>46</v>
      </c>
    </row>
    <row r="98" spans="1:23" x14ac:dyDescent="0.45">
      <c r="A98" t="s">
        <v>8318</v>
      </c>
      <c r="B98" t="s">
        <v>8236</v>
      </c>
      <c r="F98" s="7">
        <v>4</v>
      </c>
      <c r="G98" s="4">
        <v>41000</v>
      </c>
      <c r="H98" s="4">
        <v>13684</v>
      </c>
      <c r="I98" s="25">
        <v>44.779869791667807</v>
      </c>
      <c r="J98" s="4">
        <v>164</v>
      </c>
      <c r="N98" t="s">
        <v>8318</v>
      </c>
      <c r="O98" t="s">
        <v>8236</v>
      </c>
      <c r="S98" s="7">
        <v>4</v>
      </c>
      <c r="T98" s="4">
        <v>41000</v>
      </c>
      <c r="U98" s="4">
        <v>13684</v>
      </c>
      <c r="V98" s="25">
        <v>44.779869791667807</v>
      </c>
      <c r="W98" s="4">
        <v>164</v>
      </c>
    </row>
    <row r="99" spans="1:23" x14ac:dyDescent="0.45">
      <c r="A99" t="s">
        <v>8318</v>
      </c>
      <c r="B99" t="s">
        <v>8236</v>
      </c>
      <c r="C99" t="s">
        <v>8386</v>
      </c>
      <c r="F99" s="7"/>
      <c r="G99" s="4"/>
      <c r="H99" s="4"/>
      <c r="I99" s="25"/>
      <c r="J99" s="4"/>
      <c r="N99" t="s">
        <v>8318</v>
      </c>
      <c r="O99" t="s">
        <v>8236</v>
      </c>
      <c r="P99" t="s">
        <v>8386</v>
      </c>
      <c r="S99" s="7"/>
      <c r="T99" s="4"/>
      <c r="U99" s="4"/>
      <c r="V99" s="25"/>
      <c r="W99" s="4"/>
    </row>
    <row r="100" spans="1:23" x14ac:dyDescent="0.45">
      <c r="A100" t="s">
        <v>8318</v>
      </c>
      <c r="B100" t="s">
        <v>8236</v>
      </c>
      <c r="C100" t="s">
        <v>8386</v>
      </c>
      <c r="D100" s="8" t="s">
        <v>8369</v>
      </c>
      <c r="F100" s="7">
        <v>2</v>
      </c>
      <c r="G100" s="4">
        <v>31500</v>
      </c>
      <c r="H100" s="4">
        <v>3683</v>
      </c>
      <c r="I100" s="25">
        <v>30</v>
      </c>
      <c r="J100" s="4">
        <v>57</v>
      </c>
      <c r="N100" t="s">
        <v>8318</v>
      </c>
      <c r="O100" t="s">
        <v>8236</v>
      </c>
      <c r="P100" t="s">
        <v>8386</v>
      </c>
      <c r="Q100" s="8" t="s">
        <v>8369</v>
      </c>
      <c r="S100" s="7">
        <v>2</v>
      </c>
      <c r="T100" s="4">
        <v>31500</v>
      </c>
      <c r="U100" s="4">
        <v>3683</v>
      </c>
      <c r="V100" s="25">
        <v>30</v>
      </c>
      <c r="W100" s="4">
        <v>57</v>
      </c>
    </row>
    <row r="101" spans="1:23" x14ac:dyDescent="0.45">
      <c r="A101" t="s">
        <v>8318</v>
      </c>
      <c r="B101" t="s">
        <v>8236</v>
      </c>
      <c r="C101" t="s">
        <v>8386</v>
      </c>
      <c r="D101" s="8" t="s">
        <v>8369</v>
      </c>
      <c r="E101">
        <v>3543</v>
      </c>
      <c r="F101" s="7">
        <v>1</v>
      </c>
      <c r="G101" s="4">
        <v>1500</v>
      </c>
      <c r="H101" s="4">
        <v>1570</v>
      </c>
      <c r="I101" s="25">
        <v>30</v>
      </c>
      <c r="J101" s="4">
        <v>29</v>
      </c>
      <c r="N101" t="s">
        <v>8318</v>
      </c>
      <c r="O101" t="s">
        <v>8236</v>
      </c>
      <c r="P101" t="s">
        <v>8386</v>
      </c>
      <c r="Q101" s="8" t="s">
        <v>8369</v>
      </c>
      <c r="R101">
        <v>3543</v>
      </c>
      <c r="S101" s="7">
        <v>1</v>
      </c>
      <c r="T101" s="4">
        <v>1500</v>
      </c>
      <c r="U101" s="4">
        <v>1570</v>
      </c>
      <c r="V101" s="25">
        <v>30</v>
      </c>
      <c r="W101" s="4">
        <v>29</v>
      </c>
    </row>
    <row r="102" spans="1:23" x14ac:dyDescent="0.45">
      <c r="A102" t="s">
        <v>8318</v>
      </c>
      <c r="B102" t="s">
        <v>8236</v>
      </c>
      <c r="C102" t="s">
        <v>8386</v>
      </c>
      <c r="D102" s="8" t="s">
        <v>8369</v>
      </c>
      <c r="E102">
        <v>3849</v>
      </c>
      <c r="F102" s="7">
        <v>1</v>
      </c>
      <c r="G102" s="4">
        <v>30000</v>
      </c>
      <c r="H102" s="4">
        <v>2113</v>
      </c>
      <c r="I102" s="25">
        <v>30</v>
      </c>
      <c r="J102" s="4">
        <v>28</v>
      </c>
      <c r="N102" t="s">
        <v>8318</v>
      </c>
      <c r="O102" t="s">
        <v>8236</v>
      </c>
      <c r="P102" t="s">
        <v>8386</v>
      </c>
      <c r="Q102" s="8" t="s">
        <v>8369</v>
      </c>
      <c r="R102">
        <v>3849</v>
      </c>
      <c r="S102" s="7">
        <v>1</v>
      </c>
      <c r="T102" s="4">
        <v>30000</v>
      </c>
      <c r="U102" s="4">
        <v>2113</v>
      </c>
      <c r="V102" s="25">
        <v>30</v>
      </c>
      <c r="W102" s="4">
        <v>28</v>
      </c>
    </row>
    <row r="103" spans="1:23" x14ac:dyDescent="0.45">
      <c r="A103" t="s">
        <v>8318</v>
      </c>
      <c r="B103" t="s">
        <v>8236</v>
      </c>
      <c r="C103" t="s">
        <v>8386</v>
      </c>
      <c r="D103" s="8" t="s">
        <v>8374</v>
      </c>
      <c r="F103" s="7">
        <v>1</v>
      </c>
      <c r="G103" s="4">
        <v>5000</v>
      </c>
      <c r="H103" s="4">
        <v>5501</v>
      </c>
      <c r="I103" s="25">
        <v>59.119479166671226</v>
      </c>
      <c r="J103" s="4">
        <v>76</v>
      </c>
      <c r="N103" t="s">
        <v>8318</v>
      </c>
      <c r="O103" t="s">
        <v>8236</v>
      </c>
      <c r="P103" t="s">
        <v>8386</v>
      </c>
      <c r="Q103" s="8" t="s">
        <v>8374</v>
      </c>
      <c r="S103" s="7">
        <v>1</v>
      </c>
      <c r="T103" s="4">
        <v>5000</v>
      </c>
      <c r="U103" s="4">
        <v>5501</v>
      </c>
      <c r="V103" s="25">
        <v>59.119479166671226</v>
      </c>
      <c r="W103" s="4">
        <v>76</v>
      </c>
    </row>
    <row r="104" spans="1:23" x14ac:dyDescent="0.45">
      <c r="A104" t="s">
        <v>8318</v>
      </c>
      <c r="B104" t="s">
        <v>8236</v>
      </c>
      <c r="C104" t="s">
        <v>8386</v>
      </c>
      <c r="D104" s="8" t="s">
        <v>8374</v>
      </c>
      <c r="E104">
        <v>3822</v>
      </c>
      <c r="F104" s="7">
        <v>1</v>
      </c>
      <c r="G104" s="4">
        <v>5000</v>
      </c>
      <c r="H104" s="4">
        <v>5501</v>
      </c>
      <c r="I104" s="25">
        <v>59.119479166671226</v>
      </c>
      <c r="J104" s="4">
        <v>76</v>
      </c>
      <c r="N104" t="s">
        <v>8318</v>
      </c>
      <c r="O104" t="s">
        <v>8236</v>
      </c>
      <c r="P104" t="s">
        <v>8386</v>
      </c>
      <c r="Q104" s="8" t="s">
        <v>8374</v>
      </c>
      <c r="R104">
        <v>3822</v>
      </c>
      <c r="S104" s="7">
        <v>1</v>
      </c>
      <c r="T104" s="4">
        <v>5000</v>
      </c>
      <c r="U104" s="4">
        <v>5501</v>
      </c>
      <c r="V104" s="25">
        <v>59.119479166671226</v>
      </c>
      <c r="W104" s="4">
        <v>76</v>
      </c>
    </row>
    <row r="105" spans="1:23" x14ac:dyDescent="0.45">
      <c r="A105" t="s">
        <v>8318</v>
      </c>
      <c r="B105" t="s">
        <v>8236</v>
      </c>
      <c r="C105" t="s">
        <v>8387</v>
      </c>
      <c r="F105" s="7"/>
      <c r="G105" s="4"/>
      <c r="H105" s="4"/>
      <c r="I105" s="25"/>
      <c r="J105" s="4"/>
      <c r="N105" t="s">
        <v>8318</v>
      </c>
      <c r="O105" t="s">
        <v>8236</v>
      </c>
      <c r="P105" t="s">
        <v>8387</v>
      </c>
      <c r="S105" s="7"/>
      <c r="T105" s="4"/>
      <c r="U105" s="4"/>
      <c r="V105" s="25"/>
      <c r="W105" s="4"/>
    </row>
    <row r="106" spans="1:23" x14ac:dyDescent="0.45">
      <c r="A106" t="s">
        <v>8318</v>
      </c>
      <c r="B106" t="s">
        <v>8236</v>
      </c>
      <c r="C106" t="s">
        <v>8387</v>
      </c>
      <c r="D106" s="8" t="s">
        <v>8370</v>
      </c>
      <c r="F106" s="7">
        <v>1</v>
      </c>
      <c r="G106" s="4">
        <v>4500</v>
      </c>
      <c r="H106" s="4">
        <v>4500</v>
      </c>
      <c r="I106" s="25">
        <v>60</v>
      </c>
      <c r="J106" s="4">
        <v>31</v>
      </c>
      <c r="N106" t="s">
        <v>8318</v>
      </c>
      <c r="O106" t="s">
        <v>8236</v>
      </c>
      <c r="P106" t="s">
        <v>8387</v>
      </c>
      <c r="Q106" s="8" t="s">
        <v>8370</v>
      </c>
      <c r="S106" s="7">
        <v>1</v>
      </c>
      <c r="T106" s="4">
        <v>4500</v>
      </c>
      <c r="U106" s="4">
        <v>4500</v>
      </c>
      <c r="V106" s="25">
        <v>60</v>
      </c>
      <c r="W106" s="4">
        <v>31</v>
      </c>
    </row>
    <row r="107" spans="1:23" x14ac:dyDescent="0.45">
      <c r="A107" t="s">
        <v>8318</v>
      </c>
      <c r="B107" t="s">
        <v>8236</v>
      </c>
      <c r="C107" t="s">
        <v>8387</v>
      </c>
      <c r="D107" s="8" t="s">
        <v>8370</v>
      </c>
      <c r="E107">
        <v>3674</v>
      </c>
      <c r="F107" s="7">
        <v>1</v>
      </c>
      <c r="G107" s="4">
        <v>4500</v>
      </c>
      <c r="H107" s="4">
        <v>4500</v>
      </c>
      <c r="I107" s="25">
        <v>60</v>
      </c>
      <c r="J107" s="4">
        <v>31</v>
      </c>
      <c r="N107" t="s">
        <v>8318</v>
      </c>
      <c r="O107" t="s">
        <v>8236</v>
      </c>
      <c r="P107" t="s">
        <v>8387</v>
      </c>
      <c r="Q107" s="8" t="s">
        <v>8370</v>
      </c>
      <c r="R107">
        <v>3674</v>
      </c>
      <c r="S107" s="7">
        <v>1</v>
      </c>
      <c r="T107" s="4">
        <v>4500</v>
      </c>
      <c r="U107" s="4">
        <v>4500</v>
      </c>
      <c r="V107" s="25">
        <v>60</v>
      </c>
      <c r="W107" s="4">
        <v>31</v>
      </c>
    </row>
    <row r="108" spans="1:23" x14ac:dyDescent="0.45">
      <c r="A108" t="s">
        <v>8318</v>
      </c>
      <c r="B108" t="s">
        <v>8232</v>
      </c>
      <c r="F108" s="7">
        <v>2</v>
      </c>
      <c r="G108" s="4">
        <v>4000</v>
      </c>
      <c r="H108" s="4">
        <v>2215</v>
      </c>
      <c r="I108" s="25">
        <v>26.637158564815763</v>
      </c>
      <c r="J108" s="4">
        <v>20</v>
      </c>
      <c r="N108" t="s">
        <v>8318</v>
      </c>
      <c r="O108" t="s">
        <v>8232</v>
      </c>
      <c r="S108" s="7">
        <v>2</v>
      </c>
      <c r="T108" s="4">
        <v>4000</v>
      </c>
      <c r="U108" s="4">
        <v>2215</v>
      </c>
      <c r="V108" s="25">
        <v>26.637158564815763</v>
      </c>
      <c r="W108" s="4">
        <v>20</v>
      </c>
    </row>
    <row r="109" spans="1:23" x14ac:dyDescent="0.45">
      <c r="A109" t="s">
        <v>8318</v>
      </c>
      <c r="B109" t="s">
        <v>8232</v>
      </c>
      <c r="C109" t="s">
        <v>8387</v>
      </c>
      <c r="F109" s="7"/>
      <c r="G109" s="4"/>
      <c r="H109" s="4"/>
      <c r="I109" s="25"/>
      <c r="J109" s="4"/>
      <c r="N109" t="s">
        <v>8318</v>
      </c>
      <c r="O109" t="s">
        <v>8232</v>
      </c>
      <c r="P109" t="s">
        <v>8387</v>
      </c>
      <c r="S109" s="7"/>
      <c r="T109" s="4"/>
      <c r="U109" s="4"/>
      <c r="V109" s="25"/>
      <c r="W109" s="4"/>
    </row>
    <row r="110" spans="1:23" x14ac:dyDescent="0.45">
      <c r="A110" t="s">
        <v>8318</v>
      </c>
      <c r="B110" t="s">
        <v>8232</v>
      </c>
      <c r="C110" t="s">
        <v>8387</v>
      </c>
      <c r="D110" s="8" t="s">
        <v>8369</v>
      </c>
      <c r="F110" s="7">
        <v>2</v>
      </c>
      <c r="G110" s="4">
        <v>4000</v>
      </c>
      <c r="H110" s="4">
        <v>2215</v>
      </c>
      <c r="I110" s="25">
        <v>26.637158564815763</v>
      </c>
      <c r="J110" s="4">
        <v>20</v>
      </c>
      <c r="N110" t="s">
        <v>8318</v>
      </c>
      <c r="O110" t="s">
        <v>8232</v>
      </c>
      <c r="P110" t="s">
        <v>8387</v>
      </c>
      <c r="Q110" s="8" t="s">
        <v>8369</v>
      </c>
      <c r="S110" s="7">
        <v>2</v>
      </c>
      <c r="T110" s="4">
        <v>4000</v>
      </c>
      <c r="U110" s="4">
        <v>2215</v>
      </c>
      <c r="V110" s="25">
        <v>26.637158564815763</v>
      </c>
      <c r="W110" s="4">
        <v>20</v>
      </c>
    </row>
    <row r="111" spans="1:23" x14ac:dyDescent="0.45">
      <c r="A111" t="s">
        <v>8318</v>
      </c>
      <c r="B111" t="s">
        <v>8232</v>
      </c>
      <c r="C111" t="s">
        <v>8387</v>
      </c>
      <c r="D111" s="8" t="s">
        <v>8369</v>
      </c>
      <c r="E111">
        <v>3657</v>
      </c>
      <c r="F111" s="7">
        <v>1</v>
      </c>
      <c r="G111" s="4">
        <v>2000</v>
      </c>
      <c r="H111" s="4">
        <v>2215</v>
      </c>
      <c r="I111" s="25">
        <v>23.274317129631527</v>
      </c>
      <c r="J111" s="4">
        <v>20</v>
      </c>
      <c r="N111" t="s">
        <v>8318</v>
      </c>
      <c r="O111" t="s">
        <v>8232</v>
      </c>
      <c r="P111" t="s">
        <v>8387</v>
      </c>
      <c r="Q111" s="8" t="s">
        <v>8369</v>
      </c>
      <c r="R111">
        <v>3657</v>
      </c>
      <c r="S111" s="7">
        <v>1</v>
      </c>
      <c r="T111" s="4">
        <v>2000</v>
      </c>
      <c r="U111" s="4">
        <v>2215</v>
      </c>
      <c r="V111" s="25">
        <v>23.274317129631527</v>
      </c>
      <c r="W111" s="4">
        <v>20</v>
      </c>
    </row>
    <row r="112" spans="1:23" x14ac:dyDescent="0.45">
      <c r="A112" t="s">
        <v>8318</v>
      </c>
      <c r="B112" t="s">
        <v>8232</v>
      </c>
      <c r="C112" t="s">
        <v>8387</v>
      </c>
      <c r="D112" s="8" t="s">
        <v>8369</v>
      </c>
      <c r="E112">
        <v>3916</v>
      </c>
      <c r="F112" s="7">
        <v>1</v>
      </c>
      <c r="G112" s="4">
        <v>2000</v>
      </c>
      <c r="H112" s="4">
        <v>0</v>
      </c>
      <c r="I112" s="25">
        <v>30</v>
      </c>
      <c r="J112" s="4">
        <v>0</v>
      </c>
      <c r="N112" t="s">
        <v>8318</v>
      </c>
      <c r="O112" t="s">
        <v>8232</v>
      </c>
      <c r="P112" t="s">
        <v>8387</v>
      </c>
      <c r="Q112" s="8" t="s">
        <v>8369</v>
      </c>
      <c r="R112">
        <v>3916</v>
      </c>
      <c r="S112" s="7">
        <v>1</v>
      </c>
      <c r="T112" s="4">
        <v>2000</v>
      </c>
      <c r="U112" s="4">
        <v>0</v>
      </c>
      <c r="V112" s="25">
        <v>30</v>
      </c>
      <c r="W112" s="4">
        <v>0</v>
      </c>
    </row>
    <row r="113" spans="1:23" x14ac:dyDescent="0.45">
      <c r="A113" t="s">
        <v>8318</v>
      </c>
      <c r="B113" t="s">
        <v>8227</v>
      </c>
      <c r="F113" s="7">
        <v>1</v>
      </c>
      <c r="G113" s="4">
        <v>8400</v>
      </c>
      <c r="H113" s="4">
        <v>8685</v>
      </c>
      <c r="I113" s="25">
        <v>30</v>
      </c>
      <c r="J113" s="4">
        <v>50</v>
      </c>
      <c r="N113" t="s">
        <v>8318</v>
      </c>
      <c r="O113" t="s">
        <v>8227</v>
      </c>
      <c r="S113" s="7">
        <v>1</v>
      </c>
      <c r="T113" s="4">
        <v>8400</v>
      </c>
      <c r="U113" s="4">
        <v>8685</v>
      </c>
      <c r="V113" s="25">
        <v>30</v>
      </c>
      <c r="W113" s="4">
        <v>50</v>
      </c>
    </row>
    <row r="114" spans="1:23" x14ac:dyDescent="0.45">
      <c r="A114" t="s">
        <v>8318</v>
      </c>
      <c r="B114" t="s">
        <v>8227</v>
      </c>
      <c r="C114" t="s">
        <v>8387</v>
      </c>
      <c r="F114" s="7"/>
      <c r="G114" s="4"/>
      <c r="H114" s="4"/>
      <c r="I114" s="25"/>
      <c r="J114" s="4"/>
      <c r="N114" t="s">
        <v>8318</v>
      </c>
      <c r="O114" t="s">
        <v>8227</v>
      </c>
      <c r="P114" t="s">
        <v>8387</v>
      </c>
      <c r="S114" s="7"/>
      <c r="T114" s="4"/>
      <c r="U114" s="4"/>
      <c r="V114" s="25"/>
      <c r="W114" s="4"/>
    </row>
    <row r="115" spans="1:23" x14ac:dyDescent="0.45">
      <c r="A115" t="s">
        <v>8318</v>
      </c>
      <c r="B115" t="s">
        <v>8227</v>
      </c>
      <c r="C115" t="s">
        <v>8387</v>
      </c>
      <c r="D115" s="8" t="s">
        <v>8374</v>
      </c>
      <c r="F115" s="7">
        <v>1</v>
      </c>
      <c r="G115" s="4">
        <v>8400</v>
      </c>
      <c r="H115" s="4">
        <v>8685</v>
      </c>
      <c r="I115" s="25">
        <v>30</v>
      </c>
      <c r="J115" s="4">
        <v>50</v>
      </c>
      <c r="N115" t="s">
        <v>8318</v>
      </c>
      <c r="O115" t="s">
        <v>8227</v>
      </c>
      <c r="P115" t="s">
        <v>8387</v>
      </c>
      <c r="Q115" s="8" t="s">
        <v>8374</v>
      </c>
      <c r="S115" s="7">
        <v>1</v>
      </c>
      <c r="T115" s="4">
        <v>8400</v>
      </c>
      <c r="U115" s="4">
        <v>8685</v>
      </c>
      <c r="V115" s="25">
        <v>30</v>
      </c>
      <c r="W115" s="4">
        <v>50</v>
      </c>
    </row>
    <row r="116" spans="1:23" x14ac:dyDescent="0.45">
      <c r="A116" t="s">
        <v>8318</v>
      </c>
      <c r="B116" t="s">
        <v>8227</v>
      </c>
      <c r="C116" t="s">
        <v>8387</v>
      </c>
      <c r="D116" s="8" t="s">
        <v>8374</v>
      </c>
      <c r="E116">
        <v>3302</v>
      </c>
      <c r="F116" s="7">
        <v>1</v>
      </c>
      <c r="G116" s="4">
        <v>8400</v>
      </c>
      <c r="H116" s="4">
        <v>8685</v>
      </c>
      <c r="I116" s="25">
        <v>30</v>
      </c>
      <c r="J116" s="4">
        <v>50</v>
      </c>
      <c r="N116" t="s">
        <v>8318</v>
      </c>
      <c r="O116" t="s">
        <v>8227</v>
      </c>
      <c r="P116" t="s">
        <v>8387</v>
      </c>
      <c r="Q116" s="8" t="s">
        <v>8374</v>
      </c>
      <c r="R116">
        <v>3302</v>
      </c>
      <c r="S116" s="7">
        <v>1</v>
      </c>
      <c r="T116" s="4">
        <v>8400</v>
      </c>
      <c r="U116" s="4">
        <v>8685</v>
      </c>
      <c r="V116" s="25">
        <v>30</v>
      </c>
      <c r="W116" s="4">
        <v>50</v>
      </c>
    </row>
    <row r="117" spans="1:23" x14ac:dyDescent="0.45">
      <c r="A117" t="s">
        <v>8318</v>
      </c>
      <c r="B117" t="s">
        <v>8230</v>
      </c>
      <c r="F117" s="7">
        <v>3</v>
      </c>
      <c r="G117" s="4">
        <v>15620</v>
      </c>
      <c r="H117" s="4">
        <v>1060</v>
      </c>
      <c r="I117" s="25">
        <v>33.659791666665114</v>
      </c>
      <c r="J117" s="4">
        <v>22</v>
      </c>
      <c r="N117" t="s">
        <v>8318</v>
      </c>
      <c r="O117" t="s">
        <v>8230</v>
      </c>
      <c r="S117" s="7">
        <v>3</v>
      </c>
      <c r="T117" s="4">
        <v>15620</v>
      </c>
      <c r="U117" s="4">
        <v>1060</v>
      </c>
      <c r="V117" s="25">
        <v>33.659791666665114</v>
      </c>
      <c r="W117" s="4">
        <v>22</v>
      </c>
    </row>
    <row r="118" spans="1:23" x14ac:dyDescent="0.45">
      <c r="A118" t="s">
        <v>8318</v>
      </c>
      <c r="B118" t="s">
        <v>8230</v>
      </c>
      <c r="C118" t="s">
        <v>8386</v>
      </c>
      <c r="F118" s="7"/>
      <c r="G118" s="4"/>
      <c r="H118" s="4"/>
      <c r="I118" s="25"/>
      <c r="J118" s="4"/>
      <c r="N118" t="s">
        <v>8318</v>
      </c>
      <c r="O118" t="s">
        <v>8230</v>
      </c>
      <c r="P118" t="s">
        <v>8386</v>
      </c>
      <c r="S118" s="7"/>
      <c r="T118" s="4"/>
      <c r="U118" s="4"/>
      <c r="V118" s="25"/>
      <c r="W118" s="4"/>
    </row>
    <row r="119" spans="1:23" x14ac:dyDescent="0.45">
      <c r="A119" t="s">
        <v>8318</v>
      </c>
      <c r="B119" t="s">
        <v>8230</v>
      </c>
      <c r="C119" t="s">
        <v>8386</v>
      </c>
      <c r="D119" s="8" t="s">
        <v>8369</v>
      </c>
      <c r="F119" s="7">
        <v>1</v>
      </c>
      <c r="G119" s="4">
        <v>5000</v>
      </c>
      <c r="H119" s="4">
        <v>250</v>
      </c>
      <c r="I119" s="25">
        <v>60</v>
      </c>
      <c r="J119" s="4">
        <v>4</v>
      </c>
      <c r="N119" t="s">
        <v>8318</v>
      </c>
      <c r="O119" t="s">
        <v>8230</v>
      </c>
      <c r="P119" t="s">
        <v>8386</v>
      </c>
      <c r="Q119" s="8" t="s">
        <v>8369</v>
      </c>
      <c r="S119" s="7">
        <v>1</v>
      </c>
      <c r="T119" s="4">
        <v>5000</v>
      </c>
      <c r="U119" s="4">
        <v>250</v>
      </c>
      <c r="V119" s="25">
        <v>60</v>
      </c>
      <c r="W119" s="4">
        <v>4</v>
      </c>
    </row>
    <row r="120" spans="1:23" x14ac:dyDescent="0.45">
      <c r="A120" t="s">
        <v>8318</v>
      </c>
      <c r="B120" t="s">
        <v>8230</v>
      </c>
      <c r="C120" t="s">
        <v>8386</v>
      </c>
      <c r="D120" s="8" t="s">
        <v>8369</v>
      </c>
      <c r="E120">
        <v>4025</v>
      </c>
      <c r="F120" s="7">
        <v>1</v>
      </c>
      <c r="G120" s="4">
        <v>5000</v>
      </c>
      <c r="H120" s="4">
        <v>250</v>
      </c>
      <c r="I120" s="25">
        <v>60</v>
      </c>
      <c r="J120" s="4">
        <v>4</v>
      </c>
      <c r="N120" t="s">
        <v>8318</v>
      </c>
      <c r="O120" t="s">
        <v>8230</v>
      </c>
      <c r="P120" t="s">
        <v>8386</v>
      </c>
      <c r="Q120" s="8" t="s">
        <v>8369</v>
      </c>
      <c r="R120">
        <v>4025</v>
      </c>
      <c r="S120" s="7">
        <v>1</v>
      </c>
      <c r="T120" s="4">
        <v>5000</v>
      </c>
      <c r="U120" s="4">
        <v>250</v>
      </c>
      <c r="V120" s="25">
        <v>60</v>
      </c>
      <c r="W120" s="4">
        <v>4</v>
      </c>
    </row>
    <row r="121" spans="1:23" x14ac:dyDescent="0.45">
      <c r="A121" t="s">
        <v>8318</v>
      </c>
      <c r="B121" t="s">
        <v>8230</v>
      </c>
      <c r="C121" t="s">
        <v>8386</v>
      </c>
      <c r="D121" s="8" t="s">
        <v>8373</v>
      </c>
      <c r="F121" s="7">
        <v>1</v>
      </c>
      <c r="G121" s="4">
        <v>620</v>
      </c>
      <c r="H121" s="4">
        <v>714</v>
      </c>
      <c r="I121" s="25">
        <v>11.021041666666861</v>
      </c>
      <c r="J121" s="4">
        <v>14</v>
      </c>
      <c r="N121" t="s">
        <v>8318</v>
      </c>
      <c r="O121" t="s">
        <v>8230</v>
      </c>
      <c r="P121" t="s">
        <v>8386</v>
      </c>
      <c r="Q121" s="8" t="s">
        <v>8373</v>
      </c>
      <c r="S121" s="7">
        <v>1</v>
      </c>
      <c r="T121" s="4">
        <v>620</v>
      </c>
      <c r="U121" s="4">
        <v>714</v>
      </c>
      <c r="V121" s="25">
        <v>11.021041666666861</v>
      </c>
      <c r="W121" s="4">
        <v>14</v>
      </c>
    </row>
    <row r="122" spans="1:23" x14ac:dyDescent="0.45">
      <c r="A122" t="s">
        <v>8318</v>
      </c>
      <c r="B122" t="s">
        <v>8230</v>
      </c>
      <c r="C122" t="s">
        <v>8386</v>
      </c>
      <c r="D122" s="8" t="s">
        <v>8373</v>
      </c>
      <c r="E122">
        <v>3665</v>
      </c>
      <c r="F122" s="7">
        <v>1</v>
      </c>
      <c r="G122" s="4">
        <v>620</v>
      </c>
      <c r="H122" s="4">
        <v>714</v>
      </c>
      <c r="I122" s="25">
        <v>11.021041666666861</v>
      </c>
      <c r="J122" s="4">
        <v>14</v>
      </c>
      <c r="N122" t="s">
        <v>8318</v>
      </c>
      <c r="O122" t="s">
        <v>8230</v>
      </c>
      <c r="P122" t="s">
        <v>8386</v>
      </c>
      <c r="Q122" s="8" t="s">
        <v>8373</v>
      </c>
      <c r="R122">
        <v>3665</v>
      </c>
      <c r="S122" s="7">
        <v>1</v>
      </c>
      <c r="T122" s="4">
        <v>620</v>
      </c>
      <c r="U122" s="4">
        <v>714</v>
      </c>
      <c r="V122" s="25">
        <v>11.021041666666861</v>
      </c>
      <c r="W122" s="4">
        <v>14</v>
      </c>
    </row>
    <row r="123" spans="1:23" x14ac:dyDescent="0.45">
      <c r="A123" t="s">
        <v>8318</v>
      </c>
      <c r="B123" t="s">
        <v>8230</v>
      </c>
      <c r="C123" t="s">
        <v>8388</v>
      </c>
      <c r="F123" s="7"/>
      <c r="G123" s="4"/>
      <c r="H123" s="4"/>
      <c r="I123" s="25"/>
      <c r="J123" s="4"/>
      <c r="N123" t="s">
        <v>8318</v>
      </c>
      <c r="O123" t="s">
        <v>8230</v>
      </c>
      <c r="P123" t="s">
        <v>8388</v>
      </c>
      <c r="S123" s="7"/>
      <c r="T123" s="4"/>
      <c r="U123" s="4"/>
      <c r="V123" s="25"/>
      <c r="W123" s="4"/>
    </row>
    <row r="124" spans="1:23" x14ac:dyDescent="0.45">
      <c r="A124" t="s">
        <v>8318</v>
      </c>
      <c r="B124" t="s">
        <v>8230</v>
      </c>
      <c r="C124" t="s">
        <v>8388</v>
      </c>
      <c r="D124" s="8" t="s">
        <v>8378</v>
      </c>
      <c r="F124" s="7">
        <v>1</v>
      </c>
      <c r="G124" s="4">
        <v>10000</v>
      </c>
      <c r="H124" s="4">
        <v>96</v>
      </c>
      <c r="I124" s="25">
        <v>29.958333333328483</v>
      </c>
      <c r="J124" s="4">
        <v>4</v>
      </c>
      <c r="N124" t="s">
        <v>8318</v>
      </c>
      <c r="O124" t="s">
        <v>8230</v>
      </c>
      <c r="P124" t="s">
        <v>8388</v>
      </c>
      <c r="Q124" s="8" t="s">
        <v>8378</v>
      </c>
      <c r="S124" s="7">
        <v>1</v>
      </c>
      <c r="T124" s="4">
        <v>10000</v>
      </c>
      <c r="U124" s="4">
        <v>96</v>
      </c>
      <c r="V124" s="25">
        <v>29.958333333328483</v>
      </c>
      <c r="W124" s="4">
        <v>4</v>
      </c>
    </row>
    <row r="125" spans="1:23" x14ac:dyDescent="0.45">
      <c r="A125" t="s">
        <v>8318</v>
      </c>
      <c r="B125" t="s">
        <v>8230</v>
      </c>
      <c r="C125" t="s">
        <v>8388</v>
      </c>
      <c r="D125" s="8" t="s">
        <v>8378</v>
      </c>
      <c r="E125">
        <v>3140</v>
      </c>
      <c r="F125" s="7">
        <v>1</v>
      </c>
      <c r="G125" s="4">
        <v>10000</v>
      </c>
      <c r="H125" s="4">
        <v>96</v>
      </c>
      <c r="I125" s="25">
        <v>29.958333333328483</v>
      </c>
      <c r="J125" s="4">
        <v>4</v>
      </c>
      <c r="N125" t="s">
        <v>8318</v>
      </c>
      <c r="O125" t="s">
        <v>8230</v>
      </c>
      <c r="P125" t="s">
        <v>8388</v>
      </c>
      <c r="Q125" s="8" t="s">
        <v>8378</v>
      </c>
      <c r="R125">
        <v>3140</v>
      </c>
      <c r="S125" s="7">
        <v>1</v>
      </c>
      <c r="T125" s="4">
        <v>10000</v>
      </c>
      <c r="U125" s="4">
        <v>96</v>
      </c>
      <c r="V125" s="25">
        <v>29.958333333328483</v>
      </c>
      <c r="W125" s="4">
        <v>4</v>
      </c>
    </row>
    <row r="126" spans="1:23" x14ac:dyDescent="0.45">
      <c r="A126" t="s">
        <v>8318</v>
      </c>
      <c r="B126" t="s">
        <v>8225</v>
      </c>
      <c r="F126" s="7">
        <v>314</v>
      </c>
      <c r="G126" s="4">
        <v>830550</v>
      </c>
      <c r="H126" s="4">
        <v>592624.6599999998</v>
      </c>
      <c r="I126" s="25">
        <v>30.381025964260324</v>
      </c>
      <c r="J126" s="4">
        <v>11814</v>
      </c>
      <c r="N126" t="s">
        <v>8318</v>
      </c>
      <c r="O126" t="s">
        <v>8225</v>
      </c>
      <c r="S126" s="7">
        <v>314</v>
      </c>
      <c r="T126" s="4">
        <v>830550</v>
      </c>
      <c r="U126" s="4">
        <v>592624.6599999998</v>
      </c>
      <c r="V126" s="25">
        <v>30.381025964260324</v>
      </c>
      <c r="W126" s="4">
        <v>11814</v>
      </c>
    </row>
    <row r="127" spans="1:23" x14ac:dyDescent="0.45">
      <c r="A127" t="s">
        <v>8318</v>
      </c>
      <c r="B127" t="s">
        <v>8225</v>
      </c>
      <c r="C127" t="s">
        <v>8383</v>
      </c>
      <c r="F127" s="7"/>
      <c r="G127" s="4"/>
      <c r="H127" s="4"/>
      <c r="I127" s="25"/>
      <c r="J127" s="4"/>
      <c r="N127" t="s">
        <v>8318</v>
      </c>
      <c r="O127" t="s">
        <v>8225</v>
      </c>
      <c r="P127" t="s">
        <v>8383</v>
      </c>
      <c r="S127" s="7"/>
      <c r="T127" s="4"/>
      <c r="U127" s="4"/>
      <c r="V127" s="25"/>
      <c r="W127" s="4"/>
    </row>
    <row r="128" spans="1:23" x14ac:dyDescent="0.45">
      <c r="A128" t="s">
        <v>8318</v>
      </c>
      <c r="B128" t="s">
        <v>8225</v>
      </c>
      <c r="C128" t="s">
        <v>8383</v>
      </c>
      <c r="D128" s="8" t="s">
        <v>8374</v>
      </c>
      <c r="F128" s="7">
        <v>1</v>
      </c>
      <c r="G128" s="4">
        <v>5000</v>
      </c>
      <c r="H128" s="4">
        <v>9425.23</v>
      </c>
      <c r="I128" s="25">
        <v>30</v>
      </c>
      <c r="J128" s="4">
        <v>302</v>
      </c>
      <c r="N128" t="s">
        <v>8318</v>
      </c>
      <c r="O128" t="s">
        <v>8225</v>
      </c>
      <c r="P128" t="s">
        <v>8383</v>
      </c>
      <c r="Q128" s="8" t="s">
        <v>8374</v>
      </c>
      <c r="S128" s="7">
        <v>1</v>
      </c>
      <c r="T128" s="4">
        <v>5000</v>
      </c>
      <c r="U128" s="4">
        <v>9425.23</v>
      </c>
      <c r="V128" s="25">
        <v>30</v>
      </c>
      <c r="W128" s="4">
        <v>302</v>
      </c>
    </row>
    <row r="129" spans="1:23" x14ac:dyDescent="0.45">
      <c r="A129" t="s">
        <v>8318</v>
      </c>
      <c r="B129" t="s">
        <v>8225</v>
      </c>
      <c r="C129" t="s">
        <v>8383</v>
      </c>
      <c r="D129" s="8" t="s">
        <v>8374</v>
      </c>
      <c r="E129">
        <v>3155</v>
      </c>
      <c r="F129" s="7">
        <v>1</v>
      </c>
      <c r="G129" s="4">
        <v>5000</v>
      </c>
      <c r="H129" s="4">
        <v>9425.23</v>
      </c>
      <c r="I129" s="25">
        <v>30</v>
      </c>
      <c r="J129" s="4">
        <v>302</v>
      </c>
      <c r="N129" t="s">
        <v>8318</v>
      </c>
      <c r="O129" t="s">
        <v>8225</v>
      </c>
      <c r="P129" t="s">
        <v>8383</v>
      </c>
      <c r="Q129" s="8" t="s">
        <v>8374</v>
      </c>
      <c r="R129">
        <v>3155</v>
      </c>
      <c r="S129" s="7">
        <v>1</v>
      </c>
      <c r="T129" s="4">
        <v>5000</v>
      </c>
      <c r="U129" s="4">
        <v>9425.23</v>
      </c>
      <c r="V129" s="25">
        <v>30</v>
      </c>
      <c r="W129" s="4">
        <v>302</v>
      </c>
    </row>
    <row r="130" spans="1:23" x14ac:dyDescent="0.45">
      <c r="A130" t="s">
        <v>8318</v>
      </c>
      <c r="B130" t="s">
        <v>8225</v>
      </c>
      <c r="C130" t="s">
        <v>8384</v>
      </c>
      <c r="F130" s="7"/>
      <c r="G130" s="4"/>
      <c r="H130" s="4"/>
      <c r="I130" s="25"/>
      <c r="J130" s="4"/>
      <c r="N130" t="s">
        <v>8318</v>
      </c>
      <c r="O130" t="s">
        <v>8225</v>
      </c>
      <c r="P130" t="s">
        <v>8384</v>
      </c>
      <c r="S130" s="7"/>
      <c r="T130" s="4"/>
      <c r="U130" s="4"/>
      <c r="V130" s="25"/>
      <c r="W130" s="4"/>
    </row>
    <row r="131" spans="1:23" x14ac:dyDescent="0.45">
      <c r="A131" t="s">
        <v>8318</v>
      </c>
      <c r="B131" t="s">
        <v>8225</v>
      </c>
      <c r="C131" t="s">
        <v>8384</v>
      </c>
      <c r="D131" s="8" t="s">
        <v>8373</v>
      </c>
      <c r="F131" s="7">
        <v>1</v>
      </c>
      <c r="G131" s="4">
        <v>2200</v>
      </c>
      <c r="H131" s="4">
        <v>2331</v>
      </c>
      <c r="I131" s="25">
        <v>30</v>
      </c>
      <c r="J131" s="4">
        <v>67</v>
      </c>
      <c r="N131" t="s">
        <v>8318</v>
      </c>
      <c r="O131" t="s">
        <v>8225</v>
      </c>
      <c r="P131" t="s">
        <v>8384</v>
      </c>
      <c r="Q131" s="8" t="s">
        <v>8373</v>
      </c>
      <c r="S131" s="7">
        <v>1</v>
      </c>
      <c r="T131" s="4">
        <v>2200</v>
      </c>
      <c r="U131" s="4">
        <v>2331</v>
      </c>
      <c r="V131" s="25">
        <v>30</v>
      </c>
      <c r="W131" s="4">
        <v>67</v>
      </c>
    </row>
    <row r="132" spans="1:23" x14ac:dyDescent="0.45">
      <c r="A132" t="s">
        <v>8318</v>
      </c>
      <c r="B132" t="s">
        <v>8225</v>
      </c>
      <c r="C132" t="s">
        <v>8384</v>
      </c>
      <c r="D132" s="8" t="s">
        <v>8373</v>
      </c>
      <c r="E132">
        <v>3152</v>
      </c>
      <c r="F132" s="7">
        <v>1</v>
      </c>
      <c r="G132" s="4">
        <v>2200</v>
      </c>
      <c r="H132" s="4">
        <v>2331</v>
      </c>
      <c r="I132" s="25">
        <v>30</v>
      </c>
      <c r="J132" s="4">
        <v>67</v>
      </c>
      <c r="N132" t="s">
        <v>8318</v>
      </c>
      <c r="O132" t="s">
        <v>8225</v>
      </c>
      <c r="P132" t="s">
        <v>8384</v>
      </c>
      <c r="Q132" s="8" t="s">
        <v>8373</v>
      </c>
      <c r="R132">
        <v>3152</v>
      </c>
      <c r="S132" s="7">
        <v>1</v>
      </c>
      <c r="T132" s="4">
        <v>2200</v>
      </c>
      <c r="U132" s="4">
        <v>2331</v>
      </c>
      <c r="V132" s="25">
        <v>30</v>
      </c>
      <c r="W132" s="4">
        <v>67</v>
      </c>
    </row>
    <row r="133" spans="1:23" x14ac:dyDescent="0.45">
      <c r="A133" t="s">
        <v>8318</v>
      </c>
      <c r="B133" t="s">
        <v>8225</v>
      </c>
      <c r="C133" t="s">
        <v>8385</v>
      </c>
      <c r="F133" s="7"/>
      <c r="G133" s="4"/>
      <c r="H133" s="4"/>
      <c r="I133" s="25"/>
      <c r="J133" s="4"/>
      <c r="N133" t="s">
        <v>8318</v>
      </c>
      <c r="O133" t="s">
        <v>8225</v>
      </c>
      <c r="P133" t="s">
        <v>8385</v>
      </c>
      <c r="S133" s="7"/>
      <c r="T133" s="4"/>
      <c r="U133" s="4"/>
      <c r="V133" s="25"/>
      <c r="W133" s="4"/>
    </row>
    <row r="134" spans="1:23" x14ac:dyDescent="0.45">
      <c r="A134" t="s">
        <v>8318</v>
      </c>
      <c r="B134" t="s">
        <v>8225</v>
      </c>
      <c r="C134" t="s">
        <v>8385</v>
      </c>
      <c r="D134" s="8" t="s">
        <v>8379</v>
      </c>
      <c r="F134" s="7">
        <v>4</v>
      </c>
      <c r="G134" s="4">
        <v>16850</v>
      </c>
      <c r="H134" s="4">
        <v>6898</v>
      </c>
      <c r="I134" s="25">
        <v>26.309806134258906</v>
      </c>
      <c r="J134" s="4">
        <v>104</v>
      </c>
      <c r="N134" t="s">
        <v>8318</v>
      </c>
      <c r="O134" t="s">
        <v>8225</v>
      </c>
      <c r="P134" t="s">
        <v>8385</v>
      </c>
      <c r="Q134" s="8" t="s">
        <v>8379</v>
      </c>
      <c r="S134" s="7">
        <v>4</v>
      </c>
      <c r="T134" s="4">
        <v>16850</v>
      </c>
      <c r="U134" s="4">
        <v>6898</v>
      </c>
      <c r="V134" s="25">
        <v>26.309806134258906</v>
      </c>
      <c r="W134" s="4">
        <v>104</v>
      </c>
    </row>
    <row r="135" spans="1:23" x14ac:dyDescent="0.45">
      <c r="A135" t="s">
        <v>8318</v>
      </c>
      <c r="B135" t="s">
        <v>8225</v>
      </c>
      <c r="C135" t="s">
        <v>8385</v>
      </c>
      <c r="D135" s="8" t="s">
        <v>8379</v>
      </c>
      <c r="E135">
        <v>2916</v>
      </c>
      <c r="F135" s="7">
        <v>1</v>
      </c>
      <c r="G135" s="4">
        <v>1850</v>
      </c>
      <c r="H135" s="4">
        <v>145</v>
      </c>
      <c r="I135" s="25">
        <v>23</v>
      </c>
      <c r="J135" s="4">
        <v>7</v>
      </c>
      <c r="N135" t="s">
        <v>8318</v>
      </c>
      <c r="O135" t="s">
        <v>8225</v>
      </c>
      <c r="P135" t="s">
        <v>8385</v>
      </c>
      <c r="Q135" s="8" t="s">
        <v>8379</v>
      </c>
      <c r="R135">
        <v>2916</v>
      </c>
      <c r="S135" s="7">
        <v>1</v>
      </c>
      <c r="T135" s="4">
        <v>1850</v>
      </c>
      <c r="U135" s="4">
        <v>145</v>
      </c>
      <c r="V135" s="25">
        <v>23</v>
      </c>
      <c r="W135" s="4">
        <v>7</v>
      </c>
    </row>
    <row r="136" spans="1:23" x14ac:dyDescent="0.45">
      <c r="A136" t="s">
        <v>8318</v>
      </c>
      <c r="B136" t="s">
        <v>8225</v>
      </c>
      <c r="C136" t="s">
        <v>8385</v>
      </c>
      <c r="D136" s="8" t="s">
        <v>8379</v>
      </c>
      <c r="E136">
        <v>3489</v>
      </c>
      <c r="F136" s="7">
        <v>1</v>
      </c>
      <c r="G136" s="4">
        <v>5000</v>
      </c>
      <c r="H136" s="4">
        <v>5635</v>
      </c>
      <c r="I136" s="25">
        <v>30.239224537035625</v>
      </c>
      <c r="J136" s="4">
        <v>72</v>
      </c>
      <c r="N136" t="s">
        <v>8318</v>
      </c>
      <c r="O136" t="s">
        <v>8225</v>
      </c>
      <c r="P136" t="s">
        <v>8385</v>
      </c>
      <c r="Q136" s="8" t="s">
        <v>8379</v>
      </c>
      <c r="R136">
        <v>3489</v>
      </c>
      <c r="S136" s="7">
        <v>1</v>
      </c>
      <c r="T136" s="4">
        <v>5000</v>
      </c>
      <c r="U136" s="4">
        <v>5635</v>
      </c>
      <c r="V136" s="25">
        <v>30.239224537035625</v>
      </c>
      <c r="W136" s="4">
        <v>72</v>
      </c>
    </row>
    <row r="137" spans="1:23" x14ac:dyDescent="0.45">
      <c r="A137" t="s">
        <v>8318</v>
      </c>
      <c r="B137" t="s">
        <v>8225</v>
      </c>
      <c r="C137" t="s">
        <v>8385</v>
      </c>
      <c r="D137" s="8" t="s">
        <v>8379</v>
      </c>
      <c r="E137">
        <v>3842</v>
      </c>
      <c r="F137" s="7">
        <v>1</v>
      </c>
      <c r="G137" s="4">
        <v>5000</v>
      </c>
      <c r="H137" s="4">
        <v>1097</v>
      </c>
      <c r="I137" s="25">
        <v>30</v>
      </c>
      <c r="J137" s="4">
        <v>23</v>
      </c>
      <c r="N137" t="s">
        <v>8318</v>
      </c>
      <c r="O137" t="s">
        <v>8225</v>
      </c>
      <c r="P137" t="s">
        <v>8385</v>
      </c>
      <c r="Q137" s="8" t="s">
        <v>8379</v>
      </c>
      <c r="R137">
        <v>3842</v>
      </c>
      <c r="S137" s="7">
        <v>1</v>
      </c>
      <c r="T137" s="4">
        <v>5000</v>
      </c>
      <c r="U137" s="4">
        <v>1097</v>
      </c>
      <c r="V137" s="25">
        <v>30</v>
      </c>
      <c r="W137" s="4">
        <v>23</v>
      </c>
    </row>
    <row r="138" spans="1:23" x14ac:dyDescent="0.45">
      <c r="A138" t="s">
        <v>8318</v>
      </c>
      <c r="B138" t="s">
        <v>8225</v>
      </c>
      <c r="C138" t="s">
        <v>8385</v>
      </c>
      <c r="D138" s="8" t="s">
        <v>8379</v>
      </c>
      <c r="E138">
        <v>3961</v>
      </c>
      <c r="F138" s="7">
        <v>1</v>
      </c>
      <c r="G138" s="4">
        <v>5000</v>
      </c>
      <c r="H138" s="4">
        <v>21</v>
      </c>
      <c r="I138" s="25">
        <v>22</v>
      </c>
      <c r="J138" s="4">
        <v>2</v>
      </c>
      <c r="N138" t="s">
        <v>8318</v>
      </c>
      <c r="O138" t="s">
        <v>8225</v>
      </c>
      <c r="P138" t="s">
        <v>8385</v>
      </c>
      <c r="Q138" s="8" t="s">
        <v>8379</v>
      </c>
      <c r="R138">
        <v>3961</v>
      </c>
      <c r="S138" s="7">
        <v>1</v>
      </c>
      <c r="T138" s="4">
        <v>5000</v>
      </c>
      <c r="U138" s="4">
        <v>21</v>
      </c>
      <c r="V138" s="25">
        <v>22</v>
      </c>
      <c r="W138" s="4">
        <v>2</v>
      </c>
    </row>
    <row r="139" spans="1:23" x14ac:dyDescent="0.45">
      <c r="A139" t="s">
        <v>8318</v>
      </c>
      <c r="B139" t="s">
        <v>8225</v>
      </c>
      <c r="C139" t="s">
        <v>8385</v>
      </c>
      <c r="D139" s="8" t="s">
        <v>8369</v>
      </c>
      <c r="F139" s="7">
        <v>11</v>
      </c>
      <c r="G139" s="4">
        <v>26373</v>
      </c>
      <c r="H139" s="4">
        <v>10498.5</v>
      </c>
      <c r="I139" s="25">
        <v>26.958574284511666</v>
      </c>
      <c r="J139" s="4">
        <v>244</v>
      </c>
      <c r="N139" t="s">
        <v>8318</v>
      </c>
      <c r="O139" t="s">
        <v>8225</v>
      </c>
      <c r="P139" t="s">
        <v>8385</v>
      </c>
      <c r="Q139" s="8" t="s">
        <v>8369</v>
      </c>
      <c r="S139" s="7">
        <v>11</v>
      </c>
      <c r="T139" s="4">
        <v>26373</v>
      </c>
      <c r="U139" s="4">
        <v>10498.5</v>
      </c>
      <c r="V139" s="25">
        <v>26.958574284511666</v>
      </c>
      <c r="W139" s="4">
        <v>244</v>
      </c>
    </row>
    <row r="140" spans="1:23" x14ac:dyDescent="0.45">
      <c r="A140" t="s">
        <v>8318</v>
      </c>
      <c r="B140" t="s">
        <v>8225</v>
      </c>
      <c r="C140" t="s">
        <v>8385</v>
      </c>
      <c r="D140" s="8" t="s">
        <v>8369</v>
      </c>
      <c r="E140">
        <v>2842</v>
      </c>
      <c r="F140" s="7">
        <v>1</v>
      </c>
      <c r="G140" s="4">
        <v>1500</v>
      </c>
      <c r="H140" s="4">
        <v>0</v>
      </c>
      <c r="I140" s="25">
        <v>26.505844907405844</v>
      </c>
      <c r="J140" s="4">
        <v>0</v>
      </c>
      <c r="N140" t="s">
        <v>8318</v>
      </c>
      <c r="O140" t="s">
        <v>8225</v>
      </c>
      <c r="P140" t="s">
        <v>8385</v>
      </c>
      <c r="Q140" s="8" t="s">
        <v>8369</v>
      </c>
      <c r="R140">
        <v>2842</v>
      </c>
      <c r="S140" s="7">
        <v>1</v>
      </c>
      <c r="T140" s="4">
        <v>1500</v>
      </c>
      <c r="U140" s="4">
        <v>0</v>
      </c>
      <c r="V140" s="25">
        <v>26.505844907405844</v>
      </c>
      <c r="W140" s="4">
        <v>0</v>
      </c>
    </row>
    <row r="141" spans="1:23" x14ac:dyDescent="0.45">
      <c r="A141" t="s">
        <v>8318</v>
      </c>
      <c r="B141" t="s">
        <v>8225</v>
      </c>
      <c r="C141" t="s">
        <v>8385</v>
      </c>
      <c r="D141" s="8" t="s">
        <v>8369</v>
      </c>
      <c r="E141">
        <v>3180</v>
      </c>
      <c r="F141" s="7">
        <v>1</v>
      </c>
      <c r="G141" s="4">
        <v>1200</v>
      </c>
      <c r="H141" s="4">
        <v>1437</v>
      </c>
      <c r="I141" s="25">
        <v>30</v>
      </c>
      <c r="J141" s="4">
        <v>45</v>
      </c>
      <c r="N141" t="s">
        <v>8318</v>
      </c>
      <c r="O141" t="s">
        <v>8225</v>
      </c>
      <c r="P141" t="s">
        <v>8385</v>
      </c>
      <c r="Q141" s="8" t="s">
        <v>8369</v>
      </c>
      <c r="R141">
        <v>3180</v>
      </c>
      <c r="S141" s="7">
        <v>1</v>
      </c>
      <c r="T141" s="4">
        <v>1200</v>
      </c>
      <c r="U141" s="4">
        <v>1437</v>
      </c>
      <c r="V141" s="25">
        <v>30</v>
      </c>
      <c r="W141" s="4">
        <v>45</v>
      </c>
    </row>
    <row r="142" spans="1:23" x14ac:dyDescent="0.45">
      <c r="A142" t="s">
        <v>8318</v>
      </c>
      <c r="B142" t="s">
        <v>8225</v>
      </c>
      <c r="C142" t="s">
        <v>8385</v>
      </c>
      <c r="D142" s="8" t="s">
        <v>8369</v>
      </c>
      <c r="E142">
        <v>3181</v>
      </c>
      <c r="F142" s="7">
        <v>1</v>
      </c>
      <c r="G142" s="4">
        <v>500</v>
      </c>
      <c r="H142" s="4">
        <v>545</v>
      </c>
      <c r="I142" s="25">
        <v>26.356631944443507</v>
      </c>
      <c r="J142" s="4">
        <v>15</v>
      </c>
      <c r="N142" t="s">
        <v>8318</v>
      </c>
      <c r="O142" t="s">
        <v>8225</v>
      </c>
      <c r="P142" t="s">
        <v>8385</v>
      </c>
      <c r="Q142" s="8" t="s">
        <v>8369</v>
      </c>
      <c r="R142">
        <v>3181</v>
      </c>
      <c r="S142" s="7">
        <v>1</v>
      </c>
      <c r="T142" s="4">
        <v>500</v>
      </c>
      <c r="U142" s="4">
        <v>545</v>
      </c>
      <c r="V142" s="25">
        <v>26.356631944443507</v>
      </c>
      <c r="W142" s="4">
        <v>15</v>
      </c>
    </row>
    <row r="143" spans="1:23" x14ac:dyDescent="0.45">
      <c r="A143" t="s">
        <v>8318</v>
      </c>
      <c r="B143" t="s">
        <v>8225</v>
      </c>
      <c r="C143" t="s">
        <v>8385</v>
      </c>
      <c r="D143" s="8" t="s">
        <v>8369</v>
      </c>
      <c r="E143">
        <v>3375</v>
      </c>
      <c r="F143" s="7">
        <v>1</v>
      </c>
      <c r="G143" s="4">
        <v>3000</v>
      </c>
      <c r="H143" s="4">
        <v>3000</v>
      </c>
      <c r="I143" s="25">
        <v>12</v>
      </c>
      <c r="J143" s="4">
        <v>17</v>
      </c>
      <c r="N143" t="s">
        <v>8318</v>
      </c>
      <c r="O143" t="s">
        <v>8225</v>
      </c>
      <c r="P143" t="s">
        <v>8385</v>
      </c>
      <c r="Q143" s="8" t="s">
        <v>8369</v>
      </c>
      <c r="R143">
        <v>3375</v>
      </c>
      <c r="S143" s="7">
        <v>1</v>
      </c>
      <c r="T143" s="4">
        <v>3000</v>
      </c>
      <c r="U143" s="4">
        <v>3000</v>
      </c>
      <c r="V143" s="25">
        <v>12</v>
      </c>
      <c r="W143" s="4">
        <v>17</v>
      </c>
    </row>
    <row r="144" spans="1:23" x14ac:dyDescent="0.45">
      <c r="A144" t="s">
        <v>8318</v>
      </c>
      <c r="B144" t="s">
        <v>8225</v>
      </c>
      <c r="C144" t="s">
        <v>8385</v>
      </c>
      <c r="D144" s="8" t="s">
        <v>8369</v>
      </c>
      <c r="E144">
        <v>3479</v>
      </c>
      <c r="F144" s="7">
        <v>1</v>
      </c>
      <c r="G144" s="4">
        <v>1500</v>
      </c>
      <c r="H144" s="4">
        <v>1918</v>
      </c>
      <c r="I144" s="25">
        <v>30</v>
      </c>
      <c r="J144" s="4">
        <v>56</v>
      </c>
      <c r="N144" t="s">
        <v>8318</v>
      </c>
      <c r="O144" t="s">
        <v>8225</v>
      </c>
      <c r="P144" t="s">
        <v>8385</v>
      </c>
      <c r="Q144" s="8" t="s">
        <v>8369</v>
      </c>
      <c r="R144">
        <v>3479</v>
      </c>
      <c r="S144" s="7">
        <v>1</v>
      </c>
      <c r="T144" s="4">
        <v>1500</v>
      </c>
      <c r="U144" s="4">
        <v>1918</v>
      </c>
      <c r="V144" s="25">
        <v>30</v>
      </c>
      <c r="W144" s="4">
        <v>56</v>
      </c>
    </row>
    <row r="145" spans="1:23" x14ac:dyDescent="0.45">
      <c r="A145" t="s">
        <v>8318</v>
      </c>
      <c r="B145" t="s">
        <v>8225</v>
      </c>
      <c r="C145" t="s">
        <v>8385</v>
      </c>
      <c r="D145" s="8" t="s">
        <v>8369</v>
      </c>
      <c r="E145">
        <v>3552</v>
      </c>
      <c r="F145" s="7">
        <v>1</v>
      </c>
      <c r="G145" s="4">
        <v>773</v>
      </c>
      <c r="H145" s="4">
        <v>773</v>
      </c>
      <c r="I145" s="25">
        <v>30</v>
      </c>
      <c r="J145" s="4">
        <v>20</v>
      </c>
      <c r="N145" t="s">
        <v>8318</v>
      </c>
      <c r="O145" t="s">
        <v>8225</v>
      </c>
      <c r="P145" t="s">
        <v>8385</v>
      </c>
      <c r="Q145" s="8" t="s">
        <v>8369</v>
      </c>
      <c r="R145">
        <v>3552</v>
      </c>
      <c r="S145" s="7">
        <v>1</v>
      </c>
      <c r="T145" s="4">
        <v>773</v>
      </c>
      <c r="U145" s="4">
        <v>773</v>
      </c>
      <c r="V145" s="25">
        <v>30</v>
      </c>
      <c r="W145" s="4">
        <v>20</v>
      </c>
    </row>
    <row r="146" spans="1:23" x14ac:dyDescent="0.45">
      <c r="A146" t="s">
        <v>8318</v>
      </c>
      <c r="B146" t="s">
        <v>8225</v>
      </c>
      <c r="C146" t="s">
        <v>8385</v>
      </c>
      <c r="D146" s="8" t="s">
        <v>8369</v>
      </c>
      <c r="E146">
        <v>3709</v>
      </c>
      <c r="F146" s="7">
        <v>1</v>
      </c>
      <c r="G146" s="4">
        <v>1000</v>
      </c>
      <c r="H146" s="4">
        <v>1082.5</v>
      </c>
      <c r="I146" s="25">
        <v>30</v>
      </c>
      <c r="J146" s="4">
        <v>35</v>
      </c>
      <c r="N146" t="s">
        <v>8318</v>
      </c>
      <c r="O146" t="s">
        <v>8225</v>
      </c>
      <c r="P146" t="s">
        <v>8385</v>
      </c>
      <c r="Q146" s="8" t="s">
        <v>8369</v>
      </c>
      <c r="R146">
        <v>3709</v>
      </c>
      <c r="S146" s="7">
        <v>1</v>
      </c>
      <c r="T146" s="4">
        <v>1000</v>
      </c>
      <c r="U146" s="4">
        <v>1082.5</v>
      </c>
      <c r="V146" s="25">
        <v>30</v>
      </c>
      <c r="W146" s="4">
        <v>35</v>
      </c>
    </row>
    <row r="147" spans="1:23" x14ac:dyDescent="0.45">
      <c r="A147" t="s">
        <v>8318</v>
      </c>
      <c r="B147" t="s">
        <v>8225</v>
      </c>
      <c r="C147" t="s">
        <v>8385</v>
      </c>
      <c r="D147" s="8" t="s">
        <v>8369</v>
      </c>
      <c r="E147">
        <v>3987</v>
      </c>
      <c r="F147" s="7">
        <v>1</v>
      </c>
      <c r="G147" s="4">
        <v>400</v>
      </c>
      <c r="H147" s="4">
        <v>151</v>
      </c>
      <c r="I147" s="25">
        <v>10</v>
      </c>
      <c r="J147" s="4">
        <v>13</v>
      </c>
      <c r="N147" t="s">
        <v>8318</v>
      </c>
      <c r="O147" t="s">
        <v>8225</v>
      </c>
      <c r="P147" t="s">
        <v>8385</v>
      </c>
      <c r="Q147" s="8" t="s">
        <v>8369</v>
      </c>
      <c r="R147">
        <v>3987</v>
      </c>
      <c r="S147" s="7">
        <v>1</v>
      </c>
      <c r="T147" s="4">
        <v>400</v>
      </c>
      <c r="U147" s="4">
        <v>151</v>
      </c>
      <c r="V147" s="25">
        <v>10</v>
      </c>
      <c r="W147" s="4">
        <v>13</v>
      </c>
    </row>
    <row r="148" spans="1:23" x14ac:dyDescent="0.45">
      <c r="A148" t="s">
        <v>8318</v>
      </c>
      <c r="B148" t="s">
        <v>8225</v>
      </c>
      <c r="C148" t="s">
        <v>8385</v>
      </c>
      <c r="D148" s="8" t="s">
        <v>8369</v>
      </c>
      <c r="E148">
        <v>4055</v>
      </c>
      <c r="F148" s="7">
        <v>1</v>
      </c>
      <c r="G148" s="4">
        <v>5000</v>
      </c>
      <c r="H148" s="4">
        <v>881</v>
      </c>
      <c r="I148" s="25">
        <v>30</v>
      </c>
      <c r="J148" s="4">
        <v>21</v>
      </c>
      <c r="N148" t="s">
        <v>8318</v>
      </c>
      <c r="O148" t="s">
        <v>8225</v>
      </c>
      <c r="P148" t="s">
        <v>8385</v>
      </c>
      <c r="Q148" s="8" t="s">
        <v>8369</v>
      </c>
      <c r="R148">
        <v>4055</v>
      </c>
      <c r="S148" s="7">
        <v>1</v>
      </c>
      <c r="T148" s="4">
        <v>5000</v>
      </c>
      <c r="U148" s="4">
        <v>881</v>
      </c>
      <c r="V148" s="25">
        <v>30</v>
      </c>
      <c r="W148" s="4">
        <v>21</v>
      </c>
    </row>
    <row r="149" spans="1:23" x14ac:dyDescent="0.45">
      <c r="A149" t="s">
        <v>8318</v>
      </c>
      <c r="B149" t="s">
        <v>8225</v>
      </c>
      <c r="C149" t="s">
        <v>8385</v>
      </c>
      <c r="D149" s="8" t="s">
        <v>8369</v>
      </c>
      <c r="E149">
        <v>4063</v>
      </c>
      <c r="F149" s="7">
        <v>1</v>
      </c>
      <c r="G149" s="4">
        <v>9500</v>
      </c>
      <c r="H149" s="4">
        <v>135</v>
      </c>
      <c r="I149" s="25">
        <v>30</v>
      </c>
      <c r="J149" s="4">
        <v>9</v>
      </c>
      <c r="N149" t="s">
        <v>8318</v>
      </c>
      <c r="O149" t="s">
        <v>8225</v>
      </c>
      <c r="P149" t="s">
        <v>8385</v>
      </c>
      <c r="Q149" s="8" t="s">
        <v>8369</v>
      </c>
      <c r="R149">
        <v>4063</v>
      </c>
      <c r="S149" s="7">
        <v>1</v>
      </c>
      <c r="T149" s="4">
        <v>9500</v>
      </c>
      <c r="U149" s="4">
        <v>135</v>
      </c>
      <c r="V149" s="25">
        <v>30</v>
      </c>
      <c r="W149" s="4">
        <v>9</v>
      </c>
    </row>
    <row r="150" spans="1:23" x14ac:dyDescent="0.45">
      <c r="A150" t="s">
        <v>8318</v>
      </c>
      <c r="B150" t="s">
        <v>8225</v>
      </c>
      <c r="C150" t="s">
        <v>8385</v>
      </c>
      <c r="D150" s="8" t="s">
        <v>8369</v>
      </c>
      <c r="E150">
        <v>4075</v>
      </c>
      <c r="F150" s="7">
        <v>1</v>
      </c>
      <c r="G150" s="4">
        <v>2000</v>
      </c>
      <c r="H150" s="4">
        <v>576</v>
      </c>
      <c r="I150" s="25">
        <v>41.681840277778974</v>
      </c>
      <c r="J150" s="4">
        <v>13</v>
      </c>
      <c r="N150" t="s">
        <v>8318</v>
      </c>
      <c r="O150" t="s">
        <v>8225</v>
      </c>
      <c r="P150" t="s">
        <v>8385</v>
      </c>
      <c r="Q150" s="8" t="s">
        <v>8369</v>
      </c>
      <c r="R150">
        <v>4075</v>
      </c>
      <c r="S150" s="7">
        <v>1</v>
      </c>
      <c r="T150" s="4">
        <v>2000</v>
      </c>
      <c r="U150" s="4">
        <v>576</v>
      </c>
      <c r="V150" s="25">
        <v>41.681840277778974</v>
      </c>
      <c r="W150" s="4">
        <v>13</v>
      </c>
    </row>
    <row r="151" spans="1:23" x14ac:dyDescent="0.45">
      <c r="A151" t="s">
        <v>8318</v>
      </c>
      <c r="B151" t="s">
        <v>8225</v>
      </c>
      <c r="C151" t="s">
        <v>8385</v>
      </c>
      <c r="D151" s="8" t="s">
        <v>8380</v>
      </c>
      <c r="F151" s="7">
        <v>15</v>
      </c>
      <c r="G151" s="4">
        <v>37550</v>
      </c>
      <c r="H151" s="4">
        <v>38967.599999999999</v>
      </c>
      <c r="I151" s="25">
        <v>34.207553240741255</v>
      </c>
      <c r="J151" s="4">
        <v>675</v>
      </c>
      <c r="N151" t="s">
        <v>8318</v>
      </c>
      <c r="O151" t="s">
        <v>8225</v>
      </c>
      <c r="P151" t="s">
        <v>8385</v>
      </c>
      <c r="Q151" s="8" t="s">
        <v>8380</v>
      </c>
      <c r="S151" s="7">
        <v>15</v>
      </c>
      <c r="T151" s="4">
        <v>37550</v>
      </c>
      <c r="U151" s="4">
        <v>38967.599999999999</v>
      </c>
      <c r="V151" s="25">
        <v>34.207553240741255</v>
      </c>
      <c r="W151" s="4">
        <v>675</v>
      </c>
    </row>
    <row r="152" spans="1:23" x14ac:dyDescent="0.45">
      <c r="A152" t="s">
        <v>8318</v>
      </c>
      <c r="B152" t="s">
        <v>8225</v>
      </c>
      <c r="C152" t="s">
        <v>8385</v>
      </c>
      <c r="D152" s="8" t="s">
        <v>8380</v>
      </c>
      <c r="E152">
        <v>2786</v>
      </c>
      <c r="F152" s="7">
        <v>1</v>
      </c>
      <c r="G152" s="4">
        <v>2500</v>
      </c>
      <c r="H152" s="4">
        <v>2946</v>
      </c>
      <c r="I152" s="25">
        <v>14</v>
      </c>
      <c r="J152" s="4">
        <v>74</v>
      </c>
      <c r="N152" t="s">
        <v>8318</v>
      </c>
      <c r="O152" t="s">
        <v>8225</v>
      </c>
      <c r="P152" t="s">
        <v>8385</v>
      </c>
      <c r="Q152" s="8" t="s">
        <v>8380</v>
      </c>
      <c r="R152">
        <v>2786</v>
      </c>
      <c r="S152" s="7">
        <v>1</v>
      </c>
      <c r="T152" s="4">
        <v>2500</v>
      </c>
      <c r="U152" s="4">
        <v>2946</v>
      </c>
      <c r="V152" s="25">
        <v>14</v>
      </c>
      <c r="W152" s="4">
        <v>74</v>
      </c>
    </row>
    <row r="153" spans="1:23" x14ac:dyDescent="0.45">
      <c r="A153" t="s">
        <v>8318</v>
      </c>
      <c r="B153" t="s">
        <v>8225</v>
      </c>
      <c r="C153" t="s">
        <v>8385</v>
      </c>
      <c r="D153" s="8" t="s">
        <v>8380</v>
      </c>
      <c r="E153">
        <v>2796</v>
      </c>
      <c r="F153" s="7">
        <v>1</v>
      </c>
      <c r="G153" s="4">
        <v>800</v>
      </c>
      <c r="H153" s="4">
        <v>924</v>
      </c>
      <c r="I153" s="25">
        <v>30</v>
      </c>
      <c r="J153" s="4">
        <v>21</v>
      </c>
      <c r="N153" t="s">
        <v>8318</v>
      </c>
      <c r="O153" t="s">
        <v>8225</v>
      </c>
      <c r="P153" t="s">
        <v>8385</v>
      </c>
      <c r="Q153" s="8" t="s">
        <v>8380</v>
      </c>
      <c r="R153">
        <v>2796</v>
      </c>
      <c r="S153" s="7">
        <v>1</v>
      </c>
      <c r="T153" s="4">
        <v>800</v>
      </c>
      <c r="U153" s="4">
        <v>924</v>
      </c>
      <c r="V153" s="25">
        <v>30</v>
      </c>
      <c r="W153" s="4">
        <v>21</v>
      </c>
    </row>
    <row r="154" spans="1:23" x14ac:dyDescent="0.45">
      <c r="A154" t="s">
        <v>8318</v>
      </c>
      <c r="B154" t="s">
        <v>8225</v>
      </c>
      <c r="C154" t="s">
        <v>8385</v>
      </c>
      <c r="D154" s="8" t="s">
        <v>8380</v>
      </c>
      <c r="E154">
        <v>2797</v>
      </c>
      <c r="F154" s="7">
        <v>1</v>
      </c>
      <c r="G154" s="4">
        <v>8000</v>
      </c>
      <c r="H154" s="4">
        <v>8211.61</v>
      </c>
      <c r="I154" s="25">
        <v>30</v>
      </c>
      <c r="J154" s="4">
        <v>94</v>
      </c>
      <c r="N154" t="s">
        <v>8318</v>
      </c>
      <c r="O154" t="s">
        <v>8225</v>
      </c>
      <c r="P154" t="s">
        <v>8385</v>
      </c>
      <c r="Q154" s="8" t="s">
        <v>8380</v>
      </c>
      <c r="R154">
        <v>2797</v>
      </c>
      <c r="S154" s="7">
        <v>1</v>
      </c>
      <c r="T154" s="4">
        <v>8000</v>
      </c>
      <c r="U154" s="4">
        <v>8211.61</v>
      </c>
      <c r="V154" s="25">
        <v>30</v>
      </c>
      <c r="W154" s="4">
        <v>94</v>
      </c>
    </row>
    <row r="155" spans="1:23" x14ac:dyDescent="0.45">
      <c r="A155" t="s">
        <v>8318</v>
      </c>
      <c r="B155" t="s">
        <v>8225</v>
      </c>
      <c r="C155" t="s">
        <v>8385</v>
      </c>
      <c r="D155" s="8" t="s">
        <v>8380</v>
      </c>
      <c r="E155">
        <v>3178</v>
      </c>
      <c r="F155" s="7">
        <v>1</v>
      </c>
      <c r="G155" s="4">
        <v>1500</v>
      </c>
      <c r="H155" s="4">
        <v>2576</v>
      </c>
      <c r="I155" s="25">
        <v>30</v>
      </c>
      <c r="J155" s="4">
        <v>78</v>
      </c>
      <c r="N155" t="s">
        <v>8318</v>
      </c>
      <c r="O155" t="s">
        <v>8225</v>
      </c>
      <c r="P155" t="s">
        <v>8385</v>
      </c>
      <c r="Q155" s="8" t="s">
        <v>8380</v>
      </c>
      <c r="R155">
        <v>3178</v>
      </c>
      <c r="S155" s="7">
        <v>1</v>
      </c>
      <c r="T155" s="4">
        <v>1500</v>
      </c>
      <c r="U155" s="4">
        <v>2576</v>
      </c>
      <c r="V155" s="25">
        <v>30</v>
      </c>
      <c r="W155" s="4">
        <v>78</v>
      </c>
    </row>
    <row r="156" spans="1:23" x14ac:dyDescent="0.45">
      <c r="A156" t="s">
        <v>8318</v>
      </c>
      <c r="B156" t="s">
        <v>8225</v>
      </c>
      <c r="C156" t="s">
        <v>8385</v>
      </c>
      <c r="D156" s="8" t="s">
        <v>8380</v>
      </c>
      <c r="E156">
        <v>3351</v>
      </c>
      <c r="F156" s="7">
        <v>1</v>
      </c>
      <c r="G156" s="4">
        <v>5000</v>
      </c>
      <c r="H156" s="4">
        <v>5055</v>
      </c>
      <c r="I156" s="25">
        <v>37.0629050925927</v>
      </c>
      <c r="J156" s="4">
        <v>54</v>
      </c>
      <c r="N156" t="s">
        <v>8318</v>
      </c>
      <c r="O156" t="s">
        <v>8225</v>
      </c>
      <c r="P156" t="s">
        <v>8385</v>
      </c>
      <c r="Q156" s="8" t="s">
        <v>8380</v>
      </c>
      <c r="R156">
        <v>3351</v>
      </c>
      <c r="S156" s="7">
        <v>1</v>
      </c>
      <c r="T156" s="4">
        <v>5000</v>
      </c>
      <c r="U156" s="4">
        <v>5055</v>
      </c>
      <c r="V156" s="25">
        <v>37.0629050925927</v>
      </c>
      <c r="W156" s="4">
        <v>54</v>
      </c>
    </row>
    <row r="157" spans="1:23" x14ac:dyDescent="0.45">
      <c r="A157" t="s">
        <v>8318</v>
      </c>
      <c r="B157" t="s">
        <v>8225</v>
      </c>
      <c r="C157" t="s">
        <v>8385</v>
      </c>
      <c r="D157" s="8" t="s">
        <v>8380</v>
      </c>
      <c r="E157">
        <v>3394</v>
      </c>
      <c r="F157" s="7">
        <v>1</v>
      </c>
      <c r="G157" s="4">
        <v>550</v>
      </c>
      <c r="H157" s="4">
        <v>783</v>
      </c>
      <c r="I157" s="25">
        <v>30</v>
      </c>
      <c r="J157" s="4">
        <v>27</v>
      </c>
      <c r="N157" t="s">
        <v>8318</v>
      </c>
      <c r="O157" t="s">
        <v>8225</v>
      </c>
      <c r="P157" t="s">
        <v>8385</v>
      </c>
      <c r="Q157" s="8" t="s">
        <v>8380</v>
      </c>
      <c r="R157">
        <v>3394</v>
      </c>
      <c r="S157" s="7">
        <v>1</v>
      </c>
      <c r="T157" s="4">
        <v>550</v>
      </c>
      <c r="U157" s="4">
        <v>783</v>
      </c>
      <c r="V157" s="25">
        <v>30</v>
      </c>
      <c r="W157" s="4">
        <v>27</v>
      </c>
    </row>
    <row r="158" spans="1:23" x14ac:dyDescent="0.45">
      <c r="A158" t="s">
        <v>8318</v>
      </c>
      <c r="B158" t="s">
        <v>8225</v>
      </c>
      <c r="C158" t="s">
        <v>8385</v>
      </c>
      <c r="D158" s="8" t="s">
        <v>8380</v>
      </c>
      <c r="E158">
        <v>3407</v>
      </c>
      <c r="F158" s="7">
        <v>1</v>
      </c>
      <c r="G158" s="4">
        <v>2000</v>
      </c>
      <c r="H158" s="4">
        <v>2142</v>
      </c>
      <c r="I158" s="25">
        <v>30</v>
      </c>
      <c r="J158" s="4">
        <v>67</v>
      </c>
      <c r="N158" t="s">
        <v>8318</v>
      </c>
      <c r="O158" t="s">
        <v>8225</v>
      </c>
      <c r="P158" t="s">
        <v>8385</v>
      </c>
      <c r="Q158" s="8" t="s">
        <v>8380</v>
      </c>
      <c r="R158">
        <v>3407</v>
      </c>
      <c r="S158" s="7">
        <v>1</v>
      </c>
      <c r="T158" s="4">
        <v>2000</v>
      </c>
      <c r="U158" s="4">
        <v>2142</v>
      </c>
      <c r="V158" s="25">
        <v>30</v>
      </c>
      <c r="W158" s="4">
        <v>67</v>
      </c>
    </row>
    <row r="159" spans="1:23" x14ac:dyDescent="0.45">
      <c r="A159" t="s">
        <v>8318</v>
      </c>
      <c r="B159" t="s">
        <v>8225</v>
      </c>
      <c r="C159" t="s">
        <v>8385</v>
      </c>
      <c r="D159" s="8" t="s">
        <v>8380</v>
      </c>
      <c r="E159">
        <v>3427</v>
      </c>
      <c r="F159" s="7">
        <v>1</v>
      </c>
      <c r="G159" s="4">
        <v>1500</v>
      </c>
      <c r="H159" s="4">
        <v>1500</v>
      </c>
      <c r="I159" s="25">
        <v>30</v>
      </c>
      <c r="J159" s="4">
        <v>29</v>
      </c>
      <c r="N159" t="s">
        <v>8318</v>
      </c>
      <c r="O159" t="s">
        <v>8225</v>
      </c>
      <c r="P159" t="s">
        <v>8385</v>
      </c>
      <c r="Q159" s="8" t="s">
        <v>8380</v>
      </c>
      <c r="R159">
        <v>3427</v>
      </c>
      <c r="S159" s="7">
        <v>1</v>
      </c>
      <c r="T159" s="4">
        <v>1500</v>
      </c>
      <c r="U159" s="4">
        <v>1500</v>
      </c>
      <c r="V159" s="25">
        <v>30</v>
      </c>
      <c r="W159" s="4">
        <v>29</v>
      </c>
    </row>
    <row r="160" spans="1:23" x14ac:dyDescent="0.45">
      <c r="A160" t="s">
        <v>8318</v>
      </c>
      <c r="B160" t="s">
        <v>8225</v>
      </c>
      <c r="C160" t="s">
        <v>8385</v>
      </c>
      <c r="D160" s="8" t="s">
        <v>8380</v>
      </c>
      <c r="E160">
        <v>3430</v>
      </c>
      <c r="F160" s="7">
        <v>1</v>
      </c>
      <c r="G160" s="4">
        <v>2000</v>
      </c>
      <c r="H160" s="4">
        <v>2170.9899999999998</v>
      </c>
      <c r="I160" s="25">
        <v>30</v>
      </c>
      <c r="J160" s="4">
        <v>72</v>
      </c>
      <c r="N160" t="s">
        <v>8318</v>
      </c>
      <c r="O160" t="s">
        <v>8225</v>
      </c>
      <c r="P160" t="s">
        <v>8385</v>
      </c>
      <c r="Q160" s="8" t="s">
        <v>8380</v>
      </c>
      <c r="R160">
        <v>3430</v>
      </c>
      <c r="S160" s="7">
        <v>1</v>
      </c>
      <c r="T160" s="4">
        <v>2000</v>
      </c>
      <c r="U160" s="4">
        <v>2170.9899999999998</v>
      </c>
      <c r="V160" s="25">
        <v>30</v>
      </c>
      <c r="W160" s="4">
        <v>72</v>
      </c>
    </row>
    <row r="161" spans="1:23" x14ac:dyDescent="0.45">
      <c r="A161" t="s">
        <v>8318</v>
      </c>
      <c r="B161" t="s">
        <v>8225</v>
      </c>
      <c r="C161" t="s">
        <v>8385</v>
      </c>
      <c r="D161" s="8" t="s">
        <v>8380</v>
      </c>
      <c r="E161">
        <v>3482</v>
      </c>
      <c r="F161" s="7">
        <v>1</v>
      </c>
      <c r="G161" s="4">
        <v>3000</v>
      </c>
      <c r="H161" s="4">
        <v>4150</v>
      </c>
      <c r="I161" s="25">
        <v>30</v>
      </c>
      <c r="J161" s="4">
        <v>80</v>
      </c>
      <c r="N161" t="s">
        <v>8318</v>
      </c>
      <c r="O161" t="s">
        <v>8225</v>
      </c>
      <c r="P161" t="s">
        <v>8385</v>
      </c>
      <c r="Q161" s="8" t="s">
        <v>8380</v>
      </c>
      <c r="R161">
        <v>3482</v>
      </c>
      <c r="S161" s="7">
        <v>1</v>
      </c>
      <c r="T161" s="4">
        <v>3000</v>
      </c>
      <c r="U161" s="4">
        <v>4150</v>
      </c>
      <c r="V161" s="25">
        <v>30</v>
      </c>
      <c r="W161" s="4">
        <v>80</v>
      </c>
    </row>
    <row r="162" spans="1:23" x14ac:dyDescent="0.45">
      <c r="A162" t="s">
        <v>8318</v>
      </c>
      <c r="B162" t="s">
        <v>8225</v>
      </c>
      <c r="C162" t="s">
        <v>8385</v>
      </c>
      <c r="D162" s="8" t="s">
        <v>8380</v>
      </c>
      <c r="E162">
        <v>3517</v>
      </c>
      <c r="F162" s="7">
        <v>1</v>
      </c>
      <c r="G162" s="4">
        <v>4000</v>
      </c>
      <c r="H162" s="4">
        <v>4000</v>
      </c>
      <c r="I162" s="25">
        <v>29.640810185192095</v>
      </c>
      <c r="J162" s="4">
        <v>13</v>
      </c>
      <c r="N162" t="s">
        <v>8318</v>
      </c>
      <c r="O162" t="s">
        <v>8225</v>
      </c>
      <c r="P162" t="s">
        <v>8385</v>
      </c>
      <c r="Q162" s="8" t="s">
        <v>8380</v>
      </c>
      <c r="R162">
        <v>3517</v>
      </c>
      <c r="S162" s="7">
        <v>1</v>
      </c>
      <c r="T162" s="4">
        <v>4000</v>
      </c>
      <c r="U162" s="4">
        <v>4000</v>
      </c>
      <c r="V162" s="25">
        <v>29.640810185192095</v>
      </c>
      <c r="W162" s="4">
        <v>13</v>
      </c>
    </row>
    <row r="163" spans="1:23" x14ac:dyDescent="0.45">
      <c r="A163" t="s">
        <v>8318</v>
      </c>
      <c r="B163" t="s">
        <v>8225</v>
      </c>
      <c r="C163" t="s">
        <v>8385</v>
      </c>
      <c r="D163" s="8" t="s">
        <v>8380</v>
      </c>
      <c r="E163">
        <v>3556</v>
      </c>
      <c r="F163" s="7">
        <v>1</v>
      </c>
      <c r="G163" s="4">
        <v>2200</v>
      </c>
      <c r="H163" s="4">
        <v>2210</v>
      </c>
      <c r="I163" s="25">
        <v>60</v>
      </c>
      <c r="J163" s="4">
        <v>20</v>
      </c>
      <c r="N163" t="s">
        <v>8318</v>
      </c>
      <c r="O163" t="s">
        <v>8225</v>
      </c>
      <c r="P163" t="s">
        <v>8385</v>
      </c>
      <c r="Q163" s="8" t="s">
        <v>8380</v>
      </c>
      <c r="R163">
        <v>3556</v>
      </c>
      <c r="S163" s="7">
        <v>1</v>
      </c>
      <c r="T163" s="4">
        <v>2200</v>
      </c>
      <c r="U163" s="4">
        <v>2210</v>
      </c>
      <c r="V163" s="25">
        <v>60</v>
      </c>
      <c r="W163" s="4">
        <v>20</v>
      </c>
    </row>
    <row r="164" spans="1:23" x14ac:dyDescent="0.45">
      <c r="A164" t="s">
        <v>8318</v>
      </c>
      <c r="B164" t="s">
        <v>8225</v>
      </c>
      <c r="C164" t="s">
        <v>8385</v>
      </c>
      <c r="D164" s="8" t="s">
        <v>8380</v>
      </c>
      <c r="E164">
        <v>3738</v>
      </c>
      <c r="F164" s="7">
        <v>1</v>
      </c>
      <c r="G164" s="4">
        <v>1500</v>
      </c>
      <c r="H164" s="4">
        <v>270</v>
      </c>
      <c r="I164" s="25">
        <v>21.97795138888614</v>
      </c>
      <c r="J164" s="4">
        <v>6</v>
      </c>
      <c r="N164" t="s">
        <v>8318</v>
      </c>
      <c r="O164" t="s">
        <v>8225</v>
      </c>
      <c r="P164" t="s">
        <v>8385</v>
      </c>
      <c r="Q164" s="8" t="s">
        <v>8380</v>
      </c>
      <c r="R164">
        <v>3738</v>
      </c>
      <c r="S164" s="7">
        <v>1</v>
      </c>
      <c r="T164" s="4">
        <v>1500</v>
      </c>
      <c r="U164" s="4">
        <v>270</v>
      </c>
      <c r="V164" s="25">
        <v>21.97795138888614</v>
      </c>
      <c r="W164" s="4">
        <v>6</v>
      </c>
    </row>
    <row r="165" spans="1:23" x14ac:dyDescent="0.45">
      <c r="A165" t="s">
        <v>8318</v>
      </c>
      <c r="B165" t="s">
        <v>8225</v>
      </c>
      <c r="C165" t="s">
        <v>8385</v>
      </c>
      <c r="D165" s="8" t="s">
        <v>8380</v>
      </c>
      <c r="E165">
        <v>3809</v>
      </c>
      <c r="F165" s="7">
        <v>1</v>
      </c>
      <c r="G165" s="4">
        <v>2000</v>
      </c>
      <c r="H165" s="4">
        <v>2025</v>
      </c>
      <c r="I165" s="25">
        <v>50.431631944447872</v>
      </c>
      <c r="J165" s="4">
        <v>38</v>
      </c>
      <c r="N165" t="s">
        <v>8318</v>
      </c>
      <c r="O165" t="s">
        <v>8225</v>
      </c>
      <c r="P165" t="s">
        <v>8385</v>
      </c>
      <c r="Q165" s="8" t="s">
        <v>8380</v>
      </c>
      <c r="R165">
        <v>3809</v>
      </c>
      <c r="S165" s="7">
        <v>1</v>
      </c>
      <c r="T165" s="4">
        <v>2000</v>
      </c>
      <c r="U165" s="4">
        <v>2025</v>
      </c>
      <c r="V165" s="25">
        <v>50.431631944447872</v>
      </c>
      <c r="W165" s="4">
        <v>38</v>
      </c>
    </row>
    <row r="166" spans="1:23" x14ac:dyDescent="0.45">
      <c r="A166" t="s">
        <v>8318</v>
      </c>
      <c r="B166" t="s">
        <v>8225</v>
      </c>
      <c r="C166" t="s">
        <v>8385</v>
      </c>
      <c r="D166" s="8" t="s">
        <v>8380</v>
      </c>
      <c r="E166">
        <v>4072</v>
      </c>
      <c r="F166" s="7">
        <v>1</v>
      </c>
      <c r="G166" s="4">
        <v>1000</v>
      </c>
      <c r="H166" s="4">
        <v>4</v>
      </c>
      <c r="I166" s="25">
        <v>60</v>
      </c>
      <c r="J166" s="4">
        <v>2</v>
      </c>
      <c r="N166" t="s">
        <v>8318</v>
      </c>
      <c r="O166" t="s">
        <v>8225</v>
      </c>
      <c r="P166" t="s">
        <v>8385</v>
      </c>
      <c r="Q166" s="8" t="s">
        <v>8380</v>
      </c>
      <c r="R166">
        <v>4072</v>
      </c>
      <c r="S166" s="7">
        <v>1</v>
      </c>
      <c r="T166" s="4">
        <v>1000</v>
      </c>
      <c r="U166" s="4">
        <v>4</v>
      </c>
      <c r="V166" s="25">
        <v>60</v>
      </c>
      <c r="W166" s="4">
        <v>2</v>
      </c>
    </row>
    <row r="167" spans="1:23" x14ac:dyDescent="0.45">
      <c r="A167" t="s">
        <v>8318</v>
      </c>
      <c r="B167" t="s">
        <v>8225</v>
      </c>
      <c r="C167" t="s">
        <v>8385</v>
      </c>
      <c r="D167" s="8" t="s">
        <v>8370</v>
      </c>
      <c r="F167" s="7">
        <v>12</v>
      </c>
      <c r="G167" s="4">
        <v>83130</v>
      </c>
      <c r="H167" s="4">
        <v>20050</v>
      </c>
      <c r="I167" s="25">
        <v>24.411200810185619</v>
      </c>
      <c r="J167" s="4">
        <v>325</v>
      </c>
      <c r="N167" t="s">
        <v>8318</v>
      </c>
      <c r="O167" t="s">
        <v>8225</v>
      </c>
      <c r="P167" t="s">
        <v>8385</v>
      </c>
      <c r="Q167" s="8" t="s">
        <v>8370</v>
      </c>
      <c r="S167" s="7">
        <v>12</v>
      </c>
      <c r="T167" s="4">
        <v>83130</v>
      </c>
      <c r="U167" s="4">
        <v>20050</v>
      </c>
      <c r="V167" s="25">
        <v>24.411200810185619</v>
      </c>
      <c r="W167" s="4">
        <v>325</v>
      </c>
    </row>
    <row r="168" spans="1:23" x14ac:dyDescent="0.45">
      <c r="A168" t="s">
        <v>8318</v>
      </c>
      <c r="B168" t="s">
        <v>8225</v>
      </c>
      <c r="C168" t="s">
        <v>8385</v>
      </c>
      <c r="D168" s="8" t="s">
        <v>8370</v>
      </c>
      <c r="E168">
        <v>3185</v>
      </c>
      <c r="F168" s="7">
        <v>1</v>
      </c>
      <c r="G168" s="4">
        <v>1000</v>
      </c>
      <c r="H168" s="4">
        <v>1000</v>
      </c>
      <c r="I168" s="25">
        <v>7</v>
      </c>
      <c r="J168" s="4">
        <v>24</v>
      </c>
      <c r="N168" t="s">
        <v>8318</v>
      </c>
      <c r="O168" t="s">
        <v>8225</v>
      </c>
      <c r="P168" t="s">
        <v>8385</v>
      </c>
      <c r="Q168" s="8" t="s">
        <v>8370</v>
      </c>
      <c r="R168">
        <v>3185</v>
      </c>
      <c r="S168" s="7">
        <v>1</v>
      </c>
      <c r="T168" s="4">
        <v>1000</v>
      </c>
      <c r="U168" s="4">
        <v>1000</v>
      </c>
      <c r="V168" s="25">
        <v>7</v>
      </c>
      <c r="W168" s="4">
        <v>24</v>
      </c>
    </row>
    <row r="169" spans="1:23" x14ac:dyDescent="0.45">
      <c r="A169" t="s">
        <v>8318</v>
      </c>
      <c r="B169" t="s">
        <v>8225</v>
      </c>
      <c r="C169" t="s">
        <v>8385</v>
      </c>
      <c r="D169" s="8" t="s">
        <v>8370</v>
      </c>
      <c r="E169">
        <v>3329</v>
      </c>
      <c r="F169" s="7">
        <v>1</v>
      </c>
      <c r="G169" s="4">
        <v>1000</v>
      </c>
      <c r="H169" s="4">
        <v>1168</v>
      </c>
      <c r="I169" s="25">
        <v>10.635324074079108</v>
      </c>
      <c r="J169" s="4">
        <v>26</v>
      </c>
      <c r="N169" t="s">
        <v>8318</v>
      </c>
      <c r="O169" t="s">
        <v>8225</v>
      </c>
      <c r="P169" t="s">
        <v>8385</v>
      </c>
      <c r="Q169" s="8" t="s">
        <v>8370</v>
      </c>
      <c r="R169">
        <v>3329</v>
      </c>
      <c r="S169" s="7">
        <v>1</v>
      </c>
      <c r="T169" s="4">
        <v>1000</v>
      </c>
      <c r="U169" s="4">
        <v>1168</v>
      </c>
      <c r="V169" s="25">
        <v>10.635324074079108</v>
      </c>
      <c r="W169" s="4">
        <v>26</v>
      </c>
    </row>
    <row r="170" spans="1:23" x14ac:dyDescent="0.45">
      <c r="A170" t="s">
        <v>8318</v>
      </c>
      <c r="B170" t="s">
        <v>8225</v>
      </c>
      <c r="C170" t="s">
        <v>8385</v>
      </c>
      <c r="D170" s="8" t="s">
        <v>8370</v>
      </c>
      <c r="E170">
        <v>3335</v>
      </c>
      <c r="F170" s="7">
        <v>1</v>
      </c>
      <c r="G170" s="4">
        <v>5000</v>
      </c>
      <c r="H170" s="4">
        <v>5016</v>
      </c>
      <c r="I170" s="25">
        <v>27.284189814818092</v>
      </c>
      <c r="J170" s="4">
        <v>63</v>
      </c>
      <c r="N170" t="s">
        <v>8318</v>
      </c>
      <c r="O170" t="s">
        <v>8225</v>
      </c>
      <c r="P170" t="s">
        <v>8385</v>
      </c>
      <c r="Q170" s="8" t="s">
        <v>8370</v>
      </c>
      <c r="R170">
        <v>3335</v>
      </c>
      <c r="S170" s="7">
        <v>1</v>
      </c>
      <c r="T170" s="4">
        <v>5000</v>
      </c>
      <c r="U170" s="4">
        <v>5016</v>
      </c>
      <c r="V170" s="25">
        <v>27.284189814818092</v>
      </c>
      <c r="W170" s="4">
        <v>63</v>
      </c>
    </row>
    <row r="171" spans="1:23" x14ac:dyDescent="0.45">
      <c r="A171" t="s">
        <v>8318</v>
      </c>
      <c r="B171" t="s">
        <v>8225</v>
      </c>
      <c r="C171" t="s">
        <v>8385</v>
      </c>
      <c r="D171" s="8" t="s">
        <v>8370</v>
      </c>
      <c r="E171">
        <v>3357</v>
      </c>
      <c r="F171" s="7">
        <v>1</v>
      </c>
      <c r="G171" s="4">
        <v>2000</v>
      </c>
      <c r="H171" s="4">
        <v>2020</v>
      </c>
      <c r="I171" s="25">
        <v>30</v>
      </c>
      <c r="J171" s="4">
        <v>21</v>
      </c>
      <c r="N171" t="s">
        <v>8318</v>
      </c>
      <c r="O171" t="s">
        <v>8225</v>
      </c>
      <c r="P171" t="s">
        <v>8385</v>
      </c>
      <c r="Q171" s="8" t="s">
        <v>8370</v>
      </c>
      <c r="R171">
        <v>3357</v>
      </c>
      <c r="S171" s="7">
        <v>1</v>
      </c>
      <c r="T171" s="4">
        <v>2000</v>
      </c>
      <c r="U171" s="4">
        <v>2020</v>
      </c>
      <c r="V171" s="25">
        <v>30</v>
      </c>
      <c r="W171" s="4">
        <v>21</v>
      </c>
    </row>
    <row r="172" spans="1:23" x14ac:dyDescent="0.45">
      <c r="A172" t="s">
        <v>8318</v>
      </c>
      <c r="B172" t="s">
        <v>8225</v>
      </c>
      <c r="C172" t="s">
        <v>8385</v>
      </c>
      <c r="D172" s="8" t="s">
        <v>8370</v>
      </c>
      <c r="E172">
        <v>3454</v>
      </c>
      <c r="F172" s="7">
        <v>1</v>
      </c>
      <c r="G172" s="4">
        <v>700</v>
      </c>
      <c r="H172" s="4">
        <v>705</v>
      </c>
      <c r="I172" s="25">
        <v>30</v>
      </c>
      <c r="J172" s="4">
        <v>21</v>
      </c>
      <c r="N172" t="s">
        <v>8318</v>
      </c>
      <c r="O172" t="s">
        <v>8225</v>
      </c>
      <c r="P172" t="s">
        <v>8385</v>
      </c>
      <c r="Q172" s="8" t="s">
        <v>8370</v>
      </c>
      <c r="R172">
        <v>3454</v>
      </c>
      <c r="S172" s="7">
        <v>1</v>
      </c>
      <c r="T172" s="4">
        <v>700</v>
      </c>
      <c r="U172" s="4">
        <v>705</v>
      </c>
      <c r="V172" s="25">
        <v>30</v>
      </c>
      <c r="W172" s="4">
        <v>21</v>
      </c>
    </row>
    <row r="173" spans="1:23" x14ac:dyDescent="0.45">
      <c r="A173" t="s">
        <v>8318</v>
      </c>
      <c r="B173" t="s">
        <v>8225</v>
      </c>
      <c r="C173" t="s">
        <v>8385</v>
      </c>
      <c r="D173" s="8" t="s">
        <v>8370</v>
      </c>
      <c r="E173">
        <v>3471</v>
      </c>
      <c r="F173" s="7">
        <v>1</v>
      </c>
      <c r="G173" s="4">
        <v>500</v>
      </c>
      <c r="H173" s="4">
        <v>1073</v>
      </c>
      <c r="I173" s="25">
        <v>41.012847222220444</v>
      </c>
      <c r="J173" s="4">
        <v>30</v>
      </c>
      <c r="N173" t="s">
        <v>8318</v>
      </c>
      <c r="O173" t="s">
        <v>8225</v>
      </c>
      <c r="P173" t="s">
        <v>8385</v>
      </c>
      <c r="Q173" s="8" t="s">
        <v>8370</v>
      </c>
      <c r="R173">
        <v>3471</v>
      </c>
      <c r="S173" s="7">
        <v>1</v>
      </c>
      <c r="T173" s="4">
        <v>500</v>
      </c>
      <c r="U173" s="4">
        <v>1073</v>
      </c>
      <c r="V173" s="25">
        <v>41.012847222220444</v>
      </c>
      <c r="W173" s="4">
        <v>30</v>
      </c>
    </row>
    <row r="174" spans="1:23" x14ac:dyDescent="0.45">
      <c r="A174" t="s">
        <v>8318</v>
      </c>
      <c r="B174" t="s">
        <v>8225</v>
      </c>
      <c r="C174" t="s">
        <v>8385</v>
      </c>
      <c r="D174" s="8" t="s">
        <v>8370</v>
      </c>
      <c r="E174">
        <v>3581</v>
      </c>
      <c r="F174" s="7">
        <v>1</v>
      </c>
      <c r="G174" s="4">
        <v>1500</v>
      </c>
      <c r="H174" s="4">
        <v>1500</v>
      </c>
      <c r="I174" s="25">
        <v>14</v>
      </c>
      <c r="J174" s="4">
        <v>45</v>
      </c>
      <c r="N174" t="s">
        <v>8318</v>
      </c>
      <c r="O174" t="s">
        <v>8225</v>
      </c>
      <c r="P174" t="s">
        <v>8385</v>
      </c>
      <c r="Q174" s="8" t="s">
        <v>8370</v>
      </c>
      <c r="R174">
        <v>3581</v>
      </c>
      <c r="S174" s="7">
        <v>1</v>
      </c>
      <c r="T174" s="4">
        <v>1500</v>
      </c>
      <c r="U174" s="4">
        <v>1500</v>
      </c>
      <c r="V174" s="25">
        <v>14</v>
      </c>
      <c r="W174" s="4">
        <v>45</v>
      </c>
    </row>
    <row r="175" spans="1:23" x14ac:dyDescent="0.45">
      <c r="A175" t="s">
        <v>8318</v>
      </c>
      <c r="B175" t="s">
        <v>8225</v>
      </c>
      <c r="C175" t="s">
        <v>8385</v>
      </c>
      <c r="D175" s="8" t="s">
        <v>8370</v>
      </c>
      <c r="E175">
        <v>3626</v>
      </c>
      <c r="F175" s="7">
        <v>1</v>
      </c>
      <c r="G175" s="4">
        <v>4000</v>
      </c>
      <c r="H175" s="4">
        <v>4073</v>
      </c>
      <c r="I175" s="25">
        <v>21</v>
      </c>
      <c r="J175" s="4">
        <v>48</v>
      </c>
      <c r="N175" t="s">
        <v>8318</v>
      </c>
      <c r="O175" t="s">
        <v>8225</v>
      </c>
      <c r="P175" t="s">
        <v>8385</v>
      </c>
      <c r="Q175" s="8" t="s">
        <v>8370</v>
      </c>
      <c r="R175">
        <v>3626</v>
      </c>
      <c r="S175" s="7">
        <v>1</v>
      </c>
      <c r="T175" s="4">
        <v>4000</v>
      </c>
      <c r="U175" s="4">
        <v>4073</v>
      </c>
      <c r="V175" s="25">
        <v>21</v>
      </c>
      <c r="W175" s="4">
        <v>48</v>
      </c>
    </row>
    <row r="176" spans="1:23" x14ac:dyDescent="0.45">
      <c r="A176" t="s">
        <v>8318</v>
      </c>
      <c r="B176" t="s">
        <v>8225</v>
      </c>
      <c r="C176" t="s">
        <v>8385</v>
      </c>
      <c r="D176" s="8" t="s">
        <v>8370</v>
      </c>
      <c r="E176">
        <v>3688</v>
      </c>
      <c r="F176" s="7">
        <v>1</v>
      </c>
      <c r="G176" s="4">
        <v>3000</v>
      </c>
      <c r="H176" s="4">
        <v>3275</v>
      </c>
      <c r="I176" s="25">
        <v>30</v>
      </c>
      <c r="J176" s="4">
        <v>39</v>
      </c>
      <c r="N176" t="s">
        <v>8318</v>
      </c>
      <c r="O176" t="s">
        <v>8225</v>
      </c>
      <c r="P176" t="s">
        <v>8385</v>
      </c>
      <c r="Q176" s="8" t="s">
        <v>8370</v>
      </c>
      <c r="R176">
        <v>3688</v>
      </c>
      <c r="S176" s="7">
        <v>1</v>
      </c>
      <c r="T176" s="4">
        <v>3000</v>
      </c>
      <c r="U176" s="4">
        <v>3275</v>
      </c>
      <c r="V176" s="25">
        <v>30</v>
      </c>
      <c r="W176" s="4">
        <v>39</v>
      </c>
    </row>
    <row r="177" spans="1:23" x14ac:dyDescent="0.45">
      <c r="A177" t="s">
        <v>8318</v>
      </c>
      <c r="B177" t="s">
        <v>8225</v>
      </c>
      <c r="C177" t="s">
        <v>8385</v>
      </c>
      <c r="D177" s="8" t="s">
        <v>8370</v>
      </c>
      <c r="E177">
        <v>3918</v>
      </c>
      <c r="F177" s="7">
        <v>1</v>
      </c>
      <c r="G177" s="4">
        <v>60000</v>
      </c>
      <c r="H177" s="4">
        <v>120</v>
      </c>
      <c r="I177" s="25">
        <v>12.002048611109785</v>
      </c>
      <c r="J177" s="4">
        <v>3</v>
      </c>
      <c r="N177" t="s">
        <v>8318</v>
      </c>
      <c r="O177" t="s">
        <v>8225</v>
      </c>
      <c r="P177" t="s">
        <v>8385</v>
      </c>
      <c r="Q177" s="8" t="s">
        <v>8370</v>
      </c>
      <c r="R177">
        <v>3918</v>
      </c>
      <c r="S177" s="7">
        <v>1</v>
      </c>
      <c r="T177" s="4">
        <v>60000</v>
      </c>
      <c r="U177" s="4">
        <v>120</v>
      </c>
      <c r="V177" s="25">
        <v>12.002048611109785</v>
      </c>
      <c r="W177" s="4">
        <v>3</v>
      </c>
    </row>
    <row r="178" spans="1:23" x14ac:dyDescent="0.45">
      <c r="A178" t="s">
        <v>8318</v>
      </c>
      <c r="B178" t="s">
        <v>8225</v>
      </c>
      <c r="C178" t="s">
        <v>8385</v>
      </c>
      <c r="D178" s="8" t="s">
        <v>8370</v>
      </c>
      <c r="E178">
        <v>3927</v>
      </c>
      <c r="F178" s="7">
        <v>1</v>
      </c>
      <c r="G178" s="4">
        <v>2500</v>
      </c>
      <c r="H178" s="4">
        <v>25</v>
      </c>
      <c r="I178" s="25">
        <v>30</v>
      </c>
      <c r="J178" s="4">
        <v>2</v>
      </c>
      <c r="N178" t="s">
        <v>8318</v>
      </c>
      <c r="O178" t="s">
        <v>8225</v>
      </c>
      <c r="P178" t="s">
        <v>8385</v>
      </c>
      <c r="Q178" s="8" t="s">
        <v>8370</v>
      </c>
      <c r="R178">
        <v>3927</v>
      </c>
      <c r="S178" s="7">
        <v>1</v>
      </c>
      <c r="T178" s="4">
        <v>2500</v>
      </c>
      <c r="U178" s="4">
        <v>25</v>
      </c>
      <c r="V178" s="25">
        <v>30</v>
      </c>
      <c r="W178" s="4">
        <v>2</v>
      </c>
    </row>
    <row r="179" spans="1:23" x14ac:dyDescent="0.45">
      <c r="A179" t="s">
        <v>8318</v>
      </c>
      <c r="B179" t="s">
        <v>8225</v>
      </c>
      <c r="C179" t="s">
        <v>8385</v>
      </c>
      <c r="D179" s="8" t="s">
        <v>8370</v>
      </c>
      <c r="E179">
        <v>4009</v>
      </c>
      <c r="F179" s="7">
        <v>1</v>
      </c>
      <c r="G179" s="4">
        <v>1930</v>
      </c>
      <c r="H179" s="4">
        <v>75</v>
      </c>
      <c r="I179" s="25">
        <v>40</v>
      </c>
      <c r="J179" s="4">
        <v>3</v>
      </c>
      <c r="N179" t="s">
        <v>8318</v>
      </c>
      <c r="O179" t="s">
        <v>8225</v>
      </c>
      <c r="P179" t="s">
        <v>8385</v>
      </c>
      <c r="Q179" s="8" t="s">
        <v>8370</v>
      </c>
      <c r="R179">
        <v>4009</v>
      </c>
      <c r="S179" s="7">
        <v>1</v>
      </c>
      <c r="T179" s="4">
        <v>1930</v>
      </c>
      <c r="U179" s="4">
        <v>75</v>
      </c>
      <c r="V179" s="25">
        <v>40</v>
      </c>
      <c r="W179" s="4">
        <v>3</v>
      </c>
    </row>
    <row r="180" spans="1:23" x14ac:dyDescent="0.45">
      <c r="A180" t="s">
        <v>8318</v>
      </c>
      <c r="B180" t="s">
        <v>8225</v>
      </c>
      <c r="C180" t="s">
        <v>8385</v>
      </c>
      <c r="D180" s="8" t="s">
        <v>8371</v>
      </c>
      <c r="F180" s="7">
        <v>9</v>
      </c>
      <c r="G180" s="4">
        <v>16250</v>
      </c>
      <c r="H180" s="4">
        <v>13088</v>
      </c>
      <c r="I180" s="25">
        <v>27.571419753086552</v>
      </c>
      <c r="J180" s="4">
        <v>259</v>
      </c>
      <c r="N180" t="s">
        <v>8318</v>
      </c>
      <c r="O180" t="s">
        <v>8225</v>
      </c>
      <c r="P180" t="s">
        <v>8385</v>
      </c>
      <c r="Q180" s="8" t="s">
        <v>8371</v>
      </c>
      <c r="S180" s="7">
        <v>9</v>
      </c>
      <c r="T180" s="4">
        <v>16250</v>
      </c>
      <c r="U180" s="4">
        <v>13088</v>
      </c>
      <c r="V180" s="25">
        <v>27.571419753086552</v>
      </c>
      <c r="W180" s="4">
        <v>259</v>
      </c>
    </row>
    <row r="181" spans="1:23" x14ac:dyDescent="0.45">
      <c r="A181" t="s">
        <v>8318</v>
      </c>
      <c r="B181" t="s">
        <v>8225</v>
      </c>
      <c r="C181" t="s">
        <v>8385</v>
      </c>
      <c r="D181" s="8" t="s">
        <v>8371</v>
      </c>
      <c r="E181">
        <v>2804</v>
      </c>
      <c r="F181" s="7">
        <v>1</v>
      </c>
      <c r="G181" s="4">
        <v>1000</v>
      </c>
      <c r="H181" s="4">
        <v>1150</v>
      </c>
      <c r="I181" s="25">
        <v>30</v>
      </c>
      <c r="J181" s="4">
        <v>23</v>
      </c>
      <c r="N181" t="s">
        <v>8318</v>
      </c>
      <c r="O181" t="s">
        <v>8225</v>
      </c>
      <c r="P181" t="s">
        <v>8385</v>
      </c>
      <c r="Q181" s="8" t="s">
        <v>8371</v>
      </c>
      <c r="R181">
        <v>2804</v>
      </c>
      <c r="S181" s="7">
        <v>1</v>
      </c>
      <c r="T181" s="4">
        <v>1000</v>
      </c>
      <c r="U181" s="4">
        <v>1150</v>
      </c>
      <c r="V181" s="25">
        <v>30</v>
      </c>
      <c r="W181" s="4">
        <v>23</v>
      </c>
    </row>
    <row r="182" spans="1:23" x14ac:dyDescent="0.45">
      <c r="A182" t="s">
        <v>8318</v>
      </c>
      <c r="B182" t="s">
        <v>8225</v>
      </c>
      <c r="C182" t="s">
        <v>8385</v>
      </c>
      <c r="D182" s="8" t="s">
        <v>8371</v>
      </c>
      <c r="E182">
        <v>2821</v>
      </c>
      <c r="F182" s="7">
        <v>1</v>
      </c>
      <c r="G182" s="4">
        <v>1000</v>
      </c>
      <c r="H182" s="4">
        <v>1000</v>
      </c>
      <c r="I182" s="25">
        <v>30</v>
      </c>
      <c r="J182" s="4">
        <v>35</v>
      </c>
      <c r="N182" t="s">
        <v>8318</v>
      </c>
      <c r="O182" t="s">
        <v>8225</v>
      </c>
      <c r="P182" t="s">
        <v>8385</v>
      </c>
      <c r="Q182" s="8" t="s">
        <v>8371</v>
      </c>
      <c r="R182">
        <v>2821</v>
      </c>
      <c r="S182" s="7">
        <v>1</v>
      </c>
      <c r="T182" s="4">
        <v>1000</v>
      </c>
      <c r="U182" s="4">
        <v>1000</v>
      </c>
      <c r="V182" s="25">
        <v>30</v>
      </c>
      <c r="W182" s="4">
        <v>35</v>
      </c>
    </row>
    <row r="183" spans="1:23" x14ac:dyDescent="0.45">
      <c r="A183" t="s">
        <v>8318</v>
      </c>
      <c r="B183" t="s">
        <v>8225</v>
      </c>
      <c r="C183" t="s">
        <v>8385</v>
      </c>
      <c r="D183" s="8" t="s">
        <v>8371</v>
      </c>
      <c r="E183">
        <v>3186</v>
      </c>
      <c r="F183" s="7">
        <v>1</v>
      </c>
      <c r="G183" s="4">
        <v>3200</v>
      </c>
      <c r="H183" s="4">
        <v>3270</v>
      </c>
      <c r="I183" s="25">
        <v>29.950949074074742</v>
      </c>
      <c r="J183" s="4">
        <v>70</v>
      </c>
      <c r="N183" t="s">
        <v>8318</v>
      </c>
      <c r="O183" t="s">
        <v>8225</v>
      </c>
      <c r="P183" t="s">
        <v>8385</v>
      </c>
      <c r="Q183" s="8" t="s">
        <v>8371</v>
      </c>
      <c r="R183">
        <v>3186</v>
      </c>
      <c r="S183" s="7">
        <v>1</v>
      </c>
      <c r="T183" s="4">
        <v>3200</v>
      </c>
      <c r="U183" s="4">
        <v>3270</v>
      </c>
      <c r="V183" s="25">
        <v>29.950949074074742</v>
      </c>
      <c r="W183" s="4">
        <v>70</v>
      </c>
    </row>
    <row r="184" spans="1:23" x14ac:dyDescent="0.45">
      <c r="A184" t="s">
        <v>8318</v>
      </c>
      <c r="B184" t="s">
        <v>8225</v>
      </c>
      <c r="C184" t="s">
        <v>8385</v>
      </c>
      <c r="D184" s="8" t="s">
        <v>8371</v>
      </c>
      <c r="E184">
        <v>3378</v>
      </c>
      <c r="F184" s="7">
        <v>1</v>
      </c>
      <c r="G184" s="4">
        <v>550</v>
      </c>
      <c r="H184" s="4">
        <v>592</v>
      </c>
      <c r="I184" s="25">
        <v>24.191828703704232</v>
      </c>
      <c r="J184" s="4">
        <v>21</v>
      </c>
      <c r="N184" t="s">
        <v>8318</v>
      </c>
      <c r="O184" t="s">
        <v>8225</v>
      </c>
      <c r="P184" t="s">
        <v>8385</v>
      </c>
      <c r="Q184" s="8" t="s">
        <v>8371</v>
      </c>
      <c r="R184">
        <v>3378</v>
      </c>
      <c r="S184" s="7">
        <v>1</v>
      </c>
      <c r="T184" s="4">
        <v>550</v>
      </c>
      <c r="U184" s="4">
        <v>592</v>
      </c>
      <c r="V184" s="25">
        <v>24.191828703704232</v>
      </c>
      <c r="W184" s="4">
        <v>21</v>
      </c>
    </row>
    <row r="185" spans="1:23" x14ac:dyDescent="0.45">
      <c r="A185" t="s">
        <v>8318</v>
      </c>
      <c r="B185" t="s">
        <v>8225</v>
      </c>
      <c r="C185" t="s">
        <v>8385</v>
      </c>
      <c r="D185" s="8" t="s">
        <v>8371</v>
      </c>
      <c r="E185">
        <v>3412</v>
      </c>
      <c r="F185" s="7">
        <v>1</v>
      </c>
      <c r="G185" s="4">
        <v>3000</v>
      </c>
      <c r="H185" s="4">
        <v>3000</v>
      </c>
      <c r="I185" s="25">
        <v>30</v>
      </c>
      <c r="J185" s="4">
        <v>26</v>
      </c>
      <c r="N185" t="s">
        <v>8318</v>
      </c>
      <c r="O185" t="s">
        <v>8225</v>
      </c>
      <c r="P185" t="s">
        <v>8385</v>
      </c>
      <c r="Q185" s="8" t="s">
        <v>8371</v>
      </c>
      <c r="R185">
        <v>3412</v>
      </c>
      <c r="S185" s="7">
        <v>1</v>
      </c>
      <c r="T185" s="4">
        <v>3000</v>
      </c>
      <c r="U185" s="4">
        <v>3000</v>
      </c>
      <c r="V185" s="25">
        <v>30</v>
      </c>
      <c r="W185" s="4">
        <v>26</v>
      </c>
    </row>
    <row r="186" spans="1:23" x14ac:dyDescent="0.45">
      <c r="A186" t="s">
        <v>8318</v>
      </c>
      <c r="B186" t="s">
        <v>8225</v>
      </c>
      <c r="C186" t="s">
        <v>8385</v>
      </c>
      <c r="D186" s="8" t="s">
        <v>8371</v>
      </c>
      <c r="E186">
        <v>3460</v>
      </c>
      <c r="F186" s="7">
        <v>1</v>
      </c>
      <c r="G186" s="4">
        <v>500</v>
      </c>
      <c r="H186" s="4">
        <v>950</v>
      </c>
      <c r="I186" s="25">
        <v>14</v>
      </c>
      <c r="J186" s="4">
        <v>19</v>
      </c>
      <c r="N186" t="s">
        <v>8318</v>
      </c>
      <c r="O186" t="s">
        <v>8225</v>
      </c>
      <c r="P186" t="s">
        <v>8385</v>
      </c>
      <c r="Q186" s="8" t="s">
        <v>8371</v>
      </c>
      <c r="R186">
        <v>3460</v>
      </c>
      <c r="S186" s="7">
        <v>1</v>
      </c>
      <c r="T186" s="4">
        <v>500</v>
      </c>
      <c r="U186" s="4">
        <v>950</v>
      </c>
      <c r="V186" s="25">
        <v>14</v>
      </c>
      <c r="W186" s="4">
        <v>19</v>
      </c>
    </row>
    <row r="187" spans="1:23" x14ac:dyDescent="0.45">
      <c r="A187" t="s">
        <v>8318</v>
      </c>
      <c r="B187" t="s">
        <v>8225</v>
      </c>
      <c r="C187" t="s">
        <v>8385</v>
      </c>
      <c r="D187" s="8" t="s">
        <v>8371</v>
      </c>
      <c r="E187">
        <v>3672</v>
      </c>
      <c r="F187" s="7">
        <v>1</v>
      </c>
      <c r="G187" s="4">
        <v>3000</v>
      </c>
      <c r="H187" s="4">
        <v>3046</v>
      </c>
      <c r="I187" s="25">
        <v>30</v>
      </c>
      <c r="J187" s="4">
        <v>57</v>
      </c>
      <c r="N187" t="s">
        <v>8318</v>
      </c>
      <c r="O187" t="s">
        <v>8225</v>
      </c>
      <c r="P187" t="s">
        <v>8385</v>
      </c>
      <c r="Q187" s="8" t="s">
        <v>8371</v>
      </c>
      <c r="R187">
        <v>3672</v>
      </c>
      <c r="S187" s="7">
        <v>1</v>
      </c>
      <c r="T187" s="4">
        <v>3000</v>
      </c>
      <c r="U187" s="4">
        <v>3046</v>
      </c>
      <c r="V187" s="25">
        <v>30</v>
      </c>
      <c r="W187" s="4">
        <v>57</v>
      </c>
    </row>
    <row r="188" spans="1:23" x14ac:dyDescent="0.45">
      <c r="A188" t="s">
        <v>8318</v>
      </c>
      <c r="B188" t="s">
        <v>8225</v>
      </c>
      <c r="C188" t="s">
        <v>8385</v>
      </c>
      <c r="D188" s="8" t="s">
        <v>8371</v>
      </c>
      <c r="E188">
        <v>3917</v>
      </c>
      <c r="F188" s="7">
        <v>1</v>
      </c>
      <c r="G188" s="4">
        <v>3500</v>
      </c>
      <c r="H188" s="4">
        <v>10</v>
      </c>
      <c r="I188" s="25">
        <v>30</v>
      </c>
      <c r="J188" s="4">
        <v>1</v>
      </c>
      <c r="N188" t="s">
        <v>8318</v>
      </c>
      <c r="O188" t="s">
        <v>8225</v>
      </c>
      <c r="P188" t="s">
        <v>8385</v>
      </c>
      <c r="Q188" s="8" t="s">
        <v>8371</v>
      </c>
      <c r="R188">
        <v>3917</v>
      </c>
      <c r="S188" s="7">
        <v>1</v>
      </c>
      <c r="T188" s="4">
        <v>3500</v>
      </c>
      <c r="U188" s="4">
        <v>10</v>
      </c>
      <c r="V188" s="25">
        <v>30</v>
      </c>
      <c r="W188" s="4">
        <v>1</v>
      </c>
    </row>
    <row r="189" spans="1:23" x14ac:dyDescent="0.45">
      <c r="A189" t="s">
        <v>8318</v>
      </c>
      <c r="B189" t="s">
        <v>8225</v>
      </c>
      <c r="C189" t="s">
        <v>8385</v>
      </c>
      <c r="D189" s="8" t="s">
        <v>8371</v>
      </c>
      <c r="E189">
        <v>4016</v>
      </c>
      <c r="F189" s="7">
        <v>1</v>
      </c>
      <c r="G189" s="4">
        <v>500</v>
      </c>
      <c r="H189" s="4">
        <v>70</v>
      </c>
      <c r="I189" s="25">
        <v>30</v>
      </c>
      <c r="J189" s="4">
        <v>7</v>
      </c>
      <c r="N189" t="s">
        <v>8318</v>
      </c>
      <c r="O189" t="s">
        <v>8225</v>
      </c>
      <c r="P189" t="s">
        <v>8385</v>
      </c>
      <c r="Q189" s="8" t="s">
        <v>8371</v>
      </c>
      <c r="R189">
        <v>4016</v>
      </c>
      <c r="S189" s="7">
        <v>1</v>
      </c>
      <c r="T189" s="4">
        <v>500</v>
      </c>
      <c r="U189" s="4">
        <v>70</v>
      </c>
      <c r="V189" s="25">
        <v>30</v>
      </c>
      <c r="W189" s="4">
        <v>7</v>
      </c>
    </row>
    <row r="190" spans="1:23" x14ac:dyDescent="0.45">
      <c r="A190" t="s">
        <v>8318</v>
      </c>
      <c r="B190" t="s">
        <v>8225</v>
      </c>
      <c r="C190" t="s">
        <v>8385</v>
      </c>
      <c r="D190" s="8" t="s">
        <v>8372</v>
      </c>
      <c r="F190" s="7">
        <v>5</v>
      </c>
      <c r="G190" s="4">
        <v>11300</v>
      </c>
      <c r="H190" s="4">
        <v>12216</v>
      </c>
      <c r="I190" s="25">
        <v>28.318594907407533</v>
      </c>
      <c r="J190" s="4">
        <v>224</v>
      </c>
      <c r="N190" t="s">
        <v>8318</v>
      </c>
      <c r="O190" t="s">
        <v>8225</v>
      </c>
      <c r="P190" t="s">
        <v>8385</v>
      </c>
      <c r="Q190" s="8" t="s">
        <v>8372</v>
      </c>
      <c r="S190" s="7">
        <v>5</v>
      </c>
      <c r="T190" s="4">
        <v>11300</v>
      </c>
      <c r="U190" s="4">
        <v>12216</v>
      </c>
      <c r="V190" s="25">
        <v>28.318594907407533</v>
      </c>
      <c r="W190" s="4">
        <v>224</v>
      </c>
    </row>
    <row r="191" spans="1:23" x14ac:dyDescent="0.45">
      <c r="A191" t="s">
        <v>8318</v>
      </c>
      <c r="B191" t="s">
        <v>8225</v>
      </c>
      <c r="C191" t="s">
        <v>8385</v>
      </c>
      <c r="D191" s="8" t="s">
        <v>8372</v>
      </c>
      <c r="E191">
        <v>3161</v>
      </c>
      <c r="F191" s="7">
        <v>1</v>
      </c>
      <c r="G191" s="4">
        <v>2000</v>
      </c>
      <c r="H191" s="4">
        <v>2102</v>
      </c>
      <c r="I191" s="25">
        <v>30</v>
      </c>
      <c r="J191" s="4">
        <v>74</v>
      </c>
      <c r="N191" t="s">
        <v>8318</v>
      </c>
      <c r="O191" t="s">
        <v>8225</v>
      </c>
      <c r="P191" t="s">
        <v>8385</v>
      </c>
      <c r="Q191" s="8" t="s">
        <v>8372</v>
      </c>
      <c r="R191">
        <v>3161</v>
      </c>
      <c r="S191" s="7">
        <v>1</v>
      </c>
      <c r="T191" s="4">
        <v>2000</v>
      </c>
      <c r="U191" s="4">
        <v>2102</v>
      </c>
      <c r="V191" s="25">
        <v>30</v>
      </c>
      <c r="W191" s="4">
        <v>74</v>
      </c>
    </row>
    <row r="192" spans="1:23" x14ac:dyDescent="0.45">
      <c r="A192" t="s">
        <v>8318</v>
      </c>
      <c r="B192" t="s">
        <v>8225</v>
      </c>
      <c r="C192" t="s">
        <v>8385</v>
      </c>
      <c r="D192" s="8" t="s">
        <v>8372</v>
      </c>
      <c r="E192">
        <v>3255</v>
      </c>
      <c r="F192" s="7">
        <v>1</v>
      </c>
      <c r="G192" s="4">
        <v>300</v>
      </c>
      <c r="H192" s="4">
        <v>525</v>
      </c>
      <c r="I192" s="25">
        <v>30</v>
      </c>
      <c r="J192" s="4">
        <v>18</v>
      </c>
      <c r="N192" t="s">
        <v>8318</v>
      </c>
      <c r="O192" t="s">
        <v>8225</v>
      </c>
      <c r="P192" t="s">
        <v>8385</v>
      </c>
      <c r="Q192" s="8" t="s">
        <v>8372</v>
      </c>
      <c r="R192">
        <v>3255</v>
      </c>
      <c r="S192" s="7">
        <v>1</v>
      </c>
      <c r="T192" s="4">
        <v>300</v>
      </c>
      <c r="U192" s="4">
        <v>525</v>
      </c>
      <c r="V192" s="25">
        <v>30</v>
      </c>
      <c r="W192" s="4">
        <v>18</v>
      </c>
    </row>
    <row r="193" spans="1:23" x14ac:dyDescent="0.45">
      <c r="A193" t="s">
        <v>8318</v>
      </c>
      <c r="B193" t="s">
        <v>8225</v>
      </c>
      <c r="C193" t="s">
        <v>8385</v>
      </c>
      <c r="D193" s="8" t="s">
        <v>8372</v>
      </c>
      <c r="E193">
        <v>3337</v>
      </c>
      <c r="F193" s="7">
        <v>1</v>
      </c>
      <c r="G193" s="4">
        <v>2500</v>
      </c>
      <c r="H193" s="4">
        <v>2755</v>
      </c>
      <c r="I193" s="25">
        <v>21.592974537037662</v>
      </c>
      <c r="J193" s="4">
        <v>34</v>
      </c>
      <c r="N193" t="s">
        <v>8318</v>
      </c>
      <c r="O193" t="s">
        <v>8225</v>
      </c>
      <c r="P193" t="s">
        <v>8385</v>
      </c>
      <c r="Q193" s="8" t="s">
        <v>8372</v>
      </c>
      <c r="R193">
        <v>3337</v>
      </c>
      <c r="S193" s="7">
        <v>1</v>
      </c>
      <c r="T193" s="4">
        <v>2500</v>
      </c>
      <c r="U193" s="4">
        <v>2755</v>
      </c>
      <c r="V193" s="25">
        <v>21.592974537037662</v>
      </c>
      <c r="W193" s="4">
        <v>34</v>
      </c>
    </row>
    <row r="194" spans="1:23" x14ac:dyDescent="0.45">
      <c r="A194" t="s">
        <v>8318</v>
      </c>
      <c r="B194" t="s">
        <v>8225</v>
      </c>
      <c r="C194" t="s">
        <v>8385</v>
      </c>
      <c r="D194" s="8" t="s">
        <v>8372</v>
      </c>
      <c r="E194">
        <v>3571</v>
      </c>
      <c r="F194" s="7">
        <v>1</v>
      </c>
      <c r="G194" s="4">
        <v>1500</v>
      </c>
      <c r="H194" s="4">
        <v>1831</v>
      </c>
      <c r="I194" s="25">
        <v>30</v>
      </c>
      <c r="J194" s="4">
        <v>25</v>
      </c>
      <c r="N194" t="s">
        <v>8318</v>
      </c>
      <c r="O194" t="s">
        <v>8225</v>
      </c>
      <c r="P194" t="s">
        <v>8385</v>
      </c>
      <c r="Q194" s="8" t="s">
        <v>8372</v>
      </c>
      <c r="R194">
        <v>3571</v>
      </c>
      <c r="S194" s="7">
        <v>1</v>
      </c>
      <c r="T194" s="4">
        <v>1500</v>
      </c>
      <c r="U194" s="4">
        <v>1831</v>
      </c>
      <c r="V194" s="25">
        <v>30</v>
      </c>
      <c r="W194" s="4">
        <v>25</v>
      </c>
    </row>
    <row r="195" spans="1:23" x14ac:dyDescent="0.45">
      <c r="A195" t="s">
        <v>8318</v>
      </c>
      <c r="B195" t="s">
        <v>8225</v>
      </c>
      <c r="C195" t="s">
        <v>8385</v>
      </c>
      <c r="D195" s="8" t="s">
        <v>8372</v>
      </c>
      <c r="E195">
        <v>3590</v>
      </c>
      <c r="F195" s="7">
        <v>1</v>
      </c>
      <c r="G195" s="4">
        <v>5000</v>
      </c>
      <c r="H195" s="4">
        <v>5003</v>
      </c>
      <c r="I195" s="25">
        <v>30</v>
      </c>
      <c r="J195" s="4">
        <v>73</v>
      </c>
      <c r="N195" t="s">
        <v>8318</v>
      </c>
      <c r="O195" t="s">
        <v>8225</v>
      </c>
      <c r="P195" t="s">
        <v>8385</v>
      </c>
      <c r="Q195" s="8" t="s">
        <v>8372</v>
      </c>
      <c r="R195">
        <v>3590</v>
      </c>
      <c r="S195" s="7">
        <v>1</v>
      </c>
      <c r="T195" s="4">
        <v>5000</v>
      </c>
      <c r="U195" s="4">
        <v>5003</v>
      </c>
      <c r="V195" s="25">
        <v>30</v>
      </c>
      <c r="W195" s="4">
        <v>73</v>
      </c>
    </row>
    <row r="196" spans="1:23" x14ac:dyDescent="0.45">
      <c r="A196" t="s">
        <v>8318</v>
      </c>
      <c r="B196" t="s">
        <v>8225</v>
      </c>
      <c r="C196" t="s">
        <v>8385</v>
      </c>
      <c r="D196" s="8" t="s">
        <v>8373</v>
      </c>
      <c r="F196" s="7">
        <v>12</v>
      </c>
      <c r="G196" s="4">
        <v>28800</v>
      </c>
      <c r="H196" s="4">
        <v>24606.989999999998</v>
      </c>
      <c r="I196" s="25">
        <v>26.379216820988706</v>
      </c>
      <c r="J196" s="4">
        <v>553</v>
      </c>
      <c r="N196" t="s">
        <v>8318</v>
      </c>
      <c r="O196" t="s">
        <v>8225</v>
      </c>
      <c r="P196" t="s">
        <v>8385</v>
      </c>
      <c r="Q196" s="8" t="s">
        <v>8373</v>
      </c>
      <c r="S196" s="7">
        <v>12</v>
      </c>
      <c r="T196" s="4">
        <v>28800</v>
      </c>
      <c r="U196" s="4">
        <v>24606.989999999998</v>
      </c>
      <c r="V196" s="25">
        <v>26.379216820988706</v>
      </c>
      <c r="W196" s="4">
        <v>553</v>
      </c>
    </row>
    <row r="197" spans="1:23" x14ac:dyDescent="0.45">
      <c r="A197" t="s">
        <v>8318</v>
      </c>
      <c r="B197" t="s">
        <v>8225</v>
      </c>
      <c r="C197" t="s">
        <v>8385</v>
      </c>
      <c r="D197" s="8" t="s">
        <v>8373</v>
      </c>
      <c r="E197">
        <v>2832</v>
      </c>
      <c r="F197" s="7">
        <v>1</v>
      </c>
      <c r="G197" s="4">
        <v>2500</v>
      </c>
      <c r="H197" s="4">
        <v>2867.99</v>
      </c>
      <c r="I197" s="25">
        <v>28.20724537037313</v>
      </c>
      <c r="J197" s="4">
        <v>95</v>
      </c>
      <c r="N197" t="s">
        <v>8318</v>
      </c>
      <c r="O197" t="s">
        <v>8225</v>
      </c>
      <c r="P197" t="s">
        <v>8385</v>
      </c>
      <c r="Q197" s="8" t="s">
        <v>8373</v>
      </c>
      <c r="R197">
        <v>2832</v>
      </c>
      <c r="S197" s="7">
        <v>1</v>
      </c>
      <c r="T197" s="4">
        <v>2500</v>
      </c>
      <c r="U197" s="4">
        <v>2867.99</v>
      </c>
      <c r="V197" s="25">
        <v>28.20724537037313</v>
      </c>
      <c r="W197" s="4">
        <v>95</v>
      </c>
    </row>
    <row r="198" spans="1:23" x14ac:dyDescent="0.45">
      <c r="A198" t="s">
        <v>8318</v>
      </c>
      <c r="B198" t="s">
        <v>8225</v>
      </c>
      <c r="C198" t="s">
        <v>8385</v>
      </c>
      <c r="D198" s="8" t="s">
        <v>8373</v>
      </c>
      <c r="E198">
        <v>2904</v>
      </c>
      <c r="F198" s="7">
        <v>1</v>
      </c>
      <c r="G198" s="4">
        <v>1500</v>
      </c>
      <c r="H198" s="4">
        <v>75</v>
      </c>
      <c r="I198" s="25">
        <v>11.532048611108621</v>
      </c>
      <c r="J198" s="4">
        <v>4</v>
      </c>
      <c r="N198" t="s">
        <v>8318</v>
      </c>
      <c r="O198" t="s">
        <v>8225</v>
      </c>
      <c r="P198" t="s">
        <v>8385</v>
      </c>
      <c r="Q198" s="8" t="s">
        <v>8373</v>
      </c>
      <c r="R198">
        <v>2904</v>
      </c>
      <c r="S198" s="7">
        <v>1</v>
      </c>
      <c r="T198" s="4">
        <v>1500</v>
      </c>
      <c r="U198" s="4">
        <v>75</v>
      </c>
      <c r="V198" s="25">
        <v>11.532048611108621</v>
      </c>
      <c r="W198" s="4">
        <v>4</v>
      </c>
    </row>
    <row r="199" spans="1:23" x14ac:dyDescent="0.45">
      <c r="A199" t="s">
        <v>8318</v>
      </c>
      <c r="B199" t="s">
        <v>8225</v>
      </c>
      <c r="C199" t="s">
        <v>8385</v>
      </c>
      <c r="D199" s="8" t="s">
        <v>8373</v>
      </c>
      <c r="E199">
        <v>3271</v>
      </c>
      <c r="F199" s="7">
        <v>1</v>
      </c>
      <c r="G199" s="4">
        <v>1500</v>
      </c>
      <c r="H199" s="4">
        <v>1950</v>
      </c>
      <c r="I199" s="25">
        <v>30.041666666671517</v>
      </c>
      <c r="J199" s="4">
        <v>51</v>
      </c>
      <c r="N199" t="s">
        <v>8318</v>
      </c>
      <c r="O199" t="s">
        <v>8225</v>
      </c>
      <c r="P199" t="s">
        <v>8385</v>
      </c>
      <c r="Q199" s="8" t="s">
        <v>8373</v>
      </c>
      <c r="R199">
        <v>3271</v>
      </c>
      <c r="S199" s="7">
        <v>1</v>
      </c>
      <c r="T199" s="4">
        <v>1500</v>
      </c>
      <c r="U199" s="4">
        <v>1950</v>
      </c>
      <c r="V199" s="25">
        <v>30.041666666671517</v>
      </c>
      <c r="W199" s="4">
        <v>51</v>
      </c>
    </row>
    <row r="200" spans="1:23" x14ac:dyDescent="0.45">
      <c r="A200" t="s">
        <v>8318</v>
      </c>
      <c r="B200" t="s">
        <v>8225</v>
      </c>
      <c r="C200" t="s">
        <v>8385</v>
      </c>
      <c r="D200" s="8" t="s">
        <v>8373</v>
      </c>
      <c r="E200">
        <v>3277</v>
      </c>
      <c r="F200" s="7">
        <v>1</v>
      </c>
      <c r="G200" s="4">
        <v>5000</v>
      </c>
      <c r="H200" s="4">
        <v>5430</v>
      </c>
      <c r="I200" s="25">
        <v>30.041666666671517</v>
      </c>
      <c r="J200" s="4">
        <v>100</v>
      </c>
      <c r="N200" t="s">
        <v>8318</v>
      </c>
      <c r="O200" t="s">
        <v>8225</v>
      </c>
      <c r="P200" t="s">
        <v>8385</v>
      </c>
      <c r="Q200" s="8" t="s">
        <v>8373</v>
      </c>
      <c r="R200">
        <v>3277</v>
      </c>
      <c r="S200" s="7">
        <v>1</v>
      </c>
      <c r="T200" s="4">
        <v>5000</v>
      </c>
      <c r="U200" s="4">
        <v>5430</v>
      </c>
      <c r="V200" s="25">
        <v>30.041666666671517</v>
      </c>
      <c r="W200" s="4">
        <v>100</v>
      </c>
    </row>
    <row r="201" spans="1:23" x14ac:dyDescent="0.45">
      <c r="A201" t="s">
        <v>8318</v>
      </c>
      <c r="B201" t="s">
        <v>8225</v>
      </c>
      <c r="C201" t="s">
        <v>8385</v>
      </c>
      <c r="D201" s="8" t="s">
        <v>8373</v>
      </c>
      <c r="E201">
        <v>3475</v>
      </c>
      <c r="F201" s="7">
        <v>1</v>
      </c>
      <c r="G201" s="4">
        <v>300</v>
      </c>
      <c r="H201" s="4">
        <v>340</v>
      </c>
      <c r="I201" s="25">
        <v>27.119166666670935</v>
      </c>
      <c r="J201" s="4">
        <v>17</v>
      </c>
      <c r="N201" t="s">
        <v>8318</v>
      </c>
      <c r="O201" t="s">
        <v>8225</v>
      </c>
      <c r="P201" t="s">
        <v>8385</v>
      </c>
      <c r="Q201" s="8" t="s">
        <v>8373</v>
      </c>
      <c r="R201">
        <v>3475</v>
      </c>
      <c r="S201" s="7">
        <v>1</v>
      </c>
      <c r="T201" s="4">
        <v>300</v>
      </c>
      <c r="U201" s="4">
        <v>340</v>
      </c>
      <c r="V201" s="25">
        <v>27.119166666670935</v>
      </c>
      <c r="W201" s="4">
        <v>17</v>
      </c>
    </row>
    <row r="202" spans="1:23" x14ac:dyDescent="0.45">
      <c r="A202" t="s">
        <v>8318</v>
      </c>
      <c r="B202" t="s">
        <v>8225</v>
      </c>
      <c r="C202" t="s">
        <v>8385</v>
      </c>
      <c r="D202" s="8" t="s">
        <v>8373</v>
      </c>
      <c r="E202">
        <v>3511</v>
      </c>
      <c r="F202" s="7">
        <v>1</v>
      </c>
      <c r="G202" s="4">
        <v>1500</v>
      </c>
      <c r="H202" s="4">
        <v>1518</v>
      </c>
      <c r="I202" s="25">
        <v>22.89704861111386</v>
      </c>
      <c r="J202" s="4">
        <v>19</v>
      </c>
      <c r="N202" t="s">
        <v>8318</v>
      </c>
      <c r="O202" t="s">
        <v>8225</v>
      </c>
      <c r="P202" t="s">
        <v>8385</v>
      </c>
      <c r="Q202" s="8" t="s">
        <v>8373</v>
      </c>
      <c r="R202">
        <v>3511</v>
      </c>
      <c r="S202" s="7">
        <v>1</v>
      </c>
      <c r="T202" s="4">
        <v>1500</v>
      </c>
      <c r="U202" s="4">
        <v>1518</v>
      </c>
      <c r="V202" s="25">
        <v>22.89704861111386</v>
      </c>
      <c r="W202" s="4">
        <v>19</v>
      </c>
    </row>
    <row r="203" spans="1:23" x14ac:dyDescent="0.45">
      <c r="A203" t="s">
        <v>8318</v>
      </c>
      <c r="B203" t="s">
        <v>8225</v>
      </c>
      <c r="C203" t="s">
        <v>8385</v>
      </c>
      <c r="D203" s="8" t="s">
        <v>8373</v>
      </c>
      <c r="E203">
        <v>3573</v>
      </c>
      <c r="F203" s="7">
        <v>1</v>
      </c>
      <c r="G203" s="4">
        <v>3000</v>
      </c>
      <c r="H203" s="4">
        <v>3084</v>
      </c>
      <c r="I203" s="25">
        <v>30.041666666664241</v>
      </c>
      <c r="J203" s="4">
        <v>78</v>
      </c>
      <c r="N203" t="s">
        <v>8318</v>
      </c>
      <c r="O203" t="s">
        <v>8225</v>
      </c>
      <c r="P203" t="s">
        <v>8385</v>
      </c>
      <c r="Q203" s="8" t="s">
        <v>8373</v>
      </c>
      <c r="R203">
        <v>3573</v>
      </c>
      <c r="S203" s="7">
        <v>1</v>
      </c>
      <c r="T203" s="4">
        <v>3000</v>
      </c>
      <c r="U203" s="4">
        <v>3084</v>
      </c>
      <c r="V203" s="25">
        <v>30.041666666664241</v>
      </c>
      <c r="W203" s="4">
        <v>78</v>
      </c>
    </row>
    <row r="204" spans="1:23" x14ac:dyDescent="0.45">
      <c r="A204" t="s">
        <v>8318</v>
      </c>
      <c r="B204" t="s">
        <v>8225</v>
      </c>
      <c r="C204" t="s">
        <v>8385</v>
      </c>
      <c r="D204" s="8" t="s">
        <v>8373</v>
      </c>
      <c r="E204">
        <v>3673</v>
      </c>
      <c r="F204" s="7">
        <v>1</v>
      </c>
      <c r="G204" s="4">
        <v>4000</v>
      </c>
      <c r="H204" s="4">
        <v>4545</v>
      </c>
      <c r="I204" s="25">
        <v>34.241006944444962</v>
      </c>
      <c r="J204" s="4">
        <v>114</v>
      </c>
      <c r="N204" t="s">
        <v>8318</v>
      </c>
      <c r="O204" t="s">
        <v>8225</v>
      </c>
      <c r="P204" t="s">
        <v>8385</v>
      </c>
      <c r="Q204" s="8" t="s">
        <v>8373</v>
      </c>
      <c r="R204">
        <v>3673</v>
      </c>
      <c r="S204" s="7">
        <v>1</v>
      </c>
      <c r="T204" s="4">
        <v>4000</v>
      </c>
      <c r="U204" s="4">
        <v>4545</v>
      </c>
      <c r="V204" s="25">
        <v>34.241006944444962</v>
      </c>
      <c r="W204" s="4">
        <v>114</v>
      </c>
    </row>
    <row r="205" spans="1:23" x14ac:dyDescent="0.45">
      <c r="A205" t="s">
        <v>8318</v>
      </c>
      <c r="B205" t="s">
        <v>8225</v>
      </c>
      <c r="C205" t="s">
        <v>8385</v>
      </c>
      <c r="D205" s="8" t="s">
        <v>8373</v>
      </c>
      <c r="E205">
        <v>3723</v>
      </c>
      <c r="F205" s="7">
        <v>1</v>
      </c>
      <c r="G205" s="4">
        <v>4500</v>
      </c>
      <c r="H205" s="4">
        <v>4592</v>
      </c>
      <c r="I205" s="25">
        <v>30.041666666671517</v>
      </c>
      <c r="J205" s="4">
        <v>63</v>
      </c>
      <c r="N205" t="s">
        <v>8318</v>
      </c>
      <c r="O205" t="s">
        <v>8225</v>
      </c>
      <c r="P205" t="s">
        <v>8385</v>
      </c>
      <c r="Q205" s="8" t="s">
        <v>8373</v>
      </c>
      <c r="R205">
        <v>3723</v>
      </c>
      <c r="S205" s="7">
        <v>1</v>
      </c>
      <c r="T205" s="4">
        <v>4500</v>
      </c>
      <c r="U205" s="4">
        <v>4592</v>
      </c>
      <c r="V205" s="25">
        <v>30.041666666671517</v>
      </c>
      <c r="W205" s="4">
        <v>63</v>
      </c>
    </row>
    <row r="206" spans="1:23" x14ac:dyDescent="0.45">
      <c r="A206" t="s">
        <v>8318</v>
      </c>
      <c r="B206" t="s">
        <v>8225</v>
      </c>
      <c r="C206" t="s">
        <v>8385</v>
      </c>
      <c r="D206" s="8" t="s">
        <v>8373</v>
      </c>
      <c r="E206">
        <v>3921</v>
      </c>
      <c r="F206" s="7">
        <v>1</v>
      </c>
      <c r="G206" s="4">
        <v>3000</v>
      </c>
      <c r="H206" s="4">
        <v>0</v>
      </c>
      <c r="I206" s="25">
        <v>12.207696759258397</v>
      </c>
      <c r="J206" s="4">
        <v>0</v>
      </c>
      <c r="N206" t="s">
        <v>8318</v>
      </c>
      <c r="O206" t="s">
        <v>8225</v>
      </c>
      <c r="P206" t="s">
        <v>8385</v>
      </c>
      <c r="Q206" s="8" t="s">
        <v>8373</v>
      </c>
      <c r="R206">
        <v>3921</v>
      </c>
      <c r="S206" s="7">
        <v>1</v>
      </c>
      <c r="T206" s="4">
        <v>3000</v>
      </c>
      <c r="U206" s="4">
        <v>0</v>
      </c>
      <c r="V206" s="25">
        <v>12.207696759258397</v>
      </c>
      <c r="W206" s="4">
        <v>0</v>
      </c>
    </row>
    <row r="207" spans="1:23" x14ac:dyDescent="0.45">
      <c r="A207" t="s">
        <v>8318</v>
      </c>
      <c r="B207" t="s">
        <v>8225</v>
      </c>
      <c r="C207" t="s">
        <v>8385</v>
      </c>
      <c r="D207" s="8" t="s">
        <v>8373</v>
      </c>
      <c r="E207">
        <v>3984</v>
      </c>
      <c r="F207" s="7">
        <v>1</v>
      </c>
      <c r="G207" s="4">
        <v>1500</v>
      </c>
      <c r="H207" s="4">
        <v>95</v>
      </c>
      <c r="I207" s="25">
        <v>30.036527777774609</v>
      </c>
      <c r="J207" s="4">
        <v>10</v>
      </c>
      <c r="N207" t="s">
        <v>8318</v>
      </c>
      <c r="O207" t="s">
        <v>8225</v>
      </c>
      <c r="P207" t="s">
        <v>8385</v>
      </c>
      <c r="Q207" s="8" t="s">
        <v>8373</v>
      </c>
      <c r="R207">
        <v>3984</v>
      </c>
      <c r="S207" s="7">
        <v>1</v>
      </c>
      <c r="T207" s="4">
        <v>1500</v>
      </c>
      <c r="U207" s="4">
        <v>95</v>
      </c>
      <c r="V207" s="25">
        <v>30.036527777774609</v>
      </c>
      <c r="W207" s="4">
        <v>10</v>
      </c>
    </row>
    <row r="208" spans="1:23" x14ac:dyDescent="0.45">
      <c r="A208" t="s">
        <v>8318</v>
      </c>
      <c r="B208" t="s">
        <v>8225</v>
      </c>
      <c r="C208" t="s">
        <v>8385</v>
      </c>
      <c r="D208" s="8" t="s">
        <v>8373</v>
      </c>
      <c r="E208">
        <v>4053</v>
      </c>
      <c r="F208" s="7">
        <v>1</v>
      </c>
      <c r="G208" s="4">
        <v>500</v>
      </c>
      <c r="H208" s="4">
        <v>110</v>
      </c>
      <c r="I208" s="25">
        <v>30.143194444441178</v>
      </c>
      <c r="J208" s="4">
        <v>2</v>
      </c>
      <c r="N208" t="s">
        <v>8318</v>
      </c>
      <c r="O208" t="s">
        <v>8225</v>
      </c>
      <c r="P208" t="s">
        <v>8385</v>
      </c>
      <c r="Q208" s="8" t="s">
        <v>8373</v>
      </c>
      <c r="R208">
        <v>4053</v>
      </c>
      <c r="S208" s="7">
        <v>1</v>
      </c>
      <c r="T208" s="4">
        <v>500</v>
      </c>
      <c r="U208" s="4">
        <v>110</v>
      </c>
      <c r="V208" s="25">
        <v>30.143194444441178</v>
      </c>
      <c r="W208" s="4">
        <v>2</v>
      </c>
    </row>
    <row r="209" spans="1:23" x14ac:dyDescent="0.45">
      <c r="A209" t="s">
        <v>8318</v>
      </c>
      <c r="B209" t="s">
        <v>8225</v>
      </c>
      <c r="C209" t="s">
        <v>8385</v>
      </c>
      <c r="D209" s="8" t="s">
        <v>8374</v>
      </c>
      <c r="F209" s="7">
        <v>3</v>
      </c>
      <c r="G209" s="4">
        <v>13250</v>
      </c>
      <c r="H209" s="4">
        <v>13832</v>
      </c>
      <c r="I209" s="25">
        <v>39.332615740740344</v>
      </c>
      <c r="J209" s="4">
        <v>237</v>
      </c>
      <c r="N209" t="s">
        <v>8318</v>
      </c>
      <c r="O209" t="s">
        <v>8225</v>
      </c>
      <c r="P209" t="s">
        <v>8385</v>
      </c>
      <c r="Q209" s="8" t="s">
        <v>8374</v>
      </c>
      <c r="S209" s="7">
        <v>3</v>
      </c>
      <c r="T209" s="4">
        <v>13250</v>
      </c>
      <c r="U209" s="4">
        <v>13832</v>
      </c>
      <c r="V209" s="25">
        <v>39.332615740740344</v>
      </c>
      <c r="W209" s="4">
        <v>237</v>
      </c>
    </row>
    <row r="210" spans="1:23" x14ac:dyDescent="0.45">
      <c r="A210" t="s">
        <v>8318</v>
      </c>
      <c r="B210" t="s">
        <v>8225</v>
      </c>
      <c r="C210" t="s">
        <v>8385</v>
      </c>
      <c r="D210" s="8" t="s">
        <v>8374</v>
      </c>
      <c r="E210">
        <v>2800</v>
      </c>
      <c r="F210" s="7">
        <v>1</v>
      </c>
      <c r="G210" s="4">
        <v>1000</v>
      </c>
      <c r="H210" s="4">
        <v>1330</v>
      </c>
      <c r="I210" s="25">
        <v>60</v>
      </c>
      <c r="J210" s="4">
        <v>31</v>
      </c>
      <c r="N210" t="s">
        <v>8318</v>
      </c>
      <c r="O210" t="s">
        <v>8225</v>
      </c>
      <c r="P210" t="s">
        <v>8385</v>
      </c>
      <c r="Q210" s="8" t="s">
        <v>8374</v>
      </c>
      <c r="R210">
        <v>2800</v>
      </c>
      <c r="S210" s="7">
        <v>1</v>
      </c>
      <c r="T210" s="4">
        <v>1000</v>
      </c>
      <c r="U210" s="4">
        <v>1330</v>
      </c>
      <c r="V210" s="25">
        <v>60</v>
      </c>
      <c r="W210" s="4">
        <v>31</v>
      </c>
    </row>
    <row r="211" spans="1:23" x14ac:dyDescent="0.45">
      <c r="A211" t="s">
        <v>8318</v>
      </c>
      <c r="B211" t="s">
        <v>8225</v>
      </c>
      <c r="C211" t="s">
        <v>8385</v>
      </c>
      <c r="D211" s="8" t="s">
        <v>8374</v>
      </c>
      <c r="E211">
        <v>3218</v>
      </c>
      <c r="F211" s="7">
        <v>1</v>
      </c>
      <c r="G211" s="4">
        <v>12000</v>
      </c>
      <c r="H211" s="4">
        <v>12252</v>
      </c>
      <c r="I211" s="25">
        <v>32.997847222221026</v>
      </c>
      <c r="J211" s="4">
        <v>184</v>
      </c>
      <c r="N211" t="s">
        <v>8318</v>
      </c>
      <c r="O211" t="s">
        <v>8225</v>
      </c>
      <c r="P211" t="s">
        <v>8385</v>
      </c>
      <c r="Q211" s="8" t="s">
        <v>8374</v>
      </c>
      <c r="R211">
        <v>3218</v>
      </c>
      <c r="S211" s="7">
        <v>1</v>
      </c>
      <c r="T211" s="4">
        <v>12000</v>
      </c>
      <c r="U211" s="4">
        <v>12252</v>
      </c>
      <c r="V211" s="25">
        <v>32.997847222221026</v>
      </c>
      <c r="W211" s="4">
        <v>184</v>
      </c>
    </row>
    <row r="212" spans="1:23" x14ac:dyDescent="0.45">
      <c r="A212" t="s">
        <v>8318</v>
      </c>
      <c r="B212" t="s">
        <v>8225</v>
      </c>
      <c r="C212" t="s">
        <v>8385</v>
      </c>
      <c r="D212" s="8" t="s">
        <v>8374</v>
      </c>
      <c r="E212">
        <v>3660</v>
      </c>
      <c r="F212" s="7">
        <v>1</v>
      </c>
      <c r="G212" s="4">
        <v>250</v>
      </c>
      <c r="H212" s="4">
        <v>250</v>
      </c>
      <c r="I212" s="25">
        <v>25</v>
      </c>
      <c r="J212" s="4">
        <v>22</v>
      </c>
      <c r="N212" t="s">
        <v>8318</v>
      </c>
      <c r="O212" t="s">
        <v>8225</v>
      </c>
      <c r="P212" t="s">
        <v>8385</v>
      </c>
      <c r="Q212" s="8" t="s">
        <v>8374</v>
      </c>
      <c r="R212">
        <v>3660</v>
      </c>
      <c r="S212" s="7">
        <v>1</v>
      </c>
      <c r="T212" s="4">
        <v>250</v>
      </c>
      <c r="U212" s="4">
        <v>250</v>
      </c>
      <c r="V212" s="25">
        <v>25</v>
      </c>
      <c r="W212" s="4">
        <v>22</v>
      </c>
    </row>
    <row r="213" spans="1:23" x14ac:dyDescent="0.45">
      <c r="A213" t="s">
        <v>8318</v>
      </c>
      <c r="B213" t="s">
        <v>8225</v>
      </c>
      <c r="C213" t="s">
        <v>8385</v>
      </c>
      <c r="D213" s="8" t="s">
        <v>8381</v>
      </c>
      <c r="F213" s="7">
        <v>6</v>
      </c>
      <c r="G213" s="4">
        <v>8750</v>
      </c>
      <c r="H213" s="4">
        <v>8057</v>
      </c>
      <c r="I213" s="25">
        <v>37.47036265432083</v>
      </c>
      <c r="J213" s="4">
        <v>192</v>
      </c>
      <c r="N213" t="s">
        <v>8318</v>
      </c>
      <c r="O213" t="s">
        <v>8225</v>
      </c>
      <c r="P213" t="s">
        <v>8385</v>
      </c>
      <c r="Q213" s="8" t="s">
        <v>8381</v>
      </c>
      <c r="S213" s="7">
        <v>6</v>
      </c>
      <c r="T213" s="4">
        <v>8750</v>
      </c>
      <c r="U213" s="4">
        <v>8057</v>
      </c>
      <c r="V213" s="25">
        <v>37.47036265432083</v>
      </c>
      <c r="W213" s="4">
        <v>192</v>
      </c>
    </row>
    <row r="214" spans="1:23" x14ac:dyDescent="0.45">
      <c r="A214" t="s">
        <v>8318</v>
      </c>
      <c r="B214" t="s">
        <v>8225</v>
      </c>
      <c r="C214" t="s">
        <v>8385</v>
      </c>
      <c r="D214" s="8" t="s">
        <v>8381</v>
      </c>
      <c r="E214">
        <v>3319</v>
      </c>
      <c r="F214" s="7">
        <v>1</v>
      </c>
      <c r="G214" s="4">
        <v>500</v>
      </c>
      <c r="H214" s="4">
        <v>540</v>
      </c>
      <c r="I214" s="25">
        <v>45</v>
      </c>
      <c r="J214" s="4">
        <v>16</v>
      </c>
      <c r="N214" t="s">
        <v>8318</v>
      </c>
      <c r="O214" t="s">
        <v>8225</v>
      </c>
      <c r="P214" t="s">
        <v>8385</v>
      </c>
      <c r="Q214" s="8" t="s">
        <v>8381</v>
      </c>
      <c r="R214">
        <v>3319</v>
      </c>
      <c r="S214" s="7">
        <v>1</v>
      </c>
      <c r="T214" s="4">
        <v>500</v>
      </c>
      <c r="U214" s="4">
        <v>540</v>
      </c>
      <c r="V214" s="25">
        <v>45</v>
      </c>
      <c r="W214" s="4">
        <v>16</v>
      </c>
    </row>
    <row r="215" spans="1:23" x14ac:dyDescent="0.45">
      <c r="A215" t="s">
        <v>8318</v>
      </c>
      <c r="B215" t="s">
        <v>8225</v>
      </c>
      <c r="C215" t="s">
        <v>8385</v>
      </c>
      <c r="D215" s="8" t="s">
        <v>8381</v>
      </c>
      <c r="E215">
        <v>3566</v>
      </c>
      <c r="F215" s="7">
        <v>1</v>
      </c>
      <c r="G215" s="4">
        <v>2000</v>
      </c>
      <c r="H215" s="4">
        <v>2095</v>
      </c>
      <c r="I215" s="25">
        <v>30</v>
      </c>
      <c r="J215" s="4">
        <v>38</v>
      </c>
      <c r="N215" t="s">
        <v>8318</v>
      </c>
      <c r="O215" t="s">
        <v>8225</v>
      </c>
      <c r="P215" t="s">
        <v>8385</v>
      </c>
      <c r="Q215" s="8" t="s">
        <v>8381</v>
      </c>
      <c r="R215">
        <v>3566</v>
      </c>
      <c r="S215" s="7">
        <v>1</v>
      </c>
      <c r="T215" s="4">
        <v>2000</v>
      </c>
      <c r="U215" s="4">
        <v>2095</v>
      </c>
      <c r="V215" s="25">
        <v>30</v>
      </c>
      <c r="W215" s="4">
        <v>38</v>
      </c>
    </row>
    <row r="216" spans="1:23" x14ac:dyDescent="0.45">
      <c r="A216" t="s">
        <v>8318</v>
      </c>
      <c r="B216" t="s">
        <v>8225</v>
      </c>
      <c r="C216" t="s">
        <v>8385</v>
      </c>
      <c r="D216" s="8" t="s">
        <v>8381</v>
      </c>
      <c r="E216">
        <v>3601</v>
      </c>
      <c r="F216" s="7">
        <v>1</v>
      </c>
      <c r="G216" s="4">
        <v>2000</v>
      </c>
      <c r="H216" s="4">
        <v>2087</v>
      </c>
      <c r="I216" s="25">
        <v>30</v>
      </c>
      <c r="J216" s="4">
        <v>53</v>
      </c>
      <c r="N216" t="s">
        <v>8318</v>
      </c>
      <c r="O216" t="s">
        <v>8225</v>
      </c>
      <c r="P216" t="s">
        <v>8385</v>
      </c>
      <c r="Q216" s="8" t="s">
        <v>8381</v>
      </c>
      <c r="R216">
        <v>3601</v>
      </c>
      <c r="S216" s="7">
        <v>1</v>
      </c>
      <c r="T216" s="4">
        <v>2000</v>
      </c>
      <c r="U216" s="4">
        <v>2087</v>
      </c>
      <c r="V216" s="25">
        <v>30</v>
      </c>
      <c r="W216" s="4">
        <v>53</v>
      </c>
    </row>
    <row r="217" spans="1:23" x14ac:dyDescent="0.45">
      <c r="A217" t="s">
        <v>8318</v>
      </c>
      <c r="B217" t="s">
        <v>8225</v>
      </c>
      <c r="C217" t="s">
        <v>8385</v>
      </c>
      <c r="D217" s="8" t="s">
        <v>8381</v>
      </c>
      <c r="E217">
        <v>3696</v>
      </c>
      <c r="F217" s="7">
        <v>1</v>
      </c>
      <c r="G217" s="4">
        <v>2000</v>
      </c>
      <c r="H217" s="4">
        <v>3100</v>
      </c>
      <c r="I217" s="25">
        <v>60</v>
      </c>
      <c r="J217" s="4">
        <v>78</v>
      </c>
      <c r="N217" t="s">
        <v>8318</v>
      </c>
      <c r="O217" t="s">
        <v>8225</v>
      </c>
      <c r="P217" t="s">
        <v>8385</v>
      </c>
      <c r="Q217" s="8" t="s">
        <v>8381</v>
      </c>
      <c r="R217">
        <v>3696</v>
      </c>
      <c r="S217" s="7">
        <v>1</v>
      </c>
      <c r="T217" s="4">
        <v>2000</v>
      </c>
      <c r="U217" s="4">
        <v>3100</v>
      </c>
      <c r="V217" s="25">
        <v>60</v>
      </c>
      <c r="W217" s="4">
        <v>78</v>
      </c>
    </row>
    <row r="218" spans="1:23" x14ac:dyDescent="0.45">
      <c r="A218" t="s">
        <v>8318</v>
      </c>
      <c r="B218" t="s">
        <v>8225</v>
      </c>
      <c r="C218" t="s">
        <v>8385</v>
      </c>
      <c r="D218" s="8" t="s">
        <v>8381</v>
      </c>
      <c r="E218">
        <v>4011</v>
      </c>
      <c r="F218" s="7">
        <v>1</v>
      </c>
      <c r="G218" s="4">
        <v>250</v>
      </c>
      <c r="H218" s="4">
        <v>19</v>
      </c>
      <c r="I218" s="25">
        <v>30</v>
      </c>
      <c r="J218" s="4">
        <v>4</v>
      </c>
      <c r="N218" t="s">
        <v>8318</v>
      </c>
      <c r="O218" t="s">
        <v>8225</v>
      </c>
      <c r="P218" t="s">
        <v>8385</v>
      </c>
      <c r="Q218" s="8" t="s">
        <v>8381</v>
      </c>
      <c r="R218">
        <v>4011</v>
      </c>
      <c r="S218" s="7">
        <v>1</v>
      </c>
      <c r="T218" s="4">
        <v>250</v>
      </c>
      <c r="U218" s="4">
        <v>19</v>
      </c>
      <c r="V218" s="25">
        <v>30</v>
      </c>
      <c r="W218" s="4">
        <v>4</v>
      </c>
    </row>
    <row r="219" spans="1:23" x14ac:dyDescent="0.45">
      <c r="A219" t="s">
        <v>8318</v>
      </c>
      <c r="B219" t="s">
        <v>8225</v>
      </c>
      <c r="C219" t="s">
        <v>8385</v>
      </c>
      <c r="D219" s="8" t="s">
        <v>8381</v>
      </c>
      <c r="E219">
        <v>4088</v>
      </c>
      <c r="F219" s="7">
        <v>1</v>
      </c>
      <c r="G219" s="4">
        <v>2000</v>
      </c>
      <c r="H219" s="4">
        <v>216</v>
      </c>
      <c r="I219" s="25">
        <v>29.822175925924967</v>
      </c>
      <c r="J219" s="4">
        <v>3</v>
      </c>
      <c r="N219" t="s">
        <v>8318</v>
      </c>
      <c r="O219" t="s">
        <v>8225</v>
      </c>
      <c r="P219" t="s">
        <v>8385</v>
      </c>
      <c r="Q219" s="8" t="s">
        <v>8381</v>
      </c>
      <c r="R219">
        <v>4088</v>
      </c>
      <c r="S219" s="7">
        <v>1</v>
      </c>
      <c r="T219" s="4">
        <v>2000</v>
      </c>
      <c r="U219" s="4">
        <v>216</v>
      </c>
      <c r="V219" s="25">
        <v>29.822175925924967</v>
      </c>
      <c r="W219" s="4">
        <v>3</v>
      </c>
    </row>
    <row r="220" spans="1:23" x14ac:dyDescent="0.45">
      <c r="A220" t="s">
        <v>8318</v>
      </c>
      <c r="B220" t="s">
        <v>8225</v>
      </c>
      <c r="C220" t="s">
        <v>8386</v>
      </c>
      <c r="F220" s="7"/>
      <c r="G220" s="4"/>
      <c r="H220" s="4"/>
      <c r="I220" s="25"/>
      <c r="J220" s="4"/>
      <c r="N220" t="s">
        <v>8318</v>
      </c>
      <c r="O220" t="s">
        <v>8225</v>
      </c>
      <c r="P220" t="s">
        <v>8386</v>
      </c>
      <c r="S220" s="7"/>
      <c r="T220" s="4"/>
      <c r="U220" s="4"/>
      <c r="V220" s="25"/>
      <c r="W220" s="4"/>
    </row>
    <row r="221" spans="1:23" x14ac:dyDescent="0.45">
      <c r="A221" t="s">
        <v>8318</v>
      </c>
      <c r="B221" t="s">
        <v>8225</v>
      </c>
      <c r="C221" t="s">
        <v>8386</v>
      </c>
      <c r="D221" s="8" t="s">
        <v>8376</v>
      </c>
      <c r="F221" s="7">
        <v>10</v>
      </c>
      <c r="G221" s="4">
        <v>43550</v>
      </c>
      <c r="H221" s="4">
        <v>20772</v>
      </c>
      <c r="I221" s="25">
        <v>35.434329861111472</v>
      </c>
      <c r="J221" s="4">
        <v>362</v>
      </c>
      <c r="N221" t="s">
        <v>8318</v>
      </c>
      <c r="O221" t="s">
        <v>8225</v>
      </c>
      <c r="P221" t="s">
        <v>8386</v>
      </c>
      <c r="Q221" s="8" t="s">
        <v>8376</v>
      </c>
      <c r="S221" s="7">
        <v>10</v>
      </c>
      <c r="T221" s="4">
        <v>43550</v>
      </c>
      <c r="U221" s="4">
        <v>20772</v>
      </c>
      <c r="V221" s="25">
        <v>35.434329861111472</v>
      </c>
      <c r="W221" s="4">
        <v>362</v>
      </c>
    </row>
    <row r="222" spans="1:23" x14ac:dyDescent="0.45">
      <c r="A222" t="s">
        <v>8318</v>
      </c>
      <c r="B222" t="s">
        <v>8225</v>
      </c>
      <c r="C222" t="s">
        <v>8386</v>
      </c>
      <c r="D222" s="8" t="s">
        <v>8376</v>
      </c>
      <c r="E222">
        <v>2811</v>
      </c>
      <c r="F222" s="7">
        <v>1</v>
      </c>
      <c r="G222" s="4">
        <v>10000</v>
      </c>
      <c r="H222" s="4">
        <v>10027</v>
      </c>
      <c r="I222" s="25">
        <v>30</v>
      </c>
      <c r="J222" s="4">
        <v>108</v>
      </c>
      <c r="N222" t="s">
        <v>8318</v>
      </c>
      <c r="O222" t="s">
        <v>8225</v>
      </c>
      <c r="P222" t="s">
        <v>8386</v>
      </c>
      <c r="Q222" s="8" t="s">
        <v>8376</v>
      </c>
      <c r="R222">
        <v>2811</v>
      </c>
      <c r="S222" s="7">
        <v>1</v>
      </c>
      <c r="T222" s="4">
        <v>10000</v>
      </c>
      <c r="U222" s="4">
        <v>10027</v>
      </c>
      <c r="V222" s="25">
        <v>30</v>
      </c>
      <c r="W222" s="4">
        <v>108</v>
      </c>
    </row>
    <row r="223" spans="1:23" x14ac:dyDescent="0.45">
      <c r="A223" t="s">
        <v>8318</v>
      </c>
      <c r="B223" t="s">
        <v>8225</v>
      </c>
      <c r="C223" t="s">
        <v>8386</v>
      </c>
      <c r="D223" s="8" t="s">
        <v>8376</v>
      </c>
      <c r="E223">
        <v>2817</v>
      </c>
      <c r="F223" s="7">
        <v>1</v>
      </c>
      <c r="G223" s="4">
        <v>600</v>
      </c>
      <c r="H223" s="4">
        <v>780</v>
      </c>
      <c r="I223" s="25">
        <v>40</v>
      </c>
      <c r="J223" s="4">
        <v>33</v>
      </c>
      <c r="N223" t="s">
        <v>8318</v>
      </c>
      <c r="O223" t="s">
        <v>8225</v>
      </c>
      <c r="P223" t="s">
        <v>8386</v>
      </c>
      <c r="Q223" s="8" t="s">
        <v>8376</v>
      </c>
      <c r="R223">
        <v>2817</v>
      </c>
      <c r="S223" s="7">
        <v>1</v>
      </c>
      <c r="T223" s="4">
        <v>600</v>
      </c>
      <c r="U223" s="4">
        <v>780</v>
      </c>
      <c r="V223" s="25">
        <v>40</v>
      </c>
      <c r="W223" s="4">
        <v>33</v>
      </c>
    </row>
    <row r="224" spans="1:23" x14ac:dyDescent="0.45">
      <c r="A224" t="s">
        <v>8318</v>
      </c>
      <c r="B224" t="s">
        <v>8225</v>
      </c>
      <c r="C224" t="s">
        <v>8386</v>
      </c>
      <c r="D224" s="8" t="s">
        <v>8376</v>
      </c>
      <c r="E224">
        <v>2834</v>
      </c>
      <c r="F224" s="7">
        <v>1</v>
      </c>
      <c r="G224" s="4">
        <v>800</v>
      </c>
      <c r="H224" s="4">
        <v>1360</v>
      </c>
      <c r="I224" s="25">
        <v>15</v>
      </c>
      <c r="J224" s="4">
        <v>21</v>
      </c>
      <c r="N224" t="s">
        <v>8318</v>
      </c>
      <c r="O224" t="s">
        <v>8225</v>
      </c>
      <c r="P224" t="s">
        <v>8386</v>
      </c>
      <c r="Q224" s="8" t="s">
        <v>8376</v>
      </c>
      <c r="R224">
        <v>2834</v>
      </c>
      <c r="S224" s="7">
        <v>1</v>
      </c>
      <c r="T224" s="4">
        <v>800</v>
      </c>
      <c r="U224" s="4">
        <v>1360</v>
      </c>
      <c r="V224" s="25">
        <v>15</v>
      </c>
      <c r="W224" s="4">
        <v>21</v>
      </c>
    </row>
    <row r="225" spans="1:23" x14ac:dyDescent="0.45">
      <c r="A225" t="s">
        <v>8318</v>
      </c>
      <c r="B225" t="s">
        <v>8225</v>
      </c>
      <c r="C225" t="s">
        <v>8386</v>
      </c>
      <c r="D225" s="8" t="s">
        <v>8376</v>
      </c>
      <c r="E225">
        <v>2914</v>
      </c>
      <c r="F225" s="7">
        <v>1</v>
      </c>
      <c r="G225" s="4">
        <v>25000</v>
      </c>
      <c r="H225" s="4">
        <v>1</v>
      </c>
      <c r="I225" s="25">
        <v>59.958333333335759</v>
      </c>
      <c r="J225" s="4">
        <v>1</v>
      </c>
      <c r="N225" t="s">
        <v>8318</v>
      </c>
      <c r="O225" t="s">
        <v>8225</v>
      </c>
      <c r="P225" t="s">
        <v>8386</v>
      </c>
      <c r="Q225" s="8" t="s">
        <v>8376</v>
      </c>
      <c r="R225">
        <v>2914</v>
      </c>
      <c r="S225" s="7">
        <v>1</v>
      </c>
      <c r="T225" s="4">
        <v>25000</v>
      </c>
      <c r="U225" s="4">
        <v>1</v>
      </c>
      <c r="V225" s="25">
        <v>59.958333333335759</v>
      </c>
      <c r="W225" s="4">
        <v>1</v>
      </c>
    </row>
    <row r="226" spans="1:23" x14ac:dyDescent="0.45">
      <c r="A226" t="s">
        <v>8318</v>
      </c>
      <c r="B226" t="s">
        <v>8225</v>
      </c>
      <c r="C226" t="s">
        <v>8386</v>
      </c>
      <c r="D226" s="8" t="s">
        <v>8376</v>
      </c>
      <c r="E226">
        <v>3399</v>
      </c>
      <c r="F226" s="7">
        <v>1</v>
      </c>
      <c r="G226" s="4">
        <v>1200</v>
      </c>
      <c r="H226" s="4">
        <v>1245</v>
      </c>
      <c r="I226" s="25">
        <v>30</v>
      </c>
      <c r="J226" s="4">
        <v>46</v>
      </c>
      <c r="N226" t="s">
        <v>8318</v>
      </c>
      <c r="O226" t="s">
        <v>8225</v>
      </c>
      <c r="P226" t="s">
        <v>8386</v>
      </c>
      <c r="Q226" s="8" t="s">
        <v>8376</v>
      </c>
      <c r="R226">
        <v>3399</v>
      </c>
      <c r="S226" s="7">
        <v>1</v>
      </c>
      <c r="T226" s="4">
        <v>1200</v>
      </c>
      <c r="U226" s="4">
        <v>1245</v>
      </c>
      <c r="V226" s="25">
        <v>30</v>
      </c>
      <c r="W226" s="4">
        <v>46</v>
      </c>
    </row>
    <row r="227" spans="1:23" x14ac:dyDescent="0.45">
      <c r="A227" t="s">
        <v>8318</v>
      </c>
      <c r="B227" t="s">
        <v>8225</v>
      </c>
      <c r="C227" t="s">
        <v>8386</v>
      </c>
      <c r="D227" s="8" t="s">
        <v>8376</v>
      </c>
      <c r="E227">
        <v>3446</v>
      </c>
      <c r="F227" s="7">
        <v>1</v>
      </c>
      <c r="G227" s="4">
        <v>1000</v>
      </c>
      <c r="H227" s="4">
        <v>1082</v>
      </c>
      <c r="I227" s="25">
        <v>23.681423611109494</v>
      </c>
      <c r="J227" s="4">
        <v>25</v>
      </c>
      <c r="N227" t="s">
        <v>8318</v>
      </c>
      <c r="O227" t="s">
        <v>8225</v>
      </c>
      <c r="P227" t="s">
        <v>8386</v>
      </c>
      <c r="Q227" s="8" t="s">
        <v>8376</v>
      </c>
      <c r="R227">
        <v>3446</v>
      </c>
      <c r="S227" s="7">
        <v>1</v>
      </c>
      <c r="T227" s="4">
        <v>1000</v>
      </c>
      <c r="U227" s="4">
        <v>1082</v>
      </c>
      <c r="V227" s="25">
        <v>23.681423611109494</v>
      </c>
      <c r="W227" s="4">
        <v>25</v>
      </c>
    </row>
    <row r="228" spans="1:23" x14ac:dyDescent="0.45">
      <c r="A228" t="s">
        <v>8318</v>
      </c>
      <c r="B228" t="s">
        <v>8225</v>
      </c>
      <c r="C228" t="s">
        <v>8386</v>
      </c>
      <c r="D228" s="8" t="s">
        <v>8376</v>
      </c>
      <c r="E228">
        <v>3718</v>
      </c>
      <c r="F228" s="7">
        <v>1</v>
      </c>
      <c r="G228" s="4">
        <v>500</v>
      </c>
      <c r="H228" s="4">
        <v>1197</v>
      </c>
      <c r="I228" s="25">
        <v>30</v>
      </c>
      <c r="J228" s="4">
        <v>46</v>
      </c>
      <c r="N228" t="s">
        <v>8318</v>
      </c>
      <c r="O228" t="s">
        <v>8225</v>
      </c>
      <c r="P228" t="s">
        <v>8386</v>
      </c>
      <c r="Q228" s="8" t="s">
        <v>8376</v>
      </c>
      <c r="R228">
        <v>3718</v>
      </c>
      <c r="S228" s="7">
        <v>1</v>
      </c>
      <c r="T228" s="4">
        <v>500</v>
      </c>
      <c r="U228" s="4">
        <v>1197</v>
      </c>
      <c r="V228" s="25">
        <v>30</v>
      </c>
      <c r="W228" s="4">
        <v>46</v>
      </c>
    </row>
    <row r="229" spans="1:23" x14ac:dyDescent="0.45">
      <c r="A229" t="s">
        <v>8318</v>
      </c>
      <c r="B229" t="s">
        <v>8225</v>
      </c>
      <c r="C229" t="s">
        <v>8386</v>
      </c>
      <c r="D229" s="8" t="s">
        <v>8376</v>
      </c>
      <c r="E229">
        <v>3827</v>
      </c>
      <c r="F229" s="7">
        <v>1</v>
      </c>
      <c r="G229" s="4">
        <v>3000</v>
      </c>
      <c r="H229" s="4">
        <v>4580</v>
      </c>
      <c r="I229" s="25">
        <v>55.071747685185983</v>
      </c>
      <c r="J229" s="4">
        <v>65</v>
      </c>
      <c r="N229" t="s">
        <v>8318</v>
      </c>
      <c r="O229" t="s">
        <v>8225</v>
      </c>
      <c r="P229" t="s">
        <v>8386</v>
      </c>
      <c r="Q229" s="8" t="s">
        <v>8376</v>
      </c>
      <c r="R229">
        <v>3827</v>
      </c>
      <c r="S229" s="7">
        <v>1</v>
      </c>
      <c r="T229" s="4">
        <v>3000</v>
      </c>
      <c r="U229" s="4">
        <v>4580</v>
      </c>
      <c r="V229" s="25">
        <v>55.071747685185983</v>
      </c>
      <c r="W229" s="4">
        <v>65</v>
      </c>
    </row>
    <row r="230" spans="1:23" x14ac:dyDescent="0.45">
      <c r="A230" t="s">
        <v>8318</v>
      </c>
      <c r="B230" t="s">
        <v>8225</v>
      </c>
      <c r="C230" t="s">
        <v>8386</v>
      </c>
      <c r="D230" s="8" t="s">
        <v>8376</v>
      </c>
      <c r="E230">
        <v>3995</v>
      </c>
      <c r="F230" s="7">
        <v>1</v>
      </c>
      <c r="G230" s="4">
        <v>200</v>
      </c>
      <c r="H230" s="4">
        <v>70</v>
      </c>
      <c r="I230" s="25">
        <v>29.793321759258106</v>
      </c>
      <c r="J230" s="4">
        <v>4</v>
      </c>
      <c r="N230" t="s">
        <v>8318</v>
      </c>
      <c r="O230" t="s">
        <v>8225</v>
      </c>
      <c r="P230" t="s">
        <v>8386</v>
      </c>
      <c r="Q230" s="8" t="s">
        <v>8376</v>
      </c>
      <c r="R230">
        <v>3995</v>
      </c>
      <c r="S230" s="7">
        <v>1</v>
      </c>
      <c r="T230" s="4">
        <v>200</v>
      </c>
      <c r="U230" s="4">
        <v>70</v>
      </c>
      <c r="V230" s="25">
        <v>29.793321759258106</v>
      </c>
      <c r="W230" s="4">
        <v>4</v>
      </c>
    </row>
    <row r="231" spans="1:23" x14ac:dyDescent="0.45">
      <c r="A231" t="s">
        <v>8318</v>
      </c>
      <c r="B231" t="s">
        <v>8225</v>
      </c>
      <c r="C231" t="s">
        <v>8386</v>
      </c>
      <c r="D231" s="8" t="s">
        <v>8376</v>
      </c>
      <c r="E231">
        <v>4069</v>
      </c>
      <c r="F231" s="7">
        <v>1</v>
      </c>
      <c r="G231" s="4">
        <v>1250</v>
      </c>
      <c r="H231" s="4">
        <v>430</v>
      </c>
      <c r="I231" s="25">
        <v>40.838472222225391</v>
      </c>
      <c r="J231" s="4">
        <v>13</v>
      </c>
      <c r="N231" t="s">
        <v>8318</v>
      </c>
      <c r="O231" t="s">
        <v>8225</v>
      </c>
      <c r="P231" t="s">
        <v>8386</v>
      </c>
      <c r="Q231" s="8" t="s">
        <v>8376</v>
      </c>
      <c r="R231">
        <v>4069</v>
      </c>
      <c r="S231" s="7">
        <v>1</v>
      </c>
      <c r="T231" s="4">
        <v>1250</v>
      </c>
      <c r="U231" s="4">
        <v>430</v>
      </c>
      <c r="V231" s="25">
        <v>40.838472222225391</v>
      </c>
      <c r="W231" s="4">
        <v>13</v>
      </c>
    </row>
    <row r="232" spans="1:23" x14ac:dyDescent="0.45">
      <c r="A232" t="s">
        <v>8318</v>
      </c>
      <c r="B232" t="s">
        <v>8225</v>
      </c>
      <c r="C232" t="s">
        <v>8386</v>
      </c>
      <c r="D232" s="8" t="s">
        <v>8377</v>
      </c>
      <c r="F232" s="7">
        <v>12</v>
      </c>
      <c r="G232" s="4">
        <v>39000</v>
      </c>
      <c r="H232" s="4">
        <v>39034.5</v>
      </c>
      <c r="I232" s="25">
        <v>37.93356095678913</v>
      </c>
      <c r="J232" s="4">
        <v>647</v>
      </c>
      <c r="N232" t="s">
        <v>8318</v>
      </c>
      <c r="O232" t="s">
        <v>8225</v>
      </c>
      <c r="P232" t="s">
        <v>8386</v>
      </c>
      <c r="Q232" s="8" t="s">
        <v>8377</v>
      </c>
      <c r="S232" s="7">
        <v>12</v>
      </c>
      <c r="T232" s="4">
        <v>39000</v>
      </c>
      <c r="U232" s="4">
        <v>39034.5</v>
      </c>
      <c r="V232" s="25">
        <v>37.93356095678913</v>
      </c>
      <c r="W232" s="4">
        <v>647</v>
      </c>
    </row>
    <row r="233" spans="1:23" x14ac:dyDescent="0.45">
      <c r="A233" t="s">
        <v>8318</v>
      </c>
      <c r="B233" t="s">
        <v>8225</v>
      </c>
      <c r="C233" t="s">
        <v>8386</v>
      </c>
      <c r="D233" s="8" t="s">
        <v>8377</v>
      </c>
      <c r="E233">
        <v>1286</v>
      </c>
      <c r="F233" s="7">
        <v>1</v>
      </c>
      <c r="G233" s="4">
        <v>1500</v>
      </c>
      <c r="H233" s="4">
        <v>1625</v>
      </c>
      <c r="I233" s="25">
        <v>13.198761574065429</v>
      </c>
      <c r="J233" s="4">
        <v>20</v>
      </c>
      <c r="N233" t="s">
        <v>8318</v>
      </c>
      <c r="O233" t="s">
        <v>8225</v>
      </c>
      <c r="P233" t="s">
        <v>8386</v>
      </c>
      <c r="Q233" s="8" t="s">
        <v>8377</v>
      </c>
      <c r="R233">
        <v>1286</v>
      </c>
      <c r="S233" s="7">
        <v>1</v>
      </c>
      <c r="T233" s="4">
        <v>1500</v>
      </c>
      <c r="U233" s="4">
        <v>1625</v>
      </c>
      <c r="V233" s="25">
        <v>13.198761574065429</v>
      </c>
      <c r="W233" s="4">
        <v>20</v>
      </c>
    </row>
    <row r="234" spans="1:23" x14ac:dyDescent="0.45">
      <c r="A234" t="s">
        <v>8318</v>
      </c>
      <c r="B234" t="s">
        <v>8225</v>
      </c>
      <c r="C234" t="s">
        <v>8386</v>
      </c>
      <c r="D234" s="8" t="s">
        <v>8377</v>
      </c>
      <c r="E234">
        <v>2840</v>
      </c>
      <c r="F234" s="7">
        <v>1</v>
      </c>
      <c r="G234" s="4">
        <v>2500</v>
      </c>
      <c r="H234" s="4">
        <v>2600</v>
      </c>
      <c r="I234" s="25">
        <v>21.672696759254904</v>
      </c>
      <c r="J234" s="4">
        <v>132</v>
      </c>
      <c r="N234" t="s">
        <v>8318</v>
      </c>
      <c r="O234" t="s">
        <v>8225</v>
      </c>
      <c r="P234" t="s">
        <v>8386</v>
      </c>
      <c r="Q234" s="8" t="s">
        <v>8377</v>
      </c>
      <c r="R234">
        <v>2840</v>
      </c>
      <c r="S234" s="7">
        <v>1</v>
      </c>
      <c r="T234" s="4">
        <v>2500</v>
      </c>
      <c r="U234" s="4">
        <v>2600</v>
      </c>
      <c r="V234" s="25">
        <v>21.672696759254904</v>
      </c>
      <c r="W234" s="4">
        <v>132</v>
      </c>
    </row>
    <row r="235" spans="1:23" x14ac:dyDescent="0.45">
      <c r="A235" t="s">
        <v>8318</v>
      </c>
      <c r="B235" t="s">
        <v>8225</v>
      </c>
      <c r="C235" t="s">
        <v>8386</v>
      </c>
      <c r="D235" s="8" t="s">
        <v>8377</v>
      </c>
      <c r="E235">
        <v>3254</v>
      </c>
      <c r="F235" s="7">
        <v>1</v>
      </c>
      <c r="G235" s="4">
        <v>13000</v>
      </c>
      <c r="H235" s="4">
        <v>13163.5</v>
      </c>
      <c r="I235" s="25">
        <v>29.958333333328483</v>
      </c>
      <c r="J235" s="4">
        <v>186</v>
      </c>
      <c r="N235" t="s">
        <v>8318</v>
      </c>
      <c r="O235" t="s">
        <v>8225</v>
      </c>
      <c r="P235" t="s">
        <v>8386</v>
      </c>
      <c r="Q235" s="8" t="s">
        <v>8377</v>
      </c>
      <c r="R235">
        <v>3254</v>
      </c>
      <c r="S235" s="7">
        <v>1</v>
      </c>
      <c r="T235" s="4">
        <v>13000</v>
      </c>
      <c r="U235" s="4">
        <v>13163.5</v>
      </c>
      <c r="V235" s="25">
        <v>29.958333333328483</v>
      </c>
      <c r="W235" s="4">
        <v>186</v>
      </c>
    </row>
    <row r="236" spans="1:23" x14ac:dyDescent="0.45">
      <c r="A236" t="s">
        <v>8318</v>
      </c>
      <c r="B236" t="s">
        <v>8225</v>
      </c>
      <c r="C236" t="s">
        <v>8386</v>
      </c>
      <c r="D236" s="8" t="s">
        <v>8377</v>
      </c>
      <c r="E236">
        <v>3377</v>
      </c>
      <c r="F236" s="7">
        <v>1</v>
      </c>
      <c r="G236" s="4">
        <v>8000</v>
      </c>
      <c r="H236" s="4">
        <v>8084</v>
      </c>
      <c r="I236" s="25">
        <v>29.972928240742476</v>
      </c>
      <c r="J236" s="4">
        <v>77</v>
      </c>
      <c r="N236" t="s">
        <v>8318</v>
      </c>
      <c r="O236" t="s">
        <v>8225</v>
      </c>
      <c r="P236" t="s">
        <v>8386</v>
      </c>
      <c r="Q236" s="8" t="s">
        <v>8377</v>
      </c>
      <c r="R236">
        <v>3377</v>
      </c>
      <c r="S236" s="7">
        <v>1</v>
      </c>
      <c r="T236" s="4">
        <v>8000</v>
      </c>
      <c r="U236" s="4">
        <v>8084</v>
      </c>
      <c r="V236" s="25">
        <v>29.972928240742476</v>
      </c>
      <c r="W236" s="4">
        <v>77</v>
      </c>
    </row>
    <row r="237" spans="1:23" x14ac:dyDescent="0.45">
      <c r="A237" t="s">
        <v>8318</v>
      </c>
      <c r="B237" t="s">
        <v>8225</v>
      </c>
      <c r="C237" t="s">
        <v>8386</v>
      </c>
      <c r="D237" s="8" t="s">
        <v>8377</v>
      </c>
      <c r="E237">
        <v>3428</v>
      </c>
      <c r="F237" s="7">
        <v>1</v>
      </c>
      <c r="G237" s="4">
        <v>2000</v>
      </c>
      <c r="H237" s="4">
        <v>2055</v>
      </c>
      <c r="I237" s="25">
        <v>24.987881944442051</v>
      </c>
      <c r="J237" s="4">
        <v>51</v>
      </c>
      <c r="N237" t="s">
        <v>8318</v>
      </c>
      <c r="O237" t="s">
        <v>8225</v>
      </c>
      <c r="P237" t="s">
        <v>8386</v>
      </c>
      <c r="Q237" s="8" t="s">
        <v>8377</v>
      </c>
      <c r="R237">
        <v>3428</v>
      </c>
      <c r="S237" s="7">
        <v>1</v>
      </c>
      <c r="T237" s="4">
        <v>2000</v>
      </c>
      <c r="U237" s="4">
        <v>2055</v>
      </c>
      <c r="V237" s="25">
        <v>24.987881944442051</v>
      </c>
      <c r="W237" s="4">
        <v>51</v>
      </c>
    </row>
    <row r="238" spans="1:23" x14ac:dyDescent="0.45">
      <c r="A238" t="s">
        <v>8318</v>
      </c>
      <c r="B238" t="s">
        <v>8225</v>
      </c>
      <c r="C238" t="s">
        <v>8386</v>
      </c>
      <c r="D238" s="8" t="s">
        <v>8377</v>
      </c>
      <c r="E238">
        <v>3450</v>
      </c>
      <c r="F238" s="7">
        <v>1</v>
      </c>
      <c r="G238" s="4">
        <v>500</v>
      </c>
      <c r="H238" s="4">
        <v>760</v>
      </c>
      <c r="I238" s="25">
        <v>59.958333333328483</v>
      </c>
      <c r="J238" s="4">
        <v>39</v>
      </c>
      <c r="N238" t="s">
        <v>8318</v>
      </c>
      <c r="O238" t="s">
        <v>8225</v>
      </c>
      <c r="P238" t="s">
        <v>8386</v>
      </c>
      <c r="Q238" s="8" t="s">
        <v>8377</v>
      </c>
      <c r="R238">
        <v>3450</v>
      </c>
      <c r="S238" s="7">
        <v>1</v>
      </c>
      <c r="T238" s="4">
        <v>500</v>
      </c>
      <c r="U238" s="4">
        <v>760</v>
      </c>
      <c r="V238" s="25">
        <v>59.958333333328483</v>
      </c>
      <c r="W238" s="4">
        <v>39</v>
      </c>
    </row>
    <row r="239" spans="1:23" x14ac:dyDescent="0.45">
      <c r="A239" t="s">
        <v>8318</v>
      </c>
      <c r="B239" t="s">
        <v>8225</v>
      </c>
      <c r="C239" t="s">
        <v>8386</v>
      </c>
      <c r="D239" s="8" t="s">
        <v>8377</v>
      </c>
      <c r="E239">
        <v>3512</v>
      </c>
      <c r="F239" s="7">
        <v>1</v>
      </c>
      <c r="G239" s="4">
        <v>1000</v>
      </c>
      <c r="H239" s="4">
        <v>1000</v>
      </c>
      <c r="I239" s="25">
        <v>59.958333333335759</v>
      </c>
      <c r="J239" s="4">
        <v>17</v>
      </c>
      <c r="N239" t="s">
        <v>8318</v>
      </c>
      <c r="O239" t="s">
        <v>8225</v>
      </c>
      <c r="P239" t="s">
        <v>8386</v>
      </c>
      <c r="Q239" s="8" t="s">
        <v>8377</v>
      </c>
      <c r="R239">
        <v>3512</v>
      </c>
      <c r="S239" s="7">
        <v>1</v>
      </c>
      <c r="T239" s="4">
        <v>1000</v>
      </c>
      <c r="U239" s="4">
        <v>1000</v>
      </c>
      <c r="V239" s="25">
        <v>59.958333333335759</v>
      </c>
      <c r="W239" s="4">
        <v>17</v>
      </c>
    </row>
    <row r="240" spans="1:23" x14ac:dyDescent="0.45">
      <c r="A240" t="s">
        <v>8318</v>
      </c>
      <c r="B240" t="s">
        <v>8225</v>
      </c>
      <c r="C240" t="s">
        <v>8386</v>
      </c>
      <c r="D240" s="8" t="s">
        <v>8377</v>
      </c>
      <c r="E240">
        <v>3519</v>
      </c>
      <c r="F240" s="7">
        <v>1</v>
      </c>
      <c r="G240" s="4">
        <v>2000</v>
      </c>
      <c r="H240" s="4">
        <v>2027</v>
      </c>
      <c r="I240" s="25">
        <v>30</v>
      </c>
      <c r="J240" s="4">
        <v>28</v>
      </c>
      <c r="N240" t="s">
        <v>8318</v>
      </c>
      <c r="O240" t="s">
        <v>8225</v>
      </c>
      <c r="P240" t="s">
        <v>8386</v>
      </c>
      <c r="Q240" s="8" t="s">
        <v>8377</v>
      </c>
      <c r="R240">
        <v>3519</v>
      </c>
      <c r="S240" s="7">
        <v>1</v>
      </c>
      <c r="T240" s="4">
        <v>2000</v>
      </c>
      <c r="U240" s="4">
        <v>2027</v>
      </c>
      <c r="V240" s="25">
        <v>30</v>
      </c>
      <c r="W240" s="4">
        <v>28</v>
      </c>
    </row>
    <row r="241" spans="1:23" x14ac:dyDescent="0.45">
      <c r="A241" t="s">
        <v>8318</v>
      </c>
      <c r="B241" t="s">
        <v>8225</v>
      </c>
      <c r="C241" t="s">
        <v>8386</v>
      </c>
      <c r="D241" s="8" t="s">
        <v>8377</v>
      </c>
      <c r="E241">
        <v>3616</v>
      </c>
      <c r="F241" s="7">
        <v>1</v>
      </c>
      <c r="G241" s="4">
        <v>2500</v>
      </c>
      <c r="H241" s="4">
        <v>3120</v>
      </c>
      <c r="I241" s="25">
        <v>29.958333333335759</v>
      </c>
      <c r="J241" s="4">
        <v>45</v>
      </c>
      <c r="N241" t="s">
        <v>8318</v>
      </c>
      <c r="O241" t="s">
        <v>8225</v>
      </c>
      <c r="P241" t="s">
        <v>8386</v>
      </c>
      <c r="Q241" s="8" t="s">
        <v>8377</v>
      </c>
      <c r="R241">
        <v>3616</v>
      </c>
      <c r="S241" s="7">
        <v>1</v>
      </c>
      <c r="T241" s="4">
        <v>2500</v>
      </c>
      <c r="U241" s="4">
        <v>3120</v>
      </c>
      <c r="V241" s="25">
        <v>29.958333333335759</v>
      </c>
      <c r="W241" s="4">
        <v>45</v>
      </c>
    </row>
    <row r="242" spans="1:23" x14ac:dyDescent="0.45">
      <c r="A242" t="s">
        <v>8318</v>
      </c>
      <c r="B242" t="s">
        <v>8225</v>
      </c>
      <c r="C242" t="s">
        <v>8386</v>
      </c>
      <c r="D242" s="8" t="s">
        <v>8377</v>
      </c>
      <c r="E242">
        <v>3715</v>
      </c>
      <c r="F242" s="7">
        <v>1</v>
      </c>
      <c r="G242" s="4">
        <v>3500</v>
      </c>
      <c r="H242" s="4">
        <v>3590</v>
      </c>
      <c r="I242" s="25">
        <v>57.540520833339542</v>
      </c>
      <c r="J242" s="4">
        <v>27</v>
      </c>
      <c r="N242" t="s">
        <v>8318</v>
      </c>
      <c r="O242" t="s">
        <v>8225</v>
      </c>
      <c r="P242" t="s">
        <v>8386</v>
      </c>
      <c r="Q242" s="8" t="s">
        <v>8377</v>
      </c>
      <c r="R242">
        <v>3715</v>
      </c>
      <c r="S242" s="7">
        <v>1</v>
      </c>
      <c r="T242" s="4">
        <v>3500</v>
      </c>
      <c r="U242" s="4">
        <v>3590</v>
      </c>
      <c r="V242" s="25">
        <v>57.540520833339542</v>
      </c>
      <c r="W242" s="4">
        <v>27</v>
      </c>
    </row>
    <row r="243" spans="1:23" x14ac:dyDescent="0.45">
      <c r="A243" t="s">
        <v>8318</v>
      </c>
      <c r="B243" t="s">
        <v>8225</v>
      </c>
      <c r="C243" t="s">
        <v>8386</v>
      </c>
      <c r="D243" s="8" t="s">
        <v>8377</v>
      </c>
      <c r="E243">
        <v>3736</v>
      </c>
      <c r="F243" s="7">
        <v>1</v>
      </c>
      <c r="G243" s="4">
        <v>1500</v>
      </c>
      <c r="H243" s="4">
        <v>10</v>
      </c>
      <c r="I243" s="25">
        <v>38.038275462968159</v>
      </c>
      <c r="J243" s="4">
        <v>1</v>
      </c>
      <c r="N243" t="s">
        <v>8318</v>
      </c>
      <c r="O243" t="s">
        <v>8225</v>
      </c>
      <c r="P243" t="s">
        <v>8386</v>
      </c>
      <c r="Q243" s="8" t="s">
        <v>8377</v>
      </c>
      <c r="R243">
        <v>3736</v>
      </c>
      <c r="S243" s="7">
        <v>1</v>
      </c>
      <c r="T243" s="4">
        <v>1500</v>
      </c>
      <c r="U243" s="4">
        <v>10</v>
      </c>
      <c r="V243" s="25">
        <v>38.038275462968159</v>
      </c>
      <c r="W243" s="4">
        <v>1</v>
      </c>
    </row>
    <row r="244" spans="1:23" x14ac:dyDescent="0.45">
      <c r="A244" t="s">
        <v>8318</v>
      </c>
      <c r="B244" t="s">
        <v>8225</v>
      </c>
      <c r="C244" t="s">
        <v>8386</v>
      </c>
      <c r="D244" s="8" t="s">
        <v>8377</v>
      </c>
      <c r="E244">
        <v>3808</v>
      </c>
      <c r="F244" s="7">
        <v>1</v>
      </c>
      <c r="G244" s="4">
        <v>1000</v>
      </c>
      <c r="H244" s="4">
        <v>1000</v>
      </c>
      <c r="I244" s="25">
        <v>59.958333333328483</v>
      </c>
      <c r="J244" s="4">
        <v>24</v>
      </c>
      <c r="N244" t="s">
        <v>8318</v>
      </c>
      <c r="O244" t="s">
        <v>8225</v>
      </c>
      <c r="P244" t="s">
        <v>8386</v>
      </c>
      <c r="Q244" s="8" t="s">
        <v>8377</v>
      </c>
      <c r="R244">
        <v>3808</v>
      </c>
      <c r="S244" s="7">
        <v>1</v>
      </c>
      <c r="T244" s="4">
        <v>1000</v>
      </c>
      <c r="U244" s="4">
        <v>1000</v>
      </c>
      <c r="V244" s="25">
        <v>59.958333333328483</v>
      </c>
      <c r="W244" s="4">
        <v>24</v>
      </c>
    </row>
    <row r="245" spans="1:23" x14ac:dyDescent="0.45">
      <c r="A245" t="s">
        <v>8318</v>
      </c>
      <c r="B245" t="s">
        <v>8225</v>
      </c>
      <c r="C245" t="s">
        <v>8386</v>
      </c>
      <c r="D245" s="8" t="s">
        <v>8378</v>
      </c>
      <c r="F245" s="7">
        <v>8</v>
      </c>
      <c r="G245" s="4">
        <v>29000</v>
      </c>
      <c r="H245" s="4">
        <v>11846</v>
      </c>
      <c r="I245" s="25">
        <v>29.013645833333612</v>
      </c>
      <c r="J245" s="4">
        <v>202</v>
      </c>
      <c r="N245" t="s">
        <v>8318</v>
      </c>
      <c r="O245" t="s">
        <v>8225</v>
      </c>
      <c r="P245" t="s">
        <v>8386</v>
      </c>
      <c r="Q245" s="8" t="s">
        <v>8378</v>
      </c>
      <c r="S245" s="7">
        <v>8</v>
      </c>
      <c r="T245" s="4">
        <v>29000</v>
      </c>
      <c r="U245" s="4">
        <v>11846</v>
      </c>
      <c r="V245" s="25">
        <v>29.013645833333612</v>
      </c>
      <c r="W245" s="4">
        <v>202</v>
      </c>
    </row>
    <row r="246" spans="1:23" x14ac:dyDescent="0.45">
      <c r="A246" t="s">
        <v>8318</v>
      </c>
      <c r="B246" t="s">
        <v>8225</v>
      </c>
      <c r="C246" t="s">
        <v>8386</v>
      </c>
      <c r="D246" s="8" t="s">
        <v>8378</v>
      </c>
      <c r="E246">
        <v>2823</v>
      </c>
      <c r="F246" s="7">
        <v>1</v>
      </c>
      <c r="G246" s="4">
        <v>100</v>
      </c>
      <c r="H246" s="4">
        <v>124</v>
      </c>
      <c r="I246" s="25">
        <v>27.945995370369928</v>
      </c>
      <c r="J246" s="4">
        <v>14</v>
      </c>
      <c r="N246" t="s">
        <v>8318</v>
      </c>
      <c r="O246" t="s">
        <v>8225</v>
      </c>
      <c r="P246" t="s">
        <v>8386</v>
      </c>
      <c r="Q246" s="8" t="s">
        <v>8378</v>
      </c>
      <c r="R246">
        <v>2823</v>
      </c>
      <c r="S246" s="7">
        <v>1</v>
      </c>
      <c r="T246" s="4">
        <v>100</v>
      </c>
      <c r="U246" s="4">
        <v>124</v>
      </c>
      <c r="V246" s="25">
        <v>27.945995370369928</v>
      </c>
      <c r="W246" s="4">
        <v>14</v>
      </c>
    </row>
    <row r="247" spans="1:23" x14ac:dyDescent="0.45">
      <c r="A247" t="s">
        <v>8318</v>
      </c>
      <c r="B247" t="s">
        <v>8225</v>
      </c>
      <c r="C247" t="s">
        <v>8386</v>
      </c>
      <c r="D247" s="8" t="s">
        <v>8378</v>
      </c>
      <c r="E247">
        <v>3325</v>
      </c>
      <c r="F247" s="7">
        <v>1</v>
      </c>
      <c r="G247" s="4">
        <v>400</v>
      </c>
      <c r="H247" s="4">
        <v>450</v>
      </c>
      <c r="I247" s="25">
        <v>34.958333333335759</v>
      </c>
      <c r="J247" s="4">
        <v>15</v>
      </c>
      <c r="N247" t="s">
        <v>8318</v>
      </c>
      <c r="O247" t="s">
        <v>8225</v>
      </c>
      <c r="P247" t="s">
        <v>8386</v>
      </c>
      <c r="Q247" s="8" t="s">
        <v>8378</v>
      </c>
      <c r="R247">
        <v>3325</v>
      </c>
      <c r="S247" s="7">
        <v>1</v>
      </c>
      <c r="T247" s="4">
        <v>400</v>
      </c>
      <c r="U247" s="4">
        <v>450</v>
      </c>
      <c r="V247" s="25">
        <v>34.958333333335759</v>
      </c>
      <c r="W247" s="4">
        <v>15</v>
      </c>
    </row>
    <row r="248" spans="1:23" x14ac:dyDescent="0.45">
      <c r="A248" t="s">
        <v>8318</v>
      </c>
      <c r="B248" t="s">
        <v>8225</v>
      </c>
      <c r="C248" t="s">
        <v>8386</v>
      </c>
      <c r="D248" s="8" t="s">
        <v>8378</v>
      </c>
      <c r="E248">
        <v>3330</v>
      </c>
      <c r="F248" s="7">
        <v>1</v>
      </c>
      <c r="G248" s="4">
        <v>1500</v>
      </c>
      <c r="H248" s="4">
        <v>1594</v>
      </c>
      <c r="I248" s="25">
        <v>29.958333333335759</v>
      </c>
      <c r="J248" s="4">
        <v>69</v>
      </c>
      <c r="N248" t="s">
        <v>8318</v>
      </c>
      <c r="O248" t="s">
        <v>8225</v>
      </c>
      <c r="P248" t="s">
        <v>8386</v>
      </c>
      <c r="Q248" s="8" t="s">
        <v>8378</v>
      </c>
      <c r="R248">
        <v>3330</v>
      </c>
      <c r="S248" s="7">
        <v>1</v>
      </c>
      <c r="T248" s="4">
        <v>1500</v>
      </c>
      <c r="U248" s="4">
        <v>1594</v>
      </c>
      <c r="V248" s="25">
        <v>29.958333333335759</v>
      </c>
      <c r="W248" s="4">
        <v>69</v>
      </c>
    </row>
    <row r="249" spans="1:23" x14ac:dyDescent="0.45">
      <c r="A249" t="s">
        <v>8318</v>
      </c>
      <c r="B249" t="s">
        <v>8225</v>
      </c>
      <c r="C249" t="s">
        <v>8386</v>
      </c>
      <c r="D249" s="8" t="s">
        <v>8378</v>
      </c>
      <c r="E249">
        <v>3416</v>
      </c>
      <c r="F249" s="7">
        <v>1</v>
      </c>
      <c r="G249" s="4">
        <v>4000</v>
      </c>
      <c r="H249" s="4">
        <v>4784</v>
      </c>
      <c r="I249" s="25">
        <v>28.358275462960592</v>
      </c>
      <c r="J249" s="4">
        <v>30</v>
      </c>
      <c r="N249" t="s">
        <v>8318</v>
      </c>
      <c r="O249" t="s">
        <v>8225</v>
      </c>
      <c r="P249" t="s">
        <v>8386</v>
      </c>
      <c r="Q249" s="8" t="s">
        <v>8378</v>
      </c>
      <c r="R249">
        <v>3416</v>
      </c>
      <c r="S249" s="7">
        <v>1</v>
      </c>
      <c r="T249" s="4">
        <v>4000</v>
      </c>
      <c r="U249" s="4">
        <v>4784</v>
      </c>
      <c r="V249" s="25">
        <v>28.358275462960592</v>
      </c>
      <c r="W249" s="4">
        <v>30</v>
      </c>
    </row>
    <row r="250" spans="1:23" x14ac:dyDescent="0.45">
      <c r="A250" t="s">
        <v>8318</v>
      </c>
      <c r="B250" t="s">
        <v>8225</v>
      </c>
      <c r="C250" t="s">
        <v>8386</v>
      </c>
      <c r="D250" s="8" t="s">
        <v>8378</v>
      </c>
      <c r="E250">
        <v>3611</v>
      </c>
      <c r="F250" s="7">
        <v>1</v>
      </c>
      <c r="G250" s="4">
        <v>2500</v>
      </c>
      <c r="H250" s="4">
        <v>3400</v>
      </c>
      <c r="I250" s="25">
        <v>30</v>
      </c>
      <c r="J250" s="4">
        <v>51</v>
      </c>
      <c r="N250" t="s">
        <v>8318</v>
      </c>
      <c r="O250" t="s">
        <v>8225</v>
      </c>
      <c r="P250" t="s">
        <v>8386</v>
      </c>
      <c r="Q250" s="8" t="s">
        <v>8378</v>
      </c>
      <c r="R250">
        <v>3611</v>
      </c>
      <c r="S250" s="7">
        <v>1</v>
      </c>
      <c r="T250" s="4">
        <v>2500</v>
      </c>
      <c r="U250" s="4">
        <v>3400</v>
      </c>
      <c r="V250" s="25">
        <v>30</v>
      </c>
      <c r="W250" s="4">
        <v>51</v>
      </c>
    </row>
    <row r="251" spans="1:23" x14ac:dyDescent="0.45">
      <c r="A251" t="s">
        <v>8318</v>
      </c>
      <c r="B251" t="s">
        <v>8225</v>
      </c>
      <c r="C251" t="s">
        <v>8386</v>
      </c>
      <c r="D251" s="8" t="s">
        <v>8378</v>
      </c>
      <c r="E251">
        <v>3923</v>
      </c>
      <c r="F251" s="7">
        <v>1</v>
      </c>
      <c r="G251" s="4">
        <v>11500</v>
      </c>
      <c r="H251" s="4">
        <v>1384</v>
      </c>
      <c r="I251" s="25">
        <v>28</v>
      </c>
      <c r="J251" s="4">
        <v>17</v>
      </c>
      <c r="N251" t="s">
        <v>8318</v>
      </c>
      <c r="O251" t="s">
        <v>8225</v>
      </c>
      <c r="P251" t="s">
        <v>8386</v>
      </c>
      <c r="Q251" s="8" t="s">
        <v>8378</v>
      </c>
      <c r="R251">
        <v>3923</v>
      </c>
      <c r="S251" s="7">
        <v>1</v>
      </c>
      <c r="T251" s="4">
        <v>11500</v>
      </c>
      <c r="U251" s="4">
        <v>1384</v>
      </c>
      <c r="V251" s="25">
        <v>28</v>
      </c>
      <c r="W251" s="4">
        <v>17</v>
      </c>
    </row>
    <row r="252" spans="1:23" x14ac:dyDescent="0.45">
      <c r="A252" t="s">
        <v>8318</v>
      </c>
      <c r="B252" t="s">
        <v>8225</v>
      </c>
      <c r="C252" t="s">
        <v>8386</v>
      </c>
      <c r="D252" s="8" t="s">
        <v>8378</v>
      </c>
      <c r="E252">
        <v>3979</v>
      </c>
      <c r="F252" s="7">
        <v>1</v>
      </c>
      <c r="G252" s="4">
        <v>6000</v>
      </c>
      <c r="H252" s="4">
        <v>110</v>
      </c>
      <c r="I252" s="25">
        <v>22.929895833323826</v>
      </c>
      <c r="J252" s="4">
        <v>6</v>
      </c>
      <c r="N252" t="s">
        <v>8318</v>
      </c>
      <c r="O252" t="s">
        <v>8225</v>
      </c>
      <c r="P252" t="s">
        <v>8386</v>
      </c>
      <c r="Q252" s="8" t="s">
        <v>8378</v>
      </c>
      <c r="R252">
        <v>3979</v>
      </c>
      <c r="S252" s="7">
        <v>1</v>
      </c>
      <c r="T252" s="4">
        <v>6000</v>
      </c>
      <c r="U252" s="4">
        <v>110</v>
      </c>
      <c r="V252" s="25">
        <v>22.929895833323826</v>
      </c>
      <c r="W252" s="4">
        <v>6</v>
      </c>
    </row>
    <row r="253" spans="1:23" x14ac:dyDescent="0.45">
      <c r="A253" t="s">
        <v>8318</v>
      </c>
      <c r="B253" t="s">
        <v>8225</v>
      </c>
      <c r="C253" t="s">
        <v>8386</v>
      </c>
      <c r="D253" s="8" t="s">
        <v>8378</v>
      </c>
      <c r="E253">
        <v>3997</v>
      </c>
      <c r="F253" s="7">
        <v>1</v>
      </c>
      <c r="G253" s="4">
        <v>3000</v>
      </c>
      <c r="H253" s="4">
        <v>0</v>
      </c>
      <c r="I253" s="25">
        <v>29.958333333343035</v>
      </c>
      <c r="J253" s="4">
        <v>0</v>
      </c>
      <c r="N253" t="s">
        <v>8318</v>
      </c>
      <c r="O253" t="s">
        <v>8225</v>
      </c>
      <c r="P253" t="s">
        <v>8386</v>
      </c>
      <c r="Q253" s="8" t="s">
        <v>8378</v>
      </c>
      <c r="R253">
        <v>3997</v>
      </c>
      <c r="S253" s="7">
        <v>1</v>
      </c>
      <c r="T253" s="4">
        <v>3000</v>
      </c>
      <c r="U253" s="4">
        <v>0</v>
      </c>
      <c r="V253" s="25">
        <v>29.958333333343035</v>
      </c>
      <c r="W253" s="4">
        <v>0</v>
      </c>
    </row>
    <row r="254" spans="1:23" x14ac:dyDescent="0.45">
      <c r="A254" t="s">
        <v>8318</v>
      </c>
      <c r="B254" t="s">
        <v>8225</v>
      </c>
      <c r="C254" t="s">
        <v>8386</v>
      </c>
      <c r="D254" s="8" t="s">
        <v>8379</v>
      </c>
      <c r="F254" s="7">
        <v>16</v>
      </c>
      <c r="G254" s="4">
        <v>51075</v>
      </c>
      <c r="H254" s="4">
        <v>18758</v>
      </c>
      <c r="I254" s="25">
        <v>31.757445746526628</v>
      </c>
      <c r="J254" s="4">
        <v>388</v>
      </c>
      <c r="N254" t="s">
        <v>8318</v>
      </c>
      <c r="O254" t="s">
        <v>8225</v>
      </c>
      <c r="P254" t="s">
        <v>8386</v>
      </c>
      <c r="Q254" s="8" t="s">
        <v>8379</v>
      </c>
      <c r="S254" s="7">
        <v>16</v>
      </c>
      <c r="T254" s="4">
        <v>51075</v>
      </c>
      <c r="U254" s="4">
        <v>18758</v>
      </c>
      <c r="V254" s="25">
        <v>31.757445746526628</v>
      </c>
      <c r="W254" s="4">
        <v>388</v>
      </c>
    </row>
    <row r="255" spans="1:23" x14ac:dyDescent="0.45">
      <c r="A255" t="s">
        <v>8318</v>
      </c>
      <c r="B255" t="s">
        <v>8225</v>
      </c>
      <c r="C255" t="s">
        <v>8386</v>
      </c>
      <c r="D255" s="8" t="s">
        <v>8379</v>
      </c>
      <c r="E255">
        <v>1287</v>
      </c>
      <c r="F255" s="7">
        <v>1</v>
      </c>
      <c r="G255" s="4">
        <v>250</v>
      </c>
      <c r="H255" s="4">
        <v>605</v>
      </c>
      <c r="I255" s="25">
        <v>60</v>
      </c>
      <c r="J255" s="4">
        <v>25</v>
      </c>
      <c r="N255" t="s">
        <v>8318</v>
      </c>
      <c r="O255" t="s">
        <v>8225</v>
      </c>
      <c r="P255" t="s">
        <v>8386</v>
      </c>
      <c r="Q255" s="8" t="s">
        <v>8379</v>
      </c>
      <c r="R255">
        <v>1287</v>
      </c>
      <c r="S255" s="7">
        <v>1</v>
      </c>
      <c r="T255" s="4">
        <v>250</v>
      </c>
      <c r="U255" s="4">
        <v>605</v>
      </c>
      <c r="V255" s="25">
        <v>60</v>
      </c>
      <c r="W255" s="4">
        <v>25</v>
      </c>
    </row>
    <row r="256" spans="1:23" x14ac:dyDescent="0.45">
      <c r="A256" t="s">
        <v>8318</v>
      </c>
      <c r="B256" t="s">
        <v>8225</v>
      </c>
      <c r="C256" t="s">
        <v>8386</v>
      </c>
      <c r="D256" s="8" t="s">
        <v>8379</v>
      </c>
      <c r="E256">
        <v>2783</v>
      </c>
      <c r="F256" s="7">
        <v>1</v>
      </c>
      <c r="G256" s="4">
        <v>1000</v>
      </c>
      <c r="H256" s="4">
        <v>1145</v>
      </c>
      <c r="I256" s="25">
        <v>14</v>
      </c>
      <c r="J256" s="4">
        <v>61</v>
      </c>
      <c r="N256" t="s">
        <v>8318</v>
      </c>
      <c r="O256" t="s">
        <v>8225</v>
      </c>
      <c r="P256" t="s">
        <v>8386</v>
      </c>
      <c r="Q256" s="8" t="s">
        <v>8379</v>
      </c>
      <c r="R256">
        <v>2783</v>
      </c>
      <c r="S256" s="7">
        <v>1</v>
      </c>
      <c r="T256" s="4">
        <v>1000</v>
      </c>
      <c r="U256" s="4">
        <v>1145</v>
      </c>
      <c r="V256" s="25">
        <v>14</v>
      </c>
      <c r="W256" s="4">
        <v>61</v>
      </c>
    </row>
    <row r="257" spans="1:23" x14ac:dyDescent="0.45">
      <c r="A257" t="s">
        <v>8318</v>
      </c>
      <c r="B257" t="s">
        <v>8225</v>
      </c>
      <c r="C257" t="s">
        <v>8386</v>
      </c>
      <c r="D257" s="8" t="s">
        <v>8379</v>
      </c>
      <c r="E257">
        <v>2814</v>
      </c>
      <c r="F257" s="7">
        <v>1</v>
      </c>
      <c r="G257" s="4">
        <v>1500</v>
      </c>
      <c r="H257" s="4">
        <v>1616</v>
      </c>
      <c r="I257" s="25">
        <v>30</v>
      </c>
      <c r="J257" s="4">
        <v>64</v>
      </c>
      <c r="N257" t="s">
        <v>8318</v>
      </c>
      <c r="O257" t="s">
        <v>8225</v>
      </c>
      <c r="P257" t="s">
        <v>8386</v>
      </c>
      <c r="Q257" s="8" t="s">
        <v>8379</v>
      </c>
      <c r="R257">
        <v>2814</v>
      </c>
      <c r="S257" s="7">
        <v>1</v>
      </c>
      <c r="T257" s="4">
        <v>1500</v>
      </c>
      <c r="U257" s="4">
        <v>1616</v>
      </c>
      <c r="V257" s="25">
        <v>30</v>
      </c>
      <c r="W257" s="4">
        <v>64</v>
      </c>
    </row>
    <row r="258" spans="1:23" x14ac:dyDescent="0.45">
      <c r="A258" t="s">
        <v>8318</v>
      </c>
      <c r="B258" t="s">
        <v>8225</v>
      </c>
      <c r="C258" t="s">
        <v>8386</v>
      </c>
      <c r="D258" s="8" t="s">
        <v>8379</v>
      </c>
      <c r="E258">
        <v>2854</v>
      </c>
      <c r="F258" s="7">
        <v>1</v>
      </c>
      <c r="G258" s="4">
        <v>1000</v>
      </c>
      <c r="H258" s="4">
        <v>417</v>
      </c>
      <c r="I258" s="25">
        <v>20</v>
      </c>
      <c r="J258" s="4">
        <v>14</v>
      </c>
      <c r="N258" t="s">
        <v>8318</v>
      </c>
      <c r="O258" t="s">
        <v>8225</v>
      </c>
      <c r="P258" t="s">
        <v>8386</v>
      </c>
      <c r="Q258" s="8" t="s">
        <v>8379</v>
      </c>
      <c r="R258">
        <v>2854</v>
      </c>
      <c r="S258" s="7">
        <v>1</v>
      </c>
      <c r="T258" s="4">
        <v>1000</v>
      </c>
      <c r="U258" s="4">
        <v>417</v>
      </c>
      <c r="V258" s="25">
        <v>20</v>
      </c>
      <c r="W258" s="4">
        <v>14</v>
      </c>
    </row>
    <row r="259" spans="1:23" x14ac:dyDescent="0.45">
      <c r="A259" t="s">
        <v>8318</v>
      </c>
      <c r="B259" t="s">
        <v>8225</v>
      </c>
      <c r="C259" t="s">
        <v>8386</v>
      </c>
      <c r="D259" s="8" t="s">
        <v>8379</v>
      </c>
      <c r="E259">
        <v>2910</v>
      </c>
      <c r="F259" s="7">
        <v>1</v>
      </c>
      <c r="G259" s="4">
        <v>30000</v>
      </c>
      <c r="H259" s="4">
        <v>1</v>
      </c>
      <c r="I259" s="25">
        <v>60</v>
      </c>
      <c r="J259" s="4">
        <v>1</v>
      </c>
      <c r="N259" t="s">
        <v>8318</v>
      </c>
      <c r="O259" t="s">
        <v>8225</v>
      </c>
      <c r="P259" t="s">
        <v>8386</v>
      </c>
      <c r="Q259" s="8" t="s">
        <v>8379</v>
      </c>
      <c r="R259">
        <v>2910</v>
      </c>
      <c r="S259" s="7">
        <v>1</v>
      </c>
      <c r="T259" s="4">
        <v>30000</v>
      </c>
      <c r="U259" s="4">
        <v>1</v>
      </c>
      <c r="V259" s="25">
        <v>60</v>
      </c>
      <c r="W259" s="4">
        <v>1</v>
      </c>
    </row>
    <row r="260" spans="1:23" x14ac:dyDescent="0.45">
      <c r="A260" t="s">
        <v>8318</v>
      </c>
      <c r="B260" t="s">
        <v>8225</v>
      </c>
      <c r="C260" t="s">
        <v>8386</v>
      </c>
      <c r="D260" s="8" t="s">
        <v>8379</v>
      </c>
      <c r="E260">
        <v>3278</v>
      </c>
      <c r="F260" s="7">
        <v>1</v>
      </c>
      <c r="G260" s="4">
        <v>2500</v>
      </c>
      <c r="H260" s="4">
        <v>2585</v>
      </c>
      <c r="I260" s="25">
        <v>30</v>
      </c>
      <c r="J260" s="4">
        <v>34</v>
      </c>
      <c r="N260" t="s">
        <v>8318</v>
      </c>
      <c r="O260" t="s">
        <v>8225</v>
      </c>
      <c r="P260" t="s">
        <v>8386</v>
      </c>
      <c r="Q260" s="8" t="s">
        <v>8379</v>
      </c>
      <c r="R260">
        <v>3278</v>
      </c>
      <c r="S260" s="7">
        <v>1</v>
      </c>
      <c r="T260" s="4">
        <v>2500</v>
      </c>
      <c r="U260" s="4">
        <v>2585</v>
      </c>
      <c r="V260" s="25">
        <v>30</v>
      </c>
      <c r="W260" s="4">
        <v>34</v>
      </c>
    </row>
    <row r="261" spans="1:23" x14ac:dyDescent="0.45">
      <c r="A261" t="s">
        <v>8318</v>
      </c>
      <c r="B261" t="s">
        <v>8225</v>
      </c>
      <c r="C261" t="s">
        <v>8386</v>
      </c>
      <c r="D261" s="8" t="s">
        <v>8379</v>
      </c>
      <c r="E261">
        <v>3314</v>
      </c>
      <c r="F261" s="7">
        <v>1</v>
      </c>
      <c r="G261" s="4">
        <v>800</v>
      </c>
      <c r="H261" s="4">
        <v>1686</v>
      </c>
      <c r="I261" s="25">
        <v>27.569317129629781</v>
      </c>
      <c r="J261" s="4">
        <v>58</v>
      </c>
      <c r="N261" t="s">
        <v>8318</v>
      </c>
      <c r="O261" t="s">
        <v>8225</v>
      </c>
      <c r="P261" t="s">
        <v>8386</v>
      </c>
      <c r="Q261" s="8" t="s">
        <v>8379</v>
      </c>
      <c r="R261">
        <v>3314</v>
      </c>
      <c r="S261" s="7">
        <v>1</v>
      </c>
      <c r="T261" s="4">
        <v>800</v>
      </c>
      <c r="U261" s="4">
        <v>1686</v>
      </c>
      <c r="V261" s="25">
        <v>27.569317129629781</v>
      </c>
      <c r="W261" s="4">
        <v>58</v>
      </c>
    </row>
    <row r="262" spans="1:23" x14ac:dyDescent="0.45">
      <c r="A262" t="s">
        <v>8318</v>
      </c>
      <c r="B262" t="s">
        <v>8225</v>
      </c>
      <c r="C262" t="s">
        <v>8386</v>
      </c>
      <c r="D262" s="8" t="s">
        <v>8379</v>
      </c>
      <c r="E262">
        <v>3438</v>
      </c>
      <c r="F262" s="7">
        <v>1</v>
      </c>
      <c r="G262" s="4">
        <v>2500</v>
      </c>
      <c r="H262" s="4">
        <v>2605</v>
      </c>
      <c r="I262" s="25">
        <v>25.947141203701904</v>
      </c>
      <c r="J262" s="4">
        <v>14</v>
      </c>
      <c r="N262" t="s">
        <v>8318</v>
      </c>
      <c r="O262" t="s">
        <v>8225</v>
      </c>
      <c r="P262" t="s">
        <v>8386</v>
      </c>
      <c r="Q262" s="8" t="s">
        <v>8379</v>
      </c>
      <c r="R262">
        <v>3438</v>
      </c>
      <c r="S262" s="7">
        <v>1</v>
      </c>
      <c r="T262" s="4">
        <v>2500</v>
      </c>
      <c r="U262" s="4">
        <v>2605</v>
      </c>
      <c r="V262" s="25">
        <v>25.947141203701904</v>
      </c>
      <c r="W262" s="4">
        <v>14</v>
      </c>
    </row>
    <row r="263" spans="1:23" x14ac:dyDescent="0.45">
      <c r="A263" t="s">
        <v>8318</v>
      </c>
      <c r="B263" t="s">
        <v>8225</v>
      </c>
      <c r="C263" t="s">
        <v>8386</v>
      </c>
      <c r="D263" s="8" t="s">
        <v>8379</v>
      </c>
      <c r="E263">
        <v>3588</v>
      </c>
      <c r="F263" s="7">
        <v>1</v>
      </c>
      <c r="G263" s="4">
        <v>200</v>
      </c>
      <c r="H263" s="4">
        <v>201</v>
      </c>
      <c r="I263" s="25">
        <v>22.129513888881775</v>
      </c>
      <c r="J263" s="4">
        <v>11</v>
      </c>
      <c r="N263" t="s">
        <v>8318</v>
      </c>
      <c r="O263" t="s">
        <v>8225</v>
      </c>
      <c r="P263" t="s">
        <v>8386</v>
      </c>
      <c r="Q263" s="8" t="s">
        <v>8379</v>
      </c>
      <c r="R263">
        <v>3588</v>
      </c>
      <c r="S263" s="7">
        <v>1</v>
      </c>
      <c r="T263" s="4">
        <v>200</v>
      </c>
      <c r="U263" s="4">
        <v>201</v>
      </c>
      <c r="V263" s="25">
        <v>22.129513888881775</v>
      </c>
      <c r="W263" s="4">
        <v>11</v>
      </c>
    </row>
    <row r="264" spans="1:23" x14ac:dyDescent="0.45">
      <c r="A264" t="s">
        <v>8318</v>
      </c>
      <c r="B264" t="s">
        <v>8225</v>
      </c>
      <c r="C264" t="s">
        <v>8386</v>
      </c>
      <c r="D264" s="8" t="s">
        <v>8379</v>
      </c>
      <c r="E264">
        <v>3678</v>
      </c>
      <c r="F264" s="7">
        <v>1</v>
      </c>
      <c r="G264" s="4">
        <v>2000</v>
      </c>
      <c r="H264" s="4">
        <v>2050</v>
      </c>
      <c r="I264" s="25">
        <v>35</v>
      </c>
      <c r="J264" s="4">
        <v>31</v>
      </c>
      <c r="N264" t="s">
        <v>8318</v>
      </c>
      <c r="O264" t="s">
        <v>8225</v>
      </c>
      <c r="P264" t="s">
        <v>8386</v>
      </c>
      <c r="Q264" s="8" t="s">
        <v>8379</v>
      </c>
      <c r="R264">
        <v>3678</v>
      </c>
      <c r="S264" s="7">
        <v>1</v>
      </c>
      <c r="T264" s="4">
        <v>2000</v>
      </c>
      <c r="U264" s="4">
        <v>2050</v>
      </c>
      <c r="V264" s="25">
        <v>35</v>
      </c>
      <c r="W264" s="4">
        <v>31</v>
      </c>
    </row>
    <row r="265" spans="1:23" x14ac:dyDescent="0.45">
      <c r="A265" t="s">
        <v>8318</v>
      </c>
      <c r="B265" t="s">
        <v>8225</v>
      </c>
      <c r="C265" t="s">
        <v>8386</v>
      </c>
      <c r="D265" s="8" t="s">
        <v>8379</v>
      </c>
      <c r="E265">
        <v>3717</v>
      </c>
      <c r="F265" s="7">
        <v>1</v>
      </c>
      <c r="G265" s="4">
        <v>4000</v>
      </c>
      <c r="H265" s="4">
        <v>4030</v>
      </c>
      <c r="I265" s="25">
        <v>31</v>
      </c>
      <c r="J265" s="4">
        <v>13</v>
      </c>
      <c r="N265" t="s">
        <v>8318</v>
      </c>
      <c r="O265" t="s">
        <v>8225</v>
      </c>
      <c r="P265" t="s">
        <v>8386</v>
      </c>
      <c r="Q265" s="8" t="s">
        <v>8379</v>
      </c>
      <c r="R265">
        <v>3717</v>
      </c>
      <c r="S265" s="7">
        <v>1</v>
      </c>
      <c r="T265" s="4">
        <v>4000</v>
      </c>
      <c r="U265" s="4">
        <v>4030</v>
      </c>
      <c r="V265" s="25">
        <v>31</v>
      </c>
      <c r="W265" s="4">
        <v>13</v>
      </c>
    </row>
    <row r="266" spans="1:23" x14ac:dyDescent="0.45">
      <c r="A266" t="s">
        <v>8318</v>
      </c>
      <c r="B266" t="s">
        <v>8225</v>
      </c>
      <c r="C266" t="s">
        <v>8386</v>
      </c>
      <c r="D266" s="8" t="s">
        <v>8379</v>
      </c>
      <c r="E266">
        <v>3735</v>
      </c>
      <c r="F266" s="7">
        <v>1</v>
      </c>
      <c r="G266" s="4">
        <v>150</v>
      </c>
      <c r="H266" s="4">
        <v>20</v>
      </c>
      <c r="I266" s="25">
        <v>30</v>
      </c>
      <c r="J266" s="4">
        <v>2</v>
      </c>
      <c r="N266" t="s">
        <v>8318</v>
      </c>
      <c r="O266" t="s">
        <v>8225</v>
      </c>
      <c r="P266" t="s">
        <v>8386</v>
      </c>
      <c r="Q266" s="8" t="s">
        <v>8379</v>
      </c>
      <c r="R266">
        <v>3735</v>
      </c>
      <c r="S266" s="7">
        <v>1</v>
      </c>
      <c r="T266" s="4">
        <v>150</v>
      </c>
      <c r="U266" s="4">
        <v>20</v>
      </c>
      <c r="V266" s="25">
        <v>30</v>
      </c>
      <c r="W266" s="4">
        <v>2</v>
      </c>
    </row>
    <row r="267" spans="1:23" x14ac:dyDescent="0.45">
      <c r="A267" t="s">
        <v>8318</v>
      </c>
      <c r="B267" t="s">
        <v>8225</v>
      </c>
      <c r="C267" t="s">
        <v>8386</v>
      </c>
      <c r="D267" s="8" t="s">
        <v>8379</v>
      </c>
      <c r="E267">
        <v>3826</v>
      </c>
      <c r="F267" s="7">
        <v>1</v>
      </c>
      <c r="G267" s="4">
        <v>600</v>
      </c>
      <c r="H267" s="4">
        <v>715</v>
      </c>
      <c r="I267" s="25">
        <v>30</v>
      </c>
      <c r="J267" s="4">
        <v>26</v>
      </c>
      <c r="N267" t="s">
        <v>8318</v>
      </c>
      <c r="O267" t="s">
        <v>8225</v>
      </c>
      <c r="P267" t="s">
        <v>8386</v>
      </c>
      <c r="Q267" s="8" t="s">
        <v>8379</v>
      </c>
      <c r="R267">
        <v>3826</v>
      </c>
      <c r="S267" s="7">
        <v>1</v>
      </c>
      <c r="T267" s="4">
        <v>600</v>
      </c>
      <c r="U267" s="4">
        <v>715</v>
      </c>
      <c r="V267" s="25">
        <v>30</v>
      </c>
      <c r="W267" s="4">
        <v>26</v>
      </c>
    </row>
    <row r="268" spans="1:23" x14ac:dyDescent="0.45">
      <c r="A268" t="s">
        <v>8318</v>
      </c>
      <c r="B268" t="s">
        <v>8225</v>
      </c>
      <c r="C268" t="s">
        <v>8386</v>
      </c>
      <c r="D268" s="8" t="s">
        <v>8379</v>
      </c>
      <c r="E268">
        <v>3905</v>
      </c>
      <c r="F268" s="7">
        <v>1</v>
      </c>
      <c r="G268" s="4">
        <v>1500</v>
      </c>
      <c r="H268" s="4">
        <v>173</v>
      </c>
      <c r="I268" s="25">
        <v>42.334456018514175</v>
      </c>
      <c r="J268" s="4">
        <v>7</v>
      </c>
      <c r="N268" t="s">
        <v>8318</v>
      </c>
      <c r="O268" t="s">
        <v>8225</v>
      </c>
      <c r="P268" t="s">
        <v>8386</v>
      </c>
      <c r="Q268" s="8" t="s">
        <v>8379</v>
      </c>
      <c r="R268">
        <v>3905</v>
      </c>
      <c r="S268" s="7">
        <v>1</v>
      </c>
      <c r="T268" s="4">
        <v>1500</v>
      </c>
      <c r="U268" s="4">
        <v>173</v>
      </c>
      <c r="V268" s="25">
        <v>42.334456018514175</v>
      </c>
      <c r="W268" s="4">
        <v>7</v>
      </c>
    </row>
    <row r="269" spans="1:23" x14ac:dyDescent="0.45">
      <c r="A269" t="s">
        <v>8318</v>
      </c>
      <c r="B269" t="s">
        <v>8225</v>
      </c>
      <c r="C269" t="s">
        <v>8386</v>
      </c>
      <c r="D269" s="8" t="s">
        <v>8379</v>
      </c>
      <c r="E269">
        <v>3914</v>
      </c>
      <c r="F269" s="7">
        <v>1</v>
      </c>
      <c r="G269" s="4">
        <v>2500</v>
      </c>
      <c r="H269" s="4">
        <v>909</v>
      </c>
      <c r="I269" s="25">
        <v>20.138703703698411</v>
      </c>
      <c r="J269" s="4">
        <v>27</v>
      </c>
      <c r="N269" t="s">
        <v>8318</v>
      </c>
      <c r="O269" t="s">
        <v>8225</v>
      </c>
      <c r="P269" t="s">
        <v>8386</v>
      </c>
      <c r="Q269" s="8" t="s">
        <v>8379</v>
      </c>
      <c r="R269">
        <v>3914</v>
      </c>
      <c r="S269" s="7">
        <v>1</v>
      </c>
      <c r="T269" s="4">
        <v>2500</v>
      </c>
      <c r="U269" s="4">
        <v>909</v>
      </c>
      <c r="V269" s="25">
        <v>20.138703703698411</v>
      </c>
      <c r="W269" s="4">
        <v>27</v>
      </c>
    </row>
    <row r="270" spans="1:23" x14ac:dyDescent="0.45">
      <c r="A270" t="s">
        <v>8318</v>
      </c>
      <c r="B270" t="s">
        <v>8225</v>
      </c>
      <c r="C270" t="s">
        <v>8386</v>
      </c>
      <c r="D270" s="8" t="s">
        <v>8379</v>
      </c>
      <c r="E270">
        <v>4012</v>
      </c>
      <c r="F270" s="7">
        <v>1</v>
      </c>
      <c r="G270" s="4">
        <v>575</v>
      </c>
      <c r="H270" s="4">
        <v>0</v>
      </c>
      <c r="I270" s="25">
        <v>30</v>
      </c>
      <c r="J270" s="4">
        <v>0</v>
      </c>
      <c r="N270" t="s">
        <v>8318</v>
      </c>
      <c r="O270" t="s">
        <v>8225</v>
      </c>
      <c r="P270" t="s">
        <v>8386</v>
      </c>
      <c r="Q270" s="8" t="s">
        <v>8379</v>
      </c>
      <c r="R270">
        <v>4012</v>
      </c>
      <c r="S270" s="7">
        <v>1</v>
      </c>
      <c r="T270" s="4">
        <v>575</v>
      </c>
      <c r="U270" s="4">
        <v>0</v>
      </c>
      <c r="V270" s="25">
        <v>30</v>
      </c>
      <c r="W270" s="4">
        <v>0</v>
      </c>
    </row>
    <row r="271" spans="1:23" x14ac:dyDescent="0.45">
      <c r="A271" t="s">
        <v>8318</v>
      </c>
      <c r="B271" t="s">
        <v>8225</v>
      </c>
      <c r="C271" t="s">
        <v>8386</v>
      </c>
      <c r="D271" s="8" t="s">
        <v>8369</v>
      </c>
      <c r="F271" s="7">
        <v>22</v>
      </c>
      <c r="G271" s="4">
        <v>41220</v>
      </c>
      <c r="H271" s="4">
        <v>39465</v>
      </c>
      <c r="I271" s="25">
        <v>32.30431186868703</v>
      </c>
      <c r="J271" s="4">
        <v>777</v>
      </c>
      <c r="N271" t="s">
        <v>8318</v>
      </c>
      <c r="O271" t="s">
        <v>8225</v>
      </c>
      <c r="P271" t="s">
        <v>8386</v>
      </c>
      <c r="Q271" s="8" t="s">
        <v>8369</v>
      </c>
      <c r="S271" s="7">
        <v>22</v>
      </c>
      <c r="T271" s="4">
        <v>41220</v>
      </c>
      <c r="U271" s="4">
        <v>39465</v>
      </c>
      <c r="V271" s="25">
        <v>32.30431186868703</v>
      </c>
      <c r="W271" s="4">
        <v>777</v>
      </c>
    </row>
    <row r="272" spans="1:23" x14ac:dyDescent="0.45">
      <c r="A272" t="s">
        <v>8318</v>
      </c>
      <c r="B272" t="s">
        <v>8225</v>
      </c>
      <c r="C272" t="s">
        <v>8386</v>
      </c>
      <c r="D272" s="8" t="s">
        <v>8369</v>
      </c>
      <c r="E272">
        <v>2819</v>
      </c>
      <c r="F272" s="7">
        <v>1</v>
      </c>
      <c r="G272" s="4">
        <v>5000</v>
      </c>
      <c r="H272" s="4">
        <v>5240</v>
      </c>
      <c r="I272" s="25">
        <v>30</v>
      </c>
      <c r="J272" s="4">
        <v>104</v>
      </c>
      <c r="N272" t="s">
        <v>8318</v>
      </c>
      <c r="O272" t="s">
        <v>8225</v>
      </c>
      <c r="P272" t="s">
        <v>8386</v>
      </c>
      <c r="Q272" s="8" t="s">
        <v>8369</v>
      </c>
      <c r="R272">
        <v>2819</v>
      </c>
      <c r="S272" s="7">
        <v>1</v>
      </c>
      <c r="T272" s="4">
        <v>5000</v>
      </c>
      <c r="U272" s="4">
        <v>5240</v>
      </c>
      <c r="V272" s="25">
        <v>30</v>
      </c>
      <c r="W272" s="4">
        <v>104</v>
      </c>
    </row>
    <row r="273" spans="1:23" x14ac:dyDescent="0.45">
      <c r="A273" t="s">
        <v>8318</v>
      </c>
      <c r="B273" t="s">
        <v>8225</v>
      </c>
      <c r="C273" t="s">
        <v>8386</v>
      </c>
      <c r="D273" s="8" t="s">
        <v>8369</v>
      </c>
      <c r="E273">
        <v>2878</v>
      </c>
      <c r="F273" s="7">
        <v>1</v>
      </c>
      <c r="G273" s="4">
        <v>3000</v>
      </c>
      <c r="H273" s="4">
        <v>63</v>
      </c>
      <c r="I273" s="25">
        <v>60</v>
      </c>
      <c r="J273" s="4">
        <v>4</v>
      </c>
      <c r="N273" t="s">
        <v>8318</v>
      </c>
      <c r="O273" t="s">
        <v>8225</v>
      </c>
      <c r="P273" t="s">
        <v>8386</v>
      </c>
      <c r="Q273" s="8" t="s">
        <v>8369</v>
      </c>
      <c r="R273">
        <v>2878</v>
      </c>
      <c r="S273" s="7">
        <v>1</v>
      </c>
      <c r="T273" s="4">
        <v>3000</v>
      </c>
      <c r="U273" s="4">
        <v>63</v>
      </c>
      <c r="V273" s="25">
        <v>60</v>
      </c>
      <c r="W273" s="4">
        <v>4</v>
      </c>
    </row>
    <row r="274" spans="1:23" x14ac:dyDescent="0.45">
      <c r="A274" t="s">
        <v>8318</v>
      </c>
      <c r="B274" t="s">
        <v>8225</v>
      </c>
      <c r="C274" t="s">
        <v>8386</v>
      </c>
      <c r="D274" s="8" t="s">
        <v>8369</v>
      </c>
      <c r="E274">
        <v>3221</v>
      </c>
      <c r="F274" s="7">
        <v>1</v>
      </c>
      <c r="G274" s="4">
        <v>4000</v>
      </c>
      <c r="H274" s="4">
        <v>4137</v>
      </c>
      <c r="I274" s="25">
        <v>35</v>
      </c>
      <c r="J274" s="4">
        <v>113</v>
      </c>
      <c r="N274" t="s">
        <v>8318</v>
      </c>
      <c r="O274" t="s">
        <v>8225</v>
      </c>
      <c r="P274" t="s">
        <v>8386</v>
      </c>
      <c r="Q274" s="8" t="s">
        <v>8369</v>
      </c>
      <c r="R274">
        <v>3221</v>
      </c>
      <c r="S274" s="7">
        <v>1</v>
      </c>
      <c r="T274" s="4">
        <v>4000</v>
      </c>
      <c r="U274" s="4">
        <v>4137</v>
      </c>
      <c r="V274" s="25">
        <v>35</v>
      </c>
      <c r="W274" s="4">
        <v>113</v>
      </c>
    </row>
    <row r="275" spans="1:23" x14ac:dyDescent="0.45">
      <c r="A275" t="s">
        <v>8318</v>
      </c>
      <c r="B275" t="s">
        <v>8225</v>
      </c>
      <c r="C275" t="s">
        <v>8386</v>
      </c>
      <c r="D275" s="8" t="s">
        <v>8369</v>
      </c>
      <c r="E275">
        <v>3269</v>
      </c>
      <c r="F275" s="7">
        <v>1</v>
      </c>
      <c r="G275" s="4">
        <v>8000</v>
      </c>
      <c r="H275" s="4">
        <v>8120</v>
      </c>
      <c r="I275" s="25">
        <v>34.062534722215787</v>
      </c>
      <c r="J275" s="4">
        <v>70</v>
      </c>
      <c r="N275" t="s">
        <v>8318</v>
      </c>
      <c r="O275" t="s">
        <v>8225</v>
      </c>
      <c r="P275" t="s">
        <v>8386</v>
      </c>
      <c r="Q275" s="8" t="s">
        <v>8369</v>
      </c>
      <c r="R275">
        <v>3269</v>
      </c>
      <c r="S275" s="7">
        <v>1</v>
      </c>
      <c r="T275" s="4">
        <v>8000</v>
      </c>
      <c r="U275" s="4">
        <v>8120</v>
      </c>
      <c r="V275" s="25">
        <v>34.062534722215787</v>
      </c>
      <c r="W275" s="4">
        <v>70</v>
      </c>
    </row>
    <row r="276" spans="1:23" x14ac:dyDescent="0.45">
      <c r="A276" t="s">
        <v>8318</v>
      </c>
      <c r="B276" t="s">
        <v>8225</v>
      </c>
      <c r="C276" t="s">
        <v>8386</v>
      </c>
      <c r="D276" s="8" t="s">
        <v>8369</v>
      </c>
      <c r="E276">
        <v>3294</v>
      </c>
      <c r="F276" s="7">
        <v>1</v>
      </c>
      <c r="G276" s="4">
        <v>600</v>
      </c>
      <c r="H276" s="4">
        <v>710</v>
      </c>
      <c r="I276" s="25">
        <v>30</v>
      </c>
      <c r="J276" s="4">
        <v>24</v>
      </c>
      <c r="N276" t="s">
        <v>8318</v>
      </c>
      <c r="O276" t="s">
        <v>8225</v>
      </c>
      <c r="P276" t="s">
        <v>8386</v>
      </c>
      <c r="Q276" s="8" t="s">
        <v>8369</v>
      </c>
      <c r="R276">
        <v>3294</v>
      </c>
      <c r="S276" s="7">
        <v>1</v>
      </c>
      <c r="T276" s="4">
        <v>600</v>
      </c>
      <c r="U276" s="4">
        <v>710</v>
      </c>
      <c r="V276" s="25">
        <v>30</v>
      </c>
      <c r="W276" s="4">
        <v>24</v>
      </c>
    </row>
    <row r="277" spans="1:23" x14ac:dyDescent="0.45">
      <c r="A277" t="s">
        <v>8318</v>
      </c>
      <c r="B277" t="s">
        <v>8225</v>
      </c>
      <c r="C277" t="s">
        <v>8386</v>
      </c>
      <c r="D277" s="8" t="s">
        <v>8369</v>
      </c>
      <c r="E277">
        <v>3388</v>
      </c>
      <c r="F277" s="7">
        <v>1</v>
      </c>
      <c r="G277" s="4">
        <v>1500</v>
      </c>
      <c r="H277" s="4">
        <v>1557</v>
      </c>
      <c r="I277" s="25">
        <v>30</v>
      </c>
      <c r="J277" s="4">
        <v>45</v>
      </c>
      <c r="N277" t="s">
        <v>8318</v>
      </c>
      <c r="O277" t="s">
        <v>8225</v>
      </c>
      <c r="P277" t="s">
        <v>8386</v>
      </c>
      <c r="Q277" s="8" t="s">
        <v>8369</v>
      </c>
      <c r="R277">
        <v>3388</v>
      </c>
      <c r="S277" s="7">
        <v>1</v>
      </c>
      <c r="T277" s="4">
        <v>1500</v>
      </c>
      <c r="U277" s="4">
        <v>1557</v>
      </c>
      <c r="V277" s="25">
        <v>30</v>
      </c>
      <c r="W277" s="4">
        <v>45</v>
      </c>
    </row>
    <row r="278" spans="1:23" x14ac:dyDescent="0.45">
      <c r="A278" t="s">
        <v>8318</v>
      </c>
      <c r="B278" t="s">
        <v>8225</v>
      </c>
      <c r="C278" t="s">
        <v>8386</v>
      </c>
      <c r="D278" s="8" t="s">
        <v>8369</v>
      </c>
      <c r="E278">
        <v>3395</v>
      </c>
      <c r="F278" s="7">
        <v>1</v>
      </c>
      <c r="G278" s="4">
        <v>500</v>
      </c>
      <c r="H278" s="4">
        <v>920</v>
      </c>
      <c r="I278" s="25">
        <v>14.044629629635892</v>
      </c>
      <c r="J278" s="4">
        <v>38</v>
      </c>
      <c r="N278" t="s">
        <v>8318</v>
      </c>
      <c r="O278" t="s">
        <v>8225</v>
      </c>
      <c r="P278" t="s">
        <v>8386</v>
      </c>
      <c r="Q278" s="8" t="s">
        <v>8369</v>
      </c>
      <c r="R278">
        <v>3395</v>
      </c>
      <c r="S278" s="7">
        <v>1</v>
      </c>
      <c r="T278" s="4">
        <v>500</v>
      </c>
      <c r="U278" s="4">
        <v>920</v>
      </c>
      <c r="V278" s="25">
        <v>14.044629629635892</v>
      </c>
      <c r="W278" s="4">
        <v>38</v>
      </c>
    </row>
    <row r="279" spans="1:23" x14ac:dyDescent="0.45">
      <c r="A279" t="s">
        <v>8318</v>
      </c>
      <c r="B279" t="s">
        <v>8225</v>
      </c>
      <c r="C279" t="s">
        <v>8386</v>
      </c>
      <c r="D279" s="8" t="s">
        <v>8369</v>
      </c>
      <c r="E279">
        <v>3403</v>
      </c>
      <c r="F279" s="7">
        <v>1</v>
      </c>
      <c r="G279" s="4">
        <v>2000</v>
      </c>
      <c r="H279" s="4">
        <v>2000</v>
      </c>
      <c r="I279" s="25">
        <v>30</v>
      </c>
      <c r="J279" s="4">
        <v>17</v>
      </c>
      <c r="N279" t="s">
        <v>8318</v>
      </c>
      <c r="O279" t="s">
        <v>8225</v>
      </c>
      <c r="P279" t="s">
        <v>8386</v>
      </c>
      <c r="Q279" s="8" t="s">
        <v>8369</v>
      </c>
      <c r="R279">
        <v>3403</v>
      </c>
      <c r="S279" s="7">
        <v>1</v>
      </c>
      <c r="T279" s="4">
        <v>2000</v>
      </c>
      <c r="U279" s="4">
        <v>2000</v>
      </c>
      <c r="V279" s="25">
        <v>30</v>
      </c>
      <c r="W279" s="4">
        <v>17</v>
      </c>
    </row>
    <row r="280" spans="1:23" x14ac:dyDescent="0.45">
      <c r="A280" t="s">
        <v>8318</v>
      </c>
      <c r="B280" t="s">
        <v>8225</v>
      </c>
      <c r="C280" t="s">
        <v>8386</v>
      </c>
      <c r="D280" s="8" t="s">
        <v>8369</v>
      </c>
      <c r="E280">
        <v>3487</v>
      </c>
      <c r="F280" s="7">
        <v>1</v>
      </c>
      <c r="G280" s="4">
        <v>2000</v>
      </c>
      <c r="H280" s="4">
        <v>2555</v>
      </c>
      <c r="I280" s="25">
        <v>30</v>
      </c>
      <c r="J280" s="4">
        <v>66</v>
      </c>
      <c r="N280" t="s">
        <v>8318</v>
      </c>
      <c r="O280" t="s">
        <v>8225</v>
      </c>
      <c r="P280" t="s">
        <v>8386</v>
      </c>
      <c r="Q280" s="8" t="s">
        <v>8369</v>
      </c>
      <c r="R280">
        <v>3487</v>
      </c>
      <c r="S280" s="7">
        <v>1</v>
      </c>
      <c r="T280" s="4">
        <v>2000</v>
      </c>
      <c r="U280" s="4">
        <v>2555</v>
      </c>
      <c r="V280" s="25">
        <v>30</v>
      </c>
      <c r="W280" s="4">
        <v>66</v>
      </c>
    </row>
    <row r="281" spans="1:23" x14ac:dyDescent="0.45">
      <c r="A281" t="s">
        <v>8318</v>
      </c>
      <c r="B281" t="s">
        <v>8225</v>
      </c>
      <c r="C281" t="s">
        <v>8386</v>
      </c>
      <c r="D281" s="8" t="s">
        <v>8369</v>
      </c>
      <c r="E281">
        <v>3558</v>
      </c>
      <c r="F281" s="7">
        <v>1</v>
      </c>
      <c r="G281" s="4">
        <v>350</v>
      </c>
      <c r="H281" s="4">
        <v>504</v>
      </c>
      <c r="I281" s="25">
        <v>42.058159722218988</v>
      </c>
      <c r="J281" s="4">
        <v>22</v>
      </c>
      <c r="N281" t="s">
        <v>8318</v>
      </c>
      <c r="O281" t="s">
        <v>8225</v>
      </c>
      <c r="P281" t="s">
        <v>8386</v>
      </c>
      <c r="Q281" s="8" t="s">
        <v>8369</v>
      </c>
      <c r="R281">
        <v>3558</v>
      </c>
      <c r="S281" s="7">
        <v>1</v>
      </c>
      <c r="T281" s="4">
        <v>350</v>
      </c>
      <c r="U281" s="4">
        <v>504</v>
      </c>
      <c r="V281" s="25">
        <v>42.058159722218988</v>
      </c>
      <c r="W281" s="4">
        <v>22</v>
      </c>
    </row>
    <row r="282" spans="1:23" x14ac:dyDescent="0.45">
      <c r="A282" t="s">
        <v>8318</v>
      </c>
      <c r="B282" t="s">
        <v>8225</v>
      </c>
      <c r="C282" t="s">
        <v>8386</v>
      </c>
      <c r="D282" s="8" t="s">
        <v>8369</v>
      </c>
      <c r="E282">
        <v>3567</v>
      </c>
      <c r="F282" s="7">
        <v>1</v>
      </c>
      <c r="G282" s="4">
        <v>1000</v>
      </c>
      <c r="H282" s="4">
        <v>1088</v>
      </c>
      <c r="I282" s="25">
        <v>30</v>
      </c>
      <c r="J282" s="4">
        <v>41</v>
      </c>
      <c r="N282" t="s">
        <v>8318</v>
      </c>
      <c r="O282" t="s">
        <v>8225</v>
      </c>
      <c r="P282" t="s">
        <v>8386</v>
      </c>
      <c r="Q282" s="8" t="s">
        <v>8369</v>
      </c>
      <c r="R282">
        <v>3567</v>
      </c>
      <c r="S282" s="7">
        <v>1</v>
      </c>
      <c r="T282" s="4">
        <v>1000</v>
      </c>
      <c r="U282" s="4">
        <v>1088</v>
      </c>
      <c r="V282" s="25">
        <v>30</v>
      </c>
      <c r="W282" s="4">
        <v>41</v>
      </c>
    </row>
    <row r="283" spans="1:23" x14ac:dyDescent="0.45">
      <c r="A283" t="s">
        <v>8318</v>
      </c>
      <c r="B283" t="s">
        <v>8225</v>
      </c>
      <c r="C283" t="s">
        <v>8386</v>
      </c>
      <c r="D283" s="8" t="s">
        <v>8369</v>
      </c>
      <c r="E283">
        <v>3572</v>
      </c>
      <c r="F283" s="7">
        <v>1</v>
      </c>
      <c r="G283" s="4">
        <v>500</v>
      </c>
      <c r="H283" s="4">
        <v>500</v>
      </c>
      <c r="I283" s="25">
        <v>30</v>
      </c>
      <c r="J283" s="4">
        <v>9</v>
      </c>
      <c r="N283" t="s">
        <v>8318</v>
      </c>
      <c r="O283" t="s">
        <v>8225</v>
      </c>
      <c r="P283" t="s">
        <v>8386</v>
      </c>
      <c r="Q283" s="8" t="s">
        <v>8369</v>
      </c>
      <c r="R283">
        <v>3572</v>
      </c>
      <c r="S283" s="7">
        <v>1</v>
      </c>
      <c r="T283" s="4">
        <v>500</v>
      </c>
      <c r="U283" s="4">
        <v>500</v>
      </c>
      <c r="V283" s="25">
        <v>30</v>
      </c>
      <c r="W283" s="4">
        <v>9</v>
      </c>
    </row>
    <row r="284" spans="1:23" x14ac:dyDescent="0.45">
      <c r="A284" t="s">
        <v>8318</v>
      </c>
      <c r="B284" t="s">
        <v>8225</v>
      </c>
      <c r="C284" t="s">
        <v>8386</v>
      </c>
      <c r="D284" s="8" t="s">
        <v>8369</v>
      </c>
      <c r="E284">
        <v>3618</v>
      </c>
      <c r="F284" s="7">
        <v>1</v>
      </c>
      <c r="G284" s="4">
        <v>2000</v>
      </c>
      <c r="H284" s="4">
        <v>2020</v>
      </c>
      <c r="I284" s="25">
        <v>30</v>
      </c>
      <c r="J284" s="4">
        <v>56</v>
      </c>
      <c r="N284" t="s">
        <v>8318</v>
      </c>
      <c r="O284" t="s">
        <v>8225</v>
      </c>
      <c r="P284" t="s">
        <v>8386</v>
      </c>
      <c r="Q284" s="8" t="s">
        <v>8369</v>
      </c>
      <c r="R284">
        <v>3618</v>
      </c>
      <c r="S284" s="7">
        <v>1</v>
      </c>
      <c r="T284" s="4">
        <v>2000</v>
      </c>
      <c r="U284" s="4">
        <v>2020</v>
      </c>
      <c r="V284" s="25">
        <v>30</v>
      </c>
      <c r="W284" s="4">
        <v>56</v>
      </c>
    </row>
    <row r="285" spans="1:23" x14ac:dyDescent="0.45">
      <c r="A285" t="s">
        <v>8318</v>
      </c>
      <c r="B285" t="s">
        <v>8225</v>
      </c>
      <c r="C285" t="s">
        <v>8386</v>
      </c>
      <c r="D285" s="8" t="s">
        <v>8369</v>
      </c>
      <c r="E285">
        <v>3669</v>
      </c>
      <c r="F285" s="7">
        <v>1</v>
      </c>
      <c r="G285" s="4">
        <v>1000</v>
      </c>
      <c r="H285" s="4">
        <v>1382</v>
      </c>
      <c r="I285" s="25">
        <v>30</v>
      </c>
      <c r="J285" s="4">
        <v>17</v>
      </c>
      <c r="N285" t="s">
        <v>8318</v>
      </c>
      <c r="O285" t="s">
        <v>8225</v>
      </c>
      <c r="P285" t="s">
        <v>8386</v>
      </c>
      <c r="Q285" s="8" t="s">
        <v>8369</v>
      </c>
      <c r="R285">
        <v>3669</v>
      </c>
      <c r="S285" s="7">
        <v>1</v>
      </c>
      <c r="T285" s="4">
        <v>1000</v>
      </c>
      <c r="U285" s="4">
        <v>1382</v>
      </c>
      <c r="V285" s="25">
        <v>30</v>
      </c>
      <c r="W285" s="4">
        <v>17</v>
      </c>
    </row>
    <row r="286" spans="1:23" x14ac:dyDescent="0.45">
      <c r="A286" t="s">
        <v>8318</v>
      </c>
      <c r="B286" t="s">
        <v>8225</v>
      </c>
      <c r="C286" t="s">
        <v>8386</v>
      </c>
      <c r="D286" s="8" t="s">
        <v>8369</v>
      </c>
      <c r="E286">
        <v>3670</v>
      </c>
      <c r="F286" s="7">
        <v>1</v>
      </c>
      <c r="G286" s="4">
        <v>220</v>
      </c>
      <c r="H286" s="4">
        <v>241</v>
      </c>
      <c r="I286" s="25">
        <v>13.444317129629781</v>
      </c>
      <c r="J286" s="4">
        <v>12</v>
      </c>
      <c r="N286" t="s">
        <v>8318</v>
      </c>
      <c r="O286" t="s">
        <v>8225</v>
      </c>
      <c r="P286" t="s">
        <v>8386</v>
      </c>
      <c r="Q286" s="8" t="s">
        <v>8369</v>
      </c>
      <c r="R286">
        <v>3670</v>
      </c>
      <c r="S286" s="7">
        <v>1</v>
      </c>
      <c r="T286" s="4">
        <v>220</v>
      </c>
      <c r="U286" s="4">
        <v>241</v>
      </c>
      <c r="V286" s="25">
        <v>13.444317129629781</v>
      </c>
      <c r="W286" s="4">
        <v>12</v>
      </c>
    </row>
    <row r="287" spans="1:23" x14ac:dyDescent="0.45">
      <c r="A287" t="s">
        <v>8318</v>
      </c>
      <c r="B287" t="s">
        <v>8225</v>
      </c>
      <c r="C287" t="s">
        <v>8386</v>
      </c>
      <c r="D287" s="8" t="s">
        <v>8369</v>
      </c>
      <c r="E287">
        <v>3701</v>
      </c>
      <c r="F287" s="7">
        <v>1</v>
      </c>
      <c r="G287" s="4">
        <v>1500</v>
      </c>
      <c r="H287" s="4">
        <v>1505</v>
      </c>
      <c r="I287" s="25">
        <v>30</v>
      </c>
      <c r="J287" s="4">
        <v>39</v>
      </c>
      <c r="N287" t="s">
        <v>8318</v>
      </c>
      <c r="O287" t="s">
        <v>8225</v>
      </c>
      <c r="P287" t="s">
        <v>8386</v>
      </c>
      <c r="Q287" s="8" t="s">
        <v>8369</v>
      </c>
      <c r="R287">
        <v>3701</v>
      </c>
      <c r="S287" s="7">
        <v>1</v>
      </c>
      <c r="T287" s="4">
        <v>1500</v>
      </c>
      <c r="U287" s="4">
        <v>1505</v>
      </c>
      <c r="V287" s="25">
        <v>30</v>
      </c>
      <c r="W287" s="4">
        <v>39</v>
      </c>
    </row>
    <row r="288" spans="1:23" x14ac:dyDescent="0.45">
      <c r="A288" t="s">
        <v>8318</v>
      </c>
      <c r="B288" t="s">
        <v>8225</v>
      </c>
      <c r="C288" t="s">
        <v>8386</v>
      </c>
      <c r="D288" s="8" t="s">
        <v>8369</v>
      </c>
      <c r="E288">
        <v>3719</v>
      </c>
      <c r="F288" s="7">
        <v>1</v>
      </c>
      <c r="G288" s="4">
        <v>200</v>
      </c>
      <c r="H288" s="4">
        <v>420</v>
      </c>
      <c r="I288" s="25">
        <v>30</v>
      </c>
      <c r="J288" s="4">
        <v>4</v>
      </c>
      <c r="N288" t="s">
        <v>8318</v>
      </c>
      <c r="O288" t="s">
        <v>8225</v>
      </c>
      <c r="P288" t="s">
        <v>8386</v>
      </c>
      <c r="Q288" s="8" t="s">
        <v>8369</v>
      </c>
      <c r="R288">
        <v>3719</v>
      </c>
      <c r="S288" s="7">
        <v>1</v>
      </c>
      <c r="T288" s="4">
        <v>200</v>
      </c>
      <c r="U288" s="4">
        <v>420</v>
      </c>
      <c r="V288" s="25">
        <v>30</v>
      </c>
      <c r="W288" s="4">
        <v>4</v>
      </c>
    </row>
    <row r="289" spans="1:23" x14ac:dyDescent="0.45">
      <c r="A289" t="s">
        <v>8318</v>
      </c>
      <c r="B289" t="s">
        <v>8225</v>
      </c>
      <c r="C289" t="s">
        <v>8386</v>
      </c>
      <c r="D289" s="8" t="s">
        <v>8369</v>
      </c>
      <c r="E289">
        <v>3834</v>
      </c>
      <c r="F289" s="7">
        <v>1</v>
      </c>
      <c r="G289" s="4">
        <v>3000</v>
      </c>
      <c r="H289" s="4">
        <v>3271</v>
      </c>
      <c r="I289" s="25">
        <v>30</v>
      </c>
      <c r="J289" s="4">
        <v>57</v>
      </c>
      <c r="N289" t="s">
        <v>8318</v>
      </c>
      <c r="O289" t="s">
        <v>8225</v>
      </c>
      <c r="P289" t="s">
        <v>8386</v>
      </c>
      <c r="Q289" s="8" t="s">
        <v>8369</v>
      </c>
      <c r="R289">
        <v>3834</v>
      </c>
      <c r="S289" s="7">
        <v>1</v>
      </c>
      <c r="T289" s="4">
        <v>3000</v>
      </c>
      <c r="U289" s="4">
        <v>3271</v>
      </c>
      <c r="V289" s="25">
        <v>30</v>
      </c>
      <c r="W289" s="4">
        <v>57</v>
      </c>
    </row>
    <row r="290" spans="1:23" x14ac:dyDescent="0.45">
      <c r="A290" t="s">
        <v>8318</v>
      </c>
      <c r="B290" t="s">
        <v>8225</v>
      </c>
      <c r="C290" t="s">
        <v>8386</v>
      </c>
      <c r="D290" s="8" t="s">
        <v>8369</v>
      </c>
      <c r="E290">
        <v>3837</v>
      </c>
      <c r="F290" s="7">
        <v>1</v>
      </c>
      <c r="G290" s="4">
        <v>2000</v>
      </c>
      <c r="H290" s="4">
        <v>2042</v>
      </c>
      <c r="I290" s="25">
        <v>36</v>
      </c>
      <c r="J290" s="4">
        <v>17</v>
      </c>
      <c r="N290" t="s">
        <v>8318</v>
      </c>
      <c r="O290" t="s">
        <v>8225</v>
      </c>
      <c r="P290" t="s">
        <v>8386</v>
      </c>
      <c r="Q290" s="8" t="s">
        <v>8369</v>
      </c>
      <c r="R290">
        <v>3837</v>
      </c>
      <c r="S290" s="7">
        <v>1</v>
      </c>
      <c r="T290" s="4">
        <v>2000</v>
      </c>
      <c r="U290" s="4">
        <v>2042</v>
      </c>
      <c r="V290" s="25">
        <v>36</v>
      </c>
      <c r="W290" s="4">
        <v>17</v>
      </c>
    </row>
    <row r="291" spans="1:23" x14ac:dyDescent="0.45">
      <c r="A291" t="s">
        <v>8318</v>
      </c>
      <c r="B291" t="s">
        <v>8225</v>
      </c>
      <c r="C291" t="s">
        <v>8386</v>
      </c>
      <c r="D291" s="8" t="s">
        <v>8369</v>
      </c>
      <c r="E291">
        <v>3858</v>
      </c>
      <c r="F291" s="7">
        <v>1</v>
      </c>
      <c r="G291" s="4">
        <v>500</v>
      </c>
      <c r="H291" s="4">
        <v>10</v>
      </c>
      <c r="I291" s="25">
        <v>18.443935185190639</v>
      </c>
      <c r="J291" s="4">
        <v>1</v>
      </c>
      <c r="N291" t="s">
        <v>8318</v>
      </c>
      <c r="O291" t="s">
        <v>8225</v>
      </c>
      <c r="P291" t="s">
        <v>8386</v>
      </c>
      <c r="Q291" s="8" t="s">
        <v>8369</v>
      </c>
      <c r="R291">
        <v>3858</v>
      </c>
      <c r="S291" s="7">
        <v>1</v>
      </c>
      <c r="T291" s="4">
        <v>500</v>
      </c>
      <c r="U291" s="4">
        <v>10</v>
      </c>
      <c r="V291" s="25">
        <v>18.443935185190639</v>
      </c>
      <c r="W291" s="4">
        <v>1</v>
      </c>
    </row>
    <row r="292" spans="1:23" x14ac:dyDescent="0.45">
      <c r="A292" t="s">
        <v>8318</v>
      </c>
      <c r="B292" t="s">
        <v>8225</v>
      </c>
      <c r="C292" t="s">
        <v>8386</v>
      </c>
      <c r="D292" s="8" t="s">
        <v>8369</v>
      </c>
      <c r="E292">
        <v>3906</v>
      </c>
      <c r="F292" s="7">
        <v>1</v>
      </c>
      <c r="G292" s="4">
        <v>1500</v>
      </c>
      <c r="H292" s="4">
        <v>1010</v>
      </c>
      <c r="I292" s="25">
        <v>37.641284722223645</v>
      </c>
      <c r="J292" s="4">
        <v>16</v>
      </c>
      <c r="N292" t="s">
        <v>8318</v>
      </c>
      <c r="O292" t="s">
        <v>8225</v>
      </c>
      <c r="P292" t="s">
        <v>8386</v>
      </c>
      <c r="Q292" s="8" t="s">
        <v>8369</v>
      </c>
      <c r="R292">
        <v>3906</v>
      </c>
      <c r="S292" s="7">
        <v>1</v>
      </c>
      <c r="T292" s="4">
        <v>1500</v>
      </c>
      <c r="U292" s="4">
        <v>1010</v>
      </c>
      <c r="V292" s="25">
        <v>37.641284722223645</v>
      </c>
      <c r="W292" s="4">
        <v>16</v>
      </c>
    </row>
    <row r="293" spans="1:23" x14ac:dyDescent="0.45">
      <c r="A293" t="s">
        <v>8318</v>
      </c>
      <c r="B293" t="s">
        <v>8225</v>
      </c>
      <c r="C293" t="s">
        <v>8386</v>
      </c>
      <c r="D293" s="8" t="s">
        <v>8369</v>
      </c>
      <c r="E293">
        <v>3982</v>
      </c>
      <c r="F293" s="7">
        <v>1</v>
      </c>
      <c r="G293" s="4">
        <v>850</v>
      </c>
      <c r="H293" s="4">
        <v>170</v>
      </c>
      <c r="I293" s="25">
        <v>60</v>
      </c>
      <c r="J293" s="4">
        <v>5</v>
      </c>
      <c r="N293" t="s">
        <v>8318</v>
      </c>
      <c r="O293" t="s">
        <v>8225</v>
      </c>
      <c r="P293" t="s">
        <v>8386</v>
      </c>
      <c r="Q293" s="8" t="s">
        <v>8369</v>
      </c>
      <c r="R293">
        <v>3982</v>
      </c>
      <c r="S293" s="7">
        <v>1</v>
      </c>
      <c r="T293" s="4">
        <v>850</v>
      </c>
      <c r="U293" s="4">
        <v>170</v>
      </c>
      <c r="V293" s="25">
        <v>60</v>
      </c>
      <c r="W293" s="4">
        <v>5</v>
      </c>
    </row>
    <row r="294" spans="1:23" x14ac:dyDescent="0.45">
      <c r="A294" t="s">
        <v>8318</v>
      </c>
      <c r="B294" t="s">
        <v>8225</v>
      </c>
      <c r="C294" t="s">
        <v>8386</v>
      </c>
      <c r="D294" s="8" t="s">
        <v>8380</v>
      </c>
      <c r="F294" s="7">
        <v>19</v>
      </c>
      <c r="G294" s="4">
        <v>48200</v>
      </c>
      <c r="H294" s="4">
        <v>40589.11</v>
      </c>
      <c r="I294" s="25">
        <v>31.751773879142618</v>
      </c>
      <c r="J294" s="4">
        <v>824</v>
      </c>
      <c r="N294" t="s">
        <v>8318</v>
      </c>
      <c r="O294" t="s">
        <v>8225</v>
      </c>
      <c r="P294" t="s">
        <v>8386</v>
      </c>
      <c r="Q294" s="8" t="s">
        <v>8380</v>
      </c>
      <c r="S294" s="7">
        <v>19</v>
      </c>
      <c r="T294" s="4">
        <v>48200</v>
      </c>
      <c r="U294" s="4">
        <v>40589.11</v>
      </c>
      <c r="V294" s="25">
        <v>31.751773879142618</v>
      </c>
      <c r="W294" s="4">
        <v>824</v>
      </c>
    </row>
    <row r="295" spans="1:23" x14ac:dyDescent="0.45">
      <c r="A295" t="s">
        <v>8318</v>
      </c>
      <c r="B295" t="s">
        <v>8225</v>
      </c>
      <c r="C295" t="s">
        <v>8386</v>
      </c>
      <c r="D295" s="8" t="s">
        <v>8380</v>
      </c>
      <c r="E295">
        <v>536</v>
      </c>
      <c r="F295" s="7">
        <v>1</v>
      </c>
      <c r="G295" s="4">
        <v>3300</v>
      </c>
      <c r="H295" s="4">
        <v>3902.5</v>
      </c>
      <c r="I295" s="25">
        <v>40.405011574075615</v>
      </c>
      <c r="J295" s="4">
        <v>39</v>
      </c>
      <c r="N295" t="s">
        <v>8318</v>
      </c>
      <c r="O295" t="s">
        <v>8225</v>
      </c>
      <c r="P295" t="s">
        <v>8386</v>
      </c>
      <c r="Q295" s="8" t="s">
        <v>8380</v>
      </c>
      <c r="R295">
        <v>536</v>
      </c>
      <c r="S295" s="7">
        <v>1</v>
      </c>
      <c r="T295" s="4">
        <v>3300</v>
      </c>
      <c r="U295" s="4">
        <v>3902.5</v>
      </c>
      <c r="V295" s="25">
        <v>40.405011574075615</v>
      </c>
      <c r="W295" s="4">
        <v>39</v>
      </c>
    </row>
    <row r="296" spans="1:23" x14ac:dyDescent="0.45">
      <c r="A296" t="s">
        <v>8318</v>
      </c>
      <c r="B296" t="s">
        <v>8225</v>
      </c>
      <c r="C296" t="s">
        <v>8386</v>
      </c>
      <c r="D296" s="8" t="s">
        <v>8380</v>
      </c>
      <c r="E296">
        <v>1285</v>
      </c>
      <c r="F296" s="7">
        <v>1</v>
      </c>
      <c r="G296" s="4">
        <v>2000</v>
      </c>
      <c r="H296" s="4">
        <v>2033</v>
      </c>
      <c r="I296" s="25">
        <v>15</v>
      </c>
      <c r="J296" s="4">
        <v>63</v>
      </c>
      <c r="N296" t="s">
        <v>8318</v>
      </c>
      <c r="O296" t="s">
        <v>8225</v>
      </c>
      <c r="P296" t="s">
        <v>8386</v>
      </c>
      <c r="Q296" s="8" t="s">
        <v>8380</v>
      </c>
      <c r="R296">
        <v>1285</v>
      </c>
      <c r="S296" s="7">
        <v>1</v>
      </c>
      <c r="T296" s="4">
        <v>2000</v>
      </c>
      <c r="U296" s="4">
        <v>2033</v>
      </c>
      <c r="V296" s="25">
        <v>15</v>
      </c>
      <c r="W296" s="4">
        <v>63</v>
      </c>
    </row>
    <row r="297" spans="1:23" x14ac:dyDescent="0.45">
      <c r="A297" t="s">
        <v>8318</v>
      </c>
      <c r="B297" t="s">
        <v>8225</v>
      </c>
      <c r="C297" t="s">
        <v>8386</v>
      </c>
      <c r="D297" s="8" t="s">
        <v>8380</v>
      </c>
      <c r="E297">
        <v>1295</v>
      </c>
      <c r="F297" s="7">
        <v>1</v>
      </c>
      <c r="G297" s="4">
        <v>2500</v>
      </c>
      <c r="H297" s="4">
        <v>2549</v>
      </c>
      <c r="I297" s="25">
        <v>30.135451388880028</v>
      </c>
      <c r="J297" s="4">
        <v>64</v>
      </c>
      <c r="N297" t="s">
        <v>8318</v>
      </c>
      <c r="O297" t="s">
        <v>8225</v>
      </c>
      <c r="P297" t="s">
        <v>8386</v>
      </c>
      <c r="Q297" s="8" t="s">
        <v>8380</v>
      </c>
      <c r="R297">
        <v>1295</v>
      </c>
      <c r="S297" s="7">
        <v>1</v>
      </c>
      <c r="T297" s="4">
        <v>2500</v>
      </c>
      <c r="U297" s="4">
        <v>2549</v>
      </c>
      <c r="V297" s="25">
        <v>30.135451388880028</v>
      </c>
      <c r="W297" s="4">
        <v>64</v>
      </c>
    </row>
    <row r="298" spans="1:23" x14ac:dyDescent="0.45">
      <c r="A298" t="s">
        <v>8318</v>
      </c>
      <c r="B298" t="s">
        <v>8225</v>
      </c>
      <c r="C298" t="s">
        <v>8386</v>
      </c>
      <c r="D298" s="8" t="s">
        <v>8380</v>
      </c>
      <c r="E298">
        <v>2806</v>
      </c>
      <c r="F298" s="7">
        <v>1</v>
      </c>
      <c r="G298" s="4">
        <v>3000</v>
      </c>
      <c r="H298" s="4">
        <v>3363</v>
      </c>
      <c r="I298" s="25">
        <v>36.191087962957681</v>
      </c>
      <c r="J298" s="4">
        <v>76</v>
      </c>
      <c r="N298" t="s">
        <v>8318</v>
      </c>
      <c r="O298" t="s">
        <v>8225</v>
      </c>
      <c r="P298" t="s">
        <v>8386</v>
      </c>
      <c r="Q298" s="8" t="s">
        <v>8380</v>
      </c>
      <c r="R298">
        <v>2806</v>
      </c>
      <c r="S298" s="7">
        <v>1</v>
      </c>
      <c r="T298" s="4">
        <v>3000</v>
      </c>
      <c r="U298" s="4">
        <v>3363</v>
      </c>
      <c r="V298" s="25">
        <v>36.191087962957681</v>
      </c>
      <c r="W298" s="4">
        <v>76</v>
      </c>
    </row>
    <row r="299" spans="1:23" x14ac:dyDescent="0.45">
      <c r="A299" t="s">
        <v>8318</v>
      </c>
      <c r="B299" t="s">
        <v>8225</v>
      </c>
      <c r="C299" t="s">
        <v>8386</v>
      </c>
      <c r="D299" s="8" t="s">
        <v>8380</v>
      </c>
      <c r="E299">
        <v>2864</v>
      </c>
      <c r="F299" s="7">
        <v>1</v>
      </c>
      <c r="G299" s="4">
        <v>2500</v>
      </c>
      <c r="H299" s="4">
        <v>40</v>
      </c>
      <c r="I299" s="25">
        <v>29.940659722225973</v>
      </c>
      <c r="J299" s="4">
        <v>3</v>
      </c>
      <c r="N299" t="s">
        <v>8318</v>
      </c>
      <c r="O299" t="s">
        <v>8225</v>
      </c>
      <c r="P299" t="s">
        <v>8386</v>
      </c>
      <c r="Q299" s="8" t="s">
        <v>8380</v>
      </c>
      <c r="R299">
        <v>2864</v>
      </c>
      <c r="S299" s="7">
        <v>1</v>
      </c>
      <c r="T299" s="4">
        <v>2500</v>
      </c>
      <c r="U299" s="4">
        <v>40</v>
      </c>
      <c r="V299" s="25">
        <v>29.940659722225973</v>
      </c>
      <c r="W299" s="4">
        <v>3</v>
      </c>
    </row>
    <row r="300" spans="1:23" x14ac:dyDescent="0.45">
      <c r="A300" t="s">
        <v>8318</v>
      </c>
      <c r="B300" t="s">
        <v>8225</v>
      </c>
      <c r="C300" t="s">
        <v>8386</v>
      </c>
      <c r="D300" s="8" t="s">
        <v>8380</v>
      </c>
      <c r="E300">
        <v>3213</v>
      </c>
      <c r="F300" s="7">
        <v>1</v>
      </c>
      <c r="G300" s="4">
        <v>6000</v>
      </c>
      <c r="H300" s="4">
        <v>6007</v>
      </c>
      <c r="I300" s="25">
        <v>40</v>
      </c>
      <c r="J300" s="4">
        <v>47</v>
      </c>
      <c r="N300" t="s">
        <v>8318</v>
      </c>
      <c r="O300" t="s">
        <v>8225</v>
      </c>
      <c r="P300" t="s">
        <v>8386</v>
      </c>
      <c r="Q300" s="8" t="s">
        <v>8380</v>
      </c>
      <c r="R300">
        <v>3213</v>
      </c>
      <c r="S300" s="7">
        <v>1</v>
      </c>
      <c r="T300" s="4">
        <v>6000</v>
      </c>
      <c r="U300" s="4">
        <v>6007</v>
      </c>
      <c r="V300" s="25">
        <v>40</v>
      </c>
      <c r="W300" s="4">
        <v>47</v>
      </c>
    </row>
    <row r="301" spans="1:23" x14ac:dyDescent="0.45">
      <c r="A301" t="s">
        <v>8318</v>
      </c>
      <c r="B301" t="s">
        <v>8225</v>
      </c>
      <c r="C301" t="s">
        <v>8386</v>
      </c>
      <c r="D301" s="8" t="s">
        <v>8380</v>
      </c>
      <c r="E301">
        <v>3216</v>
      </c>
      <c r="F301" s="7">
        <v>1</v>
      </c>
      <c r="G301" s="4">
        <v>2000</v>
      </c>
      <c r="H301" s="4">
        <v>2001</v>
      </c>
      <c r="I301" s="25">
        <v>31.14153935185459</v>
      </c>
      <c r="J301" s="4">
        <v>35</v>
      </c>
      <c r="N301" t="s">
        <v>8318</v>
      </c>
      <c r="O301" t="s">
        <v>8225</v>
      </c>
      <c r="P301" t="s">
        <v>8386</v>
      </c>
      <c r="Q301" s="8" t="s">
        <v>8380</v>
      </c>
      <c r="R301">
        <v>3216</v>
      </c>
      <c r="S301" s="7">
        <v>1</v>
      </c>
      <c r="T301" s="4">
        <v>2000</v>
      </c>
      <c r="U301" s="4">
        <v>2001</v>
      </c>
      <c r="V301" s="25">
        <v>31.14153935185459</v>
      </c>
      <c r="W301" s="4">
        <v>35</v>
      </c>
    </row>
    <row r="302" spans="1:23" x14ac:dyDescent="0.45">
      <c r="A302" t="s">
        <v>8318</v>
      </c>
      <c r="B302" t="s">
        <v>8225</v>
      </c>
      <c r="C302" t="s">
        <v>8386</v>
      </c>
      <c r="D302" s="8" t="s">
        <v>8380</v>
      </c>
      <c r="E302">
        <v>3238</v>
      </c>
      <c r="F302" s="7">
        <v>1</v>
      </c>
      <c r="G302" s="4">
        <v>2800</v>
      </c>
      <c r="H302" s="4">
        <v>3145</v>
      </c>
      <c r="I302" s="25">
        <v>30</v>
      </c>
      <c r="J302" s="4">
        <v>79</v>
      </c>
      <c r="N302" t="s">
        <v>8318</v>
      </c>
      <c r="O302" t="s">
        <v>8225</v>
      </c>
      <c r="P302" t="s">
        <v>8386</v>
      </c>
      <c r="Q302" s="8" t="s">
        <v>8380</v>
      </c>
      <c r="R302">
        <v>3238</v>
      </c>
      <c r="S302" s="7">
        <v>1</v>
      </c>
      <c r="T302" s="4">
        <v>2800</v>
      </c>
      <c r="U302" s="4">
        <v>3145</v>
      </c>
      <c r="V302" s="25">
        <v>30</v>
      </c>
      <c r="W302" s="4">
        <v>79</v>
      </c>
    </row>
    <row r="303" spans="1:23" x14ac:dyDescent="0.45">
      <c r="A303" t="s">
        <v>8318</v>
      </c>
      <c r="B303" t="s">
        <v>8225</v>
      </c>
      <c r="C303" t="s">
        <v>8386</v>
      </c>
      <c r="D303" s="8" t="s">
        <v>8380</v>
      </c>
      <c r="E303">
        <v>3247</v>
      </c>
      <c r="F303" s="7">
        <v>1</v>
      </c>
      <c r="G303" s="4">
        <v>2500</v>
      </c>
      <c r="H303" s="4">
        <v>2646.5</v>
      </c>
      <c r="I303" s="25">
        <v>30</v>
      </c>
      <c r="J303" s="4">
        <v>57</v>
      </c>
      <c r="N303" t="s">
        <v>8318</v>
      </c>
      <c r="O303" t="s">
        <v>8225</v>
      </c>
      <c r="P303" t="s">
        <v>8386</v>
      </c>
      <c r="Q303" s="8" t="s">
        <v>8380</v>
      </c>
      <c r="R303">
        <v>3247</v>
      </c>
      <c r="S303" s="7">
        <v>1</v>
      </c>
      <c r="T303" s="4">
        <v>2500</v>
      </c>
      <c r="U303" s="4">
        <v>2646.5</v>
      </c>
      <c r="V303" s="25">
        <v>30</v>
      </c>
      <c r="W303" s="4">
        <v>57</v>
      </c>
    </row>
    <row r="304" spans="1:23" x14ac:dyDescent="0.45">
      <c r="A304" t="s">
        <v>8318</v>
      </c>
      <c r="B304" t="s">
        <v>8225</v>
      </c>
      <c r="C304" t="s">
        <v>8386</v>
      </c>
      <c r="D304" s="8" t="s">
        <v>8380</v>
      </c>
      <c r="E304">
        <v>3270</v>
      </c>
      <c r="F304" s="7">
        <v>1</v>
      </c>
      <c r="G304" s="4">
        <v>1800</v>
      </c>
      <c r="H304" s="4">
        <v>1830</v>
      </c>
      <c r="I304" s="25">
        <v>30</v>
      </c>
      <c r="J304" s="4">
        <v>30</v>
      </c>
      <c r="N304" t="s">
        <v>8318</v>
      </c>
      <c r="O304" t="s">
        <v>8225</v>
      </c>
      <c r="P304" t="s">
        <v>8386</v>
      </c>
      <c r="Q304" s="8" t="s">
        <v>8380</v>
      </c>
      <c r="R304">
        <v>3270</v>
      </c>
      <c r="S304" s="7">
        <v>1</v>
      </c>
      <c r="T304" s="4">
        <v>1800</v>
      </c>
      <c r="U304" s="4">
        <v>1830</v>
      </c>
      <c r="V304" s="25">
        <v>30</v>
      </c>
      <c r="W304" s="4">
        <v>30</v>
      </c>
    </row>
    <row r="305" spans="1:23" x14ac:dyDescent="0.45">
      <c r="A305" t="s">
        <v>8318</v>
      </c>
      <c r="B305" t="s">
        <v>8225</v>
      </c>
      <c r="C305" t="s">
        <v>8386</v>
      </c>
      <c r="D305" s="8" t="s">
        <v>8380</v>
      </c>
      <c r="E305">
        <v>3373</v>
      </c>
      <c r="F305" s="7">
        <v>1</v>
      </c>
      <c r="G305" s="4">
        <v>2000</v>
      </c>
      <c r="H305" s="4">
        <v>2005</v>
      </c>
      <c r="I305" s="25">
        <v>23.812037037045229</v>
      </c>
      <c r="J305" s="4">
        <v>30</v>
      </c>
      <c r="N305" t="s">
        <v>8318</v>
      </c>
      <c r="O305" t="s">
        <v>8225</v>
      </c>
      <c r="P305" t="s">
        <v>8386</v>
      </c>
      <c r="Q305" s="8" t="s">
        <v>8380</v>
      </c>
      <c r="R305">
        <v>3373</v>
      </c>
      <c r="S305" s="7">
        <v>1</v>
      </c>
      <c r="T305" s="4">
        <v>2000</v>
      </c>
      <c r="U305" s="4">
        <v>2005</v>
      </c>
      <c r="V305" s="25">
        <v>23.812037037045229</v>
      </c>
      <c r="W305" s="4">
        <v>30</v>
      </c>
    </row>
    <row r="306" spans="1:23" x14ac:dyDescent="0.45">
      <c r="A306" t="s">
        <v>8318</v>
      </c>
      <c r="B306" t="s">
        <v>8225</v>
      </c>
      <c r="C306" t="s">
        <v>8386</v>
      </c>
      <c r="D306" s="8" t="s">
        <v>8380</v>
      </c>
      <c r="E306">
        <v>3584</v>
      </c>
      <c r="F306" s="7">
        <v>1</v>
      </c>
      <c r="G306" s="4">
        <v>3000</v>
      </c>
      <c r="H306" s="4">
        <v>3465</v>
      </c>
      <c r="I306" s="25">
        <v>30</v>
      </c>
      <c r="J306" s="4">
        <v>112</v>
      </c>
      <c r="N306" t="s">
        <v>8318</v>
      </c>
      <c r="O306" t="s">
        <v>8225</v>
      </c>
      <c r="P306" t="s">
        <v>8386</v>
      </c>
      <c r="Q306" s="8" t="s">
        <v>8380</v>
      </c>
      <c r="R306">
        <v>3584</v>
      </c>
      <c r="S306" s="7">
        <v>1</v>
      </c>
      <c r="T306" s="4">
        <v>3000</v>
      </c>
      <c r="U306" s="4">
        <v>3465</v>
      </c>
      <c r="V306" s="25">
        <v>30</v>
      </c>
      <c r="W306" s="4">
        <v>112</v>
      </c>
    </row>
    <row r="307" spans="1:23" x14ac:dyDescent="0.45">
      <c r="A307" t="s">
        <v>8318</v>
      </c>
      <c r="B307" t="s">
        <v>8225</v>
      </c>
      <c r="C307" t="s">
        <v>8386</v>
      </c>
      <c r="D307" s="8" t="s">
        <v>8380</v>
      </c>
      <c r="E307">
        <v>3625</v>
      </c>
      <c r="F307" s="7">
        <v>1</v>
      </c>
      <c r="G307" s="4">
        <v>3000</v>
      </c>
      <c r="H307" s="4">
        <v>3080</v>
      </c>
      <c r="I307" s="25">
        <v>30</v>
      </c>
      <c r="J307" s="4">
        <v>78</v>
      </c>
      <c r="N307" t="s">
        <v>8318</v>
      </c>
      <c r="O307" t="s">
        <v>8225</v>
      </c>
      <c r="P307" t="s">
        <v>8386</v>
      </c>
      <c r="Q307" s="8" t="s">
        <v>8380</v>
      </c>
      <c r="R307">
        <v>3625</v>
      </c>
      <c r="S307" s="7">
        <v>1</v>
      </c>
      <c r="T307" s="4">
        <v>3000</v>
      </c>
      <c r="U307" s="4">
        <v>3080</v>
      </c>
      <c r="V307" s="25">
        <v>30</v>
      </c>
      <c r="W307" s="4">
        <v>78</v>
      </c>
    </row>
    <row r="308" spans="1:23" x14ac:dyDescent="0.45">
      <c r="A308" t="s">
        <v>8318</v>
      </c>
      <c r="B308" t="s">
        <v>8225</v>
      </c>
      <c r="C308" t="s">
        <v>8386</v>
      </c>
      <c r="D308" s="8" t="s">
        <v>8380</v>
      </c>
      <c r="E308">
        <v>3667</v>
      </c>
      <c r="F308" s="7">
        <v>1</v>
      </c>
      <c r="G308" s="4">
        <v>3000</v>
      </c>
      <c r="H308" s="4">
        <v>3095.11</v>
      </c>
      <c r="I308" s="25">
        <v>30</v>
      </c>
      <c r="J308" s="4">
        <v>58</v>
      </c>
      <c r="N308" t="s">
        <v>8318</v>
      </c>
      <c r="O308" t="s">
        <v>8225</v>
      </c>
      <c r="P308" t="s">
        <v>8386</v>
      </c>
      <c r="Q308" s="8" t="s">
        <v>8380</v>
      </c>
      <c r="R308">
        <v>3667</v>
      </c>
      <c r="S308" s="7">
        <v>1</v>
      </c>
      <c r="T308" s="4">
        <v>3000</v>
      </c>
      <c r="U308" s="4">
        <v>3095.11</v>
      </c>
      <c r="V308" s="25">
        <v>30</v>
      </c>
      <c r="W308" s="4">
        <v>58</v>
      </c>
    </row>
    <row r="309" spans="1:23" x14ac:dyDescent="0.45">
      <c r="A309" t="s">
        <v>8318</v>
      </c>
      <c r="B309" t="s">
        <v>8225</v>
      </c>
      <c r="C309" t="s">
        <v>8386</v>
      </c>
      <c r="D309" s="8" t="s">
        <v>8380</v>
      </c>
      <c r="E309">
        <v>3747</v>
      </c>
      <c r="F309" s="7">
        <v>1</v>
      </c>
      <c r="G309" s="4">
        <v>2500</v>
      </c>
      <c r="H309" s="4">
        <v>25</v>
      </c>
      <c r="I309" s="25">
        <v>26.657916666670644</v>
      </c>
      <c r="J309" s="4">
        <v>1</v>
      </c>
      <c r="N309" t="s">
        <v>8318</v>
      </c>
      <c r="O309" t="s">
        <v>8225</v>
      </c>
      <c r="P309" t="s">
        <v>8386</v>
      </c>
      <c r="Q309" s="8" t="s">
        <v>8380</v>
      </c>
      <c r="R309">
        <v>3747</v>
      </c>
      <c r="S309" s="7">
        <v>1</v>
      </c>
      <c r="T309" s="4">
        <v>2500</v>
      </c>
      <c r="U309" s="4">
        <v>25</v>
      </c>
      <c r="V309" s="25">
        <v>26.657916666670644</v>
      </c>
      <c r="W309" s="4">
        <v>1</v>
      </c>
    </row>
    <row r="310" spans="1:23" x14ac:dyDescent="0.45">
      <c r="A310" t="s">
        <v>8318</v>
      </c>
      <c r="B310" t="s">
        <v>8225</v>
      </c>
      <c r="C310" t="s">
        <v>8386</v>
      </c>
      <c r="D310" s="8" t="s">
        <v>8380</v>
      </c>
      <c r="E310">
        <v>3820</v>
      </c>
      <c r="F310" s="7">
        <v>1</v>
      </c>
      <c r="G310" s="4">
        <v>300</v>
      </c>
      <c r="H310" s="4">
        <v>430</v>
      </c>
      <c r="I310" s="25">
        <v>30</v>
      </c>
      <c r="J310" s="4">
        <v>20</v>
      </c>
      <c r="N310" t="s">
        <v>8318</v>
      </c>
      <c r="O310" t="s">
        <v>8225</v>
      </c>
      <c r="P310" t="s">
        <v>8386</v>
      </c>
      <c r="Q310" s="8" t="s">
        <v>8380</v>
      </c>
      <c r="R310">
        <v>3820</v>
      </c>
      <c r="S310" s="7">
        <v>1</v>
      </c>
      <c r="T310" s="4">
        <v>300</v>
      </c>
      <c r="U310" s="4">
        <v>430</v>
      </c>
      <c r="V310" s="25">
        <v>30</v>
      </c>
      <c r="W310" s="4">
        <v>20</v>
      </c>
    </row>
    <row r="311" spans="1:23" x14ac:dyDescent="0.45">
      <c r="A311" t="s">
        <v>8318</v>
      </c>
      <c r="B311" t="s">
        <v>8225</v>
      </c>
      <c r="C311" t="s">
        <v>8386</v>
      </c>
      <c r="D311" s="8" t="s">
        <v>8380</v>
      </c>
      <c r="E311">
        <v>3851</v>
      </c>
      <c r="F311" s="7">
        <v>1</v>
      </c>
      <c r="G311" s="4">
        <v>2500</v>
      </c>
      <c r="H311" s="4">
        <v>852</v>
      </c>
      <c r="I311" s="25">
        <v>30</v>
      </c>
      <c r="J311" s="4">
        <v>24</v>
      </c>
      <c r="N311" t="s">
        <v>8318</v>
      </c>
      <c r="O311" t="s">
        <v>8225</v>
      </c>
      <c r="P311" t="s">
        <v>8386</v>
      </c>
      <c r="Q311" s="8" t="s">
        <v>8380</v>
      </c>
      <c r="R311">
        <v>3851</v>
      </c>
      <c r="S311" s="7">
        <v>1</v>
      </c>
      <c r="T311" s="4">
        <v>2500</v>
      </c>
      <c r="U311" s="4">
        <v>852</v>
      </c>
      <c r="V311" s="25">
        <v>30</v>
      </c>
      <c r="W311" s="4">
        <v>24</v>
      </c>
    </row>
    <row r="312" spans="1:23" x14ac:dyDescent="0.45">
      <c r="A312" t="s">
        <v>8318</v>
      </c>
      <c r="B312" t="s">
        <v>8225</v>
      </c>
      <c r="C312" t="s">
        <v>8386</v>
      </c>
      <c r="D312" s="8" t="s">
        <v>8380</v>
      </c>
      <c r="E312">
        <v>4008</v>
      </c>
      <c r="F312" s="7">
        <v>1</v>
      </c>
      <c r="G312" s="4">
        <v>1000</v>
      </c>
      <c r="H312" s="4">
        <v>60</v>
      </c>
      <c r="I312" s="25">
        <v>30</v>
      </c>
      <c r="J312" s="4">
        <v>4</v>
      </c>
      <c r="N312" t="s">
        <v>8318</v>
      </c>
      <c r="O312" t="s">
        <v>8225</v>
      </c>
      <c r="P312" t="s">
        <v>8386</v>
      </c>
      <c r="Q312" s="8" t="s">
        <v>8380</v>
      </c>
      <c r="R312">
        <v>4008</v>
      </c>
      <c r="S312" s="7">
        <v>1</v>
      </c>
      <c r="T312" s="4">
        <v>1000</v>
      </c>
      <c r="U312" s="4">
        <v>60</v>
      </c>
      <c r="V312" s="25">
        <v>30</v>
      </c>
      <c r="W312" s="4">
        <v>4</v>
      </c>
    </row>
    <row r="313" spans="1:23" x14ac:dyDescent="0.45">
      <c r="A313" t="s">
        <v>8318</v>
      </c>
      <c r="B313" t="s">
        <v>8225</v>
      </c>
      <c r="C313" t="s">
        <v>8386</v>
      </c>
      <c r="D313" s="8" t="s">
        <v>8380</v>
      </c>
      <c r="E313">
        <v>4093</v>
      </c>
      <c r="F313" s="7">
        <v>1</v>
      </c>
      <c r="G313" s="4">
        <v>2500</v>
      </c>
      <c r="H313" s="4">
        <v>60</v>
      </c>
      <c r="I313" s="25">
        <v>60</v>
      </c>
      <c r="J313" s="4">
        <v>4</v>
      </c>
      <c r="N313" t="s">
        <v>8318</v>
      </c>
      <c r="O313" t="s">
        <v>8225</v>
      </c>
      <c r="P313" t="s">
        <v>8386</v>
      </c>
      <c r="Q313" s="8" t="s">
        <v>8380</v>
      </c>
      <c r="R313">
        <v>4093</v>
      </c>
      <c r="S313" s="7">
        <v>1</v>
      </c>
      <c r="T313" s="4">
        <v>2500</v>
      </c>
      <c r="U313" s="4">
        <v>60</v>
      </c>
      <c r="V313" s="25">
        <v>60</v>
      </c>
      <c r="W313" s="4">
        <v>4</v>
      </c>
    </row>
    <row r="314" spans="1:23" x14ac:dyDescent="0.45">
      <c r="A314" t="s">
        <v>8318</v>
      </c>
      <c r="B314" t="s">
        <v>8225</v>
      </c>
      <c r="C314" t="s">
        <v>8386</v>
      </c>
      <c r="D314" s="8" t="s">
        <v>8370</v>
      </c>
      <c r="F314" s="7">
        <v>13</v>
      </c>
      <c r="G314" s="4">
        <v>30550</v>
      </c>
      <c r="H314" s="4">
        <v>31377.01</v>
      </c>
      <c r="I314" s="25">
        <v>27.724383903135067</v>
      </c>
      <c r="J314" s="4">
        <v>715</v>
      </c>
      <c r="N314" t="s">
        <v>8318</v>
      </c>
      <c r="O314" t="s">
        <v>8225</v>
      </c>
      <c r="P314" t="s">
        <v>8386</v>
      </c>
      <c r="Q314" s="8" t="s">
        <v>8370</v>
      </c>
      <c r="S314" s="7">
        <v>13</v>
      </c>
      <c r="T314" s="4">
        <v>30550</v>
      </c>
      <c r="U314" s="4">
        <v>31377.01</v>
      </c>
      <c r="V314" s="25">
        <v>27.724383903135067</v>
      </c>
      <c r="W314" s="4">
        <v>715</v>
      </c>
    </row>
    <row r="315" spans="1:23" x14ac:dyDescent="0.45">
      <c r="A315" t="s">
        <v>8318</v>
      </c>
      <c r="B315" t="s">
        <v>8225</v>
      </c>
      <c r="C315" t="s">
        <v>8386</v>
      </c>
      <c r="D315" s="8" t="s">
        <v>8370</v>
      </c>
      <c r="E315">
        <v>526</v>
      </c>
      <c r="F315" s="7">
        <v>1</v>
      </c>
      <c r="G315" s="4">
        <v>1500</v>
      </c>
      <c r="H315" s="4">
        <v>1710</v>
      </c>
      <c r="I315" s="25">
        <v>31.116388888884103</v>
      </c>
      <c r="J315" s="4">
        <v>23</v>
      </c>
      <c r="N315" t="s">
        <v>8318</v>
      </c>
      <c r="O315" t="s">
        <v>8225</v>
      </c>
      <c r="P315" t="s">
        <v>8386</v>
      </c>
      <c r="Q315" s="8" t="s">
        <v>8370</v>
      </c>
      <c r="R315">
        <v>526</v>
      </c>
      <c r="S315" s="7">
        <v>1</v>
      </c>
      <c r="T315" s="4">
        <v>1500</v>
      </c>
      <c r="U315" s="4">
        <v>1710</v>
      </c>
      <c r="V315" s="25">
        <v>31.116388888884103</v>
      </c>
      <c r="W315" s="4">
        <v>23</v>
      </c>
    </row>
    <row r="316" spans="1:23" x14ac:dyDescent="0.45">
      <c r="A316" t="s">
        <v>8318</v>
      </c>
      <c r="B316" t="s">
        <v>8225</v>
      </c>
      <c r="C316" t="s">
        <v>8386</v>
      </c>
      <c r="D316" s="8" t="s">
        <v>8370</v>
      </c>
      <c r="E316">
        <v>2798</v>
      </c>
      <c r="F316" s="7">
        <v>1</v>
      </c>
      <c r="G316" s="4">
        <v>5000</v>
      </c>
      <c r="H316" s="4">
        <v>5070</v>
      </c>
      <c r="I316" s="25">
        <v>14.991655092599103</v>
      </c>
      <c r="J316" s="4">
        <v>139</v>
      </c>
      <c r="N316" t="s">
        <v>8318</v>
      </c>
      <c r="O316" t="s">
        <v>8225</v>
      </c>
      <c r="P316" t="s">
        <v>8386</v>
      </c>
      <c r="Q316" s="8" t="s">
        <v>8370</v>
      </c>
      <c r="R316">
        <v>2798</v>
      </c>
      <c r="S316" s="7">
        <v>1</v>
      </c>
      <c r="T316" s="4">
        <v>5000</v>
      </c>
      <c r="U316" s="4">
        <v>5070</v>
      </c>
      <c r="V316" s="25">
        <v>14.991655092599103</v>
      </c>
      <c r="W316" s="4">
        <v>139</v>
      </c>
    </row>
    <row r="317" spans="1:23" x14ac:dyDescent="0.45">
      <c r="A317" t="s">
        <v>8318</v>
      </c>
      <c r="B317" t="s">
        <v>8225</v>
      </c>
      <c r="C317" t="s">
        <v>8386</v>
      </c>
      <c r="D317" s="8" t="s">
        <v>8370</v>
      </c>
      <c r="E317">
        <v>2802</v>
      </c>
      <c r="F317" s="7">
        <v>1</v>
      </c>
      <c r="G317" s="4">
        <v>3000</v>
      </c>
      <c r="H317" s="4">
        <v>3055</v>
      </c>
      <c r="I317" s="25">
        <v>30</v>
      </c>
      <c r="J317" s="4">
        <v>90</v>
      </c>
      <c r="N317" t="s">
        <v>8318</v>
      </c>
      <c r="O317" t="s">
        <v>8225</v>
      </c>
      <c r="P317" t="s">
        <v>8386</v>
      </c>
      <c r="Q317" s="8" t="s">
        <v>8370</v>
      </c>
      <c r="R317">
        <v>2802</v>
      </c>
      <c r="S317" s="7">
        <v>1</v>
      </c>
      <c r="T317" s="4">
        <v>3000</v>
      </c>
      <c r="U317" s="4">
        <v>3055</v>
      </c>
      <c r="V317" s="25">
        <v>30</v>
      </c>
      <c r="W317" s="4">
        <v>90</v>
      </c>
    </row>
    <row r="318" spans="1:23" x14ac:dyDescent="0.45">
      <c r="A318" t="s">
        <v>8318</v>
      </c>
      <c r="B318" t="s">
        <v>8225</v>
      </c>
      <c r="C318" t="s">
        <v>8386</v>
      </c>
      <c r="D318" s="8" t="s">
        <v>8370</v>
      </c>
      <c r="E318">
        <v>2805</v>
      </c>
      <c r="F318" s="7">
        <v>1</v>
      </c>
      <c r="G318" s="4">
        <v>400</v>
      </c>
      <c r="H318" s="4">
        <v>440</v>
      </c>
      <c r="I318" s="25">
        <v>25</v>
      </c>
      <c r="J318" s="4">
        <v>18</v>
      </c>
      <c r="N318" t="s">
        <v>8318</v>
      </c>
      <c r="O318" t="s">
        <v>8225</v>
      </c>
      <c r="P318" t="s">
        <v>8386</v>
      </c>
      <c r="Q318" s="8" t="s">
        <v>8370</v>
      </c>
      <c r="R318">
        <v>2805</v>
      </c>
      <c r="S318" s="7">
        <v>1</v>
      </c>
      <c r="T318" s="4">
        <v>400</v>
      </c>
      <c r="U318" s="4">
        <v>440</v>
      </c>
      <c r="V318" s="25">
        <v>25</v>
      </c>
      <c r="W318" s="4">
        <v>18</v>
      </c>
    </row>
    <row r="319" spans="1:23" x14ac:dyDescent="0.45">
      <c r="A319" t="s">
        <v>8318</v>
      </c>
      <c r="B319" t="s">
        <v>8225</v>
      </c>
      <c r="C319" t="s">
        <v>8386</v>
      </c>
      <c r="D319" s="8" t="s">
        <v>8370</v>
      </c>
      <c r="E319">
        <v>2816</v>
      </c>
      <c r="F319" s="7">
        <v>1</v>
      </c>
      <c r="G319" s="4">
        <v>3000</v>
      </c>
      <c r="H319" s="4">
        <v>4247</v>
      </c>
      <c r="I319" s="25">
        <v>30.199166666672681</v>
      </c>
      <c r="J319" s="4">
        <v>169</v>
      </c>
      <c r="N319" t="s">
        <v>8318</v>
      </c>
      <c r="O319" t="s">
        <v>8225</v>
      </c>
      <c r="P319" t="s">
        <v>8386</v>
      </c>
      <c r="Q319" s="8" t="s">
        <v>8370</v>
      </c>
      <c r="R319">
        <v>2816</v>
      </c>
      <c r="S319" s="7">
        <v>1</v>
      </c>
      <c r="T319" s="4">
        <v>3000</v>
      </c>
      <c r="U319" s="4">
        <v>4247</v>
      </c>
      <c r="V319" s="25">
        <v>30.199166666672681</v>
      </c>
      <c r="W319" s="4">
        <v>169</v>
      </c>
    </row>
    <row r="320" spans="1:23" x14ac:dyDescent="0.45">
      <c r="A320" t="s">
        <v>8318</v>
      </c>
      <c r="B320" t="s">
        <v>8225</v>
      </c>
      <c r="C320" t="s">
        <v>8386</v>
      </c>
      <c r="D320" s="8" t="s">
        <v>8370</v>
      </c>
      <c r="E320">
        <v>3297</v>
      </c>
      <c r="F320" s="7">
        <v>1</v>
      </c>
      <c r="G320" s="4">
        <v>5500</v>
      </c>
      <c r="H320" s="4">
        <v>5504</v>
      </c>
      <c r="I320" s="25">
        <v>19.186157407406427</v>
      </c>
      <c r="J320" s="4">
        <v>44</v>
      </c>
      <c r="N320" t="s">
        <v>8318</v>
      </c>
      <c r="O320" t="s">
        <v>8225</v>
      </c>
      <c r="P320" t="s">
        <v>8386</v>
      </c>
      <c r="Q320" s="8" t="s">
        <v>8370</v>
      </c>
      <c r="R320">
        <v>3297</v>
      </c>
      <c r="S320" s="7">
        <v>1</v>
      </c>
      <c r="T320" s="4">
        <v>5500</v>
      </c>
      <c r="U320" s="4">
        <v>5504</v>
      </c>
      <c r="V320" s="25">
        <v>19.186157407406427</v>
      </c>
      <c r="W320" s="4">
        <v>44</v>
      </c>
    </row>
    <row r="321" spans="1:23" x14ac:dyDescent="0.45">
      <c r="A321" t="s">
        <v>8318</v>
      </c>
      <c r="B321" t="s">
        <v>8225</v>
      </c>
      <c r="C321" t="s">
        <v>8386</v>
      </c>
      <c r="D321" s="8" t="s">
        <v>8370</v>
      </c>
      <c r="E321">
        <v>3367</v>
      </c>
      <c r="F321" s="7">
        <v>1</v>
      </c>
      <c r="G321" s="4">
        <v>750</v>
      </c>
      <c r="H321" s="4">
        <v>890</v>
      </c>
      <c r="I321" s="25">
        <v>25</v>
      </c>
      <c r="J321" s="4">
        <v>30</v>
      </c>
      <c r="N321" t="s">
        <v>8318</v>
      </c>
      <c r="O321" t="s">
        <v>8225</v>
      </c>
      <c r="P321" t="s">
        <v>8386</v>
      </c>
      <c r="Q321" s="8" t="s">
        <v>8370</v>
      </c>
      <c r="R321">
        <v>3367</v>
      </c>
      <c r="S321" s="7">
        <v>1</v>
      </c>
      <c r="T321" s="4">
        <v>750</v>
      </c>
      <c r="U321" s="4">
        <v>890</v>
      </c>
      <c r="V321" s="25">
        <v>25</v>
      </c>
      <c r="W321" s="4">
        <v>30</v>
      </c>
    </row>
    <row r="322" spans="1:23" x14ac:dyDescent="0.45">
      <c r="A322" t="s">
        <v>8318</v>
      </c>
      <c r="B322" t="s">
        <v>8225</v>
      </c>
      <c r="C322" t="s">
        <v>8386</v>
      </c>
      <c r="D322" s="8" t="s">
        <v>8370</v>
      </c>
      <c r="E322">
        <v>3401</v>
      </c>
      <c r="F322" s="7">
        <v>1</v>
      </c>
      <c r="G322" s="4">
        <v>2900</v>
      </c>
      <c r="H322" s="4">
        <v>2954</v>
      </c>
      <c r="I322" s="25">
        <v>30</v>
      </c>
      <c r="J322" s="4">
        <v>66</v>
      </c>
      <c r="N322" t="s">
        <v>8318</v>
      </c>
      <c r="O322" t="s">
        <v>8225</v>
      </c>
      <c r="P322" t="s">
        <v>8386</v>
      </c>
      <c r="Q322" s="8" t="s">
        <v>8370</v>
      </c>
      <c r="R322">
        <v>3401</v>
      </c>
      <c r="S322" s="7">
        <v>1</v>
      </c>
      <c r="T322" s="4">
        <v>2900</v>
      </c>
      <c r="U322" s="4">
        <v>2954</v>
      </c>
      <c r="V322" s="25">
        <v>30</v>
      </c>
      <c r="W322" s="4">
        <v>66</v>
      </c>
    </row>
    <row r="323" spans="1:23" x14ac:dyDescent="0.45">
      <c r="A323" t="s">
        <v>8318</v>
      </c>
      <c r="B323" t="s">
        <v>8225</v>
      </c>
      <c r="C323" t="s">
        <v>8386</v>
      </c>
      <c r="D323" s="8" t="s">
        <v>8370</v>
      </c>
      <c r="E323">
        <v>3465</v>
      </c>
      <c r="F323" s="7">
        <v>1</v>
      </c>
      <c r="G323" s="4">
        <v>2000</v>
      </c>
      <c r="H323" s="4">
        <v>2060</v>
      </c>
      <c r="I323" s="25">
        <v>25.040833333339833</v>
      </c>
      <c r="J323" s="4">
        <v>36</v>
      </c>
      <c r="N323" t="s">
        <v>8318</v>
      </c>
      <c r="O323" t="s">
        <v>8225</v>
      </c>
      <c r="P323" t="s">
        <v>8386</v>
      </c>
      <c r="Q323" s="8" t="s">
        <v>8370</v>
      </c>
      <c r="R323">
        <v>3465</v>
      </c>
      <c r="S323" s="7">
        <v>1</v>
      </c>
      <c r="T323" s="4">
        <v>2000</v>
      </c>
      <c r="U323" s="4">
        <v>2060</v>
      </c>
      <c r="V323" s="25">
        <v>25.040833333339833</v>
      </c>
      <c r="W323" s="4">
        <v>36</v>
      </c>
    </row>
    <row r="324" spans="1:23" x14ac:dyDescent="0.45">
      <c r="A324" t="s">
        <v>8318</v>
      </c>
      <c r="B324" t="s">
        <v>8225</v>
      </c>
      <c r="C324" t="s">
        <v>8386</v>
      </c>
      <c r="D324" s="8" t="s">
        <v>8370</v>
      </c>
      <c r="E324">
        <v>3610</v>
      </c>
      <c r="F324" s="7">
        <v>1</v>
      </c>
      <c r="G324" s="4">
        <v>1000</v>
      </c>
      <c r="H324" s="4">
        <v>1623</v>
      </c>
      <c r="I324" s="25">
        <v>30</v>
      </c>
      <c r="J324" s="4">
        <v>31</v>
      </c>
      <c r="N324" t="s">
        <v>8318</v>
      </c>
      <c r="O324" t="s">
        <v>8225</v>
      </c>
      <c r="P324" t="s">
        <v>8386</v>
      </c>
      <c r="Q324" s="8" t="s">
        <v>8370</v>
      </c>
      <c r="R324">
        <v>3610</v>
      </c>
      <c r="S324" s="7">
        <v>1</v>
      </c>
      <c r="T324" s="4">
        <v>1000</v>
      </c>
      <c r="U324" s="4">
        <v>1623</v>
      </c>
      <c r="V324" s="25">
        <v>30</v>
      </c>
      <c r="W324" s="4">
        <v>31</v>
      </c>
    </row>
    <row r="325" spans="1:23" x14ac:dyDescent="0.45">
      <c r="A325" t="s">
        <v>8318</v>
      </c>
      <c r="B325" t="s">
        <v>8225</v>
      </c>
      <c r="C325" t="s">
        <v>8386</v>
      </c>
      <c r="D325" s="8" t="s">
        <v>8370</v>
      </c>
      <c r="E325">
        <v>3653</v>
      </c>
      <c r="F325" s="7">
        <v>1</v>
      </c>
      <c r="G325" s="4">
        <v>2000</v>
      </c>
      <c r="H325" s="4">
        <v>2010</v>
      </c>
      <c r="I325" s="25">
        <v>30</v>
      </c>
      <c r="J325" s="4">
        <v>33</v>
      </c>
      <c r="N325" t="s">
        <v>8318</v>
      </c>
      <c r="O325" t="s">
        <v>8225</v>
      </c>
      <c r="P325" t="s">
        <v>8386</v>
      </c>
      <c r="Q325" s="8" t="s">
        <v>8370</v>
      </c>
      <c r="R325">
        <v>3653</v>
      </c>
      <c r="S325" s="7">
        <v>1</v>
      </c>
      <c r="T325" s="4">
        <v>2000</v>
      </c>
      <c r="U325" s="4">
        <v>2010</v>
      </c>
      <c r="V325" s="25">
        <v>30</v>
      </c>
      <c r="W325" s="4">
        <v>33</v>
      </c>
    </row>
    <row r="326" spans="1:23" x14ac:dyDescent="0.45">
      <c r="A326" t="s">
        <v>8318</v>
      </c>
      <c r="B326" t="s">
        <v>8225</v>
      </c>
      <c r="C326" t="s">
        <v>8386</v>
      </c>
      <c r="D326" s="8" t="s">
        <v>8370</v>
      </c>
      <c r="E326">
        <v>3815</v>
      </c>
      <c r="F326" s="7">
        <v>1</v>
      </c>
      <c r="G326" s="4">
        <v>1000</v>
      </c>
      <c r="H326" s="4">
        <v>1000.01</v>
      </c>
      <c r="I326" s="25">
        <v>29.698414351849351</v>
      </c>
      <c r="J326" s="4">
        <v>20</v>
      </c>
      <c r="N326" t="s">
        <v>8318</v>
      </c>
      <c r="O326" t="s">
        <v>8225</v>
      </c>
      <c r="P326" t="s">
        <v>8386</v>
      </c>
      <c r="Q326" s="8" t="s">
        <v>8370</v>
      </c>
      <c r="R326">
        <v>3815</v>
      </c>
      <c r="S326" s="7">
        <v>1</v>
      </c>
      <c r="T326" s="4">
        <v>1000</v>
      </c>
      <c r="U326" s="4">
        <v>1000.01</v>
      </c>
      <c r="V326" s="25">
        <v>29.698414351849351</v>
      </c>
      <c r="W326" s="4">
        <v>20</v>
      </c>
    </row>
    <row r="327" spans="1:23" x14ac:dyDescent="0.45">
      <c r="A327" t="s">
        <v>8318</v>
      </c>
      <c r="B327" t="s">
        <v>8225</v>
      </c>
      <c r="C327" t="s">
        <v>8386</v>
      </c>
      <c r="D327" s="8" t="s">
        <v>8370</v>
      </c>
      <c r="E327">
        <v>3898</v>
      </c>
      <c r="F327" s="7">
        <v>1</v>
      </c>
      <c r="G327" s="4">
        <v>2500</v>
      </c>
      <c r="H327" s="4">
        <v>814</v>
      </c>
      <c r="I327" s="25">
        <v>40.184375000004366</v>
      </c>
      <c r="J327" s="4">
        <v>16</v>
      </c>
      <c r="N327" t="s">
        <v>8318</v>
      </c>
      <c r="O327" t="s">
        <v>8225</v>
      </c>
      <c r="P327" t="s">
        <v>8386</v>
      </c>
      <c r="Q327" s="8" t="s">
        <v>8370</v>
      </c>
      <c r="R327">
        <v>3898</v>
      </c>
      <c r="S327" s="7">
        <v>1</v>
      </c>
      <c r="T327" s="4">
        <v>2500</v>
      </c>
      <c r="U327" s="4">
        <v>814</v>
      </c>
      <c r="V327" s="25">
        <v>40.184375000004366</v>
      </c>
      <c r="W327" s="4">
        <v>16</v>
      </c>
    </row>
    <row r="328" spans="1:23" x14ac:dyDescent="0.45">
      <c r="A328" t="s">
        <v>8318</v>
      </c>
      <c r="B328" t="s">
        <v>8225</v>
      </c>
      <c r="C328" t="s">
        <v>8386</v>
      </c>
      <c r="D328" s="8" t="s">
        <v>8371</v>
      </c>
      <c r="F328" s="7">
        <v>8</v>
      </c>
      <c r="G328" s="4">
        <v>13095</v>
      </c>
      <c r="H328" s="4">
        <v>11593</v>
      </c>
      <c r="I328" s="25">
        <v>31.858612557870401</v>
      </c>
      <c r="J328" s="4">
        <v>249</v>
      </c>
      <c r="N328" t="s">
        <v>8318</v>
      </c>
      <c r="O328" t="s">
        <v>8225</v>
      </c>
      <c r="P328" t="s">
        <v>8386</v>
      </c>
      <c r="Q328" s="8" t="s">
        <v>8371</v>
      </c>
      <c r="S328" s="7">
        <v>8</v>
      </c>
      <c r="T328" s="4">
        <v>13095</v>
      </c>
      <c r="U328" s="4">
        <v>11593</v>
      </c>
      <c r="V328" s="25">
        <v>31.858612557870401</v>
      </c>
      <c r="W328" s="4">
        <v>249</v>
      </c>
    </row>
    <row r="329" spans="1:23" x14ac:dyDescent="0.45">
      <c r="A329" t="s">
        <v>8318</v>
      </c>
      <c r="B329" t="s">
        <v>8225</v>
      </c>
      <c r="C329" t="s">
        <v>8386</v>
      </c>
      <c r="D329" s="8" t="s">
        <v>8371</v>
      </c>
      <c r="E329">
        <v>3379</v>
      </c>
      <c r="F329" s="7">
        <v>1</v>
      </c>
      <c r="G329" s="4">
        <v>2000</v>
      </c>
      <c r="H329" s="4">
        <v>2073</v>
      </c>
      <c r="I329" s="25">
        <v>17.444444444437977</v>
      </c>
      <c r="J329" s="4">
        <v>38</v>
      </c>
      <c r="N329" t="s">
        <v>8318</v>
      </c>
      <c r="O329" t="s">
        <v>8225</v>
      </c>
      <c r="P329" t="s">
        <v>8386</v>
      </c>
      <c r="Q329" s="8" t="s">
        <v>8371</v>
      </c>
      <c r="R329">
        <v>3379</v>
      </c>
      <c r="S329" s="7">
        <v>1</v>
      </c>
      <c r="T329" s="4">
        <v>2000</v>
      </c>
      <c r="U329" s="4">
        <v>2073</v>
      </c>
      <c r="V329" s="25">
        <v>17.444444444437977</v>
      </c>
      <c r="W329" s="4">
        <v>38</v>
      </c>
    </row>
    <row r="330" spans="1:23" x14ac:dyDescent="0.45">
      <c r="A330" t="s">
        <v>8318</v>
      </c>
      <c r="B330" t="s">
        <v>8225</v>
      </c>
      <c r="C330" t="s">
        <v>8386</v>
      </c>
      <c r="D330" s="8" t="s">
        <v>8371</v>
      </c>
      <c r="E330">
        <v>3501</v>
      </c>
      <c r="F330" s="7">
        <v>1</v>
      </c>
      <c r="G330" s="4">
        <v>1500</v>
      </c>
      <c r="H330" s="4">
        <v>1510</v>
      </c>
      <c r="I330" s="25">
        <v>25</v>
      </c>
      <c r="J330" s="4">
        <v>42</v>
      </c>
      <c r="N330" t="s">
        <v>8318</v>
      </c>
      <c r="O330" t="s">
        <v>8225</v>
      </c>
      <c r="P330" t="s">
        <v>8386</v>
      </c>
      <c r="Q330" s="8" t="s">
        <v>8371</v>
      </c>
      <c r="R330">
        <v>3501</v>
      </c>
      <c r="S330" s="7">
        <v>1</v>
      </c>
      <c r="T330" s="4">
        <v>1500</v>
      </c>
      <c r="U330" s="4">
        <v>1510</v>
      </c>
      <c r="V330" s="25">
        <v>25</v>
      </c>
      <c r="W330" s="4">
        <v>42</v>
      </c>
    </row>
    <row r="331" spans="1:23" x14ac:dyDescent="0.45">
      <c r="A331" t="s">
        <v>8318</v>
      </c>
      <c r="B331" t="s">
        <v>8225</v>
      </c>
      <c r="C331" t="s">
        <v>8386</v>
      </c>
      <c r="D331" s="8" t="s">
        <v>8371</v>
      </c>
      <c r="E331">
        <v>3520</v>
      </c>
      <c r="F331" s="7">
        <v>1</v>
      </c>
      <c r="G331" s="4">
        <v>2000</v>
      </c>
      <c r="H331" s="4">
        <v>2015</v>
      </c>
      <c r="I331" s="25">
        <v>25.750092592585133</v>
      </c>
      <c r="J331" s="4">
        <v>21</v>
      </c>
      <c r="N331" t="s">
        <v>8318</v>
      </c>
      <c r="O331" t="s">
        <v>8225</v>
      </c>
      <c r="P331" t="s">
        <v>8386</v>
      </c>
      <c r="Q331" s="8" t="s">
        <v>8371</v>
      </c>
      <c r="R331">
        <v>3520</v>
      </c>
      <c r="S331" s="7">
        <v>1</v>
      </c>
      <c r="T331" s="4">
        <v>2000</v>
      </c>
      <c r="U331" s="4">
        <v>2015</v>
      </c>
      <c r="V331" s="25">
        <v>25.750092592585133</v>
      </c>
      <c r="W331" s="4">
        <v>21</v>
      </c>
    </row>
    <row r="332" spans="1:23" x14ac:dyDescent="0.45">
      <c r="A332" t="s">
        <v>8318</v>
      </c>
      <c r="B332" t="s">
        <v>8225</v>
      </c>
      <c r="C332" t="s">
        <v>8386</v>
      </c>
      <c r="D332" s="8" t="s">
        <v>8371</v>
      </c>
      <c r="E332">
        <v>3522</v>
      </c>
      <c r="F332" s="7">
        <v>1</v>
      </c>
      <c r="G332" s="4">
        <v>1395</v>
      </c>
      <c r="H332" s="4">
        <v>1395</v>
      </c>
      <c r="I332" s="25">
        <v>27.630949074082309</v>
      </c>
      <c r="J332" s="4">
        <v>34</v>
      </c>
      <c r="N332" t="s">
        <v>8318</v>
      </c>
      <c r="O332" t="s">
        <v>8225</v>
      </c>
      <c r="P332" t="s">
        <v>8386</v>
      </c>
      <c r="Q332" s="8" t="s">
        <v>8371</v>
      </c>
      <c r="R332">
        <v>3522</v>
      </c>
      <c r="S332" s="7">
        <v>1</v>
      </c>
      <c r="T332" s="4">
        <v>1395</v>
      </c>
      <c r="U332" s="4">
        <v>1395</v>
      </c>
      <c r="V332" s="25">
        <v>27.630949074082309</v>
      </c>
      <c r="W332" s="4">
        <v>34</v>
      </c>
    </row>
    <row r="333" spans="1:23" x14ac:dyDescent="0.45">
      <c r="A333" t="s">
        <v>8318</v>
      </c>
      <c r="B333" t="s">
        <v>8225</v>
      </c>
      <c r="C333" t="s">
        <v>8386</v>
      </c>
      <c r="D333" s="8" t="s">
        <v>8371</v>
      </c>
      <c r="E333">
        <v>3541</v>
      </c>
      <c r="F333" s="7">
        <v>1</v>
      </c>
      <c r="G333" s="4">
        <v>1200</v>
      </c>
      <c r="H333" s="4">
        <v>1260</v>
      </c>
      <c r="I333" s="25">
        <v>25</v>
      </c>
      <c r="J333" s="4">
        <v>32</v>
      </c>
      <c r="N333" t="s">
        <v>8318</v>
      </c>
      <c r="O333" t="s">
        <v>8225</v>
      </c>
      <c r="P333" t="s">
        <v>8386</v>
      </c>
      <c r="Q333" s="8" t="s">
        <v>8371</v>
      </c>
      <c r="R333">
        <v>3541</v>
      </c>
      <c r="S333" s="7">
        <v>1</v>
      </c>
      <c r="T333" s="4">
        <v>1200</v>
      </c>
      <c r="U333" s="4">
        <v>1260</v>
      </c>
      <c r="V333" s="25">
        <v>25</v>
      </c>
      <c r="W333" s="4">
        <v>32</v>
      </c>
    </row>
    <row r="334" spans="1:23" x14ac:dyDescent="0.45">
      <c r="A334" t="s">
        <v>8318</v>
      </c>
      <c r="B334" t="s">
        <v>8225</v>
      </c>
      <c r="C334" t="s">
        <v>8386</v>
      </c>
      <c r="D334" s="8" t="s">
        <v>8371</v>
      </c>
      <c r="E334">
        <v>3549</v>
      </c>
      <c r="F334" s="7">
        <v>1</v>
      </c>
      <c r="G334" s="4">
        <v>1000</v>
      </c>
      <c r="H334" s="4">
        <v>1020</v>
      </c>
      <c r="I334" s="25">
        <v>28</v>
      </c>
      <c r="J334" s="4">
        <v>42</v>
      </c>
      <c r="N334" t="s">
        <v>8318</v>
      </c>
      <c r="O334" t="s">
        <v>8225</v>
      </c>
      <c r="P334" t="s">
        <v>8386</v>
      </c>
      <c r="Q334" s="8" t="s">
        <v>8371</v>
      </c>
      <c r="R334">
        <v>3549</v>
      </c>
      <c r="S334" s="7">
        <v>1</v>
      </c>
      <c r="T334" s="4">
        <v>1000</v>
      </c>
      <c r="U334" s="4">
        <v>1020</v>
      </c>
      <c r="V334" s="25">
        <v>28</v>
      </c>
      <c r="W334" s="4">
        <v>42</v>
      </c>
    </row>
    <row r="335" spans="1:23" x14ac:dyDescent="0.45">
      <c r="A335" t="s">
        <v>8318</v>
      </c>
      <c r="B335" t="s">
        <v>8225</v>
      </c>
      <c r="C335" t="s">
        <v>8386</v>
      </c>
      <c r="D335" s="8" t="s">
        <v>8371</v>
      </c>
      <c r="E335">
        <v>3564</v>
      </c>
      <c r="F335" s="7">
        <v>1</v>
      </c>
      <c r="G335" s="4">
        <v>1000</v>
      </c>
      <c r="H335" s="4">
        <v>1005</v>
      </c>
      <c r="I335" s="25">
        <v>46.043414351857791</v>
      </c>
      <c r="J335" s="4">
        <v>17</v>
      </c>
      <c r="N335" t="s">
        <v>8318</v>
      </c>
      <c r="O335" t="s">
        <v>8225</v>
      </c>
      <c r="P335" t="s">
        <v>8386</v>
      </c>
      <c r="Q335" s="8" t="s">
        <v>8371</v>
      </c>
      <c r="R335">
        <v>3564</v>
      </c>
      <c r="S335" s="7">
        <v>1</v>
      </c>
      <c r="T335" s="4">
        <v>1000</v>
      </c>
      <c r="U335" s="4">
        <v>1005</v>
      </c>
      <c r="V335" s="25">
        <v>46.043414351857791</v>
      </c>
      <c r="W335" s="4">
        <v>17</v>
      </c>
    </row>
    <row r="336" spans="1:23" x14ac:dyDescent="0.45">
      <c r="A336" t="s">
        <v>8318</v>
      </c>
      <c r="B336" t="s">
        <v>8225</v>
      </c>
      <c r="C336" t="s">
        <v>8386</v>
      </c>
      <c r="D336" s="8" t="s">
        <v>8371</v>
      </c>
      <c r="E336">
        <v>3935</v>
      </c>
      <c r="F336" s="7">
        <v>1</v>
      </c>
      <c r="G336" s="4">
        <v>3000</v>
      </c>
      <c r="H336" s="4">
        <v>1315</v>
      </c>
      <c r="I336" s="25">
        <v>60</v>
      </c>
      <c r="J336" s="4">
        <v>23</v>
      </c>
      <c r="N336" t="s">
        <v>8318</v>
      </c>
      <c r="O336" t="s">
        <v>8225</v>
      </c>
      <c r="P336" t="s">
        <v>8386</v>
      </c>
      <c r="Q336" s="8" t="s">
        <v>8371</v>
      </c>
      <c r="R336">
        <v>3935</v>
      </c>
      <c r="S336" s="7">
        <v>1</v>
      </c>
      <c r="T336" s="4">
        <v>3000</v>
      </c>
      <c r="U336" s="4">
        <v>1315</v>
      </c>
      <c r="V336" s="25">
        <v>60</v>
      </c>
      <c r="W336" s="4">
        <v>23</v>
      </c>
    </row>
    <row r="337" spans="1:23" x14ac:dyDescent="0.45">
      <c r="A337" t="s">
        <v>8318</v>
      </c>
      <c r="B337" t="s">
        <v>8225</v>
      </c>
      <c r="C337" t="s">
        <v>8386</v>
      </c>
      <c r="D337" s="8" t="s">
        <v>8372</v>
      </c>
      <c r="F337" s="7">
        <v>6</v>
      </c>
      <c r="G337" s="4">
        <v>22262</v>
      </c>
      <c r="H337" s="4">
        <v>22927.98</v>
      </c>
      <c r="I337" s="25">
        <v>27.81786265431947</v>
      </c>
      <c r="J337" s="4">
        <v>351</v>
      </c>
      <c r="N337" t="s">
        <v>8318</v>
      </c>
      <c r="O337" t="s">
        <v>8225</v>
      </c>
      <c r="P337" t="s">
        <v>8386</v>
      </c>
      <c r="Q337" s="8" t="s">
        <v>8372</v>
      </c>
      <c r="S337" s="7">
        <v>6</v>
      </c>
      <c r="T337" s="4">
        <v>22262</v>
      </c>
      <c r="U337" s="4">
        <v>22927.98</v>
      </c>
      <c r="V337" s="25">
        <v>27.81786265431947</v>
      </c>
      <c r="W337" s="4">
        <v>351</v>
      </c>
    </row>
    <row r="338" spans="1:23" x14ac:dyDescent="0.45">
      <c r="A338" t="s">
        <v>8318</v>
      </c>
      <c r="B338" t="s">
        <v>8225</v>
      </c>
      <c r="C338" t="s">
        <v>8386</v>
      </c>
      <c r="D338" s="8" t="s">
        <v>8372</v>
      </c>
      <c r="E338">
        <v>1292</v>
      </c>
      <c r="F338" s="7">
        <v>1</v>
      </c>
      <c r="G338" s="4">
        <v>1700</v>
      </c>
      <c r="H338" s="4">
        <v>1870</v>
      </c>
      <c r="I338" s="25">
        <v>27.193425925921474</v>
      </c>
      <c r="J338" s="4">
        <v>52</v>
      </c>
      <c r="N338" t="s">
        <v>8318</v>
      </c>
      <c r="O338" t="s">
        <v>8225</v>
      </c>
      <c r="P338" t="s">
        <v>8386</v>
      </c>
      <c r="Q338" s="8" t="s">
        <v>8372</v>
      </c>
      <c r="R338">
        <v>1292</v>
      </c>
      <c r="S338" s="7">
        <v>1</v>
      </c>
      <c r="T338" s="4">
        <v>1700</v>
      </c>
      <c r="U338" s="4">
        <v>1870</v>
      </c>
      <c r="V338" s="25">
        <v>27.193425925921474</v>
      </c>
      <c r="W338" s="4">
        <v>52</v>
      </c>
    </row>
    <row r="339" spans="1:23" x14ac:dyDescent="0.45">
      <c r="A339" t="s">
        <v>8318</v>
      </c>
      <c r="B339" t="s">
        <v>8225</v>
      </c>
      <c r="C339" t="s">
        <v>8386</v>
      </c>
      <c r="D339" s="8" t="s">
        <v>8372</v>
      </c>
      <c r="E339">
        <v>2828</v>
      </c>
      <c r="F339" s="7">
        <v>1</v>
      </c>
      <c r="G339" s="4">
        <v>9500</v>
      </c>
      <c r="H339" s="4">
        <v>9536</v>
      </c>
      <c r="I339" s="25">
        <v>25.693645833329356</v>
      </c>
      <c r="J339" s="4">
        <v>97</v>
      </c>
      <c r="N339" t="s">
        <v>8318</v>
      </c>
      <c r="O339" t="s">
        <v>8225</v>
      </c>
      <c r="P339" t="s">
        <v>8386</v>
      </c>
      <c r="Q339" s="8" t="s">
        <v>8372</v>
      </c>
      <c r="R339">
        <v>2828</v>
      </c>
      <c r="S339" s="7">
        <v>1</v>
      </c>
      <c r="T339" s="4">
        <v>9500</v>
      </c>
      <c r="U339" s="4">
        <v>9536</v>
      </c>
      <c r="V339" s="25">
        <v>25.693645833329356</v>
      </c>
      <c r="W339" s="4">
        <v>97</v>
      </c>
    </row>
    <row r="340" spans="1:23" x14ac:dyDescent="0.45">
      <c r="A340" t="s">
        <v>8318</v>
      </c>
      <c r="B340" t="s">
        <v>8225</v>
      </c>
      <c r="C340" t="s">
        <v>8386</v>
      </c>
      <c r="D340" s="8" t="s">
        <v>8372</v>
      </c>
      <c r="E340">
        <v>3226</v>
      </c>
      <c r="F340" s="7">
        <v>1</v>
      </c>
      <c r="G340" s="4">
        <v>1200</v>
      </c>
      <c r="H340" s="4">
        <v>1250</v>
      </c>
      <c r="I340" s="25">
        <v>30</v>
      </c>
      <c r="J340" s="4">
        <v>21</v>
      </c>
      <c r="N340" t="s">
        <v>8318</v>
      </c>
      <c r="O340" t="s">
        <v>8225</v>
      </c>
      <c r="P340" t="s">
        <v>8386</v>
      </c>
      <c r="Q340" s="8" t="s">
        <v>8372</v>
      </c>
      <c r="R340">
        <v>3226</v>
      </c>
      <c r="S340" s="7">
        <v>1</v>
      </c>
      <c r="T340" s="4">
        <v>1200</v>
      </c>
      <c r="U340" s="4">
        <v>1250</v>
      </c>
      <c r="V340" s="25">
        <v>30</v>
      </c>
      <c r="W340" s="4">
        <v>21</v>
      </c>
    </row>
    <row r="341" spans="1:23" x14ac:dyDescent="0.45">
      <c r="A341" t="s">
        <v>8318</v>
      </c>
      <c r="B341" t="s">
        <v>8225</v>
      </c>
      <c r="C341" t="s">
        <v>8386</v>
      </c>
      <c r="D341" s="8" t="s">
        <v>8372</v>
      </c>
      <c r="E341">
        <v>3239</v>
      </c>
      <c r="F341" s="7">
        <v>1</v>
      </c>
      <c r="G341" s="4">
        <v>5862</v>
      </c>
      <c r="H341" s="4">
        <v>6208.98</v>
      </c>
      <c r="I341" s="25">
        <v>24.910266203703941</v>
      </c>
      <c r="J341" s="4">
        <v>104</v>
      </c>
      <c r="N341" t="s">
        <v>8318</v>
      </c>
      <c r="O341" t="s">
        <v>8225</v>
      </c>
      <c r="P341" t="s">
        <v>8386</v>
      </c>
      <c r="Q341" s="8" t="s">
        <v>8372</v>
      </c>
      <c r="R341">
        <v>3239</v>
      </c>
      <c r="S341" s="7">
        <v>1</v>
      </c>
      <c r="T341" s="4">
        <v>5862</v>
      </c>
      <c r="U341" s="4">
        <v>6208.98</v>
      </c>
      <c r="V341" s="25">
        <v>24.910266203703941</v>
      </c>
      <c r="W341" s="4">
        <v>104</v>
      </c>
    </row>
    <row r="342" spans="1:23" x14ac:dyDescent="0.45">
      <c r="A342" t="s">
        <v>8318</v>
      </c>
      <c r="B342" t="s">
        <v>8225</v>
      </c>
      <c r="C342" t="s">
        <v>8386</v>
      </c>
      <c r="D342" s="8" t="s">
        <v>8372</v>
      </c>
      <c r="E342">
        <v>3445</v>
      </c>
      <c r="F342" s="7">
        <v>1</v>
      </c>
      <c r="G342" s="4">
        <v>2000</v>
      </c>
      <c r="H342" s="4">
        <v>2000</v>
      </c>
      <c r="I342" s="25">
        <v>28</v>
      </c>
      <c r="J342" s="4">
        <v>31</v>
      </c>
      <c r="N342" t="s">
        <v>8318</v>
      </c>
      <c r="O342" t="s">
        <v>8225</v>
      </c>
      <c r="P342" t="s">
        <v>8386</v>
      </c>
      <c r="Q342" s="8" t="s">
        <v>8372</v>
      </c>
      <c r="R342">
        <v>3445</v>
      </c>
      <c r="S342" s="7">
        <v>1</v>
      </c>
      <c r="T342" s="4">
        <v>2000</v>
      </c>
      <c r="U342" s="4">
        <v>2000</v>
      </c>
      <c r="V342" s="25">
        <v>28</v>
      </c>
      <c r="W342" s="4">
        <v>31</v>
      </c>
    </row>
    <row r="343" spans="1:23" x14ac:dyDescent="0.45">
      <c r="A343" t="s">
        <v>8318</v>
      </c>
      <c r="B343" t="s">
        <v>8225</v>
      </c>
      <c r="C343" t="s">
        <v>8386</v>
      </c>
      <c r="D343" s="8" t="s">
        <v>8372</v>
      </c>
      <c r="E343">
        <v>3535</v>
      </c>
      <c r="F343" s="7">
        <v>1</v>
      </c>
      <c r="G343" s="4">
        <v>2000</v>
      </c>
      <c r="H343" s="4">
        <v>2063</v>
      </c>
      <c r="I343" s="25">
        <v>31.109837962962047</v>
      </c>
      <c r="J343" s="4">
        <v>46</v>
      </c>
      <c r="N343" t="s">
        <v>8318</v>
      </c>
      <c r="O343" t="s">
        <v>8225</v>
      </c>
      <c r="P343" t="s">
        <v>8386</v>
      </c>
      <c r="Q343" s="8" t="s">
        <v>8372</v>
      </c>
      <c r="R343">
        <v>3535</v>
      </c>
      <c r="S343" s="7">
        <v>1</v>
      </c>
      <c r="T343" s="4">
        <v>2000</v>
      </c>
      <c r="U343" s="4">
        <v>2063</v>
      </c>
      <c r="V343" s="25">
        <v>31.109837962962047</v>
      </c>
      <c r="W343" s="4">
        <v>46</v>
      </c>
    </row>
    <row r="344" spans="1:23" x14ac:dyDescent="0.45">
      <c r="A344" t="s">
        <v>8318</v>
      </c>
      <c r="B344" t="s">
        <v>8225</v>
      </c>
      <c r="C344" t="s">
        <v>8386</v>
      </c>
      <c r="D344" s="8" t="s">
        <v>8373</v>
      </c>
      <c r="F344" s="7">
        <v>6</v>
      </c>
      <c r="G344" s="4">
        <v>5184</v>
      </c>
      <c r="H344" s="4">
        <v>2074</v>
      </c>
      <c r="I344" s="25">
        <v>37.986253858024916</v>
      </c>
      <c r="J344" s="4">
        <v>73</v>
      </c>
      <c r="N344" t="s">
        <v>8318</v>
      </c>
      <c r="O344" t="s">
        <v>8225</v>
      </c>
      <c r="P344" t="s">
        <v>8386</v>
      </c>
      <c r="Q344" s="8" t="s">
        <v>8373</v>
      </c>
      <c r="S344" s="7">
        <v>6</v>
      </c>
      <c r="T344" s="4">
        <v>5184</v>
      </c>
      <c r="U344" s="4">
        <v>2074</v>
      </c>
      <c r="V344" s="25">
        <v>37.986253858024916</v>
      </c>
      <c r="W344" s="4">
        <v>73</v>
      </c>
    </row>
    <row r="345" spans="1:23" x14ac:dyDescent="0.45">
      <c r="A345" t="s">
        <v>8318</v>
      </c>
      <c r="B345" t="s">
        <v>8225</v>
      </c>
      <c r="C345" t="s">
        <v>8386</v>
      </c>
      <c r="D345" s="8" t="s">
        <v>8373</v>
      </c>
      <c r="E345">
        <v>1294</v>
      </c>
      <c r="F345" s="7">
        <v>1</v>
      </c>
      <c r="G345" s="4">
        <v>500</v>
      </c>
      <c r="H345" s="4">
        <v>610</v>
      </c>
      <c r="I345" s="25">
        <v>18.00466435184353</v>
      </c>
      <c r="J345" s="4">
        <v>22</v>
      </c>
      <c r="N345" t="s">
        <v>8318</v>
      </c>
      <c r="O345" t="s">
        <v>8225</v>
      </c>
      <c r="P345" t="s">
        <v>8386</v>
      </c>
      <c r="Q345" s="8" t="s">
        <v>8373</v>
      </c>
      <c r="R345">
        <v>1294</v>
      </c>
      <c r="S345" s="7">
        <v>1</v>
      </c>
      <c r="T345" s="4">
        <v>500</v>
      </c>
      <c r="U345" s="4">
        <v>610</v>
      </c>
      <c r="V345" s="25">
        <v>18.00466435184353</v>
      </c>
      <c r="W345" s="4">
        <v>22</v>
      </c>
    </row>
    <row r="346" spans="1:23" x14ac:dyDescent="0.45">
      <c r="A346" t="s">
        <v>8318</v>
      </c>
      <c r="B346" t="s">
        <v>8225</v>
      </c>
      <c r="C346" t="s">
        <v>8386</v>
      </c>
      <c r="D346" s="8" t="s">
        <v>8373</v>
      </c>
      <c r="E346">
        <v>2841</v>
      </c>
      <c r="F346" s="7">
        <v>1</v>
      </c>
      <c r="G346" s="4">
        <v>1000</v>
      </c>
      <c r="H346" s="4">
        <v>10</v>
      </c>
      <c r="I346" s="25">
        <v>60.041666666664241</v>
      </c>
      <c r="J346" s="4">
        <v>1</v>
      </c>
      <c r="N346" t="s">
        <v>8318</v>
      </c>
      <c r="O346" t="s">
        <v>8225</v>
      </c>
      <c r="P346" t="s">
        <v>8386</v>
      </c>
      <c r="Q346" s="8" t="s">
        <v>8373</v>
      </c>
      <c r="R346">
        <v>2841</v>
      </c>
      <c r="S346" s="7">
        <v>1</v>
      </c>
      <c r="T346" s="4">
        <v>1000</v>
      </c>
      <c r="U346" s="4">
        <v>10</v>
      </c>
      <c r="V346" s="25">
        <v>60.041666666664241</v>
      </c>
      <c r="W346" s="4">
        <v>1</v>
      </c>
    </row>
    <row r="347" spans="1:23" x14ac:dyDescent="0.45">
      <c r="A347" t="s">
        <v>8318</v>
      </c>
      <c r="B347" t="s">
        <v>8225</v>
      </c>
      <c r="C347" t="s">
        <v>8386</v>
      </c>
      <c r="D347" s="8" t="s">
        <v>8373</v>
      </c>
      <c r="E347">
        <v>3292</v>
      </c>
      <c r="F347" s="7">
        <v>1</v>
      </c>
      <c r="G347" s="4">
        <v>101</v>
      </c>
      <c r="H347" s="4">
        <v>289</v>
      </c>
      <c r="I347" s="25">
        <v>60.041666666671517</v>
      </c>
      <c r="J347" s="4">
        <v>15</v>
      </c>
      <c r="N347" t="s">
        <v>8318</v>
      </c>
      <c r="O347" t="s">
        <v>8225</v>
      </c>
      <c r="P347" t="s">
        <v>8386</v>
      </c>
      <c r="Q347" s="8" t="s">
        <v>8373</v>
      </c>
      <c r="R347">
        <v>3292</v>
      </c>
      <c r="S347" s="7">
        <v>1</v>
      </c>
      <c r="T347" s="4">
        <v>101</v>
      </c>
      <c r="U347" s="4">
        <v>289</v>
      </c>
      <c r="V347" s="25">
        <v>60.041666666671517</v>
      </c>
      <c r="W347" s="4">
        <v>15</v>
      </c>
    </row>
    <row r="348" spans="1:23" x14ac:dyDescent="0.45">
      <c r="A348" t="s">
        <v>8318</v>
      </c>
      <c r="B348" t="s">
        <v>8225</v>
      </c>
      <c r="C348" t="s">
        <v>8386</v>
      </c>
      <c r="D348" s="8" t="s">
        <v>8373</v>
      </c>
      <c r="E348">
        <v>3693</v>
      </c>
      <c r="F348" s="7">
        <v>1</v>
      </c>
      <c r="G348" s="4">
        <v>333</v>
      </c>
      <c r="H348" s="4">
        <v>430</v>
      </c>
      <c r="I348" s="25">
        <v>29.746192129634437</v>
      </c>
      <c r="J348" s="4">
        <v>14</v>
      </c>
      <c r="N348" t="s">
        <v>8318</v>
      </c>
      <c r="O348" t="s">
        <v>8225</v>
      </c>
      <c r="P348" t="s">
        <v>8386</v>
      </c>
      <c r="Q348" s="8" t="s">
        <v>8373</v>
      </c>
      <c r="R348">
        <v>3693</v>
      </c>
      <c r="S348" s="7">
        <v>1</v>
      </c>
      <c r="T348" s="4">
        <v>333</v>
      </c>
      <c r="U348" s="4">
        <v>430</v>
      </c>
      <c r="V348" s="25">
        <v>29.746192129634437</v>
      </c>
      <c r="W348" s="4">
        <v>14</v>
      </c>
    </row>
    <row r="349" spans="1:23" x14ac:dyDescent="0.45">
      <c r="A349" t="s">
        <v>8318</v>
      </c>
      <c r="B349" t="s">
        <v>8225</v>
      </c>
      <c r="C349" t="s">
        <v>8386</v>
      </c>
      <c r="D349" s="8" t="s">
        <v>8373</v>
      </c>
      <c r="E349">
        <v>4074</v>
      </c>
      <c r="F349" s="7">
        <v>1</v>
      </c>
      <c r="G349" s="4">
        <v>2750</v>
      </c>
      <c r="H349" s="4">
        <v>735</v>
      </c>
      <c r="I349" s="25">
        <v>30.041666666664241</v>
      </c>
      <c r="J349" s="4">
        <v>21</v>
      </c>
      <c r="N349" t="s">
        <v>8318</v>
      </c>
      <c r="O349" t="s">
        <v>8225</v>
      </c>
      <c r="P349" t="s">
        <v>8386</v>
      </c>
      <c r="Q349" s="8" t="s">
        <v>8373</v>
      </c>
      <c r="R349">
        <v>4074</v>
      </c>
      <c r="S349" s="7">
        <v>1</v>
      </c>
      <c r="T349" s="4">
        <v>2750</v>
      </c>
      <c r="U349" s="4">
        <v>735</v>
      </c>
      <c r="V349" s="25">
        <v>30.041666666664241</v>
      </c>
      <c r="W349" s="4">
        <v>21</v>
      </c>
    </row>
    <row r="350" spans="1:23" x14ac:dyDescent="0.45">
      <c r="A350" t="s">
        <v>8318</v>
      </c>
      <c r="B350" t="s">
        <v>8225</v>
      </c>
      <c r="C350" t="s">
        <v>8386</v>
      </c>
      <c r="D350" s="8" t="s">
        <v>8373</v>
      </c>
      <c r="E350">
        <v>4109</v>
      </c>
      <c r="F350" s="7">
        <v>1</v>
      </c>
      <c r="G350" s="4">
        <v>500</v>
      </c>
      <c r="H350" s="4">
        <v>0</v>
      </c>
      <c r="I350" s="25">
        <v>30.041666666671517</v>
      </c>
      <c r="J350" s="4">
        <v>0</v>
      </c>
      <c r="N350" t="s">
        <v>8318</v>
      </c>
      <c r="O350" t="s">
        <v>8225</v>
      </c>
      <c r="P350" t="s">
        <v>8386</v>
      </c>
      <c r="Q350" s="8" t="s">
        <v>8373</v>
      </c>
      <c r="R350">
        <v>4109</v>
      </c>
      <c r="S350" s="7">
        <v>1</v>
      </c>
      <c r="T350" s="4">
        <v>500</v>
      </c>
      <c r="U350" s="4">
        <v>0</v>
      </c>
      <c r="V350" s="25">
        <v>30.041666666671517</v>
      </c>
      <c r="W350" s="4">
        <v>0</v>
      </c>
    </row>
    <row r="351" spans="1:23" x14ac:dyDescent="0.45">
      <c r="A351" t="s">
        <v>8318</v>
      </c>
      <c r="B351" t="s">
        <v>8225</v>
      </c>
      <c r="C351" t="s">
        <v>8386</v>
      </c>
      <c r="D351" s="8" t="s">
        <v>8374</v>
      </c>
      <c r="F351" s="7">
        <v>11</v>
      </c>
      <c r="G351" s="4">
        <v>33600</v>
      </c>
      <c r="H351" s="4">
        <v>32065.989999999998</v>
      </c>
      <c r="I351" s="25">
        <v>27.081455176766294</v>
      </c>
      <c r="J351" s="4">
        <v>504</v>
      </c>
      <c r="N351" t="s">
        <v>8318</v>
      </c>
      <c r="O351" t="s">
        <v>8225</v>
      </c>
      <c r="P351" t="s">
        <v>8386</v>
      </c>
      <c r="Q351" s="8" t="s">
        <v>8374</v>
      </c>
      <c r="S351" s="7">
        <v>11</v>
      </c>
      <c r="T351" s="4">
        <v>33600</v>
      </c>
      <c r="U351" s="4">
        <v>32065.989999999998</v>
      </c>
      <c r="V351" s="25">
        <v>27.081455176766294</v>
      </c>
      <c r="W351" s="4">
        <v>504</v>
      </c>
    </row>
    <row r="352" spans="1:23" x14ac:dyDescent="0.45">
      <c r="A352" t="s">
        <v>8318</v>
      </c>
      <c r="B352" t="s">
        <v>8225</v>
      </c>
      <c r="C352" t="s">
        <v>8386</v>
      </c>
      <c r="D352" s="8" t="s">
        <v>8374</v>
      </c>
      <c r="E352">
        <v>520</v>
      </c>
      <c r="F352" s="7">
        <v>1</v>
      </c>
      <c r="G352" s="4">
        <v>5000</v>
      </c>
      <c r="H352" s="4">
        <v>5105</v>
      </c>
      <c r="I352" s="25">
        <v>30</v>
      </c>
      <c r="J352" s="4">
        <v>34</v>
      </c>
      <c r="N352" t="s">
        <v>8318</v>
      </c>
      <c r="O352" t="s">
        <v>8225</v>
      </c>
      <c r="P352" t="s">
        <v>8386</v>
      </c>
      <c r="Q352" s="8" t="s">
        <v>8374</v>
      </c>
      <c r="R352">
        <v>520</v>
      </c>
      <c r="S352" s="7">
        <v>1</v>
      </c>
      <c r="T352" s="4">
        <v>5000</v>
      </c>
      <c r="U352" s="4">
        <v>5105</v>
      </c>
      <c r="V352" s="25">
        <v>30</v>
      </c>
      <c r="W352" s="4">
        <v>34</v>
      </c>
    </row>
    <row r="353" spans="1:23" x14ac:dyDescent="0.45">
      <c r="A353" t="s">
        <v>8318</v>
      </c>
      <c r="B353" t="s">
        <v>8225</v>
      </c>
      <c r="C353" t="s">
        <v>8386</v>
      </c>
      <c r="D353" s="8" t="s">
        <v>8374</v>
      </c>
      <c r="E353">
        <v>2825</v>
      </c>
      <c r="F353" s="7">
        <v>1</v>
      </c>
      <c r="G353" s="4">
        <v>3000</v>
      </c>
      <c r="H353" s="4">
        <v>3100</v>
      </c>
      <c r="I353" s="25">
        <v>30</v>
      </c>
      <c r="J353" s="4">
        <v>51</v>
      </c>
      <c r="N353" t="s">
        <v>8318</v>
      </c>
      <c r="O353" t="s">
        <v>8225</v>
      </c>
      <c r="P353" t="s">
        <v>8386</v>
      </c>
      <c r="Q353" s="8" t="s">
        <v>8374</v>
      </c>
      <c r="R353">
        <v>2825</v>
      </c>
      <c r="S353" s="7">
        <v>1</v>
      </c>
      <c r="T353" s="4">
        <v>3000</v>
      </c>
      <c r="U353" s="4">
        <v>3100</v>
      </c>
      <c r="V353" s="25">
        <v>30</v>
      </c>
      <c r="W353" s="4">
        <v>51</v>
      </c>
    </row>
    <row r="354" spans="1:23" x14ac:dyDescent="0.45">
      <c r="A354" t="s">
        <v>8318</v>
      </c>
      <c r="B354" t="s">
        <v>8225</v>
      </c>
      <c r="C354" t="s">
        <v>8386</v>
      </c>
      <c r="D354" s="8" t="s">
        <v>8374</v>
      </c>
      <c r="E354">
        <v>2835</v>
      </c>
      <c r="F354" s="7">
        <v>1</v>
      </c>
      <c r="G354" s="4">
        <v>1000</v>
      </c>
      <c r="H354" s="4">
        <v>1870.99</v>
      </c>
      <c r="I354" s="25">
        <v>29.296099537037662</v>
      </c>
      <c r="J354" s="4">
        <v>93</v>
      </c>
      <c r="N354" t="s">
        <v>8318</v>
      </c>
      <c r="O354" t="s">
        <v>8225</v>
      </c>
      <c r="P354" t="s">
        <v>8386</v>
      </c>
      <c r="Q354" s="8" t="s">
        <v>8374</v>
      </c>
      <c r="R354">
        <v>2835</v>
      </c>
      <c r="S354" s="7">
        <v>1</v>
      </c>
      <c r="T354" s="4">
        <v>1000</v>
      </c>
      <c r="U354" s="4">
        <v>1870.99</v>
      </c>
      <c r="V354" s="25">
        <v>29.296099537037662</v>
      </c>
      <c r="W354" s="4">
        <v>93</v>
      </c>
    </row>
    <row r="355" spans="1:23" x14ac:dyDescent="0.45">
      <c r="A355" t="s">
        <v>8318</v>
      </c>
      <c r="B355" t="s">
        <v>8225</v>
      </c>
      <c r="C355" t="s">
        <v>8386</v>
      </c>
      <c r="D355" s="8" t="s">
        <v>8374</v>
      </c>
      <c r="E355">
        <v>3214</v>
      </c>
      <c r="F355" s="7">
        <v>1</v>
      </c>
      <c r="G355" s="4">
        <v>12000</v>
      </c>
      <c r="H355" s="4">
        <v>12256</v>
      </c>
      <c r="I355" s="25">
        <v>37.204016203708306</v>
      </c>
      <c r="J355" s="4">
        <v>115</v>
      </c>
      <c r="N355" t="s">
        <v>8318</v>
      </c>
      <c r="O355" t="s">
        <v>8225</v>
      </c>
      <c r="P355" t="s">
        <v>8386</v>
      </c>
      <c r="Q355" s="8" t="s">
        <v>8374</v>
      </c>
      <c r="R355">
        <v>3214</v>
      </c>
      <c r="S355" s="7">
        <v>1</v>
      </c>
      <c r="T355" s="4">
        <v>12000</v>
      </c>
      <c r="U355" s="4">
        <v>12256</v>
      </c>
      <c r="V355" s="25">
        <v>37.204016203708306</v>
      </c>
      <c r="W355" s="4">
        <v>115</v>
      </c>
    </row>
    <row r="356" spans="1:23" x14ac:dyDescent="0.45">
      <c r="A356" t="s">
        <v>8318</v>
      </c>
      <c r="B356" t="s">
        <v>8225</v>
      </c>
      <c r="C356" t="s">
        <v>8386</v>
      </c>
      <c r="D356" s="8" t="s">
        <v>8374</v>
      </c>
      <c r="E356">
        <v>3296</v>
      </c>
      <c r="F356" s="7">
        <v>1</v>
      </c>
      <c r="G356" s="4">
        <v>1500</v>
      </c>
      <c r="H356" s="4">
        <v>2161</v>
      </c>
      <c r="I356" s="25">
        <v>21.160046296296059</v>
      </c>
      <c r="J356" s="4">
        <v>47</v>
      </c>
      <c r="N356" t="s">
        <v>8318</v>
      </c>
      <c r="O356" t="s">
        <v>8225</v>
      </c>
      <c r="P356" t="s">
        <v>8386</v>
      </c>
      <c r="Q356" s="8" t="s">
        <v>8374</v>
      </c>
      <c r="R356">
        <v>3296</v>
      </c>
      <c r="S356" s="7">
        <v>1</v>
      </c>
      <c r="T356" s="4">
        <v>1500</v>
      </c>
      <c r="U356" s="4">
        <v>2161</v>
      </c>
      <c r="V356" s="25">
        <v>21.160046296296059</v>
      </c>
      <c r="W356" s="4">
        <v>47</v>
      </c>
    </row>
    <row r="357" spans="1:23" x14ac:dyDescent="0.45">
      <c r="A357" t="s">
        <v>8318</v>
      </c>
      <c r="B357" t="s">
        <v>8225</v>
      </c>
      <c r="C357" t="s">
        <v>8386</v>
      </c>
      <c r="D357" s="8" t="s">
        <v>8374</v>
      </c>
      <c r="E357">
        <v>3422</v>
      </c>
      <c r="F357" s="7">
        <v>1</v>
      </c>
      <c r="G357" s="4">
        <v>3000</v>
      </c>
      <c r="H357" s="4">
        <v>3273</v>
      </c>
      <c r="I357" s="25">
        <v>28.437777777777228</v>
      </c>
      <c r="J357" s="4">
        <v>46</v>
      </c>
      <c r="N357" t="s">
        <v>8318</v>
      </c>
      <c r="O357" t="s">
        <v>8225</v>
      </c>
      <c r="P357" t="s">
        <v>8386</v>
      </c>
      <c r="Q357" s="8" t="s">
        <v>8374</v>
      </c>
      <c r="R357">
        <v>3422</v>
      </c>
      <c r="S357" s="7">
        <v>1</v>
      </c>
      <c r="T357" s="4">
        <v>3000</v>
      </c>
      <c r="U357" s="4">
        <v>3273</v>
      </c>
      <c r="V357" s="25">
        <v>28.437777777777228</v>
      </c>
      <c r="W357" s="4">
        <v>46</v>
      </c>
    </row>
    <row r="358" spans="1:23" x14ac:dyDescent="0.45">
      <c r="A358" t="s">
        <v>8318</v>
      </c>
      <c r="B358" t="s">
        <v>8225</v>
      </c>
      <c r="C358" t="s">
        <v>8386</v>
      </c>
      <c r="D358" s="8" t="s">
        <v>8374</v>
      </c>
      <c r="E358">
        <v>3536</v>
      </c>
      <c r="F358" s="7">
        <v>1</v>
      </c>
      <c r="G358" s="4">
        <v>150</v>
      </c>
      <c r="H358" s="4">
        <v>230</v>
      </c>
      <c r="I358" s="25">
        <v>29.772164351845277</v>
      </c>
      <c r="J358" s="4">
        <v>17</v>
      </c>
      <c r="N358" t="s">
        <v>8318</v>
      </c>
      <c r="O358" t="s">
        <v>8225</v>
      </c>
      <c r="P358" t="s">
        <v>8386</v>
      </c>
      <c r="Q358" s="8" t="s">
        <v>8374</v>
      </c>
      <c r="R358">
        <v>3536</v>
      </c>
      <c r="S358" s="7">
        <v>1</v>
      </c>
      <c r="T358" s="4">
        <v>150</v>
      </c>
      <c r="U358" s="4">
        <v>230</v>
      </c>
      <c r="V358" s="25">
        <v>29.772164351845277</v>
      </c>
      <c r="W358" s="4">
        <v>17</v>
      </c>
    </row>
    <row r="359" spans="1:23" x14ac:dyDescent="0.45">
      <c r="A359" t="s">
        <v>8318</v>
      </c>
      <c r="B359" t="s">
        <v>8225</v>
      </c>
      <c r="C359" t="s">
        <v>8386</v>
      </c>
      <c r="D359" s="8" t="s">
        <v>8374</v>
      </c>
      <c r="E359">
        <v>3607</v>
      </c>
      <c r="F359" s="7">
        <v>1</v>
      </c>
      <c r="G359" s="4">
        <v>550</v>
      </c>
      <c r="H359" s="4">
        <v>580</v>
      </c>
      <c r="I359" s="25">
        <v>14.036087962958845</v>
      </c>
      <c r="J359" s="4">
        <v>20</v>
      </c>
      <c r="N359" t="s">
        <v>8318</v>
      </c>
      <c r="O359" t="s">
        <v>8225</v>
      </c>
      <c r="P359" t="s">
        <v>8386</v>
      </c>
      <c r="Q359" s="8" t="s">
        <v>8374</v>
      </c>
      <c r="R359">
        <v>3607</v>
      </c>
      <c r="S359" s="7">
        <v>1</v>
      </c>
      <c r="T359" s="4">
        <v>550</v>
      </c>
      <c r="U359" s="4">
        <v>580</v>
      </c>
      <c r="V359" s="25">
        <v>14.036087962958845</v>
      </c>
      <c r="W359" s="4">
        <v>20</v>
      </c>
    </row>
    <row r="360" spans="1:23" x14ac:dyDescent="0.45">
      <c r="A360" t="s">
        <v>8318</v>
      </c>
      <c r="B360" t="s">
        <v>8225</v>
      </c>
      <c r="C360" t="s">
        <v>8386</v>
      </c>
      <c r="D360" s="8" t="s">
        <v>8374</v>
      </c>
      <c r="E360">
        <v>3615</v>
      </c>
      <c r="F360" s="7">
        <v>1</v>
      </c>
      <c r="G360" s="4">
        <v>2500</v>
      </c>
      <c r="H360" s="4">
        <v>2670</v>
      </c>
      <c r="I360" s="25">
        <v>30</v>
      </c>
      <c r="J360" s="4">
        <v>72</v>
      </c>
      <c r="N360" t="s">
        <v>8318</v>
      </c>
      <c r="O360" t="s">
        <v>8225</v>
      </c>
      <c r="P360" t="s">
        <v>8386</v>
      </c>
      <c r="Q360" s="8" t="s">
        <v>8374</v>
      </c>
      <c r="R360">
        <v>3615</v>
      </c>
      <c r="S360" s="7">
        <v>1</v>
      </c>
      <c r="T360" s="4">
        <v>2500</v>
      </c>
      <c r="U360" s="4">
        <v>2670</v>
      </c>
      <c r="V360" s="25">
        <v>30</v>
      </c>
      <c r="W360" s="4">
        <v>72</v>
      </c>
    </row>
    <row r="361" spans="1:23" x14ac:dyDescent="0.45">
      <c r="A361" t="s">
        <v>8318</v>
      </c>
      <c r="B361" t="s">
        <v>8225</v>
      </c>
      <c r="C361" t="s">
        <v>8386</v>
      </c>
      <c r="D361" s="8" t="s">
        <v>8374</v>
      </c>
      <c r="E361">
        <v>3962</v>
      </c>
      <c r="F361" s="7">
        <v>1</v>
      </c>
      <c r="G361" s="4">
        <v>1400</v>
      </c>
      <c r="H361" s="4">
        <v>45</v>
      </c>
      <c r="I361" s="25">
        <v>25</v>
      </c>
      <c r="J361" s="4">
        <v>3</v>
      </c>
      <c r="N361" t="s">
        <v>8318</v>
      </c>
      <c r="O361" t="s">
        <v>8225</v>
      </c>
      <c r="P361" t="s">
        <v>8386</v>
      </c>
      <c r="Q361" s="8" t="s">
        <v>8374</v>
      </c>
      <c r="R361">
        <v>3962</v>
      </c>
      <c r="S361" s="7">
        <v>1</v>
      </c>
      <c r="T361" s="4">
        <v>1400</v>
      </c>
      <c r="U361" s="4">
        <v>45</v>
      </c>
      <c r="V361" s="25">
        <v>25</v>
      </c>
      <c r="W361" s="4">
        <v>3</v>
      </c>
    </row>
    <row r="362" spans="1:23" x14ac:dyDescent="0.45">
      <c r="A362" t="s">
        <v>8318</v>
      </c>
      <c r="B362" t="s">
        <v>8225</v>
      </c>
      <c r="C362" t="s">
        <v>8386</v>
      </c>
      <c r="D362" s="8" t="s">
        <v>8374</v>
      </c>
      <c r="E362">
        <v>4057</v>
      </c>
      <c r="F362" s="7">
        <v>1</v>
      </c>
      <c r="G362" s="4">
        <v>3500</v>
      </c>
      <c r="H362" s="4">
        <v>775</v>
      </c>
      <c r="I362" s="25">
        <v>22.989814814805868</v>
      </c>
      <c r="J362" s="4">
        <v>6</v>
      </c>
      <c r="N362" t="s">
        <v>8318</v>
      </c>
      <c r="O362" t="s">
        <v>8225</v>
      </c>
      <c r="P362" t="s">
        <v>8386</v>
      </c>
      <c r="Q362" s="8" t="s">
        <v>8374</v>
      </c>
      <c r="R362">
        <v>4057</v>
      </c>
      <c r="S362" s="7">
        <v>1</v>
      </c>
      <c r="T362" s="4">
        <v>3500</v>
      </c>
      <c r="U362" s="4">
        <v>775</v>
      </c>
      <c r="V362" s="25">
        <v>22.989814814805868</v>
      </c>
      <c r="W362" s="4">
        <v>6</v>
      </c>
    </row>
    <row r="363" spans="1:23" x14ac:dyDescent="0.45">
      <c r="A363" t="s">
        <v>8318</v>
      </c>
      <c r="B363" t="s">
        <v>8225</v>
      </c>
      <c r="C363" t="s">
        <v>8386</v>
      </c>
      <c r="D363" s="8" t="s">
        <v>8381</v>
      </c>
      <c r="F363" s="7">
        <v>2</v>
      </c>
      <c r="G363" s="4">
        <v>15000</v>
      </c>
      <c r="H363" s="4">
        <v>90</v>
      </c>
      <c r="I363" s="25">
        <v>42.24357638888614</v>
      </c>
      <c r="J363" s="4">
        <v>3</v>
      </c>
      <c r="N363" t="s">
        <v>8318</v>
      </c>
      <c r="O363" t="s">
        <v>8225</v>
      </c>
      <c r="P363" t="s">
        <v>8386</v>
      </c>
      <c r="Q363" s="8" t="s">
        <v>8381</v>
      </c>
      <c r="S363" s="7">
        <v>2</v>
      </c>
      <c r="T363" s="4">
        <v>15000</v>
      </c>
      <c r="U363" s="4">
        <v>90</v>
      </c>
      <c r="V363" s="25">
        <v>42.24357638888614</v>
      </c>
      <c r="W363" s="4">
        <v>3</v>
      </c>
    </row>
    <row r="364" spans="1:23" x14ac:dyDescent="0.45">
      <c r="A364" t="s">
        <v>8318</v>
      </c>
      <c r="B364" t="s">
        <v>8225</v>
      </c>
      <c r="C364" t="s">
        <v>8386</v>
      </c>
      <c r="D364" s="8" t="s">
        <v>8381</v>
      </c>
      <c r="E364">
        <v>3919</v>
      </c>
      <c r="F364" s="7">
        <v>1</v>
      </c>
      <c r="G364" s="4">
        <v>5000</v>
      </c>
      <c r="H364" s="4">
        <v>90</v>
      </c>
      <c r="I364" s="25">
        <v>28.315127314810525</v>
      </c>
      <c r="J364" s="4">
        <v>3</v>
      </c>
      <c r="N364" t="s">
        <v>8318</v>
      </c>
      <c r="O364" t="s">
        <v>8225</v>
      </c>
      <c r="P364" t="s">
        <v>8386</v>
      </c>
      <c r="Q364" s="8" t="s">
        <v>8381</v>
      </c>
      <c r="R364">
        <v>3919</v>
      </c>
      <c r="S364" s="7">
        <v>1</v>
      </c>
      <c r="T364" s="4">
        <v>5000</v>
      </c>
      <c r="U364" s="4">
        <v>90</v>
      </c>
      <c r="V364" s="25">
        <v>28.315127314810525</v>
      </c>
      <c r="W364" s="4">
        <v>3</v>
      </c>
    </row>
    <row r="365" spans="1:23" x14ac:dyDescent="0.45">
      <c r="A365" t="s">
        <v>8318</v>
      </c>
      <c r="B365" t="s">
        <v>8225</v>
      </c>
      <c r="C365" t="s">
        <v>8386</v>
      </c>
      <c r="D365" s="8" t="s">
        <v>8381</v>
      </c>
      <c r="E365">
        <v>4097</v>
      </c>
      <c r="F365" s="7">
        <v>1</v>
      </c>
      <c r="G365" s="4">
        <v>10000</v>
      </c>
      <c r="H365" s="4">
        <v>0</v>
      </c>
      <c r="I365" s="25">
        <v>56.172025462961756</v>
      </c>
      <c r="J365" s="4">
        <v>0</v>
      </c>
      <c r="N365" t="s">
        <v>8318</v>
      </c>
      <c r="O365" t="s">
        <v>8225</v>
      </c>
      <c r="P365" t="s">
        <v>8386</v>
      </c>
      <c r="Q365" s="8" t="s">
        <v>8381</v>
      </c>
      <c r="R365">
        <v>4097</v>
      </c>
      <c r="S365" s="7">
        <v>1</v>
      </c>
      <c r="T365" s="4">
        <v>10000</v>
      </c>
      <c r="U365" s="4">
        <v>0</v>
      </c>
      <c r="V365" s="25">
        <v>56.172025462961756</v>
      </c>
      <c r="W365" s="4">
        <v>0</v>
      </c>
    </row>
    <row r="366" spans="1:23" x14ac:dyDescent="0.45">
      <c r="A366" t="s">
        <v>8318</v>
      </c>
      <c r="B366" t="s">
        <v>8225</v>
      </c>
      <c r="C366" t="s">
        <v>8387</v>
      </c>
      <c r="F366" s="7"/>
      <c r="G366" s="4"/>
      <c r="H366" s="4"/>
      <c r="I366" s="25"/>
      <c r="J366" s="4"/>
      <c r="N366" t="s">
        <v>8318</v>
      </c>
      <c r="O366" t="s">
        <v>8225</v>
      </c>
      <c r="P366" t="s">
        <v>8387</v>
      </c>
      <c r="S366" s="7"/>
      <c r="T366" s="4"/>
      <c r="U366" s="4"/>
      <c r="V366" s="25"/>
      <c r="W366" s="4"/>
    </row>
    <row r="367" spans="1:23" x14ac:dyDescent="0.45">
      <c r="A367" t="s">
        <v>8318</v>
      </c>
      <c r="B367" t="s">
        <v>8225</v>
      </c>
      <c r="C367" t="s">
        <v>8387</v>
      </c>
      <c r="D367" s="8" t="s">
        <v>8376</v>
      </c>
      <c r="F367" s="7">
        <v>4</v>
      </c>
      <c r="G367" s="4">
        <v>1800</v>
      </c>
      <c r="H367" s="4">
        <v>2078</v>
      </c>
      <c r="I367" s="25">
        <v>30.642282986114878</v>
      </c>
      <c r="J367" s="4">
        <v>103</v>
      </c>
      <c r="N367" t="s">
        <v>8318</v>
      </c>
      <c r="O367" t="s">
        <v>8225</v>
      </c>
      <c r="P367" t="s">
        <v>8387</v>
      </c>
      <c r="Q367" s="8" t="s">
        <v>8376</v>
      </c>
      <c r="S367" s="7">
        <v>4</v>
      </c>
      <c r="T367" s="4">
        <v>1800</v>
      </c>
      <c r="U367" s="4">
        <v>2078</v>
      </c>
      <c r="V367" s="25">
        <v>30.642282986114878</v>
      </c>
      <c r="W367" s="4">
        <v>103</v>
      </c>
    </row>
    <row r="368" spans="1:23" x14ac:dyDescent="0.45">
      <c r="A368" t="s">
        <v>8318</v>
      </c>
      <c r="B368" t="s">
        <v>8225</v>
      </c>
      <c r="C368" t="s">
        <v>8387</v>
      </c>
      <c r="D368" s="8" t="s">
        <v>8376</v>
      </c>
      <c r="E368">
        <v>3283</v>
      </c>
      <c r="F368" s="7">
        <v>1</v>
      </c>
      <c r="G368" s="4">
        <v>800</v>
      </c>
      <c r="H368" s="4">
        <v>838</v>
      </c>
      <c r="I368" s="25">
        <v>31.130810185190057</v>
      </c>
      <c r="J368" s="4">
        <v>47</v>
      </c>
      <c r="N368" t="s">
        <v>8318</v>
      </c>
      <c r="O368" t="s">
        <v>8225</v>
      </c>
      <c r="P368" t="s">
        <v>8387</v>
      </c>
      <c r="Q368" s="8" t="s">
        <v>8376</v>
      </c>
      <c r="R368">
        <v>3283</v>
      </c>
      <c r="S368" s="7">
        <v>1</v>
      </c>
      <c r="T368" s="4">
        <v>800</v>
      </c>
      <c r="U368" s="4">
        <v>838</v>
      </c>
      <c r="V368" s="25">
        <v>31.130810185190057</v>
      </c>
      <c r="W368" s="4">
        <v>47</v>
      </c>
    </row>
    <row r="369" spans="1:23" x14ac:dyDescent="0.45">
      <c r="A369" t="s">
        <v>8318</v>
      </c>
      <c r="B369" t="s">
        <v>8225</v>
      </c>
      <c r="C369" t="s">
        <v>8387</v>
      </c>
      <c r="D369" s="8" t="s">
        <v>8376</v>
      </c>
      <c r="E369">
        <v>3397</v>
      </c>
      <c r="F369" s="7">
        <v>1</v>
      </c>
      <c r="G369" s="4">
        <v>250</v>
      </c>
      <c r="H369" s="4">
        <v>280</v>
      </c>
      <c r="I369" s="25">
        <v>40.438321759269456</v>
      </c>
      <c r="J369" s="4">
        <v>24</v>
      </c>
      <c r="N369" t="s">
        <v>8318</v>
      </c>
      <c r="O369" t="s">
        <v>8225</v>
      </c>
      <c r="P369" t="s">
        <v>8387</v>
      </c>
      <c r="Q369" s="8" t="s">
        <v>8376</v>
      </c>
      <c r="R369">
        <v>3397</v>
      </c>
      <c r="S369" s="7">
        <v>1</v>
      </c>
      <c r="T369" s="4">
        <v>250</v>
      </c>
      <c r="U369" s="4">
        <v>280</v>
      </c>
      <c r="V369" s="25">
        <v>40.438321759269456</v>
      </c>
      <c r="W369" s="4">
        <v>24</v>
      </c>
    </row>
    <row r="370" spans="1:23" x14ac:dyDescent="0.45">
      <c r="A370" t="s">
        <v>8318</v>
      </c>
      <c r="B370" t="s">
        <v>8225</v>
      </c>
      <c r="C370" t="s">
        <v>8387</v>
      </c>
      <c r="D370" s="8" t="s">
        <v>8376</v>
      </c>
      <c r="E370">
        <v>3605</v>
      </c>
      <c r="F370" s="7">
        <v>1</v>
      </c>
      <c r="G370" s="4">
        <v>250</v>
      </c>
      <c r="H370" s="4">
        <v>460</v>
      </c>
      <c r="I370" s="25">
        <v>30</v>
      </c>
      <c r="J370" s="4">
        <v>15</v>
      </c>
      <c r="N370" t="s">
        <v>8318</v>
      </c>
      <c r="O370" t="s">
        <v>8225</v>
      </c>
      <c r="P370" t="s">
        <v>8387</v>
      </c>
      <c r="Q370" s="8" t="s">
        <v>8376</v>
      </c>
      <c r="R370">
        <v>3605</v>
      </c>
      <c r="S370" s="7">
        <v>1</v>
      </c>
      <c r="T370" s="4">
        <v>250</v>
      </c>
      <c r="U370" s="4">
        <v>460</v>
      </c>
      <c r="V370" s="25">
        <v>30</v>
      </c>
      <c r="W370" s="4">
        <v>15</v>
      </c>
    </row>
    <row r="371" spans="1:23" x14ac:dyDescent="0.45">
      <c r="A371" t="s">
        <v>8318</v>
      </c>
      <c r="B371" t="s">
        <v>8225</v>
      </c>
      <c r="C371" t="s">
        <v>8387</v>
      </c>
      <c r="D371" s="8" t="s">
        <v>8376</v>
      </c>
      <c r="E371">
        <v>3650</v>
      </c>
      <c r="F371" s="7">
        <v>1</v>
      </c>
      <c r="G371" s="4">
        <v>500</v>
      </c>
      <c r="H371" s="4">
        <v>500</v>
      </c>
      <c r="I371" s="25">
        <v>21</v>
      </c>
      <c r="J371" s="4">
        <v>17</v>
      </c>
      <c r="N371" t="s">
        <v>8318</v>
      </c>
      <c r="O371" t="s">
        <v>8225</v>
      </c>
      <c r="P371" t="s">
        <v>8387</v>
      </c>
      <c r="Q371" s="8" t="s">
        <v>8376</v>
      </c>
      <c r="R371">
        <v>3650</v>
      </c>
      <c r="S371" s="7">
        <v>1</v>
      </c>
      <c r="T371" s="4">
        <v>500</v>
      </c>
      <c r="U371" s="4">
        <v>500</v>
      </c>
      <c r="V371" s="25">
        <v>21</v>
      </c>
      <c r="W371" s="4">
        <v>17</v>
      </c>
    </row>
    <row r="372" spans="1:23" x14ac:dyDescent="0.45">
      <c r="A372" t="s">
        <v>8318</v>
      </c>
      <c r="B372" t="s">
        <v>8225</v>
      </c>
      <c r="C372" t="s">
        <v>8387</v>
      </c>
      <c r="D372" s="8" t="s">
        <v>8377</v>
      </c>
      <c r="F372" s="7">
        <v>11</v>
      </c>
      <c r="G372" s="4">
        <v>10130</v>
      </c>
      <c r="H372" s="4">
        <v>10358.5</v>
      </c>
      <c r="I372" s="25">
        <v>21.443032407406214</v>
      </c>
      <c r="J372" s="4">
        <v>225</v>
      </c>
      <c r="N372" t="s">
        <v>8318</v>
      </c>
      <c r="O372" t="s">
        <v>8225</v>
      </c>
      <c r="P372" t="s">
        <v>8387</v>
      </c>
      <c r="Q372" s="8" t="s">
        <v>8377</v>
      </c>
      <c r="S372" s="7">
        <v>11</v>
      </c>
      <c r="T372" s="4">
        <v>10130</v>
      </c>
      <c r="U372" s="4">
        <v>10358.5</v>
      </c>
      <c r="V372" s="25">
        <v>21.443032407406214</v>
      </c>
      <c r="W372" s="4">
        <v>225</v>
      </c>
    </row>
    <row r="373" spans="1:23" x14ac:dyDescent="0.45">
      <c r="A373" t="s">
        <v>8318</v>
      </c>
      <c r="B373" t="s">
        <v>8225</v>
      </c>
      <c r="C373" t="s">
        <v>8387</v>
      </c>
      <c r="D373" s="8" t="s">
        <v>8377</v>
      </c>
      <c r="E373">
        <v>1296</v>
      </c>
      <c r="F373" s="7">
        <v>1</v>
      </c>
      <c r="G373" s="4">
        <v>850</v>
      </c>
      <c r="H373" s="4">
        <v>1200</v>
      </c>
      <c r="I373" s="25">
        <v>19.958333333335759</v>
      </c>
      <c r="J373" s="4">
        <v>23</v>
      </c>
      <c r="N373" t="s">
        <v>8318</v>
      </c>
      <c r="O373" t="s">
        <v>8225</v>
      </c>
      <c r="P373" t="s">
        <v>8387</v>
      </c>
      <c r="Q373" s="8" t="s">
        <v>8377</v>
      </c>
      <c r="R373">
        <v>1296</v>
      </c>
      <c r="S373" s="7">
        <v>1</v>
      </c>
      <c r="T373" s="4">
        <v>850</v>
      </c>
      <c r="U373" s="4">
        <v>1200</v>
      </c>
      <c r="V373" s="25">
        <v>19.958333333335759</v>
      </c>
      <c r="W373" s="4">
        <v>23</v>
      </c>
    </row>
    <row r="374" spans="1:23" x14ac:dyDescent="0.45">
      <c r="A374" t="s">
        <v>8318</v>
      </c>
      <c r="B374" t="s">
        <v>8225</v>
      </c>
      <c r="C374" t="s">
        <v>8387</v>
      </c>
      <c r="D374" s="8" t="s">
        <v>8377</v>
      </c>
      <c r="E374">
        <v>2794</v>
      </c>
      <c r="F374" s="7">
        <v>1</v>
      </c>
      <c r="G374" s="4">
        <v>50</v>
      </c>
      <c r="H374" s="4">
        <v>75</v>
      </c>
      <c r="I374" s="25">
        <v>16.100011574075324</v>
      </c>
      <c r="J374" s="4">
        <v>3</v>
      </c>
      <c r="N374" t="s">
        <v>8318</v>
      </c>
      <c r="O374" t="s">
        <v>8225</v>
      </c>
      <c r="P374" t="s">
        <v>8387</v>
      </c>
      <c r="Q374" s="8" t="s">
        <v>8377</v>
      </c>
      <c r="R374">
        <v>2794</v>
      </c>
      <c r="S374" s="7">
        <v>1</v>
      </c>
      <c r="T374" s="4">
        <v>50</v>
      </c>
      <c r="U374" s="4">
        <v>75</v>
      </c>
      <c r="V374" s="25">
        <v>16.100011574075324</v>
      </c>
      <c r="W374" s="4">
        <v>3</v>
      </c>
    </row>
    <row r="375" spans="1:23" x14ac:dyDescent="0.45">
      <c r="A375" t="s">
        <v>8318</v>
      </c>
      <c r="B375" t="s">
        <v>8225</v>
      </c>
      <c r="C375" t="s">
        <v>8387</v>
      </c>
      <c r="D375" s="8" t="s">
        <v>8377</v>
      </c>
      <c r="E375">
        <v>2820</v>
      </c>
      <c r="F375" s="7">
        <v>1</v>
      </c>
      <c r="G375" s="4">
        <v>200</v>
      </c>
      <c r="H375" s="4">
        <v>272</v>
      </c>
      <c r="I375" s="25">
        <v>24.389016203698702</v>
      </c>
      <c r="J375" s="4">
        <v>20</v>
      </c>
      <c r="N375" t="s">
        <v>8318</v>
      </c>
      <c r="O375" t="s">
        <v>8225</v>
      </c>
      <c r="P375" t="s">
        <v>8387</v>
      </c>
      <c r="Q375" s="8" t="s">
        <v>8377</v>
      </c>
      <c r="R375">
        <v>2820</v>
      </c>
      <c r="S375" s="7">
        <v>1</v>
      </c>
      <c r="T375" s="4">
        <v>200</v>
      </c>
      <c r="U375" s="4">
        <v>272</v>
      </c>
      <c r="V375" s="25">
        <v>24.389016203698702</v>
      </c>
      <c r="W375" s="4">
        <v>20</v>
      </c>
    </row>
    <row r="376" spans="1:23" x14ac:dyDescent="0.45">
      <c r="A376" t="s">
        <v>8318</v>
      </c>
      <c r="B376" t="s">
        <v>8225</v>
      </c>
      <c r="C376" t="s">
        <v>8387</v>
      </c>
      <c r="D376" s="8" t="s">
        <v>8377</v>
      </c>
      <c r="E376">
        <v>2915</v>
      </c>
      <c r="F376" s="7">
        <v>1</v>
      </c>
      <c r="G376" s="4">
        <v>1000</v>
      </c>
      <c r="H376" s="4">
        <v>611</v>
      </c>
      <c r="I376" s="25">
        <v>29.958333333328483</v>
      </c>
      <c r="J376" s="4">
        <v>3</v>
      </c>
      <c r="N376" t="s">
        <v>8318</v>
      </c>
      <c r="O376" t="s">
        <v>8225</v>
      </c>
      <c r="P376" t="s">
        <v>8387</v>
      </c>
      <c r="Q376" s="8" t="s">
        <v>8377</v>
      </c>
      <c r="R376">
        <v>2915</v>
      </c>
      <c r="S376" s="7">
        <v>1</v>
      </c>
      <c r="T376" s="4">
        <v>1000</v>
      </c>
      <c r="U376" s="4">
        <v>611</v>
      </c>
      <c r="V376" s="25">
        <v>29.958333333328483</v>
      </c>
      <c r="W376" s="4">
        <v>3</v>
      </c>
    </row>
    <row r="377" spans="1:23" x14ac:dyDescent="0.45">
      <c r="A377" t="s">
        <v>8318</v>
      </c>
      <c r="B377" t="s">
        <v>8225</v>
      </c>
      <c r="C377" t="s">
        <v>8387</v>
      </c>
      <c r="D377" s="8" t="s">
        <v>8377</v>
      </c>
      <c r="E377">
        <v>2976</v>
      </c>
      <c r="F377" s="7">
        <v>1</v>
      </c>
      <c r="G377" s="4">
        <v>70</v>
      </c>
      <c r="H377" s="4">
        <v>120</v>
      </c>
      <c r="I377" s="25">
        <v>16.76932870370365</v>
      </c>
      <c r="J377" s="4">
        <v>14</v>
      </c>
      <c r="N377" t="s">
        <v>8318</v>
      </c>
      <c r="O377" t="s">
        <v>8225</v>
      </c>
      <c r="P377" t="s">
        <v>8387</v>
      </c>
      <c r="Q377" s="8" t="s">
        <v>8377</v>
      </c>
      <c r="R377">
        <v>2976</v>
      </c>
      <c r="S377" s="7">
        <v>1</v>
      </c>
      <c r="T377" s="4">
        <v>70</v>
      </c>
      <c r="U377" s="4">
        <v>120</v>
      </c>
      <c r="V377" s="25">
        <v>16.76932870370365</v>
      </c>
      <c r="W377" s="4">
        <v>14</v>
      </c>
    </row>
    <row r="378" spans="1:23" x14ac:dyDescent="0.45">
      <c r="A378" t="s">
        <v>8318</v>
      </c>
      <c r="B378" t="s">
        <v>8225</v>
      </c>
      <c r="C378" t="s">
        <v>8387</v>
      </c>
      <c r="D378" s="8" t="s">
        <v>8377</v>
      </c>
      <c r="E378">
        <v>3364</v>
      </c>
      <c r="F378" s="7">
        <v>1</v>
      </c>
      <c r="G378" s="4">
        <v>3000</v>
      </c>
      <c r="H378" s="4">
        <v>3178</v>
      </c>
      <c r="I378" s="25">
        <v>21.897581018522033</v>
      </c>
      <c r="J378" s="4">
        <v>72</v>
      </c>
      <c r="N378" t="s">
        <v>8318</v>
      </c>
      <c r="O378" t="s">
        <v>8225</v>
      </c>
      <c r="P378" t="s">
        <v>8387</v>
      </c>
      <c r="Q378" s="8" t="s">
        <v>8377</v>
      </c>
      <c r="R378">
        <v>3364</v>
      </c>
      <c r="S378" s="7">
        <v>1</v>
      </c>
      <c r="T378" s="4">
        <v>3000</v>
      </c>
      <c r="U378" s="4">
        <v>3178</v>
      </c>
      <c r="V378" s="25">
        <v>21.897581018522033</v>
      </c>
      <c r="W378" s="4">
        <v>72</v>
      </c>
    </row>
    <row r="379" spans="1:23" x14ac:dyDescent="0.45">
      <c r="A379" t="s">
        <v>8318</v>
      </c>
      <c r="B379" t="s">
        <v>8225</v>
      </c>
      <c r="C379" t="s">
        <v>8387</v>
      </c>
      <c r="D379" s="8" t="s">
        <v>8377</v>
      </c>
      <c r="E379">
        <v>3405</v>
      </c>
      <c r="F379" s="7">
        <v>1</v>
      </c>
      <c r="G379" s="4">
        <v>350</v>
      </c>
      <c r="H379" s="4">
        <v>481.5</v>
      </c>
      <c r="I379" s="25">
        <v>20.982106481475057</v>
      </c>
      <c r="J379" s="4">
        <v>17</v>
      </c>
      <c r="N379" t="s">
        <v>8318</v>
      </c>
      <c r="O379" t="s">
        <v>8225</v>
      </c>
      <c r="P379" t="s">
        <v>8387</v>
      </c>
      <c r="Q379" s="8" t="s">
        <v>8377</v>
      </c>
      <c r="R379">
        <v>3405</v>
      </c>
      <c r="S379" s="7">
        <v>1</v>
      </c>
      <c r="T379" s="4">
        <v>350</v>
      </c>
      <c r="U379" s="4">
        <v>481.5</v>
      </c>
      <c r="V379" s="25">
        <v>20.982106481475057</v>
      </c>
      <c r="W379" s="4">
        <v>17</v>
      </c>
    </row>
    <row r="380" spans="1:23" x14ac:dyDescent="0.45">
      <c r="A380" t="s">
        <v>8318</v>
      </c>
      <c r="B380" t="s">
        <v>8225</v>
      </c>
      <c r="C380" t="s">
        <v>8387</v>
      </c>
      <c r="D380" s="8" t="s">
        <v>8377</v>
      </c>
      <c r="E380">
        <v>3420</v>
      </c>
      <c r="F380" s="7">
        <v>1</v>
      </c>
      <c r="G380" s="4">
        <v>700</v>
      </c>
      <c r="H380" s="4">
        <v>966</v>
      </c>
      <c r="I380" s="25">
        <v>8.9096990740727051</v>
      </c>
      <c r="J380" s="4">
        <v>34</v>
      </c>
      <c r="N380" t="s">
        <v>8318</v>
      </c>
      <c r="O380" t="s">
        <v>8225</v>
      </c>
      <c r="P380" t="s">
        <v>8387</v>
      </c>
      <c r="Q380" s="8" t="s">
        <v>8377</v>
      </c>
      <c r="R380">
        <v>3420</v>
      </c>
      <c r="S380" s="7">
        <v>1</v>
      </c>
      <c r="T380" s="4">
        <v>700</v>
      </c>
      <c r="U380" s="4">
        <v>966</v>
      </c>
      <c r="V380" s="25">
        <v>8.9096990740727051</v>
      </c>
      <c r="W380" s="4">
        <v>34</v>
      </c>
    </row>
    <row r="381" spans="1:23" x14ac:dyDescent="0.45">
      <c r="A381" t="s">
        <v>8318</v>
      </c>
      <c r="B381" t="s">
        <v>8225</v>
      </c>
      <c r="C381" t="s">
        <v>8387</v>
      </c>
      <c r="D381" s="8" t="s">
        <v>8377</v>
      </c>
      <c r="E381">
        <v>3609</v>
      </c>
      <c r="F381" s="7">
        <v>1</v>
      </c>
      <c r="G381" s="4">
        <v>1960</v>
      </c>
      <c r="H381" s="4">
        <v>3005</v>
      </c>
      <c r="I381" s="25">
        <v>29.958333333335759</v>
      </c>
      <c r="J381" s="4">
        <v>21</v>
      </c>
      <c r="N381" t="s">
        <v>8318</v>
      </c>
      <c r="O381" t="s">
        <v>8225</v>
      </c>
      <c r="P381" t="s">
        <v>8387</v>
      </c>
      <c r="Q381" s="8" t="s">
        <v>8377</v>
      </c>
      <c r="R381">
        <v>3609</v>
      </c>
      <c r="S381" s="7">
        <v>1</v>
      </c>
      <c r="T381" s="4">
        <v>1960</v>
      </c>
      <c r="U381" s="4">
        <v>3005</v>
      </c>
      <c r="V381" s="25">
        <v>29.958333333335759</v>
      </c>
      <c r="W381" s="4">
        <v>21</v>
      </c>
    </row>
    <row r="382" spans="1:23" x14ac:dyDescent="0.45">
      <c r="A382" t="s">
        <v>8318</v>
      </c>
      <c r="B382" t="s">
        <v>8225</v>
      </c>
      <c r="C382" t="s">
        <v>8387</v>
      </c>
      <c r="D382" s="8" t="s">
        <v>8377</v>
      </c>
      <c r="E382">
        <v>3725</v>
      </c>
      <c r="F382" s="7">
        <v>1</v>
      </c>
      <c r="G382" s="4">
        <v>300</v>
      </c>
      <c r="H382" s="4">
        <v>381</v>
      </c>
      <c r="I382" s="25">
        <v>16.950613425920892</v>
      </c>
      <c r="J382" s="4">
        <v>15</v>
      </c>
      <c r="N382" t="s">
        <v>8318</v>
      </c>
      <c r="O382" t="s">
        <v>8225</v>
      </c>
      <c r="P382" t="s">
        <v>8387</v>
      </c>
      <c r="Q382" s="8" t="s">
        <v>8377</v>
      </c>
      <c r="R382">
        <v>3725</v>
      </c>
      <c r="S382" s="7">
        <v>1</v>
      </c>
      <c r="T382" s="4">
        <v>300</v>
      </c>
      <c r="U382" s="4">
        <v>381</v>
      </c>
      <c r="V382" s="25">
        <v>16.950613425920892</v>
      </c>
      <c r="W382" s="4">
        <v>15</v>
      </c>
    </row>
    <row r="383" spans="1:23" x14ac:dyDescent="0.45">
      <c r="A383" t="s">
        <v>8318</v>
      </c>
      <c r="B383" t="s">
        <v>8225</v>
      </c>
      <c r="C383" t="s">
        <v>8387</v>
      </c>
      <c r="D383" s="8" t="s">
        <v>8377</v>
      </c>
      <c r="E383">
        <v>3990</v>
      </c>
      <c r="F383" s="7">
        <v>1</v>
      </c>
      <c r="G383" s="4">
        <v>1650</v>
      </c>
      <c r="H383" s="4">
        <v>69</v>
      </c>
      <c r="I383" s="25">
        <v>30</v>
      </c>
      <c r="J383" s="4">
        <v>3</v>
      </c>
      <c r="N383" t="s">
        <v>8318</v>
      </c>
      <c r="O383" t="s">
        <v>8225</v>
      </c>
      <c r="P383" t="s">
        <v>8387</v>
      </c>
      <c r="Q383" s="8" t="s">
        <v>8377</v>
      </c>
      <c r="R383">
        <v>3990</v>
      </c>
      <c r="S383" s="7">
        <v>1</v>
      </c>
      <c r="T383" s="4">
        <v>1650</v>
      </c>
      <c r="U383" s="4">
        <v>69</v>
      </c>
      <c r="V383" s="25">
        <v>30</v>
      </c>
      <c r="W383" s="4">
        <v>3</v>
      </c>
    </row>
    <row r="384" spans="1:23" x14ac:dyDescent="0.45">
      <c r="A384" t="s">
        <v>8318</v>
      </c>
      <c r="B384" t="s">
        <v>8225</v>
      </c>
      <c r="C384" t="s">
        <v>8387</v>
      </c>
      <c r="D384" s="8" t="s">
        <v>8378</v>
      </c>
      <c r="F384" s="7">
        <v>13</v>
      </c>
      <c r="G384" s="4">
        <v>27716</v>
      </c>
      <c r="H384" s="4">
        <v>15269.2</v>
      </c>
      <c r="I384" s="25">
        <v>27.702124287748749</v>
      </c>
      <c r="J384" s="4">
        <v>322</v>
      </c>
      <c r="N384" t="s">
        <v>8318</v>
      </c>
      <c r="O384" t="s">
        <v>8225</v>
      </c>
      <c r="P384" t="s">
        <v>8387</v>
      </c>
      <c r="Q384" s="8" t="s">
        <v>8378</v>
      </c>
      <c r="S384" s="7">
        <v>13</v>
      </c>
      <c r="T384" s="4">
        <v>27716</v>
      </c>
      <c r="U384" s="4">
        <v>15269.2</v>
      </c>
      <c r="V384" s="25">
        <v>27.702124287748749</v>
      </c>
      <c r="W384" s="4">
        <v>322</v>
      </c>
    </row>
    <row r="385" spans="1:23" x14ac:dyDescent="0.45">
      <c r="A385" t="s">
        <v>8318</v>
      </c>
      <c r="B385" t="s">
        <v>8225</v>
      </c>
      <c r="C385" t="s">
        <v>8387</v>
      </c>
      <c r="D385" s="8" t="s">
        <v>8378</v>
      </c>
      <c r="E385">
        <v>1298</v>
      </c>
      <c r="F385" s="7">
        <v>1</v>
      </c>
      <c r="G385" s="4">
        <v>2000</v>
      </c>
      <c r="H385" s="4">
        <v>2093</v>
      </c>
      <c r="I385" s="25">
        <v>30</v>
      </c>
      <c r="J385" s="4">
        <v>33</v>
      </c>
      <c r="N385" t="s">
        <v>8318</v>
      </c>
      <c r="O385" t="s">
        <v>8225</v>
      </c>
      <c r="P385" t="s">
        <v>8387</v>
      </c>
      <c r="Q385" s="8" t="s">
        <v>8378</v>
      </c>
      <c r="R385">
        <v>1298</v>
      </c>
      <c r="S385" s="7">
        <v>1</v>
      </c>
      <c r="T385" s="4">
        <v>2000</v>
      </c>
      <c r="U385" s="4">
        <v>2093</v>
      </c>
      <c r="V385" s="25">
        <v>30</v>
      </c>
      <c r="W385" s="4">
        <v>33</v>
      </c>
    </row>
    <row r="386" spans="1:23" x14ac:dyDescent="0.45">
      <c r="A386" t="s">
        <v>8318</v>
      </c>
      <c r="B386" t="s">
        <v>8225</v>
      </c>
      <c r="C386" t="s">
        <v>8387</v>
      </c>
      <c r="D386" s="8" t="s">
        <v>8378</v>
      </c>
      <c r="E386">
        <v>2849</v>
      </c>
      <c r="F386" s="7">
        <v>1</v>
      </c>
      <c r="G386" s="4">
        <v>500</v>
      </c>
      <c r="H386" s="4">
        <v>5</v>
      </c>
      <c r="I386" s="25">
        <v>30</v>
      </c>
      <c r="J386" s="4">
        <v>1</v>
      </c>
      <c r="N386" t="s">
        <v>8318</v>
      </c>
      <c r="O386" t="s">
        <v>8225</v>
      </c>
      <c r="P386" t="s">
        <v>8387</v>
      </c>
      <c r="Q386" s="8" t="s">
        <v>8378</v>
      </c>
      <c r="R386">
        <v>2849</v>
      </c>
      <c r="S386" s="7">
        <v>1</v>
      </c>
      <c r="T386" s="4">
        <v>500</v>
      </c>
      <c r="U386" s="4">
        <v>5</v>
      </c>
      <c r="V386" s="25">
        <v>30</v>
      </c>
      <c r="W386" s="4">
        <v>1</v>
      </c>
    </row>
    <row r="387" spans="1:23" x14ac:dyDescent="0.45">
      <c r="A387" t="s">
        <v>8318</v>
      </c>
      <c r="B387" t="s">
        <v>8225</v>
      </c>
      <c r="C387" t="s">
        <v>8387</v>
      </c>
      <c r="D387" s="8" t="s">
        <v>8378</v>
      </c>
      <c r="E387">
        <v>3336</v>
      </c>
      <c r="F387" s="7">
        <v>1</v>
      </c>
      <c r="G387" s="4">
        <v>250</v>
      </c>
      <c r="H387" s="4">
        <v>250</v>
      </c>
      <c r="I387" s="25">
        <v>27.958333333335759</v>
      </c>
      <c r="J387" s="4">
        <v>9</v>
      </c>
      <c r="N387" t="s">
        <v>8318</v>
      </c>
      <c r="O387" t="s">
        <v>8225</v>
      </c>
      <c r="P387" t="s">
        <v>8387</v>
      </c>
      <c r="Q387" s="8" t="s">
        <v>8378</v>
      </c>
      <c r="R387">
        <v>3336</v>
      </c>
      <c r="S387" s="7">
        <v>1</v>
      </c>
      <c r="T387" s="4">
        <v>250</v>
      </c>
      <c r="U387" s="4">
        <v>250</v>
      </c>
      <c r="V387" s="25">
        <v>27.958333333335759</v>
      </c>
      <c r="W387" s="4">
        <v>9</v>
      </c>
    </row>
    <row r="388" spans="1:23" x14ac:dyDescent="0.45">
      <c r="A388" t="s">
        <v>8318</v>
      </c>
      <c r="B388" t="s">
        <v>8225</v>
      </c>
      <c r="C388" t="s">
        <v>8387</v>
      </c>
      <c r="D388" s="8" t="s">
        <v>8378</v>
      </c>
      <c r="E388">
        <v>3343</v>
      </c>
      <c r="F388" s="7">
        <v>1</v>
      </c>
      <c r="G388" s="4">
        <v>700</v>
      </c>
      <c r="H388" s="4">
        <v>1200</v>
      </c>
      <c r="I388" s="25">
        <v>20.637685185181908</v>
      </c>
      <c r="J388" s="4">
        <v>23</v>
      </c>
      <c r="N388" t="s">
        <v>8318</v>
      </c>
      <c r="O388" t="s">
        <v>8225</v>
      </c>
      <c r="P388" t="s">
        <v>8387</v>
      </c>
      <c r="Q388" s="8" t="s">
        <v>8378</v>
      </c>
      <c r="R388">
        <v>3343</v>
      </c>
      <c r="S388" s="7">
        <v>1</v>
      </c>
      <c r="T388" s="4">
        <v>700</v>
      </c>
      <c r="U388" s="4">
        <v>1200</v>
      </c>
      <c r="V388" s="25">
        <v>20.637685185181908</v>
      </c>
      <c r="W388" s="4">
        <v>23</v>
      </c>
    </row>
    <row r="389" spans="1:23" x14ac:dyDescent="0.45">
      <c r="A389" t="s">
        <v>8318</v>
      </c>
      <c r="B389" t="s">
        <v>8225</v>
      </c>
      <c r="C389" t="s">
        <v>8387</v>
      </c>
      <c r="D389" s="8" t="s">
        <v>8378</v>
      </c>
      <c r="E389">
        <v>3392</v>
      </c>
      <c r="F389" s="7">
        <v>1</v>
      </c>
      <c r="G389" s="4">
        <v>500</v>
      </c>
      <c r="H389" s="4">
        <v>500</v>
      </c>
      <c r="I389" s="25">
        <v>50</v>
      </c>
      <c r="J389" s="4">
        <v>12</v>
      </c>
      <c r="N389" t="s">
        <v>8318</v>
      </c>
      <c r="O389" t="s">
        <v>8225</v>
      </c>
      <c r="P389" t="s">
        <v>8387</v>
      </c>
      <c r="Q389" s="8" t="s">
        <v>8378</v>
      </c>
      <c r="R389">
        <v>3392</v>
      </c>
      <c r="S389" s="7">
        <v>1</v>
      </c>
      <c r="T389" s="4">
        <v>500</v>
      </c>
      <c r="U389" s="4">
        <v>500</v>
      </c>
      <c r="V389" s="25">
        <v>50</v>
      </c>
      <c r="W389" s="4">
        <v>12</v>
      </c>
    </row>
    <row r="390" spans="1:23" x14ac:dyDescent="0.45">
      <c r="A390" t="s">
        <v>8318</v>
      </c>
      <c r="B390" t="s">
        <v>8225</v>
      </c>
      <c r="C390" t="s">
        <v>8387</v>
      </c>
      <c r="D390" s="8" t="s">
        <v>8378</v>
      </c>
      <c r="E390">
        <v>3530</v>
      </c>
      <c r="F390" s="7">
        <v>1</v>
      </c>
      <c r="G390" s="4">
        <v>2750</v>
      </c>
      <c r="H390" s="4">
        <v>2750</v>
      </c>
      <c r="I390" s="25">
        <v>28.209988425922347</v>
      </c>
      <c r="J390" s="4">
        <v>22</v>
      </c>
      <c r="N390" t="s">
        <v>8318</v>
      </c>
      <c r="O390" t="s">
        <v>8225</v>
      </c>
      <c r="P390" t="s">
        <v>8387</v>
      </c>
      <c r="Q390" s="8" t="s">
        <v>8378</v>
      </c>
      <c r="R390">
        <v>3530</v>
      </c>
      <c r="S390" s="7">
        <v>1</v>
      </c>
      <c r="T390" s="4">
        <v>2750</v>
      </c>
      <c r="U390" s="4">
        <v>2750</v>
      </c>
      <c r="V390" s="25">
        <v>28.209988425922347</v>
      </c>
      <c r="W390" s="4">
        <v>22</v>
      </c>
    </row>
    <row r="391" spans="1:23" x14ac:dyDescent="0.45">
      <c r="A391" t="s">
        <v>8318</v>
      </c>
      <c r="B391" t="s">
        <v>8225</v>
      </c>
      <c r="C391" t="s">
        <v>8387</v>
      </c>
      <c r="D391" s="8" t="s">
        <v>8378</v>
      </c>
      <c r="E391">
        <v>3562</v>
      </c>
      <c r="F391" s="7">
        <v>1</v>
      </c>
      <c r="G391" s="4">
        <v>315</v>
      </c>
      <c r="H391" s="4">
        <v>469</v>
      </c>
      <c r="I391" s="25">
        <v>9.1547800925982301</v>
      </c>
      <c r="J391" s="4">
        <v>31</v>
      </c>
      <c r="N391" t="s">
        <v>8318</v>
      </c>
      <c r="O391" t="s">
        <v>8225</v>
      </c>
      <c r="P391" t="s">
        <v>8387</v>
      </c>
      <c r="Q391" s="8" t="s">
        <v>8378</v>
      </c>
      <c r="R391">
        <v>3562</v>
      </c>
      <c r="S391" s="7">
        <v>1</v>
      </c>
      <c r="T391" s="4">
        <v>315</v>
      </c>
      <c r="U391" s="4">
        <v>469</v>
      </c>
      <c r="V391" s="25">
        <v>9.1547800925982301</v>
      </c>
      <c r="W391" s="4">
        <v>31</v>
      </c>
    </row>
    <row r="392" spans="1:23" x14ac:dyDescent="0.45">
      <c r="A392" t="s">
        <v>8318</v>
      </c>
      <c r="B392" t="s">
        <v>8225</v>
      </c>
      <c r="C392" t="s">
        <v>8387</v>
      </c>
      <c r="D392" s="8" t="s">
        <v>8378</v>
      </c>
      <c r="E392">
        <v>3578</v>
      </c>
      <c r="F392" s="7">
        <v>1</v>
      </c>
      <c r="G392" s="4">
        <v>1500</v>
      </c>
      <c r="H392" s="4">
        <v>1500.2</v>
      </c>
      <c r="I392" s="25">
        <v>30</v>
      </c>
      <c r="J392" s="4">
        <v>37</v>
      </c>
      <c r="N392" t="s">
        <v>8318</v>
      </c>
      <c r="O392" t="s">
        <v>8225</v>
      </c>
      <c r="P392" t="s">
        <v>8387</v>
      </c>
      <c r="Q392" s="8" t="s">
        <v>8378</v>
      </c>
      <c r="R392">
        <v>3578</v>
      </c>
      <c r="S392" s="7">
        <v>1</v>
      </c>
      <c r="T392" s="4">
        <v>1500</v>
      </c>
      <c r="U392" s="4">
        <v>1500.2</v>
      </c>
      <c r="V392" s="25">
        <v>30</v>
      </c>
      <c r="W392" s="4">
        <v>37</v>
      </c>
    </row>
    <row r="393" spans="1:23" x14ac:dyDescent="0.45">
      <c r="A393" t="s">
        <v>8318</v>
      </c>
      <c r="B393" t="s">
        <v>8225</v>
      </c>
      <c r="C393" t="s">
        <v>8387</v>
      </c>
      <c r="D393" s="8" t="s">
        <v>8378</v>
      </c>
      <c r="E393">
        <v>3579</v>
      </c>
      <c r="F393" s="7">
        <v>1</v>
      </c>
      <c r="G393" s="4">
        <v>500</v>
      </c>
      <c r="H393" s="4">
        <v>500</v>
      </c>
      <c r="I393" s="25">
        <v>29.958333333328483</v>
      </c>
      <c r="J393" s="4">
        <v>14</v>
      </c>
      <c r="N393" t="s">
        <v>8318</v>
      </c>
      <c r="O393" t="s">
        <v>8225</v>
      </c>
      <c r="P393" t="s">
        <v>8387</v>
      </c>
      <c r="Q393" s="8" t="s">
        <v>8378</v>
      </c>
      <c r="R393">
        <v>3579</v>
      </c>
      <c r="S393" s="7">
        <v>1</v>
      </c>
      <c r="T393" s="4">
        <v>500</v>
      </c>
      <c r="U393" s="4">
        <v>500</v>
      </c>
      <c r="V393" s="25">
        <v>29.958333333328483</v>
      </c>
      <c r="W393" s="4">
        <v>14</v>
      </c>
    </row>
    <row r="394" spans="1:23" x14ac:dyDescent="0.45">
      <c r="A394" t="s">
        <v>8318</v>
      </c>
      <c r="B394" t="s">
        <v>8225</v>
      </c>
      <c r="C394" t="s">
        <v>8387</v>
      </c>
      <c r="D394" s="8" t="s">
        <v>8378</v>
      </c>
      <c r="E394">
        <v>3654</v>
      </c>
      <c r="F394" s="7">
        <v>1</v>
      </c>
      <c r="G394" s="4">
        <v>1500</v>
      </c>
      <c r="H394" s="4">
        <v>2616</v>
      </c>
      <c r="I394" s="25">
        <v>23.291828703702777</v>
      </c>
      <c r="J394" s="4">
        <v>38</v>
      </c>
      <c r="N394" t="s">
        <v>8318</v>
      </c>
      <c r="O394" t="s">
        <v>8225</v>
      </c>
      <c r="P394" t="s">
        <v>8387</v>
      </c>
      <c r="Q394" s="8" t="s">
        <v>8378</v>
      </c>
      <c r="R394">
        <v>3654</v>
      </c>
      <c r="S394" s="7">
        <v>1</v>
      </c>
      <c r="T394" s="4">
        <v>1500</v>
      </c>
      <c r="U394" s="4">
        <v>2616</v>
      </c>
      <c r="V394" s="25">
        <v>23.291828703702777</v>
      </c>
      <c r="W394" s="4">
        <v>38</v>
      </c>
    </row>
    <row r="395" spans="1:23" x14ac:dyDescent="0.45">
      <c r="A395" t="s">
        <v>8318</v>
      </c>
      <c r="B395" t="s">
        <v>8225</v>
      </c>
      <c r="C395" t="s">
        <v>8387</v>
      </c>
      <c r="D395" s="8" t="s">
        <v>8378</v>
      </c>
      <c r="E395">
        <v>3835</v>
      </c>
      <c r="F395" s="7">
        <v>1</v>
      </c>
      <c r="G395" s="4">
        <v>200</v>
      </c>
      <c r="H395" s="4">
        <v>320</v>
      </c>
      <c r="I395" s="25">
        <v>21</v>
      </c>
      <c r="J395" s="4">
        <v>8</v>
      </c>
      <c r="N395" t="s">
        <v>8318</v>
      </c>
      <c r="O395" t="s">
        <v>8225</v>
      </c>
      <c r="P395" t="s">
        <v>8387</v>
      </c>
      <c r="Q395" s="8" t="s">
        <v>8378</v>
      </c>
      <c r="R395">
        <v>3835</v>
      </c>
      <c r="S395" s="7">
        <v>1</v>
      </c>
      <c r="T395" s="4">
        <v>200</v>
      </c>
      <c r="U395" s="4">
        <v>320</v>
      </c>
      <c r="V395" s="25">
        <v>21</v>
      </c>
      <c r="W395" s="4">
        <v>8</v>
      </c>
    </row>
    <row r="396" spans="1:23" x14ac:dyDescent="0.45">
      <c r="A396" t="s">
        <v>8318</v>
      </c>
      <c r="B396" t="s">
        <v>8225</v>
      </c>
      <c r="C396" t="s">
        <v>8387</v>
      </c>
      <c r="D396" s="8" t="s">
        <v>8378</v>
      </c>
      <c r="E396">
        <v>3840</v>
      </c>
      <c r="F396" s="7">
        <v>1</v>
      </c>
      <c r="G396" s="4">
        <v>1</v>
      </c>
      <c r="H396" s="4">
        <v>65</v>
      </c>
      <c r="I396" s="25">
        <v>24.958333333328483</v>
      </c>
      <c r="J396" s="4">
        <v>3</v>
      </c>
      <c r="N396" t="s">
        <v>8318</v>
      </c>
      <c r="O396" t="s">
        <v>8225</v>
      </c>
      <c r="P396" t="s">
        <v>8387</v>
      </c>
      <c r="Q396" s="8" t="s">
        <v>8378</v>
      </c>
      <c r="R396">
        <v>3840</v>
      </c>
      <c r="S396" s="7">
        <v>1</v>
      </c>
      <c r="T396" s="4">
        <v>1</v>
      </c>
      <c r="U396" s="4">
        <v>65</v>
      </c>
      <c r="V396" s="25">
        <v>24.958333333328483</v>
      </c>
      <c r="W396" s="4">
        <v>3</v>
      </c>
    </row>
    <row r="397" spans="1:23" x14ac:dyDescent="0.45">
      <c r="A397" t="s">
        <v>8318</v>
      </c>
      <c r="B397" t="s">
        <v>8225</v>
      </c>
      <c r="C397" t="s">
        <v>8387</v>
      </c>
      <c r="D397" s="8" t="s">
        <v>8378</v>
      </c>
      <c r="E397">
        <v>4048</v>
      </c>
      <c r="F397" s="7">
        <v>1</v>
      </c>
      <c r="G397" s="4">
        <v>17000</v>
      </c>
      <c r="H397" s="4">
        <v>3001</v>
      </c>
      <c r="I397" s="25">
        <v>34.958333333335759</v>
      </c>
      <c r="J397" s="4">
        <v>91</v>
      </c>
      <c r="N397" t="s">
        <v>8318</v>
      </c>
      <c r="O397" t="s">
        <v>8225</v>
      </c>
      <c r="P397" t="s">
        <v>8387</v>
      </c>
      <c r="Q397" s="8" t="s">
        <v>8378</v>
      </c>
      <c r="R397">
        <v>4048</v>
      </c>
      <c r="S397" s="7">
        <v>1</v>
      </c>
      <c r="T397" s="4">
        <v>17000</v>
      </c>
      <c r="U397" s="4">
        <v>3001</v>
      </c>
      <c r="V397" s="25">
        <v>34.958333333335759</v>
      </c>
      <c r="W397" s="4">
        <v>91</v>
      </c>
    </row>
    <row r="398" spans="1:23" x14ac:dyDescent="0.45">
      <c r="A398" t="s">
        <v>8318</v>
      </c>
      <c r="B398" t="s">
        <v>8225</v>
      </c>
      <c r="C398" t="s">
        <v>8387</v>
      </c>
      <c r="D398" s="8" t="s">
        <v>8379</v>
      </c>
      <c r="F398" s="7">
        <v>15</v>
      </c>
      <c r="G398" s="4">
        <v>33000</v>
      </c>
      <c r="H398" s="4">
        <v>32727.559999999998</v>
      </c>
      <c r="I398" s="25">
        <v>27.275963734567632</v>
      </c>
      <c r="J398" s="4">
        <v>630</v>
      </c>
      <c r="N398" t="s">
        <v>8318</v>
      </c>
      <c r="O398" t="s">
        <v>8225</v>
      </c>
      <c r="P398" t="s">
        <v>8387</v>
      </c>
      <c r="Q398" s="8" t="s">
        <v>8379</v>
      </c>
      <c r="S398" s="7">
        <v>15</v>
      </c>
      <c r="T398" s="4">
        <v>33000</v>
      </c>
      <c r="U398" s="4">
        <v>32727.559999999998</v>
      </c>
      <c r="V398" s="25">
        <v>27.275963734567632</v>
      </c>
      <c r="W398" s="4">
        <v>630</v>
      </c>
    </row>
    <row r="399" spans="1:23" x14ac:dyDescent="0.45">
      <c r="A399" t="s">
        <v>8318</v>
      </c>
      <c r="B399" t="s">
        <v>8225</v>
      </c>
      <c r="C399" t="s">
        <v>8387</v>
      </c>
      <c r="D399" s="8" t="s">
        <v>8379</v>
      </c>
      <c r="E399">
        <v>533</v>
      </c>
      <c r="F399" s="7">
        <v>1</v>
      </c>
      <c r="G399" s="4">
        <v>2000</v>
      </c>
      <c r="H399" s="4">
        <v>2004</v>
      </c>
      <c r="I399" s="25">
        <v>24</v>
      </c>
      <c r="J399" s="4">
        <v>17</v>
      </c>
      <c r="N399" t="s">
        <v>8318</v>
      </c>
      <c r="O399" t="s">
        <v>8225</v>
      </c>
      <c r="P399" t="s">
        <v>8387</v>
      </c>
      <c r="Q399" s="8" t="s">
        <v>8379</v>
      </c>
      <c r="R399">
        <v>533</v>
      </c>
      <c r="S399" s="7">
        <v>1</v>
      </c>
      <c r="T399" s="4">
        <v>2000</v>
      </c>
      <c r="U399" s="4">
        <v>2004</v>
      </c>
      <c r="V399" s="25">
        <v>24</v>
      </c>
      <c r="W399" s="4">
        <v>17</v>
      </c>
    </row>
    <row r="400" spans="1:23" x14ac:dyDescent="0.45">
      <c r="A400" t="s">
        <v>8318</v>
      </c>
      <c r="B400" t="s">
        <v>8225</v>
      </c>
      <c r="C400" t="s">
        <v>8387</v>
      </c>
      <c r="D400" s="8" t="s">
        <v>8379</v>
      </c>
      <c r="E400">
        <v>3171</v>
      </c>
      <c r="F400" s="7">
        <v>1</v>
      </c>
      <c r="G400" s="4">
        <v>7000</v>
      </c>
      <c r="H400" s="4">
        <v>7617</v>
      </c>
      <c r="I400" s="25">
        <v>30</v>
      </c>
      <c r="J400" s="4">
        <v>117</v>
      </c>
      <c r="N400" t="s">
        <v>8318</v>
      </c>
      <c r="O400" t="s">
        <v>8225</v>
      </c>
      <c r="P400" t="s">
        <v>8387</v>
      </c>
      <c r="Q400" s="8" t="s">
        <v>8379</v>
      </c>
      <c r="R400">
        <v>3171</v>
      </c>
      <c r="S400" s="7">
        <v>1</v>
      </c>
      <c r="T400" s="4">
        <v>7000</v>
      </c>
      <c r="U400" s="4">
        <v>7617</v>
      </c>
      <c r="V400" s="25">
        <v>30</v>
      </c>
      <c r="W400" s="4">
        <v>117</v>
      </c>
    </row>
    <row r="401" spans="1:23" x14ac:dyDescent="0.45">
      <c r="A401" t="s">
        <v>8318</v>
      </c>
      <c r="B401" t="s">
        <v>8225</v>
      </c>
      <c r="C401" t="s">
        <v>8387</v>
      </c>
      <c r="D401" s="8" t="s">
        <v>8379</v>
      </c>
      <c r="E401">
        <v>3315</v>
      </c>
      <c r="F401" s="7">
        <v>1</v>
      </c>
      <c r="G401" s="4">
        <v>4000</v>
      </c>
      <c r="H401" s="4">
        <v>4400</v>
      </c>
      <c r="I401" s="25">
        <v>30</v>
      </c>
      <c r="J401" s="4">
        <v>89</v>
      </c>
      <c r="N401" t="s">
        <v>8318</v>
      </c>
      <c r="O401" t="s">
        <v>8225</v>
      </c>
      <c r="P401" t="s">
        <v>8387</v>
      </c>
      <c r="Q401" s="8" t="s">
        <v>8379</v>
      </c>
      <c r="R401">
        <v>3315</v>
      </c>
      <c r="S401" s="7">
        <v>1</v>
      </c>
      <c r="T401" s="4">
        <v>4000</v>
      </c>
      <c r="U401" s="4">
        <v>4400</v>
      </c>
      <c r="V401" s="25">
        <v>30</v>
      </c>
      <c r="W401" s="4">
        <v>89</v>
      </c>
    </row>
    <row r="402" spans="1:23" x14ac:dyDescent="0.45">
      <c r="A402" t="s">
        <v>8318</v>
      </c>
      <c r="B402" t="s">
        <v>8225</v>
      </c>
      <c r="C402" t="s">
        <v>8387</v>
      </c>
      <c r="D402" s="8" t="s">
        <v>8379</v>
      </c>
      <c r="E402">
        <v>3327</v>
      </c>
      <c r="F402" s="7">
        <v>1</v>
      </c>
      <c r="G402" s="4">
        <v>800</v>
      </c>
      <c r="H402" s="4">
        <v>810</v>
      </c>
      <c r="I402" s="25">
        <v>30</v>
      </c>
      <c r="J402" s="4">
        <v>33</v>
      </c>
      <c r="N402" t="s">
        <v>8318</v>
      </c>
      <c r="O402" t="s">
        <v>8225</v>
      </c>
      <c r="P402" t="s">
        <v>8387</v>
      </c>
      <c r="Q402" s="8" t="s">
        <v>8379</v>
      </c>
      <c r="R402">
        <v>3327</v>
      </c>
      <c r="S402" s="7">
        <v>1</v>
      </c>
      <c r="T402" s="4">
        <v>800</v>
      </c>
      <c r="U402" s="4">
        <v>810</v>
      </c>
      <c r="V402" s="25">
        <v>30</v>
      </c>
      <c r="W402" s="4">
        <v>33</v>
      </c>
    </row>
    <row r="403" spans="1:23" x14ac:dyDescent="0.45">
      <c r="A403" t="s">
        <v>8318</v>
      </c>
      <c r="B403" t="s">
        <v>8225</v>
      </c>
      <c r="C403" t="s">
        <v>8387</v>
      </c>
      <c r="D403" s="8" t="s">
        <v>8379</v>
      </c>
      <c r="E403">
        <v>3347</v>
      </c>
      <c r="F403" s="7">
        <v>1</v>
      </c>
      <c r="G403" s="4">
        <v>2000</v>
      </c>
      <c r="H403" s="4">
        <v>2389</v>
      </c>
      <c r="I403" s="25">
        <v>14.323449074072414</v>
      </c>
      <c r="J403" s="4">
        <v>22</v>
      </c>
      <c r="N403" t="s">
        <v>8318</v>
      </c>
      <c r="O403" t="s">
        <v>8225</v>
      </c>
      <c r="P403" t="s">
        <v>8387</v>
      </c>
      <c r="Q403" s="8" t="s">
        <v>8379</v>
      </c>
      <c r="R403">
        <v>3347</v>
      </c>
      <c r="S403" s="7">
        <v>1</v>
      </c>
      <c r="T403" s="4">
        <v>2000</v>
      </c>
      <c r="U403" s="4">
        <v>2389</v>
      </c>
      <c r="V403" s="25">
        <v>14.323449074072414</v>
      </c>
      <c r="W403" s="4">
        <v>22</v>
      </c>
    </row>
    <row r="404" spans="1:23" x14ac:dyDescent="0.45">
      <c r="A404" t="s">
        <v>8318</v>
      </c>
      <c r="B404" t="s">
        <v>8225</v>
      </c>
      <c r="C404" t="s">
        <v>8387</v>
      </c>
      <c r="D404" s="8" t="s">
        <v>8379</v>
      </c>
      <c r="E404">
        <v>3353</v>
      </c>
      <c r="F404" s="7">
        <v>1</v>
      </c>
      <c r="G404" s="4">
        <v>500</v>
      </c>
      <c r="H404" s="4">
        <v>1575</v>
      </c>
      <c r="I404" s="25">
        <v>13.526041666656965</v>
      </c>
      <c r="J404" s="4">
        <v>44</v>
      </c>
      <c r="N404" t="s">
        <v>8318</v>
      </c>
      <c r="O404" t="s">
        <v>8225</v>
      </c>
      <c r="P404" t="s">
        <v>8387</v>
      </c>
      <c r="Q404" s="8" t="s">
        <v>8379</v>
      </c>
      <c r="R404">
        <v>3353</v>
      </c>
      <c r="S404" s="7">
        <v>1</v>
      </c>
      <c r="T404" s="4">
        <v>500</v>
      </c>
      <c r="U404" s="4">
        <v>1575</v>
      </c>
      <c r="V404" s="25">
        <v>13.526041666656965</v>
      </c>
      <c r="W404" s="4">
        <v>44</v>
      </c>
    </row>
    <row r="405" spans="1:23" x14ac:dyDescent="0.45">
      <c r="A405" t="s">
        <v>8318</v>
      </c>
      <c r="B405" t="s">
        <v>8225</v>
      </c>
      <c r="C405" t="s">
        <v>8387</v>
      </c>
      <c r="D405" s="8" t="s">
        <v>8379</v>
      </c>
      <c r="E405">
        <v>3355</v>
      </c>
      <c r="F405" s="7">
        <v>1</v>
      </c>
      <c r="G405" s="4">
        <v>1750</v>
      </c>
      <c r="H405" s="4">
        <v>2210</v>
      </c>
      <c r="I405" s="25">
        <v>10.850613425929623</v>
      </c>
      <c r="J405" s="4">
        <v>15</v>
      </c>
      <c r="N405" t="s">
        <v>8318</v>
      </c>
      <c r="O405" t="s">
        <v>8225</v>
      </c>
      <c r="P405" t="s">
        <v>8387</v>
      </c>
      <c r="Q405" s="8" t="s">
        <v>8379</v>
      </c>
      <c r="R405">
        <v>3355</v>
      </c>
      <c r="S405" s="7">
        <v>1</v>
      </c>
      <c r="T405" s="4">
        <v>1750</v>
      </c>
      <c r="U405" s="4">
        <v>2210</v>
      </c>
      <c r="V405" s="25">
        <v>10.850613425929623</v>
      </c>
      <c r="W405" s="4">
        <v>15</v>
      </c>
    </row>
    <row r="406" spans="1:23" x14ac:dyDescent="0.45">
      <c r="A406" t="s">
        <v>8318</v>
      </c>
      <c r="B406" t="s">
        <v>8225</v>
      </c>
      <c r="C406" t="s">
        <v>8387</v>
      </c>
      <c r="D406" s="8" t="s">
        <v>8379</v>
      </c>
      <c r="E406">
        <v>3459</v>
      </c>
      <c r="F406" s="7">
        <v>1</v>
      </c>
      <c r="G406" s="4">
        <v>500</v>
      </c>
      <c r="H406" s="4">
        <v>631</v>
      </c>
      <c r="I406" s="25">
        <v>30</v>
      </c>
      <c r="J406" s="4">
        <v>36</v>
      </c>
      <c r="N406" t="s">
        <v>8318</v>
      </c>
      <c r="O406" t="s">
        <v>8225</v>
      </c>
      <c r="P406" t="s">
        <v>8387</v>
      </c>
      <c r="Q406" s="8" t="s">
        <v>8379</v>
      </c>
      <c r="R406">
        <v>3459</v>
      </c>
      <c r="S406" s="7">
        <v>1</v>
      </c>
      <c r="T406" s="4">
        <v>500</v>
      </c>
      <c r="U406" s="4">
        <v>631</v>
      </c>
      <c r="V406" s="25">
        <v>30</v>
      </c>
      <c r="W406" s="4">
        <v>36</v>
      </c>
    </row>
    <row r="407" spans="1:23" x14ac:dyDescent="0.45">
      <c r="A407" t="s">
        <v>8318</v>
      </c>
      <c r="B407" t="s">
        <v>8225</v>
      </c>
      <c r="C407" t="s">
        <v>8387</v>
      </c>
      <c r="D407" s="8" t="s">
        <v>8379</v>
      </c>
      <c r="E407">
        <v>3508</v>
      </c>
      <c r="F407" s="7">
        <v>1</v>
      </c>
      <c r="G407" s="4">
        <v>100</v>
      </c>
      <c r="H407" s="4">
        <v>180</v>
      </c>
      <c r="I407" s="25">
        <v>23.145219907411956</v>
      </c>
      <c r="J407" s="4">
        <v>15</v>
      </c>
      <c r="N407" t="s">
        <v>8318</v>
      </c>
      <c r="O407" t="s">
        <v>8225</v>
      </c>
      <c r="P407" t="s">
        <v>8387</v>
      </c>
      <c r="Q407" s="8" t="s">
        <v>8379</v>
      </c>
      <c r="R407">
        <v>3508</v>
      </c>
      <c r="S407" s="7">
        <v>1</v>
      </c>
      <c r="T407" s="4">
        <v>100</v>
      </c>
      <c r="U407" s="4">
        <v>180</v>
      </c>
      <c r="V407" s="25">
        <v>23.145219907411956</v>
      </c>
      <c r="W407" s="4">
        <v>15</v>
      </c>
    </row>
    <row r="408" spans="1:23" x14ac:dyDescent="0.45">
      <c r="A408" t="s">
        <v>8318</v>
      </c>
      <c r="B408" t="s">
        <v>8225</v>
      </c>
      <c r="C408" t="s">
        <v>8387</v>
      </c>
      <c r="D408" s="8" t="s">
        <v>8379</v>
      </c>
      <c r="E408">
        <v>3550</v>
      </c>
      <c r="F408" s="7">
        <v>1</v>
      </c>
      <c r="G408" s="4">
        <v>2500</v>
      </c>
      <c r="H408" s="4">
        <v>2620</v>
      </c>
      <c r="I408" s="25">
        <v>30</v>
      </c>
      <c r="J408" s="4">
        <v>64</v>
      </c>
      <c r="N408" t="s">
        <v>8318</v>
      </c>
      <c r="O408" t="s">
        <v>8225</v>
      </c>
      <c r="P408" t="s">
        <v>8387</v>
      </c>
      <c r="Q408" s="8" t="s">
        <v>8379</v>
      </c>
      <c r="R408">
        <v>3550</v>
      </c>
      <c r="S408" s="7">
        <v>1</v>
      </c>
      <c r="T408" s="4">
        <v>2500</v>
      </c>
      <c r="U408" s="4">
        <v>2620</v>
      </c>
      <c r="V408" s="25">
        <v>30</v>
      </c>
      <c r="W408" s="4">
        <v>64</v>
      </c>
    </row>
    <row r="409" spans="1:23" x14ac:dyDescent="0.45">
      <c r="A409" t="s">
        <v>8318</v>
      </c>
      <c r="B409" t="s">
        <v>8225</v>
      </c>
      <c r="C409" t="s">
        <v>8387</v>
      </c>
      <c r="D409" s="8" t="s">
        <v>8379</v>
      </c>
      <c r="E409">
        <v>3697</v>
      </c>
      <c r="F409" s="7">
        <v>1</v>
      </c>
      <c r="G409" s="4">
        <v>2000</v>
      </c>
      <c r="H409" s="4">
        <v>2160</v>
      </c>
      <c r="I409" s="25">
        <v>21</v>
      </c>
      <c r="J409" s="4">
        <v>30</v>
      </c>
      <c r="N409" t="s">
        <v>8318</v>
      </c>
      <c r="O409" t="s">
        <v>8225</v>
      </c>
      <c r="P409" t="s">
        <v>8387</v>
      </c>
      <c r="Q409" s="8" t="s">
        <v>8379</v>
      </c>
      <c r="R409">
        <v>3697</v>
      </c>
      <c r="S409" s="7">
        <v>1</v>
      </c>
      <c r="T409" s="4">
        <v>2000</v>
      </c>
      <c r="U409" s="4">
        <v>2160</v>
      </c>
      <c r="V409" s="25">
        <v>21</v>
      </c>
      <c r="W409" s="4">
        <v>30</v>
      </c>
    </row>
    <row r="410" spans="1:23" x14ac:dyDescent="0.45">
      <c r="A410" t="s">
        <v>8318</v>
      </c>
      <c r="B410" t="s">
        <v>8225</v>
      </c>
      <c r="C410" t="s">
        <v>8387</v>
      </c>
      <c r="D410" s="8" t="s">
        <v>8379</v>
      </c>
      <c r="E410">
        <v>3704</v>
      </c>
      <c r="F410" s="7">
        <v>1</v>
      </c>
      <c r="G410" s="4">
        <v>300</v>
      </c>
      <c r="H410" s="4">
        <v>409.01</v>
      </c>
      <c r="I410" s="25">
        <v>60</v>
      </c>
      <c r="J410" s="4">
        <v>27</v>
      </c>
      <c r="N410" t="s">
        <v>8318</v>
      </c>
      <c r="O410" t="s">
        <v>8225</v>
      </c>
      <c r="P410" t="s">
        <v>8387</v>
      </c>
      <c r="Q410" s="8" t="s">
        <v>8379</v>
      </c>
      <c r="R410">
        <v>3704</v>
      </c>
      <c r="S410" s="7">
        <v>1</v>
      </c>
      <c r="T410" s="4">
        <v>300</v>
      </c>
      <c r="U410" s="4">
        <v>409.01</v>
      </c>
      <c r="V410" s="25">
        <v>60</v>
      </c>
      <c r="W410" s="4">
        <v>27</v>
      </c>
    </row>
    <row r="411" spans="1:23" x14ac:dyDescent="0.45">
      <c r="A411" t="s">
        <v>8318</v>
      </c>
      <c r="B411" t="s">
        <v>8225</v>
      </c>
      <c r="C411" t="s">
        <v>8387</v>
      </c>
      <c r="D411" s="8" t="s">
        <v>8379</v>
      </c>
      <c r="E411">
        <v>3724</v>
      </c>
      <c r="F411" s="7">
        <v>1</v>
      </c>
      <c r="G411" s="4">
        <v>4300</v>
      </c>
      <c r="H411" s="4">
        <v>4409.55</v>
      </c>
      <c r="I411" s="25">
        <v>29.466898148144537</v>
      </c>
      <c r="J411" s="4">
        <v>89</v>
      </c>
      <c r="N411" t="s">
        <v>8318</v>
      </c>
      <c r="O411" t="s">
        <v>8225</v>
      </c>
      <c r="P411" t="s">
        <v>8387</v>
      </c>
      <c r="Q411" s="8" t="s">
        <v>8379</v>
      </c>
      <c r="R411">
        <v>3724</v>
      </c>
      <c r="S411" s="7">
        <v>1</v>
      </c>
      <c r="T411" s="4">
        <v>4300</v>
      </c>
      <c r="U411" s="4">
        <v>4409.55</v>
      </c>
      <c r="V411" s="25">
        <v>29.466898148144537</v>
      </c>
      <c r="W411" s="4">
        <v>89</v>
      </c>
    </row>
    <row r="412" spans="1:23" x14ac:dyDescent="0.45">
      <c r="A412" t="s">
        <v>8318</v>
      </c>
      <c r="B412" t="s">
        <v>8225</v>
      </c>
      <c r="C412" t="s">
        <v>8387</v>
      </c>
      <c r="D412" s="8" t="s">
        <v>8379</v>
      </c>
      <c r="E412">
        <v>3811</v>
      </c>
      <c r="F412" s="7">
        <v>1</v>
      </c>
      <c r="G412" s="4">
        <v>250</v>
      </c>
      <c r="H412" s="4">
        <v>825</v>
      </c>
      <c r="I412" s="25">
        <v>33.83133101851854</v>
      </c>
      <c r="J412" s="4">
        <v>19</v>
      </c>
      <c r="N412" t="s">
        <v>8318</v>
      </c>
      <c r="O412" t="s">
        <v>8225</v>
      </c>
      <c r="P412" t="s">
        <v>8387</v>
      </c>
      <c r="Q412" s="8" t="s">
        <v>8379</v>
      </c>
      <c r="R412">
        <v>3811</v>
      </c>
      <c r="S412" s="7">
        <v>1</v>
      </c>
      <c r="T412" s="4">
        <v>250</v>
      </c>
      <c r="U412" s="4">
        <v>825</v>
      </c>
      <c r="V412" s="25">
        <v>33.83133101851854</v>
      </c>
      <c r="W412" s="4">
        <v>19</v>
      </c>
    </row>
    <row r="413" spans="1:23" x14ac:dyDescent="0.45">
      <c r="A413" t="s">
        <v>8318</v>
      </c>
      <c r="B413" t="s">
        <v>8225</v>
      </c>
      <c r="C413" t="s">
        <v>8387</v>
      </c>
      <c r="D413" s="8" t="s">
        <v>8379</v>
      </c>
      <c r="E413">
        <v>3986</v>
      </c>
      <c r="F413" s="7">
        <v>1</v>
      </c>
      <c r="G413" s="4">
        <v>5000</v>
      </c>
      <c r="H413" s="4">
        <v>488</v>
      </c>
      <c r="I413" s="25">
        <v>28.995902777780429</v>
      </c>
      <c r="J413" s="4">
        <v>13</v>
      </c>
      <c r="N413" t="s">
        <v>8318</v>
      </c>
      <c r="O413" t="s">
        <v>8225</v>
      </c>
      <c r="P413" t="s">
        <v>8387</v>
      </c>
      <c r="Q413" s="8" t="s">
        <v>8379</v>
      </c>
      <c r="R413">
        <v>3986</v>
      </c>
      <c r="S413" s="7">
        <v>1</v>
      </c>
      <c r="T413" s="4">
        <v>5000</v>
      </c>
      <c r="U413" s="4">
        <v>488</v>
      </c>
      <c r="V413" s="25">
        <v>28.995902777780429</v>
      </c>
      <c r="W413" s="4">
        <v>13</v>
      </c>
    </row>
    <row r="414" spans="1:23" x14ac:dyDescent="0.45">
      <c r="A414" t="s">
        <v>8318</v>
      </c>
      <c r="B414" t="s">
        <v>8225</v>
      </c>
      <c r="C414" t="s">
        <v>8387</v>
      </c>
      <c r="D414" s="8" t="s">
        <v>8369</v>
      </c>
      <c r="F414" s="7">
        <v>13</v>
      </c>
      <c r="G414" s="4">
        <v>33800</v>
      </c>
      <c r="H414" s="4">
        <v>33333.78</v>
      </c>
      <c r="I414" s="25">
        <v>34.226753917377209</v>
      </c>
      <c r="J414" s="4">
        <v>725</v>
      </c>
      <c r="N414" t="s">
        <v>8318</v>
      </c>
      <c r="O414" t="s">
        <v>8225</v>
      </c>
      <c r="P414" t="s">
        <v>8387</v>
      </c>
      <c r="Q414" s="8" t="s">
        <v>8369</v>
      </c>
      <c r="S414" s="7">
        <v>13</v>
      </c>
      <c r="T414" s="4">
        <v>33800</v>
      </c>
      <c r="U414" s="4">
        <v>33333.78</v>
      </c>
      <c r="V414" s="25">
        <v>34.226753917377209</v>
      </c>
      <c r="W414" s="4">
        <v>725</v>
      </c>
    </row>
    <row r="415" spans="1:23" x14ac:dyDescent="0.45">
      <c r="A415" t="s">
        <v>8318</v>
      </c>
      <c r="B415" t="s">
        <v>8225</v>
      </c>
      <c r="C415" t="s">
        <v>8387</v>
      </c>
      <c r="D415" s="8" t="s">
        <v>8369</v>
      </c>
      <c r="E415">
        <v>524</v>
      </c>
      <c r="F415" s="7">
        <v>1</v>
      </c>
      <c r="G415" s="4">
        <v>3500</v>
      </c>
      <c r="H415" s="4">
        <v>3803.55</v>
      </c>
      <c r="I415" s="25">
        <v>30</v>
      </c>
      <c r="J415" s="4">
        <v>130</v>
      </c>
      <c r="N415" t="s">
        <v>8318</v>
      </c>
      <c r="O415" t="s">
        <v>8225</v>
      </c>
      <c r="P415" t="s">
        <v>8387</v>
      </c>
      <c r="Q415" s="8" t="s">
        <v>8369</v>
      </c>
      <c r="R415">
        <v>524</v>
      </c>
      <c r="S415" s="7">
        <v>1</v>
      </c>
      <c r="T415" s="4">
        <v>3500</v>
      </c>
      <c r="U415" s="4">
        <v>3803.55</v>
      </c>
      <c r="V415" s="25">
        <v>30</v>
      </c>
      <c r="W415" s="4">
        <v>130</v>
      </c>
    </row>
    <row r="416" spans="1:23" x14ac:dyDescent="0.45">
      <c r="A416" t="s">
        <v>8318</v>
      </c>
      <c r="B416" t="s">
        <v>8225</v>
      </c>
      <c r="C416" t="s">
        <v>8387</v>
      </c>
      <c r="D416" s="8" t="s">
        <v>8369</v>
      </c>
      <c r="E416">
        <v>2799</v>
      </c>
      <c r="F416" s="7">
        <v>1</v>
      </c>
      <c r="G416" s="4">
        <v>5000</v>
      </c>
      <c r="H416" s="4">
        <v>5831.74</v>
      </c>
      <c r="I416" s="25">
        <v>31.401967592595611</v>
      </c>
      <c r="J416" s="4">
        <v>130</v>
      </c>
      <c r="N416" t="s">
        <v>8318</v>
      </c>
      <c r="O416" t="s">
        <v>8225</v>
      </c>
      <c r="P416" t="s">
        <v>8387</v>
      </c>
      <c r="Q416" s="8" t="s">
        <v>8369</v>
      </c>
      <c r="R416">
        <v>2799</v>
      </c>
      <c r="S416" s="7">
        <v>1</v>
      </c>
      <c r="T416" s="4">
        <v>5000</v>
      </c>
      <c r="U416" s="4">
        <v>5831.74</v>
      </c>
      <c r="V416" s="25">
        <v>31.401967592595611</v>
      </c>
      <c r="W416" s="4">
        <v>130</v>
      </c>
    </row>
    <row r="417" spans="1:23" x14ac:dyDescent="0.45">
      <c r="A417" t="s">
        <v>8318</v>
      </c>
      <c r="B417" t="s">
        <v>8225</v>
      </c>
      <c r="C417" t="s">
        <v>8387</v>
      </c>
      <c r="D417" s="8" t="s">
        <v>8369</v>
      </c>
      <c r="E417">
        <v>2829</v>
      </c>
      <c r="F417" s="7">
        <v>1</v>
      </c>
      <c r="G417" s="4">
        <v>2500</v>
      </c>
      <c r="H417" s="4">
        <v>2663</v>
      </c>
      <c r="I417" s="25">
        <v>28</v>
      </c>
      <c r="J417" s="4">
        <v>76</v>
      </c>
      <c r="N417" t="s">
        <v>8318</v>
      </c>
      <c r="O417" t="s">
        <v>8225</v>
      </c>
      <c r="P417" t="s">
        <v>8387</v>
      </c>
      <c r="Q417" s="8" t="s">
        <v>8369</v>
      </c>
      <c r="R417">
        <v>2829</v>
      </c>
      <c r="S417" s="7">
        <v>1</v>
      </c>
      <c r="T417" s="4">
        <v>2500</v>
      </c>
      <c r="U417" s="4">
        <v>2663</v>
      </c>
      <c r="V417" s="25">
        <v>28</v>
      </c>
      <c r="W417" s="4">
        <v>76</v>
      </c>
    </row>
    <row r="418" spans="1:23" x14ac:dyDescent="0.45">
      <c r="A418" t="s">
        <v>8318</v>
      </c>
      <c r="B418" t="s">
        <v>8225</v>
      </c>
      <c r="C418" t="s">
        <v>8387</v>
      </c>
      <c r="D418" s="8" t="s">
        <v>8369</v>
      </c>
      <c r="E418">
        <v>3288</v>
      </c>
      <c r="F418" s="7">
        <v>1</v>
      </c>
      <c r="G418" s="4">
        <v>10000</v>
      </c>
      <c r="H418" s="4">
        <v>10026.49</v>
      </c>
      <c r="I418" s="25">
        <v>36.183854166665697</v>
      </c>
      <c r="J418" s="4">
        <v>207</v>
      </c>
      <c r="N418" t="s">
        <v>8318</v>
      </c>
      <c r="O418" t="s">
        <v>8225</v>
      </c>
      <c r="P418" t="s">
        <v>8387</v>
      </c>
      <c r="Q418" s="8" t="s">
        <v>8369</v>
      </c>
      <c r="R418">
        <v>3288</v>
      </c>
      <c r="S418" s="7">
        <v>1</v>
      </c>
      <c r="T418" s="4">
        <v>10000</v>
      </c>
      <c r="U418" s="4">
        <v>10026.49</v>
      </c>
      <c r="V418" s="25">
        <v>36.183854166665697</v>
      </c>
      <c r="W418" s="4">
        <v>207</v>
      </c>
    </row>
    <row r="419" spans="1:23" x14ac:dyDescent="0.45">
      <c r="A419" t="s">
        <v>8318</v>
      </c>
      <c r="B419" t="s">
        <v>8225</v>
      </c>
      <c r="C419" t="s">
        <v>8387</v>
      </c>
      <c r="D419" s="8" t="s">
        <v>8369</v>
      </c>
      <c r="E419">
        <v>3341</v>
      </c>
      <c r="F419" s="7">
        <v>1</v>
      </c>
      <c r="G419" s="4">
        <v>3350</v>
      </c>
      <c r="H419" s="4">
        <v>3350</v>
      </c>
      <c r="I419" s="25">
        <v>22.909479166657547</v>
      </c>
      <c r="J419" s="4">
        <v>28</v>
      </c>
      <c r="N419" t="s">
        <v>8318</v>
      </c>
      <c r="O419" t="s">
        <v>8225</v>
      </c>
      <c r="P419" t="s">
        <v>8387</v>
      </c>
      <c r="Q419" s="8" t="s">
        <v>8369</v>
      </c>
      <c r="R419">
        <v>3341</v>
      </c>
      <c r="S419" s="7">
        <v>1</v>
      </c>
      <c r="T419" s="4">
        <v>3350</v>
      </c>
      <c r="U419" s="4">
        <v>3350</v>
      </c>
      <c r="V419" s="25">
        <v>22.909479166657547</v>
      </c>
      <c r="W419" s="4">
        <v>28</v>
      </c>
    </row>
    <row r="420" spans="1:23" x14ac:dyDescent="0.45">
      <c r="A420" t="s">
        <v>8318</v>
      </c>
      <c r="B420" t="s">
        <v>8225</v>
      </c>
      <c r="C420" t="s">
        <v>8387</v>
      </c>
      <c r="D420" s="8" t="s">
        <v>8369</v>
      </c>
      <c r="E420">
        <v>3352</v>
      </c>
      <c r="F420" s="7">
        <v>1</v>
      </c>
      <c r="G420" s="4">
        <v>5000</v>
      </c>
      <c r="H420" s="4">
        <v>5376</v>
      </c>
      <c r="I420" s="25">
        <v>56.965532407397404</v>
      </c>
      <c r="J420" s="4">
        <v>70</v>
      </c>
      <c r="N420" t="s">
        <v>8318</v>
      </c>
      <c r="O420" t="s">
        <v>8225</v>
      </c>
      <c r="P420" t="s">
        <v>8387</v>
      </c>
      <c r="Q420" s="8" t="s">
        <v>8369</v>
      </c>
      <c r="R420">
        <v>3352</v>
      </c>
      <c r="S420" s="7">
        <v>1</v>
      </c>
      <c r="T420" s="4">
        <v>5000</v>
      </c>
      <c r="U420" s="4">
        <v>5376</v>
      </c>
      <c r="V420" s="25">
        <v>56.965532407397404</v>
      </c>
      <c r="W420" s="4">
        <v>70</v>
      </c>
    </row>
    <row r="421" spans="1:23" x14ac:dyDescent="0.45">
      <c r="A421" t="s">
        <v>8318</v>
      </c>
      <c r="B421" t="s">
        <v>8225</v>
      </c>
      <c r="C421" t="s">
        <v>8387</v>
      </c>
      <c r="D421" s="8" t="s">
        <v>8369</v>
      </c>
      <c r="E421">
        <v>3540</v>
      </c>
      <c r="F421" s="7">
        <v>1</v>
      </c>
      <c r="G421" s="4">
        <v>300</v>
      </c>
      <c r="H421" s="4">
        <v>369</v>
      </c>
      <c r="I421" s="25">
        <v>30</v>
      </c>
      <c r="J421" s="4">
        <v>8</v>
      </c>
      <c r="N421" t="s">
        <v>8318</v>
      </c>
      <c r="O421" t="s">
        <v>8225</v>
      </c>
      <c r="P421" t="s">
        <v>8387</v>
      </c>
      <c r="Q421" s="8" t="s">
        <v>8369</v>
      </c>
      <c r="R421">
        <v>3540</v>
      </c>
      <c r="S421" s="7">
        <v>1</v>
      </c>
      <c r="T421" s="4">
        <v>300</v>
      </c>
      <c r="U421" s="4">
        <v>369</v>
      </c>
      <c r="V421" s="25">
        <v>30</v>
      </c>
      <c r="W421" s="4">
        <v>8</v>
      </c>
    </row>
    <row r="422" spans="1:23" x14ac:dyDescent="0.45">
      <c r="A422" t="s">
        <v>8318</v>
      </c>
      <c r="B422" t="s">
        <v>8225</v>
      </c>
      <c r="C422" t="s">
        <v>8387</v>
      </c>
      <c r="D422" s="8" t="s">
        <v>8369</v>
      </c>
      <c r="E422">
        <v>3587</v>
      </c>
      <c r="F422" s="7">
        <v>1</v>
      </c>
      <c r="G422" s="4">
        <v>500</v>
      </c>
      <c r="H422" s="4">
        <v>633</v>
      </c>
      <c r="I422" s="25">
        <v>45.251689814816928</v>
      </c>
      <c r="J422" s="4">
        <v>28</v>
      </c>
      <c r="N422" t="s">
        <v>8318</v>
      </c>
      <c r="O422" t="s">
        <v>8225</v>
      </c>
      <c r="P422" t="s">
        <v>8387</v>
      </c>
      <c r="Q422" s="8" t="s">
        <v>8369</v>
      </c>
      <c r="R422">
        <v>3587</v>
      </c>
      <c r="S422" s="7">
        <v>1</v>
      </c>
      <c r="T422" s="4">
        <v>500</v>
      </c>
      <c r="U422" s="4">
        <v>633</v>
      </c>
      <c r="V422" s="25">
        <v>45.251689814816928</v>
      </c>
      <c r="W422" s="4">
        <v>28</v>
      </c>
    </row>
    <row r="423" spans="1:23" x14ac:dyDescent="0.45">
      <c r="A423" t="s">
        <v>8318</v>
      </c>
      <c r="B423" t="s">
        <v>8225</v>
      </c>
      <c r="C423" t="s">
        <v>8387</v>
      </c>
      <c r="D423" s="8" t="s">
        <v>8369</v>
      </c>
      <c r="E423">
        <v>3608</v>
      </c>
      <c r="F423" s="7">
        <v>1</v>
      </c>
      <c r="G423" s="4">
        <v>800</v>
      </c>
      <c r="H423" s="4">
        <v>800</v>
      </c>
      <c r="I423" s="25">
        <v>31.873958333329938</v>
      </c>
      <c r="J423" s="4">
        <v>27</v>
      </c>
      <c r="N423" t="s">
        <v>8318</v>
      </c>
      <c r="O423" t="s">
        <v>8225</v>
      </c>
      <c r="P423" t="s">
        <v>8387</v>
      </c>
      <c r="Q423" s="8" t="s">
        <v>8369</v>
      </c>
      <c r="R423">
        <v>3608</v>
      </c>
      <c r="S423" s="7">
        <v>1</v>
      </c>
      <c r="T423" s="4">
        <v>800</v>
      </c>
      <c r="U423" s="4">
        <v>800</v>
      </c>
      <c r="V423" s="25">
        <v>31.873958333329938</v>
      </c>
      <c r="W423" s="4">
        <v>27</v>
      </c>
    </row>
    <row r="424" spans="1:23" x14ac:dyDescent="0.45">
      <c r="A424" t="s">
        <v>8318</v>
      </c>
      <c r="B424" t="s">
        <v>8225</v>
      </c>
      <c r="C424" t="s">
        <v>8387</v>
      </c>
      <c r="D424" s="8" t="s">
        <v>8369</v>
      </c>
      <c r="E424">
        <v>3675</v>
      </c>
      <c r="F424" s="7">
        <v>1</v>
      </c>
      <c r="G424" s="4">
        <v>50</v>
      </c>
      <c r="H424" s="4">
        <v>70</v>
      </c>
      <c r="I424" s="25">
        <v>12.361319444440596</v>
      </c>
      <c r="J424" s="4">
        <v>3</v>
      </c>
      <c r="N424" t="s">
        <v>8318</v>
      </c>
      <c r="O424" t="s">
        <v>8225</v>
      </c>
      <c r="P424" t="s">
        <v>8387</v>
      </c>
      <c r="Q424" s="8" t="s">
        <v>8369</v>
      </c>
      <c r="R424">
        <v>3675</v>
      </c>
      <c r="S424" s="7">
        <v>1</v>
      </c>
      <c r="T424" s="4">
        <v>50</v>
      </c>
      <c r="U424" s="4">
        <v>70</v>
      </c>
      <c r="V424" s="25">
        <v>12.361319444440596</v>
      </c>
      <c r="W424" s="4">
        <v>3</v>
      </c>
    </row>
    <row r="425" spans="1:23" x14ac:dyDescent="0.45">
      <c r="A425" t="s">
        <v>8318</v>
      </c>
      <c r="B425" t="s">
        <v>8225</v>
      </c>
      <c r="C425" t="s">
        <v>8387</v>
      </c>
      <c r="D425" s="8" t="s">
        <v>8369</v>
      </c>
      <c r="E425">
        <v>3915</v>
      </c>
      <c r="F425" s="7">
        <v>1</v>
      </c>
      <c r="G425" s="4">
        <v>1500</v>
      </c>
      <c r="H425" s="4">
        <v>5</v>
      </c>
      <c r="I425" s="25">
        <v>30</v>
      </c>
      <c r="J425" s="4">
        <v>1</v>
      </c>
      <c r="N425" t="s">
        <v>8318</v>
      </c>
      <c r="O425" t="s">
        <v>8225</v>
      </c>
      <c r="P425" t="s">
        <v>8387</v>
      </c>
      <c r="Q425" s="8" t="s">
        <v>8369</v>
      </c>
      <c r="R425">
        <v>3915</v>
      </c>
      <c r="S425" s="7">
        <v>1</v>
      </c>
      <c r="T425" s="4">
        <v>1500</v>
      </c>
      <c r="U425" s="4">
        <v>5</v>
      </c>
      <c r="V425" s="25">
        <v>30</v>
      </c>
      <c r="W425" s="4">
        <v>1</v>
      </c>
    </row>
    <row r="426" spans="1:23" x14ac:dyDescent="0.45">
      <c r="A426" t="s">
        <v>8318</v>
      </c>
      <c r="B426" t="s">
        <v>8225</v>
      </c>
      <c r="C426" t="s">
        <v>8387</v>
      </c>
      <c r="D426" s="8" t="s">
        <v>8369</v>
      </c>
      <c r="E426">
        <v>3974</v>
      </c>
      <c r="F426" s="7">
        <v>1</v>
      </c>
      <c r="G426" s="4">
        <v>1000</v>
      </c>
      <c r="H426" s="4">
        <v>320</v>
      </c>
      <c r="I426" s="25">
        <v>30</v>
      </c>
      <c r="J426" s="4">
        <v>11</v>
      </c>
      <c r="N426" t="s">
        <v>8318</v>
      </c>
      <c r="O426" t="s">
        <v>8225</v>
      </c>
      <c r="P426" t="s">
        <v>8387</v>
      </c>
      <c r="Q426" s="8" t="s">
        <v>8369</v>
      </c>
      <c r="R426">
        <v>3974</v>
      </c>
      <c r="S426" s="7">
        <v>1</v>
      </c>
      <c r="T426" s="4">
        <v>1000</v>
      </c>
      <c r="U426" s="4">
        <v>320</v>
      </c>
      <c r="V426" s="25">
        <v>30</v>
      </c>
      <c r="W426" s="4">
        <v>11</v>
      </c>
    </row>
    <row r="427" spans="1:23" x14ac:dyDescent="0.45">
      <c r="A427" t="s">
        <v>8318</v>
      </c>
      <c r="B427" t="s">
        <v>8225</v>
      </c>
      <c r="C427" t="s">
        <v>8387</v>
      </c>
      <c r="D427" s="8" t="s">
        <v>8369</v>
      </c>
      <c r="E427">
        <v>4110</v>
      </c>
      <c r="F427" s="7">
        <v>1</v>
      </c>
      <c r="G427" s="4">
        <v>300</v>
      </c>
      <c r="H427" s="4">
        <v>86</v>
      </c>
      <c r="I427" s="25">
        <v>60</v>
      </c>
      <c r="J427" s="4">
        <v>6</v>
      </c>
      <c r="N427" t="s">
        <v>8318</v>
      </c>
      <c r="O427" t="s">
        <v>8225</v>
      </c>
      <c r="P427" t="s">
        <v>8387</v>
      </c>
      <c r="Q427" s="8" t="s">
        <v>8369</v>
      </c>
      <c r="R427">
        <v>4110</v>
      </c>
      <c r="S427" s="7">
        <v>1</v>
      </c>
      <c r="T427" s="4">
        <v>300</v>
      </c>
      <c r="U427" s="4">
        <v>86</v>
      </c>
      <c r="V427" s="25">
        <v>60</v>
      </c>
      <c r="W427" s="4">
        <v>6</v>
      </c>
    </row>
    <row r="428" spans="1:23" x14ac:dyDescent="0.45">
      <c r="A428" t="s">
        <v>8318</v>
      </c>
      <c r="B428" t="s">
        <v>8225</v>
      </c>
      <c r="C428" t="s">
        <v>8387</v>
      </c>
      <c r="D428" s="8" t="s">
        <v>8380</v>
      </c>
      <c r="F428" s="7">
        <v>8</v>
      </c>
      <c r="G428" s="4">
        <v>14300</v>
      </c>
      <c r="H428" s="4">
        <v>11816.220000000001</v>
      </c>
      <c r="I428" s="25">
        <v>33.309864004629162</v>
      </c>
      <c r="J428" s="4">
        <v>188</v>
      </c>
      <c r="N428" t="s">
        <v>8318</v>
      </c>
      <c r="O428" t="s">
        <v>8225</v>
      </c>
      <c r="P428" t="s">
        <v>8387</v>
      </c>
      <c r="Q428" s="8" t="s">
        <v>8380</v>
      </c>
      <c r="S428" s="7">
        <v>8</v>
      </c>
      <c r="T428" s="4">
        <v>14300</v>
      </c>
      <c r="U428" s="4">
        <v>11816.220000000001</v>
      </c>
      <c r="V428" s="25">
        <v>33.309864004629162</v>
      </c>
      <c r="W428" s="4">
        <v>188</v>
      </c>
    </row>
    <row r="429" spans="1:23" x14ac:dyDescent="0.45">
      <c r="A429" t="s">
        <v>8318</v>
      </c>
      <c r="B429" t="s">
        <v>8225</v>
      </c>
      <c r="C429" t="s">
        <v>8387</v>
      </c>
      <c r="D429" s="8" t="s">
        <v>8380</v>
      </c>
      <c r="E429">
        <v>539</v>
      </c>
      <c r="F429" s="7">
        <v>1</v>
      </c>
      <c r="G429" s="4">
        <v>500</v>
      </c>
      <c r="H429" s="4">
        <v>503.22</v>
      </c>
      <c r="I429" s="25">
        <v>21</v>
      </c>
      <c r="J429" s="4">
        <v>20</v>
      </c>
      <c r="N429" t="s">
        <v>8318</v>
      </c>
      <c r="O429" t="s">
        <v>8225</v>
      </c>
      <c r="P429" t="s">
        <v>8387</v>
      </c>
      <c r="Q429" s="8" t="s">
        <v>8380</v>
      </c>
      <c r="R429">
        <v>539</v>
      </c>
      <c r="S429" s="7">
        <v>1</v>
      </c>
      <c r="T429" s="4">
        <v>500</v>
      </c>
      <c r="U429" s="4">
        <v>503.22</v>
      </c>
      <c r="V429" s="25">
        <v>21</v>
      </c>
      <c r="W429" s="4">
        <v>20</v>
      </c>
    </row>
    <row r="430" spans="1:23" x14ac:dyDescent="0.45">
      <c r="A430" t="s">
        <v>8318</v>
      </c>
      <c r="B430" t="s">
        <v>8225</v>
      </c>
      <c r="C430" t="s">
        <v>8387</v>
      </c>
      <c r="D430" s="8" t="s">
        <v>8380</v>
      </c>
      <c r="E430">
        <v>3356</v>
      </c>
      <c r="F430" s="7">
        <v>1</v>
      </c>
      <c r="G430" s="4">
        <v>1500</v>
      </c>
      <c r="H430" s="4">
        <v>1521</v>
      </c>
      <c r="I430" s="25">
        <v>30</v>
      </c>
      <c r="J430" s="4">
        <v>27</v>
      </c>
      <c r="N430" t="s">
        <v>8318</v>
      </c>
      <c r="O430" t="s">
        <v>8225</v>
      </c>
      <c r="P430" t="s">
        <v>8387</v>
      </c>
      <c r="Q430" s="8" t="s">
        <v>8380</v>
      </c>
      <c r="R430">
        <v>3356</v>
      </c>
      <c r="S430" s="7">
        <v>1</v>
      </c>
      <c r="T430" s="4">
        <v>1500</v>
      </c>
      <c r="U430" s="4">
        <v>1521</v>
      </c>
      <c r="V430" s="25">
        <v>30</v>
      </c>
      <c r="W430" s="4">
        <v>27</v>
      </c>
    </row>
    <row r="431" spans="1:23" x14ac:dyDescent="0.45">
      <c r="A431" t="s">
        <v>8318</v>
      </c>
      <c r="B431" t="s">
        <v>8225</v>
      </c>
      <c r="C431" t="s">
        <v>8387</v>
      </c>
      <c r="D431" s="8" t="s">
        <v>8380</v>
      </c>
      <c r="E431">
        <v>3409</v>
      </c>
      <c r="F431" s="7">
        <v>1</v>
      </c>
      <c r="G431" s="4">
        <v>500</v>
      </c>
      <c r="H431" s="4">
        <v>618</v>
      </c>
      <c r="I431" s="25">
        <v>38.05928240740468</v>
      </c>
      <c r="J431" s="4">
        <v>21</v>
      </c>
      <c r="N431" t="s">
        <v>8318</v>
      </c>
      <c r="O431" t="s">
        <v>8225</v>
      </c>
      <c r="P431" t="s">
        <v>8387</v>
      </c>
      <c r="Q431" s="8" t="s">
        <v>8380</v>
      </c>
      <c r="R431">
        <v>3409</v>
      </c>
      <c r="S431" s="7">
        <v>1</v>
      </c>
      <c r="T431" s="4">
        <v>500</v>
      </c>
      <c r="U431" s="4">
        <v>618</v>
      </c>
      <c r="V431" s="25">
        <v>38.05928240740468</v>
      </c>
      <c r="W431" s="4">
        <v>21</v>
      </c>
    </row>
    <row r="432" spans="1:23" x14ac:dyDescent="0.45">
      <c r="A432" t="s">
        <v>8318</v>
      </c>
      <c r="B432" t="s">
        <v>8225</v>
      </c>
      <c r="C432" t="s">
        <v>8387</v>
      </c>
      <c r="D432" s="8" t="s">
        <v>8380</v>
      </c>
      <c r="E432">
        <v>3453</v>
      </c>
      <c r="F432" s="7">
        <v>1</v>
      </c>
      <c r="G432" s="4">
        <v>300</v>
      </c>
      <c r="H432" s="4">
        <v>385</v>
      </c>
      <c r="I432" s="25">
        <v>60</v>
      </c>
      <c r="J432" s="4">
        <v>14</v>
      </c>
      <c r="N432" t="s">
        <v>8318</v>
      </c>
      <c r="O432" t="s">
        <v>8225</v>
      </c>
      <c r="P432" t="s">
        <v>8387</v>
      </c>
      <c r="Q432" s="8" t="s">
        <v>8380</v>
      </c>
      <c r="R432">
        <v>3453</v>
      </c>
      <c r="S432" s="7">
        <v>1</v>
      </c>
      <c r="T432" s="4">
        <v>300</v>
      </c>
      <c r="U432" s="4">
        <v>385</v>
      </c>
      <c r="V432" s="25">
        <v>60</v>
      </c>
      <c r="W432" s="4">
        <v>14</v>
      </c>
    </row>
    <row r="433" spans="1:23" x14ac:dyDescent="0.45">
      <c r="A433" t="s">
        <v>8318</v>
      </c>
      <c r="B433" t="s">
        <v>8225</v>
      </c>
      <c r="C433" t="s">
        <v>8387</v>
      </c>
      <c r="D433" s="8" t="s">
        <v>8380</v>
      </c>
      <c r="E433">
        <v>3474</v>
      </c>
      <c r="F433" s="7">
        <v>1</v>
      </c>
      <c r="G433" s="4">
        <v>2000</v>
      </c>
      <c r="H433" s="4">
        <v>2020</v>
      </c>
      <c r="I433" s="25">
        <v>30</v>
      </c>
      <c r="J433" s="4">
        <v>39</v>
      </c>
      <c r="N433" t="s">
        <v>8318</v>
      </c>
      <c r="O433" t="s">
        <v>8225</v>
      </c>
      <c r="P433" t="s">
        <v>8387</v>
      </c>
      <c r="Q433" s="8" t="s">
        <v>8380</v>
      </c>
      <c r="R433">
        <v>3474</v>
      </c>
      <c r="S433" s="7">
        <v>1</v>
      </c>
      <c r="T433" s="4">
        <v>2000</v>
      </c>
      <c r="U433" s="4">
        <v>2020</v>
      </c>
      <c r="V433" s="25">
        <v>30</v>
      </c>
      <c r="W433" s="4">
        <v>39</v>
      </c>
    </row>
    <row r="434" spans="1:23" x14ac:dyDescent="0.45">
      <c r="A434" t="s">
        <v>8318</v>
      </c>
      <c r="B434" t="s">
        <v>8225</v>
      </c>
      <c r="C434" t="s">
        <v>8387</v>
      </c>
      <c r="D434" s="8" t="s">
        <v>8380</v>
      </c>
      <c r="E434">
        <v>3503</v>
      </c>
      <c r="F434" s="7">
        <v>1</v>
      </c>
      <c r="G434" s="4">
        <v>2500</v>
      </c>
      <c r="H434" s="4">
        <v>2689</v>
      </c>
      <c r="I434" s="25">
        <v>30</v>
      </c>
      <c r="J434" s="4">
        <v>38</v>
      </c>
      <c r="N434" t="s">
        <v>8318</v>
      </c>
      <c r="O434" t="s">
        <v>8225</v>
      </c>
      <c r="P434" t="s">
        <v>8387</v>
      </c>
      <c r="Q434" s="8" t="s">
        <v>8380</v>
      </c>
      <c r="R434">
        <v>3503</v>
      </c>
      <c r="S434" s="7">
        <v>1</v>
      </c>
      <c r="T434" s="4">
        <v>2500</v>
      </c>
      <c r="U434" s="4">
        <v>2689</v>
      </c>
      <c r="V434" s="25">
        <v>30</v>
      </c>
      <c r="W434" s="4">
        <v>38</v>
      </c>
    </row>
    <row r="435" spans="1:23" x14ac:dyDescent="0.45">
      <c r="A435" t="s">
        <v>8318</v>
      </c>
      <c r="B435" t="s">
        <v>8225</v>
      </c>
      <c r="C435" t="s">
        <v>8387</v>
      </c>
      <c r="D435" s="8" t="s">
        <v>8380</v>
      </c>
      <c r="E435">
        <v>3702</v>
      </c>
      <c r="F435" s="7">
        <v>1</v>
      </c>
      <c r="G435" s="4">
        <v>3000</v>
      </c>
      <c r="H435" s="4">
        <v>3275</v>
      </c>
      <c r="I435" s="25">
        <v>37.419629629628616</v>
      </c>
      <c r="J435" s="4">
        <v>21</v>
      </c>
      <c r="N435" t="s">
        <v>8318</v>
      </c>
      <c r="O435" t="s">
        <v>8225</v>
      </c>
      <c r="P435" t="s">
        <v>8387</v>
      </c>
      <c r="Q435" s="8" t="s">
        <v>8380</v>
      </c>
      <c r="R435">
        <v>3702</v>
      </c>
      <c r="S435" s="7">
        <v>1</v>
      </c>
      <c r="T435" s="4">
        <v>3000</v>
      </c>
      <c r="U435" s="4">
        <v>3275</v>
      </c>
      <c r="V435" s="25">
        <v>37.419629629628616</v>
      </c>
      <c r="W435" s="4">
        <v>21</v>
      </c>
    </row>
    <row r="436" spans="1:23" x14ac:dyDescent="0.45">
      <c r="A436" t="s">
        <v>8318</v>
      </c>
      <c r="B436" t="s">
        <v>8225</v>
      </c>
      <c r="C436" t="s">
        <v>8387</v>
      </c>
      <c r="D436" s="8" t="s">
        <v>8380</v>
      </c>
      <c r="E436">
        <v>3739</v>
      </c>
      <c r="F436" s="7">
        <v>1</v>
      </c>
      <c r="G436" s="4">
        <v>4000</v>
      </c>
      <c r="H436" s="4">
        <v>805</v>
      </c>
      <c r="I436" s="25">
        <v>20</v>
      </c>
      <c r="J436" s="4">
        <v>8</v>
      </c>
      <c r="N436" t="s">
        <v>8318</v>
      </c>
      <c r="O436" t="s">
        <v>8225</v>
      </c>
      <c r="P436" t="s">
        <v>8387</v>
      </c>
      <c r="Q436" s="8" t="s">
        <v>8380</v>
      </c>
      <c r="R436">
        <v>3739</v>
      </c>
      <c r="S436" s="7">
        <v>1</v>
      </c>
      <c r="T436" s="4">
        <v>4000</v>
      </c>
      <c r="U436" s="4">
        <v>805</v>
      </c>
      <c r="V436" s="25">
        <v>20</v>
      </c>
      <c r="W436" s="4">
        <v>8</v>
      </c>
    </row>
    <row r="437" spans="1:23" x14ac:dyDescent="0.45">
      <c r="A437" t="s">
        <v>8318</v>
      </c>
      <c r="B437" t="s">
        <v>8225</v>
      </c>
      <c r="C437" t="s">
        <v>8387</v>
      </c>
      <c r="D437" s="8" t="s">
        <v>8370</v>
      </c>
      <c r="F437" s="7">
        <v>8</v>
      </c>
      <c r="G437" s="4">
        <v>21750</v>
      </c>
      <c r="H437" s="4">
        <v>19926.580000000002</v>
      </c>
      <c r="I437" s="25">
        <v>32.021002604165915</v>
      </c>
      <c r="J437" s="4">
        <v>415</v>
      </c>
      <c r="N437" t="s">
        <v>8318</v>
      </c>
      <c r="O437" t="s">
        <v>8225</v>
      </c>
      <c r="P437" t="s">
        <v>8387</v>
      </c>
      <c r="Q437" s="8" t="s">
        <v>8370</v>
      </c>
      <c r="S437" s="7">
        <v>8</v>
      </c>
      <c r="T437" s="4">
        <v>21750</v>
      </c>
      <c r="U437" s="4">
        <v>19926.580000000002</v>
      </c>
      <c r="V437" s="25">
        <v>32.021002604165915</v>
      </c>
      <c r="W437" s="4">
        <v>415</v>
      </c>
    </row>
    <row r="438" spans="1:23" x14ac:dyDescent="0.45">
      <c r="A438" t="s">
        <v>8318</v>
      </c>
      <c r="B438" t="s">
        <v>8225</v>
      </c>
      <c r="C438" t="s">
        <v>8387</v>
      </c>
      <c r="D438" s="8" t="s">
        <v>8370</v>
      </c>
      <c r="E438">
        <v>1303</v>
      </c>
      <c r="F438" s="7">
        <v>1</v>
      </c>
      <c r="G438" s="4">
        <v>3500</v>
      </c>
      <c r="H438" s="4">
        <v>4559.13</v>
      </c>
      <c r="I438" s="25">
        <v>16.017129629624833</v>
      </c>
      <c r="J438" s="4">
        <v>108</v>
      </c>
      <c r="N438" t="s">
        <v>8318</v>
      </c>
      <c r="O438" t="s">
        <v>8225</v>
      </c>
      <c r="P438" t="s">
        <v>8387</v>
      </c>
      <c r="Q438" s="8" t="s">
        <v>8370</v>
      </c>
      <c r="R438">
        <v>1303</v>
      </c>
      <c r="S438" s="7">
        <v>1</v>
      </c>
      <c r="T438" s="4">
        <v>3500</v>
      </c>
      <c r="U438" s="4">
        <v>4559.13</v>
      </c>
      <c r="V438" s="25">
        <v>16.017129629624833</v>
      </c>
      <c r="W438" s="4">
        <v>108</v>
      </c>
    </row>
    <row r="439" spans="1:23" x14ac:dyDescent="0.45">
      <c r="A439" t="s">
        <v>8318</v>
      </c>
      <c r="B439" t="s">
        <v>8225</v>
      </c>
      <c r="C439" t="s">
        <v>8387</v>
      </c>
      <c r="D439" s="8" t="s">
        <v>8370</v>
      </c>
      <c r="E439">
        <v>3382</v>
      </c>
      <c r="F439" s="7">
        <v>1</v>
      </c>
      <c r="G439" s="4">
        <v>3500</v>
      </c>
      <c r="H439" s="4">
        <v>3526</v>
      </c>
      <c r="I439" s="25">
        <v>24.526435185187438</v>
      </c>
      <c r="J439" s="4">
        <v>46</v>
      </c>
      <c r="N439" t="s">
        <v>8318</v>
      </c>
      <c r="O439" t="s">
        <v>8225</v>
      </c>
      <c r="P439" t="s">
        <v>8387</v>
      </c>
      <c r="Q439" s="8" t="s">
        <v>8370</v>
      </c>
      <c r="R439">
        <v>3382</v>
      </c>
      <c r="S439" s="7">
        <v>1</v>
      </c>
      <c r="T439" s="4">
        <v>3500</v>
      </c>
      <c r="U439" s="4">
        <v>3526</v>
      </c>
      <c r="V439" s="25">
        <v>24.526435185187438</v>
      </c>
      <c r="W439" s="4">
        <v>46</v>
      </c>
    </row>
    <row r="440" spans="1:23" x14ac:dyDescent="0.45">
      <c r="A440" t="s">
        <v>8318</v>
      </c>
      <c r="B440" t="s">
        <v>8225</v>
      </c>
      <c r="C440" t="s">
        <v>8387</v>
      </c>
      <c r="D440" s="8" t="s">
        <v>8370</v>
      </c>
      <c r="E440">
        <v>3523</v>
      </c>
      <c r="F440" s="7">
        <v>1</v>
      </c>
      <c r="G440" s="4">
        <v>4000</v>
      </c>
      <c r="H440" s="4">
        <v>4546</v>
      </c>
      <c r="I440" s="25">
        <v>57.560787037029513</v>
      </c>
      <c r="J440" s="4">
        <v>80</v>
      </c>
      <c r="N440" t="s">
        <v>8318</v>
      </c>
      <c r="O440" t="s">
        <v>8225</v>
      </c>
      <c r="P440" t="s">
        <v>8387</v>
      </c>
      <c r="Q440" s="8" t="s">
        <v>8370</v>
      </c>
      <c r="R440">
        <v>3523</v>
      </c>
      <c r="S440" s="7">
        <v>1</v>
      </c>
      <c r="T440" s="4">
        <v>4000</v>
      </c>
      <c r="U440" s="4">
        <v>4546</v>
      </c>
      <c r="V440" s="25">
        <v>57.560787037029513</v>
      </c>
      <c r="W440" s="4">
        <v>80</v>
      </c>
    </row>
    <row r="441" spans="1:23" x14ac:dyDescent="0.45">
      <c r="A441" t="s">
        <v>8318</v>
      </c>
      <c r="B441" t="s">
        <v>8225</v>
      </c>
      <c r="C441" t="s">
        <v>8387</v>
      </c>
      <c r="D441" s="8" t="s">
        <v>8370</v>
      </c>
      <c r="E441">
        <v>3538</v>
      </c>
      <c r="F441" s="7">
        <v>1</v>
      </c>
      <c r="G441" s="4">
        <v>2000</v>
      </c>
      <c r="H441" s="4">
        <v>2569</v>
      </c>
      <c r="I441" s="25">
        <v>28</v>
      </c>
      <c r="J441" s="4">
        <v>83</v>
      </c>
      <c r="N441" t="s">
        <v>8318</v>
      </c>
      <c r="O441" t="s">
        <v>8225</v>
      </c>
      <c r="P441" t="s">
        <v>8387</v>
      </c>
      <c r="Q441" s="8" t="s">
        <v>8370</v>
      </c>
      <c r="R441">
        <v>3538</v>
      </c>
      <c r="S441" s="7">
        <v>1</v>
      </c>
      <c r="T441" s="4">
        <v>2000</v>
      </c>
      <c r="U441" s="4">
        <v>2569</v>
      </c>
      <c r="V441" s="25">
        <v>28</v>
      </c>
      <c r="W441" s="4">
        <v>83</v>
      </c>
    </row>
    <row r="442" spans="1:23" x14ac:dyDescent="0.45">
      <c r="A442" t="s">
        <v>8318</v>
      </c>
      <c r="B442" t="s">
        <v>8225</v>
      </c>
      <c r="C442" t="s">
        <v>8387</v>
      </c>
      <c r="D442" s="8" t="s">
        <v>8370</v>
      </c>
      <c r="E442">
        <v>3563</v>
      </c>
      <c r="F442" s="7">
        <v>1</v>
      </c>
      <c r="G442" s="4">
        <v>500</v>
      </c>
      <c r="H442" s="4">
        <v>527.45000000000005</v>
      </c>
      <c r="I442" s="25">
        <v>28.119722222225391</v>
      </c>
      <c r="J442" s="4">
        <v>25</v>
      </c>
      <c r="N442" t="s">
        <v>8318</v>
      </c>
      <c r="O442" t="s">
        <v>8225</v>
      </c>
      <c r="P442" t="s">
        <v>8387</v>
      </c>
      <c r="Q442" s="8" t="s">
        <v>8370</v>
      </c>
      <c r="R442">
        <v>3563</v>
      </c>
      <c r="S442" s="7">
        <v>1</v>
      </c>
      <c r="T442" s="4">
        <v>500</v>
      </c>
      <c r="U442" s="4">
        <v>527.45000000000005</v>
      </c>
      <c r="V442" s="25">
        <v>28.119722222225391</v>
      </c>
      <c r="W442" s="4">
        <v>25</v>
      </c>
    </row>
    <row r="443" spans="1:23" x14ac:dyDescent="0.45">
      <c r="A443" t="s">
        <v>8318</v>
      </c>
      <c r="B443" t="s">
        <v>8225</v>
      </c>
      <c r="C443" t="s">
        <v>8387</v>
      </c>
      <c r="D443" s="8" t="s">
        <v>8370</v>
      </c>
      <c r="E443">
        <v>3606</v>
      </c>
      <c r="F443" s="7">
        <v>1</v>
      </c>
      <c r="G443" s="4">
        <v>3000</v>
      </c>
      <c r="H443" s="4">
        <v>3908</v>
      </c>
      <c r="I443" s="25">
        <v>30</v>
      </c>
      <c r="J443" s="4">
        <v>64</v>
      </c>
      <c r="N443" t="s">
        <v>8318</v>
      </c>
      <c r="O443" t="s">
        <v>8225</v>
      </c>
      <c r="P443" t="s">
        <v>8387</v>
      </c>
      <c r="Q443" s="8" t="s">
        <v>8370</v>
      </c>
      <c r="R443">
        <v>3606</v>
      </c>
      <c r="S443" s="7">
        <v>1</v>
      </c>
      <c r="T443" s="4">
        <v>3000</v>
      </c>
      <c r="U443" s="4">
        <v>3908</v>
      </c>
      <c r="V443" s="25">
        <v>30</v>
      </c>
      <c r="W443" s="4">
        <v>64</v>
      </c>
    </row>
    <row r="444" spans="1:23" x14ac:dyDescent="0.45">
      <c r="A444" t="s">
        <v>8318</v>
      </c>
      <c r="B444" t="s">
        <v>8225</v>
      </c>
      <c r="C444" t="s">
        <v>8387</v>
      </c>
      <c r="D444" s="8" t="s">
        <v>8370</v>
      </c>
      <c r="E444">
        <v>3824</v>
      </c>
      <c r="F444" s="7">
        <v>1</v>
      </c>
      <c r="G444" s="4">
        <v>250</v>
      </c>
      <c r="H444" s="4">
        <v>270</v>
      </c>
      <c r="I444" s="25">
        <v>11.943946759260143</v>
      </c>
      <c r="J444" s="4">
        <v>7</v>
      </c>
      <c r="N444" t="s">
        <v>8318</v>
      </c>
      <c r="O444" t="s">
        <v>8225</v>
      </c>
      <c r="P444" t="s">
        <v>8387</v>
      </c>
      <c r="Q444" s="8" t="s">
        <v>8370</v>
      </c>
      <c r="R444">
        <v>3824</v>
      </c>
      <c r="S444" s="7">
        <v>1</v>
      </c>
      <c r="T444" s="4">
        <v>250</v>
      </c>
      <c r="U444" s="4">
        <v>270</v>
      </c>
      <c r="V444" s="25">
        <v>11.943946759260143</v>
      </c>
      <c r="W444" s="4">
        <v>7</v>
      </c>
    </row>
    <row r="445" spans="1:23" x14ac:dyDescent="0.45">
      <c r="A445" t="s">
        <v>8318</v>
      </c>
      <c r="B445" t="s">
        <v>8225</v>
      </c>
      <c r="C445" t="s">
        <v>8387</v>
      </c>
      <c r="D445" s="8" t="s">
        <v>8370</v>
      </c>
      <c r="E445">
        <v>4041</v>
      </c>
      <c r="F445" s="7">
        <v>1</v>
      </c>
      <c r="G445" s="4">
        <v>5000</v>
      </c>
      <c r="H445" s="4">
        <v>21</v>
      </c>
      <c r="I445" s="25">
        <v>60</v>
      </c>
      <c r="J445" s="4">
        <v>2</v>
      </c>
      <c r="N445" t="s">
        <v>8318</v>
      </c>
      <c r="O445" t="s">
        <v>8225</v>
      </c>
      <c r="P445" t="s">
        <v>8387</v>
      </c>
      <c r="Q445" s="8" t="s">
        <v>8370</v>
      </c>
      <c r="R445">
        <v>4041</v>
      </c>
      <c r="S445" s="7">
        <v>1</v>
      </c>
      <c r="T445" s="4">
        <v>5000</v>
      </c>
      <c r="U445" s="4">
        <v>21</v>
      </c>
      <c r="V445" s="25">
        <v>60</v>
      </c>
      <c r="W445" s="4">
        <v>2</v>
      </c>
    </row>
    <row r="446" spans="1:23" x14ac:dyDescent="0.45">
      <c r="A446" t="s">
        <v>8318</v>
      </c>
      <c r="B446" t="s">
        <v>8225</v>
      </c>
      <c r="C446" t="s">
        <v>8387</v>
      </c>
      <c r="D446" s="8" t="s">
        <v>8371</v>
      </c>
      <c r="F446" s="7">
        <v>3</v>
      </c>
      <c r="G446" s="4">
        <v>3950</v>
      </c>
      <c r="H446" s="4">
        <v>4855.01</v>
      </c>
      <c r="I446" s="25">
        <v>30</v>
      </c>
      <c r="J446" s="4">
        <v>126</v>
      </c>
      <c r="N446" t="s">
        <v>8318</v>
      </c>
      <c r="O446" t="s">
        <v>8225</v>
      </c>
      <c r="P446" t="s">
        <v>8387</v>
      </c>
      <c r="Q446" s="8" t="s">
        <v>8371</v>
      </c>
      <c r="S446" s="7">
        <v>3</v>
      </c>
      <c r="T446" s="4">
        <v>3950</v>
      </c>
      <c r="U446" s="4">
        <v>4855.01</v>
      </c>
      <c r="V446" s="25">
        <v>30</v>
      </c>
      <c r="W446" s="4">
        <v>126</v>
      </c>
    </row>
    <row r="447" spans="1:23" x14ac:dyDescent="0.45">
      <c r="A447" t="s">
        <v>8318</v>
      </c>
      <c r="B447" t="s">
        <v>8225</v>
      </c>
      <c r="C447" t="s">
        <v>8387</v>
      </c>
      <c r="D447" s="8" t="s">
        <v>8371</v>
      </c>
      <c r="E447">
        <v>3252</v>
      </c>
      <c r="F447" s="7">
        <v>1</v>
      </c>
      <c r="G447" s="4">
        <v>2250</v>
      </c>
      <c r="H447" s="4">
        <v>2876</v>
      </c>
      <c r="I447" s="25">
        <v>30</v>
      </c>
      <c r="J447" s="4">
        <v>50</v>
      </c>
      <c r="N447" t="s">
        <v>8318</v>
      </c>
      <c r="O447" t="s">
        <v>8225</v>
      </c>
      <c r="P447" t="s">
        <v>8387</v>
      </c>
      <c r="Q447" s="8" t="s">
        <v>8371</v>
      </c>
      <c r="R447">
        <v>3252</v>
      </c>
      <c r="S447" s="7">
        <v>1</v>
      </c>
      <c r="T447" s="4">
        <v>2250</v>
      </c>
      <c r="U447" s="4">
        <v>2876</v>
      </c>
      <c r="V447" s="25">
        <v>30</v>
      </c>
      <c r="W447" s="4">
        <v>50</v>
      </c>
    </row>
    <row r="448" spans="1:23" x14ac:dyDescent="0.45">
      <c r="A448" t="s">
        <v>8318</v>
      </c>
      <c r="B448" t="s">
        <v>8225</v>
      </c>
      <c r="C448" t="s">
        <v>8387</v>
      </c>
      <c r="D448" s="8" t="s">
        <v>8371</v>
      </c>
      <c r="E448">
        <v>3295</v>
      </c>
      <c r="F448" s="7">
        <v>1</v>
      </c>
      <c r="G448" s="4">
        <v>700</v>
      </c>
      <c r="H448" s="4">
        <v>720.01</v>
      </c>
      <c r="I448" s="25">
        <v>30</v>
      </c>
      <c r="J448" s="4">
        <v>27</v>
      </c>
      <c r="N448" t="s">
        <v>8318</v>
      </c>
      <c r="O448" t="s">
        <v>8225</v>
      </c>
      <c r="P448" t="s">
        <v>8387</v>
      </c>
      <c r="Q448" s="8" t="s">
        <v>8371</v>
      </c>
      <c r="R448">
        <v>3295</v>
      </c>
      <c r="S448" s="7">
        <v>1</v>
      </c>
      <c r="T448" s="4">
        <v>700</v>
      </c>
      <c r="U448" s="4">
        <v>720.01</v>
      </c>
      <c r="V448" s="25">
        <v>30</v>
      </c>
      <c r="W448" s="4">
        <v>27</v>
      </c>
    </row>
    <row r="449" spans="1:23" x14ac:dyDescent="0.45">
      <c r="A449" t="s">
        <v>8318</v>
      </c>
      <c r="B449" t="s">
        <v>8225</v>
      </c>
      <c r="C449" t="s">
        <v>8387</v>
      </c>
      <c r="D449" s="8" t="s">
        <v>8371</v>
      </c>
      <c r="E449">
        <v>3323</v>
      </c>
      <c r="F449" s="7">
        <v>1</v>
      </c>
      <c r="G449" s="4">
        <v>1000</v>
      </c>
      <c r="H449" s="4">
        <v>1259</v>
      </c>
      <c r="I449" s="25">
        <v>30</v>
      </c>
      <c r="J449" s="4">
        <v>49</v>
      </c>
      <c r="N449" t="s">
        <v>8318</v>
      </c>
      <c r="O449" t="s">
        <v>8225</v>
      </c>
      <c r="P449" t="s">
        <v>8387</v>
      </c>
      <c r="Q449" s="8" t="s">
        <v>8371</v>
      </c>
      <c r="R449">
        <v>3323</v>
      </c>
      <c r="S449" s="7">
        <v>1</v>
      </c>
      <c r="T449" s="4">
        <v>1000</v>
      </c>
      <c r="U449" s="4">
        <v>1259</v>
      </c>
      <c r="V449" s="25">
        <v>30</v>
      </c>
      <c r="W449" s="4">
        <v>49</v>
      </c>
    </row>
    <row r="450" spans="1:23" x14ac:dyDescent="0.45">
      <c r="A450" t="s">
        <v>8318</v>
      </c>
      <c r="B450" t="s">
        <v>8225</v>
      </c>
      <c r="C450" t="s">
        <v>8387</v>
      </c>
      <c r="D450" s="8" t="s">
        <v>8372</v>
      </c>
      <c r="F450" s="7">
        <v>3</v>
      </c>
      <c r="G450" s="4">
        <v>25750</v>
      </c>
      <c r="H450" s="4">
        <v>6829.99</v>
      </c>
      <c r="I450" s="25">
        <v>30.702067901234841</v>
      </c>
      <c r="J450" s="4">
        <v>129</v>
      </c>
      <c r="N450" t="s">
        <v>8318</v>
      </c>
      <c r="O450" t="s">
        <v>8225</v>
      </c>
      <c r="P450" t="s">
        <v>8387</v>
      </c>
      <c r="Q450" s="8" t="s">
        <v>8372</v>
      </c>
      <c r="S450" s="7">
        <v>3</v>
      </c>
      <c r="T450" s="4">
        <v>25750</v>
      </c>
      <c r="U450" s="4">
        <v>6829.99</v>
      </c>
      <c r="V450" s="25">
        <v>30.702067901234841</v>
      </c>
      <c r="W450" s="4">
        <v>129</v>
      </c>
    </row>
    <row r="451" spans="1:23" x14ac:dyDescent="0.45">
      <c r="A451" t="s">
        <v>8318</v>
      </c>
      <c r="B451" t="s">
        <v>8225</v>
      </c>
      <c r="C451" t="s">
        <v>8387</v>
      </c>
      <c r="D451" s="8" t="s">
        <v>8372</v>
      </c>
      <c r="E451">
        <v>3309</v>
      </c>
      <c r="F451" s="7">
        <v>1</v>
      </c>
      <c r="G451" s="4">
        <v>350</v>
      </c>
      <c r="H451" s="4">
        <v>558</v>
      </c>
      <c r="I451" s="25">
        <v>31</v>
      </c>
      <c r="J451" s="4">
        <v>31</v>
      </c>
      <c r="N451" t="s">
        <v>8318</v>
      </c>
      <c r="O451" t="s">
        <v>8225</v>
      </c>
      <c r="P451" t="s">
        <v>8387</v>
      </c>
      <c r="Q451" s="8" t="s">
        <v>8372</v>
      </c>
      <c r="R451">
        <v>3309</v>
      </c>
      <c r="S451" s="7">
        <v>1</v>
      </c>
      <c r="T451" s="4">
        <v>350</v>
      </c>
      <c r="U451" s="4">
        <v>558</v>
      </c>
      <c r="V451" s="25">
        <v>31</v>
      </c>
      <c r="W451" s="4">
        <v>31</v>
      </c>
    </row>
    <row r="452" spans="1:23" x14ac:dyDescent="0.45">
      <c r="A452" t="s">
        <v>8318</v>
      </c>
      <c r="B452" t="s">
        <v>8225</v>
      </c>
      <c r="C452" t="s">
        <v>8387</v>
      </c>
      <c r="D452" s="8" t="s">
        <v>8372</v>
      </c>
      <c r="E452">
        <v>4018</v>
      </c>
      <c r="F452" s="7">
        <v>1</v>
      </c>
      <c r="G452" s="4">
        <v>1500</v>
      </c>
      <c r="H452" s="4">
        <v>130</v>
      </c>
      <c r="I452" s="25">
        <v>30</v>
      </c>
      <c r="J452" s="4">
        <v>4</v>
      </c>
      <c r="N452" t="s">
        <v>8318</v>
      </c>
      <c r="O452" t="s">
        <v>8225</v>
      </c>
      <c r="P452" t="s">
        <v>8387</v>
      </c>
      <c r="Q452" s="8" t="s">
        <v>8372</v>
      </c>
      <c r="R452">
        <v>4018</v>
      </c>
      <c r="S452" s="7">
        <v>1</v>
      </c>
      <c r="T452" s="4">
        <v>1500</v>
      </c>
      <c r="U452" s="4">
        <v>130</v>
      </c>
      <c r="V452" s="25">
        <v>30</v>
      </c>
      <c r="W452" s="4">
        <v>4</v>
      </c>
    </row>
    <row r="453" spans="1:23" x14ac:dyDescent="0.45">
      <c r="A453" t="s">
        <v>8318</v>
      </c>
      <c r="B453" t="s">
        <v>8225</v>
      </c>
      <c r="C453" t="s">
        <v>8387</v>
      </c>
      <c r="D453" s="8" t="s">
        <v>8372</v>
      </c>
      <c r="E453">
        <v>4033</v>
      </c>
      <c r="F453" s="7">
        <v>1</v>
      </c>
      <c r="G453" s="4">
        <v>23900</v>
      </c>
      <c r="H453" s="4">
        <v>6141.99</v>
      </c>
      <c r="I453" s="25">
        <v>31.106203703704523</v>
      </c>
      <c r="J453" s="4">
        <v>94</v>
      </c>
      <c r="N453" t="s">
        <v>8318</v>
      </c>
      <c r="O453" t="s">
        <v>8225</v>
      </c>
      <c r="P453" t="s">
        <v>8387</v>
      </c>
      <c r="Q453" s="8" t="s">
        <v>8372</v>
      </c>
      <c r="R453">
        <v>4033</v>
      </c>
      <c r="S453" s="7">
        <v>1</v>
      </c>
      <c r="T453" s="4">
        <v>23900</v>
      </c>
      <c r="U453" s="4">
        <v>6141.99</v>
      </c>
      <c r="V453" s="25">
        <v>31.106203703704523</v>
      </c>
      <c r="W453" s="4">
        <v>94</v>
      </c>
    </row>
    <row r="454" spans="1:23" x14ac:dyDescent="0.45">
      <c r="A454" t="s">
        <v>8318</v>
      </c>
      <c r="B454" t="s">
        <v>8225</v>
      </c>
      <c r="C454" t="s">
        <v>8387</v>
      </c>
      <c r="D454" s="8" t="s">
        <v>8373</v>
      </c>
      <c r="F454" s="7">
        <v>4</v>
      </c>
      <c r="G454" s="4">
        <v>5875</v>
      </c>
      <c r="H454" s="4">
        <v>2029</v>
      </c>
      <c r="I454" s="25">
        <v>32.28125</v>
      </c>
      <c r="J454" s="4">
        <v>55</v>
      </c>
      <c r="N454" t="s">
        <v>8318</v>
      </c>
      <c r="O454" t="s">
        <v>8225</v>
      </c>
      <c r="P454" t="s">
        <v>8387</v>
      </c>
      <c r="Q454" s="8" t="s">
        <v>8373</v>
      </c>
      <c r="S454" s="7">
        <v>4</v>
      </c>
      <c r="T454" s="4">
        <v>5875</v>
      </c>
      <c r="U454" s="4">
        <v>2029</v>
      </c>
      <c r="V454" s="25">
        <v>32.28125</v>
      </c>
      <c r="W454" s="4">
        <v>55</v>
      </c>
    </row>
    <row r="455" spans="1:23" x14ac:dyDescent="0.45">
      <c r="A455" t="s">
        <v>8318</v>
      </c>
      <c r="B455" t="s">
        <v>8225</v>
      </c>
      <c r="C455" t="s">
        <v>8387</v>
      </c>
      <c r="D455" s="8" t="s">
        <v>8373</v>
      </c>
      <c r="E455">
        <v>3429</v>
      </c>
      <c r="F455" s="7">
        <v>1</v>
      </c>
      <c r="G455" s="4">
        <v>150</v>
      </c>
      <c r="H455" s="4">
        <v>195</v>
      </c>
      <c r="I455" s="25">
        <v>14</v>
      </c>
      <c r="J455" s="4">
        <v>12</v>
      </c>
      <c r="N455" t="s">
        <v>8318</v>
      </c>
      <c r="O455" t="s">
        <v>8225</v>
      </c>
      <c r="P455" t="s">
        <v>8387</v>
      </c>
      <c r="Q455" s="8" t="s">
        <v>8373</v>
      </c>
      <c r="R455">
        <v>3429</v>
      </c>
      <c r="S455" s="7">
        <v>1</v>
      </c>
      <c r="T455" s="4">
        <v>150</v>
      </c>
      <c r="U455" s="4">
        <v>195</v>
      </c>
      <c r="V455" s="25">
        <v>14</v>
      </c>
      <c r="W455" s="4">
        <v>12</v>
      </c>
    </row>
    <row r="456" spans="1:23" x14ac:dyDescent="0.45">
      <c r="A456" t="s">
        <v>8318</v>
      </c>
      <c r="B456" t="s">
        <v>8225</v>
      </c>
      <c r="C456" t="s">
        <v>8387</v>
      </c>
      <c r="D456" s="8" t="s">
        <v>8373</v>
      </c>
      <c r="E456">
        <v>3663</v>
      </c>
      <c r="F456" s="7">
        <v>1</v>
      </c>
      <c r="G456" s="4">
        <v>225</v>
      </c>
      <c r="H456" s="4">
        <v>234</v>
      </c>
      <c r="I456" s="25">
        <v>60.041666666671517</v>
      </c>
      <c r="J456" s="4">
        <v>9</v>
      </c>
      <c r="N456" t="s">
        <v>8318</v>
      </c>
      <c r="O456" t="s">
        <v>8225</v>
      </c>
      <c r="P456" t="s">
        <v>8387</v>
      </c>
      <c r="Q456" s="8" t="s">
        <v>8373</v>
      </c>
      <c r="R456">
        <v>3663</v>
      </c>
      <c r="S456" s="7">
        <v>1</v>
      </c>
      <c r="T456" s="4">
        <v>225</v>
      </c>
      <c r="U456" s="4">
        <v>234</v>
      </c>
      <c r="V456" s="25">
        <v>60.041666666671517</v>
      </c>
      <c r="W456" s="4">
        <v>9</v>
      </c>
    </row>
    <row r="457" spans="1:23" x14ac:dyDescent="0.45">
      <c r="A457" t="s">
        <v>8318</v>
      </c>
      <c r="B457" t="s">
        <v>8225</v>
      </c>
      <c r="C457" t="s">
        <v>8387</v>
      </c>
      <c r="D457" s="8" t="s">
        <v>8373</v>
      </c>
      <c r="E457">
        <v>3902</v>
      </c>
      <c r="F457" s="7">
        <v>1</v>
      </c>
      <c r="G457" s="4">
        <v>3000</v>
      </c>
      <c r="H457" s="4">
        <v>1465</v>
      </c>
      <c r="I457" s="25">
        <v>25.041666666664241</v>
      </c>
      <c r="J457" s="4">
        <v>31</v>
      </c>
      <c r="N457" t="s">
        <v>8318</v>
      </c>
      <c r="O457" t="s">
        <v>8225</v>
      </c>
      <c r="P457" t="s">
        <v>8387</v>
      </c>
      <c r="Q457" s="8" t="s">
        <v>8373</v>
      </c>
      <c r="R457">
        <v>3902</v>
      </c>
      <c r="S457" s="7">
        <v>1</v>
      </c>
      <c r="T457" s="4">
        <v>3000</v>
      </c>
      <c r="U457" s="4">
        <v>1465</v>
      </c>
      <c r="V457" s="25">
        <v>25.041666666664241</v>
      </c>
      <c r="W457" s="4">
        <v>31</v>
      </c>
    </row>
    <row r="458" spans="1:23" x14ac:dyDescent="0.45">
      <c r="A458" t="s">
        <v>8318</v>
      </c>
      <c r="B458" t="s">
        <v>8225</v>
      </c>
      <c r="C458" t="s">
        <v>8387</v>
      </c>
      <c r="D458" s="8" t="s">
        <v>8373</v>
      </c>
      <c r="E458">
        <v>3920</v>
      </c>
      <c r="F458" s="7">
        <v>1</v>
      </c>
      <c r="G458" s="4">
        <v>2500</v>
      </c>
      <c r="H458" s="4">
        <v>135</v>
      </c>
      <c r="I458" s="25">
        <v>30.041666666664241</v>
      </c>
      <c r="J458" s="4">
        <v>3</v>
      </c>
      <c r="N458" t="s">
        <v>8318</v>
      </c>
      <c r="O458" t="s">
        <v>8225</v>
      </c>
      <c r="P458" t="s">
        <v>8387</v>
      </c>
      <c r="Q458" s="8" t="s">
        <v>8373</v>
      </c>
      <c r="R458">
        <v>3920</v>
      </c>
      <c r="S458" s="7">
        <v>1</v>
      </c>
      <c r="T458" s="4">
        <v>2500</v>
      </c>
      <c r="U458" s="4">
        <v>135</v>
      </c>
      <c r="V458" s="25">
        <v>30.041666666664241</v>
      </c>
      <c r="W458" s="4">
        <v>3</v>
      </c>
    </row>
    <row r="459" spans="1:23" x14ac:dyDescent="0.45">
      <c r="A459" t="s">
        <v>8318</v>
      </c>
      <c r="B459" t="s">
        <v>8225</v>
      </c>
      <c r="C459" t="s">
        <v>8387</v>
      </c>
      <c r="D459" s="8" t="s">
        <v>8374</v>
      </c>
      <c r="F459" s="7">
        <v>1</v>
      </c>
      <c r="G459" s="4">
        <v>1600</v>
      </c>
      <c r="H459" s="4">
        <v>1647</v>
      </c>
      <c r="I459" s="25">
        <v>30.041666666664241</v>
      </c>
      <c r="J459" s="4">
        <v>69</v>
      </c>
      <c r="N459" t="s">
        <v>8318</v>
      </c>
      <c r="O459" t="s">
        <v>8225</v>
      </c>
      <c r="P459" t="s">
        <v>8387</v>
      </c>
      <c r="Q459" s="8" t="s">
        <v>8374</v>
      </c>
      <c r="S459" s="7">
        <v>1</v>
      </c>
      <c r="T459" s="4">
        <v>1600</v>
      </c>
      <c r="U459" s="4">
        <v>1647</v>
      </c>
      <c r="V459" s="25">
        <v>30.041666666664241</v>
      </c>
      <c r="W459" s="4">
        <v>69</v>
      </c>
    </row>
    <row r="460" spans="1:23" x14ac:dyDescent="0.45">
      <c r="A460" t="s">
        <v>8318</v>
      </c>
      <c r="B460" t="s">
        <v>8225</v>
      </c>
      <c r="C460" t="s">
        <v>8387</v>
      </c>
      <c r="D460" s="8" t="s">
        <v>8374</v>
      </c>
      <c r="E460">
        <v>3244</v>
      </c>
      <c r="F460" s="7">
        <v>1</v>
      </c>
      <c r="G460" s="4">
        <v>1600</v>
      </c>
      <c r="H460" s="4">
        <v>1647</v>
      </c>
      <c r="I460" s="25">
        <v>30.041666666664241</v>
      </c>
      <c r="J460" s="4">
        <v>69</v>
      </c>
      <c r="N460" t="s">
        <v>8318</v>
      </c>
      <c r="O460" t="s">
        <v>8225</v>
      </c>
      <c r="P460" t="s">
        <v>8387</v>
      </c>
      <c r="Q460" s="8" t="s">
        <v>8374</v>
      </c>
      <c r="R460">
        <v>3244</v>
      </c>
      <c r="S460" s="7">
        <v>1</v>
      </c>
      <c r="T460" s="4">
        <v>1600</v>
      </c>
      <c r="U460" s="4">
        <v>1647</v>
      </c>
      <c r="V460" s="25">
        <v>30.041666666664241</v>
      </c>
      <c r="W460" s="4">
        <v>69</v>
      </c>
    </row>
    <row r="461" spans="1:23" x14ac:dyDescent="0.45">
      <c r="A461" t="s">
        <v>8318</v>
      </c>
      <c r="B461" t="s">
        <v>8225</v>
      </c>
      <c r="C461" t="s">
        <v>8387</v>
      </c>
      <c r="D461" s="8" t="s">
        <v>8381</v>
      </c>
      <c r="F461" s="7">
        <v>5</v>
      </c>
      <c r="G461" s="4">
        <v>9100</v>
      </c>
      <c r="H461" s="4">
        <v>9234.7099999999991</v>
      </c>
      <c r="I461" s="25">
        <v>28.638083333334361</v>
      </c>
      <c r="J461" s="4">
        <v>241</v>
      </c>
      <c r="N461" t="s">
        <v>8318</v>
      </c>
      <c r="O461" t="s">
        <v>8225</v>
      </c>
      <c r="P461" t="s">
        <v>8387</v>
      </c>
      <c r="Q461" s="8" t="s">
        <v>8381</v>
      </c>
      <c r="S461" s="7">
        <v>5</v>
      </c>
      <c r="T461" s="4">
        <v>9100</v>
      </c>
      <c r="U461" s="4">
        <v>9234.7099999999991</v>
      </c>
      <c r="V461" s="25">
        <v>28.638083333334361</v>
      </c>
      <c r="W461" s="4">
        <v>241</v>
      </c>
    </row>
    <row r="462" spans="1:23" x14ac:dyDescent="0.45">
      <c r="A462" t="s">
        <v>8318</v>
      </c>
      <c r="B462" t="s">
        <v>8225</v>
      </c>
      <c r="C462" t="s">
        <v>8387</v>
      </c>
      <c r="D462" s="8" t="s">
        <v>8381</v>
      </c>
      <c r="E462">
        <v>535</v>
      </c>
      <c r="F462" s="7">
        <v>1</v>
      </c>
      <c r="G462" s="4">
        <v>2000</v>
      </c>
      <c r="H462" s="4">
        <v>2050</v>
      </c>
      <c r="I462" s="25">
        <v>30</v>
      </c>
      <c r="J462" s="4">
        <v>59</v>
      </c>
      <c r="N462" t="s">
        <v>8318</v>
      </c>
      <c r="O462" t="s">
        <v>8225</v>
      </c>
      <c r="P462" t="s">
        <v>8387</v>
      </c>
      <c r="Q462" s="8" t="s">
        <v>8381</v>
      </c>
      <c r="R462">
        <v>535</v>
      </c>
      <c r="S462" s="7">
        <v>1</v>
      </c>
      <c r="T462" s="4">
        <v>2000</v>
      </c>
      <c r="U462" s="4">
        <v>2050</v>
      </c>
      <c r="V462" s="25">
        <v>30</v>
      </c>
      <c r="W462" s="4">
        <v>59</v>
      </c>
    </row>
    <row r="463" spans="1:23" x14ac:dyDescent="0.45">
      <c r="A463" t="s">
        <v>8318</v>
      </c>
      <c r="B463" t="s">
        <v>8225</v>
      </c>
      <c r="C463" t="s">
        <v>8387</v>
      </c>
      <c r="D463" s="8" t="s">
        <v>8381</v>
      </c>
      <c r="E463">
        <v>3227</v>
      </c>
      <c r="F463" s="7">
        <v>1</v>
      </c>
      <c r="G463" s="4">
        <v>1200</v>
      </c>
      <c r="H463" s="4">
        <v>1500</v>
      </c>
      <c r="I463" s="25">
        <v>30</v>
      </c>
      <c r="J463" s="4">
        <v>30</v>
      </c>
      <c r="N463" t="s">
        <v>8318</v>
      </c>
      <c r="O463" t="s">
        <v>8225</v>
      </c>
      <c r="P463" t="s">
        <v>8387</v>
      </c>
      <c r="Q463" s="8" t="s">
        <v>8381</v>
      </c>
      <c r="R463">
        <v>3227</v>
      </c>
      <c r="S463" s="7">
        <v>1</v>
      </c>
      <c r="T463" s="4">
        <v>1200</v>
      </c>
      <c r="U463" s="4">
        <v>1500</v>
      </c>
      <c r="V463" s="25">
        <v>30</v>
      </c>
      <c r="W463" s="4">
        <v>30</v>
      </c>
    </row>
    <row r="464" spans="1:23" x14ac:dyDescent="0.45">
      <c r="A464" t="s">
        <v>8318</v>
      </c>
      <c r="B464" t="s">
        <v>8225</v>
      </c>
      <c r="C464" t="s">
        <v>8387</v>
      </c>
      <c r="D464" s="8" t="s">
        <v>8381</v>
      </c>
      <c r="E464">
        <v>3234</v>
      </c>
      <c r="F464" s="7">
        <v>1</v>
      </c>
      <c r="G464" s="4">
        <v>4000</v>
      </c>
      <c r="H464" s="4">
        <v>4015.71</v>
      </c>
      <c r="I464" s="25">
        <v>33.190416666671808</v>
      </c>
      <c r="J464" s="4">
        <v>115</v>
      </c>
      <c r="N464" t="s">
        <v>8318</v>
      </c>
      <c r="O464" t="s">
        <v>8225</v>
      </c>
      <c r="P464" t="s">
        <v>8387</v>
      </c>
      <c r="Q464" s="8" t="s">
        <v>8381</v>
      </c>
      <c r="R464">
        <v>3234</v>
      </c>
      <c r="S464" s="7">
        <v>1</v>
      </c>
      <c r="T464" s="4">
        <v>4000</v>
      </c>
      <c r="U464" s="4">
        <v>4015.71</v>
      </c>
      <c r="V464" s="25">
        <v>33.190416666671808</v>
      </c>
      <c r="W464" s="4">
        <v>115</v>
      </c>
    </row>
    <row r="465" spans="1:23" x14ac:dyDescent="0.45">
      <c r="A465" t="s">
        <v>8318</v>
      </c>
      <c r="B465" t="s">
        <v>8225</v>
      </c>
      <c r="C465" t="s">
        <v>8387</v>
      </c>
      <c r="D465" s="8" t="s">
        <v>8381</v>
      </c>
      <c r="E465">
        <v>3528</v>
      </c>
      <c r="F465" s="7">
        <v>1</v>
      </c>
      <c r="G465" s="4">
        <v>1650</v>
      </c>
      <c r="H465" s="4">
        <v>1669</v>
      </c>
      <c r="I465" s="25">
        <v>20</v>
      </c>
      <c r="J465" s="4">
        <v>37</v>
      </c>
      <c r="N465" t="s">
        <v>8318</v>
      </c>
      <c r="O465" t="s">
        <v>8225</v>
      </c>
      <c r="P465" t="s">
        <v>8387</v>
      </c>
      <c r="Q465" s="8" t="s">
        <v>8381</v>
      </c>
      <c r="R465">
        <v>3528</v>
      </c>
      <c r="S465" s="7">
        <v>1</v>
      </c>
      <c r="T465" s="4">
        <v>1650</v>
      </c>
      <c r="U465" s="4">
        <v>1669</v>
      </c>
      <c r="V465" s="25">
        <v>20</v>
      </c>
      <c r="W465" s="4">
        <v>37</v>
      </c>
    </row>
    <row r="466" spans="1:23" x14ac:dyDescent="0.45">
      <c r="A466" t="s">
        <v>8318</v>
      </c>
      <c r="B466" t="s">
        <v>8225</v>
      </c>
      <c r="C466" t="s">
        <v>8387</v>
      </c>
      <c r="D466" s="8" t="s">
        <v>8381</v>
      </c>
      <c r="E466">
        <v>4078</v>
      </c>
      <c r="F466" s="7">
        <v>1</v>
      </c>
      <c r="G466" s="4">
        <v>250</v>
      </c>
      <c r="H466" s="4">
        <v>0</v>
      </c>
      <c r="I466" s="25">
        <v>30</v>
      </c>
      <c r="J466" s="4">
        <v>0</v>
      </c>
      <c r="N466" t="s">
        <v>8318</v>
      </c>
      <c r="O466" t="s">
        <v>8225</v>
      </c>
      <c r="P466" t="s">
        <v>8387</v>
      </c>
      <c r="Q466" s="8" t="s">
        <v>8381</v>
      </c>
      <c r="R466">
        <v>4078</v>
      </c>
      <c r="S466" s="7">
        <v>1</v>
      </c>
      <c r="T466" s="4">
        <v>250</v>
      </c>
      <c r="U466" s="4">
        <v>0</v>
      </c>
      <c r="V466" s="25">
        <v>30</v>
      </c>
      <c r="W466" s="4">
        <v>0</v>
      </c>
    </row>
    <row r="467" spans="1:23" x14ac:dyDescent="0.45">
      <c r="A467" t="s">
        <v>8318</v>
      </c>
      <c r="B467" t="s">
        <v>8225</v>
      </c>
      <c r="C467" t="s">
        <v>8388</v>
      </c>
      <c r="F467" s="7"/>
      <c r="G467" s="4"/>
      <c r="H467" s="4"/>
      <c r="I467" s="25"/>
      <c r="J467" s="4"/>
      <c r="N467" t="s">
        <v>8318</v>
      </c>
      <c r="O467" t="s">
        <v>8225</v>
      </c>
      <c r="P467" t="s">
        <v>8388</v>
      </c>
      <c r="S467" s="7"/>
      <c r="T467" s="4"/>
      <c r="U467" s="4"/>
      <c r="V467" s="25"/>
      <c r="W467" s="4"/>
    </row>
    <row r="468" spans="1:23" x14ac:dyDescent="0.45">
      <c r="A468" t="s">
        <v>8318</v>
      </c>
      <c r="B468" t="s">
        <v>8225</v>
      </c>
      <c r="C468" t="s">
        <v>8388</v>
      </c>
      <c r="D468" s="8" t="s">
        <v>8376</v>
      </c>
      <c r="F468" s="7">
        <v>5</v>
      </c>
      <c r="G468" s="4">
        <v>11000</v>
      </c>
      <c r="H468" s="4">
        <v>6750.2</v>
      </c>
      <c r="I468" s="25">
        <v>32.020585648147971</v>
      </c>
      <c r="J468" s="4">
        <v>119</v>
      </c>
      <c r="N468" t="s">
        <v>8318</v>
      </c>
      <c r="O468" t="s">
        <v>8225</v>
      </c>
      <c r="P468" t="s">
        <v>8388</v>
      </c>
      <c r="Q468" s="8" t="s">
        <v>8376</v>
      </c>
      <c r="S468" s="7">
        <v>5</v>
      </c>
      <c r="T468" s="4">
        <v>11000</v>
      </c>
      <c r="U468" s="4">
        <v>6750.2</v>
      </c>
      <c r="V468" s="25">
        <v>32.020585648147971</v>
      </c>
      <c r="W468" s="4">
        <v>119</v>
      </c>
    </row>
    <row r="469" spans="1:23" x14ac:dyDescent="0.45">
      <c r="A469" t="s">
        <v>8318</v>
      </c>
      <c r="B469" t="s">
        <v>8225</v>
      </c>
      <c r="C469" t="s">
        <v>8388</v>
      </c>
      <c r="D469" s="8" t="s">
        <v>8376</v>
      </c>
      <c r="E469">
        <v>3240</v>
      </c>
      <c r="F469" s="7">
        <v>1</v>
      </c>
      <c r="G469" s="4">
        <v>3000</v>
      </c>
      <c r="H469" s="4">
        <v>3017</v>
      </c>
      <c r="I469" s="25">
        <v>28.264490740737529</v>
      </c>
      <c r="J469" s="4">
        <v>34</v>
      </c>
      <c r="N469" t="s">
        <v>8318</v>
      </c>
      <c r="O469" t="s">
        <v>8225</v>
      </c>
      <c r="P469" t="s">
        <v>8388</v>
      </c>
      <c r="Q469" s="8" t="s">
        <v>8376</v>
      </c>
      <c r="R469">
        <v>3240</v>
      </c>
      <c r="S469" s="7">
        <v>1</v>
      </c>
      <c r="T469" s="4">
        <v>3000</v>
      </c>
      <c r="U469" s="4">
        <v>3017</v>
      </c>
      <c r="V469" s="25">
        <v>28.264490740737529</v>
      </c>
      <c r="W469" s="4">
        <v>34</v>
      </c>
    </row>
    <row r="470" spans="1:23" x14ac:dyDescent="0.45">
      <c r="A470" t="s">
        <v>8318</v>
      </c>
      <c r="B470" t="s">
        <v>8225</v>
      </c>
      <c r="C470" t="s">
        <v>8388</v>
      </c>
      <c r="D470" s="8" t="s">
        <v>8376</v>
      </c>
      <c r="E470">
        <v>3257</v>
      </c>
      <c r="F470" s="7">
        <v>1</v>
      </c>
      <c r="G470" s="4">
        <v>2000</v>
      </c>
      <c r="H470" s="4">
        <v>2125.9899999999998</v>
      </c>
      <c r="I470" s="25">
        <v>30</v>
      </c>
      <c r="J470" s="4">
        <v>41</v>
      </c>
      <c r="N470" t="s">
        <v>8318</v>
      </c>
      <c r="O470" t="s">
        <v>8225</v>
      </c>
      <c r="P470" t="s">
        <v>8388</v>
      </c>
      <c r="Q470" s="8" t="s">
        <v>8376</v>
      </c>
      <c r="R470">
        <v>3257</v>
      </c>
      <c r="S470" s="7">
        <v>1</v>
      </c>
      <c r="T470" s="4">
        <v>2000</v>
      </c>
      <c r="U470" s="4">
        <v>2125.9899999999998</v>
      </c>
      <c r="V470" s="25">
        <v>30</v>
      </c>
      <c r="W470" s="4">
        <v>41</v>
      </c>
    </row>
    <row r="471" spans="1:23" x14ac:dyDescent="0.45">
      <c r="A471" t="s">
        <v>8318</v>
      </c>
      <c r="B471" t="s">
        <v>8225</v>
      </c>
      <c r="C471" t="s">
        <v>8388</v>
      </c>
      <c r="D471" s="8" t="s">
        <v>8376</v>
      </c>
      <c r="E471">
        <v>3289</v>
      </c>
      <c r="F471" s="7">
        <v>1</v>
      </c>
      <c r="G471" s="4">
        <v>500</v>
      </c>
      <c r="H471" s="4">
        <v>665.21</v>
      </c>
      <c r="I471" s="25">
        <v>28</v>
      </c>
      <c r="J471" s="4">
        <v>25</v>
      </c>
      <c r="N471" t="s">
        <v>8318</v>
      </c>
      <c r="O471" t="s">
        <v>8225</v>
      </c>
      <c r="P471" t="s">
        <v>8388</v>
      </c>
      <c r="Q471" s="8" t="s">
        <v>8376</v>
      </c>
      <c r="R471">
        <v>3289</v>
      </c>
      <c r="S471" s="7">
        <v>1</v>
      </c>
      <c r="T471" s="4">
        <v>500</v>
      </c>
      <c r="U471" s="4">
        <v>665.21</v>
      </c>
      <c r="V471" s="25">
        <v>28</v>
      </c>
      <c r="W471" s="4">
        <v>25</v>
      </c>
    </row>
    <row r="472" spans="1:23" x14ac:dyDescent="0.45">
      <c r="A472" t="s">
        <v>8318</v>
      </c>
      <c r="B472" t="s">
        <v>8225</v>
      </c>
      <c r="C472" t="s">
        <v>8388</v>
      </c>
      <c r="D472" s="8" t="s">
        <v>8376</v>
      </c>
      <c r="E472">
        <v>3888</v>
      </c>
      <c r="F472" s="7">
        <v>1</v>
      </c>
      <c r="G472" s="4">
        <v>2000</v>
      </c>
      <c r="H472" s="4">
        <v>542</v>
      </c>
      <c r="I472" s="25">
        <v>30</v>
      </c>
      <c r="J472" s="4">
        <v>14</v>
      </c>
      <c r="N472" t="s">
        <v>8318</v>
      </c>
      <c r="O472" t="s">
        <v>8225</v>
      </c>
      <c r="P472" t="s">
        <v>8388</v>
      </c>
      <c r="Q472" s="8" t="s">
        <v>8376</v>
      </c>
      <c r="R472">
        <v>3888</v>
      </c>
      <c r="S472" s="7">
        <v>1</v>
      </c>
      <c r="T472" s="4">
        <v>2000</v>
      </c>
      <c r="U472" s="4">
        <v>542</v>
      </c>
      <c r="V472" s="25">
        <v>30</v>
      </c>
      <c r="W472" s="4">
        <v>14</v>
      </c>
    </row>
    <row r="473" spans="1:23" x14ac:dyDescent="0.45">
      <c r="A473" t="s">
        <v>8318</v>
      </c>
      <c r="B473" t="s">
        <v>8225</v>
      </c>
      <c r="C473" t="s">
        <v>8388</v>
      </c>
      <c r="D473" s="8" t="s">
        <v>8376</v>
      </c>
      <c r="E473">
        <v>4096</v>
      </c>
      <c r="F473" s="7">
        <v>1</v>
      </c>
      <c r="G473" s="4">
        <v>3500</v>
      </c>
      <c r="H473" s="4">
        <v>400</v>
      </c>
      <c r="I473" s="25">
        <v>43.838437500002328</v>
      </c>
      <c r="J473" s="4">
        <v>5</v>
      </c>
      <c r="N473" t="s">
        <v>8318</v>
      </c>
      <c r="O473" t="s">
        <v>8225</v>
      </c>
      <c r="P473" t="s">
        <v>8388</v>
      </c>
      <c r="Q473" s="8" t="s">
        <v>8376</v>
      </c>
      <c r="R473">
        <v>4096</v>
      </c>
      <c r="S473" s="7">
        <v>1</v>
      </c>
      <c r="T473" s="4">
        <v>3500</v>
      </c>
      <c r="U473" s="4">
        <v>400</v>
      </c>
      <c r="V473" s="25">
        <v>43.838437500002328</v>
      </c>
      <c r="W473" s="4">
        <v>5</v>
      </c>
    </row>
    <row r="474" spans="1:23" x14ac:dyDescent="0.45">
      <c r="A474" t="s">
        <v>8318</v>
      </c>
      <c r="B474" t="s">
        <v>8225</v>
      </c>
      <c r="C474" t="s">
        <v>8388</v>
      </c>
      <c r="D474" s="8" t="s">
        <v>8377</v>
      </c>
      <c r="F474" s="7">
        <v>6</v>
      </c>
      <c r="G474" s="4">
        <v>7690</v>
      </c>
      <c r="H474" s="4">
        <v>4981</v>
      </c>
      <c r="I474" s="25">
        <v>26.771506558641704</v>
      </c>
      <c r="J474" s="4">
        <v>178</v>
      </c>
      <c r="N474" t="s">
        <v>8318</v>
      </c>
      <c r="O474" t="s">
        <v>8225</v>
      </c>
      <c r="P474" t="s">
        <v>8388</v>
      </c>
      <c r="Q474" s="8" t="s">
        <v>8377</v>
      </c>
      <c r="S474" s="7">
        <v>6</v>
      </c>
      <c r="T474" s="4">
        <v>7690</v>
      </c>
      <c r="U474" s="4">
        <v>4981</v>
      </c>
      <c r="V474" s="25">
        <v>26.771506558641704</v>
      </c>
      <c r="W474" s="4">
        <v>178</v>
      </c>
    </row>
    <row r="475" spans="1:23" x14ac:dyDescent="0.45">
      <c r="A475" t="s">
        <v>8318</v>
      </c>
      <c r="B475" t="s">
        <v>8225</v>
      </c>
      <c r="C475" t="s">
        <v>8388</v>
      </c>
      <c r="D475" s="8" t="s">
        <v>8377</v>
      </c>
      <c r="E475">
        <v>3133</v>
      </c>
      <c r="F475" s="7">
        <v>1</v>
      </c>
      <c r="G475" s="4">
        <v>500</v>
      </c>
      <c r="H475" s="4">
        <v>540</v>
      </c>
      <c r="I475" s="25">
        <v>29.958333333335759</v>
      </c>
      <c r="J475" s="4">
        <v>16</v>
      </c>
      <c r="N475" t="s">
        <v>8318</v>
      </c>
      <c r="O475" t="s">
        <v>8225</v>
      </c>
      <c r="P475" t="s">
        <v>8388</v>
      </c>
      <c r="Q475" s="8" t="s">
        <v>8377</v>
      </c>
      <c r="R475">
        <v>3133</v>
      </c>
      <c r="S475" s="7">
        <v>1</v>
      </c>
      <c r="T475" s="4">
        <v>500</v>
      </c>
      <c r="U475" s="4">
        <v>540</v>
      </c>
      <c r="V475" s="25">
        <v>29.958333333335759</v>
      </c>
      <c r="W475" s="4">
        <v>16</v>
      </c>
    </row>
    <row r="476" spans="1:23" x14ac:dyDescent="0.45">
      <c r="A476" t="s">
        <v>8318</v>
      </c>
      <c r="B476" t="s">
        <v>8225</v>
      </c>
      <c r="C476" t="s">
        <v>8388</v>
      </c>
      <c r="D476" s="8" t="s">
        <v>8377</v>
      </c>
      <c r="E476">
        <v>3136</v>
      </c>
      <c r="F476" s="7">
        <v>1</v>
      </c>
      <c r="G476" s="4">
        <v>500</v>
      </c>
      <c r="H476" s="4">
        <v>639</v>
      </c>
      <c r="I476" s="25">
        <v>36.495208333333721</v>
      </c>
      <c r="J476" s="4">
        <v>22</v>
      </c>
      <c r="N476" t="s">
        <v>8318</v>
      </c>
      <c r="O476" t="s">
        <v>8225</v>
      </c>
      <c r="P476" t="s">
        <v>8388</v>
      </c>
      <c r="Q476" s="8" t="s">
        <v>8377</v>
      </c>
      <c r="R476">
        <v>3136</v>
      </c>
      <c r="S476" s="7">
        <v>1</v>
      </c>
      <c r="T476" s="4">
        <v>500</v>
      </c>
      <c r="U476" s="4">
        <v>639</v>
      </c>
      <c r="V476" s="25">
        <v>36.495208333333721</v>
      </c>
      <c r="W476" s="4">
        <v>22</v>
      </c>
    </row>
    <row r="477" spans="1:23" x14ac:dyDescent="0.45">
      <c r="A477" t="s">
        <v>8318</v>
      </c>
      <c r="B477" t="s">
        <v>8225</v>
      </c>
      <c r="C477" t="s">
        <v>8388</v>
      </c>
      <c r="D477" s="8" t="s">
        <v>8377</v>
      </c>
      <c r="E477">
        <v>3142</v>
      </c>
      <c r="F477" s="7">
        <v>1</v>
      </c>
      <c r="G477" s="4">
        <v>2750</v>
      </c>
      <c r="H477" s="4">
        <v>45</v>
      </c>
      <c r="I477" s="25">
        <v>29.958333333328483</v>
      </c>
      <c r="J477" s="4">
        <v>3</v>
      </c>
      <c r="N477" t="s">
        <v>8318</v>
      </c>
      <c r="O477" t="s">
        <v>8225</v>
      </c>
      <c r="P477" t="s">
        <v>8388</v>
      </c>
      <c r="Q477" s="8" t="s">
        <v>8377</v>
      </c>
      <c r="R477">
        <v>3142</v>
      </c>
      <c r="S477" s="7">
        <v>1</v>
      </c>
      <c r="T477" s="4">
        <v>2750</v>
      </c>
      <c r="U477" s="4">
        <v>45</v>
      </c>
      <c r="V477" s="25">
        <v>29.958333333328483</v>
      </c>
      <c r="W477" s="4">
        <v>3</v>
      </c>
    </row>
    <row r="478" spans="1:23" x14ac:dyDescent="0.45">
      <c r="A478" t="s">
        <v>8318</v>
      </c>
      <c r="B478" t="s">
        <v>8225</v>
      </c>
      <c r="C478" t="s">
        <v>8388</v>
      </c>
      <c r="D478" s="8" t="s">
        <v>8377</v>
      </c>
      <c r="E478">
        <v>3290</v>
      </c>
      <c r="F478" s="7">
        <v>1</v>
      </c>
      <c r="G478" s="4">
        <v>2000</v>
      </c>
      <c r="H478" s="4">
        <v>2424</v>
      </c>
      <c r="I478" s="25">
        <v>30</v>
      </c>
      <c r="J478" s="4">
        <v>72</v>
      </c>
      <c r="N478" t="s">
        <v>8318</v>
      </c>
      <c r="O478" t="s">
        <v>8225</v>
      </c>
      <c r="P478" t="s">
        <v>8388</v>
      </c>
      <c r="Q478" s="8" t="s">
        <v>8377</v>
      </c>
      <c r="R478">
        <v>3290</v>
      </c>
      <c r="S478" s="7">
        <v>1</v>
      </c>
      <c r="T478" s="4">
        <v>2000</v>
      </c>
      <c r="U478" s="4">
        <v>2424</v>
      </c>
      <c r="V478" s="25">
        <v>30</v>
      </c>
      <c r="W478" s="4">
        <v>72</v>
      </c>
    </row>
    <row r="479" spans="1:23" x14ac:dyDescent="0.45">
      <c r="A479" t="s">
        <v>8318</v>
      </c>
      <c r="B479" t="s">
        <v>8225</v>
      </c>
      <c r="C479" t="s">
        <v>8388</v>
      </c>
      <c r="D479" s="8" t="s">
        <v>8377</v>
      </c>
      <c r="E479">
        <v>3617</v>
      </c>
      <c r="F479" s="7">
        <v>1</v>
      </c>
      <c r="G479" s="4">
        <v>740</v>
      </c>
      <c r="H479" s="4">
        <v>880</v>
      </c>
      <c r="I479" s="25">
        <v>14.38971064814541</v>
      </c>
      <c r="J479" s="4">
        <v>51</v>
      </c>
      <c r="N479" t="s">
        <v>8318</v>
      </c>
      <c r="O479" t="s">
        <v>8225</v>
      </c>
      <c r="P479" t="s">
        <v>8388</v>
      </c>
      <c r="Q479" s="8" t="s">
        <v>8377</v>
      </c>
      <c r="R479">
        <v>3617</v>
      </c>
      <c r="S479" s="7">
        <v>1</v>
      </c>
      <c r="T479" s="4">
        <v>740</v>
      </c>
      <c r="U479" s="4">
        <v>880</v>
      </c>
      <c r="V479" s="25">
        <v>14.38971064814541</v>
      </c>
      <c r="W479" s="4">
        <v>51</v>
      </c>
    </row>
    <row r="480" spans="1:23" x14ac:dyDescent="0.45">
      <c r="A480" t="s">
        <v>8318</v>
      </c>
      <c r="B480" t="s">
        <v>8225</v>
      </c>
      <c r="C480" t="s">
        <v>8388</v>
      </c>
      <c r="D480" s="8" t="s">
        <v>8377</v>
      </c>
      <c r="E480">
        <v>4001</v>
      </c>
      <c r="F480" s="7">
        <v>1</v>
      </c>
      <c r="G480" s="4">
        <v>1200</v>
      </c>
      <c r="H480" s="4">
        <v>453</v>
      </c>
      <c r="I480" s="25">
        <v>19.827453703706851</v>
      </c>
      <c r="J480" s="4">
        <v>14</v>
      </c>
      <c r="N480" t="s">
        <v>8318</v>
      </c>
      <c r="O480" t="s">
        <v>8225</v>
      </c>
      <c r="P480" t="s">
        <v>8388</v>
      </c>
      <c r="Q480" s="8" t="s">
        <v>8377</v>
      </c>
      <c r="R480">
        <v>4001</v>
      </c>
      <c r="S480" s="7">
        <v>1</v>
      </c>
      <c r="T480" s="4">
        <v>1200</v>
      </c>
      <c r="U480" s="4">
        <v>453</v>
      </c>
      <c r="V480" s="25">
        <v>19.827453703706851</v>
      </c>
      <c r="W480" s="4">
        <v>14</v>
      </c>
    </row>
    <row r="481" spans="1:23" x14ac:dyDescent="0.45">
      <c r="A481" t="s">
        <v>8318</v>
      </c>
      <c r="B481" t="s">
        <v>8225</v>
      </c>
      <c r="C481" t="s">
        <v>8388</v>
      </c>
      <c r="D481" s="8" t="s">
        <v>8378</v>
      </c>
      <c r="F481" s="7">
        <v>3</v>
      </c>
      <c r="G481" s="4">
        <v>1900</v>
      </c>
      <c r="H481" s="4">
        <v>225</v>
      </c>
      <c r="I481" s="25">
        <v>21.986111111114344</v>
      </c>
      <c r="J481" s="4">
        <v>12</v>
      </c>
      <c r="N481" t="s">
        <v>8318</v>
      </c>
      <c r="O481" t="s">
        <v>8225</v>
      </c>
      <c r="P481" t="s">
        <v>8388</v>
      </c>
      <c r="Q481" s="8" t="s">
        <v>8378</v>
      </c>
      <c r="S481" s="7">
        <v>3</v>
      </c>
      <c r="T481" s="4">
        <v>1900</v>
      </c>
      <c r="U481" s="4">
        <v>225</v>
      </c>
      <c r="V481" s="25">
        <v>21.986111111114344</v>
      </c>
      <c r="W481" s="4">
        <v>12</v>
      </c>
    </row>
    <row r="482" spans="1:23" x14ac:dyDescent="0.45">
      <c r="A482" t="s">
        <v>8318</v>
      </c>
      <c r="B482" t="s">
        <v>8225</v>
      </c>
      <c r="C482" t="s">
        <v>8388</v>
      </c>
      <c r="D482" s="8" t="s">
        <v>8378</v>
      </c>
      <c r="E482">
        <v>3134</v>
      </c>
      <c r="F482" s="7">
        <v>1</v>
      </c>
      <c r="G482" s="4">
        <v>1000</v>
      </c>
      <c r="H482" s="4">
        <v>225</v>
      </c>
      <c r="I482" s="25">
        <v>20.958333333343035</v>
      </c>
      <c r="J482" s="4">
        <v>12</v>
      </c>
      <c r="N482" t="s">
        <v>8318</v>
      </c>
      <c r="O482" t="s">
        <v>8225</v>
      </c>
      <c r="P482" t="s">
        <v>8388</v>
      </c>
      <c r="Q482" s="8" t="s">
        <v>8378</v>
      </c>
      <c r="R482">
        <v>3134</v>
      </c>
      <c r="S482" s="7">
        <v>1</v>
      </c>
      <c r="T482" s="4">
        <v>1000</v>
      </c>
      <c r="U482" s="4">
        <v>225</v>
      </c>
      <c r="V482" s="25">
        <v>20.958333333343035</v>
      </c>
      <c r="W482" s="4">
        <v>12</v>
      </c>
    </row>
    <row r="483" spans="1:23" x14ac:dyDescent="0.45">
      <c r="A483" t="s">
        <v>8318</v>
      </c>
      <c r="B483" t="s">
        <v>8225</v>
      </c>
      <c r="C483" t="s">
        <v>8388</v>
      </c>
      <c r="D483" s="8" t="s">
        <v>8378</v>
      </c>
      <c r="E483">
        <v>3138</v>
      </c>
      <c r="F483" s="7">
        <v>1</v>
      </c>
      <c r="G483" s="4">
        <v>200</v>
      </c>
      <c r="H483" s="4">
        <v>0</v>
      </c>
      <c r="I483" s="25">
        <v>19</v>
      </c>
      <c r="J483" s="4">
        <v>0</v>
      </c>
      <c r="N483" t="s">
        <v>8318</v>
      </c>
      <c r="O483" t="s">
        <v>8225</v>
      </c>
      <c r="P483" t="s">
        <v>8388</v>
      </c>
      <c r="Q483" s="8" t="s">
        <v>8378</v>
      </c>
      <c r="R483">
        <v>3138</v>
      </c>
      <c r="S483" s="7">
        <v>1</v>
      </c>
      <c r="T483" s="4">
        <v>200</v>
      </c>
      <c r="U483" s="4">
        <v>0</v>
      </c>
      <c r="V483" s="25">
        <v>19</v>
      </c>
      <c r="W483" s="4">
        <v>0</v>
      </c>
    </row>
    <row r="484" spans="1:23" x14ac:dyDescent="0.45">
      <c r="A484" t="s">
        <v>8318</v>
      </c>
      <c r="B484" t="s">
        <v>8225</v>
      </c>
      <c r="C484" t="s">
        <v>8388</v>
      </c>
      <c r="D484" s="8" t="s">
        <v>8378</v>
      </c>
      <c r="E484">
        <v>3143</v>
      </c>
      <c r="F484" s="7">
        <v>1</v>
      </c>
      <c r="G484" s="4">
        <v>700</v>
      </c>
      <c r="H484" s="4">
        <v>0</v>
      </c>
      <c r="I484" s="25">
        <v>26</v>
      </c>
      <c r="J484" s="4">
        <v>0</v>
      </c>
      <c r="N484" t="s">
        <v>8318</v>
      </c>
      <c r="O484" t="s">
        <v>8225</v>
      </c>
      <c r="P484" t="s">
        <v>8388</v>
      </c>
      <c r="Q484" s="8" t="s">
        <v>8378</v>
      </c>
      <c r="R484">
        <v>3143</v>
      </c>
      <c r="S484" s="7">
        <v>1</v>
      </c>
      <c r="T484" s="4">
        <v>700</v>
      </c>
      <c r="U484" s="4">
        <v>0</v>
      </c>
      <c r="V484" s="25">
        <v>26</v>
      </c>
      <c r="W484" s="4">
        <v>0</v>
      </c>
    </row>
    <row r="485" spans="1:23" x14ac:dyDescent="0.45">
      <c r="A485" t="s">
        <v>8318</v>
      </c>
      <c r="B485" t="s">
        <v>8241</v>
      </c>
      <c r="F485" s="7">
        <v>7</v>
      </c>
      <c r="G485" s="4">
        <v>218950</v>
      </c>
      <c r="H485" s="4">
        <v>14080</v>
      </c>
      <c r="I485" s="25">
        <v>31.149975198411475</v>
      </c>
      <c r="J485" s="4">
        <v>175</v>
      </c>
      <c r="N485" t="s">
        <v>8318</v>
      </c>
      <c r="O485" t="s">
        <v>8241</v>
      </c>
      <c r="S485" s="7">
        <v>7</v>
      </c>
      <c r="T485" s="4">
        <v>218950</v>
      </c>
      <c r="U485" s="4">
        <v>14080</v>
      </c>
      <c r="V485" s="25">
        <v>31.149975198411475</v>
      </c>
      <c r="W485" s="4">
        <v>175</v>
      </c>
    </row>
    <row r="486" spans="1:23" x14ac:dyDescent="0.45">
      <c r="A486" t="s">
        <v>8318</v>
      </c>
      <c r="B486" t="s">
        <v>8241</v>
      </c>
      <c r="C486" t="s">
        <v>8386</v>
      </c>
      <c r="F486" s="7"/>
      <c r="G486" s="4"/>
      <c r="H486" s="4"/>
      <c r="I486" s="25"/>
      <c r="J486" s="4"/>
      <c r="N486" t="s">
        <v>8318</v>
      </c>
      <c r="O486" t="s">
        <v>8241</v>
      </c>
      <c r="P486" t="s">
        <v>8386</v>
      </c>
      <c r="S486" s="7"/>
      <c r="T486" s="4"/>
      <c r="U486" s="4"/>
      <c r="V486" s="25"/>
      <c r="W486" s="4"/>
    </row>
    <row r="487" spans="1:23" x14ac:dyDescent="0.45">
      <c r="A487" t="s">
        <v>8318</v>
      </c>
      <c r="B487" t="s">
        <v>8241</v>
      </c>
      <c r="C487" t="s">
        <v>8386</v>
      </c>
      <c r="D487" s="8" t="s">
        <v>8374</v>
      </c>
      <c r="F487" s="7">
        <v>1</v>
      </c>
      <c r="G487" s="4">
        <v>2700</v>
      </c>
      <c r="H487" s="4">
        <v>4428</v>
      </c>
      <c r="I487" s="25">
        <v>29.996354166665697</v>
      </c>
      <c r="J487" s="4">
        <v>63</v>
      </c>
      <c r="N487" t="s">
        <v>8318</v>
      </c>
      <c r="O487" t="s">
        <v>8241</v>
      </c>
      <c r="P487" t="s">
        <v>8386</v>
      </c>
      <c r="Q487" s="8" t="s">
        <v>8374</v>
      </c>
      <c r="S487" s="7">
        <v>1</v>
      </c>
      <c r="T487" s="4">
        <v>2700</v>
      </c>
      <c r="U487" s="4">
        <v>4428</v>
      </c>
      <c r="V487" s="25">
        <v>29.996354166665697</v>
      </c>
      <c r="W487" s="4">
        <v>63</v>
      </c>
    </row>
    <row r="488" spans="1:23" x14ac:dyDescent="0.45">
      <c r="A488" t="s">
        <v>8318</v>
      </c>
      <c r="B488" t="s">
        <v>8241</v>
      </c>
      <c r="C488" t="s">
        <v>8386</v>
      </c>
      <c r="D488" s="8" t="s">
        <v>8374</v>
      </c>
      <c r="E488">
        <v>3265</v>
      </c>
      <c r="F488" s="7">
        <v>1</v>
      </c>
      <c r="G488" s="4">
        <v>2700</v>
      </c>
      <c r="H488" s="4">
        <v>4428</v>
      </c>
      <c r="I488" s="25">
        <v>29.996354166665697</v>
      </c>
      <c r="J488" s="4">
        <v>63</v>
      </c>
      <c r="N488" t="s">
        <v>8318</v>
      </c>
      <c r="O488" t="s">
        <v>8241</v>
      </c>
      <c r="P488" t="s">
        <v>8386</v>
      </c>
      <c r="Q488" s="8" t="s">
        <v>8374</v>
      </c>
      <c r="R488">
        <v>3265</v>
      </c>
      <c r="S488" s="7">
        <v>1</v>
      </c>
      <c r="T488" s="4">
        <v>2700</v>
      </c>
      <c r="U488" s="4">
        <v>4428</v>
      </c>
      <c r="V488" s="25">
        <v>29.996354166665697</v>
      </c>
      <c r="W488" s="4">
        <v>63</v>
      </c>
    </row>
    <row r="489" spans="1:23" x14ac:dyDescent="0.45">
      <c r="A489" t="s">
        <v>8318</v>
      </c>
      <c r="B489" t="s">
        <v>8241</v>
      </c>
      <c r="C489" t="s">
        <v>8387</v>
      </c>
      <c r="F489" s="7"/>
      <c r="G489" s="4"/>
      <c r="H489" s="4"/>
      <c r="I489" s="25"/>
      <c r="J489" s="4"/>
      <c r="N489" t="s">
        <v>8318</v>
      </c>
      <c r="O489" t="s">
        <v>8241</v>
      </c>
      <c r="P489" t="s">
        <v>8387</v>
      </c>
      <c r="S489" s="7"/>
      <c r="T489" s="4"/>
      <c r="U489" s="4"/>
      <c r="V489" s="25"/>
      <c r="W489" s="4"/>
    </row>
    <row r="490" spans="1:23" x14ac:dyDescent="0.45">
      <c r="A490" t="s">
        <v>8318</v>
      </c>
      <c r="B490" t="s">
        <v>8241</v>
      </c>
      <c r="C490" t="s">
        <v>8387</v>
      </c>
      <c r="D490" s="8" t="s">
        <v>8376</v>
      </c>
      <c r="F490" s="7">
        <v>2</v>
      </c>
      <c r="G490" s="4">
        <v>7000</v>
      </c>
      <c r="H490" s="4">
        <v>1</v>
      </c>
      <c r="I490" s="25">
        <v>18.010445601852552</v>
      </c>
      <c r="J490" s="4">
        <v>1</v>
      </c>
      <c r="N490" t="s">
        <v>8318</v>
      </c>
      <c r="O490" t="s">
        <v>8241</v>
      </c>
      <c r="P490" t="s">
        <v>8387</v>
      </c>
      <c r="Q490" s="8" t="s">
        <v>8376</v>
      </c>
      <c r="S490" s="7">
        <v>2</v>
      </c>
      <c r="T490" s="4">
        <v>7000</v>
      </c>
      <c r="U490" s="4">
        <v>1</v>
      </c>
      <c r="V490" s="25">
        <v>18.010445601852552</v>
      </c>
      <c r="W490" s="4">
        <v>1</v>
      </c>
    </row>
    <row r="491" spans="1:23" x14ac:dyDescent="0.45">
      <c r="A491" t="s">
        <v>8318</v>
      </c>
      <c r="B491" t="s">
        <v>8241</v>
      </c>
      <c r="C491" t="s">
        <v>8387</v>
      </c>
      <c r="D491" s="8" t="s">
        <v>8376</v>
      </c>
      <c r="E491">
        <v>2851</v>
      </c>
      <c r="F491" s="7">
        <v>1</v>
      </c>
      <c r="G491" s="4">
        <v>4500</v>
      </c>
      <c r="H491" s="4">
        <v>0</v>
      </c>
      <c r="I491" s="25">
        <v>8.9674884259293322</v>
      </c>
      <c r="J491" s="4">
        <v>0</v>
      </c>
      <c r="N491" t="s">
        <v>8318</v>
      </c>
      <c r="O491" t="s">
        <v>8241</v>
      </c>
      <c r="P491" t="s">
        <v>8387</v>
      </c>
      <c r="Q491" s="8" t="s">
        <v>8376</v>
      </c>
      <c r="R491">
        <v>2851</v>
      </c>
      <c r="S491" s="7">
        <v>1</v>
      </c>
      <c r="T491" s="4">
        <v>4500</v>
      </c>
      <c r="U491" s="4">
        <v>0</v>
      </c>
      <c r="V491" s="25">
        <v>8.9674884259293322</v>
      </c>
      <c r="W491" s="4">
        <v>0</v>
      </c>
    </row>
    <row r="492" spans="1:23" x14ac:dyDescent="0.45">
      <c r="A492" t="s">
        <v>8318</v>
      </c>
      <c r="B492" t="s">
        <v>8241</v>
      </c>
      <c r="C492" t="s">
        <v>8387</v>
      </c>
      <c r="D492" s="8" t="s">
        <v>8376</v>
      </c>
      <c r="E492">
        <v>4112</v>
      </c>
      <c r="F492" s="7">
        <v>1</v>
      </c>
      <c r="G492" s="4">
        <v>2500</v>
      </c>
      <c r="H492" s="4">
        <v>1</v>
      </c>
      <c r="I492" s="25">
        <v>27.053402777775773</v>
      </c>
      <c r="J492" s="4">
        <v>1</v>
      </c>
      <c r="N492" t="s">
        <v>8318</v>
      </c>
      <c r="O492" t="s">
        <v>8241</v>
      </c>
      <c r="P492" t="s">
        <v>8387</v>
      </c>
      <c r="Q492" s="8" t="s">
        <v>8376</v>
      </c>
      <c r="R492">
        <v>4112</v>
      </c>
      <c r="S492" s="7">
        <v>1</v>
      </c>
      <c r="T492" s="4">
        <v>2500</v>
      </c>
      <c r="U492" s="4">
        <v>1</v>
      </c>
      <c r="V492" s="25">
        <v>27.053402777775773</v>
      </c>
      <c r="W492" s="4">
        <v>1</v>
      </c>
    </row>
    <row r="493" spans="1:23" x14ac:dyDescent="0.45">
      <c r="A493" t="s">
        <v>8318</v>
      </c>
      <c r="B493" t="s">
        <v>8241</v>
      </c>
      <c r="C493" t="s">
        <v>8387</v>
      </c>
      <c r="D493" s="8" t="s">
        <v>8378</v>
      </c>
      <c r="F493" s="7">
        <v>2</v>
      </c>
      <c r="G493" s="4">
        <v>202750</v>
      </c>
      <c r="H493" s="4">
        <v>2931</v>
      </c>
      <c r="I493" s="25">
        <v>39.016290509254759</v>
      </c>
      <c r="J493" s="4">
        <v>47</v>
      </c>
      <c r="N493" t="s">
        <v>8318</v>
      </c>
      <c r="O493" t="s">
        <v>8241</v>
      </c>
      <c r="P493" t="s">
        <v>8387</v>
      </c>
      <c r="Q493" s="8" t="s">
        <v>8378</v>
      </c>
      <c r="S493" s="7">
        <v>2</v>
      </c>
      <c r="T493" s="4">
        <v>202750</v>
      </c>
      <c r="U493" s="4">
        <v>2931</v>
      </c>
      <c r="V493" s="25">
        <v>39.016290509254759</v>
      </c>
      <c r="W493" s="4">
        <v>47</v>
      </c>
    </row>
    <row r="494" spans="1:23" x14ac:dyDescent="0.45">
      <c r="A494" t="s">
        <v>8318</v>
      </c>
      <c r="B494" t="s">
        <v>8241</v>
      </c>
      <c r="C494" t="s">
        <v>8387</v>
      </c>
      <c r="D494" s="8" t="s">
        <v>8378</v>
      </c>
      <c r="E494">
        <v>3419</v>
      </c>
      <c r="F494" s="7">
        <v>1</v>
      </c>
      <c r="G494" s="4">
        <v>2750</v>
      </c>
      <c r="H494" s="4">
        <v>2930</v>
      </c>
      <c r="I494" s="25">
        <v>18.074247685181035</v>
      </c>
      <c r="J494" s="4">
        <v>46</v>
      </c>
      <c r="N494" t="s">
        <v>8318</v>
      </c>
      <c r="O494" t="s">
        <v>8241</v>
      </c>
      <c r="P494" t="s">
        <v>8387</v>
      </c>
      <c r="Q494" s="8" t="s">
        <v>8378</v>
      </c>
      <c r="R494">
        <v>3419</v>
      </c>
      <c r="S494" s="7">
        <v>1</v>
      </c>
      <c r="T494" s="4">
        <v>2750</v>
      </c>
      <c r="U494" s="4">
        <v>2930</v>
      </c>
      <c r="V494" s="25">
        <v>18.074247685181035</v>
      </c>
      <c r="W494" s="4">
        <v>46</v>
      </c>
    </row>
    <row r="495" spans="1:23" x14ac:dyDescent="0.45">
      <c r="A495" t="s">
        <v>8318</v>
      </c>
      <c r="B495" t="s">
        <v>8241</v>
      </c>
      <c r="C495" t="s">
        <v>8387</v>
      </c>
      <c r="D495" s="8" t="s">
        <v>8378</v>
      </c>
      <c r="E495">
        <v>3951</v>
      </c>
      <c r="F495" s="7">
        <v>1</v>
      </c>
      <c r="G495" s="4">
        <v>200000</v>
      </c>
      <c r="H495" s="4">
        <v>1</v>
      </c>
      <c r="I495" s="25">
        <v>59.958333333328483</v>
      </c>
      <c r="J495" s="4">
        <v>1</v>
      </c>
      <c r="N495" t="s">
        <v>8318</v>
      </c>
      <c r="O495" t="s">
        <v>8241</v>
      </c>
      <c r="P495" t="s">
        <v>8387</v>
      </c>
      <c r="Q495" s="8" t="s">
        <v>8378</v>
      </c>
      <c r="R495">
        <v>3951</v>
      </c>
      <c r="S495" s="7">
        <v>1</v>
      </c>
      <c r="T495" s="4">
        <v>200000</v>
      </c>
      <c r="U495" s="4">
        <v>1</v>
      </c>
      <c r="V495" s="25">
        <v>59.958333333328483</v>
      </c>
      <c r="W495" s="4">
        <v>1</v>
      </c>
    </row>
    <row r="496" spans="1:23" x14ac:dyDescent="0.45">
      <c r="A496" t="s">
        <v>8318</v>
      </c>
      <c r="B496" t="s">
        <v>8241</v>
      </c>
      <c r="C496" t="s">
        <v>8387</v>
      </c>
      <c r="D496" s="8" t="s">
        <v>8369</v>
      </c>
      <c r="F496" s="7">
        <v>1</v>
      </c>
      <c r="G496" s="4">
        <v>1500</v>
      </c>
      <c r="H496" s="4">
        <v>1525</v>
      </c>
      <c r="I496" s="25">
        <v>14</v>
      </c>
      <c r="J496" s="4">
        <v>10</v>
      </c>
      <c r="N496" t="s">
        <v>8318</v>
      </c>
      <c r="O496" t="s">
        <v>8241</v>
      </c>
      <c r="P496" t="s">
        <v>8387</v>
      </c>
      <c r="Q496" s="8" t="s">
        <v>8369</v>
      </c>
      <c r="S496" s="7">
        <v>1</v>
      </c>
      <c r="T496" s="4">
        <v>1500</v>
      </c>
      <c r="U496" s="4">
        <v>1525</v>
      </c>
      <c r="V496" s="25">
        <v>14</v>
      </c>
      <c r="W496" s="4">
        <v>10</v>
      </c>
    </row>
    <row r="497" spans="1:23" x14ac:dyDescent="0.45">
      <c r="A497" t="s">
        <v>8318</v>
      </c>
      <c r="B497" t="s">
        <v>8241</v>
      </c>
      <c r="C497" t="s">
        <v>8387</v>
      </c>
      <c r="D497" s="8" t="s">
        <v>8369</v>
      </c>
      <c r="E497">
        <v>3324</v>
      </c>
      <c r="F497" s="7">
        <v>1</v>
      </c>
      <c r="G497" s="4">
        <v>1500</v>
      </c>
      <c r="H497" s="4">
        <v>1525</v>
      </c>
      <c r="I497" s="25">
        <v>14</v>
      </c>
      <c r="J497" s="4">
        <v>10</v>
      </c>
      <c r="N497" t="s">
        <v>8318</v>
      </c>
      <c r="O497" t="s">
        <v>8241</v>
      </c>
      <c r="P497" t="s">
        <v>8387</v>
      </c>
      <c r="Q497" s="8" t="s">
        <v>8369</v>
      </c>
      <c r="R497">
        <v>3324</v>
      </c>
      <c r="S497" s="7">
        <v>1</v>
      </c>
      <c r="T497" s="4">
        <v>1500</v>
      </c>
      <c r="U497" s="4">
        <v>1525</v>
      </c>
      <c r="V497" s="25">
        <v>14</v>
      </c>
      <c r="W497" s="4">
        <v>10</v>
      </c>
    </row>
    <row r="498" spans="1:23" x14ac:dyDescent="0.45">
      <c r="A498" t="s">
        <v>8318</v>
      </c>
      <c r="B498" t="s">
        <v>8241</v>
      </c>
      <c r="C498" t="s">
        <v>8387</v>
      </c>
      <c r="D498" s="8" t="s">
        <v>8374</v>
      </c>
      <c r="F498" s="7">
        <v>1</v>
      </c>
      <c r="G498" s="4">
        <v>5000</v>
      </c>
      <c r="H498" s="4">
        <v>5195</v>
      </c>
      <c r="I498" s="25">
        <v>60</v>
      </c>
      <c r="J498" s="4">
        <v>54</v>
      </c>
      <c r="N498" t="s">
        <v>8318</v>
      </c>
      <c r="O498" t="s">
        <v>8241</v>
      </c>
      <c r="P498" t="s">
        <v>8387</v>
      </c>
      <c r="Q498" s="8" t="s">
        <v>8374</v>
      </c>
      <c r="S498" s="7">
        <v>1</v>
      </c>
      <c r="T498" s="4">
        <v>5000</v>
      </c>
      <c r="U498" s="4">
        <v>5195</v>
      </c>
      <c r="V498" s="25">
        <v>60</v>
      </c>
      <c r="W498" s="4">
        <v>54</v>
      </c>
    </row>
    <row r="499" spans="1:23" x14ac:dyDescent="0.45">
      <c r="A499" t="s">
        <v>8318</v>
      </c>
      <c r="B499" t="s">
        <v>8241</v>
      </c>
      <c r="C499" t="s">
        <v>8387</v>
      </c>
      <c r="D499" s="8" t="s">
        <v>8374</v>
      </c>
      <c r="E499">
        <v>3369</v>
      </c>
      <c r="F499" s="7">
        <v>1</v>
      </c>
      <c r="G499" s="4">
        <v>5000</v>
      </c>
      <c r="H499" s="4">
        <v>5195</v>
      </c>
      <c r="I499" s="25">
        <v>60</v>
      </c>
      <c r="J499" s="4">
        <v>54</v>
      </c>
      <c r="N499" t="s">
        <v>8318</v>
      </c>
      <c r="O499" t="s">
        <v>8241</v>
      </c>
      <c r="P499" t="s">
        <v>8387</v>
      </c>
      <c r="Q499" s="8" t="s">
        <v>8374</v>
      </c>
      <c r="R499">
        <v>3369</v>
      </c>
      <c r="S499" s="7">
        <v>1</v>
      </c>
      <c r="T499" s="4">
        <v>5000</v>
      </c>
      <c r="U499" s="4">
        <v>5195</v>
      </c>
      <c r="V499" s="25">
        <v>60</v>
      </c>
      <c r="W499" s="4">
        <v>54</v>
      </c>
    </row>
    <row r="500" spans="1:23" x14ac:dyDescent="0.45">
      <c r="A500" t="s">
        <v>8318</v>
      </c>
      <c r="B500" t="s">
        <v>8237</v>
      </c>
      <c r="F500" s="7">
        <v>2</v>
      </c>
      <c r="G500" s="4">
        <v>5400</v>
      </c>
      <c r="H500" s="4">
        <v>2410</v>
      </c>
      <c r="I500" s="25">
        <v>30.020833333332121</v>
      </c>
      <c r="J500" s="4">
        <v>15</v>
      </c>
      <c r="N500" t="s">
        <v>8318</v>
      </c>
      <c r="O500" t="s">
        <v>8237</v>
      </c>
      <c r="S500" s="7">
        <v>2</v>
      </c>
      <c r="T500" s="4">
        <v>5400</v>
      </c>
      <c r="U500" s="4">
        <v>2410</v>
      </c>
      <c r="V500" s="25">
        <v>30.020833333332121</v>
      </c>
      <c r="W500" s="4">
        <v>15</v>
      </c>
    </row>
    <row r="501" spans="1:23" x14ac:dyDescent="0.45">
      <c r="A501" t="s">
        <v>8318</v>
      </c>
      <c r="B501" t="s">
        <v>8237</v>
      </c>
      <c r="C501" t="s">
        <v>8387</v>
      </c>
      <c r="F501" s="7"/>
      <c r="G501" s="4"/>
      <c r="H501" s="4"/>
      <c r="I501" s="25"/>
      <c r="J501" s="4"/>
      <c r="N501" t="s">
        <v>8318</v>
      </c>
      <c r="O501" t="s">
        <v>8237</v>
      </c>
      <c r="P501" t="s">
        <v>8387</v>
      </c>
      <c r="S501" s="7"/>
      <c r="T501" s="4"/>
      <c r="U501" s="4"/>
      <c r="V501" s="25"/>
      <c r="W501" s="4"/>
    </row>
    <row r="502" spans="1:23" x14ac:dyDescent="0.45">
      <c r="A502" t="s">
        <v>8318</v>
      </c>
      <c r="B502" t="s">
        <v>8237</v>
      </c>
      <c r="C502" t="s">
        <v>8387</v>
      </c>
      <c r="D502" s="8" t="s">
        <v>8372</v>
      </c>
      <c r="F502" s="7">
        <v>1</v>
      </c>
      <c r="G502" s="4">
        <v>3000</v>
      </c>
      <c r="H502" s="4">
        <v>10</v>
      </c>
      <c r="I502" s="25">
        <v>30</v>
      </c>
      <c r="J502" s="4">
        <v>1</v>
      </c>
      <c r="N502" t="s">
        <v>8318</v>
      </c>
      <c r="O502" t="s">
        <v>8237</v>
      </c>
      <c r="P502" t="s">
        <v>8387</v>
      </c>
      <c r="Q502" s="8" t="s">
        <v>8372</v>
      </c>
      <c r="S502" s="7">
        <v>1</v>
      </c>
      <c r="T502" s="4">
        <v>3000</v>
      </c>
      <c r="U502" s="4">
        <v>10</v>
      </c>
      <c r="V502" s="25">
        <v>30</v>
      </c>
      <c r="W502" s="4">
        <v>1</v>
      </c>
    </row>
    <row r="503" spans="1:23" x14ac:dyDescent="0.45">
      <c r="A503" t="s">
        <v>8318</v>
      </c>
      <c r="B503" t="s">
        <v>8237</v>
      </c>
      <c r="C503" t="s">
        <v>8387</v>
      </c>
      <c r="D503" s="8" t="s">
        <v>8372</v>
      </c>
      <c r="E503">
        <v>4084</v>
      </c>
      <c r="F503" s="7">
        <v>1</v>
      </c>
      <c r="G503" s="4">
        <v>3000</v>
      </c>
      <c r="H503" s="4">
        <v>10</v>
      </c>
      <c r="I503" s="25">
        <v>30</v>
      </c>
      <c r="J503" s="4">
        <v>1</v>
      </c>
      <c r="N503" t="s">
        <v>8318</v>
      </c>
      <c r="O503" t="s">
        <v>8237</v>
      </c>
      <c r="P503" t="s">
        <v>8387</v>
      </c>
      <c r="Q503" s="8" t="s">
        <v>8372</v>
      </c>
      <c r="R503">
        <v>4084</v>
      </c>
      <c r="S503" s="7">
        <v>1</v>
      </c>
      <c r="T503" s="4">
        <v>3000</v>
      </c>
      <c r="U503" s="4">
        <v>10</v>
      </c>
      <c r="V503" s="25">
        <v>30</v>
      </c>
      <c r="W503" s="4">
        <v>1</v>
      </c>
    </row>
    <row r="504" spans="1:23" x14ac:dyDescent="0.45">
      <c r="A504" t="s">
        <v>8318</v>
      </c>
      <c r="B504" t="s">
        <v>8237</v>
      </c>
      <c r="C504" t="s">
        <v>8387</v>
      </c>
      <c r="D504" s="8" t="s">
        <v>8373</v>
      </c>
      <c r="F504" s="7">
        <v>1</v>
      </c>
      <c r="G504" s="4">
        <v>2400</v>
      </c>
      <c r="H504" s="4">
        <v>2400</v>
      </c>
      <c r="I504" s="25">
        <v>30.041666666664241</v>
      </c>
      <c r="J504" s="4">
        <v>14</v>
      </c>
      <c r="N504" t="s">
        <v>8318</v>
      </c>
      <c r="O504" t="s">
        <v>8237</v>
      </c>
      <c r="P504" t="s">
        <v>8387</v>
      </c>
      <c r="Q504" s="8" t="s">
        <v>8373</v>
      </c>
      <c r="S504" s="7">
        <v>1</v>
      </c>
      <c r="T504" s="4">
        <v>2400</v>
      </c>
      <c r="U504" s="4">
        <v>2400</v>
      </c>
      <c r="V504" s="25">
        <v>30.041666666664241</v>
      </c>
      <c r="W504" s="4">
        <v>14</v>
      </c>
    </row>
    <row r="505" spans="1:23" x14ac:dyDescent="0.45">
      <c r="A505" t="s">
        <v>8318</v>
      </c>
      <c r="B505" t="s">
        <v>8237</v>
      </c>
      <c r="C505" t="s">
        <v>8387</v>
      </c>
      <c r="D505" s="8" t="s">
        <v>8373</v>
      </c>
      <c r="E505">
        <v>3555</v>
      </c>
      <c r="F505" s="7">
        <v>1</v>
      </c>
      <c r="G505" s="4">
        <v>2400</v>
      </c>
      <c r="H505" s="4">
        <v>2400</v>
      </c>
      <c r="I505" s="25">
        <v>30.041666666664241</v>
      </c>
      <c r="J505" s="4">
        <v>14</v>
      </c>
      <c r="N505" t="s">
        <v>8318</v>
      </c>
      <c r="O505" t="s">
        <v>8237</v>
      </c>
      <c r="P505" t="s">
        <v>8387</v>
      </c>
      <c r="Q505" s="8" t="s">
        <v>8373</v>
      </c>
      <c r="R505">
        <v>3555</v>
      </c>
      <c r="S505" s="7">
        <v>1</v>
      </c>
      <c r="T505" s="4">
        <v>2400</v>
      </c>
      <c r="U505" s="4">
        <v>2400</v>
      </c>
      <c r="V505" s="25">
        <v>30.041666666664241</v>
      </c>
      <c r="W505" s="4">
        <v>14</v>
      </c>
    </row>
    <row r="506" spans="1:23" x14ac:dyDescent="0.45">
      <c r="A506" t="s">
        <v>8318</v>
      </c>
      <c r="B506" t="s">
        <v>8243</v>
      </c>
      <c r="F506" s="7">
        <v>1</v>
      </c>
      <c r="G506" s="4">
        <v>3500</v>
      </c>
      <c r="H506" s="4">
        <v>3655</v>
      </c>
      <c r="I506" s="25">
        <v>35.256817129629781</v>
      </c>
      <c r="J506" s="4">
        <v>51</v>
      </c>
      <c r="N506" t="s">
        <v>8318</v>
      </c>
      <c r="O506" t="s">
        <v>8243</v>
      </c>
      <c r="S506" s="7">
        <v>1</v>
      </c>
      <c r="T506" s="4">
        <v>3500</v>
      </c>
      <c r="U506" s="4">
        <v>3655</v>
      </c>
      <c r="V506" s="25">
        <v>35.256817129629781</v>
      </c>
      <c r="W506" s="4">
        <v>51</v>
      </c>
    </row>
    <row r="507" spans="1:23" x14ac:dyDescent="0.45">
      <c r="A507" t="s">
        <v>8318</v>
      </c>
      <c r="B507" t="s">
        <v>8243</v>
      </c>
      <c r="C507" t="s">
        <v>8386</v>
      </c>
      <c r="F507" s="7"/>
      <c r="G507" s="4"/>
      <c r="H507" s="4"/>
      <c r="I507" s="25"/>
      <c r="J507" s="4"/>
      <c r="N507" t="s">
        <v>8318</v>
      </c>
      <c r="O507" t="s">
        <v>8243</v>
      </c>
      <c r="P507" t="s">
        <v>8386</v>
      </c>
      <c r="S507" s="7"/>
      <c r="T507" s="4"/>
      <c r="U507" s="4"/>
      <c r="V507" s="25"/>
      <c r="W507" s="4"/>
    </row>
    <row r="508" spans="1:23" x14ac:dyDescent="0.45">
      <c r="A508" t="s">
        <v>8318</v>
      </c>
      <c r="B508" t="s">
        <v>8243</v>
      </c>
      <c r="C508" t="s">
        <v>8386</v>
      </c>
      <c r="D508" s="8" t="s">
        <v>8373</v>
      </c>
      <c r="F508" s="7">
        <v>1</v>
      </c>
      <c r="G508" s="4">
        <v>3500</v>
      </c>
      <c r="H508" s="4">
        <v>3655</v>
      </c>
      <c r="I508" s="25">
        <v>35.256817129629781</v>
      </c>
      <c r="J508" s="4">
        <v>51</v>
      </c>
      <c r="N508" t="s">
        <v>8318</v>
      </c>
      <c r="O508" t="s">
        <v>8243</v>
      </c>
      <c r="P508" t="s">
        <v>8386</v>
      </c>
      <c r="Q508" s="8" t="s">
        <v>8373</v>
      </c>
      <c r="S508" s="7">
        <v>1</v>
      </c>
      <c r="T508" s="4">
        <v>3500</v>
      </c>
      <c r="U508" s="4">
        <v>3655</v>
      </c>
      <c r="V508" s="25">
        <v>35.256817129629781</v>
      </c>
      <c r="W508" s="4">
        <v>51</v>
      </c>
    </row>
    <row r="509" spans="1:23" x14ac:dyDescent="0.45">
      <c r="A509" t="s">
        <v>8318</v>
      </c>
      <c r="B509" t="s">
        <v>8243</v>
      </c>
      <c r="C509" t="s">
        <v>8386</v>
      </c>
      <c r="D509" s="8" t="s">
        <v>8373</v>
      </c>
      <c r="E509">
        <v>3350</v>
      </c>
      <c r="F509" s="7">
        <v>1</v>
      </c>
      <c r="G509" s="4">
        <v>3500</v>
      </c>
      <c r="H509" s="4">
        <v>3655</v>
      </c>
      <c r="I509" s="25">
        <v>35.256817129629781</v>
      </c>
      <c r="J509" s="4">
        <v>51</v>
      </c>
      <c r="N509" t="s">
        <v>8318</v>
      </c>
      <c r="O509" t="s">
        <v>8243</v>
      </c>
      <c r="P509" t="s">
        <v>8386</v>
      </c>
      <c r="Q509" s="8" t="s">
        <v>8373</v>
      </c>
      <c r="R509">
        <v>3350</v>
      </c>
      <c r="S509" s="7">
        <v>1</v>
      </c>
      <c r="T509" s="4">
        <v>3500</v>
      </c>
      <c r="U509" s="4">
        <v>3655</v>
      </c>
      <c r="V509" s="25">
        <v>35.256817129629781</v>
      </c>
      <c r="W509" s="4">
        <v>51</v>
      </c>
    </row>
    <row r="510" spans="1:23" x14ac:dyDescent="0.45">
      <c r="A510" t="s">
        <v>8318</v>
      </c>
      <c r="B510" t="s">
        <v>8238</v>
      </c>
      <c r="F510" s="7">
        <v>6</v>
      </c>
      <c r="G510" s="4">
        <v>221000</v>
      </c>
      <c r="H510" s="4">
        <v>18550</v>
      </c>
      <c r="I510" s="25">
        <v>38.617910879628958</v>
      </c>
      <c r="J510" s="4">
        <v>40</v>
      </c>
      <c r="N510" t="s">
        <v>8318</v>
      </c>
      <c r="O510" t="s">
        <v>8238</v>
      </c>
      <c r="S510" s="7">
        <v>6</v>
      </c>
      <c r="T510" s="4">
        <v>221000</v>
      </c>
      <c r="U510" s="4">
        <v>18550</v>
      </c>
      <c r="V510" s="25">
        <v>38.617910879628958</v>
      </c>
      <c r="W510" s="4">
        <v>40</v>
      </c>
    </row>
    <row r="511" spans="1:23" x14ac:dyDescent="0.45">
      <c r="A511" t="s">
        <v>8318</v>
      </c>
      <c r="B511" t="s">
        <v>8238</v>
      </c>
      <c r="C511" t="s">
        <v>8387</v>
      </c>
      <c r="F511" s="7"/>
      <c r="G511" s="4"/>
      <c r="H511" s="4"/>
      <c r="I511" s="25"/>
      <c r="J511" s="4"/>
      <c r="N511" t="s">
        <v>8318</v>
      </c>
      <c r="O511" t="s">
        <v>8238</v>
      </c>
      <c r="P511" t="s">
        <v>8387</v>
      </c>
      <c r="S511" s="7"/>
      <c r="T511" s="4"/>
      <c r="U511" s="4"/>
      <c r="V511" s="25"/>
      <c r="W511" s="4"/>
    </row>
    <row r="512" spans="1:23" x14ac:dyDescent="0.45">
      <c r="A512" t="s">
        <v>8318</v>
      </c>
      <c r="B512" t="s">
        <v>8238</v>
      </c>
      <c r="C512" t="s">
        <v>8387</v>
      </c>
      <c r="D512" s="8" t="s">
        <v>8374</v>
      </c>
      <c r="F512" s="7">
        <v>3</v>
      </c>
      <c r="G512" s="4">
        <v>83000</v>
      </c>
      <c r="H512" s="4">
        <v>3100</v>
      </c>
      <c r="I512" s="25">
        <v>31</v>
      </c>
      <c r="J512" s="4">
        <v>7</v>
      </c>
      <c r="N512" t="s">
        <v>8318</v>
      </c>
      <c r="O512" t="s">
        <v>8238</v>
      </c>
      <c r="P512" t="s">
        <v>8387</v>
      </c>
      <c r="Q512" s="8" t="s">
        <v>8374</v>
      </c>
      <c r="S512" s="7">
        <v>3</v>
      </c>
      <c r="T512" s="4">
        <v>83000</v>
      </c>
      <c r="U512" s="4">
        <v>3100</v>
      </c>
      <c r="V512" s="25">
        <v>31</v>
      </c>
      <c r="W512" s="4">
        <v>7</v>
      </c>
    </row>
    <row r="513" spans="1:23" x14ac:dyDescent="0.45">
      <c r="A513" t="s">
        <v>8318</v>
      </c>
      <c r="B513" t="s">
        <v>8238</v>
      </c>
      <c r="C513" t="s">
        <v>8387</v>
      </c>
      <c r="D513" s="8" t="s">
        <v>8374</v>
      </c>
      <c r="E513">
        <v>4071</v>
      </c>
      <c r="F513" s="7">
        <v>1</v>
      </c>
      <c r="G513" s="4">
        <v>20000</v>
      </c>
      <c r="H513" s="4">
        <v>0</v>
      </c>
      <c r="I513" s="25">
        <v>30</v>
      </c>
      <c r="J513" s="4">
        <v>0</v>
      </c>
      <c r="N513" t="s">
        <v>8318</v>
      </c>
      <c r="O513" t="s">
        <v>8238</v>
      </c>
      <c r="P513" t="s">
        <v>8387</v>
      </c>
      <c r="Q513" s="8" t="s">
        <v>8374</v>
      </c>
      <c r="R513">
        <v>4071</v>
      </c>
      <c r="S513" s="7">
        <v>1</v>
      </c>
      <c r="T513" s="4">
        <v>20000</v>
      </c>
      <c r="U513" s="4">
        <v>0</v>
      </c>
      <c r="V513" s="25">
        <v>30</v>
      </c>
      <c r="W513" s="4">
        <v>0</v>
      </c>
    </row>
    <row r="514" spans="1:23" x14ac:dyDescent="0.45">
      <c r="A514" t="s">
        <v>8318</v>
      </c>
      <c r="B514" t="s">
        <v>8238</v>
      </c>
      <c r="C514" t="s">
        <v>8387</v>
      </c>
      <c r="D514" s="8" t="s">
        <v>8374</v>
      </c>
      <c r="E514">
        <v>4095</v>
      </c>
      <c r="F514" s="7">
        <v>1</v>
      </c>
      <c r="G514" s="4">
        <v>30000</v>
      </c>
      <c r="H514" s="4">
        <v>800</v>
      </c>
      <c r="I514" s="25">
        <v>30</v>
      </c>
      <c r="J514" s="4">
        <v>1</v>
      </c>
      <c r="N514" t="s">
        <v>8318</v>
      </c>
      <c r="O514" t="s">
        <v>8238</v>
      </c>
      <c r="P514" t="s">
        <v>8387</v>
      </c>
      <c r="Q514" s="8" t="s">
        <v>8374</v>
      </c>
      <c r="R514">
        <v>4095</v>
      </c>
      <c r="S514" s="7">
        <v>1</v>
      </c>
      <c r="T514" s="4">
        <v>30000</v>
      </c>
      <c r="U514" s="4">
        <v>800</v>
      </c>
      <c r="V514" s="25">
        <v>30</v>
      </c>
      <c r="W514" s="4">
        <v>1</v>
      </c>
    </row>
    <row r="515" spans="1:23" x14ac:dyDescent="0.45">
      <c r="A515" t="s">
        <v>8318</v>
      </c>
      <c r="B515" t="s">
        <v>8238</v>
      </c>
      <c r="C515" t="s">
        <v>8387</v>
      </c>
      <c r="D515" s="8" t="s">
        <v>8374</v>
      </c>
      <c r="E515">
        <v>4105</v>
      </c>
      <c r="F515" s="7">
        <v>1</v>
      </c>
      <c r="G515" s="4">
        <v>33000</v>
      </c>
      <c r="H515" s="4">
        <v>2300</v>
      </c>
      <c r="I515" s="25">
        <v>33</v>
      </c>
      <c r="J515" s="4">
        <v>6</v>
      </c>
      <c r="N515" t="s">
        <v>8318</v>
      </c>
      <c r="O515" t="s">
        <v>8238</v>
      </c>
      <c r="P515" t="s">
        <v>8387</v>
      </c>
      <c r="Q515" s="8" t="s">
        <v>8374</v>
      </c>
      <c r="R515">
        <v>4105</v>
      </c>
      <c r="S515" s="7">
        <v>1</v>
      </c>
      <c r="T515" s="4">
        <v>33000</v>
      </c>
      <c r="U515" s="4">
        <v>2300</v>
      </c>
      <c r="V515" s="25">
        <v>33</v>
      </c>
      <c r="W515" s="4">
        <v>6</v>
      </c>
    </row>
    <row r="516" spans="1:23" x14ac:dyDescent="0.45">
      <c r="A516" t="s">
        <v>8318</v>
      </c>
      <c r="B516" t="s">
        <v>8238</v>
      </c>
      <c r="C516" t="s">
        <v>8387</v>
      </c>
      <c r="D516" s="8" t="s">
        <v>8381</v>
      </c>
      <c r="F516" s="7">
        <v>1</v>
      </c>
      <c r="G516" s="4">
        <v>38000</v>
      </c>
      <c r="H516" s="4">
        <v>7500</v>
      </c>
      <c r="I516" s="25">
        <v>59.829918981486117</v>
      </c>
      <c r="J516" s="4">
        <v>15</v>
      </c>
      <c r="N516" t="s">
        <v>8318</v>
      </c>
      <c r="O516" t="s">
        <v>8238</v>
      </c>
      <c r="P516" t="s">
        <v>8387</v>
      </c>
      <c r="Q516" s="8" t="s">
        <v>8381</v>
      </c>
      <c r="S516" s="7">
        <v>1</v>
      </c>
      <c r="T516" s="4">
        <v>38000</v>
      </c>
      <c r="U516" s="4">
        <v>7500</v>
      </c>
      <c r="V516" s="25">
        <v>59.829918981486117</v>
      </c>
      <c r="W516" s="4">
        <v>15</v>
      </c>
    </row>
    <row r="517" spans="1:23" x14ac:dyDescent="0.45">
      <c r="A517" t="s">
        <v>8318</v>
      </c>
      <c r="B517" t="s">
        <v>8238</v>
      </c>
      <c r="C517" t="s">
        <v>8387</v>
      </c>
      <c r="D517" s="8" t="s">
        <v>8381</v>
      </c>
      <c r="E517">
        <v>2857</v>
      </c>
      <c r="F517" s="7">
        <v>1</v>
      </c>
      <c r="G517" s="4">
        <v>38000</v>
      </c>
      <c r="H517" s="4">
        <v>7500</v>
      </c>
      <c r="I517" s="25">
        <v>59.829918981486117</v>
      </c>
      <c r="J517" s="4">
        <v>15</v>
      </c>
      <c r="N517" t="s">
        <v>8318</v>
      </c>
      <c r="O517" t="s">
        <v>8238</v>
      </c>
      <c r="P517" t="s">
        <v>8387</v>
      </c>
      <c r="Q517" s="8" t="s">
        <v>8381</v>
      </c>
      <c r="R517">
        <v>2857</v>
      </c>
      <c r="S517" s="7">
        <v>1</v>
      </c>
      <c r="T517" s="4">
        <v>38000</v>
      </c>
      <c r="U517" s="4">
        <v>7500</v>
      </c>
      <c r="V517" s="25">
        <v>59.829918981486117</v>
      </c>
      <c r="W517" s="4">
        <v>15</v>
      </c>
    </row>
    <row r="518" spans="1:23" x14ac:dyDescent="0.45">
      <c r="A518" t="s">
        <v>8318</v>
      </c>
      <c r="B518" t="s">
        <v>8238</v>
      </c>
      <c r="C518" t="s">
        <v>8388</v>
      </c>
      <c r="F518" s="7"/>
      <c r="G518" s="4"/>
      <c r="H518" s="4"/>
      <c r="I518" s="25"/>
      <c r="J518" s="4"/>
      <c r="N518" t="s">
        <v>8318</v>
      </c>
      <c r="O518" t="s">
        <v>8238</v>
      </c>
      <c r="P518" t="s">
        <v>8388</v>
      </c>
      <c r="S518" s="7"/>
      <c r="T518" s="4"/>
      <c r="U518" s="4"/>
      <c r="V518" s="25"/>
      <c r="W518" s="4"/>
    </row>
    <row r="519" spans="1:23" x14ac:dyDescent="0.45">
      <c r="A519" t="s">
        <v>8318</v>
      </c>
      <c r="B519" t="s">
        <v>8238</v>
      </c>
      <c r="C519" t="s">
        <v>8388</v>
      </c>
      <c r="D519" s="8" t="s">
        <v>8377</v>
      </c>
      <c r="F519" s="7">
        <v>1</v>
      </c>
      <c r="G519" s="4">
        <v>50000</v>
      </c>
      <c r="H519" s="4">
        <v>2700</v>
      </c>
      <c r="I519" s="25">
        <v>33.919212962959136</v>
      </c>
      <c r="J519" s="4">
        <v>6</v>
      </c>
      <c r="N519" t="s">
        <v>8318</v>
      </c>
      <c r="O519" t="s">
        <v>8238</v>
      </c>
      <c r="P519" t="s">
        <v>8388</v>
      </c>
      <c r="Q519" s="8" t="s">
        <v>8377</v>
      </c>
      <c r="S519" s="7">
        <v>1</v>
      </c>
      <c r="T519" s="4">
        <v>50000</v>
      </c>
      <c r="U519" s="4">
        <v>2700</v>
      </c>
      <c r="V519" s="25">
        <v>33.919212962959136</v>
      </c>
      <c r="W519" s="4">
        <v>6</v>
      </c>
    </row>
    <row r="520" spans="1:23" x14ac:dyDescent="0.45">
      <c r="A520" t="s">
        <v>8318</v>
      </c>
      <c r="B520" t="s">
        <v>8238</v>
      </c>
      <c r="C520" t="s">
        <v>8388</v>
      </c>
      <c r="D520" s="8" t="s">
        <v>8377</v>
      </c>
      <c r="E520">
        <v>3139</v>
      </c>
      <c r="F520" s="7">
        <v>1</v>
      </c>
      <c r="G520" s="4">
        <v>50000</v>
      </c>
      <c r="H520" s="4">
        <v>2700</v>
      </c>
      <c r="I520" s="25">
        <v>33.919212962959136</v>
      </c>
      <c r="J520" s="4">
        <v>6</v>
      </c>
      <c r="N520" t="s">
        <v>8318</v>
      </c>
      <c r="O520" t="s">
        <v>8238</v>
      </c>
      <c r="P520" t="s">
        <v>8388</v>
      </c>
      <c r="Q520" s="8" t="s">
        <v>8377</v>
      </c>
      <c r="R520">
        <v>3139</v>
      </c>
      <c r="S520" s="7">
        <v>1</v>
      </c>
      <c r="T520" s="4">
        <v>50000</v>
      </c>
      <c r="U520" s="4">
        <v>2700</v>
      </c>
      <c r="V520" s="25">
        <v>33.919212962959136</v>
      </c>
      <c r="W520" s="4">
        <v>6</v>
      </c>
    </row>
    <row r="521" spans="1:23" x14ac:dyDescent="0.45">
      <c r="A521" t="s">
        <v>8318</v>
      </c>
      <c r="B521" t="s">
        <v>8238</v>
      </c>
      <c r="C521" t="s">
        <v>8388</v>
      </c>
      <c r="D521" s="8" t="s">
        <v>8378</v>
      </c>
      <c r="F521" s="7">
        <v>1</v>
      </c>
      <c r="G521" s="4">
        <v>50000</v>
      </c>
      <c r="H521" s="4">
        <v>5250</v>
      </c>
      <c r="I521" s="25">
        <v>44.958333333328483</v>
      </c>
      <c r="J521" s="4">
        <v>12</v>
      </c>
      <c r="N521" t="s">
        <v>8318</v>
      </c>
      <c r="O521" t="s">
        <v>8238</v>
      </c>
      <c r="P521" t="s">
        <v>8388</v>
      </c>
      <c r="Q521" s="8" t="s">
        <v>8378</v>
      </c>
      <c r="S521" s="7">
        <v>1</v>
      </c>
      <c r="T521" s="4">
        <v>50000</v>
      </c>
      <c r="U521" s="4">
        <v>5250</v>
      </c>
      <c r="V521" s="25">
        <v>44.958333333328483</v>
      </c>
      <c r="W521" s="4">
        <v>12</v>
      </c>
    </row>
    <row r="522" spans="1:23" x14ac:dyDescent="0.45">
      <c r="A522" t="s">
        <v>8318</v>
      </c>
      <c r="B522" t="s">
        <v>8238</v>
      </c>
      <c r="C522" t="s">
        <v>8388</v>
      </c>
      <c r="D522" s="8" t="s">
        <v>8378</v>
      </c>
      <c r="E522">
        <v>3146</v>
      </c>
      <c r="F522" s="7">
        <v>1</v>
      </c>
      <c r="G522" s="4">
        <v>50000</v>
      </c>
      <c r="H522" s="4">
        <v>5250</v>
      </c>
      <c r="I522" s="25">
        <v>44.958333333328483</v>
      </c>
      <c r="J522" s="4">
        <v>12</v>
      </c>
      <c r="N522" t="s">
        <v>8318</v>
      </c>
      <c r="O522" t="s">
        <v>8238</v>
      </c>
      <c r="P522" t="s">
        <v>8388</v>
      </c>
      <c r="Q522" s="8" t="s">
        <v>8378</v>
      </c>
      <c r="R522">
        <v>3146</v>
      </c>
      <c r="S522" s="7">
        <v>1</v>
      </c>
      <c r="T522" s="4">
        <v>50000</v>
      </c>
      <c r="U522" s="4">
        <v>5250</v>
      </c>
      <c r="V522" s="25">
        <v>44.958333333328483</v>
      </c>
      <c r="W522" s="4">
        <v>12</v>
      </c>
    </row>
    <row r="523" spans="1:23" x14ac:dyDescent="0.45">
      <c r="A523" t="s">
        <v>8318</v>
      </c>
      <c r="B523" t="s">
        <v>8233</v>
      </c>
      <c r="F523" s="7">
        <v>3</v>
      </c>
      <c r="G523" s="4">
        <v>2350</v>
      </c>
      <c r="H523" s="4">
        <v>389</v>
      </c>
      <c r="I523" s="25">
        <v>41.61174382715884</v>
      </c>
      <c r="J523" s="4">
        <v>12</v>
      </c>
      <c r="N523" t="s">
        <v>8318</v>
      </c>
      <c r="O523" t="s">
        <v>8233</v>
      </c>
      <c r="S523" s="7">
        <v>3</v>
      </c>
      <c r="T523" s="4">
        <v>2350</v>
      </c>
      <c r="U523" s="4">
        <v>389</v>
      </c>
      <c r="V523" s="25">
        <v>41.61174382715884</v>
      </c>
      <c r="W523" s="4">
        <v>12</v>
      </c>
    </row>
    <row r="524" spans="1:23" x14ac:dyDescent="0.45">
      <c r="A524" t="s">
        <v>8318</v>
      </c>
      <c r="B524" t="s">
        <v>8233</v>
      </c>
      <c r="C524" t="s">
        <v>8385</v>
      </c>
      <c r="F524" s="7"/>
      <c r="G524" s="4"/>
      <c r="H524" s="4"/>
      <c r="I524" s="25"/>
      <c r="J524" s="4"/>
      <c r="N524" t="s">
        <v>8318</v>
      </c>
      <c r="O524" t="s">
        <v>8233</v>
      </c>
      <c r="P524" t="s">
        <v>8385</v>
      </c>
      <c r="S524" s="7"/>
      <c r="T524" s="4"/>
      <c r="U524" s="4"/>
      <c r="V524" s="25"/>
      <c r="W524" s="4"/>
    </row>
    <row r="525" spans="1:23" x14ac:dyDescent="0.45">
      <c r="A525" t="s">
        <v>8318</v>
      </c>
      <c r="B525" t="s">
        <v>8233</v>
      </c>
      <c r="C525" t="s">
        <v>8385</v>
      </c>
      <c r="D525" s="8" t="s">
        <v>8374</v>
      </c>
      <c r="F525" s="7">
        <v>2</v>
      </c>
      <c r="G525" s="4">
        <v>1850</v>
      </c>
      <c r="H525" s="4">
        <v>131</v>
      </c>
      <c r="I525" s="25">
        <v>41.877615740741021</v>
      </c>
      <c r="J525" s="4">
        <v>4</v>
      </c>
      <c r="N525" t="s">
        <v>8318</v>
      </c>
      <c r="O525" t="s">
        <v>8233</v>
      </c>
      <c r="P525" t="s">
        <v>8385</v>
      </c>
      <c r="Q525" s="8" t="s">
        <v>8374</v>
      </c>
      <c r="S525" s="7">
        <v>2</v>
      </c>
      <c r="T525" s="4">
        <v>1850</v>
      </c>
      <c r="U525" s="4">
        <v>131</v>
      </c>
      <c r="V525" s="25">
        <v>41.877615740741021</v>
      </c>
      <c r="W525" s="4">
        <v>4</v>
      </c>
    </row>
    <row r="526" spans="1:23" x14ac:dyDescent="0.45">
      <c r="A526" t="s">
        <v>8318</v>
      </c>
      <c r="B526" t="s">
        <v>8233</v>
      </c>
      <c r="C526" t="s">
        <v>8385</v>
      </c>
      <c r="D526" s="8" t="s">
        <v>8374</v>
      </c>
      <c r="E526">
        <v>2858</v>
      </c>
      <c r="F526" s="7">
        <v>1</v>
      </c>
      <c r="G526" s="4">
        <v>1000</v>
      </c>
      <c r="H526" s="4">
        <v>0</v>
      </c>
      <c r="I526" s="25">
        <v>23.932696759264218</v>
      </c>
      <c r="J526" s="4">
        <v>0</v>
      </c>
      <c r="N526" t="s">
        <v>8318</v>
      </c>
      <c r="O526" t="s">
        <v>8233</v>
      </c>
      <c r="P526" t="s">
        <v>8385</v>
      </c>
      <c r="Q526" s="8" t="s">
        <v>8374</v>
      </c>
      <c r="R526">
        <v>2858</v>
      </c>
      <c r="S526" s="7">
        <v>1</v>
      </c>
      <c r="T526" s="4">
        <v>1000</v>
      </c>
      <c r="U526" s="4">
        <v>0</v>
      </c>
      <c r="V526" s="25">
        <v>23.932696759264218</v>
      </c>
      <c r="W526" s="4">
        <v>0</v>
      </c>
    </row>
    <row r="527" spans="1:23" x14ac:dyDescent="0.45">
      <c r="A527" t="s">
        <v>8318</v>
      </c>
      <c r="B527" t="s">
        <v>8233</v>
      </c>
      <c r="C527" t="s">
        <v>8385</v>
      </c>
      <c r="D527" s="8" t="s">
        <v>8374</v>
      </c>
      <c r="E527">
        <v>3732</v>
      </c>
      <c r="F527" s="7">
        <v>1</v>
      </c>
      <c r="G527" s="4">
        <v>850</v>
      </c>
      <c r="H527" s="4">
        <v>131</v>
      </c>
      <c r="I527" s="25">
        <v>59.822534722217824</v>
      </c>
      <c r="J527" s="4">
        <v>4</v>
      </c>
      <c r="N527" t="s">
        <v>8318</v>
      </c>
      <c r="O527" t="s">
        <v>8233</v>
      </c>
      <c r="P527" t="s">
        <v>8385</v>
      </c>
      <c r="Q527" s="8" t="s">
        <v>8374</v>
      </c>
      <c r="R527">
        <v>3732</v>
      </c>
      <c r="S527" s="7">
        <v>1</v>
      </c>
      <c r="T527" s="4">
        <v>850</v>
      </c>
      <c r="U527" s="4">
        <v>131</v>
      </c>
      <c r="V527" s="25">
        <v>59.822534722217824</v>
      </c>
      <c r="W527" s="4">
        <v>4</v>
      </c>
    </row>
    <row r="528" spans="1:23" x14ac:dyDescent="0.45">
      <c r="A528" t="s">
        <v>8318</v>
      </c>
      <c r="B528" t="s">
        <v>8233</v>
      </c>
      <c r="C528" t="s">
        <v>8388</v>
      </c>
      <c r="F528" s="7"/>
      <c r="G528" s="4"/>
      <c r="H528" s="4"/>
      <c r="I528" s="25"/>
      <c r="J528" s="4"/>
      <c r="N528" t="s">
        <v>8318</v>
      </c>
      <c r="O528" t="s">
        <v>8233</v>
      </c>
      <c r="P528" t="s">
        <v>8388</v>
      </c>
      <c r="S528" s="7"/>
      <c r="T528" s="4"/>
      <c r="U528" s="4"/>
      <c r="V528" s="25"/>
      <c r="W528" s="4"/>
    </row>
    <row r="529" spans="1:23" x14ac:dyDescent="0.45">
      <c r="A529" t="s">
        <v>8318</v>
      </c>
      <c r="B529" t="s">
        <v>8233</v>
      </c>
      <c r="C529" t="s">
        <v>8388</v>
      </c>
      <c r="D529" s="8" t="s">
        <v>8378</v>
      </c>
      <c r="F529" s="7">
        <v>1</v>
      </c>
      <c r="G529" s="4">
        <v>500</v>
      </c>
      <c r="H529" s="4">
        <v>258</v>
      </c>
      <c r="I529" s="25">
        <v>41.07999999999447</v>
      </c>
      <c r="J529" s="4">
        <v>8</v>
      </c>
      <c r="N529" t="s">
        <v>8318</v>
      </c>
      <c r="O529" t="s">
        <v>8233</v>
      </c>
      <c r="P529" t="s">
        <v>8388</v>
      </c>
      <c r="Q529" s="8" t="s">
        <v>8378</v>
      </c>
      <c r="S529" s="7">
        <v>1</v>
      </c>
      <c r="T529" s="4">
        <v>500</v>
      </c>
      <c r="U529" s="4">
        <v>258</v>
      </c>
      <c r="V529" s="25">
        <v>41.07999999999447</v>
      </c>
      <c r="W529" s="4">
        <v>8</v>
      </c>
    </row>
    <row r="530" spans="1:23" x14ac:dyDescent="0.45">
      <c r="A530" t="s">
        <v>8318</v>
      </c>
      <c r="B530" t="s">
        <v>8233</v>
      </c>
      <c r="C530" t="s">
        <v>8388</v>
      </c>
      <c r="D530" s="8" t="s">
        <v>8378</v>
      </c>
      <c r="E530">
        <v>3141</v>
      </c>
      <c r="F530" s="7">
        <v>1</v>
      </c>
      <c r="G530" s="4">
        <v>500</v>
      </c>
      <c r="H530" s="4">
        <v>258</v>
      </c>
      <c r="I530" s="25">
        <v>41.07999999999447</v>
      </c>
      <c r="J530" s="4">
        <v>8</v>
      </c>
      <c r="N530" t="s">
        <v>8318</v>
      </c>
      <c r="O530" t="s">
        <v>8233</v>
      </c>
      <c r="P530" t="s">
        <v>8388</v>
      </c>
      <c r="Q530" s="8" t="s">
        <v>8378</v>
      </c>
      <c r="R530">
        <v>3141</v>
      </c>
      <c r="S530" s="7">
        <v>1</v>
      </c>
      <c r="T530" s="4">
        <v>500</v>
      </c>
      <c r="U530" s="4">
        <v>258</v>
      </c>
      <c r="V530" s="25">
        <v>41.07999999999447</v>
      </c>
      <c r="W530" s="4">
        <v>8</v>
      </c>
    </row>
    <row r="531" spans="1:23" x14ac:dyDescent="0.45">
      <c r="A531" t="s">
        <v>8318</v>
      </c>
      <c r="B531" t="s">
        <v>8234</v>
      </c>
      <c r="F531" s="7">
        <v>1</v>
      </c>
      <c r="G531" s="4">
        <v>15000</v>
      </c>
      <c r="H531" s="4">
        <v>15700</v>
      </c>
      <c r="I531" s="25">
        <v>39.147337962960592</v>
      </c>
      <c r="J531" s="4">
        <v>48</v>
      </c>
      <c r="N531" t="s">
        <v>8318</v>
      </c>
      <c r="O531" t="s">
        <v>8234</v>
      </c>
      <c r="S531" s="7">
        <v>1</v>
      </c>
      <c r="T531" s="4">
        <v>15000</v>
      </c>
      <c r="U531" s="4">
        <v>15700</v>
      </c>
      <c r="V531" s="25">
        <v>39.147337962960592</v>
      </c>
      <c r="W531" s="4">
        <v>48</v>
      </c>
    </row>
    <row r="532" spans="1:23" x14ac:dyDescent="0.45">
      <c r="A532" t="s">
        <v>8318</v>
      </c>
      <c r="B532" t="s">
        <v>8234</v>
      </c>
      <c r="C532" t="s">
        <v>8386</v>
      </c>
      <c r="F532" s="7"/>
      <c r="G532" s="4"/>
      <c r="H532" s="4"/>
      <c r="I532" s="25"/>
      <c r="J532" s="4"/>
      <c r="N532" t="s">
        <v>8318</v>
      </c>
      <c r="O532" t="s">
        <v>8234</v>
      </c>
      <c r="P532" t="s">
        <v>8386</v>
      </c>
      <c r="S532" s="7"/>
      <c r="T532" s="4"/>
      <c r="U532" s="4"/>
      <c r="V532" s="25"/>
      <c r="W532" s="4"/>
    </row>
    <row r="533" spans="1:23" x14ac:dyDescent="0.45">
      <c r="A533" t="s">
        <v>8318</v>
      </c>
      <c r="B533" t="s">
        <v>8234</v>
      </c>
      <c r="C533" t="s">
        <v>8386</v>
      </c>
      <c r="D533" s="8" t="s">
        <v>8372</v>
      </c>
      <c r="F533" s="7">
        <v>1</v>
      </c>
      <c r="G533" s="4">
        <v>15000</v>
      </c>
      <c r="H533" s="4">
        <v>15700</v>
      </c>
      <c r="I533" s="25">
        <v>39.147337962960592</v>
      </c>
      <c r="J533" s="4">
        <v>48</v>
      </c>
      <c r="N533" t="s">
        <v>8318</v>
      </c>
      <c r="O533" t="s">
        <v>8234</v>
      </c>
      <c r="P533" t="s">
        <v>8386</v>
      </c>
      <c r="Q533" s="8" t="s">
        <v>8372</v>
      </c>
      <c r="S533" s="7">
        <v>1</v>
      </c>
      <c r="T533" s="4">
        <v>15000</v>
      </c>
      <c r="U533" s="4">
        <v>15700</v>
      </c>
      <c r="V533" s="25">
        <v>39.147337962960592</v>
      </c>
      <c r="W533" s="4">
        <v>48</v>
      </c>
    </row>
    <row r="534" spans="1:23" x14ac:dyDescent="0.45">
      <c r="A534" t="s">
        <v>8318</v>
      </c>
      <c r="B534" t="s">
        <v>8234</v>
      </c>
      <c r="C534" t="s">
        <v>8386</v>
      </c>
      <c r="D534" s="8" t="s">
        <v>8372</v>
      </c>
      <c r="E534">
        <v>534</v>
      </c>
      <c r="F534" s="7">
        <v>1</v>
      </c>
      <c r="G534" s="4">
        <v>15000</v>
      </c>
      <c r="H534" s="4">
        <v>15700</v>
      </c>
      <c r="I534" s="25">
        <v>39.147337962960592</v>
      </c>
      <c r="J534" s="4">
        <v>48</v>
      </c>
      <c r="N534" t="s">
        <v>8318</v>
      </c>
      <c r="O534" t="s">
        <v>8234</v>
      </c>
      <c r="P534" t="s">
        <v>8386</v>
      </c>
      <c r="Q534" s="8" t="s">
        <v>8372</v>
      </c>
      <c r="R534">
        <v>534</v>
      </c>
      <c r="S534" s="7">
        <v>1</v>
      </c>
      <c r="T534" s="4">
        <v>15000</v>
      </c>
      <c r="U534" s="4">
        <v>15700</v>
      </c>
      <c r="V534" s="25">
        <v>39.147337962960592</v>
      </c>
      <c r="W534" s="4">
        <v>48</v>
      </c>
    </row>
    <row r="535" spans="1:23" x14ac:dyDescent="0.45">
      <c r="A535" t="s">
        <v>8318</v>
      </c>
      <c r="B535" t="s">
        <v>8228</v>
      </c>
      <c r="F535" s="7">
        <v>2</v>
      </c>
      <c r="G535" s="4">
        <v>7000</v>
      </c>
      <c r="H535" s="4">
        <v>8110</v>
      </c>
      <c r="I535" s="25">
        <v>30</v>
      </c>
      <c r="J535" s="4">
        <v>101</v>
      </c>
      <c r="N535" t="s">
        <v>8318</v>
      </c>
      <c r="O535" t="s">
        <v>8228</v>
      </c>
      <c r="S535" s="7">
        <v>2</v>
      </c>
      <c r="T535" s="4">
        <v>7000</v>
      </c>
      <c r="U535" s="4">
        <v>8110</v>
      </c>
      <c r="V535" s="25">
        <v>30</v>
      </c>
      <c r="W535" s="4">
        <v>101</v>
      </c>
    </row>
    <row r="536" spans="1:23" x14ac:dyDescent="0.45">
      <c r="A536" t="s">
        <v>8318</v>
      </c>
      <c r="B536" t="s">
        <v>8228</v>
      </c>
      <c r="C536" t="s">
        <v>8385</v>
      </c>
      <c r="F536" s="7"/>
      <c r="G536" s="4"/>
      <c r="H536" s="4"/>
      <c r="I536" s="25"/>
      <c r="J536" s="4"/>
      <c r="N536" t="s">
        <v>8318</v>
      </c>
      <c r="O536" t="s">
        <v>8228</v>
      </c>
      <c r="P536" t="s">
        <v>8385</v>
      </c>
      <c r="S536" s="7"/>
      <c r="T536" s="4"/>
      <c r="U536" s="4"/>
      <c r="V536" s="25"/>
      <c r="W536" s="4"/>
    </row>
    <row r="537" spans="1:23" x14ac:dyDescent="0.45">
      <c r="A537" t="s">
        <v>8318</v>
      </c>
      <c r="B537" t="s">
        <v>8228</v>
      </c>
      <c r="C537" t="s">
        <v>8385</v>
      </c>
      <c r="D537" s="8" t="s">
        <v>8381</v>
      </c>
      <c r="F537" s="7">
        <v>1</v>
      </c>
      <c r="G537" s="4">
        <v>2500</v>
      </c>
      <c r="H537" s="4">
        <v>440</v>
      </c>
      <c r="I537" s="25">
        <v>30</v>
      </c>
      <c r="J537" s="4">
        <v>10</v>
      </c>
      <c r="N537" t="s">
        <v>8318</v>
      </c>
      <c r="O537" t="s">
        <v>8228</v>
      </c>
      <c r="P537" t="s">
        <v>8385</v>
      </c>
      <c r="Q537" s="8" t="s">
        <v>8381</v>
      </c>
      <c r="S537" s="7">
        <v>1</v>
      </c>
      <c r="T537" s="4">
        <v>2500</v>
      </c>
      <c r="U537" s="4">
        <v>440</v>
      </c>
      <c r="V537" s="25">
        <v>30</v>
      </c>
      <c r="W537" s="4">
        <v>10</v>
      </c>
    </row>
    <row r="538" spans="1:23" x14ac:dyDescent="0.45">
      <c r="A538" t="s">
        <v>8318</v>
      </c>
      <c r="B538" t="s">
        <v>8228</v>
      </c>
      <c r="C538" t="s">
        <v>8385</v>
      </c>
      <c r="D538" s="8" t="s">
        <v>8381</v>
      </c>
      <c r="E538">
        <v>3897</v>
      </c>
      <c r="F538" s="7">
        <v>1</v>
      </c>
      <c r="G538" s="4">
        <v>2500</v>
      </c>
      <c r="H538" s="4">
        <v>440</v>
      </c>
      <c r="I538" s="25">
        <v>30</v>
      </c>
      <c r="J538" s="4">
        <v>10</v>
      </c>
      <c r="N538" t="s">
        <v>8318</v>
      </c>
      <c r="O538" t="s">
        <v>8228</v>
      </c>
      <c r="P538" t="s">
        <v>8385</v>
      </c>
      <c r="Q538" s="8" t="s">
        <v>8381</v>
      </c>
      <c r="R538">
        <v>3897</v>
      </c>
      <c r="S538" s="7">
        <v>1</v>
      </c>
      <c r="T538" s="4">
        <v>2500</v>
      </c>
      <c r="U538" s="4">
        <v>440</v>
      </c>
      <c r="V538" s="25">
        <v>30</v>
      </c>
      <c r="W538" s="4">
        <v>10</v>
      </c>
    </row>
    <row r="539" spans="1:23" x14ac:dyDescent="0.45">
      <c r="A539" t="s">
        <v>8318</v>
      </c>
      <c r="B539" t="s">
        <v>8228</v>
      </c>
      <c r="C539" t="s">
        <v>8388</v>
      </c>
      <c r="F539" s="7"/>
      <c r="G539" s="4"/>
      <c r="H539" s="4"/>
      <c r="I539" s="25"/>
      <c r="J539" s="4"/>
      <c r="N539" t="s">
        <v>8318</v>
      </c>
      <c r="O539" t="s">
        <v>8228</v>
      </c>
      <c r="P539" t="s">
        <v>8388</v>
      </c>
      <c r="S539" s="7"/>
      <c r="T539" s="4"/>
      <c r="U539" s="4"/>
      <c r="V539" s="25"/>
      <c r="W539" s="4"/>
    </row>
    <row r="540" spans="1:23" x14ac:dyDescent="0.45">
      <c r="A540" t="s">
        <v>8318</v>
      </c>
      <c r="B540" t="s">
        <v>8228</v>
      </c>
      <c r="C540" t="s">
        <v>8388</v>
      </c>
      <c r="D540" s="8" t="s">
        <v>8377</v>
      </c>
      <c r="F540" s="7">
        <v>1</v>
      </c>
      <c r="G540" s="4">
        <v>4500</v>
      </c>
      <c r="H540" s="4">
        <v>7670</v>
      </c>
      <c r="I540" s="25">
        <v>30</v>
      </c>
      <c r="J540" s="4">
        <v>91</v>
      </c>
      <c r="N540" t="s">
        <v>8318</v>
      </c>
      <c r="O540" t="s">
        <v>8228</v>
      </c>
      <c r="P540" t="s">
        <v>8388</v>
      </c>
      <c r="Q540" s="8" t="s">
        <v>8377</v>
      </c>
      <c r="S540" s="7">
        <v>1</v>
      </c>
      <c r="T540" s="4">
        <v>4500</v>
      </c>
      <c r="U540" s="4">
        <v>7670</v>
      </c>
      <c r="V540" s="25">
        <v>30</v>
      </c>
      <c r="W540" s="4">
        <v>91</v>
      </c>
    </row>
    <row r="541" spans="1:23" x14ac:dyDescent="0.45">
      <c r="A541" t="s">
        <v>8318</v>
      </c>
      <c r="B541" t="s">
        <v>8228</v>
      </c>
      <c r="C541" t="s">
        <v>8388</v>
      </c>
      <c r="D541" s="8" t="s">
        <v>8377</v>
      </c>
      <c r="E541">
        <v>3293</v>
      </c>
      <c r="F541" s="7">
        <v>1</v>
      </c>
      <c r="G541" s="4">
        <v>4500</v>
      </c>
      <c r="H541" s="4">
        <v>7670</v>
      </c>
      <c r="I541" s="25">
        <v>30</v>
      </c>
      <c r="J541" s="4">
        <v>91</v>
      </c>
      <c r="N541" t="s">
        <v>8318</v>
      </c>
      <c r="O541" t="s">
        <v>8228</v>
      </c>
      <c r="P541" t="s">
        <v>8388</v>
      </c>
      <c r="Q541" s="8" t="s">
        <v>8377</v>
      </c>
      <c r="R541">
        <v>3293</v>
      </c>
      <c r="S541" s="7">
        <v>1</v>
      </c>
      <c r="T541" s="4">
        <v>4500</v>
      </c>
      <c r="U541" s="4">
        <v>7670</v>
      </c>
      <c r="V541" s="25">
        <v>30</v>
      </c>
      <c r="W541" s="4">
        <v>91</v>
      </c>
    </row>
    <row r="542" spans="1:23" x14ac:dyDescent="0.45">
      <c r="A542" t="s">
        <v>8318</v>
      </c>
      <c r="B542" t="s">
        <v>8235</v>
      </c>
      <c r="F542" s="7">
        <v>1</v>
      </c>
      <c r="G542" s="4">
        <v>100000</v>
      </c>
      <c r="H542" s="4">
        <v>100824</v>
      </c>
      <c r="I542" s="25">
        <v>30</v>
      </c>
      <c r="J542" s="4">
        <v>100</v>
      </c>
      <c r="N542" t="s">
        <v>8318</v>
      </c>
      <c r="O542" t="s">
        <v>8235</v>
      </c>
      <c r="S542" s="7">
        <v>1</v>
      </c>
      <c r="T542" s="4">
        <v>100000</v>
      </c>
      <c r="U542" s="4">
        <v>100824</v>
      </c>
      <c r="V542" s="25">
        <v>30</v>
      </c>
      <c r="W542" s="4">
        <v>100</v>
      </c>
    </row>
    <row r="543" spans="1:23" x14ac:dyDescent="0.45">
      <c r="A543" t="s">
        <v>8318</v>
      </c>
      <c r="B543" t="s">
        <v>8235</v>
      </c>
      <c r="C543" t="s">
        <v>8386</v>
      </c>
      <c r="F543" s="7"/>
      <c r="G543" s="4"/>
      <c r="H543" s="4"/>
      <c r="I543" s="25"/>
      <c r="J543" s="4"/>
      <c r="N543" t="s">
        <v>8318</v>
      </c>
      <c r="O543" t="s">
        <v>8235</v>
      </c>
      <c r="P543" t="s">
        <v>8386</v>
      </c>
      <c r="S543" s="7"/>
      <c r="T543" s="4"/>
      <c r="U543" s="4"/>
      <c r="V543" s="25"/>
      <c r="W543" s="4"/>
    </row>
    <row r="544" spans="1:23" x14ac:dyDescent="0.45">
      <c r="A544" t="s">
        <v>8318</v>
      </c>
      <c r="B544" t="s">
        <v>8235</v>
      </c>
      <c r="C544" t="s">
        <v>8386</v>
      </c>
      <c r="D544" s="8" t="s">
        <v>8379</v>
      </c>
      <c r="F544" s="7">
        <v>1</v>
      </c>
      <c r="G544" s="4">
        <v>100000</v>
      </c>
      <c r="H544" s="4">
        <v>100824</v>
      </c>
      <c r="I544" s="25">
        <v>30</v>
      </c>
      <c r="J544" s="4">
        <v>100</v>
      </c>
      <c r="N544" t="s">
        <v>8318</v>
      </c>
      <c r="O544" t="s">
        <v>8235</v>
      </c>
      <c r="P544" t="s">
        <v>8386</v>
      </c>
      <c r="Q544" s="8" t="s">
        <v>8379</v>
      </c>
      <c r="S544" s="7">
        <v>1</v>
      </c>
      <c r="T544" s="4">
        <v>100000</v>
      </c>
      <c r="U544" s="4">
        <v>100824</v>
      </c>
      <c r="V544" s="25">
        <v>30</v>
      </c>
      <c r="W544" s="4">
        <v>100</v>
      </c>
    </row>
    <row r="545" spans="1:23" x14ac:dyDescent="0.45">
      <c r="A545" t="s">
        <v>8318</v>
      </c>
      <c r="B545" t="s">
        <v>8235</v>
      </c>
      <c r="C545" t="s">
        <v>8386</v>
      </c>
      <c r="D545" s="8" t="s">
        <v>8379</v>
      </c>
      <c r="E545">
        <v>3838</v>
      </c>
      <c r="F545" s="7">
        <v>1</v>
      </c>
      <c r="G545" s="4">
        <v>100000</v>
      </c>
      <c r="H545" s="4">
        <v>100824</v>
      </c>
      <c r="I545" s="25">
        <v>30</v>
      </c>
      <c r="J545" s="4">
        <v>100</v>
      </c>
      <c r="N545" t="s">
        <v>8318</v>
      </c>
      <c r="O545" t="s">
        <v>8235</v>
      </c>
      <c r="P545" t="s">
        <v>8386</v>
      </c>
      <c r="Q545" s="8" t="s">
        <v>8379</v>
      </c>
      <c r="R545">
        <v>3838</v>
      </c>
      <c r="S545" s="7">
        <v>1</v>
      </c>
      <c r="T545" s="4">
        <v>100000</v>
      </c>
      <c r="U545" s="4">
        <v>100824</v>
      </c>
      <c r="V545" s="25">
        <v>30</v>
      </c>
      <c r="W545" s="4">
        <v>100</v>
      </c>
    </row>
    <row r="546" spans="1:23" x14ac:dyDescent="0.45">
      <c r="A546" t="s">
        <v>8318</v>
      </c>
      <c r="B546" t="s">
        <v>8244</v>
      </c>
      <c r="F546" s="7">
        <v>1</v>
      </c>
      <c r="G546" s="4">
        <v>9000</v>
      </c>
      <c r="H546" s="4">
        <v>9124</v>
      </c>
      <c r="I546" s="25">
        <v>21.583298611112696</v>
      </c>
      <c r="J546" s="4">
        <v>72</v>
      </c>
      <c r="N546" t="s">
        <v>8318</v>
      </c>
      <c r="O546" t="s">
        <v>8244</v>
      </c>
      <c r="S546" s="7">
        <v>1</v>
      </c>
      <c r="T546" s="4">
        <v>9000</v>
      </c>
      <c r="U546" s="4">
        <v>9124</v>
      </c>
      <c r="V546" s="25">
        <v>21.583298611112696</v>
      </c>
      <c r="W546" s="4">
        <v>72</v>
      </c>
    </row>
    <row r="547" spans="1:23" x14ac:dyDescent="0.45">
      <c r="A547" t="s">
        <v>8318</v>
      </c>
      <c r="B547" t="s">
        <v>8244</v>
      </c>
      <c r="C547" t="s">
        <v>8387</v>
      </c>
      <c r="F547" s="7"/>
      <c r="G547" s="4"/>
      <c r="H547" s="4"/>
      <c r="I547" s="25"/>
      <c r="J547" s="4"/>
      <c r="N547" t="s">
        <v>8318</v>
      </c>
      <c r="O547" t="s">
        <v>8244</v>
      </c>
      <c r="P547" t="s">
        <v>8387</v>
      </c>
      <c r="S547" s="7"/>
      <c r="T547" s="4"/>
      <c r="U547" s="4"/>
      <c r="V547" s="25"/>
      <c r="W547" s="4"/>
    </row>
    <row r="548" spans="1:23" x14ac:dyDescent="0.45">
      <c r="A548" t="s">
        <v>8318</v>
      </c>
      <c r="B548" t="s">
        <v>8244</v>
      </c>
      <c r="C548" t="s">
        <v>8387</v>
      </c>
      <c r="D548" s="8" t="s">
        <v>8374</v>
      </c>
      <c r="F548" s="7">
        <v>1</v>
      </c>
      <c r="G548" s="4">
        <v>9000</v>
      </c>
      <c r="H548" s="4">
        <v>9124</v>
      </c>
      <c r="I548" s="25">
        <v>21.583298611112696</v>
      </c>
      <c r="J548" s="4">
        <v>72</v>
      </c>
      <c r="N548" t="s">
        <v>8318</v>
      </c>
      <c r="O548" t="s">
        <v>8244</v>
      </c>
      <c r="P548" t="s">
        <v>8387</v>
      </c>
      <c r="Q548" s="8" t="s">
        <v>8374</v>
      </c>
      <c r="S548" s="7">
        <v>1</v>
      </c>
      <c r="T548" s="4">
        <v>9000</v>
      </c>
      <c r="U548" s="4">
        <v>9124</v>
      </c>
      <c r="V548" s="25">
        <v>21.583298611112696</v>
      </c>
      <c r="W548" s="4">
        <v>72</v>
      </c>
    </row>
    <row r="549" spans="1:23" x14ac:dyDescent="0.45">
      <c r="A549" t="s">
        <v>8318</v>
      </c>
      <c r="B549" t="s">
        <v>8244</v>
      </c>
      <c r="C549" t="s">
        <v>8387</v>
      </c>
      <c r="D549" s="8" t="s">
        <v>8374</v>
      </c>
      <c r="E549">
        <v>3360</v>
      </c>
      <c r="F549" s="7">
        <v>1</v>
      </c>
      <c r="G549" s="4">
        <v>9000</v>
      </c>
      <c r="H549" s="4">
        <v>9124</v>
      </c>
      <c r="I549" s="25">
        <v>21.583298611112696</v>
      </c>
      <c r="J549" s="4">
        <v>72</v>
      </c>
      <c r="N549" t="s">
        <v>8318</v>
      </c>
      <c r="O549" t="s">
        <v>8244</v>
      </c>
      <c r="P549" t="s">
        <v>8387</v>
      </c>
      <c r="Q549" s="8" t="s">
        <v>8374</v>
      </c>
      <c r="R549">
        <v>3360</v>
      </c>
      <c r="S549" s="7">
        <v>1</v>
      </c>
      <c r="T549" s="4">
        <v>9000</v>
      </c>
      <c r="U549" s="4">
        <v>9124</v>
      </c>
      <c r="V549" s="25">
        <v>21.583298611112696</v>
      </c>
      <c r="W549" s="4">
        <v>72</v>
      </c>
    </row>
    <row r="550" spans="1:23" x14ac:dyDescent="0.45">
      <c r="A550" t="s">
        <v>8318</v>
      </c>
      <c r="B550" t="s">
        <v>8224</v>
      </c>
      <c r="F550" s="7">
        <v>671</v>
      </c>
      <c r="G550" s="4">
        <v>4816318</v>
      </c>
      <c r="H550" s="4">
        <v>2472583.58</v>
      </c>
      <c r="I550" s="25">
        <v>30.73844750441603</v>
      </c>
      <c r="J550" s="4">
        <v>28114</v>
      </c>
      <c r="N550" t="s">
        <v>8318</v>
      </c>
      <c r="O550" t="s">
        <v>8224</v>
      </c>
      <c r="S550" s="7">
        <v>671</v>
      </c>
      <c r="T550" s="4">
        <v>4816318</v>
      </c>
      <c r="U550" s="4">
        <v>2472583.58</v>
      </c>
      <c r="V550" s="25">
        <v>30.73844750441603</v>
      </c>
      <c r="W550" s="4">
        <v>28114</v>
      </c>
    </row>
    <row r="551" spans="1:23" x14ac:dyDescent="0.45">
      <c r="A551" t="s">
        <v>8318</v>
      </c>
      <c r="B551" t="s">
        <v>8224</v>
      </c>
      <c r="C551" t="s">
        <v>8375</v>
      </c>
      <c r="F551" s="7"/>
      <c r="G551" s="4"/>
      <c r="H551" s="4"/>
      <c r="I551" s="25"/>
      <c r="J551" s="4"/>
      <c r="N551" t="s">
        <v>8318</v>
      </c>
      <c r="O551" t="s">
        <v>8224</v>
      </c>
      <c r="P551" t="s">
        <v>8375</v>
      </c>
      <c r="S551" s="7"/>
      <c r="T551" s="4"/>
      <c r="U551" s="4"/>
      <c r="V551" s="25"/>
      <c r="W551" s="4"/>
    </row>
    <row r="552" spans="1:23" x14ac:dyDescent="0.45">
      <c r="A552" t="s">
        <v>8318</v>
      </c>
      <c r="B552" t="s">
        <v>8224</v>
      </c>
      <c r="C552" t="s">
        <v>8375</v>
      </c>
      <c r="D552" s="8" t="s">
        <v>8373</v>
      </c>
      <c r="F552" s="7">
        <v>1</v>
      </c>
      <c r="G552" s="4">
        <v>3500</v>
      </c>
      <c r="H552" s="4">
        <v>3535</v>
      </c>
      <c r="I552" s="25">
        <v>89.902743055550673</v>
      </c>
      <c r="J552" s="4">
        <v>104</v>
      </c>
      <c r="N552" t="s">
        <v>8318</v>
      </c>
      <c r="O552" t="s">
        <v>8224</v>
      </c>
      <c r="P552" t="s">
        <v>8375</v>
      </c>
      <c r="Q552" s="8" t="s">
        <v>8373</v>
      </c>
      <c r="S552" s="7">
        <v>1</v>
      </c>
      <c r="T552" s="4">
        <v>3500</v>
      </c>
      <c r="U552" s="4">
        <v>3535</v>
      </c>
      <c r="V552" s="25">
        <v>89.902743055550673</v>
      </c>
      <c r="W552" s="4">
        <v>104</v>
      </c>
    </row>
    <row r="553" spans="1:23" x14ac:dyDescent="0.45">
      <c r="A553" t="s">
        <v>8318</v>
      </c>
      <c r="B553" t="s">
        <v>8224</v>
      </c>
      <c r="C553" t="s">
        <v>8375</v>
      </c>
      <c r="D553" s="8" t="s">
        <v>8373</v>
      </c>
      <c r="E553">
        <v>3150</v>
      </c>
      <c r="F553" s="7">
        <v>1</v>
      </c>
      <c r="G553" s="4">
        <v>3500</v>
      </c>
      <c r="H553" s="4">
        <v>3535</v>
      </c>
      <c r="I553" s="25">
        <v>89.902743055550673</v>
      </c>
      <c r="J553" s="4">
        <v>104</v>
      </c>
      <c r="N553" t="s">
        <v>8318</v>
      </c>
      <c r="O553" t="s">
        <v>8224</v>
      </c>
      <c r="P553" t="s">
        <v>8375</v>
      </c>
      <c r="Q553" s="8" t="s">
        <v>8373</v>
      </c>
      <c r="R553">
        <v>3150</v>
      </c>
      <c r="S553" s="7">
        <v>1</v>
      </c>
      <c r="T553" s="4">
        <v>3500</v>
      </c>
      <c r="U553" s="4">
        <v>3535</v>
      </c>
      <c r="V553" s="25">
        <v>89.902743055550673</v>
      </c>
      <c r="W553" s="4">
        <v>104</v>
      </c>
    </row>
    <row r="554" spans="1:23" x14ac:dyDescent="0.45">
      <c r="A554" t="s">
        <v>8318</v>
      </c>
      <c r="B554" t="s">
        <v>8224</v>
      </c>
      <c r="C554" t="s">
        <v>8375</v>
      </c>
      <c r="D554" s="8" t="s">
        <v>8381</v>
      </c>
      <c r="F554" s="7">
        <v>1</v>
      </c>
      <c r="G554" s="4">
        <v>5000</v>
      </c>
      <c r="H554" s="4">
        <v>5478</v>
      </c>
      <c r="I554" s="25">
        <v>60</v>
      </c>
      <c r="J554" s="4">
        <v>60</v>
      </c>
      <c r="N554" t="s">
        <v>8318</v>
      </c>
      <c r="O554" t="s">
        <v>8224</v>
      </c>
      <c r="P554" t="s">
        <v>8375</v>
      </c>
      <c r="Q554" s="8" t="s">
        <v>8381</v>
      </c>
      <c r="S554" s="7">
        <v>1</v>
      </c>
      <c r="T554" s="4">
        <v>5000</v>
      </c>
      <c r="U554" s="4">
        <v>5478</v>
      </c>
      <c r="V554" s="25">
        <v>60</v>
      </c>
      <c r="W554" s="4">
        <v>60</v>
      </c>
    </row>
    <row r="555" spans="1:23" x14ac:dyDescent="0.45">
      <c r="A555" t="s">
        <v>8318</v>
      </c>
      <c r="B555" t="s">
        <v>8224</v>
      </c>
      <c r="C555" t="s">
        <v>8375</v>
      </c>
      <c r="D555" s="8" t="s">
        <v>8381</v>
      </c>
      <c r="E555">
        <v>3175</v>
      </c>
      <c r="F555" s="7">
        <v>1</v>
      </c>
      <c r="G555" s="4">
        <v>5000</v>
      </c>
      <c r="H555" s="4">
        <v>5478</v>
      </c>
      <c r="I555" s="25">
        <v>60</v>
      </c>
      <c r="J555" s="4">
        <v>60</v>
      </c>
      <c r="N555" t="s">
        <v>8318</v>
      </c>
      <c r="O555" t="s">
        <v>8224</v>
      </c>
      <c r="P555" t="s">
        <v>8375</v>
      </c>
      <c r="Q555" s="8" t="s">
        <v>8381</v>
      </c>
      <c r="R555">
        <v>3175</v>
      </c>
      <c r="S555" s="7">
        <v>1</v>
      </c>
      <c r="T555" s="4">
        <v>5000</v>
      </c>
      <c r="U555" s="4">
        <v>5478</v>
      </c>
      <c r="V555" s="25">
        <v>60</v>
      </c>
      <c r="W555" s="4">
        <v>60</v>
      </c>
    </row>
    <row r="556" spans="1:23" x14ac:dyDescent="0.45">
      <c r="A556" t="s">
        <v>8318</v>
      </c>
      <c r="B556" t="s">
        <v>8224</v>
      </c>
      <c r="C556" t="s">
        <v>8382</v>
      </c>
      <c r="F556" s="7"/>
      <c r="G556" s="4"/>
      <c r="H556" s="4"/>
      <c r="I556" s="25"/>
      <c r="J556" s="4"/>
      <c r="N556" t="s">
        <v>8318</v>
      </c>
      <c r="O556" t="s">
        <v>8224</v>
      </c>
      <c r="P556" t="s">
        <v>8382</v>
      </c>
      <c r="S556" s="7"/>
      <c r="T556" s="4"/>
      <c r="U556" s="4"/>
      <c r="V556" s="25"/>
      <c r="W556" s="4"/>
    </row>
    <row r="557" spans="1:23" x14ac:dyDescent="0.45">
      <c r="A557" t="s">
        <v>8318</v>
      </c>
      <c r="B557" t="s">
        <v>8224</v>
      </c>
      <c r="C557" t="s">
        <v>8382</v>
      </c>
      <c r="D557" s="8" t="s">
        <v>8378</v>
      </c>
      <c r="F557" s="7">
        <v>1</v>
      </c>
      <c r="G557" s="4">
        <v>3000</v>
      </c>
      <c r="H557" s="4">
        <v>10067.5</v>
      </c>
      <c r="I557" s="25">
        <v>31.053275462960301</v>
      </c>
      <c r="J557" s="4">
        <v>241</v>
      </c>
      <c r="N557" t="s">
        <v>8318</v>
      </c>
      <c r="O557" t="s">
        <v>8224</v>
      </c>
      <c r="P557" t="s">
        <v>8382</v>
      </c>
      <c r="Q557" s="8" t="s">
        <v>8378</v>
      </c>
      <c r="S557" s="7">
        <v>1</v>
      </c>
      <c r="T557" s="4">
        <v>3000</v>
      </c>
      <c r="U557" s="4">
        <v>10067.5</v>
      </c>
      <c r="V557" s="25">
        <v>31.053275462960301</v>
      </c>
      <c r="W557" s="4">
        <v>241</v>
      </c>
    </row>
    <row r="558" spans="1:23" x14ac:dyDescent="0.45">
      <c r="A558" t="s">
        <v>8318</v>
      </c>
      <c r="B558" t="s">
        <v>8224</v>
      </c>
      <c r="C558" t="s">
        <v>8382</v>
      </c>
      <c r="D558" s="8" t="s">
        <v>8378</v>
      </c>
      <c r="E558">
        <v>3153</v>
      </c>
      <c r="F558" s="7">
        <v>1</v>
      </c>
      <c r="G558" s="4">
        <v>3000</v>
      </c>
      <c r="H558" s="4">
        <v>10067.5</v>
      </c>
      <c r="I558" s="25">
        <v>31.053275462960301</v>
      </c>
      <c r="J558" s="4">
        <v>241</v>
      </c>
      <c r="N558" t="s">
        <v>8318</v>
      </c>
      <c r="O558" t="s">
        <v>8224</v>
      </c>
      <c r="P558" t="s">
        <v>8382</v>
      </c>
      <c r="Q558" s="8" t="s">
        <v>8378</v>
      </c>
      <c r="R558">
        <v>3153</v>
      </c>
      <c r="S558" s="7">
        <v>1</v>
      </c>
      <c r="T558" s="4">
        <v>3000</v>
      </c>
      <c r="U558" s="4">
        <v>10067.5</v>
      </c>
      <c r="V558" s="25">
        <v>31.053275462960301</v>
      </c>
      <c r="W558" s="4">
        <v>241</v>
      </c>
    </row>
    <row r="559" spans="1:23" x14ac:dyDescent="0.45">
      <c r="A559" t="s">
        <v>8318</v>
      </c>
      <c r="B559" t="s">
        <v>8224</v>
      </c>
      <c r="C559" t="s">
        <v>8382</v>
      </c>
      <c r="D559" s="8" t="s">
        <v>8379</v>
      </c>
      <c r="F559" s="7">
        <v>1</v>
      </c>
      <c r="G559" s="4">
        <v>750</v>
      </c>
      <c r="H559" s="4">
        <v>1220</v>
      </c>
      <c r="I559" s="25">
        <v>22.006712962967867</v>
      </c>
      <c r="J559" s="4">
        <v>21</v>
      </c>
      <c r="N559" t="s">
        <v>8318</v>
      </c>
      <c r="O559" t="s">
        <v>8224</v>
      </c>
      <c r="P559" t="s">
        <v>8382</v>
      </c>
      <c r="Q559" s="8" t="s">
        <v>8379</v>
      </c>
      <c r="S559" s="7">
        <v>1</v>
      </c>
      <c r="T559" s="4">
        <v>750</v>
      </c>
      <c r="U559" s="4">
        <v>1220</v>
      </c>
      <c r="V559" s="25">
        <v>22.006712962967867</v>
      </c>
      <c r="W559" s="4">
        <v>21</v>
      </c>
    </row>
    <row r="560" spans="1:23" x14ac:dyDescent="0.45">
      <c r="A560" t="s">
        <v>8318</v>
      </c>
      <c r="B560" t="s">
        <v>8224</v>
      </c>
      <c r="C560" t="s">
        <v>8382</v>
      </c>
      <c r="D560" s="8" t="s">
        <v>8379</v>
      </c>
      <c r="E560">
        <v>3165</v>
      </c>
      <c r="F560" s="7">
        <v>1</v>
      </c>
      <c r="G560" s="4">
        <v>750</v>
      </c>
      <c r="H560" s="4">
        <v>1220</v>
      </c>
      <c r="I560" s="25">
        <v>22.006712962967867</v>
      </c>
      <c r="J560" s="4">
        <v>21</v>
      </c>
      <c r="N560" t="s">
        <v>8318</v>
      </c>
      <c r="O560" t="s">
        <v>8224</v>
      </c>
      <c r="P560" t="s">
        <v>8382</v>
      </c>
      <c r="Q560" s="8" t="s">
        <v>8379</v>
      </c>
      <c r="R560">
        <v>3165</v>
      </c>
      <c r="S560" s="7">
        <v>1</v>
      </c>
      <c r="T560" s="4">
        <v>750</v>
      </c>
      <c r="U560" s="4">
        <v>1220</v>
      </c>
      <c r="V560" s="25">
        <v>22.006712962967867</v>
      </c>
      <c r="W560" s="4">
        <v>21</v>
      </c>
    </row>
    <row r="561" spans="1:23" x14ac:dyDescent="0.45">
      <c r="A561" t="s">
        <v>8318</v>
      </c>
      <c r="B561" t="s">
        <v>8224</v>
      </c>
      <c r="C561" t="s">
        <v>8382</v>
      </c>
      <c r="D561" s="8" t="s">
        <v>8381</v>
      </c>
      <c r="F561" s="7">
        <v>2</v>
      </c>
      <c r="G561" s="4">
        <v>8500</v>
      </c>
      <c r="H561" s="4">
        <v>9064.2199999999993</v>
      </c>
      <c r="I561" s="25">
        <v>49.32533564815094</v>
      </c>
      <c r="J561" s="4">
        <v>203</v>
      </c>
      <c r="N561" t="s">
        <v>8318</v>
      </c>
      <c r="O561" t="s">
        <v>8224</v>
      </c>
      <c r="P561" t="s">
        <v>8382</v>
      </c>
      <c r="Q561" s="8" t="s">
        <v>8381</v>
      </c>
      <c r="S561" s="7">
        <v>2</v>
      </c>
      <c r="T561" s="4">
        <v>8500</v>
      </c>
      <c r="U561" s="4">
        <v>9064.2199999999993</v>
      </c>
      <c r="V561" s="25">
        <v>49.32533564815094</v>
      </c>
      <c r="W561" s="4">
        <v>203</v>
      </c>
    </row>
    <row r="562" spans="1:23" x14ac:dyDescent="0.45">
      <c r="A562" t="s">
        <v>8318</v>
      </c>
      <c r="B562" t="s">
        <v>8224</v>
      </c>
      <c r="C562" t="s">
        <v>8382</v>
      </c>
      <c r="D562" s="8" t="s">
        <v>8381</v>
      </c>
      <c r="E562">
        <v>3159</v>
      </c>
      <c r="F562" s="7">
        <v>1</v>
      </c>
      <c r="G562" s="4">
        <v>1500</v>
      </c>
      <c r="H562" s="4">
        <v>2002.22</v>
      </c>
      <c r="I562" s="25">
        <v>42.891655092593282</v>
      </c>
      <c r="J562" s="4">
        <v>52</v>
      </c>
      <c r="N562" t="s">
        <v>8318</v>
      </c>
      <c r="O562" t="s">
        <v>8224</v>
      </c>
      <c r="P562" t="s">
        <v>8382</v>
      </c>
      <c r="Q562" s="8" t="s">
        <v>8381</v>
      </c>
      <c r="R562">
        <v>3159</v>
      </c>
      <c r="S562" s="7">
        <v>1</v>
      </c>
      <c r="T562" s="4">
        <v>1500</v>
      </c>
      <c r="U562" s="4">
        <v>2002.22</v>
      </c>
      <c r="V562" s="25">
        <v>42.891655092593282</v>
      </c>
      <c r="W562" s="4">
        <v>52</v>
      </c>
    </row>
    <row r="563" spans="1:23" x14ac:dyDescent="0.45">
      <c r="A563" t="s">
        <v>8318</v>
      </c>
      <c r="B563" t="s">
        <v>8224</v>
      </c>
      <c r="C563" t="s">
        <v>8382</v>
      </c>
      <c r="D563" s="8" t="s">
        <v>8381</v>
      </c>
      <c r="E563">
        <v>3182</v>
      </c>
      <c r="F563" s="7">
        <v>1</v>
      </c>
      <c r="G563" s="4">
        <v>7000</v>
      </c>
      <c r="H563" s="4">
        <v>7062</v>
      </c>
      <c r="I563" s="25">
        <v>55.759016203708597</v>
      </c>
      <c r="J563" s="4">
        <v>151</v>
      </c>
      <c r="N563" t="s">
        <v>8318</v>
      </c>
      <c r="O563" t="s">
        <v>8224</v>
      </c>
      <c r="P563" t="s">
        <v>8382</v>
      </c>
      <c r="Q563" s="8" t="s">
        <v>8381</v>
      </c>
      <c r="R563">
        <v>3182</v>
      </c>
      <c r="S563" s="7">
        <v>1</v>
      </c>
      <c r="T563" s="4">
        <v>7000</v>
      </c>
      <c r="U563" s="4">
        <v>7062</v>
      </c>
      <c r="V563" s="25">
        <v>55.759016203708597</v>
      </c>
      <c r="W563" s="4">
        <v>151</v>
      </c>
    </row>
    <row r="564" spans="1:23" x14ac:dyDescent="0.45">
      <c r="A564" t="s">
        <v>8318</v>
      </c>
      <c r="B564" t="s">
        <v>8224</v>
      </c>
      <c r="C564" t="s">
        <v>8383</v>
      </c>
      <c r="F564" s="7"/>
      <c r="G564" s="4"/>
      <c r="H564" s="4"/>
      <c r="I564" s="25"/>
      <c r="J564" s="4"/>
      <c r="N564" t="s">
        <v>8318</v>
      </c>
      <c r="O564" t="s">
        <v>8224</v>
      </c>
      <c r="P564" t="s">
        <v>8383</v>
      </c>
      <c r="S564" s="7"/>
      <c r="T564" s="4"/>
      <c r="U564" s="4"/>
      <c r="V564" s="25"/>
      <c r="W564" s="4"/>
    </row>
    <row r="565" spans="1:23" x14ac:dyDescent="0.45">
      <c r="A565" t="s">
        <v>8318</v>
      </c>
      <c r="B565" t="s">
        <v>8224</v>
      </c>
      <c r="C565" t="s">
        <v>8383</v>
      </c>
      <c r="D565" s="8" t="s">
        <v>8376</v>
      </c>
      <c r="F565" s="7">
        <v>1</v>
      </c>
      <c r="G565" s="4">
        <v>2000</v>
      </c>
      <c r="H565" s="4">
        <v>2300</v>
      </c>
      <c r="I565" s="25">
        <v>30</v>
      </c>
      <c r="J565" s="4">
        <v>29</v>
      </c>
      <c r="N565" t="s">
        <v>8318</v>
      </c>
      <c r="O565" t="s">
        <v>8224</v>
      </c>
      <c r="P565" t="s">
        <v>8383</v>
      </c>
      <c r="Q565" s="8" t="s">
        <v>8376</v>
      </c>
      <c r="S565" s="7">
        <v>1</v>
      </c>
      <c r="T565" s="4">
        <v>2000</v>
      </c>
      <c r="U565" s="4">
        <v>2300</v>
      </c>
      <c r="V565" s="25">
        <v>30</v>
      </c>
      <c r="W565" s="4">
        <v>29</v>
      </c>
    </row>
    <row r="566" spans="1:23" x14ac:dyDescent="0.45">
      <c r="A566" t="s">
        <v>8318</v>
      </c>
      <c r="B566" t="s">
        <v>8224</v>
      </c>
      <c r="C566" t="s">
        <v>8383</v>
      </c>
      <c r="D566" s="8" t="s">
        <v>8376</v>
      </c>
      <c r="E566">
        <v>3172</v>
      </c>
      <c r="F566" s="7">
        <v>1</v>
      </c>
      <c r="G566" s="4">
        <v>2000</v>
      </c>
      <c r="H566" s="4">
        <v>2300</v>
      </c>
      <c r="I566" s="25">
        <v>30</v>
      </c>
      <c r="J566" s="4">
        <v>29</v>
      </c>
      <c r="N566" t="s">
        <v>8318</v>
      </c>
      <c r="O566" t="s">
        <v>8224</v>
      </c>
      <c r="P566" t="s">
        <v>8383</v>
      </c>
      <c r="Q566" s="8" t="s">
        <v>8376</v>
      </c>
      <c r="R566">
        <v>3172</v>
      </c>
      <c r="S566" s="7">
        <v>1</v>
      </c>
      <c r="T566" s="4">
        <v>2000</v>
      </c>
      <c r="U566" s="4">
        <v>2300</v>
      </c>
      <c r="V566" s="25">
        <v>30</v>
      </c>
      <c r="W566" s="4">
        <v>29</v>
      </c>
    </row>
    <row r="567" spans="1:23" x14ac:dyDescent="0.45">
      <c r="A567" t="s">
        <v>8318</v>
      </c>
      <c r="B567" t="s">
        <v>8224</v>
      </c>
      <c r="C567" t="s">
        <v>8383</v>
      </c>
      <c r="D567" s="8" t="s">
        <v>8378</v>
      </c>
      <c r="F567" s="7">
        <v>1</v>
      </c>
      <c r="G567" s="4">
        <v>7000</v>
      </c>
      <c r="H567" s="4">
        <v>7905</v>
      </c>
      <c r="I567" s="25">
        <v>29.958333333335759</v>
      </c>
      <c r="J567" s="4">
        <v>123</v>
      </c>
      <c r="N567" t="s">
        <v>8318</v>
      </c>
      <c r="O567" t="s">
        <v>8224</v>
      </c>
      <c r="P567" t="s">
        <v>8383</v>
      </c>
      <c r="Q567" s="8" t="s">
        <v>8378</v>
      </c>
      <c r="S567" s="7">
        <v>1</v>
      </c>
      <c r="T567" s="4">
        <v>7000</v>
      </c>
      <c r="U567" s="4">
        <v>7905</v>
      </c>
      <c r="V567" s="25">
        <v>29.958333333335759</v>
      </c>
      <c r="W567" s="4">
        <v>123</v>
      </c>
    </row>
    <row r="568" spans="1:23" x14ac:dyDescent="0.45">
      <c r="A568" t="s">
        <v>8318</v>
      </c>
      <c r="B568" t="s">
        <v>8224</v>
      </c>
      <c r="C568" t="s">
        <v>8383</v>
      </c>
      <c r="D568" s="8" t="s">
        <v>8378</v>
      </c>
      <c r="E568">
        <v>3154</v>
      </c>
      <c r="F568" s="7">
        <v>1</v>
      </c>
      <c r="G568" s="4">
        <v>7000</v>
      </c>
      <c r="H568" s="4">
        <v>7905</v>
      </c>
      <c r="I568" s="25">
        <v>29.958333333335759</v>
      </c>
      <c r="J568" s="4">
        <v>123</v>
      </c>
      <c r="N568" t="s">
        <v>8318</v>
      </c>
      <c r="O568" t="s">
        <v>8224</v>
      </c>
      <c r="P568" t="s">
        <v>8383</v>
      </c>
      <c r="Q568" s="8" t="s">
        <v>8378</v>
      </c>
      <c r="R568">
        <v>3154</v>
      </c>
      <c r="S568" s="7">
        <v>1</v>
      </c>
      <c r="T568" s="4">
        <v>7000</v>
      </c>
      <c r="U568" s="4">
        <v>7905</v>
      </c>
      <c r="V568" s="25">
        <v>29.958333333335759</v>
      </c>
      <c r="W568" s="4">
        <v>123</v>
      </c>
    </row>
    <row r="569" spans="1:23" x14ac:dyDescent="0.45">
      <c r="A569" t="s">
        <v>8318</v>
      </c>
      <c r="B569" t="s">
        <v>8224</v>
      </c>
      <c r="C569" t="s">
        <v>8383</v>
      </c>
      <c r="D569" s="8" t="s">
        <v>8379</v>
      </c>
      <c r="F569" s="7">
        <v>2</v>
      </c>
      <c r="G569" s="4">
        <v>8500</v>
      </c>
      <c r="H569" s="4">
        <v>9373</v>
      </c>
      <c r="I569" s="25">
        <v>41.114704861112841</v>
      </c>
      <c r="J569" s="4">
        <v>149</v>
      </c>
      <c r="N569" t="s">
        <v>8318</v>
      </c>
      <c r="O569" t="s">
        <v>8224</v>
      </c>
      <c r="P569" t="s">
        <v>8383</v>
      </c>
      <c r="Q569" s="8" t="s">
        <v>8379</v>
      </c>
      <c r="S569" s="7">
        <v>2</v>
      </c>
      <c r="T569" s="4">
        <v>8500</v>
      </c>
      <c r="U569" s="4">
        <v>9373</v>
      </c>
      <c r="V569" s="25">
        <v>41.114704861112841</v>
      </c>
      <c r="W569" s="4">
        <v>149</v>
      </c>
    </row>
    <row r="570" spans="1:23" x14ac:dyDescent="0.45">
      <c r="A570" t="s">
        <v>8318</v>
      </c>
      <c r="B570" t="s">
        <v>8224</v>
      </c>
      <c r="C570" t="s">
        <v>8383</v>
      </c>
      <c r="D570" s="8" t="s">
        <v>8379</v>
      </c>
      <c r="E570">
        <v>3156</v>
      </c>
      <c r="F570" s="7">
        <v>1</v>
      </c>
      <c r="G570" s="4">
        <v>5500</v>
      </c>
      <c r="H570" s="4">
        <v>5600</v>
      </c>
      <c r="I570" s="25">
        <v>35</v>
      </c>
      <c r="J570" s="4">
        <v>89</v>
      </c>
      <c r="N570" t="s">
        <v>8318</v>
      </c>
      <c r="O570" t="s">
        <v>8224</v>
      </c>
      <c r="P570" t="s">
        <v>8383</v>
      </c>
      <c r="Q570" s="8" t="s">
        <v>8379</v>
      </c>
      <c r="R570">
        <v>3156</v>
      </c>
      <c r="S570" s="7">
        <v>1</v>
      </c>
      <c r="T570" s="4">
        <v>5500</v>
      </c>
      <c r="U570" s="4">
        <v>5600</v>
      </c>
      <c r="V570" s="25">
        <v>35</v>
      </c>
      <c r="W570" s="4">
        <v>89</v>
      </c>
    </row>
    <row r="571" spans="1:23" x14ac:dyDescent="0.45">
      <c r="A571" t="s">
        <v>8318</v>
      </c>
      <c r="B571" t="s">
        <v>8224</v>
      </c>
      <c r="C571" t="s">
        <v>8383</v>
      </c>
      <c r="D571" s="8" t="s">
        <v>8379</v>
      </c>
      <c r="E571">
        <v>3210</v>
      </c>
      <c r="F571" s="7">
        <v>1</v>
      </c>
      <c r="G571" s="4">
        <v>3000</v>
      </c>
      <c r="H571" s="4">
        <v>3773</v>
      </c>
      <c r="I571" s="25">
        <v>47.229409722225682</v>
      </c>
      <c r="J571" s="4">
        <v>60</v>
      </c>
      <c r="N571" t="s">
        <v>8318</v>
      </c>
      <c r="O571" t="s">
        <v>8224</v>
      </c>
      <c r="P571" t="s">
        <v>8383</v>
      </c>
      <c r="Q571" s="8" t="s">
        <v>8379</v>
      </c>
      <c r="R571">
        <v>3210</v>
      </c>
      <c r="S571" s="7">
        <v>1</v>
      </c>
      <c r="T571" s="4">
        <v>3000</v>
      </c>
      <c r="U571" s="4">
        <v>3773</v>
      </c>
      <c r="V571" s="25">
        <v>47.229409722225682</v>
      </c>
      <c r="W571" s="4">
        <v>60</v>
      </c>
    </row>
    <row r="572" spans="1:23" x14ac:dyDescent="0.45">
      <c r="A572" t="s">
        <v>8318</v>
      </c>
      <c r="B572" t="s">
        <v>8224</v>
      </c>
      <c r="C572" t="s">
        <v>8383</v>
      </c>
      <c r="D572" s="8" t="s">
        <v>8374</v>
      </c>
      <c r="F572" s="7">
        <v>1</v>
      </c>
      <c r="G572" s="4">
        <v>1250</v>
      </c>
      <c r="H572" s="4">
        <v>1300</v>
      </c>
      <c r="I572" s="25">
        <v>24.065972222226264</v>
      </c>
      <c r="J572" s="4">
        <v>25</v>
      </c>
      <c r="N572" t="s">
        <v>8318</v>
      </c>
      <c r="O572" t="s">
        <v>8224</v>
      </c>
      <c r="P572" t="s">
        <v>8383</v>
      </c>
      <c r="Q572" s="8" t="s">
        <v>8374</v>
      </c>
      <c r="S572" s="7">
        <v>1</v>
      </c>
      <c r="T572" s="4">
        <v>1250</v>
      </c>
      <c r="U572" s="4">
        <v>1300</v>
      </c>
      <c r="V572" s="25">
        <v>24.065972222226264</v>
      </c>
      <c r="W572" s="4">
        <v>25</v>
      </c>
    </row>
    <row r="573" spans="1:23" x14ac:dyDescent="0.45">
      <c r="A573" t="s">
        <v>8318</v>
      </c>
      <c r="B573" t="s">
        <v>8224</v>
      </c>
      <c r="C573" t="s">
        <v>8383</v>
      </c>
      <c r="D573" s="8" t="s">
        <v>8374</v>
      </c>
      <c r="E573">
        <v>3149</v>
      </c>
      <c r="F573" s="7">
        <v>1</v>
      </c>
      <c r="G573" s="4">
        <v>1250</v>
      </c>
      <c r="H573" s="4">
        <v>1300</v>
      </c>
      <c r="I573" s="25">
        <v>24.065972222226264</v>
      </c>
      <c r="J573" s="4">
        <v>25</v>
      </c>
      <c r="N573" t="s">
        <v>8318</v>
      </c>
      <c r="O573" t="s">
        <v>8224</v>
      </c>
      <c r="P573" t="s">
        <v>8383</v>
      </c>
      <c r="Q573" s="8" t="s">
        <v>8374</v>
      </c>
      <c r="R573">
        <v>3149</v>
      </c>
      <c r="S573" s="7">
        <v>1</v>
      </c>
      <c r="T573" s="4">
        <v>1250</v>
      </c>
      <c r="U573" s="4">
        <v>1300</v>
      </c>
      <c r="V573" s="25">
        <v>24.065972222226264</v>
      </c>
      <c r="W573" s="4">
        <v>25</v>
      </c>
    </row>
    <row r="574" spans="1:23" x14ac:dyDescent="0.45">
      <c r="A574" t="s">
        <v>8318</v>
      </c>
      <c r="B574" t="s">
        <v>8224</v>
      </c>
      <c r="C574" t="s">
        <v>8384</v>
      </c>
      <c r="F574" s="7"/>
      <c r="G574" s="4"/>
      <c r="H574" s="4"/>
      <c r="I574" s="25"/>
      <c r="J574" s="4"/>
      <c r="N574" t="s">
        <v>8318</v>
      </c>
      <c r="O574" t="s">
        <v>8224</v>
      </c>
      <c r="P574" t="s">
        <v>8384</v>
      </c>
      <c r="S574" s="7"/>
      <c r="T574" s="4"/>
      <c r="U574" s="4"/>
      <c r="V574" s="25"/>
      <c r="W574" s="4"/>
    </row>
    <row r="575" spans="1:23" x14ac:dyDescent="0.45">
      <c r="A575" t="s">
        <v>8318</v>
      </c>
      <c r="B575" t="s">
        <v>8224</v>
      </c>
      <c r="C575" t="s">
        <v>8384</v>
      </c>
      <c r="D575" s="8" t="s">
        <v>8379</v>
      </c>
      <c r="F575" s="7">
        <v>1</v>
      </c>
      <c r="G575" s="4">
        <v>4200</v>
      </c>
      <c r="H575" s="4">
        <v>4794.82</v>
      </c>
      <c r="I575" s="25">
        <v>25</v>
      </c>
      <c r="J575" s="4">
        <v>62</v>
      </c>
      <c r="N575" t="s">
        <v>8318</v>
      </c>
      <c r="O575" t="s">
        <v>8224</v>
      </c>
      <c r="P575" t="s">
        <v>8384</v>
      </c>
      <c r="Q575" s="8" t="s">
        <v>8379</v>
      </c>
      <c r="S575" s="7">
        <v>1</v>
      </c>
      <c r="T575" s="4">
        <v>4200</v>
      </c>
      <c r="U575" s="4">
        <v>4794.82</v>
      </c>
      <c r="V575" s="25">
        <v>25</v>
      </c>
      <c r="W575" s="4">
        <v>62</v>
      </c>
    </row>
    <row r="576" spans="1:23" x14ac:dyDescent="0.45">
      <c r="A576" t="s">
        <v>8318</v>
      </c>
      <c r="B576" t="s">
        <v>8224</v>
      </c>
      <c r="C576" t="s">
        <v>8384</v>
      </c>
      <c r="D576" s="8" t="s">
        <v>8379</v>
      </c>
      <c r="E576">
        <v>3179</v>
      </c>
      <c r="F576" s="7">
        <v>1</v>
      </c>
      <c r="G576" s="4">
        <v>4200</v>
      </c>
      <c r="H576" s="4">
        <v>4794.82</v>
      </c>
      <c r="I576" s="25">
        <v>25</v>
      </c>
      <c r="J576" s="4">
        <v>62</v>
      </c>
      <c r="N576" t="s">
        <v>8318</v>
      </c>
      <c r="O576" t="s">
        <v>8224</v>
      </c>
      <c r="P576" t="s">
        <v>8384</v>
      </c>
      <c r="Q576" s="8" t="s">
        <v>8379</v>
      </c>
      <c r="R576">
        <v>3179</v>
      </c>
      <c r="S576" s="7">
        <v>1</v>
      </c>
      <c r="T576" s="4">
        <v>4200</v>
      </c>
      <c r="U576" s="4">
        <v>4794.82</v>
      </c>
      <c r="V576" s="25">
        <v>25</v>
      </c>
      <c r="W576" s="4">
        <v>62</v>
      </c>
    </row>
    <row r="577" spans="1:23" x14ac:dyDescent="0.45">
      <c r="A577" t="s">
        <v>8318</v>
      </c>
      <c r="B577" t="s">
        <v>8224</v>
      </c>
      <c r="C577" t="s">
        <v>8384</v>
      </c>
      <c r="D577" s="8" t="s">
        <v>8380</v>
      </c>
      <c r="F577" s="7">
        <v>1</v>
      </c>
      <c r="G577" s="4">
        <v>5000</v>
      </c>
      <c r="H577" s="4">
        <v>5700</v>
      </c>
      <c r="I577" s="25">
        <v>30</v>
      </c>
      <c r="J577" s="4">
        <v>69</v>
      </c>
      <c r="N577" t="s">
        <v>8318</v>
      </c>
      <c r="O577" t="s">
        <v>8224</v>
      </c>
      <c r="P577" t="s">
        <v>8384</v>
      </c>
      <c r="Q577" s="8" t="s">
        <v>8380</v>
      </c>
      <c r="S577" s="7">
        <v>1</v>
      </c>
      <c r="T577" s="4">
        <v>5000</v>
      </c>
      <c r="U577" s="4">
        <v>5700</v>
      </c>
      <c r="V577" s="25">
        <v>30</v>
      </c>
      <c r="W577" s="4">
        <v>69</v>
      </c>
    </row>
    <row r="578" spans="1:23" x14ac:dyDescent="0.45">
      <c r="A578" t="s">
        <v>8318</v>
      </c>
      <c r="B578" t="s">
        <v>8224</v>
      </c>
      <c r="C578" t="s">
        <v>8384</v>
      </c>
      <c r="D578" s="8" t="s">
        <v>8380</v>
      </c>
      <c r="E578">
        <v>3158</v>
      </c>
      <c r="F578" s="7">
        <v>1</v>
      </c>
      <c r="G578" s="4">
        <v>5000</v>
      </c>
      <c r="H578" s="4">
        <v>5700</v>
      </c>
      <c r="I578" s="25">
        <v>30</v>
      </c>
      <c r="J578" s="4">
        <v>69</v>
      </c>
      <c r="N578" t="s">
        <v>8318</v>
      </c>
      <c r="O578" t="s">
        <v>8224</v>
      </c>
      <c r="P578" t="s">
        <v>8384</v>
      </c>
      <c r="Q578" s="8" t="s">
        <v>8380</v>
      </c>
      <c r="R578">
        <v>3158</v>
      </c>
      <c r="S578" s="7">
        <v>1</v>
      </c>
      <c r="T578" s="4">
        <v>5000</v>
      </c>
      <c r="U578" s="4">
        <v>5700</v>
      </c>
      <c r="V578" s="25">
        <v>30</v>
      </c>
      <c r="W578" s="4">
        <v>69</v>
      </c>
    </row>
    <row r="579" spans="1:23" x14ac:dyDescent="0.45">
      <c r="A579" t="s">
        <v>8318</v>
      </c>
      <c r="B579" t="s">
        <v>8224</v>
      </c>
      <c r="C579" t="s">
        <v>8384</v>
      </c>
      <c r="D579" s="8" t="s">
        <v>8370</v>
      </c>
      <c r="F579" s="7">
        <v>1</v>
      </c>
      <c r="G579" s="4">
        <v>1900</v>
      </c>
      <c r="H579" s="4">
        <v>2182</v>
      </c>
      <c r="I579" s="25">
        <v>26.694085648152395</v>
      </c>
      <c r="J579" s="4">
        <v>55</v>
      </c>
      <c r="N579" t="s">
        <v>8318</v>
      </c>
      <c r="O579" t="s">
        <v>8224</v>
      </c>
      <c r="P579" t="s">
        <v>8384</v>
      </c>
      <c r="Q579" s="8" t="s">
        <v>8370</v>
      </c>
      <c r="S579" s="7">
        <v>1</v>
      </c>
      <c r="T579" s="4">
        <v>1900</v>
      </c>
      <c r="U579" s="4">
        <v>2182</v>
      </c>
      <c r="V579" s="25">
        <v>26.694085648152395</v>
      </c>
      <c r="W579" s="4">
        <v>55</v>
      </c>
    </row>
    <row r="580" spans="1:23" x14ac:dyDescent="0.45">
      <c r="A580" t="s">
        <v>8318</v>
      </c>
      <c r="B580" t="s">
        <v>8224</v>
      </c>
      <c r="C580" t="s">
        <v>8384</v>
      </c>
      <c r="D580" s="8" t="s">
        <v>8370</v>
      </c>
      <c r="E580">
        <v>3176</v>
      </c>
      <c r="F580" s="7">
        <v>1</v>
      </c>
      <c r="G580" s="4">
        <v>1900</v>
      </c>
      <c r="H580" s="4">
        <v>2182</v>
      </c>
      <c r="I580" s="25">
        <v>26.694085648152395</v>
      </c>
      <c r="J580" s="4">
        <v>55</v>
      </c>
      <c r="N580" t="s">
        <v>8318</v>
      </c>
      <c r="O580" t="s">
        <v>8224</v>
      </c>
      <c r="P580" t="s">
        <v>8384</v>
      </c>
      <c r="Q580" s="8" t="s">
        <v>8370</v>
      </c>
      <c r="R580">
        <v>3176</v>
      </c>
      <c r="S580" s="7">
        <v>1</v>
      </c>
      <c r="T580" s="4">
        <v>1900</v>
      </c>
      <c r="U580" s="4">
        <v>2182</v>
      </c>
      <c r="V580" s="25">
        <v>26.694085648152395</v>
      </c>
      <c r="W580" s="4">
        <v>55</v>
      </c>
    </row>
    <row r="581" spans="1:23" x14ac:dyDescent="0.45">
      <c r="A581" t="s">
        <v>8318</v>
      </c>
      <c r="B581" t="s">
        <v>8224</v>
      </c>
      <c r="C581" t="s">
        <v>8384</v>
      </c>
      <c r="D581" s="8" t="s">
        <v>8371</v>
      </c>
      <c r="F581" s="7">
        <v>1</v>
      </c>
      <c r="G581" s="4">
        <v>2500</v>
      </c>
      <c r="H581" s="4">
        <v>2725</v>
      </c>
      <c r="I581" s="25">
        <v>18</v>
      </c>
      <c r="J581" s="4">
        <v>68</v>
      </c>
      <c r="N581" t="s">
        <v>8318</v>
      </c>
      <c r="O581" t="s">
        <v>8224</v>
      </c>
      <c r="P581" t="s">
        <v>8384</v>
      </c>
      <c r="Q581" s="8" t="s">
        <v>8371</v>
      </c>
      <c r="S581" s="7">
        <v>1</v>
      </c>
      <c r="T581" s="4">
        <v>2500</v>
      </c>
      <c r="U581" s="4">
        <v>2725</v>
      </c>
      <c r="V581" s="25">
        <v>18</v>
      </c>
      <c r="W581" s="4">
        <v>68</v>
      </c>
    </row>
    <row r="582" spans="1:23" x14ac:dyDescent="0.45">
      <c r="A582" t="s">
        <v>8318</v>
      </c>
      <c r="B582" t="s">
        <v>8224</v>
      </c>
      <c r="C582" t="s">
        <v>8384</v>
      </c>
      <c r="D582" s="8" t="s">
        <v>8371</v>
      </c>
      <c r="E582">
        <v>3183</v>
      </c>
      <c r="F582" s="7">
        <v>1</v>
      </c>
      <c r="G582" s="4">
        <v>2500</v>
      </c>
      <c r="H582" s="4">
        <v>2725</v>
      </c>
      <c r="I582" s="25">
        <v>18</v>
      </c>
      <c r="J582" s="4">
        <v>68</v>
      </c>
      <c r="N582" t="s">
        <v>8318</v>
      </c>
      <c r="O582" t="s">
        <v>8224</v>
      </c>
      <c r="P582" t="s">
        <v>8384</v>
      </c>
      <c r="Q582" s="8" t="s">
        <v>8371</v>
      </c>
      <c r="R582">
        <v>3183</v>
      </c>
      <c r="S582" s="7">
        <v>1</v>
      </c>
      <c r="T582" s="4">
        <v>2500</v>
      </c>
      <c r="U582" s="4">
        <v>2725</v>
      </c>
      <c r="V582" s="25">
        <v>18</v>
      </c>
      <c r="W582" s="4">
        <v>68</v>
      </c>
    </row>
    <row r="583" spans="1:23" x14ac:dyDescent="0.45">
      <c r="A583" t="s">
        <v>8318</v>
      </c>
      <c r="B583" t="s">
        <v>8224</v>
      </c>
      <c r="C583" t="s">
        <v>8384</v>
      </c>
      <c r="D583" s="8" t="s">
        <v>8374</v>
      </c>
      <c r="F583" s="7">
        <v>1</v>
      </c>
      <c r="G583" s="4">
        <v>8000</v>
      </c>
      <c r="H583" s="4">
        <v>8241</v>
      </c>
      <c r="I583" s="25">
        <v>29.46966435185459</v>
      </c>
      <c r="J583" s="4">
        <v>82</v>
      </c>
      <c r="N583" t="s">
        <v>8318</v>
      </c>
      <c r="O583" t="s">
        <v>8224</v>
      </c>
      <c r="P583" t="s">
        <v>8384</v>
      </c>
      <c r="Q583" s="8" t="s">
        <v>8374</v>
      </c>
      <c r="S583" s="7">
        <v>1</v>
      </c>
      <c r="T583" s="4">
        <v>8000</v>
      </c>
      <c r="U583" s="4">
        <v>8241</v>
      </c>
      <c r="V583" s="25">
        <v>29.46966435185459</v>
      </c>
      <c r="W583" s="4">
        <v>82</v>
      </c>
    </row>
    <row r="584" spans="1:23" x14ac:dyDescent="0.45">
      <c r="A584" t="s">
        <v>8318</v>
      </c>
      <c r="B584" t="s">
        <v>8224</v>
      </c>
      <c r="C584" t="s">
        <v>8384</v>
      </c>
      <c r="D584" s="8" t="s">
        <v>8374</v>
      </c>
      <c r="E584">
        <v>3169</v>
      </c>
      <c r="F584" s="7">
        <v>1</v>
      </c>
      <c r="G584" s="4">
        <v>8000</v>
      </c>
      <c r="H584" s="4">
        <v>8241</v>
      </c>
      <c r="I584" s="25">
        <v>29.46966435185459</v>
      </c>
      <c r="J584" s="4">
        <v>82</v>
      </c>
      <c r="N584" t="s">
        <v>8318</v>
      </c>
      <c r="O584" t="s">
        <v>8224</v>
      </c>
      <c r="P584" t="s">
        <v>8384</v>
      </c>
      <c r="Q584" s="8" t="s">
        <v>8374</v>
      </c>
      <c r="R584">
        <v>3169</v>
      </c>
      <c r="S584" s="7">
        <v>1</v>
      </c>
      <c r="T584" s="4">
        <v>8000</v>
      </c>
      <c r="U584" s="4">
        <v>8241</v>
      </c>
      <c r="V584" s="25">
        <v>29.46966435185459</v>
      </c>
      <c r="W584" s="4">
        <v>82</v>
      </c>
    </row>
    <row r="585" spans="1:23" x14ac:dyDescent="0.45">
      <c r="A585" t="s">
        <v>8318</v>
      </c>
      <c r="B585" t="s">
        <v>8224</v>
      </c>
      <c r="C585" t="s">
        <v>8385</v>
      </c>
      <c r="F585" s="7"/>
      <c r="G585" s="4"/>
      <c r="H585" s="4"/>
      <c r="I585" s="25"/>
      <c r="J585" s="4"/>
      <c r="N585" t="s">
        <v>8318</v>
      </c>
      <c r="O585" t="s">
        <v>8224</v>
      </c>
      <c r="P585" t="s">
        <v>8385</v>
      </c>
      <c r="S585" s="7"/>
      <c r="T585" s="4"/>
      <c r="U585" s="4"/>
      <c r="V585" s="25"/>
      <c r="W585" s="4"/>
    </row>
    <row r="586" spans="1:23" x14ac:dyDescent="0.45">
      <c r="A586" t="s">
        <v>8318</v>
      </c>
      <c r="B586" t="s">
        <v>8224</v>
      </c>
      <c r="C586" t="s">
        <v>8385</v>
      </c>
      <c r="D586" s="8" t="s">
        <v>8379</v>
      </c>
      <c r="F586" s="7">
        <v>8</v>
      </c>
      <c r="G586" s="4">
        <v>132140</v>
      </c>
      <c r="H586" s="4">
        <v>121215.5</v>
      </c>
      <c r="I586" s="25">
        <v>27.932643229168207</v>
      </c>
      <c r="J586" s="4">
        <v>888</v>
      </c>
      <c r="N586" t="s">
        <v>8318</v>
      </c>
      <c r="O586" t="s">
        <v>8224</v>
      </c>
      <c r="P586" t="s">
        <v>8385</v>
      </c>
      <c r="Q586" s="8" t="s">
        <v>8379</v>
      </c>
      <c r="S586" s="7">
        <v>8</v>
      </c>
      <c r="T586" s="4">
        <v>132140</v>
      </c>
      <c r="U586" s="4">
        <v>121215.5</v>
      </c>
      <c r="V586" s="25">
        <v>27.932643229168207</v>
      </c>
      <c r="W586" s="4">
        <v>888</v>
      </c>
    </row>
    <row r="587" spans="1:23" x14ac:dyDescent="0.45">
      <c r="A587" t="s">
        <v>8318</v>
      </c>
      <c r="B587" t="s">
        <v>8224</v>
      </c>
      <c r="C587" t="s">
        <v>8385</v>
      </c>
      <c r="D587" s="8" t="s">
        <v>8379</v>
      </c>
      <c r="E587">
        <v>2810</v>
      </c>
      <c r="F587" s="7">
        <v>1</v>
      </c>
      <c r="G587" s="4">
        <v>2500</v>
      </c>
      <c r="H587" s="4">
        <v>2705</v>
      </c>
      <c r="I587" s="25">
        <v>32.026342592595029</v>
      </c>
      <c r="J587" s="4">
        <v>57</v>
      </c>
      <c r="N587" t="s">
        <v>8318</v>
      </c>
      <c r="O587" t="s">
        <v>8224</v>
      </c>
      <c r="P587" t="s">
        <v>8385</v>
      </c>
      <c r="Q587" s="8" t="s">
        <v>8379</v>
      </c>
      <c r="R587">
        <v>2810</v>
      </c>
      <c r="S587" s="7">
        <v>1</v>
      </c>
      <c r="T587" s="4">
        <v>2500</v>
      </c>
      <c r="U587" s="4">
        <v>2705</v>
      </c>
      <c r="V587" s="25">
        <v>32.026342592595029</v>
      </c>
      <c r="W587" s="4">
        <v>57</v>
      </c>
    </row>
    <row r="588" spans="1:23" x14ac:dyDescent="0.45">
      <c r="A588" t="s">
        <v>8318</v>
      </c>
      <c r="B588" t="s">
        <v>8224</v>
      </c>
      <c r="C588" t="s">
        <v>8385</v>
      </c>
      <c r="D588" s="8" t="s">
        <v>8379</v>
      </c>
      <c r="E588">
        <v>2830</v>
      </c>
      <c r="F588" s="7">
        <v>1</v>
      </c>
      <c r="G588" s="4">
        <v>3000</v>
      </c>
      <c r="H588" s="4">
        <v>3000</v>
      </c>
      <c r="I588" s="25">
        <v>12.326296296298096</v>
      </c>
      <c r="J588" s="4">
        <v>11</v>
      </c>
      <c r="N588" t="s">
        <v>8318</v>
      </c>
      <c r="O588" t="s">
        <v>8224</v>
      </c>
      <c r="P588" t="s">
        <v>8385</v>
      </c>
      <c r="Q588" s="8" t="s">
        <v>8379</v>
      </c>
      <c r="R588">
        <v>2830</v>
      </c>
      <c r="S588" s="7">
        <v>1</v>
      </c>
      <c r="T588" s="4">
        <v>3000</v>
      </c>
      <c r="U588" s="4">
        <v>3000</v>
      </c>
      <c r="V588" s="25">
        <v>12.326296296298096</v>
      </c>
      <c r="W588" s="4">
        <v>11</v>
      </c>
    </row>
    <row r="589" spans="1:23" x14ac:dyDescent="0.45">
      <c r="A589" t="s">
        <v>8318</v>
      </c>
      <c r="B589" t="s">
        <v>8224</v>
      </c>
      <c r="C589" t="s">
        <v>8385</v>
      </c>
      <c r="D589" s="8" t="s">
        <v>8379</v>
      </c>
      <c r="E589">
        <v>2870</v>
      </c>
      <c r="F589" s="7">
        <v>1</v>
      </c>
      <c r="G589" s="4">
        <v>5000</v>
      </c>
      <c r="H589" s="4">
        <v>750</v>
      </c>
      <c r="I589" s="25">
        <v>30</v>
      </c>
      <c r="J589" s="4">
        <v>9</v>
      </c>
      <c r="N589" t="s">
        <v>8318</v>
      </c>
      <c r="O589" t="s">
        <v>8224</v>
      </c>
      <c r="P589" t="s">
        <v>8385</v>
      </c>
      <c r="Q589" s="8" t="s">
        <v>8379</v>
      </c>
      <c r="R589">
        <v>2870</v>
      </c>
      <c r="S589" s="7">
        <v>1</v>
      </c>
      <c r="T589" s="4">
        <v>5000</v>
      </c>
      <c r="U589" s="4">
        <v>750</v>
      </c>
      <c r="V589" s="25">
        <v>30</v>
      </c>
      <c r="W589" s="4">
        <v>9</v>
      </c>
    </row>
    <row r="590" spans="1:23" x14ac:dyDescent="0.45">
      <c r="A590" t="s">
        <v>8318</v>
      </c>
      <c r="B590" t="s">
        <v>8224</v>
      </c>
      <c r="C590" t="s">
        <v>8385</v>
      </c>
      <c r="D590" s="8" t="s">
        <v>8379</v>
      </c>
      <c r="E590">
        <v>3418</v>
      </c>
      <c r="F590" s="7">
        <v>1</v>
      </c>
      <c r="G590" s="4">
        <v>4000</v>
      </c>
      <c r="H590" s="4">
        <v>4035</v>
      </c>
      <c r="I590" s="25">
        <v>30</v>
      </c>
      <c r="J590" s="4">
        <v>56</v>
      </c>
      <c r="N590" t="s">
        <v>8318</v>
      </c>
      <c r="O590" t="s">
        <v>8224</v>
      </c>
      <c r="P590" t="s">
        <v>8385</v>
      </c>
      <c r="Q590" s="8" t="s">
        <v>8379</v>
      </c>
      <c r="R590">
        <v>3418</v>
      </c>
      <c r="S590" s="7">
        <v>1</v>
      </c>
      <c r="T590" s="4">
        <v>4000</v>
      </c>
      <c r="U590" s="4">
        <v>4035</v>
      </c>
      <c r="V590" s="25">
        <v>30</v>
      </c>
      <c r="W590" s="4">
        <v>56</v>
      </c>
    </row>
    <row r="591" spans="1:23" x14ac:dyDescent="0.45">
      <c r="A591" t="s">
        <v>8318</v>
      </c>
      <c r="B591" t="s">
        <v>8224</v>
      </c>
      <c r="C591" t="s">
        <v>8385</v>
      </c>
      <c r="D591" s="8" t="s">
        <v>8379</v>
      </c>
      <c r="E591">
        <v>3551</v>
      </c>
      <c r="F591" s="7">
        <v>1</v>
      </c>
      <c r="G591" s="4">
        <v>1500</v>
      </c>
      <c r="H591" s="4">
        <v>1527.5</v>
      </c>
      <c r="I591" s="25">
        <v>28.405671296299261</v>
      </c>
      <c r="J591" s="4">
        <v>25</v>
      </c>
      <c r="N591" t="s">
        <v>8318</v>
      </c>
      <c r="O591" t="s">
        <v>8224</v>
      </c>
      <c r="P591" t="s">
        <v>8385</v>
      </c>
      <c r="Q591" s="8" t="s">
        <v>8379</v>
      </c>
      <c r="R591">
        <v>3551</v>
      </c>
      <c r="S591" s="7">
        <v>1</v>
      </c>
      <c r="T591" s="4">
        <v>1500</v>
      </c>
      <c r="U591" s="4">
        <v>1527.5</v>
      </c>
      <c r="V591" s="25">
        <v>28.405671296299261</v>
      </c>
      <c r="W591" s="4">
        <v>25</v>
      </c>
    </row>
    <row r="592" spans="1:23" x14ac:dyDescent="0.45">
      <c r="A592" t="s">
        <v>8318</v>
      </c>
      <c r="B592" t="s">
        <v>8224</v>
      </c>
      <c r="C592" t="s">
        <v>8385</v>
      </c>
      <c r="D592" s="8" t="s">
        <v>8379</v>
      </c>
      <c r="E592">
        <v>3557</v>
      </c>
      <c r="F592" s="7">
        <v>1</v>
      </c>
      <c r="G592" s="4">
        <v>100000</v>
      </c>
      <c r="H592" s="4">
        <v>100036</v>
      </c>
      <c r="I592" s="25">
        <v>34</v>
      </c>
      <c r="J592" s="4">
        <v>558</v>
      </c>
      <c r="N592" t="s">
        <v>8318</v>
      </c>
      <c r="O592" t="s">
        <v>8224</v>
      </c>
      <c r="P592" t="s">
        <v>8385</v>
      </c>
      <c r="Q592" s="8" t="s">
        <v>8379</v>
      </c>
      <c r="R592">
        <v>3557</v>
      </c>
      <c r="S592" s="7">
        <v>1</v>
      </c>
      <c r="T592" s="4">
        <v>100000</v>
      </c>
      <c r="U592" s="4">
        <v>100036</v>
      </c>
      <c r="V592" s="25">
        <v>34</v>
      </c>
      <c r="W592" s="4">
        <v>558</v>
      </c>
    </row>
    <row r="593" spans="1:23" x14ac:dyDescent="0.45">
      <c r="A593" t="s">
        <v>8318</v>
      </c>
      <c r="B593" t="s">
        <v>8224</v>
      </c>
      <c r="C593" t="s">
        <v>8385</v>
      </c>
      <c r="D593" s="8" t="s">
        <v>8379</v>
      </c>
      <c r="E593">
        <v>3685</v>
      </c>
      <c r="F593" s="7">
        <v>1</v>
      </c>
      <c r="G593" s="4">
        <v>5000</v>
      </c>
      <c r="H593" s="4">
        <v>5285</v>
      </c>
      <c r="I593" s="25">
        <v>25.281724537038826</v>
      </c>
      <c r="J593" s="4">
        <v>126</v>
      </c>
      <c r="N593" t="s">
        <v>8318</v>
      </c>
      <c r="O593" t="s">
        <v>8224</v>
      </c>
      <c r="P593" t="s">
        <v>8385</v>
      </c>
      <c r="Q593" s="8" t="s">
        <v>8379</v>
      </c>
      <c r="R593">
        <v>3685</v>
      </c>
      <c r="S593" s="7">
        <v>1</v>
      </c>
      <c r="T593" s="4">
        <v>5000</v>
      </c>
      <c r="U593" s="4">
        <v>5285</v>
      </c>
      <c r="V593" s="25">
        <v>25.281724537038826</v>
      </c>
      <c r="W593" s="4">
        <v>126</v>
      </c>
    </row>
    <row r="594" spans="1:23" x14ac:dyDescent="0.45">
      <c r="A594" t="s">
        <v>8318</v>
      </c>
      <c r="B594" t="s">
        <v>8224</v>
      </c>
      <c r="C594" t="s">
        <v>8385</v>
      </c>
      <c r="D594" s="8" t="s">
        <v>8379</v>
      </c>
      <c r="E594">
        <v>3983</v>
      </c>
      <c r="F594" s="7">
        <v>1</v>
      </c>
      <c r="G594" s="4">
        <v>11140</v>
      </c>
      <c r="H594" s="4">
        <v>3877</v>
      </c>
      <c r="I594" s="25">
        <v>31.421111111114442</v>
      </c>
      <c r="J594" s="4">
        <v>46</v>
      </c>
      <c r="N594" t="s">
        <v>8318</v>
      </c>
      <c r="O594" t="s">
        <v>8224</v>
      </c>
      <c r="P594" t="s">
        <v>8385</v>
      </c>
      <c r="Q594" s="8" t="s">
        <v>8379</v>
      </c>
      <c r="R594">
        <v>3983</v>
      </c>
      <c r="S594" s="7">
        <v>1</v>
      </c>
      <c r="T594" s="4">
        <v>11140</v>
      </c>
      <c r="U594" s="4">
        <v>3877</v>
      </c>
      <c r="V594" s="25">
        <v>31.421111111114442</v>
      </c>
      <c r="W594" s="4">
        <v>46</v>
      </c>
    </row>
    <row r="595" spans="1:23" x14ac:dyDescent="0.45">
      <c r="A595" t="s">
        <v>8318</v>
      </c>
      <c r="B595" t="s">
        <v>8224</v>
      </c>
      <c r="C595" t="s">
        <v>8385</v>
      </c>
      <c r="D595" s="8" t="s">
        <v>8369</v>
      </c>
      <c r="F595" s="7">
        <v>27</v>
      </c>
      <c r="G595" s="4">
        <v>174750</v>
      </c>
      <c r="H595" s="4">
        <v>88968.95</v>
      </c>
      <c r="I595" s="25">
        <v>29.43702546296306</v>
      </c>
      <c r="J595" s="4">
        <v>1185</v>
      </c>
      <c r="N595" t="s">
        <v>8318</v>
      </c>
      <c r="O595" t="s">
        <v>8224</v>
      </c>
      <c r="P595" t="s">
        <v>8385</v>
      </c>
      <c r="Q595" s="8" t="s">
        <v>8369</v>
      </c>
      <c r="S595" s="7">
        <v>27</v>
      </c>
      <c r="T595" s="4">
        <v>174750</v>
      </c>
      <c r="U595" s="4">
        <v>88968.95</v>
      </c>
      <c r="V595" s="25">
        <v>29.43702546296306</v>
      </c>
      <c r="W595" s="4">
        <v>1185</v>
      </c>
    </row>
    <row r="596" spans="1:23" x14ac:dyDescent="0.45">
      <c r="A596" t="s">
        <v>8318</v>
      </c>
      <c r="B596" t="s">
        <v>8224</v>
      </c>
      <c r="C596" t="s">
        <v>8385</v>
      </c>
      <c r="D596" s="8" t="s">
        <v>8369</v>
      </c>
      <c r="E596">
        <v>2795</v>
      </c>
      <c r="F596" s="7">
        <v>1</v>
      </c>
      <c r="G596" s="4">
        <v>700</v>
      </c>
      <c r="H596" s="4">
        <v>730</v>
      </c>
      <c r="I596" s="25">
        <v>16.43239583333343</v>
      </c>
      <c r="J596" s="4">
        <v>20</v>
      </c>
      <c r="N596" t="s">
        <v>8318</v>
      </c>
      <c r="O596" t="s">
        <v>8224</v>
      </c>
      <c r="P596" t="s">
        <v>8385</v>
      </c>
      <c r="Q596" s="8" t="s">
        <v>8369</v>
      </c>
      <c r="R596">
        <v>2795</v>
      </c>
      <c r="S596" s="7">
        <v>1</v>
      </c>
      <c r="T596" s="4">
        <v>700</v>
      </c>
      <c r="U596" s="4">
        <v>730</v>
      </c>
      <c r="V596" s="25">
        <v>16.43239583333343</v>
      </c>
      <c r="W596" s="4">
        <v>20</v>
      </c>
    </row>
    <row r="597" spans="1:23" x14ac:dyDescent="0.45">
      <c r="A597" t="s">
        <v>8318</v>
      </c>
      <c r="B597" t="s">
        <v>8224</v>
      </c>
      <c r="C597" t="s">
        <v>8385</v>
      </c>
      <c r="D597" s="8" t="s">
        <v>8369</v>
      </c>
      <c r="E597">
        <v>2852</v>
      </c>
      <c r="F597" s="7">
        <v>1</v>
      </c>
      <c r="G597" s="4">
        <v>5000</v>
      </c>
      <c r="H597" s="4">
        <v>95</v>
      </c>
      <c r="I597" s="25">
        <v>30</v>
      </c>
      <c r="J597" s="4">
        <v>6</v>
      </c>
      <c r="N597" t="s">
        <v>8318</v>
      </c>
      <c r="O597" t="s">
        <v>8224</v>
      </c>
      <c r="P597" t="s">
        <v>8385</v>
      </c>
      <c r="Q597" s="8" t="s">
        <v>8369</v>
      </c>
      <c r="R597">
        <v>2852</v>
      </c>
      <c r="S597" s="7">
        <v>1</v>
      </c>
      <c r="T597" s="4">
        <v>5000</v>
      </c>
      <c r="U597" s="4">
        <v>95</v>
      </c>
      <c r="V597" s="25">
        <v>30</v>
      </c>
      <c r="W597" s="4">
        <v>6</v>
      </c>
    </row>
    <row r="598" spans="1:23" x14ac:dyDescent="0.45">
      <c r="A598" t="s">
        <v>8318</v>
      </c>
      <c r="B598" t="s">
        <v>8224</v>
      </c>
      <c r="C598" t="s">
        <v>8385</v>
      </c>
      <c r="D598" s="8" t="s">
        <v>8369</v>
      </c>
      <c r="E598">
        <v>2862</v>
      </c>
      <c r="F598" s="7">
        <v>1</v>
      </c>
      <c r="G598" s="4">
        <v>12700</v>
      </c>
      <c r="H598" s="4">
        <v>55</v>
      </c>
      <c r="I598" s="25">
        <v>30</v>
      </c>
      <c r="J598" s="4">
        <v>3</v>
      </c>
      <c r="N598" t="s">
        <v>8318</v>
      </c>
      <c r="O598" t="s">
        <v>8224</v>
      </c>
      <c r="P598" t="s">
        <v>8385</v>
      </c>
      <c r="Q598" s="8" t="s">
        <v>8369</v>
      </c>
      <c r="R598">
        <v>2862</v>
      </c>
      <c r="S598" s="7">
        <v>1</v>
      </c>
      <c r="T598" s="4">
        <v>12700</v>
      </c>
      <c r="U598" s="4">
        <v>55</v>
      </c>
      <c r="V598" s="25">
        <v>30</v>
      </c>
      <c r="W598" s="4">
        <v>3</v>
      </c>
    </row>
    <row r="599" spans="1:23" x14ac:dyDescent="0.45">
      <c r="A599" t="s">
        <v>8318</v>
      </c>
      <c r="B599" t="s">
        <v>8224</v>
      </c>
      <c r="C599" t="s">
        <v>8385</v>
      </c>
      <c r="D599" s="8" t="s">
        <v>8369</v>
      </c>
      <c r="E599">
        <v>3163</v>
      </c>
      <c r="F599" s="7">
        <v>1</v>
      </c>
      <c r="G599" s="4">
        <v>13000</v>
      </c>
      <c r="H599" s="4">
        <v>14450</v>
      </c>
      <c r="I599" s="25">
        <v>30</v>
      </c>
      <c r="J599" s="4">
        <v>72</v>
      </c>
      <c r="N599" t="s">
        <v>8318</v>
      </c>
      <c r="O599" t="s">
        <v>8224</v>
      </c>
      <c r="P599" t="s">
        <v>8385</v>
      </c>
      <c r="Q599" s="8" t="s">
        <v>8369</v>
      </c>
      <c r="R599">
        <v>3163</v>
      </c>
      <c r="S599" s="7">
        <v>1</v>
      </c>
      <c r="T599" s="4">
        <v>13000</v>
      </c>
      <c r="U599" s="4">
        <v>14450</v>
      </c>
      <c r="V599" s="25">
        <v>30</v>
      </c>
      <c r="W599" s="4">
        <v>72</v>
      </c>
    </row>
    <row r="600" spans="1:23" x14ac:dyDescent="0.45">
      <c r="A600" t="s">
        <v>8318</v>
      </c>
      <c r="B600" t="s">
        <v>8224</v>
      </c>
      <c r="C600" t="s">
        <v>8385</v>
      </c>
      <c r="D600" s="8" t="s">
        <v>8369</v>
      </c>
      <c r="E600">
        <v>3164</v>
      </c>
      <c r="F600" s="7">
        <v>1</v>
      </c>
      <c r="G600" s="4">
        <v>2500</v>
      </c>
      <c r="H600" s="4">
        <v>2669</v>
      </c>
      <c r="I600" s="25">
        <v>33</v>
      </c>
      <c r="J600" s="4">
        <v>71</v>
      </c>
      <c r="N600" t="s">
        <v>8318</v>
      </c>
      <c r="O600" t="s">
        <v>8224</v>
      </c>
      <c r="P600" t="s">
        <v>8385</v>
      </c>
      <c r="Q600" s="8" t="s">
        <v>8369</v>
      </c>
      <c r="R600">
        <v>3164</v>
      </c>
      <c r="S600" s="7">
        <v>1</v>
      </c>
      <c r="T600" s="4">
        <v>2500</v>
      </c>
      <c r="U600" s="4">
        <v>2669</v>
      </c>
      <c r="V600" s="25">
        <v>33</v>
      </c>
      <c r="W600" s="4">
        <v>71</v>
      </c>
    </row>
    <row r="601" spans="1:23" x14ac:dyDescent="0.45">
      <c r="A601" t="s">
        <v>8318</v>
      </c>
      <c r="B601" t="s">
        <v>8224</v>
      </c>
      <c r="C601" t="s">
        <v>8385</v>
      </c>
      <c r="D601" s="8" t="s">
        <v>8369</v>
      </c>
      <c r="E601">
        <v>3168</v>
      </c>
      <c r="F601" s="7">
        <v>1</v>
      </c>
      <c r="G601" s="4">
        <v>2500</v>
      </c>
      <c r="H601" s="4">
        <v>3105</v>
      </c>
      <c r="I601" s="25">
        <v>31.810729166660167</v>
      </c>
      <c r="J601" s="4">
        <v>61</v>
      </c>
      <c r="N601" t="s">
        <v>8318</v>
      </c>
      <c r="O601" t="s">
        <v>8224</v>
      </c>
      <c r="P601" t="s">
        <v>8385</v>
      </c>
      <c r="Q601" s="8" t="s">
        <v>8369</v>
      </c>
      <c r="R601">
        <v>3168</v>
      </c>
      <c r="S601" s="7">
        <v>1</v>
      </c>
      <c r="T601" s="4">
        <v>2500</v>
      </c>
      <c r="U601" s="4">
        <v>3105</v>
      </c>
      <c r="V601" s="25">
        <v>31.810729166660167</v>
      </c>
      <c r="W601" s="4">
        <v>61</v>
      </c>
    </row>
    <row r="602" spans="1:23" x14ac:dyDescent="0.45">
      <c r="A602" t="s">
        <v>8318</v>
      </c>
      <c r="B602" t="s">
        <v>8224</v>
      </c>
      <c r="C602" t="s">
        <v>8385</v>
      </c>
      <c r="D602" s="8" t="s">
        <v>8369</v>
      </c>
      <c r="E602">
        <v>3170</v>
      </c>
      <c r="F602" s="7">
        <v>1</v>
      </c>
      <c r="G602" s="4">
        <v>2000</v>
      </c>
      <c r="H602" s="4">
        <v>2245</v>
      </c>
      <c r="I602" s="25">
        <v>33.086296296292858</v>
      </c>
      <c r="J602" s="4">
        <v>71</v>
      </c>
      <c r="N602" t="s">
        <v>8318</v>
      </c>
      <c r="O602" t="s">
        <v>8224</v>
      </c>
      <c r="P602" t="s">
        <v>8385</v>
      </c>
      <c r="Q602" s="8" t="s">
        <v>8369</v>
      </c>
      <c r="R602">
        <v>3170</v>
      </c>
      <c r="S602" s="7">
        <v>1</v>
      </c>
      <c r="T602" s="4">
        <v>2000</v>
      </c>
      <c r="U602" s="4">
        <v>2245</v>
      </c>
      <c r="V602" s="25">
        <v>33.086296296292858</v>
      </c>
      <c r="W602" s="4">
        <v>71</v>
      </c>
    </row>
    <row r="603" spans="1:23" x14ac:dyDescent="0.45">
      <c r="A603" t="s">
        <v>8318</v>
      </c>
      <c r="B603" t="s">
        <v>8224</v>
      </c>
      <c r="C603" t="s">
        <v>8385</v>
      </c>
      <c r="D603" s="8" t="s">
        <v>8369</v>
      </c>
      <c r="E603">
        <v>3177</v>
      </c>
      <c r="F603" s="7">
        <v>1</v>
      </c>
      <c r="G603" s="4">
        <v>2500</v>
      </c>
      <c r="H603" s="4">
        <v>2935</v>
      </c>
      <c r="I603" s="25">
        <v>30</v>
      </c>
      <c r="J603" s="4">
        <v>51</v>
      </c>
      <c r="N603" t="s">
        <v>8318</v>
      </c>
      <c r="O603" t="s">
        <v>8224</v>
      </c>
      <c r="P603" t="s">
        <v>8385</v>
      </c>
      <c r="Q603" s="8" t="s">
        <v>8369</v>
      </c>
      <c r="R603">
        <v>3177</v>
      </c>
      <c r="S603" s="7">
        <v>1</v>
      </c>
      <c r="T603" s="4">
        <v>2500</v>
      </c>
      <c r="U603" s="4">
        <v>2935</v>
      </c>
      <c r="V603" s="25">
        <v>30</v>
      </c>
      <c r="W603" s="4">
        <v>51</v>
      </c>
    </row>
    <row r="604" spans="1:23" x14ac:dyDescent="0.45">
      <c r="A604" t="s">
        <v>8318</v>
      </c>
      <c r="B604" t="s">
        <v>8224</v>
      </c>
      <c r="C604" t="s">
        <v>8385</v>
      </c>
      <c r="D604" s="8" t="s">
        <v>8369</v>
      </c>
      <c r="E604">
        <v>3209</v>
      </c>
      <c r="F604" s="7">
        <v>1</v>
      </c>
      <c r="G604" s="4">
        <v>9500</v>
      </c>
      <c r="H604" s="4">
        <v>11335.7</v>
      </c>
      <c r="I604" s="25">
        <v>32.321087962969614</v>
      </c>
      <c r="J604" s="4">
        <v>226</v>
      </c>
      <c r="N604" t="s">
        <v>8318</v>
      </c>
      <c r="O604" t="s">
        <v>8224</v>
      </c>
      <c r="P604" t="s">
        <v>8385</v>
      </c>
      <c r="Q604" s="8" t="s">
        <v>8369</v>
      </c>
      <c r="R604">
        <v>3209</v>
      </c>
      <c r="S604" s="7">
        <v>1</v>
      </c>
      <c r="T604" s="4">
        <v>9500</v>
      </c>
      <c r="U604" s="4">
        <v>11335.7</v>
      </c>
      <c r="V604" s="25">
        <v>32.321087962969614</v>
      </c>
      <c r="W604" s="4">
        <v>226</v>
      </c>
    </row>
    <row r="605" spans="1:23" x14ac:dyDescent="0.45">
      <c r="A605" t="s">
        <v>8318</v>
      </c>
      <c r="B605" t="s">
        <v>8224</v>
      </c>
      <c r="C605" t="s">
        <v>8385</v>
      </c>
      <c r="D605" s="8" t="s">
        <v>8369</v>
      </c>
      <c r="E605">
        <v>3396</v>
      </c>
      <c r="F605" s="7">
        <v>1</v>
      </c>
      <c r="G605" s="4">
        <v>1500</v>
      </c>
      <c r="H605" s="4">
        <v>1565</v>
      </c>
      <c r="I605" s="25">
        <v>26.719340277777519</v>
      </c>
      <c r="J605" s="4">
        <v>28</v>
      </c>
      <c r="N605" t="s">
        <v>8318</v>
      </c>
      <c r="O605" t="s">
        <v>8224</v>
      </c>
      <c r="P605" t="s">
        <v>8385</v>
      </c>
      <c r="Q605" s="8" t="s">
        <v>8369</v>
      </c>
      <c r="R605">
        <v>3396</v>
      </c>
      <c r="S605" s="7">
        <v>1</v>
      </c>
      <c r="T605" s="4">
        <v>1500</v>
      </c>
      <c r="U605" s="4">
        <v>1565</v>
      </c>
      <c r="V605" s="25">
        <v>26.719340277777519</v>
      </c>
      <c r="W605" s="4">
        <v>28</v>
      </c>
    </row>
    <row r="606" spans="1:23" x14ac:dyDescent="0.45">
      <c r="A606" t="s">
        <v>8318</v>
      </c>
      <c r="B606" t="s">
        <v>8224</v>
      </c>
      <c r="C606" t="s">
        <v>8385</v>
      </c>
      <c r="D606" s="8" t="s">
        <v>8369</v>
      </c>
      <c r="E606">
        <v>3433</v>
      </c>
      <c r="F606" s="7">
        <v>1</v>
      </c>
      <c r="G606" s="4">
        <v>9500</v>
      </c>
      <c r="H606" s="4">
        <v>9525</v>
      </c>
      <c r="I606" s="25">
        <v>31.061863425929914</v>
      </c>
      <c r="J606" s="4">
        <v>71</v>
      </c>
      <c r="N606" t="s">
        <v>8318</v>
      </c>
      <c r="O606" t="s">
        <v>8224</v>
      </c>
      <c r="P606" t="s">
        <v>8385</v>
      </c>
      <c r="Q606" s="8" t="s">
        <v>8369</v>
      </c>
      <c r="R606">
        <v>3433</v>
      </c>
      <c r="S606" s="7">
        <v>1</v>
      </c>
      <c r="T606" s="4">
        <v>9500</v>
      </c>
      <c r="U606" s="4">
        <v>9525</v>
      </c>
      <c r="V606" s="25">
        <v>31.061863425929914</v>
      </c>
      <c r="W606" s="4">
        <v>71</v>
      </c>
    </row>
    <row r="607" spans="1:23" x14ac:dyDescent="0.45">
      <c r="A607" t="s">
        <v>8318</v>
      </c>
      <c r="B607" t="s">
        <v>8224</v>
      </c>
      <c r="C607" t="s">
        <v>8385</v>
      </c>
      <c r="D607" s="8" t="s">
        <v>8369</v>
      </c>
      <c r="E607">
        <v>3505</v>
      </c>
      <c r="F607" s="7">
        <v>1</v>
      </c>
      <c r="G607" s="4">
        <v>2500</v>
      </c>
      <c r="H607" s="4">
        <v>2594</v>
      </c>
      <c r="I607" s="25">
        <v>11.230960648143082</v>
      </c>
      <c r="J607" s="4">
        <v>39</v>
      </c>
      <c r="N607" t="s">
        <v>8318</v>
      </c>
      <c r="O607" t="s">
        <v>8224</v>
      </c>
      <c r="P607" t="s">
        <v>8385</v>
      </c>
      <c r="Q607" s="8" t="s">
        <v>8369</v>
      </c>
      <c r="R607">
        <v>3505</v>
      </c>
      <c r="S607" s="7">
        <v>1</v>
      </c>
      <c r="T607" s="4">
        <v>2500</v>
      </c>
      <c r="U607" s="4">
        <v>2594</v>
      </c>
      <c r="V607" s="25">
        <v>11.230960648143082</v>
      </c>
      <c r="W607" s="4">
        <v>39</v>
      </c>
    </row>
    <row r="608" spans="1:23" x14ac:dyDescent="0.45">
      <c r="A608" t="s">
        <v>8318</v>
      </c>
      <c r="B608" t="s">
        <v>8224</v>
      </c>
      <c r="C608" t="s">
        <v>8385</v>
      </c>
      <c r="D608" s="8" t="s">
        <v>8369</v>
      </c>
      <c r="E608">
        <v>3513</v>
      </c>
      <c r="F608" s="7">
        <v>1</v>
      </c>
      <c r="G608" s="4">
        <v>2800</v>
      </c>
      <c r="H608" s="4">
        <v>3315</v>
      </c>
      <c r="I608" s="25">
        <v>13.111435185186565</v>
      </c>
      <c r="J608" s="4">
        <v>44</v>
      </c>
      <c r="N608" t="s">
        <v>8318</v>
      </c>
      <c r="O608" t="s">
        <v>8224</v>
      </c>
      <c r="P608" t="s">
        <v>8385</v>
      </c>
      <c r="Q608" s="8" t="s">
        <v>8369</v>
      </c>
      <c r="R608">
        <v>3513</v>
      </c>
      <c r="S608" s="7">
        <v>1</v>
      </c>
      <c r="T608" s="4">
        <v>2800</v>
      </c>
      <c r="U608" s="4">
        <v>3315</v>
      </c>
      <c r="V608" s="25">
        <v>13.111435185186565</v>
      </c>
      <c r="W608" s="4">
        <v>44</v>
      </c>
    </row>
    <row r="609" spans="1:23" x14ac:dyDescent="0.45">
      <c r="A609" t="s">
        <v>8318</v>
      </c>
      <c r="B609" t="s">
        <v>8224</v>
      </c>
      <c r="C609" t="s">
        <v>8385</v>
      </c>
      <c r="D609" s="8" t="s">
        <v>8369</v>
      </c>
      <c r="E609">
        <v>3613</v>
      </c>
      <c r="F609" s="7">
        <v>1</v>
      </c>
      <c r="G609" s="4">
        <v>1250</v>
      </c>
      <c r="H609" s="4">
        <v>1250</v>
      </c>
      <c r="I609" s="25">
        <v>30</v>
      </c>
      <c r="J609" s="4">
        <v>20</v>
      </c>
      <c r="N609" t="s">
        <v>8318</v>
      </c>
      <c r="O609" t="s">
        <v>8224</v>
      </c>
      <c r="P609" t="s">
        <v>8385</v>
      </c>
      <c r="Q609" s="8" t="s">
        <v>8369</v>
      </c>
      <c r="R609">
        <v>3613</v>
      </c>
      <c r="S609" s="7">
        <v>1</v>
      </c>
      <c r="T609" s="4">
        <v>1250</v>
      </c>
      <c r="U609" s="4">
        <v>1250</v>
      </c>
      <c r="V609" s="25">
        <v>30</v>
      </c>
      <c r="W609" s="4">
        <v>20</v>
      </c>
    </row>
    <row r="610" spans="1:23" x14ac:dyDescent="0.45">
      <c r="A610" t="s">
        <v>8318</v>
      </c>
      <c r="B610" t="s">
        <v>8224</v>
      </c>
      <c r="C610" t="s">
        <v>8385</v>
      </c>
      <c r="D610" s="8" t="s">
        <v>8369</v>
      </c>
      <c r="E610">
        <v>3658</v>
      </c>
      <c r="F610" s="7">
        <v>1</v>
      </c>
      <c r="G610" s="4">
        <v>1500</v>
      </c>
      <c r="H610" s="4">
        <v>1510</v>
      </c>
      <c r="I610" s="25">
        <v>46.30740740741021</v>
      </c>
      <c r="J610" s="4">
        <v>20</v>
      </c>
      <c r="N610" t="s">
        <v>8318</v>
      </c>
      <c r="O610" t="s">
        <v>8224</v>
      </c>
      <c r="P610" t="s">
        <v>8385</v>
      </c>
      <c r="Q610" s="8" t="s">
        <v>8369</v>
      </c>
      <c r="R610">
        <v>3658</v>
      </c>
      <c r="S610" s="7">
        <v>1</v>
      </c>
      <c r="T610" s="4">
        <v>1500</v>
      </c>
      <c r="U610" s="4">
        <v>1510</v>
      </c>
      <c r="V610" s="25">
        <v>46.30740740741021</v>
      </c>
      <c r="W610" s="4">
        <v>20</v>
      </c>
    </row>
    <row r="611" spans="1:23" x14ac:dyDescent="0.45">
      <c r="A611" t="s">
        <v>8318</v>
      </c>
      <c r="B611" t="s">
        <v>8224</v>
      </c>
      <c r="C611" t="s">
        <v>8385</v>
      </c>
      <c r="D611" s="8" t="s">
        <v>8369</v>
      </c>
      <c r="E611">
        <v>3679</v>
      </c>
      <c r="F611" s="7">
        <v>1</v>
      </c>
      <c r="G611" s="4">
        <v>2000</v>
      </c>
      <c r="H611" s="4">
        <v>2202</v>
      </c>
      <c r="I611" s="25">
        <v>34.446284722223936</v>
      </c>
      <c r="J611" s="4">
        <v>30</v>
      </c>
      <c r="N611" t="s">
        <v>8318</v>
      </c>
      <c r="O611" t="s">
        <v>8224</v>
      </c>
      <c r="P611" t="s">
        <v>8385</v>
      </c>
      <c r="Q611" s="8" t="s">
        <v>8369</v>
      </c>
      <c r="R611">
        <v>3679</v>
      </c>
      <c r="S611" s="7">
        <v>1</v>
      </c>
      <c r="T611" s="4">
        <v>2000</v>
      </c>
      <c r="U611" s="4">
        <v>2202</v>
      </c>
      <c r="V611" s="25">
        <v>34.446284722223936</v>
      </c>
      <c r="W611" s="4">
        <v>30</v>
      </c>
    </row>
    <row r="612" spans="1:23" x14ac:dyDescent="0.45">
      <c r="A612" t="s">
        <v>8318</v>
      </c>
      <c r="B612" t="s">
        <v>8224</v>
      </c>
      <c r="C612" t="s">
        <v>8385</v>
      </c>
      <c r="D612" s="8" t="s">
        <v>8369</v>
      </c>
      <c r="E612">
        <v>3682</v>
      </c>
      <c r="F612" s="7">
        <v>1</v>
      </c>
      <c r="G612" s="4">
        <v>3000</v>
      </c>
      <c r="H612" s="4">
        <v>4176</v>
      </c>
      <c r="I612" s="25">
        <v>33.605578703703941</v>
      </c>
      <c r="J612" s="4">
        <v>67</v>
      </c>
      <c r="N612" t="s">
        <v>8318</v>
      </c>
      <c r="O612" t="s">
        <v>8224</v>
      </c>
      <c r="P612" t="s">
        <v>8385</v>
      </c>
      <c r="Q612" s="8" t="s">
        <v>8369</v>
      </c>
      <c r="R612">
        <v>3682</v>
      </c>
      <c r="S612" s="7">
        <v>1</v>
      </c>
      <c r="T612" s="4">
        <v>3000</v>
      </c>
      <c r="U612" s="4">
        <v>4176</v>
      </c>
      <c r="V612" s="25">
        <v>33.605578703703941</v>
      </c>
      <c r="W612" s="4">
        <v>67</v>
      </c>
    </row>
    <row r="613" spans="1:23" x14ac:dyDescent="0.45">
      <c r="A613" t="s">
        <v>8318</v>
      </c>
      <c r="B613" t="s">
        <v>8224</v>
      </c>
      <c r="C613" t="s">
        <v>8385</v>
      </c>
      <c r="D613" s="8" t="s">
        <v>8369</v>
      </c>
      <c r="E613">
        <v>3687</v>
      </c>
      <c r="F613" s="7">
        <v>1</v>
      </c>
      <c r="G613" s="4">
        <v>5000</v>
      </c>
      <c r="H613" s="4">
        <v>5012.25</v>
      </c>
      <c r="I613" s="25">
        <v>30</v>
      </c>
      <c r="J613" s="4">
        <v>25</v>
      </c>
      <c r="N613" t="s">
        <v>8318</v>
      </c>
      <c r="O613" t="s">
        <v>8224</v>
      </c>
      <c r="P613" t="s">
        <v>8385</v>
      </c>
      <c r="Q613" s="8" t="s">
        <v>8369</v>
      </c>
      <c r="R613">
        <v>3687</v>
      </c>
      <c r="S613" s="7">
        <v>1</v>
      </c>
      <c r="T613" s="4">
        <v>5000</v>
      </c>
      <c r="U613" s="4">
        <v>5012.25</v>
      </c>
      <c r="V613" s="25">
        <v>30</v>
      </c>
      <c r="W613" s="4">
        <v>25</v>
      </c>
    </row>
    <row r="614" spans="1:23" x14ac:dyDescent="0.45">
      <c r="A614" t="s">
        <v>8318</v>
      </c>
      <c r="B614" t="s">
        <v>8224</v>
      </c>
      <c r="C614" t="s">
        <v>8385</v>
      </c>
      <c r="D614" s="8" t="s">
        <v>8369</v>
      </c>
      <c r="E614">
        <v>3711</v>
      </c>
      <c r="F614" s="7">
        <v>1</v>
      </c>
      <c r="G614" s="4">
        <v>500</v>
      </c>
      <c r="H614" s="4">
        <v>570</v>
      </c>
      <c r="I614" s="25">
        <v>25.942442129628034</v>
      </c>
      <c r="J614" s="4">
        <v>21</v>
      </c>
      <c r="N614" t="s">
        <v>8318</v>
      </c>
      <c r="O614" t="s">
        <v>8224</v>
      </c>
      <c r="P614" t="s">
        <v>8385</v>
      </c>
      <c r="Q614" s="8" t="s">
        <v>8369</v>
      </c>
      <c r="R614">
        <v>3711</v>
      </c>
      <c r="S614" s="7">
        <v>1</v>
      </c>
      <c r="T614" s="4">
        <v>500</v>
      </c>
      <c r="U614" s="4">
        <v>570</v>
      </c>
      <c r="V614" s="25">
        <v>25.942442129628034</v>
      </c>
      <c r="W614" s="4">
        <v>21</v>
      </c>
    </row>
    <row r="615" spans="1:23" x14ac:dyDescent="0.45">
      <c r="A615" t="s">
        <v>8318</v>
      </c>
      <c r="B615" t="s">
        <v>8224</v>
      </c>
      <c r="C615" t="s">
        <v>8385</v>
      </c>
      <c r="D615" s="8" t="s">
        <v>8369</v>
      </c>
      <c r="E615">
        <v>3841</v>
      </c>
      <c r="F615" s="7">
        <v>1</v>
      </c>
      <c r="G615" s="4">
        <v>10000</v>
      </c>
      <c r="H615" s="4">
        <v>872</v>
      </c>
      <c r="I615" s="25">
        <v>60</v>
      </c>
      <c r="J615" s="4">
        <v>34</v>
      </c>
      <c r="N615" t="s">
        <v>8318</v>
      </c>
      <c r="O615" t="s">
        <v>8224</v>
      </c>
      <c r="P615" t="s">
        <v>8385</v>
      </c>
      <c r="Q615" s="8" t="s">
        <v>8369</v>
      </c>
      <c r="R615">
        <v>3841</v>
      </c>
      <c r="S615" s="7">
        <v>1</v>
      </c>
      <c r="T615" s="4">
        <v>10000</v>
      </c>
      <c r="U615" s="4">
        <v>872</v>
      </c>
      <c r="V615" s="25">
        <v>60</v>
      </c>
      <c r="W615" s="4">
        <v>34</v>
      </c>
    </row>
    <row r="616" spans="1:23" x14ac:dyDescent="0.45">
      <c r="A616" t="s">
        <v>8318</v>
      </c>
      <c r="B616" t="s">
        <v>8224</v>
      </c>
      <c r="C616" t="s">
        <v>8385</v>
      </c>
      <c r="D616" s="8" t="s">
        <v>8369</v>
      </c>
      <c r="E616">
        <v>3843</v>
      </c>
      <c r="F616" s="7">
        <v>1</v>
      </c>
      <c r="G616" s="4">
        <v>5000</v>
      </c>
      <c r="H616" s="4">
        <v>1065</v>
      </c>
      <c r="I616" s="25">
        <v>25</v>
      </c>
      <c r="J616" s="4">
        <v>19</v>
      </c>
      <c r="N616" t="s">
        <v>8318</v>
      </c>
      <c r="O616" t="s">
        <v>8224</v>
      </c>
      <c r="P616" t="s">
        <v>8385</v>
      </c>
      <c r="Q616" s="8" t="s">
        <v>8369</v>
      </c>
      <c r="R616">
        <v>3843</v>
      </c>
      <c r="S616" s="7">
        <v>1</v>
      </c>
      <c r="T616" s="4">
        <v>5000</v>
      </c>
      <c r="U616" s="4">
        <v>1065</v>
      </c>
      <c r="V616" s="25">
        <v>25</v>
      </c>
      <c r="W616" s="4">
        <v>19</v>
      </c>
    </row>
    <row r="617" spans="1:23" x14ac:dyDescent="0.45">
      <c r="A617" t="s">
        <v>8318</v>
      </c>
      <c r="B617" t="s">
        <v>8224</v>
      </c>
      <c r="C617" t="s">
        <v>8385</v>
      </c>
      <c r="D617" s="8" t="s">
        <v>8369</v>
      </c>
      <c r="E617">
        <v>3844</v>
      </c>
      <c r="F617" s="7">
        <v>1</v>
      </c>
      <c r="G617" s="4">
        <v>9800</v>
      </c>
      <c r="H617" s="4">
        <v>4066</v>
      </c>
      <c r="I617" s="25">
        <v>26.67368055555562</v>
      </c>
      <c r="J617" s="4">
        <v>50</v>
      </c>
      <c r="N617" t="s">
        <v>8318</v>
      </c>
      <c r="O617" t="s">
        <v>8224</v>
      </c>
      <c r="P617" t="s">
        <v>8385</v>
      </c>
      <c r="Q617" s="8" t="s">
        <v>8369</v>
      </c>
      <c r="R617">
        <v>3844</v>
      </c>
      <c r="S617" s="7">
        <v>1</v>
      </c>
      <c r="T617" s="4">
        <v>9800</v>
      </c>
      <c r="U617" s="4">
        <v>4066</v>
      </c>
      <c r="V617" s="25">
        <v>26.67368055555562</v>
      </c>
      <c r="W617" s="4">
        <v>50</v>
      </c>
    </row>
    <row r="618" spans="1:23" x14ac:dyDescent="0.45">
      <c r="A618" t="s">
        <v>8318</v>
      </c>
      <c r="B618" t="s">
        <v>8224</v>
      </c>
      <c r="C618" t="s">
        <v>8385</v>
      </c>
      <c r="D618" s="8" t="s">
        <v>8369</v>
      </c>
      <c r="E618">
        <v>3859</v>
      </c>
      <c r="F618" s="7">
        <v>1</v>
      </c>
      <c r="G618" s="4">
        <v>2500</v>
      </c>
      <c r="H618" s="4">
        <v>1</v>
      </c>
      <c r="I618" s="25">
        <v>25.981400462958845</v>
      </c>
      <c r="J618" s="4">
        <v>1</v>
      </c>
      <c r="N618" t="s">
        <v>8318</v>
      </c>
      <c r="O618" t="s">
        <v>8224</v>
      </c>
      <c r="P618" t="s">
        <v>8385</v>
      </c>
      <c r="Q618" s="8" t="s">
        <v>8369</v>
      </c>
      <c r="R618">
        <v>3859</v>
      </c>
      <c r="S618" s="7">
        <v>1</v>
      </c>
      <c r="T618" s="4">
        <v>2500</v>
      </c>
      <c r="U618" s="4">
        <v>1</v>
      </c>
      <c r="V618" s="25">
        <v>25.981400462958845</v>
      </c>
      <c r="W618" s="4">
        <v>1</v>
      </c>
    </row>
    <row r="619" spans="1:23" x14ac:dyDescent="0.45">
      <c r="A619" t="s">
        <v>8318</v>
      </c>
      <c r="B619" t="s">
        <v>8224</v>
      </c>
      <c r="C619" t="s">
        <v>8385</v>
      </c>
      <c r="D619" s="8" t="s">
        <v>8369</v>
      </c>
      <c r="E619">
        <v>3893</v>
      </c>
      <c r="F619" s="7">
        <v>1</v>
      </c>
      <c r="G619" s="4">
        <v>50000</v>
      </c>
      <c r="H619" s="4">
        <v>10775</v>
      </c>
      <c r="I619" s="25">
        <v>41.592129629629198</v>
      </c>
      <c r="J619" s="4">
        <v>84</v>
      </c>
      <c r="N619" t="s">
        <v>8318</v>
      </c>
      <c r="O619" t="s">
        <v>8224</v>
      </c>
      <c r="P619" t="s">
        <v>8385</v>
      </c>
      <c r="Q619" s="8" t="s">
        <v>8369</v>
      </c>
      <c r="R619">
        <v>3893</v>
      </c>
      <c r="S619" s="7">
        <v>1</v>
      </c>
      <c r="T619" s="4">
        <v>50000</v>
      </c>
      <c r="U619" s="4">
        <v>10775</v>
      </c>
      <c r="V619" s="25">
        <v>41.592129629629198</v>
      </c>
      <c r="W619" s="4">
        <v>84</v>
      </c>
    </row>
    <row r="620" spans="1:23" x14ac:dyDescent="0.45">
      <c r="A620" t="s">
        <v>8318</v>
      </c>
      <c r="B620" t="s">
        <v>8224</v>
      </c>
      <c r="C620" t="s">
        <v>8385</v>
      </c>
      <c r="D620" s="8" t="s">
        <v>8369</v>
      </c>
      <c r="E620">
        <v>3924</v>
      </c>
      <c r="F620" s="7">
        <v>1</v>
      </c>
      <c r="G620" s="4">
        <v>15000</v>
      </c>
      <c r="H620" s="4">
        <v>2290</v>
      </c>
      <c r="I620" s="25">
        <v>30</v>
      </c>
      <c r="J620" s="4">
        <v>40</v>
      </c>
      <c r="N620" t="s">
        <v>8318</v>
      </c>
      <c r="O620" t="s">
        <v>8224</v>
      </c>
      <c r="P620" t="s">
        <v>8385</v>
      </c>
      <c r="Q620" s="8" t="s">
        <v>8369</v>
      </c>
      <c r="R620">
        <v>3924</v>
      </c>
      <c r="S620" s="7">
        <v>1</v>
      </c>
      <c r="T620" s="4">
        <v>15000</v>
      </c>
      <c r="U620" s="4">
        <v>2290</v>
      </c>
      <c r="V620" s="25">
        <v>30</v>
      </c>
      <c r="W620" s="4">
        <v>40</v>
      </c>
    </row>
    <row r="621" spans="1:23" x14ac:dyDescent="0.45">
      <c r="A621" t="s">
        <v>8318</v>
      </c>
      <c r="B621" t="s">
        <v>8224</v>
      </c>
      <c r="C621" t="s">
        <v>8385</v>
      </c>
      <c r="D621" s="8" t="s">
        <v>8369</v>
      </c>
      <c r="E621">
        <v>4028</v>
      </c>
      <c r="F621" s="7">
        <v>1</v>
      </c>
      <c r="G621" s="4">
        <v>2000</v>
      </c>
      <c r="H621" s="4">
        <v>561</v>
      </c>
      <c r="I621" s="25">
        <v>30</v>
      </c>
      <c r="J621" s="4">
        <v>11</v>
      </c>
      <c r="N621" t="s">
        <v>8318</v>
      </c>
      <c r="O621" t="s">
        <v>8224</v>
      </c>
      <c r="P621" t="s">
        <v>8385</v>
      </c>
      <c r="Q621" s="8" t="s">
        <v>8369</v>
      </c>
      <c r="R621">
        <v>4028</v>
      </c>
      <c r="S621" s="7">
        <v>1</v>
      </c>
      <c r="T621" s="4">
        <v>2000</v>
      </c>
      <c r="U621" s="4">
        <v>561</v>
      </c>
      <c r="V621" s="25">
        <v>30</v>
      </c>
      <c r="W621" s="4">
        <v>11</v>
      </c>
    </row>
    <row r="622" spans="1:23" x14ac:dyDescent="0.45">
      <c r="A622" t="s">
        <v>8318</v>
      </c>
      <c r="B622" t="s">
        <v>8224</v>
      </c>
      <c r="C622" t="s">
        <v>8385</v>
      </c>
      <c r="D622" s="8" t="s">
        <v>8369</v>
      </c>
      <c r="E622">
        <v>4051</v>
      </c>
      <c r="F622" s="7">
        <v>1</v>
      </c>
      <c r="G622" s="4">
        <v>500</v>
      </c>
      <c r="H622" s="4">
        <v>0</v>
      </c>
      <c r="I622" s="25">
        <v>6.4766550925996853</v>
      </c>
      <c r="J622" s="4">
        <v>0</v>
      </c>
      <c r="N622" t="s">
        <v>8318</v>
      </c>
      <c r="O622" t="s">
        <v>8224</v>
      </c>
      <c r="P622" t="s">
        <v>8385</v>
      </c>
      <c r="Q622" s="8" t="s">
        <v>8369</v>
      </c>
      <c r="R622">
        <v>4051</v>
      </c>
      <c r="S622" s="7">
        <v>1</v>
      </c>
      <c r="T622" s="4">
        <v>500</v>
      </c>
      <c r="U622" s="4">
        <v>0</v>
      </c>
      <c r="V622" s="25">
        <v>6.4766550925996853</v>
      </c>
      <c r="W622" s="4">
        <v>0</v>
      </c>
    </row>
    <row r="623" spans="1:23" x14ac:dyDescent="0.45">
      <c r="A623" t="s">
        <v>8318</v>
      </c>
      <c r="B623" t="s">
        <v>8224</v>
      </c>
      <c r="C623" t="s">
        <v>8385</v>
      </c>
      <c r="D623" s="8" t="s">
        <v>8380</v>
      </c>
      <c r="F623" s="7">
        <v>30</v>
      </c>
      <c r="G623" s="4">
        <v>116727</v>
      </c>
      <c r="H623" s="4">
        <v>92224.99</v>
      </c>
      <c r="I623" s="25">
        <v>26.420586419753576</v>
      </c>
      <c r="J623" s="4">
        <v>1313</v>
      </c>
      <c r="N623" t="s">
        <v>8318</v>
      </c>
      <c r="O623" t="s">
        <v>8224</v>
      </c>
      <c r="P623" t="s">
        <v>8385</v>
      </c>
      <c r="Q623" s="8" t="s">
        <v>8380</v>
      </c>
      <c r="S623" s="7">
        <v>30</v>
      </c>
      <c r="T623" s="4">
        <v>116727</v>
      </c>
      <c r="U623" s="4">
        <v>92224.99</v>
      </c>
      <c r="V623" s="25">
        <v>26.420586419753576</v>
      </c>
      <c r="W623" s="4">
        <v>1313</v>
      </c>
    </row>
    <row r="624" spans="1:23" x14ac:dyDescent="0.45">
      <c r="A624" t="s">
        <v>8318</v>
      </c>
      <c r="B624" t="s">
        <v>8224</v>
      </c>
      <c r="C624" t="s">
        <v>8385</v>
      </c>
      <c r="D624" s="8" t="s">
        <v>8380</v>
      </c>
      <c r="E624">
        <v>2787</v>
      </c>
      <c r="F624" s="7">
        <v>1</v>
      </c>
      <c r="G624" s="4">
        <v>1000</v>
      </c>
      <c r="H624" s="4">
        <v>1197</v>
      </c>
      <c r="I624" s="25">
        <v>30</v>
      </c>
      <c r="J624" s="4">
        <v>38</v>
      </c>
      <c r="N624" t="s">
        <v>8318</v>
      </c>
      <c r="O624" t="s">
        <v>8224</v>
      </c>
      <c r="P624" t="s">
        <v>8385</v>
      </c>
      <c r="Q624" s="8" t="s">
        <v>8380</v>
      </c>
      <c r="R624">
        <v>2787</v>
      </c>
      <c r="S624" s="7">
        <v>1</v>
      </c>
      <c r="T624" s="4">
        <v>1000</v>
      </c>
      <c r="U624" s="4">
        <v>1197</v>
      </c>
      <c r="V624" s="25">
        <v>30</v>
      </c>
      <c r="W624" s="4">
        <v>38</v>
      </c>
    </row>
    <row r="625" spans="1:23" x14ac:dyDescent="0.45">
      <c r="A625" t="s">
        <v>8318</v>
      </c>
      <c r="B625" t="s">
        <v>8224</v>
      </c>
      <c r="C625" t="s">
        <v>8385</v>
      </c>
      <c r="D625" s="8" t="s">
        <v>8380</v>
      </c>
      <c r="E625">
        <v>2895</v>
      </c>
      <c r="F625" s="7">
        <v>1</v>
      </c>
      <c r="G625" s="4">
        <v>500</v>
      </c>
      <c r="H625" s="4">
        <v>23</v>
      </c>
      <c r="I625" s="25">
        <v>1.3195370370376622</v>
      </c>
      <c r="J625" s="4">
        <v>4</v>
      </c>
      <c r="N625" t="s">
        <v>8318</v>
      </c>
      <c r="O625" t="s">
        <v>8224</v>
      </c>
      <c r="P625" t="s">
        <v>8385</v>
      </c>
      <c r="Q625" s="8" t="s">
        <v>8380</v>
      </c>
      <c r="R625">
        <v>2895</v>
      </c>
      <c r="S625" s="7">
        <v>1</v>
      </c>
      <c r="T625" s="4">
        <v>500</v>
      </c>
      <c r="U625" s="4">
        <v>23</v>
      </c>
      <c r="V625" s="25">
        <v>1.3195370370376622</v>
      </c>
      <c r="W625" s="4">
        <v>4</v>
      </c>
    </row>
    <row r="626" spans="1:23" x14ac:dyDescent="0.45">
      <c r="A626" t="s">
        <v>8318</v>
      </c>
      <c r="B626" t="s">
        <v>8224</v>
      </c>
      <c r="C626" t="s">
        <v>8385</v>
      </c>
      <c r="D626" s="8" t="s">
        <v>8380</v>
      </c>
      <c r="E626">
        <v>2970</v>
      </c>
      <c r="F626" s="7">
        <v>1</v>
      </c>
      <c r="G626" s="4">
        <v>6000</v>
      </c>
      <c r="H626" s="4">
        <v>6360</v>
      </c>
      <c r="I626" s="25">
        <v>30</v>
      </c>
      <c r="J626" s="4">
        <v>91</v>
      </c>
      <c r="N626" t="s">
        <v>8318</v>
      </c>
      <c r="O626" t="s">
        <v>8224</v>
      </c>
      <c r="P626" t="s">
        <v>8385</v>
      </c>
      <c r="Q626" s="8" t="s">
        <v>8380</v>
      </c>
      <c r="R626">
        <v>2970</v>
      </c>
      <c r="S626" s="7">
        <v>1</v>
      </c>
      <c r="T626" s="4">
        <v>6000</v>
      </c>
      <c r="U626" s="4">
        <v>6360</v>
      </c>
      <c r="V626" s="25">
        <v>30</v>
      </c>
      <c r="W626" s="4">
        <v>91</v>
      </c>
    </row>
    <row r="627" spans="1:23" x14ac:dyDescent="0.45">
      <c r="A627" t="s">
        <v>8318</v>
      </c>
      <c r="B627" t="s">
        <v>8224</v>
      </c>
      <c r="C627" t="s">
        <v>8385</v>
      </c>
      <c r="D627" s="8" t="s">
        <v>8380</v>
      </c>
      <c r="E627">
        <v>3162</v>
      </c>
      <c r="F627" s="7">
        <v>1</v>
      </c>
      <c r="G627" s="4">
        <v>4000</v>
      </c>
      <c r="H627" s="4">
        <v>5086</v>
      </c>
      <c r="I627" s="25">
        <v>27.397430555560277</v>
      </c>
      <c r="J627" s="4">
        <v>63</v>
      </c>
      <c r="N627" t="s">
        <v>8318</v>
      </c>
      <c r="O627" t="s">
        <v>8224</v>
      </c>
      <c r="P627" t="s">
        <v>8385</v>
      </c>
      <c r="Q627" s="8" t="s">
        <v>8380</v>
      </c>
      <c r="R627">
        <v>3162</v>
      </c>
      <c r="S627" s="7">
        <v>1</v>
      </c>
      <c r="T627" s="4">
        <v>4000</v>
      </c>
      <c r="U627" s="4">
        <v>5086</v>
      </c>
      <c r="V627" s="25">
        <v>27.397430555560277</v>
      </c>
      <c r="W627" s="4">
        <v>63</v>
      </c>
    </row>
    <row r="628" spans="1:23" x14ac:dyDescent="0.45">
      <c r="A628" t="s">
        <v>8318</v>
      </c>
      <c r="B628" t="s">
        <v>8224</v>
      </c>
      <c r="C628" t="s">
        <v>8385</v>
      </c>
      <c r="D628" s="8" t="s">
        <v>8380</v>
      </c>
      <c r="E628">
        <v>3184</v>
      </c>
      <c r="F628" s="7">
        <v>1</v>
      </c>
      <c r="G628" s="4">
        <v>4300</v>
      </c>
      <c r="H628" s="4">
        <v>4610</v>
      </c>
      <c r="I628" s="25">
        <v>30</v>
      </c>
      <c r="J628" s="4">
        <v>46</v>
      </c>
      <c r="N628" t="s">
        <v>8318</v>
      </c>
      <c r="O628" t="s">
        <v>8224</v>
      </c>
      <c r="P628" t="s">
        <v>8385</v>
      </c>
      <c r="Q628" s="8" t="s">
        <v>8380</v>
      </c>
      <c r="R628">
        <v>3184</v>
      </c>
      <c r="S628" s="7">
        <v>1</v>
      </c>
      <c r="T628" s="4">
        <v>4300</v>
      </c>
      <c r="U628" s="4">
        <v>4610</v>
      </c>
      <c r="V628" s="25">
        <v>30</v>
      </c>
      <c r="W628" s="4">
        <v>46</v>
      </c>
    </row>
    <row r="629" spans="1:23" x14ac:dyDescent="0.45">
      <c r="A629" t="s">
        <v>8318</v>
      </c>
      <c r="B629" t="s">
        <v>8224</v>
      </c>
      <c r="C629" t="s">
        <v>8385</v>
      </c>
      <c r="D629" s="8" t="s">
        <v>8380</v>
      </c>
      <c r="E629">
        <v>3332</v>
      </c>
      <c r="F629" s="7">
        <v>1</v>
      </c>
      <c r="G629" s="4">
        <v>6000</v>
      </c>
      <c r="H629" s="4">
        <v>6000</v>
      </c>
      <c r="I629" s="25">
        <v>30</v>
      </c>
      <c r="J629" s="4">
        <v>83</v>
      </c>
      <c r="N629" t="s">
        <v>8318</v>
      </c>
      <c r="O629" t="s">
        <v>8224</v>
      </c>
      <c r="P629" t="s">
        <v>8385</v>
      </c>
      <c r="Q629" s="8" t="s">
        <v>8380</v>
      </c>
      <c r="R629">
        <v>3332</v>
      </c>
      <c r="S629" s="7">
        <v>1</v>
      </c>
      <c r="T629" s="4">
        <v>6000</v>
      </c>
      <c r="U629" s="4">
        <v>6000</v>
      </c>
      <c r="V629" s="25">
        <v>30</v>
      </c>
      <c r="W629" s="4">
        <v>83</v>
      </c>
    </row>
    <row r="630" spans="1:23" x14ac:dyDescent="0.45">
      <c r="A630" t="s">
        <v>8318</v>
      </c>
      <c r="B630" t="s">
        <v>8224</v>
      </c>
      <c r="C630" t="s">
        <v>8385</v>
      </c>
      <c r="D630" s="8" t="s">
        <v>8380</v>
      </c>
      <c r="E630">
        <v>3390</v>
      </c>
      <c r="F630" s="7">
        <v>1</v>
      </c>
      <c r="G630" s="4">
        <v>1500</v>
      </c>
      <c r="H630" s="4">
        <v>1536</v>
      </c>
      <c r="I630" s="25">
        <v>15</v>
      </c>
      <c r="J630" s="4">
        <v>22</v>
      </c>
      <c r="N630" t="s">
        <v>8318</v>
      </c>
      <c r="O630" t="s">
        <v>8224</v>
      </c>
      <c r="P630" t="s">
        <v>8385</v>
      </c>
      <c r="Q630" s="8" t="s">
        <v>8380</v>
      </c>
      <c r="R630">
        <v>3390</v>
      </c>
      <c r="S630" s="7">
        <v>1</v>
      </c>
      <c r="T630" s="4">
        <v>1500</v>
      </c>
      <c r="U630" s="4">
        <v>1536</v>
      </c>
      <c r="V630" s="25">
        <v>15</v>
      </c>
      <c r="W630" s="4">
        <v>22</v>
      </c>
    </row>
    <row r="631" spans="1:23" x14ac:dyDescent="0.45">
      <c r="A631" t="s">
        <v>8318</v>
      </c>
      <c r="B631" t="s">
        <v>8224</v>
      </c>
      <c r="C631" t="s">
        <v>8385</v>
      </c>
      <c r="D631" s="8" t="s">
        <v>8380</v>
      </c>
      <c r="E631">
        <v>3406</v>
      </c>
      <c r="F631" s="7">
        <v>1</v>
      </c>
      <c r="G631" s="4">
        <v>10000</v>
      </c>
      <c r="H631" s="4">
        <v>10031</v>
      </c>
      <c r="I631" s="25">
        <v>45</v>
      </c>
      <c r="J631" s="4">
        <v>91</v>
      </c>
      <c r="N631" t="s">
        <v>8318</v>
      </c>
      <c r="O631" t="s">
        <v>8224</v>
      </c>
      <c r="P631" t="s">
        <v>8385</v>
      </c>
      <c r="Q631" s="8" t="s">
        <v>8380</v>
      </c>
      <c r="R631">
        <v>3406</v>
      </c>
      <c r="S631" s="7">
        <v>1</v>
      </c>
      <c r="T631" s="4">
        <v>10000</v>
      </c>
      <c r="U631" s="4">
        <v>10031</v>
      </c>
      <c r="V631" s="25">
        <v>45</v>
      </c>
      <c r="W631" s="4">
        <v>91</v>
      </c>
    </row>
    <row r="632" spans="1:23" x14ac:dyDescent="0.45">
      <c r="A632" t="s">
        <v>8318</v>
      </c>
      <c r="B632" t="s">
        <v>8224</v>
      </c>
      <c r="C632" t="s">
        <v>8385</v>
      </c>
      <c r="D632" s="8" t="s">
        <v>8380</v>
      </c>
      <c r="E632">
        <v>3408</v>
      </c>
      <c r="F632" s="7">
        <v>1</v>
      </c>
      <c r="G632" s="4">
        <v>500</v>
      </c>
      <c r="H632" s="4">
        <v>1055</v>
      </c>
      <c r="I632" s="25">
        <v>30</v>
      </c>
      <c r="J632" s="4">
        <v>18</v>
      </c>
      <c r="N632" t="s">
        <v>8318</v>
      </c>
      <c r="O632" t="s">
        <v>8224</v>
      </c>
      <c r="P632" t="s">
        <v>8385</v>
      </c>
      <c r="Q632" s="8" t="s">
        <v>8380</v>
      </c>
      <c r="R632">
        <v>3408</v>
      </c>
      <c r="S632" s="7">
        <v>1</v>
      </c>
      <c r="T632" s="4">
        <v>500</v>
      </c>
      <c r="U632" s="4">
        <v>1055</v>
      </c>
      <c r="V632" s="25">
        <v>30</v>
      </c>
      <c r="W632" s="4">
        <v>18</v>
      </c>
    </row>
    <row r="633" spans="1:23" x14ac:dyDescent="0.45">
      <c r="A633" t="s">
        <v>8318</v>
      </c>
      <c r="B633" t="s">
        <v>8224</v>
      </c>
      <c r="C633" t="s">
        <v>8385</v>
      </c>
      <c r="D633" s="8" t="s">
        <v>8380</v>
      </c>
      <c r="E633">
        <v>3434</v>
      </c>
      <c r="F633" s="7">
        <v>1</v>
      </c>
      <c r="G633" s="4">
        <v>10000</v>
      </c>
      <c r="H633" s="4">
        <v>10555</v>
      </c>
      <c r="I633" s="25">
        <v>30</v>
      </c>
      <c r="J633" s="4">
        <v>168</v>
      </c>
      <c r="N633" t="s">
        <v>8318</v>
      </c>
      <c r="O633" t="s">
        <v>8224</v>
      </c>
      <c r="P633" t="s">
        <v>8385</v>
      </c>
      <c r="Q633" s="8" t="s">
        <v>8380</v>
      </c>
      <c r="R633">
        <v>3434</v>
      </c>
      <c r="S633" s="7">
        <v>1</v>
      </c>
      <c r="T633" s="4">
        <v>10000</v>
      </c>
      <c r="U633" s="4">
        <v>10555</v>
      </c>
      <c r="V633" s="25">
        <v>30</v>
      </c>
      <c r="W633" s="4">
        <v>168</v>
      </c>
    </row>
    <row r="634" spans="1:23" x14ac:dyDescent="0.45">
      <c r="A634" t="s">
        <v>8318</v>
      </c>
      <c r="B634" t="s">
        <v>8224</v>
      </c>
      <c r="C634" t="s">
        <v>8385</v>
      </c>
      <c r="D634" s="8" t="s">
        <v>8380</v>
      </c>
      <c r="E634">
        <v>3440</v>
      </c>
      <c r="F634" s="7">
        <v>1</v>
      </c>
      <c r="G634" s="4">
        <v>5000</v>
      </c>
      <c r="H634" s="4">
        <v>5260.92</v>
      </c>
      <c r="I634" s="25">
        <v>22.554074074076198</v>
      </c>
      <c r="J634" s="4">
        <v>82</v>
      </c>
      <c r="N634" t="s">
        <v>8318</v>
      </c>
      <c r="O634" t="s">
        <v>8224</v>
      </c>
      <c r="P634" t="s">
        <v>8385</v>
      </c>
      <c r="Q634" s="8" t="s">
        <v>8380</v>
      </c>
      <c r="R634">
        <v>3440</v>
      </c>
      <c r="S634" s="7">
        <v>1</v>
      </c>
      <c r="T634" s="4">
        <v>5000</v>
      </c>
      <c r="U634" s="4">
        <v>5260.92</v>
      </c>
      <c r="V634" s="25">
        <v>22.554074074076198</v>
      </c>
      <c r="W634" s="4">
        <v>82</v>
      </c>
    </row>
    <row r="635" spans="1:23" x14ac:dyDescent="0.45">
      <c r="A635" t="s">
        <v>8318</v>
      </c>
      <c r="B635" t="s">
        <v>8224</v>
      </c>
      <c r="C635" t="s">
        <v>8385</v>
      </c>
      <c r="D635" s="8" t="s">
        <v>8380</v>
      </c>
      <c r="E635">
        <v>3452</v>
      </c>
      <c r="F635" s="7">
        <v>1</v>
      </c>
      <c r="G635" s="4">
        <v>1000</v>
      </c>
      <c r="H635" s="4">
        <v>1532</v>
      </c>
      <c r="I635" s="25">
        <v>22.526782407410792</v>
      </c>
      <c r="J635" s="4">
        <v>37</v>
      </c>
      <c r="N635" t="s">
        <v>8318</v>
      </c>
      <c r="O635" t="s">
        <v>8224</v>
      </c>
      <c r="P635" t="s">
        <v>8385</v>
      </c>
      <c r="Q635" s="8" t="s">
        <v>8380</v>
      </c>
      <c r="R635">
        <v>3452</v>
      </c>
      <c r="S635" s="7">
        <v>1</v>
      </c>
      <c r="T635" s="4">
        <v>1000</v>
      </c>
      <c r="U635" s="4">
        <v>1532</v>
      </c>
      <c r="V635" s="25">
        <v>22.526782407410792</v>
      </c>
      <c r="W635" s="4">
        <v>37</v>
      </c>
    </row>
    <row r="636" spans="1:23" x14ac:dyDescent="0.45">
      <c r="A636" t="s">
        <v>8318</v>
      </c>
      <c r="B636" t="s">
        <v>8224</v>
      </c>
      <c r="C636" t="s">
        <v>8385</v>
      </c>
      <c r="D636" s="8" t="s">
        <v>8380</v>
      </c>
      <c r="E636">
        <v>3456</v>
      </c>
      <c r="F636" s="7">
        <v>1</v>
      </c>
      <c r="G636" s="4">
        <v>3000</v>
      </c>
      <c r="H636" s="4">
        <v>5739</v>
      </c>
      <c r="I636" s="25">
        <v>31.085335648152977</v>
      </c>
      <c r="J636" s="4">
        <v>16</v>
      </c>
      <c r="N636" t="s">
        <v>8318</v>
      </c>
      <c r="O636" t="s">
        <v>8224</v>
      </c>
      <c r="P636" t="s">
        <v>8385</v>
      </c>
      <c r="Q636" s="8" t="s">
        <v>8380</v>
      </c>
      <c r="R636">
        <v>3456</v>
      </c>
      <c r="S636" s="7">
        <v>1</v>
      </c>
      <c r="T636" s="4">
        <v>3000</v>
      </c>
      <c r="U636" s="4">
        <v>5739</v>
      </c>
      <c r="V636" s="25">
        <v>31.085335648152977</v>
      </c>
      <c r="W636" s="4">
        <v>16</v>
      </c>
    </row>
    <row r="637" spans="1:23" x14ac:dyDescent="0.45">
      <c r="A637" t="s">
        <v>8318</v>
      </c>
      <c r="B637" t="s">
        <v>8224</v>
      </c>
      <c r="C637" t="s">
        <v>8385</v>
      </c>
      <c r="D637" s="8" t="s">
        <v>8380</v>
      </c>
      <c r="E637">
        <v>3483</v>
      </c>
      <c r="F637" s="7">
        <v>1</v>
      </c>
      <c r="G637" s="4">
        <v>3350</v>
      </c>
      <c r="H637" s="4">
        <v>5358</v>
      </c>
      <c r="I637" s="25">
        <v>30</v>
      </c>
      <c r="J637" s="4">
        <v>133</v>
      </c>
      <c r="N637" t="s">
        <v>8318</v>
      </c>
      <c r="O637" t="s">
        <v>8224</v>
      </c>
      <c r="P637" t="s">
        <v>8385</v>
      </c>
      <c r="Q637" s="8" t="s">
        <v>8380</v>
      </c>
      <c r="R637">
        <v>3483</v>
      </c>
      <c r="S637" s="7">
        <v>1</v>
      </c>
      <c r="T637" s="4">
        <v>3350</v>
      </c>
      <c r="U637" s="4">
        <v>5358</v>
      </c>
      <c r="V637" s="25">
        <v>30</v>
      </c>
      <c r="W637" s="4">
        <v>133</v>
      </c>
    </row>
    <row r="638" spans="1:23" x14ac:dyDescent="0.45">
      <c r="A638" t="s">
        <v>8318</v>
      </c>
      <c r="B638" t="s">
        <v>8224</v>
      </c>
      <c r="C638" t="s">
        <v>8385</v>
      </c>
      <c r="D638" s="8" t="s">
        <v>8380</v>
      </c>
      <c r="E638">
        <v>3510</v>
      </c>
      <c r="F638" s="7">
        <v>1</v>
      </c>
      <c r="G638" s="4">
        <v>900</v>
      </c>
      <c r="H638" s="4">
        <v>905</v>
      </c>
      <c r="I638" s="25">
        <v>20</v>
      </c>
      <c r="J638" s="4">
        <v>15</v>
      </c>
      <c r="N638" t="s">
        <v>8318</v>
      </c>
      <c r="O638" t="s">
        <v>8224</v>
      </c>
      <c r="P638" t="s">
        <v>8385</v>
      </c>
      <c r="Q638" s="8" t="s">
        <v>8380</v>
      </c>
      <c r="R638">
        <v>3510</v>
      </c>
      <c r="S638" s="7">
        <v>1</v>
      </c>
      <c r="T638" s="4">
        <v>900</v>
      </c>
      <c r="U638" s="4">
        <v>905</v>
      </c>
      <c r="V638" s="25">
        <v>20</v>
      </c>
      <c r="W638" s="4">
        <v>15</v>
      </c>
    </row>
    <row r="639" spans="1:23" x14ac:dyDescent="0.45">
      <c r="A639" t="s">
        <v>8318</v>
      </c>
      <c r="B639" t="s">
        <v>8224</v>
      </c>
      <c r="C639" t="s">
        <v>8385</v>
      </c>
      <c r="D639" s="8" t="s">
        <v>8380</v>
      </c>
      <c r="E639">
        <v>3671</v>
      </c>
      <c r="F639" s="7">
        <v>1</v>
      </c>
      <c r="G639" s="4">
        <v>3500</v>
      </c>
      <c r="H639" s="4">
        <v>3530</v>
      </c>
      <c r="I639" s="25">
        <v>20.537881944444962</v>
      </c>
      <c r="J639" s="4">
        <v>40</v>
      </c>
      <c r="N639" t="s">
        <v>8318</v>
      </c>
      <c r="O639" t="s">
        <v>8224</v>
      </c>
      <c r="P639" t="s">
        <v>8385</v>
      </c>
      <c r="Q639" s="8" t="s">
        <v>8380</v>
      </c>
      <c r="R639">
        <v>3671</v>
      </c>
      <c r="S639" s="7">
        <v>1</v>
      </c>
      <c r="T639" s="4">
        <v>3500</v>
      </c>
      <c r="U639" s="4">
        <v>3530</v>
      </c>
      <c r="V639" s="25">
        <v>20.537881944444962</v>
      </c>
      <c r="W639" s="4">
        <v>40</v>
      </c>
    </row>
    <row r="640" spans="1:23" x14ac:dyDescent="0.45">
      <c r="A640" t="s">
        <v>8318</v>
      </c>
      <c r="B640" t="s">
        <v>8224</v>
      </c>
      <c r="C640" t="s">
        <v>8385</v>
      </c>
      <c r="D640" s="8" t="s">
        <v>8380</v>
      </c>
      <c r="E640">
        <v>3677</v>
      </c>
      <c r="F640" s="7">
        <v>1</v>
      </c>
      <c r="G640" s="4">
        <v>12000</v>
      </c>
      <c r="H640" s="4">
        <v>12348.5</v>
      </c>
      <c r="I640" s="25">
        <v>20.591689814813435</v>
      </c>
      <c r="J640" s="4">
        <v>199</v>
      </c>
      <c r="N640" t="s">
        <v>8318</v>
      </c>
      <c r="O640" t="s">
        <v>8224</v>
      </c>
      <c r="P640" t="s">
        <v>8385</v>
      </c>
      <c r="Q640" s="8" t="s">
        <v>8380</v>
      </c>
      <c r="R640">
        <v>3677</v>
      </c>
      <c r="S640" s="7">
        <v>1</v>
      </c>
      <c r="T640" s="4">
        <v>12000</v>
      </c>
      <c r="U640" s="4">
        <v>12348.5</v>
      </c>
      <c r="V640" s="25">
        <v>20.591689814813435</v>
      </c>
      <c r="W640" s="4">
        <v>199</v>
      </c>
    </row>
    <row r="641" spans="1:23" x14ac:dyDescent="0.45">
      <c r="A641" t="s">
        <v>8318</v>
      </c>
      <c r="B641" t="s">
        <v>8224</v>
      </c>
      <c r="C641" t="s">
        <v>8385</v>
      </c>
      <c r="D641" s="8" t="s">
        <v>8380</v>
      </c>
      <c r="E641">
        <v>3705</v>
      </c>
      <c r="F641" s="7">
        <v>1</v>
      </c>
      <c r="G641" s="4">
        <v>2827</v>
      </c>
      <c r="H641" s="4">
        <v>2925</v>
      </c>
      <c r="I641" s="25">
        <v>21.207013888888469</v>
      </c>
      <c r="J641" s="4">
        <v>35</v>
      </c>
      <c r="N641" t="s">
        <v>8318</v>
      </c>
      <c r="O641" t="s">
        <v>8224</v>
      </c>
      <c r="P641" t="s">
        <v>8385</v>
      </c>
      <c r="Q641" s="8" t="s">
        <v>8380</v>
      </c>
      <c r="R641">
        <v>3705</v>
      </c>
      <c r="S641" s="7">
        <v>1</v>
      </c>
      <c r="T641" s="4">
        <v>2827</v>
      </c>
      <c r="U641" s="4">
        <v>2925</v>
      </c>
      <c r="V641" s="25">
        <v>21.207013888888469</v>
      </c>
      <c r="W641" s="4">
        <v>35</v>
      </c>
    </row>
    <row r="642" spans="1:23" x14ac:dyDescent="0.45">
      <c r="A642" t="s">
        <v>8318</v>
      </c>
      <c r="B642" t="s">
        <v>8224</v>
      </c>
      <c r="C642" t="s">
        <v>8385</v>
      </c>
      <c r="D642" s="8" t="s">
        <v>8380</v>
      </c>
      <c r="E642">
        <v>3708</v>
      </c>
      <c r="F642" s="7">
        <v>1</v>
      </c>
      <c r="G642" s="4">
        <v>700</v>
      </c>
      <c r="H642" s="4">
        <v>2100</v>
      </c>
      <c r="I642" s="25">
        <v>14</v>
      </c>
      <c r="J642" s="4">
        <v>39</v>
      </c>
      <c r="N642" t="s">
        <v>8318</v>
      </c>
      <c r="O642" t="s">
        <v>8224</v>
      </c>
      <c r="P642" t="s">
        <v>8385</v>
      </c>
      <c r="Q642" s="8" t="s">
        <v>8380</v>
      </c>
      <c r="R642">
        <v>3708</v>
      </c>
      <c r="S642" s="7">
        <v>1</v>
      </c>
      <c r="T642" s="4">
        <v>700</v>
      </c>
      <c r="U642" s="4">
        <v>2100</v>
      </c>
      <c r="V642" s="25">
        <v>14</v>
      </c>
      <c r="W642" s="4">
        <v>39</v>
      </c>
    </row>
    <row r="643" spans="1:23" x14ac:dyDescent="0.45">
      <c r="A643" t="s">
        <v>8318</v>
      </c>
      <c r="B643" t="s">
        <v>8224</v>
      </c>
      <c r="C643" t="s">
        <v>8385</v>
      </c>
      <c r="D643" s="8" t="s">
        <v>8380</v>
      </c>
      <c r="E643">
        <v>3743</v>
      </c>
      <c r="F643" s="7">
        <v>1</v>
      </c>
      <c r="G643" s="4">
        <v>2200</v>
      </c>
      <c r="H643" s="4">
        <v>0</v>
      </c>
      <c r="I643" s="25">
        <v>30</v>
      </c>
      <c r="J643" s="4">
        <v>0</v>
      </c>
      <c r="N643" t="s">
        <v>8318</v>
      </c>
      <c r="O643" t="s">
        <v>8224</v>
      </c>
      <c r="P643" t="s">
        <v>8385</v>
      </c>
      <c r="Q643" s="8" t="s">
        <v>8380</v>
      </c>
      <c r="R643">
        <v>3743</v>
      </c>
      <c r="S643" s="7">
        <v>1</v>
      </c>
      <c r="T643" s="4">
        <v>2200</v>
      </c>
      <c r="U643" s="4">
        <v>0</v>
      </c>
      <c r="V643" s="25">
        <v>30</v>
      </c>
      <c r="W643" s="4">
        <v>0</v>
      </c>
    </row>
    <row r="644" spans="1:23" x14ac:dyDescent="0.45">
      <c r="A644" t="s">
        <v>8318</v>
      </c>
      <c r="B644" t="s">
        <v>8224</v>
      </c>
      <c r="C644" t="s">
        <v>8385</v>
      </c>
      <c r="D644" s="8" t="s">
        <v>8380</v>
      </c>
      <c r="E644">
        <v>3744</v>
      </c>
      <c r="F644" s="7">
        <v>1</v>
      </c>
      <c r="G644" s="4">
        <v>1200</v>
      </c>
      <c r="H644" s="4">
        <v>0</v>
      </c>
      <c r="I644" s="25">
        <v>31.351712962961756</v>
      </c>
      <c r="J644" s="4">
        <v>0</v>
      </c>
      <c r="N644" t="s">
        <v>8318</v>
      </c>
      <c r="O644" t="s">
        <v>8224</v>
      </c>
      <c r="P644" t="s">
        <v>8385</v>
      </c>
      <c r="Q644" s="8" t="s">
        <v>8380</v>
      </c>
      <c r="R644">
        <v>3744</v>
      </c>
      <c r="S644" s="7">
        <v>1</v>
      </c>
      <c r="T644" s="4">
        <v>1200</v>
      </c>
      <c r="U644" s="4">
        <v>0</v>
      </c>
      <c r="V644" s="25">
        <v>31.351712962961756</v>
      </c>
      <c r="W644" s="4">
        <v>0</v>
      </c>
    </row>
    <row r="645" spans="1:23" x14ac:dyDescent="0.45">
      <c r="A645" t="s">
        <v>8318</v>
      </c>
      <c r="B645" t="s">
        <v>8224</v>
      </c>
      <c r="C645" t="s">
        <v>8385</v>
      </c>
      <c r="D645" s="8" t="s">
        <v>8380</v>
      </c>
      <c r="E645">
        <v>3816</v>
      </c>
      <c r="F645" s="7">
        <v>1</v>
      </c>
      <c r="G645" s="4">
        <v>1500</v>
      </c>
      <c r="H645" s="4">
        <v>1788.57</v>
      </c>
      <c r="I645" s="25">
        <v>30</v>
      </c>
      <c r="J645" s="4">
        <v>37</v>
      </c>
      <c r="N645" t="s">
        <v>8318</v>
      </c>
      <c r="O645" t="s">
        <v>8224</v>
      </c>
      <c r="P645" t="s">
        <v>8385</v>
      </c>
      <c r="Q645" s="8" t="s">
        <v>8380</v>
      </c>
      <c r="R645">
        <v>3816</v>
      </c>
      <c r="S645" s="7">
        <v>1</v>
      </c>
      <c r="T645" s="4">
        <v>1500</v>
      </c>
      <c r="U645" s="4">
        <v>1788.57</v>
      </c>
      <c r="V645" s="25">
        <v>30</v>
      </c>
      <c r="W645" s="4">
        <v>37</v>
      </c>
    </row>
    <row r="646" spans="1:23" x14ac:dyDescent="0.45">
      <c r="A646" t="s">
        <v>8318</v>
      </c>
      <c r="B646" t="s">
        <v>8224</v>
      </c>
      <c r="C646" t="s">
        <v>8385</v>
      </c>
      <c r="D646" s="8" t="s">
        <v>8380</v>
      </c>
      <c r="E646">
        <v>3896</v>
      </c>
      <c r="F646" s="7">
        <v>1</v>
      </c>
      <c r="G646" s="4">
        <v>1600</v>
      </c>
      <c r="H646" s="4">
        <v>170</v>
      </c>
      <c r="I646" s="25">
        <v>14</v>
      </c>
      <c r="J646" s="4">
        <v>4</v>
      </c>
      <c r="N646" t="s">
        <v>8318</v>
      </c>
      <c r="O646" t="s">
        <v>8224</v>
      </c>
      <c r="P646" t="s">
        <v>8385</v>
      </c>
      <c r="Q646" s="8" t="s">
        <v>8380</v>
      </c>
      <c r="R646">
        <v>3896</v>
      </c>
      <c r="S646" s="7">
        <v>1</v>
      </c>
      <c r="T646" s="4">
        <v>1600</v>
      </c>
      <c r="U646" s="4">
        <v>170</v>
      </c>
      <c r="V646" s="25">
        <v>14</v>
      </c>
      <c r="W646" s="4">
        <v>4</v>
      </c>
    </row>
    <row r="647" spans="1:23" x14ac:dyDescent="0.45">
      <c r="A647" t="s">
        <v>8318</v>
      </c>
      <c r="B647" t="s">
        <v>8224</v>
      </c>
      <c r="C647" t="s">
        <v>8385</v>
      </c>
      <c r="D647" s="8" t="s">
        <v>8380</v>
      </c>
      <c r="E647">
        <v>3925</v>
      </c>
      <c r="F647" s="7">
        <v>1</v>
      </c>
      <c r="G647" s="4">
        <v>150</v>
      </c>
      <c r="H647" s="4">
        <v>15</v>
      </c>
      <c r="I647" s="25">
        <v>30</v>
      </c>
      <c r="J647" s="4">
        <v>3</v>
      </c>
      <c r="N647" t="s">
        <v>8318</v>
      </c>
      <c r="O647" t="s">
        <v>8224</v>
      </c>
      <c r="P647" t="s">
        <v>8385</v>
      </c>
      <c r="Q647" s="8" t="s">
        <v>8380</v>
      </c>
      <c r="R647">
        <v>3925</v>
      </c>
      <c r="S647" s="7">
        <v>1</v>
      </c>
      <c r="T647" s="4">
        <v>150</v>
      </c>
      <c r="U647" s="4">
        <v>15</v>
      </c>
      <c r="V647" s="25">
        <v>30</v>
      </c>
      <c r="W647" s="4">
        <v>3</v>
      </c>
    </row>
    <row r="648" spans="1:23" x14ac:dyDescent="0.45">
      <c r="A648" t="s">
        <v>8318</v>
      </c>
      <c r="B648" t="s">
        <v>8224</v>
      </c>
      <c r="C648" t="s">
        <v>8385</v>
      </c>
      <c r="D648" s="8" t="s">
        <v>8380</v>
      </c>
      <c r="E648">
        <v>3958</v>
      </c>
      <c r="F648" s="7">
        <v>1</v>
      </c>
      <c r="G648" s="4">
        <v>2000</v>
      </c>
      <c r="H648" s="4">
        <v>641</v>
      </c>
      <c r="I648" s="25">
        <v>36.632962962969032</v>
      </c>
      <c r="J648" s="4">
        <v>16</v>
      </c>
      <c r="N648" t="s">
        <v>8318</v>
      </c>
      <c r="O648" t="s">
        <v>8224</v>
      </c>
      <c r="P648" t="s">
        <v>8385</v>
      </c>
      <c r="Q648" s="8" t="s">
        <v>8380</v>
      </c>
      <c r="R648">
        <v>3958</v>
      </c>
      <c r="S648" s="7">
        <v>1</v>
      </c>
      <c r="T648" s="4">
        <v>2000</v>
      </c>
      <c r="U648" s="4">
        <v>641</v>
      </c>
      <c r="V648" s="25">
        <v>36.632962962969032</v>
      </c>
      <c r="W648" s="4">
        <v>16</v>
      </c>
    </row>
    <row r="649" spans="1:23" x14ac:dyDescent="0.45">
      <c r="A649" t="s">
        <v>8318</v>
      </c>
      <c r="B649" t="s">
        <v>8224</v>
      </c>
      <c r="C649" t="s">
        <v>8385</v>
      </c>
      <c r="D649" s="8" t="s">
        <v>8380</v>
      </c>
      <c r="E649">
        <v>3966</v>
      </c>
      <c r="F649" s="7">
        <v>1</v>
      </c>
      <c r="G649" s="4">
        <v>7500</v>
      </c>
      <c r="H649" s="4">
        <v>45</v>
      </c>
      <c r="I649" s="25">
        <v>42.41275462962949</v>
      </c>
      <c r="J649" s="4">
        <v>2</v>
      </c>
      <c r="N649" t="s">
        <v>8318</v>
      </c>
      <c r="O649" t="s">
        <v>8224</v>
      </c>
      <c r="P649" t="s">
        <v>8385</v>
      </c>
      <c r="Q649" s="8" t="s">
        <v>8380</v>
      </c>
      <c r="R649">
        <v>3966</v>
      </c>
      <c r="S649" s="7">
        <v>1</v>
      </c>
      <c r="T649" s="4">
        <v>7500</v>
      </c>
      <c r="U649" s="4">
        <v>45</v>
      </c>
      <c r="V649" s="25">
        <v>42.41275462962949</v>
      </c>
      <c r="W649" s="4">
        <v>2</v>
      </c>
    </row>
    <row r="650" spans="1:23" x14ac:dyDescent="0.45">
      <c r="A650" t="s">
        <v>8318</v>
      </c>
      <c r="B650" t="s">
        <v>8224</v>
      </c>
      <c r="C650" t="s">
        <v>8385</v>
      </c>
      <c r="D650" s="8" t="s">
        <v>8380</v>
      </c>
      <c r="E650">
        <v>3971</v>
      </c>
      <c r="F650" s="7">
        <v>1</v>
      </c>
      <c r="G650" s="4">
        <v>14000</v>
      </c>
      <c r="H650" s="4">
        <v>136</v>
      </c>
      <c r="I650" s="25">
        <v>30</v>
      </c>
      <c r="J650" s="4">
        <v>6</v>
      </c>
      <c r="N650" t="s">
        <v>8318</v>
      </c>
      <c r="O650" t="s">
        <v>8224</v>
      </c>
      <c r="P650" t="s">
        <v>8385</v>
      </c>
      <c r="Q650" s="8" t="s">
        <v>8380</v>
      </c>
      <c r="R650">
        <v>3971</v>
      </c>
      <c r="S650" s="7">
        <v>1</v>
      </c>
      <c r="T650" s="4">
        <v>14000</v>
      </c>
      <c r="U650" s="4">
        <v>136</v>
      </c>
      <c r="V650" s="25">
        <v>30</v>
      </c>
      <c r="W650" s="4">
        <v>6</v>
      </c>
    </row>
    <row r="651" spans="1:23" x14ac:dyDescent="0.45">
      <c r="A651" t="s">
        <v>8318</v>
      </c>
      <c r="B651" t="s">
        <v>8224</v>
      </c>
      <c r="C651" t="s">
        <v>8385</v>
      </c>
      <c r="D651" s="8" t="s">
        <v>8380</v>
      </c>
      <c r="E651">
        <v>3980</v>
      </c>
      <c r="F651" s="7">
        <v>1</v>
      </c>
      <c r="G651" s="4">
        <v>2500</v>
      </c>
      <c r="H651" s="4">
        <v>450</v>
      </c>
      <c r="I651" s="25">
        <v>30</v>
      </c>
      <c r="J651" s="4">
        <v>7</v>
      </c>
      <c r="N651" t="s">
        <v>8318</v>
      </c>
      <c r="O651" t="s">
        <v>8224</v>
      </c>
      <c r="P651" t="s">
        <v>8385</v>
      </c>
      <c r="Q651" s="8" t="s">
        <v>8380</v>
      </c>
      <c r="R651">
        <v>3980</v>
      </c>
      <c r="S651" s="7">
        <v>1</v>
      </c>
      <c r="T651" s="4">
        <v>2500</v>
      </c>
      <c r="U651" s="4">
        <v>450</v>
      </c>
      <c r="V651" s="25">
        <v>30</v>
      </c>
      <c r="W651" s="4">
        <v>7</v>
      </c>
    </row>
    <row r="652" spans="1:23" x14ac:dyDescent="0.45">
      <c r="A652" t="s">
        <v>8318</v>
      </c>
      <c r="B652" t="s">
        <v>8224</v>
      </c>
      <c r="C652" t="s">
        <v>8385</v>
      </c>
      <c r="D652" s="8" t="s">
        <v>8380</v>
      </c>
      <c r="E652">
        <v>3994</v>
      </c>
      <c r="F652" s="7">
        <v>1</v>
      </c>
      <c r="G652" s="4">
        <v>2000</v>
      </c>
      <c r="H652" s="4">
        <v>5</v>
      </c>
      <c r="I652" s="25">
        <v>30</v>
      </c>
      <c r="J652" s="4">
        <v>1</v>
      </c>
      <c r="N652" t="s">
        <v>8318</v>
      </c>
      <c r="O652" t="s">
        <v>8224</v>
      </c>
      <c r="P652" t="s">
        <v>8385</v>
      </c>
      <c r="Q652" s="8" t="s">
        <v>8380</v>
      </c>
      <c r="R652">
        <v>3994</v>
      </c>
      <c r="S652" s="7">
        <v>1</v>
      </c>
      <c r="T652" s="4">
        <v>2000</v>
      </c>
      <c r="U652" s="4">
        <v>5</v>
      </c>
      <c r="V652" s="25">
        <v>30</v>
      </c>
      <c r="W652" s="4">
        <v>1</v>
      </c>
    </row>
    <row r="653" spans="1:23" x14ac:dyDescent="0.45">
      <c r="A653" t="s">
        <v>8318</v>
      </c>
      <c r="B653" t="s">
        <v>8224</v>
      </c>
      <c r="C653" t="s">
        <v>8385</v>
      </c>
      <c r="D653" s="8" t="s">
        <v>8380</v>
      </c>
      <c r="E653">
        <v>4036</v>
      </c>
      <c r="F653" s="7">
        <v>1</v>
      </c>
      <c r="G653" s="4">
        <v>6000</v>
      </c>
      <c r="H653" s="4">
        <v>2823</v>
      </c>
      <c r="I653" s="25">
        <v>17.000416666662204</v>
      </c>
      <c r="J653" s="4">
        <v>17</v>
      </c>
      <c r="N653" t="s">
        <v>8318</v>
      </c>
      <c r="O653" t="s">
        <v>8224</v>
      </c>
      <c r="P653" t="s">
        <v>8385</v>
      </c>
      <c r="Q653" s="8" t="s">
        <v>8380</v>
      </c>
      <c r="R653">
        <v>4036</v>
      </c>
      <c r="S653" s="7">
        <v>1</v>
      </c>
      <c r="T653" s="4">
        <v>6000</v>
      </c>
      <c r="U653" s="4">
        <v>2823</v>
      </c>
      <c r="V653" s="25">
        <v>17.000416666662204</v>
      </c>
      <c r="W653" s="4">
        <v>17</v>
      </c>
    </row>
    <row r="654" spans="1:23" x14ac:dyDescent="0.45">
      <c r="A654" t="s">
        <v>8318</v>
      </c>
      <c r="B654" t="s">
        <v>8224</v>
      </c>
      <c r="C654" t="s">
        <v>8385</v>
      </c>
      <c r="D654" s="8" t="s">
        <v>8370</v>
      </c>
      <c r="F654" s="7">
        <v>41</v>
      </c>
      <c r="G654" s="4">
        <v>344237</v>
      </c>
      <c r="H654" s="4">
        <v>155243.87</v>
      </c>
      <c r="I654" s="25">
        <v>29.116296578590507</v>
      </c>
      <c r="J654" s="4">
        <v>1844</v>
      </c>
      <c r="N654" t="s">
        <v>8318</v>
      </c>
      <c r="O654" t="s">
        <v>8224</v>
      </c>
      <c r="P654" t="s">
        <v>8385</v>
      </c>
      <c r="Q654" s="8" t="s">
        <v>8370</v>
      </c>
      <c r="S654" s="7">
        <v>41</v>
      </c>
      <c r="T654" s="4">
        <v>344237</v>
      </c>
      <c r="U654" s="4">
        <v>155243.87</v>
      </c>
      <c r="V654" s="25">
        <v>29.116296578590507</v>
      </c>
      <c r="W654" s="4">
        <v>1844</v>
      </c>
    </row>
    <row r="655" spans="1:23" x14ac:dyDescent="0.45">
      <c r="A655" t="s">
        <v>8318</v>
      </c>
      <c r="B655" t="s">
        <v>8224</v>
      </c>
      <c r="C655" t="s">
        <v>8385</v>
      </c>
      <c r="D655" s="8" t="s">
        <v>8370</v>
      </c>
      <c r="E655">
        <v>525</v>
      </c>
      <c r="F655" s="7">
        <v>1</v>
      </c>
      <c r="G655" s="4">
        <v>12000</v>
      </c>
      <c r="H655" s="4">
        <v>12000</v>
      </c>
      <c r="I655" s="25">
        <v>45</v>
      </c>
      <c r="J655" s="4">
        <v>12</v>
      </c>
      <c r="N655" t="s">
        <v>8318</v>
      </c>
      <c r="O655" t="s">
        <v>8224</v>
      </c>
      <c r="P655" t="s">
        <v>8385</v>
      </c>
      <c r="Q655" s="8" t="s">
        <v>8370</v>
      </c>
      <c r="R655">
        <v>525</v>
      </c>
      <c r="S655" s="7">
        <v>1</v>
      </c>
      <c r="T655" s="4">
        <v>12000</v>
      </c>
      <c r="U655" s="4">
        <v>12000</v>
      </c>
      <c r="V655" s="25">
        <v>45</v>
      </c>
      <c r="W655" s="4">
        <v>12</v>
      </c>
    </row>
    <row r="656" spans="1:23" x14ac:dyDescent="0.45">
      <c r="A656" t="s">
        <v>8318</v>
      </c>
      <c r="B656" t="s">
        <v>8224</v>
      </c>
      <c r="C656" t="s">
        <v>8385</v>
      </c>
      <c r="D656" s="8" t="s">
        <v>8370</v>
      </c>
      <c r="E656">
        <v>2838</v>
      </c>
      <c r="F656" s="7">
        <v>1</v>
      </c>
      <c r="G656" s="4">
        <v>2000</v>
      </c>
      <c r="H656" s="4">
        <v>2405</v>
      </c>
      <c r="I656" s="25">
        <v>22.309074074073578</v>
      </c>
      <c r="J656" s="4">
        <v>54</v>
      </c>
      <c r="N656" t="s">
        <v>8318</v>
      </c>
      <c r="O656" t="s">
        <v>8224</v>
      </c>
      <c r="P656" t="s">
        <v>8385</v>
      </c>
      <c r="Q656" s="8" t="s">
        <v>8370</v>
      </c>
      <c r="R656">
        <v>2838</v>
      </c>
      <c r="S656" s="7">
        <v>1</v>
      </c>
      <c r="T656" s="4">
        <v>2000</v>
      </c>
      <c r="U656" s="4">
        <v>2405</v>
      </c>
      <c r="V656" s="25">
        <v>22.309074074073578</v>
      </c>
      <c r="W656" s="4">
        <v>54</v>
      </c>
    </row>
    <row r="657" spans="1:23" x14ac:dyDescent="0.45">
      <c r="A657" t="s">
        <v>8318</v>
      </c>
      <c r="B657" t="s">
        <v>8224</v>
      </c>
      <c r="C657" t="s">
        <v>8385</v>
      </c>
      <c r="D657" s="8" t="s">
        <v>8370</v>
      </c>
      <c r="E657">
        <v>2863</v>
      </c>
      <c r="F657" s="7">
        <v>1</v>
      </c>
      <c r="G657" s="4">
        <v>50000</v>
      </c>
      <c r="H657" s="4">
        <v>20</v>
      </c>
      <c r="I657" s="25">
        <v>60</v>
      </c>
      <c r="J657" s="4">
        <v>1</v>
      </c>
      <c r="N657" t="s">
        <v>8318</v>
      </c>
      <c r="O657" t="s">
        <v>8224</v>
      </c>
      <c r="P657" t="s">
        <v>8385</v>
      </c>
      <c r="Q657" s="8" t="s">
        <v>8370</v>
      </c>
      <c r="R657">
        <v>2863</v>
      </c>
      <c r="S657" s="7">
        <v>1</v>
      </c>
      <c r="T657" s="4">
        <v>50000</v>
      </c>
      <c r="U657" s="4">
        <v>20</v>
      </c>
      <c r="V657" s="25">
        <v>60</v>
      </c>
      <c r="W657" s="4">
        <v>1</v>
      </c>
    </row>
    <row r="658" spans="1:23" x14ac:dyDescent="0.45">
      <c r="A658" t="s">
        <v>8318</v>
      </c>
      <c r="B658" t="s">
        <v>8224</v>
      </c>
      <c r="C658" t="s">
        <v>8385</v>
      </c>
      <c r="D658" s="8" t="s">
        <v>8370</v>
      </c>
      <c r="E658">
        <v>2889</v>
      </c>
      <c r="F658" s="7">
        <v>1</v>
      </c>
      <c r="G658" s="4">
        <v>3000</v>
      </c>
      <c r="H658" s="4">
        <v>1142</v>
      </c>
      <c r="I658" s="25">
        <v>30</v>
      </c>
      <c r="J658" s="4">
        <v>14</v>
      </c>
      <c r="N658" t="s">
        <v>8318</v>
      </c>
      <c r="O658" t="s">
        <v>8224</v>
      </c>
      <c r="P658" t="s">
        <v>8385</v>
      </c>
      <c r="Q658" s="8" t="s">
        <v>8370</v>
      </c>
      <c r="R658">
        <v>2889</v>
      </c>
      <c r="S658" s="7">
        <v>1</v>
      </c>
      <c r="T658" s="4">
        <v>3000</v>
      </c>
      <c r="U658" s="4">
        <v>1142</v>
      </c>
      <c r="V658" s="25">
        <v>30</v>
      </c>
      <c r="W658" s="4">
        <v>14</v>
      </c>
    </row>
    <row r="659" spans="1:23" x14ac:dyDescent="0.45">
      <c r="A659" t="s">
        <v>8318</v>
      </c>
      <c r="B659" t="s">
        <v>8224</v>
      </c>
      <c r="C659" t="s">
        <v>8385</v>
      </c>
      <c r="D659" s="8" t="s">
        <v>8370</v>
      </c>
      <c r="E659">
        <v>2890</v>
      </c>
      <c r="F659" s="7">
        <v>1</v>
      </c>
      <c r="G659" s="4">
        <v>2000</v>
      </c>
      <c r="H659" s="4">
        <v>21</v>
      </c>
      <c r="I659" s="25">
        <v>28.382037037037662</v>
      </c>
      <c r="J659" s="4">
        <v>3</v>
      </c>
      <c r="N659" t="s">
        <v>8318</v>
      </c>
      <c r="O659" t="s">
        <v>8224</v>
      </c>
      <c r="P659" t="s">
        <v>8385</v>
      </c>
      <c r="Q659" s="8" t="s">
        <v>8370</v>
      </c>
      <c r="R659">
        <v>2890</v>
      </c>
      <c r="S659" s="7">
        <v>1</v>
      </c>
      <c r="T659" s="4">
        <v>2000</v>
      </c>
      <c r="U659" s="4">
        <v>21</v>
      </c>
      <c r="V659" s="25">
        <v>28.382037037037662</v>
      </c>
      <c r="W659" s="4">
        <v>3</v>
      </c>
    </row>
    <row r="660" spans="1:23" x14ac:dyDescent="0.45">
      <c r="A660" t="s">
        <v>8318</v>
      </c>
      <c r="B660" t="s">
        <v>8224</v>
      </c>
      <c r="C660" t="s">
        <v>8385</v>
      </c>
      <c r="D660" s="8" t="s">
        <v>8370</v>
      </c>
      <c r="E660">
        <v>2900</v>
      </c>
      <c r="F660" s="7">
        <v>1</v>
      </c>
      <c r="G660" s="4">
        <v>5500</v>
      </c>
      <c r="H660" s="4">
        <v>3405</v>
      </c>
      <c r="I660" s="25">
        <v>30</v>
      </c>
      <c r="J660" s="4">
        <v>7</v>
      </c>
      <c r="N660" t="s">
        <v>8318</v>
      </c>
      <c r="O660" t="s">
        <v>8224</v>
      </c>
      <c r="P660" t="s">
        <v>8385</v>
      </c>
      <c r="Q660" s="8" t="s">
        <v>8370</v>
      </c>
      <c r="R660">
        <v>2900</v>
      </c>
      <c r="S660" s="7">
        <v>1</v>
      </c>
      <c r="T660" s="4">
        <v>5500</v>
      </c>
      <c r="U660" s="4">
        <v>3405</v>
      </c>
      <c r="V660" s="25">
        <v>30</v>
      </c>
      <c r="W660" s="4">
        <v>7</v>
      </c>
    </row>
    <row r="661" spans="1:23" x14ac:dyDescent="0.45">
      <c r="A661" t="s">
        <v>8318</v>
      </c>
      <c r="B661" t="s">
        <v>8224</v>
      </c>
      <c r="C661" t="s">
        <v>8385</v>
      </c>
      <c r="D661" s="8" t="s">
        <v>8370</v>
      </c>
      <c r="E661">
        <v>2913</v>
      </c>
      <c r="F661" s="7">
        <v>1</v>
      </c>
      <c r="G661" s="4">
        <v>10000</v>
      </c>
      <c r="H661" s="4">
        <v>2</v>
      </c>
      <c r="I661" s="25">
        <v>60</v>
      </c>
      <c r="J661" s="4">
        <v>2</v>
      </c>
      <c r="N661" t="s">
        <v>8318</v>
      </c>
      <c r="O661" t="s">
        <v>8224</v>
      </c>
      <c r="P661" t="s">
        <v>8385</v>
      </c>
      <c r="Q661" s="8" t="s">
        <v>8370</v>
      </c>
      <c r="R661">
        <v>2913</v>
      </c>
      <c r="S661" s="7">
        <v>1</v>
      </c>
      <c r="T661" s="4">
        <v>10000</v>
      </c>
      <c r="U661" s="4">
        <v>2</v>
      </c>
      <c r="V661" s="25">
        <v>60</v>
      </c>
      <c r="W661" s="4">
        <v>2</v>
      </c>
    </row>
    <row r="662" spans="1:23" x14ac:dyDescent="0.45">
      <c r="A662" t="s">
        <v>8318</v>
      </c>
      <c r="B662" t="s">
        <v>8224</v>
      </c>
      <c r="C662" t="s">
        <v>8385</v>
      </c>
      <c r="D662" s="8" t="s">
        <v>8370</v>
      </c>
      <c r="E662">
        <v>2919</v>
      </c>
      <c r="F662" s="7">
        <v>1</v>
      </c>
      <c r="G662" s="4">
        <v>600</v>
      </c>
      <c r="H662" s="4">
        <v>51</v>
      </c>
      <c r="I662" s="25">
        <v>30</v>
      </c>
      <c r="J662" s="4">
        <v>6</v>
      </c>
      <c r="N662" t="s">
        <v>8318</v>
      </c>
      <c r="O662" t="s">
        <v>8224</v>
      </c>
      <c r="P662" t="s">
        <v>8385</v>
      </c>
      <c r="Q662" s="8" t="s">
        <v>8370</v>
      </c>
      <c r="R662">
        <v>2919</v>
      </c>
      <c r="S662" s="7">
        <v>1</v>
      </c>
      <c r="T662" s="4">
        <v>600</v>
      </c>
      <c r="U662" s="4">
        <v>51</v>
      </c>
      <c r="V662" s="25">
        <v>30</v>
      </c>
      <c r="W662" s="4">
        <v>6</v>
      </c>
    </row>
    <row r="663" spans="1:23" x14ac:dyDescent="0.45">
      <c r="A663" t="s">
        <v>8318</v>
      </c>
      <c r="B663" t="s">
        <v>8224</v>
      </c>
      <c r="C663" t="s">
        <v>8385</v>
      </c>
      <c r="D663" s="8" t="s">
        <v>8370</v>
      </c>
      <c r="E663">
        <v>2964</v>
      </c>
      <c r="F663" s="7">
        <v>1</v>
      </c>
      <c r="G663" s="4">
        <v>5000</v>
      </c>
      <c r="H663" s="4">
        <v>5035.6899999999996</v>
      </c>
      <c r="I663" s="25">
        <v>29.987280092595029</v>
      </c>
      <c r="J663" s="4">
        <v>196</v>
      </c>
      <c r="N663" t="s">
        <v>8318</v>
      </c>
      <c r="O663" t="s">
        <v>8224</v>
      </c>
      <c r="P663" t="s">
        <v>8385</v>
      </c>
      <c r="Q663" s="8" t="s">
        <v>8370</v>
      </c>
      <c r="R663">
        <v>2964</v>
      </c>
      <c r="S663" s="7">
        <v>1</v>
      </c>
      <c r="T663" s="4">
        <v>5000</v>
      </c>
      <c r="U663" s="4">
        <v>5035.6899999999996</v>
      </c>
      <c r="V663" s="25">
        <v>29.987280092595029</v>
      </c>
      <c r="W663" s="4">
        <v>196</v>
      </c>
    </row>
    <row r="664" spans="1:23" x14ac:dyDescent="0.45">
      <c r="A664" t="s">
        <v>8318</v>
      </c>
      <c r="B664" t="s">
        <v>8224</v>
      </c>
      <c r="C664" t="s">
        <v>8385</v>
      </c>
      <c r="D664" s="8" t="s">
        <v>8370</v>
      </c>
      <c r="E664">
        <v>3157</v>
      </c>
      <c r="F664" s="7">
        <v>1</v>
      </c>
      <c r="G664" s="4">
        <v>4000</v>
      </c>
      <c r="H664" s="4">
        <v>4040</v>
      </c>
      <c r="I664" s="25">
        <v>9.4200810185211594</v>
      </c>
      <c r="J664" s="4">
        <v>41</v>
      </c>
      <c r="N664" t="s">
        <v>8318</v>
      </c>
      <c r="O664" t="s">
        <v>8224</v>
      </c>
      <c r="P664" t="s">
        <v>8385</v>
      </c>
      <c r="Q664" s="8" t="s">
        <v>8370</v>
      </c>
      <c r="R664">
        <v>3157</v>
      </c>
      <c r="S664" s="7">
        <v>1</v>
      </c>
      <c r="T664" s="4">
        <v>4000</v>
      </c>
      <c r="U664" s="4">
        <v>4040</v>
      </c>
      <c r="V664" s="25">
        <v>9.4200810185211594</v>
      </c>
      <c r="W664" s="4">
        <v>41</v>
      </c>
    </row>
    <row r="665" spans="1:23" x14ac:dyDescent="0.45">
      <c r="A665" t="s">
        <v>8318</v>
      </c>
      <c r="B665" t="s">
        <v>8224</v>
      </c>
      <c r="C665" t="s">
        <v>8385</v>
      </c>
      <c r="D665" s="8" t="s">
        <v>8370</v>
      </c>
      <c r="E665">
        <v>3160</v>
      </c>
      <c r="F665" s="7">
        <v>1</v>
      </c>
      <c r="G665" s="4">
        <v>4500</v>
      </c>
      <c r="H665" s="4">
        <v>4569</v>
      </c>
      <c r="I665" s="25">
        <v>22.942743055558822</v>
      </c>
      <c r="J665" s="4">
        <v>57</v>
      </c>
      <c r="N665" t="s">
        <v>8318</v>
      </c>
      <c r="O665" t="s">
        <v>8224</v>
      </c>
      <c r="P665" t="s">
        <v>8385</v>
      </c>
      <c r="Q665" s="8" t="s">
        <v>8370</v>
      </c>
      <c r="R665">
        <v>3160</v>
      </c>
      <c r="S665" s="7">
        <v>1</v>
      </c>
      <c r="T665" s="4">
        <v>4500</v>
      </c>
      <c r="U665" s="4">
        <v>4569</v>
      </c>
      <c r="V665" s="25">
        <v>22.942743055558822</v>
      </c>
      <c r="W665" s="4">
        <v>57</v>
      </c>
    </row>
    <row r="666" spans="1:23" x14ac:dyDescent="0.45">
      <c r="A666" t="s">
        <v>8318</v>
      </c>
      <c r="B666" t="s">
        <v>8224</v>
      </c>
      <c r="C666" t="s">
        <v>8385</v>
      </c>
      <c r="D666" s="8" t="s">
        <v>8370</v>
      </c>
      <c r="E666">
        <v>3167</v>
      </c>
      <c r="F666" s="7">
        <v>1</v>
      </c>
      <c r="G666" s="4">
        <v>3000</v>
      </c>
      <c r="H666" s="4">
        <v>3485</v>
      </c>
      <c r="I666" s="25">
        <v>14</v>
      </c>
      <c r="J666" s="4">
        <v>55</v>
      </c>
      <c r="N666" t="s">
        <v>8318</v>
      </c>
      <c r="O666" t="s">
        <v>8224</v>
      </c>
      <c r="P666" t="s">
        <v>8385</v>
      </c>
      <c r="Q666" s="8" t="s">
        <v>8370</v>
      </c>
      <c r="R666">
        <v>3167</v>
      </c>
      <c r="S666" s="7">
        <v>1</v>
      </c>
      <c r="T666" s="4">
        <v>3000</v>
      </c>
      <c r="U666" s="4">
        <v>3485</v>
      </c>
      <c r="V666" s="25">
        <v>14</v>
      </c>
      <c r="W666" s="4">
        <v>55</v>
      </c>
    </row>
    <row r="667" spans="1:23" x14ac:dyDescent="0.45">
      <c r="A667" t="s">
        <v>8318</v>
      </c>
      <c r="B667" t="s">
        <v>8224</v>
      </c>
      <c r="C667" t="s">
        <v>8385</v>
      </c>
      <c r="D667" s="8" t="s">
        <v>8370</v>
      </c>
      <c r="E667">
        <v>3187</v>
      </c>
      <c r="F667" s="7">
        <v>1</v>
      </c>
      <c r="G667" s="4">
        <v>15000</v>
      </c>
      <c r="H667" s="4">
        <v>17444</v>
      </c>
      <c r="I667" s="25">
        <v>20</v>
      </c>
      <c r="J667" s="4">
        <v>244</v>
      </c>
      <c r="N667" t="s">
        <v>8318</v>
      </c>
      <c r="O667" t="s">
        <v>8224</v>
      </c>
      <c r="P667" t="s">
        <v>8385</v>
      </c>
      <c r="Q667" s="8" t="s">
        <v>8370</v>
      </c>
      <c r="R667">
        <v>3187</v>
      </c>
      <c r="S667" s="7">
        <v>1</v>
      </c>
      <c r="T667" s="4">
        <v>15000</v>
      </c>
      <c r="U667" s="4">
        <v>17444</v>
      </c>
      <c r="V667" s="25">
        <v>20</v>
      </c>
      <c r="W667" s="4">
        <v>244</v>
      </c>
    </row>
    <row r="668" spans="1:23" x14ac:dyDescent="0.45">
      <c r="A668" t="s">
        <v>8318</v>
      </c>
      <c r="B668" t="s">
        <v>8224</v>
      </c>
      <c r="C668" t="s">
        <v>8385</v>
      </c>
      <c r="D668" s="8" t="s">
        <v>8370</v>
      </c>
      <c r="E668">
        <v>3208</v>
      </c>
      <c r="F668" s="7">
        <v>1</v>
      </c>
      <c r="G668" s="4">
        <v>5000</v>
      </c>
      <c r="H668" s="4">
        <v>5175</v>
      </c>
      <c r="I668" s="25">
        <v>21</v>
      </c>
      <c r="J668" s="4">
        <v>82</v>
      </c>
      <c r="N668" t="s">
        <v>8318</v>
      </c>
      <c r="O668" t="s">
        <v>8224</v>
      </c>
      <c r="P668" t="s">
        <v>8385</v>
      </c>
      <c r="Q668" s="8" t="s">
        <v>8370</v>
      </c>
      <c r="R668">
        <v>3208</v>
      </c>
      <c r="S668" s="7">
        <v>1</v>
      </c>
      <c r="T668" s="4">
        <v>5000</v>
      </c>
      <c r="U668" s="4">
        <v>5175</v>
      </c>
      <c r="V668" s="25">
        <v>21</v>
      </c>
      <c r="W668" s="4">
        <v>82</v>
      </c>
    </row>
    <row r="669" spans="1:23" x14ac:dyDescent="0.45">
      <c r="A669" t="s">
        <v>8318</v>
      </c>
      <c r="B669" t="s">
        <v>8224</v>
      </c>
      <c r="C669" t="s">
        <v>8385</v>
      </c>
      <c r="D669" s="8" t="s">
        <v>8370</v>
      </c>
      <c r="E669">
        <v>3211</v>
      </c>
      <c r="F669" s="7">
        <v>1</v>
      </c>
      <c r="G669" s="4">
        <v>23000</v>
      </c>
      <c r="H669" s="4">
        <v>27541</v>
      </c>
      <c r="I669" s="25">
        <v>31.496759259265673</v>
      </c>
      <c r="J669" s="4">
        <v>322</v>
      </c>
      <c r="N669" t="s">
        <v>8318</v>
      </c>
      <c r="O669" t="s">
        <v>8224</v>
      </c>
      <c r="P669" t="s">
        <v>8385</v>
      </c>
      <c r="Q669" s="8" t="s">
        <v>8370</v>
      </c>
      <c r="R669">
        <v>3211</v>
      </c>
      <c r="S669" s="7">
        <v>1</v>
      </c>
      <c r="T669" s="4">
        <v>23000</v>
      </c>
      <c r="U669" s="4">
        <v>27541</v>
      </c>
      <c r="V669" s="25">
        <v>31.496759259265673</v>
      </c>
      <c r="W669" s="4">
        <v>322</v>
      </c>
    </row>
    <row r="670" spans="1:23" x14ac:dyDescent="0.45">
      <c r="A670" t="s">
        <v>8318</v>
      </c>
      <c r="B670" t="s">
        <v>8224</v>
      </c>
      <c r="C670" t="s">
        <v>8385</v>
      </c>
      <c r="D670" s="8" t="s">
        <v>8370</v>
      </c>
      <c r="E670">
        <v>3212</v>
      </c>
      <c r="F670" s="7">
        <v>1</v>
      </c>
      <c r="G670" s="4">
        <v>4000</v>
      </c>
      <c r="H670" s="4">
        <v>5050</v>
      </c>
      <c r="I670" s="25">
        <v>30</v>
      </c>
      <c r="J670" s="4">
        <v>94</v>
      </c>
      <c r="N670" t="s">
        <v>8318</v>
      </c>
      <c r="O670" t="s">
        <v>8224</v>
      </c>
      <c r="P670" t="s">
        <v>8385</v>
      </c>
      <c r="Q670" s="8" t="s">
        <v>8370</v>
      </c>
      <c r="R670">
        <v>3212</v>
      </c>
      <c r="S670" s="7">
        <v>1</v>
      </c>
      <c r="T670" s="4">
        <v>4000</v>
      </c>
      <c r="U670" s="4">
        <v>5050</v>
      </c>
      <c r="V670" s="25">
        <v>30</v>
      </c>
      <c r="W670" s="4">
        <v>94</v>
      </c>
    </row>
    <row r="671" spans="1:23" x14ac:dyDescent="0.45">
      <c r="A671" t="s">
        <v>8318</v>
      </c>
      <c r="B671" t="s">
        <v>8224</v>
      </c>
      <c r="C671" t="s">
        <v>8385</v>
      </c>
      <c r="D671" s="8" t="s">
        <v>8370</v>
      </c>
      <c r="E671">
        <v>3316</v>
      </c>
      <c r="F671" s="7">
        <v>1</v>
      </c>
      <c r="G671" s="4">
        <v>11737</v>
      </c>
      <c r="H671" s="4">
        <v>11747.18</v>
      </c>
      <c r="I671" s="25">
        <v>32.707928240735782</v>
      </c>
      <c r="J671" s="4">
        <v>125</v>
      </c>
      <c r="N671" t="s">
        <v>8318</v>
      </c>
      <c r="O671" t="s">
        <v>8224</v>
      </c>
      <c r="P671" t="s">
        <v>8385</v>
      </c>
      <c r="Q671" s="8" t="s">
        <v>8370</v>
      </c>
      <c r="R671">
        <v>3316</v>
      </c>
      <c r="S671" s="7">
        <v>1</v>
      </c>
      <c r="T671" s="4">
        <v>11737</v>
      </c>
      <c r="U671" s="4">
        <v>11747.18</v>
      </c>
      <c r="V671" s="25">
        <v>32.707928240735782</v>
      </c>
      <c r="W671" s="4">
        <v>125</v>
      </c>
    </row>
    <row r="672" spans="1:23" x14ac:dyDescent="0.45">
      <c r="A672" t="s">
        <v>8318</v>
      </c>
      <c r="B672" t="s">
        <v>8224</v>
      </c>
      <c r="C672" t="s">
        <v>8385</v>
      </c>
      <c r="D672" s="8" t="s">
        <v>8370</v>
      </c>
      <c r="E672">
        <v>3328</v>
      </c>
      <c r="F672" s="7">
        <v>1</v>
      </c>
      <c r="G672" s="4">
        <v>1800</v>
      </c>
      <c r="H672" s="4">
        <v>2635</v>
      </c>
      <c r="I672" s="25">
        <v>2.4666319444440887</v>
      </c>
      <c r="J672" s="4">
        <v>9</v>
      </c>
      <c r="N672" t="s">
        <v>8318</v>
      </c>
      <c r="O672" t="s">
        <v>8224</v>
      </c>
      <c r="P672" t="s">
        <v>8385</v>
      </c>
      <c r="Q672" s="8" t="s">
        <v>8370</v>
      </c>
      <c r="R672">
        <v>3328</v>
      </c>
      <c r="S672" s="7">
        <v>1</v>
      </c>
      <c r="T672" s="4">
        <v>1800</v>
      </c>
      <c r="U672" s="4">
        <v>2635</v>
      </c>
      <c r="V672" s="25">
        <v>2.4666319444440887</v>
      </c>
      <c r="W672" s="4">
        <v>9</v>
      </c>
    </row>
    <row r="673" spans="1:23" x14ac:dyDescent="0.45">
      <c r="A673" t="s">
        <v>8318</v>
      </c>
      <c r="B673" t="s">
        <v>8224</v>
      </c>
      <c r="C673" t="s">
        <v>8385</v>
      </c>
      <c r="D673" s="8" t="s">
        <v>8370</v>
      </c>
      <c r="E673">
        <v>3344</v>
      </c>
      <c r="F673" s="7">
        <v>1</v>
      </c>
      <c r="G673" s="4">
        <v>4500</v>
      </c>
      <c r="H673" s="4">
        <v>4565</v>
      </c>
      <c r="I673" s="25">
        <v>30</v>
      </c>
      <c r="J673" s="4">
        <v>40</v>
      </c>
      <c r="N673" t="s">
        <v>8318</v>
      </c>
      <c r="O673" t="s">
        <v>8224</v>
      </c>
      <c r="P673" t="s">
        <v>8385</v>
      </c>
      <c r="Q673" s="8" t="s">
        <v>8370</v>
      </c>
      <c r="R673">
        <v>3344</v>
      </c>
      <c r="S673" s="7">
        <v>1</v>
      </c>
      <c r="T673" s="4">
        <v>4500</v>
      </c>
      <c r="U673" s="4">
        <v>4565</v>
      </c>
      <c r="V673" s="25">
        <v>30</v>
      </c>
      <c r="W673" s="4">
        <v>40</v>
      </c>
    </row>
    <row r="674" spans="1:23" x14ac:dyDescent="0.45">
      <c r="A674" t="s">
        <v>8318</v>
      </c>
      <c r="B674" t="s">
        <v>8224</v>
      </c>
      <c r="C674" t="s">
        <v>8385</v>
      </c>
      <c r="D674" s="8" t="s">
        <v>8370</v>
      </c>
      <c r="E674">
        <v>3363</v>
      </c>
      <c r="F674" s="7">
        <v>1</v>
      </c>
      <c r="G674" s="4">
        <v>7750</v>
      </c>
      <c r="H674" s="4">
        <v>7860</v>
      </c>
      <c r="I674" s="25">
        <v>18.89531249999709</v>
      </c>
      <c r="J674" s="4">
        <v>26</v>
      </c>
      <c r="N674" t="s">
        <v>8318</v>
      </c>
      <c r="O674" t="s">
        <v>8224</v>
      </c>
      <c r="P674" t="s">
        <v>8385</v>
      </c>
      <c r="Q674" s="8" t="s">
        <v>8370</v>
      </c>
      <c r="R674">
        <v>3363</v>
      </c>
      <c r="S674" s="7">
        <v>1</v>
      </c>
      <c r="T674" s="4">
        <v>7750</v>
      </c>
      <c r="U674" s="4">
        <v>7860</v>
      </c>
      <c r="V674" s="25">
        <v>18.89531249999709</v>
      </c>
      <c r="W674" s="4">
        <v>26</v>
      </c>
    </row>
    <row r="675" spans="1:23" x14ac:dyDescent="0.45">
      <c r="A675" t="s">
        <v>8318</v>
      </c>
      <c r="B675" t="s">
        <v>8224</v>
      </c>
      <c r="C675" t="s">
        <v>8385</v>
      </c>
      <c r="D675" s="8" t="s">
        <v>8370</v>
      </c>
      <c r="E675">
        <v>3391</v>
      </c>
      <c r="F675" s="7">
        <v>1</v>
      </c>
      <c r="G675" s="4">
        <v>500</v>
      </c>
      <c r="H675" s="4">
        <v>1115</v>
      </c>
      <c r="I675" s="25">
        <v>29.390416666661622</v>
      </c>
      <c r="J675" s="4">
        <v>18</v>
      </c>
      <c r="N675" t="s">
        <v>8318</v>
      </c>
      <c r="O675" t="s">
        <v>8224</v>
      </c>
      <c r="P675" t="s">
        <v>8385</v>
      </c>
      <c r="Q675" s="8" t="s">
        <v>8370</v>
      </c>
      <c r="R675">
        <v>3391</v>
      </c>
      <c r="S675" s="7">
        <v>1</v>
      </c>
      <c r="T675" s="4">
        <v>500</v>
      </c>
      <c r="U675" s="4">
        <v>1115</v>
      </c>
      <c r="V675" s="25">
        <v>29.390416666661622</v>
      </c>
      <c r="W675" s="4">
        <v>18</v>
      </c>
    </row>
    <row r="676" spans="1:23" x14ac:dyDescent="0.45">
      <c r="A676" t="s">
        <v>8318</v>
      </c>
      <c r="B676" t="s">
        <v>8224</v>
      </c>
      <c r="C676" t="s">
        <v>8385</v>
      </c>
      <c r="D676" s="8" t="s">
        <v>8370</v>
      </c>
      <c r="E676">
        <v>3400</v>
      </c>
      <c r="F676" s="7">
        <v>1</v>
      </c>
      <c r="G676" s="4">
        <v>10000</v>
      </c>
      <c r="H676" s="4">
        <v>10041</v>
      </c>
      <c r="I676" s="25">
        <v>45</v>
      </c>
      <c r="J676" s="4">
        <v>85</v>
      </c>
      <c r="N676" t="s">
        <v>8318</v>
      </c>
      <c r="O676" t="s">
        <v>8224</v>
      </c>
      <c r="P676" t="s">
        <v>8385</v>
      </c>
      <c r="Q676" s="8" t="s">
        <v>8370</v>
      </c>
      <c r="R676">
        <v>3400</v>
      </c>
      <c r="S676" s="7">
        <v>1</v>
      </c>
      <c r="T676" s="4">
        <v>10000</v>
      </c>
      <c r="U676" s="4">
        <v>10041</v>
      </c>
      <c r="V676" s="25">
        <v>45</v>
      </c>
      <c r="W676" s="4">
        <v>85</v>
      </c>
    </row>
    <row r="677" spans="1:23" x14ac:dyDescent="0.45">
      <c r="A677" t="s">
        <v>8318</v>
      </c>
      <c r="B677" t="s">
        <v>8224</v>
      </c>
      <c r="C677" t="s">
        <v>8385</v>
      </c>
      <c r="D677" s="8" t="s">
        <v>8370</v>
      </c>
      <c r="E677">
        <v>3431</v>
      </c>
      <c r="F677" s="7">
        <v>1</v>
      </c>
      <c r="G677" s="4">
        <v>2000</v>
      </c>
      <c r="H677" s="4">
        <v>2000</v>
      </c>
      <c r="I677" s="25">
        <v>30</v>
      </c>
      <c r="J677" s="4">
        <v>21</v>
      </c>
      <c r="N677" t="s">
        <v>8318</v>
      </c>
      <c r="O677" t="s">
        <v>8224</v>
      </c>
      <c r="P677" t="s">
        <v>8385</v>
      </c>
      <c r="Q677" s="8" t="s">
        <v>8370</v>
      </c>
      <c r="R677">
        <v>3431</v>
      </c>
      <c r="S677" s="7">
        <v>1</v>
      </c>
      <c r="T677" s="4">
        <v>2000</v>
      </c>
      <c r="U677" s="4">
        <v>2000</v>
      </c>
      <c r="V677" s="25">
        <v>30</v>
      </c>
      <c r="W677" s="4">
        <v>21</v>
      </c>
    </row>
    <row r="678" spans="1:23" x14ac:dyDescent="0.45">
      <c r="A678" t="s">
        <v>8318</v>
      </c>
      <c r="B678" t="s">
        <v>8224</v>
      </c>
      <c r="C678" t="s">
        <v>8385</v>
      </c>
      <c r="D678" s="8" t="s">
        <v>8370</v>
      </c>
      <c r="E678">
        <v>3436</v>
      </c>
      <c r="F678" s="7">
        <v>1</v>
      </c>
      <c r="G678" s="4">
        <v>5000</v>
      </c>
      <c r="H678" s="4">
        <v>5295</v>
      </c>
      <c r="I678" s="25">
        <v>21.144525462957972</v>
      </c>
      <c r="J678" s="4">
        <v>37</v>
      </c>
      <c r="N678" t="s">
        <v>8318</v>
      </c>
      <c r="O678" t="s">
        <v>8224</v>
      </c>
      <c r="P678" t="s">
        <v>8385</v>
      </c>
      <c r="Q678" s="8" t="s">
        <v>8370</v>
      </c>
      <c r="R678">
        <v>3436</v>
      </c>
      <c r="S678" s="7">
        <v>1</v>
      </c>
      <c r="T678" s="4">
        <v>5000</v>
      </c>
      <c r="U678" s="4">
        <v>5295</v>
      </c>
      <c r="V678" s="25">
        <v>21.144525462957972</v>
      </c>
      <c r="W678" s="4">
        <v>37</v>
      </c>
    </row>
    <row r="679" spans="1:23" x14ac:dyDescent="0.45">
      <c r="A679" t="s">
        <v>8318</v>
      </c>
      <c r="B679" t="s">
        <v>8224</v>
      </c>
      <c r="C679" t="s">
        <v>8385</v>
      </c>
      <c r="D679" s="8" t="s">
        <v>8370</v>
      </c>
      <c r="E679">
        <v>3493</v>
      </c>
      <c r="F679" s="7">
        <v>1</v>
      </c>
      <c r="G679" s="4">
        <v>1500</v>
      </c>
      <c r="H679" s="4">
        <v>1500</v>
      </c>
      <c r="I679" s="25">
        <v>19.349814814813726</v>
      </c>
      <c r="J679" s="4">
        <v>29</v>
      </c>
      <c r="N679" t="s">
        <v>8318</v>
      </c>
      <c r="O679" t="s">
        <v>8224</v>
      </c>
      <c r="P679" t="s">
        <v>8385</v>
      </c>
      <c r="Q679" s="8" t="s">
        <v>8370</v>
      </c>
      <c r="R679">
        <v>3493</v>
      </c>
      <c r="S679" s="7">
        <v>1</v>
      </c>
      <c r="T679" s="4">
        <v>1500</v>
      </c>
      <c r="U679" s="4">
        <v>1500</v>
      </c>
      <c r="V679" s="25">
        <v>19.349814814813726</v>
      </c>
      <c r="W679" s="4">
        <v>29</v>
      </c>
    </row>
    <row r="680" spans="1:23" x14ac:dyDescent="0.45">
      <c r="A680" t="s">
        <v>8318</v>
      </c>
      <c r="B680" t="s">
        <v>8224</v>
      </c>
      <c r="C680" t="s">
        <v>8385</v>
      </c>
      <c r="D680" s="8" t="s">
        <v>8370</v>
      </c>
      <c r="E680">
        <v>3506</v>
      </c>
      <c r="F680" s="7">
        <v>1</v>
      </c>
      <c r="G680" s="4">
        <v>3000</v>
      </c>
      <c r="H680" s="4">
        <v>3045</v>
      </c>
      <c r="I680" s="25">
        <v>45</v>
      </c>
      <c r="J680" s="4">
        <v>29</v>
      </c>
      <c r="N680" t="s">
        <v>8318</v>
      </c>
      <c r="O680" t="s">
        <v>8224</v>
      </c>
      <c r="P680" t="s">
        <v>8385</v>
      </c>
      <c r="Q680" s="8" t="s">
        <v>8370</v>
      </c>
      <c r="R680">
        <v>3506</v>
      </c>
      <c r="S680" s="7">
        <v>1</v>
      </c>
      <c r="T680" s="4">
        <v>3000</v>
      </c>
      <c r="U680" s="4">
        <v>3045</v>
      </c>
      <c r="V680" s="25">
        <v>45</v>
      </c>
      <c r="W680" s="4">
        <v>29</v>
      </c>
    </row>
    <row r="681" spans="1:23" x14ac:dyDescent="0.45">
      <c r="A681" t="s">
        <v>8318</v>
      </c>
      <c r="B681" t="s">
        <v>8224</v>
      </c>
      <c r="C681" t="s">
        <v>8385</v>
      </c>
      <c r="D681" s="8" t="s">
        <v>8370</v>
      </c>
      <c r="E681">
        <v>3542</v>
      </c>
      <c r="F681" s="7">
        <v>1</v>
      </c>
      <c r="G681" s="4">
        <v>5500</v>
      </c>
      <c r="H681" s="4">
        <v>5623</v>
      </c>
      <c r="I681" s="25">
        <v>60</v>
      </c>
      <c r="J681" s="4">
        <v>85</v>
      </c>
      <c r="N681" t="s">
        <v>8318</v>
      </c>
      <c r="O681" t="s">
        <v>8224</v>
      </c>
      <c r="P681" t="s">
        <v>8385</v>
      </c>
      <c r="Q681" s="8" t="s">
        <v>8370</v>
      </c>
      <c r="R681">
        <v>3542</v>
      </c>
      <c r="S681" s="7">
        <v>1</v>
      </c>
      <c r="T681" s="4">
        <v>5500</v>
      </c>
      <c r="U681" s="4">
        <v>5623</v>
      </c>
      <c r="V681" s="25">
        <v>60</v>
      </c>
      <c r="W681" s="4">
        <v>85</v>
      </c>
    </row>
    <row r="682" spans="1:23" x14ac:dyDescent="0.45">
      <c r="A682" t="s">
        <v>8318</v>
      </c>
      <c r="B682" t="s">
        <v>8224</v>
      </c>
      <c r="C682" t="s">
        <v>8385</v>
      </c>
      <c r="D682" s="8" t="s">
        <v>8370</v>
      </c>
      <c r="E682">
        <v>3623</v>
      </c>
      <c r="F682" s="7">
        <v>1</v>
      </c>
      <c r="G682" s="4">
        <v>2500</v>
      </c>
      <c r="H682" s="4">
        <v>3000</v>
      </c>
      <c r="I682" s="25">
        <v>17.554745370369346</v>
      </c>
      <c r="J682" s="4">
        <v>34</v>
      </c>
      <c r="N682" t="s">
        <v>8318</v>
      </c>
      <c r="O682" t="s">
        <v>8224</v>
      </c>
      <c r="P682" t="s">
        <v>8385</v>
      </c>
      <c r="Q682" s="8" t="s">
        <v>8370</v>
      </c>
      <c r="R682">
        <v>3623</v>
      </c>
      <c r="S682" s="7">
        <v>1</v>
      </c>
      <c r="T682" s="4">
        <v>2500</v>
      </c>
      <c r="U682" s="4">
        <v>3000</v>
      </c>
      <c r="V682" s="25">
        <v>17.554745370369346</v>
      </c>
      <c r="W682" s="4">
        <v>34</v>
      </c>
    </row>
    <row r="683" spans="1:23" x14ac:dyDescent="0.45">
      <c r="A683" t="s">
        <v>8318</v>
      </c>
      <c r="B683" t="s">
        <v>8224</v>
      </c>
      <c r="C683" t="s">
        <v>8385</v>
      </c>
      <c r="D683" s="8" t="s">
        <v>8370</v>
      </c>
      <c r="E683">
        <v>3651</v>
      </c>
      <c r="F683" s="7">
        <v>1</v>
      </c>
      <c r="G683" s="4">
        <v>500</v>
      </c>
      <c r="H683" s="4">
        <v>520</v>
      </c>
      <c r="I683" s="25">
        <v>33.01965277778072</v>
      </c>
      <c r="J683" s="4">
        <v>9</v>
      </c>
      <c r="N683" t="s">
        <v>8318</v>
      </c>
      <c r="O683" t="s">
        <v>8224</v>
      </c>
      <c r="P683" t="s">
        <v>8385</v>
      </c>
      <c r="Q683" s="8" t="s">
        <v>8370</v>
      </c>
      <c r="R683">
        <v>3651</v>
      </c>
      <c r="S683" s="7">
        <v>1</v>
      </c>
      <c r="T683" s="4">
        <v>500</v>
      </c>
      <c r="U683" s="4">
        <v>520</v>
      </c>
      <c r="V683" s="25">
        <v>33.01965277778072</v>
      </c>
      <c r="W683" s="4">
        <v>9</v>
      </c>
    </row>
    <row r="684" spans="1:23" x14ac:dyDescent="0.45">
      <c r="A684" t="s">
        <v>8318</v>
      </c>
      <c r="B684" t="s">
        <v>8224</v>
      </c>
      <c r="C684" t="s">
        <v>8385</v>
      </c>
      <c r="D684" s="8" t="s">
        <v>8370</v>
      </c>
      <c r="E684">
        <v>3666</v>
      </c>
      <c r="F684" s="7">
        <v>1</v>
      </c>
      <c r="G684" s="4">
        <v>1200</v>
      </c>
      <c r="H684" s="4">
        <v>1200</v>
      </c>
      <c r="I684" s="25">
        <v>21.386782407404098</v>
      </c>
      <c r="J684" s="4">
        <v>38</v>
      </c>
      <c r="N684" t="s">
        <v>8318</v>
      </c>
      <c r="O684" t="s">
        <v>8224</v>
      </c>
      <c r="P684" t="s">
        <v>8385</v>
      </c>
      <c r="Q684" s="8" t="s">
        <v>8370</v>
      </c>
      <c r="R684">
        <v>3666</v>
      </c>
      <c r="S684" s="7">
        <v>1</v>
      </c>
      <c r="T684" s="4">
        <v>1200</v>
      </c>
      <c r="U684" s="4">
        <v>1200</v>
      </c>
      <c r="V684" s="25">
        <v>21.386782407404098</v>
      </c>
      <c r="W684" s="4">
        <v>38</v>
      </c>
    </row>
    <row r="685" spans="1:23" x14ac:dyDescent="0.45">
      <c r="A685" t="s">
        <v>8318</v>
      </c>
      <c r="B685" t="s">
        <v>8224</v>
      </c>
      <c r="C685" t="s">
        <v>8385</v>
      </c>
      <c r="D685" s="8" t="s">
        <v>8370</v>
      </c>
      <c r="E685">
        <v>3740</v>
      </c>
      <c r="F685" s="7">
        <v>1</v>
      </c>
      <c r="G685" s="4">
        <v>2000</v>
      </c>
      <c r="H685" s="4">
        <v>358</v>
      </c>
      <c r="I685" s="25">
        <v>29.98938657407416</v>
      </c>
      <c r="J685" s="4">
        <v>14</v>
      </c>
      <c r="N685" t="s">
        <v>8318</v>
      </c>
      <c r="O685" t="s">
        <v>8224</v>
      </c>
      <c r="P685" t="s">
        <v>8385</v>
      </c>
      <c r="Q685" s="8" t="s">
        <v>8370</v>
      </c>
      <c r="R685">
        <v>3740</v>
      </c>
      <c r="S685" s="7">
        <v>1</v>
      </c>
      <c r="T685" s="4">
        <v>2000</v>
      </c>
      <c r="U685" s="4">
        <v>358</v>
      </c>
      <c r="V685" s="25">
        <v>29.98938657407416</v>
      </c>
      <c r="W685" s="4">
        <v>14</v>
      </c>
    </row>
    <row r="686" spans="1:23" x14ac:dyDescent="0.45">
      <c r="A686" t="s">
        <v>8318</v>
      </c>
      <c r="B686" t="s">
        <v>8224</v>
      </c>
      <c r="C686" t="s">
        <v>8385</v>
      </c>
      <c r="D686" s="8" t="s">
        <v>8370</v>
      </c>
      <c r="E686">
        <v>3745</v>
      </c>
      <c r="F686" s="7">
        <v>1</v>
      </c>
      <c r="G686" s="4">
        <v>100</v>
      </c>
      <c r="H686" s="4">
        <v>10</v>
      </c>
      <c r="I686" s="25">
        <v>30</v>
      </c>
      <c r="J686" s="4">
        <v>1</v>
      </c>
      <c r="N686" t="s">
        <v>8318</v>
      </c>
      <c r="O686" t="s">
        <v>8224</v>
      </c>
      <c r="P686" t="s">
        <v>8385</v>
      </c>
      <c r="Q686" s="8" t="s">
        <v>8370</v>
      </c>
      <c r="R686">
        <v>3745</v>
      </c>
      <c r="S686" s="7">
        <v>1</v>
      </c>
      <c r="T686" s="4">
        <v>100</v>
      </c>
      <c r="U686" s="4">
        <v>10</v>
      </c>
      <c r="V686" s="25">
        <v>30</v>
      </c>
      <c r="W686" s="4">
        <v>1</v>
      </c>
    </row>
    <row r="687" spans="1:23" x14ac:dyDescent="0.45">
      <c r="A687" t="s">
        <v>8318</v>
      </c>
      <c r="B687" t="s">
        <v>8224</v>
      </c>
      <c r="C687" t="s">
        <v>8385</v>
      </c>
      <c r="D687" s="8" t="s">
        <v>8370</v>
      </c>
      <c r="E687">
        <v>3853</v>
      </c>
      <c r="F687" s="7">
        <v>1</v>
      </c>
      <c r="G687" s="4">
        <v>100000</v>
      </c>
      <c r="H687" s="4">
        <v>26</v>
      </c>
      <c r="I687" s="25">
        <v>35</v>
      </c>
      <c r="J687" s="4">
        <v>2</v>
      </c>
      <c r="N687" t="s">
        <v>8318</v>
      </c>
      <c r="O687" t="s">
        <v>8224</v>
      </c>
      <c r="P687" t="s">
        <v>8385</v>
      </c>
      <c r="Q687" s="8" t="s">
        <v>8370</v>
      </c>
      <c r="R687">
        <v>3853</v>
      </c>
      <c r="S687" s="7">
        <v>1</v>
      </c>
      <c r="T687" s="4">
        <v>100000</v>
      </c>
      <c r="U687" s="4">
        <v>26</v>
      </c>
      <c r="V687" s="25">
        <v>35</v>
      </c>
      <c r="W687" s="4">
        <v>2</v>
      </c>
    </row>
    <row r="688" spans="1:23" x14ac:dyDescent="0.45">
      <c r="A688" t="s">
        <v>8318</v>
      </c>
      <c r="B688" t="s">
        <v>8224</v>
      </c>
      <c r="C688" t="s">
        <v>8385</v>
      </c>
      <c r="D688" s="8" t="s">
        <v>8370</v>
      </c>
      <c r="E688">
        <v>3857</v>
      </c>
      <c r="F688" s="7">
        <v>1</v>
      </c>
      <c r="G688" s="4">
        <v>5000</v>
      </c>
      <c r="H688" s="4">
        <v>260</v>
      </c>
      <c r="I688" s="25">
        <v>22.979513888887595</v>
      </c>
      <c r="J688" s="4">
        <v>4</v>
      </c>
      <c r="N688" t="s">
        <v>8318</v>
      </c>
      <c r="O688" t="s">
        <v>8224</v>
      </c>
      <c r="P688" t="s">
        <v>8385</v>
      </c>
      <c r="Q688" s="8" t="s">
        <v>8370</v>
      </c>
      <c r="R688">
        <v>3857</v>
      </c>
      <c r="S688" s="7">
        <v>1</v>
      </c>
      <c r="T688" s="4">
        <v>5000</v>
      </c>
      <c r="U688" s="4">
        <v>260</v>
      </c>
      <c r="V688" s="25">
        <v>22.979513888887595</v>
      </c>
      <c r="W688" s="4">
        <v>4</v>
      </c>
    </row>
    <row r="689" spans="1:23" x14ac:dyDescent="0.45">
      <c r="A689" t="s">
        <v>8318</v>
      </c>
      <c r="B689" t="s">
        <v>8224</v>
      </c>
      <c r="C689" t="s">
        <v>8385</v>
      </c>
      <c r="D689" s="8" t="s">
        <v>8370</v>
      </c>
      <c r="E689">
        <v>3860</v>
      </c>
      <c r="F689" s="7">
        <v>1</v>
      </c>
      <c r="G689" s="4">
        <v>6000</v>
      </c>
      <c r="H689" s="4">
        <v>1060</v>
      </c>
      <c r="I689" s="25">
        <v>30</v>
      </c>
      <c r="J689" s="4">
        <v>13</v>
      </c>
      <c r="N689" t="s">
        <v>8318</v>
      </c>
      <c r="O689" t="s">
        <v>8224</v>
      </c>
      <c r="P689" t="s">
        <v>8385</v>
      </c>
      <c r="Q689" s="8" t="s">
        <v>8370</v>
      </c>
      <c r="R689">
        <v>3860</v>
      </c>
      <c r="S689" s="7">
        <v>1</v>
      </c>
      <c r="T689" s="4">
        <v>6000</v>
      </c>
      <c r="U689" s="4">
        <v>1060</v>
      </c>
      <c r="V689" s="25">
        <v>30</v>
      </c>
      <c r="W689" s="4">
        <v>13</v>
      </c>
    </row>
    <row r="690" spans="1:23" x14ac:dyDescent="0.45">
      <c r="A690" t="s">
        <v>8318</v>
      </c>
      <c r="B690" t="s">
        <v>8224</v>
      </c>
      <c r="C690" t="s">
        <v>8385</v>
      </c>
      <c r="D690" s="8" t="s">
        <v>8370</v>
      </c>
      <c r="E690">
        <v>3899</v>
      </c>
      <c r="F690" s="7">
        <v>1</v>
      </c>
      <c r="G690" s="4">
        <v>10000</v>
      </c>
      <c r="H690" s="4">
        <v>125</v>
      </c>
      <c r="I690" s="25">
        <v>20</v>
      </c>
      <c r="J690" s="4">
        <v>2</v>
      </c>
      <c r="N690" t="s">
        <v>8318</v>
      </c>
      <c r="O690" t="s">
        <v>8224</v>
      </c>
      <c r="P690" t="s">
        <v>8385</v>
      </c>
      <c r="Q690" s="8" t="s">
        <v>8370</v>
      </c>
      <c r="R690">
        <v>3899</v>
      </c>
      <c r="S690" s="7">
        <v>1</v>
      </c>
      <c r="T690" s="4">
        <v>10000</v>
      </c>
      <c r="U690" s="4">
        <v>125</v>
      </c>
      <c r="V690" s="25">
        <v>20</v>
      </c>
      <c r="W690" s="4">
        <v>2</v>
      </c>
    </row>
    <row r="691" spans="1:23" x14ac:dyDescent="0.45">
      <c r="A691" t="s">
        <v>8318</v>
      </c>
      <c r="B691" t="s">
        <v>8224</v>
      </c>
      <c r="C691" t="s">
        <v>8385</v>
      </c>
      <c r="D691" s="8" t="s">
        <v>8370</v>
      </c>
      <c r="E691">
        <v>3908</v>
      </c>
      <c r="F691" s="7">
        <v>1</v>
      </c>
      <c r="G691" s="4">
        <v>750</v>
      </c>
      <c r="H691" s="4">
        <v>65</v>
      </c>
      <c r="I691" s="25">
        <v>15</v>
      </c>
      <c r="J691" s="4">
        <v>4</v>
      </c>
      <c r="N691" t="s">
        <v>8318</v>
      </c>
      <c r="O691" t="s">
        <v>8224</v>
      </c>
      <c r="P691" t="s">
        <v>8385</v>
      </c>
      <c r="Q691" s="8" t="s">
        <v>8370</v>
      </c>
      <c r="R691">
        <v>3908</v>
      </c>
      <c r="S691" s="7">
        <v>1</v>
      </c>
      <c r="T691" s="4">
        <v>750</v>
      </c>
      <c r="U691" s="4">
        <v>65</v>
      </c>
      <c r="V691" s="25">
        <v>15</v>
      </c>
      <c r="W691" s="4">
        <v>4</v>
      </c>
    </row>
    <row r="692" spans="1:23" x14ac:dyDescent="0.45">
      <c r="A692" t="s">
        <v>8318</v>
      </c>
      <c r="B692" t="s">
        <v>8224</v>
      </c>
      <c r="C692" t="s">
        <v>8385</v>
      </c>
      <c r="D692" s="8" t="s">
        <v>8370</v>
      </c>
      <c r="E692">
        <v>3976</v>
      </c>
      <c r="F692" s="7">
        <v>1</v>
      </c>
      <c r="G692" s="4">
        <v>1300</v>
      </c>
      <c r="H692" s="4">
        <v>620</v>
      </c>
      <c r="I692" s="25">
        <v>21.433321759257524</v>
      </c>
      <c r="J692" s="4">
        <v>10</v>
      </c>
      <c r="N692" t="s">
        <v>8318</v>
      </c>
      <c r="O692" t="s">
        <v>8224</v>
      </c>
      <c r="P692" t="s">
        <v>8385</v>
      </c>
      <c r="Q692" s="8" t="s">
        <v>8370</v>
      </c>
      <c r="R692">
        <v>3976</v>
      </c>
      <c r="S692" s="7">
        <v>1</v>
      </c>
      <c r="T692" s="4">
        <v>1300</v>
      </c>
      <c r="U692" s="4">
        <v>620</v>
      </c>
      <c r="V692" s="25">
        <v>21.433321759257524</v>
      </c>
      <c r="W692" s="4">
        <v>10</v>
      </c>
    </row>
    <row r="693" spans="1:23" x14ac:dyDescent="0.45">
      <c r="A693" t="s">
        <v>8318</v>
      </c>
      <c r="B693" t="s">
        <v>8224</v>
      </c>
      <c r="C693" t="s">
        <v>8385</v>
      </c>
      <c r="D693" s="8" t="s">
        <v>8370</v>
      </c>
      <c r="E693">
        <v>3999</v>
      </c>
      <c r="F693" s="7">
        <v>1</v>
      </c>
      <c r="G693" s="4">
        <v>7000</v>
      </c>
      <c r="H693" s="4">
        <v>1156</v>
      </c>
      <c r="I693" s="25">
        <v>39.998969907406718</v>
      </c>
      <c r="J693" s="4">
        <v>14</v>
      </c>
      <c r="N693" t="s">
        <v>8318</v>
      </c>
      <c r="O693" t="s">
        <v>8224</v>
      </c>
      <c r="P693" t="s">
        <v>8385</v>
      </c>
      <c r="Q693" s="8" t="s">
        <v>8370</v>
      </c>
      <c r="R693">
        <v>3999</v>
      </c>
      <c r="S693" s="7">
        <v>1</v>
      </c>
      <c r="T693" s="4">
        <v>7000</v>
      </c>
      <c r="U693" s="4">
        <v>1156</v>
      </c>
      <c r="V693" s="25">
        <v>39.998969907406718</v>
      </c>
      <c r="W693" s="4">
        <v>14</v>
      </c>
    </row>
    <row r="694" spans="1:23" x14ac:dyDescent="0.45">
      <c r="A694" t="s">
        <v>8318</v>
      </c>
      <c r="B694" t="s">
        <v>8224</v>
      </c>
      <c r="C694" t="s">
        <v>8385</v>
      </c>
      <c r="D694" s="8" t="s">
        <v>8370</v>
      </c>
      <c r="E694">
        <v>4007</v>
      </c>
      <c r="F694" s="7">
        <v>1</v>
      </c>
      <c r="G694" s="4">
        <v>2000</v>
      </c>
      <c r="H694" s="4">
        <v>5</v>
      </c>
      <c r="I694" s="25">
        <v>28.913182870368473</v>
      </c>
      <c r="J694" s="4">
        <v>1</v>
      </c>
      <c r="N694" t="s">
        <v>8318</v>
      </c>
      <c r="O694" t="s">
        <v>8224</v>
      </c>
      <c r="P694" t="s">
        <v>8385</v>
      </c>
      <c r="Q694" s="8" t="s">
        <v>8370</v>
      </c>
      <c r="R694">
        <v>4007</v>
      </c>
      <c r="S694" s="7">
        <v>1</v>
      </c>
      <c r="T694" s="4">
        <v>2000</v>
      </c>
      <c r="U694" s="4">
        <v>5</v>
      </c>
      <c r="V694" s="25">
        <v>28.913182870368473</v>
      </c>
      <c r="W694" s="4">
        <v>1</v>
      </c>
    </row>
    <row r="695" spans="1:23" x14ac:dyDescent="0.45">
      <c r="A695" t="s">
        <v>8318</v>
      </c>
      <c r="B695" t="s">
        <v>8224</v>
      </c>
      <c r="C695" t="s">
        <v>8385</v>
      </c>
      <c r="D695" s="8" t="s">
        <v>8370</v>
      </c>
      <c r="E695">
        <v>4065</v>
      </c>
      <c r="F695" s="7">
        <v>1</v>
      </c>
      <c r="G695" s="4">
        <v>4000</v>
      </c>
      <c r="H695" s="4">
        <v>27</v>
      </c>
      <c r="I695" s="25">
        <v>30</v>
      </c>
      <c r="J695" s="4">
        <v>4</v>
      </c>
      <c r="N695" t="s">
        <v>8318</v>
      </c>
      <c r="O695" t="s">
        <v>8224</v>
      </c>
      <c r="P695" t="s">
        <v>8385</v>
      </c>
      <c r="Q695" s="8" t="s">
        <v>8370</v>
      </c>
      <c r="R695">
        <v>4065</v>
      </c>
      <c r="S695" s="7">
        <v>1</v>
      </c>
      <c r="T695" s="4">
        <v>4000</v>
      </c>
      <c r="U695" s="4">
        <v>27</v>
      </c>
      <c r="V695" s="25">
        <v>30</v>
      </c>
      <c r="W695" s="4">
        <v>4</v>
      </c>
    </row>
    <row r="696" spans="1:23" x14ac:dyDescent="0.45">
      <c r="A696" t="s">
        <v>8318</v>
      </c>
      <c r="B696" t="s">
        <v>8224</v>
      </c>
      <c r="C696" t="s">
        <v>8385</v>
      </c>
      <c r="D696" s="8" t="s">
        <v>8371</v>
      </c>
      <c r="F696" s="7">
        <v>31</v>
      </c>
      <c r="G696" s="4">
        <v>179300</v>
      </c>
      <c r="H696" s="4">
        <v>73321.41</v>
      </c>
      <c r="I696" s="25">
        <v>29.387086320191532</v>
      </c>
      <c r="J696" s="4">
        <v>904</v>
      </c>
      <c r="N696" t="s">
        <v>8318</v>
      </c>
      <c r="O696" t="s">
        <v>8224</v>
      </c>
      <c r="P696" t="s">
        <v>8385</v>
      </c>
      <c r="Q696" s="8" t="s">
        <v>8371</v>
      </c>
      <c r="S696" s="7">
        <v>31</v>
      </c>
      <c r="T696" s="4">
        <v>179300</v>
      </c>
      <c r="U696" s="4">
        <v>73321.41</v>
      </c>
      <c r="V696" s="25">
        <v>29.387086320191532</v>
      </c>
      <c r="W696" s="4">
        <v>904</v>
      </c>
    </row>
    <row r="697" spans="1:23" x14ac:dyDescent="0.45">
      <c r="A697" t="s">
        <v>8318</v>
      </c>
      <c r="B697" t="s">
        <v>8224</v>
      </c>
      <c r="C697" t="s">
        <v>8385</v>
      </c>
      <c r="D697" s="8" t="s">
        <v>8371</v>
      </c>
      <c r="E697">
        <v>2839</v>
      </c>
      <c r="F697" s="7">
        <v>1</v>
      </c>
      <c r="G697" s="4">
        <v>3500</v>
      </c>
      <c r="H697" s="4">
        <v>3900</v>
      </c>
      <c r="I697" s="25">
        <v>22.967430555559986</v>
      </c>
      <c r="J697" s="4">
        <v>31</v>
      </c>
      <c r="N697" t="s">
        <v>8318</v>
      </c>
      <c r="O697" t="s">
        <v>8224</v>
      </c>
      <c r="P697" t="s">
        <v>8385</v>
      </c>
      <c r="Q697" s="8" t="s">
        <v>8371</v>
      </c>
      <c r="R697">
        <v>2839</v>
      </c>
      <c r="S697" s="7">
        <v>1</v>
      </c>
      <c r="T697" s="4">
        <v>3500</v>
      </c>
      <c r="U697" s="4">
        <v>3900</v>
      </c>
      <c r="V697" s="25">
        <v>22.967430555559986</v>
      </c>
      <c r="W697" s="4">
        <v>31</v>
      </c>
    </row>
    <row r="698" spans="1:23" x14ac:dyDescent="0.45">
      <c r="A698" t="s">
        <v>8318</v>
      </c>
      <c r="B698" t="s">
        <v>8224</v>
      </c>
      <c r="C698" t="s">
        <v>8385</v>
      </c>
      <c r="D698" s="8" t="s">
        <v>8371</v>
      </c>
      <c r="E698">
        <v>2850</v>
      </c>
      <c r="F698" s="7">
        <v>1</v>
      </c>
      <c r="G698" s="4">
        <v>8000</v>
      </c>
      <c r="H698" s="4">
        <v>311</v>
      </c>
      <c r="I698" s="25">
        <v>30</v>
      </c>
      <c r="J698" s="4">
        <v>13</v>
      </c>
      <c r="N698" t="s">
        <v>8318</v>
      </c>
      <c r="O698" t="s">
        <v>8224</v>
      </c>
      <c r="P698" t="s">
        <v>8385</v>
      </c>
      <c r="Q698" s="8" t="s">
        <v>8371</v>
      </c>
      <c r="R698">
        <v>2850</v>
      </c>
      <c r="S698" s="7">
        <v>1</v>
      </c>
      <c r="T698" s="4">
        <v>8000</v>
      </c>
      <c r="U698" s="4">
        <v>311</v>
      </c>
      <c r="V698" s="25">
        <v>30</v>
      </c>
      <c r="W698" s="4">
        <v>13</v>
      </c>
    </row>
    <row r="699" spans="1:23" x14ac:dyDescent="0.45">
      <c r="A699" t="s">
        <v>8318</v>
      </c>
      <c r="B699" t="s">
        <v>8224</v>
      </c>
      <c r="C699" t="s">
        <v>8385</v>
      </c>
      <c r="D699" s="8" t="s">
        <v>8371</v>
      </c>
      <c r="E699">
        <v>2892</v>
      </c>
      <c r="F699" s="7">
        <v>1</v>
      </c>
      <c r="G699" s="4">
        <v>5500</v>
      </c>
      <c r="H699" s="4">
        <v>500</v>
      </c>
      <c r="I699" s="25">
        <v>7.1608333333351766</v>
      </c>
      <c r="J699" s="4">
        <v>17</v>
      </c>
      <c r="N699" t="s">
        <v>8318</v>
      </c>
      <c r="O699" t="s">
        <v>8224</v>
      </c>
      <c r="P699" t="s">
        <v>8385</v>
      </c>
      <c r="Q699" s="8" t="s">
        <v>8371</v>
      </c>
      <c r="R699">
        <v>2892</v>
      </c>
      <c r="S699" s="7">
        <v>1</v>
      </c>
      <c r="T699" s="4">
        <v>5500</v>
      </c>
      <c r="U699" s="4">
        <v>500</v>
      </c>
      <c r="V699" s="25">
        <v>7.1608333333351766</v>
      </c>
      <c r="W699" s="4">
        <v>17</v>
      </c>
    </row>
    <row r="700" spans="1:23" x14ac:dyDescent="0.45">
      <c r="A700" t="s">
        <v>8318</v>
      </c>
      <c r="B700" t="s">
        <v>8224</v>
      </c>
      <c r="C700" t="s">
        <v>8385</v>
      </c>
      <c r="D700" s="8" t="s">
        <v>8371</v>
      </c>
      <c r="E700">
        <v>2971</v>
      </c>
      <c r="F700" s="7">
        <v>1</v>
      </c>
      <c r="G700" s="4">
        <v>3200</v>
      </c>
      <c r="H700" s="4">
        <v>3205</v>
      </c>
      <c r="I700" s="25">
        <v>30</v>
      </c>
      <c r="J700" s="4">
        <v>43</v>
      </c>
      <c r="N700" t="s">
        <v>8318</v>
      </c>
      <c r="O700" t="s">
        <v>8224</v>
      </c>
      <c r="P700" t="s">
        <v>8385</v>
      </c>
      <c r="Q700" s="8" t="s">
        <v>8371</v>
      </c>
      <c r="R700">
        <v>2971</v>
      </c>
      <c r="S700" s="7">
        <v>1</v>
      </c>
      <c r="T700" s="4">
        <v>3200</v>
      </c>
      <c r="U700" s="4">
        <v>3205</v>
      </c>
      <c r="V700" s="25">
        <v>30</v>
      </c>
      <c r="W700" s="4">
        <v>43</v>
      </c>
    </row>
    <row r="701" spans="1:23" x14ac:dyDescent="0.45">
      <c r="A701" t="s">
        <v>8318</v>
      </c>
      <c r="B701" t="s">
        <v>8224</v>
      </c>
      <c r="C701" t="s">
        <v>8385</v>
      </c>
      <c r="D701" s="8" t="s">
        <v>8371</v>
      </c>
      <c r="E701">
        <v>2974</v>
      </c>
      <c r="F701" s="7">
        <v>1</v>
      </c>
      <c r="G701" s="4">
        <v>5000</v>
      </c>
      <c r="H701" s="4">
        <v>5100</v>
      </c>
      <c r="I701" s="25">
        <v>28.004965277774318</v>
      </c>
      <c r="J701" s="4">
        <v>87</v>
      </c>
      <c r="N701" t="s">
        <v>8318</v>
      </c>
      <c r="O701" t="s">
        <v>8224</v>
      </c>
      <c r="P701" t="s">
        <v>8385</v>
      </c>
      <c r="Q701" s="8" t="s">
        <v>8371</v>
      </c>
      <c r="R701">
        <v>2974</v>
      </c>
      <c r="S701" s="7">
        <v>1</v>
      </c>
      <c r="T701" s="4">
        <v>5000</v>
      </c>
      <c r="U701" s="4">
        <v>5100</v>
      </c>
      <c r="V701" s="25">
        <v>28.004965277774318</v>
      </c>
      <c r="W701" s="4">
        <v>87</v>
      </c>
    </row>
    <row r="702" spans="1:23" x14ac:dyDescent="0.45">
      <c r="A702" t="s">
        <v>8318</v>
      </c>
      <c r="B702" t="s">
        <v>8224</v>
      </c>
      <c r="C702" t="s">
        <v>8385</v>
      </c>
      <c r="D702" s="8" t="s">
        <v>8371</v>
      </c>
      <c r="E702">
        <v>3151</v>
      </c>
      <c r="F702" s="7">
        <v>1</v>
      </c>
      <c r="G702" s="4">
        <v>3500</v>
      </c>
      <c r="H702" s="4">
        <v>3514</v>
      </c>
      <c r="I702" s="25">
        <v>30</v>
      </c>
      <c r="J702" s="4">
        <v>34</v>
      </c>
      <c r="N702" t="s">
        <v>8318</v>
      </c>
      <c r="O702" t="s">
        <v>8224</v>
      </c>
      <c r="P702" t="s">
        <v>8385</v>
      </c>
      <c r="Q702" s="8" t="s">
        <v>8371</v>
      </c>
      <c r="R702">
        <v>3151</v>
      </c>
      <c r="S702" s="7">
        <v>1</v>
      </c>
      <c r="T702" s="4">
        <v>3500</v>
      </c>
      <c r="U702" s="4">
        <v>3514</v>
      </c>
      <c r="V702" s="25">
        <v>30</v>
      </c>
      <c r="W702" s="4">
        <v>34</v>
      </c>
    </row>
    <row r="703" spans="1:23" x14ac:dyDescent="0.45">
      <c r="A703" t="s">
        <v>8318</v>
      </c>
      <c r="B703" t="s">
        <v>8224</v>
      </c>
      <c r="C703" t="s">
        <v>8385</v>
      </c>
      <c r="D703" s="8" t="s">
        <v>8371</v>
      </c>
      <c r="E703">
        <v>3173</v>
      </c>
      <c r="F703" s="7">
        <v>1</v>
      </c>
      <c r="G703" s="4">
        <v>10000</v>
      </c>
      <c r="H703" s="4">
        <v>10300</v>
      </c>
      <c r="I703" s="25">
        <v>30</v>
      </c>
      <c r="J703" s="4">
        <v>74</v>
      </c>
      <c r="N703" t="s">
        <v>8318</v>
      </c>
      <c r="O703" t="s">
        <v>8224</v>
      </c>
      <c r="P703" t="s">
        <v>8385</v>
      </c>
      <c r="Q703" s="8" t="s">
        <v>8371</v>
      </c>
      <c r="R703">
        <v>3173</v>
      </c>
      <c r="S703" s="7">
        <v>1</v>
      </c>
      <c r="T703" s="4">
        <v>10000</v>
      </c>
      <c r="U703" s="4">
        <v>10300</v>
      </c>
      <c r="V703" s="25">
        <v>30</v>
      </c>
      <c r="W703" s="4">
        <v>74</v>
      </c>
    </row>
    <row r="704" spans="1:23" x14ac:dyDescent="0.45">
      <c r="A704" t="s">
        <v>8318</v>
      </c>
      <c r="B704" t="s">
        <v>8224</v>
      </c>
      <c r="C704" t="s">
        <v>8385</v>
      </c>
      <c r="D704" s="8" t="s">
        <v>8371</v>
      </c>
      <c r="E704">
        <v>3174</v>
      </c>
      <c r="F704" s="7">
        <v>1</v>
      </c>
      <c r="G704" s="4">
        <v>3000</v>
      </c>
      <c r="H704" s="4">
        <v>3034</v>
      </c>
      <c r="I704" s="25">
        <v>14</v>
      </c>
      <c r="J704" s="4">
        <v>23</v>
      </c>
      <c r="N704" t="s">
        <v>8318</v>
      </c>
      <c r="O704" t="s">
        <v>8224</v>
      </c>
      <c r="P704" t="s">
        <v>8385</v>
      </c>
      <c r="Q704" s="8" t="s">
        <v>8371</v>
      </c>
      <c r="R704">
        <v>3174</v>
      </c>
      <c r="S704" s="7">
        <v>1</v>
      </c>
      <c r="T704" s="4">
        <v>3000</v>
      </c>
      <c r="U704" s="4">
        <v>3034</v>
      </c>
      <c r="V704" s="25">
        <v>14</v>
      </c>
      <c r="W704" s="4">
        <v>23</v>
      </c>
    </row>
    <row r="705" spans="1:23" x14ac:dyDescent="0.45">
      <c r="A705" t="s">
        <v>8318</v>
      </c>
      <c r="B705" t="s">
        <v>8224</v>
      </c>
      <c r="C705" t="s">
        <v>8385</v>
      </c>
      <c r="D705" s="8" t="s">
        <v>8371</v>
      </c>
      <c r="E705">
        <v>3242</v>
      </c>
      <c r="F705" s="7">
        <v>1</v>
      </c>
      <c r="G705" s="4">
        <v>10000</v>
      </c>
      <c r="H705" s="4">
        <v>12730.42</v>
      </c>
      <c r="I705" s="25">
        <v>30</v>
      </c>
      <c r="J705" s="4">
        <v>183</v>
      </c>
      <c r="N705" t="s">
        <v>8318</v>
      </c>
      <c r="O705" t="s">
        <v>8224</v>
      </c>
      <c r="P705" t="s">
        <v>8385</v>
      </c>
      <c r="Q705" s="8" t="s">
        <v>8371</v>
      </c>
      <c r="R705">
        <v>3242</v>
      </c>
      <c r="S705" s="7">
        <v>1</v>
      </c>
      <c r="T705" s="4">
        <v>10000</v>
      </c>
      <c r="U705" s="4">
        <v>12730.42</v>
      </c>
      <c r="V705" s="25">
        <v>30</v>
      </c>
      <c r="W705" s="4">
        <v>183</v>
      </c>
    </row>
    <row r="706" spans="1:23" x14ac:dyDescent="0.45">
      <c r="A706" t="s">
        <v>8318</v>
      </c>
      <c r="B706" t="s">
        <v>8224</v>
      </c>
      <c r="C706" t="s">
        <v>8385</v>
      </c>
      <c r="D706" s="8" t="s">
        <v>8371</v>
      </c>
      <c r="E706">
        <v>3361</v>
      </c>
      <c r="F706" s="7">
        <v>1</v>
      </c>
      <c r="G706" s="4">
        <v>5000</v>
      </c>
      <c r="H706" s="4">
        <v>5673</v>
      </c>
      <c r="I706" s="25">
        <v>17.640625</v>
      </c>
      <c r="J706" s="4">
        <v>68</v>
      </c>
      <c r="N706" t="s">
        <v>8318</v>
      </c>
      <c r="O706" t="s">
        <v>8224</v>
      </c>
      <c r="P706" t="s">
        <v>8385</v>
      </c>
      <c r="Q706" s="8" t="s">
        <v>8371</v>
      </c>
      <c r="R706">
        <v>3361</v>
      </c>
      <c r="S706" s="7">
        <v>1</v>
      </c>
      <c r="T706" s="4">
        <v>5000</v>
      </c>
      <c r="U706" s="4">
        <v>5673</v>
      </c>
      <c r="V706" s="25">
        <v>17.640625</v>
      </c>
      <c r="W706" s="4">
        <v>68</v>
      </c>
    </row>
    <row r="707" spans="1:23" x14ac:dyDescent="0.45">
      <c r="A707" t="s">
        <v>8318</v>
      </c>
      <c r="B707" t="s">
        <v>8224</v>
      </c>
      <c r="C707" t="s">
        <v>8385</v>
      </c>
      <c r="D707" s="8" t="s">
        <v>8371</v>
      </c>
      <c r="E707">
        <v>3372</v>
      </c>
      <c r="F707" s="7">
        <v>1</v>
      </c>
      <c r="G707" s="4">
        <v>1000</v>
      </c>
      <c r="H707" s="4">
        <v>1035</v>
      </c>
      <c r="I707" s="25">
        <v>20.659537037041446</v>
      </c>
      <c r="J707" s="4">
        <v>27</v>
      </c>
      <c r="N707" t="s">
        <v>8318</v>
      </c>
      <c r="O707" t="s">
        <v>8224</v>
      </c>
      <c r="P707" t="s">
        <v>8385</v>
      </c>
      <c r="Q707" s="8" t="s">
        <v>8371</v>
      </c>
      <c r="R707">
        <v>3372</v>
      </c>
      <c r="S707" s="7">
        <v>1</v>
      </c>
      <c r="T707" s="4">
        <v>1000</v>
      </c>
      <c r="U707" s="4">
        <v>1035</v>
      </c>
      <c r="V707" s="25">
        <v>20.659537037041446</v>
      </c>
      <c r="W707" s="4">
        <v>27</v>
      </c>
    </row>
    <row r="708" spans="1:23" x14ac:dyDescent="0.45">
      <c r="A708" t="s">
        <v>8318</v>
      </c>
      <c r="B708" t="s">
        <v>8224</v>
      </c>
      <c r="C708" t="s">
        <v>8385</v>
      </c>
      <c r="D708" s="8" t="s">
        <v>8371</v>
      </c>
      <c r="E708">
        <v>3443</v>
      </c>
      <c r="F708" s="7">
        <v>1</v>
      </c>
      <c r="G708" s="4">
        <v>1000</v>
      </c>
      <c r="H708" s="4">
        <v>1855</v>
      </c>
      <c r="I708" s="25">
        <v>30</v>
      </c>
      <c r="J708" s="4">
        <v>45</v>
      </c>
      <c r="N708" t="s">
        <v>8318</v>
      </c>
      <c r="O708" t="s">
        <v>8224</v>
      </c>
      <c r="P708" t="s">
        <v>8385</v>
      </c>
      <c r="Q708" s="8" t="s">
        <v>8371</v>
      </c>
      <c r="R708">
        <v>3443</v>
      </c>
      <c r="S708" s="7">
        <v>1</v>
      </c>
      <c r="T708" s="4">
        <v>1000</v>
      </c>
      <c r="U708" s="4">
        <v>1855</v>
      </c>
      <c r="V708" s="25">
        <v>30</v>
      </c>
      <c r="W708" s="4">
        <v>45</v>
      </c>
    </row>
    <row r="709" spans="1:23" x14ac:dyDescent="0.45">
      <c r="A709" t="s">
        <v>8318</v>
      </c>
      <c r="B709" t="s">
        <v>8224</v>
      </c>
      <c r="C709" t="s">
        <v>8385</v>
      </c>
      <c r="D709" s="8" t="s">
        <v>8371</v>
      </c>
      <c r="E709">
        <v>3516</v>
      </c>
      <c r="F709" s="7">
        <v>1</v>
      </c>
      <c r="G709" s="4">
        <v>2500</v>
      </c>
      <c r="H709" s="4">
        <v>2500</v>
      </c>
      <c r="I709" s="25">
        <v>34.114930555559113</v>
      </c>
      <c r="J709" s="4">
        <v>11</v>
      </c>
      <c r="N709" t="s">
        <v>8318</v>
      </c>
      <c r="O709" t="s">
        <v>8224</v>
      </c>
      <c r="P709" t="s">
        <v>8385</v>
      </c>
      <c r="Q709" s="8" t="s">
        <v>8371</v>
      </c>
      <c r="R709">
        <v>3516</v>
      </c>
      <c r="S709" s="7">
        <v>1</v>
      </c>
      <c r="T709" s="4">
        <v>2500</v>
      </c>
      <c r="U709" s="4">
        <v>2500</v>
      </c>
      <c r="V709" s="25">
        <v>34.114930555559113</v>
      </c>
      <c r="W709" s="4">
        <v>11</v>
      </c>
    </row>
    <row r="710" spans="1:23" x14ac:dyDescent="0.45">
      <c r="A710" t="s">
        <v>8318</v>
      </c>
      <c r="B710" t="s">
        <v>8224</v>
      </c>
      <c r="C710" t="s">
        <v>8385</v>
      </c>
      <c r="D710" s="8" t="s">
        <v>8371</v>
      </c>
      <c r="E710">
        <v>3521</v>
      </c>
      <c r="F710" s="7">
        <v>1</v>
      </c>
      <c r="G710" s="4">
        <v>350</v>
      </c>
      <c r="H710" s="4">
        <v>593</v>
      </c>
      <c r="I710" s="25">
        <v>30</v>
      </c>
      <c r="J710" s="4">
        <v>13</v>
      </c>
      <c r="N710" t="s">
        <v>8318</v>
      </c>
      <c r="O710" t="s">
        <v>8224</v>
      </c>
      <c r="P710" t="s">
        <v>8385</v>
      </c>
      <c r="Q710" s="8" t="s">
        <v>8371</v>
      </c>
      <c r="R710">
        <v>3521</v>
      </c>
      <c r="S710" s="7">
        <v>1</v>
      </c>
      <c r="T710" s="4">
        <v>350</v>
      </c>
      <c r="U710" s="4">
        <v>593</v>
      </c>
      <c r="V710" s="25">
        <v>30</v>
      </c>
      <c r="W710" s="4">
        <v>13</v>
      </c>
    </row>
    <row r="711" spans="1:23" x14ac:dyDescent="0.45">
      <c r="A711" t="s">
        <v>8318</v>
      </c>
      <c r="B711" t="s">
        <v>8224</v>
      </c>
      <c r="C711" t="s">
        <v>8385</v>
      </c>
      <c r="D711" s="8" t="s">
        <v>8371</v>
      </c>
      <c r="E711">
        <v>3524</v>
      </c>
      <c r="F711" s="7">
        <v>1</v>
      </c>
      <c r="G711" s="4">
        <v>10000</v>
      </c>
      <c r="H711" s="4">
        <v>10156</v>
      </c>
      <c r="I711" s="25">
        <v>14.403090277774027</v>
      </c>
      <c r="J711" s="4">
        <v>74</v>
      </c>
      <c r="N711" t="s">
        <v>8318</v>
      </c>
      <c r="O711" t="s">
        <v>8224</v>
      </c>
      <c r="P711" t="s">
        <v>8385</v>
      </c>
      <c r="Q711" s="8" t="s">
        <v>8371</v>
      </c>
      <c r="R711">
        <v>3524</v>
      </c>
      <c r="S711" s="7">
        <v>1</v>
      </c>
      <c r="T711" s="4">
        <v>10000</v>
      </c>
      <c r="U711" s="4">
        <v>10156</v>
      </c>
      <c r="V711" s="25">
        <v>14.403090277774027</v>
      </c>
      <c r="W711" s="4">
        <v>74</v>
      </c>
    </row>
    <row r="712" spans="1:23" x14ac:dyDescent="0.45">
      <c r="A712" t="s">
        <v>8318</v>
      </c>
      <c r="B712" t="s">
        <v>8224</v>
      </c>
      <c r="C712" t="s">
        <v>8385</v>
      </c>
      <c r="D712" s="8" t="s">
        <v>8371</v>
      </c>
      <c r="E712">
        <v>3568</v>
      </c>
      <c r="F712" s="7">
        <v>1</v>
      </c>
      <c r="G712" s="4">
        <v>1000</v>
      </c>
      <c r="H712" s="4">
        <v>1110</v>
      </c>
      <c r="I712" s="25">
        <v>30</v>
      </c>
      <c r="J712" s="4">
        <v>19</v>
      </c>
      <c r="N712" t="s">
        <v>8318</v>
      </c>
      <c r="O712" t="s">
        <v>8224</v>
      </c>
      <c r="P712" t="s">
        <v>8385</v>
      </c>
      <c r="Q712" s="8" t="s">
        <v>8371</v>
      </c>
      <c r="R712">
        <v>3568</v>
      </c>
      <c r="S712" s="7">
        <v>1</v>
      </c>
      <c r="T712" s="4">
        <v>1000</v>
      </c>
      <c r="U712" s="4">
        <v>1110</v>
      </c>
      <c r="V712" s="25">
        <v>30</v>
      </c>
      <c r="W712" s="4">
        <v>19</v>
      </c>
    </row>
    <row r="713" spans="1:23" x14ac:dyDescent="0.45">
      <c r="A713" t="s">
        <v>8318</v>
      </c>
      <c r="B713" t="s">
        <v>8224</v>
      </c>
      <c r="C713" t="s">
        <v>8385</v>
      </c>
      <c r="D713" s="8" t="s">
        <v>8371</v>
      </c>
      <c r="E713">
        <v>3598</v>
      </c>
      <c r="F713" s="7">
        <v>1</v>
      </c>
      <c r="G713" s="4">
        <v>1000</v>
      </c>
      <c r="H713" s="4">
        <v>1101</v>
      </c>
      <c r="I713" s="25">
        <v>18.408773148148612</v>
      </c>
      <c r="J713" s="4">
        <v>27</v>
      </c>
      <c r="N713" t="s">
        <v>8318</v>
      </c>
      <c r="O713" t="s">
        <v>8224</v>
      </c>
      <c r="P713" t="s">
        <v>8385</v>
      </c>
      <c r="Q713" s="8" t="s">
        <v>8371</v>
      </c>
      <c r="R713">
        <v>3598</v>
      </c>
      <c r="S713" s="7">
        <v>1</v>
      </c>
      <c r="T713" s="4">
        <v>1000</v>
      </c>
      <c r="U713" s="4">
        <v>1101</v>
      </c>
      <c r="V713" s="25">
        <v>18.408773148148612</v>
      </c>
      <c r="W713" s="4">
        <v>27</v>
      </c>
    </row>
    <row r="714" spans="1:23" x14ac:dyDescent="0.45">
      <c r="A714" t="s">
        <v>8318</v>
      </c>
      <c r="B714" t="s">
        <v>8224</v>
      </c>
      <c r="C714" t="s">
        <v>8385</v>
      </c>
      <c r="D714" s="8" t="s">
        <v>8371</v>
      </c>
      <c r="E714">
        <v>3622</v>
      </c>
      <c r="F714" s="7">
        <v>1</v>
      </c>
      <c r="G714" s="4">
        <v>1000</v>
      </c>
      <c r="H714" s="4">
        <v>1000.99</v>
      </c>
      <c r="I714" s="25">
        <v>32.91908564815094</v>
      </c>
      <c r="J714" s="4">
        <v>21</v>
      </c>
      <c r="N714" t="s">
        <v>8318</v>
      </c>
      <c r="O714" t="s">
        <v>8224</v>
      </c>
      <c r="P714" t="s">
        <v>8385</v>
      </c>
      <c r="Q714" s="8" t="s">
        <v>8371</v>
      </c>
      <c r="R714">
        <v>3622</v>
      </c>
      <c r="S714" s="7">
        <v>1</v>
      </c>
      <c r="T714" s="4">
        <v>1000</v>
      </c>
      <c r="U714" s="4">
        <v>1000.99</v>
      </c>
      <c r="V714" s="25">
        <v>32.91908564815094</v>
      </c>
      <c r="W714" s="4">
        <v>21</v>
      </c>
    </row>
    <row r="715" spans="1:23" x14ac:dyDescent="0.45">
      <c r="A715" t="s">
        <v>8318</v>
      </c>
      <c r="B715" t="s">
        <v>8224</v>
      </c>
      <c r="C715" t="s">
        <v>8385</v>
      </c>
      <c r="D715" s="8" t="s">
        <v>8371</v>
      </c>
      <c r="E715">
        <v>3676</v>
      </c>
      <c r="F715" s="7">
        <v>1</v>
      </c>
      <c r="G715" s="4">
        <v>800</v>
      </c>
      <c r="H715" s="4">
        <v>1030</v>
      </c>
      <c r="I715" s="25">
        <v>18</v>
      </c>
      <c r="J715" s="4">
        <v>16</v>
      </c>
      <c r="N715" t="s">
        <v>8318</v>
      </c>
      <c r="O715" t="s">
        <v>8224</v>
      </c>
      <c r="P715" t="s">
        <v>8385</v>
      </c>
      <c r="Q715" s="8" t="s">
        <v>8371</v>
      </c>
      <c r="R715">
        <v>3676</v>
      </c>
      <c r="S715" s="7">
        <v>1</v>
      </c>
      <c r="T715" s="4">
        <v>800</v>
      </c>
      <c r="U715" s="4">
        <v>1030</v>
      </c>
      <c r="V715" s="25">
        <v>18</v>
      </c>
      <c r="W715" s="4">
        <v>16</v>
      </c>
    </row>
    <row r="716" spans="1:23" x14ac:dyDescent="0.45">
      <c r="A716" t="s">
        <v>8318</v>
      </c>
      <c r="B716" t="s">
        <v>8224</v>
      </c>
      <c r="C716" t="s">
        <v>8385</v>
      </c>
      <c r="D716" s="8" t="s">
        <v>8371</v>
      </c>
      <c r="E716">
        <v>3700</v>
      </c>
      <c r="F716" s="7">
        <v>1</v>
      </c>
      <c r="G716" s="4">
        <v>500</v>
      </c>
      <c r="H716" s="4">
        <v>606</v>
      </c>
      <c r="I716" s="25">
        <v>30.081018518518249</v>
      </c>
      <c r="J716" s="4">
        <v>18</v>
      </c>
      <c r="N716" t="s">
        <v>8318</v>
      </c>
      <c r="O716" t="s">
        <v>8224</v>
      </c>
      <c r="P716" t="s">
        <v>8385</v>
      </c>
      <c r="Q716" s="8" t="s">
        <v>8371</v>
      </c>
      <c r="R716">
        <v>3700</v>
      </c>
      <c r="S716" s="7">
        <v>1</v>
      </c>
      <c r="T716" s="4">
        <v>500</v>
      </c>
      <c r="U716" s="4">
        <v>606</v>
      </c>
      <c r="V716" s="25">
        <v>30.081018518518249</v>
      </c>
      <c r="W716" s="4">
        <v>18</v>
      </c>
    </row>
    <row r="717" spans="1:23" x14ac:dyDescent="0.45">
      <c r="A717" t="s">
        <v>8318</v>
      </c>
      <c r="B717" t="s">
        <v>8224</v>
      </c>
      <c r="C717" t="s">
        <v>8385</v>
      </c>
      <c r="D717" s="8" t="s">
        <v>8371</v>
      </c>
      <c r="E717">
        <v>3706</v>
      </c>
      <c r="F717" s="7">
        <v>1</v>
      </c>
      <c r="G717" s="4">
        <v>1500</v>
      </c>
      <c r="H717" s="4">
        <v>1820</v>
      </c>
      <c r="I717" s="25">
        <v>15</v>
      </c>
      <c r="J717" s="4">
        <v>13</v>
      </c>
      <c r="N717" t="s">
        <v>8318</v>
      </c>
      <c r="O717" t="s">
        <v>8224</v>
      </c>
      <c r="P717" t="s">
        <v>8385</v>
      </c>
      <c r="Q717" s="8" t="s">
        <v>8371</v>
      </c>
      <c r="R717">
        <v>3706</v>
      </c>
      <c r="S717" s="7">
        <v>1</v>
      </c>
      <c r="T717" s="4">
        <v>1500</v>
      </c>
      <c r="U717" s="4">
        <v>1820</v>
      </c>
      <c r="V717" s="25">
        <v>15</v>
      </c>
      <c r="W717" s="4">
        <v>13</v>
      </c>
    </row>
    <row r="718" spans="1:23" x14ac:dyDescent="0.45">
      <c r="A718" t="s">
        <v>8318</v>
      </c>
      <c r="B718" t="s">
        <v>8224</v>
      </c>
      <c r="C718" t="s">
        <v>8385</v>
      </c>
      <c r="D718" s="8" t="s">
        <v>8371</v>
      </c>
      <c r="E718">
        <v>3742</v>
      </c>
      <c r="F718" s="7">
        <v>1</v>
      </c>
      <c r="G718" s="4">
        <v>5000</v>
      </c>
      <c r="H718" s="4">
        <v>100</v>
      </c>
      <c r="I718" s="25">
        <v>30</v>
      </c>
      <c r="J718" s="4">
        <v>4</v>
      </c>
      <c r="N718" t="s">
        <v>8318</v>
      </c>
      <c r="O718" t="s">
        <v>8224</v>
      </c>
      <c r="P718" t="s">
        <v>8385</v>
      </c>
      <c r="Q718" s="8" t="s">
        <v>8371</v>
      </c>
      <c r="R718">
        <v>3742</v>
      </c>
      <c r="S718" s="7">
        <v>1</v>
      </c>
      <c r="T718" s="4">
        <v>5000</v>
      </c>
      <c r="U718" s="4">
        <v>100</v>
      </c>
      <c r="V718" s="25">
        <v>30</v>
      </c>
      <c r="W718" s="4">
        <v>4</v>
      </c>
    </row>
    <row r="719" spans="1:23" x14ac:dyDescent="0.45">
      <c r="A719" t="s">
        <v>8318</v>
      </c>
      <c r="B719" t="s">
        <v>8224</v>
      </c>
      <c r="C719" t="s">
        <v>8385</v>
      </c>
      <c r="D719" s="8" t="s">
        <v>8371</v>
      </c>
      <c r="E719">
        <v>3892</v>
      </c>
      <c r="F719" s="7">
        <v>1</v>
      </c>
      <c r="G719" s="4">
        <v>1000</v>
      </c>
      <c r="H719" s="4">
        <v>0</v>
      </c>
      <c r="I719" s="25">
        <v>7.6393865740756155</v>
      </c>
      <c r="J719" s="4">
        <v>0</v>
      </c>
      <c r="N719" t="s">
        <v>8318</v>
      </c>
      <c r="O719" t="s">
        <v>8224</v>
      </c>
      <c r="P719" t="s">
        <v>8385</v>
      </c>
      <c r="Q719" s="8" t="s">
        <v>8371</v>
      </c>
      <c r="R719">
        <v>3892</v>
      </c>
      <c r="S719" s="7">
        <v>1</v>
      </c>
      <c r="T719" s="4">
        <v>1000</v>
      </c>
      <c r="U719" s="4">
        <v>0</v>
      </c>
      <c r="V719" s="25">
        <v>7.6393865740756155</v>
      </c>
      <c r="W719" s="4">
        <v>0</v>
      </c>
    </row>
    <row r="720" spans="1:23" x14ac:dyDescent="0.45">
      <c r="A720" t="s">
        <v>8318</v>
      </c>
      <c r="B720" t="s">
        <v>8224</v>
      </c>
      <c r="C720" t="s">
        <v>8385</v>
      </c>
      <c r="D720" s="8" t="s">
        <v>8371</v>
      </c>
      <c r="E720">
        <v>3909</v>
      </c>
      <c r="F720" s="7">
        <v>1</v>
      </c>
      <c r="G720" s="4">
        <v>60000</v>
      </c>
      <c r="H720" s="4">
        <v>135</v>
      </c>
      <c r="I720" s="25">
        <v>30</v>
      </c>
      <c r="J720" s="4">
        <v>4</v>
      </c>
      <c r="N720" t="s">
        <v>8318</v>
      </c>
      <c r="O720" t="s">
        <v>8224</v>
      </c>
      <c r="P720" t="s">
        <v>8385</v>
      </c>
      <c r="Q720" s="8" t="s">
        <v>8371</v>
      </c>
      <c r="R720">
        <v>3909</v>
      </c>
      <c r="S720" s="7">
        <v>1</v>
      </c>
      <c r="T720" s="4">
        <v>60000</v>
      </c>
      <c r="U720" s="4">
        <v>135</v>
      </c>
      <c r="V720" s="25">
        <v>30</v>
      </c>
      <c r="W720" s="4">
        <v>4</v>
      </c>
    </row>
    <row r="721" spans="1:23" x14ac:dyDescent="0.45">
      <c r="A721" t="s">
        <v>8318</v>
      </c>
      <c r="B721" t="s">
        <v>8224</v>
      </c>
      <c r="C721" t="s">
        <v>8385</v>
      </c>
      <c r="D721" s="8" t="s">
        <v>8371</v>
      </c>
      <c r="E721">
        <v>3959</v>
      </c>
      <c r="F721" s="7">
        <v>1</v>
      </c>
      <c r="G721" s="4">
        <v>1200</v>
      </c>
      <c r="H721" s="4">
        <v>292</v>
      </c>
      <c r="I721" s="25">
        <v>30</v>
      </c>
      <c r="J721" s="4">
        <v>12</v>
      </c>
      <c r="N721" t="s">
        <v>8318</v>
      </c>
      <c r="O721" t="s">
        <v>8224</v>
      </c>
      <c r="P721" t="s">
        <v>8385</v>
      </c>
      <c r="Q721" s="8" t="s">
        <v>8371</v>
      </c>
      <c r="R721">
        <v>3959</v>
      </c>
      <c r="S721" s="7">
        <v>1</v>
      </c>
      <c r="T721" s="4">
        <v>1200</v>
      </c>
      <c r="U721" s="4">
        <v>292</v>
      </c>
      <c r="V721" s="25">
        <v>30</v>
      </c>
      <c r="W721" s="4">
        <v>12</v>
      </c>
    </row>
    <row r="722" spans="1:23" x14ac:dyDescent="0.45">
      <c r="A722" t="s">
        <v>8318</v>
      </c>
      <c r="B722" t="s">
        <v>8224</v>
      </c>
      <c r="C722" t="s">
        <v>8385</v>
      </c>
      <c r="D722" s="8" t="s">
        <v>8371</v>
      </c>
      <c r="E722">
        <v>4002</v>
      </c>
      <c r="F722" s="7">
        <v>1</v>
      </c>
      <c r="G722" s="4">
        <v>1250</v>
      </c>
      <c r="H722" s="4">
        <v>23</v>
      </c>
      <c r="I722" s="25">
        <v>30</v>
      </c>
      <c r="J722" s="4">
        <v>4</v>
      </c>
      <c r="N722" t="s">
        <v>8318</v>
      </c>
      <c r="O722" t="s">
        <v>8224</v>
      </c>
      <c r="P722" t="s">
        <v>8385</v>
      </c>
      <c r="Q722" s="8" t="s">
        <v>8371</v>
      </c>
      <c r="R722">
        <v>4002</v>
      </c>
      <c r="S722" s="7">
        <v>1</v>
      </c>
      <c r="T722" s="4">
        <v>1250</v>
      </c>
      <c r="U722" s="4">
        <v>23</v>
      </c>
      <c r="V722" s="25">
        <v>30</v>
      </c>
      <c r="W722" s="4">
        <v>4</v>
      </c>
    </row>
    <row r="723" spans="1:23" x14ac:dyDescent="0.45">
      <c r="A723" t="s">
        <v>8318</v>
      </c>
      <c r="B723" t="s">
        <v>8224</v>
      </c>
      <c r="C723" t="s">
        <v>8385</v>
      </c>
      <c r="D723" s="8" t="s">
        <v>8371</v>
      </c>
      <c r="E723">
        <v>4005</v>
      </c>
      <c r="F723" s="7">
        <v>1</v>
      </c>
      <c r="G723" s="4">
        <v>3000</v>
      </c>
      <c r="H723" s="4">
        <v>40</v>
      </c>
      <c r="I723" s="25">
        <v>60</v>
      </c>
      <c r="J723" s="4">
        <v>2</v>
      </c>
      <c r="N723" t="s">
        <v>8318</v>
      </c>
      <c r="O723" t="s">
        <v>8224</v>
      </c>
      <c r="P723" t="s">
        <v>8385</v>
      </c>
      <c r="Q723" s="8" t="s">
        <v>8371</v>
      </c>
      <c r="R723">
        <v>4005</v>
      </c>
      <c r="S723" s="7">
        <v>1</v>
      </c>
      <c r="T723" s="4">
        <v>3000</v>
      </c>
      <c r="U723" s="4">
        <v>40</v>
      </c>
      <c r="V723" s="25">
        <v>60</v>
      </c>
      <c r="W723" s="4">
        <v>2</v>
      </c>
    </row>
    <row r="724" spans="1:23" x14ac:dyDescent="0.45">
      <c r="A724" t="s">
        <v>8318</v>
      </c>
      <c r="B724" t="s">
        <v>8224</v>
      </c>
      <c r="C724" t="s">
        <v>8385</v>
      </c>
      <c r="D724" s="8" t="s">
        <v>8371</v>
      </c>
      <c r="E724">
        <v>4017</v>
      </c>
      <c r="F724" s="7">
        <v>1</v>
      </c>
      <c r="G724" s="4">
        <v>10000</v>
      </c>
      <c r="H724" s="4">
        <v>105</v>
      </c>
      <c r="I724" s="25">
        <v>30</v>
      </c>
      <c r="J724" s="4">
        <v>2</v>
      </c>
      <c r="N724" t="s">
        <v>8318</v>
      </c>
      <c r="O724" t="s">
        <v>8224</v>
      </c>
      <c r="P724" t="s">
        <v>8385</v>
      </c>
      <c r="Q724" s="8" t="s">
        <v>8371</v>
      </c>
      <c r="R724">
        <v>4017</v>
      </c>
      <c r="S724" s="7">
        <v>1</v>
      </c>
      <c r="T724" s="4">
        <v>10000</v>
      </c>
      <c r="U724" s="4">
        <v>105</v>
      </c>
      <c r="V724" s="25">
        <v>30</v>
      </c>
      <c r="W724" s="4">
        <v>2</v>
      </c>
    </row>
    <row r="725" spans="1:23" x14ac:dyDescent="0.45">
      <c r="A725" t="s">
        <v>8318</v>
      </c>
      <c r="B725" t="s">
        <v>8224</v>
      </c>
      <c r="C725" t="s">
        <v>8385</v>
      </c>
      <c r="D725" s="8" t="s">
        <v>8371</v>
      </c>
      <c r="E725">
        <v>4021</v>
      </c>
      <c r="F725" s="7">
        <v>1</v>
      </c>
      <c r="G725" s="4">
        <v>15000</v>
      </c>
      <c r="H725" s="4">
        <v>125</v>
      </c>
      <c r="I725" s="25">
        <v>60</v>
      </c>
      <c r="J725" s="4">
        <v>2</v>
      </c>
      <c r="N725" t="s">
        <v>8318</v>
      </c>
      <c r="O725" t="s">
        <v>8224</v>
      </c>
      <c r="P725" t="s">
        <v>8385</v>
      </c>
      <c r="Q725" s="8" t="s">
        <v>8371</v>
      </c>
      <c r="R725">
        <v>4021</v>
      </c>
      <c r="S725" s="7">
        <v>1</v>
      </c>
      <c r="T725" s="4">
        <v>15000</v>
      </c>
      <c r="U725" s="4">
        <v>125</v>
      </c>
      <c r="V725" s="25">
        <v>60</v>
      </c>
      <c r="W725" s="4">
        <v>2</v>
      </c>
    </row>
    <row r="726" spans="1:23" x14ac:dyDescent="0.45">
      <c r="A726" t="s">
        <v>8318</v>
      </c>
      <c r="B726" t="s">
        <v>8224</v>
      </c>
      <c r="C726" t="s">
        <v>8385</v>
      </c>
      <c r="D726" s="8" t="s">
        <v>8371</v>
      </c>
      <c r="E726">
        <v>4038</v>
      </c>
      <c r="F726" s="7">
        <v>1</v>
      </c>
      <c r="G726" s="4">
        <v>2500</v>
      </c>
      <c r="H726" s="4">
        <v>301</v>
      </c>
      <c r="I726" s="25">
        <v>60</v>
      </c>
      <c r="J726" s="4">
        <v>4</v>
      </c>
      <c r="N726" t="s">
        <v>8318</v>
      </c>
      <c r="O726" t="s">
        <v>8224</v>
      </c>
      <c r="P726" t="s">
        <v>8385</v>
      </c>
      <c r="Q726" s="8" t="s">
        <v>8371</v>
      </c>
      <c r="R726">
        <v>4038</v>
      </c>
      <c r="S726" s="7">
        <v>1</v>
      </c>
      <c r="T726" s="4">
        <v>2500</v>
      </c>
      <c r="U726" s="4">
        <v>301</v>
      </c>
      <c r="V726" s="25">
        <v>60</v>
      </c>
      <c r="W726" s="4">
        <v>4</v>
      </c>
    </row>
    <row r="727" spans="1:23" x14ac:dyDescent="0.45">
      <c r="A727" t="s">
        <v>8318</v>
      </c>
      <c r="B727" t="s">
        <v>8224</v>
      </c>
      <c r="C727" t="s">
        <v>8385</v>
      </c>
      <c r="D727" s="8" t="s">
        <v>8371</v>
      </c>
      <c r="E727">
        <v>4052</v>
      </c>
      <c r="F727" s="7">
        <v>1</v>
      </c>
      <c r="G727" s="4">
        <v>3000</v>
      </c>
      <c r="H727" s="4">
        <v>1126</v>
      </c>
      <c r="I727" s="25">
        <v>60</v>
      </c>
      <c r="J727" s="4">
        <v>13</v>
      </c>
      <c r="N727" t="s">
        <v>8318</v>
      </c>
      <c r="O727" t="s">
        <v>8224</v>
      </c>
      <c r="P727" t="s">
        <v>8385</v>
      </c>
      <c r="Q727" s="8" t="s">
        <v>8371</v>
      </c>
      <c r="R727">
        <v>4052</v>
      </c>
      <c r="S727" s="7">
        <v>1</v>
      </c>
      <c r="T727" s="4">
        <v>3000</v>
      </c>
      <c r="U727" s="4">
        <v>1126</v>
      </c>
      <c r="V727" s="25">
        <v>60</v>
      </c>
      <c r="W727" s="4">
        <v>13</v>
      </c>
    </row>
    <row r="728" spans="1:23" x14ac:dyDescent="0.45">
      <c r="A728" t="s">
        <v>8318</v>
      </c>
      <c r="B728" t="s">
        <v>8224</v>
      </c>
      <c r="C728" t="s">
        <v>8385</v>
      </c>
      <c r="D728" s="8" t="s">
        <v>8372</v>
      </c>
      <c r="F728" s="7">
        <v>21</v>
      </c>
      <c r="G728" s="4">
        <v>144610</v>
      </c>
      <c r="H728" s="4">
        <v>127155.8</v>
      </c>
      <c r="I728" s="25">
        <v>27.966957120812452</v>
      </c>
      <c r="J728" s="4">
        <v>963</v>
      </c>
      <c r="N728" t="s">
        <v>8318</v>
      </c>
      <c r="O728" t="s">
        <v>8224</v>
      </c>
      <c r="P728" t="s">
        <v>8385</v>
      </c>
      <c r="Q728" s="8" t="s">
        <v>8372</v>
      </c>
      <c r="S728" s="7">
        <v>21</v>
      </c>
      <c r="T728" s="4">
        <v>144610</v>
      </c>
      <c r="U728" s="4">
        <v>127155.8</v>
      </c>
      <c r="V728" s="25">
        <v>27.966957120812452</v>
      </c>
      <c r="W728" s="4">
        <v>963</v>
      </c>
    </row>
    <row r="729" spans="1:23" x14ac:dyDescent="0.45">
      <c r="A729" t="s">
        <v>8318</v>
      </c>
      <c r="B729" t="s">
        <v>8224</v>
      </c>
      <c r="C729" t="s">
        <v>8385</v>
      </c>
      <c r="D729" s="8" t="s">
        <v>8372</v>
      </c>
      <c r="E729">
        <v>3147</v>
      </c>
      <c r="F729" s="7">
        <v>1</v>
      </c>
      <c r="G729" s="4">
        <v>20000</v>
      </c>
      <c r="H729" s="4">
        <v>23505</v>
      </c>
      <c r="I729" s="25">
        <v>40.041666666671517</v>
      </c>
      <c r="J729" s="4">
        <v>213</v>
      </c>
      <c r="N729" t="s">
        <v>8318</v>
      </c>
      <c r="O729" t="s">
        <v>8224</v>
      </c>
      <c r="P729" t="s">
        <v>8385</v>
      </c>
      <c r="Q729" s="8" t="s">
        <v>8372</v>
      </c>
      <c r="R729">
        <v>3147</v>
      </c>
      <c r="S729" s="7">
        <v>1</v>
      </c>
      <c r="T729" s="4">
        <v>20000</v>
      </c>
      <c r="U729" s="4">
        <v>23505</v>
      </c>
      <c r="V729" s="25">
        <v>40.041666666671517</v>
      </c>
      <c r="W729" s="4">
        <v>213</v>
      </c>
    </row>
    <row r="730" spans="1:23" x14ac:dyDescent="0.45">
      <c r="A730" t="s">
        <v>8318</v>
      </c>
      <c r="B730" t="s">
        <v>8224</v>
      </c>
      <c r="C730" t="s">
        <v>8385</v>
      </c>
      <c r="D730" s="8" t="s">
        <v>8372</v>
      </c>
      <c r="E730">
        <v>3148</v>
      </c>
      <c r="F730" s="7">
        <v>1</v>
      </c>
      <c r="G730" s="4">
        <v>1800</v>
      </c>
      <c r="H730" s="4">
        <v>2361</v>
      </c>
      <c r="I730" s="25">
        <v>21.501342592593573</v>
      </c>
      <c r="J730" s="4">
        <v>57</v>
      </c>
      <c r="N730" t="s">
        <v>8318</v>
      </c>
      <c r="O730" t="s">
        <v>8224</v>
      </c>
      <c r="P730" t="s">
        <v>8385</v>
      </c>
      <c r="Q730" s="8" t="s">
        <v>8372</v>
      </c>
      <c r="R730">
        <v>3148</v>
      </c>
      <c r="S730" s="7">
        <v>1</v>
      </c>
      <c r="T730" s="4">
        <v>1800</v>
      </c>
      <c r="U730" s="4">
        <v>2361</v>
      </c>
      <c r="V730" s="25">
        <v>21.501342592593573</v>
      </c>
      <c r="W730" s="4">
        <v>57</v>
      </c>
    </row>
    <row r="731" spans="1:23" x14ac:dyDescent="0.45">
      <c r="A731" t="s">
        <v>8318</v>
      </c>
      <c r="B731" t="s">
        <v>8224</v>
      </c>
      <c r="C731" t="s">
        <v>8385</v>
      </c>
      <c r="D731" s="8" t="s">
        <v>8372</v>
      </c>
      <c r="E731">
        <v>3230</v>
      </c>
      <c r="F731" s="7">
        <v>1</v>
      </c>
      <c r="G731" s="4">
        <v>2600</v>
      </c>
      <c r="H731" s="4">
        <v>2857</v>
      </c>
      <c r="I731" s="25">
        <v>14.997847222228302</v>
      </c>
      <c r="J731" s="4">
        <v>37</v>
      </c>
      <c r="N731" t="s">
        <v>8318</v>
      </c>
      <c r="O731" t="s">
        <v>8224</v>
      </c>
      <c r="P731" t="s">
        <v>8385</v>
      </c>
      <c r="Q731" s="8" t="s">
        <v>8372</v>
      </c>
      <c r="R731">
        <v>3230</v>
      </c>
      <c r="S731" s="7">
        <v>1</v>
      </c>
      <c r="T731" s="4">
        <v>2600</v>
      </c>
      <c r="U731" s="4">
        <v>2857</v>
      </c>
      <c r="V731" s="25">
        <v>14.997847222228302</v>
      </c>
      <c r="W731" s="4">
        <v>37</v>
      </c>
    </row>
    <row r="732" spans="1:23" x14ac:dyDescent="0.45">
      <c r="A732" t="s">
        <v>8318</v>
      </c>
      <c r="B732" t="s">
        <v>8224</v>
      </c>
      <c r="C732" t="s">
        <v>8385</v>
      </c>
      <c r="D732" s="8" t="s">
        <v>8372</v>
      </c>
      <c r="E732">
        <v>3241</v>
      </c>
      <c r="F732" s="7">
        <v>1</v>
      </c>
      <c r="G732" s="4">
        <v>8500</v>
      </c>
      <c r="H732" s="4">
        <v>9801</v>
      </c>
      <c r="I732" s="25">
        <v>32.966087962966412</v>
      </c>
      <c r="J732" s="4">
        <v>167</v>
      </c>
      <c r="N732" t="s">
        <v>8318</v>
      </c>
      <c r="O732" t="s">
        <v>8224</v>
      </c>
      <c r="P732" t="s">
        <v>8385</v>
      </c>
      <c r="Q732" s="8" t="s">
        <v>8372</v>
      </c>
      <c r="R732">
        <v>3241</v>
      </c>
      <c r="S732" s="7">
        <v>1</v>
      </c>
      <c r="T732" s="4">
        <v>8500</v>
      </c>
      <c r="U732" s="4">
        <v>9801</v>
      </c>
      <c r="V732" s="25">
        <v>32.966087962966412</v>
      </c>
      <c r="W732" s="4">
        <v>167</v>
      </c>
    </row>
    <row r="733" spans="1:23" x14ac:dyDescent="0.45">
      <c r="A733" t="s">
        <v>8318</v>
      </c>
      <c r="B733" t="s">
        <v>8224</v>
      </c>
      <c r="C733" t="s">
        <v>8385</v>
      </c>
      <c r="D733" s="8" t="s">
        <v>8372</v>
      </c>
      <c r="E733">
        <v>3417</v>
      </c>
      <c r="F733" s="7">
        <v>1</v>
      </c>
      <c r="G733" s="4">
        <v>1700</v>
      </c>
      <c r="H733" s="4">
        <v>1700.01</v>
      </c>
      <c r="I733" s="25">
        <v>43.116111111106875</v>
      </c>
      <c r="J733" s="4">
        <v>45</v>
      </c>
      <c r="N733" t="s">
        <v>8318</v>
      </c>
      <c r="O733" t="s">
        <v>8224</v>
      </c>
      <c r="P733" t="s">
        <v>8385</v>
      </c>
      <c r="Q733" s="8" t="s">
        <v>8372</v>
      </c>
      <c r="R733">
        <v>3417</v>
      </c>
      <c r="S733" s="7">
        <v>1</v>
      </c>
      <c r="T733" s="4">
        <v>1700</v>
      </c>
      <c r="U733" s="4">
        <v>1700.01</v>
      </c>
      <c r="V733" s="25">
        <v>43.116111111106875</v>
      </c>
      <c r="W733" s="4">
        <v>45</v>
      </c>
    </row>
    <row r="734" spans="1:23" x14ac:dyDescent="0.45">
      <c r="A734" t="s">
        <v>8318</v>
      </c>
      <c r="B734" t="s">
        <v>8224</v>
      </c>
      <c r="C734" t="s">
        <v>8385</v>
      </c>
      <c r="D734" s="8" t="s">
        <v>8372</v>
      </c>
      <c r="E734">
        <v>3425</v>
      </c>
      <c r="F734" s="7">
        <v>1</v>
      </c>
      <c r="G734" s="4">
        <v>30000</v>
      </c>
      <c r="H734" s="4">
        <v>30891.1</v>
      </c>
      <c r="I734" s="25">
        <v>32</v>
      </c>
      <c r="J734" s="4">
        <v>104</v>
      </c>
      <c r="N734" t="s">
        <v>8318</v>
      </c>
      <c r="O734" t="s">
        <v>8224</v>
      </c>
      <c r="P734" t="s">
        <v>8385</v>
      </c>
      <c r="Q734" s="8" t="s">
        <v>8372</v>
      </c>
      <c r="R734">
        <v>3425</v>
      </c>
      <c r="S734" s="7">
        <v>1</v>
      </c>
      <c r="T734" s="4">
        <v>30000</v>
      </c>
      <c r="U734" s="4">
        <v>30891.1</v>
      </c>
      <c r="V734" s="25">
        <v>32</v>
      </c>
      <c r="W734" s="4">
        <v>104</v>
      </c>
    </row>
    <row r="735" spans="1:23" x14ac:dyDescent="0.45">
      <c r="A735" t="s">
        <v>8318</v>
      </c>
      <c r="B735" t="s">
        <v>8224</v>
      </c>
      <c r="C735" t="s">
        <v>8385</v>
      </c>
      <c r="D735" s="8" t="s">
        <v>8372</v>
      </c>
      <c r="E735">
        <v>3426</v>
      </c>
      <c r="F735" s="7">
        <v>1</v>
      </c>
      <c r="G735" s="4">
        <v>3750</v>
      </c>
      <c r="H735" s="4">
        <v>4055</v>
      </c>
      <c r="I735" s="25">
        <v>19.026585648149194</v>
      </c>
      <c r="J735" s="4">
        <v>87</v>
      </c>
      <c r="N735" t="s">
        <v>8318</v>
      </c>
      <c r="O735" t="s">
        <v>8224</v>
      </c>
      <c r="P735" t="s">
        <v>8385</v>
      </c>
      <c r="Q735" s="8" t="s">
        <v>8372</v>
      </c>
      <c r="R735">
        <v>3426</v>
      </c>
      <c r="S735" s="7">
        <v>1</v>
      </c>
      <c r="T735" s="4">
        <v>3750</v>
      </c>
      <c r="U735" s="4">
        <v>4055</v>
      </c>
      <c r="V735" s="25">
        <v>19.026585648149194</v>
      </c>
      <c r="W735" s="4">
        <v>87</v>
      </c>
    </row>
    <row r="736" spans="1:23" x14ac:dyDescent="0.45">
      <c r="A736" t="s">
        <v>8318</v>
      </c>
      <c r="B736" t="s">
        <v>8224</v>
      </c>
      <c r="C736" t="s">
        <v>8385</v>
      </c>
      <c r="D736" s="8" t="s">
        <v>8372</v>
      </c>
      <c r="E736">
        <v>3518</v>
      </c>
      <c r="F736" s="7">
        <v>1</v>
      </c>
      <c r="G736" s="4">
        <v>1500</v>
      </c>
      <c r="H736" s="4">
        <v>1650.69</v>
      </c>
      <c r="I736" s="25">
        <v>20.814363425924967</v>
      </c>
      <c r="J736" s="4">
        <v>33</v>
      </c>
      <c r="N736" t="s">
        <v>8318</v>
      </c>
      <c r="O736" t="s">
        <v>8224</v>
      </c>
      <c r="P736" t="s">
        <v>8385</v>
      </c>
      <c r="Q736" s="8" t="s">
        <v>8372</v>
      </c>
      <c r="R736">
        <v>3518</v>
      </c>
      <c r="S736" s="7">
        <v>1</v>
      </c>
      <c r="T736" s="4">
        <v>1500</v>
      </c>
      <c r="U736" s="4">
        <v>1650.69</v>
      </c>
      <c r="V736" s="25">
        <v>20.814363425924967</v>
      </c>
      <c r="W736" s="4">
        <v>33</v>
      </c>
    </row>
    <row r="737" spans="1:23" x14ac:dyDescent="0.45">
      <c r="A737" t="s">
        <v>8318</v>
      </c>
      <c r="B737" t="s">
        <v>8224</v>
      </c>
      <c r="C737" t="s">
        <v>8385</v>
      </c>
      <c r="D737" s="8" t="s">
        <v>8372</v>
      </c>
      <c r="E737">
        <v>3532</v>
      </c>
      <c r="F737" s="7">
        <v>1</v>
      </c>
      <c r="G737" s="4">
        <v>960</v>
      </c>
      <c r="H737" s="4">
        <v>1142</v>
      </c>
      <c r="I737" s="25">
        <v>15.56612268518802</v>
      </c>
      <c r="J737" s="4">
        <v>27</v>
      </c>
      <c r="N737" t="s">
        <v>8318</v>
      </c>
      <c r="O737" t="s">
        <v>8224</v>
      </c>
      <c r="P737" t="s">
        <v>8385</v>
      </c>
      <c r="Q737" s="8" t="s">
        <v>8372</v>
      </c>
      <c r="R737">
        <v>3532</v>
      </c>
      <c r="S737" s="7">
        <v>1</v>
      </c>
      <c r="T737" s="4">
        <v>960</v>
      </c>
      <c r="U737" s="4">
        <v>1142</v>
      </c>
      <c r="V737" s="25">
        <v>15.56612268518802</v>
      </c>
      <c r="W737" s="4">
        <v>27</v>
      </c>
    </row>
    <row r="738" spans="1:23" x14ac:dyDescent="0.45">
      <c r="A738" t="s">
        <v>8318</v>
      </c>
      <c r="B738" t="s">
        <v>8224</v>
      </c>
      <c r="C738" t="s">
        <v>8385</v>
      </c>
      <c r="D738" s="8" t="s">
        <v>8372</v>
      </c>
      <c r="E738">
        <v>3648</v>
      </c>
      <c r="F738" s="7">
        <v>1</v>
      </c>
      <c r="G738" s="4">
        <v>40000</v>
      </c>
      <c r="H738" s="4">
        <v>40153</v>
      </c>
      <c r="I738" s="25">
        <v>30</v>
      </c>
      <c r="J738" s="4">
        <v>73</v>
      </c>
      <c r="N738" t="s">
        <v>8318</v>
      </c>
      <c r="O738" t="s">
        <v>8224</v>
      </c>
      <c r="P738" t="s">
        <v>8385</v>
      </c>
      <c r="Q738" s="8" t="s">
        <v>8372</v>
      </c>
      <c r="R738">
        <v>3648</v>
      </c>
      <c r="S738" s="7">
        <v>1</v>
      </c>
      <c r="T738" s="4">
        <v>40000</v>
      </c>
      <c r="U738" s="4">
        <v>40153</v>
      </c>
      <c r="V738" s="25">
        <v>30</v>
      </c>
      <c r="W738" s="4">
        <v>73</v>
      </c>
    </row>
    <row r="739" spans="1:23" x14ac:dyDescent="0.45">
      <c r="A739" t="s">
        <v>8318</v>
      </c>
      <c r="B739" t="s">
        <v>8224</v>
      </c>
      <c r="C739" t="s">
        <v>8385</v>
      </c>
      <c r="D739" s="8" t="s">
        <v>8372</v>
      </c>
      <c r="E739">
        <v>3692</v>
      </c>
      <c r="F739" s="7">
        <v>1</v>
      </c>
      <c r="G739" s="4">
        <v>1000</v>
      </c>
      <c r="H739" s="4">
        <v>1260</v>
      </c>
      <c r="I739" s="25">
        <v>9.0349652777804295</v>
      </c>
      <c r="J739" s="4">
        <v>17</v>
      </c>
      <c r="N739" t="s">
        <v>8318</v>
      </c>
      <c r="O739" t="s">
        <v>8224</v>
      </c>
      <c r="P739" t="s">
        <v>8385</v>
      </c>
      <c r="Q739" s="8" t="s">
        <v>8372</v>
      </c>
      <c r="R739">
        <v>3692</v>
      </c>
      <c r="S739" s="7">
        <v>1</v>
      </c>
      <c r="T739" s="4">
        <v>1000</v>
      </c>
      <c r="U739" s="4">
        <v>1260</v>
      </c>
      <c r="V739" s="25">
        <v>9.0349652777804295</v>
      </c>
      <c r="W739" s="4">
        <v>17</v>
      </c>
    </row>
    <row r="740" spans="1:23" x14ac:dyDescent="0.45">
      <c r="A740" t="s">
        <v>8318</v>
      </c>
      <c r="B740" t="s">
        <v>8224</v>
      </c>
      <c r="C740" t="s">
        <v>8385</v>
      </c>
      <c r="D740" s="8" t="s">
        <v>8372</v>
      </c>
      <c r="E740">
        <v>3699</v>
      </c>
      <c r="F740" s="7">
        <v>1</v>
      </c>
      <c r="G740" s="4">
        <v>2500</v>
      </c>
      <c r="H740" s="4">
        <v>2520</v>
      </c>
      <c r="I740" s="25">
        <v>30</v>
      </c>
      <c r="J740" s="4">
        <v>40</v>
      </c>
      <c r="N740" t="s">
        <v>8318</v>
      </c>
      <c r="O740" t="s">
        <v>8224</v>
      </c>
      <c r="P740" t="s">
        <v>8385</v>
      </c>
      <c r="Q740" s="8" t="s">
        <v>8372</v>
      </c>
      <c r="R740">
        <v>3699</v>
      </c>
      <c r="S740" s="7">
        <v>1</v>
      </c>
      <c r="T740" s="4">
        <v>2500</v>
      </c>
      <c r="U740" s="4">
        <v>2520</v>
      </c>
      <c r="V740" s="25">
        <v>30</v>
      </c>
      <c r="W740" s="4">
        <v>40</v>
      </c>
    </row>
    <row r="741" spans="1:23" x14ac:dyDescent="0.45">
      <c r="A741" t="s">
        <v>8318</v>
      </c>
      <c r="B741" t="s">
        <v>8224</v>
      </c>
      <c r="C741" t="s">
        <v>8385</v>
      </c>
      <c r="D741" s="8" t="s">
        <v>8372</v>
      </c>
      <c r="E741">
        <v>3846</v>
      </c>
      <c r="F741" s="7">
        <v>1</v>
      </c>
      <c r="G741" s="4">
        <v>7000</v>
      </c>
      <c r="H741" s="4">
        <v>189</v>
      </c>
      <c r="I741" s="25">
        <v>31.06942129629897</v>
      </c>
      <c r="J741" s="4">
        <v>8</v>
      </c>
      <c r="N741" t="s">
        <v>8318</v>
      </c>
      <c r="O741" t="s">
        <v>8224</v>
      </c>
      <c r="P741" t="s">
        <v>8385</v>
      </c>
      <c r="Q741" s="8" t="s">
        <v>8372</v>
      </c>
      <c r="R741">
        <v>3846</v>
      </c>
      <c r="S741" s="7">
        <v>1</v>
      </c>
      <c r="T741" s="4">
        <v>7000</v>
      </c>
      <c r="U741" s="4">
        <v>189</v>
      </c>
      <c r="V741" s="25">
        <v>31.06942129629897</v>
      </c>
      <c r="W741" s="4">
        <v>8</v>
      </c>
    </row>
    <row r="742" spans="1:23" x14ac:dyDescent="0.45">
      <c r="A742" t="s">
        <v>8318</v>
      </c>
      <c r="B742" t="s">
        <v>8224</v>
      </c>
      <c r="C742" t="s">
        <v>8385</v>
      </c>
      <c r="D742" s="8" t="s">
        <v>8372</v>
      </c>
      <c r="E742">
        <v>3907</v>
      </c>
      <c r="F742" s="7">
        <v>1</v>
      </c>
      <c r="G742" s="4">
        <v>1000</v>
      </c>
      <c r="H742" s="4">
        <v>153</v>
      </c>
      <c r="I742" s="25">
        <v>32.019374999996217</v>
      </c>
      <c r="J742" s="4">
        <v>4</v>
      </c>
      <c r="N742" t="s">
        <v>8318</v>
      </c>
      <c r="O742" t="s">
        <v>8224</v>
      </c>
      <c r="P742" t="s">
        <v>8385</v>
      </c>
      <c r="Q742" s="8" t="s">
        <v>8372</v>
      </c>
      <c r="R742">
        <v>3907</v>
      </c>
      <c r="S742" s="7">
        <v>1</v>
      </c>
      <c r="T742" s="4">
        <v>1000</v>
      </c>
      <c r="U742" s="4">
        <v>153</v>
      </c>
      <c r="V742" s="25">
        <v>32.019374999996217</v>
      </c>
      <c r="W742" s="4">
        <v>4</v>
      </c>
    </row>
    <row r="743" spans="1:23" x14ac:dyDescent="0.45">
      <c r="A743" t="s">
        <v>8318</v>
      </c>
      <c r="B743" t="s">
        <v>8224</v>
      </c>
      <c r="C743" t="s">
        <v>8385</v>
      </c>
      <c r="D743" s="8" t="s">
        <v>8372</v>
      </c>
      <c r="E743">
        <v>4004</v>
      </c>
      <c r="F743" s="7">
        <v>1</v>
      </c>
      <c r="G743" s="4">
        <v>500</v>
      </c>
      <c r="H743" s="4">
        <v>1</v>
      </c>
      <c r="I743" s="25">
        <v>30</v>
      </c>
      <c r="J743" s="4">
        <v>1</v>
      </c>
      <c r="N743" t="s">
        <v>8318</v>
      </c>
      <c r="O743" t="s">
        <v>8224</v>
      </c>
      <c r="P743" t="s">
        <v>8385</v>
      </c>
      <c r="Q743" s="8" t="s">
        <v>8372</v>
      </c>
      <c r="R743">
        <v>4004</v>
      </c>
      <c r="S743" s="7">
        <v>1</v>
      </c>
      <c r="T743" s="4">
        <v>500</v>
      </c>
      <c r="U743" s="4">
        <v>1</v>
      </c>
      <c r="V743" s="25">
        <v>30</v>
      </c>
      <c r="W743" s="4">
        <v>1</v>
      </c>
    </row>
    <row r="744" spans="1:23" x14ac:dyDescent="0.45">
      <c r="A744" t="s">
        <v>8318</v>
      </c>
      <c r="B744" t="s">
        <v>8224</v>
      </c>
      <c r="C744" t="s">
        <v>8385</v>
      </c>
      <c r="D744" s="8" t="s">
        <v>8372</v>
      </c>
      <c r="E744">
        <v>4035</v>
      </c>
      <c r="F744" s="7">
        <v>1</v>
      </c>
      <c r="G744" s="4">
        <v>10000</v>
      </c>
      <c r="H744" s="4">
        <v>3685</v>
      </c>
      <c r="I744" s="25">
        <v>30</v>
      </c>
      <c r="J744" s="4">
        <v>25</v>
      </c>
      <c r="N744" t="s">
        <v>8318</v>
      </c>
      <c r="O744" t="s">
        <v>8224</v>
      </c>
      <c r="P744" t="s">
        <v>8385</v>
      </c>
      <c r="Q744" s="8" t="s">
        <v>8372</v>
      </c>
      <c r="R744">
        <v>4035</v>
      </c>
      <c r="S744" s="7">
        <v>1</v>
      </c>
      <c r="T744" s="4">
        <v>10000</v>
      </c>
      <c r="U744" s="4">
        <v>3685</v>
      </c>
      <c r="V744" s="25">
        <v>30</v>
      </c>
      <c r="W744" s="4">
        <v>25</v>
      </c>
    </row>
    <row r="745" spans="1:23" x14ac:dyDescent="0.45">
      <c r="A745" t="s">
        <v>8318</v>
      </c>
      <c r="B745" t="s">
        <v>8224</v>
      </c>
      <c r="C745" t="s">
        <v>8385</v>
      </c>
      <c r="D745" s="8" t="s">
        <v>8372</v>
      </c>
      <c r="E745">
        <v>4046</v>
      </c>
      <c r="F745" s="7">
        <v>1</v>
      </c>
      <c r="G745" s="4">
        <v>5600</v>
      </c>
      <c r="H745" s="4">
        <v>460</v>
      </c>
      <c r="I745" s="25">
        <v>30</v>
      </c>
      <c r="J745" s="4">
        <v>12</v>
      </c>
      <c r="N745" t="s">
        <v>8318</v>
      </c>
      <c r="O745" t="s">
        <v>8224</v>
      </c>
      <c r="P745" t="s">
        <v>8385</v>
      </c>
      <c r="Q745" s="8" t="s">
        <v>8372</v>
      </c>
      <c r="R745">
        <v>4046</v>
      </c>
      <c r="S745" s="7">
        <v>1</v>
      </c>
      <c r="T745" s="4">
        <v>5600</v>
      </c>
      <c r="U745" s="4">
        <v>460</v>
      </c>
      <c r="V745" s="25">
        <v>30</v>
      </c>
      <c r="W745" s="4">
        <v>12</v>
      </c>
    </row>
    <row r="746" spans="1:23" x14ac:dyDescent="0.45">
      <c r="A746" t="s">
        <v>8318</v>
      </c>
      <c r="B746" t="s">
        <v>8224</v>
      </c>
      <c r="C746" t="s">
        <v>8385</v>
      </c>
      <c r="D746" s="8" t="s">
        <v>8372</v>
      </c>
      <c r="E746">
        <v>4050</v>
      </c>
      <c r="F746" s="7">
        <v>1</v>
      </c>
      <c r="G746" s="4">
        <v>1500</v>
      </c>
      <c r="H746" s="4">
        <v>1</v>
      </c>
      <c r="I746" s="25">
        <v>30</v>
      </c>
      <c r="J746" s="4">
        <v>1</v>
      </c>
      <c r="N746" t="s">
        <v>8318</v>
      </c>
      <c r="O746" t="s">
        <v>8224</v>
      </c>
      <c r="P746" t="s">
        <v>8385</v>
      </c>
      <c r="Q746" s="8" t="s">
        <v>8372</v>
      </c>
      <c r="R746">
        <v>4050</v>
      </c>
      <c r="S746" s="7">
        <v>1</v>
      </c>
      <c r="T746" s="4">
        <v>1500</v>
      </c>
      <c r="U746" s="4">
        <v>1</v>
      </c>
      <c r="V746" s="25">
        <v>30</v>
      </c>
      <c r="W746" s="4">
        <v>1</v>
      </c>
    </row>
    <row r="747" spans="1:23" x14ac:dyDescent="0.45">
      <c r="A747" t="s">
        <v>8318</v>
      </c>
      <c r="B747" t="s">
        <v>8224</v>
      </c>
      <c r="C747" t="s">
        <v>8385</v>
      </c>
      <c r="D747" s="8" t="s">
        <v>8372</v>
      </c>
      <c r="E747">
        <v>4076</v>
      </c>
      <c r="F747" s="7">
        <v>1</v>
      </c>
      <c r="G747" s="4">
        <v>700</v>
      </c>
      <c r="H747" s="4">
        <v>0</v>
      </c>
      <c r="I747" s="25">
        <v>28.031377314822748</v>
      </c>
      <c r="J747" s="4">
        <v>0</v>
      </c>
      <c r="N747" t="s">
        <v>8318</v>
      </c>
      <c r="O747" t="s">
        <v>8224</v>
      </c>
      <c r="P747" t="s">
        <v>8385</v>
      </c>
      <c r="Q747" s="8" t="s">
        <v>8372</v>
      </c>
      <c r="R747">
        <v>4076</v>
      </c>
      <c r="S747" s="7">
        <v>1</v>
      </c>
      <c r="T747" s="4">
        <v>700</v>
      </c>
      <c r="U747" s="4">
        <v>0</v>
      </c>
      <c r="V747" s="25">
        <v>28.031377314822748</v>
      </c>
      <c r="W747" s="4">
        <v>0</v>
      </c>
    </row>
    <row r="748" spans="1:23" x14ac:dyDescent="0.45">
      <c r="A748" t="s">
        <v>8318</v>
      </c>
      <c r="B748" t="s">
        <v>8224</v>
      </c>
      <c r="C748" t="s">
        <v>8385</v>
      </c>
      <c r="D748" s="8" t="s">
        <v>8372</v>
      </c>
      <c r="E748">
        <v>4094</v>
      </c>
      <c r="F748" s="7">
        <v>1</v>
      </c>
      <c r="G748" s="4">
        <v>2000</v>
      </c>
      <c r="H748" s="4">
        <v>730</v>
      </c>
      <c r="I748" s="25">
        <v>44.120833333334303</v>
      </c>
      <c r="J748" s="4">
        <v>8</v>
      </c>
      <c r="N748" t="s">
        <v>8318</v>
      </c>
      <c r="O748" t="s">
        <v>8224</v>
      </c>
      <c r="P748" t="s">
        <v>8385</v>
      </c>
      <c r="Q748" s="8" t="s">
        <v>8372</v>
      </c>
      <c r="R748">
        <v>4094</v>
      </c>
      <c r="S748" s="7">
        <v>1</v>
      </c>
      <c r="T748" s="4">
        <v>2000</v>
      </c>
      <c r="U748" s="4">
        <v>730</v>
      </c>
      <c r="V748" s="25">
        <v>44.120833333334303</v>
      </c>
      <c r="W748" s="4">
        <v>8</v>
      </c>
    </row>
    <row r="749" spans="1:23" x14ac:dyDescent="0.45">
      <c r="A749" t="s">
        <v>8318</v>
      </c>
      <c r="B749" t="s">
        <v>8224</v>
      </c>
      <c r="C749" t="s">
        <v>8385</v>
      </c>
      <c r="D749" s="8" t="s">
        <v>8372</v>
      </c>
      <c r="E749">
        <v>4107</v>
      </c>
      <c r="F749" s="7">
        <v>1</v>
      </c>
      <c r="G749" s="4">
        <v>2000</v>
      </c>
      <c r="H749" s="4">
        <v>41</v>
      </c>
      <c r="I749" s="25">
        <v>23</v>
      </c>
      <c r="J749" s="4">
        <v>4</v>
      </c>
      <c r="N749" t="s">
        <v>8318</v>
      </c>
      <c r="O749" t="s">
        <v>8224</v>
      </c>
      <c r="P749" t="s">
        <v>8385</v>
      </c>
      <c r="Q749" s="8" t="s">
        <v>8372</v>
      </c>
      <c r="R749">
        <v>4107</v>
      </c>
      <c r="S749" s="7">
        <v>1</v>
      </c>
      <c r="T749" s="4">
        <v>2000</v>
      </c>
      <c r="U749" s="4">
        <v>41</v>
      </c>
      <c r="V749" s="25">
        <v>23</v>
      </c>
      <c r="W749" s="4">
        <v>4</v>
      </c>
    </row>
    <row r="750" spans="1:23" x14ac:dyDescent="0.45">
      <c r="A750" t="s">
        <v>8318</v>
      </c>
      <c r="B750" t="s">
        <v>8224</v>
      </c>
      <c r="C750" t="s">
        <v>8385</v>
      </c>
      <c r="D750" s="8" t="s">
        <v>8373</v>
      </c>
      <c r="F750" s="7">
        <v>26</v>
      </c>
      <c r="G750" s="4">
        <v>372320</v>
      </c>
      <c r="H750" s="4">
        <v>159943.94</v>
      </c>
      <c r="I750" s="25">
        <v>26.892586805555485</v>
      </c>
      <c r="J750" s="4">
        <v>2132</v>
      </c>
      <c r="N750" t="s">
        <v>8318</v>
      </c>
      <c r="O750" t="s">
        <v>8224</v>
      </c>
      <c r="P750" t="s">
        <v>8385</v>
      </c>
      <c r="Q750" s="8" t="s">
        <v>8373</v>
      </c>
      <c r="S750" s="7">
        <v>26</v>
      </c>
      <c r="T750" s="4">
        <v>372320</v>
      </c>
      <c r="U750" s="4">
        <v>159943.94</v>
      </c>
      <c r="V750" s="25">
        <v>26.892586805555485</v>
      </c>
      <c r="W750" s="4">
        <v>2132</v>
      </c>
    </row>
    <row r="751" spans="1:23" x14ac:dyDescent="0.45">
      <c r="A751" t="s">
        <v>8318</v>
      </c>
      <c r="B751" t="s">
        <v>8224</v>
      </c>
      <c r="C751" t="s">
        <v>8385</v>
      </c>
      <c r="D751" s="8" t="s">
        <v>8373</v>
      </c>
      <c r="E751">
        <v>2784</v>
      </c>
      <c r="F751" s="7">
        <v>1</v>
      </c>
      <c r="G751" s="4">
        <v>6000</v>
      </c>
      <c r="H751" s="4">
        <v>7140</v>
      </c>
      <c r="I751" s="25">
        <v>21</v>
      </c>
      <c r="J751" s="4">
        <v>108</v>
      </c>
      <c r="N751" t="s">
        <v>8318</v>
      </c>
      <c r="O751" t="s">
        <v>8224</v>
      </c>
      <c r="P751" t="s">
        <v>8385</v>
      </c>
      <c r="Q751" s="8" t="s">
        <v>8373</v>
      </c>
      <c r="R751">
        <v>2784</v>
      </c>
      <c r="S751" s="7">
        <v>1</v>
      </c>
      <c r="T751" s="4">
        <v>6000</v>
      </c>
      <c r="U751" s="4">
        <v>7140</v>
      </c>
      <c r="V751" s="25">
        <v>21</v>
      </c>
      <c r="W751" s="4">
        <v>108</v>
      </c>
    </row>
    <row r="752" spans="1:23" x14ac:dyDescent="0.45">
      <c r="A752" t="s">
        <v>8318</v>
      </c>
      <c r="B752" t="s">
        <v>8224</v>
      </c>
      <c r="C752" t="s">
        <v>8385</v>
      </c>
      <c r="D752" s="8" t="s">
        <v>8373</v>
      </c>
      <c r="E752">
        <v>2881</v>
      </c>
      <c r="F752" s="7">
        <v>1</v>
      </c>
      <c r="G752" s="4">
        <v>5500</v>
      </c>
      <c r="H752" s="4">
        <v>0</v>
      </c>
      <c r="I752" s="25">
        <v>60.041666666664241</v>
      </c>
      <c r="J752" s="4">
        <v>0</v>
      </c>
      <c r="N752" t="s">
        <v>8318</v>
      </c>
      <c r="O752" t="s">
        <v>8224</v>
      </c>
      <c r="P752" t="s">
        <v>8385</v>
      </c>
      <c r="Q752" s="8" t="s">
        <v>8373</v>
      </c>
      <c r="R752">
        <v>2881</v>
      </c>
      <c r="S752" s="7">
        <v>1</v>
      </c>
      <c r="T752" s="4">
        <v>5500</v>
      </c>
      <c r="U752" s="4">
        <v>0</v>
      </c>
      <c r="V752" s="25">
        <v>60.041666666664241</v>
      </c>
      <c r="W752" s="4">
        <v>0</v>
      </c>
    </row>
    <row r="753" spans="1:23" x14ac:dyDescent="0.45">
      <c r="A753" t="s">
        <v>8318</v>
      </c>
      <c r="B753" t="s">
        <v>8224</v>
      </c>
      <c r="C753" t="s">
        <v>8385</v>
      </c>
      <c r="D753" s="8" t="s">
        <v>8373</v>
      </c>
      <c r="E753">
        <v>2888</v>
      </c>
      <c r="F753" s="7">
        <v>1</v>
      </c>
      <c r="G753" s="4">
        <v>30000</v>
      </c>
      <c r="H753" s="4">
        <v>0</v>
      </c>
      <c r="I753" s="25">
        <v>7.6724537037007394</v>
      </c>
      <c r="J753" s="4">
        <v>0</v>
      </c>
      <c r="N753" t="s">
        <v>8318</v>
      </c>
      <c r="O753" t="s">
        <v>8224</v>
      </c>
      <c r="P753" t="s">
        <v>8385</v>
      </c>
      <c r="Q753" s="8" t="s">
        <v>8373</v>
      </c>
      <c r="R753">
        <v>2888</v>
      </c>
      <c r="S753" s="7">
        <v>1</v>
      </c>
      <c r="T753" s="4">
        <v>30000</v>
      </c>
      <c r="U753" s="4">
        <v>0</v>
      </c>
      <c r="V753" s="25">
        <v>7.6724537037007394</v>
      </c>
      <c r="W753" s="4">
        <v>0</v>
      </c>
    </row>
    <row r="754" spans="1:23" x14ac:dyDescent="0.45">
      <c r="A754" t="s">
        <v>8318</v>
      </c>
      <c r="B754" t="s">
        <v>8224</v>
      </c>
      <c r="C754" t="s">
        <v>8385</v>
      </c>
      <c r="D754" s="8" t="s">
        <v>8373</v>
      </c>
      <c r="E754">
        <v>2909</v>
      </c>
      <c r="F754" s="7">
        <v>1</v>
      </c>
      <c r="G754" s="4">
        <v>180000</v>
      </c>
      <c r="H754" s="4">
        <v>20</v>
      </c>
      <c r="I754" s="25">
        <v>39.55739583333343</v>
      </c>
      <c r="J754" s="4">
        <v>1</v>
      </c>
      <c r="N754" t="s">
        <v>8318</v>
      </c>
      <c r="O754" t="s">
        <v>8224</v>
      </c>
      <c r="P754" t="s">
        <v>8385</v>
      </c>
      <c r="Q754" s="8" t="s">
        <v>8373</v>
      </c>
      <c r="R754">
        <v>2909</v>
      </c>
      <c r="S754" s="7">
        <v>1</v>
      </c>
      <c r="T754" s="4">
        <v>180000</v>
      </c>
      <c r="U754" s="4">
        <v>20</v>
      </c>
      <c r="V754" s="25">
        <v>39.55739583333343</v>
      </c>
      <c r="W754" s="4">
        <v>1</v>
      </c>
    </row>
    <row r="755" spans="1:23" x14ac:dyDescent="0.45">
      <c r="A755" t="s">
        <v>8318</v>
      </c>
      <c r="B755" t="s">
        <v>8224</v>
      </c>
      <c r="C755" t="s">
        <v>8385</v>
      </c>
      <c r="D755" s="8" t="s">
        <v>8373</v>
      </c>
      <c r="E755">
        <v>2975</v>
      </c>
      <c r="F755" s="7">
        <v>1</v>
      </c>
      <c r="G755" s="4">
        <v>8000</v>
      </c>
      <c r="H755" s="4">
        <v>8010</v>
      </c>
      <c r="I755" s="25">
        <v>28.441134259257524</v>
      </c>
      <c r="J755" s="4">
        <v>113</v>
      </c>
      <c r="N755" t="s">
        <v>8318</v>
      </c>
      <c r="O755" t="s">
        <v>8224</v>
      </c>
      <c r="P755" t="s">
        <v>8385</v>
      </c>
      <c r="Q755" s="8" t="s">
        <v>8373</v>
      </c>
      <c r="R755">
        <v>2975</v>
      </c>
      <c r="S755" s="7">
        <v>1</v>
      </c>
      <c r="T755" s="4">
        <v>8000</v>
      </c>
      <c r="U755" s="4">
        <v>8010</v>
      </c>
      <c r="V755" s="25">
        <v>28.441134259257524</v>
      </c>
      <c r="W755" s="4">
        <v>113</v>
      </c>
    </row>
    <row r="756" spans="1:23" x14ac:dyDescent="0.45">
      <c r="A756" t="s">
        <v>8318</v>
      </c>
      <c r="B756" t="s">
        <v>8224</v>
      </c>
      <c r="C756" t="s">
        <v>8385</v>
      </c>
      <c r="D756" s="8" t="s">
        <v>8373</v>
      </c>
      <c r="E756">
        <v>2978</v>
      </c>
      <c r="F756" s="7">
        <v>1</v>
      </c>
      <c r="G756" s="4">
        <v>750</v>
      </c>
      <c r="H756" s="4">
        <v>971</v>
      </c>
      <c r="I756" s="25">
        <v>9.6087152777763549</v>
      </c>
      <c r="J756" s="4">
        <v>16</v>
      </c>
      <c r="N756" t="s">
        <v>8318</v>
      </c>
      <c r="O756" t="s">
        <v>8224</v>
      </c>
      <c r="P756" t="s">
        <v>8385</v>
      </c>
      <c r="Q756" s="8" t="s">
        <v>8373</v>
      </c>
      <c r="R756">
        <v>2978</v>
      </c>
      <c r="S756" s="7">
        <v>1</v>
      </c>
      <c r="T756" s="4">
        <v>750</v>
      </c>
      <c r="U756" s="4">
        <v>971</v>
      </c>
      <c r="V756" s="25">
        <v>9.6087152777763549</v>
      </c>
      <c r="W756" s="4">
        <v>16</v>
      </c>
    </row>
    <row r="757" spans="1:23" x14ac:dyDescent="0.45">
      <c r="A757" t="s">
        <v>8318</v>
      </c>
      <c r="B757" t="s">
        <v>8224</v>
      </c>
      <c r="C757" t="s">
        <v>8385</v>
      </c>
      <c r="D757" s="8" t="s">
        <v>8373</v>
      </c>
      <c r="E757">
        <v>3166</v>
      </c>
      <c r="F757" s="7">
        <v>1</v>
      </c>
      <c r="G757" s="4">
        <v>35000</v>
      </c>
      <c r="H757" s="4">
        <v>56079.83</v>
      </c>
      <c r="I757" s="25">
        <v>28.641053240738984</v>
      </c>
      <c r="J757" s="4">
        <v>930</v>
      </c>
      <c r="N757" t="s">
        <v>8318</v>
      </c>
      <c r="O757" t="s">
        <v>8224</v>
      </c>
      <c r="P757" t="s">
        <v>8385</v>
      </c>
      <c r="Q757" s="8" t="s">
        <v>8373</v>
      </c>
      <c r="R757">
        <v>3166</v>
      </c>
      <c r="S757" s="7">
        <v>1</v>
      </c>
      <c r="T757" s="4">
        <v>35000</v>
      </c>
      <c r="U757" s="4">
        <v>56079.83</v>
      </c>
      <c r="V757" s="25">
        <v>28.641053240738984</v>
      </c>
      <c r="W757" s="4">
        <v>930</v>
      </c>
    </row>
    <row r="758" spans="1:23" x14ac:dyDescent="0.45">
      <c r="A758" t="s">
        <v>8318</v>
      </c>
      <c r="B758" t="s">
        <v>8224</v>
      </c>
      <c r="C758" t="s">
        <v>8385</v>
      </c>
      <c r="D758" s="8" t="s">
        <v>8373</v>
      </c>
      <c r="E758">
        <v>3229</v>
      </c>
      <c r="F758" s="7">
        <v>1</v>
      </c>
      <c r="G758" s="4">
        <v>20000</v>
      </c>
      <c r="H758" s="4">
        <v>21573</v>
      </c>
      <c r="I758" s="25">
        <v>30.041666666671517</v>
      </c>
      <c r="J758" s="4">
        <v>202</v>
      </c>
      <c r="N758" t="s">
        <v>8318</v>
      </c>
      <c r="O758" t="s">
        <v>8224</v>
      </c>
      <c r="P758" t="s">
        <v>8385</v>
      </c>
      <c r="Q758" s="8" t="s">
        <v>8373</v>
      </c>
      <c r="R758">
        <v>3229</v>
      </c>
      <c r="S758" s="7">
        <v>1</v>
      </c>
      <c r="T758" s="4">
        <v>20000</v>
      </c>
      <c r="U758" s="4">
        <v>21573</v>
      </c>
      <c r="V758" s="25">
        <v>30.041666666671517</v>
      </c>
      <c r="W758" s="4">
        <v>202</v>
      </c>
    </row>
    <row r="759" spans="1:23" x14ac:dyDescent="0.45">
      <c r="A759" t="s">
        <v>8318</v>
      </c>
      <c r="B759" t="s">
        <v>8224</v>
      </c>
      <c r="C759" t="s">
        <v>8385</v>
      </c>
      <c r="D759" s="8" t="s">
        <v>8373</v>
      </c>
      <c r="E759">
        <v>3250</v>
      </c>
      <c r="F759" s="7">
        <v>1</v>
      </c>
      <c r="G759" s="4">
        <v>25000</v>
      </c>
      <c r="H759" s="4">
        <v>25388</v>
      </c>
      <c r="I759" s="25">
        <v>30.041666666671517</v>
      </c>
      <c r="J759" s="4">
        <v>213</v>
      </c>
      <c r="N759" t="s">
        <v>8318</v>
      </c>
      <c r="O759" t="s">
        <v>8224</v>
      </c>
      <c r="P759" t="s">
        <v>8385</v>
      </c>
      <c r="Q759" s="8" t="s">
        <v>8373</v>
      </c>
      <c r="R759">
        <v>3250</v>
      </c>
      <c r="S759" s="7">
        <v>1</v>
      </c>
      <c r="T759" s="4">
        <v>25000</v>
      </c>
      <c r="U759" s="4">
        <v>25388</v>
      </c>
      <c r="V759" s="25">
        <v>30.041666666671517</v>
      </c>
      <c r="W759" s="4">
        <v>213</v>
      </c>
    </row>
    <row r="760" spans="1:23" x14ac:dyDescent="0.45">
      <c r="A760" t="s">
        <v>8318</v>
      </c>
      <c r="B760" t="s">
        <v>8224</v>
      </c>
      <c r="C760" t="s">
        <v>8385</v>
      </c>
      <c r="D760" s="8" t="s">
        <v>8373</v>
      </c>
      <c r="E760">
        <v>3321</v>
      </c>
      <c r="F760" s="7">
        <v>1</v>
      </c>
      <c r="G760" s="4">
        <v>500</v>
      </c>
      <c r="H760" s="4">
        <v>537</v>
      </c>
      <c r="I760" s="25">
        <v>14.065682870372257</v>
      </c>
      <c r="J760" s="4">
        <v>15</v>
      </c>
      <c r="N760" t="s">
        <v>8318</v>
      </c>
      <c r="O760" t="s">
        <v>8224</v>
      </c>
      <c r="P760" t="s">
        <v>8385</v>
      </c>
      <c r="Q760" s="8" t="s">
        <v>8373</v>
      </c>
      <c r="R760">
        <v>3321</v>
      </c>
      <c r="S760" s="7">
        <v>1</v>
      </c>
      <c r="T760" s="4">
        <v>500</v>
      </c>
      <c r="U760" s="4">
        <v>537</v>
      </c>
      <c r="V760" s="25">
        <v>14.065682870372257</v>
      </c>
      <c r="W760" s="4">
        <v>15</v>
      </c>
    </row>
    <row r="761" spans="1:23" x14ac:dyDescent="0.45">
      <c r="A761" t="s">
        <v>8318</v>
      </c>
      <c r="B761" t="s">
        <v>8224</v>
      </c>
      <c r="C761" t="s">
        <v>8385</v>
      </c>
      <c r="D761" s="8" t="s">
        <v>8373</v>
      </c>
      <c r="E761">
        <v>3358</v>
      </c>
      <c r="F761" s="7">
        <v>1</v>
      </c>
      <c r="G761" s="4">
        <v>10000</v>
      </c>
      <c r="H761" s="4">
        <v>10299</v>
      </c>
      <c r="I761" s="25">
        <v>30.041666666671517</v>
      </c>
      <c r="J761" s="4">
        <v>162</v>
      </c>
      <c r="N761" t="s">
        <v>8318</v>
      </c>
      <c r="O761" t="s">
        <v>8224</v>
      </c>
      <c r="P761" t="s">
        <v>8385</v>
      </c>
      <c r="Q761" s="8" t="s">
        <v>8373</v>
      </c>
      <c r="R761">
        <v>3358</v>
      </c>
      <c r="S761" s="7">
        <v>1</v>
      </c>
      <c r="T761" s="4">
        <v>10000</v>
      </c>
      <c r="U761" s="4">
        <v>10299</v>
      </c>
      <c r="V761" s="25">
        <v>30.041666666671517</v>
      </c>
      <c r="W761" s="4">
        <v>162</v>
      </c>
    </row>
    <row r="762" spans="1:23" x14ac:dyDescent="0.45">
      <c r="A762" t="s">
        <v>8318</v>
      </c>
      <c r="B762" t="s">
        <v>8224</v>
      </c>
      <c r="C762" t="s">
        <v>8385</v>
      </c>
      <c r="D762" s="8" t="s">
        <v>8373</v>
      </c>
      <c r="E762">
        <v>3380</v>
      </c>
      <c r="F762" s="7">
        <v>1</v>
      </c>
      <c r="G762" s="4">
        <v>3000</v>
      </c>
      <c r="H762" s="4">
        <v>3133</v>
      </c>
      <c r="I762" s="25">
        <v>35.041666666664241</v>
      </c>
      <c r="J762" s="4">
        <v>28</v>
      </c>
      <c r="N762" t="s">
        <v>8318</v>
      </c>
      <c r="O762" t="s">
        <v>8224</v>
      </c>
      <c r="P762" t="s">
        <v>8385</v>
      </c>
      <c r="Q762" s="8" t="s">
        <v>8373</v>
      </c>
      <c r="R762">
        <v>3380</v>
      </c>
      <c r="S762" s="7">
        <v>1</v>
      </c>
      <c r="T762" s="4">
        <v>3000</v>
      </c>
      <c r="U762" s="4">
        <v>3133</v>
      </c>
      <c r="V762" s="25">
        <v>35.041666666664241</v>
      </c>
      <c r="W762" s="4">
        <v>28</v>
      </c>
    </row>
    <row r="763" spans="1:23" x14ac:dyDescent="0.45">
      <c r="A763" t="s">
        <v>8318</v>
      </c>
      <c r="B763" t="s">
        <v>8224</v>
      </c>
      <c r="C763" t="s">
        <v>8385</v>
      </c>
      <c r="D763" s="8" t="s">
        <v>8373</v>
      </c>
      <c r="E763">
        <v>3393</v>
      </c>
      <c r="F763" s="7">
        <v>1</v>
      </c>
      <c r="G763" s="4">
        <v>1500</v>
      </c>
      <c r="H763" s="4">
        <v>1587</v>
      </c>
      <c r="I763" s="25">
        <v>25.110300925924093</v>
      </c>
      <c r="J763" s="4">
        <v>44</v>
      </c>
      <c r="N763" t="s">
        <v>8318</v>
      </c>
      <c r="O763" t="s">
        <v>8224</v>
      </c>
      <c r="P763" t="s">
        <v>8385</v>
      </c>
      <c r="Q763" s="8" t="s">
        <v>8373</v>
      </c>
      <c r="R763">
        <v>3393</v>
      </c>
      <c r="S763" s="7">
        <v>1</v>
      </c>
      <c r="T763" s="4">
        <v>1500</v>
      </c>
      <c r="U763" s="4">
        <v>1587</v>
      </c>
      <c r="V763" s="25">
        <v>25.110300925924093</v>
      </c>
      <c r="W763" s="4">
        <v>44</v>
      </c>
    </row>
    <row r="764" spans="1:23" x14ac:dyDescent="0.45">
      <c r="A764" t="s">
        <v>8318</v>
      </c>
      <c r="B764" t="s">
        <v>8224</v>
      </c>
      <c r="C764" t="s">
        <v>8385</v>
      </c>
      <c r="D764" s="8" t="s">
        <v>8373</v>
      </c>
      <c r="E764">
        <v>3398</v>
      </c>
      <c r="F764" s="7">
        <v>1</v>
      </c>
      <c r="G764" s="4">
        <v>4000</v>
      </c>
      <c r="H764" s="4">
        <v>4443</v>
      </c>
      <c r="I764" s="25">
        <v>22.956296296295477</v>
      </c>
      <c r="J764" s="4">
        <v>65</v>
      </c>
      <c r="N764" t="s">
        <v>8318</v>
      </c>
      <c r="O764" t="s">
        <v>8224</v>
      </c>
      <c r="P764" t="s">
        <v>8385</v>
      </c>
      <c r="Q764" s="8" t="s">
        <v>8373</v>
      </c>
      <c r="R764">
        <v>3398</v>
      </c>
      <c r="S764" s="7">
        <v>1</v>
      </c>
      <c r="T764" s="4">
        <v>4000</v>
      </c>
      <c r="U764" s="4">
        <v>4443</v>
      </c>
      <c r="V764" s="25">
        <v>22.956296296295477</v>
      </c>
      <c r="W764" s="4">
        <v>65</v>
      </c>
    </row>
    <row r="765" spans="1:23" x14ac:dyDescent="0.45">
      <c r="A765" t="s">
        <v>8318</v>
      </c>
      <c r="B765" t="s">
        <v>8224</v>
      </c>
      <c r="C765" t="s">
        <v>8385</v>
      </c>
      <c r="D765" s="8" t="s">
        <v>8373</v>
      </c>
      <c r="E765">
        <v>3472</v>
      </c>
      <c r="F765" s="7">
        <v>1</v>
      </c>
      <c r="G765" s="4">
        <v>2000</v>
      </c>
      <c r="H765" s="4">
        <v>2041</v>
      </c>
      <c r="I765" s="25">
        <v>21.078807870369928</v>
      </c>
      <c r="J765" s="4">
        <v>23</v>
      </c>
      <c r="N765" t="s">
        <v>8318</v>
      </c>
      <c r="O765" t="s">
        <v>8224</v>
      </c>
      <c r="P765" t="s">
        <v>8385</v>
      </c>
      <c r="Q765" s="8" t="s">
        <v>8373</v>
      </c>
      <c r="R765">
        <v>3472</v>
      </c>
      <c r="S765" s="7">
        <v>1</v>
      </c>
      <c r="T765" s="4">
        <v>2000</v>
      </c>
      <c r="U765" s="4">
        <v>2041</v>
      </c>
      <c r="V765" s="25">
        <v>21.078807870369928</v>
      </c>
      <c r="W765" s="4">
        <v>23</v>
      </c>
    </row>
    <row r="766" spans="1:23" x14ac:dyDescent="0.45">
      <c r="A766" t="s">
        <v>8318</v>
      </c>
      <c r="B766" t="s">
        <v>8224</v>
      </c>
      <c r="C766" t="s">
        <v>8385</v>
      </c>
      <c r="D766" s="8" t="s">
        <v>8373</v>
      </c>
      <c r="E766">
        <v>3476</v>
      </c>
      <c r="F766" s="7">
        <v>1</v>
      </c>
      <c r="G766" s="4">
        <v>300</v>
      </c>
      <c r="H766" s="4">
        <v>312</v>
      </c>
      <c r="I766" s="25">
        <v>17.845023148147448</v>
      </c>
      <c r="J766" s="4">
        <v>6</v>
      </c>
      <c r="N766" t="s">
        <v>8318</v>
      </c>
      <c r="O766" t="s">
        <v>8224</v>
      </c>
      <c r="P766" t="s">
        <v>8385</v>
      </c>
      <c r="Q766" s="8" t="s">
        <v>8373</v>
      </c>
      <c r="R766">
        <v>3476</v>
      </c>
      <c r="S766" s="7">
        <v>1</v>
      </c>
      <c r="T766" s="4">
        <v>300</v>
      </c>
      <c r="U766" s="4">
        <v>312</v>
      </c>
      <c r="V766" s="25">
        <v>17.845023148147448</v>
      </c>
      <c r="W766" s="4">
        <v>6</v>
      </c>
    </row>
    <row r="767" spans="1:23" x14ac:dyDescent="0.45">
      <c r="A767" t="s">
        <v>8318</v>
      </c>
      <c r="B767" t="s">
        <v>8224</v>
      </c>
      <c r="C767" t="s">
        <v>8385</v>
      </c>
      <c r="D767" s="8" t="s">
        <v>8373</v>
      </c>
      <c r="E767">
        <v>3574</v>
      </c>
      <c r="F767" s="7">
        <v>1</v>
      </c>
      <c r="G767" s="4">
        <v>5800</v>
      </c>
      <c r="H767" s="4">
        <v>6155</v>
      </c>
      <c r="I767" s="25">
        <v>30.041666666656965</v>
      </c>
      <c r="J767" s="4">
        <v>45</v>
      </c>
      <c r="N767" t="s">
        <v>8318</v>
      </c>
      <c r="O767" t="s">
        <v>8224</v>
      </c>
      <c r="P767" t="s">
        <v>8385</v>
      </c>
      <c r="Q767" s="8" t="s">
        <v>8373</v>
      </c>
      <c r="R767">
        <v>3574</v>
      </c>
      <c r="S767" s="7">
        <v>1</v>
      </c>
      <c r="T767" s="4">
        <v>5800</v>
      </c>
      <c r="U767" s="4">
        <v>6155</v>
      </c>
      <c r="V767" s="25">
        <v>30.041666666656965</v>
      </c>
      <c r="W767" s="4">
        <v>45</v>
      </c>
    </row>
    <row r="768" spans="1:23" x14ac:dyDescent="0.45">
      <c r="A768" t="s">
        <v>8318</v>
      </c>
      <c r="B768" t="s">
        <v>8224</v>
      </c>
      <c r="C768" t="s">
        <v>8385</v>
      </c>
      <c r="D768" s="8" t="s">
        <v>8373</v>
      </c>
      <c r="E768">
        <v>3690</v>
      </c>
      <c r="F768" s="7">
        <v>1</v>
      </c>
      <c r="G768" s="4">
        <v>1500</v>
      </c>
      <c r="H768" s="4">
        <v>1800</v>
      </c>
      <c r="I768" s="25">
        <v>30.041666666671517</v>
      </c>
      <c r="J768" s="4">
        <v>31</v>
      </c>
      <c r="N768" t="s">
        <v>8318</v>
      </c>
      <c r="O768" t="s">
        <v>8224</v>
      </c>
      <c r="P768" t="s">
        <v>8385</v>
      </c>
      <c r="Q768" s="8" t="s">
        <v>8373</v>
      </c>
      <c r="R768">
        <v>3690</v>
      </c>
      <c r="S768" s="7">
        <v>1</v>
      </c>
      <c r="T768" s="4">
        <v>1500</v>
      </c>
      <c r="U768" s="4">
        <v>1800</v>
      </c>
      <c r="V768" s="25">
        <v>30.041666666671517</v>
      </c>
      <c r="W768" s="4">
        <v>31</v>
      </c>
    </row>
    <row r="769" spans="1:23" x14ac:dyDescent="0.45">
      <c r="A769" t="s">
        <v>8318</v>
      </c>
      <c r="B769" t="s">
        <v>8224</v>
      </c>
      <c r="C769" t="s">
        <v>8385</v>
      </c>
      <c r="D769" s="8" t="s">
        <v>8373</v>
      </c>
      <c r="E769">
        <v>3721</v>
      </c>
      <c r="F769" s="7">
        <v>1</v>
      </c>
      <c r="G769" s="4">
        <v>5000</v>
      </c>
      <c r="H769" s="4">
        <v>5040</v>
      </c>
      <c r="I769" s="25">
        <v>21.041666666664241</v>
      </c>
      <c r="J769" s="4">
        <v>44</v>
      </c>
      <c r="N769" t="s">
        <v>8318</v>
      </c>
      <c r="O769" t="s">
        <v>8224</v>
      </c>
      <c r="P769" t="s">
        <v>8385</v>
      </c>
      <c r="Q769" s="8" t="s">
        <v>8373</v>
      </c>
      <c r="R769">
        <v>3721</v>
      </c>
      <c r="S769" s="7">
        <v>1</v>
      </c>
      <c r="T769" s="4">
        <v>5000</v>
      </c>
      <c r="U769" s="4">
        <v>5040</v>
      </c>
      <c r="V769" s="25">
        <v>21.041666666664241</v>
      </c>
      <c r="W769" s="4">
        <v>44</v>
      </c>
    </row>
    <row r="770" spans="1:23" x14ac:dyDescent="0.45">
      <c r="A770" t="s">
        <v>8318</v>
      </c>
      <c r="B770" t="s">
        <v>8224</v>
      </c>
      <c r="C770" t="s">
        <v>8385</v>
      </c>
      <c r="D770" s="8" t="s">
        <v>8373</v>
      </c>
      <c r="E770">
        <v>3831</v>
      </c>
      <c r="F770" s="7">
        <v>1</v>
      </c>
      <c r="G770" s="4">
        <v>500</v>
      </c>
      <c r="H770" s="4">
        <v>530.11</v>
      </c>
      <c r="I770" s="25">
        <v>21.041666666664241</v>
      </c>
      <c r="J770" s="4">
        <v>9</v>
      </c>
      <c r="N770" t="s">
        <v>8318</v>
      </c>
      <c r="O770" t="s">
        <v>8224</v>
      </c>
      <c r="P770" t="s">
        <v>8385</v>
      </c>
      <c r="Q770" s="8" t="s">
        <v>8373</v>
      </c>
      <c r="R770">
        <v>3831</v>
      </c>
      <c r="S770" s="7">
        <v>1</v>
      </c>
      <c r="T770" s="4">
        <v>500</v>
      </c>
      <c r="U770" s="4">
        <v>530.11</v>
      </c>
      <c r="V770" s="25">
        <v>21.041666666664241</v>
      </c>
      <c r="W770" s="4">
        <v>9</v>
      </c>
    </row>
    <row r="771" spans="1:23" x14ac:dyDescent="0.45">
      <c r="A771" t="s">
        <v>8318</v>
      </c>
      <c r="B771" t="s">
        <v>8224</v>
      </c>
      <c r="C771" t="s">
        <v>8385</v>
      </c>
      <c r="D771" s="8" t="s">
        <v>8373</v>
      </c>
      <c r="E771">
        <v>3861</v>
      </c>
      <c r="F771" s="7">
        <v>1</v>
      </c>
      <c r="G771" s="4">
        <v>2000</v>
      </c>
      <c r="H771" s="4">
        <v>100</v>
      </c>
      <c r="I771" s="25">
        <v>41.317627314820129</v>
      </c>
      <c r="J771" s="4">
        <v>1</v>
      </c>
      <c r="N771" t="s">
        <v>8318</v>
      </c>
      <c r="O771" t="s">
        <v>8224</v>
      </c>
      <c r="P771" t="s">
        <v>8385</v>
      </c>
      <c r="Q771" s="8" t="s">
        <v>8373</v>
      </c>
      <c r="R771">
        <v>3861</v>
      </c>
      <c r="S771" s="7">
        <v>1</v>
      </c>
      <c r="T771" s="4">
        <v>2000</v>
      </c>
      <c r="U771" s="4">
        <v>100</v>
      </c>
      <c r="V771" s="25">
        <v>41.317627314820129</v>
      </c>
      <c r="W771" s="4">
        <v>1</v>
      </c>
    </row>
    <row r="772" spans="1:23" x14ac:dyDescent="0.45">
      <c r="A772" t="s">
        <v>8318</v>
      </c>
      <c r="B772" t="s">
        <v>8224</v>
      </c>
      <c r="C772" t="s">
        <v>8385</v>
      </c>
      <c r="D772" s="8" t="s">
        <v>8373</v>
      </c>
      <c r="E772">
        <v>3911</v>
      </c>
      <c r="F772" s="7">
        <v>1</v>
      </c>
      <c r="G772" s="4">
        <v>8000</v>
      </c>
      <c r="H772" s="4">
        <v>2993</v>
      </c>
      <c r="I772" s="25">
        <v>30.041666666664241</v>
      </c>
      <c r="J772" s="4">
        <v>36</v>
      </c>
      <c r="N772" t="s">
        <v>8318</v>
      </c>
      <c r="O772" t="s">
        <v>8224</v>
      </c>
      <c r="P772" t="s">
        <v>8385</v>
      </c>
      <c r="Q772" s="8" t="s">
        <v>8373</v>
      </c>
      <c r="R772">
        <v>3911</v>
      </c>
      <c r="S772" s="7">
        <v>1</v>
      </c>
      <c r="T772" s="4">
        <v>8000</v>
      </c>
      <c r="U772" s="4">
        <v>2993</v>
      </c>
      <c r="V772" s="25">
        <v>30.041666666664241</v>
      </c>
      <c r="W772" s="4">
        <v>36</v>
      </c>
    </row>
    <row r="773" spans="1:23" x14ac:dyDescent="0.45">
      <c r="A773" t="s">
        <v>8318</v>
      </c>
      <c r="B773" t="s">
        <v>8224</v>
      </c>
      <c r="C773" t="s">
        <v>8385</v>
      </c>
      <c r="D773" s="8" t="s">
        <v>8373</v>
      </c>
      <c r="E773">
        <v>3941</v>
      </c>
      <c r="F773" s="7">
        <v>1</v>
      </c>
      <c r="G773" s="4">
        <v>5500</v>
      </c>
      <c r="H773" s="4">
        <v>50</v>
      </c>
      <c r="I773" s="25">
        <v>27.454432870377786</v>
      </c>
      <c r="J773" s="4">
        <v>2</v>
      </c>
      <c r="N773" t="s">
        <v>8318</v>
      </c>
      <c r="O773" t="s">
        <v>8224</v>
      </c>
      <c r="P773" t="s">
        <v>8385</v>
      </c>
      <c r="Q773" s="8" t="s">
        <v>8373</v>
      </c>
      <c r="R773">
        <v>3941</v>
      </c>
      <c r="S773" s="7">
        <v>1</v>
      </c>
      <c r="T773" s="4">
        <v>5500</v>
      </c>
      <c r="U773" s="4">
        <v>50</v>
      </c>
      <c r="V773" s="25">
        <v>27.454432870377786</v>
      </c>
      <c r="W773" s="4">
        <v>2</v>
      </c>
    </row>
    <row r="774" spans="1:23" x14ac:dyDescent="0.45">
      <c r="A774" t="s">
        <v>8318</v>
      </c>
      <c r="B774" t="s">
        <v>8224</v>
      </c>
      <c r="C774" t="s">
        <v>8385</v>
      </c>
      <c r="D774" s="8" t="s">
        <v>8373</v>
      </c>
      <c r="E774">
        <v>4010</v>
      </c>
      <c r="F774" s="7">
        <v>1</v>
      </c>
      <c r="G774" s="4">
        <v>7200</v>
      </c>
      <c r="H774" s="4">
        <v>1742</v>
      </c>
      <c r="I774" s="25">
        <v>17</v>
      </c>
      <c r="J774" s="4">
        <v>38</v>
      </c>
      <c r="N774" t="s">
        <v>8318</v>
      </c>
      <c r="O774" t="s">
        <v>8224</v>
      </c>
      <c r="P774" t="s">
        <v>8385</v>
      </c>
      <c r="Q774" s="8" t="s">
        <v>8373</v>
      </c>
      <c r="R774">
        <v>4010</v>
      </c>
      <c r="S774" s="7">
        <v>1</v>
      </c>
      <c r="T774" s="4">
        <v>7200</v>
      </c>
      <c r="U774" s="4">
        <v>1742</v>
      </c>
      <c r="V774" s="25">
        <v>17</v>
      </c>
      <c r="W774" s="4">
        <v>38</v>
      </c>
    </row>
    <row r="775" spans="1:23" x14ac:dyDescent="0.45">
      <c r="A775" t="s">
        <v>8318</v>
      </c>
      <c r="B775" t="s">
        <v>8224</v>
      </c>
      <c r="C775" t="s">
        <v>8385</v>
      </c>
      <c r="D775" s="8" t="s">
        <v>8373</v>
      </c>
      <c r="E775">
        <v>4031</v>
      </c>
      <c r="F775" s="7">
        <v>1</v>
      </c>
      <c r="G775" s="4">
        <v>5000</v>
      </c>
      <c r="H775" s="4">
        <v>0</v>
      </c>
      <c r="I775" s="25">
        <v>50.041666666664241</v>
      </c>
      <c r="J775" s="4">
        <v>0</v>
      </c>
      <c r="N775" t="s">
        <v>8318</v>
      </c>
      <c r="O775" t="s">
        <v>8224</v>
      </c>
      <c r="P775" t="s">
        <v>8385</v>
      </c>
      <c r="Q775" s="8" t="s">
        <v>8373</v>
      </c>
      <c r="R775">
        <v>4031</v>
      </c>
      <c r="S775" s="7">
        <v>1</v>
      </c>
      <c r="T775" s="4">
        <v>5000</v>
      </c>
      <c r="U775" s="4">
        <v>0</v>
      </c>
      <c r="V775" s="25">
        <v>50.041666666664241</v>
      </c>
      <c r="W775" s="4">
        <v>0</v>
      </c>
    </row>
    <row r="776" spans="1:23" x14ac:dyDescent="0.45">
      <c r="A776" t="s">
        <v>8318</v>
      </c>
      <c r="B776" t="s">
        <v>8224</v>
      </c>
      <c r="C776" t="s">
        <v>8385</v>
      </c>
      <c r="D776" s="8" t="s">
        <v>8373</v>
      </c>
      <c r="E776">
        <v>4100</v>
      </c>
      <c r="F776" s="7">
        <v>1</v>
      </c>
      <c r="G776" s="4">
        <v>270</v>
      </c>
      <c r="H776" s="4">
        <v>0</v>
      </c>
      <c r="I776" s="25">
        <v>10</v>
      </c>
      <c r="J776" s="4">
        <v>0</v>
      </c>
      <c r="N776" t="s">
        <v>8318</v>
      </c>
      <c r="O776" t="s">
        <v>8224</v>
      </c>
      <c r="P776" t="s">
        <v>8385</v>
      </c>
      <c r="Q776" s="8" t="s">
        <v>8373</v>
      </c>
      <c r="R776">
        <v>4100</v>
      </c>
      <c r="S776" s="7">
        <v>1</v>
      </c>
      <c r="T776" s="4">
        <v>270</v>
      </c>
      <c r="U776" s="4">
        <v>0</v>
      </c>
      <c r="V776" s="25">
        <v>10</v>
      </c>
      <c r="W776" s="4">
        <v>0</v>
      </c>
    </row>
    <row r="777" spans="1:23" x14ac:dyDescent="0.45">
      <c r="A777" t="s">
        <v>8318</v>
      </c>
      <c r="B777" t="s">
        <v>8224</v>
      </c>
      <c r="C777" t="s">
        <v>8385</v>
      </c>
      <c r="D777" s="8" t="s">
        <v>8374</v>
      </c>
      <c r="F777" s="7">
        <v>14</v>
      </c>
      <c r="G777" s="4">
        <v>94588</v>
      </c>
      <c r="H777" s="4">
        <v>36486</v>
      </c>
      <c r="I777" s="25">
        <v>36.282815806877416</v>
      </c>
      <c r="J777" s="4">
        <v>402</v>
      </c>
      <c r="N777" t="s">
        <v>8318</v>
      </c>
      <c r="O777" t="s">
        <v>8224</v>
      </c>
      <c r="P777" t="s">
        <v>8385</v>
      </c>
      <c r="Q777" s="8" t="s">
        <v>8374</v>
      </c>
      <c r="S777" s="7">
        <v>14</v>
      </c>
      <c r="T777" s="4">
        <v>94588</v>
      </c>
      <c r="U777" s="4">
        <v>36486</v>
      </c>
      <c r="V777" s="25">
        <v>36.282815806877416</v>
      </c>
      <c r="W777" s="4">
        <v>402</v>
      </c>
    </row>
    <row r="778" spans="1:23" x14ac:dyDescent="0.45">
      <c r="A778" t="s">
        <v>8318</v>
      </c>
      <c r="B778" t="s">
        <v>8224</v>
      </c>
      <c r="C778" t="s">
        <v>8385</v>
      </c>
      <c r="D778" s="8" t="s">
        <v>8374</v>
      </c>
      <c r="E778">
        <v>2865</v>
      </c>
      <c r="F778" s="7">
        <v>1</v>
      </c>
      <c r="G778" s="4">
        <v>2888</v>
      </c>
      <c r="H778" s="4">
        <v>0</v>
      </c>
      <c r="I778" s="25">
        <v>60</v>
      </c>
      <c r="J778" s="4">
        <v>0</v>
      </c>
      <c r="N778" t="s">
        <v>8318</v>
      </c>
      <c r="O778" t="s">
        <v>8224</v>
      </c>
      <c r="P778" t="s">
        <v>8385</v>
      </c>
      <c r="Q778" s="8" t="s">
        <v>8374</v>
      </c>
      <c r="R778">
        <v>2865</v>
      </c>
      <c r="S778" s="7">
        <v>1</v>
      </c>
      <c r="T778" s="4">
        <v>2888</v>
      </c>
      <c r="U778" s="4">
        <v>0</v>
      </c>
      <c r="V778" s="25">
        <v>60</v>
      </c>
      <c r="W778" s="4">
        <v>0</v>
      </c>
    </row>
    <row r="779" spans="1:23" x14ac:dyDescent="0.45">
      <c r="A779" t="s">
        <v>8318</v>
      </c>
      <c r="B779" t="s">
        <v>8224</v>
      </c>
      <c r="C779" t="s">
        <v>8385</v>
      </c>
      <c r="D779" s="8" t="s">
        <v>8374</v>
      </c>
      <c r="E779">
        <v>2884</v>
      </c>
      <c r="F779" s="7">
        <v>1</v>
      </c>
      <c r="G779" s="4">
        <v>45000</v>
      </c>
      <c r="H779" s="4">
        <v>185</v>
      </c>
      <c r="I779" s="25">
        <v>30</v>
      </c>
      <c r="J779" s="4">
        <v>4</v>
      </c>
      <c r="N779" t="s">
        <v>8318</v>
      </c>
      <c r="O779" t="s">
        <v>8224</v>
      </c>
      <c r="P779" t="s">
        <v>8385</v>
      </c>
      <c r="Q779" s="8" t="s">
        <v>8374</v>
      </c>
      <c r="R779">
        <v>2884</v>
      </c>
      <c r="S779" s="7">
        <v>1</v>
      </c>
      <c r="T779" s="4">
        <v>45000</v>
      </c>
      <c r="U779" s="4">
        <v>185</v>
      </c>
      <c r="V779" s="25">
        <v>30</v>
      </c>
      <c r="W779" s="4">
        <v>4</v>
      </c>
    </row>
    <row r="780" spans="1:23" x14ac:dyDescent="0.45">
      <c r="A780" t="s">
        <v>8318</v>
      </c>
      <c r="B780" t="s">
        <v>8224</v>
      </c>
      <c r="C780" t="s">
        <v>8385</v>
      </c>
      <c r="D780" s="8" t="s">
        <v>8374</v>
      </c>
      <c r="E780">
        <v>2893</v>
      </c>
      <c r="F780" s="7">
        <v>1</v>
      </c>
      <c r="G780" s="4">
        <v>5000</v>
      </c>
      <c r="H780" s="4">
        <v>25</v>
      </c>
      <c r="I780" s="25">
        <v>59.310243055551837</v>
      </c>
      <c r="J780" s="4">
        <v>2</v>
      </c>
      <c r="N780" t="s">
        <v>8318</v>
      </c>
      <c r="O780" t="s">
        <v>8224</v>
      </c>
      <c r="P780" t="s">
        <v>8385</v>
      </c>
      <c r="Q780" s="8" t="s">
        <v>8374</v>
      </c>
      <c r="R780">
        <v>2893</v>
      </c>
      <c r="S780" s="7">
        <v>1</v>
      </c>
      <c r="T780" s="4">
        <v>5000</v>
      </c>
      <c r="U780" s="4">
        <v>25</v>
      </c>
      <c r="V780" s="25">
        <v>59.310243055551837</v>
      </c>
      <c r="W780" s="4">
        <v>2</v>
      </c>
    </row>
    <row r="781" spans="1:23" x14ac:dyDescent="0.45">
      <c r="A781" t="s">
        <v>8318</v>
      </c>
      <c r="B781" t="s">
        <v>8224</v>
      </c>
      <c r="C781" t="s">
        <v>8385</v>
      </c>
      <c r="D781" s="8" t="s">
        <v>8374</v>
      </c>
      <c r="E781">
        <v>3262</v>
      </c>
      <c r="F781" s="7">
        <v>1</v>
      </c>
      <c r="G781" s="4">
        <v>12200</v>
      </c>
      <c r="H781" s="4">
        <v>12571</v>
      </c>
      <c r="I781" s="25">
        <v>30.851134259268292</v>
      </c>
      <c r="J781" s="4">
        <v>134</v>
      </c>
      <c r="N781" t="s">
        <v>8318</v>
      </c>
      <c r="O781" t="s">
        <v>8224</v>
      </c>
      <c r="P781" t="s">
        <v>8385</v>
      </c>
      <c r="Q781" s="8" t="s">
        <v>8374</v>
      </c>
      <c r="R781">
        <v>3262</v>
      </c>
      <c r="S781" s="7">
        <v>1</v>
      </c>
      <c r="T781" s="4">
        <v>12200</v>
      </c>
      <c r="U781" s="4">
        <v>12571</v>
      </c>
      <c r="V781" s="25">
        <v>30.851134259268292</v>
      </c>
      <c r="W781" s="4">
        <v>134</v>
      </c>
    </row>
    <row r="782" spans="1:23" x14ac:dyDescent="0.45">
      <c r="A782" t="s">
        <v>8318</v>
      </c>
      <c r="B782" t="s">
        <v>8224</v>
      </c>
      <c r="C782" t="s">
        <v>8385</v>
      </c>
      <c r="D782" s="8" t="s">
        <v>8374</v>
      </c>
      <c r="E782">
        <v>3368</v>
      </c>
      <c r="F782" s="7">
        <v>1</v>
      </c>
      <c r="G782" s="4">
        <v>1000</v>
      </c>
      <c r="H782" s="4">
        <v>1046</v>
      </c>
      <c r="I782" s="25">
        <v>36.008576388885558</v>
      </c>
      <c r="J782" s="4">
        <v>23</v>
      </c>
      <c r="N782" t="s">
        <v>8318</v>
      </c>
      <c r="O782" t="s">
        <v>8224</v>
      </c>
      <c r="P782" t="s">
        <v>8385</v>
      </c>
      <c r="Q782" s="8" t="s">
        <v>8374</v>
      </c>
      <c r="R782">
        <v>3368</v>
      </c>
      <c r="S782" s="7">
        <v>1</v>
      </c>
      <c r="T782" s="4">
        <v>1000</v>
      </c>
      <c r="U782" s="4">
        <v>1046</v>
      </c>
      <c r="V782" s="25">
        <v>36.008576388885558</v>
      </c>
      <c r="W782" s="4">
        <v>23</v>
      </c>
    </row>
    <row r="783" spans="1:23" x14ac:dyDescent="0.45">
      <c r="A783" t="s">
        <v>8318</v>
      </c>
      <c r="B783" t="s">
        <v>8224</v>
      </c>
      <c r="C783" t="s">
        <v>8385</v>
      </c>
      <c r="D783" s="8" t="s">
        <v>8374</v>
      </c>
      <c r="E783">
        <v>3385</v>
      </c>
      <c r="F783" s="7">
        <v>1</v>
      </c>
      <c r="G783" s="4">
        <v>2000</v>
      </c>
      <c r="H783" s="4">
        <v>2000</v>
      </c>
      <c r="I783" s="25">
        <v>30</v>
      </c>
      <c r="J783" s="4">
        <v>15</v>
      </c>
      <c r="N783" t="s">
        <v>8318</v>
      </c>
      <c r="O783" t="s">
        <v>8224</v>
      </c>
      <c r="P783" t="s">
        <v>8385</v>
      </c>
      <c r="Q783" s="8" t="s">
        <v>8374</v>
      </c>
      <c r="R783">
        <v>3385</v>
      </c>
      <c r="S783" s="7">
        <v>1</v>
      </c>
      <c r="T783" s="4">
        <v>2000</v>
      </c>
      <c r="U783" s="4">
        <v>2000</v>
      </c>
      <c r="V783" s="25">
        <v>30</v>
      </c>
      <c r="W783" s="4">
        <v>15</v>
      </c>
    </row>
    <row r="784" spans="1:23" x14ac:dyDescent="0.45">
      <c r="A784" t="s">
        <v>8318</v>
      </c>
      <c r="B784" t="s">
        <v>8224</v>
      </c>
      <c r="C784" t="s">
        <v>8385</v>
      </c>
      <c r="D784" s="8" t="s">
        <v>8374</v>
      </c>
      <c r="E784">
        <v>3386</v>
      </c>
      <c r="F784" s="7">
        <v>1</v>
      </c>
      <c r="G784" s="4">
        <v>2000</v>
      </c>
      <c r="H784" s="4">
        <v>2100</v>
      </c>
      <c r="I784" s="25">
        <v>30</v>
      </c>
      <c r="J784" s="4">
        <v>41</v>
      </c>
      <c r="N784" t="s">
        <v>8318</v>
      </c>
      <c r="O784" t="s">
        <v>8224</v>
      </c>
      <c r="P784" t="s">
        <v>8385</v>
      </c>
      <c r="Q784" s="8" t="s">
        <v>8374</v>
      </c>
      <c r="R784">
        <v>3386</v>
      </c>
      <c r="S784" s="7">
        <v>1</v>
      </c>
      <c r="T784" s="4">
        <v>2000</v>
      </c>
      <c r="U784" s="4">
        <v>2100</v>
      </c>
      <c r="V784" s="25">
        <v>30</v>
      </c>
      <c r="W784" s="4">
        <v>41</v>
      </c>
    </row>
    <row r="785" spans="1:23" x14ac:dyDescent="0.45">
      <c r="A785" t="s">
        <v>8318</v>
      </c>
      <c r="B785" t="s">
        <v>8224</v>
      </c>
      <c r="C785" t="s">
        <v>8385</v>
      </c>
      <c r="D785" s="8" t="s">
        <v>8374</v>
      </c>
      <c r="E785">
        <v>3387</v>
      </c>
      <c r="F785" s="7">
        <v>1</v>
      </c>
      <c r="G785" s="4">
        <v>3000</v>
      </c>
      <c r="H785" s="4">
        <v>3506</v>
      </c>
      <c r="I785" s="25">
        <v>40</v>
      </c>
      <c r="J785" s="4">
        <v>35</v>
      </c>
      <c r="N785" t="s">
        <v>8318</v>
      </c>
      <c r="O785" t="s">
        <v>8224</v>
      </c>
      <c r="P785" t="s">
        <v>8385</v>
      </c>
      <c r="Q785" s="8" t="s">
        <v>8374</v>
      </c>
      <c r="R785">
        <v>3387</v>
      </c>
      <c r="S785" s="7">
        <v>1</v>
      </c>
      <c r="T785" s="4">
        <v>3000</v>
      </c>
      <c r="U785" s="4">
        <v>3506</v>
      </c>
      <c r="V785" s="25">
        <v>40</v>
      </c>
      <c r="W785" s="4">
        <v>35</v>
      </c>
    </row>
    <row r="786" spans="1:23" x14ac:dyDescent="0.45">
      <c r="A786" t="s">
        <v>8318</v>
      </c>
      <c r="B786" t="s">
        <v>8224</v>
      </c>
      <c r="C786" t="s">
        <v>8385</v>
      </c>
      <c r="D786" s="8" t="s">
        <v>8374</v>
      </c>
      <c r="E786">
        <v>3448</v>
      </c>
      <c r="F786" s="7">
        <v>1</v>
      </c>
      <c r="G786" s="4">
        <v>2100</v>
      </c>
      <c r="H786" s="4">
        <v>2305</v>
      </c>
      <c r="I786" s="25">
        <v>30</v>
      </c>
      <c r="J786" s="4">
        <v>45</v>
      </c>
      <c r="N786" t="s">
        <v>8318</v>
      </c>
      <c r="O786" t="s">
        <v>8224</v>
      </c>
      <c r="P786" t="s">
        <v>8385</v>
      </c>
      <c r="Q786" s="8" t="s">
        <v>8374</v>
      </c>
      <c r="R786">
        <v>3448</v>
      </c>
      <c r="S786" s="7">
        <v>1</v>
      </c>
      <c r="T786" s="4">
        <v>2100</v>
      </c>
      <c r="U786" s="4">
        <v>2305</v>
      </c>
      <c r="V786" s="25">
        <v>30</v>
      </c>
      <c r="W786" s="4">
        <v>45</v>
      </c>
    </row>
    <row r="787" spans="1:23" x14ac:dyDescent="0.45">
      <c r="A787" t="s">
        <v>8318</v>
      </c>
      <c r="B787" t="s">
        <v>8224</v>
      </c>
      <c r="C787" t="s">
        <v>8385</v>
      </c>
      <c r="D787" s="8" t="s">
        <v>8374</v>
      </c>
      <c r="E787">
        <v>3509</v>
      </c>
      <c r="F787" s="7">
        <v>1</v>
      </c>
      <c r="G787" s="4">
        <v>3000</v>
      </c>
      <c r="H787" s="4">
        <v>3190</v>
      </c>
      <c r="I787" s="25">
        <v>13.345300925924676</v>
      </c>
      <c r="J787" s="4">
        <v>33</v>
      </c>
      <c r="N787" t="s">
        <v>8318</v>
      </c>
      <c r="O787" t="s">
        <v>8224</v>
      </c>
      <c r="P787" t="s">
        <v>8385</v>
      </c>
      <c r="Q787" s="8" t="s">
        <v>8374</v>
      </c>
      <c r="R787">
        <v>3509</v>
      </c>
      <c r="S787" s="7">
        <v>1</v>
      </c>
      <c r="T787" s="4">
        <v>3000</v>
      </c>
      <c r="U787" s="4">
        <v>3190</v>
      </c>
      <c r="V787" s="25">
        <v>13.345300925924676</v>
      </c>
      <c r="W787" s="4">
        <v>33</v>
      </c>
    </row>
    <row r="788" spans="1:23" x14ac:dyDescent="0.45">
      <c r="A788" t="s">
        <v>8318</v>
      </c>
      <c r="B788" t="s">
        <v>8224</v>
      </c>
      <c r="C788" t="s">
        <v>8385</v>
      </c>
      <c r="D788" s="8" t="s">
        <v>8374</v>
      </c>
      <c r="E788">
        <v>3585</v>
      </c>
      <c r="F788" s="7">
        <v>1</v>
      </c>
      <c r="G788" s="4">
        <v>3400</v>
      </c>
      <c r="H788" s="4">
        <v>4050</v>
      </c>
      <c r="I788" s="25">
        <v>30</v>
      </c>
      <c r="J788" s="4">
        <v>23</v>
      </c>
      <c r="N788" t="s">
        <v>8318</v>
      </c>
      <c r="O788" t="s">
        <v>8224</v>
      </c>
      <c r="P788" t="s">
        <v>8385</v>
      </c>
      <c r="Q788" s="8" t="s">
        <v>8374</v>
      </c>
      <c r="R788">
        <v>3585</v>
      </c>
      <c r="S788" s="7">
        <v>1</v>
      </c>
      <c r="T788" s="4">
        <v>3400</v>
      </c>
      <c r="U788" s="4">
        <v>4050</v>
      </c>
      <c r="V788" s="25">
        <v>30</v>
      </c>
      <c r="W788" s="4">
        <v>23</v>
      </c>
    </row>
    <row r="789" spans="1:23" x14ac:dyDescent="0.45">
      <c r="A789" t="s">
        <v>8318</v>
      </c>
      <c r="B789" t="s">
        <v>8224</v>
      </c>
      <c r="C789" t="s">
        <v>8385</v>
      </c>
      <c r="D789" s="8" t="s">
        <v>8374</v>
      </c>
      <c r="E789">
        <v>3828</v>
      </c>
      <c r="F789" s="7">
        <v>1</v>
      </c>
      <c r="G789" s="4">
        <v>5000</v>
      </c>
      <c r="H789" s="4">
        <v>5000</v>
      </c>
      <c r="I789" s="25">
        <v>60.041666666656965</v>
      </c>
      <c r="J789" s="4">
        <v>28</v>
      </c>
      <c r="N789" t="s">
        <v>8318</v>
      </c>
      <c r="O789" t="s">
        <v>8224</v>
      </c>
      <c r="P789" t="s">
        <v>8385</v>
      </c>
      <c r="Q789" s="8" t="s">
        <v>8374</v>
      </c>
      <c r="R789">
        <v>3828</v>
      </c>
      <c r="S789" s="7">
        <v>1</v>
      </c>
      <c r="T789" s="4">
        <v>5000</v>
      </c>
      <c r="U789" s="4">
        <v>5000</v>
      </c>
      <c r="V789" s="25">
        <v>60.041666666656965</v>
      </c>
      <c r="W789" s="4">
        <v>28</v>
      </c>
    </row>
    <row r="790" spans="1:23" x14ac:dyDescent="0.45">
      <c r="A790" t="s">
        <v>8318</v>
      </c>
      <c r="B790" t="s">
        <v>8224</v>
      </c>
      <c r="C790" t="s">
        <v>8385</v>
      </c>
      <c r="D790" s="8" t="s">
        <v>8374</v>
      </c>
      <c r="E790">
        <v>3940</v>
      </c>
      <c r="F790" s="7">
        <v>1</v>
      </c>
      <c r="G790" s="4">
        <v>5000</v>
      </c>
      <c r="H790" s="4">
        <v>11</v>
      </c>
      <c r="I790" s="25">
        <v>45</v>
      </c>
      <c r="J790" s="4">
        <v>2</v>
      </c>
      <c r="N790" t="s">
        <v>8318</v>
      </c>
      <c r="O790" t="s">
        <v>8224</v>
      </c>
      <c r="P790" t="s">
        <v>8385</v>
      </c>
      <c r="Q790" s="8" t="s">
        <v>8374</v>
      </c>
      <c r="R790">
        <v>3940</v>
      </c>
      <c r="S790" s="7">
        <v>1</v>
      </c>
      <c r="T790" s="4">
        <v>5000</v>
      </c>
      <c r="U790" s="4">
        <v>11</v>
      </c>
      <c r="V790" s="25">
        <v>45</v>
      </c>
      <c r="W790" s="4">
        <v>2</v>
      </c>
    </row>
    <row r="791" spans="1:23" x14ac:dyDescent="0.45">
      <c r="A791" t="s">
        <v>8318</v>
      </c>
      <c r="B791" t="s">
        <v>8224</v>
      </c>
      <c r="C791" t="s">
        <v>8385</v>
      </c>
      <c r="D791" s="8" t="s">
        <v>8374</v>
      </c>
      <c r="E791">
        <v>3996</v>
      </c>
      <c r="F791" s="7">
        <v>1</v>
      </c>
      <c r="G791" s="4">
        <v>3000</v>
      </c>
      <c r="H791" s="4">
        <v>497</v>
      </c>
      <c r="I791" s="25">
        <v>13.402499999996508</v>
      </c>
      <c r="J791" s="4">
        <v>17</v>
      </c>
      <c r="N791" t="s">
        <v>8318</v>
      </c>
      <c r="O791" t="s">
        <v>8224</v>
      </c>
      <c r="P791" t="s">
        <v>8385</v>
      </c>
      <c r="Q791" s="8" t="s">
        <v>8374</v>
      </c>
      <c r="R791">
        <v>3996</v>
      </c>
      <c r="S791" s="7">
        <v>1</v>
      </c>
      <c r="T791" s="4">
        <v>3000</v>
      </c>
      <c r="U791" s="4">
        <v>497</v>
      </c>
      <c r="V791" s="25">
        <v>13.402499999996508</v>
      </c>
      <c r="W791" s="4">
        <v>17</v>
      </c>
    </row>
    <row r="792" spans="1:23" x14ac:dyDescent="0.45">
      <c r="A792" t="s">
        <v>8318</v>
      </c>
      <c r="B792" t="s">
        <v>8224</v>
      </c>
      <c r="C792" t="s">
        <v>8385</v>
      </c>
      <c r="D792" s="8" t="s">
        <v>8381</v>
      </c>
      <c r="F792" s="7">
        <v>22</v>
      </c>
      <c r="G792" s="4">
        <v>97950</v>
      </c>
      <c r="H792" s="4">
        <v>47503</v>
      </c>
      <c r="I792" s="25">
        <v>34.209508627946803</v>
      </c>
      <c r="J792" s="4">
        <v>606</v>
      </c>
      <c r="N792" t="s">
        <v>8318</v>
      </c>
      <c r="O792" t="s">
        <v>8224</v>
      </c>
      <c r="P792" t="s">
        <v>8385</v>
      </c>
      <c r="Q792" s="8" t="s">
        <v>8381</v>
      </c>
      <c r="S792" s="7">
        <v>22</v>
      </c>
      <c r="T792" s="4">
        <v>97950</v>
      </c>
      <c r="U792" s="4">
        <v>47503</v>
      </c>
      <c r="V792" s="25">
        <v>34.209508627946803</v>
      </c>
      <c r="W792" s="4">
        <v>606</v>
      </c>
    </row>
    <row r="793" spans="1:23" x14ac:dyDescent="0.45">
      <c r="A793" t="s">
        <v>8318</v>
      </c>
      <c r="B793" t="s">
        <v>8224</v>
      </c>
      <c r="C793" t="s">
        <v>8385</v>
      </c>
      <c r="D793" s="8" t="s">
        <v>8381</v>
      </c>
      <c r="E793">
        <v>2871</v>
      </c>
      <c r="F793" s="7">
        <v>1</v>
      </c>
      <c r="G793" s="4">
        <v>10000</v>
      </c>
      <c r="H793" s="4">
        <v>467</v>
      </c>
      <c r="I793" s="25">
        <v>20</v>
      </c>
      <c r="J793" s="4">
        <v>13</v>
      </c>
      <c r="N793" t="s">
        <v>8318</v>
      </c>
      <c r="O793" t="s">
        <v>8224</v>
      </c>
      <c r="P793" t="s">
        <v>8385</v>
      </c>
      <c r="Q793" s="8" t="s">
        <v>8381</v>
      </c>
      <c r="R793">
        <v>2871</v>
      </c>
      <c r="S793" s="7">
        <v>1</v>
      </c>
      <c r="T793" s="4">
        <v>10000</v>
      </c>
      <c r="U793" s="4">
        <v>467</v>
      </c>
      <c r="V793" s="25">
        <v>20</v>
      </c>
      <c r="W793" s="4">
        <v>13</v>
      </c>
    </row>
    <row r="794" spans="1:23" x14ac:dyDescent="0.45">
      <c r="A794" t="s">
        <v>8318</v>
      </c>
      <c r="B794" t="s">
        <v>8224</v>
      </c>
      <c r="C794" t="s">
        <v>8385</v>
      </c>
      <c r="D794" s="8" t="s">
        <v>8381</v>
      </c>
      <c r="E794">
        <v>2873</v>
      </c>
      <c r="F794" s="7">
        <v>1</v>
      </c>
      <c r="G794" s="4">
        <v>2500</v>
      </c>
      <c r="H794" s="4">
        <v>953</v>
      </c>
      <c r="I794" s="25">
        <v>30</v>
      </c>
      <c r="J794" s="4">
        <v>8</v>
      </c>
      <c r="N794" t="s">
        <v>8318</v>
      </c>
      <c r="O794" t="s">
        <v>8224</v>
      </c>
      <c r="P794" t="s">
        <v>8385</v>
      </c>
      <c r="Q794" s="8" t="s">
        <v>8381</v>
      </c>
      <c r="R794">
        <v>2873</v>
      </c>
      <c r="S794" s="7">
        <v>1</v>
      </c>
      <c r="T794" s="4">
        <v>2500</v>
      </c>
      <c r="U794" s="4">
        <v>953</v>
      </c>
      <c r="V794" s="25">
        <v>30</v>
      </c>
      <c r="W794" s="4">
        <v>8</v>
      </c>
    </row>
    <row r="795" spans="1:23" x14ac:dyDescent="0.45">
      <c r="A795" t="s">
        <v>8318</v>
      </c>
      <c r="B795" t="s">
        <v>8224</v>
      </c>
      <c r="C795" t="s">
        <v>8385</v>
      </c>
      <c r="D795" s="8" t="s">
        <v>8381</v>
      </c>
      <c r="E795">
        <v>2887</v>
      </c>
      <c r="F795" s="7">
        <v>1</v>
      </c>
      <c r="G795" s="4">
        <v>3000</v>
      </c>
      <c r="H795" s="4">
        <v>5</v>
      </c>
      <c r="I795" s="25">
        <v>30</v>
      </c>
      <c r="J795" s="4">
        <v>1</v>
      </c>
      <c r="N795" t="s">
        <v>8318</v>
      </c>
      <c r="O795" t="s">
        <v>8224</v>
      </c>
      <c r="P795" t="s">
        <v>8385</v>
      </c>
      <c r="Q795" s="8" t="s">
        <v>8381</v>
      </c>
      <c r="R795">
        <v>2887</v>
      </c>
      <c r="S795" s="7">
        <v>1</v>
      </c>
      <c r="T795" s="4">
        <v>3000</v>
      </c>
      <c r="U795" s="4">
        <v>5</v>
      </c>
      <c r="V795" s="25">
        <v>30</v>
      </c>
      <c r="W795" s="4">
        <v>1</v>
      </c>
    </row>
    <row r="796" spans="1:23" x14ac:dyDescent="0.45">
      <c r="A796" t="s">
        <v>8318</v>
      </c>
      <c r="B796" t="s">
        <v>8224</v>
      </c>
      <c r="C796" t="s">
        <v>8385</v>
      </c>
      <c r="D796" s="8" t="s">
        <v>8381</v>
      </c>
      <c r="E796">
        <v>2901</v>
      </c>
      <c r="F796" s="7">
        <v>1</v>
      </c>
      <c r="G796" s="4">
        <v>750</v>
      </c>
      <c r="H796" s="4">
        <v>6</v>
      </c>
      <c r="I796" s="25">
        <v>60</v>
      </c>
      <c r="J796" s="4">
        <v>2</v>
      </c>
      <c r="N796" t="s">
        <v>8318</v>
      </c>
      <c r="O796" t="s">
        <v>8224</v>
      </c>
      <c r="P796" t="s">
        <v>8385</v>
      </c>
      <c r="Q796" s="8" t="s">
        <v>8381</v>
      </c>
      <c r="R796">
        <v>2901</v>
      </c>
      <c r="S796" s="7">
        <v>1</v>
      </c>
      <c r="T796" s="4">
        <v>750</v>
      </c>
      <c r="U796" s="4">
        <v>6</v>
      </c>
      <c r="V796" s="25">
        <v>60</v>
      </c>
      <c r="W796" s="4">
        <v>2</v>
      </c>
    </row>
    <row r="797" spans="1:23" x14ac:dyDescent="0.45">
      <c r="A797" t="s">
        <v>8318</v>
      </c>
      <c r="B797" t="s">
        <v>8224</v>
      </c>
      <c r="C797" t="s">
        <v>8385</v>
      </c>
      <c r="D797" s="8" t="s">
        <v>8381</v>
      </c>
      <c r="E797">
        <v>2979</v>
      </c>
      <c r="F797" s="7">
        <v>1</v>
      </c>
      <c r="G797" s="4">
        <v>5000</v>
      </c>
      <c r="H797" s="4">
        <v>5070</v>
      </c>
      <c r="I797" s="25">
        <v>16.425659722226555</v>
      </c>
      <c r="J797" s="4">
        <v>46</v>
      </c>
      <c r="N797" t="s">
        <v>8318</v>
      </c>
      <c r="O797" t="s">
        <v>8224</v>
      </c>
      <c r="P797" t="s">
        <v>8385</v>
      </c>
      <c r="Q797" s="8" t="s">
        <v>8381</v>
      </c>
      <c r="R797">
        <v>2979</v>
      </c>
      <c r="S797" s="7">
        <v>1</v>
      </c>
      <c r="T797" s="4">
        <v>5000</v>
      </c>
      <c r="U797" s="4">
        <v>5070</v>
      </c>
      <c r="V797" s="25">
        <v>16.425659722226555</v>
      </c>
      <c r="W797" s="4">
        <v>46</v>
      </c>
    </row>
    <row r="798" spans="1:23" x14ac:dyDescent="0.45">
      <c r="A798" t="s">
        <v>8318</v>
      </c>
      <c r="B798" t="s">
        <v>8224</v>
      </c>
      <c r="C798" t="s">
        <v>8385</v>
      </c>
      <c r="D798" s="8" t="s">
        <v>8381</v>
      </c>
      <c r="E798">
        <v>3258</v>
      </c>
      <c r="F798" s="7">
        <v>1</v>
      </c>
      <c r="G798" s="4">
        <v>7000</v>
      </c>
      <c r="H798" s="4">
        <v>7365</v>
      </c>
      <c r="I798" s="25">
        <v>30</v>
      </c>
      <c r="J798" s="4">
        <v>75</v>
      </c>
      <c r="N798" t="s">
        <v>8318</v>
      </c>
      <c r="O798" t="s">
        <v>8224</v>
      </c>
      <c r="P798" t="s">
        <v>8385</v>
      </c>
      <c r="Q798" s="8" t="s">
        <v>8381</v>
      </c>
      <c r="R798">
        <v>3258</v>
      </c>
      <c r="S798" s="7">
        <v>1</v>
      </c>
      <c r="T798" s="4">
        <v>7000</v>
      </c>
      <c r="U798" s="4">
        <v>7365</v>
      </c>
      <c r="V798" s="25">
        <v>30</v>
      </c>
      <c r="W798" s="4">
        <v>75</v>
      </c>
    </row>
    <row r="799" spans="1:23" x14ac:dyDescent="0.45">
      <c r="A799" t="s">
        <v>8318</v>
      </c>
      <c r="B799" t="s">
        <v>8224</v>
      </c>
      <c r="C799" t="s">
        <v>8385</v>
      </c>
      <c r="D799" s="8" t="s">
        <v>8381</v>
      </c>
      <c r="E799">
        <v>3565</v>
      </c>
      <c r="F799" s="7">
        <v>1</v>
      </c>
      <c r="G799" s="4">
        <v>900</v>
      </c>
      <c r="H799" s="4">
        <v>1175</v>
      </c>
      <c r="I799" s="25">
        <v>30</v>
      </c>
      <c r="J799" s="4">
        <v>12</v>
      </c>
      <c r="N799" t="s">
        <v>8318</v>
      </c>
      <c r="O799" t="s">
        <v>8224</v>
      </c>
      <c r="P799" t="s">
        <v>8385</v>
      </c>
      <c r="Q799" s="8" t="s">
        <v>8381</v>
      </c>
      <c r="R799">
        <v>3565</v>
      </c>
      <c r="S799" s="7">
        <v>1</v>
      </c>
      <c r="T799" s="4">
        <v>900</v>
      </c>
      <c r="U799" s="4">
        <v>1175</v>
      </c>
      <c r="V799" s="25">
        <v>30</v>
      </c>
      <c r="W799" s="4">
        <v>12</v>
      </c>
    </row>
    <row r="800" spans="1:23" x14ac:dyDescent="0.45">
      <c r="A800" t="s">
        <v>8318</v>
      </c>
      <c r="B800" t="s">
        <v>8224</v>
      </c>
      <c r="C800" t="s">
        <v>8385</v>
      </c>
      <c r="D800" s="8" t="s">
        <v>8381</v>
      </c>
      <c r="E800">
        <v>3569</v>
      </c>
      <c r="F800" s="7">
        <v>1</v>
      </c>
      <c r="G800" s="4">
        <v>5000</v>
      </c>
      <c r="H800" s="4">
        <v>5024</v>
      </c>
      <c r="I800" s="25">
        <v>30</v>
      </c>
      <c r="J800" s="4">
        <v>41</v>
      </c>
      <c r="N800" t="s">
        <v>8318</v>
      </c>
      <c r="O800" t="s">
        <v>8224</v>
      </c>
      <c r="P800" t="s">
        <v>8385</v>
      </c>
      <c r="Q800" s="8" t="s">
        <v>8381</v>
      </c>
      <c r="R800">
        <v>3569</v>
      </c>
      <c r="S800" s="7">
        <v>1</v>
      </c>
      <c r="T800" s="4">
        <v>5000</v>
      </c>
      <c r="U800" s="4">
        <v>5024</v>
      </c>
      <c r="V800" s="25">
        <v>30</v>
      </c>
      <c r="W800" s="4">
        <v>41</v>
      </c>
    </row>
    <row r="801" spans="1:23" x14ac:dyDescent="0.45">
      <c r="A801" t="s">
        <v>8318</v>
      </c>
      <c r="B801" t="s">
        <v>8224</v>
      </c>
      <c r="C801" t="s">
        <v>8385</v>
      </c>
      <c r="D801" s="8" t="s">
        <v>8381</v>
      </c>
      <c r="E801">
        <v>3570</v>
      </c>
      <c r="F801" s="7">
        <v>1</v>
      </c>
      <c r="G801" s="4">
        <v>2000</v>
      </c>
      <c r="H801" s="4">
        <v>2287</v>
      </c>
      <c r="I801" s="25">
        <v>27.959687500006112</v>
      </c>
      <c r="J801" s="4">
        <v>26</v>
      </c>
      <c r="N801" t="s">
        <v>8318</v>
      </c>
      <c r="O801" t="s">
        <v>8224</v>
      </c>
      <c r="P801" t="s">
        <v>8385</v>
      </c>
      <c r="Q801" s="8" t="s">
        <v>8381</v>
      </c>
      <c r="R801">
        <v>3570</v>
      </c>
      <c r="S801" s="7">
        <v>1</v>
      </c>
      <c r="T801" s="4">
        <v>2000</v>
      </c>
      <c r="U801" s="4">
        <v>2287</v>
      </c>
      <c r="V801" s="25">
        <v>27.959687500006112</v>
      </c>
      <c r="W801" s="4">
        <v>26</v>
      </c>
    </row>
    <row r="802" spans="1:23" x14ac:dyDescent="0.45">
      <c r="A802" t="s">
        <v>8318</v>
      </c>
      <c r="B802" t="s">
        <v>8224</v>
      </c>
      <c r="C802" t="s">
        <v>8385</v>
      </c>
      <c r="D802" s="8" t="s">
        <v>8381</v>
      </c>
      <c r="E802">
        <v>3591</v>
      </c>
      <c r="F802" s="7">
        <v>1</v>
      </c>
      <c r="G802" s="4">
        <v>700</v>
      </c>
      <c r="H802" s="4">
        <v>1225</v>
      </c>
      <c r="I802" s="25">
        <v>24.25921296296292</v>
      </c>
      <c r="J802" s="4">
        <v>18</v>
      </c>
      <c r="N802" t="s">
        <v>8318</v>
      </c>
      <c r="O802" t="s">
        <v>8224</v>
      </c>
      <c r="P802" t="s">
        <v>8385</v>
      </c>
      <c r="Q802" s="8" t="s">
        <v>8381</v>
      </c>
      <c r="R802">
        <v>3591</v>
      </c>
      <c r="S802" s="7">
        <v>1</v>
      </c>
      <c r="T802" s="4">
        <v>700</v>
      </c>
      <c r="U802" s="4">
        <v>1225</v>
      </c>
      <c r="V802" s="25">
        <v>24.25921296296292</v>
      </c>
      <c r="W802" s="4">
        <v>18</v>
      </c>
    </row>
    <row r="803" spans="1:23" x14ac:dyDescent="0.45">
      <c r="A803" t="s">
        <v>8318</v>
      </c>
      <c r="B803" t="s">
        <v>8224</v>
      </c>
      <c r="C803" t="s">
        <v>8385</v>
      </c>
      <c r="D803" s="8" t="s">
        <v>8381</v>
      </c>
      <c r="E803">
        <v>3592</v>
      </c>
      <c r="F803" s="7">
        <v>1</v>
      </c>
      <c r="G803" s="4">
        <v>2000</v>
      </c>
      <c r="H803" s="4">
        <v>2545</v>
      </c>
      <c r="I803" s="25">
        <v>57.377696759263927</v>
      </c>
      <c r="J803" s="4">
        <v>35</v>
      </c>
      <c r="N803" t="s">
        <v>8318</v>
      </c>
      <c r="O803" t="s">
        <v>8224</v>
      </c>
      <c r="P803" t="s">
        <v>8385</v>
      </c>
      <c r="Q803" s="8" t="s">
        <v>8381</v>
      </c>
      <c r="R803">
        <v>3592</v>
      </c>
      <c r="S803" s="7">
        <v>1</v>
      </c>
      <c r="T803" s="4">
        <v>2000</v>
      </c>
      <c r="U803" s="4">
        <v>2545</v>
      </c>
      <c r="V803" s="25">
        <v>57.377696759263927</v>
      </c>
      <c r="W803" s="4">
        <v>35</v>
      </c>
    </row>
    <row r="804" spans="1:23" x14ac:dyDescent="0.45">
      <c r="A804" t="s">
        <v>8318</v>
      </c>
      <c r="B804" t="s">
        <v>8224</v>
      </c>
      <c r="C804" t="s">
        <v>8385</v>
      </c>
      <c r="D804" s="8" t="s">
        <v>8381</v>
      </c>
      <c r="E804">
        <v>3593</v>
      </c>
      <c r="F804" s="7">
        <v>1</v>
      </c>
      <c r="G804" s="4">
        <v>3000</v>
      </c>
      <c r="H804" s="4">
        <v>3319</v>
      </c>
      <c r="I804" s="25">
        <v>34.95278935184615</v>
      </c>
      <c r="J804" s="4">
        <v>43</v>
      </c>
      <c r="N804" t="s">
        <v>8318</v>
      </c>
      <c r="O804" t="s">
        <v>8224</v>
      </c>
      <c r="P804" t="s">
        <v>8385</v>
      </c>
      <c r="Q804" s="8" t="s">
        <v>8381</v>
      </c>
      <c r="R804">
        <v>3593</v>
      </c>
      <c r="S804" s="7">
        <v>1</v>
      </c>
      <c r="T804" s="4">
        <v>3000</v>
      </c>
      <c r="U804" s="4">
        <v>3319</v>
      </c>
      <c r="V804" s="25">
        <v>34.95278935184615</v>
      </c>
      <c r="W804" s="4">
        <v>43</v>
      </c>
    </row>
    <row r="805" spans="1:23" x14ac:dyDescent="0.45">
      <c r="A805" t="s">
        <v>8318</v>
      </c>
      <c r="B805" t="s">
        <v>8224</v>
      </c>
      <c r="C805" t="s">
        <v>8385</v>
      </c>
      <c r="D805" s="8" t="s">
        <v>8381</v>
      </c>
      <c r="E805">
        <v>3695</v>
      </c>
      <c r="F805" s="7">
        <v>1</v>
      </c>
      <c r="G805" s="4">
        <v>4000</v>
      </c>
      <c r="H805" s="4">
        <v>4005</v>
      </c>
      <c r="I805" s="25">
        <v>20</v>
      </c>
      <c r="J805" s="4">
        <v>33</v>
      </c>
      <c r="N805" t="s">
        <v>8318</v>
      </c>
      <c r="O805" t="s">
        <v>8224</v>
      </c>
      <c r="P805" t="s">
        <v>8385</v>
      </c>
      <c r="Q805" s="8" t="s">
        <v>8381</v>
      </c>
      <c r="R805">
        <v>3695</v>
      </c>
      <c r="S805" s="7">
        <v>1</v>
      </c>
      <c r="T805" s="4">
        <v>4000</v>
      </c>
      <c r="U805" s="4">
        <v>4005</v>
      </c>
      <c r="V805" s="25">
        <v>20</v>
      </c>
      <c r="W805" s="4">
        <v>33</v>
      </c>
    </row>
    <row r="806" spans="1:23" x14ac:dyDescent="0.45">
      <c r="A806" t="s">
        <v>8318</v>
      </c>
      <c r="B806" t="s">
        <v>8224</v>
      </c>
      <c r="C806" t="s">
        <v>8385</v>
      </c>
      <c r="D806" s="8" t="s">
        <v>8381</v>
      </c>
      <c r="E806">
        <v>3731</v>
      </c>
      <c r="F806" s="7">
        <v>1</v>
      </c>
      <c r="G806" s="4">
        <v>5500</v>
      </c>
      <c r="H806" s="4">
        <v>620</v>
      </c>
      <c r="I806" s="25">
        <v>30.388125000004948</v>
      </c>
      <c r="J806" s="4">
        <v>12</v>
      </c>
      <c r="N806" t="s">
        <v>8318</v>
      </c>
      <c r="O806" t="s">
        <v>8224</v>
      </c>
      <c r="P806" t="s">
        <v>8385</v>
      </c>
      <c r="Q806" s="8" t="s">
        <v>8381</v>
      </c>
      <c r="R806">
        <v>3731</v>
      </c>
      <c r="S806" s="7">
        <v>1</v>
      </c>
      <c r="T806" s="4">
        <v>5500</v>
      </c>
      <c r="U806" s="4">
        <v>620</v>
      </c>
      <c r="V806" s="25">
        <v>30.388125000004948</v>
      </c>
      <c r="W806" s="4">
        <v>12</v>
      </c>
    </row>
    <row r="807" spans="1:23" x14ac:dyDescent="0.45">
      <c r="A807" t="s">
        <v>8318</v>
      </c>
      <c r="B807" t="s">
        <v>8224</v>
      </c>
      <c r="C807" t="s">
        <v>8385</v>
      </c>
      <c r="D807" s="8" t="s">
        <v>8381</v>
      </c>
      <c r="E807">
        <v>3850</v>
      </c>
      <c r="F807" s="7">
        <v>1</v>
      </c>
      <c r="G807" s="4">
        <v>1000</v>
      </c>
      <c r="H807" s="4">
        <v>38</v>
      </c>
      <c r="I807" s="25">
        <v>30</v>
      </c>
      <c r="J807" s="4">
        <v>4</v>
      </c>
      <c r="N807" t="s">
        <v>8318</v>
      </c>
      <c r="O807" t="s">
        <v>8224</v>
      </c>
      <c r="P807" t="s">
        <v>8385</v>
      </c>
      <c r="Q807" s="8" t="s">
        <v>8381</v>
      </c>
      <c r="R807">
        <v>3850</v>
      </c>
      <c r="S807" s="7">
        <v>1</v>
      </c>
      <c r="T807" s="4">
        <v>1000</v>
      </c>
      <c r="U807" s="4">
        <v>38</v>
      </c>
      <c r="V807" s="25">
        <v>30</v>
      </c>
      <c r="W807" s="4">
        <v>4</v>
      </c>
    </row>
    <row r="808" spans="1:23" x14ac:dyDescent="0.45">
      <c r="A808" t="s">
        <v>8318</v>
      </c>
      <c r="B808" t="s">
        <v>8224</v>
      </c>
      <c r="C808" t="s">
        <v>8385</v>
      </c>
      <c r="D808" s="8" t="s">
        <v>8381</v>
      </c>
      <c r="E808">
        <v>3889</v>
      </c>
      <c r="F808" s="7">
        <v>1</v>
      </c>
      <c r="G808" s="4">
        <v>8000</v>
      </c>
      <c r="H808" s="4">
        <v>118</v>
      </c>
      <c r="I808" s="25">
        <v>31.971412037033588</v>
      </c>
      <c r="J808" s="4">
        <v>9</v>
      </c>
      <c r="N808" t="s">
        <v>8318</v>
      </c>
      <c r="O808" t="s">
        <v>8224</v>
      </c>
      <c r="P808" t="s">
        <v>8385</v>
      </c>
      <c r="Q808" s="8" t="s">
        <v>8381</v>
      </c>
      <c r="R808">
        <v>3889</v>
      </c>
      <c r="S808" s="7">
        <v>1</v>
      </c>
      <c r="T808" s="4">
        <v>8000</v>
      </c>
      <c r="U808" s="4">
        <v>118</v>
      </c>
      <c r="V808" s="25">
        <v>31.971412037033588</v>
      </c>
      <c r="W808" s="4">
        <v>9</v>
      </c>
    </row>
    <row r="809" spans="1:23" x14ac:dyDescent="0.45">
      <c r="A809" t="s">
        <v>8318</v>
      </c>
      <c r="B809" t="s">
        <v>8224</v>
      </c>
      <c r="C809" t="s">
        <v>8385</v>
      </c>
      <c r="D809" s="8" t="s">
        <v>8381</v>
      </c>
      <c r="E809">
        <v>3972</v>
      </c>
      <c r="F809" s="7">
        <v>1</v>
      </c>
      <c r="G809" s="4">
        <v>1000</v>
      </c>
      <c r="H809" s="4">
        <v>211</v>
      </c>
      <c r="I809" s="25">
        <v>60</v>
      </c>
      <c r="J809" s="4">
        <v>8</v>
      </c>
      <c r="N809" t="s">
        <v>8318</v>
      </c>
      <c r="O809" t="s">
        <v>8224</v>
      </c>
      <c r="P809" t="s">
        <v>8385</v>
      </c>
      <c r="Q809" s="8" t="s">
        <v>8381</v>
      </c>
      <c r="R809">
        <v>3972</v>
      </c>
      <c r="S809" s="7">
        <v>1</v>
      </c>
      <c r="T809" s="4">
        <v>1000</v>
      </c>
      <c r="U809" s="4">
        <v>211</v>
      </c>
      <c r="V809" s="25">
        <v>60</v>
      </c>
      <c r="W809" s="4">
        <v>8</v>
      </c>
    </row>
    <row r="810" spans="1:23" x14ac:dyDescent="0.45">
      <c r="A810" t="s">
        <v>8318</v>
      </c>
      <c r="B810" t="s">
        <v>8224</v>
      </c>
      <c r="C810" t="s">
        <v>8385</v>
      </c>
      <c r="D810" s="8" t="s">
        <v>8381</v>
      </c>
      <c r="E810">
        <v>3978</v>
      </c>
      <c r="F810" s="7">
        <v>1</v>
      </c>
      <c r="G810" s="4">
        <v>2000</v>
      </c>
      <c r="H810" s="4">
        <v>214</v>
      </c>
      <c r="I810" s="25">
        <v>60</v>
      </c>
      <c r="J810" s="4">
        <v>8</v>
      </c>
      <c r="N810" t="s">
        <v>8318</v>
      </c>
      <c r="O810" t="s">
        <v>8224</v>
      </c>
      <c r="P810" t="s">
        <v>8385</v>
      </c>
      <c r="Q810" s="8" t="s">
        <v>8381</v>
      </c>
      <c r="R810">
        <v>3978</v>
      </c>
      <c r="S810" s="7">
        <v>1</v>
      </c>
      <c r="T810" s="4">
        <v>2000</v>
      </c>
      <c r="U810" s="4">
        <v>214</v>
      </c>
      <c r="V810" s="25">
        <v>60</v>
      </c>
      <c r="W810" s="4">
        <v>8</v>
      </c>
    </row>
    <row r="811" spans="1:23" x14ac:dyDescent="0.45">
      <c r="A811" t="s">
        <v>8318</v>
      </c>
      <c r="B811" t="s">
        <v>8224</v>
      </c>
      <c r="C811" t="s">
        <v>8385</v>
      </c>
      <c r="D811" s="8" t="s">
        <v>8381</v>
      </c>
      <c r="E811">
        <v>4022</v>
      </c>
      <c r="F811" s="7">
        <v>1</v>
      </c>
      <c r="G811" s="4">
        <v>18000</v>
      </c>
      <c r="H811" s="4">
        <v>12521</v>
      </c>
      <c r="I811" s="25">
        <v>45.536724537036207</v>
      </c>
      <c r="J811" s="4">
        <v>197</v>
      </c>
      <c r="N811" t="s">
        <v>8318</v>
      </c>
      <c r="O811" t="s">
        <v>8224</v>
      </c>
      <c r="P811" t="s">
        <v>8385</v>
      </c>
      <c r="Q811" s="8" t="s">
        <v>8381</v>
      </c>
      <c r="R811">
        <v>4022</v>
      </c>
      <c r="S811" s="7">
        <v>1</v>
      </c>
      <c r="T811" s="4">
        <v>18000</v>
      </c>
      <c r="U811" s="4">
        <v>12521</v>
      </c>
      <c r="V811" s="25">
        <v>45.536724537036207</v>
      </c>
      <c r="W811" s="4">
        <v>197</v>
      </c>
    </row>
    <row r="812" spans="1:23" x14ac:dyDescent="0.45">
      <c r="A812" t="s">
        <v>8318</v>
      </c>
      <c r="B812" t="s">
        <v>8224</v>
      </c>
      <c r="C812" t="s">
        <v>8385</v>
      </c>
      <c r="D812" s="8" t="s">
        <v>8381</v>
      </c>
      <c r="E812">
        <v>4042</v>
      </c>
      <c r="F812" s="7">
        <v>1</v>
      </c>
      <c r="G812" s="4">
        <v>10000</v>
      </c>
      <c r="H812" s="4">
        <v>21</v>
      </c>
      <c r="I812" s="25">
        <v>29.718703703700157</v>
      </c>
      <c r="J812" s="4">
        <v>3</v>
      </c>
      <c r="N812" t="s">
        <v>8318</v>
      </c>
      <c r="O812" t="s">
        <v>8224</v>
      </c>
      <c r="P812" t="s">
        <v>8385</v>
      </c>
      <c r="Q812" s="8" t="s">
        <v>8381</v>
      </c>
      <c r="R812">
        <v>4042</v>
      </c>
      <c r="S812" s="7">
        <v>1</v>
      </c>
      <c r="T812" s="4">
        <v>10000</v>
      </c>
      <c r="U812" s="4">
        <v>21</v>
      </c>
      <c r="V812" s="25">
        <v>29.718703703700157</v>
      </c>
      <c r="W812" s="4">
        <v>3</v>
      </c>
    </row>
    <row r="813" spans="1:23" x14ac:dyDescent="0.45">
      <c r="A813" t="s">
        <v>8318</v>
      </c>
      <c r="B813" t="s">
        <v>8224</v>
      </c>
      <c r="C813" t="s">
        <v>8385</v>
      </c>
      <c r="D813" s="8" t="s">
        <v>8381</v>
      </c>
      <c r="E813">
        <v>4047</v>
      </c>
      <c r="F813" s="7">
        <v>1</v>
      </c>
      <c r="G813" s="4">
        <v>5000</v>
      </c>
      <c r="H813" s="4">
        <v>110</v>
      </c>
      <c r="I813" s="25">
        <v>24.01917824074917</v>
      </c>
      <c r="J813" s="4">
        <v>4</v>
      </c>
      <c r="N813" t="s">
        <v>8318</v>
      </c>
      <c r="O813" t="s">
        <v>8224</v>
      </c>
      <c r="P813" t="s">
        <v>8385</v>
      </c>
      <c r="Q813" s="8" t="s">
        <v>8381</v>
      </c>
      <c r="R813">
        <v>4047</v>
      </c>
      <c r="S813" s="7">
        <v>1</v>
      </c>
      <c r="T813" s="4">
        <v>5000</v>
      </c>
      <c r="U813" s="4">
        <v>110</v>
      </c>
      <c r="V813" s="25">
        <v>24.01917824074917</v>
      </c>
      <c r="W813" s="4">
        <v>4</v>
      </c>
    </row>
    <row r="814" spans="1:23" x14ac:dyDescent="0.45">
      <c r="A814" t="s">
        <v>8318</v>
      </c>
      <c r="B814" t="s">
        <v>8224</v>
      </c>
      <c r="C814" t="s">
        <v>8385</v>
      </c>
      <c r="D814" s="8" t="s">
        <v>8381</v>
      </c>
      <c r="E814">
        <v>4091</v>
      </c>
      <c r="F814" s="7">
        <v>1</v>
      </c>
      <c r="G814" s="4">
        <v>1600</v>
      </c>
      <c r="H814" s="4">
        <v>204</v>
      </c>
      <c r="I814" s="25">
        <v>30</v>
      </c>
      <c r="J814" s="4">
        <v>8</v>
      </c>
      <c r="N814" t="s">
        <v>8318</v>
      </c>
      <c r="O814" t="s">
        <v>8224</v>
      </c>
      <c r="P814" t="s">
        <v>8385</v>
      </c>
      <c r="Q814" s="8" t="s">
        <v>8381</v>
      </c>
      <c r="R814">
        <v>4091</v>
      </c>
      <c r="S814" s="7">
        <v>1</v>
      </c>
      <c r="T814" s="4">
        <v>1600</v>
      </c>
      <c r="U814" s="4">
        <v>204</v>
      </c>
      <c r="V814" s="25">
        <v>30</v>
      </c>
      <c r="W814" s="4">
        <v>8</v>
      </c>
    </row>
    <row r="815" spans="1:23" x14ac:dyDescent="0.45">
      <c r="A815" t="s">
        <v>8318</v>
      </c>
      <c r="B815" t="s">
        <v>8224</v>
      </c>
      <c r="C815" t="s">
        <v>8386</v>
      </c>
      <c r="F815" s="7"/>
      <c r="G815" s="4"/>
      <c r="H815" s="4"/>
      <c r="I815" s="25"/>
      <c r="J815" s="4"/>
      <c r="N815" t="s">
        <v>8318</v>
      </c>
      <c r="O815" t="s">
        <v>8224</v>
      </c>
      <c r="P815" t="s">
        <v>8386</v>
      </c>
      <c r="S815" s="7"/>
      <c r="T815" s="4"/>
      <c r="U815" s="4"/>
      <c r="V815" s="25"/>
      <c r="W815" s="4"/>
    </row>
    <row r="816" spans="1:23" x14ac:dyDescent="0.45">
      <c r="A816" t="s">
        <v>8318</v>
      </c>
      <c r="B816" t="s">
        <v>8224</v>
      </c>
      <c r="C816" t="s">
        <v>8386</v>
      </c>
      <c r="D816" s="8" t="s">
        <v>8376</v>
      </c>
      <c r="F816" s="7">
        <v>20</v>
      </c>
      <c r="G816" s="4">
        <v>83678</v>
      </c>
      <c r="H816" s="4">
        <v>82920.11</v>
      </c>
      <c r="I816" s="25">
        <v>31.205629050925928</v>
      </c>
      <c r="J816" s="4">
        <v>753</v>
      </c>
      <c r="N816" t="s">
        <v>8318</v>
      </c>
      <c r="O816" t="s">
        <v>8224</v>
      </c>
      <c r="P816" t="s">
        <v>8386</v>
      </c>
      <c r="Q816" s="8" t="s">
        <v>8376</v>
      </c>
      <c r="S816" s="7">
        <v>20</v>
      </c>
      <c r="T816" s="4">
        <v>83678</v>
      </c>
      <c r="U816" s="4">
        <v>82920.11</v>
      </c>
      <c r="V816" s="25">
        <v>31.205629050925928</v>
      </c>
      <c r="W816" s="4">
        <v>753</v>
      </c>
    </row>
    <row r="817" spans="1:23" x14ac:dyDescent="0.45">
      <c r="A817" t="s">
        <v>8318</v>
      </c>
      <c r="B817" t="s">
        <v>8224</v>
      </c>
      <c r="C817" t="s">
        <v>8386</v>
      </c>
      <c r="D817" s="8" t="s">
        <v>8376</v>
      </c>
      <c r="E817">
        <v>2781</v>
      </c>
      <c r="F817" s="7">
        <v>1</v>
      </c>
      <c r="G817" s="4">
        <v>1250</v>
      </c>
      <c r="H817" s="4">
        <v>1316</v>
      </c>
      <c r="I817" s="25">
        <v>28.350069444451947</v>
      </c>
      <c r="J817" s="4">
        <v>28</v>
      </c>
      <c r="N817" t="s">
        <v>8318</v>
      </c>
      <c r="O817" t="s">
        <v>8224</v>
      </c>
      <c r="P817" t="s">
        <v>8386</v>
      </c>
      <c r="Q817" s="8" t="s">
        <v>8376</v>
      </c>
      <c r="R817">
        <v>2781</v>
      </c>
      <c r="S817" s="7">
        <v>1</v>
      </c>
      <c r="T817" s="4">
        <v>1250</v>
      </c>
      <c r="U817" s="4">
        <v>1316</v>
      </c>
      <c r="V817" s="25">
        <v>28.350069444451947</v>
      </c>
      <c r="W817" s="4">
        <v>28</v>
      </c>
    </row>
    <row r="818" spans="1:23" x14ac:dyDescent="0.45">
      <c r="A818" t="s">
        <v>8318</v>
      </c>
      <c r="B818" t="s">
        <v>8224</v>
      </c>
      <c r="C818" t="s">
        <v>8386</v>
      </c>
      <c r="D818" s="8" t="s">
        <v>8376</v>
      </c>
      <c r="E818">
        <v>2782</v>
      </c>
      <c r="F818" s="7">
        <v>1</v>
      </c>
      <c r="G818" s="4">
        <v>1000</v>
      </c>
      <c r="H818" s="4">
        <v>1200</v>
      </c>
      <c r="I818" s="25">
        <v>25.282662037039699</v>
      </c>
      <c r="J818" s="4">
        <v>18</v>
      </c>
      <c r="N818" t="s">
        <v>8318</v>
      </c>
      <c r="O818" t="s">
        <v>8224</v>
      </c>
      <c r="P818" t="s">
        <v>8386</v>
      </c>
      <c r="Q818" s="8" t="s">
        <v>8376</v>
      </c>
      <c r="R818">
        <v>2782</v>
      </c>
      <c r="S818" s="7">
        <v>1</v>
      </c>
      <c r="T818" s="4">
        <v>1000</v>
      </c>
      <c r="U818" s="4">
        <v>1200</v>
      </c>
      <c r="V818" s="25">
        <v>25.282662037039699</v>
      </c>
      <c r="W818" s="4">
        <v>18</v>
      </c>
    </row>
    <row r="819" spans="1:23" x14ac:dyDescent="0.45">
      <c r="A819" t="s">
        <v>8318</v>
      </c>
      <c r="B819" t="s">
        <v>8224</v>
      </c>
      <c r="C819" t="s">
        <v>8386</v>
      </c>
      <c r="D819" s="8" t="s">
        <v>8376</v>
      </c>
      <c r="E819">
        <v>2790</v>
      </c>
      <c r="F819" s="7">
        <v>1</v>
      </c>
      <c r="G819" s="4">
        <v>3000</v>
      </c>
      <c r="H819" s="4">
        <v>3160</v>
      </c>
      <c r="I819" s="25">
        <v>30</v>
      </c>
      <c r="J819" s="4">
        <v>66</v>
      </c>
      <c r="N819" t="s">
        <v>8318</v>
      </c>
      <c r="O819" t="s">
        <v>8224</v>
      </c>
      <c r="P819" t="s">
        <v>8386</v>
      </c>
      <c r="Q819" s="8" t="s">
        <v>8376</v>
      </c>
      <c r="R819">
        <v>2790</v>
      </c>
      <c r="S819" s="7">
        <v>1</v>
      </c>
      <c r="T819" s="4">
        <v>3000</v>
      </c>
      <c r="U819" s="4">
        <v>3160</v>
      </c>
      <c r="V819" s="25">
        <v>30</v>
      </c>
      <c r="W819" s="4">
        <v>66</v>
      </c>
    </row>
    <row r="820" spans="1:23" x14ac:dyDescent="0.45">
      <c r="A820" t="s">
        <v>8318</v>
      </c>
      <c r="B820" t="s">
        <v>8224</v>
      </c>
      <c r="C820" t="s">
        <v>8386</v>
      </c>
      <c r="D820" s="8" t="s">
        <v>8376</v>
      </c>
      <c r="E820">
        <v>2977</v>
      </c>
      <c r="F820" s="7">
        <v>1</v>
      </c>
      <c r="G820" s="4">
        <v>3000</v>
      </c>
      <c r="H820" s="4">
        <v>3407</v>
      </c>
      <c r="I820" s="25">
        <v>59.211874999993597</v>
      </c>
      <c r="J820" s="4">
        <v>30</v>
      </c>
      <c r="N820" t="s">
        <v>8318</v>
      </c>
      <c r="O820" t="s">
        <v>8224</v>
      </c>
      <c r="P820" t="s">
        <v>8386</v>
      </c>
      <c r="Q820" s="8" t="s">
        <v>8376</v>
      </c>
      <c r="R820">
        <v>2977</v>
      </c>
      <c r="S820" s="7">
        <v>1</v>
      </c>
      <c r="T820" s="4">
        <v>3000</v>
      </c>
      <c r="U820" s="4">
        <v>3407</v>
      </c>
      <c r="V820" s="25">
        <v>59.211874999993597</v>
      </c>
      <c r="W820" s="4">
        <v>30</v>
      </c>
    </row>
    <row r="821" spans="1:23" x14ac:dyDescent="0.45">
      <c r="A821" t="s">
        <v>8318</v>
      </c>
      <c r="B821" t="s">
        <v>8224</v>
      </c>
      <c r="C821" t="s">
        <v>8386</v>
      </c>
      <c r="D821" s="8" t="s">
        <v>8376</v>
      </c>
      <c r="E821">
        <v>3264</v>
      </c>
      <c r="F821" s="7">
        <v>1</v>
      </c>
      <c r="G821" s="4">
        <v>2500</v>
      </c>
      <c r="H821" s="4">
        <v>2575</v>
      </c>
      <c r="I821" s="25">
        <v>16.116458333337505</v>
      </c>
      <c r="J821" s="4">
        <v>49</v>
      </c>
      <c r="N821" t="s">
        <v>8318</v>
      </c>
      <c r="O821" t="s">
        <v>8224</v>
      </c>
      <c r="P821" t="s">
        <v>8386</v>
      </c>
      <c r="Q821" s="8" t="s">
        <v>8376</v>
      </c>
      <c r="R821">
        <v>3264</v>
      </c>
      <c r="S821" s="7">
        <v>1</v>
      </c>
      <c r="T821" s="4">
        <v>2500</v>
      </c>
      <c r="U821" s="4">
        <v>2575</v>
      </c>
      <c r="V821" s="25">
        <v>16.116458333337505</v>
      </c>
      <c r="W821" s="4">
        <v>49</v>
      </c>
    </row>
    <row r="822" spans="1:23" x14ac:dyDescent="0.45">
      <c r="A822" t="s">
        <v>8318</v>
      </c>
      <c r="B822" t="s">
        <v>8224</v>
      </c>
      <c r="C822" t="s">
        <v>8386</v>
      </c>
      <c r="D822" s="8" t="s">
        <v>8376</v>
      </c>
      <c r="E822">
        <v>3275</v>
      </c>
      <c r="F822" s="7">
        <v>1</v>
      </c>
      <c r="G822" s="4">
        <v>1800</v>
      </c>
      <c r="H822" s="4">
        <v>1805</v>
      </c>
      <c r="I822" s="25">
        <v>26.307048611110076</v>
      </c>
      <c r="J822" s="4">
        <v>12</v>
      </c>
      <c r="N822" t="s">
        <v>8318</v>
      </c>
      <c r="O822" t="s">
        <v>8224</v>
      </c>
      <c r="P822" t="s">
        <v>8386</v>
      </c>
      <c r="Q822" s="8" t="s">
        <v>8376</v>
      </c>
      <c r="R822">
        <v>3275</v>
      </c>
      <c r="S822" s="7">
        <v>1</v>
      </c>
      <c r="T822" s="4">
        <v>1800</v>
      </c>
      <c r="U822" s="4">
        <v>1805</v>
      </c>
      <c r="V822" s="25">
        <v>26.307048611110076</v>
      </c>
      <c r="W822" s="4">
        <v>12</v>
      </c>
    </row>
    <row r="823" spans="1:23" x14ac:dyDescent="0.45">
      <c r="A823" t="s">
        <v>8318</v>
      </c>
      <c r="B823" t="s">
        <v>8224</v>
      </c>
      <c r="C823" t="s">
        <v>8386</v>
      </c>
      <c r="D823" s="8" t="s">
        <v>8376</v>
      </c>
      <c r="E823">
        <v>3424</v>
      </c>
      <c r="F823" s="7">
        <v>1</v>
      </c>
      <c r="G823" s="4">
        <v>6000</v>
      </c>
      <c r="H823" s="4">
        <v>6215</v>
      </c>
      <c r="I823" s="25">
        <v>21.614074074081145</v>
      </c>
      <c r="J823" s="4">
        <v>76</v>
      </c>
      <c r="N823" t="s">
        <v>8318</v>
      </c>
      <c r="O823" t="s">
        <v>8224</v>
      </c>
      <c r="P823" t="s">
        <v>8386</v>
      </c>
      <c r="Q823" s="8" t="s">
        <v>8376</v>
      </c>
      <c r="R823">
        <v>3424</v>
      </c>
      <c r="S823" s="7">
        <v>1</v>
      </c>
      <c r="T823" s="4">
        <v>6000</v>
      </c>
      <c r="U823" s="4">
        <v>6215</v>
      </c>
      <c r="V823" s="25">
        <v>21.614074074081145</v>
      </c>
      <c r="W823" s="4">
        <v>76</v>
      </c>
    </row>
    <row r="824" spans="1:23" x14ac:dyDescent="0.45">
      <c r="A824" t="s">
        <v>8318</v>
      </c>
      <c r="B824" t="s">
        <v>8224</v>
      </c>
      <c r="C824" t="s">
        <v>8386</v>
      </c>
      <c r="D824" s="8" t="s">
        <v>8376</v>
      </c>
      <c r="E824">
        <v>3457</v>
      </c>
      <c r="F824" s="7">
        <v>1</v>
      </c>
      <c r="G824" s="4">
        <v>2000</v>
      </c>
      <c r="H824" s="4">
        <v>2804</v>
      </c>
      <c r="I824" s="25">
        <v>30.542627314811398</v>
      </c>
      <c r="J824" s="4">
        <v>55</v>
      </c>
      <c r="N824" t="s">
        <v>8318</v>
      </c>
      <c r="O824" t="s">
        <v>8224</v>
      </c>
      <c r="P824" t="s">
        <v>8386</v>
      </c>
      <c r="Q824" s="8" t="s">
        <v>8376</v>
      </c>
      <c r="R824">
        <v>3457</v>
      </c>
      <c r="S824" s="7">
        <v>1</v>
      </c>
      <c r="T824" s="4">
        <v>2000</v>
      </c>
      <c r="U824" s="4">
        <v>2804</v>
      </c>
      <c r="V824" s="25">
        <v>30.542627314811398</v>
      </c>
      <c r="W824" s="4">
        <v>55</v>
      </c>
    </row>
    <row r="825" spans="1:23" x14ac:dyDescent="0.45">
      <c r="A825" t="s">
        <v>8318</v>
      </c>
      <c r="B825" t="s">
        <v>8224</v>
      </c>
      <c r="C825" t="s">
        <v>8386</v>
      </c>
      <c r="D825" s="8" t="s">
        <v>8376</v>
      </c>
      <c r="E825">
        <v>3458</v>
      </c>
      <c r="F825" s="7">
        <v>1</v>
      </c>
      <c r="G825" s="4">
        <v>978</v>
      </c>
      <c r="H825" s="4">
        <v>1216</v>
      </c>
      <c r="I825" s="25">
        <v>26.982835648152104</v>
      </c>
      <c r="J825" s="4">
        <v>27</v>
      </c>
      <c r="N825" t="s">
        <v>8318</v>
      </c>
      <c r="O825" t="s">
        <v>8224</v>
      </c>
      <c r="P825" t="s">
        <v>8386</v>
      </c>
      <c r="Q825" s="8" t="s">
        <v>8376</v>
      </c>
      <c r="R825">
        <v>3458</v>
      </c>
      <c r="S825" s="7">
        <v>1</v>
      </c>
      <c r="T825" s="4">
        <v>978</v>
      </c>
      <c r="U825" s="4">
        <v>1216</v>
      </c>
      <c r="V825" s="25">
        <v>26.982835648152104</v>
      </c>
      <c r="W825" s="4">
        <v>27</v>
      </c>
    </row>
    <row r="826" spans="1:23" x14ac:dyDescent="0.45">
      <c r="A826" t="s">
        <v>8318</v>
      </c>
      <c r="B826" t="s">
        <v>8224</v>
      </c>
      <c r="C826" t="s">
        <v>8386</v>
      </c>
      <c r="D826" s="8" t="s">
        <v>8376</v>
      </c>
      <c r="E826">
        <v>3514</v>
      </c>
      <c r="F826" s="7">
        <v>1</v>
      </c>
      <c r="G826" s="4">
        <v>500</v>
      </c>
      <c r="H826" s="4">
        <v>550</v>
      </c>
      <c r="I826" s="25">
        <v>16.360972222224518</v>
      </c>
      <c r="J826" s="4">
        <v>10</v>
      </c>
      <c r="N826" t="s">
        <v>8318</v>
      </c>
      <c r="O826" t="s">
        <v>8224</v>
      </c>
      <c r="P826" t="s">
        <v>8386</v>
      </c>
      <c r="Q826" s="8" t="s">
        <v>8376</v>
      </c>
      <c r="R826">
        <v>3514</v>
      </c>
      <c r="S826" s="7">
        <v>1</v>
      </c>
      <c r="T826" s="4">
        <v>500</v>
      </c>
      <c r="U826" s="4">
        <v>550</v>
      </c>
      <c r="V826" s="25">
        <v>16.360972222224518</v>
      </c>
      <c r="W826" s="4">
        <v>10</v>
      </c>
    </row>
    <row r="827" spans="1:23" x14ac:dyDescent="0.45">
      <c r="A827" t="s">
        <v>8318</v>
      </c>
      <c r="B827" t="s">
        <v>8224</v>
      </c>
      <c r="C827" t="s">
        <v>8386</v>
      </c>
      <c r="D827" s="8" t="s">
        <v>8376</v>
      </c>
      <c r="E827">
        <v>3554</v>
      </c>
      <c r="F827" s="7">
        <v>1</v>
      </c>
      <c r="G827" s="4">
        <v>5000</v>
      </c>
      <c r="H827" s="4">
        <v>5671.11</v>
      </c>
      <c r="I827" s="25">
        <v>30.657881944440305</v>
      </c>
      <c r="J827" s="4">
        <v>53</v>
      </c>
      <c r="N827" t="s">
        <v>8318</v>
      </c>
      <c r="O827" t="s">
        <v>8224</v>
      </c>
      <c r="P827" t="s">
        <v>8386</v>
      </c>
      <c r="Q827" s="8" t="s">
        <v>8376</v>
      </c>
      <c r="R827">
        <v>3554</v>
      </c>
      <c r="S827" s="7">
        <v>1</v>
      </c>
      <c r="T827" s="4">
        <v>5000</v>
      </c>
      <c r="U827" s="4">
        <v>5671.11</v>
      </c>
      <c r="V827" s="25">
        <v>30.657881944440305</v>
      </c>
      <c r="W827" s="4">
        <v>53</v>
      </c>
    </row>
    <row r="828" spans="1:23" x14ac:dyDescent="0.45">
      <c r="A828" t="s">
        <v>8318</v>
      </c>
      <c r="B828" t="s">
        <v>8224</v>
      </c>
      <c r="C828" t="s">
        <v>8386</v>
      </c>
      <c r="D828" s="8" t="s">
        <v>8376</v>
      </c>
      <c r="E828">
        <v>3580</v>
      </c>
      <c r="F828" s="7">
        <v>1</v>
      </c>
      <c r="G828" s="4">
        <v>900</v>
      </c>
      <c r="H828" s="4">
        <v>1025</v>
      </c>
      <c r="I828" s="25">
        <v>38.031458333331102</v>
      </c>
      <c r="J828" s="4">
        <v>27</v>
      </c>
      <c r="N828" t="s">
        <v>8318</v>
      </c>
      <c r="O828" t="s">
        <v>8224</v>
      </c>
      <c r="P828" t="s">
        <v>8386</v>
      </c>
      <c r="Q828" s="8" t="s">
        <v>8376</v>
      </c>
      <c r="R828">
        <v>3580</v>
      </c>
      <c r="S828" s="7">
        <v>1</v>
      </c>
      <c r="T828" s="4">
        <v>900</v>
      </c>
      <c r="U828" s="4">
        <v>1025</v>
      </c>
      <c r="V828" s="25">
        <v>38.031458333331102</v>
      </c>
      <c r="W828" s="4">
        <v>27</v>
      </c>
    </row>
    <row r="829" spans="1:23" x14ac:dyDescent="0.45">
      <c r="A829" t="s">
        <v>8318</v>
      </c>
      <c r="B829" t="s">
        <v>8224</v>
      </c>
      <c r="C829" t="s">
        <v>8386</v>
      </c>
      <c r="D829" s="8" t="s">
        <v>8376</v>
      </c>
      <c r="E829">
        <v>3691</v>
      </c>
      <c r="F829" s="7">
        <v>1</v>
      </c>
      <c r="G829" s="4">
        <v>40000</v>
      </c>
      <c r="H829" s="4">
        <v>51184</v>
      </c>
      <c r="I829" s="25">
        <v>44.507071759260725</v>
      </c>
      <c r="J829" s="4">
        <v>274</v>
      </c>
      <c r="N829" t="s">
        <v>8318</v>
      </c>
      <c r="O829" t="s">
        <v>8224</v>
      </c>
      <c r="P829" t="s">
        <v>8386</v>
      </c>
      <c r="Q829" s="8" t="s">
        <v>8376</v>
      </c>
      <c r="R829">
        <v>3691</v>
      </c>
      <c r="S829" s="7">
        <v>1</v>
      </c>
      <c r="T829" s="4">
        <v>40000</v>
      </c>
      <c r="U829" s="4">
        <v>51184</v>
      </c>
      <c r="V829" s="25">
        <v>44.507071759260725</v>
      </c>
      <c r="W829" s="4">
        <v>274</v>
      </c>
    </row>
    <row r="830" spans="1:23" x14ac:dyDescent="0.45">
      <c r="A830" t="s">
        <v>8318</v>
      </c>
      <c r="B830" t="s">
        <v>8224</v>
      </c>
      <c r="C830" t="s">
        <v>8386</v>
      </c>
      <c r="D830" s="8" t="s">
        <v>8376</v>
      </c>
      <c r="E830">
        <v>3895</v>
      </c>
      <c r="F830" s="7">
        <v>1</v>
      </c>
      <c r="G830" s="4">
        <v>1000</v>
      </c>
      <c r="H830" s="4">
        <v>50</v>
      </c>
      <c r="I830" s="25">
        <v>31</v>
      </c>
      <c r="J830" s="4">
        <v>1</v>
      </c>
      <c r="N830" t="s">
        <v>8318</v>
      </c>
      <c r="O830" t="s">
        <v>8224</v>
      </c>
      <c r="P830" t="s">
        <v>8386</v>
      </c>
      <c r="Q830" s="8" t="s">
        <v>8376</v>
      </c>
      <c r="R830">
        <v>3895</v>
      </c>
      <c r="S830" s="7">
        <v>1</v>
      </c>
      <c r="T830" s="4">
        <v>1000</v>
      </c>
      <c r="U830" s="4">
        <v>50</v>
      </c>
      <c r="V830" s="25">
        <v>31</v>
      </c>
      <c r="W830" s="4">
        <v>1</v>
      </c>
    </row>
    <row r="831" spans="1:23" x14ac:dyDescent="0.45">
      <c r="A831" t="s">
        <v>8318</v>
      </c>
      <c r="B831" t="s">
        <v>8224</v>
      </c>
      <c r="C831" t="s">
        <v>8386</v>
      </c>
      <c r="D831" s="8" t="s">
        <v>8376</v>
      </c>
      <c r="E831">
        <v>3922</v>
      </c>
      <c r="F831" s="7">
        <v>1</v>
      </c>
      <c r="G831" s="4">
        <v>750</v>
      </c>
      <c r="H831" s="4">
        <v>61</v>
      </c>
      <c r="I831" s="25">
        <v>45.189699074064265</v>
      </c>
      <c r="J831" s="4">
        <v>6</v>
      </c>
      <c r="N831" t="s">
        <v>8318</v>
      </c>
      <c r="O831" t="s">
        <v>8224</v>
      </c>
      <c r="P831" t="s">
        <v>8386</v>
      </c>
      <c r="Q831" s="8" t="s">
        <v>8376</v>
      </c>
      <c r="R831">
        <v>3922</v>
      </c>
      <c r="S831" s="7">
        <v>1</v>
      </c>
      <c r="T831" s="4">
        <v>750</v>
      </c>
      <c r="U831" s="4">
        <v>61</v>
      </c>
      <c r="V831" s="25">
        <v>45.189699074064265</v>
      </c>
      <c r="W831" s="4">
        <v>6</v>
      </c>
    </row>
    <row r="832" spans="1:23" x14ac:dyDescent="0.45">
      <c r="A832" t="s">
        <v>8318</v>
      </c>
      <c r="B832" t="s">
        <v>8224</v>
      </c>
      <c r="C832" t="s">
        <v>8386</v>
      </c>
      <c r="D832" s="8" t="s">
        <v>8376</v>
      </c>
      <c r="E832">
        <v>3946</v>
      </c>
      <c r="F832" s="7">
        <v>1</v>
      </c>
      <c r="G832" s="4">
        <v>6000</v>
      </c>
      <c r="H832" s="4">
        <v>195</v>
      </c>
      <c r="I832" s="25">
        <v>31.499745370369055</v>
      </c>
      <c r="J832" s="4">
        <v>5</v>
      </c>
      <c r="N832" t="s">
        <v>8318</v>
      </c>
      <c r="O832" t="s">
        <v>8224</v>
      </c>
      <c r="P832" t="s">
        <v>8386</v>
      </c>
      <c r="Q832" s="8" t="s">
        <v>8376</v>
      </c>
      <c r="R832">
        <v>3946</v>
      </c>
      <c r="S832" s="7">
        <v>1</v>
      </c>
      <c r="T832" s="4">
        <v>6000</v>
      </c>
      <c r="U832" s="4">
        <v>195</v>
      </c>
      <c r="V832" s="25">
        <v>31.499745370369055</v>
      </c>
      <c r="W832" s="4">
        <v>5</v>
      </c>
    </row>
    <row r="833" spans="1:23" x14ac:dyDescent="0.45">
      <c r="A833" t="s">
        <v>8318</v>
      </c>
      <c r="B833" t="s">
        <v>8224</v>
      </c>
      <c r="C833" t="s">
        <v>8386</v>
      </c>
      <c r="D833" s="8" t="s">
        <v>8376</v>
      </c>
      <c r="E833">
        <v>4003</v>
      </c>
      <c r="F833" s="7">
        <v>1</v>
      </c>
      <c r="G833" s="4">
        <v>2000</v>
      </c>
      <c r="H833" s="4">
        <v>201</v>
      </c>
      <c r="I833" s="25">
        <v>30</v>
      </c>
      <c r="J833" s="4">
        <v>2</v>
      </c>
      <c r="N833" t="s">
        <v>8318</v>
      </c>
      <c r="O833" t="s">
        <v>8224</v>
      </c>
      <c r="P833" t="s">
        <v>8386</v>
      </c>
      <c r="Q833" s="8" t="s">
        <v>8376</v>
      </c>
      <c r="R833">
        <v>4003</v>
      </c>
      <c r="S833" s="7">
        <v>1</v>
      </c>
      <c r="T833" s="4">
        <v>2000</v>
      </c>
      <c r="U833" s="4">
        <v>201</v>
      </c>
      <c r="V833" s="25">
        <v>30</v>
      </c>
      <c r="W833" s="4">
        <v>2</v>
      </c>
    </row>
    <row r="834" spans="1:23" x14ac:dyDescent="0.45">
      <c r="A834" t="s">
        <v>8318</v>
      </c>
      <c r="B834" t="s">
        <v>8224</v>
      </c>
      <c r="C834" t="s">
        <v>8386</v>
      </c>
      <c r="D834" s="8" t="s">
        <v>8376</v>
      </c>
      <c r="E834">
        <v>4013</v>
      </c>
      <c r="F834" s="7">
        <v>1</v>
      </c>
      <c r="G834" s="4">
        <v>2000</v>
      </c>
      <c r="H834" s="4">
        <v>26</v>
      </c>
      <c r="I834" s="25">
        <v>30</v>
      </c>
      <c r="J834" s="4">
        <v>2</v>
      </c>
      <c r="N834" t="s">
        <v>8318</v>
      </c>
      <c r="O834" t="s">
        <v>8224</v>
      </c>
      <c r="P834" t="s">
        <v>8386</v>
      </c>
      <c r="Q834" s="8" t="s">
        <v>8376</v>
      </c>
      <c r="R834">
        <v>4013</v>
      </c>
      <c r="S834" s="7">
        <v>1</v>
      </c>
      <c r="T834" s="4">
        <v>2000</v>
      </c>
      <c r="U834" s="4">
        <v>26</v>
      </c>
      <c r="V834" s="25">
        <v>30</v>
      </c>
      <c r="W834" s="4">
        <v>2</v>
      </c>
    </row>
    <row r="835" spans="1:23" x14ac:dyDescent="0.45">
      <c r="A835" t="s">
        <v>8318</v>
      </c>
      <c r="B835" t="s">
        <v>8224</v>
      </c>
      <c r="C835" t="s">
        <v>8386</v>
      </c>
      <c r="D835" s="8" t="s">
        <v>8376</v>
      </c>
      <c r="E835">
        <v>4070</v>
      </c>
      <c r="F835" s="7">
        <v>1</v>
      </c>
      <c r="G835" s="4">
        <v>1000</v>
      </c>
      <c r="H835" s="4">
        <v>165</v>
      </c>
      <c r="I835" s="25">
        <v>32.458101851851097</v>
      </c>
      <c r="J835" s="4">
        <v>6</v>
      </c>
      <c r="N835" t="s">
        <v>8318</v>
      </c>
      <c r="O835" t="s">
        <v>8224</v>
      </c>
      <c r="P835" t="s">
        <v>8386</v>
      </c>
      <c r="Q835" s="8" t="s">
        <v>8376</v>
      </c>
      <c r="R835">
        <v>4070</v>
      </c>
      <c r="S835" s="7">
        <v>1</v>
      </c>
      <c r="T835" s="4">
        <v>1000</v>
      </c>
      <c r="U835" s="4">
        <v>165</v>
      </c>
      <c r="V835" s="25">
        <v>32.458101851851097</v>
      </c>
      <c r="W835" s="4">
        <v>6</v>
      </c>
    </row>
    <row r="836" spans="1:23" x14ac:dyDescent="0.45">
      <c r="A836" t="s">
        <v>8318</v>
      </c>
      <c r="B836" t="s">
        <v>8224</v>
      </c>
      <c r="C836" t="s">
        <v>8386</v>
      </c>
      <c r="D836" s="8" t="s">
        <v>8376</v>
      </c>
      <c r="E836">
        <v>4111</v>
      </c>
      <c r="F836" s="7">
        <v>1</v>
      </c>
      <c r="G836" s="4">
        <v>3000</v>
      </c>
      <c r="H836" s="4">
        <v>94</v>
      </c>
      <c r="I836" s="25">
        <v>30</v>
      </c>
      <c r="J836" s="4">
        <v>6</v>
      </c>
      <c r="N836" t="s">
        <v>8318</v>
      </c>
      <c r="O836" t="s">
        <v>8224</v>
      </c>
      <c r="P836" t="s">
        <v>8386</v>
      </c>
      <c r="Q836" s="8" t="s">
        <v>8376</v>
      </c>
      <c r="R836">
        <v>4111</v>
      </c>
      <c r="S836" s="7">
        <v>1</v>
      </c>
      <c r="T836" s="4">
        <v>3000</v>
      </c>
      <c r="U836" s="4">
        <v>94</v>
      </c>
      <c r="V836" s="25">
        <v>30</v>
      </c>
      <c r="W836" s="4">
        <v>6</v>
      </c>
    </row>
    <row r="837" spans="1:23" x14ac:dyDescent="0.45">
      <c r="A837" t="s">
        <v>8318</v>
      </c>
      <c r="B837" t="s">
        <v>8224</v>
      </c>
      <c r="C837" t="s">
        <v>8386</v>
      </c>
      <c r="D837" s="8" t="s">
        <v>8377</v>
      </c>
      <c r="F837" s="7">
        <v>40</v>
      </c>
      <c r="G837" s="4">
        <v>314324</v>
      </c>
      <c r="H837" s="4">
        <v>123996</v>
      </c>
      <c r="I837" s="25">
        <v>33.25930237268549</v>
      </c>
      <c r="J837" s="4">
        <v>1424</v>
      </c>
      <c r="N837" t="s">
        <v>8318</v>
      </c>
      <c r="O837" t="s">
        <v>8224</v>
      </c>
      <c r="P837" t="s">
        <v>8386</v>
      </c>
      <c r="Q837" s="8" t="s">
        <v>8377</v>
      </c>
      <c r="S837" s="7">
        <v>40</v>
      </c>
      <c r="T837" s="4">
        <v>314324</v>
      </c>
      <c r="U837" s="4">
        <v>123996</v>
      </c>
      <c r="V837" s="25">
        <v>33.25930237268549</v>
      </c>
      <c r="W837" s="4">
        <v>1424</v>
      </c>
    </row>
    <row r="838" spans="1:23" x14ac:dyDescent="0.45">
      <c r="A838" t="s">
        <v>8318</v>
      </c>
      <c r="B838" t="s">
        <v>8224</v>
      </c>
      <c r="C838" t="s">
        <v>8386</v>
      </c>
      <c r="D838" s="8" t="s">
        <v>8377</v>
      </c>
      <c r="E838">
        <v>2789</v>
      </c>
      <c r="F838" s="7">
        <v>1</v>
      </c>
      <c r="G838" s="4">
        <v>3000</v>
      </c>
      <c r="H838" s="4">
        <v>3035</v>
      </c>
      <c r="I838" s="25">
        <v>19.153541666673846</v>
      </c>
      <c r="J838" s="4">
        <v>24</v>
      </c>
      <c r="N838" t="s">
        <v>8318</v>
      </c>
      <c r="O838" t="s">
        <v>8224</v>
      </c>
      <c r="P838" t="s">
        <v>8386</v>
      </c>
      <c r="Q838" s="8" t="s">
        <v>8377</v>
      </c>
      <c r="R838">
        <v>2789</v>
      </c>
      <c r="S838" s="7">
        <v>1</v>
      </c>
      <c r="T838" s="4">
        <v>3000</v>
      </c>
      <c r="U838" s="4">
        <v>3035</v>
      </c>
      <c r="V838" s="25">
        <v>19.153541666673846</v>
      </c>
      <c r="W838" s="4">
        <v>24</v>
      </c>
    </row>
    <row r="839" spans="1:23" x14ac:dyDescent="0.45">
      <c r="A839" t="s">
        <v>8318</v>
      </c>
      <c r="B839" t="s">
        <v>8224</v>
      </c>
      <c r="C839" t="s">
        <v>8386</v>
      </c>
      <c r="D839" s="8" t="s">
        <v>8377</v>
      </c>
      <c r="E839">
        <v>2822</v>
      </c>
      <c r="F839" s="7">
        <v>1</v>
      </c>
      <c r="G839" s="4">
        <v>6000</v>
      </c>
      <c r="H839" s="4">
        <v>6000</v>
      </c>
      <c r="I839" s="25">
        <v>29.958333333335759</v>
      </c>
      <c r="J839" s="4">
        <v>94</v>
      </c>
      <c r="N839" t="s">
        <v>8318</v>
      </c>
      <c r="O839" t="s">
        <v>8224</v>
      </c>
      <c r="P839" t="s">
        <v>8386</v>
      </c>
      <c r="Q839" s="8" t="s">
        <v>8377</v>
      </c>
      <c r="R839">
        <v>2822</v>
      </c>
      <c r="S839" s="7">
        <v>1</v>
      </c>
      <c r="T839" s="4">
        <v>6000</v>
      </c>
      <c r="U839" s="4">
        <v>6000</v>
      </c>
      <c r="V839" s="25">
        <v>29.958333333335759</v>
      </c>
      <c r="W839" s="4">
        <v>94</v>
      </c>
    </row>
    <row r="840" spans="1:23" x14ac:dyDescent="0.45">
      <c r="A840" t="s">
        <v>8318</v>
      </c>
      <c r="B840" t="s">
        <v>8224</v>
      </c>
      <c r="C840" t="s">
        <v>8386</v>
      </c>
      <c r="D840" s="8" t="s">
        <v>8377</v>
      </c>
      <c r="E840">
        <v>2885</v>
      </c>
      <c r="F840" s="7">
        <v>1</v>
      </c>
      <c r="G840" s="4">
        <v>400</v>
      </c>
      <c r="H840" s="4">
        <v>130</v>
      </c>
      <c r="I840" s="25">
        <v>29.958333333335759</v>
      </c>
      <c r="J840" s="4">
        <v>5</v>
      </c>
      <c r="N840" t="s">
        <v>8318</v>
      </c>
      <c r="O840" t="s">
        <v>8224</v>
      </c>
      <c r="P840" t="s">
        <v>8386</v>
      </c>
      <c r="Q840" s="8" t="s">
        <v>8377</v>
      </c>
      <c r="R840">
        <v>2885</v>
      </c>
      <c r="S840" s="7">
        <v>1</v>
      </c>
      <c r="T840" s="4">
        <v>400</v>
      </c>
      <c r="U840" s="4">
        <v>130</v>
      </c>
      <c r="V840" s="25">
        <v>29.958333333335759</v>
      </c>
      <c r="W840" s="4">
        <v>5</v>
      </c>
    </row>
    <row r="841" spans="1:23" x14ac:dyDescent="0.45">
      <c r="A841" t="s">
        <v>8318</v>
      </c>
      <c r="B841" t="s">
        <v>8224</v>
      </c>
      <c r="C841" t="s">
        <v>8386</v>
      </c>
      <c r="D841" s="8" t="s">
        <v>8377</v>
      </c>
      <c r="E841">
        <v>2894</v>
      </c>
      <c r="F841" s="7">
        <v>1</v>
      </c>
      <c r="G841" s="4">
        <v>50000</v>
      </c>
      <c r="H841" s="4">
        <v>0</v>
      </c>
      <c r="I841" s="25">
        <v>59.958333333328483</v>
      </c>
      <c r="J841" s="4">
        <v>0</v>
      </c>
      <c r="N841" t="s">
        <v>8318</v>
      </c>
      <c r="O841" t="s">
        <v>8224</v>
      </c>
      <c r="P841" t="s">
        <v>8386</v>
      </c>
      <c r="Q841" s="8" t="s">
        <v>8377</v>
      </c>
      <c r="R841">
        <v>2894</v>
      </c>
      <c r="S841" s="7">
        <v>1</v>
      </c>
      <c r="T841" s="4">
        <v>50000</v>
      </c>
      <c r="U841" s="4">
        <v>0</v>
      </c>
      <c r="V841" s="25">
        <v>59.958333333328483</v>
      </c>
      <c r="W841" s="4">
        <v>0</v>
      </c>
    </row>
    <row r="842" spans="1:23" x14ac:dyDescent="0.45">
      <c r="A842" t="s">
        <v>8318</v>
      </c>
      <c r="B842" t="s">
        <v>8224</v>
      </c>
      <c r="C842" t="s">
        <v>8386</v>
      </c>
      <c r="D842" s="8" t="s">
        <v>8377</v>
      </c>
      <c r="E842">
        <v>2961</v>
      </c>
      <c r="F842" s="7">
        <v>1</v>
      </c>
      <c r="G842" s="4">
        <v>5000</v>
      </c>
      <c r="H842" s="4">
        <v>5481</v>
      </c>
      <c r="I842" s="25">
        <v>27.954178240746842</v>
      </c>
      <c r="J842" s="4">
        <v>108</v>
      </c>
      <c r="N842" t="s">
        <v>8318</v>
      </c>
      <c r="O842" t="s">
        <v>8224</v>
      </c>
      <c r="P842" t="s">
        <v>8386</v>
      </c>
      <c r="Q842" s="8" t="s">
        <v>8377</v>
      </c>
      <c r="R842">
        <v>2961</v>
      </c>
      <c r="S842" s="7">
        <v>1</v>
      </c>
      <c r="T842" s="4">
        <v>5000</v>
      </c>
      <c r="U842" s="4">
        <v>5481</v>
      </c>
      <c r="V842" s="25">
        <v>27.954178240746842</v>
      </c>
      <c r="W842" s="4">
        <v>108</v>
      </c>
    </row>
    <row r="843" spans="1:23" x14ac:dyDescent="0.45">
      <c r="A843" t="s">
        <v>8318</v>
      </c>
      <c r="B843" t="s">
        <v>8224</v>
      </c>
      <c r="C843" t="s">
        <v>8386</v>
      </c>
      <c r="D843" s="8" t="s">
        <v>8377</v>
      </c>
      <c r="E843">
        <v>2962</v>
      </c>
      <c r="F843" s="7">
        <v>1</v>
      </c>
      <c r="G843" s="4">
        <v>1000</v>
      </c>
      <c r="H843" s="4">
        <v>1218</v>
      </c>
      <c r="I843" s="25">
        <v>28.046689814815181</v>
      </c>
      <c r="J843" s="4">
        <v>20</v>
      </c>
      <c r="N843" t="s">
        <v>8318</v>
      </c>
      <c r="O843" t="s">
        <v>8224</v>
      </c>
      <c r="P843" t="s">
        <v>8386</v>
      </c>
      <c r="Q843" s="8" t="s">
        <v>8377</v>
      </c>
      <c r="R843">
        <v>2962</v>
      </c>
      <c r="S843" s="7">
        <v>1</v>
      </c>
      <c r="T843" s="4">
        <v>1000</v>
      </c>
      <c r="U843" s="4">
        <v>1218</v>
      </c>
      <c r="V843" s="25">
        <v>28.046689814815181</v>
      </c>
      <c r="W843" s="4">
        <v>20</v>
      </c>
    </row>
    <row r="844" spans="1:23" x14ac:dyDescent="0.45">
      <c r="A844" t="s">
        <v>8318</v>
      </c>
      <c r="B844" t="s">
        <v>8224</v>
      </c>
      <c r="C844" t="s">
        <v>8386</v>
      </c>
      <c r="D844" s="8" t="s">
        <v>8377</v>
      </c>
      <c r="E844">
        <v>2967</v>
      </c>
      <c r="F844" s="7">
        <v>1</v>
      </c>
      <c r="G844" s="4">
        <v>5000</v>
      </c>
      <c r="H844" s="4">
        <v>5696</v>
      </c>
      <c r="I844" s="25">
        <v>29.958333333335759</v>
      </c>
      <c r="J844" s="4">
        <v>71</v>
      </c>
      <c r="N844" t="s">
        <v>8318</v>
      </c>
      <c r="O844" t="s">
        <v>8224</v>
      </c>
      <c r="P844" t="s">
        <v>8386</v>
      </c>
      <c r="Q844" s="8" t="s">
        <v>8377</v>
      </c>
      <c r="R844">
        <v>2967</v>
      </c>
      <c r="S844" s="7">
        <v>1</v>
      </c>
      <c r="T844" s="4">
        <v>5000</v>
      </c>
      <c r="U844" s="4">
        <v>5696</v>
      </c>
      <c r="V844" s="25">
        <v>29.958333333335759</v>
      </c>
      <c r="W844" s="4">
        <v>71</v>
      </c>
    </row>
    <row r="845" spans="1:23" x14ac:dyDescent="0.45">
      <c r="A845" t="s">
        <v>8318</v>
      </c>
      <c r="B845" t="s">
        <v>8224</v>
      </c>
      <c r="C845" t="s">
        <v>8386</v>
      </c>
      <c r="D845" s="8" t="s">
        <v>8377</v>
      </c>
      <c r="E845">
        <v>3219</v>
      </c>
      <c r="F845" s="7">
        <v>1</v>
      </c>
      <c r="G845" s="4">
        <v>20000</v>
      </c>
      <c r="H845" s="4">
        <v>20022</v>
      </c>
      <c r="I845" s="25">
        <v>34.958333333328483</v>
      </c>
      <c r="J845" s="4">
        <v>119</v>
      </c>
      <c r="N845" t="s">
        <v>8318</v>
      </c>
      <c r="O845" t="s">
        <v>8224</v>
      </c>
      <c r="P845" t="s">
        <v>8386</v>
      </c>
      <c r="Q845" s="8" t="s">
        <v>8377</v>
      </c>
      <c r="R845">
        <v>3219</v>
      </c>
      <c r="S845" s="7">
        <v>1</v>
      </c>
      <c r="T845" s="4">
        <v>20000</v>
      </c>
      <c r="U845" s="4">
        <v>20022</v>
      </c>
      <c r="V845" s="25">
        <v>34.958333333328483</v>
      </c>
      <c r="W845" s="4">
        <v>119</v>
      </c>
    </row>
    <row r="846" spans="1:23" x14ac:dyDescent="0.45">
      <c r="A846" t="s">
        <v>8318</v>
      </c>
      <c r="B846" t="s">
        <v>8224</v>
      </c>
      <c r="C846" t="s">
        <v>8386</v>
      </c>
      <c r="D846" s="8" t="s">
        <v>8377</v>
      </c>
      <c r="E846">
        <v>3303</v>
      </c>
      <c r="F846" s="7">
        <v>1</v>
      </c>
      <c r="G846" s="4">
        <v>1800</v>
      </c>
      <c r="H846" s="4">
        <v>2086</v>
      </c>
      <c r="I846" s="25">
        <v>34.958333333343035</v>
      </c>
      <c r="J846" s="4">
        <v>35</v>
      </c>
      <c r="N846" t="s">
        <v>8318</v>
      </c>
      <c r="O846" t="s">
        <v>8224</v>
      </c>
      <c r="P846" t="s">
        <v>8386</v>
      </c>
      <c r="Q846" s="8" t="s">
        <v>8377</v>
      </c>
      <c r="R846">
        <v>3303</v>
      </c>
      <c r="S846" s="7">
        <v>1</v>
      </c>
      <c r="T846" s="4">
        <v>1800</v>
      </c>
      <c r="U846" s="4">
        <v>2086</v>
      </c>
      <c r="V846" s="25">
        <v>34.958333333343035</v>
      </c>
      <c r="W846" s="4">
        <v>35</v>
      </c>
    </row>
    <row r="847" spans="1:23" x14ac:dyDescent="0.45">
      <c r="A847" t="s">
        <v>8318</v>
      </c>
      <c r="B847" t="s">
        <v>8224</v>
      </c>
      <c r="C847" t="s">
        <v>8386</v>
      </c>
      <c r="D847" s="8" t="s">
        <v>8377</v>
      </c>
      <c r="E847">
        <v>3326</v>
      </c>
      <c r="F847" s="7">
        <v>1</v>
      </c>
      <c r="G847" s="4">
        <v>8000</v>
      </c>
      <c r="H847" s="4">
        <v>8110</v>
      </c>
      <c r="I847" s="25">
        <v>29.958333333328483</v>
      </c>
      <c r="J847" s="4">
        <v>57</v>
      </c>
      <c r="N847" t="s">
        <v>8318</v>
      </c>
      <c r="O847" t="s">
        <v>8224</v>
      </c>
      <c r="P847" t="s">
        <v>8386</v>
      </c>
      <c r="Q847" s="8" t="s">
        <v>8377</v>
      </c>
      <c r="R847">
        <v>3326</v>
      </c>
      <c r="S847" s="7">
        <v>1</v>
      </c>
      <c r="T847" s="4">
        <v>8000</v>
      </c>
      <c r="U847" s="4">
        <v>8110</v>
      </c>
      <c r="V847" s="25">
        <v>29.958333333328483</v>
      </c>
      <c r="W847" s="4">
        <v>57</v>
      </c>
    </row>
    <row r="848" spans="1:23" x14ac:dyDescent="0.45">
      <c r="A848" t="s">
        <v>8318</v>
      </c>
      <c r="B848" t="s">
        <v>8224</v>
      </c>
      <c r="C848" t="s">
        <v>8386</v>
      </c>
      <c r="D848" s="8" t="s">
        <v>8377</v>
      </c>
      <c r="E848">
        <v>3342</v>
      </c>
      <c r="F848" s="7">
        <v>1</v>
      </c>
      <c r="G848" s="4">
        <v>6000</v>
      </c>
      <c r="H848" s="4">
        <v>6100</v>
      </c>
      <c r="I848" s="25">
        <v>32.911226851851097</v>
      </c>
      <c r="J848" s="4">
        <v>78</v>
      </c>
      <c r="N848" t="s">
        <v>8318</v>
      </c>
      <c r="O848" t="s">
        <v>8224</v>
      </c>
      <c r="P848" t="s">
        <v>8386</v>
      </c>
      <c r="Q848" s="8" t="s">
        <v>8377</v>
      </c>
      <c r="R848">
        <v>3342</v>
      </c>
      <c r="S848" s="7">
        <v>1</v>
      </c>
      <c r="T848" s="4">
        <v>6000</v>
      </c>
      <c r="U848" s="4">
        <v>6100</v>
      </c>
      <c r="V848" s="25">
        <v>32.911226851851097</v>
      </c>
      <c r="W848" s="4">
        <v>78</v>
      </c>
    </row>
    <row r="849" spans="1:23" x14ac:dyDescent="0.45">
      <c r="A849" t="s">
        <v>8318</v>
      </c>
      <c r="B849" t="s">
        <v>8224</v>
      </c>
      <c r="C849" t="s">
        <v>8386</v>
      </c>
      <c r="D849" s="8" t="s">
        <v>8377</v>
      </c>
      <c r="E849">
        <v>3345</v>
      </c>
      <c r="F849" s="7">
        <v>1</v>
      </c>
      <c r="G849" s="4">
        <v>500</v>
      </c>
      <c r="H849" s="4">
        <v>650</v>
      </c>
      <c r="I849" s="25">
        <v>58.919583333328774</v>
      </c>
      <c r="J849" s="4">
        <v>13</v>
      </c>
      <c r="N849" t="s">
        <v>8318</v>
      </c>
      <c r="O849" t="s">
        <v>8224</v>
      </c>
      <c r="P849" t="s">
        <v>8386</v>
      </c>
      <c r="Q849" s="8" t="s">
        <v>8377</v>
      </c>
      <c r="R849">
        <v>3345</v>
      </c>
      <c r="S849" s="7">
        <v>1</v>
      </c>
      <c r="T849" s="4">
        <v>500</v>
      </c>
      <c r="U849" s="4">
        <v>650</v>
      </c>
      <c r="V849" s="25">
        <v>58.919583333328774</v>
      </c>
      <c r="W849" s="4">
        <v>13</v>
      </c>
    </row>
    <row r="850" spans="1:23" x14ac:dyDescent="0.45">
      <c r="A850" t="s">
        <v>8318</v>
      </c>
      <c r="B850" t="s">
        <v>8224</v>
      </c>
      <c r="C850" t="s">
        <v>8386</v>
      </c>
      <c r="D850" s="8" t="s">
        <v>8377</v>
      </c>
      <c r="E850">
        <v>3346</v>
      </c>
      <c r="F850" s="7">
        <v>1</v>
      </c>
      <c r="G850" s="4">
        <v>1500</v>
      </c>
      <c r="H850" s="4">
        <v>1650</v>
      </c>
      <c r="I850" s="25">
        <v>7</v>
      </c>
      <c r="J850" s="4">
        <v>18</v>
      </c>
      <c r="N850" t="s">
        <v>8318</v>
      </c>
      <c r="O850" t="s">
        <v>8224</v>
      </c>
      <c r="P850" t="s">
        <v>8386</v>
      </c>
      <c r="Q850" s="8" t="s">
        <v>8377</v>
      </c>
      <c r="R850">
        <v>3346</v>
      </c>
      <c r="S850" s="7">
        <v>1</v>
      </c>
      <c r="T850" s="4">
        <v>1500</v>
      </c>
      <c r="U850" s="4">
        <v>1650</v>
      </c>
      <c r="V850" s="25">
        <v>7</v>
      </c>
      <c r="W850" s="4">
        <v>18</v>
      </c>
    </row>
    <row r="851" spans="1:23" x14ac:dyDescent="0.45">
      <c r="A851" t="s">
        <v>8318</v>
      </c>
      <c r="B851" t="s">
        <v>8224</v>
      </c>
      <c r="C851" t="s">
        <v>8386</v>
      </c>
      <c r="D851" s="8" t="s">
        <v>8377</v>
      </c>
      <c r="E851">
        <v>3362</v>
      </c>
      <c r="F851" s="7">
        <v>1</v>
      </c>
      <c r="G851" s="4">
        <v>500</v>
      </c>
      <c r="H851" s="4">
        <v>1090</v>
      </c>
      <c r="I851" s="25">
        <v>14.113229166665406</v>
      </c>
      <c r="J851" s="4">
        <v>20</v>
      </c>
      <c r="N851" t="s">
        <v>8318</v>
      </c>
      <c r="O851" t="s">
        <v>8224</v>
      </c>
      <c r="P851" t="s">
        <v>8386</v>
      </c>
      <c r="Q851" s="8" t="s">
        <v>8377</v>
      </c>
      <c r="R851">
        <v>3362</v>
      </c>
      <c r="S851" s="7">
        <v>1</v>
      </c>
      <c r="T851" s="4">
        <v>500</v>
      </c>
      <c r="U851" s="4">
        <v>1090</v>
      </c>
      <c r="V851" s="25">
        <v>14.113229166665406</v>
      </c>
      <c r="W851" s="4">
        <v>20</v>
      </c>
    </row>
    <row r="852" spans="1:23" x14ac:dyDescent="0.45">
      <c r="A852" t="s">
        <v>8318</v>
      </c>
      <c r="B852" t="s">
        <v>8224</v>
      </c>
      <c r="C852" t="s">
        <v>8386</v>
      </c>
      <c r="D852" s="8" t="s">
        <v>8377</v>
      </c>
      <c r="E852">
        <v>3376</v>
      </c>
      <c r="F852" s="7">
        <v>1</v>
      </c>
      <c r="G852" s="4">
        <v>8000</v>
      </c>
      <c r="H852" s="4">
        <v>8001</v>
      </c>
      <c r="I852" s="25">
        <v>59.958333333328483</v>
      </c>
      <c r="J852" s="4">
        <v>19</v>
      </c>
      <c r="N852" t="s">
        <v>8318</v>
      </c>
      <c r="O852" t="s">
        <v>8224</v>
      </c>
      <c r="P852" t="s">
        <v>8386</v>
      </c>
      <c r="Q852" s="8" t="s">
        <v>8377</v>
      </c>
      <c r="R852">
        <v>3376</v>
      </c>
      <c r="S852" s="7">
        <v>1</v>
      </c>
      <c r="T852" s="4">
        <v>8000</v>
      </c>
      <c r="U852" s="4">
        <v>8001</v>
      </c>
      <c r="V852" s="25">
        <v>59.958333333328483</v>
      </c>
      <c r="W852" s="4">
        <v>19</v>
      </c>
    </row>
    <row r="853" spans="1:23" x14ac:dyDescent="0.45">
      <c r="A853" t="s">
        <v>8318</v>
      </c>
      <c r="B853" t="s">
        <v>8224</v>
      </c>
      <c r="C853" t="s">
        <v>8386</v>
      </c>
      <c r="D853" s="8" t="s">
        <v>8377</v>
      </c>
      <c r="E853">
        <v>3381</v>
      </c>
      <c r="F853" s="7">
        <v>1</v>
      </c>
      <c r="G853" s="4">
        <v>4000</v>
      </c>
      <c r="H853" s="4">
        <v>4090</v>
      </c>
      <c r="I853" s="25">
        <v>29.958333333328483</v>
      </c>
      <c r="J853" s="4">
        <v>48</v>
      </c>
      <c r="N853" t="s">
        <v>8318</v>
      </c>
      <c r="O853" t="s">
        <v>8224</v>
      </c>
      <c r="P853" t="s">
        <v>8386</v>
      </c>
      <c r="Q853" s="8" t="s">
        <v>8377</v>
      </c>
      <c r="R853">
        <v>3381</v>
      </c>
      <c r="S853" s="7">
        <v>1</v>
      </c>
      <c r="T853" s="4">
        <v>4000</v>
      </c>
      <c r="U853" s="4">
        <v>4090</v>
      </c>
      <c r="V853" s="25">
        <v>29.958333333328483</v>
      </c>
      <c r="W853" s="4">
        <v>48</v>
      </c>
    </row>
    <row r="854" spans="1:23" x14ac:dyDescent="0.45">
      <c r="A854" t="s">
        <v>8318</v>
      </c>
      <c r="B854" t="s">
        <v>8224</v>
      </c>
      <c r="C854" t="s">
        <v>8386</v>
      </c>
      <c r="D854" s="8" t="s">
        <v>8377</v>
      </c>
      <c r="E854">
        <v>3413</v>
      </c>
      <c r="F854" s="7">
        <v>1</v>
      </c>
      <c r="G854" s="4">
        <v>500</v>
      </c>
      <c r="H854" s="4">
        <v>650</v>
      </c>
      <c r="I854" s="25">
        <v>9.4745601851827814</v>
      </c>
      <c r="J854" s="4">
        <v>14</v>
      </c>
      <c r="N854" t="s">
        <v>8318</v>
      </c>
      <c r="O854" t="s">
        <v>8224</v>
      </c>
      <c r="P854" t="s">
        <v>8386</v>
      </c>
      <c r="Q854" s="8" t="s">
        <v>8377</v>
      </c>
      <c r="R854">
        <v>3413</v>
      </c>
      <c r="S854" s="7">
        <v>1</v>
      </c>
      <c r="T854" s="4">
        <v>500</v>
      </c>
      <c r="U854" s="4">
        <v>650</v>
      </c>
      <c r="V854" s="25">
        <v>9.4745601851827814</v>
      </c>
      <c r="W854" s="4">
        <v>14</v>
      </c>
    </row>
    <row r="855" spans="1:23" x14ac:dyDescent="0.45">
      <c r="A855" t="s">
        <v>8318</v>
      </c>
      <c r="B855" t="s">
        <v>8224</v>
      </c>
      <c r="C855" t="s">
        <v>8386</v>
      </c>
      <c r="D855" s="8" t="s">
        <v>8377</v>
      </c>
      <c r="E855">
        <v>3421</v>
      </c>
      <c r="F855" s="7">
        <v>1</v>
      </c>
      <c r="G855" s="4">
        <v>10000</v>
      </c>
      <c r="H855" s="4">
        <v>10115</v>
      </c>
      <c r="I855" s="25">
        <v>30</v>
      </c>
      <c r="J855" s="4">
        <v>98</v>
      </c>
      <c r="N855" t="s">
        <v>8318</v>
      </c>
      <c r="O855" t="s">
        <v>8224</v>
      </c>
      <c r="P855" t="s">
        <v>8386</v>
      </c>
      <c r="Q855" s="8" t="s">
        <v>8377</v>
      </c>
      <c r="R855">
        <v>3421</v>
      </c>
      <c r="S855" s="7">
        <v>1</v>
      </c>
      <c r="T855" s="4">
        <v>10000</v>
      </c>
      <c r="U855" s="4">
        <v>10115</v>
      </c>
      <c r="V855" s="25">
        <v>30</v>
      </c>
      <c r="W855" s="4">
        <v>98</v>
      </c>
    </row>
    <row r="856" spans="1:23" x14ac:dyDescent="0.45">
      <c r="A856" t="s">
        <v>8318</v>
      </c>
      <c r="B856" t="s">
        <v>8224</v>
      </c>
      <c r="C856" t="s">
        <v>8386</v>
      </c>
      <c r="D856" s="8" t="s">
        <v>8377</v>
      </c>
      <c r="E856">
        <v>3467</v>
      </c>
      <c r="F856" s="7">
        <v>1</v>
      </c>
      <c r="G856" s="4">
        <v>3000</v>
      </c>
      <c r="H856" s="4">
        <v>3030</v>
      </c>
      <c r="I856" s="25">
        <v>29.958333333343035</v>
      </c>
      <c r="J856" s="4">
        <v>47</v>
      </c>
      <c r="N856" t="s">
        <v>8318</v>
      </c>
      <c r="O856" t="s">
        <v>8224</v>
      </c>
      <c r="P856" t="s">
        <v>8386</v>
      </c>
      <c r="Q856" s="8" t="s">
        <v>8377</v>
      </c>
      <c r="R856">
        <v>3467</v>
      </c>
      <c r="S856" s="7">
        <v>1</v>
      </c>
      <c r="T856" s="4">
        <v>3000</v>
      </c>
      <c r="U856" s="4">
        <v>3030</v>
      </c>
      <c r="V856" s="25">
        <v>29.958333333343035</v>
      </c>
      <c r="W856" s="4">
        <v>47</v>
      </c>
    </row>
    <row r="857" spans="1:23" x14ac:dyDescent="0.45">
      <c r="A857" t="s">
        <v>8318</v>
      </c>
      <c r="B857" t="s">
        <v>8224</v>
      </c>
      <c r="C857" t="s">
        <v>8386</v>
      </c>
      <c r="D857" s="8" t="s">
        <v>8377</v>
      </c>
      <c r="E857">
        <v>3473</v>
      </c>
      <c r="F857" s="7">
        <v>1</v>
      </c>
      <c r="G857" s="4">
        <v>4900</v>
      </c>
      <c r="H857" s="4">
        <v>4900</v>
      </c>
      <c r="I857" s="25">
        <v>21.017638888886722</v>
      </c>
      <c r="J857" s="4">
        <v>33</v>
      </c>
      <c r="N857" t="s">
        <v>8318</v>
      </c>
      <c r="O857" t="s">
        <v>8224</v>
      </c>
      <c r="P857" t="s">
        <v>8386</v>
      </c>
      <c r="Q857" s="8" t="s">
        <v>8377</v>
      </c>
      <c r="R857">
        <v>3473</v>
      </c>
      <c r="S857" s="7">
        <v>1</v>
      </c>
      <c r="T857" s="4">
        <v>4900</v>
      </c>
      <c r="U857" s="4">
        <v>4900</v>
      </c>
      <c r="V857" s="25">
        <v>21.017638888886722</v>
      </c>
      <c r="W857" s="4">
        <v>33</v>
      </c>
    </row>
    <row r="858" spans="1:23" x14ac:dyDescent="0.45">
      <c r="A858" t="s">
        <v>8318</v>
      </c>
      <c r="B858" t="s">
        <v>8224</v>
      </c>
      <c r="C858" t="s">
        <v>8386</v>
      </c>
      <c r="D858" s="8" t="s">
        <v>8377</v>
      </c>
      <c r="E858">
        <v>3478</v>
      </c>
      <c r="F858" s="7">
        <v>1</v>
      </c>
      <c r="G858" s="4">
        <v>2000</v>
      </c>
      <c r="H858" s="4">
        <v>2257</v>
      </c>
      <c r="I858" s="25">
        <v>25.958078703704814</v>
      </c>
      <c r="J858" s="4">
        <v>57</v>
      </c>
      <c r="N858" t="s">
        <v>8318</v>
      </c>
      <c r="O858" t="s">
        <v>8224</v>
      </c>
      <c r="P858" t="s">
        <v>8386</v>
      </c>
      <c r="Q858" s="8" t="s">
        <v>8377</v>
      </c>
      <c r="R858">
        <v>3478</v>
      </c>
      <c r="S858" s="7">
        <v>1</v>
      </c>
      <c r="T858" s="4">
        <v>2000</v>
      </c>
      <c r="U858" s="4">
        <v>2257</v>
      </c>
      <c r="V858" s="25">
        <v>25.958078703704814</v>
      </c>
      <c r="W858" s="4">
        <v>57</v>
      </c>
    </row>
    <row r="859" spans="1:23" x14ac:dyDescent="0.45">
      <c r="A859" t="s">
        <v>8318</v>
      </c>
      <c r="B859" t="s">
        <v>8224</v>
      </c>
      <c r="C859" t="s">
        <v>8386</v>
      </c>
      <c r="D859" s="8" t="s">
        <v>8377</v>
      </c>
      <c r="E859">
        <v>3544</v>
      </c>
      <c r="F859" s="7">
        <v>1</v>
      </c>
      <c r="G859" s="4">
        <v>2500</v>
      </c>
      <c r="H859" s="4">
        <v>2500</v>
      </c>
      <c r="I859" s="25">
        <v>30</v>
      </c>
      <c r="J859" s="4">
        <v>24</v>
      </c>
      <c r="N859" t="s">
        <v>8318</v>
      </c>
      <c r="O859" t="s">
        <v>8224</v>
      </c>
      <c r="P859" t="s">
        <v>8386</v>
      </c>
      <c r="Q859" s="8" t="s">
        <v>8377</v>
      </c>
      <c r="R859">
        <v>3544</v>
      </c>
      <c r="S859" s="7">
        <v>1</v>
      </c>
      <c r="T859" s="4">
        <v>2500</v>
      </c>
      <c r="U859" s="4">
        <v>2500</v>
      </c>
      <c r="V859" s="25">
        <v>30</v>
      </c>
      <c r="W859" s="4">
        <v>24</v>
      </c>
    </row>
    <row r="860" spans="1:23" x14ac:dyDescent="0.45">
      <c r="A860" t="s">
        <v>8318</v>
      </c>
      <c r="B860" t="s">
        <v>8224</v>
      </c>
      <c r="C860" t="s">
        <v>8386</v>
      </c>
      <c r="D860" s="8" t="s">
        <v>8377</v>
      </c>
      <c r="E860">
        <v>3595</v>
      </c>
      <c r="F860" s="7">
        <v>1</v>
      </c>
      <c r="G860" s="4">
        <v>2600</v>
      </c>
      <c r="H860" s="4">
        <v>3081</v>
      </c>
      <c r="I860" s="25">
        <v>26.282604166670353</v>
      </c>
      <c r="J860" s="4">
        <v>62</v>
      </c>
      <c r="N860" t="s">
        <v>8318</v>
      </c>
      <c r="O860" t="s">
        <v>8224</v>
      </c>
      <c r="P860" t="s">
        <v>8386</v>
      </c>
      <c r="Q860" s="8" t="s">
        <v>8377</v>
      </c>
      <c r="R860">
        <v>3595</v>
      </c>
      <c r="S860" s="7">
        <v>1</v>
      </c>
      <c r="T860" s="4">
        <v>2600</v>
      </c>
      <c r="U860" s="4">
        <v>3081</v>
      </c>
      <c r="V860" s="25">
        <v>26.282604166670353</v>
      </c>
      <c r="W860" s="4">
        <v>62</v>
      </c>
    </row>
    <row r="861" spans="1:23" x14ac:dyDescent="0.45">
      <c r="A861" t="s">
        <v>8318</v>
      </c>
      <c r="B861" t="s">
        <v>8224</v>
      </c>
      <c r="C861" t="s">
        <v>8386</v>
      </c>
      <c r="D861" s="8" t="s">
        <v>8377</v>
      </c>
      <c r="E861">
        <v>3620</v>
      </c>
      <c r="F861" s="7">
        <v>1</v>
      </c>
      <c r="G861" s="4">
        <v>10500</v>
      </c>
      <c r="H861" s="4">
        <v>11045</v>
      </c>
      <c r="I861" s="25">
        <v>30.228460648155306</v>
      </c>
      <c r="J861" s="4">
        <v>197</v>
      </c>
      <c r="N861" t="s">
        <v>8318</v>
      </c>
      <c r="O861" t="s">
        <v>8224</v>
      </c>
      <c r="P861" t="s">
        <v>8386</v>
      </c>
      <c r="Q861" s="8" t="s">
        <v>8377</v>
      </c>
      <c r="R861">
        <v>3620</v>
      </c>
      <c r="S861" s="7">
        <v>1</v>
      </c>
      <c r="T861" s="4">
        <v>10500</v>
      </c>
      <c r="U861" s="4">
        <v>11045</v>
      </c>
      <c r="V861" s="25">
        <v>30.228460648155306</v>
      </c>
      <c r="W861" s="4">
        <v>197</v>
      </c>
    </row>
    <row r="862" spans="1:23" x14ac:dyDescent="0.45">
      <c r="A862" t="s">
        <v>8318</v>
      </c>
      <c r="B862" t="s">
        <v>8224</v>
      </c>
      <c r="C862" t="s">
        <v>8386</v>
      </c>
      <c r="D862" s="8" t="s">
        <v>8377</v>
      </c>
      <c r="E862">
        <v>3659</v>
      </c>
      <c r="F862" s="7">
        <v>1</v>
      </c>
      <c r="G862" s="4">
        <v>3000</v>
      </c>
      <c r="H862" s="4">
        <v>3061</v>
      </c>
      <c r="I862" s="25">
        <v>27.33321759258979</v>
      </c>
      <c r="J862" s="4">
        <v>13</v>
      </c>
      <c r="N862" t="s">
        <v>8318</v>
      </c>
      <c r="O862" t="s">
        <v>8224</v>
      </c>
      <c r="P862" t="s">
        <v>8386</v>
      </c>
      <c r="Q862" s="8" t="s">
        <v>8377</v>
      </c>
      <c r="R862">
        <v>3659</v>
      </c>
      <c r="S862" s="7">
        <v>1</v>
      </c>
      <c r="T862" s="4">
        <v>3000</v>
      </c>
      <c r="U862" s="4">
        <v>3061</v>
      </c>
      <c r="V862" s="25">
        <v>27.33321759258979</v>
      </c>
      <c r="W862" s="4">
        <v>13</v>
      </c>
    </row>
    <row r="863" spans="1:23" x14ac:dyDescent="0.45">
      <c r="A863" t="s">
        <v>8318</v>
      </c>
      <c r="B863" t="s">
        <v>8224</v>
      </c>
      <c r="C863" t="s">
        <v>8386</v>
      </c>
      <c r="D863" s="8" t="s">
        <v>8377</v>
      </c>
      <c r="E863">
        <v>3729</v>
      </c>
      <c r="F863" s="7">
        <v>1</v>
      </c>
      <c r="G863" s="4">
        <v>5000</v>
      </c>
      <c r="H863" s="4">
        <v>362</v>
      </c>
      <c r="I863" s="25">
        <v>44.958333333328483</v>
      </c>
      <c r="J863" s="4">
        <v>5</v>
      </c>
      <c r="N863" t="s">
        <v>8318</v>
      </c>
      <c r="O863" t="s">
        <v>8224</v>
      </c>
      <c r="P863" t="s">
        <v>8386</v>
      </c>
      <c r="Q863" s="8" t="s">
        <v>8377</v>
      </c>
      <c r="R863">
        <v>3729</v>
      </c>
      <c r="S863" s="7">
        <v>1</v>
      </c>
      <c r="T863" s="4">
        <v>5000</v>
      </c>
      <c r="U863" s="4">
        <v>362</v>
      </c>
      <c r="V863" s="25">
        <v>44.958333333328483</v>
      </c>
      <c r="W863" s="4">
        <v>5</v>
      </c>
    </row>
    <row r="864" spans="1:23" x14ac:dyDescent="0.45">
      <c r="A864" t="s">
        <v>8318</v>
      </c>
      <c r="B864" t="s">
        <v>8224</v>
      </c>
      <c r="C864" t="s">
        <v>8386</v>
      </c>
      <c r="D864" s="8" t="s">
        <v>8377</v>
      </c>
      <c r="E864">
        <v>3810</v>
      </c>
      <c r="F864" s="7">
        <v>1</v>
      </c>
      <c r="G864" s="4">
        <v>1500</v>
      </c>
      <c r="H864" s="4">
        <v>1826</v>
      </c>
      <c r="I864" s="25">
        <v>29.958333333328483</v>
      </c>
      <c r="J864" s="4">
        <v>26</v>
      </c>
      <c r="N864" t="s">
        <v>8318</v>
      </c>
      <c r="O864" t="s">
        <v>8224</v>
      </c>
      <c r="P864" t="s">
        <v>8386</v>
      </c>
      <c r="Q864" s="8" t="s">
        <v>8377</v>
      </c>
      <c r="R864">
        <v>3810</v>
      </c>
      <c r="S864" s="7">
        <v>1</v>
      </c>
      <c r="T864" s="4">
        <v>1500</v>
      </c>
      <c r="U864" s="4">
        <v>1826</v>
      </c>
      <c r="V864" s="25">
        <v>29.958333333328483</v>
      </c>
      <c r="W864" s="4">
        <v>26</v>
      </c>
    </row>
    <row r="865" spans="1:23" x14ac:dyDescent="0.45">
      <c r="A865" t="s">
        <v>8318</v>
      </c>
      <c r="B865" t="s">
        <v>8224</v>
      </c>
      <c r="C865" t="s">
        <v>8386</v>
      </c>
      <c r="D865" s="8" t="s">
        <v>8377</v>
      </c>
      <c r="E865">
        <v>3814</v>
      </c>
      <c r="F865" s="7">
        <v>1</v>
      </c>
      <c r="G865" s="4">
        <v>1500</v>
      </c>
      <c r="H865" s="4">
        <v>2102</v>
      </c>
      <c r="I865" s="25">
        <v>36.261898148150067</v>
      </c>
      <c r="J865" s="4">
        <v>34</v>
      </c>
      <c r="N865" t="s">
        <v>8318</v>
      </c>
      <c r="O865" t="s">
        <v>8224</v>
      </c>
      <c r="P865" t="s">
        <v>8386</v>
      </c>
      <c r="Q865" s="8" t="s">
        <v>8377</v>
      </c>
      <c r="R865">
        <v>3814</v>
      </c>
      <c r="S865" s="7">
        <v>1</v>
      </c>
      <c r="T865" s="4">
        <v>1500</v>
      </c>
      <c r="U865" s="4">
        <v>2102</v>
      </c>
      <c r="V865" s="25">
        <v>36.261898148150067</v>
      </c>
      <c r="W865" s="4">
        <v>34</v>
      </c>
    </row>
    <row r="866" spans="1:23" x14ac:dyDescent="0.45">
      <c r="A866" t="s">
        <v>8318</v>
      </c>
      <c r="B866" t="s">
        <v>8224</v>
      </c>
      <c r="C866" t="s">
        <v>8386</v>
      </c>
      <c r="D866" s="8" t="s">
        <v>8377</v>
      </c>
      <c r="E866">
        <v>3818</v>
      </c>
      <c r="F866" s="7">
        <v>1</v>
      </c>
      <c r="G866" s="4">
        <v>250</v>
      </c>
      <c r="H866" s="4">
        <v>570</v>
      </c>
      <c r="I866" s="25">
        <v>29.958333333328483</v>
      </c>
      <c r="J866" s="4">
        <v>10</v>
      </c>
      <c r="N866" t="s">
        <v>8318</v>
      </c>
      <c r="O866" t="s">
        <v>8224</v>
      </c>
      <c r="P866" t="s">
        <v>8386</v>
      </c>
      <c r="Q866" s="8" t="s">
        <v>8377</v>
      </c>
      <c r="R866">
        <v>3818</v>
      </c>
      <c r="S866" s="7">
        <v>1</v>
      </c>
      <c r="T866" s="4">
        <v>250</v>
      </c>
      <c r="U866" s="4">
        <v>570</v>
      </c>
      <c r="V866" s="25">
        <v>29.958333333328483</v>
      </c>
      <c r="W866" s="4">
        <v>10</v>
      </c>
    </row>
    <row r="867" spans="1:23" x14ac:dyDescent="0.45">
      <c r="A867" t="s">
        <v>8318</v>
      </c>
      <c r="B867" t="s">
        <v>8224</v>
      </c>
      <c r="C867" t="s">
        <v>8386</v>
      </c>
      <c r="D867" s="8" t="s">
        <v>8377</v>
      </c>
      <c r="E867">
        <v>3855</v>
      </c>
      <c r="F867" s="7">
        <v>1</v>
      </c>
      <c r="G867" s="4">
        <v>1000</v>
      </c>
      <c r="H867" s="4">
        <v>25</v>
      </c>
      <c r="I867" s="25">
        <v>29.958333333328483</v>
      </c>
      <c r="J867" s="4">
        <v>1</v>
      </c>
      <c r="N867" t="s">
        <v>8318</v>
      </c>
      <c r="O867" t="s">
        <v>8224</v>
      </c>
      <c r="P867" t="s">
        <v>8386</v>
      </c>
      <c r="Q867" s="8" t="s">
        <v>8377</v>
      </c>
      <c r="R867">
        <v>3855</v>
      </c>
      <c r="S867" s="7">
        <v>1</v>
      </c>
      <c r="T867" s="4">
        <v>1000</v>
      </c>
      <c r="U867" s="4">
        <v>25</v>
      </c>
      <c r="V867" s="25">
        <v>29.958333333328483</v>
      </c>
      <c r="W867" s="4">
        <v>1</v>
      </c>
    </row>
    <row r="868" spans="1:23" x14ac:dyDescent="0.45">
      <c r="A868" t="s">
        <v>8318</v>
      </c>
      <c r="B868" t="s">
        <v>8224</v>
      </c>
      <c r="C868" t="s">
        <v>8386</v>
      </c>
      <c r="D868" s="8" t="s">
        <v>8377</v>
      </c>
      <c r="E868">
        <v>3856</v>
      </c>
      <c r="F868" s="7">
        <v>1</v>
      </c>
      <c r="G868" s="4">
        <v>5000</v>
      </c>
      <c r="H868" s="4">
        <v>1</v>
      </c>
      <c r="I868" s="25">
        <v>29.958333333335759</v>
      </c>
      <c r="J868" s="4">
        <v>1</v>
      </c>
      <c r="N868" t="s">
        <v>8318</v>
      </c>
      <c r="O868" t="s">
        <v>8224</v>
      </c>
      <c r="P868" t="s">
        <v>8386</v>
      </c>
      <c r="Q868" s="8" t="s">
        <v>8377</v>
      </c>
      <c r="R868">
        <v>3856</v>
      </c>
      <c r="S868" s="7">
        <v>1</v>
      </c>
      <c r="T868" s="4">
        <v>5000</v>
      </c>
      <c r="U868" s="4">
        <v>1</v>
      </c>
      <c r="V868" s="25">
        <v>29.958333333335759</v>
      </c>
      <c r="W868" s="4">
        <v>1</v>
      </c>
    </row>
    <row r="869" spans="1:23" x14ac:dyDescent="0.45">
      <c r="A869" t="s">
        <v>8318</v>
      </c>
      <c r="B869" t="s">
        <v>8224</v>
      </c>
      <c r="C869" t="s">
        <v>8386</v>
      </c>
      <c r="D869" s="8" t="s">
        <v>8377</v>
      </c>
      <c r="E869">
        <v>3891</v>
      </c>
      <c r="F869" s="7">
        <v>1</v>
      </c>
      <c r="G869" s="4">
        <v>800</v>
      </c>
      <c r="H869" s="4">
        <v>260</v>
      </c>
      <c r="I869" s="25">
        <v>30.075185185189184</v>
      </c>
      <c r="J869" s="4">
        <v>7</v>
      </c>
      <c r="N869" t="s">
        <v>8318</v>
      </c>
      <c r="O869" t="s">
        <v>8224</v>
      </c>
      <c r="P869" t="s">
        <v>8386</v>
      </c>
      <c r="Q869" s="8" t="s">
        <v>8377</v>
      </c>
      <c r="R869">
        <v>3891</v>
      </c>
      <c r="S869" s="7">
        <v>1</v>
      </c>
      <c r="T869" s="4">
        <v>800</v>
      </c>
      <c r="U869" s="4">
        <v>260</v>
      </c>
      <c r="V869" s="25">
        <v>30.075185185189184</v>
      </c>
      <c r="W869" s="4">
        <v>7</v>
      </c>
    </row>
    <row r="870" spans="1:23" x14ac:dyDescent="0.45">
      <c r="A870" t="s">
        <v>8318</v>
      </c>
      <c r="B870" t="s">
        <v>8224</v>
      </c>
      <c r="C870" t="s">
        <v>8386</v>
      </c>
      <c r="D870" s="8" t="s">
        <v>8377</v>
      </c>
      <c r="E870">
        <v>3912</v>
      </c>
      <c r="F870" s="7">
        <v>1</v>
      </c>
      <c r="G870" s="4">
        <v>15000</v>
      </c>
      <c r="H870" s="4">
        <v>1</v>
      </c>
      <c r="I870" s="25">
        <v>59.920949074075907</v>
      </c>
      <c r="J870" s="4">
        <v>1</v>
      </c>
      <c r="N870" t="s">
        <v>8318</v>
      </c>
      <c r="O870" t="s">
        <v>8224</v>
      </c>
      <c r="P870" t="s">
        <v>8386</v>
      </c>
      <c r="Q870" s="8" t="s">
        <v>8377</v>
      </c>
      <c r="R870">
        <v>3912</v>
      </c>
      <c r="S870" s="7">
        <v>1</v>
      </c>
      <c r="T870" s="4">
        <v>15000</v>
      </c>
      <c r="U870" s="4">
        <v>1</v>
      </c>
      <c r="V870" s="25">
        <v>59.920949074075907</v>
      </c>
      <c r="W870" s="4">
        <v>1</v>
      </c>
    </row>
    <row r="871" spans="1:23" x14ac:dyDescent="0.45">
      <c r="A871" t="s">
        <v>8318</v>
      </c>
      <c r="B871" t="s">
        <v>8224</v>
      </c>
      <c r="C871" t="s">
        <v>8386</v>
      </c>
      <c r="D871" s="8" t="s">
        <v>8377</v>
      </c>
      <c r="E871">
        <v>3964</v>
      </c>
      <c r="F871" s="7">
        <v>1</v>
      </c>
      <c r="G871" s="4">
        <v>2000</v>
      </c>
      <c r="H871" s="4">
        <v>126</v>
      </c>
      <c r="I871" s="25">
        <v>59.958333333328483</v>
      </c>
      <c r="J871" s="4">
        <v>3</v>
      </c>
      <c r="N871" t="s">
        <v>8318</v>
      </c>
      <c r="O871" t="s">
        <v>8224</v>
      </c>
      <c r="P871" t="s">
        <v>8386</v>
      </c>
      <c r="Q871" s="8" t="s">
        <v>8377</v>
      </c>
      <c r="R871">
        <v>3964</v>
      </c>
      <c r="S871" s="7">
        <v>1</v>
      </c>
      <c r="T871" s="4">
        <v>2000</v>
      </c>
      <c r="U871" s="4">
        <v>126</v>
      </c>
      <c r="V871" s="25">
        <v>59.958333333328483</v>
      </c>
      <c r="W871" s="4">
        <v>3</v>
      </c>
    </row>
    <row r="872" spans="1:23" x14ac:dyDescent="0.45">
      <c r="A872" t="s">
        <v>8318</v>
      </c>
      <c r="B872" t="s">
        <v>8224</v>
      </c>
      <c r="C872" t="s">
        <v>8386</v>
      </c>
      <c r="D872" s="8" t="s">
        <v>8377</v>
      </c>
      <c r="E872">
        <v>3998</v>
      </c>
      <c r="F872" s="7">
        <v>1</v>
      </c>
      <c r="G872" s="4">
        <v>1250</v>
      </c>
      <c r="H872" s="4">
        <v>715</v>
      </c>
      <c r="I872" s="25">
        <v>29.958333333335759</v>
      </c>
      <c r="J872" s="4">
        <v>12</v>
      </c>
      <c r="N872" t="s">
        <v>8318</v>
      </c>
      <c r="O872" t="s">
        <v>8224</v>
      </c>
      <c r="P872" t="s">
        <v>8386</v>
      </c>
      <c r="Q872" s="8" t="s">
        <v>8377</v>
      </c>
      <c r="R872">
        <v>3998</v>
      </c>
      <c r="S872" s="7">
        <v>1</v>
      </c>
      <c r="T872" s="4">
        <v>1250</v>
      </c>
      <c r="U872" s="4">
        <v>715</v>
      </c>
      <c r="V872" s="25">
        <v>29.958333333335759</v>
      </c>
      <c r="W872" s="4">
        <v>12</v>
      </c>
    </row>
    <row r="873" spans="1:23" x14ac:dyDescent="0.45">
      <c r="A873" t="s">
        <v>8318</v>
      </c>
      <c r="B873" t="s">
        <v>8224</v>
      </c>
      <c r="C873" t="s">
        <v>8386</v>
      </c>
      <c r="D873" s="8" t="s">
        <v>8377</v>
      </c>
      <c r="E873">
        <v>4020</v>
      </c>
      <c r="F873" s="7">
        <v>1</v>
      </c>
      <c r="G873" s="4">
        <v>600</v>
      </c>
      <c r="H873" s="4">
        <v>100</v>
      </c>
      <c r="I873" s="25">
        <v>29.958333333328483</v>
      </c>
      <c r="J873" s="4">
        <v>3</v>
      </c>
      <c r="N873" t="s">
        <v>8318</v>
      </c>
      <c r="O873" t="s">
        <v>8224</v>
      </c>
      <c r="P873" t="s">
        <v>8386</v>
      </c>
      <c r="Q873" s="8" t="s">
        <v>8377</v>
      </c>
      <c r="R873">
        <v>4020</v>
      </c>
      <c r="S873" s="7">
        <v>1</v>
      </c>
      <c r="T873" s="4">
        <v>600</v>
      </c>
      <c r="U873" s="4">
        <v>100</v>
      </c>
      <c r="V873" s="25">
        <v>29.958333333328483</v>
      </c>
      <c r="W873" s="4">
        <v>3</v>
      </c>
    </row>
    <row r="874" spans="1:23" x14ac:dyDescent="0.45">
      <c r="A874" t="s">
        <v>8318</v>
      </c>
      <c r="B874" t="s">
        <v>8224</v>
      </c>
      <c r="C874" t="s">
        <v>8386</v>
      </c>
      <c r="D874" s="8" t="s">
        <v>8377</v>
      </c>
      <c r="E874">
        <v>4081</v>
      </c>
      <c r="F874" s="7">
        <v>1</v>
      </c>
      <c r="G874" s="4">
        <v>2224</v>
      </c>
      <c r="H874" s="4">
        <v>350</v>
      </c>
      <c r="I874" s="25">
        <v>29.958333333343035</v>
      </c>
      <c r="J874" s="4">
        <v>12</v>
      </c>
      <c r="N874" t="s">
        <v>8318</v>
      </c>
      <c r="O874" t="s">
        <v>8224</v>
      </c>
      <c r="P874" t="s">
        <v>8386</v>
      </c>
      <c r="Q874" s="8" t="s">
        <v>8377</v>
      </c>
      <c r="R874">
        <v>4081</v>
      </c>
      <c r="S874" s="7">
        <v>1</v>
      </c>
      <c r="T874" s="4">
        <v>2224</v>
      </c>
      <c r="U874" s="4">
        <v>350</v>
      </c>
      <c r="V874" s="25">
        <v>29.958333333343035</v>
      </c>
      <c r="W874" s="4">
        <v>12</v>
      </c>
    </row>
    <row r="875" spans="1:23" x14ac:dyDescent="0.45">
      <c r="A875" t="s">
        <v>8318</v>
      </c>
      <c r="B875" t="s">
        <v>8224</v>
      </c>
      <c r="C875" t="s">
        <v>8386</v>
      </c>
      <c r="D875" s="8" t="s">
        <v>8377</v>
      </c>
      <c r="E875">
        <v>4085</v>
      </c>
      <c r="F875" s="7">
        <v>1</v>
      </c>
      <c r="G875" s="4">
        <v>3500</v>
      </c>
      <c r="H875" s="4">
        <v>10</v>
      </c>
      <c r="I875" s="25">
        <v>28.5620949074073</v>
      </c>
      <c r="J875" s="4">
        <v>1</v>
      </c>
      <c r="N875" t="s">
        <v>8318</v>
      </c>
      <c r="O875" t="s">
        <v>8224</v>
      </c>
      <c r="P875" t="s">
        <v>8386</v>
      </c>
      <c r="Q875" s="8" t="s">
        <v>8377</v>
      </c>
      <c r="R875">
        <v>4085</v>
      </c>
      <c r="S875" s="7">
        <v>1</v>
      </c>
      <c r="T875" s="4">
        <v>3500</v>
      </c>
      <c r="U875" s="4">
        <v>10</v>
      </c>
      <c r="V875" s="25">
        <v>28.5620949074073</v>
      </c>
      <c r="W875" s="4">
        <v>1</v>
      </c>
    </row>
    <row r="876" spans="1:23" x14ac:dyDescent="0.45">
      <c r="A876" t="s">
        <v>8318</v>
      </c>
      <c r="B876" t="s">
        <v>8224</v>
      </c>
      <c r="C876" t="s">
        <v>8386</v>
      </c>
      <c r="D876" s="8" t="s">
        <v>8377</v>
      </c>
      <c r="E876">
        <v>4092</v>
      </c>
      <c r="F876" s="7">
        <v>1</v>
      </c>
      <c r="G876" s="4">
        <v>110000</v>
      </c>
      <c r="H876" s="4">
        <v>20</v>
      </c>
      <c r="I876" s="25">
        <v>59.958333333335759</v>
      </c>
      <c r="J876" s="4">
        <v>1</v>
      </c>
      <c r="N876" t="s">
        <v>8318</v>
      </c>
      <c r="O876" t="s">
        <v>8224</v>
      </c>
      <c r="P876" t="s">
        <v>8386</v>
      </c>
      <c r="Q876" s="8" t="s">
        <v>8377</v>
      </c>
      <c r="R876">
        <v>4092</v>
      </c>
      <c r="S876" s="7">
        <v>1</v>
      </c>
      <c r="T876" s="4">
        <v>110000</v>
      </c>
      <c r="U876" s="4">
        <v>20</v>
      </c>
      <c r="V876" s="25">
        <v>59.958333333335759</v>
      </c>
      <c r="W876" s="4">
        <v>1</v>
      </c>
    </row>
    <row r="877" spans="1:23" x14ac:dyDescent="0.45">
      <c r="A877" t="s">
        <v>8318</v>
      </c>
      <c r="B877" t="s">
        <v>8224</v>
      </c>
      <c r="C877" t="s">
        <v>8386</v>
      </c>
      <c r="D877" s="8" t="s">
        <v>8377</v>
      </c>
      <c r="E877">
        <v>4106</v>
      </c>
      <c r="F877" s="7">
        <v>1</v>
      </c>
      <c r="G877" s="4">
        <v>5000</v>
      </c>
      <c r="H877" s="4">
        <v>3530</v>
      </c>
      <c r="I877" s="25">
        <v>42.992291666669189</v>
      </c>
      <c r="J877" s="4">
        <v>33</v>
      </c>
      <c r="N877" t="s">
        <v>8318</v>
      </c>
      <c r="O877" t="s">
        <v>8224</v>
      </c>
      <c r="P877" t="s">
        <v>8386</v>
      </c>
      <c r="Q877" s="8" t="s">
        <v>8377</v>
      </c>
      <c r="R877">
        <v>4106</v>
      </c>
      <c r="S877" s="7">
        <v>1</v>
      </c>
      <c r="T877" s="4">
        <v>5000</v>
      </c>
      <c r="U877" s="4">
        <v>3530</v>
      </c>
      <c r="V877" s="25">
        <v>42.992291666669189</v>
      </c>
      <c r="W877" s="4">
        <v>33</v>
      </c>
    </row>
    <row r="878" spans="1:23" x14ac:dyDescent="0.45">
      <c r="A878" t="s">
        <v>8318</v>
      </c>
      <c r="B878" t="s">
        <v>8224</v>
      </c>
      <c r="C878" t="s">
        <v>8386</v>
      </c>
      <c r="D878" s="8" t="s">
        <v>8378</v>
      </c>
      <c r="F878" s="7">
        <v>15</v>
      </c>
      <c r="G878" s="4">
        <v>54750</v>
      </c>
      <c r="H878" s="4">
        <v>29810</v>
      </c>
      <c r="I878" s="25">
        <v>32.059107253086886</v>
      </c>
      <c r="J878" s="4">
        <v>481</v>
      </c>
      <c r="N878" t="s">
        <v>8318</v>
      </c>
      <c r="O878" t="s">
        <v>8224</v>
      </c>
      <c r="P878" t="s">
        <v>8386</v>
      </c>
      <c r="Q878" s="8" t="s">
        <v>8378</v>
      </c>
      <c r="S878" s="7">
        <v>15</v>
      </c>
      <c r="T878" s="4">
        <v>54750</v>
      </c>
      <c r="U878" s="4">
        <v>29810</v>
      </c>
      <c r="V878" s="25">
        <v>32.059107253086886</v>
      </c>
      <c r="W878" s="4">
        <v>481</v>
      </c>
    </row>
    <row r="879" spans="1:23" x14ac:dyDescent="0.45">
      <c r="A879" t="s">
        <v>8318</v>
      </c>
      <c r="B879" t="s">
        <v>8224</v>
      </c>
      <c r="C879" t="s">
        <v>8386</v>
      </c>
      <c r="D879" s="8" t="s">
        <v>8378</v>
      </c>
      <c r="E879">
        <v>1290</v>
      </c>
      <c r="F879" s="7">
        <v>1</v>
      </c>
      <c r="G879" s="4">
        <v>3500</v>
      </c>
      <c r="H879" s="4">
        <v>3800</v>
      </c>
      <c r="I879" s="25">
        <v>30.676030092596193</v>
      </c>
      <c r="J879" s="4">
        <v>86</v>
      </c>
      <c r="N879" t="s">
        <v>8318</v>
      </c>
      <c r="O879" t="s">
        <v>8224</v>
      </c>
      <c r="P879" t="s">
        <v>8386</v>
      </c>
      <c r="Q879" s="8" t="s">
        <v>8378</v>
      </c>
      <c r="R879">
        <v>1290</v>
      </c>
      <c r="S879" s="7">
        <v>1</v>
      </c>
      <c r="T879" s="4">
        <v>3500</v>
      </c>
      <c r="U879" s="4">
        <v>3800</v>
      </c>
      <c r="V879" s="25">
        <v>30.676030092596193</v>
      </c>
      <c r="W879" s="4">
        <v>86</v>
      </c>
    </row>
    <row r="880" spans="1:23" x14ac:dyDescent="0.45">
      <c r="A880" t="s">
        <v>8318</v>
      </c>
      <c r="B880" t="s">
        <v>8224</v>
      </c>
      <c r="C880" t="s">
        <v>8386</v>
      </c>
      <c r="D880" s="8" t="s">
        <v>8378</v>
      </c>
      <c r="E880">
        <v>1291</v>
      </c>
      <c r="F880" s="7">
        <v>1</v>
      </c>
      <c r="G880" s="4">
        <v>3000</v>
      </c>
      <c r="H880" s="4">
        <v>4371</v>
      </c>
      <c r="I880" s="25">
        <v>36.638993055559695</v>
      </c>
      <c r="J880" s="4">
        <v>42</v>
      </c>
      <c r="N880" t="s">
        <v>8318</v>
      </c>
      <c r="O880" t="s">
        <v>8224</v>
      </c>
      <c r="P880" t="s">
        <v>8386</v>
      </c>
      <c r="Q880" s="8" t="s">
        <v>8378</v>
      </c>
      <c r="R880">
        <v>1291</v>
      </c>
      <c r="S880" s="7">
        <v>1</v>
      </c>
      <c r="T880" s="4">
        <v>3000</v>
      </c>
      <c r="U880" s="4">
        <v>4371</v>
      </c>
      <c r="V880" s="25">
        <v>36.638993055559695</v>
      </c>
      <c r="W880" s="4">
        <v>42</v>
      </c>
    </row>
    <row r="881" spans="1:23" x14ac:dyDescent="0.45">
      <c r="A881" t="s">
        <v>8318</v>
      </c>
      <c r="B881" t="s">
        <v>8224</v>
      </c>
      <c r="C881" t="s">
        <v>8386</v>
      </c>
      <c r="D881" s="8" t="s">
        <v>8378</v>
      </c>
      <c r="E881">
        <v>3248</v>
      </c>
      <c r="F881" s="7">
        <v>1</v>
      </c>
      <c r="G881" s="4">
        <v>12000</v>
      </c>
      <c r="H881" s="4">
        <v>12095</v>
      </c>
      <c r="I881" s="25">
        <v>29.958333333335759</v>
      </c>
      <c r="J881" s="4">
        <v>200</v>
      </c>
      <c r="N881" t="s">
        <v>8318</v>
      </c>
      <c r="O881" t="s">
        <v>8224</v>
      </c>
      <c r="P881" t="s">
        <v>8386</v>
      </c>
      <c r="Q881" s="8" t="s">
        <v>8378</v>
      </c>
      <c r="R881">
        <v>3248</v>
      </c>
      <c r="S881" s="7">
        <v>1</v>
      </c>
      <c r="T881" s="4">
        <v>12000</v>
      </c>
      <c r="U881" s="4">
        <v>12095</v>
      </c>
      <c r="V881" s="25">
        <v>29.958333333335759</v>
      </c>
      <c r="W881" s="4">
        <v>200</v>
      </c>
    </row>
    <row r="882" spans="1:23" x14ac:dyDescent="0.45">
      <c r="A882" t="s">
        <v>8318</v>
      </c>
      <c r="B882" t="s">
        <v>8224</v>
      </c>
      <c r="C882" t="s">
        <v>8386</v>
      </c>
      <c r="D882" s="8" t="s">
        <v>8378</v>
      </c>
      <c r="E882">
        <v>3423</v>
      </c>
      <c r="F882" s="7">
        <v>1</v>
      </c>
      <c r="G882" s="4">
        <v>250</v>
      </c>
      <c r="H882" s="4">
        <v>350</v>
      </c>
      <c r="I882" s="25">
        <v>30</v>
      </c>
      <c r="J882" s="4">
        <v>10</v>
      </c>
      <c r="N882" t="s">
        <v>8318</v>
      </c>
      <c r="O882" t="s">
        <v>8224</v>
      </c>
      <c r="P882" t="s">
        <v>8386</v>
      </c>
      <c r="Q882" s="8" t="s">
        <v>8378</v>
      </c>
      <c r="R882">
        <v>3423</v>
      </c>
      <c r="S882" s="7">
        <v>1</v>
      </c>
      <c r="T882" s="4">
        <v>250</v>
      </c>
      <c r="U882" s="4">
        <v>350</v>
      </c>
      <c r="V882" s="25">
        <v>30</v>
      </c>
      <c r="W882" s="4">
        <v>10</v>
      </c>
    </row>
    <row r="883" spans="1:23" x14ac:dyDescent="0.45">
      <c r="A883" t="s">
        <v>8318</v>
      </c>
      <c r="B883" t="s">
        <v>8224</v>
      </c>
      <c r="C883" t="s">
        <v>8386</v>
      </c>
      <c r="D883" s="8" t="s">
        <v>8378</v>
      </c>
      <c r="E883">
        <v>3451</v>
      </c>
      <c r="F883" s="7">
        <v>1</v>
      </c>
      <c r="G883" s="4">
        <v>650</v>
      </c>
      <c r="H883" s="4">
        <v>658</v>
      </c>
      <c r="I883" s="25">
        <v>27</v>
      </c>
      <c r="J883" s="4">
        <v>16</v>
      </c>
      <c r="N883" t="s">
        <v>8318</v>
      </c>
      <c r="O883" t="s">
        <v>8224</v>
      </c>
      <c r="P883" t="s">
        <v>8386</v>
      </c>
      <c r="Q883" s="8" t="s">
        <v>8378</v>
      </c>
      <c r="R883">
        <v>3451</v>
      </c>
      <c r="S883" s="7">
        <v>1</v>
      </c>
      <c r="T883" s="4">
        <v>650</v>
      </c>
      <c r="U883" s="4">
        <v>658</v>
      </c>
      <c r="V883" s="25">
        <v>27</v>
      </c>
      <c r="W883" s="4">
        <v>16</v>
      </c>
    </row>
    <row r="884" spans="1:23" x14ac:dyDescent="0.45">
      <c r="A884" t="s">
        <v>8318</v>
      </c>
      <c r="B884" t="s">
        <v>8224</v>
      </c>
      <c r="C884" t="s">
        <v>8386</v>
      </c>
      <c r="D884" s="8" t="s">
        <v>8378</v>
      </c>
      <c r="E884">
        <v>3488</v>
      </c>
      <c r="F884" s="7">
        <v>1</v>
      </c>
      <c r="G884" s="4">
        <v>3000</v>
      </c>
      <c r="H884" s="4">
        <v>3636</v>
      </c>
      <c r="I884" s="25">
        <v>23.898611111115315</v>
      </c>
      <c r="J884" s="4">
        <v>29</v>
      </c>
      <c r="N884" t="s">
        <v>8318</v>
      </c>
      <c r="O884" t="s">
        <v>8224</v>
      </c>
      <c r="P884" t="s">
        <v>8386</v>
      </c>
      <c r="Q884" s="8" t="s">
        <v>8378</v>
      </c>
      <c r="R884">
        <v>3488</v>
      </c>
      <c r="S884" s="7">
        <v>1</v>
      </c>
      <c r="T884" s="4">
        <v>3000</v>
      </c>
      <c r="U884" s="4">
        <v>3636</v>
      </c>
      <c r="V884" s="25">
        <v>23.898611111115315</v>
      </c>
      <c r="W884" s="4">
        <v>29</v>
      </c>
    </row>
    <row r="885" spans="1:23" x14ac:dyDescent="0.45">
      <c r="A885" t="s">
        <v>8318</v>
      </c>
      <c r="B885" t="s">
        <v>8224</v>
      </c>
      <c r="C885" t="s">
        <v>8386</v>
      </c>
      <c r="D885" s="8" t="s">
        <v>8378</v>
      </c>
      <c r="E885">
        <v>3545</v>
      </c>
      <c r="F885" s="7">
        <v>1</v>
      </c>
      <c r="G885" s="4">
        <v>250</v>
      </c>
      <c r="H885" s="4">
        <v>251</v>
      </c>
      <c r="I885" s="25">
        <v>30</v>
      </c>
      <c r="J885" s="4">
        <v>8</v>
      </c>
      <c r="N885" t="s">
        <v>8318</v>
      </c>
      <c r="O885" t="s">
        <v>8224</v>
      </c>
      <c r="P885" t="s">
        <v>8386</v>
      </c>
      <c r="Q885" s="8" t="s">
        <v>8378</v>
      </c>
      <c r="R885">
        <v>3545</v>
      </c>
      <c r="S885" s="7">
        <v>1</v>
      </c>
      <c r="T885" s="4">
        <v>250</v>
      </c>
      <c r="U885" s="4">
        <v>251</v>
      </c>
      <c r="V885" s="25">
        <v>30</v>
      </c>
      <c r="W885" s="4">
        <v>8</v>
      </c>
    </row>
    <row r="886" spans="1:23" x14ac:dyDescent="0.45">
      <c r="A886" t="s">
        <v>8318</v>
      </c>
      <c r="B886" t="s">
        <v>8224</v>
      </c>
      <c r="C886" t="s">
        <v>8386</v>
      </c>
      <c r="D886" s="8" t="s">
        <v>8378</v>
      </c>
      <c r="E886">
        <v>3546</v>
      </c>
      <c r="F886" s="7">
        <v>1</v>
      </c>
      <c r="G886" s="4">
        <v>1100</v>
      </c>
      <c r="H886" s="4">
        <v>1125</v>
      </c>
      <c r="I886" s="25">
        <v>21.505277777781885</v>
      </c>
      <c r="J886" s="4">
        <v>19</v>
      </c>
      <c r="N886" t="s">
        <v>8318</v>
      </c>
      <c r="O886" t="s">
        <v>8224</v>
      </c>
      <c r="P886" t="s">
        <v>8386</v>
      </c>
      <c r="Q886" s="8" t="s">
        <v>8378</v>
      </c>
      <c r="R886">
        <v>3546</v>
      </c>
      <c r="S886" s="7">
        <v>1</v>
      </c>
      <c r="T886" s="4">
        <v>1100</v>
      </c>
      <c r="U886" s="4">
        <v>1125</v>
      </c>
      <c r="V886" s="25">
        <v>21.505277777781885</v>
      </c>
      <c r="W886" s="4">
        <v>19</v>
      </c>
    </row>
    <row r="887" spans="1:23" x14ac:dyDescent="0.45">
      <c r="A887" t="s">
        <v>8318</v>
      </c>
      <c r="B887" t="s">
        <v>8224</v>
      </c>
      <c r="C887" t="s">
        <v>8386</v>
      </c>
      <c r="D887" s="8" t="s">
        <v>8378</v>
      </c>
      <c r="E887">
        <v>3577</v>
      </c>
      <c r="F887" s="7">
        <v>1</v>
      </c>
      <c r="G887" s="4">
        <v>600</v>
      </c>
      <c r="H887" s="4">
        <v>780</v>
      </c>
      <c r="I887" s="25">
        <v>26.482604166667443</v>
      </c>
      <c r="J887" s="4">
        <v>27</v>
      </c>
      <c r="N887" t="s">
        <v>8318</v>
      </c>
      <c r="O887" t="s">
        <v>8224</v>
      </c>
      <c r="P887" t="s">
        <v>8386</v>
      </c>
      <c r="Q887" s="8" t="s">
        <v>8378</v>
      </c>
      <c r="R887">
        <v>3577</v>
      </c>
      <c r="S887" s="7">
        <v>1</v>
      </c>
      <c r="T887" s="4">
        <v>600</v>
      </c>
      <c r="U887" s="4">
        <v>780</v>
      </c>
      <c r="V887" s="25">
        <v>26.482604166667443</v>
      </c>
      <c r="W887" s="4">
        <v>27</v>
      </c>
    </row>
    <row r="888" spans="1:23" x14ac:dyDescent="0.45">
      <c r="A888" t="s">
        <v>8318</v>
      </c>
      <c r="B888" t="s">
        <v>8224</v>
      </c>
      <c r="C888" t="s">
        <v>8386</v>
      </c>
      <c r="D888" s="8" t="s">
        <v>8378</v>
      </c>
      <c r="E888">
        <v>3710</v>
      </c>
      <c r="F888" s="7">
        <v>1</v>
      </c>
      <c r="G888" s="4">
        <v>1300</v>
      </c>
      <c r="H888" s="4">
        <v>1835</v>
      </c>
      <c r="I888" s="25">
        <v>25</v>
      </c>
      <c r="J888" s="4">
        <v>27</v>
      </c>
      <c r="N888" t="s">
        <v>8318</v>
      </c>
      <c r="O888" t="s">
        <v>8224</v>
      </c>
      <c r="P888" t="s">
        <v>8386</v>
      </c>
      <c r="Q888" s="8" t="s">
        <v>8378</v>
      </c>
      <c r="R888">
        <v>3710</v>
      </c>
      <c r="S888" s="7">
        <v>1</v>
      </c>
      <c r="T888" s="4">
        <v>1300</v>
      </c>
      <c r="U888" s="4">
        <v>1835</v>
      </c>
      <c r="V888" s="25">
        <v>25</v>
      </c>
      <c r="W888" s="4">
        <v>27</v>
      </c>
    </row>
    <row r="889" spans="1:23" x14ac:dyDescent="0.45">
      <c r="A889" t="s">
        <v>8318</v>
      </c>
      <c r="B889" t="s">
        <v>8224</v>
      </c>
      <c r="C889" t="s">
        <v>8386</v>
      </c>
      <c r="D889" s="8" t="s">
        <v>8378</v>
      </c>
      <c r="E889">
        <v>3734</v>
      </c>
      <c r="F889" s="7">
        <v>1</v>
      </c>
      <c r="G889" s="4">
        <v>1500</v>
      </c>
      <c r="H889" s="4">
        <v>427</v>
      </c>
      <c r="I889" s="25">
        <v>60</v>
      </c>
      <c r="J889" s="4">
        <v>7</v>
      </c>
      <c r="N889" t="s">
        <v>8318</v>
      </c>
      <c r="O889" t="s">
        <v>8224</v>
      </c>
      <c r="P889" t="s">
        <v>8386</v>
      </c>
      <c r="Q889" s="8" t="s">
        <v>8378</v>
      </c>
      <c r="R889">
        <v>3734</v>
      </c>
      <c r="S889" s="7">
        <v>1</v>
      </c>
      <c r="T889" s="4">
        <v>1500</v>
      </c>
      <c r="U889" s="4">
        <v>427</v>
      </c>
      <c r="V889" s="25">
        <v>60</v>
      </c>
      <c r="W889" s="4">
        <v>7</v>
      </c>
    </row>
    <row r="890" spans="1:23" x14ac:dyDescent="0.45">
      <c r="A890" t="s">
        <v>8318</v>
      </c>
      <c r="B890" t="s">
        <v>8224</v>
      </c>
      <c r="C890" t="s">
        <v>8386</v>
      </c>
      <c r="D890" s="8" t="s">
        <v>8378</v>
      </c>
      <c r="E890">
        <v>3852</v>
      </c>
      <c r="F890" s="7">
        <v>1</v>
      </c>
      <c r="G890" s="4">
        <v>10000</v>
      </c>
      <c r="H890" s="4">
        <v>20</v>
      </c>
      <c r="I890" s="25">
        <v>24.958333333328483</v>
      </c>
      <c r="J890" s="4">
        <v>2</v>
      </c>
      <c r="N890" t="s">
        <v>8318</v>
      </c>
      <c r="O890" t="s">
        <v>8224</v>
      </c>
      <c r="P890" t="s">
        <v>8386</v>
      </c>
      <c r="Q890" s="8" t="s">
        <v>8378</v>
      </c>
      <c r="R890">
        <v>3852</v>
      </c>
      <c r="S890" s="7">
        <v>1</v>
      </c>
      <c r="T890" s="4">
        <v>10000</v>
      </c>
      <c r="U890" s="4">
        <v>20</v>
      </c>
      <c r="V890" s="25">
        <v>24.958333333328483</v>
      </c>
      <c r="W890" s="4">
        <v>2</v>
      </c>
    </row>
    <row r="891" spans="1:23" x14ac:dyDescent="0.45">
      <c r="A891" t="s">
        <v>8318</v>
      </c>
      <c r="B891" t="s">
        <v>8224</v>
      </c>
      <c r="C891" t="s">
        <v>8386</v>
      </c>
      <c r="D891" s="8" t="s">
        <v>8378</v>
      </c>
      <c r="E891">
        <v>4034</v>
      </c>
      <c r="F891" s="7">
        <v>1</v>
      </c>
      <c r="G891" s="4">
        <v>13500</v>
      </c>
      <c r="H891" s="4">
        <v>200</v>
      </c>
      <c r="I891" s="25">
        <v>29.958333333328483</v>
      </c>
      <c r="J891" s="4">
        <v>2</v>
      </c>
      <c r="N891" t="s">
        <v>8318</v>
      </c>
      <c r="O891" t="s">
        <v>8224</v>
      </c>
      <c r="P891" t="s">
        <v>8386</v>
      </c>
      <c r="Q891" s="8" t="s">
        <v>8378</v>
      </c>
      <c r="R891">
        <v>4034</v>
      </c>
      <c r="S891" s="7">
        <v>1</v>
      </c>
      <c r="T891" s="4">
        <v>13500</v>
      </c>
      <c r="U891" s="4">
        <v>200</v>
      </c>
      <c r="V891" s="25">
        <v>29.958333333328483</v>
      </c>
      <c r="W891" s="4">
        <v>2</v>
      </c>
    </row>
    <row r="892" spans="1:23" x14ac:dyDescent="0.45">
      <c r="A892" t="s">
        <v>8318</v>
      </c>
      <c r="B892" t="s">
        <v>8224</v>
      </c>
      <c r="C892" t="s">
        <v>8386</v>
      </c>
      <c r="D892" s="8" t="s">
        <v>8378</v>
      </c>
      <c r="E892">
        <v>4044</v>
      </c>
      <c r="F892" s="7">
        <v>1</v>
      </c>
      <c r="G892" s="4">
        <v>600</v>
      </c>
      <c r="H892" s="4">
        <v>225</v>
      </c>
      <c r="I892" s="25">
        <v>29.98863425925083</v>
      </c>
      <c r="J892" s="4">
        <v>4</v>
      </c>
      <c r="N892" t="s">
        <v>8318</v>
      </c>
      <c r="O892" t="s">
        <v>8224</v>
      </c>
      <c r="P892" t="s">
        <v>8386</v>
      </c>
      <c r="Q892" s="8" t="s">
        <v>8378</v>
      </c>
      <c r="R892">
        <v>4044</v>
      </c>
      <c r="S892" s="7">
        <v>1</v>
      </c>
      <c r="T892" s="4">
        <v>600</v>
      </c>
      <c r="U892" s="4">
        <v>225</v>
      </c>
      <c r="V892" s="25">
        <v>29.98863425925083</v>
      </c>
      <c r="W892" s="4">
        <v>4</v>
      </c>
    </row>
    <row r="893" spans="1:23" x14ac:dyDescent="0.45">
      <c r="A893" t="s">
        <v>8318</v>
      </c>
      <c r="B893" t="s">
        <v>8224</v>
      </c>
      <c r="C893" t="s">
        <v>8386</v>
      </c>
      <c r="D893" s="8" t="s">
        <v>8378</v>
      </c>
      <c r="E893">
        <v>4073</v>
      </c>
      <c r="F893" s="7">
        <v>1</v>
      </c>
      <c r="G893" s="4">
        <v>3500</v>
      </c>
      <c r="H893" s="4">
        <v>37</v>
      </c>
      <c r="I893" s="25">
        <v>54.821458333339251</v>
      </c>
      <c r="J893" s="4">
        <v>2</v>
      </c>
      <c r="N893" t="s">
        <v>8318</v>
      </c>
      <c r="O893" t="s">
        <v>8224</v>
      </c>
      <c r="P893" t="s">
        <v>8386</v>
      </c>
      <c r="Q893" s="8" t="s">
        <v>8378</v>
      </c>
      <c r="R893">
        <v>4073</v>
      </c>
      <c r="S893" s="7">
        <v>1</v>
      </c>
      <c r="T893" s="4">
        <v>3500</v>
      </c>
      <c r="U893" s="4">
        <v>37</v>
      </c>
      <c r="V893" s="25">
        <v>54.821458333339251</v>
      </c>
      <c r="W893" s="4">
        <v>2</v>
      </c>
    </row>
    <row r="894" spans="1:23" x14ac:dyDescent="0.45">
      <c r="A894" t="s">
        <v>8318</v>
      </c>
      <c r="B894" t="s">
        <v>8224</v>
      </c>
      <c r="C894" t="s">
        <v>8386</v>
      </c>
      <c r="D894" s="8" t="s">
        <v>8379</v>
      </c>
      <c r="F894" s="7">
        <v>17</v>
      </c>
      <c r="G894" s="4">
        <v>150450</v>
      </c>
      <c r="H894" s="4">
        <v>23001</v>
      </c>
      <c r="I894" s="25">
        <v>33.52683755446624</v>
      </c>
      <c r="J894" s="4">
        <v>325</v>
      </c>
      <c r="N894" t="s">
        <v>8318</v>
      </c>
      <c r="O894" t="s">
        <v>8224</v>
      </c>
      <c r="P894" t="s">
        <v>8386</v>
      </c>
      <c r="Q894" s="8" t="s">
        <v>8379</v>
      </c>
      <c r="S894" s="7">
        <v>17</v>
      </c>
      <c r="T894" s="4">
        <v>150450</v>
      </c>
      <c r="U894" s="4">
        <v>23001</v>
      </c>
      <c r="V894" s="25">
        <v>33.52683755446624</v>
      </c>
      <c r="W894" s="4">
        <v>325</v>
      </c>
    </row>
    <row r="895" spans="1:23" x14ac:dyDescent="0.45">
      <c r="A895" t="s">
        <v>8318</v>
      </c>
      <c r="B895" t="s">
        <v>8224</v>
      </c>
      <c r="C895" t="s">
        <v>8386</v>
      </c>
      <c r="D895" s="8" t="s">
        <v>8379</v>
      </c>
      <c r="E895">
        <v>2845</v>
      </c>
      <c r="F895" s="7">
        <v>1</v>
      </c>
      <c r="G895" s="4">
        <v>7500</v>
      </c>
      <c r="H895" s="4">
        <v>2366</v>
      </c>
      <c r="I895" s="25">
        <v>60</v>
      </c>
      <c r="J895" s="4">
        <v>39</v>
      </c>
      <c r="N895" t="s">
        <v>8318</v>
      </c>
      <c r="O895" t="s">
        <v>8224</v>
      </c>
      <c r="P895" t="s">
        <v>8386</v>
      </c>
      <c r="Q895" s="8" t="s">
        <v>8379</v>
      </c>
      <c r="R895">
        <v>2845</v>
      </c>
      <c r="S895" s="7">
        <v>1</v>
      </c>
      <c r="T895" s="4">
        <v>7500</v>
      </c>
      <c r="U895" s="4">
        <v>2366</v>
      </c>
      <c r="V895" s="25">
        <v>60</v>
      </c>
      <c r="W895" s="4">
        <v>39</v>
      </c>
    </row>
    <row r="896" spans="1:23" x14ac:dyDescent="0.45">
      <c r="A896" t="s">
        <v>8318</v>
      </c>
      <c r="B896" t="s">
        <v>8224</v>
      </c>
      <c r="C896" t="s">
        <v>8386</v>
      </c>
      <c r="D896" s="8" t="s">
        <v>8379</v>
      </c>
      <c r="E896">
        <v>2846</v>
      </c>
      <c r="F896" s="7">
        <v>1</v>
      </c>
      <c r="G896" s="4">
        <v>8000</v>
      </c>
      <c r="H896" s="4">
        <v>0</v>
      </c>
      <c r="I896" s="25">
        <v>45</v>
      </c>
      <c r="J896" s="4">
        <v>0</v>
      </c>
      <c r="N896" t="s">
        <v>8318</v>
      </c>
      <c r="O896" t="s">
        <v>8224</v>
      </c>
      <c r="P896" t="s">
        <v>8386</v>
      </c>
      <c r="Q896" s="8" t="s">
        <v>8379</v>
      </c>
      <c r="R896">
        <v>2846</v>
      </c>
      <c r="S896" s="7">
        <v>1</v>
      </c>
      <c r="T896" s="4">
        <v>8000</v>
      </c>
      <c r="U896" s="4">
        <v>0</v>
      </c>
      <c r="V896" s="25">
        <v>45</v>
      </c>
      <c r="W896" s="4">
        <v>0</v>
      </c>
    </row>
    <row r="897" spans="1:23" x14ac:dyDescent="0.45">
      <c r="A897" t="s">
        <v>8318</v>
      </c>
      <c r="B897" t="s">
        <v>8224</v>
      </c>
      <c r="C897" t="s">
        <v>8386</v>
      </c>
      <c r="D897" s="8" t="s">
        <v>8379</v>
      </c>
      <c r="E897">
        <v>2848</v>
      </c>
      <c r="F897" s="7">
        <v>1</v>
      </c>
      <c r="G897" s="4">
        <v>35000</v>
      </c>
      <c r="H897" s="4">
        <v>70</v>
      </c>
      <c r="I897" s="25">
        <v>30</v>
      </c>
      <c r="J897" s="4">
        <v>3</v>
      </c>
      <c r="N897" t="s">
        <v>8318</v>
      </c>
      <c r="O897" t="s">
        <v>8224</v>
      </c>
      <c r="P897" t="s">
        <v>8386</v>
      </c>
      <c r="Q897" s="8" t="s">
        <v>8379</v>
      </c>
      <c r="R897">
        <v>2848</v>
      </c>
      <c r="S897" s="7">
        <v>1</v>
      </c>
      <c r="T897" s="4">
        <v>35000</v>
      </c>
      <c r="U897" s="4">
        <v>70</v>
      </c>
      <c r="V897" s="25">
        <v>30</v>
      </c>
      <c r="W897" s="4">
        <v>3</v>
      </c>
    </row>
    <row r="898" spans="1:23" x14ac:dyDescent="0.45">
      <c r="A898" t="s">
        <v>8318</v>
      </c>
      <c r="B898" t="s">
        <v>8224</v>
      </c>
      <c r="C898" t="s">
        <v>8386</v>
      </c>
      <c r="D898" s="8" t="s">
        <v>8379</v>
      </c>
      <c r="E898">
        <v>2872</v>
      </c>
      <c r="F898" s="7">
        <v>1</v>
      </c>
      <c r="G898" s="4">
        <v>3000</v>
      </c>
      <c r="H898" s="4">
        <v>0</v>
      </c>
      <c r="I898" s="25">
        <v>60</v>
      </c>
      <c r="J898" s="4">
        <v>0</v>
      </c>
      <c r="N898" t="s">
        <v>8318</v>
      </c>
      <c r="O898" t="s">
        <v>8224</v>
      </c>
      <c r="P898" t="s">
        <v>8386</v>
      </c>
      <c r="Q898" s="8" t="s">
        <v>8379</v>
      </c>
      <c r="R898">
        <v>2872</v>
      </c>
      <c r="S898" s="7">
        <v>1</v>
      </c>
      <c r="T898" s="4">
        <v>3000</v>
      </c>
      <c r="U898" s="4">
        <v>0</v>
      </c>
      <c r="V898" s="25">
        <v>60</v>
      </c>
      <c r="W898" s="4">
        <v>0</v>
      </c>
    </row>
    <row r="899" spans="1:23" x14ac:dyDescent="0.45">
      <c r="A899" t="s">
        <v>8318</v>
      </c>
      <c r="B899" t="s">
        <v>8224</v>
      </c>
      <c r="C899" t="s">
        <v>8386</v>
      </c>
      <c r="D899" s="8" t="s">
        <v>8379</v>
      </c>
      <c r="E899">
        <v>3280</v>
      </c>
      <c r="F899" s="7">
        <v>1</v>
      </c>
      <c r="G899" s="4">
        <v>2000</v>
      </c>
      <c r="H899" s="4">
        <v>2060</v>
      </c>
      <c r="I899" s="25">
        <v>34.451412037029513</v>
      </c>
      <c r="J899" s="4">
        <v>30</v>
      </c>
      <c r="N899" t="s">
        <v>8318</v>
      </c>
      <c r="O899" t="s">
        <v>8224</v>
      </c>
      <c r="P899" t="s">
        <v>8386</v>
      </c>
      <c r="Q899" s="8" t="s">
        <v>8379</v>
      </c>
      <c r="R899">
        <v>3280</v>
      </c>
      <c r="S899" s="7">
        <v>1</v>
      </c>
      <c r="T899" s="4">
        <v>2000</v>
      </c>
      <c r="U899" s="4">
        <v>2060</v>
      </c>
      <c r="V899" s="25">
        <v>34.451412037029513</v>
      </c>
      <c r="W899" s="4">
        <v>30</v>
      </c>
    </row>
    <row r="900" spans="1:23" x14ac:dyDescent="0.45">
      <c r="A900" t="s">
        <v>8318</v>
      </c>
      <c r="B900" t="s">
        <v>8224</v>
      </c>
      <c r="C900" t="s">
        <v>8386</v>
      </c>
      <c r="D900" s="8" t="s">
        <v>8379</v>
      </c>
      <c r="E900">
        <v>3300</v>
      </c>
      <c r="F900" s="7">
        <v>1</v>
      </c>
      <c r="G900" s="4">
        <v>3000</v>
      </c>
      <c r="H900" s="4">
        <v>4085</v>
      </c>
      <c r="I900" s="25">
        <v>21</v>
      </c>
      <c r="J900" s="4">
        <v>88</v>
      </c>
      <c r="N900" t="s">
        <v>8318</v>
      </c>
      <c r="O900" t="s">
        <v>8224</v>
      </c>
      <c r="P900" t="s">
        <v>8386</v>
      </c>
      <c r="Q900" s="8" t="s">
        <v>8379</v>
      </c>
      <c r="R900">
        <v>3300</v>
      </c>
      <c r="S900" s="7">
        <v>1</v>
      </c>
      <c r="T900" s="4">
        <v>3000</v>
      </c>
      <c r="U900" s="4">
        <v>4085</v>
      </c>
      <c r="V900" s="25">
        <v>21</v>
      </c>
      <c r="W900" s="4">
        <v>88</v>
      </c>
    </row>
    <row r="901" spans="1:23" x14ac:dyDescent="0.45">
      <c r="A901" t="s">
        <v>8318</v>
      </c>
      <c r="B901" t="s">
        <v>8224</v>
      </c>
      <c r="C901" t="s">
        <v>8386</v>
      </c>
      <c r="D901" s="8" t="s">
        <v>8379</v>
      </c>
      <c r="E901">
        <v>3366</v>
      </c>
      <c r="F901" s="7">
        <v>1</v>
      </c>
      <c r="G901" s="4">
        <v>500</v>
      </c>
      <c r="H901" s="4">
        <v>1105</v>
      </c>
      <c r="I901" s="25">
        <v>30</v>
      </c>
      <c r="J901" s="4">
        <v>18</v>
      </c>
      <c r="N901" t="s">
        <v>8318</v>
      </c>
      <c r="O901" t="s">
        <v>8224</v>
      </c>
      <c r="P901" t="s">
        <v>8386</v>
      </c>
      <c r="Q901" s="8" t="s">
        <v>8379</v>
      </c>
      <c r="R901">
        <v>3366</v>
      </c>
      <c r="S901" s="7">
        <v>1</v>
      </c>
      <c r="T901" s="4">
        <v>500</v>
      </c>
      <c r="U901" s="4">
        <v>1105</v>
      </c>
      <c r="V901" s="25">
        <v>30</v>
      </c>
      <c r="W901" s="4">
        <v>18</v>
      </c>
    </row>
    <row r="902" spans="1:23" x14ac:dyDescent="0.45">
      <c r="A902" t="s">
        <v>8318</v>
      </c>
      <c r="B902" t="s">
        <v>8224</v>
      </c>
      <c r="C902" t="s">
        <v>8386</v>
      </c>
      <c r="D902" s="8" t="s">
        <v>8379</v>
      </c>
      <c r="E902">
        <v>3442</v>
      </c>
      <c r="F902" s="7">
        <v>1</v>
      </c>
      <c r="G902" s="4">
        <v>250</v>
      </c>
      <c r="H902" s="4">
        <v>250</v>
      </c>
      <c r="I902" s="25">
        <v>30</v>
      </c>
      <c r="J902" s="4">
        <v>8</v>
      </c>
      <c r="N902" t="s">
        <v>8318</v>
      </c>
      <c r="O902" t="s">
        <v>8224</v>
      </c>
      <c r="P902" t="s">
        <v>8386</v>
      </c>
      <c r="Q902" s="8" t="s">
        <v>8379</v>
      </c>
      <c r="R902">
        <v>3442</v>
      </c>
      <c r="S902" s="7">
        <v>1</v>
      </c>
      <c r="T902" s="4">
        <v>250</v>
      </c>
      <c r="U902" s="4">
        <v>250</v>
      </c>
      <c r="V902" s="25">
        <v>30</v>
      </c>
      <c r="W902" s="4">
        <v>8</v>
      </c>
    </row>
    <row r="903" spans="1:23" x14ac:dyDescent="0.45">
      <c r="A903" t="s">
        <v>8318</v>
      </c>
      <c r="B903" t="s">
        <v>8224</v>
      </c>
      <c r="C903" t="s">
        <v>8386</v>
      </c>
      <c r="D903" s="8" t="s">
        <v>8379</v>
      </c>
      <c r="E903">
        <v>3491</v>
      </c>
      <c r="F903" s="7">
        <v>1</v>
      </c>
      <c r="G903" s="4">
        <v>500</v>
      </c>
      <c r="H903" s="4">
        <v>791</v>
      </c>
      <c r="I903" s="25">
        <v>21</v>
      </c>
      <c r="J903" s="4">
        <v>10</v>
      </c>
      <c r="N903" t="s">
        <v>8318</v>
      </c>
      <c r="O903" t="s">
        <v>8224</v>
      </c>
      <c r="P903" t="s">
        <v>8386</v>
      </c>
      <c r="Q903" s="8" t="s">
        <v>8379</v>
      </c>
      <c r="R903">
        <v>3491</v>
      </c>
      <c r="S903" s="7">
        <v>1</v>
      </c>
      <c r="T903" s="4">
        <v>500</v>
      </c>
      <c r="U903" s="4">
        <v>791</v>
      </c>
      <c r="V903" s="25">
        <v>21</v>
      </c>
      <c r="W903" s="4">
        <v>10</v>
      </c>
    </row>
    <row r="904" spans="1:23" x14ac:dyDescent="0.45">
      <c r="A904" t="s">
        <v>8318</v>
      </c>
      <c r="B904" t="s">
        <v>8224</v>
      </c>
      <c r="C904" t="s">
        <v>8386</v>
      </c>
      <c r="D904" s="8" t="s">
        <v>8379</v>
      </c>
      <c r="E904">
        <v>3714</v>
      </c>
      <c r="F904" s="7">
        <v>1</v>
      </c>
      <c r="G904" s="4">
        <v>10000</v>
      </c>
      <c r="H904" s="4">
        <v>10235</v>
      </c>
      <c r="I904" s="25">
        <v>31.609641203707724</v>
      </c>
      <c r="J904" s="4">
        <v>97</v>
      </c>
      <c r="N904" t="s">
        <v>8318</v>
      </c>
      <c r="O904" t="s">
        <v>8224</v>
      </c>
      <c r="P904" t="s">
        <v>8386</v>
      </c>
      <c r="Q904" s="8" t="s">
        <v>8379</v>
      </c>
      <c r="R904">
        <v>3714</v>
      </c>
      <c r="S904" s="7">
        <v>1</v>
      </c>
      <c r="T904" s="4">
        <v>10000</v>
      </c>
      <c r="U904" s="4">
        <v>10235</v>
      </c>
      <c r="V904" s="25">
        <v>31.609641203707724</v>
      </c>
      <c r="W904" s="4">
        <v>97</v>
      </c>
    </row>
    <row r="905" spans="1:23" x14ac:dyDescent="0.45">
      <c r="A905" t="s">
        <v>8318</v>
      </c>
      <c r="B905" t="s">
        <v>8224</v>
      </c>
      <c r="C905" t="s">
        <v>8386</v>
      </c>
      <c r="D905" s="8" t="s">
        <v>8379</v>
      </c>
      <c r="E905">
        <v>3733</v>
      </c>
      <c r="F905" s="7">
        <v>1</v>
      </c>
      <c r="G905" s="4">
        <v>1500</v>
      </c>
      <c r="H905" s="4">
        <v>0</v>
      </c>
      <c r="I905" s="25">
        <v>9.9131018518528435</v>
      </c>
      <c r="J905" s="4">
        <v>0</v>
      </c>
      <c r="N905" t="s">
        <v>8318</v>
      </c>
      <c r="O905" t="s">
        <v>8224</v>
      </c>
      <c r="P905" t="s">
        <v>8386</v>
      </c>
      <c r="Q905" s="8" t="s">
        <v>8379</v>
      </c>
      <c r="R905">
        <v>3733</v>
      </c>
      <c r="S905" s="7">
        <v>1</v>
      </c>
      <c r="T905" s="4">
        <v>1500</v>
      </c>
      <c r="U905" s="4">
        <v>0</v>
      </c>
      <c r="V905" s="25">
        <v>9.9131018518528435</v>
      </c>
      <c r="W905" s="4">
        <v>0</v>
      </c>
    </row>
    <row r="906" spans="1:23" x14ac:dyDescent="0.45">
      <c r="A906" t="s">
        <v>8318</v>
      </c>
      <c r="B906" t="s">
        <v>8224</v>
      </c>
      <c r="C906" t="s">
        <v>8386</v>
      </c>
      <c r="D906" s="8" t="s">
        <v>8379</v>
      </c>
      <c r="E906">
        <v>3854</v>
      </c>
      <c r="F906" s="7">
        <v>1</v>
      </c>
      <c r="G906" s="4">
        <v>11000</v>
      </c>
      <c r="H906" s="4">
        <v>1788</v>
      </c>
      <c r="I906" s="25">
        <v>30</v>
      </c>
      <c r="J906" s="4">
        <v>20</v>
      </c>
      <c r="N906" t="s">
        <v>8318</v>
      </c>
      <c r="O906" t="s">
        <v>8224</v>
      </c>
      <c r="P906" t="s">
        <v>8386</v>
      </c>
      <c r="Q906" s="8" t="s">
        <v>8379</v>
      </c>
      <c r="R906">
        <v>3854</v>
      </c>
      <c r="S906" s="7">
        <v>1</v>
      </c>
      <c r="T906" s="4">
        <v>11000</v>
      </c>
      <c r="U906" s="4">
        <v>1788</v>
      </c>
      <c r="V906" s="25">
        <v>30</v>
      </c>
      <c r="W906" s="4">
        <v>20</v>
      </c>
    </row>
    <row r="907" spans="1:23" x14ac:dyDescent="0.45">
      <c r="A907" t="s">
        <v>8318</v>
      </c>
      <c r="B907" t="s">
        <v>8224</v>
      </c>
      <c r="C907" t="s">
        <v>8386</v>
      </c>
      <c r="D907" s="8" t="s">
        <v>8379</v>
      </c>
      <c r="E907">
        <v>3904</v>
      </c>
      <c r="F907" s="7">
        <v>1</v>
      </c>
      <c r="G907" s="4">
        <v>10000</v>
      </c>
      <c r="H907" s="4">
        <v>3</v>
      </c>
      <c r="I907" s="25">
        <v>13.981944444443798</v>
      </c>
      <c r="J907" s="4">
        <v>2</v>
      </c>
      <c r="N907" t="s">
        <v>8318</v>
      </c>
      <c r="O907" t="s">
        <v>8224</v>
      </c>
      <c r="P907" t="s">
        <v>8386</v>
      </c>
      <c r="Q907" s="8" t="s">
        <v>8379</v>
      </c>
      <c r="R907">
        <v>3904</v>
      </c>
      <c r="S907" s="7">
        <v>1</v>
      </c>
      <c r="T907" s="4">
        <v>10000</v>
      </c>
      <c r="U907" s="4">
        <v>3</v>
      </c>
      <c r="V907" s="25">
        <v>13.981944444443798</v>
      </c>
      <c r="W907" s="4">
        <v>2</v>
      </c>
    </row>
    <row r="908" spans="1:23" x14ac:dyDescent="0.45">
      <c r="A908" t="s">
        <v>8318</v>
      </c>
      <c r="B908" t="s">
        <v>8224</v>
      </c>
      <c r="C908" t="s">
        <v>8386</v>
      </c>
      <c r="D908" s="8" t="s">
        <v>8379</v>
      </c>
      <c r="E908">
        <v>3942</v>
      </c>
      <c r="F908" s="7">
        <v>1</v>
      </c>
      <c r="G908" s="4">
        <v>1200</v>
      </c>
      <c r="H908" s="4">
        <v>0</v>
      </c>
      <c r="I908" s="25">
        <v>60</v>
      </c>
      <c r="J908" s="4">
        <v>0</v>
      </c>
      <c r="N908" t="s">
        <v>8318</v>
      </c>
      <c r="O908" t="s">
        <v>8224</v>
      </c>
      <c r="P908" t="s">
        <v>8386</v>
      </c>
      <c r="Q908" s="8" t="s">
        <v>8379</v>
      </c>
      <c r="R908">
        <v>3942</v>
      </c>
      <c r="S908" s="7">
        <v>1</v>
      </c>
      <c r="T908" s="4">
        <v>1200</v>
      </c>
      <c r="U908" s="4">
        <v>0</v>
      </c>
      <c r="V908" s="25">
        <v>60</v>
      </c>
      <c r="W908" s="4">
        <v>0</v>
      </c>
    </row>
    <row r="909" spans="1:23" x14ac:dyDescent="0.45">
      <c r="A909" t="s">
        <v>8318</v>
      </c>
      <c r="B909" t="s">
        <v>8224</v>
      </c>
      <c r="C909" t="s">
        <v>8386</v>
      </c>
      <c r="D909" s="8" t="s">
        <v>8379</v>
      </c>
      <c r="E909">
        <v>3945</v>
      </c>
      <c r="F909" s="7">
        <v>1</v>
      </c>
      <c r="G909" s="4">
        <v>2000</v>
      </c>
      <c r="H909" s="4">
        <v>5</v>
      </c>
      <c r="I909" s="25">
        <v>30</v>
      </c>
      <c r="J909" s="4">
        <v>1</v>
      </c>
      <c r="N909" t="s">
        <v>8318</v>
      </c>
      <c r="O909" t="s">
        <v>8224</v>
      </c>
      <c r="P909" t="s">
        <v>8386</v>
      </c>
      <c r="Q909" s="8" t="s">
        <v>8379</v>
      </c>
      <c r="R909">
        <v>3945</v>
      </c>
      <c r="S909" s="7">
        <v>1</v>
      </c>
      <c r="T909" s="4">
        <v>2000</v>
      </c>
      <c r="U909" s="4">
        <v>5</v>
      </c>
      <c r="V909" s="25">
        <v>30</v>
      </c>
      <c r="W909" s="4">
        <v>1</v>
      </c>
    </row>
    <row r="910" spans="1:23" x14ac:dyDescent="0.45">
      <c r="A910" t="s">
        <v>8318</v>
      </c>
      <c r="B910" t="s">
        <v>8224</v>
      </c>
      <c r="C910" t="s">
        <v>8386</v>
      </c>
      <c r="D910" s="8" t="s">
        <v>8379</v>
      </c>
      <c r="E910">
        <v>3993</v>
      </c>
      <c r="F910" s="7">
        <v>1</v>
      </c>
      <c r="G910" s="4">
        <v>50000</v>
      </c>
      <c r="H910" s="4">
        <v>3</v>
      </c>
      <c r="I910" s="25">
        <v>30</v>
      </c>
      <c r="J910" s="4">
        <v>1</v>
      </c>
      <c r="N910" t="s">
        <v>8318</v>
      </c>
      <c r="O910" t="s">
        <v>8224</v>
      </c>
      <c r="P910" t="s">
        <v>8386</v>
      </c>
      <c r="Q910" s="8" t="s">
        <v>8379</v>
      </c>
      <c r="R910">
        <v>3993</v>
      </c>
      <c r="S910" s="7">
        <v>1</v>
      </c>
      <c r="T910" s="4">
        <v>50000</v>
      </c>
      <c r="U910" s="4">
        <v>3</v>
      </c>
      <c r="V910" s="25">
        <v>30</v>
      </c>
      <c r="W910" s="4">
        <v>1</v>
      </c>
    </row>
    <row r="911" spans="1:23" x14ac:dyDescent="0.45">
      <c r="A911" t="s">
        <v>8318</v>
      </c>
      <c r="B911" t="s">
        <v>8224</v>
      </c>
      <c r="C911" t="s">
        <v>8386</v>
      </c>
      <c r="D911" s="8" t="s">
        <v>8379</v>
      </c>
      <c r="E911">
        <v>4089</v>
      </c>
      <c r="F911" s="7">
        <v>1</v>
      </c>
      <c r="G911" s="4">
        <v>5000</v>
      </c>
      <c r="H911" s="4">
        <v>240</v>
      </c>
      <c r="I911" s="25">
        <v>33.000138888892252</v>
      </c>
      <c r="J911" s="4">
        <v>8</v>
      </c>
      <c r="N911" t="s">
        <v>8318</v>
      </c>
      <c r="O911" t="s">
        <v>8224</v>
      </c>
      <c r="P911" t="s">
        <v>8386</v>
      </c>
      <c r="Q911" s="8" t="s">
        <v>8379</v>
      </c>
      <c r="R911">
        <v>4089</v>
      </c>
      <c r="S911" s="7">
        <v>1</v>
      </c>
      <c r="T911" s="4">
        <v>5000</v>
      </c>
      <c r="U911" s="4">
        <v>240</v>
      </c>
      <c r="V911" s="25">
        <v>33.000138888892252</v>
      </c>
      <c r="W911" s="4">
        <v>8</v>
      </c>
    </row>
    <row r="912" spans="1:23" x14ac:dyDescent="0.45">
      <c r="A912" t="s">
        <v>8318</v>
      </c>
      <c r="B912" t="s">
        <v>8224</v>
      </c>
      <c r="C912" t="s">
        <v>8386</v>
      </c>
      <c r="D912" s="8" t="s">
        <v>8369</v>
      </c>
      <c r="F912" s="7">
        <v>25</v>
      </c>
      <c r="G912" s="4">
        <v>104655</v>
      </c>
      <c r="H912" s="4">
        <v>108386</v>
      </c>
      <c r="I912" s="25">
        <v>30.934491203704674</v>
      </c>
      <c r="J912" s="4">
        <v>1552</v>
      </c>
      <c r="N912" t="s">
        <v>8318</v>
      </c>
      <c r="O912" t="s">
        <v>8224</v>
      </c>
      <c r="P912" t="s">
        <v>8386</v>
      </c>
      <c r="Q912" s="8" t="s">
        <v>8369</v>
      </c>
      <c r="S912" s="7">
        <v>25</v>
      </c>
      <c r="T912" s="4">
        <v>104655</v>
      </c>
      <c r="U912" s="4">
        <v>108386</v>
      </c>
      <c r="V912" s="25">
        <v>30.934491203704674</v>
      </c>
      <c r="W912" s="4">
        <v>1552</v>
      </c>
    </row>
    <row r="913" spans="1:23" x14ac:dyDescent="0.45">
      <c r="A913" t="s">
        <v>8318</v>
      </c>
      <c r="B913" t="s">
        <v>8224</v>
      </c>
      <c r="C913" t="s">
        <v>8386</v>
      </c>
      <c r="D913" s="8" t="s">
        <v>8369</v>
      </c>
      <c r="E913">
        <v>528</v>
      </c>
      <c r="F913" s="7">
        <v>1</v>
      </c>
      <c r="G913" s="4">
        <v>1150</v>
      </c>
      <c r="H913" s="4">
        <v>1330</v>
      </c>
      <c r="I913" s="25">
        <v>20.96866898148437</v>
      </c>
      <c r="J913" s="4">
        <v>30</v>
      </c>
      <c r="N913" t="s">
        <v>8318</v>
      </c>
      <c r="O913" t="s">
        <v>8224</v>
      </c>
      <c r="P913" t="s">
        <v>8386</v>
      </c>
      <c r="Q913" s="8" t="s">
        <v>8369</v>
      </c>
      <c r="R913">
        <v>528</v>
      </c>
      <c r="S913" s="7">
        <v>1</v>
      </c>
      <c r="T913" s="4">
        <v>1150</v>
      </c>
      <c r="U913" s="4">
        <v>1330</v>
      </c>
      <c r="V913" s="25">
        <v>20.96866898148437</v>
      </c>
      <c r="W913" s="4">
        <v>30</v>
      </c>
    </row>
    <row r="914" spans="1:23" x14ac:dyDescent="0.45">
      <c r="A914" t="s">
        <v>8318</v>
      </c>
      <c r="B914" t="s">
        <v>8224</v>
      </c>
      <c r="C914" t="s">
        <v>8386</v>
      </c>
      <c r="D914" s="8" t="s">
        <v>8369</v>
      </c>
      <c r="E914">
        <v>2807</v>
      </c>
      <c r="F914" s="7">
        <v>1</v>
      </c>
      <c r="G914" s="4">
        <v>5000</v>
      </c>
      <c r="H914" s="4">
        <v>6300</v>
      </c>
      <c r="I914" s="25">
        <v>30</v>
      </c>
      <c r="J914" s="4">
        <v>93</v>
      </c>
      <c r="N914" t="s">
        <v>8318</v>
      </c>
      <c r="O914" t="s">
        <v>8224</v>
      </c>
      <c r="P914" t="s">
        <v>8386</v>
      </c>
      <c r="Q914" s="8" t="s">
        <v>8369</v>
      </c>
      <c r="R914">
        <v>2807</v>
      </c>
      <c r="S914" s="7">
        <v>1</v>
      </c>
      <c r="T914" s="4">
        <v>5000</v>
      </c>
      <c r="U914" s="4">
        <v>6300</v>
      </c>
      <c r="V914" s="25">
        <v>30</v>
      </c>
      <c r="W914" s="4">
        <v>93</v>
      </c>
    </row>
    <row r="915" spans="1:23" x14ac:dyDescent="0.45">
      <c r="A915" t="s">
        <v>8318</v>
      </c>
      <c r="B915" t="s">
        <v>8224</v>
      </c>
      <c r="C915" t="s">
        <v>8386</v>
      </c>
      <c r="D915" s="8" t="s">
        <v>8369</v>
      </c>
      <c r="E915">
        <v>2824</v>
      </c>
      <c r="F915" s="7">
        <v>1</v>
      </c>
      <c r="G915" s="4">
        <v>650</v>
      </c>
      <c r="H915" s="4">
        <v>760</v>
      </c>
      <c r="I915" s="25">
        <v>31.800740740742185</v>
      </c>
      <c r="J915" s="4">
        <v>15</v>
      </c>
      <c r="N915" t="s">
        <v>8318</v>
      </c>
      <c r="O915" t="s">
        <v>8224</v>
      </c>
      <c r="P915" t="s">
        <v>8386</v>
      </c>
      <c r="Q915" s="8" t="s">
        <v>8369</v>
      </c>
      <c r="R915">
        <v>2824</v>
      </c>
      <c r="S915" s="7">
        <v>1</v>
      </c>
      <c r="T915" s="4">
        <v>650</v>
      </c>
      <c r="U915" s="4">
        <v>760</v>
      </c>
      <c r="V915" s="25">
        <v>31.800740740742185</v>
      </c>
      <c r="W915" s="4">
        <v>15</v>
      </c>
    </row>
    <row r="916" spans="1:23" x14ac:dyDescent="0.45">
      <c r="A916" t="s">
        <v>8318</v>
      </c>
      <c r="B916" t="s">
        <v>8224</v>
      </c>
      <c r="C916" t="s">
        <v>8386</v>
      </c>
      <c r="D916" s="8" t="s">
        <v>8369</v>
      </c>
      <c r="E916">
        <v>2911</v>
      </c>
      <c r="F916" s="7">
        <v>1</v>
      </c>
      <c r="G916" s="4">
        <v>1800</v>
      </c>
      <c r="H916" s="4">
        <v>657</v>
      </c>
      <c r="I916" s="25">
        <v>40</v>
      </c>
      <c r="J916" s="4">
        <v>14</v>
      </c>
      <c r="N916" t="s">
        <v>8318</v>
      </c>
      <c r="O916" t="s">
        <v>8224</v>
      </c>
      <c r="P916" t="s">
        <v>8386</v>
      </c>
      <c r="Q916" s="8" t="s">
        <v>8369</v>
      </c>
      <c r="R916">
        <v>2911</v>
      </c>
      <c r="S916" s="7">
        <v>1</v>
      </c>
      <c r="T916" s="4">
        <v>1800</v>
      </c>
      <c r="U916" s="4">
        <v>657</v>
      </c>
      <c r="V916" s="25">
        <v>40</v>
      </c>
      <c r="W916" s="4">
        <v>14</v>
      </c>
    </row>
    <row r="917" spans="1:23" x14ac:dyDescent="0.45">
      <c r="A917" t="s">
        <v>8318</v>
      </c>
      <c r="B917" t="s">
        <v>8224</v>
      </c>
      <c r="C917" t="s">
        <v>8386</v>
      </c>
      <c r="D917" s="8" t="s">
        <v>8369</v>
      </c>
      <c r="E917">
        <v>3245</v>
      </c>
      <c r="F917" s="7">
        <v>1</v>
      </c>
      <c r="G917" s="4">
        <v>21000</v>
      </c>
      <c r="H917" s="4">
        <v>21904</v>
      </c>
      <c r="I917" s="25">
        <v>31.483124999998836</v>
      </c>
      <c r="J917" s="4">
        <v>270</v>
      </c>
      <c r="N917" t="s">
        <v>8318</v>
      </c>
      <c r="O917" t="s">
        <v>8224</v>
      </c>
      <c r="P917" t="s">
        <v>8386</v>
      </c>
      <c r="Q917" s="8" t="s">
        <v>8369</v>
      </c>
      <c r="R917">
        <v>3245</v>
      </c>
      <c r="S917" s="7">
        <v>1</v>
      </c>
      <c r="T917" s="4">
        <v>21000</v>
      </c>
      <c r="U917" s="4">
        <v>21904</v>
      </c>
      <c r="V917" s="25">
        <v>31.483124999998836</v>
      </c>
      <c r="W917" s="4">
        <v>270</v>
      </c>
    </row>
    <row r="918" spans="1:23" x14ac:dyDescent="0.45">
      <c r="A918" t="s">
        <v>8318</v>
      </c>
      <c r="B918" t="s">
        <v>8224</v>
      </c>
      <c r="C918" t="s">
        <v>8386</v>
      </c>
      <c r="D918" s="8" t="s">
        <v>8369</v>
      </c>
      <c r="E918">
        <v>3249</v>
      </c>
      <c r="F918" s="7">
        <v>1</v>
      </c>
      <c r="G918" s="4">
        <v>5500</v>
      </c>
      <c r="H918" s="4">
        <v>5771</v>
      </c>
      <c r="I918" s="25">
        <v>30</v>
      </c>
      <c r="J918" s="4">
        <v>88</v>
      </c>
      <c r="N918" t="s">
        <v>8318</v>
      </c>
      <c r="O918" t="s">
        <v>8224</v>
      </c>
      <c r="P918" t="s">
        <v>8386</v>
      </c>
      <c r="Q918" s="8" t="s">
        <v>8369</v>
      </c>
      <c r="R918">
        <v>3249</v>
      </c>
      <c r="S918" s="7">
        <v>1</v>
      </c>
      <c r="T918" s="4">
        <v>5500</v>
      </c>
      <c r="U918" s="4">
        <v>5771</v>
      </c>
      <c r="V918" s="25">
        <v>30</v>
      </c>
      <c r="W918" s="4">
        <v>88</v>
      </c>
    </row>
    <row r="919" spans="1:23" x14ac:dyDescent="0.45">
      <c r="A919" t="s">
        <v>8318</v>
      </c>
      <c r="B919" t="s">
        <v>8224</v>
      </c>
      <c r="C919" t="s">
        <v>8386</v>
      </c>
      <c r="D919" s="8" t="s">
        <v>8369</v>
      </c>
      <c r="E919">
        <v>3251</v>
      </c>
      <c r="F919" s="7">
        <v>1</v>
      </c>
      <c r="G919" s="4">
        <v>1500</v>
      </c>
      <c r="H919" s="4">
        <v>1661</v>
      </c>
      <c r="I919" s="25">
        <v>30</v>
      </c>
      <c r="J919" s="4">
        <v>20</v>
      </c>
      <c r="N919" t="s">
        <v>8318</v>
      </c>
      <c r="O919" t="s">
        <v>8224</v>
      </c>
      <c r="P919" t="s">
        <v>8386</v>
      </c>
      <c r="Q919" s="8" t="s">
        <v>8369</v>
      </c>
      <c r="R919">
        <v>3251</v>
      </c>
      <c r="S919" s="7">
        <v>1</v>
      </c>
      <c r="T919" s="4">
        <v>1500</v>
      </c>
      <c r="U919" s="4">
        <v>1661</v>
      </c>
      <c r="V919" s="25">
        <v>30</v>
      </c>
      <c r="W919" s="4">
        <v>20</v>
      </c>
    </row>
    <row r="920" spans="1:23" x14ac:dyDescent="0.45">
      <c r="A920" t="s">
        <v>8318</v>
      </c>
      <c r="B920" t="s">
        <v>8224</v>
      </c>
      <c r="C920" t="s">
        <v>8386</v>
      </c>
      <c r="D920" s="8" t="s">
        <v>8369</v>
      </c>
      <c r="E920">
        <v>3256</v>
      </c>
      <c r="F920" s="7">
        <v>1</v>
      </c>
      <c r="G920" s="4">
        <v>10000</v>
      </c>
      <c r="H920" s="4">
        <v>12806</v>
      </c>
      <c r="I920" s="25">
        <v>21.592164351852261</v>
      </c>
      <c r="J920" s="4">
        <v>176</v>
      </c>
      <c r="N920" t="s">
        <v>8318</v>
      </c>
      <c r="O920" t="s">
        <v>8224</v>
      </c>
      <c r="P920" t="s">
        <v>8386</v>
      </c>
      <c r="Q920" s="8" t="s">
        <v>8369</v>
      </c>
      <c r="R920">
        <v>3256</v>
      </c>
      <c r="S920" s="7">
        <v>1</v>
      </c>
      <c r="T920" s="4">
        <v>10000</v>
      </c>
      <c r="U920" s="4">
        <v>12806</v>
      </c>
      <c r="V920" s="25">
        <v>21.592164351852261</v>
      </c>
      <c r="W920" s="4">
        <v>176</v>
      </c>
    </row>
    <row r="921" spans="1:23" x14ac:dyDescent="0.45">
      <c r="A921" t="s">
        <v>8318</v>
      </c>
      <c r="B921" t="s">
        <v>8224</v>
      </c>
      <c r="C921" t="s">
        <v>8386</v>
      </c>
      <c r="D921" s="8" t="s">
        <v>8369</v>
      </c>
      <c r="E921">
        <v>3266</v>
      </c>
      <c r="F921" s="7">
        <v>1</v>
      </c>
      <c r="G921" s="4">
        <v>6000</v>
      </c>
      <c r="H921" s="4">
        <v>7877</v>
      </c>
      <c r="I921" s="25">
        <v>31.338865740741312</v>
      </c>
      <c r="J921" s="4">
        <v>163</v>
      </c>
      <c r="N921" t="s">
        <v>8318</v>
      </c>
      <c r="O921" t="s">
        <v>8224</v>
      </c>
      <c r="P921" t="s">
        <v>8386</v>
      </c>
      <c r="Q921" s="8" t="s">
        <v>8369</v>
      </c>
      <c r="R921">
        <v>3266</v>
      </c>
      <c r="S921" s="7">
        <v>1</v>
      </c>
      <c r="T921" s="4">
        <v>6000</v>
      </c>
      <c r="U921" s="4">
        <v>7877</v>
      </c>
      <c r="V921" s="25">
        <v>31.338865740741312</v>
      </c>
      <c r="W921" s="4">
        <v>163</v>
      </c>
    </row>
    <row r="922" spans="1:23" x14ac:dyDescent="0.45">
      <c r="A922" t="s">
        <v>8318</v>
      </c>
      <c r="B922" t="s">
        <v>8224</v>
      </c>
      <c r="C922" t="s">
        <v>8386</v>
      </c>
      <c r="D922" s="8" t="s">
        <v>8369</v>
      </c>
      <c r="E922">
        <v>3333</v>
      </c>
      <c r="F922" s="7">
        <v>1</v>
      </c>
      <c r="G922" s="4">
        <v>3500</v>
      </c>
      <c r="H922" s="4">
        <v>3660</v>
      </c>
      <c r="I922" s="25">
        <v>22</v>
      </c>
      <c r="J922" s="4">
        <v>111</v>
      </c>
      <c r="N922" t="s">
        <v>8318</v>
      </c>
      <c r="O922" t="s">
        <v>8224</v>
      </c>
      <c r="P922" t="s">
        <v>8386</v>
      </c>
      <c r="Q922" s="8" t="s">
        <v>8369</v>
      </c>
      <c r="R922">
        <v>3333</v>
      </c>
      <c r="S922" s="7">
        <v>1</v>
      </c>
      <c r="T922" s="4">
        <v>3500</v>
      </c>
      <c r="U922" s="4">
        <v>3660</v>
      </c>
      <c r="V922" s="25">
        <v>22</v>
      </c>
      <c r="W922" s="4">
        <v>111</v>
      </c>
    </row>
    <row r="923" spans="1:23" x14ac:dyDescent="0.45">
      <c r="A923" t="s">
        <v>8318</v>
      </c>
      <c r="B923" t="s">
        <v>8224</v>
      </c>
      <c r="C923" t="s">
        <v>8386</v>
      </c>
      <c r="D923" s="8" t="s">
        <v>8369</v>
      </c>
      <c r="E923">
        <v>3404</v>
      </c>
      <c r="F923" s="7">
        <v>1</v>
      </c>
      <c r="G923" s="4">
        <v>500</v>
      </c>
      <c r="H923" s="4">
        <v>610</v>
      </c>
      <c r="I923" s="25">
        <v>20</v>
      </c>
      <c r="J923" s="4">
        <v>3</v>
      </c>
      <c r="N923" t="s">
        <v>8318</v>
      </c>
      <c r="O923" t="s">
        <v>8224</v>
      </c>
      <c r="P923" t="s">
        <v>8386</v>
      </c>
      <c r="Q923" s="8" t="s">
        <v>8369</v>
      </c>
      <c r="R923">
        <v>3404</v>
      </c>
      <c r="S923" s="7">
        <v>1</v>
      </c>
      <c r="T923" s="4">
        <v>500</v>
      </c>
      <c r="U923" s="4">
        <v>610</v>
      </c>
      <c r="V923" s="25">
        <v>20</v>
      </c>
      <c r="W923" s="4">
        <v>3</v>
      </c>
    </row>
    <row r="924" spans="1:23" x14ac:dyDescent="0.45">
      <c r="A924" t="s">
        <v>8318</v>
      </c>
      <c r="B924" t="s">
        <v>8224</v>
      </c>
      <c r="C924" t="s">
        <v>8386</v>
      </c>
      <c r="D924" s="8" t="s">
        <v>8369</v>
      </c>
      <c r="E924">
        <v>3477</v>
      </c>
      <c r="F924" s="7">
        <v>1</v>
      </c>
      <c r="G924" s="4">
        <v>1800</v>
      </c>
      <c r="H924" s="4">
        <v>2076</v>
      </c>
      <c r="I924" s="25">
        <v>12.388391203705396</v>
      </c>
      <c r="J924" s="4">
        <v>39</v>
      </c>
      <c r="N924" t="s">
        <v>8318</v>
      </c>
      <c r="O924" t="s">
        <v>8224</v>
      </c>
      <c r="P924" t="s">
        <v>8386</v>
      </c>
      <c r="Q924" s="8" t="s">
        <v>8369</v>
      </c>
      <c r="R924">
        <v>3477</v>
      </c>
      <c r="S924" s="7">
        <v>1</v>
      </c>
      <c r="T924" s="4">
        <v>1800</v>
      </c>
      <c r="U924" s="4">
        <v>2076</v>
      </c>
      <c r="V924" s="25">
        <v>12.388391203705396</v>
      </c>
      <c r="W924" s="4">
        <v>39</v>
      </c>
    </row>
    <row r="925" spans="1:23" x14ac:dyDescent="0.45">
      <c r="A925" t="s">
        <v>8318</v>
      </c>
      <c r="B925" t="s">
        <v>8224</v>
      </c>
      <c r="C925" t="s">
        <v>8386</v>
      </c>
      <c r="D925" s="8" t="s">
        <v>8369</v>
      </c>
      <c r="E925">
        <v>3486</v>
      </c>
      <c r="F925" s="7">
        <v>1</v>
      </c>
      <c r="G925" s="4">
        <v>3000</v>
      </c>
      <c r="H925" s="4">
        <v>4656</v>
      </c>
      <c r="I925" s="25">
        <v>31.415960648155306</v>
      </c>
      <c r="J925" s="4">
        <v>56</v>
      </c>
      <c r="N925" t="s">
        <v>8318</v>
      </c>
      <c r="O925" t="s">
        <v>8224</v>
      </c>
      <c r="P925" t="s">
        <v>8386</v>
      </c>
      <c r="Q925" s="8" t="s">
        <v>8369</v>
      </c>
      <c r="R925">
        <v>3486</v>
      </c>
      <c r="S925" s="7">
        <v>1</v>
      </c>
      <c r="T925" s="4">
        <v>3000</v>
      </c>
      <c r="U925" s="4">
        <v>4656</v>
      </c>
      <c r="V925" s="25">
        <v>31.415960648155306</v>
      </c>
      <c r="W925" s="4">
        <v>56</v>
      </c>
    </row>
    <row r="926" spans="1:23" x14ac:dyDescent="0.45">
      <c r="A926" t="s">
        <v>8318</v>
      </c>
      <c r="B926" t="s">
        <v>8224</v>
      </c>
      <c r="C926" t="s">
        <v>8386</v>
      </c>
      <c r="D926" s="8" t="s">
        <v>8369</v>
      </c>
      <c r="E926">
        <v>3499</v>
      </c>
      <c r="F926" s="7">
        <v>1</v>
      </c>
      <c r="G926" s="4">
        <v>2000</v>
      </c>
      <c r="H926" s="4">
        <v>2110</v>
      </c>
      <c r="I926" s="25">
        <v>54.254803240743058</v>
      </c>
      <c r="J926" s="4">
        <v>35</v>
      </c>
      <c r="N926" t="s">
        <v>8318</v>
      </c>
      <c r="O926" t="s">
        <v>8224</v>
      </c>
      <c r="P926" t="s">
        <v>8386</v>
      </c>
      <c r="Q926" s="8" t="s">
        <v>8369</v>
      </c>
      <c r="R926">
        <v>3499</v>
      </c>
      <c r="S926" s="7">
        <v>1</v>
      </c>
      <c r="T926" s="4">
        <v>2000</v>
      </c>
      <c r="U926" s="4">
        <v>2110</v>
      </c>
      <c r="V926" s="25">
        <v>54.254803240743058</v>
      </c>
      <c r="W926" s="4">
        <v>35</v>
      </c>
    </row>
    <row r="927" spans="1:23" x14ac:dyDescent="0.45">
      <c r="A927" t="s">
        <v>8318</v>
      </c>
      <c r="B927" t="s">
        <v>8224</v>
      </c>
      <c r="C927" t="s">
        <v>8386</v>
      </c>
      <c r="D927" s="8" t="s">
        <v>8369</v>
      </c>
      <c r="E927">
        <v>3515</v>
      </c>
      <c r="F927" s="7">
        <v>1</v>
      </c>
      <c r="G927" s="4">
        <v>3000</v>
      </c>
      <c r="H927" s="4">
        <v>3080</v>
      </c>
      <c r="I927" s="25">
        <v>30</v>
      </c>
      <c r="J927" s="4">
        <v>46</v>
      </c>
      <c r="N927" t="s">
        <v>8318</v>
      </c>
      <c r="O927" t="s">
        <v>8224</v>
      </c>
      <c r="P927" t="s">
        <v>8386</v>
      </c>
      <c r="Q927" s="8" t="s">
        <v>8369</v>
      </c>
      <c r="R927">
        <v>3515</v>
      </c>
      <c r="S927" s="7">
        <v>1</v>
      </c>
      <c r="T927" s="4">
        <v>3000</v>
      </c>
      <c r="U927" s="4">
        <v>3080</v>
      </c>
      <c r="V927" s="25">
        <v>30</v>
      </c>
      <c r="W927" s="4">
        <v>46</v>
      </c>
    </row>
    <row r="928" spans="1:23" x14ac:dyDescent="0.45">
      <c r="A928" t="s">
        <v>8318</v>
      </c>
      <c r="B928" t="s">
        <v>8224</v>
      </c>
      <c r="C928" t="s">
        <v>8386</v>
      </c>
      <c r="D928" s="8" t="s">
        <v>8369</v>
      </c>
      <c r="E928">
        <v>3589</v>
      </c>
      <c r="F928" s="7">
        <v>1</v>
      </c>
      <c r="G928" s="4">
        <v>4000</v>
      </c>
      <c r="H928" s="4">
        <v>5100</v>
      </c>
      <c r="I928" s="25">
        <v>25</v>
      </c>
      <c r="J928" s="4">
        <v>62</v>
      </c>
      <c r="N928" t="s">
        <v>8318</v>
      </c>
      <c r="O928" t="s">
        <v>8224</v>
      </c>
      <c r="P928" t="s">
        <v>8386</v>
      </c>
      <c r="Q928" s="8" t="s">
        <v>8369</v>
      </c>
      <c r="R928">
        <v>3589</v>
      </c>
      <c r="S928" s="7">
        <v>1</v>
      </c>
      <c r="T928" s="4">
        <v>4000</v>
      </c>
      <c r="U928" s="4">
        <v>5100</v>
      </c>
      <c r="V928" s="25">
        <v>25</v>
      </c>
      <c r="W928" s="4">
        <v>62</v>
      </c>
    </row>
    <row r="929" spans="1:23" x14ac:dyDescent="0.45">
      <c r="A929" t="s">
        <v>8318</v>
      </c>
      <c r="B929" t="s">
        <v>8224</v>
      </c>
      <c r="C929" t="s">
        <v>8386</v>
      </c>
      <c r="D929" s="8" t="s">
        <v>8369</v>
      </c>
      <c r="E929">
        <v>3614</v>
      </c>
      <c r="F929" s="7">
        <v>1</v>
      </c>
      <c r="G929" s="4">
        <v>2500</v>
      </c>
      <c r="H929" s="4">
        <v>2520</v>
      </c>
      <c r="I929" s="25">
        <v>30</v>
      </c>
      <c r="J929" s="4">
        <v>71</v>
      </c>
      <c r="N929" t="s">
        <v>8318</v>
      </c>
      <c r="O929" t="s">
        <v>8224</v>
      </c>
      <c r="P929" t="s">
        <v>8386</v>
      </c>
      <c r="Q929" s="8" t="s">
        <v>8369</v>
      </c>
      <c r="R929">
        <v>3614</v>
      </c>
      <c r="S929" s="7">
        <v>1</v>
      </c>
      <c r="T929" s="4">
        <v>2500</v>
      </c>
      <c r="U929" s="4">
        <v>2520</v>
      </c>
      <c r="V929" s="25">
        <v>30</v>
      </c>
      <c r="W929" s="4">
        <v>71</v>
      </c>
    </row>
    <row r="930" spans="1:23" x14ac:dyDescent="0.45">
      <c r="A930" t="s">
        <v>8318</v>
      </c>
      <c r="B930" t="s">
        <v>8224</v>
      </c>
      <c r="C930" t="s">
        <v>8386</v>
      </c>
      <c r="D930" s="8" t="s">
        <v>8369</v>
      </c>
      <c r="E930">
        <v>3689</v>
      </c>
      <c r="F930" s="7">
        <v>1</v>
      </c>
      <c r="G930" s="4">
        <v>3000</v>
      </c>
      <c r="H930" s="4">
        <v>3550</v>
      </c>
      <c r="I930" s="25">
        <v>29.107187500005239</v>
      </c>
      <c r="J930" s="4">
        <v>62</v>
      </c>
      <c r="N930" t="s">
        <v>8318</v>
      </c>
      <c r="O930" t="s">
        <v>8224</v>
      </c>
      <c r="P930" t="s">
        <v>8386</v>
      </c>
      <c r="Q930" s="8" t="s">
        <v>8369</v>
      </c>
      <c r="R930">
        <v>3689</v>
      </c>
      <c r="S930" s="7">
        <v>1</v>
      </c>
      <c r="T930" s="4">
        <v>3000</v>
      </c>
      <c r="U930" s="4">
        <v>3550</v>
      </c>
      <c r="V930" s="25">
        <v>29.107187500005239</v>
      </c>
      <c r="W930" s="4">
        <v>62</v>
      </c>
    </row>
    <row r="931" spans="1:23" x14ac:dyDescent="0.45">
      <c r="A931" t="s">
        <v>8318</v>
      </c>
      <c r="B931" t="s">
        <v>8224</v>
      </c>
      <c r="C931" t="s">
        <v>8386</v>
      </c>
      <c r="D931" s="8" t="s">
        <v>8369</v>
      </c>
      <c r="E931">
        <v>3712</v>
      </c>
      <c r="F931" s="7">
        <v>1</v>
      </c>
      <c r="G931" s="4">
        <v>7500</v>
      </c>
      <c r="H931" s="4">
        <v>11530</v>
      </c>
      <c r="I931" s="25">
        <v>21.118900462970487</v>
      </c>
      <c r="J931" s="4">
        <v>104</v>
      </c>
      <c r="N931" t="s">
        <v>8318</v>
      </c>
      <c r="O931" t="s">
        <v>8224</v>
      </c>
      <c r="P931" t="s">
        <v>8386</v>
      </c>
      <c r="Q931" s="8" t="s">
        <v>8369</v>
      </c>
      <c r="R931">
        <v>3712</v>
      </c>
      <c r="S931" s="7">
        <v>1</v>
      </c>
      <c r="T931" s="4">
        <v>7500</v>
      </c>
      <c r="U931" s="4">
        <v>11530</v>
      </c>
      <c r="V931" s="25">
        <v>21.118900462970487</v>
      </c>
      <c r="W931" s="4">
        <v>104</v>
      </c>
    </row>
    <row r="932" spans="1:23" x14ac:dyDescent="0.45">
      <c r="A932" t="s">
        <v>8318</v>
      </c>
      <c r="B932" t="s">
        <v>8224</v>
      </c>
      <c r="C932" t="s">
        <v>8386</v>
      </c>
      <c r="D932" s="8" t="s">
        <v>8369</v>
      </c>
      <c r="E932">
        <v>3825</v>
      </c>
      <c r="F932" s="7">
        <v>1</v>
      </c>
      <c r="G932" s="4">
        <v>5000</v>
      </c>
      <c r="H932" s="4">
        <v>5271</v>
      </c>
      <c r="I932" s="25">
        <v>21</v>
      </c>
      <c r="J932" s="4">
        <v>49</v>
      </c>
      <c r="N932" t="s">
        <v>8318</v>
      </c>
      <c r="O932" t="s">
        <v>8224</v>
      </c>
      <c r="P932" t="s">
        <v>8386</v>
      </c>
      <c r="Q932" s="8" t="s">
        <v>8369</v>
      </c>
      <c r="R932">
        <v>3825</v>
      </c>
      <c r="S932" s="7">
        <v>1</v>
      </c>
      <c r="T932" s="4">
        <v>5000</v>
      </c>
      <c r="U932" s="4">
        <v>5271</v>
      </c>
      <c r="V932" s="25">
        <v>21</v>
      </c>
      <c r="W932" s="4">
        <v>49</v>
      </c>
    </row>
    <row r="933" spans="1:23" x14ac:dyDescent="0.45">
      <c r="A933" t="s">
        <v>8318</v>
      </c>
      <c r="B933" t="s">
        <v>8224</v>
      </c>
      <c r="C933" t="s">
        <v>8386</v>
      </c>
      <c r="D933" s="8" t="s">
        <v>8369</v>
      </c>
      <c r="E933">
        <v>3839</v>
      </c>
      <c r="F933" s="7">
        <v>1</v>
      </c>
      <c r="G933" s="4">
        <v>2000</v>
      </c>
      <c r="H933" s="4">
        <v>2025</v>
      </c>
      <c r="I933" s="25">
        <v>60</v>
      </c>
      <c r="J933" s="4">
        <v>32</v>
      </c>
      <c r="N933" t="s">
        <v>8318</v>
      </c>
      <c r="O933" t="s">
        <v>8224</v>
      </c>
      <c r="P933" t="s">
        <v>8386</v>
      </c>
      <c r="Q933" s="8" t="s">
        <v>8369</v>
      </c>
      <c r="R933">
        <v>3839</v>
      </c>
      <c r="S933" s="7">
        <v>1</v>
      </c>
      <c r="T933" s="4">
        <v>2000</v>
      </c>
      <c r="U933" s="4">
        <v>2025</v>
      </c>
      <c r="V933" s="25">
        <v>60</v>
      </c>
      <c r="W933" s="4">
        <v>32</v>
      </c>
    </row>
    <row r="934" spans="1:23" x14ac:dyDescent="0.45">
      <c r="A934" t="s">
        <v>8318</v>
      </c>
      <c r="B934" t="s">
        <v>8224</v>
      </c>
      <c r="C934" t="s">
        <v>8386</v>
      </c>
      <c r="D934" s="8" t="s">
        <v>8369</v>
      </c>
      <c r="E934">
        <v>3900</v>
      </c>
      <c r="F934" s="7">
        <v>1</v>
      </c>
      <c r="G934" s="4">
        <v>2500</v>
      </c>
      <c r="H934" s="4">
        <v>135</v>
      </c>
      <c r="I934" s="25">
        <v>30</v>
      </c>
      <c r="J934" s="4">
        <v>5</v>
      </c>
      <c r="N934" t="s">
        <v>8318</v>
      </c>
      <c r="O934" t="s">
        <v>8224</v>
      </c>
      <c r="P934" t="s">
        <v>8386</v>
      </c>
      <c r="Q934" s="8" t="s">
        <v>8369</v>
      </c>
      <c r="R934">
        <v>3900</v>
      </c>
      <c r="S934" s="7">
        <v>1</v>
      </c>
      <c r="T934" s="4">
        <v>2500</v>
      </c>
      <c r="U934" s="4">
        <v>135</v>
      </c>
      <c r="V934" s="25">
        <v>30</v>
      </c>
      <c r="W934" s="4">
        <v>5</v>
      </c>
    </row>
    <row r="935" spans="1:23" x14ac:dyDescent="0.45">
      <c r="A935" t="s">
        <v>8318</v>
      </c>
      <c r="B935" t="s">
        <v>8224</v>
      </c>
      <c r="C935" t="s">
        <v>8386</v>
      </c>
      <c r="D935" s="8" t="s">
        <v>8369</v>
      </c>
      <c r="E935">
        <v>3938</v>
      </c>
      <c r="F935" s="7">
        <v>1</v>
      </c>
      <c r="G935" s="4">
        <v>3255</v>
      </c>
      <c r="H935" s="4">
        <v>397</v>
      </c>
      <c r="I935" s="25">
        <v>31</v>
      </c>
      <c r="J935" s="4">
        <v>5</v>
      </c>
      <c r="N935" t="s">
        <v>8318</v>
      </c>
      <c r="O935" t="s">
        <v>8224</v>
      </c>
      <c r="P935" t="s">
        <v>8386</v>
      </c>
      <c r="Q935" s="8" t="s">
        <v>8369</v>
      </c>
      <c r="R935">
        <v>3938</v>
      </c>
      <c r="S935" s="7">
        <v>1</v>
      </c>
      <c r="T935" s="4">
        <v>3255</v>
      </c>
      <c r="U935" s="4">
        <v>397</v>
      </c>
      <c r="V935" s="25">
        <v>31</v>
      </c>
      <c r="W935" s="4">
        <v>5</v>
      </c>
    </row>
    <row r="936" spans="1:23" x14ac:dyDescent="0.45">
      <c r="A936" t="s">
        <v>8318</v>
      </c>
      <c r="B936" t="s">
        <v>8224</v>
      </c>
      <c r="C936" t="s">
        <v>8386</v>
      </c>
      <c r="D936" s="8" t="s">
        <v>8369</v>
      </c>
      <c r="E936">
        <v>3991</v>
      </c>
      <c r="F936" s="7">
        <v>1</v>
      </c>
      <c r="G936" s="4">
        <v>500</v>
      </c>
      <c r="H936" s="4">
        <v>100</v>
      </c>
      <c r="I936" s="25">
        <v>30</v>
      </c>
      <c r="J936" s="4">
        <v>1</v>
      </c>
      <c r="N936" t="s">
        <v>8318</v>
      </c>
      <c r="O936" t="s">
        <v>8224</v>
      </c>
      <c r="P936" t="s">
        <v>8386</v>
      </c>
      <c r="Q936" s="8" t="s">
        <v>8369</v>
      </c>
      <c r="R936">
        <v>3991</v>
      </c>
      <c r="S936" s="7">
        <v>1</v>
      </c>
      <c r="T936" s="4">
        <v>500</v>
      </c>
      <c r="U936" s="4">
        <v>100</v>
      </c>
      <c r="V936" s="25">
        <v>30</v>
      </c>
      <c r="W936" s="4">
        <v>1</v>
      </c>
    </row>
    <row r="937" spans="1:23" x14ac:dyDescent="0.45">
      <c r="A937" t="s">
        <v>8318</v>
      </c>
      <c r="B937" t="s">
        <v>8224</v>
      </c>
      <c r="C937" t="s">
        <v>8386</v>
      </c>
      <c r="D937" s="8" t="s">
        <v>8369</v>
      </c>
      <c r="E937">
        <v>4040</v>
      </c>
      <c r="F937" s="7">
        <v>1</v>
      </c>
      <c r="G937" s="4">
        <v>8000</v>
      </c>
      <c r="H937" s="4">
        <v>2500</v>
      </c>
      <c r="I937" s="25">
        <v>58.893472222218406</v>
      </c>
      <c r="J937" s="4">
        <v>2</v>
      </c>
      <c r="N937" t="s">
        <v>8318</v>
      </c>
      <c r="O937" t="s">
        <v>8224</v>
      </c>
      <c r="P937" t="s">
        <v>8386</v>
      </c>
      <c r="Q937" s="8" t="s">
        <v>8369</v>
      </c>
      <c r="R937">
        <v>4040</v>
      </c>
      <c r="S937" s="7">
        <v>1</v>
      </c>
      <c r="T937" s="4">
        <v>8000</v>
      </c>
      <c r="U937" s="4">
        <v>2500</v>
      </c>
      <c r="V937" s="25">
        <v>58.893472222218406</v>
      </c>
      <c r="W937" s="4">
        <v>2</v>
      </c>
    </row>
    <row r="938" spans="1:23" x14ac:dyDescent="0.45">
      <c r="A938" t="s">
        <v>8318</v>
      </c>
      <c r="B938" t="s">
        <v>8224</v>
      </c>
      <c r="C938" t="s">
        <v>8386</v>
      </c>
      <c r="D938" s="8" t="s">
        <v>8380</v>
      </c>
      <c r="F938" s="7">
        <v>27</v>
      </c>
      <c r="G938" s="4">
        <v>285626</v>
      </c>
      <c r="H938" s="4">
        <v>93463</v>
      </c>
      <c r="I938" s="25">
        <v>31.88185699588535</v>
      </c>
      <c r="J938" s="4">
        <v>1190</v>
      </c>
      <c r="N938" t="s">
        <v>8318</v>
      </c>
      <c r="O938" t="s">
        <v>8224</v>
      </c>
      <c r="P938" t="s">
        <v>8386</v>
      </c>
      <c r="Q938" s="8" t="s">
        <v>8380</v>
      </c>
      <c r="S938" s="7">
        <v>27</v>
      </c>
      <c r="T938" s="4">
        <v>285626</v>
      </c>
      <c r="U938" s="4">
        <v>93463</v>
      </c>
      <c r="V938" s="25">
        <v>31.88185699588535</v>
      </c>
      <c r="W938" s="4">
        <v>1190</v>
      </c>
    </row>
    <row r="939" spans="1:23" x14ac:dyDescent="0.45">
      <c r="A939" t="s">
        <v>8318</v>
      </c>
      <c r="B939" t="s">
        <v>8224</v>
      </c>
      <c r="C939" t="s">
        <v>8386</v>
      </c>
      <c r="D939" s="8" t="s">
        <v>8380</v>
      </c>
      <c r="E939">
        <v>530</v>
      </c>
      <c r="F939" s="7">
        <v>1</v>
      </c>
      <c r="G939" s="4">
        <v>3405</v>
      </c>
      <c r="H939" s="4">
        <v>3670</v>
      </c>
      <c r="I939" s="25">
        <v>21.49226851851563</v>
      </c>
      <c r="J939" s="4">
        <v>29</v>
      </c>
      <c r="N939" t="s">
        <v>8318</v>
      </c>
      <c r="O939" t="s">
        <v>8224</v>
      </c>
      <c r="P939" t="s">
        <v>8386</v>
      </c>
      <c r="Q939" s="8" t="s">
        <v>8380</v>
      </c>
      <c r="R939">
        <v>530</v>
      </c>
      <c r="S939" s="7">
        <v>1</v>
      </c>
      <c r="T939" s="4">
        <v>3405</v>
      </c>
      <c r="U939" s="4">
        <v>3670</v>
      </c>
      <c r="V939" s="25">
        <v>21.49226851851563</v>
      </c>
      <c r="W939" s="4">
        <v>29</v>
      </c>
    </row>
    <row r="940" spans="1:23" x14ac:dyDescent="0.45">
      <c r="A940" t="s">
        <v>8318</v>
      </c>
      <c r="B940" t="s">
        <v>8224</v>
      </c>
      <c r="C940" t="s">
        <v>8386</v>
      </c>
      <c r="D940" s="8" t="s">
        <v>8380</v>
      </c>
      <c r="E940">
        <v>1299</v>
      </c>
      <c r="F940" s="7">
        <v>1</v>
      </c>
      <c r="G940" s="4">
        <v>3500</v>
      </c>
      <c r="H940" s="4">
        <v>4340</v>
      </c>
      <c r="I940" s="25">
        <v>30</v>
      </c>
      <c r="J940" s="4">
        <v>32</v>
      </c>
      <c r="N940" t="s">
        <v>8318</v>
      </c>
      <c r="O940" t="s">
        <v>8224</v>
      </c>
      <c r="P940" t="s">
        <v>8386</v>
      </c>
      <c r="Q940" s="8" t="s">
        <v>8380</v>
      </c>
      <c r="R940">
        <v>1299</v>
      </c>
      <c r="S940" s="7">
        <v>1</v>
      </c>
      <c r="T940" s="4">
        <v>3500</v>
      </c>
      <c r="U940" s="4">
        <v>4340</v>
      </c>
      <c r="V940" s="25">
        <v>30</v>
      </c>
      <c r="W940" s="4">
        <v>32</v>
      </c>
    </row>
    <row r="941" spans="1:23" x14ac:dyDescent="0.45">
      <c r="A941" t="s">
        <v>8318</v>
      </c>
      <c r="B941" t="s">
        <v>8224</v>
      </c>
      <c r="C941" t="s">
        <v>8386</v>
      </c>
      <c r="D941" s="8" t="s">
        <v>8380</v>
      </c>
      <c r="E941">
        <v>2792</v>
      </c>
      <c r="F941" s="7">
        <v>1</v>
      </c>
      <c r="G941" s="4">
        <v>2000</v>
      </c>
      <c r="H941" s="4">
        <v>2152</v>
      </c>
      <c r="I941" s="25">
        <v>45</v>
      </c>
      <c r="J941" s="4">
        <v>24</v>
      </c>
      <c r="N941" t="s">
        <v>8318</v>
      </c>
      <c r="O941" t="s">
        <v>8224</v>
      </c>
      <c r="P941" t="s">
        <v>8386</v>
      </c>
      <c r="Q941" s="8" t="s">
        <v>8380</v>
      </c>
      <c r="R941">
        <v>2792</v>
      </c>
      <c r="S941" s="7">
        <v>1</v>
      </c>
      <c r="T941" s="4">
        <v>2000</v>
      </c>
      <c r="U941" s="4">
        <v>2152</v>
      </c>
      <c r="V941" s="25">
        <v>45</v>
      </c>
      <c r="W941" s="4">
        <v>24</v>
      </c>
    </row>
    <row r="942" spans="1:23" x14ac:dyDescent="0.45">
      <c r="A942" t="s">
        <v>8318</v>
      </c>
      <c r="B942" t="s">
        <v>8224</v>
      </c>
      <c r="C942" t="s">
        <v>8386</v>
      </c>
      <c r="D942" s="8" t="s">
        <v>8380</v>
      </c>
      <c r="E942">
        <v>2803</v>
      </c>
      <c r="F942" s="7">
        <v>1</v>
      </c>
      <c r="G942" s="4">
        <v>10000</v>
      </c>
      <c r="H942" s="4">
        <v>12795</v>
      </c>
      <c r="I942" s="25">
        <v>42.934305555550964</v>
      </c>
      <c r="J942" s="4">
        <v>141</v>
      </c>
      <c r="N942" t="s">
        <v>8318</v>
      </c>
      <c r="O942" t="s">
        <v>8224</v>
      </c>
      <c r="P942" t="s">
        <v>8386</v>
      </c>
      <c r="Q942" s="8" t="s">
        <v>8380</v>
      </c>
      <c r="R942">
        <v>2803</v>
      </c>
      <c r="S942" s="7">
        <v>1</v>
      </c>
      <c r="T942" s="4">
        <v>10000</v>
      </c>
      <c r="U942" s="4">
        <v>12795</v>
      </c>
      <c r="V942" s="25">
        <v>42.934305555550964</v>
      </c>
      <c r="W942" s="4">
        <v>141</v>
      </c>
    </row>
    <row r="943" spans="1:23" x14ac:dyDescent="0.45">
      <c r="A943" t="s">
        <v>8318</v>
      </c>
      <c r="B943" t="s">
        <v>8224</v>
      </c>
      <c r="C943" t="s">
        <v>8386</v>
      </c>
      <c r="D943" s="8" t="s">
        <v>8380</v>
      </c>
      <c r="E943">
        <v>2826</v>
      </c>
      <c r="F943" s="7">
        <v>1</v>
      </c>
      <c r="G943" s="4">
        <v>2000</v>
      </c>
      <c r="H943" s="4">
        <v>2155</v>
      </c>
      <c r="I943" s="25">
        <v>24.256805555560277</v>
      </c>
      <c r="J943" s="4">
        <v>19</v>
      </c>
      <c r="N943" t="s">
        <v>8318</v>
      </c>
      <c r="O943" t="s">
        <v>8224</v>
      </c>
      <c r="P943" t="s">
        <v>8386</v>
      </c>
      <c r="Q943" s="8" t="s">
        <v>8380</v>
      </c>
      <c r="R943">
        <v>2826</v>
      </c>
      <c r="S943" s="7">
        <v>1</v>
      </c>
      <c r="T943" s="4">
        <v>2000</v>
      </c>
      <c r="U943" s="4">
        <v>2155</v>
      </c>
      <c r="V943" s="25">
        <v>24.256805555560277</v>
      </c>
      <c r="W943" s="4">
        <v>19</v>
      </c>
    </row>
    <row r="944" spans="1:23" x14ac:dyDescent="0.45">
      <c r="A944" t="s">
        <v>8318</v>
      </c>
      <c r="B944" t="s">
        <v>8224</v>
      </c>
      <c r="C944" t="s">
        <v>8386</v>
      </c>
      <c r="D944" s="8" t="s">
        <v>8380</v>
      </c>
      <c r="E944">
        <v>2831</v>
      </c>
      <c r="F944" s="7">
        <v>1</v>
      </c>
      <c r="G944" s="4">
        <v>3000</v>
      </c>
      <c r="H944" s="4">
        <v>3320</v>
      </c>
      <c r="I944" s="25">
        <v>30</v>
      </c>
      <c r="J944" s="4">
        <v>52</v>
      </c>
      <c r="N944" t="s">
        <v>8318</v>
      </c>
      <c r="O944" t="s">
        <v>8224</v>
      </c>
      <c r="P944" t="s">
        <v>8386</v>
      </c>
      <c r="Q944" s="8" t="s">
        <v>8380</v>
      </c>
      <c r="R944">
        <v>2831</v>
      </c>
      <c r="S944" s="7">
        <v>1</v>
      </c>
      <c r="T944" s="4">
        <v>3000</v>
      </c>
      <c r="U944" s="4">
        <v>3320</v>
      </c>
      <c r="V944" s="25">
        <v>30</v>
      </c>
      <c r="W944" s="4">
        <v>52</v>
      </c>
    </row>
    <row r="945" spans="1:23" x14ac:dyDescent="0.45">
      <c r="A945" t="s">
        <v>8318</v>
      </c>
      <c r="B945" t="s">
        <v>8224</v>
      </c>
      <c r="C945" t="s">
        <v>8386</v>
      </c>
      <c r="D945" s="8" t="s">
        <v>8380</v>
      </c>
      <c r="E945">
        <v>2856</v>
      </c>
      <c r="F945" s="7">
        <v>1</v>
      </c>
      <c r="G945" s="4">
        <v>3000</v>
      </c>
      <c r="H945" s="4">
        <v>146</v>
      </c>
      <c r="I945" s="25">
        <v>59.861030092593865</v>
      </c>
      <c r="J945" s="4">
        <v>6</v>
      </c>
      <c r="N945" t="s">
        <v>8318</v>
      </c>
      <c r="O945" t="s">
        <v>8224</v>
      </c>
      <c r="P945" t="s">
        <v>8386</v>
      </c>
      <c r="Q945" s="8" t="s">
        <v>8380</v>
      </c>
      <c r="R945">
        <v>2856</v>
      </c>
      <c r="S945" s="7">
        <v>1</v>
      </c>
      <c r="T945" s="4">
        <v>3000</v>
      </c>
      <c r="U945" s="4">
        <v>146</v>
      </c>
      <c r="V945" s="25">
        <v>59.861030092593865</v>
      </c>
      <c r="W945" s="4">
        <v>6</v>
      </c>
    </row>
    <row r="946" spans="1:23" x14ac:dyDescent="0.45">
      <c r="A946" t="s">
        <v>8318</v>
      </c>
      <c r="B946" t="s">
        <v>8224</v>
      </c>
      <c r="C946" t="s">
        <v>8386</v>
      </c>
      <c r="D946" s="8" t="s">
        <v>8380</v>
      </c>
      <c r="E946">
        <v>2876</v>
      </c>
      <c r="F946" s="7">
        <v>1</v>
      </c>
      <c r="G946" s="4">
        <v>150000</v>
      </c>
      <c r="H946" s="4">
        <v>0</v>
      </c>
      <c r="I946" s="25">
        <v>30</v>
      </c>
      <c r="J946" s="4">
        <v>0</v>
      </c>
      <c r="N946" t="s">
        <v>8318</v>
      </c>
      <c r="O946" t="s">
        <v>8224</v>
      </c>
      <c r="P946" t="s">
        <v>8386</v>
      </c>
      <c r="Q946" s="8" t="s">
        <v>8380</v>
      </c>
      <c r="R946">
        <v>2876</v>
      </c>
      <c r="S946" s="7">
        <v>1</v>
      </c>
      <c r="T946" s="4">
        <v>150000</v>
      </c>
      <c r="U946" s="4">
        <v>0</v>
      </c>
      <c r="V946" s="25">
        <v>30</v>
      </c>
      <c r="W946" s="4">
        <v>0</v>
      </c>
    </row>
    <row r="947" spans="1:23" x14ac:dyDescent="0.45">
      <c r="A947" t="s">
        <v>8318</v>
      </c>
      <c r="B947" t="s">
        <v>8224</v>
      </c>
      <c r="C947" t="s">
        <v>8386</v>
      </c>
      <c r="D947" s="8" t="s">
        <v>8380</v>
      </c>
      <c r="E947">
        <v>2963</v>
      </c>
      <c r="F947" s="7">
        <v>1</v>
      </c>
      <c r="G947" s="4">
        <v>10000</v>
      </c>
      <c r="H947" s="4">
        <v>10685</v>
      </c>
      <c r="I947" s="25">
        <v>30</v>
      </c>
      <c r="J947" s="4">
        <v>98</v>
      </c>
      <c r="N947" t="s">
        <v>8318</v>
      </c>
      <c r="O947" t="s">
        <v>8224</v>
      </c>
      <c r="P947" t="s">
        <v>8386</v>
      </c>
      <c r="Q947" s="8" t="s">
        <v>8380</v>
      </c>
      <c r="R947">
        <v>2963</v>
      </c>
      <c r="S947" s="7">
        <v>1</v>
      </c>
      <c r="T947" s="4">
        <v>10000</v>
      </c>
      <c r="U947" s="4">
        <v>10685</v>
      </c>
      <c r="V947" s="25">
        <v>30</v>
      </c>
      <c r="W947" s="4">
        <v>98</v>
      </c>
    </row>
    <row r="948" spans="1:23" x14ac:dyDescent="0.45">
      <c r="A948" t="s">
        <v>8318</v>
      </c>
      <c r="B948" t="s">
        <v>8224</v>
      </c>
      <c r="C948" t="s">
        <v>8386</v>
      </c>
      <c r="D948" s="8" t="s">
        <v>8380</v>
      </c>
      <c r="E948">
        <v>2965</v>
      </c>
      <c r="F948" s="7">
        <v>1</v>
      </c>
      <c r="G948" s="4">
        <v>1500</v>
      </c>
      <c r="H948" s="4">
        <v>1635</v>
      </c>
      <c r="I948" s="25">
        <v>30</v>
      </c>
      <c r="J948" s="4">
        <v>39</v>
      </c>
      <c r="N948" t="s">
        <v>8318</v>
      </c>
      <c r="O948" t="s">
        <v>8224</v>
      </c>
      <c r="P948" t="s">
        <v>8386</v>
      </c>
      <c r="Q948" s="8" t="s">
        <v>8380</v>
      </c>
      <c r="R948">
        <v>2965</v>
      </c>
      <c r="S948" s="7">
        <v>1</v>
      </c>
      <c r="T948" s="4">
        <v>1500</v>
      </c>
      <c r="U948" s="4">
        <v>1635</v>
      </c>
      <c r="V948" s="25">
        <v>30</v>
      </c>
      <c r="W948" s="4">
        <v>39</v>
      </c>
    </row>
    <row r="949" spans="1:23" x14ac:dyDescent="0.45">
      <c r="A949" t="s">
        <v>8318</v>
      </c>
      <c r="B949" t="s">
        <v>8224</v>
      </c>
      <c r="C949" t="s">
        <v>8386</v>
      </c>
      <c r="D949" s="8" t="s">
        <v>8380</v>
      </c>
      <c r="E949">
        <v>3261</v>
      </c>
      <c r="F949" s="7">
        <v>1</v>
      </c>
      <c r="G949" s="4">
        <v>3300</v>
      </c>
      <c r="H949" s="4">
        <v>3315</v>
      </c>
      <c r="I949" s="25">
        <v>30</v>
      </c>
      <c r="J949" s="4">
        <v>49</v>
      </c>
      <c r="N949" t="s">
        <v>8318</v>
      </c>
      <c r="O949" t="s">
        <v>8224</v>
      </c>
      <c r="P949" t="s">
        <v>8386</v>
      </c>
      <c r="Q949" s="8" t="s">
        <v>8380</v>
      </c>
      <c r="R949">
        <v>3261</v>
      </c>
      <c r="S949" s="7">
        <v>1</v>
      </c>
      <c r="T949" s="4">
        <v>3300</v>
      </c>
      <c r="U949" s="4">
        <v>3315</v>
      </c>
      <c r="V949" s="25">
        <v>30</v>
      </c>
      <c r="W949" s="4">
        <v>49</v>
      </c>
    </row>
    <row r="950" spans="1:23" x14ac:dyDescent="0.45">
      <c r="A950" t="s">
        <v>8318</v>
      </c>
      <c r="B950" t="s">
        <v>8224</v>
      </c>
      <c r="C950" t="s">
        <v>8386</v>
      </c>
      <c r="D950" s="8" t="s">
        <v>8380</v>
      </c>
      <c r="E950">
        <v>3267</v>
      </c>
      <c r="F950" s="7">
        <v>1</v>
      </c>
      <c r="G950" s="4">
        <v>15000</v>
      </c>
      <c r="H950" s="4">
        <v>15315</v>
      </c>
      <c r="I950" s="25">
        <v>30</v>
      </c>
      <c r="J950" s="4">
        <v>288</v>
      </c>
      <c r="N950" t="s">
        <v>8318</v>
      </c>
      <c r="O950" t="s">
        <v>8224</v>
      </c>
      <c r="P950" t="s">
        <v>8386</v>
      </c>
      <c r="Q950" s="8" t="s">
        <v>8380</v>
      </c>
      <c r="R950">
        <v>3267</v>
      </c>
      <c r="S950" s="7">
        <v>1</v>
      </c>
      <c r="T950" s="4">
        <v>15000</v>
      </c>
      <c r="U950" s="4">
        <v>15315</v>
      </c>
      <c r="V950" s="25">
        <v>30</v>
      </c>
      <c r="W950" s="4">
        <v>288</v>
      </c>
    </row>
    <row r="951" spans="1:23" x14ac:dyDescent="0.45">
      <c r="A951" t="s">
        <v>8318</v>
      </c>
      <c r="B951" t="s">
        <v>8224</v>
      </c>
      <c r="C951" t="s">
        <v>8386</v>
      </c>
      <c r="D951" s="8" t="s">
        <v>8380</v>
      </c>
      <c r="E951">
        <v>3334</v>
      </c>
      <c r="F951" s="7">
        <v>1</v>
      </c>
      <c r="G951" s="4">
        <v>3871</v>
      </c>
      <c r="H951" s="4">
        <v>5366</v>
      </c>
      <c r="I951" s="25">
        <v>30</v>
      </c>
      <c r="J951" s="4">
        <v>46</v>
      </c>
      <c r="N951" t="s">
        <v>8318</v>
      </c>
      <c r="O951" t="s">
        <v>8224</v>
      </c>
      <c r="P951" t="s">
        <v>8386</v>
      </c>
      <c r="Q951" s="8" t="s">
        <v>8380</v>
      </c>
      <c r="R951">
        <v>3334</v>
      </c>
      <c r="S951" s="7">
        <v>1</v>
      </c>
      <c r="T951" s="4">
        <v>3871</v>
      </c>
      <c r="U951" s="4">
        <v>5366</v>
      </c>
      <c r="V951" s="25">
        <v>30</v>
      </c>
      <c r="W951" s="4">
        <v>46</v>
      </c>
    </row>
    <row r="952" spans="1:23" x14ac:dyDescent="0.45">
      <c r="A952" t="s">
        <v>8318</v>
      </c>
      <c r="B952" t="s">
        <v>8224</v>
      </c>
      <c r="C952" t="s">
        <v>8386</v>
      </c>
      <c r="D952" s="8" t="s">
        <v>8380</v>
      </c>
      <c r="E952">
        <v>3462</v>
      </c>
      <c r="F952" s="7">
        <v>1</v>
      </c>
      <c r="G952" s="4">
        <v>250</v>
      </c>
      <c r="H952" s="4">
        <v>505</v>
      </c>
      <c r="I952" s="25">
        <v>15.851527777776937</v>
      </c>
      <c r="J952" s="4">
        <v>17</v>
      </c>
      <c r="N952" t="s">
        <v>8318</v>
      </c>
      <c r="O952" t="s">
        <v>8224</v>
      </c>
      <c r="P952" t="s">
        <v>8386</v>
      </c>
      <c r="Q952" s="8" t="s">
        <v>8380</v>
      </c>
      <c r="R952">
        <v>3462</v>
      </c>
      <c r="S952" s="7">
        <v>1</v>
      </c>
      <c r="T952" s="4">
        <v>250</v>
      </c>
      <c r="U952" s="4">
        <v>505</v>
      </c>
      <c r="V952" s="25">
        <v>15.851527777776937</v>
      </c>
      <c r="W952" s="4">
        <v>17</v>
      </c>
    </row>
    <row r="953" spans="1:23" x14ac:dyDescent="0.45">
      <c r="A953" t="s">
        <v>8318</v>
      </c>
      <c r="B953" t="s">
        <v>8224</v>
      </c>
      <c r="C953" t="s">
        <v>8386</v>
      </c>
      <c r="D953" s="8" t="s">
        <v>8380</v>
      </c>
      <c r="E953">
        <v>3480</v>
      </c>
      <c r="F953" s="7">
        <v>1</v>
      </c>
      <c r="G953" s="4">
        <v>1500</v>
      </c>
      <c r="H953" s="4">
        <v>2140</v>
      </c>
      <c r="I953" s="25">
        <v>24.557557870371966</v>
      </c>
      <c r="J953" s="4">
        <v>13</v>
      </c>
      <c r="N953" t="s">
        <v>8318</v>
      </c>
      <c r="O953" t="s">
        <v>8224</v>
      </c>
      <c r="P953" t="s">
        <v>8386</v>
      </c>
      <c r="Q953" s="8" t="s">
        <v>8380</v>
      </c>
      <c r="R953">
        <v>3480</v>
      </c>
      <c r="S953" s="7">
        <v>1</v>
      </c>
      <c r="T953" s="4">
        <v>1500</v>
      </c>
      <c r="U953" s="4">
        <v>2140</v>
      </c>
      <c r="V953" s="25">
        <v>24.557557870371966</v>
      </c>
      <c r="W953" s="4">
        <v>13</v>
      </c>
    </row>
    <row r="954" spans="1:23" x14ac:dyDescent="0.45">
      <c r="A954" t="s">
        <v>8318</v>
      </c>
      <c r="B954" t="s">
        <v>8224</v>
      </c>
      <c r="C954" t="s">
        <v>8386</v>
      </c>
      <c r="D954" s="8" t="s">
        <v>8380</v>
      </c>
      <c r="E954">
        <v>3527</v>
      </c>
      <c r="F954" s="7">
        <v>1</v>
      </c>
      <c r="G954" s="4">
        <v>6000</v>
      </c>
      <c r="H954" s="4">
        <v>7015</v>
      </c>
      <c r="I954" s="25">
        <v>29.142766203702195</v>
      </c>
      <c r="J954" s="4">
        <v>86</v>
      </c>
      <c r="N954" t="s">
        <v>8318</v>
      </c>
      <c r="O954" t="s">
        <v>8224</v>
      </c>
      <c r="P954" t="s">
        <v>8386</v>
      </c>
      <c r="Q954" s="8" t="s">
        <v>8380</v>
      </c>
      <c r="R954">
        <v>3527</v>
      </c>
      <c r="S954" s="7">
        <v>1</v>
      </c>
      <c r="T954" s="4">
        <v>6000</v>
      </c>
      <c r="U954" s="4">
        <v>7015</v>
      </c>
      <c r="V954" s="25">
        <v>29.142766203702195</v>
      </c>
      <c r="W954" s="4">
        <v>86</v>
      </c>
    </row>
    <row r="955" spans="1:23" x14ac:dyDescent="0.45">
      <c r="A955" t="s">
        <v>8318</v>
      </c>
      <c r="B955" t="s">
        <v>8224</v>
      </c>
      <c r="C955" t="s">
        <v>8386</v>
      </c>
      <c r="D955" s="8" t="s">
        <v>8380</v>
      </c>
      <c r="E955">
        <v>3529</v>
      </c>
      <c r="F955" s="7">
        <v>1</v>
      </c>
      <c r="G955" s="4">
        <v>500</v>
      </c>
      <c r="H955" s="4">
        <v>660</v>
      </c>
      <c r="I955" s="25">
        <v>20.279884259260143</v>
      </c>
      <c r="J955" s="4">
        <v>18</v>
      </c>
      <c r="N955" t="s">
        <v>8318</v>
      </c>
      <c r="O955" t="s">
        <v>8224</v>
      </c>
      <c r="P955" t="s">
        <v>8386</v>
      </c>
      <c r="Q955" s="8" t="s">
        <v>8380</v>
      </c>
      <c r="R955">
        <v>3529</v>
      </c>
      <c r="S955" s="7">
        <v>1</v>
      </c>
      <c r="T955" s="4">
        <v>500</v>
      </c>
      <c r="U955" s="4">
        <v>660</v>
      </c>
      <c r="V955" s="25">
        <v>20.279884259260143</v>
      </c>
      <c r="W955" s="4">
        <v>18</v>
      </c>
    </row>
    <row r="956" spans="1:23" x14ac:dyDescent="0.45">
      <c r="A956" t="s">
        <v>8318</v>
      </c>
      <c r="B956" t="s">
        <v>8224</v>
      </c>
      <c r="C956" t="s">
        <v>8386</v>
      </c>
      <c r="D956" s="8" t="s">
        <v>8380</v>
      </c>
      <c r="E956">
        <v>3655</v>
      </c>
      <c r="F956" s="7">
        <v>1</v>
      </c>
      <c r="G956" s="4">
        <v>5000</v>
      </c>
      <c r="H956" s="4">
        <v>5813</v>
      </c>
      <c r="I956" s="25">
        <v>29.487754629633855</v>
      </c>
      <c r="J956" s="4">
        <v>79</v>
      </c>
      <c r="N956" t="s">
        <v>8318</v>
      </c>
      <c r="O956" t="s">
        <v>8224</v>
      </c>
      <c r="P956" t="s">
        <v>8386</v>
      </c>
      <c r="Q956" s="8" t="s">
        <v>8380</v>
      </c>
      <c r="R956">
        <v>3655</v>
      </c>
      <c r="S956" s="7">
        <v>1</v>
      </c>
      <c r="T956" s="4">
        <v>5000</v>
      </c>
      <c r="U956" s="4">
        <v>5813</v>
      </c>
      <c r="V956" s="25">
        <v>29.487754629633855</v>
      </c>
      <c r="W956" s="4">
        <v>79</v>
      </c>
    </row>
    <row r="957" spans="1:23" x14ac:dyDescent="0.45">
      <c r="A957" t="s">
        <v>8318</v>
      </c>
      <c r="B957" t="s">
        <v>8224</v>
      </c>
      <c r="C957" t="s">
        <v>8386</v>
      </c>
      <c r="D957" s="8" t="s">
        <v>8380</v>
      </c>
      <c r="E957">
        <v>3668</v>
      </c>
      <c r="F957" s="7">
        <v>1</v>
      </c>
      <c r="G957" s="4">
        <v>1000</v>
      </c>
      <c r="H957" s="4">
        <v>1035</v>
      </c>
      <c r="I957" s="25">
        <v>23.216759259259561</v>
      </c>
      <c r="J957" s="4">
        <v>28</v>
      </c>
      <c r="N957" t="s">
        <v>8318</v>
      </c>
      <c r="O957" t="s">
        <v>8224</v>
      </c>
      <c r="P957" t="s">
        <v>8386</v>
      </c>
      <c r="Q957" s="8" t="s">
        <v>8380</v>
      </c>
      <c r="R957">
        <v>3668</v>
      </c>
      <c r="S957" s="7">
        <v>1</v>
      </c>
      <c r="T957" s="4">
        <v>1000</v>
      </c>
      <c r="U957" s="4">
        <v>1035</v>
      </c>
      <c r="V957" s="25">
        <v>23.216759259259561</v>
      </c>
      <c r="W957" s="4">
        <v>28</v>
      </c>
    </row>
    <row r="958" spans="1:23" x14ac:dyDescent="0.45">
      <c r="A958" t="s">
        <v>8318</v>
      </c>
      <c r="B958" t="s">
        <v>8224</v>
      </c>
      <c r="C958" t="s">
        <v>8386</v>
      </c>
      <c r="D958" s="8" t="s">
        <v>8380</v>
      </c>
      <c r="E958">
        <v>3720</v>
      </c>
      <c r="F958" s="7">
        <v>1</v>
      </c>
      <c r="G958" s="4">
        <v>3300</v>
      </c>
      <c r="H958" s="4">
        <v>3449</v>
      </c>
      <c r="I958" s="25">
        <v>22</v>
      </c>
      <c r="J958" s="4">
        <v>40</v>
      </c>
      <c r="N958" t="s">
        <v>8318</v>
      </c>
      <c r="O958" t="s">
        <v>8224</v>
      </c>
      <c r="P958" t="s">
        <v>8386</v>
      </c>
      <c r="Q958" s="8" t="s">
        <v>8380</v>
      </c>
      <c r="R958">
        <v>3720</v>
      </c>
      <c r="S958" s="7">
        <v>1</v>
      </c>
      <c r="T958" s="4">
        <v>3300</v>
      </c>
      <c r="U958" s="4">
        <v>3449</v>
      </c>
      <c r="V958" s="25">
        <v>22</v>
      </c>
      <c r="W958" s="4">
        <v>40</v>
      </c>
    </row>
    <row r="959" spans="1:23" x14ac:dyDescent="0.45">
      <c r="A959" t="s">
        <v>8318</v>
      </c>
      <c r="B959" t="s">
        <v>8224</v>
      </c>
      <c r="C959" t="s">
        <v>8386</v>
      </c>
      <c r="D959" s="8" t="s">
        <v>8380</v>
      </c>
      <c r="E959">
        <v>3819</v>
      </c>
      <c r="F959" s="7">
        <v>1</v>
      </c>
      <c r="G959" s="4">
        <v>1000</v>
      </c>
      <c r="H959" s="4">
        <v>1064</v>
      </c>
      <c r="I959" s="25">
        <v>18.666851851856336</v>
      </c>
      <c r="J959" s="4">
        <v>26</v>
      </c>
      <c r="N959" t="s">
        <v>8318</v>
      </c>
      <c r="O959" t="s">
        <v>8224</v>
      </c>
      <c r="P959" t="s">
        <v>8386</v>
      </c>
      <c r="Q959" s="8" t="s">
        <v>8380</v>
      </c>
      <c r="R959">
        <v>3819</v>
      </c>
      <c r="S959" s="7">
        <v>1</v>
      </c>
      <c r="T959" s="4">
        <v>1000</v>
      </c>
      <c r="U959" s="4">
        <v>1064</v>
      </c>
      <c r="V959" s="25">
        <v>18.666851851856336</v>
      </c>
      <c r="W959" s="4">
        <v>26</v>
      </c>
    </row>
    <row r="960" spans="1:23" x14ac:dyDescent="0.45">
      <c r="A960" t="s">
        <v>8318</v>
      </c>
      <c r="B960" t="s">
        <v>8224</v>
      </c>
      <c r="C960" t="s">
        <v>8386</v>
      </c>
      <c r="D960" s="8" t="s">
        <v>8380</v>
      </c>
      <c r="E960">
        <v>3823</v>
      </c>
      <c r="F960" s="7">
        <v>1</v>
      </c>
      <c r="G960" s="4">
        <v>2500</v>
      </c>
      <c r="H960" s="4">
        <v>2650</v>
      </c>
      <c r="I960" s="25">
        <v>34.255740740743931</v>
      </c>
      <c r="J960" s="4">
        <v>41</v>
      </c>
      <c r="N960" t="s">
        <v>8318</v>
      </c>
      <c r="O960" t="s">
        <v>8224</v>
      </c>
      <c r="P960" t="s">
        <v>8386</v>
      </c>
      <c r="Q960" s="8" t="s">
        <v>8380</v>
      </c>
      <c r="R960">
        <v>3823</v>
      </c>
      <c r="S960" s="7">
        <v>1</v>
      </c>
      <c r="T960" s="4">
        <v>2500</v>
      </c>
      <c r="U960" s="4">
        <v>2650</v>
      </c>
      <c r="V960" s="25">
        <v>34.255740740743931</v>
      </c>
      <c r="W960" s="4">
        <v>41</v>
      </c>
    </row>
    <row r="961" spans="1:23" x14ac:dyDescent="0.45">
      <c r="A961" t="s">
        <v>8318</v>
      </c>
      <c r="B961" t="s">
        <v>8224</v>
      </c>
      <c r="C961" t="s">
        <v>8386</v>
      </c>
      <c r="D961" s="8" t="s">
        <v>8380</v>
      </c>
      <c r="E961">
        <v>3847</v>
      </c>
      <c r="F961" s="7">
        <v>1</v>
      </c>
      <c r="G961" s="4">
        <v>10500</v>
      </c>
      <c r="H961" s="4">
        <v>1697</v>
      </c>
      <c r="I961" s="25">
        <v>45</v>
      </c>
      <c r="J961" s="4">
        <v>9</v>
      </c>
      <c r="N961" t="s">
        <v>8318</v>
      </c>
      <c r="O961" t="s">
        <v>8224</v>
      </c>
      <c r="P961" t="s">
        <v>8386</v>
      </c>
      <c r="Q961" s="8" t="s">
        <v>8380</v>
      </c>
      <c r="R961">
        <v>3847</v>
      </c>
      <c r="S961" s="7">
        <v>1</v>
      </c>
      <c r="T961" s="4">
        <v>10500</v>
      </c>
      <c r="U961" s="4">
        <v>1697</v>
      </c>
      <c r="V961" s="25">
        <v>45</v>
      </c>
      <c r="W961" s="4">
        <v>9</v>
      </c>
    </row>
    <row r="962" spans="1:23" x14ac:dyDescent="0.45">
      <c r="A962" t="s">
        <v>8318</v>
      </c>
      <c r="B962" t="s">
        <v>8224</v>
      </c>
      <c r="C962" t="s">
        <v>8386</v>
      </c>
      <c r="D962" s="8" t="s">
        <v>8380</v>
      </c>
      <c r="E962">
        <v>3890</v>
      </c>
      <c r="F962" s="7">
        <v>1</v>
      </c>
      <c r="G962" s="4">
        <v>15000</v>
      </c>
      <c r="H962" s="4">
        <v>2524</v>
      </c>
      <c r="I962" s="25">
        <v>60</v>
      </c>
      <c r="J962" s="4">
        <v>8</v>
      </c>
      <c r="N962" t="s">
        <v>8318</v>
      </c>
      <c r="O962" t="s">
        <v>8224</v>
      </c>
      <c r="P962" t="s">
        <v>8386</v>
      </c>
      <c r="Q962" s="8" t="s">
        <v>8380</v>
      </c>
      <c r="R962">
        <v>3890</v>
      </c>
      <c r="S962" s="7">
        <v>1</v>
      </c>
      <c r="T962" s="4">
        <v>15000</v>
      </c>
      <c r="U962" s="4">
        <v>2524</v>
      </c>
      <c r="V962" s="25">
        <v>60</v>
      </c>
      <c r="W962" s="4">
        <v>8</v>
      </c>
    </row>
    <row r="963" spans="1:23" x14ac:dyDescent="0.45">
      <c r="A963" t="s">
        <v>8318</v>
      </c>
      <c r="B963" t="s">
        <v>8224</v>
      </c>
      <c r="C963" t="s">
        <v>8386</v>
      </c>
      <c r="D963" s="8" t="s">
        <v>8380</v>
      </c>
      <c r="E963">
        <v>3903</v>
      </c>
      <c r="F963" s="7">
        <v>1</v>
      </c>
      <c r="G963" s="4">
        <v>1500</v>
      </c>
      <c r="H963" s="4">
        <v>0</v>
      </c>
      <c r="I963" s="25">
        <v>44.806886574078817</v>
      </c>
      <c r="J963" s="4">
        <v>0</v>
      </c>
      <c r="N963" t="s">
        <v>8318</v>
      </c>
      <c r="O963" t="s">
        <v>8224</v>
      </c>
      <c r="P963" t="s">
        <v>8386</v>
      </c>
      <c r="Q963" s="8" t="s">
        <v>8380</v>
      </c>
      <c r="R963">
        <v>3903</v>
      </c>
      <c r="S963" s="7">
        <v>1</v>
      </c>
      <c r="T963" s="4">
        <v>1500</v>
      </c>
      <c r="U963" s="4">
        <v>0</v>
      </c>
      <c r="V963" s="25">
        <v>44.806886574078817</v>
      </c>
      <c r="W963" s="4">
        <v>0</v>
      </c>
    </row>
    <row r="964" spans="1:23" x14ac:dyDescent="0.45">
      <c r="A964" t="s">
        <v>8318</v>
      </c>
      <c r="B964" t="s">
        <v>8224</v>
      </c>
      <c r="C964" t="s">
        <v>8386</v>
      </c>
      <c r="D964" s="8" t="s">
        <v>8380</v>
      </c>
      <c r="E964">
        <v>4015</v>
      </c>
      <c r="F964" s="7">
        <v>1</v>
      </c>
      <c r="G964" s="4">
        <v>7000</v>
      </c>
      <c r="H964" s="4">
        <v>1</v>
      </c>
      <c r="I964" s="25">
        <v>30</v>
      </c>
      <c r="J964" s="4">
        <v>1</v>
      </c>
      <c r="N964" t="s">
        <v>8318</v>
      </c>
      <c r="O964" t="s">
        <v>8224</v>
      </c>
      <c r="P964" t="s">
        <v>8386</v>
      </c>
      <c r="Q964" s="8" t="s">
        <v>8380</v>
      </c>
      <c r="R964">
        <v>4015</v>
      </c>
      <c r="S964" s="7">
        <v>1</v>
      </c>
      <c r="T964" s="4">
        <v>7000</v>
      </c>
      <c r="U964" s="4">
        <v>1</v>
      </c>
      <c r="V964" s="25">
        <v>30</v>
      </c>
      <c r="W964" s="4">
        <v>1</v>
      </c>
    </row>
    <row r="965" spans="1:23" x14ac:dyDescent="0.45">
      <c r="A965" t="s">
        <v>8318</v>
      </c>
      <c r="B965" t="s">
        <v>8224</v>
      </c>
      <c r="C965" t="s">
        <v>8386</v>
      </c>
      <c r="D965" s="8" t="s">
        <v>8380</v>
      </c>
      <c r="E965">
        <v>4049</v>
      </c>
      <c r="F965" s="7">
        <v>1</v>
      </c>
      <c r="G965" s="4">
        <v>20000</v>
      </c>
      <c r="H965" s="4">
        <v>16</v>
      </c>
      <c r="I965" s="25">
        <v>30</v>
      </c>
      <c r="J965" s="4">
        <v>1</v>
      </c>
      <c r="N965" t="s">
        <v>8318</v>
      </c>
      <c r="O965" t="s">
        <v>8224</v>
      </c>
      <c r="P965" t="s">
        <v>8386</v>
      </c>
      <c r="Q965" s="8" t="s">
        <v>8380</v>
      </c>
      <c r="R965">
        <v>4049</v>
      </c>
      <c r="S965" s="7">
        <v>1</v>
      </c>
      <c r="T965" s="4">
        <v>20000</v>
      </c>
      <c r="U965" s="4">
        <v>16</v>
      </c>
      <c r="V965" s="25">
        <v>30</v>
      </c>
      <c r="W965" s="4">
        <v>1</v>
      </c>
    </row>
    <row r="966" spans="1:23" x14ac:dyDescent="0.45">
      <c r="A966" t="s">
        <v>8318</v>
      </c>
      <c r="B966" t="s">
        <v>8224</v>
      </c>
      <c r="C966" t="s">
        <v>8386</v>
      </c>
      <c r="D966" s="8" t="s">
        <v>8370</v>
      </c>
      <c r="F966" s="7">
        <v>17</v>
      </c>
      <c r="G966" s="4">
        <v>226100</v>
      </c>
      <c r="H966" s="4">
        <v>31530</v>
      </c>
      <c r="I966" s="25">
        <v>29.441324210239518</v>
      </c>
      <c r="J966" s="4">
        <v>475</v>
      </c>
      <c r="N966" t="s">
        <v>8318</v>
      </c>
      <c r="O966" t="s">
        <v>8224</v>
      </c>
      <c r="P966" t="s">
        <v>8386</v>
      </c>
      <c r="Q966" s="8" t="s">
        <v>8370</v>
      </c>
      <c r="S966" s="7">
        <v>17</v>
      </c>
      <c r="T966" s="4">
        <v>226100</v>
      </c>
      <c r="U966" s="4">
        <v>31530</v>
      </c>
      <c r="V966" s="25">
        <v>29.441324210239518</v>
      </c>
      <c r="W966" s="4">
        <v>475</v>
      </c>
    </row>
    <row r="967" spans="1:23" x14ac:dyDescent="0.45">
      <c r="A967" t="s">
        <v>8318</v>
      </c>
      <c r="B967" t="s">
        <v>8224</v>
      </c>
      <c r="C967" t="s">
        <v>8386</v>
      </c>
      <c r="D967" s="8" t="s">
        <v>8370</v>
      </c>
      <c r="E967">
        <v>1301</v>
      </c>
      <c r="F967" s="7">
        <v>1</v>
      </c>
      <c r="G967" s="4">
        <v>2000</v>
      </c>
      <c r="H967" s="4">
        <v>2055</v>
      </c>
      <c r="I967" s="25">
        <v>10.375254629630945</v>
      </c>
      <c r="J967" s="4">
        <v>29</v>
      </c>
      <c r="N967" t="s">
        <v>8318</v>
      </c>
      <c r="O967" t="s">
        <v>8224</v>
      </c>
      <c r="P967" t="s">
        <v>8386</v>
      </c>
      <c r="Q967" s="8" t="s">
        <v>8370</v>
      </c>
      <c r="R967">
        <v>1301</v>
      </c>
      <c r="S967" s="7">
        <v>1</v>
      </c>
      <c r="T967" s="4">
        <v>2000</v>
      </c>
      <c r="U967" s="4">
        <v>2055</v>
      </c>
      <c r="V967" s="25">
        <v>10.375254629630945</v>
      </c>
      <c r="W967" s="4">
        <v>29</v>
      </c>
    </row>
    <row r="968" spans="1:23" x14ac:dyDescent="0.45">
      <c r="A968" t="s">
        <v>8318</v>
      </c>
      <c r="B968" t="s">
        <v>8224</v>
      </c>
      <c r="C968" t="s">
        <v>8386</v>
      </c>
      <c r="D968" s="8" t="s">
        <v>8370</v>
      </c>
      <c r="E968">
        <v>2808</v>
      </c>
      <c r="F968" s="7">
        <v>1</v>
      </c>
      <c r="G968" s="4">
        <v>4500</v>
      </c>
      <c r="H968" s="4">
        <v>4511</v>
      </c>
      <c r="I968" s="25">
        <v>30</v>
      </c>
      <c r="J968" s="4">
        <v>69</v>
      </c>
      <c r="N968" t="s">
        <v>8318</v>
      </c>
      <c r="O968" t="s">
        <v>8224</v>
      </c>
      <c r="P968" t="s">
        <v>8386</v>
      </c>
      <c r="Q968" s="8" t="s">
        <v>8370</v>
      </c>
      <c r="R968">
        <v>2808</v>
      </c>
      <c r="S968" s="7">
        <v>1</v>
      </c>
      <c r="T968" s="4">
        <v>4500</v>
      </c>
      <c r="U968" s="4">
        <v>4511</v>
      </c>
      <c r="V968" s="25">
        <v>30</v>
      </c>
      <c r="W968" s="4">
        <v>69</v>
      </c>
    </row>
    <row r="969" spans="1:23" x14ac:dyDescent="0.45">
      <c r="A969" t="s">
        <v>8318</v>
      </c>
      <c r="B969" t="s">
        <v>8224</v>
      </c>
      <c r="C969" t="s">
        <v>8386</v>
      </c>
      <c r="D969" s="8" t="s">
        <v>8370</v>
      </c>
      <c r="E969">
        <v>2880</v>
      </c>
      <c r="F969" s="7">
        <v>1</v>
      </c>
      <c r="G969" s="4">
        <v>12000</v>
      </c>
      <c r="H969" s="4">
        <v>2800</v>
      </c>
      <c r="I969" s="25">
        <v>43.806111111109203</v>
      </c>
      <c r="J969" s="4">
        <v>29</v>
      </c>
      <c r="N969" t="s">
        <v>8318</v>
      </c>
      <c r="O969" t="s">
        <v>8224</v>
      </c>
      <c r="P969" t="s">
        <v>8386</v>
      </c>
      <c r="Q969" s="8" t="s">
        <v>8370</v>
      </c>
      <c r="R969">
        <v>2880</v>
      </c>
      <c r="S969" s="7">
        <v>1</v>
      </c>
      <c r="T969" s="4">
        <v>12000</v>
      </c>
      <c r="U969" s="4">
        <v>2800</v>
      </c>
      <c r="V969" s="25">
        <v>43.806111111109203</v>
      </c>
      <c r="W969" s="4">
        <v>29</v>
      </c>
    </row>
    <row r="970" spans="1:23" x14ac:dyDescent="0.45">
      <c r="A970" t="s">
        <v>8318</v>
      </c>
      <c r="B970" t="s">
        <v>8224</v>
      </c>
      <c r="C970" t="s">
        <v>8386</v>
      </c>
      <c r="D970" s="8" t="s">
        <v>8370</v>
      </c>
      <c r="E970">
        <v>2902</v>
      </c>
      <c r="F970" s="7">
        <v>1</v>
      </c>
      <c r="G970" s="4">
        <v>150000</v>
      </c>
      <c r="H970" s="4">
        <v>25</v>
      </c>
      <c r="I970" s="25">
        <v>30</v>
      </c>
      <c r="J970" s="4">
        <v>1</v>
      </c>
      <c r="N970" t="s">
        <v>8318</v>
      </c>
      <c r="O970" t="s">
        <v>8224</v>
      </c>
      <c r="P970" t="s">
        <v>8386</v>
      </c>
      <c r="Q970" s="8" t="s">
        <v>8370</v>
      </c>
      <c r="R970">
        <v>2902</v>
      </c>
      <c r="S970" s="7">
        <v>1</v>
      </c>
      <c r="T970" s="4">
        <v>150000</v>
      </c>
      <c r="U970" s="4">
        <v>25</v>
      </c>
      <c r="V970" s="25">
        <v>30</v>
      </c>
      <c r="W970" s="4">
        <v>1</v>
      </c>
    </row>
    <row r="971" spans="1:23" x14ac:dyDescent="0.45">
      <c r="A971" t="s">
        <v>8318</v>
      </c>
      <c r="B971" t="s">
        <v>8224</v>
      </c>
      <c r="C971" t="s">
        <v>8386</v>
      </c>
      <c r="D971" s="8" t="s">
        <v>8370</v>
      </c>
      <c r="E971">
        <v>2903</v>
      </c>
      <c r="F971" s="7">
        <v>1</v>
      </c>
      <c r="G971" s="4">
        <v>5000</v>
      </c>
      <c r="H971" s="4">
        <v>39</v>
      </c>
      <c r="I971" s="25">
        <v>60</v>
      </c>
      <c r="J971" s="4">
        <v>4</v>
      </c>
      <c r="N971" t="s">
        <v>8318</v>
      </c>
      <c r="O971" t="s">
        <v>8224</v>
      </c>
      <c r="P971" t="s">
        <v>8386</v>
      </c>
      <c r="Q971" s="8" t="s">
        <v>8370</v>
      </c>
      <c r="R971">
        <v>2903</v>
      </c>
      <c r="S971" s="7">
        <v>1</v>
      </c>
      <c r="T971" s="4">
        <v>5000</v>
      </c>
      <c r="U971" s="4">
        <v>39</v>
      </c>
      <c r="V971" s="25">
        <v>60</v>
      </c>
      <c r="W971" s="4">
        <v>4</v>
      </c>
    </row>
    <row r="972" spans="1:23" x14ac:dyDescent="0.45">
      <c r="A972" t="s">
        <v>8318</v>
      </c>
      <c r="B972" t="s">
        <v>8224</v>
      </c>
      <c r="C972" t="s">
        <v>8386</v>
      </c>
      <c r="D972" s="8" t="s">
        <v>8370</v>
      </c>
      <c r="E972">
        <v>2906</v>
      </c>
      <c r="F972" s="7">
        <v>1</v>
      </c>
      <c r="G972" s="4">
        <v>6000</v>
      </c>
      <c r="H972" s="4">
        <v>565</v>
      </c>
      <c r="I972" s="25">
        <v>17.392754629632691</v>
      </c>
      <c r="J972" s="4">
        <v>7</v>
      </c>
      <c r="N972" t="s">
        <v>8318</v>
      </c>
      <c r="O972" t="s">
        <v>8224</v>
      </c>
      <c r="P972" t="s">
        <v>8386</v>
      </c>
      <c r="Q972" s="8" t="s">
        <v>8370</v>
      </c>
      <c r="R972">
        <v>2906</v>
      </c>
      <c r="S972" s="7">
        <v>1</v>
      </c>
      <c r="T972" s="4">
        <v>6000</v>
      </c>
      <c r="U972" s="4">
        <v>565</v>
      </c>
      <c r="V972" s="25">
        <v>17.392754629632691</v>
      </c>
      <c r="W972" s="4">
        <v>7</v>
      </c>
    </row>
    <row r="973" spans="1:23" x14ac:dyDescent="0.45">
      <c r="A973" t="s">
        <v>8318</v>
      </c>
      <c r="B973" t="s">
        <v>8224</v>
      </c>
      <c r="C973" t="s">
        <v>8386</v>
      </c>
      <c r="D973" s="8" t="s">
        <v>8370</v>
      </c>
      <c r="E973">
        <v>3223</v>
      </c>
      <c r="F973" s="7">
        <v>1</v>
      </c>
      <c r="G973" s="4">
        <v>3100</v>
      </c>
      <c r="H973" s="4">
        <v>3395</v>
      </c>
      <c r="I973" s="25">
        <v>30</v>
      </c>
      <c r="J973" s="4">
        <v>74</v>
      </c>
      <c r="N973" t="s">
        <v>8318</v>
      </c>
      <c r="O973" t="s">
        <v>8224</v>
      </c>
      <c r="P973" t="s">
        <v>8386</v>
      </c>
      <c r="Q973" s="8" t="s">
        <v>8370</v>
      </c>
      <c r="R973">
        <v>3223</v>
      </c>
      <c r="S973" s="7">
        <v>1</v>
      </c>
      <c r="T973" s="4">
        <v>3100</v>
      </c>
      <c r="U973" s="4">
        <v>3395</v>
      </c>
      <c r="V973" s="25">
        <v>30</v>
      </c>
      <c r="W973" s="4">
        <v>74</v>
      </c>
    </row>
    <row r="974" spans="1:23" x14ac:dyDescent="0.45">
      <c r="A974" t="s">
        <v>8318</v>
      </c>
      <c r="B974" t="s">
        <v>8224</v>
      </c>
      <c r="C974" t="s">
        <v>8386</v>
      </c>
      <c r="D974" s="8" t="s">
        <v>8370</v>
      </c>
      <c r="E974">
        <v>3305</v>
      </c>
      <c r="F974" s="7">
        <v>1</v>
      </c>
      <c r="G974" s="4">
        <v>4000</v>
      </c>
      <c r="H974" s="4">
        <v>4081</v>
      </c>
      <c r="I974" s="25">
        <v>30</v>
      </c>
      <c r="J974" s="4">
        <v>20</v>
      </c>
      <c r="N974" t="s">
        <v>8318</v>
      </c>
      <c r="O974" t="s">
        <v>8224</v>
      </c>
      <c r="P974" t="s">
        <v>8386</v>
      </c>
      <c r="Q974" s="8" t="s">
        <v>8370</v>
      </c>
      <c r="R974">
        <v>3305</v>
      </c>
      <c r="S974" s="7">
        <v>1</v>
      </c>
      <c r="T974" s="4">
        <v>4000</v>
      </c>
      <c r="U974" s="4">
        <v>4081</v>
      </c>
      <c r="V974" s="25">
        <v>30</v>
      </c>
      <c r="W974" s="4">
        <v>20</v>
      </c>
    </row>
    <row r="975" spans="1:23" x14ac:dyDescent="0.45">
      <c r="A975" t="s">
        <v>8318</v>
      </c>
      <c r="B975" t="s">
        <v>8224</v>
      </c>
      <c r="C975" t="s">
        <v>8386</v>
      </c>
      <c r="D975" s="8" t="s">
        <v>8370</v>
      </c>
      <c r="E975">
        <v>3437</v>
      </c>
      <c r="F975" s="7">
        <v>1</v>
      </c>
      <c r="G975" s="4">
        <v>3000</v>
      </c>
      <c r="H975" s="4">
        <v>3030</v>
      </c>
      <c r="I975" s="25">
        <v>30</v>
      </c>
      <c r="J975" s="4">
        <v>36</v>
      </c>
      <c r="N975" t="s">
        <v>8318</v>
      </c>
      <c r="O975" t="s">
        <v>8224</v>
      </c>
      <c r="P975" t="s">
        <v>8386</v>
      </c>
      <c r="Q975" s="8" t="s">
        <v>8370</v>
      </c>
      <c r="R975">
        <v>3437</v>
      </c>
      <c r="S975" s="7">
        <v>1</v>
      </c>
      <c r="T975" s="4">
        <v>3000</v>
      </c>
      <c r="U975" s="4">
        <v>3030</v>
      </c>
      <c r="V975" s="25">
        <v>30</v>
      </c>
      <c r="W975" s="4">
        <v>36</v>
      </c>
    </row>
    <row r="976" spans="1:23" x14ac:dyDescent="0.45">
      <c r="A976" t="s">
        <v>8318</v>
      </c>
      <c r="B976" t="s">
        <v>8224</v>
      </c>
      <c r="C976" t="s">
        <v>8386</v>
      </c>
      <c r="D976" s="8" t="s">
        <v>8370</v>
      </c>
      <c r="E976">
        <v>3525</v>
      </c>
      <c r="F976" s="7">
        <v>1</v>
      </c>
      <c r="G976" s="4">
        <v>500</v>
      </c>
      <c r="H976" s="4">
        <v>530</v>
      </c>
      <c r="I976" s="25">
        <v>10.970995370371384</v>
      </c>
      <c r="J976" s="4">
        <v>7</v>
      </c>
      <c r="N976" t="s">
        <v>8318</v>
      </c>
      <c r="O976" t="s">
        <v>8224</v>
      </c>
      <c r="P976" t="s">
        <v>8386</v>
      </c>
      <c r="Q976" s="8" t="s">
        <v>8370</v>
      </c>
      <c r="R976">
        <v>3525</v>
      </c>
      <c r="S976" s="7">
        <v>1</v>
      </c>
      <c r="T976" s="4">
        <v>500</v>
      </c>
      <c r="U976" s="4">
        <v>530</v>
      </c>
      <c r="V976" s="25">
        <v>10.970995370371384</v>
      </c>
      <c r="W976" s="4">
        <v>7</v>
      </c>
    </row>
    <row r="977" spans="1:23" x14ac:dyDescent="0.45">
      <c r="A977" t="s">
        <v>8318</v>
      </c>
      <c r="B977" t="s">
        <v>8224</v>
      </c>
      <c r="C977" t="s">
        <v>8386</v>
      </c>
      <c r="D977" s="8" t="s">
        <v>8370</v>
      </c>
      <c r="E977">
        <v>3553</v>
      </c>
      <c r="F977" s="7">
        <v>1</v>
      </c>
      <c r="G977" s="4">
        <v>5500</v>
      </c>
      <c r="H977" s="4">
        <v>5845</v>
      </c>
      <c r="I977" s="25">
        <v>31.971296296294895</v>
      </c>
      <c r="J977" s="4">
        <v>104</v>
      </c>
      <c r="N977" t="s">
        <v>8318</v>
      </c>
      <c r="O977" t="s">
        <v>8224</v>
      </c>
      <c r="P977" t="s">
        <v>8386</v>
      </c>
      <c r="Q977" s="8" t="s">
        <v>8370</v>
      </c>
      <c r="R977">
        <v>3553</v>
      </c>
      <c r="S977" s="7">
        <v>1</v>
      </c>
      <c r="T977" s="4">
        <v>5500</v>
      </c>
      <c r="U977" s="4">
        <v>5845</v>
      </c>
      <c r="V977" s="25">
        <v>31.971296296294895</v>
      </c>
      <c r="W977" s="4">
        <v>104</v>
      </c>
    </row>
    <row r="978" spans="1:23" x14ac:dyDescent="0.45">
      <c r="A978" t="s">
        <v>8318</v>
      </c>
      <c r="B978" t="s">
        <v>8224</v>
      </c>
      <c r="C978" t="s">
        <v>8386</v>
      </c>
      <c r="D978" s="8" t="s">
        <v>8370</v>
      </c>
      <c r="E978">
        <v>3561</v>
      </c>
      <c r="F978" s="7">
        <v>1</v>
      </c>
      <c r="G978" s="4">
        <v>2500</v>
      </c>
      <c r="H978" s="4">
        <v>2560</v>
      </c>
      <c r="I978" s="25">
        <v>18.094699074070377</v>
      </c>
      <c r="J978" s="4">
        <v>54</v>
      </c>
      <c r="N978" t="s">
        <v>8318</v>
      </c>
      <c r="O978" t="s">
        <v>8224</v>
      </c>
      <c r="P978" t="s">
        <v>8386</v>
      </c>
      <c r="Q978" s="8" t="s">
        <v>8370</v>
      </c>
      <c r="R978">
        <v>3561</v>
      </c>
      <c r="S978" s="7">
        <v>1</v>
      </c>
      <c r="T978" s="4">
        <v>2500</v>
      </c>
      <c r="U978" s="4">
        <v>2560</v>
      </c>
      <c r="V978" s="25">
        <v>18.094699074070377</v>
      </c>
      <c r="W978" s="4">
        <v>54</v>
      </c>
    </row>
    <row r="979" spans="1:23" x14ac:dyDescent="0.45">
      <c r="A979" t="s">
        <v>8318</v>
      </c>
      <c r="B979" t="s">
        <v>8224</v>
      </c>
      <c r="C979" t="s">
        <v>8386</v>
      </c>
      <c r="D979" s="8" t="s">
        <v>8370</v>
      </c>
      <c r="E979">
        <v>3728</v>
      </c>
      <c r="F979" s="7">
        <v>1</v>
      </c>
      <c r="G979" s="4">
        <v>20000</v>
      </c>
      <c r="H979" s="4">
        <v>1862</v>
      </c>
      <c r="I979" s="25">
        <v>30</v>
      </c>
      <c r="J979" s="4">
        <v>31</v>
      </c>
      <c r="N979" t="s">
        <v>8318</v>
      </c>
      <c r="O979" t="s">
        <v>8224</v>
      </c>
      <c r="P979" t="s">
        <v>8386</v>
      </c>
      <c r="Q979" s="8" t="s">
        <v>8370</v>
      </c>
      <c r="R979">
        <v>3728</v>
      </c>
      <c r="S979" s="7">
        <v>1</v>
      </c>
      <c r="T979" s="4">
        <v>20000</v>
      </c>
      <c r="U979" s="4">
        <v>1862</v>
      </c>
      <c r="V979" s="25">
        <v>30</v>
      </c>
      <c r="W979" s="4">
        <v>31</v>
      </c>
    </row>
    <row r="980" spans="1:23" x14ac:dyDescent="0.45">
      <c r="A980" t="s">
        <v>8318</v>
      </c>
      <c r="B980" t="s">
        <v>8224</v>
      </c>
      <c r="C980" t="s">
        <v>8386</v>
      </c>
      <c r="D980" s="8" t="s">
        <v>8370</v>
      </c>
      <c r="E980">
        <v>3730</v>
      </c>
      <c r="F980" s="7">
        <v>1</v>
      </c>
      <c r="G980" s="4">
        <v>1000</v>
      </c>
      <c r="H980" s="4">
        <v>100</v>
      </c>
      <c r="I980" s="25">
        <v>30</v>
      </c>
      <c r="J980" s="4">
        <v>1</v>
      </c>
      <c r="N980" t="s">
        <v>8318</v>
      </c>
      <c r="O980" t="s">
        <v>8224</v>
      </c>
      <c r="P980" t="s">
        <v>8386</v>
      </c>
      <c r="Q980" s="8" t="s">
        <v>8370</v>
      </c>
      <c r="R980">
        <v>3730</v>
      </c>
      <c r="S980" s="7">
        <v>1</v>
      </c>
      <c r="T980" s="4">
        <v>1000</v>
      </c>
      <c r="U980" s="4">
        <v>100</v>
      </c>
      <c r="V980" s="25">
        <v>30</v>
      </c>
      <c r="W980" s="4">
        <v>1</v>
      </c>
    </row>
    <row r="981" spans="1:23" x14ac:dyDescent="0.45">
      <c r="A981" t="s">
        <v>8318</v>
      </c>
      <c r="B981" t="s">
        <v>8224</v>
      </c>
      <c r="C981" t="s">
        <v>8386</v>
      </c>
      <c r="D981" s="8" t="s">
        <v>8370</v>
      </c>
      <c r="E981">
        <v>3944</v>
      </c>
      <c r="F981" s="7">
        <v>1</v>
      </c>
      <c r="G981" s="4">
        <v>5000</v>
      </c>
      <c r="H981" s="4">
        <v>0</v>
      </c>
      <c r="I981" s="25">
        <v>30</v>
      </c>
      <c r="J981" s="4">
        <v>0</v>
      </c>
      <c r="N981" t="s">
        <v>8318</v>
      </c>
      <c r="O981" t="s">
        <v>8224</v>
      </c>
      <c r="P981" t="s">
        <v>8386</v>
      </c>
      <c r="Q981" s="8" t="s">
        <v>8370</v>
      </c>
      <c r="R981">
        <v>3944</v>
      </c>
      <c r="S981" s="7">
        <v>1</v>
      </c>
      <c r="T981" s="4">
        <v>5000</v>
      </c>
      <c r="U981" s="4">
        <v>0</v>
      </c>
      <c r="V981" s="25">
        <v>30</v>
      </c>
      <c r="W981" s="4">
        <v>0</v>
      </c>
    </row>
    <row r="982" spans="1:23" x14ac:dyDescent="0.45">
      <c r="A982" t="s">
        <v>8318</v>
      </c>
      <c r="B982" t="s">
        <v>8224</v>
      </c>
      <c r="C982" t="s">
        <v>8386</v>
      </c>
      <c r="D982" s="8" t="s">
        <v>8370</v>
      </c>
      <c r="E982">
        <v>4090</v>
      </c>
      <c r="F982" s="7">
        <v>1</v>
      </c>
      <c r="G982" s="4">
        <v>1000</v>
      </c>
      <c r="H982" s="4">
        <v>32</v>
      </c>
      <c r="I982" s="25">
        <v>13.952118055560277</v>
      </c>
      <c r="J982" s="4">
        <v>3</v>
      </c>
      <c r="N982" t="s">
        <v>8318</v>
      </c>
      <c r="O982" t="s">
        <v>8224</v>
      </c>
      <c r="P982" t="s">
        <v>8386</v>
      </c>
      <c r="Q982" s="8" t="s">
        <v>8370</v>
      </c>
      <c r="R982">
        <v>4090</v>
      </c>
      <c r="S982" s="7">
        <v>1</v>
      </c>
      <c r="T982" s="4">
        <v>1000</v>
      </c>
      <c r="U982" s="4">
        <v>32</v>
      </c>
      <c r="V982" s="25">
        <v>13.952118055560277</v>
      </c>
      <c r="W982" s="4">
        <v>3</v>
      </c>
    </row>
    <row r="983" spans="1:23" x14ac:dyDescent="0.45">
      <c r="A983" t="s">
        <v>8318</v>
      </c>
      <c r="B983" t="s">
        <v>8224</v>
      </c>
      <c r="C983" t="s">
        <v>8386</v>
      </c>
      <c r="D983" s="8" t="s">
        <v>8370</v>
      </c>
      <c r="E983">
        <v>4103</v>
      </c>
      <c r="F983" s="7">
        <v>1</v>
      </c>
      <c r="G983" s="4">
        <v>1000</v>
      </c>
      <c r="H983" s="4">
        <v>100</v>
      </c>
      <c r="I983" s="25">
        <v>53.939282407402061</v>
      </c>
      <c r="J983" s="4">
        <v>6</v>
      </c>
      <c r="N983" t="s">
        <v>8318</v>
      </c>
      <c r="O983" t="s">
        <v>8224</v>
      </c>
      <c r="P983" t="s">
        <v>8386</v>
      </c>
      <c r="Q983" s="8" t="s">
        <v>8370</v>
      </c>
      <c r="R983">
        <v>4103</v>
      </c>
      <c r="S983" s="7">
        <v>1</v>
      </c>
      <c r="T983" s="4">
        <v>1000</v>
      </c>
      <c r="U983" s="4">
        <v>100</v>
      </c>
      <c r="V983" s="25">
        <v>53.939282407402061</v>
      </c>
      <c r="W983" s="4">
        <v>6</v>
      </c>
    </row>
    <row r="984" spans="1:23" x14ac:dyDescent="0.45">
      <c r="A984" t="s">
        <v>8318</v>
      </c>
      <c r="B984" t="s">
        <v>8224</v>
      </c>
      <c r="C984" t="s">
        <v>8386</v>
      </c>
      <c r="D984" s="8" t="s">
        <v>8371</v>
      </c>
      <c r="F984" s="7">
        <v>20</v>
      </c>
      <c r="G984" s="4">
        <v>139400</v>
      </c>
      <c r="H984" s="4">
        <v>98238</v>
      </c>
      <c r="I984" s="25">
        <v>29.77228877314883</v>
      </c>
      <c r="J984" s="4">
        <v>993</v>
      </c>
      <c r="N984" t="s">
        <v>8318</v>
      </c>
      <c r="O984" t="s">
        <v>8224</v>
      </c>
      <c r="P984" t="s">
        <v>8386</v>
      </c>
      <c r="Q984" s="8" t="s">
        <v>8371</v>
      </c>
      <c r="S984" s="7">
        <v>20</v>
      </c>
      <c r="T984" s="4">
        <v>139400</v>
      </c>
      <c r="U984" s="4">
        <v>98238</v>
      </c>
      <c r="V984" s="25">
        <v>29.77228877314883</v>
      </c>
      <c r="W984" s="4">
        <v>993</v>
      </c>
    </row>
    <row r="985" spans="1:23" x14ac:dyDescent="0.45">
      <c r="A985" t="s">
        <v>8318</v>
      </c>
      <c r="B985" t="s">
        <v>8224</v>
      </c>
      <c r="C985" t="s">
        <v>8386</v>
      </c>
      <c r="D985" s="8" t="s">
        <v>8371</v>
      </c>
      <c r="E985">
        <v>523</v>
      </c>
      <c r="F985" s="7">
        <v>1</v>
      </c>
      <c r="G985" s="4">
        <v>5000</v>
      </c>
      <c r="H985" s="4">
        <v>6030</v>
      </c>
      <c r="I985" s="25">
        <v>30</v>
      </c>
      <c r="J985" s="4">
        <v>84</v>
      </c>
      <c r="N985" t="s">
        <v>8318</v>
      </c>
      <c r="O985" t="s">
        <v>8224</v>
      </c>
      <c r="P985" t="s">
        <v>8386</v>
      </c>
      <c r="Q985" s="8" t="s">
        <v>8371</v>
      </c>
      <c r="R985">
        <v>523</v>
      </c>
      <c r="S985" s="7">
        <v>1</v>
      </c>
      <c r="T985" s="4">
        <v>5000</v>
      </c>
      <c r="U985" s="4">
        <v>6030</v>
      </c>
      <c r="V985" s="25">
        <v>30</v>
      </c>
      <c r="W985" s="4">
        <v>84</v>
      </c>
    </row>
    <row r="986" spans="1:23" x14ac:dyDescent="0.45">
      <c r="A986" t="s">
        <v>8318</v>
      </c>
      <c r="B986" t="s">
        <v>8224</v>
      </c>
      <c r="C986" t="s">
        <v>8386</v>
      </c>
      <c r="D986" s="8" t="s">
        <v>8371</v>
      </c>
      <c r="E986">
        <v>2917</v>
      </c>
      <c r="F986" s="7">
        <v>1</v>
      </c>
      <c r="G986" s="4">
        <v>2000</v>
      </c>
      <c r="H986" s="4">
        <v>437</v>
      </c>
      <c r="I986" s="25">
        <v>18</v>
      </c>
      <c r="J986" s="4">
        <v>9</v>
      </c>
      <c r="N986" t="s">
        <v>8318</v>
      </c>
      <c r="O986" t="s">
        <v>8224</v>
      </c>
      <c r="P986" t="s">
        <v>8386</v>
      </c>
      <c r="Q986" s="8" t="s">
        <v>8371</v>
      </c>
      <c r="R986">
        <v>2917</v>
      </c>
      <c r="S986" s="7">
        <v>1</v>
      </c>
      <c r="T986" s="4">
        <v>2000</v>
      </c>
      <c r="U986" s="4">
        <v>437</v>
      </c>
      <c r="V986" s="25">
        <v>18</v>
      </c>
      <c r="W986" s="4">
        <v>9</v>
      </c>
    </row>
    <row r="987" spans="1:23" x14ac:dyDescent="0.45">
      <c r="A987" t="s">
        <v>8318</v>
      </c>
      <c r="B987" t="s">
        <v>8224</v>
      </c>
      <c r="C987" t="s">
        <v>8386</v>
      </c>
      <c r="D987" s="8" t="s">
        <v>8371</v>
      </c>
      <c r="E987">
        <v>2966</v>
      </c>
      <c r="F987" s="7">
        <v>1</v>
      </c>
      <c r="G987" s="4">
        <v>10000</v>
      </c>
      <c r="H987" s="4">
        <v>11363</v>
      </c>
      <c r="I987" s="25">
        <v>30</v>
      </c>
      <c r="J987" s="4">
        <v>128</v>
      </c>
      <c r="N987" t="s">
        <v>8318</v>
      </c>
      <c r="O987" t="s">
        <v>8224</v>
      </c>
      <c r="P987" t="s">
        <v>8386</v>
      </c>
      <c r="Q987" s="8" t="s">
        <v>8371</v>
      </c>
      <c r="R987">
        <v>2966</v>
      </c>
      <c r="S987" s="7">
        <v>1</v>
      </c>
      <c r="T987" s="4">
        <v>10000</v>
      </c>
      <c r="U987" s="4">
        <v>11363</v>
      </c>
      <c r="V987" s="25">
        <v>30</v>
      </c>
      <c r="W987" s="4">
        <v>128</v>
      </c>
    </row>
    <row r="988" spans="1:23" x14ac:dyDescent="0.45">
      <c r="A988" t="s">
        <v>8318</v>
      </c>
      <c r="B988" t="s">
        <v>8224</v>
      </c>
      <c r="C988" t="s">
        <v>8386</v>
      </c>
      <c r="D988" s="8" t="s">
        <v>8371</v>
      </c>
      <c r="E988">
        <v>2980</v>
      </c>
      <c r="F988" s="7">
        <v>1</v>
      </c>
      <c r="G988" s="4">
        <v>3000</v>
      </c>
      <c r="H988" s="4">
        <v>3275</v>
      </c>
      <c r="I988" s="25">
        <v>20.167476851842366</v>
      </c>
      <c r="J988" s="4">
        <v>24</v>
      </c>
      <c r="N988" t="s">
        <v>8318</v>
      </c>
      <c r="O988" t="s">
        <v>8224</v>
      </c>
      <c r="P988" t="s">
        <v>8386</v>
      </c>
      <c r="Q988" s="8" t="s">
        <v>8371</v>
      </c>
      <c r="R988">
        <v>2980</v>
      </c>
      <c r="S988" s="7">
        <v>1</v>
      </c>
      <c r="T988" s="4">
        <v>3000</v>
      </c>
      <c r="U988" s="4">
        <v>3275</v>
      </c>
      <c r="V988" s="25">
        <v>20.167476851842366</v>
      </c>
      <c r="W988" s="4">
        <v>24</v>
      </c>
    </row>
    <row r="989" spans="1:23" x14ac:dyDescent="0.45">
      <c r="A989" t="s">
        <v>8318</v>
      </c>
      <c r="B989" t="s">
        <v>8224</v>
      </c>
      <c r="C989" t="s">
        <v>8386</v>
      </c>
      <c r="D989" s="8" t="s">
        <v>8371</v>
      </c>
      <c r="E989">
        <v>3215</v>
      </c>
      <c r="F989" s="7">
        <v>1</v>
      </c>
      <c r="G989" s="4">
        <v>35000</v>
      </c>
      <c r="H989" s="4">
        <v>35123</v>
      </c>
      <c r="I989" s="25">
        <v>37.500798611115897</v>
      </c>
      <c r="J989" s="4">
        <v>134</v>
      </c>
      <c r="N989" t="s">
        <v>8318</v>
      </c>
      <c r="O989" t="s">
        <v>8224</v>
      </c>
      <c r="P989" t="s">
        <v>8386</v>
      </c>
      <c r="Q989" s="8" t="s">
        <v>8371</v>
      </c>
      <c r="R989">
        <v>3215</v>
      </c>
      <c r="S989" s="7">
        <v>1</v>
      </c>
      <c r="T989" s="4">
        <v>35000</v>
      </c>
      <c r="U989" s="4">
        <v>35123</v>
      </c>
      <c r="V989" s="25">
        <v>37.500798611115897</v>
      </c>
      <c r="W989" s="4">
        <v>134</v>
      </c>
    </row>
    <row r="990" spans="1:23" x14ac:dyDescent="0.45">
      <c r="A990" t="s">
        <v>8318</v>
      </c>
      <c r="B990" t="s">
        <v>8224</v>
      </c>
      <c r="C990" t="s">
        <v>8386</v>
      </c>
      <c r="D990" s="8" t="s">
        <v>8371</v>
      </c>
      <c r="E990">
        <v>3246</v>
      </c>
      <c r="F990" s="7">
        <v>1</v>
      </c>
      <c r="G990" s="4">
        <v>10000</v>
      </c>
      <c r="H990" s="4">
        <v>11122</v>
      </c>
      <c r="I990" s="25">
        <v>28.693750000005821</v>
      </c>
      <c r="J990" s="4">
        <v>193</v>
      </c>
      <c r="N990" t="s">
        <v>8318</v>
      </c>
      <c r="O990" t="s">
        <v>8224</v>
      </c>
      <c r="P990" t="s">
        <v>8386</v>
      </c>
      <c r="Q990" s="8" t="s">
        <v>8371</v>
      </c>
      <c r="R990">
        <v>3246</v>
      </c>
      <c r="S990" s="7">
        <v>1</v>
      </c>
      <c r="T990" s="4">
        <v>10000</v>
      </c>
      <c r="U990" s="4">
        <v>11122</v>
      </c>
      <c r="V990" s="25">
        <v>28.693750000005821</v>
      </c>
      <c r="W990" s="4">
        <v>193</v>
      </c>
    </row>
    <row r="991" spans="1:23" x14ac:dyDescent="0.45">
      <c r="A991" t="s">
        <v>8318</v>
      </c>
      <c r="B991" t="s">
        <v>8224</v>
      </c>
      <c r="C991" t="s">
        <v>8386</v>
      </c>
      <c r="D991" s="8" t="s">
        <v>8371</v>
      </c>
      <c r="E991">
        <v>3281</v>
      </c>
      <c r="F991" s="7">
        <v>1</v>
      </c>
      <c r="G991" s="4">
        <v>5000</v>
      </c>
      <c r="H991" s="4">
        <v>6080</v>
      </c>
      <c r="I991" s="25">
        <v>30</v>
      </c>
      <c r="J991" s="4">
        <v>47</v>
      </c>
      <c r="N991" t="s">
        <v>8318</v>
      </c>
      <c r="O991" t="s">
        <v>8224</v>
      </c>
      <c r="P991" t="s">
        <v>8386</v>
      </c>
      <c r="Q991" s="8" t="s">
        <v>8371</v>
      </c>
      <c r="R991">
        <v>3281</v>
      </c>
      <c r="S991" s="7">
        <v>1</v>
      </c>
      <c r="T991" s="4">
        <v>5000</v>
      </c>
      <c r="U991" s="4">
        <v>6080</v>
      </c>
      <c r="V991" s="25">
        <v>30</v>
      </c>
      <c r="W991" s="4">
        <v>47</v>
      </c>
    </row>
    <row r="992" spans="1:23" x14ac:dyDescent="0.45">
      <c r="A992" t="s">
        <v>8318</v>
      </c>
      <c r="B992" t="s">
        <v>8224</v>
      </c>
      <c r="C992" t="s">
        <v>8386</v>
      </c>
      <c r="D992" s="8" t="s">
        <v>8371</v>
      </c>
      <c r="E992">
        <v>3291</v>
      </c>
      <c r="F992" s="7">
        <v>1</v>
      </c>
      <c r="G992" s="4">
        <v>500</v>
      </c>
      <c r="H992" s="4">
        <v>570</v>
      </c>
      <c r="I992" s="25">
        <v>31.463425925932825</v>
      </c>
      <c r="J992" s="4">
        <v>14</v>
      </c>
      <c r="N992" t="s">
        <v>8318</v>
      </c>
      <c r="O992" t="s">
        <v>8224</v>
      </c>
      <c r="P992" t="s">
        <v>8386</v>
      </c>
      <c r="Q992" s="8" t="s">
        <v>8371</v>
      </c>
      <c r="R992">
        <v>3291</v>
      </c>
      <c r="S992" s="7">
        <v>1</v>
      </c>
      <c r="T992" s="4">
        <v>500</v>
      </c>
      <c r="U992" s="4">
        <v>570</v>
      </c>
      <c r="V992" s="25">
        <v>31.463425925932825</v>
      </c>
      <c r="W992" s="4">
        <v>14</v>
      </c>
    </row>
    <row r="993" spans="1:23" x14ac:dyDescent="0.45">
      <c r="A993" t="s">
        <v>8318</v>
      </c>
      <c r="B993" t="s">
        <v>8224</v>
      </c>
      <c r="C993" t="s">
        <v>8386</v>
      </c>
      <c r="D993" s="8" t="s">
        <v>8371</v>
      </c>
      <c r="E993">
        <v>3298</v>
      </c>
      <c r="F993" s="7">
        <v>1</v>
      </c>
      <c r="G993" s="4">
        <v>10000</v>
      </c>
      <c r="H993" s="4">
        <v>10173</v>
      </c>
      <c r="I993" s="25">
        <v>20.042037037041155</v>
      </c>
      <c r="J993" s="4">
        <v>72</v>
      </c>
      <c r="N993" t="s">
        <v>8318</v>
      </c>
      <c r="O993" t="s">
        <v>8224</v>
      </c>
      <c r="P993" t="s">
        <v>8386</v>
      </c>
      <c r="Q993" s="8" t="s">
        <v>8371</v>
      </c>
      <c r="R993">
        <v>3298</v>
      </c>
      <c r="S993" s="7">
        <v>1</v>
      </c>
      <c r="T993" s="4">
        <v>10000</v>
      </c>
      <c r="U993" s="4">
        <v>10173</v>
      </c>
      <c r="V993" s="25">
        <v>20.042037037041155</v>
      </c>
      <c r="W993" s="4">
        <v>72</v>
      </c>
    </row>
    <row r="994" spans="1:23" x14ac:dyDescent="0.45">
      <c r="A994" t="s">
        <v>8318</v>
      </c>
      <c r="B994" t="s">
        <v>8224</v>
      </c>
      <c r="C994" t="s">
        <v>8386</v>
      </c>
      <c r="D994" s="8" t="s">
        <v>8371</v>
      </c>
      <c r="E994">
        <v>3534</v>
      </c>
      <c r="F994" s="7">
        <v>1</v>
      </c>
      <c r="G994" s="4">
        <v>5000</v>
      </c>
      <c r="H994" s="4">
        <v>7810</v>
      </c>
      <c r="I994" s="25">
        <v>35</v>
      </c>
      <c r="J994" s="4">
        <v>204</v>
      </c>
      <c r="N994" t="s">
        <v>8318</v>
      </c>
      <c r="O994" t="s">
        <v>8224</v>
      </c>
      <c r="P994" t="s">
        <v>8386</v>
      </c>
      <c r="Q994" s="8" t="s">
        <v>8371</v>
      </c>
      <c r="R994">
        <v>3534</v>
      </c>
      <c r="S994" s="7">
        <v>1</v>
      </c>
      <c r="T994" s="4">
        <v>5000</v>
      </c>
      <c r="U994" s="4">
        <v>7810</v>
      </c>
      <c r="V994" s="25">
        <v>35</v>
      </c>
      <c r="W994" s="4">
        <v>204</v>
      </c>
    </row>
    <row r="995" spans="1:23" x14ac:dyDescent="0.45">
      <c r="A995" t="s">
        <v>8318</v>
      </c>
      <c r="B995" t="s">
        <v>8224</v>
      </c>
      <c r="C995" t="s">
        <v>8386</v>
      </c>
      <c r="D995" s="8" t="s">
        <v>8371</v>
      </c>
      <c r="E995">
        <v>3599</v>
      </c>
      <c r="F995" s="7">
        <v>1</v>
      </c>
      <c r="G995" s="4">
        <v>500</v>
      </c>
      <c r="H995" s="4">
        <v>1010</v>
      </c>
      <c r="I995" s="25">
        <v>25.205127314809943</v>
      </c>
      <c r="J995" s="4">
        <v>17</v>
      </c>
      <c r="N995" t="s">
        <v>8318</v>
      </c>
      <c r="O995" t="s">
        <v>8224</v>
      </c>
      <c r="P995" t="s">
        <v>8386</v>
      </c>
      <c r="Q995" s="8" t="s">
        <v>8371</v>
      </c>
      <c r="R995">
        <v>3599</v>
      </c>
      <c r="S995" s="7">
        <v>1</v>
      </c>
      <c r="T995" s="4">
        <v>500</v>
      </c>
      <c r="U995" s="4">
        <v>1010</v>
      </c>
      <c r="V995" s="25">
        <v>25.205127314809943</v>
      </c>
      <c r="W995" s="4">
        <v>17</v>
      </c>
    </row>
    <row r="996" spans="1:23" x14ac:dyDescent="0.45">
      <c r="A996" t="s">
        <v>8318</v>
      </c>
      <c r="B996" t="s">
        <v>8224</v>
      </c>
      <c r="C996" t="s">
        <v>8386</v>
      </c>
      <c r="D996" s="8" t="s">
        <v>8371</v>
      </c>
      <c r="E996">
        <v>3684</v>
      </c>
      <c r="F996" s="7">
        <v>1</v>
      </c>
      <c r="G996" s="4">
        <v>750</v>
      </c>
      <c r="H996" s="4">
        <v>1043</v>
      </c>
      <c r="I996" s="25">
        <v>30</v>
      </c>
      <c r="J996" s="4">
        <v>23</v>
      </c>
      <c r="N996" t="s">
        <v>8318</v>
      </c>
      <c r="O996" t="s">
        <v>8224</v>
      </c>
      <c r="P996" t="s">
        <v>8386</v>
      </c>
      <c r="Q996" s="8" t="s">
        <v>8371</v>
      </c>
      <c r="R996">
        <v>3684</v>
      </c>
      <c r="S996" s="7">
        <v>1</v>
      </c>
      <c r="T996" s="4">
        <v>750</v>
      </c>
      <c r="U996" s="4">
        <v>1043</v>
      </c>
      <c r="V996" s="25">
        <v>30</v>
      </c>
      <c r="W996" s="4">
        <v>23</v>
      </c>
    </row>
    <row r="997" spans="1:23" x14ac:dyDescent="0.45">
      <c r="A997" t="s">
        <v>8318</v>
      </c>
      <c r="B997" t="s">
        <v>8224</v>
      </c>
      <c r="C997" t="s">
        <v>8386</v>
      </c>
      <c r="D997" s="8" t="s">
        <v>8371</v>
      </c>
      <c r="E997">
        <v>3686</v>
      </c>
      <c r="F997" s="7">
        <v>1</v>
      </c>
      <c r="G997" s="4">
        <v>350</v>
      </c>
      <c r="H997" s="4">
        <v>355</v>
      </c>
      <c r="I997" s="25">
        <v>14.503240740741603</v>
      </c>
      <c r="J997" s="4">
        <v>6</v>
      </c>
      <c r="N997" t="s">
        <v>8318</v>
      </c>
      <c r="O997" t="s">
        <v>8224</v>
      </c>
      <c r="P997" t="s">
        <v>8386</v>
      </c>
      <c r="Q997" s="8" t="s">
        <v>8371</v>
      </c>
      <c r="R997">
        <v>3686</v>
      </c>
      <c r="S997" s="7">
        <v>1</v>
      </c>
      <c r="T997" s="4">
        <v>350</v>
      </c>
      <c r="U997" s="4">
        <v>355</v>
      </c>
      <c r="V997" s="25">
        <v>14.503240740741603</v>
      </c>
      <c r="W997" s="4">
        <v>6</v>
      </c>
    </row>
    <row r="998" spans="1:23" x14ac:dyDescent="0.45">
      <c r="A998" t="s">
        <v>8318</v>
      </c>
      <c r="B998" t="s">
        <v>8224</v>
      </c>
      <c r="C998" t="s">
        <v>8386</v>
      </c>
      <c r="D998" s="8" t="s">
        <v>8371</v>
      </c>
      <c r="E998">
        <v>3910</v>
      </c>
      <c r="F998" s="7">
        <v>1</v>
      </c>
      <c r="G998" s="4">
        <v>6000</v>
      </c>
      <c r="H998" s="4">
        <v>185</v>
      </c>
      <c r="I998" s="25">
        <v>30</v>
      </c>
      <c r="J998" s="4">
        <v>3</v>
      </c>
      <c r="N998" t="s">
        <v>8318</v>
      </c>
      <c r="O998" t="s">
        <v>8224</v>
      </c>
      <c r="P998" t="s">
        <v>8386</v>
      </c>
      <c r="Q998" s="8" t="s">
        <v>8371</v>
      </c>
      <c r="R998">
        <v>3910</v>
      </c>
      <c r="S998" s="7">
        <v>1</v>
      </c>
      <c r="T998" s="4">
        <v>6000</v>
      </c>
      <c r="U998" s="4">
        <v>185</v>
      </c>
      <c r="V998" s="25">
        <v>30</v>
      </c>
      <c r="W998" s="4">
        <v>3</v>
      </c>
    </row>
    <row r="999" spans="1:23" x14ac:dyDescent="0.45">
      <c r="A999" t="s">
        <v>8318</v>
      </c>
      <c r="B999" t="s">
        <v>8224</v>
      </c>
      <c r="C999" t="s">
        <v>8386</v>
      </c>
      <c r="D999" s="8" t="s">
        <v>8371</v>
      </c>
      <c r="E999">
        <v>3931</v>
      </c>
      <c r="F999" s="7">
        <v>1</v>
      </c>
      <c r="G999" s="4">
        <v>8000</v>
      </c>
      <c r="H999" s="4">
        <v>0</v>
      </c>
      <c r="I999" s="25">
        <v>25</v>
      </c>
      <c r="J999" s="4">
        <v>0</v>
      </c>
      <c r="N999" t="s">
        <v>8318</v>
      </c>
      <c r="O999" t="s">
        <v>8224</v>
      </c>
      <c r="P999" t="s">
        <v>8386</v>
      </c>
      <c r="Q999" s="8" t="s">
        <v>8371</v>
      </c>
      <c r="R999">
        <v>3931</v>
      </c>
      <c r="S999" s="7">
        <v>1</v>
      </c>
      <c r="T999" s="4">
        <v>8000</v>
      </c>
      <c r="U999" s="4">
        <v>0</v>
      </c>
      <c r="V999" s="25">
        <v>25</v>
      </c>
      <c r="W999" s="4">
        <v>0</v>
      </c>
    </row>
    <row r="1000" spans="1:23" x14ac:dyDescent="0.45">
      <c r="A1000" t="s">
        <v>8318</v>
      </c>
      <c r="B1000" t="s">
        <v>8224</v>
      </c>
      <c r="C1000" t="s">
        <v>8386</v>
      </c>
      <c r="D1000" s="8" t="s">
        <v>8371</v>
      </c>
      <c r="E1000">
        <v>3934</v>
      </c>
      <c r="F1000" s="7">
        <v>1</v>
      </c>
      <c r="G1000" s="4">
        <v>5000</v>
      </c>
      <c r="H1000" s="4">
        <v>550</v>
      </c>
      <c r="I1000" s="25">
        <v>44.86991898148699</v>
      </c>
      <c r="J1000" s="4">
        <v>12</v>
      </c>
      <c r="N1000" t="s">
        <v>8318</v>
      </c>
      <c r="O1000" t="s">
        <v>8224</v>
      </c>
      <c r="P1000" t="s">
        <v>8386</v>
      </c>
      <c r="Q1000" s="8" t="s">
        <v>8371</v>
      </c>
      <c r="R1000">
        <v>3934</v>
      </c>
      <c r="S1000" s="7">
        <v>1</v>
      </c>
      <c r="T1000" s="4">
        <v>5000</v>
      </c>
      <c r="U1000" s="4">
        <v>550</v>
      </c>
      <c r="V1000" s="25">
        <v>44.86991898148699</v>
      </c>
      <c r="W1000" s="4">
        <v>12</v>
      </c>
    </row>
    <row r="1001" spans="1:23" x14ac:dyDescent="0.45">
      <c r="A1001" t="s">
        <v>8318</v>
      </c>
      <c r="B1001" t="s">
        <v>8224</v>
      </c>
      <c r="C1001" t="s">
        <v>8386</v>
      </c>
      <c r="D1001" s="8" t="s">
        <v>8371</v>
      </c>
      <c r="E1001">
        <v>3952</v>
      </c>
      <c r="F1001" s="7">
        <v>1</v>
      </c>
      <c r="G1001" s="4">
        <v>26000</v>
      </c>
      <c r="H1001" s="4">
        <v>25</v>
      </c>
      <c r="I1001" s="25">
        <v>60</v>
      </c>
      <c r="J1001" s="4">
        <v>1</v>
      </c>
      <c r="N1001" t="s">
        <v>8318</v>
      </c>
      <c r="O1001" t="s">
        <v>8224</v>
      </c>
      <c r="P1001" t="s">
        <v>8386</v>
      </c>
      <c r="Q1001" s="8" t="s">
        <v>8371</v>
      </c>
      <c r="R1001">
        <v>3952</v>
      </c>
      <c r="S1001" s="7">
        <v>1</v>
      </c>
      <c r="T1001" s="4">
        <v>26000</v>
      </c>
      <c r="U1001" s="4">
        <v>25</v>
      </c>
      <c r="V1001" s="25">
        <v>60</v>
      </c>
      <c r="W1001" s="4">
        <v>1</v>
      </c>
    </row>
    <row r="1002" spans="1:23" x14ac:dyDescent="0.45">
      <c r="A1002" t="s">
        <v>8318</v>
      </c>
      <c r="B1002" t="s">
        <v>8224</v>
      </c>
      <c r="C1002" t="s">
        <v>8386</v>
      </c>
      <c r="D1002" s="8" t="s">
        <v>8371</v>
      </c>
      <c r="E1002">
        <v>3988</v>
      </c>
      <c r="F1002" s="7">
        <v>1</v>
      </c>
      <c r="G1002" s="4">
        <v>1500</v>
      </c>
      <c r="H1002" s="4">
        <v>32</v>
      </c>
      <c r="I1002" s="25">
        <v>15</v>
      </c>
      <c r="J1002" s="4">
        <v>4</v>
      </c>
      <c r="N1002" t="s">
        <v>8318</v>
      </c>
      <c r="O1002" t="s">
        <v>8224</v>
      </c>
      <c r="P1002" t="s">
        <v>8386</v>
      </c>
      <c r="Q1002" s="8" t="s">
        <v>8371</v>
      </c>
      <c r="R1002">
        <v>3988</v>
      </c>
      <c r="S1002" s="7">
        <v>1</v>
      </c>
      <c r="T1002" s="4">
        <v>1500</v>
      </c>
      <c r="U1002" s="4">
        <v>32</v>
      </c>
      <c r="V1002" s="25">
        <v>15</v>
      </c>
      <c r="W1002" s="4">
        <v>4</v>
      </c>
    </row>
    <row r="1003" spans="1:23" x14ac:dyDescent="0.45">
      <c r="A1003" t="s">
        <v>8318</v>
      </c>
      <c r="B1003" t="s">
        <v>8224</v>
      </c>
      <c r="C1003" t="s">
        <v>8386</v>
      </c>
      <c r="D1003" s="8" t="s">
        <v>8371</v>
      </c>
      <c r="E1003">
        <v>4024</v>
      </c>
      <c r="F1003" s="7">
        <v>1</v>
      </c>
      <c r="G1003" s="4">
        <v>800</v>
      </c>
      <c r="H1003" s="4">
        <v>10</v>
      </c>
      <c r="I1003" s="25">
        <v>30</v>
      </c>
      <c r="J1003" s="4">
        <v>1</v>
      </c>
      <c r="N1003" t="s">
        <v>8318</v>
      </c>
      <c r="O1003" t="s">
        <v>8224</v>
      </c>
      <c r="P1003" t="s">
        <v>8386</v>
      </c>
      <c r="Q1003" s="8" t="s">
        <v>8371</v>
      </c>
      <c r="R1003">
        <v>4024</v>
      </c>
      <c r="S1003" s="7">
        <v>1</v>
      </c>
      <c r="T1003" s="4">
        <v>800</v>
      </c>
      <c r="U1003" s="4">
        <v>10</v>
      </c>
      <c r="V1003" s="25">
        <v>30</v>
      </c>
      <c r="W1003" s="4">
        <v>1</v>
      </c>
    </row>
    <row r="1004" spans="1:23" x14ac:dyDescent="0.45">
      <c r="A1004" t="s">
        <v>8318</v>
      </c>
      <c r="B1004" t="s">
        <v>8224</v>
      </c>
      <c r="C1004" t="s">
        <v>8386</v>
      </c>
      <c r="D1004" s="8" t="s">
        <v>8371</v>
      </c>
      <c r="E1004">
        <v>4067</v>
      </c>
      <c r="F1004" s="7">
        <v>1</v>
      </c>
      <c r="G1004" s="4">
        <v>5000</v>
      </c>
      <c r="H1004" s="4">
        <v>3045</v>
      </c>
      <c r="I1004" s="25">
        <v>40</v>
      </c>
      <c r="J1004" s="4">
        <v>17</v>
      </c>
      <c r="N1004" t="s">
        <v>8318</v>
      </c>
      <c r="O1004" t="s">
        <v>8224</v>
      </c>
      <c r="P1004" t="s">
        <v>8386</v>
      </c>
      <c r="Q1004" s="8" t="s">
        <v>8371</v>
      </c>
      <c r="R1004">
        <v>4067</v>
      </c>
      <c r="S1004" s="7">
        <v>1</v>
      </c>
      <c r="T1004" s="4">
        <v>5000</v>
      </c>
      <c r="U1004" s="4">
        <v>3045</v>
      </c>
      <c r="V1004" s="25">
        <v>40</v>
      </c>
      <c r="W1004" s="4">
        <v>17</v>
      </c>
    </row>
    <row r="1005" spans="1:23" x14ac:dyDescent="0.45">
      <c r="A1005" t="s">
        <v>8318</v>
      </c>
      <c r="B1005" t="s">
        <v>8224</v>
      </c>
      <c r="C1005" t="s">
        <v>8386</v>
      </c>
      <c r="D1005" s="8" t="s">
        <v>8372</v>
      </c>
      <c r="F1005" s="7">
        <v>18</v>
      </c>
      <c r="G1005" s="4">
        <v>173200</v>
      </c>
      <c r="H1005" s="4">
        <v>104886.86</v>
      </c>
      <c r="I1005" s="25">
        <v>28.688987911522418</v>
      </c>
      <c r="J1005" s="4">
        <v>999</v>
      </c>
      <c r="N1005" t="s">
        <v>8318</v>
      </c>
      <c r="O1005" t="s">
        <v>8224</v>
      </c>
      <c r="P1005" t="s">
        <v>8386</v>
      </c>
      <c r="Q1005" s="8" t="s">
        <v>8372</v>
      </c>
      <c r="S1005" s="7">
        <v>18</v>
      </c>
      <c r="T1005" s="4">
        <v>173200</v>
      </c>
      <c r="U1005" s="4">
        <v>104886.86</v>
      </c>
      <c r="V1005" s="25">
        <v>28.688987911522418</v>
      </c>
      <c r="W1005" s="4">
        <v>999</v>
      </c>
    </row>
    <row r="1006" spans="1:23" x14ac:dyDescent="0.45">
      <c r="A1006" t="s">
        <v>8318</v>
      </c>
      <c r="B1006" t="s">
        <v>8224</v>
      </c>
      <c r="C1006" t="s">
        <v>8386</v>
      </c>
      <c r="D1006" s="8" t="s">
        <v>8372</v>
      </c>
      <c r="E1006">
        <v>2818</v>
      </c>
      <c r="F1006" s="7">
        <v>1</v>
      </c>
      <c r="G1006" s="4">
        <v>10000</v>
      </c>
      <c r="H1006" s="4">
        <v>10603</v>
      </c>
      <c r="I1006" s="25">
        <v>20</v>
      </c>
      <c r="J1006" s="4">
        <v>102</v>
      </c>
      <c r="N1006" t="s">
        <v>8318</v>
      </c>
      <c r="O1006" t="s">
        <v>8224</v>
      </c>
      <c r="P1006" t="s">
        <v>8386</v>
      </c>
      <c r="Q1006" s="8" t="s">
        <v>8372</v>
      </c>
      <c r="R1006">
        <v>2818</v>
      </c>
      <c r="S1006" s="7">
        <v>1</v>
      </c>
      <c r="T1006" s="4">
        <v>10000</v>
      </c>
      <c r="U1006" s="4">
        <v>10603</v>
      </c>
      <c r="V1006" s="25">
        <v>20</v>
      </c>
      <c r="W1006" s="4">
        <v>102</v>
      </c>
    </row>
    <row r="1007" spans="1:23" x14ac:dyDescent="0.45">
      <c r="A1007" t="s">
        <v>8318</v>
      </c>
      <c r="B1007" t="s">
        <v>8224</v>
      </c>
      <c r="C1007" t="s">
        <v>8386</v>
      </c>
      <c r="D1007" s="8" t="s">
        <v>8372</v>
      </c>
      <c r="E1007">
        <v>2833</v>
      </c>
      <c r="F1007" s="7">
        <v>1</v>
      </c>
      <c r="G1007" s="4">
        <v>2700</v>
      </c>
      <c r="H1007" s="4">
        <v>2923</v>
      </c>
      <c r="I1007" s="25">
        <v>19.955636574071832</v>
      </c>
      <c r="J1007" s="4">
        <v>35</v>
      </c>
      <c r="N1007" t="s">
        <v>8318</v>
      </c>
      <c r="O1007" t="s">
        <v>8224</v>
      </c>
      <c r="P1007" t="s">
        <v>8386</v>
      </c>
      <c r="Q1007" s="8" t="s">
        <v>8372</v>
      </c>
      <c r="R1007">
        <v>2833</v>
      </c>
      <c r="S1007" s="7">
        <v>1</v>
      </c>
      <c r="T1007" s="4">
        <v>2700</v>
      </c>
      <c r="U1007" s="4">
        <v>2923</v>
      </c>
      <c r="V1007" s="25">
        <v>19.955636574071832</v>
      </c>
      <c r="W1007" s="4">
        <v>35</v>
      </c>
    </row>
    <row r="1008" spans="1:23" x14ac:dyDescent="0.45">
      <c r="A1008" t="s">
        <v>8318</v>
      </c>
      <c r="B1008" t="s">
        <v>8224</v>
      </c>
      <c r="C1008" t="s">
        <v>8386</v>
      </c>
      <c r="D1008" s="8" t="s">
        <v>8372</v>
      </c>
      <c r="E1008">
        <v>2886</v>
      </c>
      <c r="F1008" s="7">
        <v>1</v>
      </c>
      <c r="G1008" s="4">
        <v>200</v>
      </c>
      <c r="H1008" s="4">
        <v>10</v>
      </c>
      <c r="I1008" s="25">
        <v>4.5330555555556202</v>
      </c>
      <c r="J1008" s="4">
        <v>1</v>
      </c>
      <c r="N1008" t="s">
        <v>8318</v>
      </c>
      <c r="O1008" t="s">
        <v>8224</v>
      </c>
      <c r="P1008" t="s">
        <v>8386</v>
      </c>
      <c r="Q1008" s="8" t="s">
        <v>8372</v>
      </c>
      <c r="R1008">
        <v>2886</v>
      </c>
      <c r="S1008" s="7">
        <v>1</v>
      </c>
      <c r="T1008" s="4">
        <v>200</v>
      </c>
      <c r="U1008" s="4">
        <v>10</v>
      </c>
      <c r="V1008" s="25">
        <v>4.5330555555556202</v>
      </c>
      <c r="W1008" s="4">
        <v>1</v>
      </c>
    </row>
    <row r="1009" spans="1:23" x14ac:dyDescent="0.45">
      <c r="A1009" t="s">
        <v>8318</v>
      </c>
      <c r="B1009" t="s">
        <v>8224</v>
      </c>
      <c r="C1009" t="s">
        <v>8386</v>
      </c>
      <c r="D1009" s="8" t="s">
        <v>8372</v>
      </c>
      <c r="E1009">
        <v>2897</v>
      </c>
      <c r="F1009" s="7">
        <v>1</v>
      </c>
      <c r="G1009" s="4">
        <v>12000</v>
      </c>
      <c r="H1009" s="4">
        <v>550</v>
      </c>
      <c r="I1009" s="25">
        <v>29.99869212962949</v>
      </c>
      <c r="J1009" s="4">
        <v>3</v>
      </c>
      <c r="N1009" t="s">
        <v>8318</v>
      </c>
      <c r="O1009" t="s">
        <v>8224</v>
      </c>
      <c r="P1009" t="s">
        <v>8386</v>
      </c>
      <c r="Q1009" s="8" t="s">
        <v>8372</v>
      </c>
      <c r="R1009">
        <v>2897</v>
      </c>
      <c r="S1009" s="7">
        <v>1</v>
      </c>
      <c r="T1009" s="4">
        <v>12000</v>
      </c>
      <c r="U1009" s="4">
        <v>550</v>
      </c>
      <c r="V1009" s="25">
        <v>29.99869212962949</v>
      </c>
      <c r="W1009" s="4">
        <v>3</v>
      </c>
    </row>
    <row r="1010" spans="1:23" x14ac:dyDescent="0.45">
      <c r="A1010" t="s">
        <v>8318</v>
      </c>
      <c r="B1010" t="s">
        <v>8224</v>
      </c>
      <c r="C1010" t="s">
        <v>8386</v>
      </c>
      <c r="D1010" s="8" t="s">
        <v>8372</v>
      </c>
      <c r="E1010">
        <v>3222</v>
      </c>
      <c r="F1010" s="7">
        <v>1</v>
      </c>
      <c r="G1010" s="4">
        <v>2500</v>
      </c>
      <c r="H1010" s="4">
        <v>3120</v>
      </c>
      <c r="I1010" s="25">
        <v>31.31299768518511</v>
      </c>
      <c r="J1010" s="4">
        <v>84</v>
      </c>
      <c r="N1010" t="s">
        <v>8318</v>
      </c>
      <c r="O1010" t="s">
        <v>8224</v>
      </c>
      <c r="P1010" t="s">
        <v>8386</v>
      </c>
      <c r="Q1010" s="8" t="s">
        <v>8372</v>
      </c>
      <c r="R1010">
        <v>3222</v>
      </c>
      <c r="S1010" s="7">
        <v>1</v>
      </c>
      <c r="T1010" s="4">
        <v>2500</v>
      </c>
      <c r="U1010" s="4">
        <v>3120</v>
      </c>
      <c r="V1010" s="25">
        <v>31.31299768518511</v>
      </c>
      <c r="W1010" s="4">
        <v>84</v>
      </c>
    </row>
    <row r="1011" spans="1:23" x14ac:dyDescent="0.45">
      <c r="A1011" t="s">
        <v>8318</v>
      </c>
      <c r="B1011" t="s">
        <v>8224</v>
      </c>
      <c r="C1011" t="s">
        <v>8386</v>
      </c>
      <c r="D1011" s="8" t="s">
        <v>8372</v>
      </c>
      <c r="E1011">
        <v>3237</v>
      </c>
      <c r="F1011" s="7">
        <v>1</v>
      </c>
      <c r="G1011" s="4">
        <v>35000</v>
      </c>
      <c r="H1011" s="4">
        <v>35275.64</v>
      </c>
      <c r="I1011" s="25">
        <v>23.69162037037313</v>
      </c>
      <c r="J1011" s="4">
        <v>269</v>
      </c>
      <c r="N1011" t="s">
        <v>8318</v>
      </c>
      <c r="O1011" t="s">
        <v>8224</v>
      </c>
      <c r="P1011" t="s">
        <v>8386</v>
      </c>
      <c r="Q1011" s="8" t="s">
        <v>8372</v>
      </c>
      <c r="R1011">
        <v>3237</v>
      </c>
      <c r="S1011" s="7">
        <v>1</v>
      </c>
      <c r="T1011" s="4">
        <v>35000</v>
      </c>
      <c r="U1011" s="4">
        <v>35275.64</v>
      </c>
      <c r="V1011" s="25">
        <v>23.69162037037313</v>
      </c>
      <c r="W1011" s="4">
        <v>269</v>
      </c>
    </row>
    <row r="1012" spans="1:23" x14ac:dyDescent="0.45">
      <c r="A1012" t="s">
        <v>8318</v>
      </c>
      <c r="B1012" t="s">
        <v>8224</v>
      </c>
      <c r="C1012" t="s">
        <v>8386</v>
      </c>
      <c r="D1012" s="8" t="s">
        <v>8372</v>
      </c>
      <c r="E1012">
        <v>3243</v>
      </c>
      <c r="F1012" s="7">
        <v>1</v>
      </c>
      <c r="G1012" s="4">
        <v>8000</v>
      </c>
      <c r="H1012" s="4">
        <v>8227</v>
      </c>
      <c r="I1012" s="25">
        <v>23.903217592596775</v>
      </c>
      <c r="J1012" s="4">
        <v>71</v>
      </c>
      <c r="N1012" t="s">
        <v>8318</v>
      </c>
      <c r="O1012" t="s">
        <v>8224</v>
      </c>
      <c r="P1012" t="s">
        <v>8386</v>
      </c>
      <c r="Q1012" s="8" t="s">
        <v>8372</v>
      </c>
      <c r="R1012">
        <v>3243</v>
      </c>
      <c r="S1012" s="7">
        <v>1</v>
      </c>
      <c r="T1012" s="4">
        <v>8000</v>
      </c>
      <c r="U1012" s="4">
        <v>8227</v>
      </c>
      <c r="V1012" s="25">
        <v>23.903217592596775</v>
      </c>
      <c r="W1012" s="4">
        <v>71</v>
      </c>
    </row>
    <row r="1013" spans="1:23" x14ac:dyDescent="0.45">
      <c r="A1013" t="s">
        <v>8318</v>
      </c>
      <c r="B1013" t="s">
        <v>8224</v>
      </c>
      <c r="C1013" t="s">
        <v>8386</v>
      </c>
      <c r="D1013" s="8" t="s">
        <v>8372</v>
      </c>
      <c r="E1013">
        <v>3299</v>
      </c>
      <c r="F1013" s="7">
        <v>1</v>
      </c>
      <c r="G1013" s="4">
        <v>3000</v>
      </c>
      <c r="H1013" s="4">
        <v>3486</v>
      </c>
      <c r="I1013" s="25">
        <v>30</v>
      </c>
      <c r="J1013" s="4">
        <v>63</v>
      </c>
      <c r="N1013" t="s">
        <v>8318</v>
      </c>
      <c r="O1013" t="s">
        <v>8224</v>
      </c>
      <c r="P1013" t="s">
        <v>8386</v>
      </c>
      <c r="Q1013" s="8" t="s">
        <v>8372</v>
      </c>
      <c r="R1013">
        <v>3299</v>
      </c>
      <c r="S1013" s="7">
        <v>1</v>
      </c>
      <c r="T1013" s="4">
        <v>3000</v>
      </c>
      <c r="U1013" s="4">
        <v>3486</v>
      </c>
      <c r="V1013" s="25">
        <v>30</v>
      </c>
      <c r="W1013" s="4">
        <v>63</v>
      </c>
    </row>
    <row r="1014" spans="1:23" x14ac:dyDescent="0.45">
      <c r="A1014" t="s">
        <v>8318</v>
      </c>
      <c r="B1014" t="s">
        <v>8224</v>
      </c>
      <c r="C1014" t="s">
        <v>8386</v>
      </c>
      <c r="D1014" s="8" t="s">
        <v>8372</v>
      </c>
      <c r="E1014">
        <v>3310</v>
      </c>
      <c r="F1014" s="7">
        <v>1</v>
      </c>
      <c r="G1014" s="4">
        <v>6500</v>
      </c>
      <c r="H1014" s="4">
        <v>6505</v>
      </c>
      <c r="I1014" s="25">
        <v>30</v>
      </c>
      <c r="J1014" s="4">
        <v>31</v>
      </c>
      <c r="N1014" t="s">
        <v>8318</v>
      </c>
      <c r="O1014" t="s">
        <v>8224</v>
      </c>
      <c r="P1014" t="s">
        <v>8386</v>
      </c>
      <c r="Q1014" s="8" t="s">
        <v>8372</v>
      </c>
      <c r="R1014">
        <v>3310</v>
      </c>
      <c r="S1014" s="7">
        <v>1</v>
      </c>
      <c r="T1014" s="4">
        <v>6500</v>
      </c>
      <c r="U1014" s="4">
        <v>6505</v>
      </c>
      <c r="V1014" s="25">
        <v>30</v>
      </c>
      <c r="W1014" s="4">
        <v>31</v>
      </c>
    </row>
    <row r="1015" spans="1:23" x14ac:dyDescent="0.45">
      <c r="A1015" t="s">
        <v>8318</v>
      </c>
      <c r="B1015" t="s">
        <v>8224</v>
      </c>
      <c r="C1015" t="s">
        <v>8386</v>
      </c>
      <c r="D1015" s="8" t="s">
        <v>8372</v>
      </c>
      <c r="E1015">
        <v>3311</v>
      </c>
      <c r="F1015" s="7">
        <v>1</v>
      </c>
      <c r="G1015" s="4">
        <v>2500</v>
      </c>
      <c r="H1015" s="4">
        <v>2746</v>
      </c>
      <c r="I1015" s="25">
        <v>30</v>
      </c>
      <c r="J1015" s="4">
        <v>45</v>
      </c>
      <c r="N1015" t="s">
        <v>8318</v>
      </c>
      <c r="O1015" t="s">
        <v>8224</v>
      </c>
      <c r="P1015" t="s">
        <v>8386</v>
      </c>
      <c r="Q1015" s="8" t="s">
        <v>8372</v>
      </c>
      <c r="R1015">
        <v>3311</v>
      </c>
      <c r="S1015" s="7">
        <v>1</v>
      </c>
      <c r="T1015" s="4">
        <v>2500</v>
      </c>
      <c r="U1015" s="4">
        <v>2746</v>
      </c>
      <c r="V1015" s="25">
        <v>30</v>
      </c>
      <c r="W1015" s="4">
        <v>45</v>
      </c>
    </row>
    <row r="1016" spans="1:23" x14ac:dyDescent="0.45">
      <c r="A1016" t="s">
        <v>8318</v>
      </c>
      <c r="B1016" t="s">
        <v>8224</v>
      </c>
      <c r="C1016" t="s">
        <v>8386</v>
      </c>
      <c r="D1016" s="8" t="s">
        <v>8372</v>
      </c>
      <c r="E1016">
        <v>3331</v>
      </c>
      <c r="F1016" s="7">
        <v>1</v>
      </c>
      <c r="G1016" s="4">
        <v>5000</v>
      </c>
      <c r="H1016" s="4">
        <v>5226</v>
      </c>
      <c r="I1016" s="25">
        <v>35</v>
      </c>
      <c r="J1016" s="4">
        <v>65</v>
      </c>
      <c r="N1016" t="s">
        <v>8318</v>
      </c>
      <c r="O1016" t="s">
        <v>8224</v>
      </c>
      <c r="P1016" t="s">
        <v>8386</v>
      </c>
      <c r="Q1016" s="8" t="s">
        <v>8372</v>
      </c>
      <c r="R1016">
        <v>3331</v>
      </c>
      <c r="S1016" s="7">
        <v>1</v>
      </c>
      <c r="T1016" s="4">
        <v>5000</v>
      </c>
      <c r="U1016" s="4">
        <v>5226</v>
      </c>
      <c r="V1016" s="25">
        <v>35</v>
      </c>
      <c r="W1016" s="4">
        <v>65</v>
      </c>
    </row>
    <row r="1017" spans="1:23" x14ac:dyDescent="0.45">
      <c r="A1017" t="s">
        <v>8318</v>
      </c>
      <c r="B1017" t="s">
        <v>8224</v>
      </c>
      <c r="C1017" t="s">
        <v>8386</v>
      </c>
      <c r="D1017" s="8" t="s">
        <v>8372</v>
      </c>
      <c r="E1017">
        <v>3354</v>
      </c>
      <c r="F1017" s="7">
        <v>1</v>
      </c>
      <c r="G1017" s="4">
        <v>3000</v>
      </c>
      <c r="H1017" s="4">
        <v>3058</v>
      </c>
      <c r="I1017" s="25">
        <v>35.440439814810816</v>
      </c>
      <c r="J1017" s="4">
        <v>55</v>
      </c>
      <c r="N1017" t="s">
        <v>8318</v>
      </c>
      <c r="O1017" t="s">
        <v>8224</v>
      </c>
      <c r="P1017" t="s">
        <v>8386</v>
      </c>
      <c r="Q1017" s="8" t="s">
        <v>8372</v>
      </c>
      <c r="R1017">
        <v>3354</v>
      </c>
      <c r="S1017" s="7">
        <v>1</v>
      </c>
      <c r="T1017" s="4">
        <v>3000</v>
      </c>
      <c r="U1017" s="4">
        <v>3058</v>
      </c>
      <c r="V1017" s="25">
        <v>35.440439814810816</v>
      </c>
      <c r="W1017" s="4">
        <v>55</v>
      </c>
    </row>
    <row r="1018" spans="1:23" x14ac:dyDescent="0.45">
      <c r="A1018" t="s">
        <v>8318</v>
      </c>
      <c r="B1018" t="s">
        <v>8224</v>
      </c>
      <c r="C1018" t="s">
        <v>8386</v>
      </c>
      <c r="D1018" s="8" t="s">
        <v>8372</v>
      </c>
      <c r="E1018">
        <v>3411</v>
      </c>
      <c r="F1018" s="7">
        <v>1</v>
      </c>
      <c r="G1018" s="4">
        <v>15000</v>
      </c>
      <c r="H1018" s="4">
        <v>15535</v>
      </c>
      <c r="I1018" s="25">
        <v>20</v>
      </c>
      <c r="J1018" s="4">
        <v>78</v>
      </c>
      <c r="N1018" t="s">
        <v>8318</v>
      </c>
      <c r="O1018" t="s">
        <v>8224</v>
      </c>
      <c r="P1018" t="s">
        <v>8386</v>
      </c>
      <c r="Q1018" s="8" t="s">
        <v>8372</v>
      </c>
      <c r="R1018">
        <v>3411</v>
      </c>
      <c r="S1018" s="7">
        <v>1</v>
      </c>
      <c r="T1018" s="4">
        <v>15000</v>
      </c>
      <c r="U1018" s="4">
        <v>15535</v>
      </c>
      <c r="V1018" s="25">
        <v>20</v>
      </c>
      <c r="W1018" s="4">
        <v>78</v>
      </c>
    </row>
    <row r="1019" spans="1:23" x14ac:dyDescent="0.45">
      <c r="A1019" t="s">
        <v>8318</v>
      </c>
      <c r="B1019" t="s">
        <v>8224</v>
      </c>
      <c r="C1019" t="s">
        <v>8386</v>
      </c>
      <c r="D1019" s="8" t="s">
        <v>8372</v>
      </c>
      <c r="E1019">
        <v>3492</v>
      </c>
      <c r="F1019" s="7">
        <v>1</v>
      </c>
      <c r="G1019" s="4">
        <v>3800</v>
      </c>
      <c r="H1019" s="4">
        <v>4000.22</v>
      </c>
      <c r="I1019" s="25">
        <v>35</v>
      </c>
      <c r="J1019" s="4">
        <v>35</v>
      </c>
      <c r="N1019" t="s">
        <v>8318</v>
      </c>
      <c r="O1019" t="s">
        <v>8224</v>
      </c>
      <c r="P1019" t="s">
        <v>8386</v>
      </c>
      <c r="Q1019" s="8" t="s">
        <v>8372</v>
      </c>
      <c r="R1019">
        <v>3492</v>
      </c>
      <c r="S1019" s="7">
        <v>1</v>
      </c>
      <c r="T1019" s="4">
        <v>3800</v>
      </c>
      <c r="U1019" s="4">
        <v>4000.22</v>
      </c>
      <c r="V1019" s="25">
        <v>35</v>
      </c>
      <c r="W1019" s="4">
        <v>35</v>
      </c>
    </row>
    <row r="1020" spans="1:23" x14ac:dyDescent="0.45">
      <c r="A1020" t="s">
        <v>8318</v>
      </c>
      <c r="B1020" t="s">
        <v>8224</v>
      </c>
      <c r="C1020" t="s">
        <v>8386</v>
      </c>
      <c r="D1020" s="8" t="s">
        <v>8372</v>
      </c>
      <c r="E1020">
        <v>3845</v>
      </c>
      <c r="F1020" s="7">
        <v>1</v>
      </c>
      <c r="G1020" s="4">
        <v>40000</v>
      </c>
      <c r="H1020" s="4">
        <v>842</v>
      </c>
      <c r="I1020" s="25">
        <v>30</v>
      </c>
      <c r="J1020" s="4">
        <v>12</v>
      </c>
      <c r="N1020" t="s">
        <v>8318</v>
      </c>
      <c r="O1020" t="s">
        <v>8224</v>
      </c>
      <c r="P1020" t="s">
        <v>8386</v>
      </c>
      <c r="Q1020" s="8" t="s">
        <v>8372</v>
      </c>
      <c r="R1020">
        <v>3845</v>
      </c>
      <c r="S1020" s="7">
        <v>1</v>
      </c>
      <c r="T1020" s="4">
        <v>40000</v>
      </c>
      <c r="U1020" s="4">
        <v>842</v>
      </c>
      <c r="V1020" s="25">
        <v>30</v>
      </c>
      <c r="W1020" s="4">
        <v>12</v>
      </c>
    </row>
    <row r="1021" spans="1:23" x14ac:dyDescent="0.45">
      <c r="A1021" t="s">
        <v>8318</v>
      </c>
      <c r="B1021" t="s">
        <v>8224</v>
      </c>
      <c r="C1021" t="s">
        <v>8386</v>
      </c>
      <c r="D1021" s="8" t="s">
        <v>8372</v>
      </c>
      <c r="E1021">
        <v>3848</v>
      </c>
      <c r="F1021" s="7">
        <v>1</v>
      </c>
      <c r="G1021" s="4">
        <v>13000</v>
      </c>
      <c r="H1021" s="4">
        <v>2129</v>
      </c>
      <c r="I1021" s="25">
        <v>30</v>
      </c>
      <c r="J1021" s="4">
        <v>43</v>
      </c>
      <c r="N1021" t="s">
        <v>8318</v>
      </c>
      <c r="O1021" t="s">
        <v>8224</v>
      </c>
      <c r="P1021" t="s">
        <v>8386</v>
      </c>
      <c r="Q1021" s="8" t="s">
        <v>8372</v>
      </c>
      <c r="R1021">
        <v>3848</v>
      </c>
      <c r="S1021" s="7">
        <v>1</v>
      </c>
      <c r="T1021" s="4">
        <v>13000</v>
      </c>
      <c r="U1021" s="4">
        <v>2129</v>
      </c>
      <c r="V1021" s="25">
        <v>30</v>
      </c>
      <c r="W1021" s="4">
        <v>43</v>
      </c>
    </row>
    <row r="1022" spans="1:23" x14ac:dyDescent="0.45">
      <c r="A1022" t="s">
        <v>8318</v>
      </c>
      <c r="B1022" t="s">
        <v>8224</v>
      </c>
      <c r="C1022" t="s">
        <v>8386</v>
      </c>
      <c r="D1022" s="8" t="s">
        <v>8372</v>
      </c>
      <c r="E1022">
        <v>3863</v>
      </c>
      <c r="F1022" s="7">
        <v>1</v>
      </c>
      <c r="G1022" s="4">
        <v>6000</v>
      </c>
      <c r="H1022" s="4">
        <v>0</v>
      </c>
      <c r="I1022" s="25">
        <v>60.041666666664241</v>
      </c>
      <c r="J1022" s="4">
        <v>0</v>
      </c>
      <c r="N1022" t="s">
        <v>8318</v>
      </c>
      <c r="O1022" t="s">
        <v>8224</v>
      </c>
      <c r="P1022" t="s">
        <v>8386</v>
      </c>
      <c r="Q1022" s="8" t="s">
        <v>8372</v>
      </c>
      <c r="R1022">
        <v>3863</v>
      </c>
      <c r="S1022" s="7">
        <v>1</v>
      </c>
      <c r="T1022" s="4">
        <v>6000</v>
      </c>
      <c r="U1022" s="4">
        <v>0</v>
      </c>
      <c r="V1022" s="25">
        <v>60.041666666664241</v>
      </c>
      <c r="W1022" s="4">
        <v>0</v>
      </c>
    </row>
    <row r="1023" spans="1:23" x14ac:dyDescent="0.45">
      <c r="A1023" t="s">
        <v>8318</v>
      </c>
      <c r="B1023" t="s">
        <v>8224</v>
      </c>
      <c r="C1023" t="s">
        <v>8386</v>
      </c>
      <c r="D1023" s="8" t="s">
        <v>8372</v>
      </c>
      <c r="E1023">
        <v>3928</v>
      </c>
      <c r="F1023" s="7">
        <v>1</v>
      </c>
      <c r="G1023" s="4">
        <v>5000</v>
      </c>
      <c r="H1023" s="4">
        <v>651</v>
      </c>
      <c r="I1023" s="25">
        <v>27.524456018516503</v>
      </c>
      <c r="J1023" s="4">
        <v>7</v>
      </c>
      <c r="N1023" t="s">
        <v>8318</v>
      </c>
      <c r="O1023" t="s">
        <v>8224</v>
      </c>
      <c r="P1023" t="s">
        <v>8386</v>
      </c>
      <c r="Q1023" s="8" t="s">
        <v>8372</v>
      </c>
      <c r="R1023">
        <v>3928</v>
      </c>
      <c r="S1023" s="7">
        <v>1</v>
      </c>
      <c r="T1023" s="4">
        <v>5000</v>
      </c>
      <c r="U1023" s="4">
        <v>651</v>
      </c>
      <c r="V1023" s="25">
        <v>27.524456018516503</v>
      </c>
      <c r="W1023" s="4">
        <v>7</v>
      </c>
    </row>
    <row r="1024" spans="1:23" x14ac:dyDescent="0.45">
      <c r="A1024" t="s">
        <v>8318</v>
      </c>
      <c r="B1024" t="s">
        <v>8224</v>
      </c>
      <c r="C1024" t="s">
        <v>8386</v>
      </c>
      <c r="D1024" s="8" t="s">
        <v>8373</v>
      </c>
      <c r="F1024" s="7">
        <v>26</v>
      </c>
      <c r="G1024" s="4">
        <v>122648</v>
      </c>
      <c r="H1024" s="4">
        <v>79219.820000000007</v>
      </c>
      <c r="I1024" s="25">
        <v>32.094094551281721</v>
      </c>
      <c r="J1024" s="4">
        <v>925</v>
      </c>
      <c r="N1024" t="s">
        <v>8318</v>
      </c>
      <c r="O1024" t="s">
        <v>8224</v>
      </c>
      <c r="P1024" t="s">
        <v>8386</v>
      </c>
      <c r="Q1024" s="8" t="s">
        <v>8373</v>
      </c>
      <c r="S1024" s="7">
        <v>26</v>
      </c>
      <c r="T1024" s="4">
        <v>122648</v>
      </c>
      <c r="U1024" s="4">
        <v>79219.820000000007</v>
      </c>
      <c r="V1024" s="25">
        <v>32.094094551281721</v>
      </c>
      <c r="W1024" s="4">
        <v>925</v>
      </c>
    </row>
    <row r="1025" spans="1:23" x14ac:dyDescent="0.45">
      <c r="A1025" t="s">
        <v>8318</v>
      </c>
      <c r="B1025" t="s">
        <v>8224</v>
      </c>
      <c r="C1025" t="s">
        <v>8386</v>
      </c>
      <c r="D1025" s="8" t="s">
        <v>8373</v>
      </c>
      <c r="E1025">
        <v>537</v>
      </c>
      <c r="F1025" s="7">
        <v>1</v>
      </c>
      <c r="G1025" s="4">
        <v>2000</v>
      </c>
      <c r="H1025" s="4">
        <v>2410</v>
      </c>
      <c r="I1025" s="25">
        <v>30.041666666656965</v>
      </c>
      <c r="J1025" s="4">
        <v>59</v>
      </c>
      <c r="N1025" t="s">
        <v>8318</v>
      </c>
      <c r="O1025" t="s">
        <v>8224</v>
      </c>
      <c r="P1025" t="s">
        <v>8386</v>
      </c>
      <c r="Q1025" s="8" t="s">
        <v>8373</v>
      </c>
      <c r="R1025">
        <v>537</v>
      </c>
      <c r="S1025" s="7">
        <v>1</v>
      </c>
      <c r="T1025" s="4">
        <v>2000</v>
      </c>
      <c r="U1025" s="4">
        <v>2410</v>
      </c>
      <c r="V1025" s="25">
        <v>30.041666666656965</v>
      </c>
      <c r="W1025" s="4">
        <v>59</v>
      </c>
    </row>
    <row r="1026" spans="1:23" x14ac:dyDescent="0.45">
      <c r="A1026" t="s">
        <v>8318</v>
      </c>
      <c r="B1026" t="s">
        <v>8224</v>
      </c>
      <c r="C1026" t="s">
        <v>8386</v>
      </c>
      <c r="D1026" s="8" t="s">
        <v>8373</v>
      </c>
      <c r="E1026">
        <v>1293</v>
      </c>
      <c r="F1026" s="7">
        <v>1</v>
      </c>
      <c r="G1026" s="4">
        <v>15000</v>
      </c>
      <c r="H1026" s="4">
        <v>15335</v>
      </c>
      <c r="I1026" s="25">
        <v>30.041666666664241</v>
      </c>
      <c r="J1026" s="4">
        <v>120</v>
      </c>
      <c r="N1026" t="s">
        <v>8318</v>
      </c>
      <c r="O1026" t="s">
        <v>8224</v>
      </c>
      <c r="P1026" t="s">
        <v>8386</v>
      </c>
      <c r="Q1026" s="8" t="s">
        <v>8373</v>
      </c>
      <c r="R1026">
        <v>1293</v>
      </c>
      <c r="S1026" s="7">
        <v>1</v>
      </c>
      <c r="T1026" s="4">
        <v>15000</v>
      </c>
      <c r="U1026" s="4">
        <v>15335</v>
      </c>
      <c r="V1026" s="25">
        <v>30.041666666664241</v>
      </c>
      <c r="W1026" s="4">
        <v>120</v>
      </c>
    </row>
    <row r="1027" spans="1:23" x14ac:dyDescent="0.45">
      <c r="A1027" t="s">
        <v>8318</v>
      </c>
      <c r="B1027" t="s">
        <v>8224</v>
      </c>
      <c r="C1027" t="s">
        <v>8386</v>
      </c>
      <c r="D1027" s="8" t="s">
        <v>8373</v>
      </c>
      <c r="E1027">
        <v>2898</v>
      </c>
      <c r="F1027" s="7">
        <v>1</v>
      </c>
      <c r="G1027" s="4">
        <v>7500</v>
      </c>
      <c r="H1027" s="4">
        <v>316</v>
      </c>
      <c r="I1027" s="25">
        <v>30</v>
      </c>
      <c r="J1027" s="4">
        <v>12</v>
      </c>
      <c r="N1027" t="s">
        <v>8318</v>
      </c>
      <c r="O1027" t="s">
        <v>8224</v>
      </c>
      <c r="P1027" t="s">
        <v>8386</v>
      </c>
      <c r="Q1027" s="8" t="s">
        <v>8373</v>
      </c>
      <c r="R1027">
        <v>2898</v>
      </c>
      <c r="S1027" s="7">
        <v>1</v>
      </c>
      <c r="T1027" s="4">
        <v>7500</v>
      </c>
      <c r="U1027" s="4">
        <v>316</v>
      </c>
      <c r="V1027" s="25">
        <v>30</v>
      </c>
      <c r="W1027" s="4">
        <v>12</v>
      </c>
    </row>
    <row r="1028" spans="1:23" x14ac:dyDescent="0.45">
      <c r="A1028" t="s">
        <v>8318</v>
      </c>
      <c r="B1028" t="s">
        <v>8224</v>
      </c>
      <c r="C1028" t="s">
        <v>8386</v>
      </c>
      <c r="D1028" s="8" t="s">
        <v>8373</v>
      </c>
      <c r="E1028">
        <v>2918</v>
      </c>
      <c r="F1028" s="7">
        <v>1</v>
      </c>
      <c r="G1028" s="4">
        <v>5000</v>
      </c>
      <c r="H1028" s="4">
        <v>1362</v>
      </c>
      <c r="I1028" s="25">
        <v>28</v>
      </c>
      <c r="J1028" s="4">
        <v>20</v>
      </c>
      <c r="N1028" t="s">
        <v>8318</v>
      </c>
      <c r="O1028" t="s">
        <v>8224</v>
      </c>
      <c r="P1028" t="s">
        <v>8386</v>
      </c>
      <c r="Q1028" s="8" t="s">
        <v>8373</v>
      </c>
      <c r="R1028">
        <v>2918</v>
      </c>
      <c r="S1028" s="7">
        <v>1</v>
      </c>
      <c r="T1028" s="4">
        <v>5000</v>
      </c>
      <c r="U1028" s="4">
        <v>1362</v>
      </c>
      <c r="V1028" s="25">
        <v>28</v>
      </c>
      <c r="W1028" s="4">
        <v>20</v>
      </c>
    </row>
    <row r="1029" spans="1:23" x14ac:dyDescent="0.45">
      <c r="A1029" t="s">
        <v>8318</v>
      </c>
      <c r="B1029" t="s">
        <v>8224</v>
      </c>
      <c r="C1029" t="s">
        <v>8386</v>
      </c>
      <c r="D1029" s="8" t="s">
        <v>8373</v>
      </c>
      <c r="E1029">
        <v>3260</v>
      </c>
      <c r="F1029" s="7">
        <v>1</v>
      </c>
      <c r="G1029" s="4">
        <v>5000</v>
      </c>
      <c r="H1029" s="4">
        <v>5462</v>
      </c>
      <c r="I1029" s="25">
        <v>35.041666666671517</v>
      </c>
      <c r="J1029" s="4">
        <v>73</v>
      </c>
      <c r="N1029" t="s">
        <v>8318</v>
      </c>
      <c r="O1029" t="s">
        <v>8224</v>
      </c>
      <c r="P1029" t="s">
        <v>8386</v>
      </c>
      <c r="Q1029" s="8" t="s">
        <v>8373</v>
      </c>
      <c r="R1029">
        <v>3260</v>
      </c>
      <c r="S1029" s="7">
        <v>1</v>
      </c>
      <c r="T1029" s="4">
        <v>5000</v>
      </c>
      <c r="U1029" s="4">
        <v>5462</v>
      </c>
      <c r="V1029" s="25">
        <v>35.041666666671517</v>
      </c>
      <c r="W1029" s="4">
        <v>73</v>
      </c>
    </row>
    <row r="1030" spans="1:23" x14ac:dyDescent="0.45">
      <c r="A1030" t="s">
        <v>8318</v>
      </c>
      <c r="B1030" t="s">
        <v>8224</v>
      </c>
      <c r="C1030" t="s">
        <v>8386</v>
      </c>
      <c r="D1030" s="8" t="s">
        <v>8373</v>
      </c>
      <c r="E1030">
        <v>3263</v>
      </c>
      <c r="F1030" s="7">
        <v>1</v>
      </c>
      <c r="G1030" s="4">
        <v>2500</v>
      </c>
      <c r="H1030" s="4">
        <v>2804.16</v>
      </c>
      <c r="I1030" s="25">
        <v>23.358935185184237</v>
      </c>
      <c r="J1030" s="4">
        <v>68</v>
      </c>
      <c r="N1030" t="s">
        <v>8318</v>
      </c>
      <c r="O1030" t="s">
        <v>8224</v>
      </c>
      <c r="P1030" t="s">
        <v>8386</v>
      </c>
      <c r="Q1030" s="8" t="s">
        <v>8373</v>
      </c>
      <c r="R1030">
        <v>3263</v>
      </c>
      <c r="S1030" s="7">
        <v>1</v>
      </c>
      <c r="T1030" s="4">
        <v>2500</v>
      </c>
      <c r="U1030" s="4">
        <v>2804.16</v>
      </c>
      <c r="V1030" s="25">
        <v>23.358935185184237</v>
      </c>
      <c r="W1030" s="4">
        <v>68</v>
      </c>
    </row>
    <row r="1031" spans="1:23" x14ac:dyDescent="0.45">
      <c r="A1031" t="s">
        <v>8318</v>
      </c>
      <c r="B1031" t="s">
        <v>8224</v>
      </c>
      <c r="C1031" t="s">
        <v>8386</v>
      </c>
      <c r="D1031" s="8" t="s">
        <v>8373</v>
      </c>
      <c r="E1031">
        <v>3272</v>
      </c>
      <c r="F1031" s="7">
        <v>1</v>
      </c>
      <c r="G1031" s="4">
        <v>10000</v>
      </c>
      <c r="H1031" s="4">
        <v>15443</v>
      </c>
      <c r="I1031" s="25">
        <v>30.041666666664241</v>
      </c>
      <c r="J1031" s="4">
        <v>145</v>
      </c>
      <c r="N1031" t="s">
        <v>8318</v>
      </c>
      <c r="O1031" t="s">
        <v>8224</v>
      </c>
      <c r="P1031" t="s">
        <v>8386</v>
      </c>
      <c r="Q1031" s="8" t="s">
        <v>8373</v>
      </c>
      <c r="R1031">
        <v>3272</v>
      </c>
      <c r="S1031" s="7">
        <v>1</v>
      </c>
      <c r="T1031" s="4">
        <v>10000</v>
      </c>
      <c r="U1031" s="4">
        <v>15443</v>
      </c>
      <c r="V1031" s="25">
        <v>30.041666666664241</v>
      </c>
      <c r="W1031" s="4">
        <v>145</v>
      </c>
    </row>
    <row r="1032" spans="1:23" x14ac:dyDescent="0.45">
      <c r="A1032" t="s">
        <v>8318</v>
      </c>
      <c r="B1032" t="s">
        <v>8224</v>
      </c>
      <c r="C1032" t="s">
        <v>8386</v>
      </c>
      <c r="D1032" s="8" t="s">
        <v>8373</v>
      </c>
      <c r="E1032">
        <v>3384</v>
      </c>
      <c r="F1032" s="7">
        <v>1</v>
      </c>
      <c r="G1032" s="4">
        <v>6000</v>
      </c>
      <c r="H1032" s="4">
        <v>6000.66</v>
      </c>
      <c r="I1032" s="25">
        <v>37.037407407406135</v>
      </c>
      <c r="J1032" s="4">
        <v>64</v>
      </c>
      <c r="N1032" t="s">
        <v>8318</v>
      </c>
      <c r="O1032" t="s">
        <v>8224</v>
      </c>
      <c r="P1032" t="s">
        <v>8386</v>
      </c>
      <c r="Q1032" s="8" t="s">
        <v>8373</v>
      </c>
      <c r="R1032">
        <v>3384</v>
      </c>
      <c r="S1032" s="7">
        <v>1</v>
      </c>
      <c r="T1032" s="4">
        <v>6000</v>
      </c>
      <c r="U1032" s="4">
        <v>6000.66</v>
      </c>
      <c r="V1032" s="25">
        <v>37.037407407406135</v>
      </c>
      <c r="W1032" s="4">
        <v>64</v>
      </c>
    </row>
    <row r="1033" spans="1:23" x14ac:dyDescent="0.45">
      <c r="A1033" t="s">
        <v>8318</v>
      </c>
      <c r="B1033" t="s">
        <v>8224</v>
      </c>
      <c r="C1033" t="s">
        <v>8386</v>
      </c>
      <c r="D1033" s="8" t="s">
        <v>8373</v>
      </c>
      <c r="E1033">
        <v>3402</v>
      </c>
      <c r="F1033" s="7">
        <v>1</v>
      </c>
      <c r="G1033" s="4">
        <v>15000</v>
      </c>
      <c r="H1033" s="4">
        <v>16465</v>
      </c>
      <c r="I1033" s="25">
        <v>29.486307870371093</v>
      </c>
      <c r="J1033" s="4">
        <v>165</v>
      </c>
      <c r="N1033" t="s">
        <v>8318</v>
      </c>
      <c r="O1033" t="s">
        <v>8224</v>
      </c>
      <c r="P1033" t="s">
        <v>8386</v>
      </c>
      <c r="Q1033" s="8" t="s">
        <v>8373</v>
      </c>
      <c r="R1033">
        <v>3402</v>
      </c>
      <c r="S1033" s="7">
        <v>1</v>
      </c>
      <c r="T1033" s="4">
        <v>15000</v>
      </c>
      <c r="U1033" s="4">
        <v>16465</v>
      </c>
      <c r="V1033" s="25">
        <v>29.486307870371093</v>
      </c>
      <c r="W1033" s="4">
        <v>165</v>
      </c>
    </row>
    <row r="1034" spans="1:23" x14ac:dyDescent="0.45">
      <c r="A1034" t="s">
        <v>8318</v>
      </c>
      <c r="B1034" t="s">
        <v>8224</v>
      </c>
      <c r="C1034" t="s">
        <v>8386</v>
      </c>
      <c r="D1034" s="8" t="s">
        <v>8373</v>
      </c>
      <c r="E1034">
        <v>3441</v>
      </c>
      <c r="F1034" s="7">
        <v>1</v>
      </c>
      <c r="G1034" s="4">
        <v>2500</v>
      </c>
      <c r="H1034" s="4">
        <v>2565</v>
      </c>
      <c r="I1034" s="25">
        <v>27.415497685185983</v>
      </c>
      <c r="J1034" s="4">
        <v>43</v>
      </c>
      <c r="N1034" t="s">
        <v>8318</v>
      </c>
      <c r="O1034" t="s">
        <v>8224</v>
      </c>
      <c r="P1034" t="s">
        <v>8386</v>
      </c>
      <c r="Q1034" s="8" t="s">
        <v>8373</v>
      </c>
      <c r="R1034">
        <v>3441</v>
      </c>
      <c r="S1034" s="7">
        <v>1</v>
      </c>
      <c r="T1034" s="4">
        <v>2500</v>
      </c>
      <c r="U1034" s="4">
        <v>2565</v>
      </c>
      <c r="V1034" s="25">
        <v>27.415497685185983</v>
      </c>
      <c r="W1034" s="4">
        <v>43</v>
      </c>
    </row>
    <row r="1035" spans="1:23" x14ac:dyDescent="0.45">
      <c r="A1035" t="s">
        <v>8318</v>
      </c>
      <c r="B1035" t="s">
        <v>8224</v>
      </c>
      <c r="C1035" t="s">
        <v>8386</v>
      </c>
      <c r="D1035" s="8" t="s">
        <v>8373</v>
      </c>
      <c r="E1035">
        <v>3504</v>
      </c>
      <c r="F1035" s="7">
        <v>1</v>
      </c>
      <c r="G1035" s="4">
        <v>1000</v>
      </c>
      <c r="H1035" s="4">
        <v>1000</v>
      </c>
      <c r="I1035" s="25">
        <v>30.041666666664241</v>
      </c>
      <c r="J1035" s="4">
        <v>8</v>
      </c>
      <c r="N1035" t="s">
        <v>8318</v>
      </c>
      <c r="O1035" t="s">
        <v>8224</v>
      </c>
      <c r="P1035" t="s">
        <v>8386</v>
      </c>
      <c r="Q1035" s="8" t="s">
        <v>8373</v>
      </c>
      <c r="R1035">
        <v>3504</v>
      </c>
      <c r="S1035" s="7">
        <v>1</v>
      </c>
      <c r="T1035" s="4">
        <v>1000</v>
      </c>
      <c r="U1035" s="4">
        <v>1000</v>
      </c>
      <c r="V1035" s="25">
        <v>30.041666666664241</v>
      </c>
      <c r="W1035" s="4">
        <v>8</v>
      </c>
    </row>
    <row r="1036" spans="1:23" x14ac:dyDescent="0.45">
      <c r="A1036" t="s">
        <v>8318</v>
      </c>
      <c r="B1036" t="s">
        <v>8224</v>
      </c>
      <c r="C1036" t="s">
        <v>8386</v>
      </c>
      <c r="D1036" s="8" t="s">
        <v>8373</v>
      </c>
      <c r="E1036">
        <v>3533</v>
      </c>
      <c r="F1036" s="7">
        <v>1</v>
      </c>
      <c r="G1036" s="4">
        <v>500</v>
      </c>
      <c r="H1036" s="4">
        <v>631</v>
      </c>
      <c r="I1036" s="25">
        <v>30.041666666664241</v>
      </c>
      <c r="J1036" s="4">
        <v>8</v>
      </c>
      <c r="N1036" t="s">
        <v>8318</v>
      </c>
      <c r="O1036" t="s">
        <v>8224</v>
      </c>
      <c r="P1036" t="s">
        <v>8386</v>
      </c>
      <c r="Q1036" s="8" t="s">
        <v>8373</v>
      </c>
      <c r="R1036">
        <v>3533</v>
      </c>
      <c r="S1036" s="7">
        <v>1</v>
      </c>
      <c r="T1036" s="4">
        <v>500</v>
      </c>
      <c r="U1036" s="4">
        <v>631</v>
      </c>
      <c r="V1036" s="25">
        <v>30.041666666664241</v>
      </c>
      <c r="W1036" s="4">
        <v>8</v>
      </c>
    </row>
    <row r="1037" spans="1:23" x14ac:dyDescent="0.45">
      <c r="A1037" t="s">
        <v>8318</v>
      </c>
      <c r="B1037" t="s">
        <v>8224</v>
      </c>
      <c r="C1037" t="s">
        <v>8386</v>
      </c>
      <c r="D1037" s="8" t="s">
        <v>8373</v>
      </c>
      <c r="E1037">
        <v>3603</v>
      </c>
      <c r="F1037" s="7">
        <v>1</v>
      </c>
      <c r="G1037" s="4">
        <v>1500</v>
      </c>
      <c r="H1037" s="4">
        <v>2560</v>
      </c>
      <c r="I1037" s="25">
        <v>30.041666666671517</v>
      </c>
      <c r="J1037" s="4">
        <v>57</v>
      </c>
      <c r="N1037" t="s">
        <v>8318</v>
      </c>
      <c r="O1037" t="s">
        <v>8224</v>
      </c>
      <c r="P1037" t="s">
        <v>8386</v>
      </c>
      <c r="Q1037" s="8" t="s">
        <v>8373</v>
      </c>
      <c r="R1037">
        <v>3603</v>
      </c>
      <c r="S1037" s="7">
        <v>1</v>
      </c>
      <c r="T1037" s="4">
        <v>1500</v>
      </c>
      <c r="U1037" s="4">
        <v>2560</v>
      </c>
      <c r="V1037" s="25">
        <v>30.041666666671517</v>
      </c>
      <c r="W1037" s="4">
        <v>57</v>
      </c>
    </row>
    <row r="1038" spans="1:23" x14ac:dyDescent="0.45">
      <c r="A1038" t="s">
        <v>8318</v>
      </c>
      <c r="B1038" t="s">
        <v>8224</v>
      </c>
      <c r="C1038" t="s">
        <v>8386</v>
      </c>
      <c r="D1038" s="8" t="s">
        <v>8373</v>
      </c>
      <c r="E1038">
        <v>3737</v>
      </c>
      <c r="F1038" s="7">
        <v>1</v>
      </c>
      <c r="G1038" s="4">
        <v>700</v>
      </c>
      <c r="H1038" s="4">
        <v>150</v>
      </c>
      <c r="I1038" s="25">
        <v>22.599965277782758</v>
      </c>
      <c r="J1038" s="4">
        <v>4</v>
      </c>
      <c r="N1038" t="s">
        <v>8318</v>
      </c>
      <c r="O1038" t="s">
        <v>8224</v>
      </c>
      <c r="P1038" t="s">
        <v>8386</v>
      </c>
      <c r="Q1038" s="8" t="s">
        <v>8373</v>
      </c>
      <c r="R1038">
        <v>3737</v>
      </c>
      <c r="S1038" s="7">
        <v>1</v>
      </c>
      <c r="T1038" s="4">
        <v>700</v>
      </c>
      <c r="U1038" s="4">
        <v>150</v>
      </c>
      <c r="V1038" s="25">
        <v>22.599965277782758</v>
      </c>
      <c r="W1038" s="4">
        <v>4</v>
      </c>
    </row>
    <row r="1039" spans="1:23" x14ac:dyDescent="0.45">
      <c r="A1039" t="s">
        <v>8318</v>
      </c>
      <c r="B1039" t="s">
        <v>8224</v>
      </c>
      <c r="C1039" t="s">
        <v>8386</v>
      </c>
      <c r="D1039" s="8" t="s">
        <v>8373</v>
      </c>
      <c r="E1039">
        <v>3817</v>
      </c>
      <c r="F1039" s="7">
        <v>1</v>
      </c>
      <c r="G1039" s="4">
        <v>2000</v>
      </c>
      <c r="H1039" s="4">
        <v>2145</v>
      </c>
      <c r="I1039" s="25">
        <v>16.469027777784504</v>
      </c>
      <c r="J1039" s="4">
        <v>20</v>
      </c>
      <c r="N1039" t="s">
        <v>8318</v>
      </c>
      <c r="O1039" t="s">
        <v>8224</v>
      </c>
      <c r="P1039" t="s">
        <v>8386</v>
      </c>
      <c r="Q1039" s="8" t="s">
        <v>8373</v>
      </c>
      <c r="R1039">
        <v>3817</v>
      </c>
      <c r="S1039" s="7">
        <v>1</v>
      </c>
      <c r="T1039" s="4">
        <v>2000</v>
      </c>
      <c r="U1039" s="4">
        <v>2145</v>
      </c>
      <c r="V1039" s="25">
        <v>16.469027777784504</v>
      </c>
      <c r="W1039" s="4">
        <v>20</v>
      </c>
    </row>
    <row r="1040" spans="1:23" x14ac:dyDescent="0.45">
      <c r="A1040" t="s">
        <v>8318</v>
      </c>
      <c r="B1040" t="s">
        <v>8224</v>
      </c>
      <c r="C1040" t="s">
        <v>8386</v>
      </c>
      <c r="D1040" s="8" t="s">
        <v>8373</v>
      </c>
      <c r="E1040">
        <v>3864</v>
      </c>
      <c r="F1040" s="7">
        <v>1</v>
      </c>
      <c r="G1040" s="4">
        <v>5000</v>
      </c>
      <c r="H1040" s="4">
        <v>60</v>
      </c>
      <c r="I1040" s="25">
        <v>30.041666666656965</v>
      </c>
      <c r="J1040" s="4">
        <v>3</v>
      </c>
      <c r="N1040" t="s">
        <v>8318</v>
      </c>
      <c r="O1040" t="s">
        <v>8224</v>
      </c>
      <c r="P1040" t="s">
        <v>8386</v>
      </c>
      <c r="Q1040" s="8" t="s">
        <v>8373</v>
      </c>
      <c r="R1040">
        <v>3864</v>
      </c>
      <c r="S1040" s="7">
        <v>1</v>
      </c>
      <c r="T1040" s="4">
        <v>5000</v>
      </c>
      <c r="U1040" s="4">
        <v>60</v>
      </c>
      <c r="V1040" s="25">
        <v>30.041666666656965</v>
      </c>
      <c r="W1040" s="4">
        <v>3</v>
      </c>
    </row>
    <row r="1041" spans="1:23" x14ac:dyDescent="0.45">
      <c r="A1041" t="s">
        <v>8318</v>
      </c>
      <c r="B1041" t="s">
        <v>8224</v>
      </c>
      <c r="C1041" t="s">
        <v>8386</v>
      </c>
      <c r="D1041" s="8" t="s">
        <v>8373</v>
      </c>
      <c r="E1041">
        <v>3913</v>
      </c>
      <c r="F1041" s="7">
        <v>1</v>
      </c>
      <c r="G1041" s="4">
        <v>10000</v>
      </c>
      <c r="H1041" s="4">
        <v>1000</v>
      </c>
      <c r="I1041" s="25">
        <v>30.041666666664241</v>
      </c>
      <c r="J1041" s="4">
        <v>7</v>
      </c>
      <c r="N1041" t="s">
        <v>8318</v>
      </c>
      <c r="O1041" t="s">
        <v>8224</v>
      </c>
      <c r="P1041" t="s">
        <v>8386</v>
      </c>
      <c r="Q1041" s="8" t="s">
        <v>8373</v>
      </c>
      <c r="R1041">
        <v>3913</v>
      </c>
      <c r="S1041" s="7">
        <v>1</v>
      </c>
      <c r="T1041" s="4">
        <v>10000</v>
      </c>
      <c r="U1041" s="4">
        <v>1000</v>
      </c>
      <c r="V1041" s="25">
        <v>30.041666666664241</v>
      </c>
      <c r="W1041" s="4">
        <v>7</v>
      </c>
    </row>
    <row r="1042" spans="1:23" x14ac:dyDescent="0.45">
      <c r="A1042" t="s">
        <v>8318</v>
      </c>
      <c r="B1042" t="s">
        <v>8224</v>
      </c>
      <c r="C1042" t="s">
        <v>8386</v>
      </c>
      <c r="D1042" s="8" t="s">
        <v>8373</v>
      </c>
      <c r="E1042">
        <v>3943</v>
      </c>
      <c r="F1042" s="7">
        <v>1</v>
      </c>
      <c r="G1042" s="4">
        <v>5000</v>
      </c>
      <c r="H1042" s="4">
        <v>1782</v>
      </c>
      <c r="I1042" s="25">
        <v>30.922824074077653</v>
      </c>
      <c r="J1042" s="4">
        <v>13</v>
      </c>
      <c r="N1042" t="s">
        <v>8318</v>
      </c>
      <c r="O1042" t="s">
        <v>8224</v>
      </c>
      <c r="P1042" t="s">
        <v>8386</v>
      </c>
      <c r="Q1042" s="8" t="s">
        <v>8373</v>
      </c>
      <c r="R1042">
        <v>3943</v>
      </c>
      <c r="S1042" s="7">
        <v>1</v>
      </c>
      <c r="T1042" s="4">
        <v>5000</v>
      </c>
      <c r="U1042" s="4">
        <v>1782</v>
      </c>
      <c r="V1042" s="25">
        <v>30.922824074077653</v>
      </c>
      <c r="W1042" s="4">
        <v>13</v>
      </c>
    </row>
    <row r="1043" spans="1:23" x14ac:dyDescent="0.45">
      <c r="A1043" t="s">
        <v>8318</v>
      </c>
      <c r="B1043" t="s">
        <v>8224</v>
      </c>
      <c r="C1043" t="s">
        <v>8386</v>
      </c>
      <c r="D1043" s="8" t="s">
        <v>8373</v>
      </c>
      <c r="E1043">
        <v>3955</v>
      </c>
      <c r="F1043" s="7">
        <v>1</v>
      </c>
      <c r="G1043" s="4">
        <v>1750</v>
      </c>
      <c r="H1043" s="4">
        <v>425</v>
      </c>
      <c r="I1043" s="25">
        <v>30.041666666664241</v>
      </c>
      <c r="J1043" s="4">
        <v>8</v>
      </c>
      <c r="N1043" t="s">
        <v>8318</v>
      </c>
      <c r="O1043" t="s">
        <v>8224</v>
      </c>
      <c r="P1043" t="s">
        <v>8386</v>
      </c>
      <c r="Q1043" s="8" t="s">
        <v>8373</v>
      </c>
      <c r="R1043">
        <v>3955</v>
      </c>
      <c r="S1043" s="7">
        <v>1</v>
      </c>
      <c r="T1043" s="4">
        <v>1750</v>
      </c>
      <c r="U1043" s="4">
        <v>425</v>
      </c>
      <c r="V1043" s="25">
        <v>30.041666666664241</v>
      </c>
      <c r="W1043" s="4">
        <v>8</v>
      </c>
    </row>
    <row r="1044" spans="1:23" x14ac:dyDescent="0.45">
      <c r="A1044" t="s">
        <v>8318</v>
      </c>
      <c r="B1044" t="s">
        <v>8224</v>
      </c>
      <c r="C1044" t="s">
        <v>8386</v>
      </c>
      <c r="D1044" s="8" t="s">
        <v>8373</v>
      </c>
      <c r="E1044">
        <v>3989</v>
      </c>
      <c r="F1044" s="7">
        <v>1</v>
      </c>
      <c r="G1044" s="4">
        <v>3000</v>
      </c>
      <c r="H1044" s="4">
        <v>0</v>
      </c>
      <c r="I1044" s="25">
        <v>30.041666666671517</v>
      </c>
      <c r="J1044" s="4">
        <v>0</v>
      </c>
      <c r="N1044" t="s">
        <v>8318</v>
      </c>
      <c r="O1044" t="s">
        <v>8224</v>
      </c>
      <c r="P1044" t="s">
        <v>8386</v>
      </c>
      <c r="Q1044" s="8" t="s">
        <v>8373</v>
      </c>
      <c r="R1044">
        <v>3989</v>
      </c>
      <c r="S1044" s="7">
        <v>1</v>
      </c>
      <c r="T1044" s="4">
        <v>3000</v>
      </c>
      <c r="U1044" s="4">
        <v>0</v>
      </c>
      <c r="V1044" s="25">
        <v>30.041666666671517</v>
      </c>
      <c r="W1044" s="4">
        <v>0</v>
      </c>
    </row>
    <row r="1045" spans="1:23" x14ac:dyDescent="0.45">
      <c r="A1045" t="s">
        <v>8318</v>
      </c>
      <c r="B1045" t="s">
        <v>8224</v>
      </c>
      <c r="C1045" t="s">
        <v>8386</v>
      </c>
      <c r="D1045" s="8" t="s">
        <v>8373</v>
      </c>
      <c r="E1045">
        <v>3992</v>
      </c>
      <c r="F1045" s="7">
        <v>1</v>
      </c>
      <c r="G1045" s="4">
        <v>10000</v>
      </c>
      <c r="H1045" s="4">
        <v>541</v>
      </c>
      <c r="I1045" s="25">
        <v>60.041666666671517</v>
      </c>
      <c r="J1045" s="4">
        <v>9</v>
      </c>
      <c r="N1045" t="s">
        <v>8318</v>
      </c>
      <c r="O1045" t="s">
        <v>8224</v>
      </c>
      <c r="P1045" t="s">
        <v>8386</v>
      </c>
      <c r="Q1045" s="8" t="s">
        <v>8373</v>
      </c>
      <c r="R1045">
        <v>3992</v>
      </c>
      <c r="S1045" s="7">
        <v>1</v>
      </c>
      <c r="T1045" s="4">
        <v>10000</v>
      </c>
      <c r="U1045" s="4">
        <v>541</v>
      </c>
      <c r="V1045" s="25">
        <v>60.041666666671517</v>
      </c>
      <c r="W1045" s="4">
        <v>9</v>
      </c>
    </row>
    <row r="1046" spans="1:23" x14ac:dyDescent="0.45">
      <c r="A1046" t="s">
        <v>8318</v>
      </c>
      <c r="B1046" t="s">
        <v>8224</v>
      </c>
      <c r="C1046" t="s">
        <v>8386</v>
      </c>
      <c r="D1046" s="8" t="s">
        <v>8373</v>
      </c>
      <c r="E1046">
        <v>4026</v>
      </c>
      <c r="F1046" s="7">
        <v>1</v>
      </c>
      <c r="G1046" s="4">
        <v>4000</v>
      </c>
      <c r="H1046" s="4">
        <v>0</v>
      </c>
      <c r="I1046" s="25">
        <v>60.041666666664241</v>
      </c>
      <c r="J1046" s="4">
        <v>0</v>
      </c>
      <c r="N1046" t="s">
        <v>8318</v>
      </c>
      <c r="O1046" t="s">
        <v>8224</v>
      </c>
      <c r="P1046" t="s">
        <v>8386</v>
      </c>
      <c r="Q1046" s="8" t="s">
        <v>8373</v>
      </c>
      <c r="R1046">
        <v>4026</v>
      </c>
      <c r="S1046" s="7">
        <v>1</v>
      </c>
      <c r="T1046" s="4">
        <v>4000</v>
      </c>
      <c r="U1046" s="4">
        <v>0</v>
      </c>
      <c r="V1046" s="25">
        <v>60.041666666664241</v>
      </c>
      <c r="W1046" s="4">
        <v>0</v>
      </c>
    </row>
    <row r="1047" spans="1:23" x14ac:dyDescent="0.45">
      <c r="A1047" t="s">
        <v>8318</v>
      </c>
      <c r="B1047" t="s">
        <v>8224</v>
      </c>
      <c r="C1047" t="s">
        <v>8386</v>
      </c>
      <c r="D1047" s="8" t="s">
        <v>8373</v>
      </c>
      <c r="E1047">
        <v>4032</v>
      </c>
      <c r="F1047" s="7">
        <v>1</v>
      </c>
      <c r="G1047" s="4">
        <v>6048</v>
      </c>
      <c r="H1047" s="4">
        <v>413</v>
      </c>
      <c r="I1047" s="25">
        <v>60.041666666664241</v>
      </c>
      <c r="J1047" s="4">
        <v>7</v>
      </c>
      <c r="N1047" t="s">
        <v>8318</v>
      </c>
      <c r="O1047" t="s">
        <v>8224</v>
      </c>
      <c r="P1047" t="s">
        <v>8386</v>
      </c>
      <c r="Q1047" s="8" t="s">
        <v>8373</v>
      </c>
      <c r="R1047">
        <v>4032</v>
      </c>
      <c r="S1047" s="7">
        <v>1</v>
      </c>
      <c r="T1047" s="4">
        <v>6048</v>
      </c>
      <c r="U1047" s="4">
        <v>413</v>
      </c>
      <c r="V1047" s="25">
        <v>60.041666666664241</v>
      </c>
      <c r="W1047" s="4">
        <v>7</v>
      </c>
    </row>
    <row r="1048" spans="1:23" x14ac:dyDescent="0.45">
      <c r="A1048" t="s">
        <v>8318</v>
      </c>
      <c r="B1048" t="s">
        <v>8224</v>
      </c>
      <c r="C1048" t="s">
        <v>8386</v>
      </c>
      <c r="D1048" s="8" t="s">
        <v>8373</v>
      </c>
      <c r="E1048">
        <v>4039</v>
      </c>
      <c r="F1048" s="7">
        <v>1</v>
      </c>
      <c r="G1048" s="4">
        <v>500</v>
      </c>
      <c r="H1048" s="4">
        <v>300</v>
      </c>
      <c r="I1048" s="25">
        <v>33.578391203700448</v>
      </c>
      <c r="J1048" s="4">
        <v>5</v>
      </c>
      <c r="N1048" t="s">
        <v>8318</v>
      </c>
      <c r="O1048" t="s">
        <v>8224</v>
      </c>
      <c r="P1048" t="s">
        <v>8386</v>
      </c>
      <c r="Q1048" s="8" t="s">
        <v>8373</v>
      </c>
      <c r="R1048">
        <v>4039</v>
      </c>
      <c r="S1048" s="7">
        <v>1</v>
      </c>
      <c r="T1048" s="4">
        <v>500</v>
      </c>
      <c r="U1048" s="4">
        <v>300</v>
      </c>
      <c r="V1048" s="25">
        <v>33.578391203700448</v>
      </c>
      <c r="W1048" s="4">
        <v>5</v>
      </c>
    </row>
    <row r="1049" spans="1:23" x14ac:dyDescent="0.45">
      <c r="A1049" t="s">
        <v>8318</v>
      </c>
      <c r="B1049" t="s">
        <v>8224</v>
      </c>
      <c r="C1049" t="s">
        <v>8386</v>
      </c>
      <c r="D1049" s="8" t="s">
        <v>8373</v>
      </c>
      <c r="E1049">
        <v>4082</v>
      </c>
      <c r="F1049" s="7">
        <v>1</v>
      </c>
      <c r="G1049" s="4">
        <v>150</v>
      </c>
      <c r="H1049" s="4">
        <v>3</v>
      </c>
      <c r="I1049" s="25">
        <v>15.769062499995925</v>
      </c>
      <c r="J1049" s="4">
        <v>2</v>
      </c>
      <c r="N1049" t="s">
        <v>8318</v>
      </c>
      <c r="O1049" t="s">
        <v>8224</v>
      </c>
      <c r="P1049" t="s">
        <v>8386</v>
      </c>
      <c r="Q1049" s="8" t="s">
        <v>8373</v>
      </c>
      <c r="R1049">
        <v>4082</v>
      </c>
      <c r="S1049" s="7">
        <v>1</v>
      </c>
      <c r="T1049" s="4">
        <v>150</v>
      </c>
      <c r="U1049" s="4">
        <v>3</v>
      </c>
      <c r="V1049" s="25">
        <v>15.769062499995925</v>
      </c>
      <c r="W1049" s="4">
        <v>2</v>
      </c>
    </row>
    <row r="1050" spans="1:23" x14ac:dyDescent="0.45">
      <c r="A1050" t="s">
        <v>8318</v>
      </c>
      <c r="B1050" t="s">
        <v>8224</v>
      </c>
      <c r="C1050" t="s">
        <v>8386</v>
      </c>
      <c r="D1050" s="8" t="s">
        <v>8373</v>
      </c>
      <c r="E1050">
        <v>4086</v>
      </c>
      <c r="F1050" s="7">
        <v>1</v>
      </c>
      <c r="G1050" s="4">
        <v>1000</v>
      </c>
      <c r="H1050" s="4">
        <v>47</v>
      </c>
      <c r="I1050" s="25">
        <v>24.225706018522033</v>
      </c>
      <c r="J1050" s="4">
        <v>5</v>
      </c>
      <c r="N1050" t="s">
        <v>8318</v>
      </c>
      <c r="O1050" t="s">
        <v>8224</v>
      </c>
      <c r="P1050" t="s">
        <v>8386</v>
      </c>
      <c r="Q1050" s="8" t="s">
        <v>8373</v>
      </c>
      <c r="R1050">
        <v>4086</v>
      </c>
      <c r="S1050" s="7">
        <v>1</v>
      </c>
      <c r="T1050" s="4">
        <v>1000</v>
      </c>
      <c r="U1050" s="4">
        <v>47</v>
      </c>
      <c r="V1050" s="25">
        <v>24.225706018522033</v>
      </c>
      <c r="W1050" s="4">
        <v>5</v>
      </c>
    </row>
    <row r="1051" spans="1:23" x14ac:dyDescent="0.45">
      <c r="A1051" t="s">
        <v>8318</v>
      </c>
      <c r="B1051" t="s">
        <v>8224</v>
      </c>
      <c r="C1051" t="s">
        <v>8386</v>
      </c>
      <c r="D1051" s="8" t="s">
        <v>8374</v>
      </c>
      <c r="F1051" s="7">
        <v>6</v>
      </c>
      <c r="G1051" s="4">
        <v>52700</v>
      </c>
      <c r="H1051" s="4">
        <v>10066</v>
      </c>
      <c r="I1051" s="25">
        <v>31.583055555554893</v>
      </c>
      <c r="J1051" s="4">
        <v>50</v>
      </c>
      <c r="N1051" t="s">
        <v>8318</v>
      </c>
      <c r="O1051" t="s">
        <v>8224</v>
      </c>
      <c r="P1051" t="s">
        <v>8386</v>
      </c>
      <c r="Q1051" s="8" t="s">
        <v>8374</v>
      </c>
      <c r="S1051" s="7">
        <v>6</v>
      </c>
      <c r="T1051" s="4">
        <v>52700</v>
      </c>
      <c r="U1051" s="4">
        <v>10066</v>
      </c>
      <c r="V1051" s="25">
        <v>31.583055555554893</v>
      </c>
      <c r="W1051" s="4">
        <v>50</v>
      </c>
    </row>
    <row r="1052" spans="1:23" x14ac:dyDescent="0.45">
      <c r="A1052" t="s">
        <v>8318</v>
      </c>
      <c r="B1052" t="s">
        <v>8224</v>
      </c>
      <c r="C1052" t="s">
        <v>8386</v>
      </c>
      <c r="D1052" s="8" t="s">
        <v>8374</v>
      </c>
      <c r="E1052">
        <v>3228</v>
      </c>
      <c r="F1052" s="7">
        <v>1</v>
      </c>
      <c r="G1052" s="4">
        <v>7000</v>
      </c>
      <c r="H1052" s="4">
        <v>7164</v>
      </c>
      <c r="I1052" s="25">
        <v>31.498333333329356</v>
      </c>
      <c r="J1052" s="4">
        <v>37</v>
      </c>
      <c r="N1052" t="s">
        <v>8318</v>
      </c>
      <c r="O1052" t="s">
        <v>8224</v>
      </c>
      <c r="P1052" t="s">
        <v>8386</v>
      </c>
      <c r="Q1052" s="8" t="s">
        <v>8374</v>
      </c>
      <c r="R1052">
        <v>3228</v>
      </c>
      <c r="S1052" s="7">
        <v>1</v>
      </c>
      <c r="T1052" s="4">
        <v>7000</v>
      </c>
      <c r="U1052" s="4">
        <v>7164</v>
      </c>
      <c r="V1052" s="25">
        <v>31.498333333329356</v>
      </c>
      <c r="W1052" s="4">
        <v>37</v>
      </c>
    </row>
    <row r="1053" spans="1:23" x14ac:dyDescent="0.45">
      <c r="A1053" t="s">
        <v>8318</v>
      </c>
      <c r="B1053" t="s">
        <v>8224</v>
      </c>
      <c r="C1053" t="s">
        <v>8386</v>
      </c>
      <c r="D1053" s="8" t="s">
        <v>8374</v>
      </c>
      <c r="E1053">
        <v>3365</v>
      </c>
      <c r="F1053" s="7">
        <v>1</v>
      </c>
      <c r="G1053" s="4">
        <v>2500</v>
      </c>
      <c r="H1053" s="4">
        <v>2600</v>
      </c>
      <c r="I1053" s="25">
        <v>30</v>
      </c>
      <c r="J1053" s="4">
        <v>3</v>
      </c>
      <c r="N1053" t="s">
        <v>8318</v>
      </c>
      <c r="O1053" t="s">
        <v>8224</v>
      </c>
      <c r="P1053" t="s">
        <v>8386</v>
      </c>
      <c r="Q1053" s="8" t="s">
        <v>8374</v>
      </c>
      <c r="R1053">
        <v>3365</v>
      </c>
      <c r="S1053" s="7">
        <v>1</v>
      </c>
      <c r="T1053" s="4">
        <v>2500</v>
      </c>
      <c r="U1053" s="4">
        <v>2600</v>
      </c>
      <c r="V1053" s="25">
        <v>30</v>
      </c>
      <c r="W1053" s="4">
        <v>3</v>
      </c>
    </row>
    <row r="1054" spans="1:23" x14ac:dyDescent="0.45">
      <c r="A1054" t="s">
        <v>8318</v>
      </c>
      <c r="B1054" t="s">
        <v>8224</v>
      </c>
      <c r="C1054" t="s">
        <v>8386</v>
      </c>
      <c r="D1054" s="8" t="s">
        <v>8374</v>
      </c>
      <c r="E1054">
        <v>3371</v>
      </c>
      <c r="F1054" s="7">
        <v>1</v>
      </c>
      <c r="G1054" s="4">
        <v>200</v>
      </c>
      <c r="H1054" s="4">
        <v>277</v>
      </c>
      <c r="I1054" s="25">
        <v>28</v>
      </c>
      <c r="J1054" s="4">
        <v>9</v>
      </c>
      <c r="N1054" t="s">
        <v>8318</v>
      </c>
      <c r="O1054" t="s">
        <v>8224</v>
      </c>
      <c r="P1054" t="s">
        <v>8386</v>
      </c>
      <c r="Q1054" s="8" t="s">
        <v>8374</v>
      </c>
      <c r="R1054">
        <v>3371</v>
      </c>
      <c r="S1054" s="7">
        <v>1</v>
      </c>
      <c r="T1054" s="4">
        <v>200</v>
      </c>
      <c r="U1054" s="4">
        <v>277</v>
      </c>
      <c r="V1054" s="25">
        <v>28</v>
      </c>
      <c r="W1054" s="4">
        <v>9</v>
      </c>
    </row>
    <row r="1055" spans="1:23" x14ac:dyDescent="0.45">
      <c r="A1055" t="s">
        <v>8318</v>
      </c>
      <c r="B1055" t="s">
        <v>8224</v>
      </c>
      <c r="C1055" t="s">
        <v>8386</v>
      </c>
      <c r="D1055" s="8" t="s">
        <v>8374</v>
      </c>
      <c r="E1055">
        <v>3741</v>
      </c>
      <c r="F1055" s="7">
        <v>1</v>
      </c>
      <c r="G1055" s="4">
        <v>20000</v>
      </c>
      <c r="H1055" s="4">
        <v>0</v>
      </c>
      <c r="I1055" s="25">
        <v>30</v>
      </c>
      <c r="J1055" s="4">
        <v>0</v>
      </c>
      <c r="N1055" t="s">
        <v>8318</v>
      </c>
      <c r="O1055" t="s">
        <v>8224</v>
      </c>
      <c r="P1055" t="s">
        <v>8386</v>
      </c>
      <c r="Q1055" s="8" t="s">
        <v>8374</v>
      </c>
      <c r="R1055">
        <v>3741</v>
      </c>
      <c r="S1055" s="7">
        <v>1</v>
      </c>
      <c r="T1055" s="4">
        <v>20000</v>
      </c>
      <c r="U1055" s="4">
        <v>0</v>
      </c>
      <c r="V1055" s="25">
        <v>30</v>
      </c>
      <c r="W1055" s="4">
        <v>0</v>
      </c>
    </row>
    <row r="1056" spans="1:23" x14ac:dyDescent="0.45">
      <c r="A1056" t="s">
        <v>8318</v>
      </c>
      <c r="B1056" t="s">
        <v>8224</v>
      </c>
      <c r="C1056" t="s">
        <v>8386</v>
      </c>
      <c r="D1056" s="8" t="s">
        <v>8374</v>
      </c>
      <c r="E1056">
        <v>3901</v>
      </c>
      <c r="F1056" s="7">
        <v>1</v>
      </c>
      <c r="G1056" s="4">
        <v>3000</v>
      </c>
      <c r="H1056" s="4">
        <v>25</v>
      </c>
      <c r="I1056" s="25">
        <v>40</v>
      </c>
      <c r="J1056" s="4">
        <v>1</v>
      </c>
      <c r="N1056" t="s">
        <v>8318</v>
      </c>
      <c r="O1056" t="s">
        <v>8224</v>
      </c>
      <c r="P1056" t="s">
        <v>8386</v>
      </c>
      <c r="Q1056" s="8" t="s">
        <v>8374</v>
      </c>
      <c r="R1056">
        <v>3901</v>
      </c>
      <c r="S1056" s="7">
        <v>1</v>
      </c>
      <c r="T1056" s="4">
        <v>3000</v>
      </c>
      <c r="U1056" s="4">
        <v>25</v>
      </c>
      <c r="V1056" s="25">
        <v>40</v>
      </c>
      <c r="W1056" s="4">
        <v>1</v>
      </c>
    </row>
    <row r="1057" spans="1:23" x14ac:dyDescent="0.45">
      <c r="A1057" t="s">
        <v>8318</v>
      </c>
      <c r="B1057" t="s">
        <v>8224</v>
      </c>
      <c r="C1057" t="s">
        <v>8386</v>
      </c>
      <c r="D1057" s="8" t="s">
        <v>8374</v>
      </c>
      <c r="E1057">
        <v>4029</v>
      </c>
      <c r="F1057" s="7">
        <v>1</v>
      </c>
      <c r="G1057" s="4">
        <v>20000</v>
      </c>
      <c r="H1057" s="4">
        <v>0</v>
      </c>
      <c r="I1057" s="25">
        <v>30</v>
      </c>
      <c r="J1057" s="4">
        <v>0</v>
      </c>
      <c r="N1057" t="s">
        <v>8318</v>
      </c>
      <c r="O1057" t="s">
        <v>8224</v>
      </c>
      <c r="P1057" t="s">
        <v>8386</v>
      </c>
      <c r="Q1057" s="8" t="s">
        <v>8374</v>
      </c>
      <c r="R1057">
        <v>4029</v>
      </c>
      <c r="S1057" s="7">
        <v>1</v>
      </c>
      <c r="T1057" s="4">
        <v>20000</v>
      </c>
      <c r="U1057" s="4">
        <v>0</v>
      </c>
      <c r="V1057" s="25">
        <v>30</v>
      </c>
      <c r="W1057" s="4">
        <v>0</v>
      </c>
    </row>
    <row r="1058" spans="1:23" x14ac:dyDescent="0.45">
      <c r="A1058" t="s">
        <v>8318</v>
      </c>
      <c r="B1058" t="s">
        <v>8224</v>
      </c>
      <c r="C1058" t="s">
        <v>8386</v>
      </c>
      <c r="D1058" s="8" t="s">
        <v>8381</v>
      </c>
      <c r="F1058" s="7">
        <v>9</v>
      </c>
      <c r="G1058" s="4">
        <v>43540</v>
      </c>
      <c r="H1058" s="4">
        <v>16811</v>
      </c>
      <c r="I1058" s="25">
        <v>28.669210390946926</v>
      </c>
      <c r="J1058" s="4">
        <v>148</v>
      </c>
      <c r="N1058" t="s">
        <v>8318</v>
      </c>
      <c r="O1058" t="s">
        <v>8224</v>
      </c>
      <c r="P1058" t="s">
        <v>8386</v>
      </c>
      <c r="Q1058" s="8" t="s">
        <v>8381</v>
      </c>
      <c r="S1058" s="7">
        <v>9</v>
      </c>
      <c r="T1058" s="4">
        <v>43540</v>
      </c>
      <c r="U1058" s="4">
        <v>16811</v>
      </c>
      <c r="V1058" s="25">
        <v>28.669210390946926</v>
      </c>
      <c r="W1058" s="4">
        <v>148</v>
      </c>
    </row>
    <row r="1059" spans="1:23" x14ac:dyDescent="0.45">
      <c r="A1059" t="s">
        <v>8318</v>
      </c>
      <c r="B1059" t="s">
        <v>8224</v>
      </c>
      <c r="C1059" t="s">
        <v>8386</v>
      </c>
      <c r="D1059" s="8" t="s">
        <v>8381</v>
      </c>
      <c r="E1059">
        <v>2855</v>
      </c>
      <c r="F1059" s="7">
        <v>1</v>
      </c>
      <c r="G1059" s="4">
        <v>600</v>
      </c>
      <c r="H1059" s="4">
        <v>300</v>
      </c>
      <c r="I1059" s="25">
        <v>28.974178240736364</v>
      </c>
      <c r="J1059" s="4">
        <v>5</v>
      </c>
      <c r="N1059" t="s">
        <v>8318</v>
      </c>
      <c r="O1059" t="s">
        <v>8224</v>
      </c>
      <c r="P1059" t="s">
        <v>8386</v>
      </c>
      <c r="Q1059" s="8" t="s">
        <v>8381</v>
      </c>
      <c r="R1059">
        <v>2855</v>
      </c>
      <c r="S1059" s="7">
        <v>1</v>
      </c>
      <c r="T1059" s="4">
        <v>600</v>
      </c>
      <c r="U1059" s="4">
        <v>300</v>
      </c>
      <c r="V1059" s="25">
        <v>28.974178240736364</v>
      </c>
      <c r="W1059" s="4">
        <v>5</v>
      </c>
    </row>
    <row r="1060" spans="1:23" x14ac:dyDescent="0.45">
      <c r="A1060" t="s">
        <v>8318</v>
      </c>
      <c r="B1060" t="s">
        <v>8224</v>
      </c>
      <c r="C1060" t="s">
        <v>8386</v>
      </c>
      <c r="D1060" s="8" t="s">
        <v>8381</v>
      </c>
      <c r="E1060">
        <v>2879</v>
      </c>
      <c r="F1060" s="7">
        <v>1</v>
      </c>
      <c r="G1060" s="4">
        <v>11200</v>
      </c>
      <c r="H1060" s="4">
        <v>29</v>
      </c>
      <c r="I1060" s="25">
        <v>30</v>
      </c>
      <c r="J1060" s="4">
        <v>1</v>
      </c>
      <c r="N1060" t="s">
        <v>8318</v>
      </c>
      <c r="O1060" t="s">
        <v>8224</v>
      </c>
      <c r="P1060" t="s">
        <v>8386</v>
      </c>
      <c r="Q1060" s="8" t="s">
        <v>8381</v>
      </c>
      <c r="R1060">
        <v>2879</v>
      </c>
      <c r="S1060" s="7">
        <v>1</v>
      </c>
      <c r="T1060" s="4">
        <v>11200</v>
      </c>
      <c r="U1060" s="4">
        <v>29</v>
      </c>
      <c r="V1060" s="25">
        <v>30</v>
      </c>
      <c r="W1060" s="4">
        <v>1</v>
      </c>
    </row>
    <row r="1061" spans="1:23" x14ac:dyDescent="0.45">
      <c r="A1061" t="s">
        <v>8318</v>
      </c>
      <c r="B1061" t="s">
        <v>8224</v>
      </c>
      <c r="C1061" t="s">
        <v>8386</v>
      </c>
      <c r="D1061" s="8" t="s">
        <v>8381</v>
      </c>
      <c r="E1061">
        <v>2912</v>
      </c>
      <c r="F1061" s="7">
        <v>1</v>
      </c>
      <c r="G1061" s="4">
        <v>14440</v>
      </c>
      <c r="H1061" s="4">
        <v>2030</v>
      </c>
      <c r="I1061" s="25">
        <v>30</v>
      </c>
      <c r="J1061" s="4">
        <v>26</v>
      </c>
      <c r="N1061" t="s">
        <v>8318</v>
      </c>
      <c r="O1061" t="s">
        <v>8224</v>
      </c>
      <c r="P1061" t="s">
        <v>8386</v>
      </c>
      <c r="Q1061" s="8" t="s">
        <v>8381</v>
      </c>
      <c r="R1061">
        <v>2912</v>
      </c>
      <c r="S1061" s="7">
        <v>1</v>
      </c>
      <c r="T1061" s="4">
        <v>14440</v>
      </c>
      <c r="U1061" s="4">
        <v>2030</v>
      </c>
      <c r="V1061" s="25">
        <v>30</v>
      </c>
      <c r="W1061" s="4">
        <v>26</v>
      </c>
    </row>
    <row r="1062" spans="1:23" x14ac:dyDescent="0.45">
      <c r="A1062" t="s">
        <v>8318</v>
      </c>
      <c r="B1062" t="s">
        <v>8224</v>
      </c>
      <c r="C1062" t="s">
        <v>8386</v>
      </c>
      <c r="D1062" s="8" t="s">
        <v>8381</v>
      </c>
      <c r="E1062">
        <v>2973</v>
      </c>
      <c r="F1062" s="7">
        <v>1</v>
      </c>
      <c r="G1062" s="4">
        <v>5000</v>
      </c>
      <c r="H1062" s="4">
        <v>8740</v>
      </c>
      <c r="I1062" s="25">
        <v>28.34828703704261</v>
      </c>
      <c r="J1062" s="4">
        <v>33</v>
      </c>
      <c r="N1062" t="s">
        <v>8318</v>
      </c>
      <c r="O1062" t="s">
        <v>8224</v>
      </c>
      <c r="P1062" t="s">
        <v>8386</v>
      </c>
      <c r="Q1062" s="8" t="s">
        <v>8381</v>
      </c>
      <c r="R1062">
        <v>2973</v>
      </c>
      <c r="S1062" s="7">
        <v>1</v>
      </c>
      <c r="T1062" s="4">
        <v>5000</v>
      </c>
      <c r="U1062" s="4">
        <v>8740</v>
      </c>
      <c r="V1062" s="25">
        <v>28.34828703704261</v>
      </c>
      <c r="W1062" s="4">
        <v>33</v>
      </c>
    </row>
    <row r="1063" spans="1:23" x14ac:dyDescent="0.45">
      <c r="A1063" t="s">
        <v>8318</v>
      </c>
      <c r="B1063" t="s">
        <v>8224</v>
      </c>
      <c r="C1063" t="s">
        <v>8386</v>
      </c>
      <c r="D1063" s="8" t="s">
        <v>8381</v>
      </c>
      <c r="E1063">
        <v>3716</v>
      </c>
      <c r="F1063" s="7">
        <v>1</v>
      </c>
      <c r="G1063" s="4">
        <v>800</v>
      </c>
      <c r="H1063" s="4">
        <v>1246</v>
      </c>
      <c r="I1063" s="25">
        <v>30</v>
      </c>
      <c r="J1063" s="4">
        <v>24</v>
      </c>
      <c r="N1063" t="s">
        <v>8318</v>
      </c>
      <c r="O1063" t="s">
        <v>8224</v>
      </c>
      <c r="P1063" t="s">
        <v>8386</v>
      </c>
      <c r="Q1063" s="8" t="s">
        <v>8381</v>
      </c>
      <c r="R1063">
        <v>3716</v>
      </c>
      <c r="S1063" s="7">
        <v>1</v>
      </c>
      <c r="T1063" s="4">
        <v>800</v>
      </c>
      <c r="U1063" s="4">
        <v>1246</v>
      </c>
      <c r="V1063" s="25">
        <v>30</v>
      </c>
      <c r="W1063" s="4">
        <v>24</v>
      </c>
    </row>
    <row r="1064" spans="1:23" x14ac:dyDescent="0.45">
      <c r="A1064" t="s">
        <v>8318</v>
      </c>
      <c r="B1064" t="s">
        <v>8224</v>
      </c>
      <c r="C1064" t="s">
        <v>8386</v>
      </c>
      <c r="D1064" s="8" t="s">
        <v>8381</v>
      </c>
      <c r="E1064">
        <v>3821</v>
      </c>
      <c r="F1064" s="7">
        <v>1</v>
      </c>
      <c r="G1064" s="4">
        <v>3500</v>
      </c>
      <c r="H1064" s="4">
        <v>3659</v>
      </c>
      <c r="I1064" s="25">
        <v>32</v>
      </c>
      <c r="J1064" s="4">
        <v>46</v>
      </c>
      <c r="N1064" t="s">
        <v>8318</v>
      </c>
      <c r="O1064" t="s">
        <v>8224</v>
      </c>
      <c r="P1064" t="s">
        <v>8386</v>
      </c>
      <c r="Q1064" s="8" t="s">
        <v>8381</v>
      </c>
      <c r="R1064">
        <v>3821</v>
      </c>
      <c r="S1064" s="7">
        <v>1</v>
      </c>
      <c r="T1064" s="4">
        <v>3500</v>
      </c>
      <c r="U1064" s="4">
        <v>3659</v>
      </c>
      <c r="V1064" s="25">
        <v>32</v>
      </c>
      <c r="W1064" s="4">
        <v>46</v>
      </c>
    </row>
    <row r="1065" spans="1:23" x14ac:dyDescent="0.45">
      <c r="A1065" t="s">
        <v>8318</v>
      </c>
      <c r="B1065" t="s">
        <v>8224</v>
      </c>
      <c r="C1065" t="s">
        <v>8386</v>
      </c>
      <c r="D1065" s="8" t="s">
        <v>8381</v>
      </c>
      <c r="E1065">
        <v>3960</v>
      </c>
      <c r="F1065" s="7">
        <v>1</v>
      </c>
      <c r="G1065" s="4">
        <v>3000</v>
      </c>
      <c r="H1065" s="4">
        <v>45</v>
      </c>
      <c r="I1065" s="25">
        <v>30</v>
      </c>
      <c r="J1065" s="4">
        <v>4</v>
      </c>
      <c r="N1065" t="s">
        <v>8318</v>
      </c>
      <c r="O1065" t="s">
        <v>8224</v>
      </c>
      <c r="P1065" t="s">
        <v>8386</v>
      </c>
      <c r="Q1065" s="8" t="s">
        <v>8381</v>
      </c>
      <c r="R1065">
        <v>3960</v>
      </c>
      <c r="S1065" s="7">
        <v>1</v>
      </c>
      <c r="T1065" s="4">
        <v>3000</v>
      </c>
      <c r="U1065" s="4">
        <v>45</v>
      </c>
      <c r="V1065" s="25">
        <v>30</v>
      </c>
      <c r="W1065" s="4">
        <v>4</v>
      </c>
    </row>
    <row r="1066" spans="1:23" x14ac:dyDescent="0.45">
      <c r="A1066" t="s">
        <v>8318</v>
      </c>
      <c r="B1066" t="s">
        <v>8224</v>
      </c>
      <c r="C1066" t="s">
        <v>8386</v>
      </c>
      <c r="D1066" s="8" t="s">
        <v>8381</v>
      </c>
      <c r="E1066">
        <v>4083</v>
      </c>
      <c r="F1066" s="7">
        <v>1</v>
      </c>
      <c r="G1066" s="4">
        <v>3500</v>
      </c>
      <c r="H1066" s="4">
        <v>759</v>
      </c>
      <c r="I1066" s="25">
        <v>30</v>
      </c>
      <c r="J1066" s="4">
        <v>6</v>
      </c>
      <c r="N1066" t="s">
        <v>8318</v>
      </c>
      <c r="O1066" t="s">
        <v>8224</v>
      </c>
      <c r="P1066" t="s">
        <v>8386</v>
      </c>
      <c r="Q1066" s="8" t="s">
        <v>8381</v>
      </c>
      <c r="R1066">
        <v>4083</v>
      </c>
      <c r="S1066" s="7">
        <v>1</v>
      </c>
      <c r="T1066" s="4">
        <v>3500</v>
      </c>
      <c r="U1066" s="4">
        <v>759</v>
      </c>
      <c r="V1066" s="25">
        <v>30</v>
      </c>
      <c r="W1066" s="4">
        <v>6</v>
      </c>
    </row>
    <row r="1067" spans="1:23" x14ac:dyDescent="0.45">
      <c r="A1067" t="s">
        <v>8318</v>
      </c>
      <c r="B1067" t="s">
        <v>8224</v>
      </c>
      <c r="C1067" t="s">
        <v>8386</v>
      </c>
      <c r="D1067" s="8" t="s">
        <v>8381</v>
      </c>
      <c r="E1067">
        <v>4113</v>
      </c>
      <c r="F1067" s="7">
        <v>1</v>
      </c>
      <c r="G1067" s="4">
        <v>1500</v>
      </c>
      <c r="H1067" s="4">
        <v>3</v>
      </c>
      <c r="I1067" s="25">
        <v>18.700428240743349</v>
      </c>
      <c r="J1067" s="4">
        <v>3</v>
      </c>
      <c r="N1067" t="s">
        <v>8318</v>
      </c>
      <c r="O1067" t="s">
        <v>8224</v>
      </c>
      <c r="P1067" t="s">
        <v>8386</v>
      </c>
      <c r="Q1067" s="8" t="s">
        <v>8381</v>
      </c>
      <c r="R1067">
        <v>4113</v>
      </c>
      <c r="S1067" s="7">
        <v>1</v>
      </c>
      <c r="T1067" s="4">
        <v>1500</v>
      </c>
      <c r="U1067" s="4">
        <v>3</v>
      </c>
      <c r="V1067" s="25">
        <v>18.700428240743349</v>
      </c>
      <c r="W1067" s="4">
        <v>3</v>
      </c>
    </row>
    <row r="1068" spans="1:23" x14ac:dyDescent="0.45">
      <c r="A1068" t="s">
        <v>8318</v>
      </c>
      <c r="B1068" t="s">
        <v>8224</v>
      </c>
      <c r="C1068" t="s">
        <v>8387</v>
      </c>
      <c r="F1068" s="7"/>
      <c r="G1068" s="4"/>
      <c r="H1068" s="4"/>
      <c r="I1068" s="25"/>
      <c r="J1068" s="4"/>
      <c r="N1068" t="s">
        <v>8318</v>
      </c>
      <c r="O1068" t="s">
        <v>8224</v>
      </c>
      <c r="P1068" t="s">
        <v>8387</v>
      </c>
      <c r="S1068" s="7"/>
      <c r="T1068" s="4"/>
      <c r="U1068" s="4"/>
      <c r="V1068" s="25"/>
      <c r="W1068" s="4"/>
    </row>
    <row r="1069" spans="1:23" x14ac:dyDescent="0.45">
      <c r="A1069" t="s">
        <v>8318</v>
      </c>
      <c r="B1069" t="s">
        <v>8224</v>
      </c>
      <c r="C1069" t="s">
        <v>8387</v>
      </c>
      <c r="D1069" s="8" t="s">
        <v>8376</v>
      </c>
      <c r="F1069" s="7">
        <v>12</v>
      </c>
      <c r="G1069" s="4">
        <v>72050</v>
      </c>
      <c r="H1069" s="4">
        <v>31869.14</v>
      </c>
      <c r="I1069" s="25">
        <v>25.797374614199118</v>
      </c>
      <c r="J1069" s="4">
        <v>478</v>
      </c>
      <c r="N1069" t="s">
        <v>8318</v>
      </c>
      <c r="O1069" t="s">
        <v>8224</v>
      </c>
      <c r="P1069" t="s">
        <v>8387</v>
      </c>
      <c r="Q1069" s="8" t="s">
        <v>8376</v>
      </c>
      <c r="S1069" s="7">
        <v>12</v>
      </c>
      <c r="T1069" s="4">
        <v>72050</v>
      </c>
      <c r="U1069" s="4">
        <v>31869.14</v>
      </c>
      <c r="V1069" s="25">
        <v>25.797374614199118</v>
      </c>
      <c r="W1069" s="4">
        <v>478</v>
      </c>
    </row>
    <row r="1070" spans="1:23" x14ac:dyDescent="0.45">
      <c r="A1070" t="s">
        <v>8318</v>
      </c>
      <c r="B1070" t="s">
        <v>8224</v>
      </c>
      <c r="C1070" t="s">
        <v>8387</v>
      </c>
      <c r="D1070" s="8" t="s">
        <v>8376</v>
      </c>
      <c r="E1070">
        <v>2883</v>
      </c>
      <c r="F1070" s="7">
        <v>1</v>
      </c>
      <c r="G1070" s="4">
        <v>10000</v>
      </c>
      <c r="H1070" s="4">
        <v>1908</v>
      </c>
      <c r="I1070" s="25">
        <v>35.304432870369055</v>
      </c>
      <c r="J1070" s="4">
        <v>5</v>
      </c>
      <c r="N1070" t="s">
        <v>8318</v>
      </c>
      <c r="O1070" t="s">
        <v>8224</v>
      </c>
      <c r="P1070" t="s">
        <v>8387</v>
      </c>
      <c r="Q1070" s="8" t="s">
        <v>8376</v>
      </c>
      <c r="R1070">
        <v>2883</v>
      </c>
      <c r="S1070" s="7">
        <v>1</v>
      </c>
      <c r="T1070" s="4">
        <v>10000</v>
      </c>
      <c r="U1070" s="4">
        <v>1908</v>
      </c>
      <c r="V1070" s="25">
        <v>35.304432870369055</v>
      </c>
      <c r="W1070" s="4">
        <v>5</v>
      </c>
    </row>
    <row r="1071" spans="1:23" x14ac:dyDescent="0.45">
      <c r="A1071" t="s">
        <v>8318</v>
      </c>
      <c r="B1071" t="s">
        <v>8224</v>
      </c>
      <c r="C1071" t="s">
        <v>8387</v>
      </c>
      <c r="D1071" s="8" t="s">
        <v>8376</v>
      </c>
      <c r="E1071">
        <v>3274</v>
      </c>
      <c r="F1071" s="7">
        <v>1</v>
      </c>
      <c r="G1071" s="4">
        <v>15500</v>
      </c>
      <c r="H1071" s="4">
        <v>15705</v>
      </c>
      <c r="I1071" s="25">
        <v>44.170462962967576</v>
      </c>
      <c r="J1071" s="4">
        <v>286</v>
      </c>
      <c r="N1071" t="s">
        <v>8318</v>
      </c>
      <c r="O1071" t="s">
        <v>8224</v>
      </c>
      <c r="P1071" t="s">
        <v>8387</v>
      </c>
      <c r="Q1071" s="8" t="s">
        <v>8376</v>
      </c>
      <c r="R1071">
        <v>3274</v>
      </c>
      <c r="S1071" s="7">
        <v>1</v>
      </c>
      <c r="T1071" s="4">
        <v>15500</v>
      </c>
      <c r="U1071" s="4">
        <v>15705</v>
      </c>
      <c r="V1071" s="25">
        <v>44.170462962967576</v>
      </c>
      <c r="W1071" s="4">
        <v>286</v>
      </c>
    </row>
    <row r="1072" spans="1:23" x14ac:dyDescent="0.45">
      <c r="A1072" t="s">
        <v>8318</v>
      </c>
      <c r="B1072" t="s">
        <v>8224</v>
      </c>
      <c r="C1072" t="s">
        <v>8387</v>
      </c>
      <c r="D1072" s="8" t="s">
        <v>8376</v>
      </c>
      <c r="E1072">
        <v>3284</v>
      </c>
      <c r="F1072" s="7">
        <v>1</v>
      </c>
      <c r="G1072" s="4">
        <v>3000</v>
      </c>
      <c r="H1072" s="4">
        <v>3048</v>
      </c>
      <c r="I1072" s="25">
        <v>17.364432870366727</v>
      </c>
      <c r="J1072" s="4">
        <v>15</v>
      </c>
      <c r="N1072" t="s">
        <v>8318</v>
      </c>
      <c r="O1072" t="s">
        <v>8224</v>
      </c>
      <c r="P1072" t="s">
        <v>8387</v>
      </c>
      <c r="Q1072" s="8" t="s">
        <v>8376</v>
      </c>
      <c r="R1072">
        <v>3284</v>
      </c>
      <c r="S1072" s="7">
        <v>1</v>
      </c>
      <c r="T1072" s="4">
        <v>3000</v>
      </c>
      <c r="U1072" s="4">
        <v>3048</v>
      </c>
      <c r="V1072" s="25">
        <v>17.364432870366727</v>
      </c>
      <c r="W1072" s="4">
        <v>15</v>
      </c>
    </row>
    <row r="1073" spans="1:23" x14ac:dyDescent="0.45">
      <c r="A1073" t="s">
        <v>8318</v>
      </c>
      <c r="B1073" t="s">
        <v>8224</v>
      </c>
      <c r="C1073" t="s">
        <v>8387</v>
      </c>
      <c r="D1073" s="8" t="s">
        <v>8376</v>
      </c>
      <c r="E1073">
        <v>3313</v>
      </c>
      <c r="F1073" s="7">
        <v>1</v>
      </c>
      <c r="G1073" s="4">
        <v>2000</v>
      </c>
      <c r="H1073" s="4">
        <v>2321</v>
      </c>
      <c r="I1073" s="25">
        <v>13.797256944453693</v>
      </c>
      <c r="J1073" s="4">
        <v>29</v>
      </c>
      <c r="N1073" t="s">
        <v>8318</v>
      </c>
      <c r="O1073" t="s">
        <v>8224</v>
      </c>
      <c r="P1073" t="s">
        <v>8387</v>
      </c>
      <c r="Q1073" s="8" t="s">
        <v>8376</v>
      </c>
      <c r="R1073">
        <v>3313</v>
      </c>
      <c r="S1073" s="7">
        <v>1</v>
      </c>
      <c r="T1073" s="4">
        <v>2000</v>
      </c>
      <c r="U1073" s="4">
        <v>2321</v>
      </c>
      <c r="V1073" s="25">
        <v>13.797256944453693</v>
      </c>
      <c r="W1073" s="4">
        <v>29</v>
      </c>
    </row>
    <row r="1074" spans="1:23" x14ac:dyDescent="0.45">
      <c r="A1074" t="s">
        <v>8318</v>
      </c>
      <c r="B1074" t="s">
        <v>8224</v>
      </c>
      <c r="C1074" t="s">
        <v>8387</v>
      </c>
      <c r="D1074" s="8" t="s">
        <v>8376</v>
      </c>
      <c r="E1074">
        <v>3432</v>
      </c>
      <c r="F1074" s="7">
        <v>1</v>
      </c>
      <c r="G1074" s="4">
        <v>2000</v>
      </c>
      <c r="H1074" s="4">
        <v>2193</v>
      </c>
      <c r="I1074" s="25">
        <v>25.335486111114733</v>
      </c>
      <c r="J1074" s="4">
        <v>42</v>
      </c>
      <c r="N1074" t="s">
        <v>8318</v>
      </c>
      <c r="O1074" t="s">
        <v>8224</v>
      </c>
      <c r="P1074" t="s">
        <v>8387</v>
      </c>
      <c r="Q1074" s="8" t="s">
        <v>8376</v>
      </c>
      <c r="R1074">
        <v>3432</v>
      </c>
      <c r="S1074" s="7">
        <v>1</v>
      </c>
      <c r="T1074" s="4">
        <v>2000</v>
      </c>
      <c r="U1074" s="4">
        <v>2193</v>
      </c>
      <c r="V1074" s="25">
        <v>25.335486111114733</v>
      </c>
      <c r="W1074" s="4">
        <v>42</v>
      </c>
    </row>
    <row r="1075" spans="1:23" x14ac:dyDescent="0.45">
      <c r="A1075" t="s">
        <v>8318</v>
      </c>
      <c r="B1075" t="s">
        <v>8224</v>
      </c>
      <c r="C1075" t="s">
        <v>8387</v>
      </c>
      <c r="D1075" s="8" t="s">
        <v>8376</v>
      </c>
      <c r="E1075">
        <v>3439</v>
      </c>
      <c r="F1075" s="7">
        <v>1</v>
      </c>
      <c r="G1075" s="4">
        <v>1200</v>
      </c>
      <c r="H1075" s="4">
        <v>1616.14</v>
      </c>
      <c r="I1075" s="25">
        <v>13.296412037037953</v>
      </c>
      <c r="J1075" s="4">
        <v>18</v>
      </c>
      <c r="N1075" t="s">
        <v>8318</v>
      </c>
      <c r="O1075" t="s">
        <v>8224</v>
      </c>
      <c r="P1075" t="s">
        <v>8387</v>
      </c>
      <c r="Q1075" s="8" t="s">
        <v>8376</v>
      </c>
      <c r="R1075">
        <v>3439</v>
      </c>
      <c r="S1075" s="7">
        <v>1</v>
      </c>
      <c r="T1075" s="4">
        <v>1200</v>
      </c>
      <c r="U1075" s="4">
        <v>1616.14</v>
      </c>
      <c r="V1075" s="25">
        <v>13.296412037037953</v>
      </c>
      <c r="W1075" s="4">
        <v>18</v>
      </c>
    </row>
    <row r="1076" spans="1:23" x14ac:dyDescent="0.45">
      <c r="A1076" t="s">
        <v>8318</v>
      </c>
      <c r="B1076" t="s">
        <v>8224</v>
      </c>
      <c r="C1076" t="s">
        <v>8387</v>
      </c>
      <c r="D1076" s="8" t="s">
        <v>8376</v>
      </c>
      <c r="E1076">
        <v>3485</v>
      </c>
      <c r="F1076" s="7">
        <v>1</v>
      </c>
      <c r="G1076" s="4">
        <v>1650</v>
      </c>
      <c r="H1076" s="4">
        <v>1660</v>
      </c>
      <c r="I1076" s="25">
        <v>30</v>
      </c>
      <c r="J1076" s="4">
        <v>30</v>
      </c>
      <c r="N1076" t="s">
        <v>8318</v>
      </c>
      <c r="O1076" t="s">
        <v>8224</v>
      </c>
      <c r="P1076" t="s">
        <v>8387</v>
      </c>
      <c r="Q1076" s="8" t="s">
        <v>8376</v>
      </c>
      <c r="R1076">
        <v>3485</v>
      </c>
      <c r="S1076" s="7">
        <v>1</v>
      </c>
      <c r="T1076" s="4">
        <v>1650</v>
      </c>
      <c r="U1076" s="4">
        <v>1660</v>
      </c>
      <c r="V1076" s="25">
        <v>30</v>
      </c>
      <c r="W1076" s="4">
        <v>30</v>
      </c>
    </row>
    <row r="1077" spans="1:23" x14ac:dyDescent="0.45">
      <c r="A1077" t="s">
        <v>8318</v>
      </c>
      <c r="B1077" t="s">
        <v>8224</v>
      </c>
      <c r="C1077" t="s">
        <v>8387</v>
      </c>
      <c r="D1077" s="8" t="s">
        <v>8376</v>
      </c>
      <c r="E1077">
        <v>3681</v>
      </c>
      <c r="F1077" s="7">
        <v>1</v>
      </c>
      <c r="G1077" s="4">
        <v>1000</v>
      </c>
      <c r="H1077" s="4">
        <v>1119</v>
      </c>
      <c r="I1077" s="25">
        <v>10</v>
      </c>
      <c r="J1077" s="4">
        <v>18</v>
      </c>
      <c r="N1077" t="s">
        <v>8318</v>
      </c>
      <c r="O1077" t="s">
        <v>8224</v>
      </c>
      <c r="P1077" t="s">
        <v>8387</v>
      </c>
      <c r="Q1077" s="8" t="s">
        <v>8376</v>
      </c>
      <c r="R1077">
        <v>3681</v>
      </c>
      <c r="S1077" s="7">
        <v>1</v>
      </c>
      <c r="T1077" s="4">
        <v>1000</v>
      </c>
      <c r="U1077" s="4">
        <v>1119</v>
      </c>
      <c r="V1077" s="25">
        <v>10</v>
      </c>
      <c r="W1077" s="4">
        <v>18</v>
      </c>
    </row>
    <row r="1078" spans="1:23" x14ac:dyDescent="0.45">
      <c r="A1078" t="s">
        <v>8318</v>
      </c>
      <c r="B1078" t="s">
        <v>8224</v>
      </c>
      <c r="C1078" t="s">
        <v>8387</v>
      </c>
      <c r="D1078" s="8" t="s">
        <v>8376</v>
      </c>
      <c r="E1078">
        <v>3832</v>
      </c>
      <c r="F1078" s="7">
        <v>1</v>
      </c>
      <c r="G1078" s="4">
        <v>1200</v>
      </c>
      <c r="H1078" s="4">
        <v>1256</v>
      </c>
      <c r="I1078" s="25">
        <v>45</v>
      </c>
      <c r="J1078" s="4">
        <v>9</v>
      </c>
      <c r="N1078" t="s">
        <v>8318</v>
      </c>
      <c r="O1078" t="s">
        <v>8224</v>
      </c>
      <c r="P1078" t="s">
        <v>8387</v>
      </c>
      <c r="Q1078" s="8" t="s">
        <v>8376</v>
      </c>
      <c r="R1078">
        <v>3832</v>
      </c>
      <c r="S1078" s="7">
        <v>1</v>
      </c>
      <c r="T1078" s="4">
        <v>1200</v>
      </c>
      <c r="U1078" s="4">
        <v>1256</v>
      </c>
      <c r="V1078" s="25">
        <v>45</v>
      </c>
      <c r="W1078" s="4">
        <v>9</v>
      </c>
    </row>
    <row r="1079" spans="1:23" x14ac:dyDescent="0.45">
      <c r="A1079" t="s">
        <v>8318</v>
      </c>
      <c r="B1079" t="s">
        <v>8224</v>
      </c>
      <c r="C1079" t="s">
        <v>8387</v>
      </c>
      <c r="D1079" s="8" t="s">
        <v>8376</v>
      </c>
      <c r="E1079">
        <v>3985</v>
      </c>
      <c r="F1079" s="7">
        <v>1</v>
      </c>
      <c r="G1079" s="4">
        <v>2000</v>
      </c>
      <c r="H1079" s="4">
        <v>641</v>
      </c>
      <c r="I1079" s="25">
        <v>21.171064814814599</v>
      </c>
      <c r="J1079" s="4">
        <v>19</v>
      </c>
      <c r="N1079" t="s">
        <v>8318</v>
      </c>
      <c r="O1079" t="s">
        <v>8224</v>
      </c>
      <c r="P1079" t="s">
        <v>8387</v>
      </c>
      <c r="Q1079" s="8" t="s">
        <v>8376</v>
      </c>
      <c r="R1079">
        <v>3985</v>
      </c>
      <c r="S1079" s="7">
        <v>1</v>
      </c>
      <c r="T1079" s="4">
        <v>2000</v>
      </c>
      <c r="U1079" s="4">
        <v>641</v>
      </c>
      <c r="V1079" s="25">
        <v>21.171064814814599</v>
      </c>
      <c r="W1079" s="4">
        <v>19</v>
      </c>
    </row>
    <row r="1080" spans="1:23" x14ac:dyDescent="0.45">
      <c r="A1080" t="s">
        <v>8318</v>
      </c>
      <c r="B1080" t="s">
        <v>8224</v>
      </c>
      <c r="C1080" t="s">
        <v>8387</v>
      </c>
      <c r="D1080" s="8" t="s">
        <v>8376</v>
      </c>
      <c r="E1080">
        <v>4006</v>
      </c>
      <c r="F1080" s="7">
        <v>1</v>
      </c>
      <c r="G1080" s="4">
        <v>30000</v>
      </c>
      <c r="H1080" s="4">
        <v>2</v>
      </c>
      <c r="I1080" s="25">
        <v>25</v>
      </c>
      <c r="J1080" s="4">
        <v>1</v>
      </c>
      <c r="N1080" t="s">
        <v>8318</v>
      </c>
      <c r="O1080" t="s">
        <v>8224</v>
      </c>
      <c r="P1080" t="s">
        <v>8387</v>
      </c>
      <c r="Q1080" s="8" t="s">
        <v>8376</v>
      </c>
      <c r="R1080">
        <v>4006</v>
      </c>
      <c r="S1080" s="7">
        <v>1</v>
      </c>
      <c r="T1080" s="4">
        <v>30000</v>
      </c>
      <c r="U1080" s="4">
        <v>2</v>
      </c>
      <c r="V1080" s="25">
        <v>25</v>
      </c>
      <c r="W1080" s="4">
        <v>1</v>
      </c>
    </row>
    <row r="1081" spans="1:23" x14ac:dyDescent="0.45">
      <c r="A1081" t="s">
        <v>8318</v>
      </c>
      <c r="B1081" t="s">
        <v>8224</v>
      </c>
      <c r="C1081" t="s">
        <v>8387</v>
      </c>
      <c r="D1081" s="8" t="s">
        <v>8376</v>
      </c>
      <c r="E1081">
        <v>4030</v>
      </c>
      <c r="F1081" s="7">
        <v>1</v>
      </c>
      <c r="G1081" s="4">
        <v>2500</v>
      </c>
      <c r="H1081" s="4">
        <v>400</v>
      </c>
      <c r="I1081" s="25">
        <v>29.128946759265091</v>
      </c>
      <c r="J1081" s="4">
        <v>6</v>
      </c>
      <c r="N1081" t="s">
        <v>8318</v>
      </c>
      <c r="O1081" t="s">
        <v>8224</v>
      </c>
      <c r="P1081" t="s">
        <v>8387</v>
      </c>
      <c r="Q1081" s="8" t="s">
        <v>8376</v>
      </c>
      <c r="R1081">
        <v>4030</v>
      </c>
      <c r="S1081" s="7">
        <v>1</v>
      </c>
      <c r="T1081" s="4">
        <v>2500</v>
      </c>
      <c r="U1081" s="4">
        <v>400</v>
      </c>
      <c r="V1081" s="25">
        <v>29.128946759265091</v>
      </c>
      <c r="W1081" s="4">
        <v>6</v>
      </c>
    </row>
    <row r="1082" spans="1:23" x14ac:dyDescent="0.45">
      <c r="A1082" t="s">
        <v>8318</v>
      </c>
      <c r="B1082" t="s">
        <v>8224</v>
      </c>
      <c r="C1082" t="s">
        <v>8387</v>
      </c>
      <c r="D1082" s="8" t="s">
        <v>8377</v>
      </c>
      <c r="F1082" s="7">
        <v>16</v>
      </c>
      <c r="G1082" s="4">
        <v>67125</v>
      </c>
      <c r="H1082" s="4">
        <v>24116</v>
      </c>
      <c r="I1082" s="25">
        <v>40.305295862267485</v>
      </c>
      <c r="J1082" s="4">
        <v>375</v>
      </c>
      <c r="N1082" t="s">
        <v>8318</v>
      </c>
      <c r="O1082" t="s">
        <v>8224</v>
      </c>
      <c r="P1082" t="s">
        <v>8387</v>
      </c>
      <c r="Q1082" s="8" t="s">
        <v>8377</v>
      </c>
      <c r="S1082" s="7">
        <v>16</v>
      </c>
      <c r="T1082" s="4">
        <v>67125</v>
      </c>
      <c r="U1082" s="4">
        <v>24116</v>
      </c>
      <c r="V1082" s="25">
        <v>40.305295862267485</v>
      </c>
      <c r="W1082" s="4">
        <v>375</v>
      </c>
    </row>
    <row r="1083" spans="1:23" x14ac:dyDescent="0.45">
      <c r="A1083" t="s">
        <v>8318</v>
      </c>
      <c r="B1083" t="s">
        <v>8224</v>
      </c>
      <c r="C1083" t="s">
        <v>8387</v>
      </c>
      <c r="D1083" s="8" t="s">
        <v>8377</v>
      </c>
      <c r="E1083">
        <v>522</v>
      </c>
      <c r="F1083" s="7">
        <v>1</v>
      </c>
      <c r="G1083" s="4">
        <v>3000</v>
      </c>
      <c r="H1083" s="4">
        <v>3440</v>
      </c>
      <c r="I1083" s="25">
        <v>19.958333333335759</v>
      </c>
      <c r="J1083" s="4">
        <v>31</v>
      </c>
      <c r="N1083" t="s">
        <v>8318</v>
      </c>
      <c r="O1083" t="s">
        <v>8224</v>
      </c>
      <c r="P1083" t="s">
        <v>8387</v>
      </c>
      <c r="Q1083" s="8" t="s">
        <v>8377</v>
      </c>
      <c r="R1083">
        <v>522</v>
      </c>
      <c r="S1083" s="7">
        <v>1</v>
      </c>
      <c r="T1083" s="4">
        <v>3000</v>
      </c>
      <c r="U1083" s="4">
        <v>3440</v>
      </c>
      <c r="V1083" s="25">
        <v>19.958333333335759</v>
      </c>
      <c r="W1083" s="4">
        <v>31</v>
      </c>
    </row>
    <row r="1084" spans="1:23" x14ac:dyDescent="0.45">
      <c r="A1084" t="s">
        <v>8318</v>
      </c>
      <c r="B1084" t="s">
        <v>8224</v>
      </c>
      <c r="C1084" t="s">
        <v>8387</v>
      </c>
      <c r="D1084" s="8" t="s">
        <v>8377</v>
      </c>
      <c r="E1084">
        <v>2891</v>
      </c>
      <c r="F1084" s="7">
        <v>1</v>
      </c>
      <c r="G1084" s="4">
        <v>10000</v>
      </c>
      <c r="H1084" s="4">
        <v>273</v>
      </c>
      <c r="I1084" s="25">
        <v>59.958333333328483</v>
      </c>
      <c r="J1084" s="4">
        <v>10</v>
      </c>
      <c r="N1084" t="s">
        <v>8318</v>
      </c>
      <c r="O1084" t="s">
        <v>8224</v>
      </c>
      <c r="P1084" t="s">
        <v>8387</v>
      </c>
      <c r="Q1084" s="8" t="s">
        <v>8377</v>
      </c>
      <c r="R1084">
        <v>2891</v>
      </c>
      <c r="S1084" s="7">
        <v>1</v>
      </c>
      <c r="T1084" s="4">
        <v>10000</v>
      </c>
      <c r="U1084" s="4">
        <v>273</v>
      </c>
      <c r="V1084" s="25">
        <v>59.958333333328483</v>
      </c>
      <c r="W1084" s="4">
        <v>10</v>
      </c>
    </row>
    <row r="1085" spans="1:23" x14ac:dyDescent="0.45">
      <c r="A1085" t="s">
        <v>8318</v>
      </c>
      <c r="B1085" t="s">
        <v>8224</v>
      </c>
      <c r="C1085" t="s">
        <v>8387</v>
      </c>
      <c r="D1085" s="8" t="s">
        <v>8377</v>
      </c>
      <c r="E1085">
        <v>3447</v>
      </c>
      <c r="F1085" s="7">
        <v>1</v>
      </c>
      <c r="G1085" s="4">
        <v>1000</v>
      </c>
      <c r="H1085" s="4">
        <v>1078</v>
      </c>
      <c r="I1085" s="25">
        <v>44.958333333328483</v>
      </c>
      <c r="J1085" s="4">
        <v>14</v>
      </c>
      <c r="N1085" t="s">
        <v>8318</v>
      </c>
      <c r="O1085" t="s">
        <v>8224</v>
      </c>
      <c r="P1085" t="s">
        <v>8387</v>
      </c>
      <c r="Q1085" s="8" t="s">
        <v>8377</v>
      </c>
      <c r="R1085">
        <v>3447</v>
      </c>
      <c r="S1085" s="7">
        <v>1</v>
      </c>
      <c r="T1085" s="4">
        <v>1000</v>
      </c>
      <c r="U1085" s="4">
        <v>1078</v>
      </c>
      <c r="V1085" s="25">
        <v>44.958333333328483</v>
      </c>
      <c r="W1085" s="4">
        <v>14</v>
      </c>
    </row>
    <row r="1086" spans="1:23" x14ac:dyDescent="0.45">
      <c r="A1086" t="s">
        <v>8318</v>
      </c>
      <c r="B1086" t="s">
        <v>8224</v>
      </c>
      <c r="C1086" t="s">
        <v>8387</v>
      </c>
      <c r="D1086" s="8" t="s">
        <v>8377</v>
      </c>
      <c r="E1086">
        <v>3466</v>
      </c>
      <c r="F1086" s="7">
        <v>1</v>
      </c>
      <c r="G1086" s="4">
        <v>3500</v>
      </c>
      <c r="H1086" s="4">
        <v>4450</v>
      </c>
      <c r="I1086" s="25">
        <v>59.958333333335759</v>
      </c>
      <c r="J1086" s="4">
        <v>61</v>
      </c>
      <c r="N1086" t="s">
        <v>8318</v>
      </c>
      <c r="O1086" t="s">
        <v>8224</v>
      </c>
      <c r="P1086" t="s">
        <v>8387</v>
      </c>
      <c r="Q1086" s="8" t="s">
        <v>8377</v>
      </c>
      <c r="R1086">
        <v>3466</v>
      </c>
      <c r="S1086" s="7">
        <v>1</v>
      </c>
      <c r="T1086" s="4">
        <v>3500</v>
      </c>
      <c r="U1086" s="4">
        <v>4450</v>
      </c>
      <c r="V1086" s="25">
        <v>59.958333333335759</v>
      </c>
      <c r="W1086" s="4">
        <v>61</v>
      </c>
    </row>
    <row r="1087" spans="1:23" x14ac:dyDescent="0.45">
      <c r="A1087" t="s">
        <v>8318</v>
      </c>
      <c r="B1087" t="s">
        <v>8224</v>
      </c>
      <c r="C1087" t="s">
        <v>8387</v>
      </c>
      <c r="D1087" s="8" t="s">
        <v>8377</v>
      </c>
      <c r="E1087">
        <v>3500</v>
      </c>
      <c r="F1087" s="7">
        <v>1</v>
      </c>
      <c r="G1087" s="4">
        <v>1000</v>
      </c>
      <c r="H1087" s="4">
        <v>1063</v>
      </c>
      <c r="I1087" s="25">
        <v>16.288217592591536</v>
      </c>
      <c r="J1087" s="4">
        <v>42</v>
      </c>
      <c r="N1087" t="s">
        <v>8318</v>
      </c>
      <c r="O1087" t="s">
        <v>8224</v>
      </c>
      <c r="P1087" t="s">
        <v>8387</v>
      </c>
      <c r="Q1087" s="8" t="s">
        <v>8377</v>
      </c>
      <c r="R1087">
        <v>3500</v>
      </c>
      <c r="S1087" s="7">
        <v>1</v>
      </c>
      <c r="T1087" s="4">
        <v>1000</v>
      </c>
      <c r="U1087" s="4">
        <v>1063</v>
      </c>
      <c r="V1087" s="25">
        <v>16.288217592591536</v>
      </c>
      <c r="W1087" s="4">
        <v>42</v>
      </c>
    </row>
    <row r="1088" spans="1:23" x14ac:dyDescent="0.45">
      <c r="A1088" t="s">
        <v>8318</v>
      </c>
      <c r="B1088" t="s">
        <v>8224</v>
      </c>
      <c r="C1088" t="s">
        <v>8387</v>
      </c>
      <c r="D1088" s="8" t="s">
        <v>8377</v>
      </c>
      <c r="E1088">
        <v>3548</v>
      </c>
      <c r="F1088" s="7">
        <v>1</v>
      </c>
      <c r="G1088" s="4">
        <v>2100</v>
      </c>
      <c r="H1088" s="4">
        <v>2140</v>
      </c>
      <c r="I1088" s="25">
        <v>22.099375000005239</v>
      </c>
      <c r="J1088" s="4">
        <v>13</v>
      </c>
      <c r="N1088" t="s">
        <v>8318</v>
      </c>
      <c r="O1088" t="s">
        <v>8224</v>
      </c>
      <c r="P1088" t="s">
        <v>8387</v>
      </c>
      <c r="Q1088" s="8" t="s">
        <v>8377</v>
      </c>
      <c r="R1088">
        <v>3548</v>
      </c>
      <c r="S1088" s="7">
        <v>1</v>
      </c>
      <c r="T1088" s="4">
        <v>2100</v>
      </c>
      <c r="U1088" s="4">
        <v>2140</v>
      </c>
      <c r="V1088" s="25">
        <v>22.099375000005239</v>
      </c>
      <c r="W1088" s="4">
        <v>13</v>
      </c>
    </row>
    <row r="1089" spans="1:23" x14ac:dyDescent="0.45">
      <c r="A1089" t="s">
        <v>8318</v>
      </c>
      <c r="B1089" t="s">
        <v>8224</v>
      </c>
      <c r="C1089" t="s">
        <v>8387</v>
      </c>
      <c r="D1089" s="8" t="s">
        <v>8377</v>
      </c>
      <c r="E1089">
        <v>3583</v>
      </c>
      <c r="F1089" s="7">
        <v>1</v>
      </c>
      <c r="G1089" s="4">
        <v>3000</v>
      </c>
      <c r="H1089" s="4">
        <v>3255</v>
      </c>
      <c r="I1089" s="25">
        <v>59.958333333335759</v>
      </c>
      <c r="J1089" s="4">
        <v>24</v>
      </c>
      <c r="N1089" t="s">
        <v>8318</v>
      </c>
      <c r="O1089" t="s">
        <v>8224</v>
      </c>
      <c r="P1089" t="s">
        <v>8387</v>
      </c>
      <c r="Q1089" s="8" t="s">
        <v>8377</v>
      </c>
      <c r="R1089">
        <v>3583</v>
      </c>
      <c r="S1089" s="7">
        <v>1</v>
      </c>
      <c r="T1089" s="4">
        <v>3000</v>
      </c>
      <c r="U1089" s="4">
        <v>3255</v>
      </c>
      <c r="V1089" s="25">
        <v>59.958333333335759</v>
      </c>
      <c r="W1089" s="4">
        <v>24</v>
      </c>
    </row>
    <row r="1090" spans="1:23" x14ac:dyDescent="0.45">
      <c r="A1090" t="s">
        <v>8318</v>
      </c>
      <c r="B1090" t="s">
        <v>8224</v>
      </c>
      <c r="C1090" t="s">
        <v>8387</v>
      </c>
      <c r="D1090" s="8" t="s">
        <v>8377</v>
      </c>
      <c r="E1090">
        <v>3597</v>
      </c>
      <c r="F1090" s="7">
        <v>1</v>
      </c>
      <c r="G1090" s="4">
        <v>2500</v>
      </c>
      <c r="H1090" s="4">
        <v>2565</v>
      </c>
      <c r="I1090" s="25">
        <v>14.663773148145992</v>
      </c>
      <c r="J1090" s="4">
        <v>33</v>
      </c>
      <c r="N1090" t="s">
        <v>8318</v>
      </c>
      <c r="O1090" t="s">
        <v>8224</v>
      </c>
      <c r="P1090" t="s">
        <v>8387</v>
      </c>
      <c r="Q1090" s="8" t="s">
        <v>8377</v>
      </c>
      <c r="R1090">
        <v>3597</v>
      </c>
      <c r="S1090" s="7">
        <v>1</v>
      </c>
      <c r="T1090" s="4">
        <v>2500</v>
      </c>
      <c r="U1090" s="4">
        <v>2565</v>
      </c>
      <c r="V1090" s="25">
        <v>14.663773148145992</v>
      </c>
      <c r="W1090" s="4">
        <v>33</v>
      </c>
    </row>
    <row r="1091" spans="1:23" x14ac:dyDescent="0.45">
      <c r="A1091" t="s">
        <v>8318</v>
      </c>
      <c r="B1091" t="s">
        <v>8224</v>
      </c>
      <c r="C1091" t="s">
        <v>8387</v>
      </c>
      <c r="D1091" s="8" t="s">
        <v>8377</v>
      </c>
      <c r="E1091">
        <v>3698</v>
      </c>
      <c r="F1091" s="7">
        <v>1</v>
      </c>
      <c r="G1091" s="4">
        <v>5000</v>
      </c>
      <c r="H1091" s="4">
        <v>5526</v>
      </c>
      <c r="I1091" s="25">
        <v>30</v>
      </c>
      <c r="J1091" s="4">
        <v>136</v>
      </c>
      <c r="N1091" t="s">
        <v>8318</v>
      </c>
      <c r="O1091" t="s">
        <v>8224</v>
      </c>
      <c r="P1091" t="s">
        <v>8387</v>
      </c>
      <c r="Q1091" s="8" t="s">
        <v>8377</v>
      </c>
      <c r="R1091">
        <v>3698</v>
      </c>
      <c r="S1091" s="7">
        <v>1</v>
      </c>
      <c r="T1091" s="4">
        <v>5000</v>
      </c>
      <c r="U1091" s="4">
        <v>5526</v>
      </c>
      <c r="V1091" s="25">
        <v>30</v>
      </c>
      <c r="W1091" s="4">
        <v>136</v>
      </c>
    </row>
    <row r="1092" spans="1:23" x14ac:dyDescent="0.45">
      <c r="A1092" t="s">
        <v>8318</v>
      </c>
      <c r="B1092" t="s">
        <v>8224</v>
      </c>
      <c r="C1092" t="s">
        <v>8387</v>
      </c>
      <c r="D1092" s="8" t="s">
        <v>8377</v>
      </c>
      <c r="E1092">
        <v>3866</v>
      </c>
      <c r="F1092" s="7">
        <v>1</v>
      </c>
      <c r="G1092" s="4">
        <v>2000</v>
      </c>
      <c r="H1092" s="4">
        <v>11</v>
      </c>
      <c r="I1092" s="25">
        <v>49.198136574072123</v>
      </c>
      <c r="J1092" s="4">
        <v>2</v>
      </c>
      <c r="N1092" t="s">
        <v>8318</v>
      </c>
      <c r="O1092" t="s">
        <v>8224</v>
      </c>
      <c r="P1092" t="s">
        <v>8387</v>
      </c>
      <c r="Q1092" s="8" t="s">
        <v>8377</v>
      </c>
      <c r="R1092">
        <v>3866</v>
      </c>
      <c r="S1092" s="7">
        <v>1</v>
      </c>
      <c r="T1092" s="4">
        <v>2000</v>
      </c>
      <c r="U1092" s="4">
        <v>11</v>
      </c>
      <c r="V1092" s="25">
        <v>49.198136574072123</v>
      </c>
      <c r="W1092" s="4">
        <v>2</v>
      </c>
    </row>
    <row r="1093" spans="1:23" x14ac:dyDescent="0.45">
      <c r="A1093" t="s">
        <v>8318</v>
      </c>
      <c r="B1093" t="s">
        <v>8224</v>
      </c>
      <c r="C1093" t="s">
        <v>8387</v>
      </c>
      <c r="D1093" s="8" t="s">
        <v>8377</v>
      </c>
      <c r="E1093">
        <v>3932</v>
      </c>
      <c r="F1093" s="7">
        <v>1</v>
      </c>
      <c r="G1093" s="4">
        <v>12000</v>
      </c>
      <c r="H1093" s="4">
        <v>1</v>
      </c>
      <c r="I1093" s="25">
        <v>29.958333333335759</v>
      </c>
      <c r="J1093" s="4">
        <v>1</v>
      </c>
      <c r="N1093" t="s">
        <v>8318</v>
      </c>
      <c r="O1093" t="s">
        <v>8224</v>
      </c>
      <c r="P1093" t="s">
        <v>8387</v>
      </c>
      <c r="Q1093" s="8" t="s">
        <v>8377</v>
      </c>
      <c r="R1093">
        <v>3932</v>
      </c>
      <c r="S1093" s="7">
        <v>1</v>
      </c>
      <c r="T1093" s="4">
        <v>12000</v>
      </c>
      <c r="U1093" s="4">
        <v>1</v>
      </c>
      <c r="V1093" s="25">
        <v>29.958333333335759</v>
      </c>
      <c r="W1093" s="4">
        <v>1</v>
      </c>
    </row>
    <row r="1094" spans="1:23" x14ac:dyDescent="0.45">
      <c r="A1094" t="s">
        <v>8318</v>
      </c>
      <c r="B1094" t="s">
        <v>8224</v>
      </c>
      <c r="C1094" t="s">
        <v>8387</v>
      </c>
      <c r="D1094" s="8" t="s">
        <v>8377</v>
      </c>
      <c r="E1094">
        <v>3965</v>
      </c>
      <c r="F1094" s="7">
        <v>1</v>
      </c>
      <c r="G1094" s="4">
        <v>2000</v>
      </c>
      <c r="H1094" s="4">
        <v>285</v>
      </c>
      <c r="I1094" s="25">
        <v>59.958333333328483</v>
      </c>
      <c r="J1094" s="4">
        <v>4</v>
      </c>
      <c r="N1094" t="s">
        <v>8318</v>
      </c>
      <c r="O1094" t="s">
        <v>8224</v>
      </c>
      <c r="P1094" t="s">
        <v>8387</v>
      </c>
      <c r="Q1094" s="8" t="s">
        <v>8377</v>
      </c>
      <c r="R1094">
        <v>3965</v>
      </c>
      <c r="S1094" s="7">
        <v>1</v>
      </c>
      <c r="T1094" s="4">
        <v>2000</v>
      </c>
      <c r="U1094" s="4">
        <v>285</v>
      </c>
      <c r="V1094" s="25">
        <v>59.958333333328483</v>
      </c>
      <c r="W1094" s="4">
        <v>4</v>
      </c>
    </row>
    <row r="1095" spans="1:23" x14ac:dyDescent="0.45">
      <c r="A1095" t="s">
        <v>8318</v>
      </c>
      <c r="B1095" t="s">
        <v>8224</v>
      </c>
      <c r="C1095" t="s">
        <v>8387</v>
      </c>
      <c r="D1095" s="8" t="s">
        <v>8377</v>
      </c>
      <c r="E1095">
        <v>4014</v>
      </c>
      <c r="F1095" s="7">
        <v>1</v>
      </c>
      <c r="G1095" s="4">
        <v>9000</v>
      </c>
      <c r="H1095" s="4">
        <v>0</v>
      </c>
      <c r="I1095" s="25">
        <v>15</v>
      </c>
      <c r="J1095" s="4">
        <v>0</v>
      </c>
      <c r="N1095" t="s">
        <v>8318</v>
      </c>
      <c r="O1095" t="s">
        <v>8224</v>
      </c>
      <c r="P1095" t="s">
        <v>8387</v>
      </c>
      <c r="Q1095" s="8" t="s">
        <v>8377</v>
      </c>
      <c r="R1095">
        <v>4014</v>
      </c>
      <c r="S1095" s="7">
        <v>1</v>
      </c>
      <c r="T1095" s="4">
        <v>9000</v>
      </c>
      <c r="U1095" s="4">
        <v>0</v>
      </c>
      <c r="V1095" s="25">
        <v>15</v>
      </c>
      <c r="W1095" s="4">
        <v>0</v>
      </c>
    </row>
    <row r="1096" spans="1:23" x14ac:dyDescent="0.45">
      <c r="A1096" t="s">
        <v>8318</v>
      </c>
      <c r="B1096" t="s">
        <v>8224</v>
      </c>
      <c r="C1096" t="s">
        <v>8387</v>
      </c>
      <c r="D1096" s="8" t="s">
        <v>8377</v>
      </c>
      <c r="E1096">
        <v>4019</v>
      </c>
      <c r="F1096" s="7">
        <v>1</v>
      </c>
      <c r="G1096" s="4">
        <v>3500</v>
      </c>
      <c r="H1096" s="4">
        <v>29</v>
      </c>
      <c r="I1096" s="25">
        <v>58.010231481472147</v>
      </c>
      <c r="J1096" s="4">
        <v>4</v>
      </c>
      <c r="N1096" t="s">
        <v>8318</v>
      </c>
      <c r="O1096" t="s">
        <v>8224</v>
      </c>
      <c r="P1096" t="s">
        <v>8387</v>
      </c>
      <c r="Q1096" s="8" t="s">
        <v>8377</v>
      </c>
      <c r="R1096">
        <v>4019</v>
      </c>
      <c r="S1096" s="7">
        <v>1</v>
      </c>
      <c r="T1096" s="4">
        <v>3500</v>
      </c>
      <c r="U1096" s="4">
        <v>29</v>
      </c>
      <c r="V1096" s="25">
        <v>58.010231481472147</v>
      </c>
      <c r="W1096" s="4">
        <v>4</v>
      </c>
    </row>
    <row r="1097" spans="1:23" x14ac:dyDescent="0.45">
      <c r="A1097" t="s">
        <v>8318</v>
      </c>
      <c r="B1097" t="s">
        <v>8224</v>
      </c>
      <c r="C1097" t="s">
        <v>8387</v>
      </c>
      <c r="D1097" s="8" t="s">
        <v>8377</v>
      </c>
      <c r="E1097">
        <v>4023</v>
      </c>
      <c r="F1097" s="7">
        <v>1</v>
      </c>
      <c r="G1097" s="4">
        <v>7000</v>
      </c>
      <c r="H1097" s="4">
        <v>0</v>
      </c>
      <c r="I1097" s="25">
        <v>44.958333333335759</v>
      </c>
      <c r="J1097" s="4">
        <v>0</v>
      </c>
      <c r="N1097" t="s">
        <v>8318</v>
      </c>
      <c r="O1097" t="s">
        <v>8224</v>
      </c>
      <c r="P1097" t="s">
        <v>8387</v>
      </c>
      <c r="Q1097" s="8" t="s">
        <v>8377</v>
      </c>
      <c r="R1097">
        <v>4023</v>
      </c>
      <c r="S1097" s="7">
        <v>1</v>
      </c>
      <c r="T1097" s="4">
        <v>7000</v>
      </c>
      <c r="U1097" s="4">
        <v>0</v>
      </c>
      <c r="V1097" s="25">
        <v>44.958333333335759</v>
      </c>
      <c r="W1097" s="4">
        <v>0</v>
      </c>
    </row>
    <row r="1098" spans="1:23" x14ac:dyDescent="0.45">
      <c r="A1098" t="s">
        <v>8318</v>
      </c>
      <c r="B1098" t="s">
        <v>8224</v>
      </c>
      <c r="C1098" t="s">
        <v>8387</v>
      </c>
      <c r="D1098" s="8" t="s">
        <v>8377</v>
      </c>
      <c r="E1098">
        <v>4061</v>
      </c>
      <c r="F1098" s="7">
        <v>1</v>
      </c>
      <c r="G1098" s="4">
        <v>525</v>
      </c>
      <c r="H1098" s="4">
        <v>0</v>
      </c>
      <c r="I1098" s="25">
        <v>59.958333333328483</v>
      </c>
      <c r="J1098" s="4">
        <v>0</v>
      </c>
      <c r="N1098" t="s">
        <v>8318</v>
      </c>
      <c r="O1098" t="s">
        <v>8224</v>
      </c>
      <c r="P1098" t="s">
        <v>8387</v>
      </c>
      <c r="Q1098" s="8" t="s">
        <v>8377</v>
      </c>
      <c r="R1098">
        <v>4061</v>
      </c>
      <c r="S1098" s="7">
        <v>1</v>
      </c>
      <c r="T1098" s="4">
        <v>525</v>
      </c>
      <c r="U1098" s="4">
        <v>0</v>
      </c>
      <c r="V1098" s="25">
        <v>59.958333333328483</v>
      </c>
      <c r="W1098" s="4">
        <v>0</v>
      </c>
    </row>
    <row r="1099" spans="1:23" x14ac:dyDescent="0.45">
      <c r="A1099" t="s">
        <v>8318</v>
      </c>
      <c r="B1099" t="s">
        <v>8224</v>
      </c>
      <c r="C1099" t="s">
        <v>8387</v>
      </c>
      <c r="D1099" s="8" t="s">
        <v>8378</v>
      </c>
      <c r="F1099" s="7">
        <v>21</v>
      </c>
      <c r="G1099" s="4">
        <v>110650</v>
      </c>
      <c r="H1099" s="4">
        <v>71802.5</v>
      </c>
      <c r="I1099" s="25">
        <v>34.439247134039064</v>
      </c>
      <c r="J1099" s="4">
        <v>745</v>
      </c>
      <c r="N1099" t="s">
        <v>8318</v>
      </c>
      <c r="O1099" t="s">
        <v>8224</v>
      </c>
      <c r="P1099" t="s">
        <v>8387</v>
      </c>
      <c r="Q1099" s="8" t="s">
        <v>8378</v>
      </c>
      <c r="S1099" s="7">
        <v>21</v>
      </c>
      <c r="T1099" s="4">
        <v>110650</v>
      </c>
      <c r="U1099" s="4">
        <v>71802.5</v>
      </c>
      <c r="V1099" s="25">
        <v>34.439247134039064</v>
      </c>
      <c r="W1099" s="4">
        <v>745</v>
      </c>
    </row>
    <row r="1100" spans="1:23" x14ac:dyDescent="0.45">
      <c r="A1100" t="s">
        <v>8318</v>
      </c>
      <c r="B1100" t="s">
        <v>8224</v>
      </c>
      <c r="C1100" t="s">
        <v>8387</v>
      </c>
      <c r="D1100" s="8" t="s">
        <v>8378</v>
      </c>
      <c r="E1100">
        <v>2809</v>
      </c>
      <c r="F1100" s="7">
        <v>1</v>
      </c>
      <c r="G1100" s="4">
        <v>2500</v>
      </c>
      <c r="H1100" s="4">
        <v>2560</v>
      </c>
      <c r="I1100" s="25">
        <v>8.1135995370277669</v>
      </c>
      <c r="J1100" s="4">
        <v>21</v>
      </c>
      <c r="N1100" t="s">
        <v>8318</v>
      </c>
      <c r="O1100" t="s">
        <v>8224</v>
      </c>
      <c r="P1100" t="s">
        <v>8387</v>
      </c>
      <c r="Q1100" s="8" t="s">
        <v>8378</v>
      </c>
      <c r="R1100">
        <v>2809</v>
      </c>
      <c r="S1100" s="7">
        <v>1</v>
      </c>
      <c r="T1100" s="4">
        <v>2500</v>
      </c>
      <c r="U1100" s="4">
        <v>2560</v>
      </c>
      <c r="V1100" s="25">
        <v>8.1135995370277669</v>
      </c>
      <c r="W1100" s="4">
        <v>21</v>
      </c>
    </row>
    <row r="1101" spans="1:23" x14ac:dyDescent="0.45">
      <c r="A1101" t="s">
        <v>8318</v>
      </c>
      <c r="B1101" t="s">
        <v>8224</v>
      </c>
      <c r="C1101" t="s">
        <v>8387</v>
      </c>
      <c r="D1101" s="8" t="s">
        <v>8378</v>
      </c>
      <c r="E1101">
        <v>2847</v>
      </c>
      <c r="F1101" s="7">
        <v>1</v>
      </c>
      <c r="G1101" s="4">
        <v>2000</v>
      </c>
      <c r="H1101" s="4">
        <v>0</v>
      </c>
      <c r="I1101" s="25">
        <v>60</v>
      </c>
      <c r="J1101" s="4">
        <v>0</v>
      </c>
      <c r="N1101" t="s">
        <v>8318</v>
      </c>
      <c r="O1101" t="s">
        <v>8224</v>
      </c>
      <c r="P1101" t="s">
        <v>8387</v>
      </c>
      <c r="Q1101" s="8" t="s">
        <v>8378</v>
      </c>
      <c r="R1101">
        <v>2847</v>
      </c>
      <c r="S1101" s="7">
        <v>1</v>
      </c>
      <c r="T1101" s="4">
        <v>2000</v>
      </c>
      <c r="U1101" s="4">
        <v>0</v>
      </c>
      <c r="V1101" s="25">
        <v>60</v>
      </c>
      <c r="W1101" s="4">
        <v>0</v>
      </c>
    </row>
    <row r="1102" spans="1:23" x14ac:dyDescent="0.45">
      <c r="A1102" t="s">
        <v>8318</v>
      </c>
      <c r="B1102" t="s">
        <v>8224</v>
      </c>
      <c r="C1102" t="s">
        <v>8387</v>
      </c>
      <c r="D1102" s="8" t="s">
        <v>8378</v>
      </c>
      <c r="E1102">
        <v>2907</v>
      </c>
      <c r="F1102" s="7">
        <v>1</v>
      </c>
      <c r="G1102" s="4">
        <v>2500</v>
      </c>
      <c r="H1102" s="4">
        <v>2</v>
      </c>
      <c r="I1102" s="25">
        <v>60</v>
      </c>
      <c r="J1102" s="4">
        <v>2</v>
      </c>
      <c r="N1102" t="s">
        <v>8318</v>
      </c>
      <c r="O1102" t="s">
        <v>8224</v>
      </c>
      <c r="P1102" t="s">
        <v>8387</v>
      </c>
      <c r="Q1102" s="8" t="s">
        <v>8378</v>
      </c>
      <c r="R1102">
        <v>2907</v>
      </c>
      <c r="S1102" s="7">
        <v>1</v>
      </c>
      <c r="T1102" s="4">
        <v>2500</v>
      </c>
      <c r="U1102" s="4">
        <v>2</v>
      </c>
      <c r="V1102" s="25">
        <v>60</v>
      </c>
      <c r="W1102" s="4">
        <v>2</v>
      </c>
    </row>
    <row r="1103" spans="1:23" x14ac:dyDescent="0.45">
      <c r="A1103" t="s">
        <v>8318</v>
      </c>
      <c r="B1103" t="s">
        <v>8224</v>
      </c>
      <c r="C1103" t="s">
        <v>8387</v>
      </c>
      <c r="D1103" s="8" t="s">
        <v>8378</v>
      </c>
      <c r="E1103">
        <v>3231</v>
      </c>
      <c r="F1103" s="7">
        <v>1</v>
      </c>
      <c r="G1103" s="4">
        <v>1000</v>
      </c>
      <c r="H1103" s="4">
        <v>1610</v>
      </c>
      <c r="I1103" s="25">
        <v>30</v>
      </c>
      <c r="J1103" s="4">
        <v>28</v>
      </c>
      <c r="N1103" t="s">
        <v>8318</v>
      </c>
      <c r="O1103" t="s">
        <v>8224</v>
      </c>
      <c r="P1103" t="s">
        <v>8387</v>
      </c>
      <c r="Q1103" s="8" t="s">
        <v>8378</v>
      </c>
      <c r="R1103">
        <v>3231</v>
      </c>
      <c r="S1103" s="7">
        <v>1</v>
      </c>
      <c r="T1103" s="4">
        <v>1000</v>
      </c>
      <c r="U1103" s="4">
        <v>1610</v>
      </c>
      <c r="V1103" s="25">
        <v>30</v>
      </c>
      <c r="W1103" s="4">
        <v>28</v>
      </c>
    </row>
    <row r="1104" spans="1:23" x14ac:dyDescent="0.45">
      <c r="A1104" t="s">
        <v>8318</v>
      </c>
      <c r="B1104" t="s">
        <v>8224</v>
      </c>
      <c r="C1104" t="s">
        <v>8387</v>
      </c>
      <c r="D1104" s="8" t="s">
        <v>8378</v>
      </c>
      <c r="E1104">
        <v>3279</v>
      </c>
      <c r="F1104" s="7">
        <v>1</v>
      </c>
      <c r="G1104" s="4">
        <v>5800</v>
      </c>
      <c r="H1104" s="4">
        <v>6628</v>
      </c>
      <c r="I1104" s="25">
        <v>29.958333333335759</v>
      </c>
      <c r="J1104" s="4">
        <v>63</v>
      </c>
      <c r="N1104" t="s">
        <v>8318</v>
      </c>
      <c r="O1104" t="s">
        <v>8224</v>
      </c>
      <c r="P1104" t="s">
        <v>8387</v>
      </c>
      <c r="Q1104" s="8" t="s">
        <v>8378</v>
      </c>
      <c r="R1104">
        <v>3279</v>
      </c>
      <c r="S1104" s="7">
        <v>1</v>
      </c>
      <c r="T1104" s="4">
        <v>5800</v>
      </c>
      <c r="U1104" s="4">
        <v>6628</v>
      </c>
      <c r="V1104" s="25">
        <v>29.958333333335759</v>
      </c>
      <c r="W1104" s="4">
        <v>63</v>
      </c>
    </row>
    <row r="1105" spans="1:23" x14ac:dyDescent="0.45">
      <c r="A1105" t="s">
        <v>8318</v>
      </c>
      <c r="B1105" t="s">
        <v>8224</v>
      </c>
      <c r="C1105" t="s">
        <v>8387</v>
      </c>
      <c r="D1105" s="8" t="s">
        <v>8378</v>
      </c>
      <c r="E1105">
        <v>3282</v>
      </c>
      <c r="F1105" s="7">
        <v>1</v>
      </c>
      <c r="G1105" s="4">
        <v>31000</v>
      </c>
      <c r="H1105" s="4">
        <v>31820.5</v>
      </c>
      <c r="I1105" s="25">
        <v>44</v>
      </c>
      <c r="J1105" s="4">
        <v>237</v>
      </c>
      <c r="N1105" t="s">
        <v>8318</v>
      </c>
      <c r="O1105" t="s">
        <v>8224</v>
      </c>
      <c r="P1105" t="s">
        <v>8387</v>
      </c>
      <c r="Q1105" s="8" t="s">
        <v>8378</v>
      </c>
      <c r="R1105">
        <v>3282</v>
      </c>
      <c r="S1105" s="7">
        <v>1</v>
      </c>
      <c r="T1105" s="4">
        <v>31000</v>
      </c>
      <c r="U1105" s="4">
        <v>31820.5</v>
      </c>
      <c r="V1105" s="25">
        <v>44</v>
      </c>
      <c r="W1105" s="4">
        <v>237</v>
      </c>
    </row>
    <row r="1106" spans="1:23" x14ac:dyDescent="0.45">
      <c r="A1106" t="s">
        <v>8318</v>
      </c>
      <c r="B1106" t="s">
        <v>8224</v>
      </c>
      <c r="C1106" t="s">
        <v>8387</v>
      </c>
      <c r="D1106" s="8" t="s">
        <v>8378</v>
      </c>
      <c r="E1106">
        <v>3308</v>
      </c>
      <c r="F1106" s="7">
        <v>1</v>
      </c>
      <c r="G1106" s="4">
        <v>3500</v>
      </c>
      <c r="H1106" s="4">
        <v>4280</v>
      </c>
      <c r="I1106" s="25">
        <v>21</v>
      </c>
      <c r="J1106" s="4">
        <v>57</v>
      </c>
      <c r="N1106" t="s">
        <v>8318</v>
      </c>
      <c r="O1106" t="s">
        <v>8224</v>
      </c>
      <c r="P1106" t="s">
        <v>8387</v>
      </c>
      <c r="Q1106" s="8" t="s">
        <v>8378</v>
      </c>
      <c r="R1106">
        <v>3308</v>
      </c>
      <c r="S1106" s="7">
        <v>1</v>
      </c>
      <c r="T1106" s="4">
        <v>3500</v>
      </c>
      <c r="U1106" s="4">
        <v>4280</v>
      </c>
      <c r="V1106" s="25">
        <v>21</v>
      </c>
      <c r="W1106" s="4">
        <v>57</v>
      </c>
    </row>
    <row r="1107" spans="1:23" x14ac:dyDescent="0.45">
      <c r="A1107" t="s">
        <v>8318</v>
      </c>
      <c r="B1107" t="s">
        <v>8224</v>
      </c>
      <c r="C1107" t="s">
        <v>8387</v>
      </c>
      <c r="D1107" s="8" t="s">
        <v>8378</v>
      </c>
      <c r="E1107">
        <v>3469</v>
      </c>
      <c r="F1107" s="7">
        <v>1</v>
      </c>
      <c r="G1107" s="4">
        <v>2800</v>
      </c>
      <c r="H1107" s="4">
        <v>3175</v>
      </c>
      <c r="I1107" s="25">
        <v>30</v>
      </c>
      <c r="J1107" s="4">
        <v>63</v>
      </c>
      <c r="N1107" t="s">
        <v>8318</v>
      </c>
      <c r="O1107" t="s">
        <v>8224</v>
      </c>
      <c r="P1107" t="s">
        <v>8387</v>
      </c>
      <c r="Q1107" s="8" t="s">
        <v>8378</v>
      </c>
      <c r="R1107">
        <v>3469</v>
      </c>
      <c r="S1107" s="7">
        <v>1</v>
      </c>
      <c r="T1107" s="4">
        <v>2800</v>
      </c>
      <c r="U1107" s="4">
        <v>3175</v>
      </c>
      <c r="V1107" s="25">
        <v>30</v>
      </c>
      <c r="W1107" s="4">
        <v>63</v>
      </c>
    </row>
    <row r="1108" spans="1:23" x14ac:dyDescent="0.45">
      <c r="A1108" t="s">
        <v>8318</v>
      </c>
      <c r="B1108" t="s">
        <v>8224</v>
      </c>
      <c r="C1108" t="s">
        <v>8387</v>
      </c>
      <c r="D1108" s="8" t="s">
        <v>8378</v>
      </c>
      <c r="E1108">
        <v>3490</v>
      </c>
      <c r="F1108" s="7">
        <v>1</v>
      </c>
      <c r="G1108" s="4">
        <v>1000</v>
      </c>
      <c r="H1108" s="4">
        <v>1275</v>
      </c>
      <c r="I1108" s="25">
        <v>30</v>
      </c>
      <c r="J1108" s="4">
        <v>27</v>
      </c>
      <c r="N1108" t="s">
        <v>8318</v>
      </c>
      <c r="O1108" t="s">
        <v>8224</v>
      </c>
      <c r="P1108" t="s">
        <v>8387</v>
      </c>
      <c r="Q1108" s="8" t="s">
        <v>8378</v>
      </c>
      <c r="R1108">
        <v>3490</v>
      </c>
      <c r="S1108" s="7">
        <v>1</v>
      </c>
      <c r="T1108" s="4">
        <v>1000</v>
      </c>
      <c r="U1108" s="4">
        <v>1275</v>
      </c>
      <c r="V1108" s="25">
        <v>30</v>
      </c>
      <c r="W1108" s="4">
        <v>27</v>
      </c>
    </row>
    <row r="1109" spans="1:23" x14ac:dyDescent="0.45">
      <c r="A1109" t="s">
        <v>8318</v>
      </c>
      <c r="B1109" t="s">
        <v>8224</v>
      </c>
      <c r="C1109" t="s">
        <v>8387</v>
      </c>
      <c r="D1109" s="8" t="s">
        <v>8378</v>
      </c>
      <c r="E1109">
        <v>3502</v>
      </c>
      <c r="F1109" s="7">
        <v>1</v>
      </c>
      <c r="G1109" s="4">
        <v>4000</v>
      </c>
      <c r="H1109" s="4">
        <v>4216</v>
      </c>
      <c r="I1109" s="25">
        <v>14.326574074075324</v>
      </c>
      <c r="J1109" s="4">
        <v>31</v>
      </c>
      <c r="N1109" t="s">
        <v>8318</v>
      </c>
      <c r="O1109" t="s">
        <v>8224</v>
      </c>
      <c r="P1109" t="s">
        <v>8387</v>
      </c>
      <c r="Q1109" s="8" t="s">
        <v>8378</v>
      </c>
      <c r="R1109">
        <v>3502</v>
      </c>
      <c r="S1109" s="7">
        <v>1</v>
      </c>
      <c r="T1109" s="4">
        <v>4000</v>
      </c>
      <c r="U1109" s="4">
        <v>4216</v>
      </c>
      <c r="V1109" s="25">
        <v>14.326574074075324</v>
      </c>
      <c r="W1109" s="4">
        <v>31</v>
      </c>
    </row>
    <row r="1110" spans="1:23" x14ac:dyDescent="0.45">
      <c r="A1110" t="s">
        <v>8318</v>
      </c>
      <c r="B1110" t="s">
        <v>8224</v>
      </c>
      <c r="C1110" t="s">
        <v>8387</v>
      </c>
      <c r="D1110" s="8" t="s">
        <v>8378</v>
      </c>
      <c r="E1110">
        <v>3526</v>
      </c>
      <c r="F1110" s="7">
        <v>1</v>
      </c>
      <c r="G1110" s="4">
        <v>3300</v>
      </c>
      <c r="H1110" s="4">
        <v>3366</v>
      </c>
      <c r="I1110" s="25">
        <v>27.913993055553874</v>
      </c>
      <c r="J1110" s="4">
        <v>34</v>
      </c>
      <c r="N1110" t="s">
        <v>8318</v>
      </c>
      <c r="O1110" t="s">
        <v>8224</v>
      </c>
      <c r="P1110" t="s">
        <v>8387</v>
      </c>
      <c r="Q1110" s="8" t="s">
        <v>8378</v>
      </c>
      <c r="R1110">
        <v>3526</v>
      </c>
      <c r="S1110" s="7">
        <v>1</v>
      </c>
      <c r="T1110" s="4">
        <v>3300</v>
      </c>
      <c r="U1110" s="4">
        <v>3366</v>
      </c>
      <c r="V1110" s="25">
        <v>27.913993055553874</v>
      </c>
      <c r="W1110" s="4">
        <v>34</v>
      </c>
    </row>
    <row r="1111" spans="1:23" x14ac:dyDescent="0.45">
      <c r="A1111" t="s">
        <v>8318</v>
      </c>
      <c r="B1111" t="s">
        <v>8224</v>
      </c>
      <c r="C1111" t="s">
        <v>8387</v>
      </c>
      <c r="D1111" s="8" t="s">
        <v>8378</v>
      </c>
      <c r="E1111">
        <v>3582</v>
      </c>
      <c r="F1111" s="7">
        <v>1</v>
      </c>
      <c r="G1111" s="4">
        <v>1000</v>
      </c>
      <c r="H1111" s="4">
        <v>2870</v>
      </c>
      <c r="I1111" s="25">
        <v>14</v>
      </c>
      <c r="J1111" s="4">
        <v>49</v>
      </c>
      <c r="N1111" t="s">
        <v>8318</v>
      </c>
      <c r="O1111" t="s">
        <v>8224</v>
      </c>
      <c r="P1111" t="s">
        <v>8387</v>
      </c>
      <c r="Q1111" s="8" t="s">
        <v>8378</v>
      </c>
      <c r="R1111">
        <v>3582</v>
      </c>
      <c r="S1111" s="7">
        <v>1</v>
      </c>
      <c r="T1111" s="4">
        <v>1000</v>
      </c>
      <c r="U1111" s="4">
        <v>2870</v>
      </c>
      <c r="V1111" s="25">
        <v>14</v>
      </c>
      <c r="W1111" s="4">
        <v>49</v>
      </c>
    </row>
    <row r="1112" spans="1:23" x14ac:dyDescent="0.45">
      <c r="A1112" t="s">
        <v>8318</v>
      </c>
      <c r="B1112" t="s">
        <v>8224</v>
      </c>
      <c r="C1112" t="s">
        <v>8387</v>
      </c>
      <c r="D1112" s="8" t="s">
        <v>8378</v>
      </c>
      <c r="E1112">
        <v>3602</v>
      </c>
      <c r="F1112" s="7">
        <v>1</v>
      </c>
      <c r="G1112" s="4">
        <v>4000</v>
      </c>
      <c r="H1112" s="4">
        <v>4002</v>
      </c>
      <c r="I1112" s="25">
        <v>60</v>
      </c>
      <c r="J1112" s="4">
        <v>49</v>
      </c>
      <c r="N1112" t="s">
        <v>8318</v>
      </c>
      <c r="O1112" t="s">
        <v>8224</v>
      </c>
      <c r="P1112" t="s">
        <v>8387</v>
      </c>
      <c r="Q1112" s="8" t="s">
        <v>8378</v>
      </c>
      <c r="R1112">
        <v>3602</v>
      </c>
      <c r="S1112" s="7">
        <v>1</v>
      </c>
      <c r="T1112" s="4">
        <v>4000</v>
      </c>
      <c r="U1112" s="4">
        <v>4002</v>
      </c>
      <c r="V1112" s="25">
        <v>60</v>
      </c>
      <c r="W1112" s="4">
        <v>49</v>
      </c>
    </row>
    <row r="1113" spans="1:23" x14ac:dyDescent="0.45">
      <c r="A1113" t="s">
        <v>8318</v>
      </c>
      <c r="B1113" t="s">
        <v>8224</v>
      </c>
      <c r="C1113" t="s">
        <v>8387</v>
      </c>
      <c r="D1113" s="8" t="s">
        <v>8378</v>
      </c>
      <c r="E1113">
        <v>3627</v>
      </c>
      <c r="F1113" s="7">
        <v>1</v>
      </c>
      <c r="G1113" s="4">
        <v>2000</v>
      </c>
      <c r="H1113" s="4">
        <v>2000</v>
      </c>
      <c r="I1113" s="25">
        <v>50.424224537040573</v>
      </c>
      <c r="J1113" s="4">
        <v>29</v>
      </c>
      <c r="N1113" t="s">
        <v>8318</v>
      </c>
      <c r="O1113" t="s">
        <v>8224</v>
      </c>
      <c r="P1113" t="s">
        <v>8387</v>
      </c>
      <c r="Q1113" s="8" t="s">
        <v>8378</v>
      </c>
      <c r="R1113">
        <v>3627</v>
      </c>
      <c r="S1113" s="7">
        <v>1</v>
      </c>
      <c r="T1113" s="4">
        <v>2000</v>
      </c>
      <c r="U1113" s="4">
        <v>2000</v>
      </c>
      <c r="V1113" s="25">
        <v>50.424224537040573</v>
      </c>
      <c r="W1113" s="4">
        <v>29</v>
      </c>
    </row>
    <row r="1114" spans="1:23" x14ac:dyDescent="0.45">
      <c r="A1114" t="s">
        <v>8318</v>
      </c>
      <c r="B1114" t="s">
        <v>8224</v>
      </c>
      <c r="C1114" t="s">
        <v>8387</v>
      </c>
      <c r="D1114" s="8" t="s">
        <v>8378</v>
      </c>
      <c r="E1114">
        <v>3661</v>
      </c>
      <c r="F1114" s="7">
        <v>1</v>
      </c>
      <c r="G1114" s="4">
        <v>3000</v>
      </c>
      <c r="H1114" s="4">
        <v>3330</v>
      </c>
      <c r="I1114" s="25">
        <v>22.270000000004075</v>
      </c>
      <c r="J1114" s="4">
        <v>36</v>
      </c>
      <c r="N1114" t="s">
        <v>8318</v>
      </c>
      <c r="O1114" t="s">
        <v>8224</v>
      </c>
      <c r="P1114" t="s">
        <v>8387</v>
      </c>
      <c r="Q1114" s="8" t="s">
        <v>8378</v>
      </c>
      <c r="R1114">
        <v>3661</v>
      </c>
      <c r="S1114" s="7">
        <v>1</v>
      </c>
      <c r="T1114" s="4">
        <v>3000</v>
      </c>
      <c r="U1114" s="4">
        <v>3330</v>
      </c>
      <c r="V1114" s="25">
        <v>22.270000000004075</v>
      </c>
      <c r="W1114" s="4">
        <v>36</v>
      </c>
    </row>
    <row r="1115" spans="1:23" x14ac:dyDescent="0.45">
      <c r="A1115" t="s">
        <v>8318</v>
      </c>
      <c r="B1115" t="s">
        <v>8224</v>
      </c>
      <c r="C1115" t="s">
        <v>8387</v>
      </c>
      <c r="D1115" s="8" t="s">
        <v>8378</v>
      </c>
      <c r="E1115">
        <v>3950</v>
      </c>
      <c r="F1115" s="7">
        <v>1</v>
      </c>
      <c r="G1115" s="4">
        <v>4000</v>
      </c>
      <c r="H1115" s="4">
        <v>25</v>
      </c>
      <c r="I1115" s="25">
        <v>29.071990740740148</v>
      </c>
      <c r="J1115" s="4">
        <v>1</v>
      </c>
      <c r="N1115" t="s">
        <v>8318</v>
      </c>
      <c r="O1115" t="s">
        <v>8224</v>
      </c>
      <c r="P1115" t="s">
        <v>8387</v>
      </c>
      <c r="Q1115" s="8" t="s">
        <v>8378</v>
      </c>
      <c r="R1115">
        <v>3950</v>
      </c>
      <c r="S1115" s="7">
        <v>1</v>
      </c>
      <c r="T1115" s="4">
        <v>4000</v>
      </c>
      <c r="U1115" s="4">
        <v>25</v>
      </c>
      <c r="V1115" s="25">
        <v>29.071990740740148</v>
      </c>
      <c r="W1115" s="4">
        <v>1</v>
      </c>
    </row>
    <row r="1116" spans="1:23" x14ac:dyDescent="0.45">
      <c r="A1116" t="s">
        <v>8318</v>
      </c>
      <c r="B1116" t="s">
        <v>8224</v>
      </c>
      <c r="C1116" t="s">
        <v>8387</v>
      </c>
      <c r="D1116" s="8" t="s">
        <v>8378</v>
      </c>
      <c r="E1116">
        <v>3956</v>
      </c>
      <c r="F1116" s="7">
        <v>1</v>
      </c>
      <c r="G1116" s="4">
        <v>5500</v>
      </c>
      <c r="H1116" s="4">
        <v>0</v>
      </c>
      <c r="I1116" s="25">
        <v>27.081863425926713</v>
      </c>
      <c r="J1116" s="4">
        <v>0</v>
      </c>
      <c r="N1116" t="s">
        <v>8318</v>
      </c>
      <c r="O1116" t="s">
        <v>8224</v>
      </c>
      <c r="P1116" t="s">
        <v>8387</v>
      </c>
      <c r="Q1116" s="8" t="s">
        <v>8378</v>
      </c>
      <c r="R1116">
        <v>3956</v>
      </c>
      <c r="S1116" s="7">
        <v>1</v>
      </c>
      <c r="T1116" s="4">
        <v>5500</v>
      </c>
      <c r="U1116" s="4">
        <v>0</v>
      </c>
      <c r="V1116" s="25">
        <v>27.081863425926713</v>
      </c>
      <c r="W1116" s="4">
        <v>0</v>
      </c>
    </row>
    <row r="1117" spans="1:23" x14ac:dyDescent="0.45">
      <c r="A1117" t="s">
        <v>8318</v>
      </c>
      <c r="B1117" t="s">
        <v>8224</v>
      </c>
      <c r="C1117" t="s">
        <v>8387</v>
      </c>
      <c r="D1117" s="8" t="s">
        <v>8378</v>
      </c>
      <c r="E1117">
        <v>3968</v>
      </c>
      <c r="F1117" s="7">
        <v>1</v>
      </c>
      <c r="G1117" s="4">
        <v>5000</v>
      </c>
      <c r="H1117" s="4">
        <v>527</v>
      </c>
      <c r="I1117" s="25">
        <v>60</v>
      </c>
      <c r="J1117" s="4">
        <v>11</v>
      </c>
      <c r="N1117" t="s">
        <v>8318</v>
      </c>
      <c r="O1117" t="s">
        <v>8224</v>
      </c>
      <c r="P1117" t="s">
        <v>8387</v>
      </c>
      <c r="Q1117" s="8" t="s">
        <v>8378</v>
      </c>
      <c r="R1117">
        <v>3968</v>
      </c>
      <c r="S1117" s="7">
        <v>1</v>
      </c>
      <c r="T1117" s="4">
        <v>5000</v>
      </c>
      <c r="U1117" s="4">
        <v>527</v>
      </c>
      <c r="V1117" s="25">
        <v>60</v>
      </c>
      <c r="W1117" s="4">
        <v>11</v>
      </c>
    </row>
    <row r="1118" spans="1:23" x14ac:dyDescent="0.45">
      <c r="A1118" t="s">
        <v>8318</v>
      </c>
      <c r="B1118" t="s">
        <v>8224</v>
      </c>
      <c r="C1118" t="s">
        <v>8387</v>
      </c>
      <c r="D1118" s="8" t="s">
        <v>8378</v>
      </c>
      <c r="E1118">
        <v>3970</v>
      </c>
      <c r="F1118" s="7">
        <v>1</v>
      </c>
      <c r="G1118" s="4">
        <v>15000</v>
      </c>
      <c r="H1118" s="4">
        <v>11</v>
      </c>
      <c r="I1118" s="25">
        <v>30</v>
      </c>
      <c r="J1118" s="4">
        <v>2</v>
      </c>
      <c r="N1118" t="s">
        <v>8318</v>
      </c>
      <c r="O1118" t="s">
        <v>8224</v>
      </c>
      <c r="P1118" t="s">
        <v>8387</v>
      </c>
      <c r="Q1118" s="8" t="s">
        <v>8378</v>
      </c>
      <c r="R1118">
        <v>3970</v>
      </c>
      <c r="S1118" s="7">
        <v>1</v>
      </c>
      <c r="T1118" s="4">
        <v>15000</v>
      </c>
      <c r="U1118" s="4">
        <v>11</v>
      </c>
      <c r="V1118" s="25">
        <v>30</v>
      </c>
      <c r="W1118" s="4">
        <v>2</v>
      </c>
    </row>
    <row r="1119" spans="1:23" x14ac:dyDescent="0.45">
      <c r="A1119" t="s">
        <v>8318</v>
      </c>
      <c r="B1119" t="s">
        <v>8224</v>
      </c>
      <c r="C1119" t="s">
        <v>8387</v>
      </c>
      <c r="D1119" s="8" t="s">
        <v>8378</v>
      </c>
      <c r="E1119">
        <v>4000</v>
      </c>
      <c r="F1119" s="7">
        <v>1</v>
      </c>
      <c r="G1119" s="4">
        <v>8000</v>
      </c>
      <c r="H1119" s="4">
        <v>10</v>
      </c>
      <c r="I1119" s="25">
        <v>59.958333333335759</v>
      </c>
      <c r="J1119" s="4">
        <v>1</v>
      </c>
      <c r="N1119" t="s">
        <v>8318</v>
      </c>
      <c r="O1119" t="s">
        <v>8224</v>
      </c>
      <c r="P1119" t="s">
        <v>8387</v>
      </c>
      <c r="Q1119" s="8" t="s">
        <v>8378</v>
      </c>
      <c r="R1119">
        <v>4000</v>
      </c>
      <c r="S1119" s="7">
        <v>1</v>
      </c>
      <c r="T1119" s="4">
        <v>8000</v>
      </c>
      <c r="U1119" s="4">
        <v>10</v>
      </c>
      <c r="V1119" s="25">
        <v>59.958333333335759</v>
      </c>
      <c r="W1119" s="4">
        <v>1</v>
      </c>
    </row>
    <row r="1120" spans="1:23" x14ac:dyDescent="0.45">
      <c r="A1120" t="s">
        <v>8318</v>
      </c>
      <c r="B1120" t="s">
        <v>8224</v>
      </c>
      <c r="C1120" t="s">
        <v>8387</v>
      </c>
      <c r="D1120" s="8" t="s">
        <v>8378</v>
      </c>
      <c r="E1120">
        <v>4058</v>
      </c>
      <c r="F1120" s="7">
        <v>1</v>
      </c>
      <c r="G1120" s="4">
        <v>3750</v>
      </c>
      <c r="H1120" s="4">
        <v>95</v>
      </c>
      <c r="I1120" s="25">
        <v>15.105277777780429</v>
      </c>
      <c r="J1120" s="4">
        <v>4</v>
      </c>
      <c r="N1120" t="s">
        <v>8318</v>
      </c>
      <c r="O1120" t="s">
        <v>8224</v>
      </c>
      <c r="P1120" t="s">
        <v>8387</v>
      </c>
      <c r="Q1120" s="8" t="s">
        <v>8378</v>
      </c>
      <c r="R1120">
        <v>4058</v>
      </c>
      <c r="S1120" s="7">
        <v>1</v>
      </c>
      <c r="T1120" s="4">
        <v>3750</v>
      </c>
      <c r="U1120" s="4">
        <v>95</v>
      </c>
      <c r="V1120" s="25">
        <v>15.105277777780429</v>
      </c>
      <c r="W1120" s="4">
        <v>4</v>
      </c>
    </row>
    <row r="1121" spans="1:23" x14ac:dyDescent="0.45">
      <c r="A1121" t="s">
        <v>8318</v>
      </c>
      <c r="B1121" t="s">
        <v>8224</v>
      </c>
      <c r="C1121" t="s">
        <v>8387</v>
      </c>
      <c r="D1121" s="8" t="s">
        <v>8379</v>
      </c>
      <c r="F1121" s="7">
        <v>18</v>
      </c>
      <c r="G1121" s="4">
        <v>133300</v>
      </c>
      <c r="H1121" s="4">
        <v>116155.05</v>
      </c>
      <c r="I1121" s="25">
        <v>29.357628600823471</v>
      </c>
      <c r="J1121" s="4">
        <v>1200</v>
      </c>
      <c r="N1121" t="s">
        <v>8318</v>
      </c>
      <c r="O1121" t="s">
        <v>8224</v>
      </c>
      <c r="P1121" t="s">
        <v>8387</v>
      </c>
      <c r="Q1121" s="8" t="s">
        <v>8379</v>
      </c>
      <c r="S1121" s="7">
        <v>18</v>
      </c>
      <c r="T1121" s="4">
        <v>133300</v>
      </c>
      <c r="U1121" s="4">
        <v>116155.05</v>
      </c>
      <c r="V1121" s="25">
        <v>29.357628600823471</v>
      </c>
      <c r="W1121" s="4">
        <v>1200</v>
      </c>
    </row>
    <row r="1122" spans="1:23" x14ac:dyDescent="0.45">
      <c r="A1122" t="s">
        <v>8318</v>
      </c>
      <c r="B1122" t="s">
        <v>8224</v>
      </c>
      <c r="C1122" t="s">
        <v>8387</v>
      </c>
      <c r="D1122" s="8" t="s">
        <v>8379</v>
      </c>
      <c r="E1122">
        <v>532</v>
      </c>
      <c r="F1122" s="7">
        <v>1</v>
      </c>
      <c r="G1122" s="4">
        <v>10000</v>
      </c>
      <c r="H1122" s="4">
        <v>12325</v>
      </c>
      <c r="I1122" s="25">
        <v>30</v>
      </c>
      <c r="J1122" s="4">
        <v>173</v>
      </c>
      <c r="N1122" t="s">
        <v>8318</v>
      </c>
      <c r="O1122" t="s">
        <v>8224</v>
      </c>
      <c r="P1122" t="s">
        <v>8387</v>
      </c>
      <c r="Q1122" s="8" t="s">
        <v>8379</v>
      </c>
      <c r="R1122">
        <v>532</v>
      </c>
      <c r="S1122" s="7">
        <v>1</v>
      </c>
      <c r="T1122" s="4">
        <v>10000</v>
      </c>
      <c r="U1122" s="4">
        <v>12325</v>
      </c>
      <c r="V1122" s="25">
        <v>30</v>
      </c>
      <c r="W1122" s="4">
        <v>173</v>
      </c>
    </row>
    <row r="1123" spans="1:23" x14ac:dyDescent="0.45">
      <c r="A1123" t="s">
        <v>8318</v>
      </c>
      <c r="B1123" t="s">
        <v>8224</v>
      </c>
      <c r="C1123" t="s">
        <v>8387</v>
      </c>
      <c r="D1123" s="8" t="s">
        <v>8379</v>
      </c>
      <c r="E1123">
        <v>538</v>
      </c>
      <c r="F1123" s="7">
        <v>1</v>
      </c>
      <c r="G1123" s="4">
        <v>5000</v>
      </c>
      <c r="H1123" s="4">
        <v>15121</v>
      </c>
      <c r="I1123" s="25">
        <v>30</v>
      </c>
      <c r="J1123" s="4">
        <v>60</v>
      </c>
      <c r="N1123" t="s">
        <v>8318</v>
      </c>
      <c r="O1123" t="s">
        <v>8224</v>
      </c>
      <c r="P1123" t="s">
        <v>8387</v>
      </c>
      <c r="Q1123" s="8" t="s">
        <v>8379</v>
      </c>
      <c r="R1123">
        <v>538</v>
      </c>
      <c r="S1123" s="7">
        <v>1</v>
      </c>
      <c r="T1123" s="4">
        <v>5000</v>
      </c>
      <c r="U1123" s="4">
        <v>15121</v>
      </c>
      <c r="V1123" s="25">
        <v>30</v>
      </c>
      <c r="W1123" s="4">
        <v>60</v>
      </c>
    </row>
    <row r="1124" spans="1:23" x14ac:dyDescent="0.45">
      <c r="A1124" t="s">
        <v>8318</v>
      </c>
      <c r="B1124" t="s">
        <v>8224</v>
      </c>
      <c r="C1124" t="s">
        <v>8387</v>
      </c>
      <c r="D1124" s="8" t="s">
        <v>8379</v>
      </c>
      <c r="E1124">
        <v>1297</v>
      </c>
      <c r="F1124" s="7">
        <v>1</v>
      </c>
      <c r="G1124" s="4">
        <v>20000</v>
      </c>
      <c r="H1124" s="4">
        <v>21905</v>
      </c>
      <c r="I1124" s="25">
        <v>30</v>
      </c>
      <c r="J1124" s="4">
        <v>238</v>
      </c>
      <c r="N1124" t="s">
        <v>8318</v>
      </c>
      <c r="O1124" t="s">
        <v>8224</v>
      </c>
      <c r="P1124" t="s">
        <v>8387</v>
      </c>
      <c r="Q1124" s="8" t="s">
        <v>8379</v>
      </c>
      <c r="R1124">
        <v>1297</v>
      </c>
      <c r="S1124" s="7">
        <v>1</v>
      </c>
      <c r="T1124" s="4">
        <v>20000</v>
      </c>
      <c r="U1124" s="4">
        <v>21905</v>
      </c>
      <c r="V1124" s="25">
        <v>30</v>
      </c>
      <c r="W1124" s="4">
        <v>238</v>
      </c>
    </row>
    <row r="1125" spans="1:23" x14ac:dyDescent="0.45">
      <c r="A1125" t="s">
        <v>8318</v>
      </c>
      <c r="B1125" t="s">
        <v>8224</v>
      </c>
      <c r="C1125" t="s">
        <v>8387</v>
      </c>
      <c r="D1125" s="8" t="s">
        <v>8379</v>
      </c>
      <c r="E1125">
        <v>1300</v>
      </c>
      <c r="F1125" s="7">
        <v>1</v>
      </c>
      <c r="G1125" s="4">
        <v>3000</v>
      </c>
      <c r="H1125" s="4">
        <v>4050</v>
      </c>
      <c r="I1125" s="25">
        <v>39.114374999997381</v>
      </c>
      <c r="J1125" s="4">
        <v>24</v>
      </c>
      <c r="N1125" t="s">
        <v>8318</v>
      </c>
      <c r="O1125" t="s">
        <v>8224</v>
      </c>
      <c r="P1125" t="s">
        <v>8387</v>
      </c>
      <c r="Q1125" s="8" t="s">
        <v>8379</v>
      </c>
      <c r="R1125">
        <v>1300</v>
      </c>
      <c r="S1125" s="7">
        <v>1</v>
      </c>
      <c r="T1125" s="4">
        <v>3000</v>
      </c>
      <c r="U1125" s="4">
        <v>4050</v>
      </c>
      <c r="V1125" s="25">
        <v>39.114374999997381</v>
      </c>
      <c r="W1125" s="4">
        <v>24</v>
      </c>
    </row>
    <row r="1126" spans="1:23" x14ac:dyDescent="0.45">
      <c r="A1126" t="s">
        <v>8318</v>
      </c>
      <c r="B1126" t="s">
        <v>8224</v>
      </c>
      <c r="C1126" t="s">
        <v>8387</v>
      </c>
      <c r="D1126" s="8" t="s">
        <v>8379</v>
      </c>
      <c r="E1126">
        <v>2860</v>
      </c>
      <c r="F1126" s="7">
        <v>1</v>
      </c>
      <c r="G1126" s="4">
        <v>4000</v>
      </c>
      <c r="H1126" s="4">
        <v>266</v>
      </c>
      <c r="I1126" s="25">
        <v>60</v>
      </c>
      <c r="J1126" s="4">
        <v>9</v>
      </c>
      <c r="N1126" t="s">
        <v>8318</v>
      </c>
      <c r="O1126" t="s">
        <v>8224</v>
      </c>
      <c r="P1126" t="s">
        <v>8387</v>
      </c>
      <c r="Q1126" s="8" t="s">
        <v>8379</v>
      </c>
      <c r="R1126">
        <v>2860</v>
      </c>
      <c r="S1126" s="7">
        <v>1</v>
      </c>
      <c r="T1126" s="4">
        <v>4000</v>
      </c>
      <c r="U1126" s="4">
        <v>266</v>
      </c>
      <c r="V1126" s="25">
        <v>60</v>
      </c>
      <c r="W1126" s="4">
        <v>9</v>
      </c>
    </row>
    <row r="1127" spans="1:23" x14ac:dyDescent="0.45">
      <c r="A1127" t="s">
        <v>8318</v>
      </c>
      <c r="B1127" t="s">
        <v>8224</v>
      </c>
      <c r="C1127" t="s">
        <v>8387</v>
      </c>
      <c r="D1127" s="8" t="s">
        <v>8379</v>
      </c>
      <c r="E1127">
        <v>2875</v>
      </c>
      <c r="F1127" s="7">
        <v>1</v>
      </c>
      <c r="G1127" s="4">
        <v>20000</v>
      </c>
      <c r="H1127" s="4">
        <v>7</v>
      </c>
      <c r="I1127" s="25">
        <v>30</v>
      </c>
      <c r="J1127" s="4">
        <v>3</v>
      </c>
      <c r="N1127" t="s">
        <v>8318</v>
      </c>
      <c r="O1127" t="s">
        <v>8224</v>
      </c>
      <c r="P1127" t="s">
        <v>8387</v>
      </c>
      <c r="Q1127" s="8" t="s">
        <v>8379</v>
      </c>
      <c r="R1127">
        <v>2875</v>
      </c>
      <c r="S1127" s="7">
        <v>1</v>
      </c>
      <c r="T1127" s="4">
        <v>20000</v>
      </c>
      <c r="U1127" s="4">
        <v>7</v>
      </c>
      <c r="V1127" s="25">
        <v>30</v>
      </c>
      <c r="W1127" s="4">
        <v>3</v>
      </c>
    </row>
    <row r="1128" spans="1:23" x14ac:dyDescent="0.45">
      <c r="A1128" t="s">
        <v>8318</v>
      </c>
      <c r="B1128" t="s">
        <v>8224</v>
      </c>
      <c r="C1128" t="s">
        <v>8387</v>
      </c>
      <c r="D1128" s="8" t="s">
        <v>8379</v>
      </c>
      <c r="E1128">
        <v>2882</v>
      </c>
      <c r="F1128" s="7">
        <v>1</v>
      </c>
      <c r="G1128" s="4">
        <v>750</v>
      </c>
      <c r="H1128" s="4">
        <v>252</v>
      </c>
      <c r="I1128" s="25">
        <v>30</v>
      </c>
      <c r="J1128" s="4">
        <v>4</v>
      </c>
      <c r="N1128" t="s">
        <v>8318</v>
      </c>
      <c r="O1128" t="s">
        <v>8224</v>
      </c>
      <c r="P1128" t="s">
        <v>8387</v>
      </c>
      <c r="Q1128" s="8" t="s">
        <v>8379</v>
      </c>
      <c r="R1128">
        <v>2882</v>
      </c>
      <c r="S1128" s="7">
        <v>1</v>
      </c>
      <c r="T1128" s="4">
        <v>750</v>
      </c>
      <c r="U1128" s="4">
        <v>252</v>
      </c>
      <c r="V1128" s="25">
        <v>30</v>
      </c>
      <c r="W1128" s="4">
        <v>4</v>
      </c>
    </row>
    <row r="1129" spans="1:23" x14ac:dyDescent="0.45">
      <c r="A1129" t="s">
        <v>8318</v>
      </c>
      <c r="B1129" t="s">
        <v>8224</v>
      </c>
      <c r="C1129" t="s">
        <v>8387</v>
      </c>
      <c r="D1129" s="8" t="s">
        <v>8379</v>
      </c>
      <c r="E1129">
        <v>3232</v>
      </c>
      <c r="F1129" s="7">
        <v>1</v>
      </c>
      <c r="G1129" s="4">
        <v>1000</v>
      </c>
      <c r="H1129" s="4">
        <v>1312</v>
      </c>
      <c r="I1129" s="25">
        <v>30.352118055554456</v>
      </c>
      <c r="J1129" s="4">
        <v>26</v>
      </c>
      <c r="N1129" t="s">
        <v>8318</v>
      </c>
      <c r="O1129" t="s">
        <v>8224</v>
      </c>
      <c r="P1129" t="s">
        <v>8387</v>
      </c>
      <c r="Q1129" s="8" t="s">
        <v>8379</v>
      </c>
      <c r="R1129">
        <v>3232</v>
      </c>
      <c r="S1129" s="7">
        <v>1</v>
      </c>
      <c r="T1129" s="4">
        <v>1000</v>
      </c>
      <c r="U1129" s="4">
        <v>1312</v>
      </c>
      <c r="V1129" s="25">
        <v>30.352118055554456</v>
      </c>
      <c r="W1129" s="4">
        <v>26</v>
      </c>
    </row>
    <row r="1130" spans="1:23" x14ac:dyDescent="0.45">
      <c r="A1130" t="s">
        <v>8318</v>
      </c>
      <c r="B1130" t="s">
        <v>8224</v>
      </c>
      <c r="C1130" t="s">
        <v>8387</v>
      </c>
      <c r="D1130" s="8" t="s">
        <v>8379</v>
      </c>
      <c r="E1130">
        <v>3307</v>
      </c>
      <c r="F1130" s="7">
        <v>1</v>
      </c>
      <c r="G1130" s="4">
        <v>1000</v>
      </c>
      <c r="H1130" s="4">
        <v>1066.8</v>
      </c>
      <c r="I1130" s="25">
        <v>30</v>
      </c>
      <c r="J1130" s="4">
        <v>20</v>
      </c>
      <c r="N1130" t="s">
        <v>8318</v>
      </c>
      <c r="O1130" t="s">
        <v>8224</v>
      </c>
      <c r="P1130" t="s">
        <v>8387</v>
      </c>
      <c r="Q1130" s="8" t="s">
        <v>8379</v>
      </c>
      <c r="R1130">
        <v>3307</v>
      </c>
      <c r="S1130" s="7">
        <v>1</v>
      </c>
      <c r="T1130" s="4">
        <v>1000</v>
      </c>
      <c r="U1130" s="4">
        <v>1066.8</v>
      </c>
      <c r="V1130" s="25">
        <v>30</v>
      </c>
      <c r="W1130" s="4">
        <v>20</v>
      </c>
    </row>
    <row r="1131" spans="1:23" x14ac:dyDescent="0.45">
      <c r="A1131" t="s">
        <v>8318</v>
      </c>
      <c r="B1131" t="s">
        <v>8224</v>
      </c>
      <c r="C1131" t="s">
        <v>8387</v>
      </c>
      <c r="D1131" s="8" t="s">
        <v>8379</v>
      </c>
      <c r="E1131">
        <v>3348</v>
      </c>
      <c r="F1131" s="7">
        <v>1</v>
      </c>
      <c r="G1131" s="4">
        <v>5500</v>
      </c>
      <c r="H1131" s="4">
        <v>5516</v>
      </c>
      <c r="I1131" s="25">
        <v>23.607175925928459</v>
      </c>
      <c r="J1131" s="4">
        <v>79</v>
      </c>
      <c r="N1131" t="s">
        <v>8318</v>
      </c>
      <c r="O1131" t="s">
        <v>8224</v>
      </c>
      <c r="P1131" t="s">
        <v>8387</v>
      </c>
      <c r="Q1131" s="8" t="s">
        <v>8379</v>
      </c>
      <c r="R1131">
        <v>3348</v>
      </c>
      <c r="S1131" s="7">
        <v>1</v>
      </c>
      <c r="T1131" s="4">
        <v>5500</v>
      </c>
      <c r="U1131" s="4">
        <v>5516</v>
      </c>
      <c r="V1131" s="25">
        <v>23.607175925928459</v>
      </c>
      <c r="W1131" s="4">
        <v>79</v>
      </c>
    </row>
    <row r="1132" spans="1:23" x14ac:dyDescent="0.45">
      <c r="A1132" t="s">
        <v>8318</v>
      </c>
      <c r="B1132" t="s">
        <v>8224</v>
      </c>
      <c r="C1132" t="s">
        <v>8387</v>
      </c>
      <c r="D1132" s="8" t="s">
        <v>8379</v>
      </c>
      <c r="E1132">
        <v>3415</v>
      </c>
      <c r="F1132" s="7">
        <v>1</v>
      </c>
      <c r="G1132" s="4">
        <v>200</v>
      </c>
      <c r="H1132" s="4">
        <v>200</v>
      </c>
      <c r="I1132" s="25">
        <v>10.835000000006403</v>
      </c>
      <c r="J1132" s="4">
        <v>9</v>
      </c>
      <c r="N1132" t="s">
        <v>8318</v>
      </c>
      <c r="O1132" t="s">
        <v>8224</v>
      </c>
      <c r="P1132" t="s">
        <v>8387</v>
      </c>
      <c r="Q1132" s="8" t="s">
        <v>8379</v>
      </c>
      <c r="R1132">
        <v>3415</v>
      </c>
      <c r="S1132" s="7">
        <v>1</v>
      </c>
      <c r="T1132" s="4">
        <v>200</v>
      </c>
      <c r="U1132" s="4">
        <v>200</v>
      </c>
      <c r="V1132" s="25">
        <v>10.835000000006403</v>
      </c>
      <c r="W1132" s="4">
        <v>9</v>
      </c>
    </row>
    <row r="1133" spans="1:23" x14ac:dyDescent="0.45">
      <c r="A1133" t="s">
        <v>8318</v>
      </c>
      <c r="B1133" t="s">
        <v>8224</v>
      </c>
      <c r="C1133" t="s">
        <v>8387</v>
      </c>
      <c r="D1133" s="8" t="s">
        <v>8379</v>
      </c>
      <c r="E1133">
        <v>3547</v>
      </c>
      <c r="F1133" s="7">
        <v>1</v>
      </c>
      <c r="G1133" s="4">
        <v>35000</v>
      </c>
      <c r="H1133" s="4">
        <v>40043.25</v>
      </c>
      <c r="I1133" s="25">
        <v>24.08725694444729</v>
      </c>
      <c r="J1133" s="4">
        <v>336</v>
      </c>
      <c r="N1133" t="s">
        <v>8318</v>
      </c>
      <c r="O1133" t="s">
        <v>8224</v>
      </c>
      <c r="P1133" t="s">
        <v>8387</v>
      </c>
      <c r="Q1133" s="8" t="s">
        <v>8379</v>
      </c>
      <c r="R1133">
        <v>3547</v>
      </c>
      <c r="S1133" s="7">
        <v>1</v>
      </c>
      <c r="T1133" s="4">
        <v>35000</v>
      </c>
      <c r="U1133" s="4">
        <v>40043.25</v>
      </c>
      <c r="V1133" s="25">
        <v>24.08725694444729</v>
      </c>
      <c r="W1133" s="4">
        <v>336</v>
      </c>
    </row>
    <row r="1134" spans="1:23" x14ac:dyDescent="0.45">
      <c r="A1134" t="s">
        <v>8318</v>
      </c>
      <c r="B1134" t="s">
        <v>8224</v>
      </c>
      <c r="C1134" t="s">
        <v>8387</v>
      </c>
      <c r="D1134" s="8" t="s">
        <v>8379</v>
      </c>
      <c r="E1134">
        <v>3604</v>
      </c>
      <c r="F1134" s="7">
        <v>1</v>
      </c>
      <c r="G1134" s="4">
        <v>3000</v>
      </c>
      <c r="H1134" s="4">
        <v>3385</v>
      </c>
      <c r="I1134" s="25">
        <v>6.2752777777786832</v>
      </c>
      <c r="J1134" s="4">
        <v>69</v>
      </c>
      <c r="N1134" t="s">
        <v>8318</v>
      </c>
      <c r="O1134" t="s">
        <v>8224</v>
      </c>
      <c r="P1134" t="s">
        <v>8387</v>
      </c>
      <c r="Q1134" s="8" t="s">
        <v>8379</v>
      </c>
      <c r="R1134">
        <v>3604</v>
      </c>
      <c r="S1134" s="7">
        <v>1</v>
      </c>
      <c r="T1134" s="4">
        <v>3000</v>
      </c>
      <c r="U1134" s="4">
        <v>3385</v>
      </c>
      <c r="V1134" s="25">
        <v>6.2752777777786832</v>
      </c>
      <c r="W1134" s="4">
        <v>69</v>
      </c>
    </row>
    <row r="1135" spans="1:23" x14ac:dyDescent="0.45">
      <c r="A1135" t="s">
        <v>8318</v>
      </c>
      <c r="B1135" t="s">
        <v>8224</v>
      </c>
      <c r="C1135" t="s">
        <v>8387</v>
      </c>
      <c r="D1135" s="8" t="s">
        <v>8379</v>
      </c>
      <c r="E1135">
        <v>3694</v>
      </c>
      <c r="F1135" s="7">
        <v>1</v>
      </c>
      <c r="G1135" s="4">
        <v>3500</v>
      </c>
      <c r="H1135" s="4">
        <v>3760</v>
      </c>
      <c r="I1135" s="25">
        <v>36.949456018512137</v>
      </c>
      <c r="J1135" s="4">
        <v>60</v>
      </c>
      <c r="N1135" t="s">
        <v>8318</v>
      </c>
      <c r="O1135" t="s">
        <v>8224</v>
      </c>
      <c r="P1135" t="s">
        <v>8387</v>
      </c>
      <c r="Q1135" s="8" t="s">
        <v>8379</v>
      </c>
      <c r="R1135">
        <v>3694</v>
      </c>
      <c r="S1135" s="7">
        <v>1</v>
      </c>
      <c r="T1135" s="4">
        <v>3500</v>
      </c>
      <c r="U1135" s="4">
        <v>3760</v>
      </c>
      <c r="V1135" s="25">
        <v>36.949456018512137</v>
      </c>
      <c r="W1135" s="4">
        <v>60</v>
      </c>
    </row>
    <row r="1136" spans="1:23" x14ac:dyDescent="0.45">
      <c r="A1136" t="s">
        <v>8318</v>
      </c>
      <c r="B1136" t="s">
        <v>8224</v>
      </c>
      <c r="C1136" t="s">
        <v>8387</v>
      </c>
      <c r="D1136" s="8" t="s">
        <v>8379</v>
      </c>
      <c r="E1136">
        <v>3726</v>
      </c>
      <c r="F1136" s="7">
        <v>1</v>
      </c>
      <c r="G1136" s="4">
        <v>850</v>
      </c>
      <c r="H1136" s="4">
        <v>2879</v>
      </c>
      <c r="I1136" s="25">
        <v>27.734131944445835</v>
      </c>
      <c r="J1136" s="4">
        <v>46</v>
      </c>
      <c r="N1136" t="s">
        <v>8318</v>
      </c>
      <c r="O1136" t="s">
        <v>8224</v>
      </c>
      <c r="P1136" t="s">
        <v>8387</v>
      </c>
      <c r="Q1136" s="8" t="s">
        <v>8379</v>
      </c>
      <c r="R1136">
        <v>3726</v>
      </c>
      <c r="S1136" s="7">
        <v>1</v>
      </c>
      <c r="T1136" s="4">
        <v>850</v>
      </c>
      <c r="U1136" s="4">
        <v>2879</v>
      </c>
      <c r="V1136" s="25">
        <v>27.734131944445835</v>
      </c>
      <c r="W1136" s="4">
        <v>46</v>
      </c>
    </row>
    <row r="1137" spans="1:23" x14ac:dyDescent="0.45">
      <c r="A1137" t="s">
        <v>8318</v>
      </c>
      <c r="B1137" t="s">
        <v>8224</v>
      </c>
      <c r="C1137" t="s">
        <v>8387</v>
      </c>
      <c r="D1137" s="8" t="s">
        <v>8379</v>
      </c>
      <c r="E1137">
        <v>3973</v>
      </c>
      <c r="F1137" s="7">
        <v>1</v>
      </c>
      <c r="G1137" s="4">
        <v>5000</v>
      </c>
      <c r="H1137" s="4">
        <v>3905</v>
      </c>
      <c r="I1137" s="25">
        <v>29.482523148151813</v>
      </c>
      <c r="J1137" s="4">
        <v>37</v>
      </c>
      <c r="N1137" t="s">
        <v>8318</v>
      </c>
      <c r="O1137" t="s">
        <v>8224</v>
      </c>
      <c r="P1137" t="s">
        <v>8387</v>
      </c>
      <c r="Q1137" s="8" t="s">
        <v>8379</v>
      </c>
      <c r="R1137">
        <v>3973</v>
      </c>
      <c r="S1137" s="7">
        <v>1</v>
      </c>
      <c r="T1137" s="4">
        <v>5000</v>
      </c>
      <c r="U1137" s="4">
        <v>3905</v>
      </c>
      <c r="V1137" s="25">
        <v>29.482523148151813</v>
      </c>
      <c r="W1137" s="4">
        <v>37</v>
      </c>
    </row>
    <row r="1138" spans="1:23" x14ac:dyDescent="0.45">
      <c r="A1138" t="s">
        <v>8318</v>
      </c>
      <c r="B1138" t="s">
        <v>8224</v>
      </c>
      <c r="C1138" t="s">
        <v>8387</v>
      </c>
      <c r="D1138" s="8" t="s">
        <v>8379</v>
      </c>
      <c r="E1138">
        <v>4066</v>
      </c>
      <c r="F1138" s="7">
        <v>1</v>
      </c>
      <c r="G1138" s="4">
        <v>15000</v>
      </c>
      <c r="H1138" s="4">
        <v>25</v>
      </c>
      <c r="I1138" s="25">
        <v>30</v>
      </c>
      <c r="J1138" s="4">
        <v>1</v>
      </c>
      <c r="N1138" t="s">
        <v>8318</v>
      </c>
      <c r="O1138" t="s">
        <v>8224</v>
      </c>
      <c r="P1138" t="s">
        <v>8387</v>
      </c>
      <c r="Q1138" s="8" t="s">
        <v>8379</v>
      </c>
      <c r="R1138">
        <v>4066</v>
      </c>
      <c r="S1138" s="7">
        <v>1</v>
      </c>
      <c r="T1138" s="4">
        <v>15000</v>
      </c>
      <c r="U1138" s="4">
        <v>25</v>
      </c>
      <c r="V1138" s="25">
        <v>30</v>
      </c>
      <c r="W1138" s="4">
        <v>1</v>
      </c>
    </row>
    <row r="1139" spans="1:23" x14ac:dyDescent="0.45">
      <c r="A1139" t="s">
        <v>8318</v>
      </c>
      <c r="B1139" t="s">
        <v>8224</v>
      </c>
      <c r="C1139" t="s">
        <v>8387</v>
      </c>
      <c r="D1139" s="8" t="s">
        <v>8379</v>
      </c>
      <c r="E1139">
        <v>4102</v>
      </c>
      <c r="F1139" s="7">
        <v>1</v>
      </c>
      <c r="G1139" s="4">
        <v>500</v>
      </c>
      <c r="H1139" s="4">
        <v>137</v>
      </c>
      <c r="I1139" s="25">
        <v>30</v>
      </c>
      <c r="J1139" s="4">
        <v>6</v>
      </c>
      <c r="N1139" t="s">
        <v>8318</v>
      </c>
      <c r="O1139" t="s">
        <v>8224</v>
      </c>
      <c r="P1139" t="s">
        <v>8387</v>
      </c>
      <c r="Q1139" s="8" t="s">
        <v>8379</v>
      </c>
      <c r="R1139">
        <v>4102</v>
      </c>
      <c r="S1139" s="7">
        <v>1</v>
      </c>
      <c r="T1139" s="4">
        <v>500</v>
      </c>
      <c r="U1139" s="4">
        <v>137</v>
      </c>
      <c r="V1139" s="25">
        <v>30</v>
      </c>
      <c r="W1139" s="4">
        <v>6</v>
      </c>
    </row>
    <row r="1140" spans="1:23" x14ac:dyDescent="0.45">
      <c r="A1140" t="s">
        <v>8318</v>
      </c>
      <c r="B1140" t="s">
        <v>8224</v>
      </c>
      <c r="C1140" t="s">
        <v>8387</v>
      </c>
      <c r="D1140" s="8" t="s">
        <v>8369</v>
      </c>
      <c r="F1140" s="7">
        <v>26</v>
      </c>
      <c r="G1140" s="4">
        <v>208101</v>
      </c>
      <c r="H1140" s="4">
        <v>52779.99</v>
      </c>
      <c r="I1140" s="25">
        <v>30.541448539886353</v>
      </c>
      <c r="J1140" s="4">
        <v>572</v>
      </c>
      <c r="N1140" t="s">
        <v>8318</v>
      </c>
      <c r="O1140" t="s">
        <v>8224</v>
      </c>
      <c r="P1140" t="s">
        <v>8387</v>
      </c>
      <c r="Q1140" s="8" t="s">
        <v>8369</v>
      </c>
      <c r="S1140" s="7">
        <v>26</v>
      </c>
      <c r="T1140" s="4">
        <v>208101</v>
      </c>
      <c r="U1140" s="4">
        <v>52779.99</v>
      </c>
      <c r="V1140" s="25">
        <v>30.541448539886353</v>
      </c>
      <c r="W1140" s="4">
        <v>572</v>
      </c>
    </row>
    <row r="1141" spans="1:23" x14ac:dyDescent="0.45">
      <c r="A1141" t="s">
        <v>8318</v>
      </c>
      <c r="B1141" t="s">
        <v>8224</v>
      </c>
      <c r="C1141" t="s">
        <v>8387</v>
      </c>
      <c r="D1141" s="8" t="s">
        <v>8369</v>
      </c>
      <c r="E1141">
        <v>2827</v>
      </c>
      <c r="F1141" s="7">
        <v>1</v>
      </c>
      <c r="G1141" s="4">
        <v>2000</v>
      </c>
      <c r="H1141" s="4">
        <v>2405</v>
      </c>
      <c r="I1141" s="25">
        <v>30.003865740742185</v>
      </c>
      <c r="J1141" s="4">
        <v>23</v>
      </c>
      <c r="N1141" t="s">
        <v>8318</v>
      </c>
      <c r="O1141" t="s">
        <v>8224</v>
      </c>
      <c r="P1141" t="s">
        <v>8387</v>
      </c>
      <c r="Q1141" s="8" t="s">
        <v>8369</v>
      </c>
      <c r="R1141">
        <v>2827</v>
      </c>
      <c r="S1141" s="7">
        <v>1</v>
      </c>
      <c r="T1141" s="4">
        <v>2000</v>
      </c>
      <c r="U1141" s="4">
        <v>2405</v>
      </c>
      <c r="V1141" s="25">
        <v>30.003865740742185</v>
      </c>
      <c r="W1141" s="4">
        <v>23</v>
      </c>
    </row>
    <row r="1142" spans="1:23" x14ac:dyDescent="0.45">
      <c r="A1142" t="s">
        <v>8318</v>
      </c>
      <c r="B1142" t="s">
        <v>8224</v>
      </c>
      <c r="C1142" t="s">
        <v>8387</v>
      </c>
      <c r="D1142" s="8" t="s">
        <v>8369</v>
      </c>
      <c r="E1142">
        <v>2843</v>
      </c>
      <c r="F1142" s="7">
        <v>1</v>
      </c>
      <c r="G1142" s="4">
        <v>1200</v>
      </c>
      <c r="H1142" s="4">
        <v>0</v>
      </c>
      <c r="I1142" s="25">
        <v>41.428819444452529</v>
      </c>
      <c r="J1142" s="4">
        <v>0</v>
      </c>
      <c r="N1142" t="s">
        <v>8318</v>
      </c>
      <c r="O1142" t="s">
        <v>8224</v>
      </c>
      <c r="P1142" t="s">
        <v>8387</v>
      </c>
      <c r="Q1142" s="8" t="s">
        <v>8369</v>
      </c>
      <c r="R1142">
        <v>2843</v>
      </c>
      <c r="S1142" s="7">
        <v>1</v>
      </c>
      <c r="T1142" s="4">
        <v>1200</v>
      </c>
      <c r="U1142" s="4">
        <v>0</v>
      </c>
      <c r="V1142" s="25">
        <v>41.428819444452529</v>
      </c>
      <c r="W1142" s="4">
        <v>0</v>
      </c>
    </row>
    <row r="1143" spans="1:23" x14ac:dyDescent="0.45">
      <c r="A1143" t="s">
        <v>8318</v>
      </c>
      <c r="B1143" t="s">
        <v>8224</v>
      </c>
      <c r="C1143" t="s">
        <v>8387</v>
      </c>
      <c r="D1143" s="8" t="s">
        <v>8369</v>
      </c>
      <c r="E1143">
        <v>2899</v>
      </c>
      <c r="F1143" s="7">
        <v>1</v>
      </c>
      <c r="G1143" s="4">
        <v>10000</v>
      </c>
      <c r="H1143" s="4">
        <v>0</v>
      </c>
      <c r="I1143" s="25">
        <v>60</v>
      </c>
      <c r="J1143" s="4">
        <v>0</v>
      </c>
      <c r="N1143" t="s">
        <v>8318</v>
      </c>
      <c r="O1143" t="s">
        <v>8224</v>
      </c>
      <c r="P1143" t="s">
        <v>8387</v>
      </c>
      <c r="Q1143" s="8" t="s">
        <v>8369</v>
      </c>
      <c r="R1143">
        <v>2899</v>
      </c>
      <c r="S1143" s="7">
        <v>1</v>
      </c>
      <c r="T1143" s="4">
        <v>10000</v>
      </c>
      <c r="U1143" s="4">
        <v>0</v>
      </c>
      <c r="V1143" s="25">
        <v>60</v>
      </c>
      <c r="W1143" s="4">
        <v>0</v>
      </c>
    </row>
    <row r="1144" spans="1:23" x14ac:dyDescent="0.45">
      <c r="A1144" t="s">
        <v>8318</v>
      </c>
      <c r="B1144" t="s">
        <v>8224</v>
      </c>
      <c r="C1144" t="s">
        <v>8387</v>
      </c>
      <c r="D1144" s="8" t="s">
        <v>8369</v>
      </c>
      <c r="E1144">
        <v>2908</v>
      </c>
      <c r="F1144" s="7">
        <v>1</v>
      </c>
      <c r="G1144" s="4">
        <v>9600</v>
      </c>
      <c r="H1144" s="4">
        <v>264</v>
      </c>
      <c r="I1144" s="25">
        <v>30</v>
      </c>
      <c r="J1144" s="4">
        <v>5</v>
      </c>
      <c r="N1144" t="s">
        <v>8318</v>
      </c>
      <c r="O1144" t="s">
        <v>8224</v>
      </c>
      <c r="P1144" t="s">
        <v>8387</v>
      </c>
      <c r="Q1144" s="8" t="s">
        <v>8369</v>
      </c>
      <c r="R1144">
        <v>2908</v>
      </c>
      <c r="S1144" s="7">
        <v>1</v>
      </c>
      <c r="T1144" s="4">
        <v>9600</v>
      </c>
      <c r="U1144" s="4">
        <v>264</v>
      </c>
      <c r="V1144" s="25">
        <v>30</v>
      </c>
      <c r="W1144" s="4">
        <v>5</v>
      </c>
    </row>
    <row r="1145" spans="1:23" x14ac:dyDescent="0.45">
      <c r="A1145" t="s">
        <v>8318</v>
      </c>
      <c r="B1145" t="s">
        <v>8224</v>
      </c>
      <c r="C1145" t="s">
        <v>8387</v>
      </c>
      <c r="D1145" s="8" t="s">
        <v>8369</v>
      </c>
      <c r="E1145">
        <v>3225</v>
      </c>
      <c r="F1145" s="7">
        <v>1</v>
      </c>
      <c r="G1145" s="4">
        <v>2000</v>
      </c>
      <c r="H1145" s="4">
        <v>2047</v>
      </c>
      <c r="I1145" s="25">
        <v>21.315532407403225</v>
      </c>
      <c r="J1145" s="4">
        <v>39</v>
      </c>
      <c r="N1145" t="s">
        <v>8318</v>
      </c>
      <c r="O1145" t="s">
        <v>8224</v>
      </c>
      <c r="P1145" t="s">
        <v>8387</v>
      </c>
      <c r="Q1145" s="8" t="s">
        <v>8369</v>
      </c>
      <c r="R1145">
        <v>3225</v>
      </c>
      <c r="S1145" s="7">
        <v>1</v>
      </c>
      <c r="T1145" s="4">
        <v>2000</v>
      </c>
      <c r="U1145" s="4">
        <v>2047</v>
      </c>
      <c r="V1145" s="25">
        <v>21.315532407403225</v>
      </c>
      <c r="W1145" s="4">
        <v>39</v>
      </c>
    </row>
    <row r="1146" spans="1:23" x14ac:dyDescent="0.45">
      <c r="A1146" t="s">
        <v>8318</v>
      </c>
      <c r="B1146" t="s">
        <v>8224</v>
      </c>
      <c r="C1146" t="s">
        <v>8387</v>
      </c>
      <c r="D1146" s="8" t="s">
        <v>8369</v>
      </c>
      <c r="E1146">
        <v>3306</v>
      </c>
      <c r="F1146" s="7">
        <v>1</v>
      </c>
      <c r="G1146" s="4">
        <v>1500</v>
      </c>
      <c r="H1146" s="4">
        <v>2630</v>
      </c>
      <c r="I1146" s="25">
        <v>37.90576388889167</v>
      </c>
      <c r="J1146" s="4">
        <v>54</v>
      </c>
      <c r="N1146" t="s">
        <v>8318</v>
      </c>
      <c r="O1146" t="s">
        <v>8224</v>
      </c>
      <c r="P1146" t="s">
        <v>8387</v>
      </c>
      <c r="Q1146" s="8" t="s">
        <v>8369</v>
      </c>
      <c r="R1146">
        <v>3306</v>
      </c>
      <c r="S1146" s="7">
        <v>1</v>
      </c>
      <c r="T1146" s="4">
        <v>1500</v>
      </c>
      <c r="U1146" s="4">
        <v>2630</v>
      </c>
      <c r="V1146" s="25">
        <v>37.90576388889167</v>
      </c>
      <c r="W1146" s="4">
        <v>54</v>
      </c>
    </row>
    <row r="1147" spans="1:23" x14ac:dyDescent="0.45">
      <c r="A1147" t="s">
        <v>8318</v>
      </c>
      <c r="B1147" t="s">
        <v>8224</v>
      </c>
      <c r="C1147" t="s">
        <v>8387</v>
      </c>
      <c r="D1147" s="8" t="s">
        <v>8369</v>
      </c>
      <c r="E1147">
        <v>3317</v>
      </c>
      <c r="F1147" s="7">
        <v>1</v>
      </c>
      <c r="G1147" s="4">
        <v>1050</v>
      </c>
      <c r="H1147" s="4">
        <v>1115</v>
      </c>
      <c r="I1147" s="25">
        <v>30</v>
      </c>
      <c r="J1147" s="4">
        <v>18</v>
      </c>
      <c r="N1147" t="s">
        <v>8318</v>
      </c>
      <c r="O1147" t="s">
        <v>8224</v>
      </c>
      <c r="P1147" t="s">
        <v>8387</v>
      </c>
      <c r="Q1147" s="8" t="s">
        <v>8369</v>
      </c>
      <c r="R1147">
        <v>3317</v>
      </c>
      <c r="S1147" s="7">
        <v>1</v>
      </c>
      <c r="T1147" s="4">
        <v>1050</v>
      </c>
      <c r="U1147" s="4">
        <v>1115</v>
      </c>
      <c r="V1147" s="25">
        <v>30</v>
      </c>
      <c r="W1147" s="4">
        <v>18</v>
      </c>
    </row>
    <row r="1148" spans="1:23" x14ac:dyDescent="0.45">
      <c r="A1148" t="s">
        <v>8318</v>
      </c>
      <c r="B1148" t="s">
        <v>8224</v>
      </c>
      <c r="C1148" t="s">
        <v>8387</v>
      </c>
      <c r="D1148" s="8" t="s">
        <v>8369</v>
      </c>
      <c r="E1148">
        <v>3320</v>
      </c>
      <c r="F1148" s="7">
        <v>1</v>
      </c>
      <c r="G1148" s="4">
        <v>2500</v>
      </c>
      <c r="H1148" s="4">
        <v>2525</v>
      </c>
      <c r="I1148" s="25">
        <v>30</v>
      </c>
      <c r="J1148" s="4">
        <v>38</v>
      </c>
      <c r="N1148" t="s">
        <v>8318</v>
      </c>
      <c r="O1148" t="s">
        <v>8224</v>
      </c>
      <c r="P1148" t="s">
        <v>8387</v>
      </c>
      <c r="Q1148" s="8" t="s">
        <v>8369</v>
      </c>
      <c r="R1148">
        <v>3320</v>
      </c>
      <c r="S1148" s="7">
        <v>1</v>
      </c>
      <c r="T1148" s="4">
        <v>2500</v>
      </c>
      <c r="U1148" s="4">
        <v>2525</v>
      </c>
      <c r="V1148" s="25">
        <v>30</v>
      </c>
      <c r="W1148" s="4">
        <v>38</v>
      </c>
    </row>
    <row r="1149" spans="1:23" x14ac:dyDescent="0.45">
      <c r="A1149" t="s">
        <v>8318</v>
      </c>
      <c r="B1149" t="s">
        <v>8224</v>
      </c>
      <c r="C1149" t="s">
        <v>8387</v>
      </c>
      <c r="D1149" s="8" t="s">
        <v>8369</v>
      </c>
      <c r="E1149">
        <v>3322</v>
      </c>
      <c r="F1149" s="7">
        <v>1</v>
      </c>
      <c r="G1149" s="4">
        <v>3300</v>
      </c>
      <c r="H1149" s="4">
        <v>3350</v>
      </c>
      <c r="I1149" s="25">
        <v>22.152824074073578</v>
      </c>
      <c r="J1149" s="4">
        <v>23</v>
      </c>
      <c r="N1149" t="s">
        <v>8318</v>
      </c>
      <c r="O1149" t="s">
        <v>8224</v>
      </c>
      <c r="P1149" t="s">
        <v>8387</v>
      </c>
      <c r="Q1149" s="8" t="s">
        <v>8369</v>
      </c>
      <c r="R1149">
        <v>3322</v>
      </c>
      <c r="S1149" s="7">
        <v>1</v>
      </c>
      <c r="T1149" s="4">
        <v>3300</v>
      </c>
      <c r="U1149" s="4">
        <v>3350</v>
      </c>
      <c r="V1149" s="25">
        <v>22.152824074073578</v>
      </c>
      <c r="W1149" s="4">
        <v>23</v>
      </c>
    </row>
    <row r="1150" spans="1:23" x14ac:dyDescent="0.45">
      <c r="A1150" t="s">
        <v>8318</v>
      </c>
      <c r="B1150" t="s">
        <v>8224</v>
      </c>
      <c r="C1150" t="s">
        <v>8387</v>
      </c>
      <c r="D1150" s="8" t="s">
        <v>8369</v>
      </c>
      <c r="E1150">
        <v>3349</v>
      </c>
      <c r="F1150" s="7">
        <v>1</v>
      </c>
      <c r="G1150" s="4">
        <v>1000</v>
      </c>
      <c r="H1150" s="4">
        <v>1534</v>
      </c>
      <c r="I1150" s="25">
        <v>21.597546296296059</v>
      </c>
      <c r="J1150" s="4">
        <v>14</v>
      </c>
      <c r="N1150" t="s">
        <v>8318</v>
      </c>
      <c r="O1150" t="s">
        <v>8224</v>
      </c>
      <c r="P1150" t="s">
        <v>8387</v>
      </c>
      <c r="Q1150" s="8" t="s">
        <v>8369</v>
      </c>
      <c r="R1150">
        <v>3349</v>
      </c>
      <c r="S1150" s="7">
        <v>1</v>
      </c>
      <c r="T1150" s="4">
        <v>1000</v>
      </c>
      <c r="U1150" s="4">
        <v>1534</v>
      </c>
      <c r="V1150" s="25">
        <v>21.597546296296059</v>
      </c>
      <c r="W1150" s="4">
        <v>14</v>
      </c>
    </row>
    <row r="1151" spans="1:23" x14ac:dyDescent="0.45">
      <c r="A1151" t="s">
        <v>8318</v>
      </c>
      <c r="B1151" t="s">
        <v>8224</v>
      </c>
      <c r="C1151" t="s">
        <v>8387</v>
      </c>
      <c r="D1151" s="8" t="s">
        <v>8369</v>
      </c>
      <c r="E1151">
        <v>3389</v>
      </c>
      <c r="F1151" s="7">
        <v>1</v>
      </c>
      <c r="G1151" s="4">
        <v>10000</v>
      </c>
      <c r="H1151" s="4">
        <v>11450</v>
      </c>
      <c r="I1151" s="25">
        <v>30</v>
      </c>
      <c r="J1151" s="4">
        <v>62</v>
      </c>
      <c r="N1151" t="s">
        <v>8318</v>
      </c>
      <c r="O1151" t="s">
        <v>8224</v>
      </c>
      <c r="P1151" t="s">
        <v>8387</v>
      </c>
      <c r="Q1151" s="8" t="s">
        <v>8369</v>
      </c>
      <c r="R1151">
        <v>3389</v>
      </c>
      <c r="S1151" s="7">
        <v>1</v>
      </c>
      <c r="T1151" s="4">
        <v>10000</v>
      </c>
      <c r="U1151" s="4">
        <v>11450</v>
      </c>
      <c r="V1151" s="25">
        <v>30</v>
      </c>
      <c r="W1151" s="4">
        <v>62</v>
      </c>
    </row>
    <row r="1152" spans="1:23" x14ac:dyDescent="0.45">
      <c r="A1152" t="s">
        <v>8318</v>
      </c>
      <c r="B1152" t="s">
        <v>8224</v>
      </c>
      <c r="C1152" t="s">
        <v>8387</v>
      </c>
      <c r="D1152" s="8" t="s">
        <v>8369</v>
      </c>
      <c r="E1152">
        <v>3410</v>
      </c>
      <c r="F1152" s="7">
        <v>1</v>
      </c>
      <c r="G1152" s="4">
        <v>3000</v>
      </c>
      <c r="H1152" s="4">
        <v>3255</v>
      </c>
      <c r="I1152" s="25">
        <v>27.250115740745969</v>
      </c>
      <c r="J1152" s="4">
        <v>40</v>
      </c>
      <c r="N1152" t="s">
        <v>8318</v>
      </c>
      <c r="O1152" t="s">
        <v>8224</v>
      </c>
      <c r="P1152" t="s">
        <v>8387</v>
      </c>
      <c r="Q1152" s="8" t="s">
        <v>8369</v>
      </c>
      <c r="R1152">
        <v>3410</v>
      </c>
      <c r="S1152" s="7">
        <v>1</v>
      </c>
      <c r="T1152" s="4">
        <v>3000</v>
      </c>
      <c r="U1152" s="4">
        <v>3255</v>
      </c>
      <c r="V1152" s="25">
        <v>27.250115740745969</v>
      </c>
      <c r="W1152" s="4">
        <v>40</v>
      </c>
    </row>
    <row r="1153" spans="1:23" x14ac:dyDescent="0.45">
      <c r="A1153" t="s">
        <v>8318</v>
      </c>
      <c r="B1153" t="s">
        <v>8224</v>
      </c>
      <c r="C1153" t="s">
        <v>8387</v>
      </c>
      <c r="D1153" s="8" t="s">
        <v>8369</v>
      </c>
      <c r="E1153">
        <v>3484</v>
      </c>
      <c r="F1153" s="7">
        <v>1</v>
      </c>
      <c r="G1153" s="4">
        <v>2500</v>
      </c>
      <c r="H1153" s="4">
        <v>2856</v>
      </c>
      <c r="I1153" s="25">
        <v>30</v>
      </c>
      <c r="J1153" s="4">
        <v>44</v>
      </c>
      <c r="N1153" t="s">
        <v>8318</v>
      </c>
      <c r="O1153" t="s">
        <v>8224</v>
      </c>
      <c r="P1153" t="s">
        <v>8387</v>
      </c>
      <c r="Q1153" s="8" t="s">
        <v>8369</v>
      </c>
      <c r="R1153">
        <v>3484</v>
      </c>
      <c r="S1153" s="7">
        <v>1</v>
      </c>
      <c r="T1153" s="4">
        <v>2500</v>
      </c>
      <c r="U1153" s="4">
        <v>2856</v>
      </c>
      <c r="V1153" s="25">
        <v>30</v>
      </c>
      <c r="W1153" s="4">
        <v>44</v>
      </c>
    </row>
    <row r="1154" spans="1:23" x14ac:dyDescent="0.45">
      <c r="A1154" t="s">
        <v>8318</v>
      </c>
      <c r="B1154" t="s">
        <v>8224</v>
      </c>
      <c r="C1154" t="s">
        <v>8387</v>
      </c>
      <c r="D1154" s="8" t="s">
        <v>8369</v>
      </c>
      <c r="E1154">
        <v>3497</v>
      </c>
      <c r="F1154" s="7">
        <v>1</v>
      </c>
      <c r="G1154" s="4">
        <v>1551</v>
      </c>
      <c r="H1154" s="4">
        <v>1686</v>
      </c>
      <c r="I1154" s="25">
        <v>12.174722222225682</v>
      </c>
      <c r="J1154" s="4">
        <v>49</v>
      </c>
      <c r="N1154" t="s">
        <v>8318</v>
      </c>
      <c r="O1154" t="s">
        <v>8224</v>
      </c>
      <c r="P1154" t="s">
        <v>8387</v>
      </c>
      <c r="Q1154" s="8" t="s">
        <v>8369</v>
      </c>
      <c r="R1154">
        <v>3497</v>
      </c>
      <c r="S1154" s="7">
        <v>1</v>
      </c>
      <c r="T1154" s="4">
        <v>1551</v>
      </c>
      <c r="U1154" s="4">
        <v>1686</v>
      </c>
      <c r="V1154" s="25">
        <v>12.174722222225682</v>
      </c>
      <c r="W1154" s="4">
        <v>49</v>
      </c>
    </row>
    <row r="1155" spans="1:23" x14ac:dyDescent="0.45">
      <c r="A1155" t="s">
        <v>8318</v>
      </c>
      <c r="B1155" t="s">
        <v>8224</v>
      </c>
      <c r="C1155" t="s">
        <v>8387</v>
      </c>
      <c r="D1155" s="8" t="s">
        <v>8369</v>
      </c>
      <c r="E1155">
        <v>3507</v>
      </c>
      <c r="F1155" s="7">
        <v>1</v>
      </c>
      <c r="G1155" s="4">
        <v>10000</v>
      </c>
      <c r="H1155" s="4">
        <v>10440</v>
      </c>
      <c r="I1155" s="25">
        <v>30</v>
      </c>
      <c r="J1155" s="4">
        <v>72</v>
      </c>
      <c r="N1155" t="s">
        <v>8318</v>
      </c>
      <c r="O1155" t="s">
        <v>8224</v>
      </c>
      <c r="P1155" t="s">
        <v>8387</v>
      </c>
      <c r="Q1155" s="8" t="s">
        <v>8369</v>
      </c>
      <c r="R1155">
        <v>3507</v>
      </c>
      <c r="S1155" s="7">
        <v>1</v>
      </c>
      <c r="T1155" s="4">
        <v>10000</v>
      </c>
      <c r="U1155" s="4">
        <v>10440</v>
      </c>
      <c r="V1155" s="25">
        <v>30</v>
      </c>
      <c r="W1155" s="4">
        <v>72</v>
      </c>
    </row>
    <row r="1156" spans="1:23" x14ac:dyDescent="0.45">
      <c r="A1156" t="s">
        <v>8318</v>
      </c>
      <c r="B1156" t="s">
        <v>8224</v>
      </c>
      <c r="C1156" t="s">
        <v>8387</v>
      </c>
      <c r="D1156" s="8" t="s">
        <v>8369</v>
      </c>
      <c r="E1156">
        <v>3531</v>
      </c>
      <c r="F1156" s="7">
        <v>1</v>
      </c>
      <c r="G1156" s="4">
        <v>1000</v>
      </c>
      <c r="H1156" s="4">
        <v>1280</v>
      </c>
      <c r="I1156" s="25">
        <v>30</v>
      </c>
      <c r="J1156" s="4">
        <v>26</v>
      </c>
      <c r="N1156" t="s">
        <v>8318</v>
      </c>
      <c r="O1156" t="s">
        <v>8224</v>
      </c>
      <c r="P1156" t="s">
        <v>8387</v>
      </c>
      <c r="Q1156" s="8" t="s">
        <v>8369</v>
      </c>
      <c r="R1156">
        <v>3531</v>
      </c>
      <c r="S1156" s="7">
        <v>1</v>
      </c>
      <c r="T1156" s="4">
        <v>1000</v>
      </c>
      <c r="U1156" s="4">
        <v>1280</v>
      </c>
      <c r="V1156" s="25">
        <v>30</v>
      </c>
      <c r="W1156" s="4">
        <v>26</v>
      </c>
    </row>
    <row r="1157" spans="1:23" x14ac:dyDescent="0.45">
      <c r="A1157" t="s">
        <v>8318</v>
      </c>
      <c r="B1157" t="s">
        <v>8224</v>
      </c>
      <c r="C1157" t="s">
        <v>8387</v>
      </c>
      <c r="D1157" s="8" t="s">
        <v>8369</v>
      </c>
      <c r="E1157">
        <v>3713</v>
      </c>
      <c r="F1157" s="7">
        <v>1</v>
      </c>
      <c r="G1157" s="4">
        <v>2000</v>
      </c>
      <c r="H1157" s="4">
        <v>2030</v>
      </c>
      <c r="I1157" s="25">
        <v>20</v>
      </c>
      <c r="J1157" s="4">
        <v>19</v>
      </c>
      <c r="N1157" t="s">
        <v>8318</v>
      </c>
      <c r="O1157" t="s">
        <v>8224</v>
      </c>
      <c r="P1157" t="s">
        <v>8387</v>
      </c>
      <c r="Q1157" s="8" t="s">
        <v>8369</v>
      </c>
      <c r="R1157">
        <v>3713</v>
      </c>
      <c r="S1157" s="7">
        <v>1</v>
      </c>
      <c r="T1157" s="4">
        <v>2000</v>
      </c>
      <c r="U1157" s="4">
        <v>2030</v>
      </c>
      <c r="V1157" s="25">
        <v>20</v>
      </c>
      <c r="W1157" s="4">
        <v>19</v>
      </c>
    </row>
    <row r="1158" spans="1:23" x14ac:dyDescent="0.45">
      <c r="A1158" t="s">
        <v>8318</v>
      </c>
      <c r="B1158" t="s">
        <v>8224</v>
      </c>
      <c r="C1158" t="s">
        <v>8387</v>
      </c>
      <c r="D1158" s="8" t="s">
        <v>8369</v>
      </c>
      <c r="E1158">
        <v>3813</v>
      </c>
      <c r="F1158" s="7">
        <v>1</v>
      </c>
      <c r="G1158" s="4">
        <v>2100</v>
      </c>
      <c r="H1158" s="4">
        <v>2119.9899999999998</v>
      </c>
      <c r="I1158" s="25">
        <v>38.629155092588917</v>
      </c>
      <c r="J1158" s="4">
        <v>27</v>
      </c>
      <c r="N1158" t="s">
        <v>8318</v>
      </c>
      <c r="O1158" t="s">
        <v>8224</v>
      </c>
      <c r="P1158" t="s">
        <v>8387</v>
      </c>
      <c r="Q1158" s="8" t="s">
        <v>8369</v>
      </c>
      <c r="R1158">
        <v>3813</v>
      </c>
      <c r="S1158" s="7">
        <v>1</v>
      </c>
      <c r="T1158" s="4">
        <v>2100</v>
      </c>
      <c r="U1158" s="4">
        <v>2119.9899999999998</v>
      </c>
      <c r="V1158" s="25">
        <v>38.629155092588917</v>
      </c>
      <c r="W1158" s="4">
        <v>27</v>
      </c>
    </row>
    <row r="1159" spans="1:23" x14ac:dyDescent="0.45">
      <c r="A1159" t="s">
        <v>8318</v>
      </c>
      <c r="B1159" t="s">
        <v>8224</v>
      </c>
      <c r="C1159" t="s">
        <v>8387</v>
      </c>
      <c r="D1159" s="8" t="s">
        <v>8369</v>
      </c>
      <c r="E1159">
        <v>3830</v>
      </c>
      <c r="F1159" s="7">
        <v>1</v>
      </c>
      <c r="G1159" s="4">
        <v>100</v>
      </c>
      <c r="H1159" s="4">
        <v>225</v>
      </c>
      <c r="I1159" s="25">
        <v>14</v>
      </c>
      <c r="J1159" s="4">
        <v>3</v>
      </c>
      <c r="N1159" t="s">
        <v>8318</v>
      </c>
      <c r="O1159" t="s">
        <v>8224</v>
      </c>
      <c r="P1159" t="s">
        <v>8387</v>
      </c>
      <c r="Q1159" s="8" t="s">
        <v>8369</v>
      </c>
      <c r="R1159">
        <v>3830</v>
      </c>
      <c r="S1159" s="7">
        <v>1</v>
      </c>
      <c r="T1159" s="4">
        <v>100</v>
      </c>
      <c r="U1159" s="4">
        <v>225</v>
      </c>
      <c r="V1159" s="25">
        <v>14</v>
      </c>
      <c r="W1159" s="4">
        <v>3</v>
      </c>
    </row>
    <row r="1160" spans="1:23" x14ac:dyDescent="0.45">
      <c r="A1160" t="s">
        <v>8318</v>
      </c>
      <c r="B1160" t="s">
        <v>8224</v>
      </c>
      <c r="C1160" t="s">
        <v>8387</v>
      </c>
      <c r="D1160" s="8" t="s">
        <v>8369</v>
      </c>
      <c r="E1160">
        <v>3867</v>
      </c>
      <c r="F1160" s="7">
        <v>1</v>
      </c>
      <c r="G1160" s="4">
        <v>2000</v>
      </c>
      <c r="H1160" s="4">
        <v>251</v>
      </c>
      <c r="I1160" s="25">
        <v>30</v>
      </c>
      <c r="J1160" s="4">
        <v>5</v>
      </c>
      <c r="N1160" t="s">
        <v>8318</v>
      </c>
      <c r="O1160" t="s">
        <v>8224</v>
      </c>
      <c r="P1160" t="s">
        <v>8387</v>
      </c>
      <c r="Q1160" s="8" t="s">
        <v>8369</v>
      </c>
      <c r="R1160">
        <v>3867</v>
      </c>
      <c r="S1160" s="7">
        <v>1</v>
      </c>
      <c r="T1160" s="4">
        <v>2000</v>
      </c>
      <c r="U1160" s="4">
        <v>251</v>
      </c>
      <c r="V1160" s="25">
        <v>30</v>
      </c>
      <c r="W1160" s="4">
        <v>5</v>
      </c>
    </row>
    <row r="1161" spans="1:23" x14ac:dyDescent="0.45">
      <c r="A1161" t="s">
        <v>8318</v>
      </c>
      <c r="B1161" t="s">
        <v>8224</v>
      </c>
      <c r="C1161" t="s">
        <v>8387</v>
      </c>
      <c r="D1161" s="8" t="s">
        <v>8369</v>
      </c>
      <c r="E1161">
        <v>3957</v>
      </c>
      <c r="F1161" s="7">
        <v>1</v>
      </c>
      <c r="G1161" s="4">
        <v>28000</v>
      </c>
      <c r="H1161" s="4">
        <v>7</v>
      </c>
      <c r="I1161" s="25">
        <v>46</v>
      </c>
      <c r="J1161" s="4">
        <v>1</v>
      </c>
      <c r="N1161" t="s">
        <v>8318</v>
      </c>
      <c r="O1161" t="s">
        <v>8224</v>
      </c>
      <c r="P1161" t="s">
        <v>8387</v>
      </c>
      <c r="Q1161" s="8" t="s">
        <v>8369</v>
      </c>
      <c r="R1161">
        <v>3957</v>
      </c>
      <c r="S1161" s="7">
        <v>1</v>
      </c>
      <c r="T1161" s="4">
        <v>28000</v>
      </c>
      <c r="U1161" s="4">
        <v>7</v>
      </c>
      <c r="V1161" s="25">
        <v>46</v>
      </c>
      <c r="W1161" s="4">
        <v>1</v>
      </c>
    </row>
    <row r="1162" spans="1:23" x14ac:dyDescent="0.45">
      <c r="A1162" t="s">
        <v>8318</v>
      </c>
      <c r="B1162" t="s">
        <v>8224</v>
      </c>
      <c r="C1162" t="s">
        <v>8387</v>
      </c>
      <c r="D1162" s="8" t="s">
        <v>8369</v>
      </c>
      <c r="E1162">
        <v>3981</v>
      </c>
      <c r="F1162" s="7">
        <v>1</v>
      </c>
      <c r="G1162" s="4">
        <v>30000</v>
      </c>
      <c r="H1162" s="4">
        <v>1225</v>
      </c>
      <c r="I1162" s="25">
        <v>60</v>
      </c>
      <c r="J1162" s="4">
        <v>7</v>
      </c>
      <c r="N1162" t="s">
        <v>8318</v>
      </c>
      <c r="O1162" t="s">
        <v>8224</v>
      </c>
      <c r="P1162" t="s">
        <v>8387</v>
      </c>
      <c r="Q1162" s="8" t="s">
        <v>8369</v>
      </c>
      <c r="R1162">
        <v>3981</v>
      </c>
      <c r="S1162" s="7">
        <v>1</v>
      </c>
      <c r="T1162" s="4">
        <v>30000</v>
      </c>
      <c r="U1162" s="4">
        <v>1225</v>
      </c>
      <c r="V1162" s="25">
        <v>60</v>
      </c>
      <c r="W1162" s="4">
        <v>7</v>
      </c>
    </row>
    <row r="1163" spans="1:23" x14ac:dyDescent="0.45">
      <c r="A1163" t="s">
        <v>8318</v>
      </c>
      <c r="B1163" t="s">
        <v>8224</v>
      </c>
      <c r="C1163" t="s">
        <v>8387</v>
      </c>
      <c r="D1163" s="8" t="s">
        <v>8369</v>
      </c>
      <c r="E1163">
        <v>4037</v>
      </c>
      <c r="F1163" s="7">
        <v>1</v>
      </c>
      <c r="G1163" s="4">
        <v>700</v>
      </c>
      <c r="H1163" s="4">
        <v>80</v>
      </c>
      <c r="I1163" s="25">
        <v>17.529918981483206</v>
      </c>
      <c r="J1163" s="4">
        <v>2</v>
      </c>
      <c r="N1163" t="s">
        <v>8318</v>
      </c>
      <c r="O1163" t="s">
        <v>8224</v>
      </c>
      <c r="P1163" t="s">
        <v>8387</v>
      </c>
      <c r="Q1163" s="8" t="s">
        <v>8369</v>
      </c>
      <c r="R1163">
        <v>4037</v>
      </c>
      <c r="S1163" s="7">
        <v>1</v>
      </c>
      <c r="T1163" s="4">
        <v>700</v>
      </c>
      <c r="U1163" s="4">
        <v>80</v>
      </c>
      <c r="V1163" s="25">
        <v>17.529918981483206</v>
      </c>
      <c r="W1163" s="4">
        <v>2</v>
      </c>
    </row>
    <row r="1164" spans="1:23" x14ac:dyDescent="0.45">
      <c r="A1164" t="s">
        <v>8318</v>
      </c>
      <c r="B1164" t="s">
        <v>8224</v>
      </c>
      <c r="C1164" t="s">
        <v>8387</v>
      </c>
      <c r="D1164" s="8" t="s">
        <v>8369</v>
      </c>
      <c r="E1164">
        <v>4079</v>
      </c>
      <c r="F1164" s="7">
        <v>1</v>
      </c>
      <c r="G1164" s="4">
        <v>3000</v>
      </c>
      <c r="H1164" s="4">
        <v>5</v>
      </c>
      <c r="I1164" s="25">
        <v>30</v>
      </c>
      <c r="J1164" s="4">
        <v>1</v>
      </c>
      <c r="N1164" t="s">
        <v>8318</v>
      </c>
      <c r="O1164" t="s">
        <v>8224</v>
      </c>
      <c r="P1164" t="s">
        <v>8387</v>
      </c>
      <c r="Q1164" s="8" t="s">
        <v>8369</v>
      </c>
      <c r="R1164">
        <v>4079</v>
      </c>
      <c r="S1164" s="7">
        <v>1</v>
      </c>
      <c r="T1164" s="4">
        <v>3000</v>
      </c>
      <c r="U1164" s="4">
        <v>5</v>
      </c>
      <c r="V1164" s="25">
        <v>30</v>
      </c>
      <c r="W1164" s="4">
        <v>1</v>
      </c>
    </row>
    <row r="1165" spans="1:23" x14ac:dyDescent="0.45">
      <c r="A1165" t="s">
        <v>8318</v>
      </c>
      <c r="B1165" t="s">
        <v>8224</v>
      </c>
      <c r="C1165" t="s">
        <v>8387</v>
      </c>
      <c r="D1165" s="8" t="s">
        <v>8369</v>
      </c>
      <c r="E1165">
        <v>4080</v>
      </c>
      <c r="F1165" s="7">
        <v>1</v>
      </c>
      <c r="G1165" s="4">
        <v>3000</v>
      </c>
      <c r="H1165" s="4">
        <v>0</v>
      </c>
      <c r="I1165" s="25">
        <v>24.089398148142209</v>
      </c>
      <c r="J1165" s="4">
        <v>0</v>
      </c>
      <c r="N1165" t="s">
        <v>8318</v>
      </c>
      <c r="O1165" t="s">
        <v>8224</v>
      </c>
      <c r="P1165" t="s">
        <v>8387</v>
      </c>
      <c r="Q1165" s="8" t="s">
        <v>8369</v>
      </c>
      <c r="R1165">
        <v>4080</v>
      </c>
      <c r="S1165" s="7">
        <v>1</v>
      </c>
      <c r="T1165" s="4">
        <v>3000</v>
      </c>
      <c r="U1165" s="4">
        <v>0</v>
      </c>
      <c r="V1165" s="25">
        <v>24.089398148142209</v>
      </c>
      <c r="W1165" s="4">
        <v>0</v>
      </c>
    </row>
    <row r="1166" spans="1:23" x14ac:dyDescent="0.45">
      <c r="A1166" t="s">
        <v>8318</v>
      </c>
      <c r="B1166" t="s">
        <v>8224</v>
      </c>
      <c r="C1166" t="s">
        <v>8387</v>
      </c>
      <c r="D1166" s="8" t="s">
        <v>8369</v>
      </c>
      <c r="E1166">
        <v>4098</v>
      </c>
      <c r="F1166" s="7">
        <v>1</v>
      </c>
      <c r="G1166" s="4">
        <v>75000</v>
      </c>
      <c r="H1166" s="4">
        <v>0</v>
      </c>
      <c r="I1166" s="25">
        <v>30</v>
      </c>
      <c r="J1166" s="4">
        <v>0</v>
      </c>
      <c r="N1166" t="s">
        <v>8318</v>
      </c>
      <c r="O1166" t="s">
        <v>8224</v>
      </c>
      <c r="P1166" t="s">
        <v>8387</v>
      </c>
      <c r="Q1166" s="8" t="s">
        <v>8369</v>
      </c>
      <c r="R1166">
        <v>4098</v>
      </c>
      <c r="S1166" s="7">
        <v>1</v>
      </c>
      <c r="T1166" s="4">
        <v>75000</v>
      </c>
      <c r="U1166" s="4">
        <v>0</v>
      </c>
      <c r="V1166" s="25">
        <v>30</v>
      </c>
      <c r="W1166" s="4">
        <v>0</v>
      </c>
    </row>
    <row r="1167" spans="1:23" x14ac:dyDescent="0.45">
      <c r="A1167" t="s">
        <v>8318</v>
      </c>
      <c r="B1167" t="s">
        <v>8224</v>
      </c>
      <c r="C1167" t="s">
        <v>8387</v>
      </c>
      <c r="D1167" s="8" t="s">
        <v>8380</v>
      </c>
      <c r="F1167" s="7">
        <v>20</v>
      </c>
      <c r="G1167" s="4">
        <v>207363</v>
      </c>
      <c r="H1167" s="4">
        <v>46319</v>
      </c>
      <c r="I1167" s="25">
        <v>29.879448495371253</v>
      </c>
      <c r="J1167" s="4">
        <v>513</v>
      </c>
      <c r="N1167" t="s">
        <v>8318</v>
      </c>
      <c r="O1167" t="s">
        <v>8224</v>
      </c>
      <c r="P1167" t="s">
        <v>8387</v>
      </c>
      <c r="Q1167" s="8" t="s">
        <v>8380</v>
      </c>
      <c r="S1167" s="7">
        <v>20</v>
      </c>
      <c r="T1167" s="4">
        <v>207363</v>
      </c>
      <c r="U1167" s="4">
        <v>46319</v>
      </c>
      <c r="V1167" s="25">
        <v>29.879448495371253</v>
      </c>
      <c r="W1167" s="4">
        <v>513</v>
      </c>
    </row>
    <row r="1168" spans="1:23" x14ac:dyDescent="0.45">
      <c r="A1168" t="s">
        <v>8318</v>
      </c>
      <c r="B1168" t="s">
        <v>8224</v>
      </c>
      <c r="C1168" t="s">
        <v>8387</v>
      </c>
      <c r="D1168" s="8" t="s">
        <v>8380</v>
      </c>
      <c r="E1168">
        <v>2788</v>
      </c>
      <c r="F1168" s="7">
        <v>1</v>
      </c>
      <c r="G1168" s="4">
        <v>2000</v>
      </c>
      <c r="H1168" s="4">
        <v>2050</v>
      </c>
      <c r="I1168" s="25">
        <v>30</v>
      </c>
      <c r="J1168" s="4">
        <v>20</v>
      </c>
      <c r="N1168" t="s">
        <v>8318</v>
      </c>
      <c r="O1168" t="s">
        <v>8224</v>
      </c>
      <c r="P1168" t="s">
        <v>8387</v>
      </c>
      <c r="Q1168" s="8" t="s">
        <v>8380</v>
      </c>
      <c r="R1168">
        <v>2788</v>
      </c>
      <c r="S1168" s="7">
        <v>1</v>
      </c>
      <c r="T1168" s="4">
        <v>2000</v>
      </c>
      <c r="U1168" s="4">
        <v>2050</v>
      </c>
      <c r="V1168" s="25">
        <v>30</v>
      </c>
      <c r="W1168" s="4">
        <v>20</v>
      </c>
    </row>
    <row r="1169" spans="1:23" x14ac:dyDescent="0.45">
      <c r="A1169" t="s">
        <v>8318</v>
      </c>
      <c r="B1169" t="s">
        <v>8224</v>
      </c>
      <c r="C1169" t="s">
        <v>8387</v>
      </c>
      <c r="D1169" s="8" t="s">
        <v>8380</v>
      </c>
      <c r="E1169">
        <v>2867</v>
      </c>
      <c r="F1169" s="7">
        <v>1</v>
      </c>
      <c r="G1169" s="4">
        <v>2500</v>
      </c>
      <c r="H1169" s="4">
        <v>504</v>
      </c>
      <c r="I1169" s="25">
        <v>23.97138888889458</v>
      </c>
      <c r="J1169" s="4">
        <v>10</v>
      </c>
      <c r="N1169" t="s">
        <v>8318</v>
      </c>
      <c r="O1169" t="s">
        <v>8224</v>
      </c>
      <c r="P1169" t="s">
        <v>8387</v>
      </c>
      <c r="Q1169" s="8" t="s">
        <v>8380</v>
      </c>
      <c r="R1169">
        <v>2867</v>
      </c>
      <c r="S1169" s="7">
        <v>1</v>
      </c>
      <c r="T1169" s="4">
        <v>2500</v>
      </c>
      <c r="U1169" s="4">
        <v>504</v>
      </c>
      <c r="V1169" s="25">
        <v>23.97138888889458</v>
      </c>
      <c r="W1169" s="4">
        <v>10</v>
      </c>
    </row>
    <row r="1170" spans="1:23" x14ac:dyDescent="0.45">
      <c r="A1170" t="s">
        <v>8318</v>
      </c>
      <c r="B1170" t="s">
        <v>8224</v>
      </c>
      <c r="C1170" t="s">
        <v>8387</v>
      </c>
      <c r="D1170" s="8" t="s">
        <v>8380</v>
      </c>
      <c r="E1170">
        <v>2869</v>
      </c>
      <c r="F1170" s="7">
        <v>1</v>
      </c>
      <c r="G1170" s="4">
        <v>20000</v>
      </c>
      <c r="H1170" s="4">
        <v>177</v>
      </c>
      <c r="I1170" s="25">
        <v>30</v>
      </c>
      <c r="J1170" s="4">
        <v>5</v>
      </c>
      <c r="N1170" t="s">
        <v>8318</v>
      </c>
      <c r="O1170" t="s">
        <v>8224</v>
      </c>
      <c r="P1170" t="s">
        <v>8387</v>
      </c>
      <c r="Q1170" s="8" t="s">
        <v>8380</v>
      </c>
      <c r="R1170">
        <v>2869</v>
      </c>
      <c r="S1170" s="7">
        <v>1</v>
      </c>
      <c r="T1170" s="4">
        <v>20000</v>
      </c>
      <c r="U1170" s="4">
        <v>177</v>
      </c>
      <c r="V1170" s="25">
        <v>30</v>
      </c>
      <c r="W1170" s="4">
        <v>5</v>
      </c>
    </row>
    <row r="1171" spans="1:23" x14ac:dyDescent="0.45">
      <c r="A1171" t="s">
        <v>8318</v>
      </c>
      <c r="B1171" t="s">
        <v>8224</v>
      </c>
      <c r="C1171" t="s">
        <v>8387</v>
      </c>
      <c r="D1171" s="8" t="s">
        <v>8380</v>
      </c>
      <c r="E1171">
        <v>3235</v>
      </c>
      <c r="F1171" s="7">
        <v>1</v>
      </c>
      <c r="G1171" s="4">
        <v>15000</v>
      </c>
      <c r="H1171" s="4">
        <v>15481</v>
      </c>
      <c r="I1171" s="25">
        <v>30</v>
      </c>
      <c r="J1171" s="4">
        <v>181</v>
      </c>
      <c r="N1171" t="s">
        <v>8318</v>
      </c>
      <c r="O1171" t="s">
        <v>8224</v>
      </c>
      <c r="P1171" t="s">
        <v>8387</v>
      </c>
      <c r="Q1171" s="8" t="s">
        <v>8380</v>
      </c>
      <c r="R1171">
        <v>3235</v>
      </c>
      <c r="S1171" s="7">
        <v>1</v>
      </c>
      <c r="T1171" s="4">
        <v>15000</v>
      </c>
      <c r="U1171" s="4">
        <v>15481</v>
      </c>
      <c r="V1171" s="25">
        <v>30</v>
      </c>
      <c r="W1171" s="4">
        <v>181</v>
      </c>
    </row>
    <row r="1172" spans="1:23" x14ac:dyDescent="0.45">
      <c r="A1172" t="s">
        <v>8318</v>
      </c>
      <c r="B1172" t="s">
        <v>8224</v>
      </c>
      <c r="C1172" t="s">
        <v>8387</v>
      </c>
      <c r="D1172" s="8" t="s">
        <v>8380</v>
      </c>
      <c r="E1172">
        <v>3301</v>
      </c>
      <c r="F1172" s="7">
        <v>1</v>
      </c>
      <c r="G1172" s="4">
        <v>3000</v>
      </c>
      <c r="H1172" s="4">
        <v>4004</v>
      </c>
      <c r="I1172" s="25">
        <v>44.555138888892543</v>
      </c>
      <c r="J1172" s="4">
        <v>70</v>
      </c>
      <c r="N1172" t="s">
        <v>8318</v>
      </c>
      <c r="O1172" t="s">
        <v>8224</v>
      </c>
      <c r="P1172" t="s">
        <v>8387</v>
      </c>
      <c r="Q1172" s="8" t="s">
        <v>8380</v>
      </c>
      <c r="R1172">
        <v>3301</v>
      </c>
      <c r="S1172" s="7">
        <v>1</v>
      </c>
      <c r="T1172" s="4">
        <v>3000</v>
      </c>
      <c r="U1172" s="4">
        <v>4004</v>
      </c>
      <c r="V1172" s="25">
        <v>44.555138888892543</v>
      </c>
      <c r="W1172" s="4">
        <v>70</v>
      </c>
    </row>
    <row r="1173" spans="1:23" x14ac:dyDescent="0.45">
      <c r="A1173" t="s">
        <v>8318</v>
      </c>
      <c r="B1173" t="s">
        <v>8224</v>
      </c>
      <c r="C1173" t="s">
        <v>8387</v>
      </c>
      <c r="D1173" s="8" t="s">
        <v>8380</v>
      </c>
      <c r="E1173">
        <v>3339</v>
      </c>
      <c r="F1173" s="7">
        <v>1</v>
      </c>
      <c r="G1173" s="4">
        <v>8000</v>
      </c>
      <c r="H1173" s="4">
        <v>8348</v>
      </c>
      <c r="I1173" s="25">
        <v>30</v>
      </c>
      <c r="J1173" s="4">
        <v>47</v>
      </c>
      <c r="N1173" t="s">
        <v>8318</v>
      </c>
      <c r="O1173" t="s">
        <v>8224</v>
      </c>
      <c r="P1173" t="s">
        <v>8387</v>
      </c>
      <c r="Q1173" s="8" t="s">
        <v>8380</v>
      </c>
      <c r="R1173">
        <v>3339</v>
      </c>
      <c r="S1173" s="7">
        <v>1</v>
      </c>
      <c r="T1173" s="4">
        <v>8000</v>
      </c>
      <c r="U1173" s="4">
        <v>8348</v>
      </c>
      <c r="V1173" s="25">
        <v>30</v>
      </c>
      <c r="W1173" s="4">
        <v>47</v>
      </c>
    </row>
    <row r="1174" spans="1:23" x14ac:dyDescent="0.45">
      <c r="A1174" t="s">
        <v>8318</v>
      </c>
      <c r="B1174" t="s">
        <v>8224</v>
      </c>
      <c r="C1174" t="s">
        <v>8387</v>
      </c>
      <c r="D1174" s="8" t="s">
        <v>8380</v>
      </c>
      <c r="E1174">
        <v>3383</v>
      </c>
      <c r="F1174" s="7">
        <v>1</v>
      </c>
      <c r="G1174" s="4">
        <v>1750</v>
      </c>
      <c r="H1174" s="4">
        <v>1955</v>
      </c>
      <c r="I1174" s="25">
        <v>20</v>
      </c>
      <c r="J1174" s="4">
        <v>30</v>
      </c>
      <c r="N1174" t="s">
        <v>8318</v>
      </c>
      <c r="O1174" t="s">
        <v>8224</v>
      </c>
      <c r="P1174" t="s">
        <v>8387</v>
      </c>
      <c r="Q1174" s="8" t="s">
        <v>8380</v>
      </c>
      <c r="R1174">
        <v>3383</v>
      </c>
      <c r="S1174" s="7">
        <v>1</v>
      </c>
      <c r="T1174" s="4">
        <v>1750</v>
      </c>
      <c r="U1174" s="4">
        <v>1955</v>
      </c>
      <c r="V1174" s="25">
        <v>20</v>
      </c>
      <c r="W1174" s="4">
        <v>30</v>
      </c>
    </row>
    <row r="1175" spans="1:23" x14ac:dyDescent="0.45">
      <c r="A1175" t="s">
        <v>8318</v>
      </c>
      <c r="B1175" t="s">
        <v>8224</v>
      </c>
      <c r="C1175" t="s">
        <v>8387</v>
      </c>
      <c r="D1175" s="8" t="s">
        <v>8380</v>
      </c>
      <c r="E1175">
        <v>3449</v>
      </c>
      <c r="F1175" s="7">
        <v>1</v>
      </c>
      <c r="G1175" s="4">
        <v>800</v>
      </c>
      <c r="H1175" s="4">
        <v>1365</v>
      </c>
      <c r="I1175" s="25">
        <v>28.114143518527271</v>
      </c>
      <c r="J1175" s="4">
        <v>20</v>
      </c>
      <c r="N1175" t="s">
        <v>8318</v>
      </c>
      <c r="O1175" t="s">
        <v>8224</v>
      </c>
      <c r="P1175" t="s">
        <v>8387</v>
      </c>
      <c r="Q1175" s="8" t="s">
        <v>8380</v>
      </c>
      <c r="R1175">
        <v>3449</v>
      </c>
      <c r="S1175" s="7">
        <v>1</v>
      </c>
      <c r="T1175" s="4">
        <v>800</v>
      </c>
      <c r="U1175" s="4">
        <v>1365</v>
      </c>
      <c r="V1175" s="25">
        <v>28.114143518527271</v>
      </c>
      <c r="W1175" s="4">
        <v>20</v>
      </c>
    </row>
    <row r="1176" spans="1:23" x14ac:dyDescent="0.45">
      <c r="A1176" t="s">
        <v>8318</v>
      </c>
      <c r="B1176" t="s">
        <v>8224</v>
      </c>
      <c r="C1176" t="s">
        <v>8387</v>
      </c>
      <c r="D1176" s="8" t="s">
        <v>8380</v>
      </c>
      <c r="E1176">
        <v>3470</v>
      </c>
      <c r="F1176" s="7">
        <v>1</v>
      </c>
      <c r="G1176" s="4">
        <v>250</v>
      </c>
      <c r="H1176" s="4">
        <v>375</v>
      </c>
      <c r="I1176" s="25">
        <v>37.879375000004075</v>
      </c>
      <c r="J1176" s="4">
        <v>9</v>
      </c>
      <c r="N1176" t="s">
        <v>8318</v>
      </c>
      <c r="O1176" t="s">
        <v>8224</v>
      </c>
      <c r="P1176" t="s">
        <v>8387</v>
      </c>
      <c r="Q1176" s="8" t="s">
        <v>8380</v>
      </c>
      <c r="R1176">
        <v>3470</v>
      </c>
      <c r="S1176" s="7">
        <v>1</v>
      </c>
      <c r="T1176" s="4">
        <v>250</v>
      </c>
      <c r="U1176" s="4">
        <v>375</v>
      </c>
      <c r="V1176" s="25">
        <v>37.879375000004075</v>
      </c>
      <c r="W1176" s="4">
        <v>9</v>
      </c>
    </row>
    <row r="1177" spans="1:23" x14ac:dyDescent="0.45">
      <c r="A1177" t="s">
        <v>8318</v>
      </c>
      <c r="B1177" t="s">
        <v>8224</v>
      </c>
      <c r="C1177" t="s">
        <v>8387</v>
      </c>
      <c r="D1177" s="8" t="s">
        <v>8380</v>
      </c>
      <c r="E1177">
        <v>3624</v>
      </c>
      <c r="F1177" s="7">
        <v>1</v>
      </c>
      <c r="G1177" s="4">
        <v>3000</v>
      </c>
      <c r="H1177" s="4">
        <v>3148</v>
      </c>
      <c r="I1177" s="25">
        <v>60</v>
      </c>
      <c r="J1177" s="4">
        <v>39</v>
      </c>
      <c r="N1177" t="s">
        <v>8318</v>
      </c>
      <c r="O1177" t="s">
        <v>8224</v>
      </c>
      <c r="P1177" t="s">
        <v>8387</v>
      </c>
      <c r="Q1177" s="8" t="s">
        <v>8380</v>
      </c>
      <c r="R1177">
        <v>3624</v>
      </c>
      <c r="S1177" s="7">
        <v>1</v>
      </c>
      <c r="T1177" s="4">
        <v>3000</v>
      </c>
      <c r="U1177" s="4">
        <v>3148</v>
      </c>
      <c r="V1177" s="25">
        <v>60</v>
      </c>
      <c r="W1177" s="4">
        <v>39</v>
      </c>
    </row>
    <row r="1178" spans="1:23" x14ac:dyDescent="0.45">
      <c r="A1178" t="s">
        <v>8318</v>
      </c>
      <c r="B1178" t="s">
        <v>8224</v>
      </c>
      <c r="C1178" t="s">
        <v>8387</v>
      </c>
      <c r="D1178" s="8" t="s">
        <v>8380</v>
      </c>
      <c r="E1178">
        <v>3664</v>
      </c>
      <c r="F1178" s="7">
        <v>1</v>
      </c>
      <c r="G1178" s="4">
        <v>800</v>
      </c>
      <c r="H1178" s="4">
        <v>875</v>
      </c>
      <c r="I1178" s="25">
        <v>14</v>
      </c>
      <c r="J1178" s="4">
        <v>19</v>
      </c>
      <c r="N1178" t="s">
        <v>8318</v>
      </c>
      <c r="O1178" t="s">
        <v>8224</v>
      </c>
      <c r="P1178" t="s">
        <v>8387</v>
      </c>
      <c r="Q1178" s="8" t="s">
        <v>8380</v>
      </c>
      <c r="R1178">
        <v>3664</v>
      </c>
      <c r="S1178" s="7">
        <v>1</v>
      </c>
      <c r="T1178" s="4">
        <v>800</v>
      </c>
      <c r="U1178" s="4">
        <v>875</v>
      </c>
      <c r="V1178" s="25">
        <v>14</v>
      </c>
      <c r="W1178" s="4">
        <v>19</v>
      </c>
    </row>
    <row r="1179" spans="1:23" x14ac:dyDescent="0.45">
      <c r="A1179" t="s">
        <v>8318</v>
      </c>
      <c r="B1179" t="s">
        <v>8224</v>
      </c>
      <c r="C1179" t="s">
        <v>8387</v>
      </c>
      <c r="D1179" s="8" t="s">
        <v>8380</v>
      </c>
      <c r="E1179">
        <v>3707</v>
      </c>
      <c r="F1179" s="7">
        <v>1</v>
      </c>
      <c r="G1179" s="4">
        <v>1000</v>
      </c>
      <c r="H1179" s="4">
        <v>1860</v>
      </c>
      <c r="I1179" s="25">
        <v>21.178032407406135</v>
      </c>
      <c r="J1179" s="4">
        <v>23</v>
      </c>
      <c r="N1179" t="s">
        <v>8318</v>
      </c>
      <c r="O1179" t="s">
        <v>8224</v>
      </c>
      <c r="P1179" t="s">
        <v>8387</v>
      </c>
      <c r="Q1179" s="8" t="s">
        <v>8380</v>
      </c>
      <c r="R1179">
        <v>3707</v>
      </c>
      <c r="S1179" s="7">
        <v>1</v>
      </c>
      <c r="T1179" s="4">
        <v>1000</v>
      </c>
      <c r="U1179" s="4">
        <v>1860</v>
      </c>
      <c r="V1179" s="25">
        <v>21.178032407406135</v>
      </c>
      <c r="W1179" s="4">
        <v>23</v>
      </c>
    </row>
    <row r="1180" spans="1:23" x14ac:dyDescent="0.45">
      <c r="A1180" t="s">
        <v>8318</v>
      </c>
      <c r="B1180" t="s">
        <v>8224</v>
      </c>
      <c r="C1180" t="s">
        <v>8387</v>
      </c>
      <c r="D1180" s="8" t="s">
        <v>8380</v>
      </c>
      <c r="E1180">
        <v>3933</v>
      </c>
      <c r="F1180" s="7">
        <v>1</v>
      </c>
      <c r="G1180" s="4">
        <v>7000</v>
      </c>
      <c r="H1180" s="4">
        <v>1102</v>
      </c>
      <c r="I1180" s="25">
        <v>29.061550925922347</v>
      </c>
      <c r="J1180" s="4">
        <v>12</v>
      </c>
      <c r="N1180" t="s">
        <v>8318</v>
      </c>
      <c r="O1180" t="s">
        <v>8224</v>
      </c>
      <c r="P1180" t="s">
        <v>8387</v>
      </c>
      <c r="Q1180" s="8" t="s">
        <v>8380</v>
      </c>
      <c r="R1180">
        <v>3933</v>
      </c>
      <c r="S1180" s="7">
        <v>1</v>
      </c>
      <c r="T1180" s="4">
        <v>7000</v>
      </c>
      <c r="U1180" s="4">
        <v>1102</v>
      </c>
      <c r="V1180" s="25">
        <v>29.061550925922347</v>
      </c>
      <c r="W1180" s="4">
        <v>12</v>
      </c>
    </row>
    <row r="1181" spans="1:23" x14ac:dyDescent="0.45">
      <c r="A1181" t="s">
        <v>8318</v>
      </c>
      <c r="B1181" t="s">
        <v>8224</v>
      </c>
      <c r="C1181" t="s">
        <v>8387</v>
      </c>
      <c r="D1181" s="8" t="s">
        <v>8380</v>
      </c>
      <c r="E1181">
        <v>3937</v>
      </c>
      <c r="F1181" s="7">
        <v>1</v>
      </c>
      <c r="G1181" s="4">
        <v>2885</v>
      </c>
      <c r="H1181" s="4">
        <v>2485</v>
      </c>
      <c r="I1181" s="25">
        <v>28</v>
      </c>
      <c r="J1181" s="4">
        <v>10</v>
      </c>
      <c r="N1181" t="s">
        <v>8318</v>
      </c>
      <c r="O1181" t="s">
        <v>8224</v>
      </c>
      <c r="P1181" t="s">
        <v>8387</v>
      </c>
      <c r="Q1181" s="8" t="s">
        <v>8380</v>
      </c>
      <c r="R1181">
        <v>3937</v>
      </c>
      <c r="S1181" s="7">
        <v>1</v>
      </c>
      <c r="T1181" s="4">
        <v>2885</v>
      </c>
      <c r="U1181" s="4">
        <v>2485</v>
      </c>
      <c r="V1181" s="25">
        <v>28</v>
      </c>
      <c r="W1181" s="4">
        <v>10</v>
      </c>
    </row>
    <row r="1182" spans="1:23" x14ac:dyDescent="0.45">
      <c r="A1182" t="s">
        <v>8318</v>
      </c>
      <c r="B1182" t="s">
        <v>8224</v>
      </c>
      <c r="C1182" t="s">
        <v>8387</v>
      </c>
      <c r="D1182" s="8" t="s">
        <v>8380</v>
      </c>
      <c r="E1182">
        <v>3953</v>
      </c>
      <c r="F1182" s="7">
        <v>1</v>
      </c>
      <c r="G1182" s="4">
        <v>17600</v>
      </c>
      <c r="H1182" s="4">
        <v>0</v>
      </c>
      <c r="I1182" s="25">
        <v>30.930023148146574</v>
      </c>
      <c r="J1182" s="4">
        <v>0</v>
      </c>
      <c r="N1182" t="s">
        <v>8318</v>
      </c>
      <c r="O1182" t="s">
        <v>8224</v>
      </c>
      <c r="P1182" t="s">
        <v>8387</v>
      </c>
      <c r="Q1182" s="8" t="s">
        <v>8380</v>
      </c>
      <c r="R1182">
        <v>3953</v>
      </c>
      <c r="S1182" s="7">
        <v>1</v>
      </c>
      <c r="T1182" s="4">
        <v>17600</v>
      </c>
      <c r="U1182" s="4">
        <v>0</v>
      </c>
      <c r="V1182" s="25">
        <v>30.930023148146574</v>
      </c>
      <c r="W1182" s="4">
        <v>0</v>
      </c>
    </row>
    <row r="1183" spans="1:23" x14ac:dyDescent="0.45">
      <c r="A1183" t="s">
        <v>8318</v>
      </c>
      <c r="B1183" t="s">
        <v>8224</v>
      </c>
      <c r="C1183" t="s">
        <v>8387</v>
      </c>
      <c r="D1183" s="8" t="s">
        <v>8380</v>
      </c>
      <c r="E1183">
        <v>3975</v>
      </c>
      <c r="F1183" s="7">
        <v>1</v>
      </c>
      <c r="G1183" s="4">
        <v>678</v>
      </c>
      <c r="H1183" s="4">
        <v>0</v>
      </c>
      <c r="I1183" s="25">
        <v>30</v>
      </c>
      <c r="J1183" s="4">
        <v>0</v>
      </c>
      <c r="N1183" t="s">
        <v>8318</v>
      </c>
      <c r="O1183" t="s">
        <v>8224</v>
      </c>
      <c r="P1183" t="s">
        <v>8387</v>
      </c>
      <c r="Q1183" s="8" t="s">
        <v>8380</v>
      </c>
      <c r="R1183">
        <v>3975</v>
      </c>
      <c r="S1183" s="7">
        <v>1</v>
      </c>
      <c r="T1183" s="4">
        <v>678</v>
      </c>
      <c r="U1183" s="4">
        <v>0</v>
      </c>
      <c r="V1183" s="25">
        <v>30</v>
      </c>
      <c r="W1183" s="4">
        <v>0</v>
      </c>
    </row>
    <row r="1184" spans="1:23" x14ac:dyDescent="0.45">
      <c r="A1184" t="s">
        <v>8318</v>
      </c>
      <c r="B1184" t="s">
        <v>8224</v>
      </c>
      <c r="C1184" t="s">
        <v>8387</v>
      </c>
      <c r="D1184" s="8" t="s">
        <v>8380</v>
      </c>
      <c r="E1184">
        <v>3977</v>
      </c>
      <c r="F1184" s="7">
        <v>1</v>
      </c>
      <c r="G1184" s="4">
        <v>90000</v>
      </c>
      <c r="H1184" s="4">
        <v>1305</v>
      </c>
      <c r="I1184" s="25">
        <v>30</v>
      </c>
      <c r="J1184" s="4">
        <v>6</v>
      </c>
      <c r="N1184" t="s">
        <v>8318</v>
      </c>
      <c r="O1184" t="s">
        <v>8224</v>
      </c>
      <c r="P1184" t="s">
        <v>8387</v>
      </c>
      <c r="Q1184" s="8" t="s">
        <v>8380</v>
      </c>
      <c r="R1184">
        <v>3977</v>
      </c>
      <c r="S1184" s="7">
        <v>1</v>
      </c>
      <c r="T1184" s="4">
        <v>90000</v>
      </c>
      <c r="U1184" s="4">
        <v>1305</v>
      </c>
      <c r="V1184" s="25">
        <v>30</v>
      </c>
      <c r="W1184" s="4">
        <v>6</v>
      </c>
    </row>
    <row r="1185" spans="1:23" x14ac:dyDescent="0.45">
      <c r="A1185" t="s">
        <v>8318</v>
      </c>
      <c r="B1185" t="s">
        <v>8224</v>
      </c>
      <c r="C1185" t="s">
        <v>8387</v>
      </c>
      <c r="D1185" s="8" t="s">
        <v>8380</v>
      </c>
      <c r="E1185">
        <v>4056</v>
      </c>
      <c r="F1185" s="7">
        <v>1</v>
      </c>
      <c r="G1185" s="4">
        <v>1500</v>
      </c>
      <c r="H1185" s="4">
        <v>795</v>
      </c>
      <c r="I1185" s="25">
        <v>19.899317129631527</v>
      </c>
      <c r="J1185" s="4">
        <v>9</v>
      </c>
      <c r="N1185" t="s">
        <v>8318</v>
      </c>
      <c r="O1185" t="s">
        <v>8224</v>
      </c>
      <c r="P1185" t="s">
        <v>8387</v>
      </c>
      <c r="Q1185" s="8" t="s">
        <v>8380</v>
      </c>
      <c r="R1185">
        <v>4056</v>
      </c>
      <c r="S1185" s="7">
        <v>1</v>
      </c>
      <c r="T1185" s="4">
        <v>1500</v>
      </c>
      <c r="U1185" s="4">
        <v>795</v>
      </c>
      <c r="V1185" s="25">
        <v>19.899317129631527</v>
      </c>
      <c r="W1185" s="4">
        <v>9</v>
      </c>
    </row>
    <row r="1186" spans="1:23" x14ac:dyDescent="0.45">
      <c r="A1186" t="s">
        <v>8318</v>
      </c>
      <c r="B1186" t="s">
        <v>8224</v>
      </c>
      <c r="C1186" t="s">
        <v>8387</v>
      </c>
      <c r="D1186" s="8" t="s">
        <v>8380</v>
      </c>
      <c r="E1186">
        <v>4062</v>
      </c>
      <c r="F1186" s="7">
        <v>1</v>
      </c>
      <c r="G1186" s="4">
        <v>20000</v>
      </c>
      <c r="H1186" s="4">
        <v>490</v>
      </c>
      <c r="I1186" s="25">
        <v>30</v>
      </c>
      <c r="J1186" s="4">
        <v>3</v>
      </c>
      <c r="N1186" t="s">
        <v>8318</v>
      </c>
      <c r="O1186" t="s">
        <v>8224</v>
      </c>
      <c r="P1186" t="s">
        <v>8387</v>
      </c>
      <c r="Q1186" s="8" t="s">
        <v>8380</v>
      </c>
      <c r="R1186">
        <v>4062</v>
      </c>
      <c r="S1186" s="7">
        <v>1</v>
      </c>
      <c r="T1186" s="4">
        <v>20000</v>
      </c>
      <c r="U1186" s="4">
        <v>490</v>
      </c>
      <c r="V1186" s="25">
        <v>30</v>
      </c>
      <c r="W1186" s="4">
        <v>3</v>
      </c>
    </row>
    <row r="1187" spans="1:23" x14ac:dyDescent="0.45">
      <c r="A1187" t="s">
        <v>8318</v>
      </c>
      <c r="B1187" t="s">
        <v>8224</v>
      </c>
      <c r="C1187" t="s">
        <v>8387</v>
      </c>
      <c r="D1187" s="8" t="s">
        <v>8380</v>
      </c>
      <c r="E1187">
        <v>4087</v>
      </c>
      <c r="F1187" s="7">
        <v>1</v>
      </c>
      <c r="G1187" s="4">
        <v>9600</v>
      </c>
      <c r="H1187" s="4">
        <v>0</v>
      </c>
      <c r="I1187" s="25">
        <v>30</v>
      </c>
      <c r="J1187" s="4">
        <v>0</v>
      </c>
      <c r="N1187" t="s">
        <v>8318</v>
      </c>
      <c r="O1187" t="s">
        <v>8224</v>
      </c>
      <c r="P1187" t="s">
        <v>8387</v>
      </c>
      <c r="Q1187" s="8" t="s">
        <v>8380</v>
      </c>
      <c r="R1187">
        <v>4087</v>
      </c>
      <c r="S1187" s="7">
        <v>1</v>
      </c>
      <c r="T1187" s="4">
        <v>9600</v>
      </c>
      <c r="U1187" s="4">
        <v>0</v>
      </c>
      <c r="V1187" s="25">
        <v>30</v>
      </c>
      <c r="W1187" s="4">
        <v>0</v>
      </c>
    </row>
    <row r="1188" spans="1:23" x14ac:dyDescent="0.45">
      <c r="A1188" t="s">
        <v>8318</v>
      </c>
      <c r="B1188" t="s">
        <v>8224</v>
      </c>
      <c r="C1188" t="s">
        <v>8387</v>
      </c>
      <c r="D1188" s="8" t="s">
        <v>8370</v>
      </c>
      <c r="F1188" s="7">
        <v>10</v>
      </c>
      <c r="G1188" s="4">
        <v>53850</v>
      </c>
      <c r="H1188" s="4">
        <v>51339.18</v>
      </c>
      <c r="I1188" s="25">
        <v>34.362071759260289</v>
      </c>
      <c r="J1188" s="4">
        <v>638</v>
      </c>
      <c r="N1188" t="s">
        <v>8318</v>
      </c>
      <c r="O1188" t="s">
        <v>8224</v>
      </c>
      <c r="P1188" t="s">
        <v>8387</v>
      </c>
      <c r="Q1188" s="8" t="s">
        <v>8370</v>
      </c>
      <c r="S1188" s="7">
        <v>10</v>
      </c>
      <c r="T1188" s="4">
        <v>53850</v>
      </c>
      <c r="U1188" s="4">
        <v>51339.18</v>
      </c>
      <c r="V1188" s="25">
        <v>34.362071759260289</v>
      </c>
      <c r="W1188" s="4">
        <v>638</v>
      </c>
    </row>
    <row r="1189" spans="1:23" x14ac:dyDescent="0.45">
      <c r="A1189" t="s">
        <v>8318</v>
      </c>
      <c r="B1189" t="s">
        <v>8224</v>
      </c>
      <c r="C1189" t="s">
        <v>8387</v>
      </c>
      <c r="D1189" s="8" t="s">
        <v>8370</v>
      </c>
      <c r="E1189">
        <v>1288</v>
      </c>
      <c r="F1189" s="7">
        <v>1</v>
      </c>
      <c r="G1189" s="4">
        <v>4000</v>
      </c>
      <c r="H1189" s="4">
        <v>4018</v>
      </c>
      <c r="I1189" s="25">
        <v>31.012002314819256</v>
      </c>
      <c r="J1189" s="4">
        <v>61</v>
      </c>
      <c r="N1189" t="s">
        <v>8318</v>
      </c>
      <c r="O1189" t="s">
        <v>8224</v>
      </c>
      <c r="P1189" t="s">
        <v>8387</v>
      </c>
      <c r="Q1189" s="8" t="s">
        <v>8370</v>
      </c>
      <c r="R1189">
        <v>1288</v>
      </c>
      <c r="S1189" s="7">
        <v>1</v>
      </c>
      <c r="T1189" s="4">
        <v>4000</v>
      </c>
      <c r="U1189" s="4">
        <v>4018</v>
      </c>
      <c r="V1189" s="25">
        <v>31.012002314819256</v>
      </c>
      <c r="W1189" s="4">
        <v>61</v>
      </c>
    </row>
    <row r="1190" spans="1:23" x14ac:dyDescent="0.45">
      <c r="A1190" t="s">
        <v>8318</v>
      </c>
      <c r="B1190" t="s">
        <v>8224</v>
      </c>
      <c r="C1190" t="s">
        <v>8387</v>
      </c>
      <c r="D1190" s="8" t="s">
        <v>8370</v>
      </c>
      <c r="E1190">
        <v>2785</v>
      </c>
      <c r="F1190" s="7">
        <v>1</v>
      </c>
      <c r="G1190" s="4">
        <v>5000</v>
      </c>
      <c r="H1190" s="4">
        <v>5234</v>
      </c>
      <c r="I1190" s="25">
        <v>29.685567129628907</v>
      </c>
      <c r="J1190" s="4">
        <v>142</v>
      </c>
      <c r="N1190" t="s">
        <v>8318</v>
      </c>
      <c r="O1190" t="s">
        <v>8224</v>
      </c>
      <c r="P1190" t="s">
        <v>8387</v>
      </c>
      <c r="Q1190" s="8" t="s">
        <v>8370</v>
      </c>
      <c r="R1190">
        <v>2785</v>
      </c>
      <c r="S1190" s="7">
        <v>1</v>
      </c>
      <c r="T1190" s="4">
        <v>5000</v>
      </c>
      <c r="U1190" s="4">
        <v>5234</v>
      </c>
      <c r="V1190" s="25">
        <v>29.685567129628907</v>
      </c>
      <c r="W1190" s="4">
        <v>142</v>
      </c>
    </row>
    <row r="1191" spans="1:23" x14ac:dyDescent="0.45">
      <c r="A1191" t="s">
        <v>8318</v>
      </c>
      <c r="B1191" t="s">
        <v>8224</v>
      </c>
      <c r="C1191" t="s">
        <v>8387</v>
      </c>
      <c r="D1191" s="8" t="s">
        <v>8370</v>
      </c>
      <c r="E1191">
        <v>3286</v>
      </c>
      <c r="F1191" s="7">
        <v>1</v>
      </c>
      <c r="G1191" s="4">
        <v>15000</v>
      </c>
      <c r="H1191" s="4">
        <v>15265</v>
      </c>
      <c r="I1191" s="25">
        <v>30</v>
      </c>
      <c r="J1191" s="4">
        <v>122</v>
      </c>
      <c r="N1191" t="s">
        <v>8318</v>
      </c>
      <c r="O1191" t="s">
        <v>8224</v>
      </c>
      <c r="P1191" t="s">
        <v>8387</v>
      </c>
      <c r="Q1191" s="8" t="s">
        <v>8370</v>
      </c>
      <c r="R1191">
        <v>3286</v>
      </c>
      <c r="S1191" s="7">
        <v>1</v>
      </c>
      <c r="T1191" s="4">
        <v>15000</v>
      </c>
      <c r="U1191" s="4">
        <v>15265</v>
      </c>
      <c r="V1191" s="25">
        <v>30</v>
      </c>
      <c r="W1191" s="4">
        <v>122</v>
      </c>
    </row>
    <row r="1192" spans="1:23" x14ac:dyDescent="0.45">
      <c r="A1192" t="s">
        <v>8318</v>
      </c>
      <c r="B1192" t="s">
        <v>8224</v>
      </c>
      <c r="C1192" t="s">
        <v>8387</v>
      </c>
      <c r="D1192" s="8" t="s">
        <v>8370</v>
      </c>
      <c r="E1192">
        <v>3435</v>
      </c>
      <c r="F1192" s="7">
        <v>1</v>
      </c>
      <c r="G1192" s="4">
        <v>1000</v>
      </c>
      <c r="H1192" s="4">
        <v>1120</v>
      </c>
      <c r="I1192" s="25">
        <v>16.508182870369637</v>
      </c>
      <c r="J1192" s="4">
        <v>19</v>
      </c>
      <c r="N1192" t="s">
        <v>8318</v>
      </c>
      <c r="O1192" t="s">
        <v>8224</v>
      </c>
      <c r="P1192" t="s">
        <v>8387</v>
      </c>
      <c r="Q1192" s="8" t="s">
        <v>8370</v>
      </c>
      <c r="R1192">
        <v>3435</v>
      </c>
      <c r="S1192" s="7">
        <v>1</v>
      </c>
      <c r="T1192" s="4">
        <v>1000</v>
      </c>
      <c r="U1192" s="4">
        <v>1120</v>
      </c>
      <c r="V1192" s="25">
        <v>16.508182870369637</v>
      </c>
      <c r="W1192" s="4">
        <v>19</v>
      </c>
    </row>
    <row r="1193" spans="1:23" x14ac:dyDescent="0.45">
      <c r="A1193" t="s">
        <v>8318</v>
      </c>
      <c r="B1193" t="s">
        <v>8224</v>
      </c>
      <c r="C1193" t="s">
        <v>8387</v>
      </c>
      <c r="D1193" s="8" t="s">
        <v>8370</v>
      </c>
      <c r="E1193">
        <v>3464</v>
      </c>
      <c r="F1193" s="7">
        <v>1</v>
      </c>
      <c r="G1193" s="4">
        <v>5000</v>
      </c>
      <c r="H1193" s="4">
        <v>5116.18</v>
      </c>
      <c r="I1193" s="25">
        <v>30</v>
      </c>
      <c r="J1193" s="4">
        <v>93</v>
      </c>
      <c r="N1193" t="s">
        <v>8318</v>
      </c>
      <c r="O1193" t="s">
        <v>8224</v>
      </c>
      <c r="P1193" t="s">
        <v>8387</v>
      </c>
      <c r="Q1193" s="8" t="s">
        <v>8370</v>
      </c>
      <c r="R1193">
        <v>3464</v>
      </c>
      <c r="S1193" s="7">
        <v>1</v>
      </c>
      <c r="T1193" s="4">
        <v>5000</v>
      </c>
      <c r="U1193" s="4">
        <v>5116.18</v>
      </c>
      <c r="V1193" s="25">
        <v>30</v>
      </c>
      <c r="W1193" s="4">
        <v>93</v>
      </c>
    </row>
    <row r="1194" spans="1:23" x14ac:dyDescent="0.45">
      <c r="A1194" t="s">
        <v>8318</v>
      </c>
      <c r="B1194" t="s">
        <v>8224</v>
      </c>
      <c r="C1194" t="s">
        <v>8387</v>
      </c>
      <c r="D1194" s="8" t="s">
        <v>8370</v>
      </c>
      <c r="E1194">
        <v>3575</v>
      </c>
      <c r="F1194" s="7">
        <v>1</v>
      </c>
      <c r="G1194" s="4">
        <v>10000</v>
      </c>
      <c r="H1194" s="4">
        <v>10133</v>
      </c>
      <c r="I1194" s="25">
        <v>31.382094907414285</v>
      </c>
      <c r="J1194" s="4">
        <v>102</v>
      </c>
      <c r="N1194" t="s">
        <v>8318</v>
      </c>
      <c r="O1194" t="s">
        <v>8224</v>
      </c>
      <c r="P1194" t="s">
        <v>8387</v>
      </c>
      <c r="Q1194" s="8" t="s">
        <v>8370</v>
      </c>
      <c r="R1194">
        <v>3575</v>
      </c>
      <c r="S1194" s="7">
        <v>1</v>
      </c>
      <c r="T1194" s="4">
        <v>10000</v>
      </c>
      <c r="U1194" s="4">
        <v>10133</v>
      </c>
      <c r="V1194" s="25">
        <v>31.382094907414285</v>
      </c>
      <c r="W1194" s="4">
        <v>102</v>
      </c>
    </row>
    <row r="1195" spans="1:23" x14ac:dyDescent="0.45">
      <c r="A1195" t="s">
        <v>8318</v>
      </c>
      <c r="B1195" t="s">
        <v>8224</v>
      </c>
      <c r="C1195" t="s">
        <v>8387</v>
      </c>
      <c r="D1195" s="8" t="s">
        <v>8370</v>
      </c>
      <c r="E1195">
        <v>3586</v>
      </c>
      <c r="F1195" s="7">
        <v>1</v>
      </c>
      <c r="G1195" s="4">
        <v>7500</v>
      </c>
      <c r="H1195" s="4">
        <v>8207</v>
      </c>
      <c r="I1195" s="25">
        <v>60</v>
      </c>
      <c r="J1195" s="4">
        <v>54</v>
      </c>
      <c r="N1195" t="s">
        <v>8318</v>
      </c>
      <c r="O1195" t="s">
        <v>8224</v>
      </c>
      <c r="P1195" t="s">
        <v>8387</v>
      </c>
      <c r="Q1195" s="8" t="s">
        <v>8370</v>
      </c>
      <c r="R1195">
        <v>3586</v>
      </c>
      <c r="S1195" s="7">
        <v>1</v>
      </c>
      <c r="T1195" s="4">
        <v>7500</v>
      </c>
      <c r="U1195" s="4">
        <v>8207</v>
      </c>
      <c r="V1195" s="25">
        <v>60</v>
      </c>
      <c r="W1195" s="4">
        <v>54</v>
      </c>
    </row>
    <row r="1196" spans="1:23" x14ac:dyDescent="0.45">
      <c r="A1196" t="s">
        <v>8318</v>
      </c>
      <c r="B1196" t="s">
        <v>8224</v>
      </c>
      <c r="C1196" t="s">
        <v>8387</v>
      </c>
      <c r="D1196" s="8" t="s">
        <v>8370</v>
      </c>
      <c r="E1196">
        <v>3703</v>
      </c>
      <c r="F1196" s="7">
        <v>1</v>
      </c>
      <c r="G1196" s="4">
        <v>1050</v>
      </c>
      <c r="H1196" s="4">
        <v>1296</v>
      </c>
      <c r="I1196" s="25">
        <v>38.786481481482042</v>
      </c>
      <c r="J1196" s="4">
        <v>30</v>
      </c>
      <c r="N1196" t="s">
        <v>8318</v>
      </c>
      <c r="O1196" t="s">
        <v>8224</v>
      </c>
      <c r="P1196" t="s">
        <v>8387</v>
      </c>
      <c r="Q1196" s="8" t="s">
        <v>8370</v>
      </c>
      <c r="R1196">
        <v>3703</v>
      </c>
      <c r="S1196" s="7">
        <v>1</v>
      </c>
      <c r="T1196" s="4">
        <v>1050</v>
      </c>
      <c r="U1196" s="4">
        <v>1296</v>
      </c>
      <c r="V1196" s="25">
        <v>38.786481481482042</v>
      </c>
      <c r="W1196" s="4">
        <v>30</v>
      </c>
    </row>
    <row r="1197" spans="1:23" x14ac:dyDescent="0.45">
      <c r="A1197" t="s">
        <v>8318</v>
      </c>
      <c r="B1197" t="s">
        <v>8224</v>
      </c>
      <c r="C1197" t="s">
        <v>8387</v>
      </c>
      <c r="D1197" s="8" t="s">
        <v>8370</v>
      </c>
      <c r="E1197">
        <v>3836</v>
      </c>
      <c r="F1197" s="7">
        <v>1</v>
      </c>
      <c r="G1197" s="4">
        <v>800</v>
      </c>
      <c r="H1197" s="4">
        <v>900</v>
      </c>
      <c r="I1197" s="25">
        <v>31.24638888888876</v>
      </c>
      <c r="J1197" s="4">
        <v>14</v>
      </c>
      <c r="N1197" t="s">
        <v>8318</v>
      </c>
      <c r="O1197" t="s">
        <v>8224</v>
      </c>
      <c r="P1197" t="s">
        <v>8387</v>
      </c>
      <c r="Q1197" s="8" t="s">
        <v>8370</v>
      </c>
      <c r="R1197">
        <v>3836</v>
      </c>
      <c r="S1197" s="7">
        <v>1</v>
      </c>
      <c r="T1197" s="4">
        <v>800</v>
      </c>
      <c r="U1197" s="4">
        <v>900</v>
      </c>
      <c r="V1197" s="25">
        <v>31.24638888888876</v>
      </c>
      <c r="W1197" s="4">
        <v>14</v>
      </c>
    </row>
    <row r="1198" spans="1:23" x14ac:dyDescent="0.45">
      <c r="A1198" t="s">
        <v>8318</v>
      </c>
      <c r="B1198" t="s">
        <v>8224</v>
      </c>
      <c r="C1198" t="s">
        <v>8387</v>
      </c>
      <c r="D1198" s="8" t="s">
        <v>8370</v>
      </c>
      <c r="E1198">
        <v>4099</v>
      </c>
      <c r="F1198" s="7">
        <v>1</v>
      </c>
      <c r="G1198" s="4">
        <v>4500</v>
      </c>
      <c r="H1198" s="4">
        <v>50</v>
      </c>
      <c r="I1198" s="25">
        <v>45</v>
      </c>
      <c r="J1198" s="4">
        <v>1</v>
      </c>
      <c r="N1198" t="s">
        <v>8318</v>
      </c>
      <c r="O1198" t="s">
        <v>8224</v>
      </c>
      <c r="P1198" t="s">
        <v>8387</v>
      </c>
      <c r="Q1198" s="8" t="s">
        <v>8370</v>
      </c>
      <c r="R1198">
        <v>4099</v>
      </c>
      <c r="S1198" s="7">
        <v>1</v>
      </c>
      <c r="T1198" s="4">
        <v>4500</v>
      </c>
      <c r="U1198" s="4">
        <v>50</v>
      </c>
      <c r="V1198" s="25">
        <v>45</v>
      </c>
      <c r="W1198" s="4">
        <v>1</v>
      </c>
    </row>
    <row r="1199" spans="1:23" x14ac:dyDescent="0.45">
      <c r="A1199" t="s">
        <v>8318</v>
      </c>
      <c r="B1199" t="s">
        <v>8224</v>
      </c>
      <c r="C1199" t="s">
        <v>8387</v>
      </c>
      <c r="D1199" s="8" t="s">
        <v>8371</v>
      </c>
      <c r="F1199" s="7">
        <v>15</v>
      </c>
      <c r="G1199" s="4">
        <v>89905</v>
      </c>
      <c r="H1199" s="4">
        <v>53412</v>
      </c>
      <c r="I1199" s="25">
        <v>21.79457947530997</v>
      </c>
      <c r="J1199" s="4">
        <v>443</v>
      </c>
      <c r="N1199" t="s">
        <v>8318</v>
      </c>
      <c r="O1199" t="s">
        <v>8224</v>
      </c>
      <c r="P1199" t="s">
        <v>8387</v>
      </c>
      <c r="Q1199" s="8" t="s">
        <v>8371</v>
      </c>
      <c r="S1199" s="7">
        <v>15</v>
      </c>
      <c r="T1199" s="4">
        <v>89905</v>
      </c>
      <c r="U1199" s="4">
        <v>53412</v>
      </c>
      <c r="V1199" s="25">
        <v>21.79457947530997</v>
      </c>
      <c r="W1199" s="4">
        <v>443</v>
      </c>
    </row>
    <row r="1200" spans="1:23" x14ac:dyDescent="0.45">
      <c r="A1200" t="s">
        <v>8318</v>
      </c>
      <c r="B1200" t="s">
        <v>8224</v>
      </c>
      <c r="C1200" t="s">
        <v>8387</v>
      </c>
      <c r="D1200" s="8" t="s">
        <v>8371</v>
      </c>
      <c r="E1200">
        <v>2791</v>
      </c>
      <c r="F1200" s="7">
        <v>1</v>
      </c>
      <c r="G1200" s="4">
        <v>2000</v>
      </c>
      <c r="H1200" s="4">
        <v>2050</v>
      </c>
      <c r="I1200" s="25">
        <v>30.266678240746842</v>
      </c>
      <c r="J1200" s="4">
        <v>28</v>
      </c>
      <c r="N1200" t="s">
        <v>8318</v>
      </c>
      <c r="O1200" t="s">
        <v>8224</v>
      </c>
      <c r="P1200" t="s">
        <v>8387</v>
      </c>
      <c r="Q1200" s="8" t="s">
        <v>8371</v>
      </c>
      <c r="R1200">
        <v>2791</v>
      </c>
      <c r="S1200" s="7">
        <v>1</v>
      </c>
      <c r="T1200" s="4">
        <v>2000</v>
      </c>
      <c r="U1200" s="4">
        <v>2050</v>
      </c>
      <c r="V1200" s="25">
        <v>30.266678240746842</v>
      </c>
      <c r="W1200" s="4">
        <v>28</v>
      </c>
    </row>
    <row r="1201" spans="1:23" x14ac:dyDescent="0.45">
      <c r="A1201" t="s">
        <v>8318</v>
      </c>
      <c r="B1201" t="s">
        <v>8224</v>
      </c>
      <c r="C1201" t="s">
        <v>8387</v>
      </c>
      <c r="D1201" s="8" t="s">
        <v>8371</v>
      </c>
      <c r="E1201">
        <v>2905</v>
      </c>
      <c r="F1201" s="7">
        <v>1</v>
      </c>
      <c r="G1201" s="4">
        <v>3500</v>
      </c>
      <c r="H1201" s="4">
        <v>622</v>
      </c>
      <c r="I1201" s="25">
        <v>14</v>
      </c>
      <c r="J1201" s="4">
        <v>17</v>
      </c>
      <c r="N1201" t="s">
        <v>8318</v>
      </c>
      <c r="O1201" t="s">
        <v>8224</v>
      </c>
      <c r="P1201" t="s">
        <v>8387</v>
      </c>
      <c r="Q1201" s="8" t="s">
        <v>8371</v>
      </c>
      <c r="R1201">
        <v>2905</v>
      </c>
      <c r="S1201" s="7">
        <v>1</v>
      </c>
      <c r="T1201" s="4">
        <v>3500</v>
      </c>
      <c r="U1201" s="4">
        <v>622</v>
      </c>
      <c r="V1201" s="25">
        <v>14</v>
      </c>
      <c r="W1201" s="4">
        <v>17</v>
      </c>
    </row>
    <row r="1202" spans="1:23" x14ac:dyDescent="0.45">
      <c r="A1202" t="s">
        <v>8318</v>
      </c>
      <c r="B1202" t="s">
        <v>8224</v>
      </c>
      <c r="C1202" t="s">
        <v>8387</v>
      </c>
      <c r="D1202" s="8" t="s">
        <v>8371</v>
      </c>
      <c r="E1202">
        <v>2968</v>
      </c>
      <c r="F1202" s="7">
        <v>1</v>
      </c>
      <c r="G1202" s="4">
        <v>3500</v>
      </c>
      <c r="H1202" s="4">
        <v>3710</v>
      </c>
      <c r="I1202" s="25">
        <v>13.642129629632109</v>
      </c>
      <c r="J1202" s="4">
        <v>47</v>
      </c>
      <c r="N1202" t="s">
        <v>8318</v>
      </c>
      <c r="O1202" t="s">
        <v>8224</v>
      </c>
      <c r="P1202" t="s">
        <v>8387</v>
      </c>
      <c r="Q1202" s="8" t="s">
        <v>8371</v>
      </c>
      <c r="R1202">
        <v>2968</v>
      </c>
      <c r="S1202" s="7">
        <v>1</v>
      </c>
      <c r="T1202" s="4">
        <v>3500</v>
      </c>
      <c r="U1202" s="4">
        <v>3710</v>
      </c>
      <c r="V1202" s="25">
        <v>13.642129629632109</v>
      </c>
      <c r="W1202" s="4">
        <v>47</v>
      </c>
    </row>
    <row r="1203" spans="1:23" x14ac:dyDescent="0.45">
      <c r="A1203" t="s">
        <v>8318</v>
      </c>
      <c r="B1203" t="s">
        <v>8224</v>
      </c>
      <c r="C1203" t="s">
        <v>8387</v>
      </c>
      <c r="D1203" s="8" t="s">
        <v>8371</v>
      </c>
      <c r="E1203">
        <v>3253</v>
      </c>
      <c r="F1203" s="7">
        <v>1</v>
      </c>
      <c r="G1203" s="4">
        <v>20000</v>
      </c>
      <c r="H1203" s="4">
        <v>20365</v>
      </c>
      <c r="I1203" s="25">
        <v>18.579537037032424</v>
      </c>
      <c r="J1203" s="4">
        <v>115</v>
      </c>
      <c r="N1203" t="s">
        <v>8318</v>
      </c>
      <c r="O1203" t="s">
        <v>8224</v>
      </c>
      <c r="P1203" t="s">
        <v>8387</v>
      </c>
      <c r="Q1203" s="8" t="s">
        <v>8371</v>
      </c>
      <c r="R1203">
        <v>3253</v>
      </c>
      <c r="S1203" s="7">
        <v>1</v>
      </c>
      <c r="T1203" s="4">
        <v>20000</v>
      </c>
      <c r="U1203" s="4">
        <v>20365</v>
      </c>
      <c r="V1203" s="25">
        <v>18.579537037032424</v>
      </c>
      <c r="W1203" s="4">
        <v>115</v>
      </c>
    </row>
    <row r="1204" spans="1:23" x14ac:dyDescent="0.45">
      <c r="A1204" t="s">
        <v>8318</v>
      </c>
      <c r="B1204" t="s">
        <v>8224</v>
      </c>
      <c r="C1204" t="s">
        <v>8387</v>
      </c>
      <c r="D1204" s="8" t="s">
        <v>8371</v>
      </c>
      <c r="E1204">
        <v>3268</v>
      </c>
      <c r="F1204" s="7">
        <v>1</v>
      </c>
      <c r="G1204" s="4">
        <v>2000</v>
      </c>
      <c r="H1204" s="4">
        <v>2560</v>
      </c>
      <c r="I1204" s="25">
        <v>16</v>
      </c>
      <c r="J1204" s="4">
        <v>42</v>
      </c>
      <c r="N1204" t="s">
        <v>8318</v>
      </c>
      <c r="O1204" t="s">
        <v>8224</v>
      </c>
      <c r="P1204" t="s">
        <v>8387</v>
      </c>
      <c r="Q1204" s="8" t="s">
        <v>8371</v>
      </c>
      <c r="R1204">
        <v>3268</v>
      </c>
      <c r="S1204" s="7">
        <v>1</v>
      </c>
      <c r="T1204" s="4">
        <v>2000</v>
      </c>
      <c r="U1204" s="4">
        <v>2560</v>
      </c>
      <c r="V1204" s="25">
        <v>16</v>
      </c>
      <c r="W1204" s="4">
        <v>42</v>
      </c>
    </row>
    <row r="1205" spans="1:23" x14ac:dyDescent="0.45">
      <c r="A1205" t="s">
        <v>8318</v>
      </c>
      <c r="B1205" t="s">
        <v>8224</v>
      </c>
      <c r="C1205" t="s">
        <v>8387</v>
      </c>
      <c r="D1205" s="8" t="s">
        <v>8371</v>
      </c>
      <c r="E1205">
        <v>3273</v>
      </c>
      <c r="F1205" s="7">
        <v>1</v>
      </c>
      <c r="G1205" s="4">
        <v>4000</v>
      </c>
      <c r="H1205" s="4">
        <v>4296</v>
      </c>
      <c r="I1205" s="25">
        <v>15.990254629636183</v>
      </c>
      <c r="J1205" s="4">
        <v>21</v>
      </c>
      <c r="N1205" t="s">
        <v>8318</v>
      </c>
      <c r="O1205" t="s">
        <v>8224</v>
      </c>
      <c r="P1205" t="s">
        <v>8387</v>
      </c>
      <c r="Q1205" s="8" t="s">
        <v>8371</v>
      </c>
      <c r="R1205">
        <v>3273</v>
      </c>
      <c r="S1205" s="7">
        <v>1</v>
      </c>
      <c r="T1205" s="4">
        <v>4000</v>
      </c>
      <c r="U1205" s="4">
        <v>4296</v>
      </c>
      <c r="V1205" s="25">
        <v>15.990254629636183</v>
      </c>
      <c r="W1205" s="4">
        <v>21</v>
      </c>
    </row>
    <row r="1206" spans="1:23" x14ac:dyDescent="0.45">
      <c r="A1206" t="s">
        <v>8318</v>
      </c>
      <c r="B1206" t="s">
        <v>8224</v>
      </c>
      <c r="C1206" t="s">
        <v>8387</v>
      </c>
      <c r="D1206" s="8" t="s">
        <v>8371</v>
      </c>
      <c r="E1206">
        <v>3468</v>
      </c>
      <c r="F1206" s="7">
        <v>1</v>
      </c>
      <c r="G1206" s="4">
        <v>10000</v>
      </c>
      <c r="H1206" s="4">
        <v>12178</v>
      </c>
      <c r="I1206" s="25">
        <v>28.359618055554165</v>
      </c>
      <c r="J1206" s="4">
        <v>17</v>
      </c>
      <c r="N1206" t="s">
        <v>8318</v>
      </c>
      <c r="O1206" t="s">
        <v>8224</v>
      </c>
      <c r="P1206" t="s">
        <v>8387</v>
      </c>
      <c r="Q1206" s="8" t="s">
        <v>8371</v>
      </c>
      <c r="R1206">
        <v>3468</v>
      </c>
      <c r="S1206" s="7">
        <v>1</v>
      </c>
      <c r="T1206" s="4">
        <v>10000</v>
      </c>
      <c r="U1206" s="4">
        <v>12178</v>
      </c>
      <c r="V1206" s="25">
        <v>28.359618055554165</v>
      </c>
      <c r="W1206" s="4">
        <v>17</v>
      </c>
    </row>
    <row r="1207" spans="1:23" x14ac:dyDescent="0.45">
      <c r="A1207" t="s">
        <v>8318</v>
      </c>
      <c r="B1207" t="s">
        <v>8224</v>
      </c>
      <c r="C1207" t="s">
        <v>8387</v>
      </c>
      <c r="D1207" s="8" t="s">
        <v>8371</v>
      </c>
      <c r="E1207">
        <v>3496</v>
      </c>
      <c r="F1207" s="7">
        <v>1</v>
      </c>
      <c r="G1207" s="4">
        <v>3000</v>
      </c>
      <c r="H1207" s="4">
        <v>3732</v>
      </c>
      <c r="I1207" s="25">
        <v>40</v>
      </c>
      <c r="J1207" s="4">
        <v>78</v>
      </c>
      <c r="N1207" t="s">
        <v>8318</v>
      </c>
      <c r="O1207" t="s">
        <v>8224</v>
      </c>
      <c r="P1207" t="s">
        <v>8387</v>
      </c>
      <c r="Q1207" s="8" t="s">
        <v>8371</v>
      </c>
      <c r="R1207">
        <v>3496</v>
      </c>
      <c r="S1207" s="7">
        <v>1</v>
      </c>
      <c r="T1207" s="4">
        <v>3000</v>
      </c>
      <c r="U1207" s="4">
        <v>3732</v>
      </c>
      <c r="V1207" s="25">
        <v>40</v>
      </c>
      <c r="W1207" s="4">
        <v>78</v>
      </c>
    </row>
    <row r="1208" spans="1:23" x14ac:dyDescent="0.45">
      <c r="A1208" t="s">
        <v>8318</v>
      </c>
      <c r="B1208" t="s">
        <v>8224</v>
      </c>
      <c r="C1208" t="s">
        <v>8387</v>
      </c>
      <c r="D1208" s="8" t="s">
        <v>8371</v>
      </c>
      <c r="E1208">
        <v>3539</v>
      </c>
      <c r="F1208" s="7">
        <v>1</v>
      </c>
      <c r="G1208" s="4">
        <v>600</v>
      </c>
      <c r="H1208" s="4">
        <v>718</v>
      </c>
      <c r="I1208" s="25">
        <v>21</v>
      </c>
      <c r="J1208" s="4">
        <v>13</v>
      </c>
      <c r="N1208" t="s">
        <v>8318</v>
      </c>
      <c r="O1208" t="s">
        <v>8224</v>
      </c>
      <c r="P1208" t="s">
        <v>8387</v>
      </c>
      <c r="Q1208" s="8" t="s">
        <v>8371</v>
      </c>
      <c r="R1208">
        <v>3539</v>
      </c>
      <c r="S1208" s="7">
        <v>1</v>
      </c>
      <c r="T1208" s="4">
        <v>600</v>
      </c>
      <c r="U1208" s="4">
        <v>718</v>
      </c>
      <c r="V1208" s="25">
        <v>21</v>
      </c>
      <c r="W1208" s="4">
        <v>13</v>
      </c>
    </row>
    <row r="1209" spans="1:23" x14ac:dyDescent="0.45">
      <c r="A1209" t="s">
        <v>8318</v>
      </c>
      <c r="B1209" t="s">
        <v>8224</v>
      </c>
      <c r="C1209" t="s">
        <v>8387</v>
      </c>
      <c r="D1209" s="8" t="s">
        <v>8371</v>
      </c>
      <c r="E1209">
        <v>3594</v>
      </c>
      <c r="F1209" s="7">
        <v>1</v>
      </c>
      <c r="G1209" s="4">
        <v>1600</v>
      </c>
      <c r="H1209" s="4">
        <v>2015</v>
      </c>
      <c r="I1209" s="25">
        <v>25</v>
      </c>
      <c r="J1209" s="4">
        <v>36</v>
      </c>
      <c r="N1209" t="s">
        <v>8318</v>
      </c>
      <c r="O1209" t="s">
        <v>8224</v>
      </c>
      <c r="P1209" t="s">
        <v>8387</v>
      </c>
      <c r="Q1209" s="8" t="s">
        <v>8371</v>
      </c>
      <c r="R1209">
        <v>3594</v>
      </c>
      <c r="S1209" s="7">
        <v>1</v>
      </c>
      <c r="T1209" s="4">
        <v>1600</v>
      </c>
      <c r="U1209" s="4">
        <v>2015</v>
      </c>
      <c r="V1209" s="25">
        <v>25</v>
      </c>
      <c r="W1209" s="4">
        <v>36</v>
      </c>
    </row>
    <row r="1210" spans="1:23" x14ac:dyDescent="0.45">
      <c r="A1210" t="s">
        <v>8318</v>
      </c>
      <c r="B1210" t="s">
        <v>8224</v>
      </c>
      <c r="C1210" t="s">
        <v>8387</v>
      </c>
      <c r="D1210" s="8" t="s">
        <v>8371</v>
      </c>
      <c r="E1210">
        <v>3829</v>
      </c>
      <c r="F1210" s="7">
        <v>1</v>
      </c>
      <c r="G1210" s="4">
        <v>500</v>
      </c>
      <c r="H1210" s="4">
        <v>501</v>
      </c>
      <c r="I1210" s="25">
        <v>20</v>
      </c>
      <c r="J1210" s="4">
        <v>8</v>
      </c>
      <c r="N1210" t="s">
        <v>8318</v>
      </c>
      <c r="O1210" t="s">
        <v>8224</v>
      </c>
      <c r="P1210" t="s">
        <v>8387</v>
      </c>
      <c r="Q1210" s="8" t="s">
        <v>8371</v>
      </c>
      <c r="R1210">
        <v>3829</v>
      </c>
      <c r="S1210" s="7">
        <v>1</v>
      </c>
      <c r="T1210" s="4">
        <v>500</v>
      </c>
      <c r="U1210" s="4">
        <v>501</v>
      </c>
      <c r="V1210" s="25">
        <v>20</v>
      </c>
      <c r="W1210" s="4">
        <v>8</v>
      </c>
    </row>
    <row r="1211" spans="1:23" x14ac:dyDescent="0.45">
      <c r="A1211" t="s">
        <v>8318</v>
      </c>
      <c r="B1211" t="s">
        <v>8224</v>
      </c>
      <c r="C1211" t="s">
        <v>8387</v>
      </c>
      <c r="D1211" s="8" t="s">
        <v>8371</v>
      </c>
      <c r="E1211">
        <v>3862</v>
      </c>
      <c r="F1211" s="7">
        <v>1</v>
      </c>
      <c r="G1211" s="4">
        <v>7500</v>
      </c>
      <c r="H1211" s="4">
        <v>1</v>
      </c>
      <c r="I1211" s="25">
        <v>14.446574074077944</v>
      </c>
      <c r="J1211" s="4">
        <v>1</v>
      </c>
      <c r="N1211" t="s">
        <v>8318</v>
      </c>
      <c r="O1211" t="s">
        <v>8224</v>
      </c>
      <c r="P1211" t="s">
        <v>8387</v>
      </c>
      <c r="Q1211" s="8" t="s">
        <v>8371</v>
      </c>
      <c r="R1211">
        <v>3862</v>
      </c>
      <c r="S1211" s="7">
        <v>1</v>
      </c>
      <c r="T1211" s="4">
        <v>7500</v>
      </c>
      <c r="U1211" s="4">
        <v>1</v>
      </c>
      <c r="V1211" s="25">
        <v>14.446574074077944</v>
      </c>
      <c r="W1211" s="4">
        <v>1</v>
      </c>
    </row>
    <row r="1212" spans="1:23" x14ac:dyDescent="0.45">
      <c r="A1212" t="s">
        <v>8318</v>
      </c>
      <c r="B1212" t="s">
        <v>8224</v>
      </c>
      <c r="C1212" t="s">
        <v>8387</v>
      </c>
      <c r="D1212" s="8" t="s">
        <v>8371</v>
      </c>
      <c r="E1212">
        <v>3929</v>
      </c>
      <c r="F1212" s="7">
        <v>1</v>
      </c>
      <c r="G1212" s="4">
        <v>20000</v>
      </c>
      <c r="H1212" s="4">
        <v>453</v>
      </c>
      <c r="I1212" s="25">
        <v>30</v>
      </c>
      <c r="J1212" s="4">
        <v>14</v>
      </c>
      <c r="N1212" t="s">
        <v>8318</v>
      </c>
      <c r="O1212" t="s">
        <v>8224</v>
      </c>
      <c r="P1212" t="s">
        <v>8387</v>
      </c>
      <c r="Q1212" s="8" t="s">
        <v>8371</v>
      </c>
      <c r="R1212">
        <v>3929</v>
      </c>
      <c r="S1212" s="7">
        <v>1</v>
      </c>
      <c r="T1212" s="4">
        <v>20000</v>
      </c>
      <c r="U1212" s="4">
        <v>453</v>
      </c>
      <c r="V1212" s="25">
        <v>30</v>
      </c>
      <c r="W1212" s="4">
        <v>14</v>
      </c>
    </row>
    <row r="1213" spans="1:23" x14ac:dyDescent="0.45">
      <c r="A1213" t="s">
        <v>8318</v>
      </c>
      <c r="B1213" t="s">
        <v>8224</v>
      </c>
      <c r="C1213" t="s">
        <v>8387</v>
      </c>
      <c r="D1213" s="8" t="s">
        <v>8371</v>
      </c>
      <c r="E1213">
        <v>3969</v>
      </c>
      <c r="F1213" s="7">
        <v>1</v>
      </c>
      <c r="G1213" s="4">
        <v>2825</v>
      </c>
      <c r="H1213" s="4">
        <v>211</v>
      </c>
      <c r="I1213" s="25">
        <v>9.3084953703728388</v>
      </c>
      <c r="J1213" s="4">
        <v>6</v>
      </c>
      <c r="N1213" t="s">
        <v>8318</v>
      </c>
      <c r="O1213" t="s">
        <v>8224</v>
      </c>
      <c r="P1213" t="s">
        <v>8387</v>
      </c>
      <c r="Q1213" s="8" t="s">
        <v>8371</v>
      </c>
      <c r="R1213">
        <v>3969</v>
      </c>
      <c r="S1213" s="7">
        <v>1</v>
      </c>
      <c r="T1213" s="4">
        <v>2825</v>
      </c>
      <c r="U1213" s="4">
        <v>211</v>
      </c>
      <c r="V1213" s="25">
        <v>9.3084953703728388</v>
      </c>
      <c r="W1213" s="4">
        <v>6</v>
      </c>
    </row>
    <row r="1214" spans="1:23" x14ac:dyDescent="0.45">
      <c r="A1214" t="s">
        <v>8318</v>
      </c>
      <c r="B1214" t="s">
        <v>8224</v>
      </c>
      <c r="C1214" t="s">
        <v>8387</v>
      </c>
      <c r="D1214" s="8" t="s">
        <v>8371</v>
      </c>
      <c r="E1214">
        <v>4054</v>
      </c>
      <c r="F1214" s="7">
        <v>1</v>
      </c>
      <c r="G1214" s="4">
        <v>8880</v>
      </c>
      <c r="H1214" s="4">
        <v>0</v>
      </c>
      <c r="I1214" s="25">
        <v>30.325405092597066</v>
      </c>
      <c r="J1214" s="4">
        <v>0</v>
      </c>
      <c r="N1214" t="s">
        <v>8318</v>
      </c>
      <c r="O1214" t="s">
        <v>8224</v>
      </c>
      <c r="P1214" t="s">
        <v>8387</v>
      </c>
      <c r="Q1214" s="8" t="s">
        <v>8371</v>
      </c>
      <c r="R1214">
        <v>4054</v>
      </c>
      <c r="S1214" s="7">
        <v>1</v>
      </c>
      <c r="T1214" s="4">
        <v>8880</v>
      </c>
      <c r="U1214" s="4">
        <v>0</v>
      </c>
      <c r="V1214" s="25">
        <v>30.325405092597066</v>
      </c>
      <c r="W1214" s="4">
        <v>0</v>
      </c>
    </row>
    <row r="1215" spans="1:23" x14ac:dyDescent="0.45">
      <c r="A1215" t="s">
        <v>8318</v>
      </c>
      <c r="B1215" t="s">
        <v>8224</v>
      </c>
      <c r="C1215" t="s">
        <v>8387</v>
      </c>
      <c r="D1215" s="8" t="s">
        <v>8372</v>
      </c>
      <c r="F1215" s="7">
        <v>12</v>
      </c>
      <c r="G1215" s="4">
        <v>76510</v>
      </c>
      <c r="H1215" s="4">
        <v>54411.360000000001</v>
      </c>
      <c r="I1215" s="25">
        <v>28.471216242283845</v>
      </c>
      <c r="J1215" s="4">
        <v>450</v>
      </c>
      <c r="N1215" t="s">
        <v>8318</v>
      </c>
      <c r="O1215" t="s">
        <v>8224</v>
      </c>
      <c r="P1215" t="s">
        <v>8387</v>
      </c>
      <c r="Q1215" s="8" t="s">
        <v>8372</v>
      </c>
      <c r="S1215" s="7">
        <v>12</v>
      </c>
      <c r="T1215" s="4">
        <v>76510</v>
      </c>
      <c r="U1215" s="4">
        <v>54411.360000000001</v>
      </c>
      <c r="V1215" s="25">
        <v>28.471216242283845</v>
      </c>
      <c r="W1215" s="4">
        <v>450</v>
      </c>
    </row>
    <row r="1216" spans="1:23" x14ac:dyDescent="0.45">
      <c r="A1216" t="s">
        <v>8318</v>
      </c>
      <c r="B1216" t="s">
        <v>8224</v>
      </c>
      <c r="C1216" t="s">
        <v>8387</v>
      </c>
      <c r="D1216" s="8" t="s">
        <v>8372</v>
      </c>
      <c r="E1216">
        <v>2866</v>
      </c>
      <c r="F1216" s="7">
        <v>1</v>
      </c>
      <c r="G1216" s="4">
        <v>5000</v>
      </c>
      <c r="H1216" s="4">
        <v>45</v>
      </c>
      <c r="I1216" s="25">
        <v>29.961562500000582</v>
      </c>
      <c r="J1216" s="4">
        <v>2</v>
      </c>
      <c r="N1216" t="s">
        <v>8318</v>
      </c>
      <c r="O1216" t="s">
        <v>8224</v>
      </c>
      <c r="P1216" t="s">
        <v>8387</v>
      </c>
      <c r="Q1216" s="8" t="s">
        <v>8372</v>
      </c>
      <c r="R1216">
        <v>2866</v>
      </c>
      <c r="S1216" s="7">
        <v>1</v>
      </c>
      <c r="T1216" s="4">
        <v>5000</v>
      </c>
      <c r="U1216" s="4">
        <v>45</v>
      </c>
      <c r="V1216" s="25">
        <v>29.961562500000582</v>
      </c>
      <c r="W1216" s="4">
        <v>2</v>
      </c>
    </row>
    <row r="1217" spans="1:23" x14ac:dyDescent="0.45">
      <c r="A1217" t="s">
        <v>8318</v>
      </c>
      <c r="B1217" t="s">
        <v>8224</v>
      </c>
      <c r="C1217" t="s">
        <v>8387</v>
      </c>
      <c r="D1217" s="8" t="s">
        <v>8372</v>
      </c>
      <c r="E1217">
        <v>2868</v>
      </c>
      <c r="F1217" s="7">
        <v>1</v>
      </c>
      <c r="G1217" s="4">
        <v>15000</v>
      </c>
      <c r="H1217" s="4">
        <v>6301.76</v>
      </c>
      <c r="I1217" s="25">
        <v>30</v>
      </c>
      <c r="J1217" s="4">
        <v>60</v>
      </c>
      <c r="N1217" t="s">
        <v>8318</v>
      </c>
      <c r="O1217" t="s">
        <v>8224</v>
      </c>
      <c r="P1217" t="s">
        <v>8387</v>
      </c>
      <c r="Q1217" s="8" t="s">
        <v>8372</v>
      </c>
      <c r="R1217">
        <v>2868</v>
      </c>
      <c r="S1217" s="7">
        <v>1</v>
      </c>
      <c r="T1217" s="4">
        <v>15000</v>
      </c>
      <c r="U1217" s="4">
        <v>6301.76</v>
      </c>
      <c r="V1217" s="25">
        <v>30</v>
      </c>
      <c r="W1217" s="4">
        <v>60</v>
      </c>
    </row>
    <row r="1218" spans="1:23" x14ac:dyDescent="0.45">
      <c r="A1218" t="s">
        <v>8318</v>
      </c>
      <c r="B1218" t="s">
        <v>8224</v>
      </c>
      <c r="C1218" t="s">
        <v>8387</v>
      </c>
      <c r="D1218" s="8" t="s">
        <v>8372</v>
      </c>
      <c r="E1218">
        <v>3259</v>
      </c>
      <c r="F1218" s="7">
        <v>1</v>
      </c>
      <c r="G1218" s="4">
        <v>23000</v>
      </c>
      <c r="H1218" s="4">
        <v>24418.6</v>
      </c>
      <c r="I1218" s="25">
        <v>29.405034722221899</v>
      </c>
      <c r="J1218" s="4">
        <v>97</v>
      </c>
      <c r="N1218" t="s">
        <v>8318</v>
      </c>
      <c r="O1218" t="s">
        <v>8224</v>
      </c>
      <c r="P1218" t="s">
        <v>8387</v>
      </c>
      <c r="Q1218" s="8" t="s">
        <v>8372</v>
      </c>
      <c r="R1218">
        <v>3259</v>
      </c>
      <c r="S1218" s="7">
        <v>1</v>
      </c>
      <c r="T1218" s="4">
        <v>23000</v>
      </c>
      <c r="U1218" s="4">
        <v>24418.6</v>
      </c>
      <c r="V1218" s="25">
        <v>29.405034722221899</v>
      </c>
      <c r="W1218" s="4">
        <v>97</v>
      </c>
    </row>
    <row r="1219" spans="1:23" x14ac:dyDescent="0.45">
      <c r="A1219" t="s">
        <v>8318</v>
      </c>
      <c r="B1219" t="s">
        <v>8224</v>
      </c>
      <c r="C1219" t="s">
        <v>8387</v>
      </c>
      <c r="D1219" s="8" t="s">
        <v>8372</v>
      </c>
      <c r="E1219">
        <v>3455</v>
      </c>
      <c r="F1219" s="7">
        <v>1</v>
      </c>
      <c r="G1219" s="4">
        <v>10000</v>
      </c>
      <c r="H1219" s="4">
        <v>10065</v>
      </c>
      <c r="I1219" s="25">
        <v>30</v>
      </c>
      <c r="J1219" s="4">
        <v>69</v>
      </c>
      <c r="N1219" t="s">
        <v>8318</v>
      </c>
      <c r="O1219" t="s">
        <v>8224</v>
      </c>
      <c r="P1219" t="s">
        <v>8387</v>
      </c>
      <c r="Q1219" s="8" t="s">
        <v>8372</v>
      </c>
      <c r="R1219">
        <v>3455</v>
      </c>
      <c r="S1219" s="7">
        <v>1</v>
      </c>
      <c r="T1219" s="4">
        <v>10000</v>
      </c>
      <c r="U1219" s="4">
        <v>10065</v>
      </c>
      <c r="V1219" s="25">
        <v>30</v>
      </c>
      <c r="W1219" s="4">
        <v>69</v>
      </c>
    </row>
    <row r="1220" spans="1:23" x14ac:dyDescent="0.45">
      <c r="A1220" t="s">
        <v>8318</v>
      </c>
      <c r="B1220" t="s">
        <v>8224</v>
      </c>
      <c r="C1220" t="s">
        <v>8387</v>
      </c>
      <c r="D1220" s="8" t="s">
        <v>8372</v>
      </c>
      <c r="E1220">
        <v>3461</v>
      </c>
      <c r="F1220" s="7">
        <v>1</v>
      </c>
      <c r="G1220" s="4">
        <v>500</v>
      </c>
      <c r="H1220" s="4">
        <v>695</v>
      </c>
      <c r="I1220" s="25">
        <v>28.492141203707433</v>
      </c>
      <c r="J1220" s="4">
        <v>12</v>
      </c>
      <c r="N1220" t="s">
        <v>8318</v>
      </c>
      <c r="O1220" t="s">
        <v>8224</v>
      </c>
      <c r="P1220" t="s">
        <v>8387</v>
      </c>
      <c r="Q1220" s="8" t="s">
        <v>8372</v>
      </c>
      <c r="R1220">
        <v>3461</v>
      </c>
      <c r="S1220" s="7">
        <v>1</v>
      </c>
      <c r="T1220" s="4">
        <v>500</v>
      </c>
      <c r="U1220" s="4">
        <v>695</v>
      </c>
      <c r="V1220" s="25">
        <v>28.492141203707433</v>
      </c>
      <c r="W1220" s="4">
        <v>12</v>
      </c>
    </row>
    <row r="1221" spans="1:23" x14ac:dyDescent="0.45">
      <c r="A1221" t="s">
        <v>8318</v>
      </c>
      <c r="B1221" t="s">
        <v>8224</v>
      </c>
      <c r="C1221" t="s">
        <v>8387</v>
      </c>
      <c r="D1221" s="8" t="s">
        <v>8372</v>
      </c>
      <c r="E1221">
        <v>3600</v>
      </c>
      <c r="F1221" s="7">
        <v>1</v>
      </c>
      <c r="G1221" s="4">
        <v>10</v>
      </c>
      <c r="H1221" s="4">
        <v>13</v>
      </c>
      <c r="I1221" s="25">
        <v>28</v>
      </c>
      <c r="J1221" s="4">
        <v>4</v>
      </c>
      <c r="N1221" t="s">
        <v>8318</v>
      </c>
      <c r="O1221" t="s">
        <v>8224</v>
      </c>
      <c r="P1221" t="s">
        <v>8387</v>
      </c>
      <c r="Q1221" s="8" t="s">
        <v>8372</v>
      </c>
      <c r="R1221">
        <v>3600</v>
      </c>
      <c r="S1221" s="7">
        <v>1</v>
      </c>
      <c r="T1221" s="4">
        <v>10</v>
      </c>
      <c r="U1221" s="4">
        <v>13</v>
      </c>
      <c r="V1221" s="25">
        <v>28</v>
      </c>
      <c r="W1221" s="4">
        <v>4</v>
      </c>
    </row>
    <row r="1222" spans="1:23" x14ac:dyDescent="0.45">
      <c r="A1222" t="s">
        <v>8318</v>
      </c>
      <c r="B1222" t="s">
        <v>8224</v>
      </c>
      <c r="C1222" t="s">
        <v>8387</v>
      </c>
      <c r="D1222" s="8" t="s">
        <v>8372</v>
      </c>
      <c r="E1222">
        <v>3621</v>
      </c>
      <c r="F1222" s="7">
        <v>1</v>
      </c>
      <c r="G1222" s="4">
        <v>3000</v>
      </c>
      <c r="H1222" s="4">
        <v>3292</v>
      </c>
      <c r="I1222" s="25">
        <v>23.93930555555562</v>
      </c>
      <c r="J1222" s="4">
        <v>70</v>
      </c>
      <c r="N1222" t="s">
        <v>8318</v>
      </c>
      <c r="O1222" t="s">
        <v>8224</v>
      </c>
      <c r="P1222" t="s">
        <v>8387</v>
      </c>
      <c r="Q1222" s="8" t="s">
        <v>8372</v>
      </c>
      <c r="R1222">
        <v>3621</v>
      </c>
      <c r="S1222" s="7">
        <v>1</v>
      </c>
      <c r="T1222" s="4">
        <v>3000</v>
      </c>
      <c r="U1222" s="4">
        <v>3292</v>
      </c>
      <c r="V1222" s="25">
        <v>23.93930555555562</v>
      </c>
      <c r="W1222" s="4">
        <v>70</v>
      </c>
    </row>
    <row r="1223" spans="1:23" x14ac:dyDescent="0.45">
      <c r="A1223" t="s">
        <v>8318</v>
      </c>
      <c r="B1223" t="s">
        <v>8224</v>
      </c>
      <c r="C1223" t="s">
        <v>8387</v>
      </c>
      <c r="D1223" s="8" t="s">
        <v>8372</v>
      </c>
      <c r="E1223">
        <v>3680</v>
      </c>
      <c r="F1223" s="7">
        <v>1</v>
      </c>
      <c r="G1223" s="4">
        <v>3000</v>
      </c>
      <c r="H1223" s="4">
        <v>3383</v>
      </c>
      <c r="I1223" s="25">
        <v>21</v>
      </c>
      <c r="J1223" s="4">
        <v>34</v>
      </c>
      <c r="N1223" t="s">
        <v>8318</v>
      </c>
      <c r="O1223" t="s">
        <v>8224</v>
      </c>
      <c r="P1223" t="s">
        <v>8387</v>
      </c>
      <c r="Q1223" s="8" t="s">
        <v>8372</v>
      </c>
      <c r="R1223">
        <v>3680</v>
      </c>
      <c r="S1223" s="7">
        <v>1</v>
      </c>
      <c r="T1223" s="4">
        <v>3000</v>
      </c>
      <c r="U1223" s="4">
        <v>3383</v>
      </c>
      <c r="V1223" s="25">
        <v>21</v>
      </c>
      <c r="W1223" s="4">
        <v>34</v>
      </c>
    </row>
    <row r="1224" spans="1:23" x14ac:dyDescent="0.45">
      <c r="A1224" t="s">
        <v>8318</v>
      </c>
      <c r="B1224" t="s">
        <v>8224</v>
      </c>
      <c r="C1224" t="s">
        <v>8387</v>
      </c>
      <c r="D1224" s="8" t="s">
        <v>8372</v>
      </c>
      <c r="E1224">
        <v>3683</v>
      </c>
      <c r="F1224" s="7">
        <v>1</v>
      </c>
      <c r="G1224" s="4">
        <v>3500</v>
      </c>
      <c r="H1224" s="4">
        <v>3880</v>
      </c>
      <c r="I1224" s="25">
        <v>30</v>
      </c>
      <c r="J1224" s="4">
        <v>66</v>
      </c>
      <c r="N1224" t="s">
        <v>8318</v>
      </c>
      <c r="O1224" t="s">
        <v>8224</v>
      </c>
      <c r="P1224" t="s">
        <v>8387</v>
      </c>
      <c r="Q1224" s="8" t="s">
        <v>8372</v>
      </c>
      <c r="R1224">
        <v>3683</v>
      </c>
      <c r="S1224" s="7">
        <v>1</v>
      </c>
      <c r="T1224" s="4">
        <v>3500</v>
      </c>
      <c r="U1224" s="4">
        <v>3880</v>
      </c>
      <c r="V1224" s="25">
        <v>30</v>
      </c>
      <c r="W1224" s="4">
        <v>66</v>
      </c>
    </row>
    <row r="1225" spans="1:23" x14ac:dyDescent="0.45">
      <c r="A1225" t="s">
        <v>8318</v>
      </c>
      <c r="B1225" t="s">
        <v>8224</v>
      </c>
      <c r="C1225" t="s">
        <v>8387</v>
      </c>
      <c r="D1225" s="8" t="s">
        <v>8372</v>
      </c>
      <c r="E1225">
        <v>3727</v>
      </c>
      <c r="F1225" s="7">
        <v>1</v>
      </c>
      <c r="G1225" s="4">
        <v>2000</v>
      </c>
      <c r="H1225" s="4">
        <v>2015</v>
      </c>
      <c r="I1225" s="25">
        <v>30.856550925920601</v>
      </c>
      <c r="J1225" s="4">
        <v>33</v>
      </c>
      <c r="N1225" t="s">
        <v>8318</v>
      </c>
      <c r="O1225" t="s">
        <v>8224</v>
      </c>
      <c r="P1225" t="s">
        <v>8387</v>
      </c>
      <c r="Q1225" s="8" t="s">
        <v>8372</v>
      </c>
      <c r="R1225">
        <v>3727</v>
      </c>
      <c r="S1225" s="7">
        <v>1</v>
      </c>
      <c r="T1225" s="4">
        <v>2000</v>
      </c>
      <c r="U1225" s="4">
        <v>2015</v>
      </c>
      <c r="V1225" s="25">
        <v>30.856550925920601</v>
      </c>
      <c r="W1225" s="4">
        <v>33</v>
      </c>
    </row>
    <row r="1226" spans="1:23" x14ac:dyDescent="0.45">
      <c r="A1226" t="s">
        <v>8318</v>
      </c>
      <c r="B1226" t="s">
        <v>8224</v>
      </c>
      <c r="C1226" t="s">
        <v>8387</v>
      </c>
      <c r="D1226" s="8" t="s">
        <v>8372</v>
      </c>
      <c r="E1226">
        <v>3746</v>
      </c>
      <c r="F1226" s="7">
        <v>1</v>
      </c>
      <c r="G1226" s="4">
        <v>8500</v>
      </c>
      <c r="H1226" s="4">
        <v>202</v>
      </c>
      <c r="I1226" s="25">
        <v>30</v>
      </c>
      <c r="J1226" s="4">
        <v>1</v>
      </c>
      <c r="N1226" t="s">
        <v>8318</v>
      </c>
      <c r="O1226" t="s">
        <v>8224</v>
      </c>
      <c r="P1226" t="s">
        <v>8387</v>
      </c>
      <c r="Q1226" s="8" t="s">
        <v>8372</v>
      </c>
      <c r="R1226">
        <v>3746</v>
      </c>
      <c r="S1226" s="7">
        <v>1</v>
      </c>
      <c r="T1226" s="4">
        <v>8500</v>
      </c>
      <c r="U1226" s="4">
        <v>202</v>
      </c>
      <c r="V1226" s="25">
        <v>30</v>
      </c>
      <c r="W1226" s="4">
        <v>1</v>
      </c>
    </row>
    <row r="1227" spans="1:23" x14ac:dyDescent="0.45">
      <c r="A1227" t="s">
        <v>8318</v>
      </c>
      <c r="B1227" t="s">
        <v>8224</v>
      </c>
      <c r="C1227" t="s">
        <v>8387</v>
      </c>
      <c r="D1227" s="8" t="s">
        <v>8372</v>
      </c>
      <c r="E1227">
        <v>3947</v>
      </c>
      <c r="F1227" s="7">
        <v>1</v>
      </c>
      <c r="G1227" s="4">
        <v>3000</v>
      </c>
      <c r="H1227" s="4">
        <v>101</v>
      </c>
      <c r="I1227" s="25">
        <v>30</v>
      </c>
      <c r="J1227" s="4">
        <v>2</v>
      </c>
      <c r="N1227" t="s">
        <v>8318</v>
      </c>
      <c r="O1227" t="s">
        <v>8224</v>
      </c>
      <c r="P1227" t="s">
        <v>8387</v>
      </c>
      <c r="Q1227" s="8" t="s">
        <v>8372</v>
      </c>
      <c r="R1227">
        <v>3947</v>
      </c>
      <c r="S1227" s="7">
        <v>1</v>
      </c>
      <c r="T1227" s="4">
        <v>3000</v>
      </c>
      <c r="U1227" s="4">
        <v>101</v>
      </c>
      <c r="V1227" s="25">
        <v>30</v>
      </c>
      <c r="W1227" s="4">
        <v>2</v>
      </c>
    </row>
    <row r="1228" spans="1:23" x14ac:dyDescent="0.45">
      <c r="A1228" t="s">
        <v>8318</v>
      </c>
      <c r="B1228" t="s">
        <v>8224</v>
      </c>
      <c r="C1228" t="s">
        <v>8387</v>
      </c>
      <c r="D1228" s="8" t="s">
        <v>8373</v>
      </c>
      <c r="F1228" s="7">
        <v>7</v>
      </c>
      <c r="G1228" s="4">
        <v>21600</v>
      </c>
      <c r="H1228" s="4">
        <v>17334</v>
      </c>
      <c r="I1228" s="25">
        <v>33.548983134921791</v>
      </c>
      <c r="J1228" s="4">
        <v>279</v>
      </c>
      <c r="N1228" t="s">
        <v>8318</v>
      </c>
      <c r="O1228" t="s">
        <v>8224</v>
      </c>
      <c r="P1228" t="s">
        <v>8387</v>
      </c>
      <c r="Q1228" s="8" t="s">
        <v>8373</v>
      </c>
      <c r="S1228" s="7">
        <v>7</v>
      </c>
      <c r="T1228" s="4">
        <v>21600</v>
      </c>
      <c r="U1228" s="4">
        <v>17334</v>
      </c>
      <c r="V1228" s="25">
        <v>33.548983134921791</v>
      </c>
      <c r="W1228" s="4">
        <v>279</v>
      </c>
    </row>
    <row r="1229" spans="1:23" x14ac:dyDescent="0.45">
      <c r="A1229" t="s">
        <v>8318</v>
      </c>
      <c r="B1229" t="s">
        <v>8224</v>
      </c>
      <c r="C1229" t="s">
        <v>8387</v>
      </c>
      <c r="D1229" s="8" t="s">
        <v>8373</v>
      </c>
      <c r="E1229">
        <v>521</v>
      </c>
      <c r="F1229" s="7">
        <v>1</v>
      </c>
      <c r="G1229" s="4">
        <v>5000</v>
      </c>
      <c r="H1229" s="4">
        <v>5232</v>
      </c>
      <c r="I1229" s="25">
        <v>29.114826388889924</v>
      </c>
      <c r="J1229" s="4">
        <v>56</v>
      </c>
      <c r="N1229" t="s">
        <v>8318</v>
      </c>
      <c r="O1229" t="s">
        <v>8224</v>
      </c>
      <c r="P1229" t="s">
        <v>8387</v>
      </c>
      <c r="Q1229" s="8" t="s">
        <v>8373</v>
      </c>
      <c r="R1229">
        <v>521</v>
      </c>
      <c r="S1229" s="7">
        <v>1</v>
      </c>
      <c r="T1229" s="4">
        <v>5000</v>
      </c>
      <c r="U1229" s="4">
        <v>5232</v>
      </c>
      <c r="V1229" s="25">
        <v>29.114826388889924</v>
      </c>
      <c r="W1229" s="4">
        <v>56</v>
      </c>
    </row>
    <row r="1230" spans="1:23" x14ac:dyDescent="0.45">
      <c r="A1230" t="s">
        <v>8318</v>
      </c>
      <c r="B1230" t="s">
        <v>8224</v>
      </c>
      <c r="C1230" t="s">
        <v>8387</v>
      </c>
      <c r="D1230" s="8" t="s">
        <v>8373</v>
      </c>
      <c r="E1230">
        <v>1302</v>
      </c>
      <c r="F1230" s="7">
        <v>1</v>
      </c>
      <c r="G1230" s="4">
        <v>2500</v>
      </c>
      <c r="H1230" s="4">
        <v>2500</v>
      </c>
      <c r="I1230" s="25">
        <v>30.041666666664241</v>
      </c>
      <c r="J1230" s="4">
        <v>50</v>
      </c>
      <c r="N1230" t="s">
        <v>8318</v>
      </c>
      <c r="O1230" t="s">
        <v>8224</v>
      </c>
      <c r="P1230" t="s">
        <v>8387</v>
      </c>
      <c r="Q1230" s="8" t="s">
        <v>8373</v>
      </c>
      <c r="R1230">
        <v>1302</v>
      </c>
      <c r="S1230" s="7">
        <v>1</v>
      </c>
      <c r="T1230" s="4">
        <v>2500</v>
      </c>
      <c r="U1230" s="4">
        <v>2500</v>
      </c>
      <c r="V1230" s="25">
        <v>30.041666666664241</v>
      </c>
      <c r="W1230" s="4">
        <v>50</v>
      </c>
    </row>
    <row r="1231" spans="1:23" x14ac:dyDescent="0.45">
      <c r="A1231" t="s">
        <v>8318</v>
      </c>
      <c r="B1231" t="s">
        <v>8224</v>
      </c>
      <c r="C1231" t="s">
        <v>8387</v>
      </c>
      <c r="D1231" s="8" t="s">
        <v>8373</v>
      </c>
      <c r="E1231">
        <v>2877</v>
      </c>
      <c r="F1231" s="7">
        <v>1</v>
      </c>
      <c r="G1231" s="4">
        <v>6000</v>
      </c>
      <c r="H1231" s="4">
        <v>650</v>
      </c>
      <c r="I1231" s="25">
        <v>31.753194444434484</v>
      </c>
      <c r="J1231" s="4">
        <v>6</v>
      </c>
      <c r="N1231" t="s">
        <v>8318</v>
      </c>
      <c r="O1231" t="s">
        <v>8224</v>
      </c>
      <c r="P1231" t="s">
        <v>8387</v>
      </c>
      <c r="Q1231" s="8" t="s">
        <v>8373</v>
      </c>
      <c r="R1231">
        <v>2877</v>
      </c>
      <c r="S1231" s="7">
        <v>1</v>
      </c>
      <c r="T1231" s="4">
        <v>6000</v>
      </c>
      <c r="U1231" s="4">
        <v>650</v>
      </c>
      <c r="V1231" s="25">
        <v>31.753194444434484</v>
      </c>
      <c r="W1231" s="4">
        <v>6</v>
      </c>
    </row>
    <row r="1232" spans="1:23" x14ac:dyDescent="0.45">
      <c r="A1232" t="s">
        <v>8318</v>
      </c>
      <c r="B1232" t="s">
        <v>8224</v>
      </c>
      <c r="C1232" t="s">
        <v>8387</v>
      </c>
      <c r="D1232" s="8" t="s">
        <v>8373</v>
      </c>
      <c r="E1232">
        <v>3217</v>
      </c>
      <c r="F1232" s="7">
        <v>1</v>
      </c>
      <c r="G1232" s="4">
        <v>4500</v>
      </c>
      <c r="H1232" s="4">
        <v>5221</v>
      </c>
      <c r="I1232" s="25">
        <v>30</v>
      </c>
      <c r="J1232" s="4">
        <v>104</v>
      </c>
      <c r="N1232" t="s">
        <v>8318</v>
      </c>
      <c r="O1232" t="s">
        <v>8224</v>
      </c>
      <c r="P1232" t="s">
        <v>8387</v>
      </c>
      <c r="Q1232" s="8" t="s">
        <v>8373</v>
      </c>
      <c r="R1232">
        <v>3217</v>
      </c>
      <c r="S1232" s="7">
        <v>1</v>
      </c>
      <c r="T1232" s="4">
        <v>4500</v>
      </c>
      <c r="U1232" s="4">
        <v>5221</v>
      </c>
      <c r="V1232" s="25">
        <v>30</v>
      </c>
      <c r="W1232" s="4">
        <v>104</v>
      </c>
    </row>
    <row r="1233" spans="1:23" x14ac:dyDescent="0.45">
      <c r="A1233" t="s">
        <v>8318</v>
      </c>
      <c r="B1233" t="s">
        <v>8224</v>
      </c>
      <c r="C1233" t="s">
        <v>8387</v>
      </c>
      <c r="D1233" s="8" t="s">
        <v>8373</v>
      </c>
      <c r="E1233">
        <v>3312</v>
      </c>
      <c r="F1233" s="7">
        <v>1</v>
      </c>
      <c r="G1233" s="4">
        <v>2500</v>
      </c>
      <c r="H1233" s="4">
        <v>2501</v>
      </c>
      <c r="I1233" s="25">
        <v>21.107106481489609</v>
      </c>
      <c r="J1233" s="4">
        <v>41</v>
      </c>
      <c r="N1233" t="s">
        <v>8318</v>
      </c>
      <c r="O1233" t="s">
        <v>8224</v>
      </c>
      <c r="P1233" t="s">
        <v>8387</v>
      </c>
      <c r="Q1233" s="8" t="s">
        <v>8373</v>
      </c>
      <c r="R1233">
        <v>3312</v>
      </c>
      <c r="S1233" s="7">
        <v>1</v>
      </c>
      <c r="T1233" s="4">
        <v>2500</v>
      </c>
      <c r="U1233" s="4">
        <v>2501</v>
      </c>
      <c r="V1233" s="25">
        <v>21.107106481489609</v>
      </c>
      <c r="W1233" s="4">
        <v>41</v>
      </c>
    </row>
    <row r="1234" spans="1:23" x14ac:dyDescent="0.45">
      <c r="A1234" t="s">
        <v>8318</v>
      </c>
      <c r="B1234" t="s">
        <v>8224</v>
      </c>
      <c r="C1234" t="s">
        <v>8387</v>
      </c>
      <c r="D1234" s="8" t="s">
        <v>8373</v>
      </c>
      <c r="E1234">
        <v>3576</v>
      </c>
      <c r="F1234" s="7">
        <v>1</v>
      </c>
      <c r="G1234" s="4">
        <v>100</v>
      </c>
      <c r="H1234" s="4">
        <v>100</v>
      </c>
      <c r="I1234" s="25">
        <v>60.041666666671517</v>
      </c>
      <c r="J1234" s="4">
        <v>5</v>
      </c>
      <c r="N1234" t="s">
        <v>8318</v>
      </c>
      <c r="O1234" t="s">
        <v>8224</v>
      </c>
      <c r="P1234" t="s">
        <v>8387</v>
      </c>
      <c r="Q1234" s="8" t="s">
        <v>8373</v>
      </c>
      <c r="R1234">
        <v>3576</v>
      </c>
      <c r="S1234" s="7">
        <v>1</v>
      </c>
      <c r="T1234" s="4">
        <v>100</v>
      </c>
      <c r="U1234" s="4">
        <v>100</v>
      </c>
      <c r="V1234" s="25">
        <v>60.041666666671517</v>
      </c>
      <c r="W1234" s="4">
        <v>5</v>
      </c>
    </row>
    <row r="1235" spans="1:23" x14ac:dyDescent="0.45">
      <c r="A1235" t="s">
        <v>8318</v>
      </c>
      <c r="B1235" t="s">
        <v>8224</v>
      </c>
      <c r="C1235" t="s">
        <v>8387</v>
      </c>
      <c r="D1235" s="8" t="s">
        <v>8373</v>
      </c>
      <c r="E1235">
        <v>3619</v>
      </c>
      <c r="F1235" s="7">
        <v>1</v>
      </c>
      <c r="G1235" s="4">
        <v>1000</v>
      </c>
      <c r="H1235" s="4">
        <v>1130</v>
      </c>
      <c r="I1235" s="25">
        <v>32.784421296302753</v>
      </c>
      <c r="J1235" s="4">
        <v>17</v>
      </c>
      <c r="N1235" t="s">
        <v>8318</v>
      </c>
      <c r="O1235" t="s">
        <v>8224</v>
      </c>
      <c r="P1235" t="s">
        <v>8387</v>
      </c>
      <c r="Q1235" s="8" t="s">
        <v>8373</v>
      </c>
      <c r="R1235">
        <v>3619</v>
      </c>
      <c r="S1235" s="7">
        <v>1</v>
      </c>
      <c r="T1235" s="4">
        <v>1000</v>
      </c>
      <c r="U1235" s="4">
        <v>1130</v>
      </c>
      <c r="V1235" s="25">
        <v>32.784421296302753</v>
      </c>
      <c r="W1235" s="4">
        <v>17</v>
      </c>
    </row>
    <row r="1236" spans="1:23" x14ac:dyDescent="0.45">
      <c r="A1236" t="s">
        <v>8318</v>
      </c>
      <c r="B1236" t="s">
        <v>8224</v>
      </c>
      <c r="C1236" t="s">
        <v>8387</v>
      </c>
      <c r="D1236" s="8" t="s">
        <v>8374</v>
      </c>
      <c r="F1236" s="7">
        <v>14</v>
      </c>
      <c r="G1236" s="4">
        <v>134700</v>
      </c>
      <c r="H1236" s="4">
        <v>87982.62</v>
      </c>
      <c r="I1236" s="25">
        <v>28.120072751322109</v>
      </c>
      <c r="J1236" s="4">
        <v>795</v>
      </c>
      <c r="N1236" t="s">
        <v>8318</v>
      </c>
      <c r="O1236" t="s">
        <v>8224</v>
      </c>
      <c r="P1236" t="s">
        <v>8387</v>
      </c>
      <c r="Q1236" s="8" t="s">
        <v>8374</v>
      </c>
      <c r="S1236" s="7">
        <v>14</v>
      </c>
      <c r="T1236" s="4">
        <v>134700</v>
      </c>
      <c r="U1236" s="4">
        <v>87982.62</v>
      </c>
      <c r="V1236" s="25">
        <v>28.120072751322109</v>
      </c>
      <c r="W1236" s="4">
        <v>795</v>
      </c>
    </row>
    <row r="1237" spans="1:23" x14ac:dyDescent="0.45">
      <c r="A1237" t="s">
        <v>8318</v>
      </c>
      <c r="B1237" t="s">
        <v>8224</v>
      </c>
      <c r="C1237" t="s">
        <v>8387</v>
      </c>
      <c r="D1237" s="8" t="s">
        <v>8374</v>
      </c>
      <c r="E1237">
        <v>531</v>
      </c>
      <c r="F1237" s="7">
        <v>1</v>
      </c>
      <c r="G1237" s="4">
        <v>4000</v>
      </c>
      <c r="H1237" s="4">
        <v>4000</v>
      </c>
      <c r="I1237" s="25">
        <v>45.225821759260725</v>
      </c>
      <c r="J1237" s="4">
        <v>31</v>
      </c>
      <c r="N1237" t="s">
        <v>8318</v>
      </c>
      <c r="O1237" t="s">
        <v>8224</v>
      </c>
      <c r="P1237" t="s">
        <v>8387</v>
      </c>
      <c r="Q1237" s="8" t="s">
        <v>8374</v>
      </c>
      <c r="R1237">
        <v>531</v>
      </c>
      <c r="S1237" s="7">
        <v>1</v>
      </c>
      <c r="T1237" s="4">
        <v>4000</v>
      </c>
      <c r="U1237" s="4">
        <v>4000</v>
      </c>
      <c r="V1237" s="25">
        <v>45.225821759260725</v>
      </c>
      <c r="W1237" s="4">
        <v>31</v>
      </c>
    </row>
    <row r="1238" spans="1:23" x14ac:dyDescent="0.45">
      <c r="A1238" t="s">
        <v>8318</v>
      </c>
      <c r="B1238" t="s">
        <v>8224</v>
      </c>
      <c r="C1238" t="s">
        <v>8387</v>
      </c>
      <c r="D1238" s="8" t="s">
        <v>8374</v>
      </c>
      <c r="E1238">
        <v>2813</v>
      </c>
      <c r="F1238" s="7">
        <v>1</v>
      </c>
      <c r="G1238" s="4">
        <v>2800</v>
      </c>
      <c r="H1238" s="4">
        <v>3572.12</v>
      </c>
      <c r="I1238" s="25">
        <v>25</v>
      </c>
      <c r="J1238" s="4">
        <v>96</v>
      </c>
      <c r="N1238" t="s">
        <v>8318</v>
      </c>
      <c r="O1238" t="s">
        <v>8224</v>
      </c>
      <c r="P1238" t="s">
        <v>8387</v>
      </c>
      <c r="Q1238" s="8" t="s">
        <v>8374</v>
      </c>
      <c r="R1238">
        <v>2813</v>
      </c>
      <c r="S1238" s="7">
        <v>1</v>
      </c>
      <c r="T1238" s="4">
        <v>2800</v>
      </c>
      <c r="U1238" s="4">
        <v>3572.12</v>
      </c>
      <c r="V1238" s="25">
        <v>25</v>
      </c>
      <c r="W1238" s="4">
        <v>96</v>
      </c>
    </row>
    <row r="1239" spans="1:23" x14ac:dyDescent="0.45">
      <c r="A1239" t="s">
        <v>8318</v>
      </c>
      <c r="B1239" t="s">
        <v>8224</v>
      </c>
      <c r="C1239" t="s">
        <v>8387</v>
      </c>
      <c r="D1239" s="8" t="s">
        <v>8374</v>
      </c>
      <c r="E1239">
        <v>2896</v>
      </c>
      <c r="F1239" s="7">
        <v>1</v>
      </c>
      <c r="G1239" s="4">
        <v>3000</v>
      </c>
      <c r="H1239" s="4">
        <v>625</v>
      </c>
      <c r="I1239" s="25">
        <v>14.341192129628325</v>
      </c>
      <c r="J1239" s="4">
        <v>12</v>
      </c>
      <c r="N1239" t="s">
        <v>8318</v>
      </c>
      <c r="O1239" t="s">
        <v>8224</v>
      </c>
      <c r="P1239" t="s">
        <v>8387</v>
      </c>
      <c r="Q1239" s="8" t="s">
        <v>8374</v>
      </c>
      <c r="R1239">
        <v>2896</v>
      </c>
      <c r="S1239" s="7">
        <v>1</v>
      </c>
      <c r="T1239" s="4">
        <v>3000</v>
      </c>
      <c r="U1239" s="4">
        <v>625</v>
      </c>
      <c r="V1239" s="25">
        <v>14.341192129628325</v>
      </c>
      <c r="W1239" s="4">
        <v>12</v>
      </c>
    </row>
    <row r="1240" spans="1:23" x14ac:dyDescent="0.45">
      <c r="A1240" t="s">
        <v>8318</v>
      </c>
      <c r="B1240" t="s">
        <v>8224</v>
      </c>
      <c r="C1240" t="s">
        <v>8387</v>
      </c>
      <c r="D1240" s="8" t="s">
        <v>8374</v>
      </c>
      <c r="E1240">
        <v>2972</v>
      </c>
      <c r="F1240" s="7">
        <v>1</v>
      </c>
      <c r="G1240" s="4">
        <v>2000</v>
      </c>
      <c r="H1240" s="4">
        <v>2107</v>
      </c>
      <c r="I1240" s="25">
        <v>14.931481481486117</v>
      </c>
      <c r="J1240" s="4">
        <v>17</v>
      </c>
      <c r="N1240" t="s">
        <v>8318</v>
      </c>
      <c r="O1240" t="s">
        <v>8224</v>
      </c>
      <c r="P1240" t="s">
        <v>8387</v>
      </c>
      <c r="Q1240" s="8" t="s">
        <v>8374</v>
      </c>
      <c r="R1240">
        <v>2972</v>
      </c>
      <c r="S1240" s="7">
        <v>1</v>
      </c>
      <c r="T1240" s="4">
        <v>2000</v>
      </c>
      <c r="U1240" s="4">
        <v>2107</v>
      </c>
      <c r="V1240" s="25">
        <v>14.931481481486117</v>
      </c>
      <c r="W1240" s="4">
        <v>17</v>
      </c>
    </row>
    <row r="1241" spans="1:23" x14ac:dyDescent="0.45">
      <c r="A1241" t="s">
        <v>8318</v>
      </c>
      <c r="B1241" t="s">
        <v>8224</v>
      </c>
      <c r="C1241" t="s">
        <v>8387</v>
      </c>
      <c r="D1241" s="8" t="s">
        <v>8374</v>
      </c>
      <c r="E1241">
        <v>3224</v>
      </c>
      <c r="F1241" s="7">
        <v>1</v>
      </c>
      <c r="G1241" s="4">
        <v>30000</v>
      </c>
      <c r="H1241" s="4">
        <v>30610</v>
      </c>
      <c r="I1241" s="25">
        <v>47.357488425921474</v>
      </c>
      <c r="J1241" s="4">
        <v>216</v>
      </c>
      <c r="N1241" t="s">
        <v>8318</v>
      </c>
      <c r="O1241" t="s">
        <v>8224</v>
      </c>
      <c r="P1241" t="s">
        <v>8387</v>
      </c>
      <c r="Q1241" s="8" t="s">
        <v>8374</v>
      </c>
      <c r="R1241">
        <v>3224</v>
      </c>
      <c r="S1241" s="7">
        <v>1</v>
      </c>
      <c r="T1241" s="4">
        <v>30000</v>
      </c>
      <c r="U1241" s="4">
        <v>30610</v>
      </c>
      <c r="V1241" s="25">
        <v>47.357488425921474</v>
      </c>
      <c r="W1241" s="4">
        <v>216</v>
      </c>
    </row>
    <row r="1242" spans="1:23" x14ac:dyDescent="0.45">
      <c r="A1242" t="s">
        <v>8318</v>
      </c>
      <c r="B1242" t="s">
        <v>8224</v>
      </c>
      <c r="C1242" t="s">
        <v>8387</v>
      </c>
      <c r="D1242" s="8" t="s">
        <v>8374</v>
      </c>
      <c r="E1242">
        <v>3236</v>
      </c>
      <c r="F1242" s="7">
        <v>1</v>
      </c>
      <c r="G1242" s="4">
        <v>20000</v>
      </c>
      <c r="H1242" s="4">
        <v>20120</v>
      </c>
      <c r="I1242" s="25">
        <v>30</v>
      </c>
      <c r="J1242" s="4">
        <v>110</v>
      </c>
      <c r="N1242" t="s">
        <v>8318</v>
      </c>
      <c r="O1242" t="s">
        <v>8224</v>
      </c>
      <c r="P1242" t="s">
        <v>8387</v>
      </c>
      <c r="Q1242" s="8" t="s">
        <v>8374</v>
      </c>
      <c r="R1242">
        <v>3236</v>
      </c>
      <c r="S1242" s="7">
        <v>1</v>
      </c>
      <c r="T1242" s="4">
        <v>20000</v>
      </c>
      <c r="U1242" s="4">
        <v>20120</v>
      </c>
      <c r="V1242" s="25">
        <v>30</v>
      </c>
      <c r="W1242" s="4">
        <v>110</v>
      </c>
    </row>
    <row r="1243" spans="1:23" x14ac:dyDescent="0.45">
      <c r="A1243" t="s">
        <v>8318</v>
      </c>
      <c r="B1243" t="s">
        <v>8224</v>
      </c>
      <c r="C1243" t="s">
        <v>8387</v>
      </c>
      <c r="D1243" s="8" t="s">
        <v>8374</v>
      </c>
      <c r="E1243">
        <v>3304</v>
      </c>
      <c r="F1243" s="7">
        <v>1</v>
      </c>
      <c r="G1243" s="4">
        <v>15000</v>
      </c>
      <c r="H1243" s="4">
        <v>15677.5</v>
      </c>
      <c r="I1243" s="25">
        <v>30</v>
      </c>
      <c r="J1243" s="4">
        <v>175</v>
      </c>
      <c r="N1243" t="s">
        <v>8318</v>
      </c>
      <c r="O1243" t="s">
        <v>8224</v>
      </c>
      <c r="P1243" t="s">
        <v>8387</v>
      </c>
      <c r="Q1243" s="8" t="s">
        <v>8374</v>
      </c>
      <c r="R1243">
        <v>3304</v>
      </c>
      <c r="S1243" s="7">
        <v>1</v>
      </c>
      <c r="T1243" s="4">
        <v>15000</v>
      </c>
      <c r="U1243" s="4">
        <v>15677.5</v>
      </c>
      <c r="V1243" s="25">
        <v>30</v>
      </c>
      <c r="W1243" s="4">
        <v>175</v>
      </c>
    </row>
    <row r="1244" spans="1:23" x14ac:dyDescent="0.45">
      <c r="A1244" t="s">
        <v>8318</v>
      </c>
      <c r="B1244" t="s">
        <v>8224</v>
      </c>
      <c r="C1244" t="s">
        <v>8387</v>
      </c>
      <c r="D1244" s="8" t="s">
        <v>8374</v>
      </c>
      <c r="E1244">
        <v>3340</v>
      </c>
      <c r="F1244" s="7">
        <v>1</v>
      </c>
      <c r="G1244" s="4">
        <v>3000</v>
      </c>
      <c r="H1244" s="4">
        <v>4145</v>
      </c>
      <c r="I1244" s="25">
        <v>25</v>
      </c>
      <c r="J1244" s="4">
        <v>38</v>
      </c>
      <c r="N1244" t="s">
        <v>8318</v>
      </c>
      <c r="O1244" t="s">
        <v>8224</v>
      </c>
      <c r="P1244" t="s">
        <v>8387</v>
      </c>
      <c r="Q1244" s="8" t="s">
        <v>8374</v>
      </c>
      <c r="R1244">
        <v>3340</v>
      </c>
      <c r="S1244" s="7">
        <v>1</v>
      </c>
      <c r="T1244" s="4">
        <v>3000</v>
      </c>
      <c r="U1244" s="4">
        <v>4145</v>
      </c>
      <c r="V1244" s="25">
        <v>25</v>
      </c>
      <c r="W1244" s="4">
        <v>38</v>
      </c>
    </row>
    <row r="1245" spans="1:23" x14ac:dyDescent="0.45">
      <c r="A1245" t="s">
        <v>8318</v>
      </c>
      <c r="B1245" t="s">
        <v>8224</v>
      </c>
      <c r="C1245" t="s">
        <v>8387</v>
      </c>
      <c r="D1245" s="8" t="s">
        <v>8374</v>
      </c>
      <c r="E1245">
        <v>3370</v>
      </c>
      <c r="F1245" s="7">
        <v>1</v>
      </c>
      <c r="G1245" s="4">
        <v>1500</v>
      </c>
      <c r="H1245" s="4">
        <v>1766</v>
      </c>
      <c r="I1245" s="25">
        <v>30.999016203699284</v>
      </c>
      <c r="J1245" s="4">
        <v>26</v>
      </c>
      <c r="N1245" t="s">
        <v>8318</v>
      </c>
      <c r="O1245" t="s">
        <v>8224</v>
      </c>
      <c r="P1245" t="s">
        <v>8387</v>
      </c>
      <c r="Q1245" s="8" t="s">
        <v>8374</v>
      </c>
      <c r="R1245">
        <v>3370</v>
      </c>
      <c r="S1245" s="7">
        <v>1</v>
      </c>
      <c r="T1245" s="4">
        <v>1500</v>
      </c>
      <c r="U1245" s="4">
        <v>1766</v>
      </c>
      <c r="V1245" s="25">
        <v>30.999016203699284</v>
      </c>
      <c r="W1245" s="4">
        <v>26</v>
      </c>
    </row>
    <row r="1246" spans="1:23" x14ac:dyDescent="0.45">
      <c r="A1246" t="s">
        <v>8318</v>
      </c>
      <c r="B1246" t="s">
        <v>8224</v>
      </c>
      <c r="C1246" t="s">
        <v>8387</v>
      </c>
      <c r="D1246" s="8" t="s">
        <v>8374</v>
      </c>
      <c r="E1246">
        <v>3414</v>
      </c>
      <c r="F1246" s="7">
        <v>1</v>
      </c>
      <c r="G1246" s="4">
        <v>3000</v>
      </c>
      <c r="H1246" s="4">
        <v>3105</v>
      </c>
      <c r="I1246" s="25">
        <v>29.500173611108039</v>
      </c>
      <c r="J1246" s="4">
        <v>44</v>
      </c>
      <c r="N1246" t="s">
        <v>8318</v>
      </c>
      <c r="O1246" t="s">
        <v>8224</v>
      </c>
      <c r="P1246" t="s">
        <v>8387</v>
      </c>
      <c r="Q1246" s="8" t="s">
        <v>8374</v>
      </c>
      <c r="R1246">
        <v>3414</v>
      </c>
      <c r="S1246" s="7">
        <v>1</v>
      </c>
      <c r="T1246" s="4">
        <v>3000</v>
      </c>
      <c r="U1246" s="4">
        <v>3105</v>
      </c>
      <c r="V1246" s="25">
        <v>29.500173611108039</v>
      </c>
      <c r="W1246" s="4">
        <v>44</v>
      </c>
    </row>
    <row r="1247" spans="1:23" x14ac:dyDescent="0.45">
      <c r="A1247" t="s">
        <v>8318</v>
      </c>
      <c r="B1247" t="s">
        <v>8224</v>
      </c>
      <c r="C1247" t="s">
        <v>8387</v>
      </c>
      <c r="D1247" s="8" t="s">
        <v>8374</v>
      </c>
      <c r="E1247">
        <v>3494</v>
      </c>
      <c r="F1247" s="7">
        <v>1</v>
      </c>
      <c r="G1247" s="4">
        <v>400</v>
      </c>
      <c r="H1247" s="4">
        <v>400</v>
      </c>
      <c r="I1247" s="25">
        <v>11.035011574072996</v>
      </c>
      <c r="J1247" s="4">
        <v>13</v>
      </c>
      <c r="N1247" t="s">
        <v>8318</v>
      </c>
      <c r="O1247" t="s">
        <v>8224</v>
      </c>
      <c r="P1247" t="s">
        <v>8387</v>
      </c>
      <c r="Q1247" s="8" t="s">
        <v>8374</v>
      </c>
      <c r="R1247">
        <v>3494</v>
      </c>
      <c r="S1247" s="7">
        <v>1</v>
      </c>
      <c r="T1247" s="4">
        <v>400</v>
      </c>
      <c r="U1247" s="4">
        <v>400</v>
      </c>
      <c r="V1247" s="25">
        <v>11.035011574072996</v>
      </c>
      <c r="W1247" s="4">
        <v>13</v>
      </c>
    </row>
    <row r="1248" spans="1:23" x14ac:dyDescent="0.45">
      <c r="A1248" t="s">
        <v>8318</v>
      </c>
      <c r="B1248" t="s">
        <v>8224</v>
      </c>
      <c r="C1248" t="s">
        <v>8387</v>
      </c>
      <c r="D1248" s="8" t="s">
        <v>8374</v>
      </c>
      <c r="E1248">
        <v>3894</v>
      </c>
      <c r="F1248" s="7">
        <v>1</v>
      </c>
      <c r="G1248" s="4">
        <v>15000</v>
      </c>
      <c r="H1248" s="4">
        <v>520</v>
      </c>
      <c r="I1248" s="25">
        <v>30.249166666668316</v>
      </c>
      <c r="J1248" s="4">
        <v>11</v>
      </c>
      <c r="N1248" t="s">
        <v>8318</v>
      </c>
      <c r="O1248" t="s">
        <v>8224</v>
      </c>
      <c r="P1248" t="s">
        <v>8387</v>
      </c>
      <c r="Q1248" s="8" t="s">
        <v>8374</v>
      </c>
      <c r="R1248">
        <v>3894</v>
      </c>
      <c r="S1248" s="7">
        <v>1</v>
      </c>
      <c r="T1248" s="4">
        <v>15000</v>
      </c>
      <c r="U1248" s="4">
        <v>520</v>
      </c>
      <c r="V1248" s="25">
        <v>30.249166666668316</v>
      </c>
      <c r="W1248" s="4">
        <v>11</v>
      </c>
    </row>
    <row r="1249" spans="1:23" x14ac:dyDescent="0.45">
      <c r="A1249" t="s">
        <v>8318</v>
      </c>
      <c r="B1249" t="s">
        <v>8224</v>
      </c>
      <c r="C1249" t="s">
        <v>8387</v>
      </c>
      <c r="D1249" s="8" t="s">
        <v>8374</v>
      </c>
      <c r="E1249">
        <v>3936</v>
      </c>
      <c r="F1249" s="7">
        <v>1</v>
      </c>
      <c r="G1249" s="4">
        <v>20000</v>
      </c>
      <c r="H1249" s="4">
        <v>0</v>
      </c>
      <c r="I1249" s="25">
        <v>30.041666666664241</v>
      </c>
      <c r="J1249" s="4">
        <v>0</v>
      </c>
      <c r="N1249" t="s">
        <v>8318</v>
      </c>
      <c r="O1249" t="s">
        <v>8224</v>
      </c>
      <c r="P1249" t="s">
        <v>8387</v>
      </c>
      <c r="Q1249" s="8" t="s">
        <v>8374</v>
      </c>
      <c r="R1249">
        <v>3936</v>
      </c>
      <c r="S1249" s="7">
        <v>1</v>
      </c>
      <c r="T1249" s="4">
        <v>20000</v>
      </c>
      <c r="U1249" s="4">
        <v>0</v>
      </c>
      <c r="V1249" s="25">
        <v>30.041666666664241</v>
      </c>
      <c r="W1249" s="4">
        <v>0</v>
      </c>
    </row>
    <row r="1250" spans="1:23" x14ac:dyDescent="0.45">
      <c r="A1250" t="s">
        <v>8318</v>
      </c>
      <c r="B1250" t="s">
        <v>8224</v>
      </c>
      <c r="C1250" t="s">
        <v>8387</v>
      </c>
      <c r="D1250" s="8" t="s">
        <v>8374</v>
      </c>
      <c r="E1250">
        <v>4077</v>
      </c>
      <c r="F1250" s="7">
        <v>1</v>
      </c>
      <c r="G1250" s="4">
        <v>15000</v>
      </c>
      <c r="H1250" s="4">
        <v>1335</v>
      </c>
      <c r="I1250" s="25">
        <v>30</v>
      </c>
      <c r="J1250" s="4">
        <v>6</v>
      </c>
      <c r="N1250" t="s">
        <v>8318</v>
      </c>
      <c r="O1250" t="s">
        <v>8224</v>
      </c>
      <c r="P1250" t="s">
        <v>8387</v>
      </c>
      <c r="Q1250" s="8" t="s">
        <v>8374</v>
      </c>
      <c r="R1250">
        <v>4077</v>
      </c>
      <c r="S1250" s="7">
        <v>1</v>
      </c>
      <c r="T1250" s="4">
        <v>15000</v>
      </c>
      <c r="U1250" s="4">
        <v>1335</v>
      </c>
      <c r="V1250" s="25">
        <v>30</v>
      </c>
      <c r="W1250" s="4">
        <v>6</v>
      </c>
    </row>
    <row r="1251" spans="1:23" x14ac:dyDescent="0.45">
      <c r="A1251" t="s">
        <v>8318</v>
      </c>
      <c r="B1251" t="s">
        <v>8224</v>
      </c>
      <c r="C1251" t="s">
        <v>8387</v>
      </c>
      <c r="D1251" s="8" t="s">
        <v>8381</v>
      </c>
      <c r="F1251" s="7">
        <v>5</v>
      </c>
      <c r="G1251" s="4">
        <v>12595</v>
      </c>
      <c r="H1251" s="4">
        <v>4201.95</v>
      </c>
      <c r="I1251" s="25">
        <v>28.694219907408115</v>
      </c>
      <c r="J1251" s="4">
        <v>87</v>
      </c>
      <c r="N1251" t="s">
        <v>8318</v>
      </c>
      <c r="O1251" t="s">
        <v>8224</v>
      </c>
      <c r="P1251" t="s">
        <v>8387</v>
      </c>
      <c r="Q1251" s="8" t="s">
        <v>8381</v>
      </c>
      <c r="S1251" s="7">
        <v>5</v>
      </c>
      <c r="T1251" s="4">
        <v>12595</v>
      </c>
      <c r="U1251" s="4">
        <v>4201.95</v>
      </c>
      <c r="V1251" s="25">
        <v>28.694219907408115</v>
      </c>
      <c r="W1251" s="4">
        <v>87</v>
      </c>
    </row>
    <row r="1252" spans="1:23" x14ac:dyDescent="0.45">
      <c r="A1252" t="s">
        <v>8318</v>
      </c>
      <c r="B1252" t="s">
        <v>8224</v>
      </c>
      <c r="C1252" t="s">
        <v>8387</v>
      </c>
      <c r="D1252" s="8" t="s">
        <v>8381</v>
      </c>
      <c r="E1252">
        <v>1284</v>
      </c>
      <c r="F1252" s="7">
        <v>1</v>
      </c>
      <c r="G1252" s="4">
        <v>2000</v>
      </c>
      <c r="H1252" s="4">
        <v>2020</v>
      </c>
      <c r="I1252" s="25">
        <v>23.472893518519413</v>
      </c>
      <c r="J1252" s="4">
        <v>31</v>
      </c>
      <c r="N1252" t="s">
        <v>8318</v>
      </c>
      <c r="O1252" t="s">
        <v>8224</v>
      </c>
      <c r="P1252" t="s">
        <v>8387</v>
      </c>
      <c r="Q1252" s="8" t="s">
        <v>8381</v>
      </c>
      <c r="R1252">
        <v>1284</v>
      </c>
      <c r="S1252" s="7">
        <v>1</v>
      </c>
      <c r="T1252" s="4">
        <v>2000</v>
      </c>
      <c r="U1252" s="4">
        <v>2020</v>
      </c>
      <c r="V1252" s="25">
        <v>23.472893518519413</v>
      </c>
      <c r="W1252" s="4">
        <v>31</v>
      </c>
    </row>
    <row r="1253" spans="1:23" x14ac:dyDescent="0.45">
      <c r="A1253" t="s">
        <v>8318</v>
      </c>
      <c r="B1253" t="s">
        <v>8224</v>
      </c>
      <c r="C1253" t="s">
        <v>8387</v>
      </c>
      <c r="D1253" s="8" t="s">
        <v>8381</v>
      </c>
      <c r="E1253">
        <v>1289</v>
      </c>
      <c r="F1253" s="7">
        <v>1</v>
      </c>
      <c r="G1253" s="4">
        <v>1500</v>
      </c>
      <c r="H1253" s="4">
        <v>1876</v>
      </c>
      <c r="I1253" s="25">
        <v>30</v>
      </c>
      <c r="J1253" s="4">
        <v>52</v>
      </c>
      <c r="N1253" t="s">
        <v>8318</v>
      </c>
      <c r="O1253" t="s">
        <v>8224</v>
      </c>
      <c r="P1253" t="s">
        <v>8387</v>
      </c>
      <c r="Q1253" s="8" t="s">
        <v>8381</v>
      </c>
      <c r="R1253">
        <v>1289</v>
      </c>
      <c r="S1253" s="7">
        <v>1</v>
      </c>
      <c r="T1253" s="4">
        <v>1500</v>
      </c>
      <c r="U1253" s="4">
        <v>1876</v>
      </c>
      <c r="V1253" s="25">
        <v>30</v>
      </c>
      <c r="W1253" s="4">
        <v>52</v>
      </c>
    </row>
    <row r="1254" spans="1:23" x14ac:dyDescent="0.45">
      <c r="A1254" t="s">
        <v>8318</v>
      </c>
      <c r="B1254" t="s">
        <v>8224</v>
      </c>
      <c r="C1254" t="s">
        <v>8387</v>
      </c>
      <c r="D1254" s="8" t="s">
        <v>8381</v>
      </c>
      <c r="E1254">
        <v>2874</v>
      </c>
      <c r="F1254" s="7">
        <v>1</v>
      </c>
      <c r="G1254" s="4">
        <v>5000</v>
      </c>
      <c r="H1254" s="4">
        <v>271</v>
      </c>
      <c r="I1254" s="25">
        <v>30</v>
      </c>
      <c r="J1254" s="4">
        <v>3</v>
      </c>
      <c r="N1254" t="s">
        <v>8318</v>
      </c>
      <c r="O1254" t="s">
        <v>8224</v>
      </c>
      <c r="P1254" t="s">
        <v>8387</v>
      </c>
      <c r="Q1254" s="8" t="s">
        <v>8381</v>
      </c>
      <c r="R1254">
        <v>2874</v>
      </c>
      <c r="S1254" s="7">
        <v>1</v>
      </c>
      <c r="T1254" s="4">
        <v>5000</v>
      </c>
      <c r="U1254" s="4">
        <v>271</v>
      </c>
      <c r="V1254" s="25">
        <v>30</v>
      </c>
      <c r="W1254" s="4">
        <v>3</v>
      </c>
    </row>
    <row r="1255" spans="1:23" x14ac:dyDescent="0.45">
      <c r="A1255" t="s">
        <v>8318</v>
      </c>
      <c r="B1255" t="s">
        <v>8224</v>
      </c>
      <c r="C1255" t="s">
        <v>8387</v>
      </c>
      <c r="D1255" s="8" t="s">
        <v>8381</v>
      </c>
      <c r="E1255">
        <v>4068</v>
      </c>
      <c r="F1255" s="7">
        <v>1</v>
      </c>
      <c r="G1255" s="4">
        <v>3495</v>
      </c>
      <c r="H1255" s="4">
        <v>34.950000000000003</v>
      </c>
      <c r="I1255" s="25">
        <v>29.998206018521159</v>
      </c>
      <c r="J1255" s="4">
        <v>1</v>
      </c>
      <c r="N1255" t="s">
        <v>8318</v>
      </c>
      <c r="O1255" t="s">
        <v>8224</v>
      </c>
      <c r="P1255" t="s">
        <v>8387</v>
      </c>
      <c r="Q1255" s="8" t="s">
        <v>8381</v>
      </c>
      <c r="R1255">
        <v>4068</v>
      </c>
      <c r="S1255" s="7">
        <v>1</v>
      </c>
      <c r="T1255" s="4">
        <v>3495</v>
      </c>
      <c r="U1255" s="4">
        <v>34.950000000000003</v>
      </c>
      <c r="V1255" s="25">
        <v>29.998206018521159</v>
      </c>
      <c r="W1255" s="4">
        <v>1</v>
      </c>
    </row>
    <row r="1256" spans="1:23" x14ac:dyDescent="0.45">
      <c r="A1256" t="s">
        <v>8318</v>
      </c>
      <c r="B1256" t="s">
        <v>8224</v>
      </c>
      <c r="C1256" t="s">
        <v>8387</v>
      </c>
      <c r="D1256" s="8" t="s">
        <v>8381</v>
      </c>
      <c r="E1256">
        <v>4101</v>
      </c>
      <c r="F1256" s="7">
        <v>1</v>
      </c>
      <c r="G1256" s="4">
        <v>600</v>
      </c>
      <c r="H1256" s="4">
        <v>0</v>
      </c>
      <c r="I1256" s="25">
        <v>30</v>
      </c>
      <c r="J1256" s="4">
        <v>0</v>
      </c>
      <c r="N1256" t="s">
        <v>8318</v>
      </c>
      <c r="O1256" t="s">
        <v>8224</v>
      </c>
      <c r="P1256" t="s">
        <v>8387</v>
      </c>
      <c r="Q1256" s="8" t="s">
        <v>8381</v>
      </c>
      <c r="R1256">
        <v>4101</v>
      </c>
      <c r="S1256" s="7">
        <v>1</v>
      </c>
      <c r="T1256" s="4">
        <v>600</v>
      </c>
      <c r="U1256" s="4">
        <v>0</v>
      </c>
      <c r="V1256" s="25">
        <v>30</v>
      </c>
      <c r="W1256" s="4">
        <v>0</v>
      </c>
    </row>
    <row r="1257" spans="1:23" x14ac:dyDescent="0.45">
      <c r="A1257" t="s">
        <v>8318</v>
      </c>
      <c r="B1257" t="s">
        <v>8224</v>
      </c>
      <c r="C1257" t="s">
        <v>8388</v>
      </c>
      <c r="F1257" s="7"/>
      <c r="G1257" s="4"/>
      <c r="H1257" s="4"/>
      <c r="I1257" s="25"/>
      <c r="J1257" s="4"/>
      <c r="N1257" t="s">
        <v>8318</v>
      </c>
      <c r="O1257" t="s">
        <v>8224</v>
      </c>
      <c r="P1257" t="s">
        <v>8388</v>
      </c>
      <c r="S1257" s="7"/>
      <c r="T1257" s="4"/>
      <c r="U1257" s="4"/>
      <c r="V1257" s="25"/>
      <c r="W1257" s="4"/>
    </row>
    <row r="1258" spans="1:23" x14ac:dyDescent="0.45">
      <c r="A1258" t="s">
        <v>8318</v>
      </c>
      <c r="B1258" t="s">
        <v>8224</v>
      </c>
      <c r="C1258" t="s">
        <v>8388</v>
      </c>
      <c r="D1258" s="8" t="s">
        <v>8376</v>
      </c>
      <c r="F1258" s="7">
        <v>7</v>
      </c>
      <c r="G1258" s="4">
        <v>52449</v>
      </c>
      <c r="H1258" s="4">
        <v>26423</v>
      </c>
      <c r="I1258" s="25">
        <v>37.830180224864826</v>
      </c>
      <c r="J1258" s="4">
        <v>335</v>
      </c>
      <c r="N1258" t="s">
        <v>8318</v>
      </c>
      <c r="O1258" t="s">
        <v>8224</v>
      </c>
      <c r="P1258" t="s">
        <v>8388</v>
      </c>
      <c r="Q1258" s="8" t="s">
        <v>8376</v>
      </c>
      <c r="S1258" s="7">
        <v>7</v>
      </c>
      <c r="T1258" s="4">
        <v>52449</v>
      </c>
      <c r="U1258" s="4">
        <v>26423</v>
      </c>
      <c r="V1258" s="25">
        <v>37.830180224864826</v>
      </c>
      <c r="W1258" s="4">
        <v>335</v>
      </c>
    </row>
    <row r="1259" spans="1:23" x14ac:dyDescent="0.45">
      <c r="A1259" t="s">
        <v>8318</v>
      </c>
      <c r="B1259" t="s">
        <v>8224</v>
      </c>
      <c r="C1259" t="s">
        <v>8388</v>
      </c>
      <c r="D1259" s="8" t="s">
        <v>8376</v>
      </c>
      <c r="E1259">
        <v>527</v>
      </c>
      <c r="F1259" s="7">
        <v>1</v>
      </c>
      <c r="G1259" s="4">
        <v>10000</v>
      </c>
      <c r="H1259" s="4">
        <v>10085</v>
      </c>
      <c r="I1259" s="25">
        <v>30.464513888888177</v>
      </c>
      <c r="J1259" s="4">
        <v>158</v>
      </c>
      <c r="N1259" t="s">
        <v>8318</v>
      </c>
      <c r="O1259" t="s">
        <v>8224</v>
      </c>
      <c r="P1259" t="s">
        <v>8388</v>
      </c>
      <c r="Q1259" s="8" t="s">
        <v>8376</v>
      </c>
      <c r="R1259">
        <v>527</v>
      </c>
      <c r="S1259" s="7">
        <v>1</v>
      </c>
      <c r="T1259" s="4">
        <v>10000</v>
      </c>
      <c r="U1259" s="4">
        <v>10085</v>
      </c>
      <c r="V1259" s="25">
        <v>30.464513888888177</v>
      </c>
      <c r="W1259" s="4">
        <v>158</v>
      </c>
    </row>
    <row r="1260" spans="1:23" x14ac:dyDescent="0.45">
      <c r="A1260" t="s">
        <v>8318</v>
      </c>
      <c r="B1260" t="s">
        <v>8224</v>
      </c>
      <c r="C1260" t="s">
        <v>8388</v>
      </c>
      <c r="D1260" s="8" t="s">
        <v>8376</v>
      </c>
      <c r="E1260">
        <v>2836</v>
      </c>
      <c r="F1260" s="7">
        <v>1</v>
      </c>
      <c r="G1260" s="4">
        <v>450</v>
      </c>
      <c r="H1260" s="4">
        <v>485</v>
      </c>
      <c r="I1260" s="25">
        <v>37.945856481477676</v>
      </c>
      <c r="J1260" s="4">
        <v>11</v>
      </c>
      <c r="N1260" t="s">
        <v>8318</v>
      </c>
      <c r="O1260" t="s">
        <v>8224</v>
      </c>
      <c r="P1260" t="s">
        <v>8388</v>
      </c>
      <c r="Q1260" s="8" t="s">
        <v>8376</v>
      </c>
      <c r="R1260">
        <v>2836</v>
      </c>
      <c r="S1260" s="7">
        <v>1</v>
      </c>
      <c r="T1260" s="4">
        <v>450</v>
      </c>
      <c r="U1260" s="4">
        <v>485</v>
      </c>
      <c r="V1260" s="25">
        <v>37.945856481477676</v>
      </c>
      <c r="W1260" s="4">
        <v>11</v>
      </c>
    </row>
    <row r="1261" spans="1:23" x14ac:dyDescent="0.45">
      <c r="A1261" t="s">
        <v>8318</v>
      </c>
      <c r="B1261" t="s">
        <v>8224</v>
      </c>
      <c r="C1261" t="s">
        <v>8388</v>
      </c>
      <c r="D1261" s="8" t="s">
        <v>8376</v>
      </c>
      <c r="E1261">
        <v>3145</v>
      </c>
      <c r="F1261" s="7">
        <v>1</v>
      </c>
      <c r="G1261" s="4">
        <v>25000</v>
      </c>
      <c r="H1261" s="4">
        <v>0</v>
      </c>
      <c r="I1261" s="25">
        <v>59.958333333328483</v>
      </c>
      <c r="J1261" s="4">
        <v>0</v>
      </c>
      <c r="N1261" t="s">
        <v>8318</v>
      </c>
      <c r="O1261" t="s">
        <v>8224</v>
      </c>
      <c r="P1261" t="s">
        <v>8388</v>
      </c>
      <c r="Q1261" s="8" t="s">
        <v>8376</v>
      </c>
      <c r="R1261">
        <v>3145</v>
      </c>
      <c r="S1261" s="7">
        <v>1</v>
      </c>
      <c r="T1261" s="4">
        <v>25000</v>
      </c>
      <c r="U1261" s="4">
        <v>0</v>
      </c>
      <c r="V1261" s="25">
        <v>59.958333333328483</v>
      </c>
      <c r="W1261" s="4">
        <v>0</v>
      </c>
    </row>
    <row r="1262" spans="1:23" x14ac:dyDescent="0.45">
      <c r="A1262" t="s">
        <v>8318</v>
      </c>
      <c r="B1262" t="s">
        <v>8224</v>
      </c>
      <c r="C1262" t="s">
        <v>8388</v>
      </c>
      <c r="D1262" s="8" t="s">
        <v>8376</v>
      </c>
      <c r="E1262">
        <v>3233</v>
      </c>
      <c r="F1262" s="7">
        <v>1</v>
      </c>
      <c r="G1262" s="4">
        <v>5000</v>
      </c>
      <c r="H1262" s="4">
        <v>5940</v>
      </c>
      <c r="I1262" s="25">
        <v>30</v>
      </c>
      <c r="J1262" s="4">
        <v>61</v>
      </c>
      <c r="N1262" t="s">
        <v>8318</v>
      </c>
      <c r="O1262" t="s">
        <v>8224</v>
      </c>
      <c r="P1262" t="s">
        <v>8388</v>
      </c>
      <c r="Q1262" s="8" t="s">
        <v>8376</v>
      </c>
      <c r="R1262">
        <v>3233</v>
      </c>
      <c r="S1262" s="7">
        <v>1</v>
      </c>
      <c r="T1262" s="4">
        <v>5000</v>
      </c>
      <c r="U1262" s="4">
        <v>5940</v>
      </c>
      <c r="V1262" s="25">
        <v>30</v>
      </c>
      <c r="W1262" s="4">
        <v>61</v>
      </c>
    </row>
    <row r="1263" spans="1:23" x14ac:dyDescent="0.45">
      <c r="A1263" t="s">
        <v>8318</v>
      </c>
      <c r="B1263" t="s">
        <v>8224</v>
      </c>
      <c r="C1263" t="s">
        <v>8388</v>
      </c>
      <c r="D1263" s="8" t="s">
        <v>8376</v>
      </c>
      <c r="E1263">
        <v>3285</v>
      </c>
      <c r="F1263" s="7">
        <v>1</v>
      </c>
      <c r="G1263" s="4">
        <v>4999</v>
      </c>
      <c r="H1263" s="4">
        <v>5604</v>
      </c>
      <c r="I1263" s="25">
        <v>31.265902777769952</v>
      </c>
      <c r="J1263" s="4">
        <v>81</v>
      </c>
      <c r="N1263" t="s">
        <v>8318</v>
      </c>
      <c r="O1263" t="s">
        <v>8224</v>
      </c>
      <c r="P1263" t="s">
        <v>8388</v>
      </c>
      <c r="Q1263" s="8" t="s">
        <v>8376</v>
      </c>
      <c r="R1263">
        <v>3285</v>
      </c>
      <c r="S1263" s="7">
        <v>1</v>
      </c>
      <c r="T1263" s="4">
        <v>4999</v>
      </c>
      <c r="U1263" s="4">
        <v>5604</v>
      </c>
      <c r="V1263" s="25">
        <v>31.265902777769952</v>
      </c>
      <c r="W1263" s="4">
        <v>81</v>
      </c>
    </row>
    <row r="1264" spans="1:23" x14ac:dyDescent="0.45">
      <c r="A1264" t="s">
        <v>8318</v>
      </c>
      <c r="B1264" t="s">
        <v>8224</v>
      </c>
      <c r="C1264" t="s">
        <v>8388</v>
      </c>
      <c r="D1264" s="8" t="s">
        <v>8376</v>
      </c>
      <c r="E1264">
        <v>3359</v>
      </c>
      <c r="F1264" s="7">
        <v>1</v>
      </c>
      <c r="G1264" s="4">
        <v>4000</v>
      </c>
      <c r="H1264" s="4">
        <v>4250</v>
      </c>
      <c r="I1264" s="25">
        <v>45</v>
      </c>
      <c r="J1264" s="4">
        <v>23</v>
      </c>
      <c r="N1264" t="s">
        <v>8318</v>
      </c>
      <c r="O1264" t="s">
        <v>8224</v>
      </c>
      <c r="P1264" t="s">
        <v>8388</v>
      </c>
      <c r="Q1264" s="8" t="s">
        <v>8376</v>
      </c>
      <c r="R1264">
        <v>3359</v>
      </c>
      <c r="S1264" s="7">
        <v>1</v>
      </c>
      <c r="T1264" s="4">
        <v>4000</v>
      </c>
      <c r="U1264" s="4">
        <v>4250</v>
      </c>
      <c r="V1264" s="25">
        <v>45</v>
      </c>
      <c r="W1264" s="4">
        <v>23</v>
      </c>
    </row>
    <row r="1265" spans="1:23" x14ac:dyDescent="0.45">
      <c r="A1265" t="s">
        <v>8318</v>
      </c>
      <c r="B1265" t="s">
        <v>8224</v>
      </c>
      <c r="C1265" t="s">
        <v>8388</v>
      </c>
      <c r="D1265" s="8" t="s">
        <v>8376</v>
      </c>
      <c r="E1265">
        <v>4108</v>
      </c>
      <c r="F1265" s="7">
        <v>1</v>
      </c>
      <c r="G1265" s="4">
        <v>3000</v>
      </c>
      <c r="H1265" s="4">
        <v>59</v>
      </c>
      <c r="I1265" s="25">
        <v>30.176655092589499</v>
      </c>
      <c r="J1265" s="4">
        <v>1</v>
      </c>
      <c r="N1265" t="s">
        <v>8318</v>
      </c>
      <c r="O1265" t="s">
        <v>8224</v>
      </c>
      <c r="P1265" t="s">
        <v>8388</v>
      </c>
      <c r="Q1265" s="8" t="s">
        <v>8376</v>
      </c>
      <c r="R1265">
        <v>4108</v>
      </c>
      <c r="S1265" s="7">
        <v>1</v>
      </c>
      <c r="T1265" s="4">
        <v>3000</v>
      </c>
      <c r="U1265" s="4">
        <v>59</v>
      </c>
      <c r="V1265" s="25">
        <v>30.176655092589499</v>
      </c>
      <c r="W1265" s="4">
        <v>1</v>
      </c>
    </row>
    <row r="1266" spans="1:23" x14ac:dyDescent="0.45">
      <c r="A1266" t="s">
        <v>8318</v>
      </c>
      <c r="B1266" t="s">
        <v>8224</v>
      </c>
      <c r="C1266" t="s">
        <v>8388</v>
      </c>
      <c r="D1266" s="8" t="s">
        <v>8377</v>
      </c>
      <c r="F1266" s="7">
        <v>6</v>
      </c>
      <c r="G1266" s="4">
        <v>79700</v>
      </c>
      <c r="H1266" s="4">
        <v>47379</v>
      </c>
      <c r="I1266" s="25">
        <v>32.504851466050845</v>
      </c>
      <c r="J1266" s="4">
        <v>306</v>
      </c>
      <c r="N1266" t="s">
        <v>8318</v>
      </c>
      <c r="O1266" t="s">
        <v>8224</v>
      </c>
      <c r="P1266" t="s">
        <v>8388</v>
      </c>
      <c r="Q1266" s="8" t="s">
        <v>8377</v>
      </c>
      <c r="S1266" s="7">
        <v>6</v>
      </c>
      <c r="T1266" s="4">
        <v>79700</v>
      </c>
      <c r="U1266" s="4">
        <v>47379</v>
      </c>
      <c r="V1266" s="25">
        <v>32.504851466050845</v>
      </c>
      <c r="W1266" s="4">
        <v>306</v>
      </c>
    </row>
    <row r="1267" spans="1:23" x14ac:dyDescent="0.45">
      <c r="A1267" t="s">
        <v>8318</v>
      </c>
      <c r="B1267" t="s">
        <v>8224</v>
      </c>
      <c r="C1267" t="s">
        <v>8388</v>
      </c>
      <c r="D1267" s="8" t="s">
        <v>8377</v>
      </c>
      <c r="E1267">
        <v>3128</v>
      </c>
      <c r="F1267" s="7">
        <v>1</v>
      </c>
      <c r="G1267" s="4">
        <v>15000</v>
      </c>
      <c r="H1267" s="4">
        <v>16291</v>
      </c>
      <c r="I1267" s="25">
        <v>29.958333333343035</v>
      </c>
      <c r="J1267" s="4">
        <v>117</v>
      </c>
      <c r="N1267" t="s">
        <v>8318</v>
      </c>
      <c r="O1267" t="s">
        <v>8224</v>
      </c>
      <c r="P1267" t="s">
        <v>8388</v>
      </c>
      <c r="Q1267" s="8" t="s">
        <v>8377</v>
      </c>
      <c r="R1267">
        <v>3128</v>
      </c>
      <c r="S1267" s="7">
        <v>1</v>
      </c>
      <c r="T1267" s="4">
        <v>15000</v>
      </c>
      <c r="U1267" s="4">
        <v>16291</v>
      </c>
      <c r="V1267" s="25">
        <v>29.958333333343035</v>
      </c>
      <c r="W1267" s="4">
        <v>117</v>
      </c>
    </row>
    <row r="1268" spans="1:23" x14ac:dyDescent="0.45">
      <c r="A1268" t="s">
        <v>8318</v>
      </c>
      <c r="B1268" t="s">
        <v>8224</v>
      </c>
      <c r="C1268" t="s">
        <v>8388</v>
      </c>
      <c r="D1268" s="8" t="s">
        <v>8377</v>
      </c>
      <c r="E1268">
        <v>3132</v>
      </c>
      <c r="F1268" s="7">
        <v>1</v>
      </c>
      <c r="G1268" s="4">
        <v>30000</v>
      </c>
      <c r="H1268" s="4">
        <v>10</v>
      </c>
      <c r="I1268" s="25">
        <v>59.958333333328483</v>
      </c>
      <c r="J1268" s="4">
        <v>1</v>
      </c>
      <c r="N1268" t="s">
        <v>8318</v>
      </c>
      <c r="O1268" t="s">
        <v>8224</v>
      </c>
      <c r="P1268" t="s">
        <v>8388</v>
      </c>
      <c r="Q1268" s="8" t="s">
        <v>8377</v>
      </c>
      <c r="R1268">
        <v>3132</v>
      </c>
      <c r="S1268" s="7">
        <v>1</v>
      </c>
      <c r="T1268" s="4">
        <v>30000</v>
      </c>
      <c r="U1268" s="4">
        <v>10</v>
      </c>
      <c r="V1268" s="25">
        <v>59.958333333328483</v>
      </c>
      <c r="W1268" s="4">
        <v>1</v>
      </c>
    </row>
    <row r="1269" spans="1:23" x14ac:dyDescent="0.45">
      <c r="A1269" t="s">
        <v>8318</v>
      </c>
      <c r="B1269" t="s">
        <v>8224</v>
      </c>
      <c r="C1269" t="s">
        <v>8388</v>
      </c>
      <c r="D1269" s="8" t="s">
        <v>8377</v>
      </c>
      <c r="E1269">
        <v>3220</v>
      </c>
      <c r="F1269" s="7">
        <v>1</v>
      </c>
      <c r="G1269" s="4">
        <v>15000</v>
      </c>
      <c r="H1269" s="4">
        <v>15126</v>
      </c>
      <c r="I1269" s="25">
        <v>34.041620370371675</v>
      </c>
      <c r="J1269" s="4">
        <v>59</v>
      </c>
      <c r="N1269" t="s">
        <v>8318</v>
      </c>
      <c r="O1269" t="s">
        <v>8224</v>
      </c>
      <c r="P1269" t="s">
        <v>8388</v>
      </c>
      <c r="Q1269" s="8" t="s">
        <v>8377</v>
      </c>
      <c r="R1269">
        <v>3220</v>
      </c>
      <c r="S1269" s="7">
        <v>1</v>
      </c>
      <c r="T1269" s="4">
        <v>15000</v>
      </c>
      <c r="U1269" s="4">
        <v>15126</v>
      </c>
      <c r="V1269" s="25">
        <v>34.041620370371675</v>
      </c>
      <c r="W1269" s="4">
        <v>59</v>
      </c>
    </row>
    <row r="1270" spans="1:23" x14ac:dyDescent="0.45">
      <c r="A1270" t="s">
        <v>8318</v>
      </c>
      <c r="B1270" t="s">
        <v>8224</v>
      </c>
      <c r="C1270" t="s">
        <v>8388</v>
      </c>
      <c r="D1270" s="8" t="s">
        <v>8377</v>
      </c>
      <c r="E1270">
        <v>3338</v>
      </c>
      <c r="F1270" s="7">
        <v>1</v>
      </c>
      <c r="G1270" s="4">
        <v>15000</v>
      </c>
      <c r="H1270" s="4">
        <v>15327</v>
      </c>
      <c r="I1270" s="25">
        <v>21</v>
      </c>
      <c r="J1270" s="4">
        <v>112</v>
      </c>
      <c r="N1270" t="s">
        <v>8318</v>
      </c>
      <c r="O1270" t="s">
        <v>8224</v>
      </c>
      <c r="P1270" t="s">
        <v>8388</v>
      </c>
      <c r="Q1270" s="8" t="s">
        <v>8377</v>
      </c>
      <c r="R1270">
        <v>3338</v>
      </c>
      <c r="S1270" s="7">
        <v>1</v>
      </c>
      <c r="T1270" s="4">
        <v>15000</v>
      </c>
      <c r="U1270" s="4">
        <v>15327</v>
      </c>
      <c r="V1270" s="25">
        <v>21</v>
      </c>
      <c r="W1270" s="4">
        <v>112</v>
      </c>
    </row>
    <row r="1271" spans="1:23" x14ac:dyDescent="0.45">
      <c r="A1271" t="s">
        <v>8318</v>
      </c>
      <c r="B1271" t="s">
        <v>8224</v>
      </c>
      <c r="C1271" t="s">
        <v>8388</v>
      </c>
      <c r="D1271" s="8" t="s">
        <v>8377</v>
      </c>
      <c r="E1271">
        <v>3967</v>
      </c>
      <c r="F1271" s="7">
        <v>1</v>
      </c>
      <c r="G1271" s="4">
        <v>1700</v>
      </c>
      <c r="H1271" s="4">
        <v>410</v>
      </c>
      <c r="I1271" s="25">
        <v>30</v>
      </c>
      <c r="J1271" s="4">
        <v>10</v>
      </c>
      <c r="N1271" t="s">
        <v>8318</v>
      </c>
      <c r="O1271" t="s">
        <v>8224</v>
      </c>
      <c r="P1271" t="s">
        <v>8388</v>
      </c>
      <c r="Q1271" s="8" t="s">
        <v>8377</v>
      </c>
      <c r="R1271">
        <v>3967</v>
      </c>
      <c r="S1271" s="7">
        <v>1</v>
      </c>
      <c r="T1271" s="4">
        <v>1700</v>
      </c>
      <c r="U1271" s="4">
        <v>410</v>
      </c>
      <c r="V1271" s="25">
        <v>30</v>
      </c>
      <c r="W1271" s="4">
        <v>10</v>
      </c>
    </row>
    <row r="1272" spans="1:23" x14ac:dyDescent="0.45">
      <c r="A1272" t="s">
        <v>8318</v>
      </c>
      <c r="B1272" t="s">
        <v>8224</v>
      </c>
      <c r="C1272" t="s">
        <v>8388</v>
      </c>
      <c r="D1272" s="8" t="s">
        <v>8377</v>
      </c>
      <c r="E1272">
        <v>4027</v>
      </c>
      <c r="F1272" s="7">
        <v>1</v>
      </c>
      <c r="G1272" s="4">
        <v>3000</v>
      </c>
      <c r="H1272" s="4">
        <v>215</v>
      </c>
      <c r="I1272" s="25">
        <v>20.070821759261889</v>
      </c>
      <c r="J1272" s="4">
        <v>7</v>
      </c>
      <c r="N1272" t="s">
        <v>8318</v>
      </c>
      <c r="O1272" t="s">
        <v>8224</v>
      </c>
      <c r="P1272" t="s">
        <v>8388</v>
      </c>
      <c r="Q1272" s="8" t="s">
        <v>8377</v>
      </c>
      <c r="R1272">
        <v>4027</v>
      </c>
      <c r="S1272" s="7">
        <v>1</v>
      </c>
      <c r="T1272" s="4">
        <v>3000</v>
      </c>
      <c r="U1272" s="4">
        <v>215</v>
      </c>
      <c r="V1272" s="25">
        <v>20.070821759261889</v>
      </c>
      <c r="W1272" s="4">
        <v>7</v>
      </c>
    </row>
    <row r="1273" spans="1:23" x14ac:dyDescent="0.45">
      <c r="A1273" t="s">
        <v>8318</v>
      </c>
      <c r="B1273" t="s">
        <v>8224</v>
      </c>
      <c r="C1273" t="s">
        <v>8388</v>
      </c>
      <c r="D1273" s="8" t="s">
        <v>8378</v>
      </c>
      <c r="F1273" s="7">
        <v>6</v>
      </c>
      <c r="G1273" s="4">
        <v>27627</v>
      </c>
      <c r="H1273" s="4">
        <v>8782</v>
      </c>
      <c r="I1273" s="25">
        <v>31.685123456789977</v>
      </c>
      <c r="J1273" s="4">
        <v>55</v>
      </c>
      <c r="N1273" t="s">
        <v>8318</v>
      </c>
      <c r="O1273" t="s">
        <v>8224</v>
      </c>
      <c r="P1273" t="s">
        <v>8388</v>
      </c>
      <c r="Q1273" s="8" t="s">
        <v>8378</v>
      </c>
      <c r="S1273" s="7">
        <v>6</v>
      </c>
      <c r="T1273" s="4">
        <v>27627</v>
      </c>
      <c r="U1273" s="4">
        <v>8782</v>
      </c>
      <c r="V1273" s="25">
        <v>31.685123456789977</v>
      </c>
      <c r="W1273" s="4">
        <v>55</v>
      </c>
    </row>
    <row r="1274" spans="1:23" x14ac:dyDescent="0.45">
      <c r="A1274" t="s">
        <v>8318</v>
      </c>
      <c r="B1274" t="s">
        <v>8224</v>
      </c>
      <c r="C1274" t="s">
        <v>8388</v>
      </c>
      <c r="D1274" s="8" t="s">
        <v>8378</v>
      </c>
      <c r="E1274">
        <v>3129</v>
      </c>
      <c r="F1274" s="7">
        <v>1</v>
      </c>
      <c r="G1274" s="4">
        <v>1250</v>
      </c>
      <c r="H1274" s="4">
        <v>10</v>
      </c>
      <c r="I1274" s="25">
        <v>39.958333333335759</v>
      </c>
      <c r="J1274" s="4">
        <v>1</v>
      </c>
      <c r="N1274" t="s">
        <v>8318</v>
      </c>
      <c r="O1274" t="s">
        <v>8224</v>
      </c>
      <c r="P1274" t="s">
        <v>8388</v>
      </c>
      <c r="Q1274" s="8" t="s">
        <v>8378</v>
      </c>
      <c r="R1274">
        <v>3129</v>
      </c>
      <c r="S1274" s="7">
        <v>1</v>
      </c>
      <c r="T1274" s="4">
        <v>1250</v>
      </c>
      <c r="U1274" s="4">
        <v>10</v>
      </c>
      <c r="V1274" s="25">
        <v>39.958333333335759</v>
      </c>
      <c r="W1274" s="4">
        <v>1</v>
      </c>
    </row>
    <row r="1275" spans="1:23" x14ac:dyDescent="0.45">
      <c r="A1275" t="s">
        <v>8318</v>
      </c>
      <c r="B1275" t="s">
        <v>8224</v>
      </c>
      <c r="C1275" t="s">
        <v>8388</v>
      </c>
      <c r="D1275" s="8" t="s">
        <v>8378</v>
      </c>
      <c r="E1275">
        <v>3130</v>
      </c>
      <c r="F1275" s="7">
        <v>1</v>
      </c>
      <c r="G1275" s="4">
        <v>10000</v>
      </c>
      <c r="H1275" s="4">
        <v>375</v>
      </c>
      <c r="I1275" s="25">
        <v>30.567407407412247</v>
      </c>
      <c r="J1275" s="4">
        <v>4</v>
      </c>
      <c r="N1275" t="s">
        <v>8318</v>
      </c>
      <c r="O1275" t="s">
        <v>8224</v>
      </c>
      <c r="P1275" t="s">
        <v>8388</v>
      </c>
      <c r="Q1275" s="8" t="s">
        <v>8378</v>
      </c>
      <c r="R1275">
        <v>3130</v>
      </c>
      <c r="S1275" s="7">
        <v>1</v>
      </c>
      <c r="T1275" s="4">
        <v>10000</v>
      </c>
      <c r="U1275" s="4">
        <v>375</v>
      </c>
      <c r="V1275" s="25">
        <v>30.567407407412247</v>
      </c>
      <c r="W1275" s="4">
        <v>4</v>
      </c>
    </row>
    <row r="1276" spans="1:23" x14ac:dyDescent="0.45">
      <c r="A1276" t="s">
        <v>8318</v>
      </c>
      <c r="B1276" t="s">
        <v>8224</v>
      </c>
      <c r="C1276" t="s">
        <v>8388</v>
      </c>
      <c r="D1276" s="8" t="s">
        <v>8378</v>
      </c>
      <c r="E1276">
        <v>3131</v>
      </c>
      <c r="F1276" s="7">
        <v>1</v>
      </c>
      <c r="G1276" s="4">
        <v>4100</v>
      </c>
      <c r="H1276" s="4">
        <v>645</v>
      </c>
      <c r="I1276" s="25">
        <v>29.958333333328483</v>
      </c>
      <c r="J1276" s="4">
        <v>12</v>
      </c>
      <c r="N1276" t="s">
        <v>8318</v>
      </c>
      <c r="O1276" t="s">
        <v>8224</v>
      </c>
      <c r="P1276" t="s">
        <v>8388</v>
      </c>
      <c r="Q1276" s="8" t="s">
        <v>8378</v>
      </c>
      <c r="R1276">
        <v>3131</v>
      </c>
      <c r="S1276" s="7">
        <v>1</v>
      </c>
      <c r="T1276" s="4">
        <v>4100</v>
      </c>
      <c r="U1276" s="4">
        <v>645</v>
      </c>
      <c r="V1276" s="25">
        <v>29.958333333328483</v>
      </c>
      <c r="W1276" s="4">
        <v>12</v>
      </c>
    </row>
    <row r="1277" spans="1:23" x14ac:dyDescent="0.45">
      <c r="A1277" t="s">
        <v>8318</v>
      </c>
      <c r="B1277" t="s">
        <v>8224</v>
      </c>
      <c r="C1277" t="s">
        <v>8388</v>
      </c>
      <c r="D1277" s="8" t="s">
        <v>8378</v>
      </c>
      <c r="E1277">
        <v>3135</v>
      </c>
      <c r="F1277" s="7">
        <v>1</v>
      </c>
      <c r="G1277" s="4">
        <v>777</v>
      </c>
      <c r="H1277" s="4">
        <v>162</v>
      </c>
      <c r="I1277" s="25">
        <v>22</v>
      </c>
      <c r="J1277" s="4">
        <v>7</v>
      </c>
      <c r="N1277" t="s">
        <v>8318</v>
      </c>
      <c r="O1277" t="s">
        <v>8224</v>
      </c>
      <c r="P1277" t="s">
        <v>8388</v>
      </c>
      <c r="Q1277" s="8" t="s">
        <v>8378</v>
      </c>
      <c r="R1277">
        <v>3135</v>
      </c>
      <c r="S1277" s="7">
        <v>1</v>
      </c>
      <c r="T1277" s="4">
        <v>777</v>
      </c>
      <c r="U1277" s="4">
        <v>162</v>
      </c>
      <c r="V1277" s="25">
        <v>22</v>
      </c>
      <c r="W1277" s="4">
        <v>7</v>
      </c>
    </row>
    <row r="1278" spans="1:23" x14ac:dyDescent="0.45">
      <c r="A1278" t="s">
        <v>8318</v>
      </c>
      <c r="B1278" t="s">
        <v>8224</v>
      </c>
      <c r="C1278" t="s">
        <v>8388</v>
      </c>
      <c r="D1278" s="8" t="s">
        <v>8378</v>
      </c>
      <c r="E1278">
        <v>3137</v>
      </c>
      <c r="F1278" s="7">
        <v>1</v>
      </c>
      <c r="G1278" s="4">
        <v>1500</v>
      </c>
      <c r="H1278" s="4">
        <v>50</v>
      </c>
      <c r="I1278" s="25">
        <v>50.914942129631527</v>
      </c>
      <c r="J1278" s="4">
        <v>1</v>
      </c>
      <c r="N1278" t="s">
        <v>8318</v>
      </c>
      <c r="O1278" t="s">
        <v>8224</v>
      </c>
      <c r="P1278" t="s">
        <v>8388</v>
      </c>
      <c r="Q1278" s="8" t="s">
        <v>8378</v>
      </c>
      <c r="R1278">
        <v>3137</v>
      </c>
      <c r="S1278" s="7">
        <v>1</v>
      </c>
      <c r="T1278" s="4">
        <v>1500</v>
      </c>
      <c r="U1278" s="4">
        <v>50</v>
      </c>
      <c r="V1278" s="25">
        <v>50.914942129631527</v>
      </c>
      <c r="W1278" s="4">
        <v>1</v>
      </c>
    </row>
    <row r="1279" spans="1:23" x14ac:dyDescent="0.45">
      <c r="A1279" t="s">
        <v>8318</v>
      </c>
      <c r="B1279" t="s">
        <v>8224</v>
      </c>
      <c r="C1279" t="s">
        <v>8388</v>
      </c>
      <c r="D1279" s="8" t="s">
        <v>8378</v>
      </c>
      <c r="E1279">
        <v>3144</v>
      </c>
      <c r="F1279" s="7">
        <v>1</v>
      </c>
      <c r="G1279" s="4">
        <v>10000</v>
      </c>
      <c r="H1279" s="4">
        <v>7540</v>
      </c>
      <c r="I1279" s="25">
        <v>16.711724537031841</v>
      </c>
      <c r="J1279" s="4">
        <v>30</v>
      </c>
      <c r="N1279" t="s">
        <v>8318</v>
      </c>
      <c r="O1279" t="s">
        <v>8224</v>
      </c>
      <c r="P1279" t="s">
        <v>8388</v>
      </c>
      <c r="Q1279" s="8" t="s">
        <v>8378</v>
      </c>
      <c r="R1279">
        <v>3144</v>
      </c>
      <c r="S1279" s="7">
        <v>1</v>
      </c>
      <c r="T1279" s="4">
        <v>10000</v>
      </c>
      <c r="U1279" s="4">
        <v>7540</v>
      </c>
      <c r="V1279" s="25">
        <v>16.711724537031841</v>
      </c>
      <c r="W1279" s="4">
        <v>30</v>
      </c>
    </row>
    <row r="1280" spans="1:23" x14ac:dyDescent="0.45">
      <c r="A1280" t="s">
        <v>8326</v>
      </c>
      <c r="B1280"/>
      <c r="F1280" s="7">
        <v>260</v>
      </c>
      <c r="G1280" s="4">
        <v>1299850.55</v>
      </c>
      <c r="H1280" s="4">
        <v>1632387.53</v>
      </c>
      <c r="I1280" s="25">
        <v>34.001839521011426</v>
      </c>
      <c r="J1280" s="4">
        <v>21893</v>
      </c>
      <c r="N1280" t="s">
        <v>8326</v>
      </c>
      <c r="O1280"/>
      <c r="S1280" s="7">
        <v>260</v>
      </c>
      <c r="T1280" s="4">
        <v>1299850.55</v>
      </c>
      <c r="U1280" s="4">
        <v>1632387.53</v>
      </c>
      <c r="V1280" s="25">
        <v>34.001839521011426</v>
      </c>
      <c r="W1280" s="4">
        <v>21893</v>
      </c>
    </row>
    <row r="1281" spans="1:23" x14ac:dyDescent="0.45">
      <c r="A1281" t="s">
        <v>8326</v>
      </c>
      <c r="B1281" t="s">
        <v>8229</v>
      </c>
      <c r="F1281" s="7">
        <v>6</v>
      </c>
      <c r="G1281" s="4">
        <v>26250</v>
      </c>
      <c r="H1281" s="4">
        <v>35245.160000000003</v>
      </c>
      <c r="I1281" s="25">
        <v>32.350408950616838</v>
      </c>
      <c r="J1281" s="4">
        <v>497</v>
      </c>
      <c r="N1281" t="s">
        <v>8326</v>
      </c>
      <c r="O1281" t="s">
        <v>8229</v>
      </c>
      <c r="S1281" s="7">
        <v>6</v>
      </c>
      <c r="T1281" s="4">
        <v>26250</v>
      </c>
      <c r="U1281" s="4">
        <v>35245.160000000003</v>
      </c>
      <c r="V1281" s="25">
        <v>32.350408950616838</v>
      </c>
      <c r="W1281" s="4">
        <v>497</v>
      </c>
    </row>
    <row r="1282" spans="1:23" x14ac:dyDescent="0.45">
      <c r="A1282" t="s">
        <v>8326</v>
      </c>
      <c r="B1282" t="s">
        <v>8229</v>
      </c>
      <c r="C1282" t="s">
        <v>8384</v>
      </c>
      <c r="F1282" s="7"/>
      <c r="G1282" s="4"/>
      <c r="H1282" s="4"/>
      <c r="I1282" s="25"/>
      <c r="J1282" s="4"/>
      <c r="N1282" t="s">
        <v>8326</v>
      </c>
      <c r="O1282" t="s">
        <v>8229</v>
      </c>
      <c r="P1282" t="s">
        <v>8384</v>
      </c>
      <c r="S1282" s="7"/>
      <c r="T1282" s="4"/>
      <c r="U1282" s="4"/>
      <c r="V1282" s="25"/>
      <c r="W1282" s="4"/>
    </row>
    <row r="1283" spans="1:23" x14ac:dyDescent="0.45">
      <c r="A1283" t="s">
        <v>8326</v>
      </c>
      <c r="B1283" t="s">
        <v>8229</v>
      </c>
      <c r="C1283" t="s">
        <v>8384</v>
      </c>
      <c r="D1283" s="8" t="s">
        <v>8374</v>
      </c>
      <c r="F1283" s="7">
        <v>1</v>
      </c>
      <c r="G1283" s="4">
        <v>8750</v>
      </c>
      <c r="H1283" s="4">
        <v>13480.16</v>
      </c>
      <c r="I1283" s="25">
        <v>45</v>
      </c>
      <c r="J1283" s="4">
        <v>191</v>
      </c>
      <c r="N1283" t="s">
        <v>8326</v>
      </c>
      <c r="O1283" t="s">
        <v>8229</v>
      </c>
      <c r="P1283" t="s">
        <v>8384</v>
      </c>
      <c r="Q1283" s="8" t="s">
        <v>8374</v>
      </c>
      <c r="S1283" s="7">
        <v>1</v>
      </c>
      <c r="T1283" s="4">
        <v>8750</v>
      </c>
      <c r="U1283" s="4">
        <v>13480.16</v>
      </c>
      <c r="V1283" s="25">
        <v>45</v>
      </c>
      <c r="W1283" s="4">
        <v>191</v>
      </c>
    </row>
    <row r="1284" spans="1:23" x14ac:dyDescent="0.45">
      <c r="A1284" t="s">
        <v>8326</v>
      </c>
      <c r="B1284" t="s">
        <v>8229</v>
      </c>
      <c r="C1284" t="s">
        <v>8384</v>
      </c>
      <c r="D1284" s="8" t="s">
        <v>8374</v>
      </c>
      <c r="E1284">
        <v>1855</v>
      </c>
      <c r="F1284" s="7">
        <v>1</v>
      </c>
      <c r="G1284" s="4">
        <v>8750</v>
      </c>
      <c r="H1284" s="4">
        <v>13480.16</v>
      </c>
      <c r="I1284" s="25">
        <v>45</v>
      </c>
      <c r="J1284" s="4">
        <v>191</v>
      </c>
      <c r="N1284" t="s">
        <v>8326</v>
      </c>
      <c r="O1284" t="s">
        <v>8229</v>
      </c>
      <c r="P1284" t="s">
        <v>8384</v>
      </c>
      <c r="Q1284" s="8" t="s">
        <v>8374</v>
      </c>
      <c r="R1284">
        <v>1855</v>
      </c>
      <c r="S1284" s="7">
        <v>1</v>
      </c>
      <c r="T1284" s="4">
        <v>8750</v>
      </c>
      <c r="U1284" s="4">
        <v>13480.16</v>
      </c>
      <c r="V1284" s="25">
        <v>45</v>
      </c>
      <c r="W1284" s="4">
        <v>191</v>
      </c>
    </row>
    <row r="1285" spans="1:23" x14ac:dyDescent="0.45">
      <c r="A1285" t="s">
        <v>8326</v>
      </c>
      <c r="B1285" t="s">
        <v>8229</v>
      </c>
      <c r="C1285" t="s">
        <v>8384</v>
      </c>
      <c r="D1285" s="8" t="s">
        <v>8381</v>
      </c>
      <c r="F1285" s="7">
        <v>1</v>
      </c>
      <c r="G1285" s="4">
        <v>300</v>
      </c>
      <c r="H1285" s="4">
        <v>300</v>
      </c>
      <c r="I1285" s="25">
        <v>35.995347222218697</v>
      </c>
      <c r="J1285" s="4">
        <v>11</v>
      </c>
      <c r="N1285" t="s">
        <v>8326</v>
      </c>
      <c r="O1285" t="s">
        <v>8229</v>
      </c>
      <c r="P1285" t="s">
        <v>8384</v>
      </c>
      <c r="Q1285" s="8" t="s">
        <v>8381</v>
      </c>
      <c r="S1285" s="7">
        <v>1</v>
      </c>
      <c r="T1285" s="4">
        <v>300</v>
      </c>
      <c r="U1285" s="4">
        <v>300</v>
      </c>
      <c r="V1285" s="25">
        <v>35.995347222218697</v>
      </c>
      <c r="W1285" s="4">
        <v>11</v>
      </c>
    </row>
    <row r="1286" spans="1:23" x14ac:dyDescent="0.45">
      <c r="A1286" t="s">
        <v>8326</v>
      </c>
      <c r="B1286" t="s">
        <v>8229</v>
      </c>
      <c r="C1286" t="s">
        <v>8384</v>
      </c>
      <c r="D1286" s="8" t="s">
        <v>8381</v>
      </c>
      <c r="E1286">
        <v>1822</v>
      </c>
      <c r="F1286" s="7">
        <v>1</v>
      </c>
      <c r="G1286" s="4">
        <v>300</v>
      </c>
      <c r="H1286" s="4">
        <v>300</v>
      </c>
      <c r="I1286" s="25">
        <v>35.995347222218697</v>
      </c>
      <c r="J1286" s="4">
        <v>11</v>
      </c>
      <c r="N1286" t="s">
        <v>8326</v>
      </c>
      <c r="O1286" t="s">
        <v>8229</v>
      </c>
      <c r="P1286" t="s">
        <v>8384</v>
      </c>
      <c r="Q1286" s="8" t="s">
        <v>8381</v>
      </c>
      <c r="R1286">
        <v>1822</v>
      </c>
      <c r="S1286" s="7">
        <v>1</v>
      </c>
      <c r="T1286" s="4">
        <v>300</v>
      </c>
      <c r="U1286" s="4">
        <v>300</v>
      </c>
      <c r="V1286" s="25">
        <v>35.995347222218697</v>
      </c>
      <c r="W1286" s="4">
        <v>11</v>
      </c>
    </row>
    <row r="1287" spans="1:23" x14ac:dyDescent="0.45">
      <c r="A1287" t="s">
        <v>8326</v>
      </c>
      <c r="B1287" t="s">
        <v>8229</v>
      </c>
      <c r="C1287" t="s">
        <v>8385</v>
      </c>
      <c r="F1287" s="7"/>
      <c r="G1287" s="4"/>
      <c r="H1287" s="4"/>
      <c r="I1287" s="25"/>
      <c r="J1287" s="4"/>
      <c r="N1287" t="s">
        <v>8326</v>
      </c>
      <c r="O1287" t="s">
        <v>8229</v>
      </c>
      <c r="P1287" t="s">
        <v>8385</v>
      </c>
      <c r="S1287" s="7"/>
      <c r="T1287" s="4"/>
      <c r="U1287" s="4"/>
      <c r="V1287" s="25"/>
      <c r="W1287" s="4"/>
    </row>
    <row r="1288" spans="1:23" x14ac:dyDescent="0.45">
      <c r="A1288" t="s">
        <v>8326</v>
      </c>
      <c r="B1288" t="s">
        <v>8229</v>
      </c>
      <c r="C1288" t="s">
        <v>8385</v>
      </c>
      <c r="D1288" s="8" t="s">
        <v>8376</v>
      </c>
      <c r="F1288" s="7">
        <v>1</v>
      </c>
      <c r="G1288" s="4">
        <v>6500</v>
      </c>
      <c r="H1288" s="4">
        <v>8152</v>
      </c>
      <c r="I1288" s="25">
        <v>30</v>
      </c>
      <c r="J1288" s="4">
        <v>105</v>
      </c>
      <c r="N1288" t="s">
        <v>8326</v>
      </c>
      <c r="O1288" t="s">
        <v>8229</v>
      </c>
      <c r="P1288" t="s">
        <v>8385</v>
      </c>
      <c r="Q1288" s="8" t="s">
        <v>8376</v>
      </c>
      <c r="S1288" s="7">
        <v>1</v>
      </c>
      <c r="T1288" s="4">
        <v>6500</v>
      </c>
      <c r="U1288" s="4">
        <v>8152</v>
      </c>
      <c r="V1288" s="25">
        <v>30</v>
      </c>
      <c r="W1288" s="4">
        <v>105</v>
      </c>
    </row>
    <row r="1289" spans="1:23" x14ac:dyDescent="0.45">
      <c r="A1289" t="s">
        <v>8326</v>
      </c>
      <c r="B1289" t="s">
        <v>8229</v>
      </c>
      <c r="C1289" t="s">
        <v>8385</v>
      </c>
      <c r="D1289" s="8" t="s">
        <v>8376</v>
      </c>
      <c r="E1289">
        <v>1262</v>
      </c>
      <c r="F1289" s="7">
        <v>1</v>
      </c>
      <c r="G1289" s="4">
        <v>6500</v>
      </c>
      <c r="H1289" s="4">
        <v>8152</v>
      </c>
      <c r="I1289" s="25">
        <v>30</v>
      </c>
      <c r="J1289" s="4">
        <v>105</v>
      </c>
      <c r="N1289" t="s">
        <v>8326</v>
      </c>
      <c r="O1289" t="s">
        <v>8229</v>
      </c>
      <c r="P1289" t="s">
        <v>8385</v>
      </c>
      <c r="Q1289" s="8" t="s">
        <v>8376</v>
      </c>
      <c r="R1289">
        <v>1262</v>
      </c>
      <c r="S1289" s="7">
        <v>1</v>
      </c>
      <c r="T1289" s="4">
        <v>6500</v>
      </c>
      <c r="U1289" s="4">
        <v>8152</v>
      </c>
      <c r="V1289" s="25">
        <v>30</v>
      </c>
      <c r="W1289" s="4">
        <v>105</v>
      </c>
    </row>
    <row r="1290" spans="1:23" x14ac:dyDescent="0.45">
      <c r="A1290" t="s">
        <v>8326</v>
      </c>
      <c r="B1290" t="s">
        <v>8229</v>
      </c>
      <c r="C1290" t="s">
        <v>8385</v>
      </c>
      <c r="D1290" s="8" t="s">
        <v>8371</v>
      </c>
      <c r="F1290" s="7">
        <v>1</v>
      </c>
      <c r="G1290" s="4">
        <v>4000</v>
      </c>
      <c r="H1290" s="4">
        <v>4140</v>
      </c>
      <c r="I1290" s="25">
        <v>30</v>
      </c>
      <c r="J1290" s="4">
        <v>54</v>
      </c>
      <c r="N1290" t="s">
        <v>8326</v>
      </c>
      <c r="O1290" t="s">
        <v>8229</v>
      </c>
      <c r="P1290" t="s">
        <v>8385</v>
      </c>
      <c r="Q1290" s="8" t="s">
        <v>8371</v>
      </c>
      <c r="S1290" s="7">
        <v>1</v>
      </c>
      <c r="T1290" s="4">
        <v>4000</v>
      </c>
      <c r="U1290" s="4">
        <v>4140</v>
      </c>
      <c r="V1290" s="25">
        <v>30</v>
      </c>
      <c r="W1290" s="4">
        <v>54</v>
      </c>
    </row>
    <row r="1291" spans="1:23" x14ac:dyDescent="0.45">
      <c r="A1291" t="s">
        <v>8326</v>
      </c>
      <c r="B1291" t="s">
        <v>8229</v>
      </c>
      <c r="C1291" t="s">
        <v>8385</v>
      </c>
      <c r="D1291" s="8" t="s">
        <v>8371</v>
      </c>
      <c r="E1291">
        <v>1273</v>
      </c>
      <c r="F1291" s="7">
        <v>1</v>
      </c>
      <c r="G1291" s="4">
        <v>4000</v>
      </c>
      <c r="H1291" s="4">
        <v>4140</v>
      </c>
      <c r="I1291" s="25">
        <v>30</v>
      </c>
      <c r="J1291" s="4">
        <v>54</v>
      </c>
      <c r="N1291" t="s">
        <v>8326</v>
      </c>
      <c r="O1291" t="s">
        <v>8229</v>
      </c>
      <c r="P1291" t="s">
        <v>8385</v>
      </c>
      <c r="Q1291" s="8" t="s">
        <v>8371</v>
      </c>
      <c r="R1291">
        <v>1273</v>
      </c>
      <c r="S1291" s="7">
        <v>1</v>
      </c>
      <c r="T1291" s="4">
        <v>4000</v>
      </c>
      <c r="U1291" s="4">
        <v>4140</v>
      </c>
      <c r="V1291" s="25">
        <v>30</v>
      </c>
      <c r="W1291" s="4">
        <v>54</v>
      </c>
    </row>
    <row r="1292" spans="1:23" x14ac:dyDescent="0.45">
      <c r="A1292" t="s">
        <v>8326</v>
      </c>
      <c r="B1292" t="s">
        <v>8229</v>
      </c>
      <c r="C1292" t="s">
        <v>8385</v>
      </c>
      <c r="D1292" s="8" t="s">
        <v>8374</v>
      </c>
      <c r="F1292" s="7">
        <v>1</v>
      </c>
      <c r="G1292" s="4">
        <v>4500</v>
      </c>
      <c r="H1292" s="4">
        <v>4500</v>
      </c>
      <c r="I1292" s="25">
        <v>33.107106481482333</v>
      </c>
      <c r="J1292" s="4">
        <v>43</v>
      </c>
      <c r="N1292" t="s">
        <v>8326</v>
      </c>
      <c r="O1292" t="s">
        <v>8229</v>
      </c>
      <c r="P1292" t="s">
        <v>8385</v>
      </c>
      <c r="Q1292" s="8" t="s">
        <v>8374</v>
      </c>
      <c r="S1292" s="7">
        <v>1</v>
      </c>
      <c r="T1292" s="4">
        <v>4500</v>
      </c>
      <c r="U1292" s="4">
        <v>4500</v>
      </c>
      <c r="V1292" s="25">
        <v>33.107106481482333</v>
      </c>
      <c r="W1292" s="4">
        <v>43</v>
      </c>
    </row>
    <row r="1293" spans="1:23" x14ac:dyDescent="0.45">
      <c r="A1293" t="s">
        <v>8326</v>
      </c>
      <c r="B1293" t="s">
        <v>8229</v>
      </c>
      <c r="C1293" t="s">
        <v>8385</v>
      </c>
      <c r="D1293" s="8" t="s">
        <v>8374</v>
      </c>
      <c r="E1293">
        <v>808</v>
      </c>
      <c r="F1293" s="7">
        <v>1</v>
      </c>
      <c r="G1293" s="4">
        <v>4500</v>
      </c>
      <c r="H1293" s="4">
        <v>4500</v>
      </c>
      <c r="I1293" s="25">
        <v>33.107106481482333</v>
      </c>
      <c r="J1293" s="4">
        <v>43</v>
      </c>
      <c r="N1293" t="s">
        <v>8326</v>
      </c>
      <c r="O1293" t="s">
        <v>8229</v>
      </c>
      <c r="P1293" t="s">
        <v>8385</v>
      </c>
      <c r="Q1293" s="8" t="s">
        <v>8374</v>
      </c>
      <c r="R1293">
        <v>808</v>
      </c>
      <c r="S1293" s="7">
        <v>1</v>
      </c>
      <c r="T1293" s="4">
        <v>4500</v>
      </c>
      <c r="U1293" s="4">
        <v>4500</v>
      </c>
      <c r="V1293" s="25">
        <v>33.107106481482333</v>
      </c>
      <c r="W1293" s="4">
        <v>43</v>
      </c>
    </row>
    <row r="1294" spans="1:23" x14ac:dyDescent="0.45">
      <c r="A1294" t="s">
        <v>8326</v>
      </c>
      <c r="B1294" t="s">
        <v>8229</v>
      </c>
      <c r="C1294" t="s">
        <v>8387</v>
      </c>
      <c r="F1294" s="7"/>
      <c r="G1294" s="4"/>
      <c r="H1294" s="4"/>
      <c r="I1294" s="25"/>
      <c r="J1294" s="4"/>
      <c r="N1294" t="s">
        <v>8326</v>
      </c>
      <c r="O1294" t="s">
        <v>8229</v>
      </c>
      <c r="P1294" t="s">
        <v>8387</v>
      </c>
      <c r="S1294" s="7"/>
      <c r="T1294" s="4"/>
      <c r="U1294" s="4"/>
      <c r="V1294" s="25"/>
      <c r="W1294" s="4"/>
    </row>
    <row r="1295" spans="1:23" x14ac:dyDescent="0.45">
      <c r="A1295" t="s">
        <v>8326</v>
      </c>
      <c r="B1295" t="s">
        <v>8229</v>
      </c>
      <c r="C1295" t="s">
        <v>8387</v>
      </c>
      <c r="D1295" s="8" t="s">
        <v>8381</v>
      </c>
      <c r="F1295" s="7">
        <v>1</v>
      </c>
      <c r="G1295" s="4">
        <v>2200</v>
      </c>
      <c r="H1295" s="4">
        <v>4673</v>
      </c>
      <c r="I1295" s="25">
        <v>20</v>
      </c>
      <c r="J1295" s="4">
        <v>93</v>
      </c>
      <c r="N1295" t="s">
        <v>8326</v>
      </c>
      <c r="O1295" t="s">
        <v>8229</v>
      </c>
      <c r="P1295" t="s">
        <v>8387</v>
      </c>
      <c r="Q1295" s="8" t="s">
        <v>8381</v>
      </c>
      <c r="S1295" s="7">
        <v>1</v>
      </c>
      <c r="T1295" s="4">
        <v>2200</v>
      </c>
      <c r="U1295" s="4">
        <v>4673</v>
      </c>
      <c r="V1295" s="25">
        <v>20</v>
      </c>
      <c r="W1295" s="4">
        <v>93</v>
      </c>
    </row>
    <row r="1296" spans="1:23" x14ac:dyDescent="0.45">
      <c r="A1296" t="s">
        <v>8326</v>
      </c>
      <c r="B1296" t="s">
        <v>8229</v>
      </c>
      <c r="C1296" t="s">
        <v>8387</v>
      </c>
      <c r="D1296" s="8" t="s">
        <v>8381</v>
      </c>
      <c r="E1296">
        <v>1383</v>
      </c>
      <c r="F1296" s="7">
        <v>1</v>
      </c>
      <c r="G1296" s="4">
        <v>2200</v>
      </c>
      <c r="H1296" s="4">
        <v>4673</v>
      </c>
      <c r="I1296" s="25">
        <v>20</v>
      </c>
      <c r="J1296" s="4">
        <v>93</v>
      </c>
      <c r="N1296" t="s">
        <v>8326</v>
      </c>
      <c r="O1296" t="s">
        <v>8229</v>
      </c>
      <c r="P1296" t="s">
        <v>8387</v>
      </c>
      <c r="Q1296" s="8" t="s">
        <v>8381</v>
      </c>
      <c r="R1296">
        <v>1383</v>
      </c>
      <c r="S1296" s="7">
        <v>1</v>
      </c>
      <c r="T1296" s="4">
        <v>2200</v>
      </c>
      <c r="U1296" s="4">
        <v>4673</v>
      </c>
      <c r="V1296" s="25">
        <v>20</v>
      </c>
      <c r="W1296" s="4">
        <v>93</v>
      </c>
    </row>
    <row r="1297" spans="1:23" x14ac:dyDescent="0.45">
      <c r="A1297" t="s">
        <v>8326</v>
      </c>
      <c r="B1297" t="s">
        <v>8236</v>
      </c>
      <c r="F1297" s="7">
        <v>1</v>
      </c>
      <c r="G1297" s="4">
        <v>8000</v>
      </c>
      <c r="H1297" s="4">
        <v>8832.49</v>
      </c>
      <c r="I1297" s="25">
        <v>55.818738425921765</v>
      </c>
      <c r="J1297" s="4">
        <v>134</v>
      </c>
      <c r="N1297" t="s">
        <v>8326</v>
      </c>
      <c r="O1297" t="s">
        <v>8236</v>
      </c>
      <c r="S1297" s="7">
        <v>1</v>
      </c>
      <c r="T1297" s="4">
        <v>8000</v>
      </c>
      <c r="U1297" s="4">
        <v>8832.49</v>
      </c>
      <c r="V1297" s="25">
        <v>55.818738425921765</v>
      </c>
      <c r="W1297" s="4">
        <v>134</v>
      </c>
    </row>
    <row r="1298" spans="1:23" x14ac:dyDescent="0.45">
      <c r="A1298" t="s">
        <v>8326</v>
      </c>
      <c r="B1298" t="s">
        <v>8236</v>
      </c>
      <c r="C1298" t="s">
        <v>8387</v>
      </c>
      <c r="F1298" s="7"/>
      <c r="G1298" s="4"/>
      <c r="H1298" s="4"/>
      <c r="I1298" s="25"/>
      <c r="J1298" s="4"/>
      <c r="N1298" t="s">
        <v>8326</v>
      </c>
      <c r="O1298" t="s">
        <v>8236</v>
      </c>
      <c r="P1298" t="s">
        <v>8387</v>
      </c>
      <c r="S1298" s="7"/>
      <c r="T1298" s="4"/>
      <c r="U1298" s="4"/>
      <c r="V1298" s="25"/>
      <c r="W1298" s="4"/>
    </row>
    <row r="1299" spans="1:23" x14ac:dyDescent="0.45">
      <c r="A1299" t="s">
        <v>8326</v>
      </c>
      <c r="B1299" t="s">
        <v>8236</v>
      </c>
      <c r="C1299" t="s">
        <v>8387</v>
      </c>
      <c r="D1299" s="8" t="s">
        <v>8378</v>
      </c>
      <c r="F1299" s="7">
        <v>1</v>
      </c>
      <c r="G1299" s="4">
        <v>8000</v>
      </c>
      <c r="H1299" s="4">
        <v>8832.49</v>
      </c>
      <c r="I1299" s="25">
        <v>55.818738425921765</v>
      </c>
      <c r="J1299" s="4">
        <v>134</v>
      </c>
      <c r="N1299" t="s">
        <v>8326</v>
      </c>
      <c r="O1299" t="s">
        <v>8236</v>
      </c>
      <c r="P1299" t="s">
        <v>8387</v>
      </c>
      <c r="Q1299" s="8" t="s">
        <v>8378</v>
      </c>
      <c r="S1299" s="7">
        <v>1</v>
      </c>
      <c r="T1299" s="4">
        <v>8000</v>
      </c>
      <c r="U1299" s="4">
        <v>8832.49</v>
      </c>
      <c r="V1299" s="25">
        <v>55.818738425921765</v>
      </c>
      <c r="W1299" s="4">
        <v>134</v>
      </c>
    </row>
    <row r="1300" spans="1:23" x14ac:dyDescent="0.45">
      <c r="A1300" t="s">
        <v>8326</v>
      </c>
      <c r="B1300" t="s">
        <v>8236</v>
      </c>
      <c r="C1300" t="s">
        <v>8387</v>
      </c>
      <c r="D1300" s="8" t="s">
        <v>8378</v>
      </c>
      <c r="E1300">
        <v>1385</v>
      </c>
      <c r="F1300" s="7">
        <v>1</v>
      </c>
      <c r="G1300" s="4">
        <v>8000</v>
      </c>
      <c r="H1300" s="4">
        <v>8832.49</v>
      </c>
      <c r="I1300" s="25">
        <v>55.818738425921765</v>
      </c>
      <c r="J1300" s="4">
        <v>134</v>
      </c>
      <c r="N1300" t="s">
        <v>8326</v>
      </c>
      <c r="O1300" t="s">
        <v>8236</v>
      </c>
      <c r="P1300" t="s">
        <v>8387</v>
      </c>
      <c r="Q1300" s="8" t="s">
        <v>8378</v>
      </c>
      <c r="R1300">
        <v>1385</v>
      </c>
      <c r="S1300" s="7">
        <v>1</v>
      </c>
      <c r="T1300" s="4">
        <v>8000</v>
      </c>
      <c r="U1300" s="4">
        <v>8832.49</v>
      </c>
      <c r="V1300" s="25">
        <v>55.818738425921765</v>
      </c>
      <c r="W1300" s="4">
        <v>134</v>
      </c>
    </row>
    <row r="1301" spans="1:23" x14ac:dyDescent="0.45">
      <c r="A1301" t="s">
        <v>8326</v>
      </c>
      <c r="B1301" t="s">
        <v>8232</v>
      </c>
      <c r="F1301" s="7">
        <v>1</v>
      </c>
      <c r="G1301" s="4">
        <v>42000</v>
      </c>
      <c r="H1301" s="4">
        <v>49830</v>
      </c>
      <c r="I1301" s="25">
        <v>60</v>
      </c>
      <c r="J1301" s="4">
        <v>144</v>
      </c>
      <c r="N1301" t="s">
        <v>8326</v>
      </c>
      <c r="O1301" t="s">
        <v>8232</v>
      </c>
      <c r="S1301" s="7">
        <v>1</v>
      </c>
      <c r="T1301" s="4">
        <v>42000</v>
      </c>
      <c r="U1301" s="4">
        <v>49830</v>
      </c>
      <c r="V1301" s="25">
        <v>60</v>
      </c>
      <c r="W1301" s="4">
        <v>144</v>
      </c>
    </row>
    <row r="1302" spans="1:23" x14ac:dyDescent="0.45">
      <c r="A1302" t="s">
        <v>8326</v>
      </c>
      <c r="B1302" t="s">
        <v>8232</v>
      </c>
      <c r="C1302" t="s">
        <v>8385</v>
      </c>
      <c r="F1302" s="7"/>
      <c r="G1302" s="4"/>
      <c r="H1302" s="4"/>
      <c r="I1302" s="25"/>
      <c r="J1302" s="4"/>
      <c r="N1302" t="s">
        <v>8326</v>
      </c>
      <c r="O1302" t="s">
        <v>8232</v>
      </c>
      <c r="P1302" t="s">
        <v>8385</v>
      </c>
      <c r="S1302" s="7"/>
      <c r="T1302" s="4"/>
      <c r="U1302" s="4"/>
      <c r="V1302" s="25"/>
      <c r="W1302" s="4"/>
    </row>
    <row r="1303" spans="1:23" x14ac:dyDescent="0.45">
      <c r="A1303" t="s">
        <v>8326</v>
      </c>
      <c r="B1303" t="s">
        <v>8232</v>
      </c>
      <c r="C1303" t="s">
        <v>8385</v>
      </c>
      <c r="D1303" s="8" t="s">
        <v>8374</v>
      </c>
      <c r="F1303" s="7">
        <v>1</v>
      </c>
      <c r="G1303" s="4">
        <v>42000</v>
      </c>
      <c r="H1303" s="4">
        <v>49830</v>
      </c>
      <c r="I1303" s="25">
        <v>60</v>
      </c>
      <c r="J1303" s="4">
        <v>144</v>
      </c>
      <c r="N1303" t="s">
        <v>8326</v>
      </c>
      <c r="O1303" t="s">
        <v>8232</v>
      </c>
      <c r="P1303" t="s">
        <v>8385</v>
      </c>
      <c r="Q1303" s="8" t="s">
        <v>8374</v>
      </c>
      <c r="S1303" s="7">
        <v>1</v>
      </c>
      <c r="T1303" s="4">
        <v>42000</v>
      </c>
      <c r="U1303" s="4">
        <v>49830</v>
      </c>
      <c r="V1303" s="25">
        <v>60</v>
      </c>
      <c r="W1303" s="4">
        <v>144</v>
      </c>
    </row>
    <row r="1304" spans="1:23" x14ac:dyDescent="0.45">
      <c r="A1304" t="s">
        <v>8326</v>
      </c>
      <c r="B1304" t="s">
        <v>8232</v>
      </c>
      <c r="C1304" t="s">
        <v>8385</v>
      </c>
      <c r="D1304" s="8" t="s">
        <v>8374</v>
      </c>
      <c r="E1304">
        <v>1364</v>
      </c>
      <c r="F1304" s="7">
        <v>1</v>
      </c>
      <c r="G1304" s="4">
        <v>42000</v>
      </c>
      <c r="H1304" s="4">
        <v>49830</v>
      </c>
      <c r="I1304" s="25">
        <v>60</v>
      </c>
      <c r="J1304" s="4">
        <v>144</v>
      </c>
      <c r="N1304" t="s">
        <v>8326</v>
      </c>
      <c r="O1304" t="s">
        <v>8232</v>
      </c>
      <c r="P1304" t="s">
        <v>8385</v>
      </c>
      <c r="Q1304" s="8" t="s">
        <v>8374</v>
      </c>
      <c r="R1304">
        <v>1364</v>
      </c>
      <c r="S1304" s="7">
        <v>1</v>
      </c>
      <c r="T1304" s="4">
        <v>42000</v>
      </c>
      <c r="U1304" s="4">
        <v>49830</v>
      </c>
      <c r="V1304" s="25">
        <v>60</v>
      </c>
      <c r="W1304" s="4">
        <v>144</v>
      </c>
    </row>
    <row r="1305" spans="1:23" x14ac:dyDescent="0.45">
      <c r="A1305" t="s">
        <v>8326</v>
      </c>
      <c r="B1305" t="s">
        <v>8230</v>
      </c>
      <c r="F1305" s="7">
        <v>2</v>
      </c>
      <c r="G1305" s="4">
        <v>6500</v>
      </c>
      <c r="H1305" s="4">
        <v>10319</v>
      </c>
      <c r="I1305" s="25">
        <v>29.979166666664241</v>
      </c>
      <c r="J1305" s="4">
        <v>226</v>
      </c>
      <c r="N1305" t="s">
        <v>8326</v>
      </c>
      <c r="O1305" t="s">
        <v>8230</v>
      </c>
      <c r="S1305" s="7">
        <v>2</v>
      </c>
      <c r="T1305" s="4">
        <v>6500</v>
      </c>
      <c r="U1305" s="4">
        <v>10319</v>
      </c>
      <c r="V1305" s="25">
        <v>29.979166666664241</v>
      </c>
      <c r="W1305" s="4">
        <v>226</v>
      </c>
    </row>
    <row r="1306" spans="1:23" x14ac:dyDescent="0.45">
      <c r="A1306" t="s">
        <v>8326</v>
      </c>
      <c r="B1306" t="s">
        <v>8230</v>
      </c>
      <c r="C1306" t="s">
        <v>8387</v>
      </c>
      <c r="F1306" s="7"/>
      <c r="G1306" s="4"/>
      <c r="H1306" s="4"/>
      <c r="I1306" s="25"/>
      <c r="J1306" s="4"/>
      <c r="N1306" t="s">
        <v>8326</v>
      </c>
      <c r="O1306" t="s">
        <v>8230</v>
      </c>
      <c r="P1306" t="s">
        <v>8387</v>
      </c>
      <c r="S1306" s="7"/>
      <c r="T1306" s="4"/>
      <c r="U1306" s="4"/>
      <c r="V1306" s="25"/>
      <c r="W1306" s="4"/>
    </row>
    <row r="1307" spans="1:23" x14ac:dyDescent="0.45">
      <c r="A1307" t="s">
        <v>8326</v>
      </c>
      <c r="B1307" t="s">
        <v>8230</v>
      </c>
      <c r="C1307" t="s">
        <v>8387</v>
      </c>
      <c r="D1307" s="8" t="s">
        <v>8378</v>
      </c>
      <c r="F1307" s="7">
        <v>1</v>
      </c>
      <c r="G1307" s="4">
        <v>2500</v>
      </c>
      <c r="H1307" s="4">
        <v>3466</v>
      </c>
      <c r="I1307" s="25">
        <v>29.958333333328483</v>
      </c>
      <c r="J1307" s="4">
        <v>117</v>
      </c>
      <c r="N1307" t="s">
        <v>8326</v>
      </c>
      <c r="O1307" t="s">
        <v>8230</v>
      </c>
      <c r="P1307" t="s">
        <v>8387</v>
      </c>
      <c r="Q1307" s="8" t="s">
        <v>8378</v>
      </c>
      <c r="S1307" s="7">
        <v>1</v>
      </c>
      <c r="T1307" s="4">
        <v>2500</v>
      </c>
      <c r="U1307" s="4">
        <v>3466</v>
      </c>
      <c r="V1307" s="25">
        <v>29.958333333328483</v>
      </c>
      <c r="W1307" s="4">
        <v>117</v>
      </c>
    </row>
    <row r="1308" spans="1:23" x14ac:dyDescent="0.45">
      <c r="A1308" t="s">
        <v>8326</v>
      </c>
      <c r="B1308" t="s">
        <v>8230</v>
      </c>
      <c r="C1308" t="s">
        <v>8387</v>
      </c>
      <c r="D1308" s="8" t="s">
        <v>8378</v>
      </c>
      <c r="E1308">
        <v>2165</v>
      </c>
      <c r="F1308" s="7">
        <v>1</v>
      </c>
      <c r="G1308" s="4">
        <v>2500</v>
      </c>
      <c r="H1308" s="4">
        <v>3466</v>
      </c>
      <c r="I1308" s="25">
        <v>29.958333333328483</v>
      </c>
      <c r="J1308" s="4">
        <v>117</v>
      </c>
      <c r="N1308" t="s">
        <v>8326</v>
      </c>
      <c r="O1308" t="s">
        <v>8230</v>
      </c>
      <c r="P1308" t="s">
        <v>8387</v>
      </c>
      <c r="Q1308" s="8" t="s">
        <v>8378</v>
      </c>
      <c r="R1308">
        <v>2165</v>
      </c>
      <c r="S1308" s="7">
        <v>1</v>
      </c>
      <c r="T1308" s="4">
        <v>2500</v>
      </c>
      <c r="U1308" s="4">
        <v>3466</v>
      </c>
      <c r="V1308" s="25">
        <v>29.958333333328483</v>
      </c>
      <c r="W1308" s="4">
        <v>117</v>
      </c>
    </row>
    <row r="1309" spans="1:23" x14ac:dyDescent="0.45">
      <c r="A1309" t="s">
        <v>8326</v>
      </c>
      <c r="B1309" t="s">
        <v>8230</v>
      </c>
      <c r="C1309" t="s">
        <v>8387</v>
      </c>
      <c r="D1309" s="8" t="s">
        <v>8381</v>
      </c>
      <c r="F1309" s="7">
        <v>1</v>
      </c>
      <c r="G1309" s="4">
        <v>4000</v>
      </c>
      <c r="H1309" s="4">
        <v>6853</v>
      </c>
      <c r="I1309" s="25">
        <v>30</v>
      </c>
      <c r="J1309" s="4">
        <v>109</v>
      </c>
      <c r="N1309" t="s">
        <v>8326</v>
      </c>
      <c r="O1309" t="s">
        <v>8230</v>
      </c>
      <c r="P1309" t="s">
        <v>8387</v>
      </c>
      <c r="Q1309" s="8" t="s">
        <v>8381</v>
      </c>
      <c r="S1309" s="7">
        <v>1</v>
      </c>
      <c r="T1309" s="4">
        <v>4000</v>
      </c>
      <c r="U1309" s="4">
        <v>6853</v>
      </c>
      <c r="V1309" s="25">
        <v>30</v>
      </c>
      <c r="W1309" s="4">
        <v>109</v>
      </c>
    </row>
    <row r="1310" spans="1:23" x14ac:dyDescent="0.45">
      <c r="A1310" t="s">
        <v>8326</v>
      </c>
      <c r="B1310" t="s">
        <v>8230</v>
      </c>
      <c r="C1310" t="s">
        <v>8387</v>
      </c>
      <c r="D1310" s="8" t="s">
        <v>8381</v>
      </c>
      <c r="E1310">
        <v>1375</v>
      </c>
      <c r="F1310" s="7">
        <v>1</v>
      </c>
      <c r="G1310" s="4">
        <v>4000</v>
      </c>
      <c r="H1310" s="4">
        <v>6853</v>
      </c>
      <c r="I1310" s="25">
        <v>30</v>
      </c>
      <c r="J1310" s="4">
        <v>109</v>
      </c>
      <c r="N1310" t="s">
        <v>8326</v>
      </c>
      <c r="O1310" t="s">
        <v>8230</v>
      </c>
      <c r="P1310" t="s">
        <v>8387</v>
      </c>
      <c r="Q1310" s="8" t="s">
        <v>8381</v>
      </c>
      <c r="R1310">
        <v>1375</v>
      </c>
      <c r="S1310" s="7">
        <v>1</v>
      </c>
      <c r="T1310" s="4">
        <v>4000</v>
      </c>
      <c r="U1310" s="4">
        <v>6853</v>
      </c>
      <c r="V1310" s="25">
        <v>30</v>
      </c>
      <c r="W1310" s="4">
        <v>109</v>
      </c>
    </row>
    <row r="1311" spans="1:23" x14ac:dyDescent="0.45">
      <c r="A1311" t="s">
        <v>8326</v>
      </c>
      <c r="B1311" t="s">
        <v>8225</v>
      </c>
      <c r="F1311" s="7">
        <v>10</v>
      </c>
      <c r="G1311" s="4">
        <v>16300</v>
      </c>
      <c r="H1311" s="4">
        <v>25650</v>
      </c>
      <c r="I1311" s="25">
        <v>37.984637731482508</v>
      </c>
      <c r="J1311" s="4">
        <v>646</v>
      </c>
      <c r="N1311" t="s">
        <v>8326</v>
      </c>
      <c r="O1311" t="s">
        <v>8225</v>
      </c>
      <c r="S1311" s="7">
        <v>10</v>
      </c>
      <c r="T1311" s="4">
        <v>16300</v>
      </c>
      <c r="U1311" s="4">
        <v>25650</v>
      </c>
      <c r="V1311" s="25">
        <v>37.984637731482508</v>
      </c>
      <c r="W1311" s="4">
        <v>646</v>
      </c>
    </row>
    <row r="1312" spans="1:23" x14ac:dyDescent="0.45">
      <c r="A1312" t="s">
        <v>8326</v>
      </c>
      <c r="B1312" t="s">
        <v>8225</v>
      </c>
      <c r="C1312" t="s">
        <v>8384</v>
      </c>
      <c r="F1312" s="7"/>
      <c r="G1312" s="4"/>
      <c r="H1312" s="4"/>
      <c r="I1312" s="25"/>
      <c r="J1312" s="4"/>
      <c r="N1312" t="s">
        <v>8326</v>
      </c>
      <c r="O1312" t="s">
        <v>8225</v>
      </c>
      <c r="P1312" t="s">
        <v>8384</v>
      </c>
      <c r="S1312" s="7"/>
      <c r="T1312" s="4"/>
      <c r="U1312" s="4"/>
      <c r="V1312" s="25"/>
      <c r="W1312" s="4"/>
    </row>
    <row r="1313" spans="1:23" x14ac:dyDescent="0.45">
      <c r="A1313" t="s">
        <v>8326</v>
      </c>
      <c r="B1313" t="s">
        <v>8225</v>
      </c>
      <c r="C1313" t="s">
        <v>8384</v>
      </c>
      <c r="D1313" s="8" t="s">
        <v>8380</v>
      </c>
      <c r="F1313" s="7">
        <v>1</v>
      </c>
      <c r="G1313" s="4">
        <v>750</v>
      </c>
      <c r="H1313" s="4">
        <v>758</v>
      </c>
      <c r="I1313" s="25">
        <v>60</v>
      </c>
      <c r="J1313" s="4">
        <v>18</v>
      </c>
      <c r="N1313" t="s">
        <v>8326</v>
      </c>
      <c r="O1313" t="s">
        <v>8225</v>
      </c>
      <c r="P1313" t="s">
        <v>8384</v>
      </c>
      <c r="Q1313" s="8" t="s">
        <v>8380</v>
      </c>
      <c r="S1313" s="7">
        <v>1</v>
      </c>
      <c r="T1313" s="4">
        <v>750</v>
      </c>
      <c r="U1313" s="4">
        <v>758</v>
      </c>
      <c r="V1313" s="25">
        <v>60</v>
      </c>
      <c r="W1313" s="4">
        <v>18</v>
      </c>
    </row>
    <row r="1314" spans="1:23" x14ac:dyDescent="0.45">
      <c r="A1314" t="s">
        <v>8326</v>
      </c>
      <c r="B1314" t="s">
        <v>8225</v>
      </c>
      <c r="C1314" t="s">
        <v>8384</v>
      </c>
      <c r="D1314" s="8" t="s">
        <v>8380</v>
      </c>
      <c r="E1314">
        <v>1623</v>
      </c>
      <c r="F1314" s="7">
        <v>1</v>
      </c>
      <c r="G1314" s="4">
        <v>750</v>
      </c>
      <c r="H1314" s="4">
        <v>758</v>
      </c>
      <c r="I1314" s="25">
        <v>60</v>
      </c>
      <c r="J1314" s="4">
        <v>18</v>
      </c>
      <c r="N1314" t="s">
        <v>8326</v>
      </c>
      <c r="O1314" t="s">
        <v>8225</v>
      </c>
      <c r="P1314" t="s">
        <v>8384</v>
      </c>
      <c r="Q1314" s="8" t="s">
        <v>8380</v>
      </c>
      <c r="R1314">
        <v>1623</v>
      </c>
      <c r="S1314" s="7">
        <v>1</v>
      </c>
      <c r="T1314" s="4">
        <v>750</v>
      </c>
      <c r="U1314" s="4">
        <v>758</v>
      </c>
      <c r="V1314" s="25">
        <v>60</v>
      </c>
      <c r="W1314" s="4">
        <v>18</v>
      </c>
    </row>
    <row r="1315" spans="1:23" x14ac:dyDescent="0.45">
      <c r="A1315" t="s">
        <v>8326</v>
      </c>
      <c r="B1315" t="s">
        <v>8225</v>
      </c>
      <c r="C1315" t="s">
        <v>8385</v>
      </c>
      <c r="F1315" s="7"/>
      <c r="G1315" s="4"/>
      <c r="H1315" s="4"/>
      <c r="I1315" s="25"/>
      <c r="J1315" s="4"/>
      <c r="N1315" t="s">
        <v>8326</v>
      </c>
      <c r="O1315" t="s">
        <v>8225</v>
      </c>
      <c r="P1315" t="s">
        <v>8385</v>
      </c>
      <c r="S1315" s="7"/>
      <c r="T1315" s="4"/>
      <c r="U1315" s="4"/>
      <c r="V1315" s="25"/>
      <c r="W1315" s="4"/>
    </row>
    <row r="1316" spans="1:23" x14ac:dyDescent="0.45">
      <c r="A1316" t="s">
        <v>8326</v>
      </c>
      <c r="B1316" t="s">
        <v>8225</v>
      </c>
      <c r="C1316" t="s">
        <v>8385</v>
      </c>
      <c r="D1316" s="8" t="s">
        <v>8371</v>
      </c>
      <c r="F1316" s="7">
        <v>1</v>
      </c>
      <c r="G1316" s="4">
        <v>1500</v>
      </c>
      <c r="H1316" s="4">
        <v>2282</v>
      </c>
      <c r="I1316" s="25">
        <v>30</v>
      </c>
      <c r="J1316" s="4">
        <v>56</v>
      </c>
      <c r="N1316" t="s">
        <v>8326</v>
      </c>
      <c r="O1316" t="s">
        <v>8225</v>
      </c>
      <c r="P1316" t="s">
        <v>8385</v>
      </c>
      <c r="Q1316" s="8" t="s">
        <v>8371</v>
      </c>
      <c r="S1316" s="7">
        <v>1</v>
      </c>
      <c r="T1316" s="4">
        <v>1500</v>
      </c>
      <c r="U1316" s="4">
        <v>2282</v>
      </c>
      <c r="V1316" s="25">
        <v>30</v>
      </c>
      <c r="W1316" s="4">
        <v>56</v>
      </c>
    </row>
    <row r="1317" spans="1:23" x14ac:dyDescent="0.45">
      <c r="A1317" t="s">
        <v>8326</v>
      </c>
      <c r="B1317" t="s">
        <v>8225</v>
      </c>
      <c r="C1317" t="s">
        <v>8385</v>
      </c>
      <c r="D1317" s="8" t="s">
        <v>8371</v>
      </c>
      <c r="E1317">
        <v>800</v>
      </c>
      <c r="F1317" s="7">
        <v>1</v>
      </c>
      <c r="G1317" s="4">
        <v>1500</v>
      </c>
      <c r="H1317" s="4">
        <v>2282</v>
      </c>
      <c r="I1317" s="25">
        <v>30</v>
      </c>
      <c r="J1317" s="4">
        <v>56</v>
      </c>
      <c r="N1317" t="s">
        <v>8326</v>
      </c>
      <c r="O1317" t="s">
        <v>8225</v>
      </c>
      <c r="P1317" t="s">
        <v>8385</v>
      </c>
      <c r="Q1317" s="8" t="s">
        <v>8371</v>
      </c>
      <c r="R1317">
        <v>800</v>
      </c>
      <c r="S1317" s="7">
        <v>1</v>
      </c>
      <c r="T1317" s="4">
        <v>1500</v>
      </c>
      <c r="U1317" s="4">
        <v>2282</v>
      </c>
      <c r="V1317" s="25">
        <v>30</v>
      </c>
      <c r="W1317" s="4">
        <v>56</v>
      </c>
    </row>
    <row r="1318" spans="1:23" x14ac:dyDescent="0.45">
      <c r="A1318" t="s">
        <v>8326</v>
      </c>
      <c r="B1318" t="s">
        <v>8225</v>
      </c>
      <c r="C1318" t="s">
        <v>8386</v>
      </c>
      <c r="F1318" s="7"/>
      <c r="G1318" s="4"/>
      <c r="H1318" s="4"/>
      <c r="I1318" s="25"/>
      <c r="J1318" s="4"/>
      <c r="N1318" t="s">
        <v>8326</v>
      </c>
      <c r="O1318" t="s">
        <v>8225</v>
      </c>
      <c r="P1318" t="s">
        <v>8386</v>
      </c>
      <c r="S1318" s="7"/>
      <c r="T1318" s="4"/>
      <c r="U1318" s="4"/>
      <c r="V1318" s="25"/>
      <c r="W1318" s="4"/>
    </row>
    <row r="1319" spans="1:23" x14ac:dyDescent="0.45">
      <c r="A1319" t="s">
        <v>8326</v>
      </c>
      <c r="B1319" t="s">
        <v>8225</v>
      </c>
      <c r="C1319" t="s">
        <v>8386</v>
      </c>
      <c r="D1319" s="8" t="s">
        <v>8378</v>
      </c>
      <c r="F1319" s="7">
        <v>1</v>
      </c>
      <c r="G1319" s="4">
        <v>2500</v>
      </c>
      <c r="H1319" s="4">
        <v>2729</v>
      </c>
      <c r="I1319" s="25">
        <v>59.958333333335759</v>
      </c>
      <c r="J1319" s="4">
        <v>113</v>
      </c>
      <c r="N1319" t="s">
        <v>8326</v>
      </c>
      <c r="O1319" t="s">
        <v>8225</v>
      </c>
      <c r="P1319" t="s">
        <v>8386</v>
      </c>
      <c r="Q1319" s="8" t="s">
        <v>8378</v>
      </c>
      <c r="S1319" s="7">
        <v>1</v>
      </c>
      <c r="T1319" s="4">
        <v>2500</v>
      </c>
      <c r="U1319" s="4">
        <v>2729</v>
      </c>
      <c r="V1319" s="25">
        <v>59.958333333335759</v>
      </c>
      <c r="W1319" s="4">
        <v>113</v>
      </c>
    </row>
    <row r="1320" spans="1:23" x14ac:dyDescent="0.45">
      <c r="A1320" t="s">
        <v>8326</v>
      </c>
      <c r="B1320" t="s">
        <v>8225</v>
      </c>
      <c r="C1320" t="s">
        <v>8386</v>
      </c>
      <c r="D1320" s="8" t="s">
        <v>8378</v>
      </c>
      <c r="E1320">
        <v>1402</v>
      </c>
      <c r="F1320" s="7">
        <v>1</v>
      </c>
      <c r="G1320" s="4">
        <v>2500</v>
      </c>
      <c r="H1320" s="4">
        <v>2729</v>
      </c>
      <c r="I1320" s="25">
        <v>59.958333333335759</v>
      </c>
      <c r="J1320" s="4">
        <v>113</v>
      </c>
      <c r="N1320" t="s">
        <v>8326</v>
      </c>
      <c r="O1320" t="s">
        <v>8225</v>
      </c>
      <c r="P1320" t="s">
        <v>8386</v>
      </c>
      <c r="Q1320" s="8" t="s">
        <v>8378</v>
      </c>
      <c r="R1320">
        <v>1402</v>
      </c>
      <c r="S1320" s="7">
        <v>1</v>
      </c>
      <c r="T1320" s="4">
        <v>2500</v>
      </c>
      <c r="U1320" s="4">
        <v>2729</v>
      </c>
      <c r="V1320" s="25">
        <v>59.958333333335759</v>
      </c>
      <c r="W1320" s="4">
        <v>113</v>
      </c>
    </row>
    <row r="1321" spans="1:23" x14ac:dyDescent="0.45">
      <c r="A1321" t="s">
        <v>8326</v>
      </c>
      <c r="B1321" t="s">
        <v>8225</v>
      </c>
      <c r="C1321" t="s">
        <v>8387</v>
      </c>
      <c r="F1321" s="7"/>
      <c r="G1321" s="4"/>
      <c r="H1321" s="4"/>
      <c r="I1321" s="25"/>
      <c r="J1321" s="4"/>
      <c r="N1321" t="s">
        <v>8326</v>
      </c>
      <c r="O1321" t="s">
        <v>8225</v>
      </c>
      <c r="P1321" t="s">
        <v>8387</v>
      </c>
      <c r="S1321" s="7"/>
      <c r="T1321" s="4"/>
      <c r="U1321" s="4"/>
      <c r="V1321" s="25"/>
      <c r="W1321" s="4"/>
    </row>
    <row r="1322" spans="1:23" x14ac:dyDescent="0.45">
      <c r="A1322" t="s">
        <v>8326</v>
      </c>
      <c r="B1322" t="s">
        <v>8225</v>
      </c>
      <c r="C1322" t="s">
        <v>8387</v>
      </c>
      <c r="D1322" s="8" t="s">
        <v>8378</v>
      </c>
      <c r="F1322" s="7">
        <v>1</v>
      </c>
      <c r="G1322" s="4">
        <v>500</v>
      </c>
      <c r="H1322" s="4">
        <v>520</v>
      </c>
      <c r="I1322" s="25">
        <v>29.958333333335759</v>
      </c>
      <c r="J1322" s="4">
        <v>11</v>
      </c>
      <c r="N1322" t="s">
        <v>8326</v>
      </c>
      <c r="O1322" t="s">
        <v>8225</v>
      </c>
      <c r="P1322" t="s">
        <v>8387</v>
      </c>
      <c r="Q1322" s="8" t="s">
        <v>8378</v>
      </c>
      <c r="S1322" s="7">
        <v>1</v>
      </c>
      <c r="T1322" s="4">
        <v>500</v>
      </c>
      <c r="U1322" s="4">
        <v>520</v>
      </c>
      <c r="V1322" s="25">
        <v>29.958333333335759</v>
      </c>
      <c r="W1322" s="4">
        <v>11</v>
      </c>
    </row>
    <row r="1323" spans="1:23" x14ac:dyDescent="0.45">
      <c r="A1323" t="s">
        <v>8326</v>
      </c>
      <c r="B1323" t="s">
        <v>8225</v>
      </c>
      <c r="C1323" t="s">
        <v>8387</v>
      </c>
      <c r="D1323" s="8" t="s">
        <v>8378</v>
      </c>
      <c r="E1323">
        <v>1835</v>
      </c>
      <c r="F1323" s="7">
        <v>1</v>
      </c>
      <c r="G1323" s="4">
        <v>500</v>
      </c>
      <c r="H1323" s="4">
        <v>520</v>
      </c>
      <c r="I1323" s="25">
        <v>29.958333333335759</v>
      </c>
      <c r="J1323" s="4">
        <v>11</v>
      </c>
      <c r="N1323" t="s">
        <v>8326</v>
      </c>
      <c r="O1323" t="s">
        <v>8225</v>
      </c>
      <c r="P1323" t="s">
        <v>8387</v>
      </c>
      <c r="Q1323" s="8" t="s">
        <v>8378</v>
      </c>
      <c r="R1323">
        <v>1835</v>
      </c>
      <c r="S1323" s="7">
        <v>1</v>
      </c>
      <c r="T1323" s="4">
        <v>500</v>
      </c>
      <c r="U1323" s="4">
        <v>520</v>
      </c>
      <c r="V1323" s="25">
        <v>29.958333333335759</v>
      </c>
      <c r="W1323" s="4">
        <v>11</v>
      </c>
    </row>
    <row r="1324" spans="1:23" x14ac:dyDescent="0.45">
      <c r="A1324" t="s">
        <v>8326</v>
      </c>
      <c r="B1324" t="s">
        <v>8225</v>
      </c>
      <c r="C1324" t="s">
        <v>8387</v>
      </c>
      <c r="D1324" s="8" t="s">
        <v>8379</v>
      </c>
      <c r="F1324" s="7">
        <v>1</v>
      </c>
      <c r="G1324" s="4">
        <v>4000</v>
      </c>
      <c r="H1324" s="4">
        <v>4119</v>
      </c>
      <c r="I1324" s="25">
        <v>30</v>
      </c>
      <c r="J1324" s="4">
        <v>63</v>
      </c>
      <c r="N1324" t="s">
        <v>8326</v>
      </c>
      <c r="O1324" t="s">
        <v>8225</v>
      </c>
      <c r="P1324" t="s">
        <v>8387</v>
      </c>
      <c r="Q1324" s="8" t="s">
        <v>8379</v>
      </c>
      <c r="S1324" s="7">
        <v>1</v>
      </c>
      <c r="T1324" s="4">
        <v>4000</v>
      </c>
      <c r="U1324" s="4">
        <v>4119</v>
      </c>
      <c r="V1324" s="25">
        <v>30</v>
      </c>
      <c r="W1324" s="4">
        <v>63</v>
      </c>
    </row>
    <row r="1325" spans="1:23" x14ac:dyDescent="0.45">
      <c r="A1325" t="s">
        <v>8326</v>
      </c>
      <c r="B1325" t="s">
        <v>8225</v>
      </c>
      <c r="C1325" t="s">
        <v>8387</v>
      </c>
      <c r="D1325" s="8" t="s">
        <v>8379</v>
      </c>
      <c r="E1325">
        <v>2174</v>
      </c>
      <c r="F1325" s="7">
        <v>1</v>
      </c>
      <c r="G1325" s="4">
        <v>4000</v>
      </c>
      <c r="H1325" s="4">
        <v>4119</v>
      </c>
      <c r="I1325" s="25">
        <v>30</v>
      </c>
      <c r="J1325" s="4">
        <v>63</v>
      </c>
      <c r="N1325" t="s">
        <v>8326</v>
      </c>
      <c r="O1325" t="s">
        <v>8225</v>
      </c>
      <c r="P1325" t="s">
        <v>8387</v>
      </c>
      <c r="Q1325" s="8" t="s">
        <v>8379</v>
      </c>
      <c r="R1325">
        <v>2174</v>
      </c>
      <c r="S1325" s="7">
        <v>1</v>
      </c>
      <c r="T1325" s="4">
        <v>4000</v>
      </c>
      <c r="U1325" s="4">
        <v>4119</v>
      </c>
      <c r="V1325" s="25">
        <v>30</v>
      </c>
      <c r="W1325" s="4">
        <v>63</v>
      </c>
    </row>
    <row r="1326" spans="1:23" x14ac:dyDescent="0.45">
      <c r="A1326" t="s">
        <v>8326</v>
      </c>
      <c r="B1326" t="s">
        <v>8225</v>
      </c>
      <c r="C1326" t="s">
        <v>8387</v>
      </c>
      <c r="D1326" s="8" t="s">
        <v>8369</v>
      </c>
      <c r="F1326" s="7">
        <v>2</v>
      </c>
      <c r="G1326" s="4">
        <v>850</v>
      </c>
      <c r="H1326" s="4">
        <v>1106</v>
      </c>
      <c r="I1326" s="25">
        <v>47.444021990741021</v>
      </c>
      <c r="J1326" s="4">
        <v>50</v>
      </c>
      <c r="N1326" t="s">
        <v>8326</v>
      </c>
      <c r="O1326" t="s">
        <v>8225</v>
      </c>
      <c r="P1326" t="s">
        <v>8387</v>
      </c>
      <c r="Q1326" s="8" t="s">
        <v>8369</v>
      </c>
      <c r="S1326" s="7">
        <v>2</v>
      </c>
      <c r="T1326" s="4">
        <v>850</v>
      </c>
      <c r="U1326" s="4">
        <v>1106</v>
      </c>
      <c r="V1326" s="25">
        <v>47.444021990741021</v>
      </c>
      <c r="W1326" s="4">
        <v>50</v>
      </c>
    </row>
    <row r="1327" spans="1:23" x14ac:dyDescent="0.45">
      <c r="A1327" t="s">
        <v>8326</v>
      </c>
      <c r="B1327" t="s">
        <v>8225</v>
      </c>
      <c r="C1327" t="s">
        <v>8387</v>
      </c>
      <c r="D1327" s="8" t="s">
        <v>8369</v>
      </c>
      <c r="E1327">
        <v>829</v>
      </c>
      <c r="F1327" s="7">
        <v>1</v>
      </c>
      <c r="G1327" s="4">
        <v>500</v>
      </c>
      <c r="H1327" s="4">
        <v>520</v>
      </c>
      <c r="I1327" s="25">
        <v>60</v>
      </c>
      <c r="J1327" s="4">
        <v>16</v>
      </c>
      <c r="N1327" t="s">
        <v>8326</v>
      </c>
      <c r="O1327" t="s">
        <v>8225</v>
      </c>
      <c r="P1327" t="s">
        <v>8387</v>
      </c>
      <c r="Q1327" s="8" t="s">
        <v>8369</v>
      </c>
      <c r="R1327">
        <v>829</v>
      </c>
      <c r="S1327" s="7">
        <v>1</v>
      </c>
      <c r="T1327" s="4">
        <v>500</v>
      </c>
      <c r="U1327" s="4">
        <v>520</v>
      </c>
      <c r="V1327" s="25">
        <v>60</v>
      </c>
      <c r="W1327" s="4">
        <v>16</v>
      </c>
    </row>
    <row r="1328" spans="1:23" x14ac:dyDescent="0.45">
      <c r="A1328" t="s">
        <v>8326</v>
      </c>
      <c r="B1328" t="s">
        <v>8225</v>
      </c>
      <c r="C1328" t="s">
        <v>8387</v>
      </c>
      <c r="D1328" s="8" t="s">
        <v>8369</v>
      </c>
      <c r="E1328">
        <v>1400</v>
      </c>
      <c r="F1328" s="7">
        <v>1</v>
      </c>
      <c r="G1328" s="4">
        <v>350</v>
      </c>
      <c r="H1328" s="4">
        <v>586</v>
      </c>
      <c r="I1328" s="25">
        <v>34.888043981482042</v>
      </c>
      <c r="J1328" s="4">
        <v>34</v>
      </c>
      <c r="N1328" t="s">
        <v>8326</v>
      </c>
      <c r="O1328" t="s">
        <v>8225</v>
      </c>
      <c r="P1328" t="s">
        <v>8387</v>
      </c>
      <c r="Q1328" s="8" t="s">
        <v>8369</v>
      </c>
      <c r="R1328">
        <v>1400</v>
      </c>
      <c r="S1328" s="7">
        <v>1</v>
      </c>
      <c r="T1328" s="4">
        <v>350</v>
      </c>
      <c r="U1328" s="4">
        <v>586</v>
      </c>
      <c r="V1328" s="25">
        <v>34.888043981482042</v>
      </c>
      <c r="W1328" s="4">
        <v>34</v>
      </c>
    </row>
    <row r="1329" spans="1:23" x14ac:dyDescent="0.45">
      <c r="A1329" t="s">
        <v>8326</v>
      </c>
      <c r="B1329" t="s">
        <v>8225</v>
      </c>
      <c r="C1329" t="s">
        <v>8387</v>
      </c>
      <c r="D1329" s="8" t="s">
        <v>8370</v>
      </c>
      <c r="F1329" s="7">
        <v>2</v>
      </c>
      <c r="G1329" s="4">
        <v>2500</v>
      </c>
      <c r="H1329" s="4">
        <v>4794</v>
      </c>
      <c r="I1329" s="25">
        <v>22.5</v>
      </c>
      <c r="J1329" s="4">
        <v>167</v>
      </c>
      <c r="N1329" t="s">
        <v>8326</v>
      </c>
      <c r="O1329" t="s">
        <v>8225</v>
      </c>
      <c r="P1329" t="s">
        <v>8387</v>
      </c>
      <c r="Q1329" s="8" t="s">
        <v>8370</v>
      </c>
      <c r="S1329" s="7">
        <v>2</v>
      </c>
      <c r="T1329" s="4">
        <v>2500</v>
      </c>
      <c r="U1329" s="4">
        <v>4794</v>
      </c>
      <c r="V1329" s="25">
        <v>22.5</v>
      </c>
      <c r="W1329" s="4">
        <v>167</v>
      </c>
    </row>
    <row r="1330" spans="1:23" x14ac:dyDescent="0.45">
      <c r="A1330" t="s">
        <v>8326</v>
      </c>
      <c r="B1330" t="s">
        <v>8225</v>
      </c>
      <c r="C1330" t="s">
        <v>8387</v>
      </c>
      <c r="D1330" s="8" t="s">
        <v>8370</v>
      </c>
      <c r="E1330">
        <v>1378</v>
      </c>
      <c r="F1330" s="7">
        <v>1</v>
      </c>
      <c r="G1330" s="4">
        <v>2000</v>
      </c>
      <c r="H1330" s="4">
        <v>4067</v>
      </c>
      <c r="I1330" s="25">
        <v>15</v>
      </c>
      <c r="J1330" s="4">
        <v>133</v>
      </c>
      <c r="N1330" t="s">
        <v>8326</v>
      </c>
      <c r="O1330" t="s">
        <v>8225</v>
      </c>
      <c r="P1330" t="s">
        <v>8387</v>
      </c>
      <c r="Q1330" s="8" t="s">
        <v>8370</v>
      </c>
      <c r="R1330">
        <v>1378</v>
      </c>
      <c r="S1330" s="7">
        <v>1</v>
      </c>
      <c r="T1330" s="4">
        <v>2000</v>
      </c>
      <c r="U1330" s="4">
        <v>4067</v>
      </c>
      <c r="V1330" s="25">
        <v>15</v>
      </c>
      <c r="W1330" s="4">
        <v>133</v>
      </c>
    </row>
    <row r="1331" spans="1:23" x14ac:dyDescent="0.45">
      <c r="A1331" t="s">
        <v>8326</v>
      </c>
      <c r="B1331" t="s">
        <v>8225</v>
      </c>
      <c r="C1331" t="s">
        <v>8387</v>
      </c>
      <c r="D1331" s="8" t="s">
        <v>8370</v>
      </c>
      <c r="E1331">
        <v>1389</v>
      </c>
      <c r="F1331" s="7">
        <v>1</v>
      </c>
      <c r="G1331" s="4">
        <v>500</v>
      </c>
      <c r="H1331" s="4">
        <v>727</v>
      </c>
      <c r="I1331" s="25">
        <v>30</v>
      </c>
      <c r="J1331" s="4">
        <v>34</v>
      </c>
      <c r="N1331" t="s">
        <v>8326</v>
      </c>
      <c r="O1331" t="s">
        <v>8225</v>
      </c>
      <c r="P1331" t="s">
        <v>8387</v>
      </c>
      <c r="Q1331" s="8" t="s">
        <v>8370</v>
      </c>
      <c r="R1331">
        <v>1389</v>
      </c>
      <c r="S1331" s="7">
        <v>1</v>
      </c>
      <c r="T1331" s="4">
        <v>500</v>
      </c>
      <c r="U1331" s="4">
        <v>727</v>
      </c>
      <c r="V1331" s="25">
        <v>30</v>
      </c>
      <c r="W1331" s="4">
        <v>34</v>
      </c>
    </row>
    <row r="1332" spans="1:23" x14ac:dyDescent="0.45">
      <c r="A1332" t="s">
        <v>8326</v>
      </c>
      <c r="B1332" t="s">
        <v>8225</v>
      </c>
      <c r="C1332" t="s">
        <v>8387</v>
      </c>
      <c r="D1332" s="8" t="s">
        <v>8374</v>
      </c>
      <c r="F1332" s="7">
        <v>1</v>
      </c>
      <c r="G1332" s="4">
        <v>3700</v>
      </c>
      <c r="H1332" s="4">
        <v>9342</v>
      </c>
      <c r="I1332" s="25">
        <v>30.041666666671517</v>
      </c>
      <c r="J1332" s="4">
        <v>168</v>
      </c>
      <c r="N1332" t="s">
        <v>8326</v>
      </c>
      <c r="O1332" t="s">
        <v>8225</v>
      </c>
      <c r="P1332" t="s">
        <v>8387</v>
      </c>
      <c r="Q1332" s="8" t="s">
        <v>8374</v>
      </c>
      <c r="S1332" s="7">
        <v>1</v>
      </c>
      <c r="T1332" s="4">
        <v>3700</v>
      </c>
      <c r="U1332" s="4">
        <v>9342</v>
      </c>
      <c r="V1332" s="25">
        <v>30.041666666671517</v>
      </c>
      <c r="W1332" s="4">
        <v>168</v>
      </c>
    </row>
    <row r="1333" spans="1:23" x14ac:dyDescent="0.45">
      <c r="A1333" t="s">
        <v>8326</v>
      </c>
      <c r="B1333" t="s">
        <v>8225</v>
      </c>
      <c r="C1333" t="s">
        <v>8387</v>
      </c>
      <c r="D1333" s="8" t="s">
        <v>8374</v>
      </c>
      <c r="E1333">
        <v>1376</v>
      </c>
      <c r="F1333" s="7">
        <v>1</v>
      </c>
      <c r="G1333" s="4">
        <v>3700</v>
      </c>
      <c r="H1333" s="4">
        <v>9342</v>
      </c>
      <c r="I1333" s="25">
        <v>30.041666666671517</v>
      </c>
      <c r="J1333" s="4">
        <v>168</v>
      </c>
      <c r="N1333" t="s">
        <v>8326</v>
      </c>
      <c r="O1333" t="s">
        <v>8225</v>
      </c>
      <c r="P1333" t="s">
        <v>8387</v>
      </c>
      <c r="Q1333" s="8" t="s">
        <v>8374</v>
      </c>
      <c r="R1333">
        <v>1376</v>
      </c>
      <c r="S1333" s="7">
        <v>1</v>
      </c>
      <c r="T1333" s="4">
        <v>3700</v>
      </c>
      <c r="U1333" s="4">
        <v>9342</v>
      </c>
      <c r="V1333" s="25">
        <v>30.041666666671517</v>
      </c>
      <c r="W1333" s="4">
        <v>168</v>
      </c>
    </row>
    <row r="1334" spans="1:23" x14ac:dyDescent="0.45">
      <c r="A1334" t="s">
        <v>8326</v>
      </c>
      <c r="B1334" t="s">
        <v>8224</v>
      </c>
      <c r="F1334" s="7">
        <v>240</v>
      </c>
      <c r="G1334" s="4">
        <v>1200800.55</v>
      </c>
      <c r="H1334" s="4">
        <v>1502510.8800000004</v>
      </c>
      <c r="I1334" s="25">
        <v>33.711468219521642</v>
      </c>
      <c r="J1334" s="4">
        <v>20246</v>
      </c>
      <c r="N1334" t="s">
        <v>8326</v>
      </c>
      <c r="O1334" t="s">
        <v>8224</v>
      </c>
      <c r="S1334" s="7">
        <v>240</v>
      </c>
      <c r="T1334" s="4">
        <v>1200800.55</v>
      </c>
      <c r="U1334" s="4">
        <v>1502510.8800000004</v>
      </c>
      <c r="V1334" s="25">
        <v>33.711468219521642</v>
      </c>
      <c r="W1334" s="4">
        <v>20246</v>
      </c>
    </row>
    <row r="1335" spans="1:23" x14ac:dyDescent="0.45">
      <c r="A1335" t="s">
        <v>8326</v>
      </c>
      <c r="B1335" t="s">
        <v>8224</v>
      </c>
      <c r="C1335" t="s">
        <v>8368</v>
      </c>
      <c r="F1335" s="7"/>
      <c r="G1335" s="4"/>
      <c r="H1335" s="4"/>
      <c r="I1335" s="25"/>
      <c r="J1335" s="4"/>
      <c r="N1335" t="s">
        <v>8326</v>
      </c>
      <c r="O1335" t="s">
        <v>8224</v>
      </c>
      <c r="P1335" t="s">
        <v>8368</v>
      </c>
      <c r="S1335" s="7"/>
      <c r="T1335" s="4"/>
      <c r="U1335" s="4"/>
      <c r="V1335" s="25"/>
      <c r="W1335" s="4"/>
    </row>
    <row r="1336" spans="1:23" x14ac:dyDescent="0.45">
      <c r="A1336" t="s">
        <v>8326</v>
      </c>
      <c r="B1336" t="s">
        <v>8224</v>
      </c>
      <c r="C1336" t="s">
        <v>8368</v>
      </c>
      <c r="D1336" s="8" t="s">
        <v>8370</v>
      </c>
      <c r="F1336" s="7">
        <v>1</v>
      </c>
      <c r="G1336" s="4">
        <v>3000</v>
      </c>
      <c r="H1336" s="4">
        <v>3132.63</v>
      </c>
      <c r="I1336" s="25">
        <v>49.46241898147855</v>
      </c>
      <c r="J1336" s="4">
        <v>68</v>
      </c>
      <c r="N1336" t="s">
        <v>8326</v>
      </c>
      <c r="O1336" t="s">
        <v>8224</v>
      </c>
      <c r="P1336" t="s">
        <v>8368</v>
      </c>
      <c r="Q1336" s="8" t="s">
        <v>8370</v>
      </c>
      <c r="S1336" s="7">
        <v>1</v>
      </c>
      <c r="T1336" s="4">
        <v>3000</v>
      </c>
      <c r="U1336" s="4">
        <v>3132.63</v>
      </c>
      <c r="V1336" s="25">
        <v>49.46241898147855</v>
      </c>
      <c r="W1336" s="4">
        <v>68</v>
      </c>
    </row>
    <row r="1337" spans="1:23" x14ac:dyDescent="0.45">
      <c r="A1337" t="s">
        <v>8326</v>
      </c>
      <c r="B1337" t="s">
        <v>8224</v>
      </c>
      <c r="C1337" t="s">
        <v>8368</v>
      </c>
      <c r="D1337" s="8" t="s">
        <v>8370</v>
      </c>
      <c r="E1337">
        <v>1276</v>
      </c>
      <c r="F1337" s="7">
        <v>1</v>
      </c>
      <c r="G1337" s="4">
        <v>3000</v>
      </c>
      <c r="H1337" s="4">
        <v>3132.63</v>
      </c>
      <c r="I1337" s="25">
        <v>49.46241898147855</v>
      </c>
      <c r="J1337" s="4">
        <v>68</v>
      </c>
      <c r="N1337" t="s">
        <v>8326</v>
      </c>
      <c r="O1337" t="s">
        <v>8224</v>
      </c>
      <c r="P1337" t="s">
        <v>8368</v>
      </c>
      <c r="Q1337" s="8" t="s">
        <v>8370</v>
      </c>
      <c r="R1337">
        <v>1276</v>
      </c>
      <c r="S1337" s="7">
        <v>1</v>
      </c>
      <c r="T1337" s="4">
        <v>3000</v>
      </c>
      <c r="U1337" s="4">
        <v>3132.63</v>
      </c>
      <c r="V1337" s="25">
        <v>49.46241898147855</v>
      </c>
      <c r="W1337" s="4">
        <v>68</v>
      </c>
    </row>
    <row r="1338" spans="1:23" x14ac:dyDescent="0.45">
      <c r="A1338" t="s">
        <v>8326</v>
      </c>
      <c r="B1338" t="s">
        <v>8224</v>
      </c>
      <c r="C1338" t="s">
        <v>8368</v>
      </c>
      <c r="D1338" s="8" t="s">
        <v>8372</v>
      </c>
      <c r="F1338" s="7">
        <v>1</v>
      </c>
      <c r="G1338" s="4">
        <v>1500</v>
      </c>
      <c r="H1338" s="4">
        <v>1561</v>
      </c>
      <c r="I1338" s="25">
        <v>78.454513888893416</v>
      </c>
      <c r="J1338" s="4">
        <v>29</v>
      </c>
      <c r="N1338" t="s">
        <v>8326</v>
      </c>
      <c r="O1338" t="s">
        <v>8224</v>
      </c>
      <c r="P1338" t="s">
        <v>8368</v>
      </c>
      <c r="Q1338" s="8" t="s">
        <v>8372</v>
      </c>
      <c r="S1338" s="7">
        <v>1</v>
      </c>
      <c r="T1338" s="4">
        <v>1500</v>
      </c>
      <c r="U1338" s="4">
        <v>1561</v>
      </c>
      <c r="V1338" s="25">
        <v>78.454513888893416</v>
      </c>
      <c r="W1338" s="4">
        <v>29</v>
      </c>
    </row>
    <row r="1339" spans="1:23" x14ac:dyDescent="0.45">
      <c r="A1339" t="s">
        <v>8326</v>
      </c>
      <c r="B1339" t="s">
        <v>8224</v>
      </c>
      <c r="C1339" t="s">
        <v>8368</v>
      </c>
      <c r="D1339" s="8" t="s">
        <v>8372</v>
      </c>
      <c r="E1339">
        <v>2290</v>
      </c>
      <c r="F1339" s="7">
        <v>1</v>
      </c>
      <c r="G1339" s="4">
        <v>1500</v>
      </c>
      <c r="H1339" s="4">
        <v>1561</v>
      </c>
      <c r="I1339" s="25">
        <v>78.454513888893416</v>
      </c>
      <c r="J1339" s="4">
        <v>29</v>
      </c>
      <c r="N1339" t="s">
        <v>8326</v>
      </c>
      <c r="O1339" t="s">
        <v>8224</v>
      </c>
      <c r="P1339" t="s">
        <v>8368</v>
      </c>
      <c r="Q1339" s="8" t="s">
        <v>8372</v>
      </c>
      <c r="R1339">
        <v>2290</v>
      </c>
      <c r="S1339" s="7">
        <v>1</v>
      </c>
      <c r="T1339" s="4">
        <v>1500</v>
      </c>
      <c r="U1339" s="4">
        <v>1561</v>
      </c>
      <c r="V1339" s="25">
        <v>78.454513888893416</v>
      </c>
      <c r="W1339" s="4">
        <v>29</v>
      </c>
    </row>
    <row r="1340" spans="1:23" x14ac:dyDescent="0.45">
      <c r="A1340" t="s">
        <v>8326</v>
      </c>
      <c r="B1340" t="s">
        <v>8224</v>
      </c>
      <c r="C1340" t="s">
        <v>8368</v>
      </c>
      <c r="D1340" s="8" t="s">
        <v>8374</v>
      </c>
      <c r="F1340" s="7">
        <v>1</v>
      </c>
      <c r="G1340" s="4">
        <v>500</v>
      </c>
      <c r="H1340" s="4">
        <v>519</v>
      </c>
      <c r="I1340" s="25">
        <v>56.233796296291985</v>
      </c>
      <c r="J1340" s="4">
        <v>15</v>
      </c>
      <c r="N1340" t="s">
        <v>8326</v>
      </c>
      <c r="O1340" t="s">
        <v>8224</v>
      </c>
      <c r="P1340" t="s">
        <v>8368</v>
      </c>
      <c r="Q1340" s="8" t="s">
        <v>8374</v>
      </c>
      <c r="S1340" s="7">
        <v>1</v>
      </c>
      <c r="T1340" s="4">
        <v>500</v>
      </c>
      <c r="U1340" s="4">
        <v>519</v>
      </c>
      <c r="V1340" s="25">
        <v>56.233796296291985</v>
      </c>
      <c r="W1340" s="4">
        <v>15</v>
      </c>
    </row>
    <row r="1341" spans="1:23" x14ac:dyDescent="0.45">
      <c r="A1341" t="s">
        <v>8326</v>
      </c>
      <c r="B1341" t="s">
        <v>8224</v>
      </c>
      <c r="C1341" t="s">
        <v>8368</v>
      </c>
      <c r="D1341" s="8" t="s">
        <v>8374</v>
      </c>
      <c r="E1341">
        <v>1637</v>
      </c>
      <c r="F1341" s="7">
        <v>1</v>
      </c>
      <c r="G1341" s="4">
        <v>500</v>
      </c>
      <c r="H1341" s="4">
        <v>519</v>
      </c>
      <c r="I1341" s="25">
        <v>56.233796296291985</v>
      </c>
      <c r="J1341" s="4">
        <v>15</v>
      </c>
      <c r="N1341" t="s">
        <v>8326</v>
      </c>
      <c r="O1341" t="s">
        <v>8224</v>
      </c>
      <c r="P1341" t="s">
        <v>8368</v>
      </c>
      <c r="Q1341" s="8" t="s">
        <v>8374</v>
      </c>
      <c r="R1341">
        <v>1637</v>
      </c>
      <c r="S1341" s="7">
        <v>1</v>
      </c>
      <c r="T1341" s="4">
        <v>500</v>
      </c>
      <c r="U1341" s="4">
        <v>519</v>
      </c>
      <c r="V1341" s="25">
        <v>56.233796296291985</v>
      </c>
      <c r="W1341" s="4">
        <v>15</v>
      </c>
    </row>
    <row r="1342" spans="1:23" x14ac:dyDescent="0.45">
      <c r="A1342" t="s">
        <v>8326</v>
      </c>
      <c r="B1342" t="s">
        <v>8224</v>
      </c>
      <c r="C1342" t="s">
        <v>8375</v>
      </c>
      <c r="F1342" s="7"/>
      <c r="G1342" s="4"/>
      <c r="H1342" s="4"/>
      <c r="I1342" s="25"/>
      <c r="J1342" s="4"/>
      <c r="N1342" t="s">
        <v>8326</v>
      </c>
      <c r="O1342" t="s">
        <v>8224</v>
      </c>
      <c r="P1342" t="s">
        <v>8375</v>
      </c>
      <c r="S1342" s="7"/>
      <c r="T1342" s="4"/>
      <c r="U1342" s="4"/>
      <c r="V1342" s="25"/>
      <c r="W1342" s="4"/>
    </row>
    <row r="1343" spans="1:23" x14ac:dyDescent="0.45">
      <c r="A1343" t="s">
        <v>8326</v>
      </c>
      <c r="B1343" t="s">
        <v>8224</v>
      </c>
      <c r="C1343" t="s">
        <v>8375</v>
      </c>
      <c r="D1343" s="8" t="s">
        <v>8378</v>
      </c>
      <c r="F1343" s="7">
        <v>1</v>
      </c>
      <c r="G1343" s="4">
        <v>1600</v>
      </c>
      <c r="H1343" s="4">
        <v>2150.1</v>
      </c>
      <c r="I1343" s="25">
        <v>36.048865740740439</v>
      </c>
      <c r="J1343" s="4">
        <v>54</v>
      </c>
      <c r="N1343" t="s">
        <v>8326</v>
      </c>
      <c r="O1343" t="s">
        <v>8224</v>
      </c>
      <c r="P1343" t="s">
        <v>8375</v>
      </c>
      <c r="Q1343" s="8" t="s">
        <v>8378</v>
      </c>
      <c r="S1343" s="7">
        <v>1</v>
      </c>
      <c r="T1343" s="4">
        <v>1600</v>
      </c>
      <c r="U1343" s="4">
        <v>2150.1</v>
      </c>
      <c r="V1343" s="25">
        <v>36.048865740740439</v>
      </c>
      <c r="W1343" s="4">
        <v>54</v>
      </c>
    </row>
    <row r="1344" spans="1:23" x14ac:dyDescent="0.45">
      <c r="A1344" t="s">
        <v>8326</v>
      </c>
      <c r="B1344" t="s">
        <v>8224</v>
      </c>
      <c r="C1344" t="s">
        <v>8375</v>
      </c>
      <c r="D1344" s="8" t="s">
        <v>8378</v>
      </c>
      <c r="E1344">
        <v>824</v>
      </c>
      <c r="F1344" s="7">
        <v>1</v>
      </c>
      <c r="G1344" s="4">
        <v>1600</v>
      </c>
      <c r="H1344" s="4">
        <v>2150.1</v>
      </c>
      <c r="I1344" s="25">
        <v>36.048865740740439</v>
      </c>
      <c r="J1344" s="4">
        <v>54</v>
      </c>
      <c r="N1344" t="s">
        <v>8326</v>
      </c>
      <c r="O1344" t="s">
        <v>8224</v>
      </c>
      <c r="P1344" t="s">
        <v>8375</v>
      </c>
      <c r="Q1344" s="8" t="s">
        <v>8378</v>
      </c>
      <c r="R1344">
        <v>824</v>
      </c>
      <c r="S1344" s="7">
        <v>1</v>
      </c>
      <c r="T1344" s="4">
        <v>1600</v>
      </c>
      <c r="U1344" s="4">
        <v>2150.1</v>
      </c>
      <c r="V1344" s="25">
        <v>36.048865740740439</v>
      </c>
      <c r="W1344" s="4">
        <v>54</v>
      </c>
    </row>
    <row r="1345" spans="1:23" x14ac:dyDescent="0.45">
      <c r="A1345" t="s">
        <v>8326</v>
      </c>
      <c r="B1345" t="s">
        <v>8224</v>
      </c>
      <c r="C1345" t="s">
        <v>8375</v>
      </c>
      <c r="D1345" s="8" t="s">
        <v>8379</v>
      </c>
      <c r="F1345" s="7">
        <v>1</v>
      </c>
      <c r="G1345" s="4">
        <v>5000</v>
      </c>
      <c r="H1345" s="4">
        <v>5300</v>
      </c>
      <c r="I1345" s="25">
        <v>69.42153935184615</v>
      </c>
      <c r="J1345" s="4">
        <v>28</v>
      </c>
      <c r="N1345" t="s">
        <v>8326</v>
      </c>
      <c r="O1345" t="s">
        <v>8224</v>
      </c>
      <c r="P1345" t="s">
        <v>8375</v>
      </c>
      <c r="Q1345" s="8" t="s">
        <v>8379</v>
      </c>
      <c r="S1345" s="7">
        <v>1</v>
      </c>
      <c r="T1345" s="4">
        <v>5000</v>
      </c>
      <c r="U1345" s="4">
        <v>5300</v>
      </c>
      <c r="V1345" s="25">
        <v>69.42153935184615</v>
      </c>
      <c r="W1345" s="4">
        <v>28</v>
      </c>
    </row>
    <row r="1346" spans="1:23" x14ac:dyDescent="0.45">
      <c r="A1346" t="s">
        <v>8326</v>
      </c>
      <c r="B1346" t="s">
        <v>8224</v>
      </c>
      <c r="C1346" t="s">
        <v>8375</v>
      </c>
      <c r="D1346" s="8" t="s">
        <v>8379</v>
      </c>
      <c r="E1346">
        <v>1272</v>
      </c>
      <c r="F1346" s="7">
        <v>1</v>
      </c>
      <c r="G1346" s="4">
        <v>5000</v>
      </c>
      <c r="H1346" s="4">
        <v>5300</v>
      </c>
      <c r="I1346" s="25">
        <v>69.42153935184615</v>
      </c>
      <c r="J1346" s="4">
        <v>28</v>
      </c>
      <c r="N1346" t="s">
        <v>8326</v>
      </c>
      <c r="O1346" t="s">
        <v>8224</v>
      </c>
      <c r="P1346" t="s">
        <v>8375</v>
      </c>
      <c r="Q1346" s="8" t="s">
        <v>8379</v>
      </c>
      <c r="R1346">
        <v>1272</v>
      </c>
      <c r="S1346" s="7">
        <v>1</v>
      </c>
      <c r="T1346" s="4">
        <v>5000</v>
      </c>
      <c r="U1346" s="4">
        <v>5300</v>
      </c>
      <c r="V1346" s="25">
        <v>69.42153935184615</v>
      </c>
      <c r="W1346" s="4">
        <v>28</v>
      </c>
    </row>
    <row r="1347" spans="1:23" x14ac:dyDescent="0.45">
      <c r="A1347" t="s">
        <v>8326</v>
      </c>
      <c r="B1347" t="s">
        <v>8224</v>
      </c>
      <c r="C1347" t="s">
        <v>8375</v>
      </c>
      <c r="D1347" s="8" t="s">
        <v>8370</v>
      </c>
      <c r="F1347" s="7">
        <v>1</v>
      </c>
      <c r="G1347" s="4">
        <v>400</v>
      </c>
      <c r="H1347" s="4">
        <v>679.44</v>
      </c>
      <c r="I1347" s="25">
        <v>13.851678240738693</v>
      </c>
      <c r="J1347" s="4">
        <v>17</v>
      </c>
      <c r="N1347" t="s">
        <v>8326</v>
      </c>
      <c r="O1347" t="s">
        <v>8224</v>
      </c>
      <c r="P1347" t="s">
        <v>8375</v>
      </c>
      <c r="Q1347" s="8" t="s">
        <v>8370</v>
      </c>
      <c r="S1347" s="7">
        <v>1</v>
      </c>
      <c r="T1347" s="4">
        <v>400</v>
      </c>
      <c r="U1347" s="4">
        <v>679.44</v>
      </c>
      <c r="V1347" s="25">
        <v>13.851678240738693</v>
      </c>
      <c r="W1347" s="4">
        <v>17</v>
      </c>
    </row>
    <row r="1348" spans="1:23" x14ac:dyDescent="0.45">
      <c r="A1348" t="s">
        <v>8326</v>
      </c>
      <c r="B1348" t="s">
        <v>8224</v>
      </c>
      <c r="C1348" t="s">
        <v>8375</v>
      </c>
      <c r="D1348" s="8" t="s">
        <v>8370</v>
      </c>
      <c r="E1348">
        <v>1640</v>
      </c>
      <c r="F1348" s="7">
        <v>1</v>
      </c>
      <c r="G1348" s="4">
        <v>400</v>
      </c>
      <c r="H1348" s="4">
        <v>679.44</v>
      </c>
      <c r="I1348" s="25">
        <v>13.851678240738693</v>
      </c>
      <c r="J1348" s="4">
        <v>17</v>
      </c>
      <c r="N1348" t="s">
        <v>8326</v>
      </c>
      <c r="O1348" t="s">
        <v>8224</v>
      </c>
      <c r="P1348" t="s">
        <v>8375</v>
      </c>
      <c r="Q1348" s="8" t="s">
        <v>8370</v>
      </c>
      <c r="R1348">
        <v>1640</v>
      </c>
      <c r="S1348" s="7">
        <v>1</v>
      </c>
      <c r="T1348" s="4">
        <v>400</v>
      </c>
      <c r="U1348" s="4">
        <v>679.44</v>
      </c>
      <c r="V1348" s="25">
        <v>13.851678240738693</v>
      </c>
      <c r="W1348" s="4">
        <v>17</v>
      </c>
    </row>
    <row r="1349" spans="1:23" x14ac:dyDescent="0.45">
      <c r="A1349" t="s">
        <v>8326</v>
      </c>
      <c r="B1349" t="s">
        <v>8224</v>
      </c>
      <c r="C1349" t="s">
        <v>8375</v>
      </c>
      <c r="D1349" s="8" t="s">
        <v>8373</v>
      </c>
      <c r="F1349" s="7">
        <v>1</v>
      </c>
      <c r="G1349" s="4">
        <v>3500</v>
      </c>
      <c r="H1349" s="4">
        <v>4170.17</v>
      </c>
      <c r="I1349" s="25">
        <v>47</v>
      </c>
      <c r="J1349" s="4">
        <v>66</v>
      </c>
      <c r="N1349" t="s">
        <v>8326</v>
      </c>
      <c r="O1349" t="s">
        <v>8224</v>
      </c>
      <c r="P1349" t="s">
        <v>8375</v>
      </c>
      <c r="Q1349" s="8" t="s">
        <v>8373</v>
      </c>
      <c r="S1349" s="7">
        <v>1</v>
      </c>
      <c r="T1349" s="4">
        <v>3500</v>
      </c>
      <c r="U1349" s="4">
        <v>4170.17</v>
      </c>
      <c r="V1349" s="25">
        <v>47</v>
      </c>
      <c r="W1349" s="4">
        <v>66</v>
      </c>
    </row>
    <row r="1350" spans="1:23" x14ac:dyDescent="0.45">
      <c r="A1350" t="s">
        <v>8326</v>
      </c>
      <c r="B1350" t="s">
        <v>8224</v>
      </c>
      <c r="C1350" t="s">
        <v>8375</v>
      </c>
      <c r="D1350" s="8" t="s">
        <v>8373</v>
      </c>
      <c r="E1350">
        <v>1265</v>
      </c>
      <c r="F1350" s="7">
        <v>1</v>
      </c>
      <c r="G1350" s="4">
        <v>3500</v>
      </c>
      <c r="H1350" s="4">
        <v>4170.17</v>
      </c>
      <c r="I1350" s="25">
        <v>47</v>
      </c>
      <c r="J1350" s="4">
        <v>66</v>
      </c>
      <c r="N1350" t="s">
        <v>8326</v>
      </c>
      <c r="O1350" t="s">
        <v>8224</v>
      </c>
      <c r="P1350" t="s">
        <v>8375</v>
      </c>
      <c r="Q1350" s="8" t="s">
        <v>8373</v>
      </c>
      <c r="R1350">
        <v>1265</v>
      </c>
      <c r="S1350" s="7">
        <v>1</v>
      </c>
      <c r="T1350" s="4">
        <v>3500</v>
      </c>
      <c r="U1350" s="4">
        <v>4170.17</v>
      </c>
      <c r="V1350" s="25">
        <v>47</v>
      </c>
      <c r="W1350" s="4">
        <v>66</v>
      </c>
    </row>
    <row r="1351" spans="1:23" x14ac:dyDescent="0.45">
      <c r="A1351" t="s">
        <v>8326</v>
      </c>
      <c r="B1351" t="s">
        <v>8224</v>
      </c>
      <c r="C1351" t="s">
        <v>8375</v>
      </c>
      <c r="D1351" s="8" t="s">
        <v>8374</v>
      </c>
      <c r="F1351" s="7">
        <v>1</v>
      </c>
      <c r="G1351" s="4">
        <v>6700</v>
      </c>
      <c r="H1351" s="4">
        <v>13323</v>
      </c>
      <c r="I1351" s="25">
        <v>56.586273148146574</v>
      </c>
      <c r="J1351" s="4">
        <v>141</v>
      </c>
      <c r="N1351" t="s">
        <v>8326</v>
      </c>
      <c r="O1351" t="s">
        <v>8224</v>
      </c>
      <c r="P1351" t="s">
        <v>8375</v>
      </c>
      <c r="Q1351" s="8" t="s">
        <v>8374</v>
      </c>
      <c r="S1351" s="7">
        <v>1</v>
      </c>
      <c r="T1351" s="4">
        <v>6700</v>
      </c>
      <c r="U1351" s="4">
        <v>13323</v>
      </c>
      <c r="V1351" s="25">
        <v>56.586273148146574</v>
      </c>
      <c r="W1351" s="4">
        <v>141</v>
      </c>
    </row>
    <row r="1352" spans="1:23" x14ac:dyDescent="0.45">
      <c r="A1352" t="s">
        <v>8326</v>
      </c>
      <c r="B1352" t="s">
        <v>8224</v>
      </c>
      <c r="C1352" t="s">
        <v>8375</v>
      </c>
      <c r="D1352" s="8" t="s">
        <v>8374</v>
      </c>
      <c r="E1352">
        <v>1254</v>
      </c>
      <c r="F1352" s="7">
        <v>1</v>
      </c>
      <c r="G1352" s="4">
        <v>6700</v>
      </c>
      <c r="H1352" s="4">
        <v>13323</v>
      </c>
      <c r="I1352" s="25">
        <v>56.586273148146574</v>
      </c>
      <c r="J1352" s="4">
        <v>141</v>
      </c>
      <c r="N1352" t="s">
        <v>8326</v>
      </c>
      <c r="O1352" t="s">
        <v>8224</v>
      </c>
      <c r="P1352" t="s">
        <v>8375</v>
      </c>
      <c r="Q1352" s="8" t="s">
        <v>8374</v>
      </c>
      <c r="R1352">
        <v>1254</v>
      </c>
      <c r="S1352" s="7">
        <v>1</v>
      </c>
      <c r="T1352" s="4">
        <v>6700</v>
      </c>
      <c r="U1352" s="4">
        <v>13323</v>
      </c>
      <c r="V1352" s="25">
        <v>56.586273148146574</v>
      </c>
      <c r="W1352" s="4">
        <v>141</v>
      </c>
    </row>
    <row r="1353" spans="1:23" x14ac:dyDescent="0.45">
      <c r="A1353" t="s">
        <v>8326</v>
      </c>
      <c r="B1353" t="s">
        <v>8224</v>
      </c>
      <c r="C1353" t="s">
        <v>8375</v>
      </c>
      <c r="D1353" s="8" t="s">
        <v>8381</v>
      </c>
      <c r="F1353" s="7">
        <v>3</v>
      </c>
      <c r="G1353" s="4">
        <v>24500</v>
      </c>
      <c r="H1353" s="4">
        <v>27217.360000000001</v>
      </c>
      <c r="I1353" s="25">
        <v>76.262457561727686</v>
      </c>
      <c r="J1353" s="4">
        <v>255</v>
      </c>
      <c r="N1353" t="s">
        <v>8326</v>
      </c>
      <c r="O1353" t="s">
        <v>8224</v>
      </c>
      <c r="P1353" t="s">
        <v>8375</v>
      </c>
      <c r="Q1353" s="8" t="s">
        <v>8381</v>
      </c>
      <c r="S1353" s="7">
        <v>3</v>
      </c>
      <c r="T1353" s="4">
        <v>24500</v>
      </c>
      <c r="U1353" s="4">
        <v>27217.360000000001</v>
      </c>
      <c r="V1353" s="25">
        <v>76.262457561727686</v>
      </c>
      <c r="W1353" s="4">
        <v>255</v>
      </c>
    </row>
    <row r="1354" spans="1:23" x14ac:dyDescent="0.45">
      <c r="A1354" t="s">
        <v>8326</v>
      </c>
      <c r="B1354" t="s">
        <v>8224</v>
      </c>
      <c r="C1354" t="s">
        <v>8375</v>
      </c>
      <c r="D1354" s="8" t="s">
        <v>8381</v>
      </c>
      <c r="E1354">
        <v>1280</v>
      </c>
      <c r="F1354" s="7">
        <v>1</v>
      </c>
      <c r="G1354" s="4">
        <v>15000</v>
      </c>
      <c r="H1354" s="4">
        <v>16636.78</v>
      </c>
      <c r="I1354" s="25">
        <v>90</v>
      </c>
      <c r="J1354" s="4">
        <v>130</v>
      </c>
      <c r="N1354" t="s">
        <v>8326</v>
      </c>
      <c r="O1354" t="s">
        <v>8224</v>
      </c>
      <c r="P1354" t="s">
        <v>8375</v>
      </c>
      <c r="Q1354" s="8" t="s">
        <v>8381</v>
      </c>
      <c r="R1354">
        <v>1280</v>
      </c>
      <c r="S1354" s="7">
        <v>1</v>
      </c>
      <c r="T1354" s="4">
        <v>15000</v>
      </c>
      <c r="U1354" s="4">
        <v>16636.78</v>
      </c>
      <c r="V1354" s="25">
        <v>90</v>
      </c>
      <c r="W1354" s="4">
        <v>130</v>
      </c>
    </row>
    <row r="1355" spans="1:23" x14ac:dyDescent="0.45">
      <c r="A1355" t="s">
        <v>8326</v>
      </c>
      <c r="B1355" t="s">
        <v>8224</v>
      </c>
      <c r="C1355" t="s">
        <v>8375</v>
      </c>
      <c r="D1355" s="8" t="s">
        <v>8381</v>
      </c>
      <c r="E1355">
        <v>1606</v>
      </c>
      <c r="F1355" s="7">
        <v>1</v>
      </c>
      <c r="G1355" s="4">
        <v>8000</v>
      </c>
      <c r="H1355" s="4">
        <v>8080.33</v>
      </c>
      <c r="I1355" s="25">
        <v>89.958333333335759</v>
      </c>
      <c r="J1355" s="4">
        <v>92</v>
      </c>
      <c r="N1355" t="s">
        <v>8326</v>
      </c>
      <c r="O1355" t="s">
        <v>8224</v>
      </c>
      <c r="P1355" t="s">
        <v>8375</v>
      </c>
      <c r="Q1355" s="8" t="s">
        <v>8381</v>
      </c>
      <c r="R1355">
        <v>1606</v>
      </c>
      <c r="S1355" s="7">
        <v>1</v>
      </c>
      <c r="T1355" s="4">
        <v>8000</v>
      </c>
      <c r="U1355" s="4">
        <v>8080.33</v>
      </c>
      <c r="V1355" s="25">
        <v>89.958333333335759</v>
      </c>
      <c r="W1355" s="4">
        <v>92</v>
      </c>
    </row>
    <row r="1356" spans="1:23" x14ac:dyDescent="0.45">
      <c r="A1356" t="s">
        <v>8326</v>
      </c>
      <c r="B1356" t="s">
        <v>8224</v>
      </c>
      <c r="C1356" t="s">
        <v>8375</v>
      </c>
      <c r="D1356" s="8" t="s">
        <v>8381</v>
      </c>
      <c r="E1356">
        <v>1829</v>
      </c>
      <c r="F1356" s="7">
        <v>1</v>
      </c>
      <c r="G1356" s="4">
        <v>1500</v>
      </c>
      <c r="H1356" s="4">
        <v>2500.25</v>
      </c>
      <c r="I1356" s="25">
        <v>48.829039351847314</v>
      </c>
      <c r="J1356" s="4">
        <v>33</v>
      </c>
      <c r="N1356" t="s">
        <v>8326</v>
      </c>
      <c r="O1356" t="s">
        <v>8224</v>
      </c>
      <c r="P1356" t="s">
        <v>8375</v>
      </c>
      <c r="Q1356" s="8" t="s">
        <v>8381</v>
      </c>
      <c r="R1356">
        <v>1829</v>
      </c>
      <c r="S1356" s="7">
        <v>1</v>
      </c>
      <c r="T1356" s="4">
        <v>1500</v>
      </c>
      <c r="U1356" s="4">
        <v>2500.25</v>
      </c>
      <c r="V1356" s="25">
        <v>48.829039351847314</v>
      </c>
      <c r="W1356" s="4">
        <v>33</v>
      </c>
    </row>
    <row r="1357" spans="1:23" x14ac:dyDescent="0.45">
      <c r="A1357" t="s">
        <v>8326</v>
      </c>
      <c r="B1357" t="s">
        <v>8224</v>
      </c>
      <c r="C1357" t="s">
        <v>8382</v>
      </c>
      <c r="F1357" s="7"/>
      <c r="G1357" s="4"/>
      <c r="H1357" s="4"/>
      <c r="I1357" s="25"/>
      <c r="J1357" s="4"/>
      <c r="N1357" t="s">
        <v>8326</v>
      </c>
      <c r="O1357" t="s">
        <v>8224</v>
      </c>
      <c r="P1357" t="s">
        <v>8382</v>
      </c>
      <c r="S1357" s="7"/>
      <c r="T1357" s="4"/>
      <c r="U1357" s="4"/>
      <c r="V1357" s="25"/>
      <c r="W1357" s="4"/>
    </row>
    <row r="1358" spans="1:23" x14ac:dyDescent="0.45">
      <c r="A1358" t="s">
        <v>8326</v>
      </c>
      <c r="B1358" t="s">
        <v>8224</v>
      </c>
      <c r="C1358" t="s">
        <v>8382</v>
      </c>
      <c r="D1358" s="8" t="s">
        <v>8376</v>
      </c>
      <c r="F1358" s="7">
        <v>3</v>
      </c>
      <c r="G1358" s="4">
        <v>18300</v>
      </c>
      <c r="H1358" s="4">
        <v>21504.11</v>
      </c>
      <c r="I1358" s="25">
        <v>31.666666666666668</v>
      </c>
      <c r="J1358" s="4">
        <v>244</v>
      </c>
      <c r="N1358" t="s">
        <v>8326</v>
      </c>
      <c r="O1358" t="s">
        <v>8224</v>
      </c>
      <c r="P1358" t="s">
        <v>8382</v>
      </c>
      <c r="Q1358" s="8" t="s">
        <v>8376</v>
      </c>
      <c r="S1358" s="7">
        <v>3</v>
      </c>
      <c r="T1358" s="4">
        <v>18300</v>
      </c>
      <c r="U1358" s="4">
        <v>21504.11</v>
      </c>
      <c r="V1358" s="25">
        <v>31.666666666666668</v>
      </c>
      <c r="W1358" s="4">
        <v>244</v>
      </c>
    </row>
    <row r="1359" spans="1:23" x14ac:dyDescent="0.45">
      <c r="A1359" t="s">
        <v>8326</v>
      </c>
      <c r="B1359" t="s">
        <v>8224</v>
      </c>
      <c r="C1359" t="s">
        <v>8382</v>
      </c>
      <c r="D1359" s="8" t="s">
        <v>8376</v>
      </c>
      <c r="E1359">
        <v>1827</v>
      </c>
      <c r="F1359" s="7">
        <v>1</v>
      </c>
      <c r="G1359" s="4">
        <v>8000</v>
      </c>
      <c r="H1359" s="4">
        <v>8053</v>
      </c>
      <c r="I1359" s="25">
        <v>50</v>
      </c>
      <c r="J1359" s="4">
        <v>96</v>
      </c>
      <c r="N1359" t="s">
        <v>8326</v>
      </c>
      <c r="O1359" t="s">
        <v>8224</v>
      </c>
      <c r="P1359" t="s">
        <v>8382</v>
      </c>
      <c r="Q1359" s="8" t="s">
        <v>8376</v>
      </c>
      <c r="R1359">
        <v>1827</v>
      </c>
      <c r="S1359" s="7">
        <v>1</v>
      </c>
      <c r="T1359" s="4">
        <v>8000</v>
      </c>
      <c r="U1359" s="4">
        <v>8053</v>
      </c>
      <c r="V1359" s="25">
        <v>50</v>
      </c>
      <c r="W1359" s="4">
        <v>96</v>
      </c>
    </row>
    <row r="1360" spans="1:23" x14ac:dyDescent="0.45">
      <c r="A1360" t="s">
        <v>8326</v>
      </c>
      <c r="B1360" t="s">
        <v>8224</v>
      </c>
      <c r="C1360" t="s">
        <v>8382</v>
      </c>
      <c r="D1360" s="8" t="s">
        <v>8376</v>
      </c>
      <c r="E1360">
        <v>1843</v>
      </c>
      <c r="F1360" s="7">
        <v>1</v>
      </c>
      <c r="G1360" s="4">
        <v>10000</v>
      </c>
      <c r="H1360" s="4">
        <v>12400.61</v>
      </c>
      <c r="I1360" s="25">
        <v>30</v>
      </c>
      <c r="J1360" s="4">
        <v>134</v>
      </c>
      <c r="N1360" t="s">
        <v>8326</v>
      </c>
      <c r="O1360" t="s">
        <v>8224</v>
      </c>
      <c r="P1360" t="s">
        <v>8382</v>
      </c>
      <c r="Q1360" s="8" t="s">
        <v>8376</v>
      </c>
      <c r="R1360">
        <v>1843</v>
      </c>
      <c r="S1360" s="7">
        <v>1</v>
      </c>
      <c r="T1360" s="4">
        <v>10000</v>
      </c>
      <c r="U1360" s="4">
        <v>12400.61</v>
      </c>
      <c r="V1360" s="25">
        <v>30</v>
      </c>
      <c r="W1360" s="4">
        <v>134</v>
      </c>
    </row>
    <row r="1361" spans="1:23" x14ac:dyDescent="0.45">
      <c r="A1361" t="s">
        <v>8326</v>
      </c>
      <c r="B1361" t="s">
        <v>8224</v>
      </c>
      <c r="C1361" t="s">
        <v>8382</v>
      </c>
      <c r="D1361" s="8" t="s">
        <v>8376</v>
      </c>
      <c r="E1361">
        <v>2299</v>
      </c>
      <c r="F1361" s="7">
        <v>1</v>
      </c>
      <c r="G1361" s="4">
        <v>300</v>
      </c>
      <c r="H1361" s="4">
        <v>1050.5</v>
      </c>
      <c r="I1361" s="25">
        <v>15</v>
      </c>
      <c r="J1361" s="4">
        <v>14</v>
      </c>
      <c r="N1361" t="s">
        <v>8326</v>
      </c>
      <c r="O1361" t="s">
        <v>8224</v>
      </c>
      <c r="P1361" t="s">
        <v>8382</v>
      </c>
      <c r="Q1361" s="8" t="s">
        <v>8376</v>
      </c>
      <c r="R1361">
        <v>2299</v>
      </c>
      <c r="S1361" s="7">
        <v>1</v>
      </c>
      <c r="T1361" s="4">
        <v>300</v>
      </c>
      <c r="U1361" s="4">
        <v>1050.5</v>
      </c>
      <c r="V1361" s="25">
        <v>15</v>
      </c>
      <c r="W1361" s="4">
        <v>14</v>
      </c>
    </row>
    <row r="1362" spans="1:23" x14ac:dyDescent="0.45">
      <c r="A1362" t="s">
        <v>8326</v>
      </c>
      <c r="B1362" t="s">
        <v>8224</v>
      </c>
      <c r="C1362" t="s">
        <v>8382</v>
      </c>
      <c r="D1362" s="8" t="s">
        <v>8377</v>
      </c>
      <c r="F1362" s="7">
        <v>3</v>
      </c>
      <c r="G1362" s="4">
        <v>11850</v>
      </c>
      <c r="H1362" s="4">
        <v>23083.27</v>
      </c>
      <c r="I1362" s="25">
        <v>35.776060956789784</v>
      </c>
      <c r="J1362" s="4">
        <v>255</v>
      </c>
      <c r="N1362" t="s">
        <v>8326</v>
      </c>
      <c r="O1362" t="s">
        <v>8224</v>
      </c>
      <c r="P1362" t="s">
        <v>8382</v>
      </c>
      <c r="Q1362" s="8" t="s">
        <v>8377</v>
      </c>
      <c r="S1362" s="7">
        <v>3</v>
      </c>
      <c r="T1362" s="4">
        <v>11850</v>
      </c>
      <c r="U1362" s="4">
        <v>23083.27</v>
      </c>
      <c r="V1362" s="25">
        <v>35.776060956789784</v>
      </c>
      <c r="W1362" s="4">
        <v>255</v>
      </c>
    </row>
    <row r="1363" spans="1:23" x14ac:dyDescent="0.45">
      <c r="A1363" t="s">
        <v>8326</v>
      </c>
      <c r="B1363" t="s">
        <v>8224</v>
      </c>
      <c r="C1363" t="s">
        <v>8382</v>
      </c>
      <c r="D1363" s="8" t="s">
        <v>8377</v>
      </c>
      <c r="E1363">
        <v>1257</v>
      </c>
      <c r="F1363" s="7">
        <v>1</v>
      </c>
      <c r="G1363" s="4">
        <v>5500</v>
      </c>
      <c r="H1363" s="4">
        <v>16210</v>
      </c>
      <c r="I1363" s="25">
        <v>48.958333333335759</v>
      </c>
      <c r="J1363" s="4">
        <v>176</v>
      </c>
      <c r="N1363" t="s">
        <v>8326</v>
      </c>
      <c r="O1363" t="s">
        <v>8224</v>
      </c>
      <c r="P1363" t="s">
        <v>8382</v>
      </c>
      <c r="Q1363" s="8" t="s">
        <v>8377</v>
      </c>
      <c r="R1363">
        <v>1257</v>
      </c>
      <c r="S1363" s="7">
        <v>1</v>
      </c>
      <c r="T1363" s="4">
        <v>5500</v>
      </c>
      <c r="U1363" s="4">
        <v>16210</v>
      </c>
      <c r="V1363" s="25">
        <v>48.958333333335759</v>
      </c>
      <c r="W1363" s="4">
        <v>176</v>
      </c>
    </row>
    <row r="1364" spans="1:23" x14ac:dyDescent="0.45">
      <c r="A1364" t="s">
        <v>8326</v>
      </c>
      <c r="B1364" t="s">
        <v>8224</v>
      </c>
      <c r="C1364" t="s">
        <v>8382</v>
      </c>
      <c r="D1364" s="8" t="s">
        <v>8377</v>
      </c>
      <c r="E1364">
        <v>1832</v>
      </c>
      <c r="F1364" s="7">
        <v>1</v>
      </c>
      <c r="G1364" s="4">
        <v>350</v>
      </c>
      <c r="H1364" s="4">
        <v>500</v>
      </c>
      <c r="I1364" s="25">
        <v>30</v>
      </c>
      <c r="J1364" s="4">
        <v>20</v>
      </c>
      <c r="N1364" t="s">
        <v>8326</v>
      </c>
      <c r="O1364" t="s">
        <v>8224</v>
      </c>
      <c r="P1364" t="s">
        <v>8382</v>
      </c>
      <c r="Q1364" s="8" t="s">
        <v>8377</v>
      </c>
      <c r="R1364">
        <v>1832</v>
      </c>
      <c r="S1364" s="7">
        <v>1</v>
      </c>
      <c r="T1364" s="4">
        <v>350</v>
      </c>
      <c r="U1364" s="4">
        <v>500</v>
      </c>
      <c r="V1364" s="25">
        <v>30</v>
      </c>
      <c r="W1364" s="4">
        <v>20</v>
      </c>
    </row>
    <row r="1365" spans="1:23" x14ac:dyDescent="0.45">
      <c r="A1365" t="s">
        <v>8326</v>
      </c>
      <c r="B1365" t="s">
        <v>8224</v>
      </c>
      <c r="C1365" t="s">
        <v>8382</v>
      </c>
      <c r="D1365" s="8" t="s">
        <v>8377</v>
      </c>
      <c r="E1365">
        <v>2284</v>
      </c>
      <c r="F1365" s="7">
        <v>1</v>
      </c>
      <c r="G1365" s="4">
        <v>6000</v>
      </c>
      <c r="H1365" s="4">
        <v>6373.27</v>
      </c>
      <c r="I1365" s="25">
        <v>28.369849537033588</v>
      </c>
      <c r="J1365" s="4">
        <v>59</v>
      </c>
      <c r="N1365" t="s">
        <v>8326</v>
      </c>
      <c r="O1365" t="s">
        <v>8224</v>
      </c>
      <c r="P1365" t="s">
        <v>8382</v>
      </c>
      <c r="Q1365" s="8" t="s">
        <v>8377</v>
      </c>
      <c r="R1365">
        <v>2284</v>
      </c>
      <c r="S1365" s="7">
        <v>1</v>
      </c>
      <c r="T1365" s="4">
        <v>6000</v>
      </c>
      <c r="U1365" s="4">
        <v>6373.27</v>
      </c>
      <c r="V1365" s="25">
        <v>28.369849537033588</v>
      </c>
      <c r="W1365" s="4">
        <v>59</v>
      </c>
    </row>
    <row r="1366" spans="1:23" x14ac:dyDescent="0.45">
      <c r="A1366" t="s">
        <v>8326</v>
      </c>
      <c r="B1366" t="s">
        <v>8224</v>
      </c>
      <c r="C1366" t="s">
        <v>8382</v>
      </c>
      <c r="D1366" s="8" t="s">
        <v>8379</v>
      </c>
      <c r="F1366" s="7">
        <v>4</v>
      </c>
      <c r="G1366" s="4">
        <v>10000</v>
      </c>
      <c r="H1366" s="4">
        <v>10416.23</v>
      </c>
      <c r="I1366" s="25">
        <v>35.284869791665187</v>
      </c>
      <c r="J1366" s="4">
        <v>202</v>
      </c>
      <c r="N1366" t="s">
        <v>8326</v>
      </c>
      <c r="O1366" t="s">
        <v>8224</v>
      </c>
      <c r="P1366" t="s">
        <v>8382</v>
      </c>
      <c r="Q1366" s="8" t="s">
        <v>8379</v>
      </c>
      <c r="S1366" s="7">
        <v>4</v>
      </c>
      <c r="T1366" s="4">
        <v>10000</v>
      </c>
      <c r="U1366" s="4">
        <v>10416.23</v>
      </c>
      <c r="V1366" s="25">
        <v>35.284869791665187</v>
      </c>
      <c r="W1366" s="4">
        <v>202</v>
      </c>
    </row>
    <row r="1367" spans="1:23" x14ac:dyDescent="0.45">
      <c r="A1367" t="s">
        <v>8326</v>
      </c>
      <c r="B1367" t="s">
        <v>8224</v>
      </c>
      <c r="C1367" t="s">
        <v>8382</v>
      </c>
      <c r="D1367" s="8" t="s">
        <v>8379</v>
      </c>
      <c r="E1367">
        <v>780</v>
      </c>
      <c r="F1367" s="7">
        <v>1</v>
      </c>
      <c r="G1367" s="4">
        <v>1000</v>
      </c>
      <c r="H1367" s="4">
        <v>1040</v>
      </c>
      <c r="I1367" s="25">
        <v>30</v>
      </c>
      <c r="J1367" s="4">
        <v>27</v>
      </c>
      <c r="N1367" t="s">
        <v>8326</v>
      </c>
      <c r="O1367" t="s">
        <v>8224</v>
      </c>
      <c r="P1367" t="s">
        <v>8382</v>
      </c>
      <c r="Q1367" s="8" t="s">
        <v>8379</v>
      </c>
      <c r="R1367">
        <v>780</v>
      </c>
      <c r="S1367" s="7">
        <v>1</v>
      </c>
      <c r="T1367" s="4">
        <v>1000</v>
      </c>
      <c r="U1367" s="4">
        <v>1040</v>
      </c>
      <c r="V1367" s="25">
        <v>30</v>
      </c>
      <c r="W1367" s="4">
        <v>27</v>
      </c>
    </row>
    <row r="1368" spans="1:23" x14ac:dyDescent="0.45">
      <c r="A1368" t="s">
        <v>8326</v>
      </c>
      <c r="B1368" t="s">
        <v>8224</v>
      </c>
      <c r="C1368" t="s">
        <v>8382</v>
      </c>
      <c r="D1368" s="8" t="s">
        <v>8379</v>
      </c>
      <c r="E1368">
        <v>1601</v>
      </c>
      <c r="F1368" s="7">
        <v>1</v>
      </c>
      <c r="G1368" s="4">
        <v>2500</v>
      </c>
      <c r="H1368" s="4">
        <v>2706.23</v>
      </c>
      <c r="I1368" s="25">
        <v>30</v>
      </c>
      <c r="J1368" s="4">
        <v>56</v>
      </c>
      <c r="N1368" t="s">
        <v>8326</v>
      </c>
      <c r="O1368" t="s">
        <v>8224</v>
      </c>
      <c r="P1368" t="s">
        <v>8382</v>
      </c>
      <c r="Q1368" s="8" t="s">
        <v>8379</v>
      </c>
      <c r="R1368">
        <v>1601</v>
      </c>
      <c r="S1368" s="7">
        <v>1</v>
      </c>
      <c r="T1368" s="4">
        <v>2500</v>
      </c>
      <c r="U1368" s="4">
        <v>2706.23</v>
      </c>
      <c r="V1368" s="25">
        <v>30</v>
      </c>
      <c r="W1368" s="4">
        <v>56</v>
      </c>
    </row>
    <row r="1369" spans="1:23" x14ac:dyDescent="0.45">
      <c r="A1369" t="s">
        <v>8326</v>
      </c>
      <c r="B1369" t="s">
        <v>8224</v>
      </c>
      <c r="C1369" t="s">
        <v>8382</v>
      </c>
      <c r="D1369" s="8" t="s">
        <v>8379</v>
      </c>
      <c r="E1369">
        <v>1634</v>
      </c>
      <c r="F1369" s="7">
        <v>1</v>
      </c>
      <c r="G1369" s="4">
        <v>2000</v>
      </c>
      <c r="H1369" s="4">
        <v>2010</v>
      </c>
      <c r="I1369" s="25">
        <v>38.059479166666279</v>
      </c>
      <c r="J1369" s="4">
        <v>32</v>
      </c>
      <c r="N1369" t="s">
        <v>8326</v>
      </c>
      <c r="O1369" t="s">
        <v>8224</v>
      </c>
      <c r="P1369" t="s">
        <v>8382</v>
      </c>
      <c r="Q1369" s="8" t="s">
        <v>8379</v>
      </c>
      <c r="R1369">
        <v>1634</v>
      </c>
      <c r="S1369" s="7">
        <v>1</v>
      </c>
      <c r="T1369" s="4">
        <v>2000</v>
      </c>
      <c r="U1369" s="4">
        <v>2010</v>
      </c>
      <c r="V1369" s="25">
        <v>38.059479166666279</v>
      </c>
      <c r="W1369" s="4">
        <v>32</v>
      </c>
    </row>
    <row r="1370" spans="1:23" x14ac:dyDescent="0.45">
      <c r="A1370" t="s">
        <v>8326</v>
      </c>
      <c r="B1370" t="s">
        <v>8224</v>
      </c>
      <c r="C1370" t="s">
        <v>8382</v>
      </c>
      <c r="D1370" s="8" t="s">
        <v>8379</v>
      </c>
      <c r="E1370">
        <v>1636</v>
      </c>
      <c r="F1370" s="7">
        <v>1</v>
      </c>
      <c r="G1370" s="4">
        <v>4500</v>
      </c>
      <c r="H1370" s="4">
        <v>4660</v>
      </c>
      <c r="I1370" s="25">
        <v>43.07999999999447</v>
      </c>
      <c r="J1370" s="4">
        <v>87</v>
      </c>
      <c r="N1370" t="s">
        <v>8326</v>
      </c>
      <c r="O1370" t="s">
        <v>8224</v>
      </c>
      <c r="P1370" t="s">
        <v>8382</v>
      </c>
      <c r="Q1370" s="8" t="s">
        <v>8379</v>
      </c>
      <c r="R1370">
        <v>1636</v>
      </c>
      <c r="S1370" s="7">
        <v>1</v>
      </c>
      <c r="T1370" s="4">
        <v>4500</v>
      </c>
      <c r="U1370" s="4">
        <v>4660</v>
      </c>
      <c r="V1370" s="25">
        <v>43.07999999999447</v>
      </c>
      <c r="W1370" s="4">
        <v>87</v>
      </c>
    </row>
    <row r="1371" spans="1:23" x14ac:dyDescent="0.45">
      <c r="A1371" t="s">
        <v>8326</v>
      </c>
      <c r="B1371" t="s">
        <v>8224</v>
      </c>
      <c r="C1371" t="s">
        <v>8382</v>
      </c>
      <c r="D1371" s="8" t="s">
        <v>8369</v>
      </c>
      <c r="F1371" s="7">
        <v>6</v>
      </c>
      <c r="G1371" s="4">
        <v>11100</v>
      </c>
      <c r="H1371" s="4">
        <v>12555</v>
      </c>
      <c r="I1371" s="25">
        <v>42.481655092593428</v>
      </c>
      <c r="J1371" s="4">
        <v>175</v>
      </c>
      <c r="N1371" t="s">
        <v>8326</v>
      </c>
      <c r="O1371" t="s">
        <v>8224</v>
      </c>
      <c r="P1371" t="s">
        <v>8382</v>
      </c>
      <c r="Q1371" s="8" t="s">
        <v>8369</v>
      </c>
      <c r="S1371" s="7">
        <v>6</v>
      </c>
      <c r="T1371" s="4">
        <v>11100</v>
      </c>
      <c r="U1371" s="4">
        <v>12555</v>
      </c>
      <c r="V1371" s="25">
        <v>42.481655092593428</v>
      </c>
      <c r="W1371" s="4">
        <v>175</v>
      </c>
    </row>
    <row r="1372" spans="1:23" x14ac:dyDescent="0.45">
      <c r="A1372" t="s">
        <v>8326</v>
      </c>
      <c r="B1372" t="s">
        <v>8224</v>
      </c>
      <c r="C1372" t="s">
        <v>8382</v>
      </c>
      <c r="D1372" s="8" t="s">
        <v>8369</v>
      </c>
      <c r="E1372">
        <v>803</v>
      </c>
      <c r="F1372" s="7">
        <v>1</v>
      </c>
      <c r="G1372" s="4">
        <v>2300</v>
      </c>
      <c r="H1372" s="4">
        <v>2835</v>
      </c>
      <c r="I1372" s="25">
        <v>26.091689814813435</v>
      </c>
      <c r="J1372" s="4">
        <v>38</v>
      </c>
      <c r="N1372" t="s">
        <v>8326</v>
      </c>
      <c r="O1372" t="s">
        <v>8224</v>
      </c>
      <c r="P1372" t="s">
        <v>8382</v>
      </c>
      <c r="Q1372" s="8" t="s">
        <v>8369</v>
      </c>
      <c r="R1372">
        <v>803</v>
      </c>
      <c r="S1372" s="7">
        <v>1</v>
      </c>
      <c r="T1372" s="4">
        <v>2300</v>
      </c>
      <c r="U1372" s="4">
        <v>2835</v>
      </c>
      <c r="V1372" s="25">
        <v>26.091689814813435</v>
      </c>
      <c r="W1372" s="4">
        <v>38</v>
      </c>
    </row>
    <row r="1373" spans="1:23" x14ac:dyDescent="0.45">
      <c r="A1373" t="s">
        <v>8326</v>
      </c>
      <c r="B1373" t="s">
        <v>8224</v>
      </c>
      <c r="C1373" t="s">
        <v>8382</v>
      </c>
      <c r="D1373" s="8" t="s">
        <v>8369</v>
      </c>
      <c r="E1373">
        <v>805</v>
      </c>
      <c r="F1373" s="7">
        <v>1</v>
      </c>
      <c r="G1373" s="4">
        <v>3000</v>
      </c>
      <c r="H1373" s="4">
        <v>3150</v>
      </c>
      <c r="I1373" s="25">
        <v>50.135277777779265</v>
      </c>
      <c r="J1373" s="4">
        <v>54</v>
      </c>
      <c r="N1373" t="s">
        <v>8326</v>
      </c>
      <c r="O1373" t="s">
        <v>8224</v>
      </c>
      <c r="P1373" t="s">
        <v>8382</v>
      </c>
      <c r="Q1373" s="8" t="s">
        <v>8369</v>
      </c>
      <c r="R1373">
        <v>805</v>
      </c>
      <c r="S1373" s="7">
        <v>1</v>
      </c>
      <c r="T1373" s="4">
        <v>3000</v>
      </c>
      <c r="U1373" s="4">
        <v>3150</v>
      </c>
      <c r="V1373" s="25">
        <v>50.135277777779265</v>
      </c>
      <c r="W1373" s="4">
        <v>54</v>
      </c>
    </row>
    <row r="1374" spans="1:23" x14ac:dyDescent="0.45">
      <c r="A1374" t="s">
        <v>8326</v>
      </c>
      <c r="B1374" t="s">
        <v>8224</v>
      </c>
      <c r="C1374" t="s">
        <v>8382</v>
      </c>
      <c r="D1374" s="8" t="s">
        <v>8369</v>
      </c>
      <c r="E1374">
        <v>814</v>
      </c>
      <c r="F1374" s="7">
        <v>1</v>
      </c>
      <c r="G1374" s="4">
        <v>1000</v>
      </c>
      <c r="H1374" s="4">
        <v>1273</v>
      </c>
      <c r="I1374" s="25">
        <v>15.00971064814803</v>
      </c>
      <c r="J1374" s="4">
        <v>28</v>
      </c>
      <c r="N1374" t="s">
        <v>8326</v>
      </c>
      <c r="O1374" t="s">
        <v>8224</v>
      </c>
      <c r="P1374" t="s">
        <v>8382</v>
      </c>
      <c r="Q1374" s="8" t="s">
        <v>8369</v>
      </c>
      <c r="R1374">
        <v>814</v>
      </c>
      <c r="S1374" s="7">
        <v>1</v>
      </c>
      <c r="T1374" s="4">
        <v>1000</v>
      </c>
      <c r="U1374" s="4">
        <v>1273</v>
      </c>
      <c r="V1374" s="25">
        <v>15.00971064814803</v>
      </c>
      <c r="W1374" s="4">
        <v>28</v>
      </c>
    </row>
    <row r="1375" spans="1:23" x14ac:dyDescent="0.45">
      <c r="A1375" t="s">
        <v>8326</v>
      </c>
      <c r="B1375" t="s">
        <v>8224</v>
      </c>
      <c r="C1375" t="s">
        <v>8382</v>
      </c>
      <c r="D1375" s="8" t="s">
        <v>8369</v>
      </c>
      <c r="E1375">
        <v>1844</v>
      </c>
      <c r="F1375" s="7">
        <v>1</v>
      </c>
      <c r="G1375" s="4">
        <v>1500</v>
      </c>
      <c r="H1375" s="4">
        <v>1521</v>
      </c>
      <c r="I1375" s="25">
        <v>38.151458333333721</v>
      </c>
      <c r="J1375" s="4">
        <v>20</v>
      </c>
      <c r="N1375" t="s">
        <v>8326</v>
      </c>
      <c r="O1375" t="s">
        <v>8224</v>
      </c>
      <c r="P1375" t="s">
        <v>8382</v>
      </c>
      <c r="Q1375" s="8" t="s">
        <v>8369</v>
      </c>
      <c r="R1375">
        <v>1844</v>
      </c>
      <c r="S1375" s="7">
        <v>1</v>
      </c>
      <c r="T1375" s="4">
        <v>1500</v>
      </c>
      <c r="U1375" s="4">
        <v>1521</v>
      </c>
      <c r="V1375" s="25">
        <v>38.151458333333721</v>
      </c>
      <c r="W1375" s="4">
        <v>20</v>
      </c>
    </row>
    <row r="1376" spans="1:23" x14ac:dyDescent="0.45">
      <c r="A1376" t="s">
        <v>8326</v>
      </c>
      <c r="B1376" t="s">
        <v>8224</v>
      </c>
      <c r="C1376" t="s">
        <v>8382</v>
      </c>
      <c r="D1376" s="8" t="s">
        <v>8369</v>
      </c>
      <c r="E1376">
        <v>1848</v>
      </c>
      <c r="F1376" s="7">
        <v>1</v>
      </c>
      <c r="G1376" s="4">
        <v>3000</v>
      </c>
      <c r="H1376" s="4">
        <v>3221</v>
      </c>
      <c r="I1376" s="25">
        <v>63.502916666671808</v>
      </c>
      <c r="J1376" s="4">
        <v>24</v>
      </c>
      <c r="N1376" t="s">
        <v>8326</v>
      </c>
      <c r="O1376" t="s">
        <v>8224</v>
      </c>
      <c r="P1376" t="s">
        <v>8382</v>
      </c>
      <c r="Q1376" s="8" t="s">
        <v>8369</v>
      </c>
      <c r="R1376">
        <v>1848</v>
      </c>
      <c r="S1376" s="7">
        <v>1</v>
      </c>
      <c r="T1376" s="4">
        <v>3000</v>
      </c>
      <c r="U1376" s="4">
        <v>3221</v>
      </c>
      <c r="V1376" s="25">
        <v>63.502916666671808</v>
      </c>
      <c r="W1376" s="4">
        <v>24</v>
      </c>
    </row>
    <row r="1377" spans="1:23" x14ac:dyDescent="0.45">
      <c r="A1377" t="s">
        <v>8326</v>
      </c>
      <c r="B1377" t="s">
        <v>8224</v>
      </c>
      <c r="C1377" t="s">
        <v>8382</v>
      </c>
      <c r="D1377" s="8" t="s">
        <v>8369</v>
      </c>
      <c r="E1377">
        <v>2281</v>
      </c>
      <c r="F1377" s="7">
        <v>1</v>
      </c>
      <c r="G1377" s="4">
        <v>300</v>
      </c>
      <c r="H1377" s="4">
        <v>555</v>
      </c>
      <c r="I1377" s="25">
        <v>61.998877314814308</v>
      </c>
      <c r="J1377" s="4">
        <v>11</v>
      </c>
      <c r="N1377" t="s">
        <v>8326</v>
      </c>
      <c r="O1377" t="s">
        <v>8224</v>
      </c>
      <c r="P1377" t="s">
        <v>8382</v>
      </c>
      <c r="Q1377" s="8" t="s">
        <v>8369</v>
      </c>
      <c r="R1377">
        <v>2281</v>
      </c>
      <c r="S1377" s="7">
        <v>1</v>
      </c>
      <c r="T1377" s="4">
        <v>300</v>
      </c>
      <c r="U1377" s="4">
        <v>555</v>
      </c>
      <c r="V1377" s="25">
        <v>61.998877314814308</v>
      </c>
      <c r="W1377" s="4">
        <v>11</v>
      </c>
    </row>
    <row r="1378" spans="1:23" x14ac:dyDescent="0.45">
      <c r="A1378" t="s">
        <v>8326</v>
      </c>
      <c r="B1378" t="s">
        <v>8224</v>
      </c>
      <c r="C1378" t="s">
        <v>8382</v>
      </c>
      <c r="D1378" s="8" t="s">
        <v>8380</v>
      </c>
      <c r="F1378" s="7">
        <v>1</v>
      </c>
      <c r="G1378" s="4">
        <v>2000</v>
      </c>
      <c r="H1378" s="4">
        <v>2230.4299999999998</v>
      </c>
      <c r="I1378" s="25">
        <v>30</v>
      </c>
      <c r="J1378" s="4">
        <v>51</v>
      </c>
      <c r="N1378" t="s">
        <v>8326</v>
      </c>
      <c r="O1378" t="s">
        <v>8224</v>
      </c>
      <c r="P1378" t="s">
        <v>8382</v>
      </c>
      <c r="Q1378" s="8" t="s">
        <v>8380</v>
      </c>
      <c r="S1378" s="7">
        <v>1</v>
      </c>
      <c r="T1378" s="4">
        <v>2000</v>
      </c>
      <c r="U1378" s="4">
        <v>2230.4299999999998</v>
      </c>
      <c r="V1378" s="25">
        <v>30</v>
      </c>
      <c r="W1378" s="4">
        <v>51</v>
      </c>
    </row>
    <row r="1379" spans="1:23" x14ac:dyDescent="0.45">
      <c r="A1379" t="s">
        <v>8326</v>
      </c>
      <c r="B1379" t="s">
        <v>8224</v>
      </c>
      <c r="C1379" t="s">
        <v>8382</v>
      </c>
      <c r="D1379" s="8" t="s">
        <v>8380</v>
      </c>
      <c r="E1379">
        <v>801</v>
      </c>
      <c r="F1379" s="7">
        <v>1</v>
      </c>
      <c r="G1379" s="4">
        <v>2000</v>
      </c>
      <c r="H1379" s="4">
        <v>2230.4299999999998</v>
      </c>
      <c r="I1379" s="25">
        <v>30</v>
      </c>
      <c r="J1379" s="4">
        <v>51</v>
      </c>
      <c r="N1379" t="s">
        <v>8326</v>
      </c>
      <c r="O1379" t="s">
        <v>8224</v>
      </c>
      <c r="P1379" t="s">
        <v>8382</v>
      </c>
      <c r="Q1379" s="8" t="s">
        <v>8380</v>
      </c>
      <c r="R1379">
        <v>801</v>
      </c>
      <c r="S1379" s="7">
        <v>1</v>
      </c>
      <c r="T1379" s="4">
        <v>2000</v>
      </c>
      <c r="U1379" s="4">
        <v>2230.4299999999998</v>
      </c>
      <c r="V1379" s="25">
        <v>30</v>
      </c>
      <c r="W1379" s="4">
        <v>51</v>
      </c>
    </row>
    <row r="1380" spans="1:23" x14ac:dyDescent="0.45">
      <c r="A1380" t="s">
        <v>8326</v>
      </c>
      <c r="B1380" t="s">
        <v>8224</v>
      </c>
      <c r="C1380" t="s">
        <v>8382</v>
      </c>
      <c r="D1380" s="8" t="s">
        <v>8370</v>
      </c>
      <c r="F1380" s="7">
        <v>5</v>
      </c>
      <c r="G1380" s="4">
        <v>29500</v>
      </c>
      <c r="H1380" s="4">
        <v>30139.599999999999</v>
      </c>
      <c r="I1380" s="25">
        <v>40.387324074075153</v>
      </c>
      <c r="J1380" s="4">
        <v>236</v>
      </c>
      <c r="N1380" t="s">
        <v>8326</v>
      </c>
      <c r="O1380" t="s">
        <v>8224</v>
      </c>
      <c r="P1380" t="s">
        <v>8382</v>
      </c>
      <c r="Q1380" s="8" t="s">
        <v>8370</v>
      </c>
      <c r="S1380" s="7">
        <v>5</v>
      </c>
      <c r="T1380" s="4">
        <v>29500</v>
      </c>
      <c r="U1380" s="4">
        <v>30139.599999999999</v>
      </c>
      <c r="V1380" s="25">
        <v>40.387324074075153</v>
      </c>
      <c r="W1380" s="4">
        <v>236</v>
      </c>
    </row>
    <row r="1381" spans="1:23" x14ac:dyDescent="0.45">
      <c r="A1381" t="s">
        <v>8326</v>
      </c>
      <c r="B1381" t="s">
        <v>8224</v>
      </c>
      <c r="C1381" t="s">
        <v>8382</v>
      </c>
      <c r="D1381" s="8" t="s">
        <v>8370</v>
      </c>
      <c r="E1381">
        <v>794</v>
      </c>
      <c r="F1381" s="7">
        <v>1</v>
      </c>
      <c r="G1381" s="4">
        <v>8000</v>
      </c>
      <c r="H1381" s="4">
        <v>8425</v>
      </c>
      <c r="I1381" s="25">
        <v>55.597488425926713</v>
      </c>
      <c r="J1381" s="4">
        <v>53</v>
      </c>
      <c r="N1381" t="s">
        <v>8326</v>
      </c>
      <c r="O1381" t="s">
        <v>8224</v>
      </c>
      <c r="P1381" t="s">
        <v>8382</v>
      </c>
      <c r="Q1381" s="8" t="s">
        <v>8370</v>
      </c>
      <c r="R1381">
        <v>794</v>
      </c>
      <c r="S1381" s="7">
        <v>1</v>
      </c>
      <c r="T1381" s="4">
        <v>8000</v>
      </c>
      <c r="U1381" s="4">
        <v>8425</v>
      </c>
      <c r="V1381" s="25">
        <v>55.597488425926713</v>
      </c>
      <c r="W1381" s="4">
        <v>53</v>
      </c>
    </row>
    <row r="1382" spans="1:23" x14ac:dyDescent="0.45">
      <c r="A1382" t="s">
        <v>8326</v>
      </c>
      <c r="B1382" t="s">
        <v>8224</v>
      </c>
      <c r="C1382" t="s">
        <v>8382</v>
      </c>
      <c r="D1382" s="8" t="s">
        <v>8370</v>
      </c>
      <c r="E1382">
        <v>804</v>
      </c>
      <c r="F1382" s="7">
        <v>1</v>
      </c>
      <c r="G1382" s="4">
        <v>5500</v>
      </c>
      <c r="H1382" s="4">
        <v>5500</v>
      </c>
      <c r="I1382" s="25">
        <v>17.060347222228302</v>
      </c>
      <c r="J1382" s="4">
        <v>18</v>
      </c>
      <c r="N1382" t="s">
        <v>8326</v>
      </c>
      <c r="O1382" t="s">
        <v>8224</v>
      </c>
      <c r="P1382" t="s">
        <v>8382</v>
      </c>
      <c r="Q1382" s="8" t="s">
        <v>8370</v>
      </c>
      <c r="R1382">
        <v>804</v>
      </c>
      <c r="S1382" s="7">
        <v>1</v>
      </c>
      <c r="T1382" s="4">
        <v>5500</v>
      </c>
      <c r="U1382" s="4">
        <v>5500</v>
      </c>
      <c r="V1382" s="25">
        <v>17.060347222228302</v>
      </c>
      <c r="W1382" s="4">
        <v>18</v>
      </c>
    </row>
    <row r="1383" spans="1:23" x14ac:dyDescent="0.45">
      <c r="A1383" t="s">
        <v>8326</v>
      </c>
      <c r="B1383" t="s">
        <v>8224</v>
      </c>
      <c r="C1383" t="s">
        <v>8382</v>
      </c>
      <c r="D1383" s="8" t="s">
        <v>8370</v>
      </c>
      <c r="E1383">
        <v>1251</v>
      </c>
      <c r="F1383" s="7">
        <v>1</v>
      </c>
      <c r="G1383" s="4">
        <v>6000</v>
      </c>
      <c r="H1383" s="4">
        <v>6108</v>
      </c>
      <c r="I1383" s="25">
        <v>60</v>
      </c>
      <c r="J1383" s="4">
        <v>74</v>
      </c>
      <c r="N1383" t="s">
        <v>8326</v>
      </c>
      <c r="O1383" t="s">
        <v>8224</v>
      </c>
      <c r="P1383" t="s">
        <v>8382</v>
      </c>
      <c r="Q1383" s="8" t="s">
        <v>8370</v>
      </c>
      <c r="R1383">
        <v>1251</v>
      </c>
      <c r="S1383" s="7">
        <v>1</v>
      </c>
      <c r="T1383" s="4">
        <v>6000</v>
      </c>
      <c r="U1383" s="4">
        <v>6108</v>
      </c>
      <c r="V1383" s="25">
        <v>60</v>
      </c>
      <c r="W1383" s="4">
        <v>74</v>
      </c>
    </row>
    <row r="1384" spans="1:23" x14ac:dyDescent="0.45">
      <c r="A1384" t="s">
        <v>8326</v>
      </c>
      <c r="B1384" t="s">
        <v>8224</v>
      </c>
      <c r="C1384" t="s">
        <v>8382</v>
      </c>
      <c r="D1384" s="8" t="s">
        <v>8370</v>
      </c>
      <c r="E1384">
        <v>1605</v>
      </c>
      <c r="F1384" s="7">
        <v>1</v>
      </c>
      <c r="G1384" s="4">
        <v>6000</v>
      </c>
      <c r="H1384" s="4">
        <v>6041.6</v>
      </c>
      <c r="I1384" s="25">
        <v>9.2787847222207347</v>
      </c>
      <c r="J1384" s="4">
        <v>44</v>
      </c>
      <c r="N1384" t="s">
        <v>8326</v>
      </c>
      <c r="O1384" t="s">
        <v>8224</v>
      </c>
      <c r="P1384" t="s">
        <v>8382</v>
      </c>
      <c r="Q1384" s="8" t="s">
        <v>8370</v>
      </c>
      <c r="R1384">
        <v>1605</v>
      </c>
      <c r="S1384" s="7">
        <v>1</v>
      </c>
      <c r="T1384" s="4">
        <v>6000</v>
      </c>
      <c r="U1384" s="4">
        <v>6041.6</v>
      </c>
      <c r="V1384" s="25">
        <v>9.2787847222207347</v>
      </c>
      <c r="W1384" s="4">
        <v>44</v>
      </c>
    </row>
    <row r="1385" spans="1:23" x14ac:dyDescent="0.45">
      <c r="A1385" t="s">
        <v>8326</v>
      </c>
      <c r="B1385" t="s">
        <v>8224</v>
      </c>
      <c r="C1385" t="s">
        <v>8382</v>
      </c>
      <c r="D1385" s="8" t="s">
        <v>8370</v>
      </c>
      <c r="E1385">
        <v>1632</v>
      </c>
      <c r="F1385" s="7">
        <v>1</v>
      </c>
      <c r="G1385" s="4">
        <v>4000</v>
      </c>
      <c r="H1385" s="4">
        <v>4065</v>
      </c>
      <c r="I1385" s="25">
        <v>60</v>
      </c>
      <c r="J1385" s="4">
        <v>47</v>
      </c>
      <c r="N1385" t="s">
        <v>8326</v>
      </c>
      <c r="O1385" t="s">
        <v>8224</v>
      </c>
      <c r="P1385" t="s">
        <v>8382</v>
      </c>
      <c r="Q1385" s="8" t="s">
        <v>8370</v>
      </c>
      <c r="R1385">
        <v>1632</v>
      </c>
      <c r="S1385" s="7">
        <v>1</v>
      </c>
      <c r="T1385" s="4">
        <v>4000</v>
      </c>
      <c r="U1385" s="4">
        <v>4065</v>
      </c>
      <c r="V1385" s="25">
        <v>60</v>
      </c>
      <c r="W1385" s="4">
        <v>47</v>
      </c>
    </row>
    <row r="1386" spans="1:23" x14ac:dyDescent="0.45">
      <c r="A1386" t="s">
        <v>8326</v>
      </c>
      <c r="B1386" t="s">
        <v>8224</v>
      </c>
      <c r="C1386" t="s">
        <v>8382</v>
      </c>
      <c r="D1386" s="8" t="s">
        <v>8371</v>
      </c>
      <c r="F1386" s="7">
        <v>2</v>
      </c>
      <c r="G1386" s="4">
        <v>11000</v>
      </c>
      <c r="H1386" s="4">
        <v>12310</v>
      </c>
      <c r="I1386" s="25">
        <v>30</v>
      </c>
      <c r="J1386" s="4">
        <v>127</v>
      </c>
      <c r="N1386" t="s">
        <v>8326</v>
      </c>
      <c r="O1386" t="s">
        <v>8224</v>
      </c>
      <c r="P1386" t="s">
        <v>8382</v>
      </c>
      <c r="Q1386" s="8" t="s">
        <v>8371</v>
      </c>
      <c r="S1386" s="7">
        <v>2</v>
      </c>
      <c r="T1386" s="4">
        <v>11000</v>
      </c>
      <c r="U1386" s="4">
        <v>12310</v>
      </c>
      <c r="V1386" s="25">
        <v>30</v>
      </c>
      <c r="W1386" s="4">
        <v>127</v>
      </c>
    </row>
    <row r="1387" spans="1:23" x14ac:dyDescent="0.45">
      <c r="A1387" t="s">
        <v>8326</v>
      </c>
      <c r="B1387" t="s">
        <v>8224</v>
      </c>
      <c r="C1387" t="s">
        <v>8382</v>
      </c>
      <c r="D1387" s="8" t="s">
        <v>8371</v>
      </c>
      <c r="E1387">
        <v>806</v>
      </c>
      <c r="F1387" s="7">
        <v>1</v>
      </c>
      <c r="G1387" s="4">
        <v>8000</v>
      </c>
      <c r="H1387" s="4">
        <v>8355</v>
      </c>
      <c r="I1387" s="25">
        <v>30</v>
      </c>
      <c r="J1387" s="4">
        <v>71</v>
      </c>
      <c r="N1387" t="s">
        <v>8326</v>
      </c>
      <c r="O1387" t="s">
        <v>8224</v>
      </c>
      <c r="P1387" t="s">
        <v>8382</v>
      </c>
      <c r="Q1387" s="8" t="s">
        <v>8371</v>
      </c>
      <c r="R1387">
        <v>806</v>
      </c>
      <c r="S1387" s="7">
        <v>1</v>
      </c>
      <c r="T1387" s="4">
        <v>8000</v>
      </c>
      <c r="U1387" s="4">
        <v>8355</v>
      </c>
      <c r="V1387" s="25">
        <v>30</v>
      </c>
      <c r="W1387" s="4">
        <v>71</v>
      </c>
    </row>
    <row r="1388" spans="1:23" x14ac:dyDescent="0.45">
      <c r="A1388" t="s">
        <v>8326</v>
      </c>
      <c r="B1388" t="s">
        <v>8224</v>
      </c>
      <c r="C1388" t="s">
        <v>8382</v>
      </c>
      <c r="D1388" s="8" t="s">
        <v>8371</v>
      </c>
      <c r="E1388">
        <v>1859</v>
      </c>
      <c r="F1388" s="7">
        <v>1</v>
      </c>
      <c r="G1388" s="4">
        <v>3000</v>
      </c>
      <c r="H1388" s="4">
        <v>3955</v>
      </c>
      <c r="I1388" s="25">
        <v>30</v>
      </c>
      <c r="J1388" s="4">
        <v>56</v>
      </c>
      <c r="N1388" t="s">
        <v>8326</v>
      </c>
      <c r="O1388" t="s">
        <v>8224</v>
      </c>
      <c r="P1388" t="s">
        <v>8382</v>
      </c>
      <c r="Q1388" s="8" t="s">
        <v>8371</v>
      </c>
      <c r="R1388">
        <v>1859</v>
      </c>
      <c r="S1388" s="7">
        <v>1</v>
      </c>
      <c r="T1388" s="4">
        <v>3000</v>
      </c>
      <c r="U1388" s="4">
        <v>3955</v>
      </c>
      <c r="V1388" s="25">
        <v>30</v>
      </c>
      <c r="W1388" s="4">
        <v>56</v>
      </c>
    </row>
    <row r="1389" spans="1:23" x14ac:dyDescent="0.45">
      <c r="A1389" t="s">
        <v>8326</v>
      </c>
      <c r="B1389" t="s">
        <v>8224</v>
      </c>
      <c r="C1389" t="s">
        <v>8382</v>
      </c>
      <c r="D1389" s="8" t="s">
        <v>8372</v>
      </c>
      <c r="F1389" s="7">
        <v>3</v>
      </c>
      <c r="G1389" s="4">
        <v>4000</v>
      </c>
      <c r="H1389" s="4">
        <v>4278.99</v>
      </c>
      <c r="I1389" s="25">
        <v>41.443738425929041</v>
      </c>
      <c r="J1389" s="4">
        <v>64</v>
      </c>
      <c r="N1389" t="s">
        <v>8326</v>
      </c>
      <c r="O1389" t="s">
        <v>8224</v>
      </c>
      <c r="P1389" t="s">
        <v>8382</v>
      </c>
      <c r="Q1389" s="8" t="s">
        <v>8372</v>
      </c>
      <c r="S1389" s="7">
        <v>3</v>
      </c>
      <c r="T1389" s="4">
        <v>4000</v>
      </c>
      <c r="U1389" s="4">
        <v>4278.99</v>
      </c>
      <c r="V1389" s="25">
        <v>41.443738425929041</v>
      </c>
      <c r="W1389" s="4">
        <v>64</v>
      </c>
    </row>
    <row r="1390" spans="1:23" x14ac:dyDescent="0.45">
      <c r="A1390" t="s">
        <v>8326</v>
      </c>
      <c r="B1390" t="s">
        <v>8224</v>
      </c>
      <c r="C1390" t="s">
        <v>8382</v>
      </c>
      <c r="D1390" s="8" t="s">
        <v>8372</v>
      </c>
      <c r="E1390">
        <v>1602</v>
      </c>
      <c r="F1390" s="7">
        <v>1</v>
      </c>
      <c r="G1390" s="4">
        <v>1500</v>
      </c>
      <c r="H1390" s="4">
        <v>1502.5</v>
      </c>
      <c r="I1390" s="25">
        <v>42.660682870373421</v>
      </c>
      <c r="J1390" s="4">
        <v>32</v>
      </c>
      <c r="N1390" t="s">
        <v>8326</v>
      </c>
      <c r="O1390" t="s">
        <v>8224</v>
      </c>
      <c r="P1390" t="s">
        <v>8382</v>
      </c>
      <c r="Q1390" s="8" t="s">
        <v>8372</v>
      </c>
      <c r="R1390">
        <v>1602</v>
      </c>
      <c r="S1390" s="7">
        <v>1</v>
      </c>
      <c r="T1390" s="4">
        <v>1500</v>
      </c>
      <c r="U1390" s="4">
        <v>1502.5</v>
      </c>
      <c r="V1390" s="25">
        <v>42.660682870373421</v>
      </c>
      <c r="W1390" s="4">
        <v>32</v>
      </c>
    </row>
    <row r="1391" spans="1:23" x14ac:dyDescent="0.45">
      <c r="A1391" t="s">
        <v>8326</v>
      </c>
      <c r="B1391" t="s">
        <v>8224</v>
      </c>
      <c r="C1391" t="s">
        <v>8382</v>
      </c>
      <c r="D1391" s="8" t="s">
        <v>8372</v>
      </c>
      <c r="E1391">
        <v>1609</v>
      </c>
      <c r="F1391" s="7">
        <v>1</v>
      </c>
      <c r="G1391" s="4">
        <v>1500</v>
      </c>
      <c r="H1391" s="4">
        <v>1775</v>
      </c>
      <c r="I1391" s="25">
        <v>53.332071759265091</v>
      </c>
      <c r="J1391" s="4">
        <v>4</v>
      </c>
      <c r="N1391" t="s">
        <v>8326</v>
      </c>
      <c r="O1391" t="s">
        <v>8224</v>
      </c>
      <c r="P1391" t="s">
        <v>8382</v>
      </c>
      <c r="Q1391" s="8" t="s">
        <v>8372</v>
      </c>
      <c r="R1391">
        <v>1609</v>
      </c>
      <c r="S1391" s="7">
        <v>1</v>
      </c>
      <c r="T1391" s="4">
        <v>1500</v>
      </c>
      <c r="U1391" s="4">
        <v>1775</v>
      </c>
      <c r="V1391" s="25">
        <v>53.332071759265091</v>
      </c>
      <c r="W1391" s="4">
        <v>4</v>
      </c>
    </row>
    <row r="1392" spans="1:23" x14ac:dyDescent="0.45">
      <c r="A1392" t="s">
        <v>8326</v>
      </c>
      <c r="B1392" t="s">
        <v>8224</v>
      </c>
      <c r="C1392" t="s">
        <v>8382</v>
      </c>
      <c r="D1392" s="8" t="s">
        <v>8372</v>
      </c>
      <c r="E1392">
        <v>1838</v>
      </c>
      <c r="F1392" s="7">
        <v>1</v>
      </c>
      <c r="G1392" s="4">
        <v>1000</v>
      </c>
      <c r="H1392" s="4">
        <v>1001.49</v>
      </c>
      <c r="I1392" s="25">
        <v>28.338460648148612</v>
      </c>
      <c r="J1392" s="4">
        <v>28</v>
      </c>
      <c r="N1392" t="s">
        <v>8326</v>
      </c>
      <c r="O1392" t="s">
        <v>8224</v>
      </c>
      <c r="P1392" t="s">
        <v>8382</v>
      </c>
      <c r="Q1392" s="8" t="s">
        <v>8372</v>
      </c>
      <c r="R1392">
        <v>1838</v>
      </c>
      <c r="S1392" s="7">
        <v>1</v>
      </c>
      <c r="T1392" s="4">
        <v>1000</v>
      </c>
      <c r="U1392" s="4">
        <v>1001.49</v>
      </c>
      <c r="V1392" s="25">
        <v>28.338460648148612</v>
      </c>
      <c r="W1392" s="4">
        <v>28</v>
      </c>
    </row>
    <row r="1393" spans="1:23" x14ac:dyDescent="0.45">
      <c r="A1393" t="s">
        <v>8326</v>
      </c>
      <c r="B1393" t="s">
        <v>8224</v>
      </c>
      <c r="C1393" t="s">
        <v>8382</v>
      </c>
      <c r="D1393" s="8" t="s">
        <v>8373</v>
      </c>
      <c r="F1393" s="7">
        <v>3</v>
      </c>
      <c r="G1393" s="4">
        <v>15555.55</v>
      </c>
      <c r="H1393" s="4">
        <v>17511.55</v>
      </c>
      <c r="I1393" s="25">
        <v>50.041666666669094</v>
      </c>
      <c r="J1393" s="4">
        <v>316</v>
      </c>
      <c r="N1393" t="s">
        <v>8326</v>
      </c>
      <c r="O1393" t="s">
        <v>8224</v>
      </c>
      <c r="P1393" t="s">
        <v>8382</v>
      </c>
      <c r="Q1393" s="8" t="s">
        <v>8373</v>
      </c>
      <c r="S1393" s="7">
        <v>3</v>
      </c>
      <c r="T1393" s="4">
        <v>15555.55</v>
      </c>
      <c r="U1393" s="4">
        <v>17511.55</v>
      </c>
      <c r="V1393" s="25">
        <v>50.041666666669094</v>
      </c>
      <c r="W1393" s="4">
        <v>316</v>
      </c>
    </row>
    <row r="1394" spans="1:23" x14ac:dyDescent="0.45">
      <c r="A1394" t="s">
        <v>8326</v>
      </c>
      <c r="B1394" t="s">
        <v>8224</v>
      </c>
      <c r="C1394" t="s">
        <v>8382</v>
      </c>
      <c r="D1394" s="8" t="s">
        <v>8373</v>
      </c>
      <c r="E1394">
        <v>1246</v>
      </c>
      <c r="F1394" s="7">
        <v>1</v>
      </c>
      <c r="G1394" s="4">
        <v>2000</v>
      </c>
      <c r="H1394" s="4">
        <v>2340</v>
      </c>
      <c r="I1394" s="25">
        <v>45.041666666664241</v>
      </c>
      <c r="J1394" s="4">
        <v>31</v>
      </c>
      <c r="N1394" t="s">
        <v>8326</v>
      </c>
      <c r="O1394" t="s">
        <v>8224</v>
      </c>
      <c r="P1394" t="s">
        <v>8382</v>
      </c>
      <c r="Q1394" s="8" t="s">
        <v>8373</v>
      </c>
      <c r="R1394">
        <v>1246</v>
      </c>
      <c r="S1394" s="7">
        <v>1</v>
      </c>
      <c r="T1394" s="4">
        <v>2000</v>
      </c>
      <c r="U1394" s="4">
        <v>2340</v>
      </c>
      <c r="V1394" s="25">
        <v>45.041666666664241</v>
      </c>
      <c r="W1394" s="4">
        <v>31</v>
      </c>
    </row>
    <row r="1395" spans="1:23" x14ac:dyDescent="0.45">
      <c r="A1395" t="s">
        <v>8326</v>
      </c>
      <c r="B1395" t="s">
        <v>8224</v>
      </c>
      <c r="C1395" t="s">
        <v>8382</v>
      </c>
      <c r="D1395" s="8" t="s">
        <v>8373</v>
      </c>
      <c r="E1395">
        <v>1615</v>
      </c>
      <c r="F1395" s="7">
        <v>1</v>
      </c>
      <c r="G1395" s="4">
        <v>8000</v>
      </c>
      <c r="H1395" s="4">
        <v>9130</v>
      </c>
      <c r="I1395" s="25">
        <v>45.041666666671517</v>
      </c>
      <c r="J1395" s="4">
        <v>136</v>
      </c>
      <c r="N1395" t="s">
        <v>8326</v>
      </c>
      <c r="O1395" t="s">
        <v>8224</v>
      </c>
      <c r="P1395" t="s">
        <v>8382</v>
      </c>
      <c r="Q1395" s="8" t="s">
        <v>8373</v>
      </c>
      <c r="R1395">
        <v>1615</v>
      </c>
      <c r="S1395" s="7">
        <v>1</v>
      </c>
      <c r="T1395" s="4">
        <v>8000</v>
      </c>
      <c r="U1395" s="4">
        <v>9130</v>
      </c>
      <c r="V1395" s="25">
        <v>45.041666666671517</v>
      </c>
      <c r="W1395" s="4">
        <v>136</v>
      </c>
    </row>
    <row r="1396" spans="1:23" x14ac:dyDescent="0.45">
      <c r="A1396" t="s">
        <v>8326</v>
      </c>
      <c r="B1396" t="s">
        <v>8224</v>
      </c>
      <c r="C1396" t="s">
        <v>8382</v>
      </c>
      <c r="D1396" s="8" t="s">
        <v>8373</v>
      </c>
      <c r="E1396">
        <v>1858</v>
      </c>
      <c r="F1396" s="7">
        <v>1</v>
      </c>
      <c r="G1396" s="4">
        <v>5555.55</v>
      </c>
      <c r="H1396" s="4">
        <v>6041.55</v>
      </c>
      <c r="I1396" s="25">
        <v>60.041666666671517</v>
      </c>
      <c r="J1396" s="4">
        <v>149</v>
      </c>
      <c r="N1396" t="s">
        <v>8326</v>
      </c>
      <c r="O1396" t="s">
        <v>8224</v>
      </c>
      <c r="P1396" t="s">
        <v>8382</v>
      </c>
      <c r="Q1396" s="8" t="s">
        <v>8373</v>
      </c>
      <c r="R1396">
        <v>1858</v>
      </c>
      <c r="S1396" s="7">
        <v>1</v>
      </c>
      <c r="T1396" s="4">
        <v>5555.55</v>
      </c>
      <c r="U1396" s="4">
        <v>6041.55</v>
      </c>
      <c r="V1396" s="25">
        <v>60.041666666671517</v>
      </c>
      <c r="W1396" s="4">
        <v>149</v>
      </c>
    </row>
    <row r="1397" spans="1:23" x14ac:dyDescent="0.45">
      <c r="A1397" t="s">
        <v>8326</v>
      </c>
      <c r="B1397" t="s">
        <v>8224</v>
      </c>
      <c r="C1397" t="s">
        <v>8382</v>
      </c>
      <c r="D1397" s="8" t="s">
        <v>8374</v>
      </c>
      <c r="F1397" s="7">
        <v>2</v>
      </c>
      <c r="G1397" s="4">
        <v>17000</v>
      </c>
      <c r="H1397" s="4">
        <v>17091.72</v>
      </c>
      <c r="I1397" s="25">
        <v>59.833593749997817</v>
      </c>
      <c r="J1397" s="4">
        <v>184</v>
      </c>
      <c r="N1397" t="s">
        <v>8326</v>
      </c>
      <c r="O1397" t="s">
        <v>8224</v>
      </c>
      <c r="P1397" t="s">
        <v>8382</v>
      </c>
      <c r="Q1397" s="8" t="s">
        <v>8374</v>
      </c>
      <c r="S1397" s="7">
        <v>2</v>
      </c>
      <c r="T1397" s="4">
        <v>17000</v>
      </c>
      <c r="U1397" s="4">
        <v>17091.72</v>
      </c>
      <c r="V1397" s="25">
        <v>59.833593749997817</v>
      </c>
      <c r="W1397" s="4">
        <v>184</v>
      </c>
    </row>
    <row r="1398" spans="1:23" x14ac:dyDescent="0.45">
      <c r="A1398" t="s">
        <v>8326</v>
      </c>
      <c r="B1398" t="s">
        <v>8224</v>
      </c>
      <c r="C1398" t="s">
        <v>8382</v>
      </c>
      <c r="D1398" s="8" t="s">
        <v>8374</v>
      </c>
      <c r="E1398">
        <v>832</v>
      </c>
      <c r="F1398" s="7">
        <v>1</v>
      </c>
      <c r="G1398" s="4">
        <v>15000</v>
      </c>
      <c r="H1398" s="4">
        <v>15091.06</v>
      </c>
      <c r="I1398" s="25">
        <v>59.667187499995634</v>
      </c>
      <c r="J1398" s="4">
        <v>154</v>
      </c>
      <c r="N1398" t="s">
        <v>8326</v>
      </c>
      <c r="O1398" t="s">
        <v>8224</v>
      </c>
      <c r="P1398" t="s">
        <v>8382</v>
      </c>
      <c r="Q1398" s="8" t="s">
        <v>8374</v>
      </c>
      <c r="R1398">
        <v>832</v>
      </c>
      <c r="S1398" s="7">
        <v>1</v>
      </c>
      <c r="T1398" s="4">
        <v>15000</v>
      </c>
      <c r="U1398" s="4">
        <v>15091.06</v>
      </c>
      <c r="V1398" s="25">
        <v>59.667187499995634</v>
      </c>
      <c r="W1398" s="4">
        <v>154</v>
      </c>
    </row>
    <row r="1399" spans="1:23" x14ac:dyDescent="0.45">
      <c r="A1399" t="s">
        <v>8326</v>
      </c>
      <c r="B1399" t="s">
        <v>8224</v>
      </c>
      <c r="C1399" t="s">
        <v>8382</v>
      </c>
      <c r="D1399" s="8" t="s">
        <v>8374</v>
      </c>
      <c r="E1399">
        <v>1603</v>
      </c>
      <c r="F1399" s="7">
        <v>1</v>
      </c>
      <c r="G1399" s="4">
        <v>2000</v>
      </c>
      <c r="H1399" s="4">
        <v>2000.66</v>
      </c>
      <c r="I1399" s="25">
        <v>60</v>
      </c>
      <c r="J1399" s="4">
        <v>30</v>
      </c>
      <c r="N1399" t="s">
        <v>8326</v>
      </c>
      <c r="O1399" t="s">
        <v>8224</v>
      </c>
      <c r="P1399" t="s">
        <v>8382</v>
      </c>
      <c r="Q1399" s="8" t="s">
        <v>8374</v>
      </c>
      <c r="R1399">
        <v>1603</v>
      </c>
      <c r="S1399" s="7">
        <v>1</v>
      </c>
      <c r="T1399" s="4">
        <v>2000</v>
      </c>
      <c r="U1399" s="4">
        <v>2000.66</v>
      </c>
      <c r="V1399" s="25">
        <v>60</v>
      </c>
      <c r="W1399" s="4">
        <v>30</v>
      </c>
    </row>
    <row r="1400" spans="1:23" x14ac:dyDescent="0.45">
      <c r="A1400" t="s">
        <v>8326</v>
      </c>
      <c r="B1400" t="s">
        <v>8224</v>
      </c>
      <c r="C1400" t="s">
        <v>8382</v>
      </c>
      <c r="D1400" s="8" t="s">
        <v>8381</v>
      </c>
      <c r="F1400" s="7">
        <v>2</v>
      </c>
      <c r="G1400" s="4">
        <v>12000</v>
      </c>
      <c r="H1400" s="4">
        <v>12908</v>
      </c>
      <c r="I1400" s="25">
        <v>28.662291666667443</v>
      </c>
      <c r="J1400" s="4">
        <v>119</v>
      </c>
      <c r="N1400" t="s">
        <v>8326</v>
      </c>
      <c r="O1400" t="s">
        <v>8224</v>
      </c>
      <c r="P1400" t="s">
        <v>8382</v>
      </c>
      <c r="Q1400" s="8" t="s">
        <v>8381</v>
      </c>
      <c r="S1400" s="7">
        <v>2</v>
      </c>
      <c r="T1400" s="4">
        <v>12000</v>
      </c>
      <c r="U1400" s="4">
        <v>12908</v>
      </c>
      <c r="V1400" s="25">
        <v>28.662291666667443</v>
      </c>
      <c r="W1400" s="4">
        <v>119</v>
      </c>
    </row>
    <row r="1401" spans="1:23" x14ac:dyDescent="0.45">
      <c r="A1401" t="s">
        <v>8326</v>
      </c>
      <c r="B1401" t="s">
        <v>8224</v>
      </c>
      <c r="C1401" t="s">
        <v>8382</v>
      </c>
      <c r="D1401" s="8" t="s">
        <v>8381</v>
      </c>
      <c r="E1401">
        <v>838</v>
      </c>
      <c r="F1401" s="7">
        <v>1</v>
      </c>
      <c r="G1401" s="4">
        <v>2000</v>
      </c>
      <c r="H1401" s="4">
        <v>2908</v>
      </c>
      <c r="I1401" s="25">
        <v>30</v>
      </c>
      <c r="J1401" s="4">
        <v>61</v>
      </c>
      <c r="N1401" t="s">
        <v>8326</v>
      </c>
      <c r="O1401" t="s">
        <v>8224</v>
      </c>
      <c r="P1401" t="s">
        <v>8382</v>
      </c>
      <c r="Q1401" s="8" t="s">
        <v>8381</v>
      </c>
      <c r="R1401">
        <v>838</v>
      </c>
      <c r="S1401" s="7">
        <v>1</v>
      </c>
      <c r="T1401" s="4">
        <v>2000</v>
      </c>
      <c r="U1401" s="4">
        <v>2908</v>
      </c>
      <c r="V1401" s="25">
        <v>30</v>
      </c>
      <c r="W1401" s="4">
        <v>61</v>
      </c>
    </row>
    <row r="1402" spans="1:23" x14ac:dyDescent="0.45">
      <c r="A1402" t="s">
        <v>8326</v>
      </c>
      <c r="B1402" t="s">
        <v>8224</v>
      </c>
      <c r="C1402" t="s">
        <v>8382</v>
      </c>
      <c r="D1402" s="8" t="s">
        <v>8381</v>
      </c>
      <c r="E1402">
        <v>1633</v>
      </c>
      <c r="F1402" s="7">
        <v>1</v>
      </c>
      <c r="G1402" s="4">
        <v>10000</v>
      </c>
      <c r="H1402" s="4">
        <v>10000</v>
      </c>
      <c r="I1402" s="25">
        <v>27.324583333334886</v>
      </c>
      <c r="J1402" s="4">
        <v>58</v>
      </c>
      <c r="N1402" t="s">
        <v>8326</v>
      </c>
      <c r="O1402" t="s">
        <v>8224</v>
      </c>
      <c r="P1402" t="s">
        <v>8382</v>
      </c>
      <c r="Q1402" s="8" t="s">
        <v>8381</v>
      </c>
      <c r="R1402">
        <v>1633</v>
      </c>
      <c r="S1402" s="7">
        <v>1</v>
      </c>
      <c r="T1402" s="4">
        <v>10000</v>
      </c>
      <c r="U1402" s="4">
        <v>10000</v>
      </c>
      <c r="V1402" s="25">
        <v>27.324583333334886</v>
      </c>
      <c r="W1402" s="4">
        <v>58</v>
      </c>
    </row>
    <row r="1403" spans="1:23" x14ac:dyDescent="0.45">
      <c r="A1403" t="s">
        <v>8326</v>
      </c>
      <c r="B1403" t="s">
        <v>8224</v>
      </c>
      <c r="C1403" t="s">
        <v>8383</v>
      </c>
      <c r="F1403" s="7"/>
      <c r="G1403" s="4"/>
      <c r="H1403" s="4"/>
      <c r="I1403" s="25"/>
      <c r="J1403" s="4"/>
      <c r="N1403" t="s">
        <v>8326</v>
      </c>
      <c r="O1403" t="s">
        <v>8224</v>
      </c>
      <c r="P1403" t="s">
        <v>8383</v>
      </c>
      <c r="S1403" s="7"/>
      <c r="T1403" s="4"/>
      <c r="U1403" s="4"/>
      <c r="V1403" s="25"/>
      <c r="W1403" s="4"/>
    </row>
    <row r="1404" spans="1:23" x14ac:dyDescent="0.45">
      <c r="A1404" t="s">
        <v>8326</v>
      </c>
      <c r="B1404" t="s">
        <v>8224</v>
      </c>
      <c r="C1404" t="s">
        <v>8383</v>
      </c>
      <c r="D1404" s="8" t="s">
        <v>8376</v>
      </c>
      <c r="F1404" s="7">
        <v>8</v>
      </c>
      <c r="G1404" s="4">
        <v>55900</v>
      </c>
      <c r="H1404" s="4">
        <v>75486.039999999994</v>
      </c>
      <c r="I1404" s="25">
        <v>42.541271701388723</v>
      </c>
      <c r="J1404" s="4">
        <v>922</v>
      </c>
      <c r="N1404" t="s">
        <v>8326</v>
      </c>
      <c r="O1404" t="s">
        <v>8224</v>
      </c>
      <c r="P1404" t="s">
        <v>8383</v>
      </c>
      <c r="Q1404" s="8" t="s">
        <v>8376</v>
      </c>
      <c r="S1404" s="7">
        <v>8</v>
      </c>
      <c r="T1404" s="4">
        <v>55900</v>
      </c>
      <c r="U1404" s="4">
        <v>75486.039999999994</v>
      </c>
      <c r="V1404" s="25">
        <v>42.541271701388723</v>
      </c>
      <c r="W1404" s="4">
        <v>922</v>
      </c>
    </row>
    <row r="1405" spans="1:23" x14ac:dyDescent="0.45">
      <c r="A1405" t="s">
        <v>8326</v>
      </c>
      <c r="B1405" t="s">
        <v>8224</v>
      </c>
      <c r="C1405" t="s">
        <v>8383</v>
      </c>
      <c r="D1405" s="8" t="s">
        <v>8376</v>
      </c>
      <c r="E1405">
        <v>817</v>
      </c>
      <c r="F1405" s="7">
        <v>1</v>
      </c>
      <c r="G1405" s="4">
        <v>1500</v>
      </c>
      <c r="H1405" s="4">
        <v>2056.66</v>
      </c>
      <c r="I1405" s="25">
        <v>53.60797453703708</v>
      </c>
      <c r="J1405" s="4">
        <v>23</v>
      </c>
      <c r="N1405" t="s">
        <v>8326</v>
      </c>
      <c r="O1405" t="s">
        <v>8224</v>
      </c>
      <c r="P1405" t="s">
        <v>8383</v>
      </c>
      <c r="Q1405" s="8" t="s">
        <v>8376</v>
      </c>
      <c r="R1405">
        <v>817</v>
      </c>
      <c r="S1405" s="7">
        <v>1</v>
      </c>
      <c r="T1405" s="4">
        <v>1500</v>
      </c>
      <c r="U1405" s="4">
        <v>2056.66</v>
      </c>
      <c r="V1405" s="25">
        <v>53.60797453703708</v>
      </c>
      <c r="W1405" s="4">
        <v>23</v>
      </c>
    </row>
    <row r="1406" spans="1:23" x14ac:dyDescent="0.45">
      <c r="A1406" t="s">
        <v>8326</v>
      </c>
      <c r="B1406" t="s">
        <v>8224</v>
      </c>
      <c r="C1406" t="s">
        <v>8383</v>
      </c>
      <c r="D1406" s="8" t="s">
        <v>8376</v>
      </c>
      <c r="E1406">
        <v>827</v>
      </c>
      <c r="F1406" s="7">
        <v>1</v>
      </c>
      <c r="G1406" s="4">
        <v>300</v>
      </c>
      <c r="H1406" s="4">
        <v>310</v>
      </c>
      <c r="I1406" s="25">
        <v>26.352233796293149</v>
      </c>
      <c r="J1406" s="4">
        <v>11</v>
      </c>
      <c r="N1406" t="s">
        <v>8326</v>
      </c>
      <c r="O1406" t="s">
        <v>8224</v>
      </c>
      <c r="P1406" t="s">
        <v>8383</v>
      </c>
      <c r="Q1406" s="8" t="s">
        <v>8376</v>
      </c>
      <c r="R1406">
        <v>827</v>
      </c>
      <c r="S1406" s="7">
        <v>1</v>
      </c>
      <c r="T1406" s="4">
        <v>300</v>
      </c>
      <c r="U1406" s="4">
        <v>310</v>
      </c>
      <c r="V1406" s="25">
        <v>26.352233796293149</v>
      </c>
      <c r="W1406" s="4">
        <v>11</v>
      </c>
    </row>
    <row r="1407" spans="1:23" x14ac:dyDescent="0.45">
      <c r="A1407" t="s">
        <v>8326</v>
      </c>
      <c r="B1407" t="s">
        <v>8224</v>
      </c>
      <c r="C1407" t="s">
        <v>8383</v>
      </c>
      <c r="D1407" s="8" t="s">
        <v>8376</v>
      </c>
      <c r="E1407">
        <v>1256</v>
      </c>
      <c r="F1407" s="7">
        <v>1</v>
      </c>
      <c r="G1407" s="4">
        <v>30000</v>
      </c>
      <c r="H1407" s="4">
        <v>35389.129999999997</v>
      </c>
      <c r="I1407" s="25">
        <v>30</v>
      </c>
      <c r="J1407" s="4">
        <v>361</v>
      </c>
      <c r="N1407" t="s">
        <v>8326</v>
      </c>
      <c r="O1407" t="s">
        <v>8224</v>
      </c>
      <c r="P1407" t="s">
        <v>8383</v>
      </c>
      <c r="Q1407" s="8" t="s">
        <v>8376</v>
      </c>
      <c r="R1407">
        <v>1256</v>
      </c>
      <c r="S1407" s="7">
        <v>1</v>
      </c>
      <c r="T1407" s="4">
        <v>30000</v>
      </c>
      <c r="U1407" s="4">
        <v>35389.129999999997</v>
      </c>
      <c r="V1407" s="25">
        <v>30</v>
      </c>
      <c r="W1407" s="4">
        <v>361</v>
      </c>
    </row>
    <row r="1408" spans="1:23" x14ac:dyDescent="0.45">
      <c r="A1408" t="s">
        <v>8326</v>
      </c>
      <c r="B1408" t="s">
        <v>8224</v>
      </c>
      <c r="C1408" t="s">
        <v>8383</v>
      </c>
      <c r="D1408" s="8" t="s">
        <v>8376</v>
      </c>
      <c r="E1408">
        <v>1270</v>
      </c>
      <c r="F1408" s="7">
        <v>1</v>
      </c>
      <c r="G1408" s="4">
        <v>10000</v>
      </c>
      <c r="H1408" s="4">
        <v>11472</v>
      </c>
      <c r="I1408" s="25">
        <v>59.958333333335759</v>
      </c>
      <c r="J1408" s="4">
        <v>169</v>
      </c>
      <c r="N1408" t="s">
        <v>8326</v>
      </c>
      <c r="O1408" t="s">
        <v>8224</v>
      </c>
      <c r="P1408" t="s">
        <v>8383</v>
      </c>
      <c r="Q1408" s="8" t="s">
        <v>8376</v>
      </c>
      <c r="R1408">
        <v>1270</v>
      </c>
      <c r="S1408" s="7">
        <v>1</v>
      </c>
      <c r="T1408" s="4">
        <v>10000</v>
      </c>
      <c r="U1408" s="4">
        <v>11472</v>
      </c>
      <c r="V1408" s="25">
        <v>59.958333333335759</v>
      </c>
      <c r="W1408" s="4">
        <v>169</v>
      </c>
    </row>
    <row r="1409" spans="1:23" x14ac:dyDescent="0.45">
      <c r="A1409" t="s">
        <v>8326</v>
      </c>
      <c r="B1409" t="s">
        <v>8224</v>
      </c>
      <c r="C1409" t="s">
        <v>8383</v>
      </c>
      <c r="D1409" s="8" t="s">
        <v>8376</v>
      </c>
      <c r="E1409">
        <v>1630</v>
      </c>
      <c r="F1409" s="7">
        <v>1</v>
      </c>
      <c r="G1409" s="4">
        <v>4000</v>
      </c>
      <c r="H1409" s="4">
        <v>10610</v>
      </c>
      <c r="I1409" s="25">
        <v>30.453298611115315</v>
      </c>
      <c r="J1409" s="4">
        <v>126</v>
      </c>
      <c r="N1409" t="s">
        <v>8326</v>
      </c>
      <c r="O1409" t="s">
        <v>8224</v>
      </c>
      <c r="P1409" t="s">
        <v>8383</v>
      </c>
      <c r="Q1409" s="8" t="s">
        <v>8376</v>
      </c>
      <c r="R1409">
        <v>1630</v>
      </c>
      <c r="S1409" s="7">
        <v>1</v>
      </c>
      <c r="T1409" s="4">
        <v>4000</v>
      </c>
      <c r="U1409" s="4">
        <v>10610</v>
      </c>
      <c r="V1409" s="25">
        <v>30.453298611115315</v>
      </c>
      <c r="W1409" s="4">
        <v>126</v>
      </c>
    </row>
    <row r="1410" spans="1:23" x14ac:dyDescent="0.45">
      <c r="A1410" t="s">
        <v>8326</v>
      </c>
      <c r="B1410" t="s">
        <v>8224</v>
      </c>
      <c r="C1410" t="s">
        <v>8383</v>
      </c>
      <c r="D1410" s="8" t="s">
        <v>8376</v>
      </c>
      <c r="E1410">
        <v>1821</v>
      </c>
      <c r="F1410" s="7">
        <v>1</v>
      </c>
      <c r="G1410" s="4">
        <v>2500</v>
      </c>
      <c r="H1410" s="4">
        <v>3372.25</v>
      </c>
      <c r="I1410" s="25">
        <v>45</v>
      </c>
      <c r="J1410" s="4">
        <v>57</v>
      </c>
      <c r="N1410" t="s">
        <v>8326</v>
      </c>
      <c r="O1410" t="s">
        <v>8224</v>
      </c>
      <c r="P1410" t="s">
        <v>8383</v>
      </c>
      <c r="Q1410" s="8" t="s">
        <v>8376</v>
      </c>
      <c r="R1410">
        <v>1821</v>
      </c>
      <c r="S1410" s="7">
        <v>1</v>
      </c>
      <c r="T1410" s="4">
        <v>2500</v>
      </c>
      <c r="U1410" s="4">
        <v>3372.25</v>
      </c>
      <c r="V1410" s="25">
        <v>45</v>
      </c>
      <c r="W1410" s="4">
        <v>57</v>
      </c>
    </row>
    <row r="1411" spans="1:23" x14ac:dyDescent="0.45">
      <c r="A1411" t="s">
        <v>8326</v>
      </c>
      <c r="B1411" t="s">
        <v>8224</v>
      </c>
      <c r="C1411" t="s">
        <v>8383</v>
      </c>
      <c r="D1411" s="8" t="s">
        <v>8376</v>
      </c>
      <c r="E1411">
        <v>1837</v>
      </c>
      <c r="F1411" s="7">
        <v>1</v>
      </c>
      <c r="G1411" s="4">
        <v>600</v>
      </c>
      <c r="H1411" s="4">
        <v>1841</v>
      </c>
      <c r="I1411" s="25">
        <v>59.958333333328483</v>
      </c>
      <c r="J1411" s="4">
        <v>30</v>
      </c>
      <c r="N1411" t="s">
        <v>8326</v>
      </c>
      <c r="O1411" t="s">
        <v>8224</v>
      </c>
      <c r="P1411" t="s">
        <v>8383</v>
      </c>
      <c r="Q1411" s="8" t="s">
        <v>8376</v>
      </c>
      <c r="R1411">
        <v>1837</v>
      </c>
      <c r="S1411" s="7">
        <v>1</v>
      </c>
      <c r="T1411" s="4">
        <v>600</v>
      </c>
      <c r="U1411" s="4">
        <v>1841</v>
      </c>
      <c r="V1411" s="25">
        <v>59.958333333328483</v>
      </c>
      <c r="W1411" s="4">
        <v>30</v>
      </c>
    </row>
    <row r="1412" spans="1:23" x14ac:dyDescent="0.45">
      <c r="A1412" t="s">
        <v>8326</v>
      </c>
      <c r="B1412" t="s">
        <v>8224</v>
      </c>
      <c r="C1412" t="s">
        <v>8383</v>
      </c>
      <c r="D1412" s="8" t="s">
        <v>8376</v>
      </c>
      <c r="E1412">
        <v>2296</v>
      </c>
      <c r="F1412" s="7">
        <v>1</v>
      </c>
      <c r="G1412" s="4">
        <v>7000</v>
      </c>
      <c r="H1412" s="4">
        <v>10435</v>
      </c>
      <c r="I1412" s="25">
        <v>35</v>
      </c>
      <c r="J1412" s="4">
        <v>145</v>
      </c>
      <c r="N1412" t="s">
        <v>8326</v>
      </c>
      <c r="O1412" t="s">
        <v>8224</v>
      </c>
      <c r="P1412" t="s">
        <v>8383</v>
      </c>
      <c r="Q1412" s="8" t="s">
        <v>8376</v>
      </c>
      <c r="R1412">
        <v>2296</v>
      </c>
      <c r="S1412" s="7">
        <v>1</v>
      </c>
      <c r="T1412" s="4">
        <v>7000</v>
      </c>
      <c r="U1412" s="4">
        <v>10435</v>
      </c>
      <c r="V1412" s="25">
        <v>35</v>
      </c>
      <c r="W1412" s="4">
        <v>145</v>
      </c>
    </row>
    <row r="1413" spans="1:23" x14ac:dyDescent="0.45">
      <c r="A1413" t="s">
        <v>8326</v>
      </c>
      <c r="B1413" t="s">
        <v>8224</v>
      </c>
      <c r="C1413" t="s">
        <v>8383</v>
      </c>
      <c r="D1413" s="8" t="s">
        <v>8377</v>
      </c>
      <c r="F1413" s="7">
        <v>4</v>
      </c>
      <c r="G1413" s="4">
        <v>19600</v>
      </c>
      <c r="H1413" s="4">
        <v>21875</v>
      </c>
      <c r="I1413" s="25">
        <v>36.669169560187584</v>
      </c>
      <c r="J1413" s="4">
        <v>292</v>
      </c>
      <c r="N1413" t="s">
        <v>8326</v>
      </c>
      <c r="O1413" t="s">
        <v>8224</v>
      </c>
      <c r="P1413" t="s">
        <v>8383</v>
      </c>
      <c r="Q1413" s="8" t="s">
        <v>8377</v>
      </c>
      <c r="S1413" s="7">
        <v>4</v>
      </c>
      <c r="T1413" s="4">
        <v>19600</v>
      </c>
      <c r="U1413" s="4">
        <v>21875</v>
      </c>
      <c r="V1413" s="25">
        <v>36.669169560187584</v>
      </c>
      <c r="W1413" s="4">
        <v>292</v>
      </c>
    </row>
    <row r="1414" spans="1:23" x14ac:dyDescent="0.45">
      <c r="A1414" t="s">
        <v>8326</v>
      </c>
      <c r="B1414" t="s">
        <v>8224</v>
      </c>
      <c r="C1414" t="s">
        <v>8383</v>
      </c>
      <c r="D1414" s="8" t="s">
        <v>8377</v>
      </c>
      <c r="E1414">
        <v>795</v>
      </c>
      <c r="F1414" s="7">
        <v>1</v>
      </c>
      <c r="G1414" s="4">
        <v>14000</v>
      </c>
      <c r="H1414" s="4">
        <v>15650</v>
      </c>
      <c r="I1414" s="25">
        <v>42.594606481485243</v>
      </c>
      <c r="J1414" s="4">
        <v>184</v>
      </c>
      <c r="N1414" t="s">
        <v>8326</v>
      </c>
      <c r="O1414" t="s">
        <v>8224</v>
      </c>
      <c r="P1414" t="s">
        <v>8383</v>
      </c>
      <c r="Q1414" s="8" t="s">
        <v>8377</v>
      </c>
      <c r="R1414">
        <v>795</v>
      </c>
      <c r="S1414" s="7">
        <v>1</v>
      </c>
      <c r="T1414" s="4">
        <v>14000</v>
      </c>
      <c r="U1414" s="4">
        <v>15650</v>
      </c>
      <c r="V1414" s="25">
        <v>42.594606481485243</v>
      </c>
      <c r="W1414" s="4">
        <v>184</v>
      </c>
    </row>
    <row r="1415" spans="1:23" x14ac:dyDescent="0.45">
      <c r="A1415" t="s">
        <v>8326</v>
      </c>
      <c r="B1415" t="s">
        <v>8224</v>
      </c>
      <c r="C1415" t="s">
        <v>8383</v>
      </c>
      <c r="D1415" s="8" t="s">
        <v>8377</v>
      </c>
      <c r="E1415">
        <v>1604</v>
      </c>
      <c r="F1415" s="7">
        <v>1</v>
      </c>
      <c r="G1415" s="4">
        <v>2800</v>
      </c>
      <c r="H1415" s="4">
        <v>3419</v>
      </c>
      <c r="I1415" s="25">
        <v>39.958333333335759</v>
      </c>
      <c r="J1415" s="4">
        <v>70</v>
      </c>
      <c r="N1415" t="s">
        <v>8326</v>
      </c>
      <c r="O1415" t="s">
        <v>8224</v>
      </c>
      <c r="P1415" t="s">
        <v>8383</v>
      </c>
      <c r="Q1415" s="8" t="s">
        <v>8377</v>
      </c>
      <c r="R1415">
        <v>1604</v>
      </c>
      <c r="S1415" s="7">
        <v>1</v>
      </c>
      <c r="T1415" s="4">
        <v>2800</v>
      </c>
      <c r="U1415" s="4">
        <v>3419</v>
      </c>
      <c r="V1415" s="25">
        <v>39.958333333335759</v>
      </c>
      <c r="W1415" s="4">
        <v>70</v>
      </c>
    </row>
    <row r="1416" spans="1:23" x14ac:dyDescent="0.45">
      <c r="A1416" t="s">
        <v>8326</v>
      </c>
      <c r="B1416" t="s">
        <v>8224</v>
      </c>
      <c r="C1416" t="s">
        <v>8383</v>
      </c>
      <c r="D1416" s="8" t="s">
        <v>8377</v>
      </c>
      <c r="E1416">
        <v>1639</v>
      </c>
      <c r="F1416" s="7">
        <v>1</v>
      </c>
      <c r="G1416" s="4">
        <v>1800</v>
      </c>
      <c r="H1416" s="4">
        <v>1800</v>
      </c>
      <c r="I1416" s="25">
        <v>30</v>
      </c>
      <c r="J1416" s="4">
        <v>19</v>
      </c>
      <c r="N1416" t="s">
        <v>8326</v>
      </c>
      <c r="O1416" t="s">
        <v>8224</v>
      </c>
      <c r="P1416" t="s">
        <v>8383</v>
      </c>
      <c r="Q1416" s="8" t="s">
        <v>8377</v>
      </c>
      <c r="R1416">
        <v>1639</v>
      </c>
      <c r="S1416" s="7">
        <v>1</v>
      </c>
      <c r="T1416" s="4">
        <v>1800</v>
      </c>
      <c r="U1416" s="4">
        <v>1800</v>
      </c>
      <c r="V1416" s="25">
        <v>30</v>
      </c>
      <c r="W1416" s="4">
        <v>19</v>
      </c>
    </row>
    <row r="1417" spans="1:23" x14ac:dyDescent="0.45">
      <c r="A1417" t="s">
        <v>8326</v>
      </c>
      <c r="B1417" t="s">
        <v>8224</v>
      </c>
      <c r="C1417" t="s">
        <v>8383</v>
      </c>
      <c r="D1417" s="8" t="s">
        <v>8377</v>
      </c>
      <c r="E1417">
        <v>2297</v>
      </c>
      <c r="F1417" s="7">
        <v>1</v>
      </c>
      <c r="G1417" s="4">
        <v>1000</v>
      </c>
      <c r="H1417" s="4">
        <v>1006</v>
      </c>
      <c r="I1417" s="25">
        <v>34.123738425929332</v>
      </c>
      <c r="J1417" s="4">
        <v>19</v>
      </c>
      <c r="N1417" t="s">
        <v>8326</v>
      </c>
      <c r="O1417" t="s">
        <v>8224</v>
      </c>
      <c r="P1417" t="s">
        <v>8383</v>
      </c>
      <c r="Q1417" s="8" t="s">
        <v>8377</v>
      </c>
      <c r="R1417">
        <v>2297</v>
      </c>
      <c r="S1417" s="7">
        <v>1</v>
      </c>
      <c r="T1417" s="4">
        <v>1000</v>
      </c>
      <c r="U1417" s="4">
        <v>1006</v>
      </c>
      <c r="V1417" s="25">
        <v>34.123738425929332</v>
      </c>
      <c r="W1417" s="4">
        <v>19</v>
      </c>
    </row>
    <row r="1418" spans="1:23" x14ac:dyDescent="0.45">
      <c r="A1418" t="s">
        <v>8326</v>
      </c>
      <c r="B1418" t="s">
        <v>8224</v>
      </c>
      <c r="C1418" t="s">
        <v>8383</v>
      </c>
      <c r="D1418" s="8" t="s">
        <v>8378</v>
      </c>
      <c r="F1418" s="7">
        <v>9</v>
      </c>
      <c r="G1418" s="4">
        <v>29000</v>
      </c>
      <c r="H1418" s="4">
        <v>36159.670000000006</v>
      </c>
      <c r="I1418" s="25">
        <v>37.002611882716238</v>
      </c>
      <c r="J1418" s="4">
        <v>384</v>
      </c>
      <c r="N1418" t="s">
        <v>8326</v>
      </c>
      <c r="O1418" t="s">
        <v>8224</v>
      </c>
      <c r="P1418" t="s">
        <v>8383</v>
      </c>
      <c r="Q1418" s="8" t="s">
        <v>8378</v>
      </c>
      <c r="S1418" s="7">
        <v>9</v>
      </c>
      <c r="T1418" s="4">
        <v>29000</v>
      </c>
      <c r="U1418" s="4">
        <v>36159.670000000006</v>
      </c>
      <c r="V1418" s="25">
        <v>37.002611882716238</v>
      </c>
      <c r="W1418" s="4">
        <v>384</v>
      </c>
    </row>
    <row r="1419" spans="1:23" x14ac:dyDescent="0.45">
      <c r="A1419" t="s">
        <v>8326</v>
      </c>
      <c r="B1419" t="s">
        <v>8224</v>
      </c>
      <c r="C1419" t="s">
        <v>8383</v>
      </c>
      <c r="D1419" s="8" t="s">
        <v>8378</v>
      </c>
      <c r="E1419">
        <v>783</v>
      </c>
      <c r="F1419" s="7">
        <v>1</v>
      </c>
      <c r="G1419" s="4">
        <v>1500</v>
      </c>
      <c r="H1419" s="4">
        <v>2222</v>
      </c>
      <c r="I1419" s="25">
        <v>39.142951388887013</v>
      </c>
      <c r="J1419" s="4">
        <v>35</v>
      </c>
      <c r="N1419" t="s">
        <v>8326</v>
      </c>
      <c r="O1419" t="s">
        <v>8224</v>
      </c>
      <c r="P1419" t="s">
        <v>8383</v>
      </c>
      <c r="Q1419" s="8" t="s">
        <v>8378</v>
      </c>
      <c r="R1419">
        <v>783</v>
      </c>
      <c r="S1419" s="7">
        <v>1</v>
      </c>
      <c r="T1419" s="4">
        <v>1500</v>
      </c>
      <c r="U1419" s="4">
        <v>2222</v>
      </c>
      <c r="V1419" s="25">
        <v>39.142951388887013</v>
      </c>
      <c r="W1419" s="4">
        <v>35</v>
      </c>
    </row>
    <row r="1420" spans="1:23" x14ac:dyDescent="0.45">
      <c r="A1420" t="s">
        <v>8326</v>
      </c>
      <c r="B1420" t="s">
        <v>8224</v>
      </c>
      <c r="C1420" t="s">
        <v>8383</v>
      </c>
      <c r="D1420" s="8" t="s">
        <v>8378</v>
      </c>
      <c r="E1420">
        <v>786</v>
      </c>
      <c r="F1420" s="7">
        <v>1</v>
      </c>
      <c r="G1420" s="4">
        <v>5000</v>
      </c>
      <c r="H1420" s="4">
        <v>7140</v>
      </c>
      <c r="I1420" s="25">
        <v>57.601689814822748</v>
      </c>
      <c r="J1420" s="4">
        <v>44</v>
      </c>
      <c r="N1420" t="s">
        <v>8326</v>
      </c>
      <c r="O1420" t="s">
        <v>8224</v>
      </c>
      <c r="P1420" t="s">
        <v>8383</v>
      </c>
      <c r="Q1420" s="8" t="s">
        <v>8378</v>
      </c>
      <c r="R1420">
        <v>786</v>
      </c>
      <c r="S1420" s="7">
        <v>1</v>
      </c>
      <c r="T1420" s="4">
        <v>5000</v>
      </c>
      <c r="U1420" s="4">
        <v>7140</v>
      </c>
      <c r="V1420" s="25">
        <v>57.601689814822748</v>
      </c>
      <c r="W1420" s="4">
        <v>44</v>
      </c>
    </row>
    <row r="1421" spans="1:23" x14ac:dyDescent="0.45">
      <c r="A1421" t="s">
        <v>8326</v>
      </c>
      <c r="B1421" t="s">
        <v>8224</v>
      </c>
      <c r="C1421" t="s">
        <v>8383</v>
      </c>
      <c r="D1421" s="8" t="s">
        <v>8378</v>
      </c>
      <c r="E1421">
        <v>797</v>
      </c>
      <c r="F1421" s="7">
        <v>1</v>
      </c>
      <c r="G1421" s="4">
        <v>3000</v>
      </c>
      <c r="H1421" s="4">
        <v>3226</v>
      </c>
      <c r="I1421" s="25">
        <v>31.172592592592991</v>
      </c>
      <c r="J1421" s="4">
        <v>71</v>
      </c>
      <c r="N1421" t="s">
        <v>8326</v>
      </c>
      <c r="O1421" t="s">
        <v>8224</v>
      </c>
      <c r="P1421" t="s">
        <v>8383</v>
      </c>
      <c r="Q1421" s="8" t="s">
        <v>8378</v>
      </c>
      <c r="R1421">
        <v>797</v>
      </c>
      <c r="S1421" s="7">
        <v>1</v>
      </c>
      <c r="T1421" s="4">
        <v>3000</v>
      </c>
      <c r="U1421" s="4">
        <v>3226</v>
      </c>
      <c r="V1421" s="25">
        <v>31.172592592592991</v>
      </c>
      <c r="W1421" s="4">
        <v>71</v>
      </c>
    </row>
    <row r="1422" spans="1:23" x14ac:dyDescent="0.45">
      <c r="A1422" t="s">
        <v>8326</v>
      </c>
      <c r="B1422" t="s">
        <v>8224</v>
      </c>
      <c r="C1422" t="s">
        <v>8383</v>
      </c>
      <c r="D1422" s="8" t="s">
        <v>8378</v>
      </c>
      <c r="E1422">
        <v>799</v>
      </c>
      <c r="F1422" s="7">
        <v>1</v>
      </c>
      <c r="G1422" s="4">
        <v>5000</v>
      </c>
      <c r="H1422" s="4">
        <v>5001</v>
      </c>
      <c r="I1422" s="25">
        <v>30</v>
      </c>
      <c r="J1422" s="4">
        <v>28</v>
      </c>
      <c r="N1422" t="s">
        <v>8326</v>
      </c>
      <c r="O1422" t="s">
        <v>8224</v>
      </c>
      <c r="P1422" t="s">
        <v>8383</v>
      </c>
      <c r="Q1422" s="8" t="s">
        <v>8378</v>
      </c>
      <c r="R1422">
        <v>799</v>
      </c>
      <c r="S1422" s="7">
        <v>1</v>
      </c>
      <c r="T1422" s="4">
        <v>5000</v>
      </c>
      <c r="U1422" s="4">
        <v>5001</v>
      </c>
      <c r="V1422" s="25">
        <v>30</v>
      </c>
      <c r="W1422" s="4">
        <v>28</v>
      </c>
    </row>
    <row r="1423" spans="1:23" x14ac:dyDescent="0.45">
      <c r="A1423" t="s">
        <v>8326</v>
      </c>
      <c r="B1423" t="s">
        <v>8224</v>
      </c>
      <c r="C1423" t="s">
        <v>8383</v>
      </c>
      <c r="D1423" s="8" t="s">
        <v>8378</v>
      </c>
      <c r="E1423">
        <v>826</v>
      </c>
      <c r="F1423" s="7">
        <v>1</v>
      </c>
      <c r="G1423" s="4">
        <v>5500</v>
      </c>
      <c r="H1423" s="4">
        <v>5580</v>
      </c>
      <c r="I1423" s="25">
        <v>20.958333333328483</v>
      </c>
      <c r="J1423" s="4">
        <v>49</v>
      </c>
      <c r="N1423" t="s">
        <v>8326</v>
      </c>
      <c r="O1423" t="s">
        <v>8224</v>
      </c>
      <c r="P1423" t="s">
        <v>8383</v>
      </c>
      <c r="Q1423" s="8" t="s">
        <v>8378</v>
      </c>
      <c r="R1423">
        <v>826</v>
      </c>
      <c r="S1423" s="7">
        <v>1</v>
      </c>
      <c r="T1423" s="4">
        <v>5500</v>
      </c>
      <c r="U1423" s="4">
        <v>5580</v>
      </c>
      <c r="V1423" s="25">
        <v>20.958333333328483</v>
      </c>
      <c r="W1423" s="4">
        <v>49</v>
      </c>
    </row>
    <row r="1424" spans="1:23" x14ac:dyDescent="0.45">
      <c r="A1424" t="s">
        <v>8326</v>
      </c>
      <c r="B1424" t="s">
        <v>8224</v>
      </c>
      <c r="C1424" t="s">
        <v>8383</v>
      </c>
      <c r="D1424" s="8" t="s">
        <v>8378</v>
      </c>
      <c r="E1424">
        <v>831</v>
      </c>
      <c r="F1424" s="7">
        <v>1</v>
      </c>
      <c r="G1424" s="4">
        <v>1500</v>
      </c>
      <c r="H1424" s="4">
        <v>3500</v>
      </c>
      <c r="I1424" s="25">
        <v>30</v>
      </c>
      <c r="J1424" s="4">
        <v>20</v>
      </c>
      <c r="N1424" t="s">
        <v>8326</v>
      </c>
      <c r="O1424" t="s">
        <v>8224</v>
      </c>
      <c r="P1424" t="s">
        <v>8383</v>
      </c>
      <c r="Q1424" s="8" t="s">
        <v>8378</v>
      </c>
      <c r="R1424">
        <v>831</v>
      </c>
      <c r="S1424" s="7">
        <v>1</v>
      </c>
      <c r="T1424" s="4">
        <v>1500</v>
      </c>
      <c r="U1424" s="4">
        <v>3500</v>
      </c>
      <c r="V1424" s="25">
        <v>30</v>
      </c>
      <c r="W1424" s="4">
        <v>20</v>
      </c>
    </row>
    <row r="1425" spans="1:23" x14ac:dyDescent="0.45">
      <c r="A1425" t="s">
        <v>8326</v>
      </c>
      <c r="B1425" t="s">
        <v>8224</v>
      </c>
      <c r="C1425" t="s">
        <v>8383</v>
      </c>
      <c r="D1425" s="8" t="s">
        <v>8378</v>
      </c>
      <c r="E1425">
        <v>2283</v>
      </c>
      <c r="F1425" s="7">
        <v>1</v>
      </c>
      <c r="G1425" s="4">
        <v>3000</v>
      </c>
      <c r="H1425" s="4">
        <v>3025.66</v>
      </c>
      <c r="I1425" s="25">
        <v>59.958333333335759</v>
      </c>
      <c r="J1425" s="4">
        <v>48</v>
      </c>
      <c r="N1425" t="s">
        <v>8326</v>
      </c>
      <c r="O1425" t="s">
        <v>8224</v>
      </c>
      <c r="P1425" t="s">
        <v>8383</v>
      </c>
      <c r="Q1425" s="8" t="s">
        <v>8378</v>
      </c>
      <c r="R1425">
        <v>2283</v>
      </c>
      <c r="S1425" s="7">
        <v>1</v>
      </c>
      <c r="T1425" s="4">
        <v>3000</v>
      </c>
      <c r="U1425" s="4">
        <v>3025.66</v>
      </c>
      <c r="V1425" s="25">
        <v>59.958333333335759</v>
      </c>
      <c r="W1425" s="4">
        <v>48</v>
      </c>
    </row>
    <row r="1426" spans="1:23" x14ac:dyDescent="0.45">
      <c r="A1426" t="s">
        <v>8326</v>
      </c>
      <c r="B1426" t="s">
        <v>8224</v>
      </c>
      <c r="C1426" t="s">
        <v>8383</v>
      </c>
      <c r="D1426" s="8" t="s">
        <v>8378</v>
      </c>
      <c r="E1426">
        <v>2291</v>
      </c>
      <c r="F1426" s="7">
        <v>1</v>
      </c>
      <c r="G1426" s="4">
        <v>2500</v>
      </c>
      <c r="H1426" s="4">
        <v>4320</v>
      </c>
      <c r="I1426" s="25">
        <v>34.189606481479132</v>
      </c>
      <c r="J1426" s="4">
        <v>43</v>
      </c>
      <c r="N1426" t="s">
        <v>8326</v>
      </c>
      <c r="O1426" t="s">
        <v>8224</v>
      </c>
      <c r="P1426" t="s">
        <v>8383</v>
      </c>
      <c r="Q1426" s="8" t="s">
        <v>8378</v>
      </c>
      <c r="R1426">
        <v>2291</v>
      </c>
      <c r="S1426" s="7">
        <v>1</v>
      </c>
      <c r="T1426" s="4">
        <v>2500</v>
      </c>
      <c r="U1426" s="4">
        <v>4320</v>
      </c>
      <c r="V1426" s="25">
        <v>34.189606481479132</v>
      </c>
      <c r="W1426" s="4">
        <v>43</v>
      </c>
    </row>
    <row r="1427" spans="1:23" x14ac:dyDescent="0.45">
      <c r="A1427" t="s">
        <v>8326</v>
      </c>
      <c r="B1427" t="s">
        <v>8224</v>
      </c>
      <c r="C1427" t="s">
        <v>8383</v>
      </c>
      <c r="D1427" s="8" t="s">
        <v>8378</v>
      </c>
      <c r="E1427">
        <v>2292</v>
      </c>
      <c r="F1427" s="7">
        <v>1</v>
      </c>
      <c r="G1427" s="4">
        <v>2000</v>
      </c>
      <c r="H1427" s="4">
        <v>2145.0100000000002</v>
      </c>
      <c r="I1427" s="25">
        <v>30</v>
      </c>
      <c r="J1427" s="4">
        <v>46</v>
      </c>
      <c r="N1427" t="s">
        <v>8326</v>
      </c>
      <c r="O1427" t="s">
        <v>8224</v>
      </c>
      <c r="P1427" t="s">
        <v>8383</v>
      </c>
      <c r="Q1427" s="8" t="s">
        <v>8378</v>
      </c>
      <c r="R1427">
        <v>2292</v>
      </c>
      <c r="S1427" s="7">
        <v>1</v>
      </c>
      <c r="T1427" s="4">
        <v>2000</v>
      </c>
      <c r="U1427" s="4">
        <v>2145.0100000000002</v>
      </c>
      <c r="V1427" s="25">
        <v>30</v>
      </c>
      <c r="W1427" s="4">
        <v>46</v>
      </c>
    </row>
    <row r="1428" spans="1:23" x14ac:dyDescent="0.45">
      <c r="A1428" t="s">
        <v>8326</v>
      </c>
      <c r="B1428" t="s">
        <v>8224</v>
      </c>
      <c r="C1428" t="s">
        <v>8383</v>
      </c>
      <c r="D1428" s="8" t="s">
        <v>8379</v>
      </c>
      <c r="F1428" s="7">
        <v>3</v>
      </c>
      <c r="G1428" s="4">
        <v>8000</v>
      </c>
      <c r="H1428" s="4">
        <v>9435</v>
      </c>
      <c r="I1428" s="25">
        <v>37.075489969138289</v>
      </c>
      <c r="J1428" s="4">
        <v>91</v>
      </c>
      <c r="N1428" t="s">
        <v>8326</v>
      </c>
      <c r="O1428" t="s">
        <v>8224</v>
      </c>
      <c r="P1428" t="s">
        <v>8383</v>
      </c>
      <c r="Q1428" s="8" t="s">
        <v>8379</v>
      </c>
      <c r="S1428" s="7">
        <v>3</v>
      </c>
      <c r="T1428" s="4">
        <v>8000</v>
      </c>
      <c r="U1428" s="4">
        <v>9435</v>
      </c>
      <c r="V1428" s="25">
        <v>37.075489969138289</v>
      </c>
      <c r="W1428" s="4">
        <v>91</v>
      </c>
    </row>
    <row r="1429" spans="1:23" x14ac:dyDescent="0.45">
      <c r="A1429" t="s">
        <v>8326</v>
      </c>
      <c r="B1429" t="s">
        <v>8224</v>
      </c>
      <c r="C1429" t="s">
        <v>8383</v>
      </c>
      <c r="D1429" s="8" t="s">
        <v>8379</v>
      </c>
      <c r="E1429">
        <v>835</v>
      </c>
      <c r="F1429" s="7">
        <v>1</v>
      </c>
      <c r="G1429" s="4">
        <v>2000</v>
      </c>
      <c r="H1429" s="4">
        <v>2345</v>
      </c>
      <c r="I1429" s="25">
        <v>42.667152777779847</v>
      </c>
      <c r="J1429" s="4">
        <v>40</v>
      </c>
      <c r="N1429" t="s">
        <v>8326</v>
      </c>
      <c r="O1429" t="s">
        <v>8224</v>
      </c>
      <c r="P1429" t="s">
        <v>8383</v>
      </c>
      <c r="Q1429" s="8" t="s">
        <v>8379</v>
      </c>
      <c r="R1429">
        <v>835</v>
      </c>
      <c r="S1429" s="7">
        <v>1</v>
      </c>
      <c r="T1429" s="4">
        <v>2000</v>
      </c>
      <c r="U1429" s="4">
        <v>2345</v>
      </c>
      <c r="V1429" s="25">
        <v>42.667152777779847</v>
      </c>
      <c r="W1429" s="4">
        <v>40</v>
      </c>
    </row>
    <row r="1430" spans="1:23" x14ac:dyDescent="0.45">
      <c r="A1430" t="s">
        <v>8326</v>
      </c>
      <c r="B1430" t="s">
        <v>8224</v>
      </c>
      <c r="C1430" t="s">
        <v>8383</v>
      </c>
      <c r="D1430" s="8" t="s">
        <v>8379</v>
      </c>
      <c r="E1430">
        <v>1621</v>
      </c>
      <c r="F1430" s="7">
        <v>1</v>
      </c>
      <c r="G1430" s="4">
        <v>5000</v>
      </c>
      <c r="H1430" s="4">
        <v>6060</v>
      </c>
      <c r="I1430" s="25">
        <v>53.559317129635019</v>
      </c>
      <c r="J1430" s="4">
        <v>37</v>
      </c>
      <c r="N1430" t="s">
        <v>8326</v>
      </c>
      <c r="O1430" t="s">
        <v>8224</v>
      </c>
      <c r="P1430" t="s">
        <v>8383</v>
      </c>
      <c r="Q1430" s="8" t="s">
        <v>8379</v>
      </c>
      <c r="R1430">
        <v>1621</v>
      </c>
      <c r="S1430" s="7">
        <v>1</v>
      </c>
      <c r="T1430" s="4">
        <v>5000</v>
      </c>
      <c r="U1430" s="4">
        <v>6060</v>
      </c>
      <c r="V1430" s="25">
        <v>53.559317129635019</v>
      </c>
      <c r="W1430" s="4">
        <v>37</v>
      </c>
    </row>
    <row r="1431" spans="1:23" x14ac:dyDescent="0.45">
      <c r="A1431" t="s">
        <v>8326</v>
      </c>
      <c r="B1431" t="s">
        <v>8224</v>
      </c>
      <c r="C1431" t="s">
        <v>8383</v>
      </c>
      <c r="D1431" s="8" t="s">
        <v>8379</v>
      </c>
      <c r="E1431">
        <v>1831</v>
      </c>
      <c r="F1431" s="7">
        <v>1</v>
      </c>
      <c r="G1431" s="4">
        <v>1000</v>
      </c>
      <c r="H1431" s="4">
        <v>1030</v>
      </c>
      <c r="I1431" s="25">
        <v>15</v>
      </c>
      <c r="J1431" s="4">
        <v>14</v>
      </c>
      <c r="N1431" t="s">
        <v>8326</v>
      </c>
      <c r="O1431" t="s">
        <v>8224</v>
      </c>
      <c r="P1431" t="s">
        <v>8383</v>
      </c>
      <c r="Q1431" s="8" t="s">
        <v>8379</v>
      </c>
      <c r="R1431">
        <v>1831</v>
      </c>
      <c r="S1431" s="7">
        <v>1</v>
      </c>
      <c r="T1431" s="4">
        <v>1000</v>
      </c>
      <c r="U1431" s="4">
        <v>1030</v>
      </c>
      <c r="V1431" s="25">
        <v>15</v>
      </c>
      <c r="W1431" s="4">
        <v>14</v>
      </c>
    </row>
    <row r="1432" spans="1:23" x14ac:dyDescent="0.45">
      <c r="A1432" t="s">
        <v>8326</v>
      </c>
      <c r="B1432" t="s">
        <v>8224</v>
      </c>
      <c r="C1432" t="s">
        <v>8383</v>
      </c>
      <c r="D1432" s="8" t="s">
        <v>8369</v>
      </c>
      <c r="F1432" s="7">
        <v>3</v>
      </c>
      <c r="G1432" s="4">
        <v>14000</v>
      </c>
      <c r="H1432" s="4">
        <v>20187.05</v>
      </c>
      <c r="I1432" s="25">
        <v>29.719722222223936</v>
      </c>
      <c r="J1432" s="4">
        <v>318</v>
      </c>
      <c r="N1432" t="s">
        <v>8326</v>
      </c>
      <c r="O1432" t="s">
        <v>8224</v>
      </c>
      <c r="P1432" t="s">
        <v>8383</v>
      </c>
      <c r="Q1432" s="8" t="s">
        <v>8369</v>
      </c>
      <c r="S1432" s="7">
        <v>3</v>
      </c>
      <c r="T1432" s="4">
        <v>14000</v>
      </c>
      <c r="U1432" s="4">
        <v>20187.05</v>
      </c>
      <c r="V1432" s="25">
        <v>29.719722222223936</v>
      </c>
      <c r="W1432" s="4">
        <v>318</v>
      </c>
    </row>
    <row r="1433" spans="1:23" x14ac:dyDescent="0.45">
      <c r="A1433" t="s">
        <v>8326</v>
      </c>
      <c r="B1433" t="s">
        <v>8224</v>
      </c>
      <c r="C1433" t="s">
        <v>8383</v>
      </c>
      <c r="D1433" s="8" t="s">
        <v>8369</v>
      </c>
      <c r="E1433">
        <v>788</v>
      </c>
      <c r="F1433" s="7">
        <v>1</v>
      </c>
      <c r="G1433" s="4">
        <v>1000</v>
      </c>
      <c r="H1433" s="4">
        <v>2035.05</v>
      </c>
      <c r="I1433" s="25">
        <v>38.159166666671808</v>
      </c>
      <c r="J1433" s="4">
        <v>34</v>
      </c>
      <c r="N1433" t="s">
        <v>8326</v>
      </c>
      <c r="O1433" t="s">
        <v>8224</v>
      </c>
      <c r="P1433" t="s">
        <v>8383</v>
      </c>
      <c r="Q1433" s="8" t="s">
        <v>8369</v>
      </c>
      <c r="R1433">
        <v>788</v>
      </c>
      <c r="S1433" s="7">
        <v>1</v>
      </c>
      <c r="T1433" s="4">
        <v>1000</v>
      </c>
      <c r="U1433" s="4">
        <v>2035.05</v>
      </c>
      <c r="V1433" s="25">
        <v>38.159166666671808</v>
      </c>
      <c r="W1433" s="4">
        <v>34</v>
      </c>
    </row>
    <row r="1434" spans="1:23" x14ac:dyDescent="0.45">
      <c r="A1434" t="s">
        <v>8326</v>
      </c>
      <c r="B1434" t="s">
        <v>8224</v>
      </c>
      <c r="C1434" t="s">
        <v>8383</v>
      </c>
      <c r="D1434" s="8" t="s">
        <v>8369</v>
      </c>
      <c r="E1434">
        <v>1607</v>
      </c>
      <c r="F1434" s="7">
        <v>1</v>
      </c>
      <c r="G1434" s="4">
        <v>10000</v>
      </c>
      <c r="H1434" s="4">
        <v>14511</v>
      </c>
      <c r="I1434" s="25">
        <v>21</v>
      </c>
      <c r="J1434" s="4">
        <v>205</v>
      </c>
      <c r="N1434" t="s">
        <v>8326</v>
      </c>
      <c r="O1434" t="s">
        <v>8224</v>
      </c>
      <c r="P1434" t="s">
        <v>8383</v>
      </c>
      <c r="Q1434" s="8" t="s">
        <v>8369</v>
      </c>
      <c r="R1434">
        <v>1607</v>
      </c>
      <c r="S1434" s="7">
        <v>1</v>
      </c>
      <c r="T1434" s="4">
        <v>10000</v>
      </c>
      <c r="U1434" s="4">
        <v>14511</v>
      </c>
      <c r="V1434" s="25">
        <v>21</v>
      </c>
      <c r="W1434" s="4">
        <v>205</v>
      </c>
    </row>
    <row r="1435" spans="1:23" x14ac:dyDescent="0.45">
      <c r="A1435" t="s">
        <v>8326</v>
      </c>
      <c r="B1435" t="s">
        <v>8224</v>
      </c>
      <c r="C1435" t="s">
        <v>8383</v>
      </c>
      <c r="D1435" s="8" t="s">
        <v>8369</v>
      </c>
      <c r="E1435">
        <v>2285</v>
      </c>
      <c r="F1435" s="7">
        <v>1</v>
      </c>
      <c r="G1435" s="4">
        <v>3000</v>
      </c>
      <c r="H1435" s="4">
        <v>3641</v>
      </c>
      <c r="I1435" s="25">
        <v>30</v>
      </c>
      <c r="J1435" s="4">
        <v>79</v>
      </c>
      <c r="N1435" t="s">
        <v>8326</v>
      </c>
      <c r="O1435" t="s">
        <v>8224</v>
      </c>
      <c r="P1435" t="s">
        <v>8383</v>
      </c>
      <c r="Q1435" s="8" t="s">
        <v>8369</v>
      </c>
      <c r="R1435">
        <v>2285</v>
      </c>
      <c r="S1435" s="7">
        <v>1</v>
      </c>
      <c r="T1435" s="4">
        <v>3000</v>
      </c>
      <c r="U1435" s="4">
        <v>3641</v>
      </c>
      <c r="V1435" s="25">
        <v>30</v>
      </c>
      <c r="W1435" s="4">
        <v>79</v>
      </c>
    </row>
    <row r="1436" spans="1:23" x14ac:dyDescent="0.45">
      <c r="A1436" t="s">
        <v>8326</v>
      </c>
      <c r="B1436" t="s">
        <v>8224</v>
      </c>
      <c r="C1436" t="s">
        <v>8383</v>
      </c>
      <c r="D1436" s="8" t="s">
        <v>8380</v>
      </c>
      <c r="F1436" s="7">
        <v>7</v>
      </c>
      <c r="G1436" s="4">
        <v>11100</v>
      </c>
      <c r="H1436" s="4">
        <v>12458.94</v>
      </c>
      <c r="I1436" s="25">
        <v>23.65074239418027</v>
      </c>
      <c r="J1436" s="4">
        <v>289</v>
      </c>
      <c r="N1436" t="s">
        <v>8326</v>
      </c>
      <c r="O1436" t="s">
        <v>8224</v>
      </c>
      <c r="P1436" t="s">
        <v>8383</v>
      </c>
      <c r="Q1436" s="8" t="s">
        <v>8380</v>
      </c>
      <c r="S1436" s="7">
        <v>7</v>
      </c>
      <c r="T1436" s="4">
        <v>11100</v>
      </c>
      <c r="U1436" s="4">
        <v>12458.94</v>
      </c>
      <c r="V1436" s="25">
        <v>23.65074239418027</v>
      </c>
      <c r="W1436" s="4">
        <v>289</v>
      </c>
    </row>
    <row r="1437" spans="1:23" x14ac:dyDescent="0.45">
      <c r="A1437" t="s">
        <v>8326</v>
      </c>
      <c r="B1437" t="s">
        <v>8224</v>
      </c>
      <c r="C1437" t="s">
        <v>8383</v>
      </c>
      <c r="D1437" s="8" t="s">
        <v>8380</v>
      </c>
      <c r="E1437">
        <v>813</v>
      </c>
      <c r="F1437" s="7">
        <v>1</v>
      </c>
      <c r="G1437" s="4">
        <v>1500</v>
      </c>
      <c r="H1437" s="4">
        <v>2399.94</v>
      </c>
      <c r="I1437" s="25">
        <v>30</v>
      </c>
      <c r="J1437" s="4">
        <v>96</v>
      </c>
      <c r="N1437" t="s">
        <v>8326</v>
      </c>
      <c r="O1437" t="s">
        <v>8224</v>
      </c>
      <c r="P1437" t="s">
        <v>8383</v>
      </c>
      <c r="Q1437" s="8" t="s">
        <v>8380</v>
      </c>
      <c r="R1437">
        <v>813</v>
      </c>
      <c r="S1437" s="7">
        <v>1</v>
      </c>
      <c r="T1437" s="4">
        <v>1500</v>
      </c>
      <c r="U1437" s="4">
        <v>2399.94</v>
      </c>
      <c r="V1437" s="25">
        <v>30</v>
      </c>
      <c r="W1437" s="4">
        <v>96</v>
      </c>
    </row>
    <row r="1438" spans="1:23" x14ac:dyDescent="0.45">
      <c r="A1438" t="s">
        <v>8326</v>
      </c>
      <c r="B1438" t="s">
        <v>8224</v>
      </c>
      <c r="C1438" t="s">
        <v>8383</v>
      </c>
      <c r="D1438" s="8" t="s">
        <v>8380</v>
      </c>
      <c r="E1438">
        <v>828</v>
      </c>
      <c r="F1438" s="7">
        <v>1</v>
      </c>
      <c r="G1438" s="4">
        <v>1300</v>
      </c>
      <c r="H1438" s="4">
        <v>1391</v>
      </c>
      <c r="I1438" s="25">
        <v>12.632615740745678</v>
      </c>
      <c r="J1438" s="4">
        <v>38</v>
      </c>
      <c r="N1438" t="s">
        <v>8326</v>
      </c>
      <c r="O1438" t="s">
        <v>8224</v>
      </c>
      <c r="P1438" t="s">
        <v>8383</v>
      </c>
      <c r="Q1438" s="8" t="s">
        <v>8380</v>
      </c>
      <c r="R1438">
        <v>828</v>
      </c>
      <c r="S1438" s="7">
        <v>1</v>
      </c>
      <c r="T1438" s="4">
        <v>1300</v>
      </c>
      <c r="U1438" s="4">
        <v>1391</v>
      </c>
      <c r="V1438" s="25">
        <v>12.632615740745678</v>
      </c>
      <c r="W1438" s="4">
        <v>38</v>
      </c>
    </row>
    <row r="1439" spans="1:23" x14ac:dyDescent="0.45">
      <c r="A1439" t="s">
        <v>8326</v>
      </c>
      <c r="B1439" t="s">
        <v>8224</v>
      </c>
      <c r="C1439" t="s">
        <v>8383</v>
      </c>
      <c r="D1439" s="8" t="s">
        <v>8380</v>
      </c>
      <c r="E1439">
        <v>1249</v>
      </c>
      <c r="F1439" s="7">
        <v>1</v>
      </c>
      <c r="G1439" s="4">
        <v>5000</v>
      </c>
      <c r="H1439" s="4">
        <v>5222</v>
      </c>
      <c r="I1439" s="25">
        <v>30</v>
      </c>
      <c r="J1439" s="4">
        <v>81</v>
      </c>
      <c r="N1439" t="s">
        <v>8326</v>
      </c>
      <c r="O1439" t="s">
        <v>8224</v>
      </c>
      <c r="P1439" t="s">
        <v>8383</v>
      </c>
      <c r="Q1439" s="8" t="s">
        <v>8380</v>
      </c>
      <c r="R1439">
        <v>1249</v>
      </c>
      <c r="S1439" s="7">
        <v>1</v>
      </c>
      <c r="T1439" s="4">
        <v>5000</v>
      </c>
      <c r="U1439" s="4">
        <v>5222</v>
      </c>
      <c r="V1439" s="25">
        <v>30</v>
      </c>
      <c r="W1439" s="4">
        <v>81</v>
      </c>
    </row>
    <row r="1440" spans="1:23" x14ac:dyDescent="0.45">
      <c r="A1440" t="s">
        <v>8326</v>
      </c>
      <c r="B1440" t="s">
        <v>8224</v>
      </c>
      <c r="C1440" t="s">
        <v>8383</v>
      </c>
      <c r="D1440" s="8" t="s">
        <v>8380</v>
      </c>
      <c r="E1440">
        <v>1372</v>
      </c>
      <c r="F1440" s="7">
        <v>1</v>
      </c>
      <c r="G1440" s="4">
        <v>500</v>
      </c>
      <c r="H1440" s="4">
        <v>620</v>
      </c>
      <c r="I1440" s="25">
        <v>30</v>
      </c>
      <c r="J1440" s="4">
        <v>16</v>
      </c>
      <c r="N1440" t="s">
        <v>8326</v>
      </c>
      <c r="O1440" t="s">
        <v>8224</v>
      </c>
      <c r="P1440" t="s">
        <v>8383</v>
      </c>
      <c r="Q1440" s="8" t="s">
        <v>8380</v>
      </c>
      <c r="R1440">
        <v>1372</v>
      </c>
      <c r="S1440" s="7">
        <v>1</v>
      </c>
      <c r="T1440" s="4">
        <v>500</v>
      </c>
      <c r="U1440" s="4">
        <v>620</v>
      </c>
      <c r="V1440" s="25">
        <v>30</v>
      </c>
      <c r="W1440" s="4">
        <v>16</v>
      </c>
    </row>
    <row r="1441" spans="1:23" x14ac:dyDescent="0.45">
      <c r="A1441" t="s">
        <v>8326</v>
      </c>
      <c r="B1441" t="s">
        <v>8224</v>
      </c>
      <c r="C1441" t="s">
        <v>8383</v>
      </c>
      <c r="D1441" s="8" t="s">
        <v>8380</v>
      </c>
      <c r="E1441">
        <v>1613</v>
      </c>
      <c r="F1441" s="7">
        <v>1</v>
      </c>
      <c r="G1441" s="4">
        <v>1000</v>
      </c>
      <c r="H1441" s="4">
        <v>1015</v>
      </c>
      <c r="I1441" s="25">
        <v>30</v>
      </c>
      <c r="J1441" s="4">
        <v>26</v>
      </c>
      <c r="N1441" t="s">
        <v>8326</v>
      </c>
      <c r="O1441" t="s">
        <v>8224</v>
      </c>
      <c r="P1441" t="s">
        <v>8383</v>
      </c>
      <c r="Q1441" s="8" t="s">
        <v>8380</v>
      </c>
      <c r="R1441">
        <v>1613</v>
      </c>
      <c r="S1441" s="7">
        <v>1</v>
      </c>
      <c r="T1441" s="4">
        <v>1000</v>
      </c>
      <c r="U1441" s="4">
        <v>1015</v>
      </c>
      <c r="V1441" s="25">
        <v>30</v>
      </c>
      <c r="W1441" s="4">
        <v>26</v>
      </c>
    </row>
    <row r="1442" spans="1:23" x14ac:dyDescent="0.45">
      <c r="A1442" t="s">
        <v>8326</v>
      </c>
      <c r="B1442" t="s">
        <v>8224</v>
      </c>
      <c r="C1442" t="s">
        <v>8383</v>
      </c>
      <c r="D1442" s="8" t="s">
        <v>8380</v>
      </c>
      <c r="E1442">
        <v>2288</v>
      </c>
      <c r="F1442" s="7">
        <v>1</v>
      </c>
      <c r="G1442" s="4">
        <v>1000</v>
      </c>
      <c r="H1442" s="4">
        <v>1001</v>
      </c>
      <c r="I1442" s="25">
        <v>18.922581018516212</v>
      </c>
      <c r="J1442" s="4">
        <v>25</v>
      </c>
      <c r="N1442" t="s">
        <v>8326</v>
      </c>
      <c r="O1442" t="s">
        <v>8224</v>
      </c>
      <c r="P1442" t="s">
        <v>8383</v>
      </c>
      <c r="Q1442" s="8" t="s">
        <v>8380</v>
      </c>
      <c r="R1442">
        <v>2288</v>
      </c>
      <c r="S1442" s="7">
        <v>1</v>
      </c>
      <c r="T1442" s="4">
        <v>1000</v>
      </c>
      <c r="U1442" s="4">
        <v>1001</v>
      </c>
      <c r="V1442" s="25">
        <v>18.922581018516212</v>
      </c>
      <c r="W1442" s="4">
        <v>25</v>
      </c>
    </row>
    <row r="1443" spans="1:23" x14ac:dyDescent="0.45">
      <c r="A1443" t="s">
        <v>8326</v>
      </c>
      <c r="B1443" t="s">
        <v>8224</v>
      </c>
      <c r="C1443" t="s">
        <v>8383</v>
      </c>
      <c r="D1443" s="8" t="s">
        <v>8380</v>
      </c>
      <c r="E1443">
        <v>2300</v>
      </c>
      <c r="F1443" s="7">
        <v>1</v>
      </c>
      <c r="G1443" s="4">
        <v>800</v>
      </c>
      <c r="H1443" s="4">
        <v>810</v>
      </c>
      <c r="I1443" s="25">
        <v>14</v>
      </c>
      <c r="J1443" s="4">
        <v>7</v>
      </c>
      <c r="N1443" t="s">
        <v>8326</v>
      </c>
      <c r="O1443" t="s">
        <v>8224</v>
      </c>
      <c r="P1443" t="s">
        <v>8383</v>
      </c>
      <c r="Q1443" s="8" t="s">
        <v>8380</v>
      </c>
      <c r="R1443">
        <v>2300</v>
      </c>
      <c r="S1443" s="7">
        <v>1</v>
      </c>
      <c r="T1443" s="4">
        <v>800</v>
      </c>
      <c r="U1443" s="4">
        <v>810</v>
      </c>
      <c r="V1443" s="25">
        <v>14</v>
      </c>
      <c r="W1443" s="4">
        <v>7</v>
      </c>
    </row>
    <row r="1444" spans="1:23" x14ac:dyDescent="0.45">
      <c r="A1444" t="s">
        <v>8326</v>
      </c>
      <c r="B1444" t="s">
        <v>8224</v>
      </c>
      <c r="C1444" t="s">
        <v>8383</v>
      </c>
      <c r="D1444" s="8" t="s">
        <v>8370</v>
      </c>
      <c r="F1444" s="7">
        <v>4</v>
      </c>
      <c r="G1444" s="4">
        <v>41050</v>
      </c>
      <c r="H1444" s="4">
        <v>55907.49</v>
      </c>
      <c r="I1444" s="25">
        <v>26.956536458332266</v>
      </c>
      <c r="J1444" s="4">
        <v>913</v>
      </c>
      <c r="N1444" t="s">
        <v>8326</v>
      </c>
      <c r="O1444" t="s">
        <v>8224</v>
      </c>
      <c r="P1444" t="s">
        <v>8383</v>
      </c>
      <c r="Q1444" s="8" t="s">
        <v>8370</v>
      </c>
      <c r="S1444" s="7">
        <v>4</v>
      </c>
      <c r="T1444" s="4">
        <v>41050</v>
      </c>
      <c r="U1444" s="4">
        <v>55907.49</v>
      </c>
      <c r="V1444" s="25">
        <v>26.956536458332266</v>
      </c>
      <c r="W1444" s="4">
        <v>913</v>
      </c>
    </row>
    <row r="1445" spans="1:23" x14ac:dyDescent="0.45">
      <c r="A1445" t="s">
        <v>8326</v>
      </c>
      <c r="B1445" t="s">
        <v>8224</v>
      </c>
      <c r="C1445" t="s">
        <v>8383</v>
      </c>
      <c r="D1445" s="8" t="s">
        <v>8370</v>
      </c>
      <c r="E1445">
        <v>782</v>
      </c>
      <c r="F1445" s="7">
        <v>1</v>
      </c>
      <c r="G1445" s="4">
        <v>700</v>
      </c>
      <c r="H1445" s="4">
        <v>700</v>
      </c>
      <c r="I1445" s="25">
        <v>30</v>
      </c>
      <c r="J1445" s="4">
        <v>14</v>
      </c>
      <c r="N1445" t="s">
        <v>8326</v>
      </c>
      <c r="O1445" t="s">
        <v>8224</v>
      </c>
      <c r="P1445" t="s">
        <v>8383</v>
      </c>
      <c r="Q1445" s="8" t="s">
        <v>8370</v>
      </c>
      <c r="R1445">
        <v>782</v>
      </c>
      <c r="S1445" s="7">
        <v>1</v>
      </c>
      <c r="T1445" s="4">
        <v>700</v>
      </c>
      <c r="U1445" s="4">
        <v>700</v>
      </c>
      <c r="V1445" s="25">
        <v>30</v>
      </c>
      <c r="W1445" s="4">
        <v>14</v>
      </c>
    </row>
    <row r="1446" spans="1:23" x14ac:dyDescent="0.45">
      <c r="A1446" t="s">
        <v>8326</v>
      </c>
      <c r="B1446" t="s">
        <v>8224</v>
      </c>
      <c r="C1446" t="s">
        <v>8383</v>
      </c>
      <c r="D1446" s="8" t="s">
        <v>8370</v>
      </c>
      <c r="E1446">
        <v>818</v>
      </c>
      <c r="F1446" s="7">
        <v>1</v>
      </c>
      <c r="G1446" s="4">
        <v>350</v>
      </c>
      <c r="H1446" s="4">
        <v>545</v>
      </c>
      <c r="I1446" s="25">
        <v>7.8261458333290648</v>
      </c>
      <c r="J1446" s="4">
        <v>19</v>
      </c>
      <c r="N1446" t="s">
        <v>8326</v>
      </c>
      <c r="O1446" t="s">
        <v>8224</v>
      </c>
      <c r="P1446" t="s">
        <v>8383</v>
      </c>
      <c r="Q1446" s="8" t="s">
        <v>8370</v>
      </c>
      <c r="R1446">
        <v>818</v>
      </c>
      <c r="S1446" s="7">
        <v>1</v>
      </c>
      <c r="T1446" s="4">
        <v>350</v>
      </c>
      <c r="U1446" s="4">
        <v>545</v>
      </c>
      <c r="V1446" s="25">
        <v>7.8261458333290648</v>
      </c>
      <c r="W1446" s="4">
        <v>19</v>
      </c>
    </row>
    <row r="1447" spans="1:23" x14ac:dyDescent="0.45">
      <c r="A1447" t="s">
        <v>8326</v>
      </c>
      <c r="B1447" t="s">
        <v>8224</v>
      </c>
      <c r="C1447" t="s">
        <v>8383</v>
      </c>
      <c r="D1447" s="8" t="s">
        <v>8370</v>
      </c>
      <c r="E1447">
        <v>1274</v>
      </c>
      <c r="F1447" s="7">
        <v>1</v>
      </c>
      <c r="G1447" s="4">
        <v>25000</v>
      </c>
      <c r="H1447" s="4">
        <v>38743.839999999997</v>
      </c>
      <c r="I1447" s="25">
        <v>35</v>
      </c>
      <c r="J1447" s="4">
        <v>467</v>
      </c>
      <c r="N1447" t="s">
        <v>8326</v>
      </c>
      <c r="O1447" t="s">
        <v>8224</v>
      </c>
      <c r="P1447" t="s">
        <v>8383</v>
      </c>
      <c r="Q1447" s="8" t="s">
        <v>8370</v>
      </c>
      <c r="R1447">
        <v>1274</v>
      </c>
      <c r="S1447" s="7">
        <v>1</v>
      </c>
      <c r="T1447" s="4">
        <v>25000</v>
      </c>
      <c r="U1447" s="4">
        <v>38743.839999999997</v>
      </c>
      <c r="V1447" s="25">
        <v>35</v>
      </c>
      <c r="W1447" s="4">
        <v>467</v>
      </c>
    </row>
    <row r="1448" spans="1:23" x14ac:dyDescent="0.45">
      <c r="A1448" t="s">
        <v>8326</v>
      </c>
      <c r="B1448" t="s">
        <v>8224</v>
      </c>
      <c r="C1448" t="s">
        <v>8383</v>
      </c>
      <c r="D1448" s="8" t="s">
        <v>8370</v>
      </c>
      <c r="E1448">
        <v>1277</v>
      </c>
      <c r="F1448" s="7">
        <v>1</v>
      </c>
      <c r="G1448" s="4">
        <v>15000</v>
      </c>
      <c r="H1448" s="4">
        <v>15918.65</v>
      </c>
      <c r="I1448" s="25">
        <v>35</v>
      </c>
      <c r="J1448" s="4">
        <v>413</v>
      </c>
      <c r="N1448" t="s">
        <v>8326</v>
      </c>
      <c r="O1448" t="s">
        <v>8224</v>
      </c>
      <c r="P1448" t="s">
        <v>8383</v>
      </c>
      <c r="Q1448" s="8" t="s">
        <v>8370</v>
      </c>
      <c r="R1448">
        <v>1277</v>
      </c>
      <c r="S1448" s="7">
        <v>1</v>
      </c>
      <c r="T1448" s="4">
        <v>15000</v>
      </c>
      <c r="U1448" s="4">
        <v>15918.65</v>
      </c>
      <c r="V1448" s="25">
        <v>35</v>
      </c>
      <c r="W1448" s="4">
        <v>413</v>
      </c>
    </row>
    <row r="1449" spans="1:23" x14ac:dyDescent="0.45">
      <c r="A1449" t="s">
        <v>8326</v>
      </c>
      <c r="B1449" t="s">
        <v>8224</v>
      </c>
      <c r="C1449" t="s">
        <v>8383</v>
      </c>
      <c r="D1449" s="8" t="s">
        <v>8371</v>
      </c>
      <c r="F1449" s="7">
        <v>6</v>
      </c>
      <c r="G1449" s="4">
        <v>21000</v>
      </c>
      <c r="H1449" s="4">
        <v>26235.83</v>
      </c>
      <c r="I1449" s="25">
        <v>28.934253472223645</v>
      </c>
      <c r="J1449" s="4">
        <v>337</v>
      </c>
      <c r="N1449" t="s">
        <v>8326</v>
      </c>
      <c r="O1449" t="s">
        <v>8224</v>
      </c>
      <c r="P1449" t="s">
        <v>8383</v>
      </c>
      <c r="Q1449" s="8" t="s">
        <v>8371</v>
      </c>
      <c r="S1449" s="7">
        <v>6</v>
      </c>
      <c r="T1449" s="4">
        <v>21000</v>
      </c>
      <c r="U1449" s="4">
        <v>26235.83</v>
      </c>
      <c r="V1449" s="25">
        <v>28.934253472223645</v>
      </c>
      <c r="W1449" s="4">
        <v>337</v>
      </c>
    </row>
    <row r="1450" spans="1:23" x14ac:dyDescent="0.45">
      <c r="A1450" t="s">
        <v>8326</v>
      </c>
      <c r="B1450" t="s">
        <v>8224</v>
      </c>
      <c r="C1450" t="s">
        <v>8383</v>
      </c>
      <c r="D1450" s="8" t="s">
        <v>8371</v>
      </c>
      <c r="E1450">
        <v>802</v>
      </c>
      <c r="F1450" s="7">
        <v>1</v>
      </c>
      <c r="G1450" s="4">
        <v>6000</v>
      </c>
      <c r="H1450" s="4">
        <v>6080</v>
      </c>
      <c r="I1450" s="25">
        <v>46.14787037037604</v>
      </c>
      <c r="J1450" s="4">
        <v>75</v>
      </c>
      <c r="N1450" t="s">
        <v>8326</v>
      </c>
      <c r="O1450" t="s">
        <v>8224</v>
      </c>
      <c r="P1450" t="s">
        <v>8383</v>
      </c>
      <c r="Q1450" s="8" t="s">
        <v>8371</v>
      </c>
      <c r="R1450">
        <v>802</v>
      </c>
      <c r="S1450" s="7">
        <v>1</v>
      </c>
      <c r="T1450" s="4">
        <v>6000</v>
      </c>
      <c r="U1450" s="4">
        <v>6080</v>
      </c>
      <c r="V1450" s="25">
        <v>46.14787037037604</v>
      </c>
      <c r="W1450" s="4">
        <v>75</v>
      </c>
    </row>
    <row r="1451" spans="1:23" x14ac:dyDescent="0.45">
      <c r="A1451" t="s">
        <v>8326</v>
      </c>
      <c r="B1451" t="s">
        <v>8224</v>
      </c>
      <c r="C1451" t="s">
        <v>8383</v>
      </c>
      <c r="D1451" s="8" t="s">
        <v>8371</v>
      </c>
      <c r="E1451">
        <v>810</v>
      </c>
      <c r="F1451" s="7">
        <v>1</v>
      </c>
      <c r="G1451" s="4">
        <v>1500</v>
      </c>
      <c r="H1451" s="4">
        <v>1575</v>
      </c>
      <c r="I1451" s="25">
        <v>30</v>
      </c>
      <c r="J1451" s="4">
        <v>27</v>
      </c>
      <c r="N1451" t="s">
        <v>8326</v>
      </c>
      <c r="O1451" t="s">
        <v>8224</v>
      </c>
      <c r="P1451" t="s">
        <v>8383</v>
      </c>
      <c r="Q1451" s="8" t="s">
        <v>8371</v>
      </c>
      <c r="R1451">
        <v>810</v>
      </c>
      <c r="S1451" s="7">
        <v>1</v>
      </c>
      <c r="T1451" s="4">
        <v>1500</v>
      </c>
      <c r="U1451" s="4">
        <v>1575</v>
      </c>
      <c r="V1451" s="25">
        <v>30</v>
      </c>
      <c r="W1451" s="4">
        <v>27</v>
      </c>
    </row>
    <row r="1452" spans="1:23" x14ac:dyDescent="0.45">
      <c r="A1452" t="s">
        <v>8326</v>
      </c>
      <c r="B1452" t="s">
        <v>8224</v>
      </c>
      <c r="C1452" t="s">
        <v>8383</v>
      </c>
      <c r="D1452" s="8" t="s">
        <v>8371</v>
      </c>
      <c r="E1452">
        <v>839</v>
      </c>
      <c r="F1452" s="7">
        <v>1</v>
      </c>
      <c r="G1452" s="4">
        <v>5000</v>
      </c>
      <c r="H1452" s="4">
        <v>5830.83</v>
      </c>
      <c r="I1452" s="25">
        <v>30</v>
      </c>
      <c r="J1452" s="4">
        <v>96</v>
      </c>
      <c r="N1452" t="s">
        <v>8326</v>
      </c>
      <c r="O1452" t="s">
        <v>8224</v>
      </c>
      <c r="P1452" t="s">
        <v>8383</v>
      </c>
      <c r="Q1452" s="8" t="s">
        <v>8371</v>
      </c>
      <c r="R1452">
        <v>839</v>
      </c>
      <c r="S1452" s="7">
        <v>1</v>
      </c>
      <c r="T1452" s="4">
        <v>5000</v>
      </c>
      <c r="U1452" s="4">
        <v>5830.83</v>
      </c>
      <c r="V1452" s="25">
        <v>30</v>
      </c>
      <c r="W1452" s="4">
        <v>96</v>
      </c>
    </row>
    <row r="1453" spans="1:23" x14ac:dyDescent="0.45">
      <c r="A1453" t="s">
        <v>8326</v>
      </c>
      <c r="B1453" t="s">
        <v>8224</v>
      </c>
      <c r="C1453" t="s">
        <v>8383</v>
      </c>
      <c r="D1453" s="8" t="s">
        <v>8371</v>
      </c>
      <c r="E1453">
        <v>1625</v>
      </c>
      <c r="F1453" s="7">
        <v>1</v>
      </c>
      <c r="G1453" s="4">
        <v>7500</v>
      </c>
      <c r="H1453" s="4">
        <v>11650</v>
      </c>
      <c r="I1453" s="25">
        <v>28</v>
      </c>
      <c r="J1453" s="4">
        <v>104</v>
      </c>
      <c r="N1453" t="s">
        <v>8326</v>
      </c>
      <c r="O1453" t="s">
        <v>8224</v>
      </c>
      <c r="P1453" t="s">
        <v>8383</v>
      </c>
      <c r="Q1453" s="8" t="s">
        <v>8371</v>
      </c>
      <c r="R1453">
        <v>1625</v>
      </c>
      <c r="S1453" s="7">
        <v>1</v>
      </c>
      <c r="T1453" s="4">
        <v>7500</v>
      </c>
      <c r="U1453" s="4">
        <v>11650</v>
      </c>
      <c r="V1453" s="25">
        <v>28</v>
      </c>
      <c r="W1453" s="4">
        <v>104</v>
      </c>
    </row>
    <row r="1454" spans="1:23" x14ac:dyDescent="0.45">
      <c r="A1454" t="s">
        <v>8326</v>
      </c>
      <c r="B1454" t="s">
        <v>8224</v>
      </c>
      <c r="C1454" t="s">
        <v>8383</v>
      </c>
      <c r="D1454" s="8" t="s">
        <v>8371</v>
      </c>
      <c r="E1454">
        <v>2167</v>
      </c>
      <c r="F1454" s="7">
        <v>1</v>
      </c>
      <c r="G1454" s="4">
        <v>150</v>
      </c>
      <c r="H1454" s="4">
        <v>180</v>
      </c>
      <c r="I1454" s="25">
        <v>14</v>
      </c>
      <c r="J1454" s="4">
        <v>8</v>
      </c>
      <c r="N1454" t="s">
        <v>8326</v>
      </c>
      <c r="O1454" t="s">
        <v>8224</v>
      </c>
      <c r="P1454" t="s">
        <v>8383</v>
      </c>
      <c r="Q1454" s="8" t="s">
        <v>8371</v>
      </c>
      <c r="R1454">
        <v>2167</v>
      </c>
      <c r="S1454" s="7">
        <v>1</v>
      </c>
      <c r="T1454" s="4">
        <v>150</v>
      </c>
      <c r="U1454" s="4">
        <v>180</v>
      </c>
      <c r="V1454" s="25">
        <v>14</v>
      </c>
      <c r="W1454" s="4">
        <v>8</v>
      </c>
    </row>
    <row r="1455" spans="1:23" x14ac:dyDescent="0.45">
      <c r="A1455" t="s">
        <v>8326</v>
      </c>
      <c r="B1455" t="s">
        <v>8224</v>
      </c>
      <c r="C1455" t="s">
        <v>8383</v>
      </c>
      <c r="D1455" s="8" t="s">
        <v>8371</v>
      </c>
      <c r="E1455">
        <v>2293</v>
      </c>
      <c r="F1455" s="7">
        <v>1</v>
      </c>
      <c r="G1455" s="4">
        <v>850</v>
      </c>
      <c r="H1455" s="4">
        <v>920</v>
      </c>
      <c r="I1455" s="25">
        <v>25.45765046296583</v>
      </c>
      <c r="J1455" s="4">
        <v>27</v>
      </c>
      <c r="N1455" t="s">
        <v>8326</v>
      </c>
      <c r="O1455" t="s">
        <v>8224</v>
      </c>
      <c r="P1455" t="s">
        <v>8383</v>
      </c>
      <c r="Q1455" s="8" t="s">
        <v>8371</v>
      </c>
      <c r="R1455">
        <v>2293</v>
      </c>
      <c r="S1455" s="7">
        <v>1</v>
      </c>
      <c r="T1455" s="4">
        <v>850</v>
      </c>
      <c r="U1455" s="4">
        <v>920</v>
      </c>
      <c r="V1455" s="25">
        <v>25.45765046296583</v>
      </c>
      <c r="W1455" s="4">
        <v>27</v>
      </c>
    </row>
    <row r="1456" spans="1:23" x14ac:dyDescent="0.45">
      <c r="A1456" t="s">
        <v>8326</v>
      </c>
      <c r="B1456" t="s">
        <v>8224</v>
      </c>
      <c r="C1456" t="s">
        <v>8383</v>
      </c>
      <c r="D1456" s="8" t="s">
        <v>8372</v>
      </c>
      <c r="F1456" s="7">
        <v>5</v>
      </c>
      <c r="G1456" s="4">
        <v>14800</v>
      </c>
      <c r="H1456" s="4">
        <v>21093</v>
      </c>
      <c r="I1456" s="25">
        <v>34.00833333333285</v>
      </c>
      <c r="J1456" s="4">
        <v>257</v>
      </c>
      <c r="N1456" t="s">
        <v>8326</v>
      </c>
      <c r="O1456" t="s">
        <v>8224</v>
      </c>
      <c r="P1456" t="s">
        <v>8383</v>
      </c>
      <c r="Q1456" s="8" t="s">
        <v>8372</v>
      </c>
      <c r="S1456" s="7">
        <v>5</v>
      </c>
      <c r="T1456" s="4">
        <v>14800</v>
      </c>
      <c r="U1456" s="4">
        <v>21093</v>
      </c>
      <c r="V1456" s="25">
        <v>34.00833333333285</v>
      </c>
      <c r="W1456" s="4">
        <v>257</v>
      </c>
    </row>
    <row r="1457" spans="1:23" x14ac:dyDescent="0.45">
      <c r="A1457" t="s">
        <v>8326</v>
      </c>
      <c r="B1457" t="s">
        <v>8224</v>
      </c>
      <c r="C1457" t="s">
        <v>8383</v>
      </c>
      <c r="D1457" s="8" t="s">
        <v>8372</v>
      </c>
      <c r="E1457">
        <v>822</v>
      </c>
      <c r="F1457" s="7">
        <v>1</v>
      </c>
      <c r="G1457" s="4">
        <v>3000</v>
      </c>
      <c r="H1457" s="4">
        <v>3575</v>
      </c>
      <c r="I1457" s="25">
        <v>30</v>
      </c>
      <c r="J1457" s="4">
        <v>69</v>
      </c>
      <c r="N1457" t="s">
        <v>8326</v>
      </c>
      <c r="O1457" t="s">
        <v>8224</v>
      </c>
      <c r="P1457" t="s">
        <v>8383</v>
      </c>
      <c r="Q1457" s="8" t="s">
        <v>8372</v>
      </c>
      <c r="R1457">
        <v>822</v>
      </c>
      <c r="S1457" s="7">
        <v>1</v>
      </c>
      <c r="T1457" s="4">
        <v>3000</v>
      </c>
      <c r="U1457" s="4">
        <v>3575</v>
      </c>
      <c r="V1457" s="25">
        <v>30</v>
      </c>
      <c r="W1457" s="4">
        <v>69</v>
      </c>
    </row>
    <row r="1458" spans="1:23" x14ac:dyDescent="0.45">
      <c r="A1458" t="s">
        <v>8326</v>
      </c>
      <c r="B1458" t="s">
        <v>8224</v>
      </c>
      <c r="C1458" t="s">
        <v>8383</v>
      </c>
      <c r="D1458" s="8" t="s">
        <v>8372</v>
      </c>
      <c r="E1458">
        <v>1631</v>
      </c>
      <c r="F1458" s="7">
        <v>1</v>
      </c>
      <c r="G1458" s="4">
        <v>10000</v>
      </c>
      <c r="H1458" s="4">
        <v>15591</v>
      </c>
      <c r="I1458" s="25">
        <v>30</v>
      </c>
      <c r="J1458" s="4">
        <v>133</v>
      </c>
      <c r="N1458" t="s">
        <v>8326</v>
      </c>
      <c r="O1458" t="s">
        <v>8224</v>
      </c>
      <c r="P1458" t="s">
        <v>8383</v>
      </c>
      <c r="Q1458" s="8" t="s">
        <v>8372</v>
      </c>
      <c r="R1458">
        <v>1631</v>
      </c>
      <c r="S1458" s="7">
        <v>1</v>
      </c>
      <c r="T1458" s="4">
        <v>10000</v>
      </c>
      <c r="U1458" s="4">
        <v>15591</v>
      </c>
      <c r="V1458" s="25">
        <v>30</v>
      </c>
      <c r="W1458" s="4">
        <v>133</v>
      </c>
    </row>
    <row r="1459" spans="1:23" x14ac:dyDescent="0.45">
      <c r="A1459" t="s">
        <v>8326</v>
      </c>
      <c r="B1459" t="s">
        <v>8224</v>
      </c>
      <c r="C1459" t="s">
        <v>8383</v>
      </c>
      <c r="D1459" s="8" t="s">
        <v>8372</v>
      </c>
      <c r="E1459">
        <v>1823</v>
      </c>
      <c r="F1459" s="7">
        <v>1</v>
      </c>
      <c r="G1459" s="4">
        <v>700</v>
      </c>
      <c r="H1459" s="4">
        <v>811</v>
      </c>
      <c r="I1459" s="25">
        <v>30</v>
      </c>
      <c r="J1459" s="4">
        <v>33</v>
      </c>
      <c r="N1459" t="s">
        <v>8326</v>
      </c>
      <c r="O1459" t="s">
        <v>8224</v>
      </c>
      <c r="P1459" t="s">
        <v>8383</v>
      </c>
      <c r="Q1459" s="8" t="s">
        <v>8372</v>
      </c>
      <c r="R1459">
        <v>1823</v>
      </c>
      <c r="S1459" s="7">
        <v>1</v>
      </c>
      <c r="T1459" s="4">
        <v>700</v>
      </c>
      <c r="U1459" s="4">
        <v>811</v>
      </c>
      <c r="V1459" s="25">
        <v>30</v>
      </c>
      <c r="W1459" s="4">
        <v>33</v>
      </c>
    </row>
    <row r="1460" spans="1:23" x14ac:dyDescent="0.45">
      <c r="A1460" t="s">
        <v>8326</v>
      </c>
      <c r="B1460" t="s">
        <v>8224</v>
      </c>
      <c r="C1460" t="s">
        <v>8383</v>
      </c>
      <c r="D1460" s="8" t="s">
        <v>8372</v>
      </c>
      <c r="E1460">
        <v>1849</v>
      </c>
      <c r="F1460" s="7">
        <v>1</v>
      </c>
      <c r="G1460" s="4">
        <v>300</v>
      </c>
      <c r="H1460" s="4">
        <v>301</v>
      </c>
      <c r="I1460" s="25">
        <v>30</v>
      </c>
      <c r="J1460" s="4">
        <v>8</v>
      </c>
      <c r="N1460" t="s">
        <v>8326</v>
      </c>
      <c r="O1460" t="s">
        <v>8224</v>
      </c>
      <c r="P1460" t="s">
        <v>8383</v>
      </c>
      <c r="Q1460" s="8" t="s">
        <v>8372</v>
      </c>
      <c r="R1460">
        <v>1849</v>
      </c>
      <c r="S1460" s="7">
        <v>1</v>
      </c>
      <c r="T1460" s="4">
        <v>300</v>
      </c>
      <c r="U1460" s="4">
        <v>301</v>
      </c>
      <c r="V1460" s="25">
        <v>30</v>
      </c>
      <c r="W1460" s="4">
        <v>8</v>
      </c>
    </row>
    <row r="1461" spans="1:23" x14ac:dyDescent="0.45">
      <c r="A1461" t="s">
        <v>8326</v>
      </c>
      <c r="B1461" t="s">
        <v>8224</v>
      </c>
      <c r="C1461" t="s">
        <v>8383</v>
      </c>
      <c r="D1461" s="8" t="s">
        <v>8372</v>
      </c>
      <c r="E1461">
        <v>1853</v>
      </c>
      <c r="F1461" s="7">
        <v>1</v>
      </c>
      <c r="G1461" s="4">
        <v>800</v>
      </c>
      <c r="H1461" s="4">
        <v>815</v>
      </c>
      <c r="I1461" s="25">
        <v>50.041666666664241</v>
      </c>
      <c r="J1461" s="4">
        <v>14</v>
      </c>
      <c r="N1461" t="s">
        <v>8326</v>
      </c>
      <c r="O1461" t="s">
        <v>8224</v>
      </c>
      <c r="P1461" t="s">
        <v>8383</v>
      </c>
      <c r="Q1461" s="8" t="s">
        <v>8372</v>
      </c>
      <c r="R1461">
        <v>1853</v>
      </c>
      <c r="S1461" s="7">
        <v>1</v>
      </c>
      <c r="T1461" s="4">
        <v>800</v>
      </c>
      <c r="U1461" s="4">
        <v>815</v>
      </c>
      <c r="V1461" s="25">
        <v>50.041666666664241</v>
      </c>
      <c r="W1461" s="4">
        <v>14</v>
      </c>
    </row>
    <row r="1462" spans="1:23" x14ac:dyDescent="0.45">
      <c r="A1462" t="s">
        <v>8326</v>
      </c>
      <c r="B1462" t="s">
        <v>8224</v>
      </c>
      <c r="C1462" t="s">
        <v>8383</v>
      </c>
      <c r="D1462" s="8" t="s">
        <v>8373</v>
      </c>
      <c r="F1462" s="7">
        <v>3</v>
      </c>
      <c r="G1462" s="4">
        <v>24500</v>
      </c>
      <c r="H1462" s="4">
        <v>25314</v>
      </c>
      <c r="I1462" s="25">
        <v>33.23391203703553</v>
      </c>
      <c r="J1462" s="4">
        <v>294</v>
      </c>
      <c r="N1462" t="s">
        <v>8326</v>
      </c>
      <c r="O1462" t="s">
        <v>8224</v>
      </c>
      <c r="P1462" t="s">
        <v>8383</v>
      </c>
      <c r="Q1462" s="8" t="s">
        <v>8373</v>
      </c>
      <c r="S1462" s="7">
        <v>3</v>
      </c>
      <c r="T1462" s="4">
        <v>24500</v>
      </c>
      <c r="U1462" s="4">
        <v>25314</v>
      </c>
      <c r="V1462" s="25">
        <v>33.23391203703553</v>
      </c>
      <c r="W1462" s="4">
        <v>294</v>
      </c>
    </row>
    <row r="1463" spans="1:23" x14ac:dyDescent="0.45">
      <c r="A1463" t="s">
        <v>8326</v>
      </c>
      <c r="B1463" t="s">
        <v>8224</v>
      </c>
      <c r="C1463" t="s">
        <v>8383</v>
      </c>
      <c r="D1463" s="8" t="s">
        <v>8373</v>
      </c>
      <c r="E1463">
        <v>825</v>
      </c>
      <c r="F1463" s="7">
        <v>1</v>
      </c>
      <c r="G1463" s="4">
        <v>12500</v>
      </c>
      <c r="H1463" s="4">
        <v>12554</v>
      </c>
      <c r="I1463" s="25">
        <v>25</v>
      </c>
      <c r="J1463" s="4">
        <v>99</v>
      </c>
      <c r="N1463" t="s">
        <v>8326</v>
      </c>
      <c r="O1463" t="s">
        <v>8224</v>
      </c>
      <c r="P1463" t="s">
        <v>8383</v>
      </c>
      <c r="Q1463" s="8" t="s">
        <v>8373</v>
      </c>
      <c r="R1463">
        <v>825</v>
      </c>
      <c r="S1463" s="7">
        <v>1</v>
      </c>
      <c r="T1463" s="4">
        <v>12500</v>
      </c>
      <c r="U1463" s="4">
        <v>12554</v>
      </c>
      <c r="V1463" s="25">
        <v>25</v>
      </c>
      <c r="W1463" s="4">
        <v>99</v>
      </c>
    </row>
    <row r="1464" spans="1:23" x14ac:dyDescent="0.45">
      <c r="A1464" t="s">
        <v>8326</v>
      </c>
      <c r="B1464" t="s">
        <v>8224</v>
      </c>
      <c r="C1464" t="s">
        <v>8383</v>
      </c>
      <c r="D1464" s="8" t="s">
        <v>8373</v>
      </c>
      <c r="E1464">
        <v>1616</v>
      </c>
      <c r="F1464" s="7">
        <v>1</v>
      </c>
      <c r="G1464" s="4">
        <v>10000</v>
      </c>
      <c r="H1464" s="4">
        <v>10420</v>
      </c>
      <c r="I1464" s="25">
        <v>41.201145833329065</v>
      </c>
      <c r="J1464" s="4">
        <v>157</v>
      </c>
      <c r="N1464" t="s">
        <v>8326</v>
      </c>
      <c r="O1464" t="s">
        <v>8224</v>
      </c>
      <c r="P1464" t="s">
        <v>8383</v>
      </c>
      <c r="Q1464" s="8" t="s">
        <v>8373</v>
      </c>
      <c r="R1464">
        <v>1616</v>
      </c>
      <c r="S1464" s="7">
        <v>1</v>
      </c>
      <c r="T1464" s="4">
        <v>10000</v>
      </c>
      <c r="U1464" s="4">
        <v>10420</v>
      </c>
      <c r="V1464" s="25">
        <v>41.201145833329065</v>
      </c>
      <c r="W1464" s="4">
        <v>157</v>
      </c>
    </row>
    <row r="1465" spans="1:23" x14ac:dyDescent="0.45">
      <c r="A1465" t="s">
        <v>8326</v>
      </c>
      <c r="B1465" t="s">
        <v>8224</v>
      </c>
      <c r="C1465" t="s">
        <v>8383</v>
      </c>
      <c r="D1465" s="8" t="s">
        <v>8373</v>
      </c>
      <c r="E1465">
        <v>1627</v>
      </c>
      <c r="F1465" s="7">
        <v>1</v>
      </c>
      <c r="G1465" s="4">
        <v>2000</v>
      </c>
      <c r="H1465" s="4">
        <v>2340</v>
      </c>
      <c r="I1465" s="25">
        <v>33.500590277777519</v>
      </c>
      <c r="J1465" s="4">
        <v>38</v>
      </c>
      <c r="N1465" t="s">
        <v>8326</v>
      </c>
      <c r="O1465" t="s">
        <v>8224</v>
      </c>
      <c r="P1465" t="s">
        <v>8383</v>
      </c>
      <c r="Q1465" s="8" t="s">
        <v>8373</v>
      </c>
      <c r="R1465">
        <v>1627</v>
      </c>
      <c r="S1465" s="7">
        <v>1</v>
      </c>
      <c r="T1465" s="4">
        <v>2000</v>
      </c>
      <c r="U1465" s="4">
        <v>2340</v>
      </c>
      <c r="V1465" s="25">
        <v>33.500590277777519</v>
      </c>
      <c r="W1465" s="4">
        <v>38</v>
      </c>
    </row>
    <row r="1466" spans="1:23" x14ac:dyDescent="0.45">
      <c r="A1466" t="s">
        <v>8326</v>
      </c>
      <c r="B1466" t="s">
        <v>8224</v>
      </c>
      <c r="C1466" t="s">
        <v>8383</v>
      </c>
      <c r="D1466" s="8" t="s">
        <v>8374</v>
      </c>
      <c r="F1466" s="7">
        <v>3</v>
      </c>
      <c r="G1466" s="4">
        <v>18000</v>
      </c>
      <c r="H1466" s="4">
        <v>27306</v>
      </c>
      <c r="I1466" s="25">
        <v>33.333333333333336</v>
      </c>
      <c r="J1466" s="4">
        <v>346</v>
      </c>
      <c r="N1466" t="s">
        <v>8326</v>
      </c>
      <c r="O1466" t="s">
        <v>8224</v>
      </c>
      <c r="P1466" t="s">
        <v>8383</v>
      </c>
      <c r="Q1466" s="8" t="s">
        <v>8374</v>
      </c>
      <c r="S1466" s="7">
        <v>3</v>
      </c>
      <c r="T1466" s="4">
        <v>18000</v>
      </c>
      <c r="U1466" s="4">
        <v>27306</v>
      </c>
      <c r="V1466" s="25">
        <v>33.333333333333336</v>
      </c>
      <c r="W1466" s="4">
        <v>346</v>
      </c>
    </row>
    <row r="1467" spans="1:23" x14ac:dyDescent="0.45">
      <c r="A1467" t="s">
        <v>8326</v>
      </c>
      <c r="B1467" t="s">
        <v>8224</v>
      </c>
      <c r="C1467" t="s">
        <v>8383</v>
      </c>
      <c r="D1467" s="8" t="s">
        <v>8374</v>
      </c>
      <c r="E1467">
        <v>1610</v>
      </c>
      <c r="F1467" s="7">
        <v>1</v>
      </c>
      <c r="G1467" s="4">
        <v>2000</v>
      </c>
      <c r="H1467" s="4">
        <v>5437</v>
      </c>
      <c r="I1467" s="25">
        <v>30</v>
      </c>
      <c r="J1467" s="4">
        <v>112</v>
      </c>
      <c r="N1467" t="s">
        <v>8326</v>
      </c>
      <c r="O1467" t="s">
        <v>8224</v>
      </c>
      <c r="P1467" t="s">
        <v>8383</v>
      </c>
      <c r="Q1467" s="8" t="s">
        <v>8374</v>
      </c>
      <c r="R1467">
        <v>1610</v>
      </c>
      <c r="S1467" s="7">
        <v>1</v>
      </c>
      <c r="T1467" s="4">
        <v>2000</v>
      </c>
      <c r="U1467" s="4">
        <v>5437</v>
      </c>
      <c r="V1467" s="25">
        <v>30</v>
      </c>
      <c r="W1467" s="4">
        <v>112</v>
      </c>
    </row>
    <row r="1468" spans="1:23" x14ac:dyDescent="0.45">
      <c r="A1468" t="s">
        <v>8326</v>
      </c>
      <c r="B1468" t="s">
        <v>8224</v>
      </c>
      <c r="C1468" t="s">
        <v>8383</v>
      </c>
      <c r="D1468" s="8" t="s">
        <v>8374</v>
      </c>
      <c r="E1468">
        <v>1624</v>
      </c>
      <c r="F1468" s="7">
        <v>1</v>
      </c>
      <c r="G1468" s="4">
        <v>1000</v>
      </c>
      <c r="H1468" s="4">
        <v>1180</v>
      </c>
      <c r="I1468" s="25">
        <v>40</v>
      </c>
      <c r="J1468" s="4">
        <v>25</v>
      </c>
      <c r="N1468" t="s">
        <v>8326</v>
      </c>
      <c r="O1468" t="s">
        <v>8224</v>
      </c>
      <c r="P1468" t="s">
        <v>8383</v>
      </c>
      <c r="Q1468" s="8" t="s">
        <v>8374</v>
      </c>
      <c r="R1468">
        <v>1624</v>
      </c>
      <c r="S1468" s="7">
        <v>1</v>
      </c>
      <c r="T1468" s="4">
        <v>1000</v>
      </c>
      <c r="U1468" s="4">
        <v>1180</v>
      </c>
      <c r="V1468" s="25">
        <v>40</v>
      </c>
      <c r="W1468" s="4">
        <v>25</v>
      </c>
    </row>
    <row r="1469" spans="1:23" x14ac:dyDescent="0.45">
      <c r="A1469" t="s">
        <v>8326</v>
      </c>
      <c r="B1469" t="s">
        <v>8224</v>
      </c>
      <c r="C1469" t="s">
        <v>8383</v>
      </c>
      <c r="D1469" s="8" t="s">
        <v>8374</v>
      </c>
      <c r="E1469">
        <v>1846</v>
      </c>
      <c r="F1469" s="7">
        <v>1</v>
      </c>
      <c r="G1469" s="4">
        <v>15000</v>
      </c>
      <c r="H1469" s="4">
        <v>20689</v>
      </c>
      <c r="I1469" s="25">
        <v>30</v>
      </c>
      <c r="J1469" s="4">
        <v>209</v>
      </c>
      <c r="N1469" t="s">
        <v>8326</v>
      </c>
      <c r="O1469" t="s">
        <v>8224</v>
      </c>
      <c r="P1469" t="s">
        <v>8383</v>
      </c>
      <c r="Q1469" s="8" t="s">
        <v>8374</v>
      </c>
      <c r="R1469">
        <v>1846</v>
      </c>
      <c r="S1469" s="7">
        <v>1</v>
      </c>
      <c r="T1469" s="4">
        <v>15000</v>
      </c>
      <c r="U1469" s="4">
        <v>20689</v>
      </c>
      <c r="V1469" s="25">
        <v>30</v>
      </c>
      <c r="W1469" s="4">
        <v>209</v>
      </c>
    </row>
    <row r="1470" spans="1:23" x14ac:dyDescent="0.45">
      <c r="A1470" t="s">
        <v>8326</v>
      </c>
      <c r="B1470" t="s">
        <v>8224</v>
      </c>
      <c r="C1470" t="s">
        <v>8383</v>
      </c>
      <c r="D1470" s="8" t="s">
        <v>8381</v>
      </c>
      <c r="F1470" s="7">
        <v>3</v>
      </c>
      <c r="G1470" s="4">
        <v>6700</v>
      </c>
      <c r="H1470" s="4">
        <v>9357.0400000000009</v>
      </c>
      <c r="I1470" s="25">
        <v>30</v>
      </c>
      <c r="J1470" s="4">
        <v>157</v>
      </c>
      <c r="N1470" t="s">
        <v>8326</v>
      </c>
      <c r="O1470" t="s">
        <v>8224</v>
      </c>
      <c r="P1470" t="s">
        <v>8383</v>
      </c>
      <c r="Q1470" s="8" t="s">
        <v>8381</v>
      </c>
      <c r="S1470" s="7">
        <v>3</v>
      </c>
      <c r="T1470" s="4">
        <v>6700</v>
      </c>
      <c r="U1470" s="4">
        <v>9357.0400000000009</v>
      </c>
      <c r="V1470" s="25">
        <v>30</v>
      </c>
      <c r="W1470" s="4">
        <v>157</v>
      </c>
    </row>
    <row r="1471" spans="1:23" x14ac:dyDescent="0.45">
      <c r="A1471" t="s">
        <v>8326</v>
      </c>
      <c r="B1471" t="s">
        <v>8224</v>
      </c>
      <c r="C1471" t="s">
        <v>8383</v>
      </c>
      <c r="D1471" s="8" t="s">
        <v>8381</v>
      </c>
      <c r="E1471">
        <v>1612</v>
      </c>
      <c r="F1471" s="7">
        <v>1</v>
      </c>
      <c r="G1471" s="4">
        <v>500</v>
      </c>
      <c r="H1471" s="4">
        <v>550</v>
      </c>
      <c r="I1471" s="25">
        <v>30</v>
      </c>
      <c r="J1471" s="4">
        <v>11</v>
      </c>
      <c r="N1471" t="s">
        <v>8326</v>
      </c>
      <c r="O1471" t="s">
        <v>8224</v>
      </c>
      <c r="P1471" t="s">
        <v>8383</v>
      </c>
      <c r="Q1471" s="8" t="s">
        <v>8381</v>
      </c>
      <c r="R1471">
        <v>1612</v>
      </c>
      <c r="S1471" s="7">
        <v>1</v>
      </c>
      <c r="T1471" s="4">
        <v>500</v>
      </c>
      <c r="U1471" s="4">
        <v>550</v>
      </c>
      <c r="V1471" s="25">
        <v>30</v>
      </c>
      <c r="W1471" s="4">
        <v>11</v>
      </c>
    </row>
    <row r="1472" spans="1:23" x14ac:dyDescent="0.45">
      <c r="A1472" t="s">
        <v>8326</v>
      </c>
      <c r="B1472" t="s">
        <v>8224</v>
      </c>
      <c r="C1472" t="s">
        <v>8383</v>
      </c>
      <c r="D1472" s="8" t="s">
        <v>8381</v>
      </c>
      <c r="E1472">
        <v>2294</v>
      </c>
      <c r="F1472" s="7">
        <v>1</v>
      </c>
      <c r="G1472" s="4">
        <v>5000</v>
      </c>
      <c r="H1472" s="4">
        <v>7304.04</v>
      </c>
      <c r="I1472" s="25">
        <v>30</v>
      </c>
      <c r="J1472" s="4">
        <v>112</v>
      </c>
      <c r="N1472" t="s">
        <v>8326</v>
      </c>
      <c r="O1472" t="s">
        <v>8224</v>
      </c>
      <c r="P1472" t="s">
        <v>8383</v>
      </c>
      <c r="Q1472" s="8" t="s">
        <v>8381</v>
      </c>
      <c r="R1472">
        <v>2294</v>
      </c>
      <c r="S1472" s="7">
        <v>1</v>
      </c>
      <c r="T1472" s="4">
        <v>5000</v>
      </c>
      <c r="U1472" s="4">
        <v>7304.04</v>
      </c>
      <c r="V1472" s="25">
        <v>30</v>
      </c>
      <c r="W1472" s="4">
        <v>112</v>
      </c>
    </row>
    <row r="1473" spans="1:23" x14ac:dyDescent="0.45">
      <c r="A1473" t="s">
        <v>8326</v>
      </c>
      <c r="B1473" t="s">
        <v>8224</v>
      </c>
      <c r="C1473" t="s">
        <v>8383</v>
      </c>
      <c r="D1473" s="8" t="s">
        <v>8381</v>
      </c>
      <c r="E1473">
        <v>2295</v>
      </c>
      <c r="F1473" s="7">
        <v>1</v>
      </c>
      <c r="G1473" s="4">
        <v>1200</v>
      </c>
      <c r="H1473" s="4">
        <v>1503</v>
      </c>
      <c r="I1473" s="25">
        <v>30</v>
      </c>
      <c r="J1473" s="4">
        <v>34</v>
      </c>
      <c r="N1473" t="s">
        <v>8326</v>
      </c>
      <c r="O1473" t="s">
        <v>8224</v>
      </c>
      <c r="P1473" t="s">
        <v>8383</v>
      </c>
      <c r="Q1473" s="8" t="s">
        <v>8381</v>
      </c>
      <c r="R1473">
        <v>2295</v>
      </c>
      <c r="S1473" s="7">
        <v>1</v>
      </c>
      <c r="T1473" s="4">
        <v>1200</v>
      </c>
      <c r="U1473" s="4">
        <v>1503</v>
      </c>
      <c r="V1473" s="25">
        <v>30</v>
      </c>
      <c r="W1473" s="4">
        <v>34</v>
      </c>
    </row>
    <row r="1474" spans="1:23" x14ac:dyDescent="0.45">
      <c r="A1474" t="s">
        <v>8326</v>
      </c>
      <c r="B1474" t="s">
        <v>8224</v>
      </c>
      <c r="C1474" t="s">
        <v>8384</v>
      </c>
      <c r="F1474" s="7"/>
      <c r="G1474" s="4"/>
      <c r="H1474" s="4"/>
      <c r="I1474" s="25"/>
      <c r="J1474" s="4"/>
      <c r="N1474" t="s">
        <v>8326</v>
      </c>
      <c r="O1474" t="s">
        <v>8224</v>
      </c>
      <c r="P1474" t="s">
        <v>8384</v>
      </c>
      <c r="S1474" s="7"/>
      <c r="T1474" s="4"/>
      <c r="U1474" s="4"/>
      <c r="V1474" s="25"/>
      <c r="W1474" s="4"/>
    </row>
    <row r="1475" spans="1:23" x14ac:dyDescent="0.45">
      <c r="A1475" t="s">
        <v>8326</v>
      </c>
      <c r="B1475" t="s">
        <v>8224</v>
      </c>
      <c r="C1475" t="s">
        <v>8384</v>
      </c>
      <c r="D1475" s="8" t="s">
        <v>8376</v>
      </c>
      <c r="F1475" s="7">
        <v>8</v>
      </c>
      <c r="G1475" s="4">
        <v>20700</v>
      </c>
      <c r="H1475" s="4">
        <v>31804.6</v>
      </c>
      <c r="I1475" s="25">
        <v>33.150545428240548</v>
      </c>
      <c r="J1475" s="4">
        <v>366</v>
      </c>
      <c r="N1475" t="s">
        <v>8326</v>
      </c>
      <c r="O1475" t="s">
        <v>8224</v>
      </c>
      <c r="P1475" t="s">
        <v>8384</v>
      </c>
      <c r="Q1475" s="8" t="s">
        <v>8376</v>
      </c>
      <c r="S1475" s="7">
        <v>8</v>
      </c>
      <c r="T1475" s="4">
        <v>20700</v>
      </c>
      <c r="U1475" s="4">
        <v>31804.6</v>
      </c>
      <c r="V1475" s="25">
        <v>33.150545428240548</v>
      </c>
      <c r="W1475" s="4">
        <v>366</v>
      </c>
    </row>
    <row r="1476" spans="1:23" x14ac:dyDescent="0.45">
      <c r="A1476" t="s">
        <v>8326</v>
      </c>
      <c r="B1476" t="s">
        <v>8224</v>
      </c>
      <c r="C1476" t="s">
        <v>8384</v>
      </c>
      <c r="D1476" s="8" t="s">
        <v>8376</v>
      </c>
      <c r="E1476">
        <v>785</v>
      </c>
      <c r="F1476" s="7">
        <v>1</v>
      </c>
      <c r="G1476" s="4">
        <v>500</v>
      </c>
      <c r="H1476" s="4">
        <v>903.14</v>
      </c>
      <c r="I1476" s="25">
        <v>30</v>
      </c>
      <c r="J1476" s="4">
        <v>29</v>
      </c>
      <c r="N1476" t="s">
        <v>8326</v>
      </c>
      <c r="O1476" t="s">
        <v>8224</v>
      </c>
      <c r="P1476" t="s">
        <v>8384</v>
      </c>
      <c r="Q1476" s="8" t="s">
        <v>8376</v>
      </c>
      <c r="R1476">
        <v>785</v>
      </c>
      <c r="S1476" s="7">
        <v>1</v>
      </c>
      <c r="T1476" s="4">
        <v>500</v>
      </c>
      <c r="U1476" s="4">
        <v>903.14</v>
      </c>
      <c r="V1476" s="25">
        <v>30</v>
      </c>
      <c r="W1476" s="4">
        <v>29</v>
      </c>
    </row>
    <row r="1477" spans="1:23" x14ac:dyDescent="0.45">
      <c r="A1477" t="s">
        <v>8326</v>
      </c>
      <c r="B1477" t="s">
        <v>8224</v>
      </c>
      <c r="C1477" t="s">
        <v>8384</v>
      </c>
      <c r="D1477" s="8" t="s">
        <v>8376</v>
      </c>
      <c r="E1477">
        <v>789</v>
      </c>
      <c r="F1477" s="7">
        <v>1</v>
      </c>
      <c r="G1477" s="4">
        <v>1700</v>
      </c>
      <c r="H1477" s="4">
        <v>1860</v>
      </c>
      <c r="I1477" s="25">
        <v>18.146527777782467</v>
      </c>
      <c r="J1477" s="4">
        <v>14</v>
      </c>
      <c r="N1477" t="s">
        <v>8326</v>
      </c>
      <c r="O1477" t="s">
        <v>8224</v>
      </c>
      <c r="P1477" t="s">
        <v>8384</v>
      </c>
      <c r="Q1477" s="8" t="s">
        <v>8376</v>
      </c>
      <c r="R1477">
        <v>789</v>
      </c>
      <c r="S1477" s="7">
        <v>1</v>
      </c>
      <c r="T1477" s="4">
        <v>1700</v>
      </c>
      <c r="U1477" s="4">
        <v>1860</v>
      </c>
      <c r="V1477" s="25">
        <v>18.146527777782467</v>
      </c>
      <c r="W1477" s="4">
        <v>14</v>
      </c>
    </row>
    <row r="1478" spans="1:23" x14ac:dyDescent="0.45">
      <c r="A1478" t="s">
        <v>8326</v>
      </c>
      <c r="B1478" t="s">
        <v>8224</v>
      </c>
      <c r="C1478" t="s">
        <v>8384</v>
      </c>
      <c r="D1478" s="8" t="s">
        <v>8376</v>
      </c>
      <c r="E1478">
        <v>790</v>
      </c>
      <c r="F1478" s="7">
        <v>1</v>
      </c>
      <c r="G1478" s="4">
        <v>10000</v>
      </c>
      <c r="H1478" s="4">
        <v>14437.46</v>
      </c>
      <c r="I1478" s="25">
        <v>30</v>
      </c>
      <c r="J1478" s="4">
        <v>156</v>
      </c>
      <c r="N1478" t="s">
        <v>8326</v>
      </c>
      <c r="O1478" t="s">
        <v>8224</v>
      </c>
      <c r="P1478" t="s">
        <v>8384</v>
      </c>
      <c r="Q1478" s="8" t="s">
        <v>8376</v>
      </c>
      <c r="R1478">
        <v>790</v>
      </c>
      <c r="S1478" s="7">
        <v>1</v>
      </c>
      <c r="T1478" s="4">
        <v>10000</v>
      </c>
      <c r="U1478" s="4">
        <v>14437.46</v>
      </c>
      <c r="V1478" s="25">
        <v>30</v>
      </c>
      <c r="W1478" s="4">
        <v>156</v>
      </c>
    </row>
    <row r="1479" spans="1:23" x14ac:dyDescent="0.45">
      <c r="A1479" t="s">
        <v>8326</v>
      </c>
      <c r="B1479" t="s">
        <v>8224</v>
      </c>
      <c r="C1479" t="s">
        <v>8384</v>
      </c>
      <c r="D1479" s="8" t="s">
        <v>8376</v>
      </c>
      <c r="E1479">
        <v>812</v>
      </c>
      <c r="F1479" s="7">
        <v>1</v>
      </c>
      <c r="G1479" s="4">
        <v>600</v>
      </c>
      <c r="H1479" s="4">
        <v>911</v>
      </c>
      <c r="I1479" s="25">
        <v>52.56398148147855</v>
      </c>
      <c r="J1479" s="4">
        <v>33</v>
      </c>
      <c r="N1479" t="s">
        <v>8326</v>
      </c>
      <c r="O1479" t="s">
        <v>8224</v>
      </c>
      <c r="P1479" t="s">
        <v>8384</v>
      </c>
      <c r="Q1479" s="8" t="s">
        <v>8376</v>
      </c>
      <c r="R1479">
        <v>812</v>
      </c>
      <c r="S1479" s="7">
        <v>1</v>
      </c>
      <c r="T1479" s="4">
        <v>600</v>
      </c>
      <c r="U1479" s="4">
        <v>911</v>
      </c>
      <c r="V1479" s="25">
        <v>52.56398148147855</v>
      </c>
      <c r="W1479" s="4">
        <v>33</v>
      </c>
    </row>
    <row r="1480" spans="1:23" x14ac:dyDescent="0.45">
      <c r="A1480" t="s">
        <v>8326</v>
      </c>
      <c r="B1480" t="s">
        <v>8224</v>
      </c>
      <c r="C1480" t="s">
        <v>8384</v>
      </c>
      <c r="D1480" s="8" t="s">
        <v>8376</v>
      </c>
      <c r="E1480">
        <v>1618</v>
      </c>
      <c r="F1480" s="7">
        <v>1</v>
      </c>
      <c r="G1480" s="4">
        <v>1500</v>
      </c>
      <c r="H1480" s="4">
        <v>1576</v>
      </c>
      <c r="I1480" s="25">
        <v>40</v>
      </c>
      <c r="J1480" s="4">
        <v>27</v>
      </c>
      <c r="N1480" t="s">
        <v>8326</v>
      </c>
      <c r="O1480" t="s">
        <v>8224</v>
      </c>
      <c r="P1480" t="s">
        <v>8384</v>
      </c>
      <c r="Q1480" s="8" t="s">
        <v>8376</v>
      </c>
      <c r="R1480">
        <v>1618</v>
      </c>
      <c r="S1480" s="7">
        <v>1</v>
      </c>
      <c r="T1480" s="4">
        <v>1500</v>
      </c>
      <c r="U1480" s="4">
        <v>1576</v>
      </c>
      <c r="V1480" s="25">
        <v>40</v>
      </c>
      <c r="W1480" s="4">
        <v>27</v>
      </c>
    </row>
    <row r="1481" spans="1:23" x14ac:dyDescent="0.45">
      <c r="A1481" t="s">
        <v>8326</v>
      </c>
      <c r="B1481" t="s">
        <v>8224</v>
      </c>
      <c r="C1481" t="s">
        <v>8384</v>
      </c>
      <c r="D1481" s="8" t="s">
        <v>8376</v>
      </c>
      <c r="E1481">
        <v>1638</v>
      </c>
      <c r="F1481" s="7">
        <v>1</v>
      </c>
      <c r="G1481" s="4">
        <v>1000</v>
      </c>
      <c r="H1481" s="4">
        <v>1050</v>
      </c>
      <c r="I1481" s="25">
        <v>45.205231481479132</v>
      </c>
      <c r="J1481" s="4">
        <v>27</v>
      </c>
      <c r="N1481" t="s">
        <v>8326</v>
      </c>
      <c r="O1481" t="s">
        <v>8224</v>
      </c>
      <c r="P1481" t="s">
        <v>8384</v>
      </c>
      <c r="Q1481" s="8" t="s">
        <v>8376</v>
      </c>
      <c r="R1481">
        <v>1638</v>
      </c>
      <c r="S1481" s="7">
        <v>1</v>
      </c>
      <c r="T1481" s="4">
        <v>1000</v>
      </c>
      <c r="U1481" s="4">
        <v>1050</v>
      </c>
      <c r="V1481" s="25">
        <v>45.205231481479132</v>
      </c>
      <c r="W1481" s="4">
        <v>27</v>
      </c>
    </row>
    <row r="1482" spans="1:23" x14ac:dyDescent="0.45">
      <c r="A1482" t="s">
        <v>8326</v>
      </c>
      <c r="B1482" t="s">
        <v>8224</v>
      </c>
      <c r="C1482" t="s">
        <v>8384</v>
      </c>
      <c r="D1482" s="8" t="s">
        <v>8376</v>
      </c>
      <c r="E1482">
        <v>1833</v>
      </c>
      <c r="F1482" s="7">
        <v>1</v>
      </c>
      <c r="G1482" s="4">
        <v>400</v>
      </c>
      <c r="H1482" s="4">
        <v>1050</v>
      </c>
      <c r="I1482" s="25">
        <v>32.288622685184237</v>
      </c>
      <c r="J1482" s="4">
        <v>25</v>
      </c>
      <c r="N1482" t="s">
        <v>8326</v>
      </c>
      <c r="O1482" t="s">
        <v>8224</v>
      </c>
      <c r="P1482" t="s">
        <v>8384</v>
      </c>
      <c r="Q1482" s="8" t="s">
        <v>8376</v>
      </c>
      <c r="R1482">
        <v>1833</v>
      </c>
      <c r="S1482" s="7">
        <v>1</v>
      </c>
      <c r="T1482" s="4">
        <v>400</v>
      </c>
      <c r="U1482" s="4">
        <v>1050</v>
      </c>
      <c r="V1482" s="25">
        <v>32.288622685184237</v>
      </c>
      <c r="W1482" s="4">
        <v>25</v>
      </c>
    </row>
    <row r="1483" spans="1:23" x14ac:dyDescent="0.45">
      <c r="A1483" t="s">
        <v>8326</v>
      </c>
      <c r="B1483" t="s">
        <v>8224</v>
      </c>
      <c r="C1483" t="s">
        <v>8384</v>
      </c>
      <c r="D1483" s="8" t="s">
        <v>8376</v>
      </c>
      <c r="E1483">
        <v>1836</v>
      </c>
      <c r="F1483" s="7">
        <v>1</v>
      </c>
      <c r="G1483" s="4">
        <v>5000</v>
      </c>
      <c r="H1483" s="4">
        <v>10017</v>
      </c>
      <c r="I1483" s="25">
        <v>17</v>
      </c>
      <c r="J1483" s="4">
        <v>55</v>
      </c>
      <c r="N1483" t="s">
        <v>8326</v>
      </c>
      <c r="O1483" t="s">
        <v>8224</v>
      </c>
      <c r="P1483" t="s">
        <v>8384</v>
      </c>
      <c r="Q1483" s="8" t="s">
        <v>8376</v>
      </c>
      <c r="R1483">
        <v>1836</v>
      </c>
      <c r="S1483" s="7">
        <v>1</v>
      </c>
      <c r="T1483" s="4">
        <v>5000</v>
      </c>
      <c r="U1483" s="4">
        <v>10017</v>
      </c>
      <c r="V1483" s="25">
        <v>17</v>
      </c>
      <c r="W1483" s="4">
        <v>55</v>
      </c>
    </row>
    <row r="1484" spans="1:23" x14ac:dyDescent="0.45">
      <c r="A1484" t="s">
        <v>8326</v>
      </c>
      <c r="B1484" t="s">
        <v>8224</v>
      </c>
      <c r="C1484" t="s">
        <v>8384</v>
      </c>
      <c r="D1484" s="8" t="s">
        <v>8377</v>
      </c>
      <c r="F1484" s="7">
        <v>3</v>
      </c>
      <c r="G1484" s="4">
        <v>3800</v>
      </c>
      <c r="H1484" s="4">
        <v>5181.5</v>
      </c>
      <c r="I1484" s="25">
        <v>20.135844907405652</v>
      </c>
      <c r="J1484" s="4">
        <v>71</v>
      </c>
      <c r="N1484" t="s">
        <v>8326</v>
      </c>
      <c r="O1484" t="s">
        <v>8224</v>
      </c>
      <c r="P1484" t="s">
        <v>8384</v>
      </c>
      <c r="Q1484" s="8" t="s">
        <v>8377</v>
      </c>
      <c r="S1484" s="7">
        <v>3</v>
      </c>
      <c r="T1484" s="4">
        <v>3800</v>
      </c>
      <c r="U1484" s="4">
        <v>5181.5</v>
      </c>
      <c r="V1484" s="25">
        <v>20.135844907405652</v>
      </c>
      <c r="W1484" s="4">
        <v>71</v>
      </c>
    </row>
    <row r="1485" spans="1:23" x14ac:dyDescent="0.45">
      <c r="A1485" t="s">
        <v>8326</v>
      </c>
      <c r="B1485" t="s">
        <v>8224</v>
      </c>
      <c r="C1485" t="s">
        <v>8384</v>
      </c>
      <c r="D1485" s="8" t="s">
        <v>8377</v>
      </c>
      <c r="E1485">
        <v>830</v>
      </c>
      <c r="F1485" s="7">
        <v>1</v>
      </c>
      <c r="G1485" s="4">
        <v>1800</v>
      </c>
      <c r="H1485" s="4">
        <v>1941</v>
      </c>
      <c r="I1485" s="25">
        <v>29.958333333328483</v>
      </c>
      <c r="J1485" s="4">
        <v>32</v>
      </c>
      <c r="N1485" t="s">
        <v>8326</v>
      </c>
      <c r="O1485" t="s">
        <v>8224</v>
      </c>
      <c r="P1485" t="s">
        <v>8384</v>
      </c>
      <c r="Q1485" s="8" t="s">
        <v>8377</v>
      </c>
      <c r="R1485">
        <v>830</v>
      </c>
      <c r="S1485" s="7">
        <v>1</v>
      </c>
      <c r="T1485" s="4">
        <v>1800</v>
      </c>
      <c r="U1485" s="4">
        <v>1941</v>
      </c>
      <c r="V1485" s="25">
        <v>29.958333333328483</v>
      </c>
      <c r="W1485" s="4">
        <v>32</v>
      </c>
    </row>
    <row r="1486" spans="1:23" x14ac:dyDescent="0.45">
      <c r="A1486" t="s">
        <v>8326</v>
      </c>
      <c r="B1486" t="s">
        <v>8224</v>
      </c>
      <c r="C1486" t="s">
        <v>8384</v>
      </c>
      <c r="D1486" s="8" t="s">
        <v>8377</v>
      </c>
      <c r="E1486">
        <v>1283</v>
      </c>
      <c r="F1486" s="7">
        <v>1</v>
      </c>
      <c r="G1486" s="4">
        <v>1000</v>
      </c>
      <c r="H1486" s="4">
        <v>2110.5</v>
      </c>
      <c r="I1486" s="25">
        <v>23.449201388888469</v>
      </c>
      <c r="J1486" s="4">
        <v>22</v>
      </c>
      <c r="N1486" t="s">
        <v>8326</v>
      </c>
      <c r="O1486" t="s">
        <v>8224</v>
      </c>
      <c r="P1486" t="s">
        <v>8384</v>
      </c>
      <c r="Q1486" s="8" t="s">
        <v>8377</v>
      </c>
      <c r="R1486">
        <v>1283</v>
      </c>
      <c r="S1486" s="7">
        <v>1</v>
      </c>
      <c r="T1486" s="4">
        <v>1000</v>
      </c>
      <c r="U1486" s="4">
        <v>2110.5</v>
      </c>
      <c r="V1486" s="25">
        <v>23.449201388888469</v>
      </c>
      <c r="W1486" s="4">
        <v>22</v>
      </c>
    </row>
    <row r="1487" spans="1:23" x14ac:dyDescent="0.45">
      <c r="A1487" t="s">
        <v>8326</v>
      </c>
      <c r="B1487" t="s">
        <v>8224</v>
      </c>
      <c r="C1487" t="s">
        <v>8384</v>
      </c>
      <c r="D1487" s="8" t="s">
        <v>8377</v>
      </c>
      <c r="E1487">
        <v>1620</v>
      </c>
      <c r="F1487" s="7">
        <v>1</v>
      </c>
      <c r="G1487" s="4">
        <v>1000</v>
      </c>
      <c r="H1487" s="4">
        <v>1130</v>
      </c>
      <c r="I1487" s="25">
        <v>7</v>
      </c>
      <c r="J1487" s="4">
        <v>17</v>
      </c>
      <c r="N1487" t="s">
        <v>8326</v>
      </c>
      <c r="O1487" t="s">
        <v>8224</v>
      </c>
      <c r="P1487" t="s">
        <v>8384</v>
      </c>
      <c r="Q1487" s="8" t="s">
        <v>8377</v>
      </c>
      <c r="R1487">
        <v>1620</v>
      </c>
      <c r="S1487" s="7">
        <v>1</v>
      </c>
      <c r="T1487" s="4">
        <v>1000</v>
      </c>
      <c r="U1487" s="4">
        <v>1130</v>
      </c>
      <c r="V1487" s="25">
        <v>7</v>
      </c>
      <c r="W1487" s="4">
        <v>17</v>
      </c>
    </row>
    <row r="1488" spans="1:23" x14ac:dyDescent="0.45">
      <c r="A1488" t="s">
        <v>8326</v>
      </c>
      <c r="B1488" t="s">
        <v>8224</v>
      </c>
      <c r="C1488" t="s">
        <v>8384</v>
      </c>
      <c r="D1488" s="8" t="s">
        <v>8378</v>
      </c>
      <c r="F1488" s="7">
        <v>2</v>
      </c>
      <c r="G1488" s="4">
        <v>9000</v>
      </c>
      <c r="H1488" s="4">
        <v>10134.549999999999</v>
      </c>
      <c r="I1488" s="25">
        <v>31.224733796294458</v>
      </c>
      <c r="J1488" s="4">
        <v>250</v>
      </c>
      <c r="N1488" t="s">
        <v>8326</v>
      </c>
      <c r="O1488" t="s">
        <v>8224</v>
      </c>
      <c r="P1488" t="s">
        <v>8384</v>
      </c>
      <c r="Q1488" s="8" t="s">
        <v>8378</v>
      </c>
      <c r="S1488" s="7">
        <v>2</v>
      </c>
      <c r="T1488" s="4">
        <v>9000</v>
      </c>
      <c r="U1488" s="4">
        <v>10134.549999999999</v>
      </c>
      <c r="V1488" s="25">
        <v>31.224733796294458</v>
      </c>
      <c r="W1488" s="4">
        <v>250</v>
      </c>
    </row>
    <row r="1489" spans="1:23" x14ac:dyDescent="0.45">
      <c r="A1489" t="s">
        <v>8326</v>
      </c>
      <c r="B1489" t="s">
        <v>8224</v>
      </c>
      <c r="C1489" t="s">
        <v>8384</v>
      </c>
      <c r="D1489" s="8" t="s">
        <v>8378</v>
      </c>
      <c r="E1489">
        <v>816</v>
      </c>
      <c r="F1489" s="7">
        <v>1</v>
      </c>
      <c r="G1489" s="4">
        <v>7000</v>
      </c>
      <c r="H1489" s="4">
        <v>8058.55</v>
      </c>
      <c r="I1489" s="25">
        <v>31.399965277778392</v>
      </c>
      <c r="J1489" s="4">
        <v>205</v>
      </c>
      <c r="N1489" t="s">
        <v>8326</v>
      </c>
      <c r="O1489" t="s">
        <v>8224</v>
      </c>
      <c r="P1489" t="s">
        <v>8384</v>
      </c>
      <c r="Q1489" s="8" t="s">
        <v>8378</v>
      </c>
      <c r="R1489">
        <v>816</v>
      </c>
      <c r="S1489" s="7">
        <v>1</v>
      </c>
      <c r="T1489" s="4">
        <v>7000</v>
      </c>
      <c r="U1489" s="4">
        <v>8058.55</v>
      </c>
      <c r="V1489" s="25">
        <v>31.399965277778392</v>
      </c>
      <c r="W1489" s="4">
        <v>205</v>
      </c>
    </row>
    <row r="1490" spans="1:23" x14ac:dyDescent="0.45">
      <c r="A1490" t="s">
        <v>8326</v>
      </c>
      <c r="B1490" t="s">
        <v>8224</v>
      </c>
      <c r="C1490" t="s">
        <v>8384</v>
      </c>
      <c r="D1490" s="8" t="s">
        <v>8378</v>
      </c>
      <c r="E1490">
        <v>1244</v>
      </c>
      <c r="F1490" s="7">
        <v>1</v>
      </c>
      <c r="G1490" s="4">
        <v>2000</v>
      </c>
      <c r="H1490" s="4">
        <v>2076</v>
      </c>
      <c r="I1490" s="25">
        <v>31.049502314810525</v>
      </c>
      <c r="J1490" s="4">
        <v>45</v>
      </c>
      <c r="N1490" t="s">
        <v>8326</v>
      </c>
      <c r="O1490" t="s">
        <v>8224</v>
      </c>
      <c r="P1490" t="s">
        <v>8384</v>
      </c>
      <c r="Q1490" s="8" t="s">
        <v>8378</v>
      </c>
      <c r="R1490">
        <v>1244</v>
      </c>
      <c r="S1490" s="7">
        <v>1</v>
      </c>
      <c r="T1490" s="4">
        <v>2000</v>
      </c>
      <c r="U1490" s="4">
        <v>2076</v>
      </c>
      <c r="V1490" s="25">
        <v>31.049502314810525</v>
      </c>
      <c r="W1490" s="4">
        <v>45</v>
      </c>
    </row>
    <row r="1491" spans="1:23" x14ac:dyDescent="0.45">
      <c r="A1491" t="s">
        <v>8326</v>
      </c>
      <c r="B1491" t="s">
        <v>8224</v>
      </c>
      <c r="C1491" t="s">
        <v>8384</v>
      </c>
      <c r="D1491" s="8" t="s">
        <v>8379</v>
      </c>
      <c r="F1491" s="7">
        <v>4</v>
      </c>
      <c r="G1491" s="4">
        <v>27400</v>
      </c>
      <c r="H1491" s="4">
        <v>28922.55</v>
      </c>
      <c r="I1491" s="25">
        <v>27.277864583333212</v>
      </c>
      <c r="J1491" s="4">
        <v>385</v>
      </c>
      <c r="N1491" t="s">
        <v>8326</v>
      </c>
      <c r="O1491" t="s">
        <v>8224</v>
      </c>
      <c r="P1491" t="s">
        <v>8384</v>
      </c>
      <c r="Q1491" s="8" t="s">
        <v>8379</v>
      </c>
      <c r="S1491" s="7">
        <v>4</v>
      </c>
      <c r="T1491" s="4">
        <v>27400</v>
      </c>
      <c r="U1491" s="4">
        <v>28922.55</v>
      </c>
      <c r="V1491" s="25">
        <v>27.277864583333212</v>
      </c>
      <c r="W1491" s="4">
        <v>385</v>
      </c>
    </row>
    <row r="1492" spans="1:23" x14ac:dyDescent="0.45">
      <c r="A1492" t="s">
        <v>8326</v>
      </c>
      <c r="B1492" t="s">
        <v>8224</v>
      </c>
      <c r="C1492" t="s">
        <v>8384</v>
      </c>
      <c r="D1492" s="8" t="s">
        <v>8379</v>
      </c>
      <c r="E1492">
        <v>1247</v>
      </c>
      <c r="F1492" s="7">
        <v>1</v>
      </c>
      <c r="G1492" s="4">
        <v>3500</v>
      </c>
      <c r="H1492" s="4">
        <v>4275</v>
      </c>
      <c r="I1492" s="25">
        <v>30</v>
      </c>
      <c r="J1492" s="4">
        <v>50</v>
      </c>
      <c r="N1492" t="s">
        <v>8326</v>
      </c>
      <c r="O1492" t="s">
        <v>8224</v>
      </c>
      <c r="P1492" t="s">
        <v>8384</v>
      </c>
      <c r="Q1492" s="8" t="s">
        <v>8379</v>
      </c>
      <c r="R1492">
        <v>1247</v>
      </c>
      <c r="S1492" s="7">
        <v>1</v>
      </c>
      <c r="T1492" s="4">
        <v>3500</v>
      </c>
      <c r="U1492" s="4">
        <v>4275</v>
      </c>
      <c r="V1492" s="25">
        <v>30</v>
      </c>
      <c r="W1492" s="4">
        <v>50</v>
      </c>
    </row>
    <row r="1493" spans="1:23" x14ac:dyDescent="0.45">
      <c r="A1493" t="s">
        <v>8326</v>
      </c>
      <c r="B1493" t="s">
        <v>8224</v>
      </c>
      <c r="C1493" t="s">
        <v>8384</v>
      </c>
      <c r="D1493" s="8" t="s">
        <v>8379</v>
      </c>
      <c r="E1493">
        <v>1382</v>
      </c>
      <c r="F1493" s="7">
        <v>1</v>
      </c>
      <c r="G1493" s="4">
        <v>8000</v>
      </c>
      <c r="H1493" s="4">
        <v>8349</v>
      </c>
      <c r="I1493" s="25">
        <v>30</v>
      </c>
      <c r="J1493" s="4">
        <v>148</v>
      </c>
      <c r="N1493" t="s">
        <v>8326</v>
      </c>
      <c r="O1493" t="s">
        <v>8224</v>
      </c>
      <c r="P1493" t="s">
        <v>8384</v>
      </c>
      <c r="Q1493" s="8" t="s">
        <v>8379</v>
      </c>
      <c r="R1493">
        <v>1382</v>
      </c>
      <c r="S1493" s="7">
        <v>1</v>
      </c>
      <c r="T1493" s="4">
        <v>8000</v>
      </c>
      <c r="U1493" s="4">
        <v>8349</v>
      </c>
      <c r="V1493" s="25">
        <v>30</v>
      </c>
      <c r="W1493" s="4">
        <v>148</v>
      </c>
    </row>
    <row r="1494" spans="1:23" x14ac:dyDescent="0.45">
      <c r="A1494" t="s">
        <v>8326</v>
      </c>
      <c r="B1494" t="s">
        <v>8224</v>
      </c>
      <c r="C1494" t="s">
        <v>8384</v>
      </c>
      <c r="D1494" s="8" t="s">
        <v>8379</v>
      </c>
      <c r="E1494">
        <v>1840</v>
      </c>
      <c r="F1494" s="7">
        <v>1</v>
      </c>
      <c r="G1494" s="4">
        <v>900</v>
      </c>
      <c r="H1494" s="4">
        <v>980</v>
      </c>
      <c r="I1494" s="25">
        <v>19.111458333332848</v>
      </c>
      <c r="J1494" s="4">
        <v>13</v>
      </c>
      <c r="N1494" t="s">
        <v>8326</v>
      </c>
      <c r="O1494" t="s">
        <v>8224</v>
      </c>
      <c r="P1494" t="s">
        <v>8384</v>
      </c>
      <c r="Q1494" s="8" t="s">
        <v>8379</v>
      </c>
      <c r="R1494">
        <v>1840</v>
      </c>
      <c r="S1494" s="7">
        <v>1</v>
      </c>
      <c r="T1494" s="4">
        <v>900</v>
      </c>
      <c r="U1494" s="4">
        <v>980</v>
      </c>
      <c r="V1494" s="25">
        <v>19.111458333332848</v>
      </c>
      <c r="W1494" s="4">
        <v>13</v>
      </c>
    </row>
    <row r="1495" spans="1:23" x14ac:dyDescent="0.45">
      <c r="A1495" t="s">
        <v>8326</v>
      </c>
      <c r="B1495" t="s">
        <v>8224</v>
      </c>
      <c r="C1495" t="s">
        <v>8384</v>
      </c>
      <c r="D1495" s="8" t="s">
        <v>8379</v>
      </c>
      <c r="E1495">
        <v>1854</v>
      </c>
      <c r="F1495" s="7">
        <v>1</v>
      </c>
      <c r="G1495" s="4">
        <v>15000</v>
      </c>
      <c r="H1495" s="4">
        <v>15318.55</v>
      </c>
      <c r="I1495" s="25">
        <v>30</v>
      </c>
      <c r="J1495" s="4">
        <v>174</v>
      </c>
      <c r="N1495" t="s">
        <v>8326</v>
      </c>
      <c r="O1495" t="s">
        <v>8224</v>
      </c>
      <c r="P1495" t="s">
        <v>8384</v>
      </c>
      <c r="Q1495" s="8" t="s">
        <v>8379</v>
      </c>
      <c r="R1495">
        <v>1854</v>
      </c>
      <c r="S1495" s="7">
        <v>1</v>
      </c>
      <c r="T1495" s="4">
        <v>15000</v>
      </c>
      <c r="U1495" s="4">
        <v>15318.55</v>
      </c>
      <c r="V1495" s="25">
        <v>30</v>
      </c>
      <c r="W1495" s="4">
        <v>174</v>
      </c>
    </row>
    <row r="1496" spans="1:23" x14ac:dyDescent="0.45">
      <c r="A1496" t="s">
        <v>8326</v>
      </c>
      <c r="B1496" t="s">
        <v>8224</v>
      </c>
      <c r="C1496" t="s">
        <v>8384</v>
      </c>
      <c r="D1496" s="8" t="s">
        <v>8369</v>
      </c>
      <c r="F1496" s="7">
        <v>4</v>
      </c>
      <c r="G1496" s="4">
        <v>9600</v>
      </c>
      <c r="H1496" s="4">
        <v>21685.23</v>
      </c>
      <c r="I1496" s="25">
        <v>26.335787037038244</v>
      </c>
      <c r="J1496" s="4">
        <v>367</v>
      </c>
      <c r="N1496" t="s">
        <v>8326</v>
      </c>
      <c r="O1496" t="s">
        <v>8224</v>
      </c>
      <c r="P1496" t="s">
        <v>8384</v>
      </c>
      <c r="Q1496" s="8" t="s">
        <v>8369</v>
      </c>
      <c r="S1496" s="7">
        <v>4</v>
      </c>
      <c r="T1496" s="4">
        <v>9600</v>
      </c>
      <c r="U1496" s="4">
        <v>21685.23</v>
      </c>
      <c r="V1496" s="25">
        <v>26.335787037038244</v>
      </c>
      <c r="W1496" s="4">
        <v>367</v>
      </c>
    </row>
    <row r="1497" spans="1:23" x14ac:dyDescent="0.45">
      <c r="A1497" t="s">
        <v>8326</v>
      </c>
      <c r="B1497" t="s">
        <v>8224</v>
      </c>
      <c r="C1497" t="s">
        <v>8384</v>
      </c>
      <c r="D1497" s="8" t="s">
        <v>8369</v>
      </c>
      <c r="E1497">
        <v>781</v>
      </c>
      <c r="F1497" s="7">
        <v>1</v>
      </c>
      <c r="G1497" s="4">
        <v>800</v>
      </c>
      <c r="H1497" s="4">
        <v>1065.23</v>
      </c>
      <c r="I1497" s="25">
        <v>30</v>
      </c>
      <c r="J1497" s="4">
        <v>25</v>
      </c>
      <c r="N1497" t="s">
        <v>8326</v>
      </c>
      <c r="O1497" t="s">
        <v>8224</v>
      </c>
      <c r="P1497" t="s">
        <v>8384</v>
      </c>
      <c r="Q1497" s="8" t="s">
        <v>8369</v>
      </c>
      <c r="R1497">
        <v>781</v>
      </c>
      <c r="S1497" s="7">
        <v>1</v>
      </c>
      <c r="T1497" s="4">
        <v>800</v>
      </c>
      <c r="U1497" s="4">
        <v>1065.23</v>
      </c>
      <c r="V1497" s="25">
        <v>30</v>
      </c>
      <c r="W1497" s="4">
        <v>25</v>
      </c>
    </row>
    <row r="1498" spans="1:23" x14ac:dyDescent="0.45">
      <c r="A1498" t="s">
        <v>8326</v>
      </c>
      <c r="B1498" t="s">
        <v>8224</v>
      </c>
      <c r="C1498" t="s">
        <v>8384</v>
      </c>
      <c r="D1498" s="8" t="s">
        <v>8369</v>
      </c>
      <c r="E1498">
        <v>834</v>
      </c>
      <c r="F1498" s="7">
        <v>1</v>
      </c>
      <c r="G1498" s="4">
        <v>5500</v>
      </c>
      <c r="H1498" s="4">
        <v>7206</v>
      </c>
      <c r="I1498" s="25">
        <v>33.343148148152977</v>
      </c>
      <c r="J1498" s="4">
        <v>75</v>
      </c>
      <c r="N1498" t="s">
        <v>8326</v>
      </c>
      <c r="O1498" t="s">
        <v>8224</v>
      </c>
      <c r="P1498" t="s">
        <v>8384</v>
      </c>
      <c r="Q1498" s="8" t="s">
        <v>8369</v>
      </c>
      <c r="R1498">
        <v>834</v>
      </c>
      <c r="S1498" s="7">
        <v>1</v>
      </c>
      <c r="T1498" s="4">
        <v>5500</v>
      </c>
      <c r="U1498" s="4">
        <v>7206</v>
      </c>
      <c r="V1498" s="25">
        <v>33.343148148152977</v>
      </c>
      <c r="W1498" s="4">
        <v>75</v>
      </c>
    </row>
    <row r="1499" spans="1:23" x14ac:dyDescent="0.45">
      <c r="A1499" t="s">
        <v>8326</v>
      </c>
      <c r="B1499" t="s">
        <v>8224</v>
      </c>
      <c r="C1499" t="s">
        <v>8384</v>
      </c>
      <c r="D1499" s="8" t="s">
        <v>8369</v>
      </c>
      <c r="E1499">
        <v>1401</v>
      </c>
      <c r="F1499" s="7">
        <v>1</v>
      </c>
      <c r="G1499" s="4">
        <v>2500</v>
      </c>
      <c r="H1499" s="4">
        <v>12413</v>
      </c>
      <c r="I1499" s="25">
        <v>21</v>
      </c>
      <c r="J1499" s="4">
        <v>240</v>
      </c>
      <c r="N1499" t="s">
        <v>8326</v>
      </c>
      <c r="O1499" t="s">
        <v>8224</v>
      </c>
      <c r="P1499" t="s">
        <v>8384</v>
      </c>
      <c r="Q1499" s="8" t="s">
        <v>8369</v>
      </c>
      <c r="R1499">
        <v>1401</v>
      </c>
      <c r="S1499" s="7">
        <v>1</v>
      </c>
      <c r="T1499" s="4">
        <v>2500</v>
      </c>
      <c r="U1499" s="4">
        <v>12413</v>
      </c>
      <c r="V1499" s="25">
        <v>21</v>
      </c>
      <c r="W1499" s="4">
        <v>240</v>
      </c>
    </row>
    <row r="1500" spans="1:23" x14ac:dyDescent="0.45">
      <c r="A1500" t="s">
        <v>8326</v>
      </c>
      <c r="B1500" t="s">
        <v>8224</v>
      </c>
      <c r="C1500" t="s">
        <v>8384</v>
      </c>
      <c r="D1500" s="8" t="s">
        <v>8369</v>
      </c>
      <c r="E1500">
        <v>1611</v>
      </c>
      <c r="F1500" s="7">
        <v>1</v>
      </c>
      <c r="G1500" s="4">
        <v>800</v>
      </c>
      <c r="H1500" s="4">
        <v>1001</v>
      </c>
      <c r="I1500" s="25">
        <v>21</v>
      </c>
      <c r="J1500" s="4">
        <v>27</v>
      </c>
      <c r="N1500" t="s">
        <v>8326</v>
      </c>
      <c r="O1500" t="s">
        <v>8224</v>
      </c>
      <c r="P1500" t="s">
        <v>8384</v>
      </c>
      <c r="Q1500" s="8" t="s">
        <v>8369</v>
      </c>
      <c r="R1500">
        <v>1611</v>
      </c>
      <c r="S1500" s="7">
        <v>1</v>
      </c>
      <c r="T1500" s="4">
        <v>800</v>
      </c>
      <c r="U1500" s="4">
        <v>1001</v>
      </c>
      <c r="V1500" s="25">
        <v>21</v>
      </c>
      <c r="W1500" s="4">
        <v>27</v>
      </c>
    </row>
    <row r="1501" spans="1:23" x14ac:dyDescent="0.45">
      <c r="A1501" t="s">
        <v>8326</v>
      </c>
      <c r="B1501" t="s">
        <v>8224</v>
      </c>
      <c r="C1501" t="s">
        <v>8384</v>
      </c>
      <c r="D1501" s="8" t="s">
        <v>8380</v>
      </c>
      <c r="F1501" s="7">
        <v>5</v>
      </c>
      <c r="G1501" s="4">
        <v>31750</v>
      </c>
      <c r="H1501" s="4">
        <v>32466.43</v>
      </c>
      <c r="I1501" s="25">
        <v>24.105125000000406</v>
      </c>
      <c r="J1501" s="4">
        <v>319</v>
      </c>
      <c r="N1501" t="s">
        <v>8326</v>
      </c>
      <c r="O1501" t="s">
        <v>8224</v>
      </c>
      <c r="P1501" t="s">
        <v>8384</v>
      </c>
      <c r="Q1501" s="8" t="s">
        <v>8380</v>
      </c>
      <c r="S1501" s="7">
        <v>5</v>
      </c>
      <c r="T1501" s="4">
        <v>31750</v>
      </c>
      <c r="U1501" s="4">
        <v>32466.43</v>
      </c>
      <c r="V1501" s="25">
        <v>24.105125000000406</v>
      </c>
      <c r="W1501" s="4">
        <v>319</v>
      </c>
    </row>
    <row r="1502" spans="1:23" x14ac:dyDescent="0.45">
      <c r="A1502" t="s">
        <v>8326</v>
      </c>
      <c r="B1502" t="s">
        <v>8224</v>
      </c>
      <c r="C1502" t="s">
        <v>8384</v>
      </c>
      <c r="D1502" s="8" t="s">
        <v>8380</v>
      </c>
      <c r="E1502">
        <v>793</v>
      </c>
      <c r="F1502" s="7">
        <v>1</v>
      </c>
      <c r="G1502" s="4">
        <v>2750</v>
      </c>
      <c r="H1502" s="4">
        <v>2826.43</v>
      </c>
      <c r="I1502" s="25">
        <v>15.466388888889924</v>
      </c>
      <c r="J1502" s="4">
        <v>32</v>
      </c>
      <c r="N1502" t="s">
        <v>8326</v>
      </c>
      <c r="O1502" t="s">
        <v>8224</v>
      </c>
      <c r="P1502" t="s">
        <v>8384</v>
      </c>
      <c r="Q1502" s="8" t="s">
        <v>8380</v>
      </c>
      <c r="R1502">
        <v>793</v>
      </c>
      <c r="S1502" s="7">
        <v>1</v>
      </c>
      <c r="T1502" s="4">
        <v>2750</v>
      </c>
      <c r="U1502" s="4">
        <v>2826.43</v>
      </c>
      <c r="V1502" s="25">
        <v>15.466388888889924</v>
      </c>
      <c r="W1502" s="4">
        <v>32</v>
      </c>
    </row>
    <row r="1503" spans="1:23" x14ac:dyDescent="0.45">
      <c r="A1503" t="s">
        <v>8326</v>
      </c>
      <c r="B1503" t="s">
        <v>8224</v>
      </c>
      <c r="C1503" t="s">
        <v>8384</v>
      </c>
      <c r="D1503" s="8" t="s">
        <v>8380</v>
      </c>
      <c r="E1503">
        <v>811</v>
      </c>
      <c r="F1503" s="7">
        <v>1</v>
      </c>
      <c r="G1503" s="4">
        <v>1000</v>
      </c>
      <c r="H1503" s="4">
        <v>1040</v>
      </c>
      <c r="I1503" s="25">
        <v>22.059236111112114</v>
      </c>
      <c r="J1503" s="4">
        <v>12</v>
      </c>
      <c r="N1503" t="s">
        <v>8326</v>
      </c>
      <c r="O1503" t="s">
        <v>8224</v>
      </c>
      <c r="P1503" t="s">
        <v>8384</v>
      </c>
      <c r="Q1503" s="8" t="s">
        <v>8380</v>
      </c>
      <c r="R1503">
        <v>811</v>
      </c>
      <c r="S1503" s="7">
        <v>1</v>
      </c>
      <c r="T1503" s="4">
        <v>1000</v>
      </c>
      <c r="U1503" s="4">
        <v>1040</v>
      </c>
      <c r="V1503" s="25">
        <v>22.059236111112114</v>
      </c>
      <c r="W1503" s="4">
        <v>12</v>
      </c>
    </row>
    <row r="1504" spans="1:23" x14ac:dyDescent="0.45">
      <c r="A1504" t="s">
        <v>8326</v>
      </c>
      <c r="B1504" t="s">
        <v>8224</v>
      </c>
      <c r="C1504" t="s">
        <v>8384</v>
      </c>
      <c r="D1504" s="8" t="s">
        <v>8380</v>
      </c>
      <c r="E1504">
        <v>1267</v>
      </c>
      <c r="F1504" s="7">
        <v>1</v>
      </c>
      <c r="G1504" s="4">
        <v>22000</v>
      </c>
      <c r="H1504" s="4">
        <v>22396</v>
      </c>
      <c r="I1504" s="25">
        <v>30</v>
      </c>
      <c r="J1504" s="4">
        <v>159</v>
      </c>
      <c r="N1504" t="s">
        <v>8326</v>
      </c>
      <c r="O1504" t="s">
        <v>8224</v>
      </c>
      <c r="P1504" t="s">
        <v>8384</v>
      </c>
      <c r="Q1504" s="8" t="s">
        <v>8380</v>
      </c>
      <c r="R1504">
        <v>1267</v>
      </c>
      <c r="S1504" s="7">
        <v>1</v>
      </c>
      <c r="T1504" s="4">
        <v>22000</v>
      </c>
      <c r="U1504" s="4">
        <v>22396</v>
      </c>
      <c r="V1504" s="25">
        <v>30</v>
      </c>
      <c r="W1504" s="4">
        <v>159</v>
      </c>
    </row>
    <row r="1505" spans="1:23" x14ac:dyDescent="0.45">
      <c r="A1505" t="s">
        <v>8326</v>
      </c>
      <c r="B1505" t="s">
        <v>8224</v>
      </c>
      <c r="C1505" t="s">
        <v>8384</v>
      </c>
      <c r="D1505" s="8" t="s">
        <v>8380</v>
      </c>
      <c r="E1505">
        <v>1403</v>
      </c>
      <c r="F1505" s="7">
        <v>1</v>
      </c>
      <c r="G1505" s="4">
        <v>4000</v>
      </c>
      <c r="H1505" s="4">
        <v>4103</v>
      </c>
      <c r="I1505" s="25">
        <v>30</v>
      </c>
      <c r="J1505" s="4">
        <v>66</v>
      </c>
      <c r="N1505" t="s">
        <v>8326</v>
      </c>
      <c r="O1505" t="s">
        <v>8224</v>
      </c>
      <c r="P1505" t="s">
        <v>8384</v>
      </c>
      <c r="Q1505" s="8" t="s">
        <v>8380</v>
      </c>
      <c r="R1505">
        <v>1403</v>
      </c>
      <c r="S1505" s="7">
        <v>1</v>
      </c>
      <c r="T1505" s="4">
        <v>4000</v>
      </c>
      <c r="U1505" s="4">
        <v>4103</v>
      </c>
      <c r="V1505" s="25">
        <v>30</v>
      </c>
      <c r="W1505" s="4">
        <v>66</v>
      </c>
    </row>
    <row r="1506" spans="1:23" x14ac:dyDescent="0.45">
      <c r="A1506" t="s">
        <v>8326</v>
      </c>
      <c r="B1506" t="s">
        <v>8224</v>
      </c>
      <c r="C1506" t="s">
        <v>8384</v>
      </c>
      <c r="D1506" s="8" t="s">
        <v>8380</v>
      </c>
      <c r="E1506">
        <v>1825</v>
      </c>
      <c r="F1506" s="7">
        <v>1</v>
      </c>
      <c r="G1506" s="4">
        <v>2000</v>
      </c>
      <c r="H1506" s="4">
        <v>2101</v>
      </c>
      <c r="I1506" s="25">
        <v>23</v>
      </c>
      <c r="J1506" s="4">
        <v>50</v>
      </c>
      <c r="N1506" t="s">
        <v>8326</v>
      </c>
      <c r="O1506" t="s">
        <v>8224</v>
      </c>
      <c r="P1506" t="s">
        <v>8384</v>
      </c>
      <c r="Q1506" s="8" t="s">
        <v>8380</v>
      </c>
      <c r="R1506">
        <v>1825</v>
      </c>
      <c r="S1506" s="7">
        <v>1</v>
      </c>
      <c r="T1506" s="4">
        <v>2000</v>
      </c>
      <c r="U1506" s="4">
        <v>2101</v>
      </c>
      <c r="V1506" s="25">
        <v>23</v>
      </c>
      <c r="W1506" s="4">
        <v>50</v>
      </c>
    </row>
    <row r="1507" spans="1:23" x14ac:dyDescent="0.45">
      <c r="A1507" t="s">
        <v>8326</v>
      </c>
      <c r="B1507" t="s">
        <v>8224</v>
      </c>
      <c r="C1507" t="s">
        <v>8384</v>
      </c>
      <c r="D1507" s="8" t="s">
        <v>8370</v>
      </c>
      <c r="F1507" s="7">
        <v>2</v>
      </c>
      <c r="G1507" s="4">
        <v>22000</v>
      </c>
      <c r="H1507" s="4">
        <v>32071.1</v>
      </c>
      <c r="I1507" s="25">
        <v>27.5</v>
      </c>
      <c r="J1507" s="4">
        <v>463</v>
      </c>
      <c r="N1507" t="s">
        <v>8326</v>
      </c>
      <c r="O1507" t="s">
        <v>8224</v>
      </c>
      <c r="P1507" t="s">
        <v>8384</v>
      </c>
      <c r="Q1507" s="8" t="s">
        <v>8370</v>
      </c>
      <c r="S1507" s="7">
        <v>2</v>
      </c>
      <c r="T1507" s="4">
        <v>22000</v>
      </c>
      <c r="U1507" s="4">
        <v>32071.1</v>
      </c>
      <c r="V1507" s="25">
        <v>27.5</v>
      </c>
      <c r="W1507" s="4">
        <v>463</v>
      </c>
    </row>
    <row r="1508" spans="1:23" x14ac:dyDescent="0.45">
      <c r="A1508" t="s">
        <v>8326</v>
      </c>
      <c r="B1508" t="s">
        <v>8224</v>
      </c>
      <c r="C1508" t="s">
        <v>8384</v>
      </c>
      <c r="D1508" s="8" t="s">
        <v>8370</v>
      </c>
      <c r="E1508">
        <v>1275</v>
      </c>
      <c r="F1508" s="7">
        <v>1</v>
      </c>
      <c r="G1508" s="4">
        <v>15000</v>
      </c>
      <c r="H1508" s="4">
        <v>24321.1</v>
      </c>
      <c r="I1508" s="25">
        <v>35</v>
      </c>
      <c r="J1508" s="4">
        <v>389</v>
      </c>
      <c r="N1508" t="s">
        <v>8326</v>
      </c>
      <c r="O1508" t="s">
        <v>8224</v>
      </c>
      <c r="P1508" t="s">
        <v>8384</v>
      </c>
      <c r="Q1508" s="8" t="s">
        <v>8370</v>
      </c>
      <c r="R1508">
        <v>1275</v>
      </c>
      <c r="S1508" s="7">
        <v>1</v>
      </c>
      <c r="T1508" s="4">
        <v>15000</v>
      </c>
      <c r="U1508" s="4">
        <v>24321.1</v>
      </c>
      <c r="V1508" s="25">
        <v>35</v>
      </c>
      <c r="W1508" s="4">
        <v>389</v>
      </c>
    </row>
    <row r="1509" spans="1:23" x14ac:dyDescent="0.45">
      <c r="A1509" t="s">
        <v>8326</v>
      </c>
      <c r="B1509" t="s">
        <v>8224</v>
      </c>
      <c r="C1509" t="s">
        <v>8384</v>
      </c>
      <c r="D1509" s="8" t="s">
        <v>8370</v>
      </c>
      <c r="E1509">
        <v>1281</v>
      </c>
      <c r="F1509" s="7">
        <v>1</v>
      </c>
      <c r="G1509" s="4">
        <v>7000</v>
      </c>
      <c r="H1509" s="4">
        <v>7750</v>
      </c>
      <c r="I1509" s="25">
        <v>20</v>
      </c>
      <c r="J1509" s="4">
        <v>74</v>
      </c>
      <c r="N1509" t="s">
        <v>8326</v>
      </c>
      <c r="O1509" t="s">
        <v>8224</v>
      </c>
      <c r="P1509" t="s">
        <v>8384</v>
      </c>
      <c r="Q1509" s="8" t="s">
        <v>8370</v>
      </c>
      <c r="R1509">
        <v>1281</v>
      </c>
      <c r="S1509" s="7">
        <v>1</v>
      </c>
      <c r="T1509" s="4">
        <v>7000</v>
      </c>
      <c r="U1509" s="4">
        <v>7750</v>
      </c>
      <c r="V1509" s="25">
        <v>20</v>
      </c>
      <c r="W1509" s="4">
        <v>74</v>
      </c>
    </row>
    <row r="1510" spans="1:23" x14ac:dyDescent="0.45">
      <c r="A1510" t="s">
        <v>8326</v>
      </c>
      <c r="B1510" t="s">
        <v>8224</v>
      </c>
      <c r="C1510" t="s">
        <v>8384</v>
      </c>
      <c r="D1510" s="8" t="s">
        <v>8371</v>
      </c>
      <c r="F1510" s="7">
        <v>5</v>
      </c>
      <c r="G1510" s="4">
        <v>39700</v>
      </c>
      <c r="H1510" s="4">
        <v>56544.56</v>
      </c>
      <c r="I1510" s="25">
        <v>29.934949074075849</v>
      </c>
      <c r="J1510" s="4">
        <v>1046</v>
      </c>
      <c r="N1510" t="s">
        <v>8326</v>
      </c>
      <c r="O1510" t="s">
        <v>8224</v>
      </c>
      <c r="P1510" t="s">
        <v>8384</v>
      </c>
      <c r="Q1510" s="8" t="s">
        <v>8371</v>
      </c>
      <c r="S1510" s="7">
        <v>5</v>
      </c>
      <c r="T1510" s="4">
        <v>39700</v>
      </c>
      <c r="U1510" s="4">
        <v>56544.56</v>
      </c>
      <c r="V1510" s="25">
        <v>29.934949074075849</v>
      </c>
      <c r="W1510" s="4">
        <v>1046</v>
      </c>
    </row>
    <row r="1511" spans="1:23" x14ac:dyDescent="0.45">
      <c r="A1511" t="s">
        <v>8326</v>
      </c>
      <c r="B1511" t="s">
        <v>8224</v>
      </c>
      <c r="C1511" t="s">
        <v>8384</v>
      </c>
      <c r="D1511" s="8" t="s">
        <v>8371</v>
      </c>
      <c r="E1511">
        <v>796</v>
      </c>
      <c r="F1511" s="7">
        <v>1</v>
      </c>
      <c r="G1511" s="4">
        <v>10000</v>
      </c>
      <c r="H1511" s="4">
        <v>10135</v>
      </c>
      <c r="I1511" s="25">
        <v>29.99901620370656</v>
      </c>
      <c r="J1511" s="4">
        <v>90</v>
      </c>
      <c r="N1511" t="s">
        <v>8326</v>
      </c>
      <c r="O1511" t="s">
        <v>8224</v>
      </c>
      <c r="P1511" t="s">
        <v>8384</v>
      </c>
      <c r="Q1511" s="8" t="s">
        <v>8371</v>
      </c>
      <c r="R1511">
        <v>796</v>
      </c>
      <c r="S1511" s="7">
        <v>1</v>
      </c>
      <c r="T1511" s="4">
        <v>10000</v>
      </c>
      <c r="U1511" s="4">
        <v>10135</v>
      </c>
      <c r="V1511" s="25">
        <v>29.99901620370656</v>
      </c>
      <c r="W1511" s="4">
        <v>90</v>
      </c>
    </row>
    <row r="1512" spans="1:23" x14ac:dyDescent="0.45">
      <c r="A1512" t="s">
        <v>8326</v>
      </c>
      <c r="B1512" t="s">
        <v>8224</v>
      </c>
      <c r="C1512" t="s">
        <v>8384</v>
      </c>
      <c r="D1512" s="8" t="s">
        <v>8371</v>
      </c>
      <c r="E1512">
        <v>1258</v>
      </c>
      <c r="F1512" s="7">
        <v>1</v>
      </c>
      <c r="G1512" s="4">
        <v>12000</v>
      </c>
      <c r="H1512" s="4">
        <v>25577.56</v>
      </c>
      <c r="I1512" s="25">
        <v>30</v>
      </c>
      <c r="J1512" s="4">
        <v>670</v>
      </c>
      <c r="N1512" t="s">
        <v>8326</v>
      </c>
      <c r="O1512" t="s">
        <v>8224</v>
      </c>
      <c r="P1512" t="s">
        <v>8384</v>
      </c>
      <c r="Q1512" s="8" t="s">
        <v>8371</v>
      </c>
      <c r="R1512">
        <v>1258</v>
      </c>
      <c r="S1512" s="7">
        <v>1</v>
      </c>
      <c r="T1512" s="4">
        <v>12000</v>
      </c>
      <c r="U1512" s="4">
        <v>25577.56</v>
      </c>
      <c r="V1512" s="25">
        <v>30</v>
      </c>
      <c r="W1512" s="4">
        <v>670</v>
      </c>
    </row>
    <row r="1513" spans="1:23" x14ac:dyDescent="0.45">
      <c r="A1513" t="s">
        <v>8326</v>
      </c>
      <c r="B1513" t="s">
        <v>8224</v>
      </c>
      <c r="C1513" t="s">
        <v>8384</v>
      </c>
      <c r="D1513" s="8" t="s">
        <v>8371</v>
      </c>
      <c r="E1513">
        <v>1268</v>
      </c>
      <c r="F1513" s="7">
        <v>1</v>
      </c>
      <c r="G1513" s="4">
        <v>12000</v>
      </c>
      <c r="H1513" s="4">
        <v>14000</v>
      </c>
      <c r="I1513" s="25">
        <v>30</v>
      </c>
      <c r="J1513" s="4">
        <v>182</v>
      </c>
      <c r="N1513" t="s">
        <v>8326</v>
      </c>
      <c r="O1513" t="s">
        <v>8224</v>
      </c>
      <c r="P1513" t="s">
        <v>8384</v>
      </c>
      <c r="Q1513" s="8" t="s">
        <v>8371</v>
      </c>
      <c r="R1513">
        <v>1268</v>
      </c>
      <c r="S1513" s="7">
        <v>1</v>
      </c>
      <c r="T1513" s="4">
        <v>12000</v>
      </c>
      <c r="U1513" s="4">
        <v>14000</v>
      </c>
      <c r="V1513" s="25">
        <v>30</v>
      </c>
      <c r="W1513" s="4">
        <v>182</v>
      </c>
    </row>
    <row r="1514" spans="1:23" x14ac:dyDescent="0.45">
      <c r="A1514" t="s">
        <v>8326</v>
      </c>
      <c r="B1514" t="s">
        <v>8224</v>
      </c>
      <c r="C1514" t="s">
        <v>8384</v>
      </c>
      <c r="D1514" s="8" t="s">
        <v>8371</v>
      </c>
      <c r="E1514">
        <v>2173</v>
      </c>
      <c r="F1514" s="7">
        <v>1</v>
      </c>
      <c r="G1514" s="4">
        <v>4200</v>
      </c>
      <c r="H1514" s="4">
        <v>5331</v>
      </c>
      <c r="I1514" s="25">
        <v>31.473344907411956</v>
      </c>
      <c r="J1514" s="4">
        <v>90</v>
      </c>
      <c r="N1514" t="s">
        <v>8326</v>
      </c>
      <c r="O1514" t="s">
        <v>8224</v>
      </c>
      <c r="P1514" t="s">
        <v>8384</v>
      </c>
      <c r="Q1514" s="8" t="s">
        <v>8371</v>
      </c>
      <c r="R1514">
        <v>2173</v>
      </c>
      <c r="S1514" s="7">
        <v>1</v>
      </c>
      <c r="T1514" s="4">
        <v>4200</v>
      </c>
      <c r="U1514" s="4">
        <v>5331</v>
      </c>
      <c r="V1514" s="25">
        <v>31.473344907411956</v>
      </c>
      <c r="W1514" s="4">
        <v>90</v>
      </c>
    </row>
    <row r="1515" spans="1:23" x14ac:dyDescent="0.45">
      <c r="A1515" t="s">
        <v>8326</v>
      </c>
      <c r="B1515" t="s">
        <v>8224</v>
      </c>
      <c r="C1515" t="s">
        <v>8384</v>
      </c>
      <c r="D1515" s="8" t="s">
        <v>8371</v>
      </c>
      <c r="E1515">
        <v>2286</v>
      </c>
      <c r="F1515" s="7">
        <v>1</v>
      </c>
      <c r="G1515" s="4">
        <v>1500</v>
      </c>
      <c r="H1515" s="4">
        <v>1501</v>
      </c>
      <c r="I1515" s="25">
        <v>28.202384259260725</v>
      </c>
      <c r="J1515" s="4">
        <v>14</v>
      </c>
      <c r="N1515" t="s">
        <v>8326</v>
      </c>
      <c r="O1515" t="s">
        <v>8224</v>
      </c>
      <c r="P1515" t="s">
        <v>8384</v>
      </c>
      <c r="Q1515" s="8" t="s">
        <v>8371</v>
      </c>
      <c r="R1515">
        <v>2286</v>
      </c>
      <c r="S1515" s="7">
        <v>1</v>
      </c>
      <c r="T1515" s="4">
        <v>1500</v>
      </c>
      <c r="U1515" s="4">
        <v>1501</v>
      </c>
      <c r="V1515" s="25">
        <v>28.202384259260725</v>
      </c>
      <c r="W1515" s="4">
        <v>14</v>
      </c>
    </row>
    <row r="1516" spans="1:23" x14ac:dyDescent="0.45">
      <c r="A1516" t="s">
        <v>8326</v>
      </c>
      <c r="B1516" t="s">
        <v>8224</v>
      </c>
      <c r="C1516" t="s">
        <v>8384</v>
      </c>
      <c r="D1516" s="8" t="s">
        <v>8372</v>
      </c>
      <c r="F1516" s="7">
        <v>5</v>
      </c>
      <c r="G1516" s="4">
        <v>17650</v>
      </c>
      <c r="H1516" s="4">
        <v>22711.52</v>
      </c>
      <c r="I1516" s="25">
        <v>27.025490740740498</v>
      </c>
      <c r="J1516" s="4">
        <v>399</v>
      </c>
      <c r="N1516" t="s">
        <v>8326</v>
      </c>
      <c r="O1516" t="s">
        <v>8224</v>
      </c>
      <c r="P1516" t="s">
        <v>8384</v>
      </c>
      <c r="Q1516" s="8" t="s">
        <v>8372</v>
      </c>
      <c r="S1516" s="7">
        <v>5</v>
      </c>
      <c r="T1516" s="4">
        <v>17650</v>
      </c>
      <c r="U1516" s="4">
        <v>22711.52</v>
      </c>
      <c r="V1516" s="25">
        <v>27.025490740740498</v>
      </c>
      <c r="W1516" s="4">
        <v>399</v>
      </c>
    </row>
    <row r="1517" spans="1:23" x14ac:dyDescent="0.45">
      <c r="A1517" t="s">
        <v>8326</v>
      </c>
      <c r="B1517" t="s">
        <v>8224</v>
      </c>
      <c r="C1517" t="s">
        <v>8384</v>
      </c>
      <c r="D1517" s="8" t="s">
        <v>8372</v>
      </c>
      <c r="E1517">
        <v>836</v>
      </c>
      <c r="F1517" s="7">
        <v>1</v>
      </c>
      <c r="G1517" s="4">
        <v>5000</v>
      </c>
      <c r="H1517" s="4">
        <v>5046.5200000000004</v>
      </c>
      <c r="I1517" s="25">
        <v>30</v>
      </c>
      <c r="J1517" s="4">
        <v>46</v>
      </c>
      <c r="N1517" t="s">
        <v>8326</v>
      </c>
      <c r="O1517" t="s">
        <v>8224</v>
      </c>
      <c r="P1517" t="s">
        <v>8384</v>
      </c>
      <c r="Q1517" s="8" t="s">
        <v>8372</v>
      </c>
      <c r="R1517">
        <v>836</v>
      </c>
      <c r="S1517" s="7">
        <v>1</v>
      </c>
      <c r="T1517" s="4">
        <v>5000</v>
      </c>
      <c r="U1517" s="4">
        <v>5046.5200000000004</v>
      </c>
      <c r="V1517" s="25">
        <v>30</v>
      </c>
      <c r="W1517" s="4">
        <v>46</v>
      </c>
    </row>
    <row r="1518" spans="1:23" x14ac:dyDescent="0.45">
      <c r="A1518" t="s">
        <v>8326</v>
      </c>
      <c r="B1518" t="s">
        <v>8224</v>
      </c>
      <c r="C1518" t="s">
        <v>8384</v>
      </c>
      <c r="D1518" s="8" t="s">
        <v>8372</v>
      </c>
      <c r="E1518">
        <v>1252</v>
      </c>
      <c r="F1518" s="7">
        <v>1</v>
      </c>
      <c r="G1518" s="4">
        <v>3500</v>
      </c>
      <c r="H1518" s="4">
        <v>4818</v>
      </c>
      <c r="I1518" s="25">
        <v>28</v>
      </c>
      <c r="J1518" s="4">
        <v>141</v>
      </c>
      <c r="N1518" t="s">
        <v>8326</v>
      </c>
      <c r="O1518" t="s">
        <v>8224</v>
      </c>
      <c r="P1518" t="s">
        <v>8384</v>
      </c>
      <c r="Q1518" s="8" t="s">
        <v>8372</v>
      </c>
      <c r="R1518">
        <v>1252</v>
      </c>
      <c r="S1518" s="7">
        <v>1</v>
      </c>
      <c r="T1518" s="4">
        <v>3500</v>
      </c>
      <c r="U1518" s="4">
        <v>4818</v>
      </c>
      <c r="V1518" s="25">
        <v>28</v>
      </c>
      <c r="W1518" s="4">
        <v>141</v>
      </c>
    </row>
    <row r="1519" spans="1:23" x14ac:dyDescent="0.45">
      <c r="A1519" t="s">
        <v>8326</v>
      </c>
      <c r="B1519" t="s">
        <v>8224</v>
      </c>
      <c r="C1519" t="s">
        <v>8384</v>
      </c>
      <c r="D1519" s="8" t="s">
        <v>8372</v>
      </c>
      <c r="E1519">
        <v>1264</v>
      </c>
      <c r="F1519" s="7">
        <v>1</v>
      </c>
      <c r="G1519" s="4">
        <v>650</v>
      </c>
      <c r="H1519" s="4">
        <v>1082</v>
      </c>
      <c r="I1519" s="25">
        <v>29</v>
      </c>
      <c r="J1519" s="4">
        <v>34</v>
      </c>
      <c r="N1519" t="s">
        <v>8326</v>
      </c>
      <c r="O1519" t="s">
        <v>8224</v>
      </c>
      <c r="P1519" t="s">
        <v>8384</v>
      </c>
      <c r="Q1519" s="8" t="s">
        <v>8372</v>
      </c>
      <c r="R1519">
        <v>1264</v>
      </c>
      <c r="S1519" s="7">
        <v>1</v>
      </c>
      <c r="T1519" s="4">
        <v>650</v>
      </c>
      <c r="U1519" s="4">
        <v>1082</v>
      </c>
      <c r="V1519" s="25">
        <v>29</v>
      </c>
      <c r="W1519" s="4">
        <v>34</v>
      </c>
    </row>
    <row r="1520" spans="1:23" x14ac:dyDescent="0.45">
      <c r="A1520" t="s">
        <v>8326</v>
      </c>
      <c r="B1520" t="s">
        <v>8224</v>
      </c>
      <c r="C1520" t="s">
        <v>8384</v>
      </c>
      <c r="D1520" s="8" t="s">
        <v>8372</v>
      </c>
      <c r="E1520">
        <v>1370</v>
      </c>
      <c r="F1520" s="7">
        <v>1</v>
      </c>
      <c r="G1520" s="4">
        <v>1500</v>
      </c>
      <c r="H1520" s="4">
        <v>1555</v>
      </c>
      <c r="I1520" s="25">
        <v>15</v>
      </c>
      <c r="J1520" s="4">
        <v>20</v>
      </c>
      <c r="N1520" t="s">
        <v>8326</v>
      </c>
      <c r="O1520" t="s">
        <v>8224</v>
      </c>
      <c r="P1520" t="s">
        <v>8384</v>
      </c>
      <c r="Q1520" s="8" t="s">
        <v>8372</v>
      </c>
      <c r="R1520">
        <v>1370</v>
      </c>
      <c r="S1520" s="7">
        <v>1</v>
      </c>
      <c r="T1520" s="4">
        <v>1500</v>
      </c>
      <c r="U1520" s="4">
        <v>1555</v>
      </c>
      <c r="V1520" s="25">
        <v>15</v>
      </c>
      <c r="W1520" s="4">
        <v>20</v>
      </c>
    </row>
    <row r="1521" spans="1:23" x14ac:dyDescent="0.45">
      <c r="A1521" t="s">
        <v>8326</v>
      </c>
      <c r="B1521" t="s">
        <v>8224</v>
      </c>
      <c r="C1521" t="s">
        <v>8384</v>
      </c>
      <c r="D1521" s="8" t="s">
        <v>8372</v>
      </c>
      <c r="E1521">
        <v>1617</v>
      </c>
      <c r="F1521" s="7">
        <v>1</v>
      </c>
      <c r="G1521" s="4">
        <v>7000</v>
      </c>
      <c r="H1521" s="4">
        <v>10210</v>
      </c>
      <c r="I1521" s="25">
        <v>33.127453703702486</v>
      </c>
      <c r="J1521" s="4">
        <v>158</v>
      </c>
      <c r="N1521" t="s">
        <v>8326</v>
      </c>
      <c r="O1521" t="s">
        <v>8224</v>
      </c>
      <c r="P1521" t="s">
        <v>8384</v>
      </c>
      <c r="Q1521" s="8" t="s">
        <v>8372</v>
      </c>
      <c r="R1521">
        <v>1617</v>
      </c>
      <c r="S1521" s="7">
        <v>1</v>
      </c>
      <c r="T1521" s="4">
        <v>7000</v>
      </c>
      <c r="U1521" s="4">
        <v>10210</v>
      </c>
      <c r="V1521" s="25">
        <v>33.127453703702486</v>
      </c>
      <c r="W1521" s="4">
        <v>158</v>
      </c>
    </row>
    <row r="1522" spans="1:23" x14ac:dyDescent="0.45">
      <c r="A1522" t="s">
        <v>8326</v>
      </c>
      <c r="B1522" t="s">
        <v>8224</v>
      </c>
      <c r="C1522" t="s">
        <v>8384</v>
      </c>
      <c r="D1522" s="8" t="s">
        <v>8373</v>
      </c>
      <c r="F1522" s="7">
        <v>5</v>
      </c>
      <c r="G1522" s="4">
        <v>20200</v>
      </c>
      <c r="H1522" s="4">
        <v>20917.11</v>
      </c>
      <c r="I1522" s="25">
        <v>33.305449074074566</v>
      </c>
      <c r="J1522" s="4">
        <v>261</v>
      </c>
      <c r="N1522" t="s">
        <v>8326</v>
      </c>
      <c r="O1522" t="s">
        <v>8224</v>
      </c>
      <c r="P1522" t="s">
        <v>8384</v>
      </c>
      <c r="Q1522" s="8" t="s">
        <v>8373</v>
      </c>
      <c r="S1522" s="7">
        <v>5</v>
      </c>
      <c r="T1522" s="4">
        <v>20200</v>
      </c>
      <c r="U1522" s="4">
        <v>20917.11</v>
      </c>
      <c r="V1522" s="25">
        <v>33.305449074074566</v>
      </c>
      <c r="W1522" s="4">
        <v>261</v>
      </c>
    </row>
    <row r="1523" spans="1:23" x14ac:dyDescent="0.45">
      <c r="A1523" t="s">
        <v>8326</v>
      </c>
      <c r="B1523" t="s">
        <v>8224</v>
      </c>
      <c r="C1523" t="s">
        <v>8384</v>
      </c>
      <c r="D1523" s="8" t="s">
        <v>8373</v>
      </c>
      <c r="E1523">
        <v>787</v>
      </c>
      <c r="F1523" s="7">
        <v>1</v>
      </c>
      <c r="G1523" s="4">
        <v>1200</v>
      </c>
      <c r="H1523" s="4">
        <v>1370</v>
      </c>
      <c r="I1523" s="25">
        <v>30</v>
      </c>
      <c r="J1523" s="4">
        <v>17</v>
      </c>
      <c r="N1523" t="s">
        <v>8326</v>
      </c>
      <c r="O1523" t="s">
        <v>8224</v>
      </c>
      <c r="P1523" t="s">
        <v>8384</v>
      </c>
      <c r="Q1523" s="8" t="s">
        <v>8373</v>
      </c>
      <c r="R1523">
        <v>787</v>
      </c>
      <c r="S1523" s="7">
        <v>1</v>
      </c>
      <c r="T1523" s="4">
        <v>1200</v>
      </c>
      <c r="U1523" s="4">
        <v>1370</v>
      </c>
      <c r="V1523" s="25">
        <v>30</v>
      </c>
      <c r="W1523" s="4">
        <v>17</v>
      </c>
    </row>
    <row r="1524" spans="1:23" x14ac:dyDescent="0.45">
      <c r="A1524" t="s">
        <v>8326</v>
      </c>
      <c r="B1524" t="s">
        <v>8224</v>
      </c>
      <c r="C1524" t="s">
        <v>8384</v>
      </c>
      <c r="D1524" s="8" t="s">
        <v>8373</v>
      </c>
      <c r="E1524">
        <v>791</v>
      </c>
      <c r="F1524" s="7">
        <v>1</v>
      </c>
      <c r="G1524" s="4">
        <v>7500</v>
      </c>
      <c r="H1524" s="4">
        <v>7790</v>
      </c>
      <c r="I1524" s="25">
        <v>33.468680555553874</v>
      </c>
      <c r="J1524" s="4">
        <v>128</v>
      </c>
      <c r="N1524" t="s">
        <v>8326</v>
      </c>
      <c r="O1524" t="s">
        <v>8224</v>
      </c>
      <c r="P1524" t="s">
        <v>8384</v>
      </c>
      <c r="Q1524" s="8" t="s">
        <v>8373</v>
      </c>
      <c r="R1524">
        <v>791</v>
      </c>
      <c r="S1524" s="7">
        <v>1</v>
      </c>
      <c r="T1524" s="4">
        <v>7500</v>
      </c>
      <c r="U1524" s="4">
        <v>7790</v>
      </c>
      <c r="V1524" s="25">
        <v>33.468680555553874</v>
      </c>
      <c r="W1524" s="4">
        <v>128</v>
      </c>
    </row>
    <row r="1525" spans="1:23" x14ac:dyDescent="0.45">
      <c r="A1525" t="s">
        <v>8326</v>
      </c>
      <c r="B1525" t="s">
        <v>8224</v>
      </c>
      <c r="C1525" t="s">
        <v>8384</v>
      </c>
      <c r="D1525" s="8" t="s">
        <v>8373</v>
      </c>
      <c r="E1525">
        <v>792</v>
      </c>
      <c r="F1525" s="7">
        <v>1</v>
      </c>
      <c r="G1525" s="4">
        <v>2500</v>
      </c>
      <c r="H1525" s="4">
        <v>2511.11</v>
      </c>
      <c r="I1525" s="25">
        <v>30.041666666671517</v>
      </c>
      <c r="J1525" s="4">
        <v>60</v>
      </c>
      <c r="N1525" t="s">
        <v>8326</v>
      </c>
      <c r="O1525" t="s">
        <v>8224</v>
      </c>
      <c r="P1525" t="s">
        <v>8384</v>
      </c>
      <c r="Q1525" s="8" t="s">
        <v>8373</v>
      </c>
      <c r="R1525">
        <v>792</v>
      </c>
      <c r="S1525" s="7">
        <v>1</v>
      </c>
      <c r="T1525" s="4">
        <v>2500</v>
      </c>
      <c r="U1525" s="4">
        <v>2511.11</v>
      </c>
      <c r="V1525" s="25">
        <v>30.041666666671517</v>
      </c>
      <c r="W1525" s="4">
        <v>60</v>
      </c>
    </row>
    <row r="1526" spans="1:23" x14ac:dyDescent="0.45">
      <c r="A1526" t="s">
        <v>8326</v>
      </c>
      <c r="B1526" t="s">
        <v>8224</v>
      </c>
      <c r="C1526" t="s">
        <v>8384</v>
      </c>
      <c r="D1526" s="8" t="s">
        <v>8373</v>
      </c>
      <c r="E1526">
        <v>1271</v>
      </c>
      <c r="F1526" s="7">
        <v>1</v>
      </c>
      <c r="G1526" s="4">
        <v>7500</v>
      </c>
      <c r="H1526" s="4">
        <v>7635</v>
      </c>
      <c r="I1526" s="25">
        <v>30.041666666664241</v>
      </c>
      <c r="J1526" s="4">
        <v>31</v>
      </c>
      <c r="N1526" t="s">
        <v>8326</v>
      </c>
      <c r="O1526" t="s">
        <v>8224</v>
      </c>
      <c r="P1526" t="s">
        <v>8384</v>
      </c>
      <c r="Q1526" s="8" t="s">
        <v>8373</v>
      </c>
      <c r="R1526">
        <v>1271</v>
      </c>
      <c r="S1526" s="7">
        <v>1</v>
      </c>
      <c r="T1526" s="4">
        <v>7500</v>
      </c>
      <c r="U1526" s="4">
        <v>7635</v>
      </c>
      <c r="V1526" s="25">
        <v>30.041666666664241</v>
      </c>
      <c r="W1526" s="4">
        <v>31</v>
      </c>
    </row>
    <row r="1527" spans="1:23" x14ac:dyDescent="0.45">
      <c r="A1527" t="s">
        <v>8326</v>
      </c>
      <c r="B1527" t="s">
        <v>8224</v>
      </c>
      <c r="C1527" t="s">
        <v>8384</v>
      </c>
      <c r="D1527" s="8" t="s">
        <v>8373</v>
      </c>
      <c r="E1527">
        <v>2289</v>
      </c>
      <c r="F1527" s="7">
        <v>1</v>
      </c>
      <c r="G1527" s="4">
        <v>1500</v>
      </c>
      <c r="H1527" s="4">
        <v>1611</v>
      </c>
      <c r="I1527" s="25">
        <v>42.975231481483206</v>
      </c>
      <c r="J1527" s="4">
        <v>25</v>
      </c>
      <c r="N1527" t="s">
        <v>8326</v>
      </c>
      <c r="O1527" t="s">
        <v>8224</v>
      </c>
      <c r="P1527" t="s">
        <v>8384</v>
      </c>
      <c r="Q1527" s="8" t="s">
        <v>8373</v>
      </c>
      <c r="R1527">
        <v>2289</v>
      </c>
      <c r="S1527" s="7">
        <v>1</v>
      </c>
      <c r="T1527" s="4">
        <v>1500</v>
      </c>
      <c r="U1527" s="4">
        <v>1611</v>
      </c>
      <c r="V1527" s="25">
        <v>42.975231481483206</v>
      </c>
      <c r="W1527" s="4">
        <v>25</v>
      </c>
    </row>
    <row r="1528" spans="1:23" x14ac:dyDescent="0.45">
      <c r="A1528" t="s">
        <v>8326</v>
      </c>
      <c r="B1528" t="s">
        <v>8224</v>
      </c>
      <c r="C1528" t="s">
        <v>8384</v>
      </c>
      <c r="D1528" s="8" t="s">
        <v>8374</v>
      </c>
      <c r="F1528" s="7">
        <v>4</v>
      </c>
      <c r="G1528" s="4">
        <v>27200</v>
      </c>
      <c r="H1528" s="4">
        <v>33923</v>
      </c>
      <c r="I1528" s="25">
        <v>30.802832754630799</v>
      </c>
      <c r="J1528" s="4">
        <v>514</v>
      </c>
      <c r="N1528" t="s">
        <v>8326</v>
      </c>
      <c r="O1528" t="s">
        <v>8224</v>
      </c>
      <c r="P1528" t="s">
        <v>8384</v>
      </c>
      <c r="Q1528" s="8" t="s">
        <v>8374</v>
      </c>
      <c r="S1528" s="7">
        <v>4</v>
      </c>
      <c r="T1528" s="4">
        <v>27200</v>
      </c>
      <c r="U1528" s="4">
        <v>33923</v>
      </c>
      <c r="V1528" s="25">
        <v>30.802832754630799</v>
      </c>
      <c r="W1528" s="4">
        <v>514</v>
      </c>
    </row>
    <row r="1529" spans="1:23" x14ac:dyDescent="0.45">
      <c r="A1529" t="s">
        <v>8326</v>
      </c>
      <c r="B1529" t="s">
        <v>8224</v>
      </c>
      <c r="C1529" t="s">
        <v>8384</v>
      </c>
      <c r="D1529" s="8" t="s">
        <v>8374</v>
      </c>
      <c r="E1529">
        <v>1255</v>
      </c>
      <c r="F1529" s="7">
        <v>1</v>
      </c>
      <c r="G1529" s="4">
        <v>3000</v>
      </c>
      <c r="H1529" s="4">
        <v>6071</v>
      </c>
      <c r="I1529" s="25">
        <v>30.041666666664241</v>
      </c>
      <c r="J1529" s="4">
        <v>109</v>
      </c>
      <c r="N1529" t="s">
        <v>8326</v>
      </c>
      <c r="O1529" t="s">
        <v>8224</v>
      </c>
      <c r="P1529" t="s">
        <v>8384</v>
      </c>
      <c r="Q1529" s="8" t="s">
        <v>8374</v>
      </c>
      <c r="R1529">
        <v>1255</v>
      </c>
      <c r="S1529" s="7">
        <v>1</v>
      </c>
      <c r="T1529" s="4">
        <v>3000</v>
      </c>
      <c r="U1529" s="4">
        <v>6071</v>
      </c>
      <c r="V1529" s="25">
        <v>30.041666666664241</v>
      </c>
      <c r="W1529" s="4">
        <v>109</v>
      </c>
    </row>
    <row r="1530" spans="1:23" x14ac:dyDescent="0.45">
      <c r="A1530" t="s">
        <v>8326</v>
      </c>
      <c r="B1530" t="s">
        <v>8224</v>
      </c>
      <c r="C1530" t="s">
        <v>8384</v>
      </c>
      <c r="D1530" s="8" t="s">
        <v>8374</v>
      </c>
      <c r="E1530">
        <v>1282</v>
      </c>
      <c r="F1530" s="7">
        <v>1</v>
      </c>
      <c r="G1530" s="4">
        <v>15000</v>
      </c>
      <c r="H1530" s="4">
        <v>18542</v>
      </c>
      <c r="I1530" s="25">
        <v>30.732465277782467</v>
      </c>
      <c r="J1530" s="4">
        <v>274</v>
      </c>
      <c r="N1530" t="s">
        <v>8326</v>
      </c>
      <c r="O1530" t="s">
        <v>8224</v>
      </c>
      <c r="P1530" t="s">
        <v>8384</v>
      </c>
      <c r="Q1530" s="8" t="s">
        <v>8374</v>
      </c>
      <c r="R1530">
        <v>1282</v>
      </c>
      <c r="S1530" s="7">
        <v>1</v>
      </c>
      <c r="T1530" s="4">
        <v>15000</v>
      </c>
      <c r="U1530" s="4">
        <v>18542</v>
      </c>
      <c r="V1530" s="25">
        <v>30.732465277782467</v>
      </c>
      <c r="W1530" s="4">
        <v>274</v>
      </c>
    </row>
    <row r="1531" spans="1:23" x14ac:dyDescent="0.45">
      <c r="A1531" t="s">
        <v>8326</v>
      </c>
      <c r="B1531" t="s">
        <v>8224</v>
      </c>
      <c r="C1531" t="s">
        <v>8384</v>
      </c>
      <c r="D1531" s="8" t="s">
        <v>8374</v>
      </c>
      <c r="E1531">
        <v>1608</v>
      </c>
      <c r="F1531" s="7">
        <v>1</v>
      </c>
      <c r="G1531" s="4">
        <v>1200</v>
      </c>
      <c r="H1531" s="4">
        <v>1215</v>
      </c>
      <c r="I1531" s="25">
        <v>32.395532407404971</v>
      </c>
      <c r="J1531" s="4">
        <v>23</v>
      </c>
      <c r="N1531" t="s">
        <v>8326</v>
      </c>
      <c r="O1531" t="s">
        <v>8224</v>
      </c>
      <c r="P1531" t="s">
        <v>8384</v>
      </c>
      <c r="Q1531" s="8" t="s">
        <v>8374</v>
      </c>
      <c r="R1531">
        <v>1608</v>
      </c>
      <c r="S1531" s="7">
        <v>1</v>
      </c>
      <c r="T1531" s="4">
        <v>1200</v>
      </c>
      <c r="U1531" s="4">
        <v>1215</v>
      </c>
      <c r="V1531" s="25">
        <v>32.395532407404971</v>
      </c>
      <c r="W1531" s="4">
        <v>23</v>
      </c>
    </row>
    <row r="1532" spans="1:23" x14ac:dyDescent="0.45">
      <c r="A1532" t="s">
        <v>8326</v>
      </c>
      <c r="B1532" t="s">
        <v>8224</v>
      </c>
      <c r="C1532" t="s">
        <v>8384</v>
      </c>
      <c r="D1532" s="8" t="s">
        <v>8374</v>
      </c>
      <c r="E1532">
        <v>1626</v>
      </c>
      <c r="F1532" s="7">
        <v>1</v>
      </c>
      <c r="G1532" s="4">
        <v>8000</v>
      </c>
      <c r="H1532" s="4">
        <v>8095</v>
      </c>
      <c r="I1532" s="25">
        <v>30.041666666671517</v>
      </c>
      <c r="J1532" s="4">
        <v>108</v>
      </c>
      <c r="N1532" t="s">
        <v>8326</v>
      </c>
      <c r="O1532" t="s">
        <v>8224</v>
      </c>
      <c r="P1532" t="s">
        <v>8384</v>
      </c>
      <c r="Q1532" s="8" t="s">
        <v>8374</v>
      </c>
      <c r="R1532">
        <v>1626</v>
      </c>
      <c r="S1532" s="7">
        <v>1</v>
      </c>
      <c r="T1532" s="4">
        <v>8000</v>
      </c>
      <c r="U1532" s="4">
        <v>8095</v>
      </c>
      <c r="V1532" s="25">
        <v>30.041666666671517</v>
      </c>
      <c r="W1532" s="4">
        <v>108</v>
      </c>
    </row>
    <row r="1533" spans="1:23" x14ac:dyDescent="0.45">
      <c r="A1533" t="s">
        <v>8326</v>
      </c>
      <c r="B1533" t="s">
        <v>8224</v>
      </c>
      <c r="C1533" t="s">
        <v>8384</v>
      </c>
      <c r="D1533" s="8" t="s">
        <v>8381</v>
      </c>
      <c r="F1533" s="7">
        <v>5</v>
      </c>
      <c r="G1533" s="4">
        <v>18900</v>
      </c>
      <c r="H1533" s="4">
        <v>19158</v>
      </c>
      <c r="I1533" s="25">
        <v>23.8743032407423</v>
      </c>
      <c r="J1533" s="4">
        <v>208</v>
      </c>
      <c r="N1533" t="s">
        <v>8326</v>
      </c>
      <c r="O1533" t="s">
        <v>8224</v>
      </c>
      <c r="P1533" t="s">
        <v>8384</v>
      </c>
      <c r="Q1533" s="8" t="s">
        <v>8381</v>
      </c>
      <c r="S1533" s="7">
        <v>5</v>
      </c>
      <c r="T1533" s="4">
        <v>18900</v>
      </c>
      <c r="U1533" s="4">
        <v>19158</v>
      </c>
      <c r="V1533" s="25">
        <v>23.8743032407423</v>
      </c>
      <c r="W1533" s="4">
        <v>208</v>
      </c>
    </row>
    <row r="1534" spans="1:23" x14ac:dyDescent="0.45">
      <c r="A1534" t="s">
        <v>8326</v>
      </c>
      <c r="B1534" t="s">
        <v>8224</v>
      </c>
      <c r="C1534" t="s">
        <v>8384</v>
      </c>
      <c r="D1534" s="8" t="s">
        <v>8381</v>
      </c>
      <c r="E1534">
        <v>809</v>
      </c>
      <c r="F1534" s="7">
        <v>1</v>
      </c>
      <c r="G1534" s="4">
        <v>4000</v>
      </c>
      <c r="H1534" s="4">
        <v>4151</v>
      </c>
      <c r="I1534" s="25">
        <v>30</v>
      </c>
      <c r="J1534" s="4">
        <v>52</v>
      </c>
      <c r="N1534" t="s">
        <v>8326</v>
      </c>
      <c r="O1534" t="s">
        <v>8224</v>
      </c>
      <c r="P1534" t="s">
        <v>8384</v>
      </c>
      <c r="Q1534" s="8" t="s">
        <v>8381</v>
      </c>
      <c r="R1534">
        <v>809</v>
      </c>
      <c r="S1534" s="7">
        <v>1</v>
      </c>
      <c r="T1534" s="4">
        <v>4000</v>
      </c>
      <c r="U1534" s="4">
        <v>4151</v>
      </c>
      <c r="V1534" s="25">
        <v>30</v>
      </c>
      <c r="W1534" s="4">
        <v>52</v>
      </c>
    </row>
    <row r="1535" spans="1:23" x14ac:dyDescent="0.45">
      <c r="A1535" t="s">
        <v>8326</v>
      </c>
      <c r="B1535" t="s">
        <v>8224</v>
      </c>
      <c r="C1535" t="s">
        <v>8384</v>
      </c>
      <c r="D1535" s="8" t="s">
        <v>8381</v>
      </c>
      <c r="E1535">
        <v>819</v>
      </c>
      <c r="F1535" s="7">
        <v>1</v>
      </c>
      <c r="G1535" s="4">
        <v>400</v>
      </c>
      <c r="H1535" s="4">
        <v>435</v>
      </c>
      <c r="I1535" s="25">
        <v>9.1989120370417368</v>
      </c>
      <c r="J1535" s="4">
        <v>14</v>
      </c>
      <c r="N1535" t="s">
        <v>8326</v>
      </c>
      <c r="O1535" t="s">
        <v>8224</v>
      </c>
      <c r="P1535" t="s">
        <v>8384</v>
      </c>
      <c r="Q1535" s="8" t="s">
        <v>8381</v>
      </c>
      <c r="R1535">
        <v>819</v>
      </c>
      <c r="S1535" s="7">
        <v>1</v>
      </c>
      <c r="T1535" s="4">
        <v>400</v>
      </c>
      <c r="U1535" s="4">
        <v>435</v>
      </c>
      <c r="V1535" s="25">
        <v>9.1989120370417368</v>
      </c>
      <c r="W1535" s="4">
        <v>14</v>
      </c>
    </row>
    <row r="1536" spans="1:23" x14ac:dyDescent="0.45">
      <c r="A1536" t="s">
        <v>8326</v>
      </c>
      <c r="B1536" t="s">
        <v>8224</v>
      </c>
      <c r="C1536" t="s">
        <v>8384</v>
      </c>
      <c r="D1536" s="8" t="s">
        <v>8381</v>
      </c>
      <c r="E1536">
        <v>1261</v>
      </c>
      <c r="F1536" s="7">
        <v>1</v>
      </c>
      <c r="G1536" s="4">
        <v>2000</v>
      </c>
      <c r="H1536" s="4">
        <v>2025</v>
      </c>
      <c r="I1536" s="25">
        <v>30</v>
      </c>
      <c r="J1536" s="4">
        <v>52</v>
      </c>
      <c r="N1536" t="s">
        <v>8326</v>
      </c>
      <c r="O1536" t="s">
        <v>8224</v>
      </c>
      <c r="P1536" t="s">
        <v>8384</v>
      </c>
      <c r="Q1536" s="8" t="s">
        <v>8381</v>
      </c>
      <c r="R1536">
        <v>1261</v>
      </c>
      <c r="S1536" s="7">
        <v>1</v>
      </c>
      <c r="T1536" s="4">
        <v>2000</v>
      </c>
      <c r="U1536" s="4">
        <v>2025</v>
      </c>
      <c r="V1536" s="25">
        <v>30</v>
      </c>
      <c r="W1536" s="4">
        <v>52</v>
      </c>
    </row>
    <row r="1537" spans="1:23" x14ac:dyDescent="0.45">
      <c r="A1537" t="s">
        <v>8326</v>
      </c>
      <c r="B1537" t="s">
        <v>8224</v>
      </c>
      <c r="C1537" t="s">
        <v>8384</v>
      </c>
      <c r="D1537" s="8" t="s">
        <v>8381</v>
      </c>
      <c r="E1537">
        <v>1266</v>
      </c>
      <c r="F1537" s="7">
        <v>1</v>
      </c>
      <c r="G1537" s="4">
        <v>9500</v>
      </c>
      <c r="H1537" s="4">
        <v>9545</v>
      </c>
      <c r="I1537" s="25">
        <v>30</v>
      </c>
      <c r="J1537" s="4">
        <v>50</v>
      </c>
      <c r="N1537" t="s">
        <v>8326</v>
      </c>
      <c r="O1537" t="s">
        <v>8224</v>
      </c>
      <c r="P1537" t="s">
        <v>8384</v>
      </c>
      <c r="Q1537" s="8" t="s">
        <v>8381</v>
      </c>
      <c r="R1537">
        <v>1266</v>
      </c>
      <c r="S1537" s="7">
        <v>1</v>
      </c>
      <c r="T1537" s="4">
        <v>9500</v>
      </c>
      <c r="U1537" s="4">
        <v>9545</v>
      </c>
      <c r="V1537" s="25">
        <v>30</v>
      </c>
      <c r="W1537" s="4">
        <v>50</v>
      </c>
    </row>
    <row r="1538" spans="1:23" x14ac:dyDescent="0.45">
      <c r="A1538" t="s">
        <v>8326</v>
      </c>
      <c r="B1538" t="s">
        <v>8224</v>
      </c>
      <c r="C1538" t="s">
        <v>8384</v>
      </c>
      <c r="D1538" s="8" t="s">
        <v>8381</v>
      </c>
      <c r="E1538">
        <v>1824</v>
      </c>
      <c r="F1538" s="7">
        <v>1</v>
      </c>
      <c r="G1538" s="4">
        <v>3000</v>
      </c>
      <c r="H1538" s="4">
        <v>3002</v>
      </c>
      <c r="I1538" s="25">
        <v>20.172604166669771</v>
      </c>
      <c r="J1538" s="4">
        <v>40</v>
      </c>
      <c r="N1538" t="s">
        <v>8326</v>
      </c>
      <c r="O1538" t="s">
        <v>8224</v>
      </c>
      <c r="P1538" t="s">
        <v>8384</v>
      </c>
      <c r="Q1538" s="8" t="s">
        <v>8381</v>
      </c>
      <c r="R1538">
        <v>1824</v>
      </c>
      <c r="S1538" s="7">
        <v>1</v>
      </c>
      <c r="T1538" s="4">
        <v>3000</v>
      </c>
      <c r="U1538" s="4">
        <v>3002</v>
      </c>
      <c r="V1538" s="25">
        <v>20.172604166669771</v>
      </c>
      <c r="W1538" s="4">
        <v>40</v>
      </c>
    </row>
    <row r="1539" spans="1:23" x14ac:dyDescent="0.45">
      <c r="A1539" t="s">
        <v>8326</v>
      </c>
      <c r="B1539" t="s">
        <v>8224</v>
      </c>
      <c r="C1539" t="s">
        <v>8385</v>
      </c>
      <c r="F1539" s="7"/>
      <c r="G1539" s="4"/>
      <c r="H1539" s="4"/>
      <c r="I1539" s="25"/>
      <c r="J1539" s="4"/>
      <c r="N1539" t="s">
        <v>8326</v>
      </c>
      <c r="O1539" t="s">
        <v>8224</v>
      </c>
      <c r="P1539" t="s">
        <v>8385</v>
      </c>
      <c r="S1539" s="7"/>
      <c r="T1539" s="4"/>
      <c r="U1539" s="4"/>
      <c r="V1539" s="25"/>
      <c r="W1539" s="4"/>
    </row>
    <row r="1540" spans="1:23" x14ac:dyDescent="0.45">
      <c r="A1540" t="s">
        <v>8326</v>
      </c>
      <c r="B1540" t="s">
        <v>8224</v>
      </c>
      <c r="C1540" t="s">
        <v>8385</v>
      </c>
      <c r="D1540" s="8" t="s">
        <v>8376</v>
      </c>
      <c r="F1540" s="7">
        <v>5</v>
      </c>
      <c r="G1540" s="4">
        <v>27050</v>
      </c>
      <c r="H1540" s="4">
        <v>28222</v>
      </c>
      <c r="I1540" s="25">
        <v>31.2</v>
      </c>
      <c r="J1540" s="4">
        <v>439</v>
      </c>
      <c r="N1540" t="s">
        <v>8326</v>
      </c>
      <c r="O1540" t="s">
        <v>8224</v>
      </c>
      <c r="P1540" t="s">
        <v>8385</v>
      </c>
      <c r="Q1540" s="8" t="s">
        <v>8376</v>
      </c>
      <c r="S1540" s="7">
        <v>5</v>
      </c>
      <c r="T1540" s="4">
        <v>27050</v>
      </c>
      <c r="U1540" s="4">
        <v>28222</v>
      </c>
      <c r="V1540" s="25">
        <v>31.2</v>
      </c>
      <c r="W1540" s="4">
        <v>439</v>
      </c>
    </row>
    <row r="1541" spans="1:23" x14ac:dyDescent="0.45">
      <c r="A1541" t="s">
        <v>8326</v>
      </c>
      <c r="B1541" t="s">
        <v>8224</v>
      </c>
      <c r="C1541" t="s">
        <v>8385</v>
      </c>
      <c r="D1541" s="8" t="s">
        <v>8376</v>
      </c>
      <c r="E1541">
        <v>1260</v>
      </c>
      <c r="F1541" s="7">
        <v>1</v>
      </c>
      <c r="G1541" s="4">
        <v>3300</v>
      </c>
      <c r="H1541" s="4">
        <v>3751</v>
      </c>
      <c r="I1541" s="25">
        <v>30</v>
      </c>
      <c r="J1541" s="4">
        <v>74</v>
      </c>
      <c r="N1541" t="s">
        <v>8326</v>
      </c>
      <c r="O1541" t="s">
        <v>8224</v>
      </c>
      <c r="P1541" t="s">
        <v>8385</v>
      </c>
      <c r="Q1541" s="8" t="s">
        <v>8376</v>
      </c>
      <c r="R1541">
        <v>1260</v>
      </c>
      <c r="S1541" s="7">
        <v>1</v>
      </c>
      <c r="T1541" s="4">
        <v>3300</v>
      </c>
      <c r="U1541" s="4">
        <v>3751</v>
      </c>
      <c r="V1541" s="25">
        <v>30</v>
      </c>
      <c r="W1541" s="4">
        <v>74</v>
      </c>
    </row>
    <row r="1542" spans="1:23" x14ac:dyDescent="0.45">
      <c r="A1542" t="s">
        <v>8326</v>
      </c>
      <c r="B1542" t="s">
        <v>8224</v>
      </c>
      <c r="C1542" t="s">
        <v>8385</v>
      </c>
      <c r="D1542" s="8" t="s">
        <v>8376</v>
      </c>
      <c r="E1542">
        <v>1629</v>
      </c>
      <c r="F1542" s="7">
        <v>1</v>
      </c>
      <c r="G1542" s="4">
        <v>6000</v>
      </c>
      <c r="H1542" s="4">
        <v>6220</v>
      </c>
      <c r="I1542" s="25">
        <v>45</v>
      </c>
      <c r="J1542" s="4">
        <v>82</v>
      </c>
      <c r="N1542" t="s">
        <v>8326</v>
      </c>
      <c r="O1542" t="s">
        <v>8224</v>
      </c>
      <c r="P1542" t="s">
        <v>8385</v>
      </c>
      <c r="Q1542" s="8" t="s">
        <v>8376</v>
      </c>
      <c r="R1542">
        <v>1629</v>
      </c>
      <c r="S1542" s="7">
        <v>1</v>
      </c>
      <c r="T1542" s="4">
        <v>6000</v>
      </c>
      <c r="U1542" s="4">
        <v>6220</v>
      </c>
      <c r="V1542" s="25">
        <v>45</v>
      </c>
      <c r="W1542" s="4">
        <v>82</v>
      </c>
    </row>
    <row r="1543" spans="1:23" x14ac:dyDescent="0.45">
      <c r="A1543" t="s">
        <v>8326</v>
      </c>
      <c r="B1543" t="s">
        <v>8224</v>
      </c>
      <c r="C1543" t="s">
        <v>8385</v>
      </c>
      <c r="D1543" s="8" t="s">
        <v>8376</v>
      </c>
      <c r="E1543">
        <v>1826</v>
      </c>
      <c r="F1543" s="7">
        <v>1</v>
      </c>
      <c r="G1543" s="4">
        <v>2000</v>
      </c>
      <c r="H1543" s="4">
        <v>2020</v>
      </c>
      <c r="I1543" s="25">
        <v>30</v>
      </c>
      <c r="J1543" s="4">
        <v>38</v>
      </c>
      <c r="N1543" t="s">
        <v>8326</v>
      </c>
      <c r="O1543" t="s">
        <v>8224</v>
      </c>
      <c r="P1543" t="s">
        <v>8385</v>
      </c>
      <c r="Q1543" s="8" t="s">
        <v>8376</v>
      </c>
      <c r="R1543">
        <v>1826</v>
      </c>
      <c r="S1543" s="7">
        <v>1</v>
      </c>
      <c r="T1543" s="4">
        <v>2000</v>
      </c>
      <c r="U1543" s="4">
        <v>2020</v>
      </c>
      <c r="V1543" s="25">
        <v>30</v>
      </c>
      <c r="W1543" s="4">
        <v>38</v>
      </c>
    </row>
    <row r="1544" spans="1:23" x14ac:dyDescent="0.45">
      <c r="A1544" t="s">
        <v>8326</v>
      </c>
      <c r="B1544" t="s">
        <v>8224</v>
      </c>
      <c r="C1544" t="s">
        <v>8385</v>
      </c>
      <c r="D1544" s="8" t="s">
        <v>8376</v>
      </c>
      <c r="E1544">
        <v>1830</v>
      </c>
      <c r="F1544" s="7">
        <v>1</v>
      </c>
      <c r="G1544" s="4">
        <v>15000</v>
      </c>
      <c r="H1544" s="4">
        <v>15230</v>
      </c>
      <c r="I1544" s="25">
        <v>30</v>
      </c>
      <c r="J1544" s="4">
        <v>226</v>
      </c>
      <c r="N1544" t="s">
        <v>8326</v>
      </c>
      <c r="O1544" t="s">
        <v>8224</v>
      </c>
      <c r="P1544" t="s">
        <v>8385</v>
      </c>
      <c r="Q1544" s="8" t="s">
        <v>8376</v>
      </c>
      <c r="R1544">
        <v>1830</v>
      </c>
      <c r="S1544" s="7">
        <v>1</v>
      </c>
      <c r="T1544" s="4">
        <v>15000</v>
      </c>
      <c r="U1544" s="4">
        <v>15230</v>
      </c>
      <c r="V1544" s="25">
        <v>30</v>
      </c>
      <c r="W1544" s="4">
        <v>226</v>
      </c>
    </row>
    <row r="1545" spans="1:23" x14ac:dyDescent="0.45">
      <c r="A1545" t="s">
        <v>8326</v>
      </c>
      <c r="B1545" t="s">
        <v>8224</v>
      </c>
      <c r="C1545" t="s">
        <v>8385</v>
      </c>
      <c r="D1545" s="8" t="s">
        <v>8376</v>
      </c>
      <c r="E1545">
        <v>1860</v>
      </c>
      <c r="F1545" s="7">
        <v>1</v>
      </c>
      <c r="G1545" s="4">
        <v>750</v>
      </c>
      <c r="H1545" s="4">
        <v>1001</v>
      </c>
      <c r="I1545" s="25">
        <v>21</v>
      </c>
      <c r="J1545" s="4">
        <v>19</v>
      </c>
      <c r="N1545" t="s">
        <v>8326</v>
      </c>
      <c r="O1545" t="s">
        <v>8224</v>
      </c>
      <c r="P1545" t="s">
        <v>8385</v>
      </c>
      <c r="Q1545" s="8" t="s">
        <v>8376</v>
      </c>
      <c r="R1545">
        <v>1860</v>
      </c>
      <c r="S1545" s="7">
        <v>1</v>
      </c>
      <c r="T1545" s="4">
        <v>750</v>
      </c>
      <c r="U1545" s="4">
        <v>1001</v>
      </c>
      <c r="V1545" s="25">
        <v>21</v>
      </c>
      <c r="W1545" s="4">
        <v>19</v>
      </c>
    </row>
    <row r="1546" spans="1:23" x14ac:dyDescent="0.45">
      <c r="A1546" t="s">
        <v>8326</v>
      </c>
      <c r="B1546" t="s">
        <v>8224</v>
      </c>
      <c r="C1546" t="s">
        <v>8385</v>
      </c>
      <c r="D1546" s="8" t="s">
        <v>8377</v>
      </c>
      <c r="F1546" s="7">
        <v>4</v>
      </c>
      <c r="G1546" s="4">
        <v>45016</v>
      </c>
      <c r="H1546" s="4">
        <v>48196.17</v>
      </c>
      <c r="I1546" s="25">
        <v>36.208130787037589</v>
      </c>
      <c r="J1546" s="4">
        <v>528</v>
      </c>
      <c r="N1546" t="s">
        <v>8326</v>
      </c>
      <c r="O1546" t="s">
        <v>8224</v>
      </c>
      <c r="P1546" t="s">
        <v>8385</v>
      </c>
      <c r="Q1546" s="8" t="s">
        <v>8377</v>
      </c>
      <c r="S1546" s="7">
        <v>4</v>
      </c>
      <c r="T1546" s="4">
        <v>45016</v>
      </c>
      <c r="U1546" s="4">
        <v>48196.17</v>
      </c>
      <c r="V1546" s="25">
        <v>36.208130787037589</v>
      </c>
      <c r="W1546" s="4">
        <v>528</v>
      </c>
    </row>
    <row r="1547" spans="1:23" x14ac:dyDescent="0.45">
      <c r="A1547" t="s">
        <v>8326</v>
      </c>
      <c r="B1547" t="s">
        <v>8224</v>
      </c>
      <c r="C1547" t="s">
        <v>8385</v>
      </c>
      <c r="D1547" s="8" t="s">
        <v>8377</v>
      </c>
      <c r="E1547">
        <v>784</v>
      </c>
      <c r="F1547" s="7">
        <v>1</v>
      </c>
      <c r="G1547" s="4">
        <v>1000</v>
      </c>
      <c r="H1547" s="4">
        <v>1025</v>
      </c>
      <c r="I1547" s="25">
        <v>39.958333333335759</v>
      </c>
      <c r="J1547" s="4">
        <v>10</v>
      </c>
      <c r="N1547" t="s">
        <v>8326</v>
      </c>
      <c r="O1547" t="s">
        <v>8224</v>
      </c>
      <c r="P1547" t="s">
        <v>8385</v>
      </c>
      <c r="Q1547" s="8" t="s">
        <v>8377</v>
      </c>
      <c r="R1547">
        <v>784</v>
      </c>
      <c r="S1547" s="7">
        <v>1</v>
      </c>
      <c r="T1547" s="4">
        <v>1000</v>
      </c>
      <c r="U1547" s="4">
        <v>1025</v>
      </c>
      <c r="V1547" s="25">
        <v>39.958333333335759</v>
      </c>
      <c r="W1547" s="4">
        <v>10</v>
      </c>
    </row>
    <row r="1548" spans="1:23" x14ac:dyDescent="0.45">
      <c r="A1548" t="s">
        <v>8326</v>
      </c>
      <c r="B1548" t="s">
        <v>8224</v>
      </c>
      <c r="C1548" t="s">
        <v>8385</v>
      </c>
      <c r="D1548" s="8" t="s">
        <v>8377</v>
      </c>
      <c r="E1548">
        <v>1263</v>
      </c>
      <c r="F1548" s="7">
        <v>1</v>
      </c>
      <c r="G1548" s="4">
        <v>1500</v>
      </c>
      <c r="H1548" s="4">
        <v>1785</v>
      </c>
      <c r="I1548" s="25">
        <v>34.957523148143082</v>
      </c>
      <c r="J1548" s="4">
        <v>41</v>
      </c>
      <c r="N1548" t="s">
        <v>8326</v>
      </c>
      <c r="O1548" t="s">
        <v>8224</v>
      </c>
      <c r="P1548" t="s">
        <v>8385</v>
      </c>
      <c r="Q1548" s="8" t="s">
        <v>8377</v>
      </c>
      <c r="R1548">
        <v>1263</v>
      </c>
      <c r="S1548" s="7">
        <v>1</v>
      </c>
      <c r="T1548" s="4">
        <v>1500</v>
      </c>
      <c r="U1548" s="4">
        <v>1785</v>
      </c>
      <c r="V1548" s="25">
        <v>34.957523148143082</v>
      </c>
      <c r="W1548" s="4">
        <v>41</v>
      </c>
    </row>
    <row r="1549" spans="1:23" x14ac:dyDescent="0.45">
      <c r="A1549" t="s">
        <v>8326</v>
      </c>
      <c r="B1549" t="s">
        <v>8224</v>
      </c>
      <c r="C1549" t="s">
        <v>8385</v>
      </c>
      <c r="D1549" s="8" t="s">
        <v>8377</v>
      </c>
      <c r="E1549">
        <v>1279</v>
      </c>
      <c r="F1549" s="7">
        <v>1</v>
      </c>
      <c r="G1549" s="4">
        <v>12516</v>
      </c>
      <c r="H1549" s="4">
        <v>13864.17</v>
      </c>
      <c r="I1549" s="25">
        <v>39.958333333335759</v>
      </c>
      <c r="J1549" s="4">
        <v>189</v>
      </c>
      <c r="N1549" t="s">
        <v>8326</v>
      </c>
      <c r="O1549" t="s">
        <v>8224</v>
      </c>
      <c r="P1549" t="s">
        <v>8385</v>
      </c>
      <c r="Q1549" s="8" t="s">
        <v>8377</v>
      </c>
      <c r="R1549">
        <v>1279</v>
      </c>
      <c r="S1549" s="7">
        <v>1</v>
      </c>
      <c r="T1549" s="4">
        <v>12516</v>
      </c>
      <c r="U1549" s="4">
        <v>13864.17</v>
      </c>
      <c r="V1549" s="25">
        <v>39.958333333335759</v>
      </c>
      <c r="W1549" s="4">
        <v>189</v>
      </c>
    </row>
    <row r="1550" spans="1:23" x14ac:dyDescent="0.45">
      <c r="A1550" t="s">
        <v>8326</v>
      </c>
      <c r="B1550" t="s">
        <v>8224</v>
      </c>
      <c r="C1550" t="s">
        <v>8385</v>
      </c>
      <c r="D1550" s="8" t="s">
        <v>8377</v>
      </c>
      <c r="E1550">
        <v>2298</v>
      </c>
      <c r="F1550" s="7">
        <v>1</v>
      </c>
      <c r="G1550" s="4">
        <v>30000</v>
      </c>
      <c r="H1550" s="4">
        <v>31522</v>
      </c>
      <c r="I1550" s="25">
        <v>29.958333333335759</v>
      </c>
      <c r="J1550" s="4">
        <v>288</v>
      </c>
      <c r="N1550" t="s">
        <v>8326</v>
      </c>
      <c r="O1550" t="s">
        <v>8224</v>
      </c>
      <c r="P1550" t="s">
        <v>8385</v>
      </c>
      <c r="Q1550" s="8" t="s">
        <v>8377</v>
      </c>
      <c r="R1550">
        <v>2298</v>
      </c>
      <c r="S1550" s="7">
        <v>1</v>
      </c>
      <c r="T1550" s="4">
        <v>30000</v>
      </c>
      <c r="U1550" s="4">
        <v>31522</v>
      </c>
      <c r="V1550" s="25">
        <v>29.958333333335759</v>
      </c>
      <c r="W1550" s="4">
        <v>288</v>
      </c>
    </row>
    <row r="1551" spans="1:23" x14ac:dyDescent="0.45">
      <c r="A1551" t="s">
        <v>8326</v>
      </c>
      <c r="B1551" t="s">
        <v>8224</v>
      </c>
      <c r="C1551" t="s">
        <v>8385</v>
      </c>
      <c r="D1551" s="8" t="s">
        <v>8378</v>
      </c>
      <c r="F1551" s="7">
        <v>2</v>
      </c>
      <c r="G1551" s="4">
        <v>38360</v>
      </c>
      <c r="H1551" s="4">
        <v>40190.629999999997</v>
      </c>
      <c r="I1551" s="25">
        <v>30</v>
      </c>
      <c r="J1551" s="4">
        <v>447</v>
      </c>
      <c r="N1551" t="s">
        <v>8326</v>
      </c>
      <c r="O1551" t="s">
        <v>8224</v>
      </c>
      <c r="P1551" t="s">
        <v>8385</v>
      </c>
      <c r="Q1551" s="8" t="s">
        <v>8378</v>
      </c>
      <c r="S1551" s="7">
        <v>2</v>
      </c>
      <c r="T1551" s="4">
        <v>38360</v>
      </c>
      <c r="U1551" s="4">
        <v>40190.629999999997</v>
      </c>
      <c r="V1551" s="25">
        <v>30</v>
      </c>
      <c r="W1551" s="4">
        <v>447</v>
      </c>
    </row>
    <row r="1552" spans="1:23" x14ac:dyDescent="0.45">
      <c r="A1552" t="s">
        <v>8326</v>
      </c>
      <c r="B1552" t="s">
        <v>8224</v>
      </c>
      <c r="C1552" t="s">
        <v>8385</v>
      </c>
      <c r="D1552" s="8" t="s">
        <v>8378</v>
      </c>
      <c r="E1552">
        <v>833</v>
      </c>
      <c r="F1552" s="7">
        <v>1</v>
      </c>
      <c r="G1552" s="4">
        <v>6000</v>
      </c>
      <c r="H1552" s="4">
        <v>6100</v>
      </c>
      <c r="I1552" s="25">
        <v>30</v>
      </c>
      <c r="J1552" s="4">
        <v>41</v>
      </c>
      <c r="N1552" t="s">
        <v>8326</v>
      </c>
      <c r="O1552" t="s">
        <v>8224</v>
      </c>
      <c r="P1552" t="s">
        <v>8385</v>
      </c>
      <c r="Q1552" s="8" t="s">
        <v>8378</v>
      </c>
      <c r="R1552">
        <v>833</v>
      </c>
      <c r="S1552" s="7">
        <v>1</v>
      </c>
      <c r="T1552" s="4">
        <v>6000</v>
      </c>
      <c r="U1552" s="4">
        <v>6100</v>
      </c>
      <c r="V1552" s="25">
        <v>30</v>
      </c>
      <c r="W1552" s="4">
        <v>41</v>
      </c>
    </row>
    <row r="1553" spans="1:23" x14ac:dyDescent="0.45">
      <c r="A1553" t="s">
        <v>8326</v>
      </c>
      <c r="B1553" t="s">
        <v>8224</v>
      </c>
      <c r="C1553" t="s">
        <v>8385</v>
      </c>
      <c r="D1553" s="8" t="s">
        <v>8378</v>
      </c>
      <c r="E1553">
        <v>1369</v>
      </c>
      <c r="F1553" s="7">
        <v>1</v>
      </c>
      <c r="G1553" s="4">
        <v>32360</v>
      </c>
      <c r="H1553" s="4">
        <v>34090.629999999997</v>
      </c>
      <c r="I1553" s="25">
        <v>30</v>
      </c>
      <c r="J1553" s="4">
        <v>406</v>
      </c>
      <c r="N1553" t="s">
        <v>8326</v>
      </c>
      <c r="O1553" t="s">
        <v>8224</v>
      </c>
      <c r="P1553" t="s">
        <v>8385</v>
      </c>
      <c r="Q1553" s="8" t="s">
        <v>8378</v>
      </c>
      <c r="R1553">
        <v>1369</v>
      </c>
      <c r="S1553" s="7">
        <v>1</v>
      </c>
      <c r="T1553" s="4">
        <v>32360</v>
      </c>
      <c r="U1553" s="4">
        <v>34090.629999999997</v>
      </c>
      <c r="V1553" s="25">
        <v>30</v>
      </c>
      <c r="W1553" s="4">
        <v>406</v>
      </c>
    </row>
    <row r="1554" spans="1:23" x14ac:dyDescent="0.45">
      <c r="A1554" t="s">
        <v>8326</v>
      </c>
      <c r="B1554" t="s">
        <v>8224</v>
      </c>
      <c r="C1554" t="s">
        <v>8385</v>
      </c>
      <c r="D1554" s="8" t="s">
        <v>8379</v>
      </c>
      <c r="F1554" s="7">
        <v>3</v>
      </c>
      <c r="G1554" s="4">
        <v>24500</v>
      </c>
      <c r="H1554" s="4">
        <v>25112</v>
      </c>
      <c r="I1554" s="25">
        <v>31.793074845678348</v>
      </c>
      <c r="J1554" s="4">
        <v>150</v>
      </c>
      <c r="N1554" t="s">
        <v>8326</v>
      </c>
      <c r="O1554" t="s">
        <v>8224</v>
      </c>
      <c r="P1554" t="s">
        <v>8385</v>
      </c>
      <c r="Q1554" s="8" t="s">
        <v>8379</v>
      </c>
      <c r="S1554" s="7">
        <v>3</v>
      </c>
      <c r="T1554" s="4">
        <v>24500</v>
      </c>
      <c r="U1554" s="4">
        <v>25112</v>
      </c>
      <c r="V1554" s="25">
        <v>31.793074845678348</v>
      </c>
      <c r="W1554" s="4">
        <v>150</v>
      </c>
    </row>
    <row r="1555" spans="1:23" x14ac:dyDescent="0.45">
      <c r="A1555" t="s">
        <v>8326</v>
      </c>
      <c r="B1555" t="s">
        <v>8224</v>
      </c>
      <c r="C1555" t="s">
        <v>8385</v>
      </c>
      <c r="D1555" s="8" t="s">
        <v>8379</v>
      </c>
      <c r="E1555">
        <v>837</v>
      </c>
      <c r="F1555" s="7">
        <v>1</v>
      </c>
      <c r="G1555" s="4">
        <v>2500</v>
      </c>
      <c r="H1555" s="4">
        <v>3045</v>
      </c>
      <c r="I1555" s="25">
        <v>30</v>
      </c>
      <c r="J1555" s="4">
        <v>62</v>
      </c>
      <c r="N1555" t="s">
        <v>8326</v>
      </c>
      <c r="O1555" t="s">
        <v>8224</v>
      </c>
      <c r="P1555" t="s">
        <v>8385</v>
      </c>
      <c r="Q1555" s="8" t="s">
        <v>8379</v>
      </c>
      <c r="R1555">
        <v>837</v>
      </c>
      <c r="S1555" s="7">
        <v>1</v>
      </c>
      <c r="T1555" s="4">
        <v>2500</v>
      </c>
      <c r="U1555" s="4">
        <v>3045</v>
      </c>
      <c r="V1555" s="25">
        <v>30</v>
      </c>
      <c r="W1555" s="4">
        <v>62</v>
      </c>
    </row>
    <row r="1556" spans="1:23" x14ac:dyDescent="0.45">
      <c r="A1556" t="s">
        <v>8326</v>
      </c>
      <c r="B1556" t="s">
        <v>8224</v>
      </c>
      <c r="C1556" t="s">
        <v>8385</v>
      </c>
      <c r="D1556" s="8" t="s">
        <v>8379</v>
      </c>
      <c r="E1556">
        <v>1828</v>
      </c>
      <c r="F1556" s="7">
        <v>1</v>
      </c>
      <c r="G1556" s="4">
        <v>20000</v>
      </c>
      <c r="H1556" s="4">
        <v>20032</v>
      </c>
      <c r="I1556" s="25">
        <v>32.01701388888614</v>
      </c>
      <c r="J1556" s="4">
        <v>48</v>
      </c>
      <c r="N1556" t="s">
        <v>8326</v>
      </c>
      <c r="O1556" t="s">
        <v>8224</v>
      </c>
      <c r="P1556" t="s">
        <v>8385</v>
      </c>
      <c r="Q1556" s="8" t="s">
        <v>8379</v>
      </c>
      <c r="R1556">
        <v>1828</v>
      </c>
      <c r="S1556" s="7">
        <v>1</v>
      </c>
      <c r="T1556" s="4">
        <v>20000</v>
      </c>
      <c r="U1556" s="4">
        <v>20032</v>
      </c>
      <c r="V1556" s="25">
        <v>32.01701388888614</v>
      </c>
      <c r="W1556" s="4">
        <v>48</v>
      </c>
    </row>
    <row r="1557" spans="1:23" x14ac:dyDescent="0.45">
      <c r="A1557" t="s">
        <v>8326</v>
      </c>
      <c r="B1557" t="s">
        <v>8224</v>
      </c>
      <c r="C1557" t="s">
        <v>8385</v>
      </c>
      <c r="D1557" s="8" t="s">
        <v>8379</v>
      </c>
      <c r="E1557">
        <v>1841</v>
      </c>
      <c r="F1557" s="7">
        <v>1</v>
      </c>
      <c r="G1557" s="4">
        <v>2000</v>
      </c>
      <c r="H1557" s="4">
        <v>2035</v>
      </c>
      <c r="I1557" s="25">
        <v>33.362210648148903</v>
      </c>
      <c r="J1557" s="4">
        <v>40</v>
      </c>
      <c r="N1557" t="s">
        <v>8326</v>
      </c>
      <c r="O1557" t="s">
        <v>8224</v>
      </c>
      <c r="P1557" t="s">
        <v>8385</v>
      </c>
      <c r="Q1557" s="8" t="s">
        <v>8379</v>
      </c>
      <c r="R1557">
        <v>1841</v>
      </c>
      <c r="S1557" s="7">
        <v>1</v>
      </c>
      <c r="T1557" s="4">
        <v>2000</v>
      </c>
      <c r="U1557" s="4">
        <v>2035</v>
      </c>
      <c r="V1557" s="25">
        <v>33.362210648148903</v>
      </c>
      <c r="W1557" s="4">
        <v>40</v>
      </c>
    </row>
    <row r="1558" spans="1:23" x14ac:dyDescent="0.45">
      <c r="A1558" t="s">
        <v>8326</v>
      </c>
      <c r="B1558" t="s">
        <v>8224</v>
      </c>
      <c r="C1558" t="s">
        <v>8385</v>
      </c>
      <c r="D1558" s="8" t="s">
        <v>8369</v>
      </c>
      <c r="F1558" s="7">
        <v>6</v>
      </c>
      <c r="G1558" s="4">
        <v>19500</v>
      </c>
      <c r="H1558" s="4">
        <v>25591</v>
      </c>
      <c r="I1558" s="25">
        <v>31.620669367285398</v>
      </c>
      <c r="J1558" s="4">
        <v>488</v>
      </c>
      <c r="N1558" t="s">
        <v>8326</v>
      </c>
      <c r="O1558" t="s">
        <v>8224</v>
      </c>
      <c r="P1558" t="s">
        <v>8385</v>
      </c>
      <c r="Q1558" s="8" t="s">
        <v>8369</v>
      </c>
      <c r="S1558" s="7">
        <v>6</v>
      </c>
      <c r="T1558" s="4">
        <v>19500</v>
      </c>
      <c r="U1558" s="4">
        <v>25591</v>
      </c>
      <c r="V1558" s="25">
        <v>31.620669367285398</v>
      </c>
      <c r="W1558" s="4">
        <v>488</v>
      </c>
    </row>
    <row r="1559" spans="1:23" x14ac:dyDescent="0.45">
      <c r="A1559" t="s">
        <v>8326</v>
      </c>
      <c r="B1559" t="s">
        <v>8224</v>
      </c>
      <c r="C1559" t="s">
        <v>8385</v>
      </c>
      <c r="D1559" s="8" t="s">
        <v>8369</v>
      </c>
      <c r="E1559">
        <v>820</v>
      </c>
      <c r="F1559" s="7">
        <v>1</v>
      </c>
      <c r="G1559" s="4">
        <v>2000</v>
      </c>
      <c r="H1559" s="4">
        <v>2681</v>
      </c>
      <c r="I1559" s="25">
        <v>30.366412037037662</v>
      </c>
      <c r="J1559" s="4">
        <v>38</v>
      </c>
      <c r="N1559" t="s">
        <v>8326</v>
      </c>
      <c r="O1559" t="s">
        <v>8224</v>
      </c>
      <c r="P1559" t="s">
        <v>8385</v>
      </c>
      <c r="Q1559" s="8" t="s">
        <v>8369</v>
      </c>
      <c r="R1559">
        <v>820</v>
      </c>
      <c r="S1559" s="7">
        <v>1</v>
      </c>
      <c r="T1559" s="4">
        <v>2000</v>
      </c>
      <c r="U1559" s="4">
        <v>2681</v>
      </c>
      <c r="V1559" s="25">
        <v>30.366412037037662</v>
      </c>
      <c r="W1559" s="4">
        <v>38</v>
      </c>
    </row>
    <row r="1560" spans="1:23" x14ac:dyDescent="0.45">
      <c r="A1560" t="s">
        <v>8326</v>
      </c>
      <c r="B1560" t="s">
        <v>8224</v>
      </c>
      <c r="C1560" t="s">
        <v>8385</v>
      </c>
      <c r="D1560" s="8" t="s">
        <v>8369</v>
      </c>
      <c r="E1560">
        <v>1245</v>
      </c>
      <c r="F1560" s="7">
        <v>1</v>
      </c>
      <c r="G1560" s="4">
        <v>2000</v>
      </c>
      <c r="H1560" s="4">
        <v>2405</v>
      </c>
      <c r="I1560" s="25">
        <v>30</v>
      </c>
      <c r="J1560" s="4">
        <v>17</v>
      </c>
      <c r="N1560" t="s">
        <v>8326</v>
      </c>
      <c r="O1560" t="s">
        <v>8224</v>
      </c>
      <c r="P1560" t="s">
        <v>8385</v>
      </c>
      <c r="Q1560" s="8" t="s">
        <v>8369</v>
      </c>
      <c r="R1560">
        <v>1245</v>
      </c>
      <c r="S1560" s="7">
        <v>1</v>
      </c>
      <c r="T1560" s="4">
        <v>2000</v>
      </c>
      <c r="U1560" s="4">
        <v>2405</v>
      </c>
      <c r="V1560" s="25">
        <v>30</v>
      </c>
      <c r="W1560" s="4">
        <v>17</v>
      </c>
    </row>
    <row r="1561" spans="1:23" x14ac:dyDescent="0.45">
      <c r="A1561" t="s">
        <v>8326</v>
      </c>
      <c r="B1561" t="s">
        <v>8224</v>
      </c>
      <c r="C1561" t="s">
        <v>8385</v>
      </c>
      <c r="D1561" s="8" t="s">
        <v>8369</v>
      </c>
      <c r="E1561">
        <v>1248</v>
      </c>
      <c r="F1561" s="7">
        <v>1</v>
      </c>
      <c r="G1561" s="4">
        <v>2500</v>
      </c>
      <c r="H1561" s="4">
        <v>3791</v>
      </c>
      <c r="I1561" s="25">
        <v>35.634108796301007</v>
      </c>
      <c r="J1561" s="4">
        <v>59</v>
      </c>
      <c r="N1561" t="s">
        <v>8326</v>
      </c>
      <c r="O1561" t="s">
        <v>8224</v>
      </c>
      <c r="P1561" t="s">
        <v>8385</v>
      </c>
      <c r="Q1561" s="8" t="s">
        <v>8369</v>
      </c>
      <c r="R1561">
        <v>1248</v>
      </c>
      <c r="S1561" s="7">
        <v>1</v>
      </c>
      <c r="T1561" s="4">
        <v>2500</v>
      </c>
      <c r="U1561" s="4">
        <v>3791</v>
      </c>
      <c r="V1561" s="25">
        <v>35.634108796301007</v>
      </c>
      <c r="W1561" s="4">
        <v>59</v>
      </c>
    </row>
    <row r="1562" spans="1:23" x14ac:dyDescent="0.45">
      <c r="A1562" t="s">
        <v>8326</v>
      </c>
      <c r="B1562" t="s">
        <v>8224</v>
      </c>
      <c r="C1562" t="s">
        <v>8385</v>
      </c>
      <c r="D1562" s="8" t="s">
        <v>8369</v>
      </c>
      <c r="E1562">
        <v>1259</v>
      </c>
      <c r="F1562" s="7">
        <v>1</v>
      </c>
      <c r="G1562" s="4">
        <v>2500</v>
      </c>
      <c r="H1562" s="4">
        <v>2606</v>
      </c>
      <c r="I1562" s="25">
        <v>32.19532407407678</v>
      </c>
      <c r="J1562" s="4">
        <v>96</v>
      </c>
      <c r="N1562" t="s">
        <v>8326</v>
      </c>
      <c r="O1562" t="s">
        <v>8224</v>
      </c>
      <c r="P1562" t="s">
        <v>8385</v>
      </c>
      <c r="Q1562" s="8" t="s">
        <v>8369</v>
      </c>
      <c r="R1562">
        <v>1259</v>
      </c>
      <c r="S1562" s="7">
        <v>1</v>
      </c>
      <c r="T1562" s="4">
        <v>2500</v>
      </c>
      <c r="U1562" s="4">
        <v>2606</v>
      </c>
      <c r="V1562" s="25">
        <v>32.19532407407678</v>
      </c>
      <c r="W1562" s="4">
        <v>96</v>
      </c>
    </row>
    <row r="1563" spans="1:23" x14ac:dyDescent="0.45">
      <c r="A1563" t="s">
        <v>8326</v>
      </c>
      <c r="B1563" t="s">
        <v>8224</v>
      </c>
      <c r="C1563" t="s">
        <v>8385</v>
      </c>
      <c r="D1563" s="8" t="s">
        <v>8369</v>
      </c>
      <c r="E1563">
        <v>1278</v>
      </c>
      <c r="F1563" s="7">
        <v>1</v>
      </c>
      <c r="G1563" s="4">
        <v>6500</v>
      </c>
      <c r="H1563" s="4">
        <v>10071</v>
      </c>
      <c r="I1563" s="25">
        <v>28.528171296296932</v>
      </c>
      <c r="J1563" s="4">
        <v>190</v>
      </c>
      <c r="N1563" t="s">
        <v>8326</v>
      </c>
      <c r="O1563" t="s">
        <v>8224</v>
      </c>
      <c r="P1563" t="s">
        <v>8385</v>
      </c>
      <c r="Q1563" s="8" t="s">
        <v>8369</v>
      </c>
      <c r="R1563">
        <v>1278</v>
      </c>
      <c r="S1563" s="7">
        <v>1</v>
      </c>
      <c r="T1563" s="4">
        <v>6500</v>
      </c>
      <c r="U1563" s="4">
        <v>10071</v>
      </c>
      <c r="V1563" s="25">
        <v>28.528171296296932</v>
      </c>
      <c r="W1563" s="4">
        <v>190</v>
      </c>
    </row>
    <row r="1564" spans="1:23" x14ac:dyDescent="0.45">
      <c r="A1564" t="s">
        <v>8326</v>
      </c>
      <c r="B1564" t="s">
        <v>8224</v>
      </c>
      <c r="C1564" t="s">
        <v>8385</v>
      </c>
      <c r="D1564" s="8" t="s">
        <v>8369</v>
      </c>
      <c r="E1564">
        <v>1628</v>
      </c>
      <c r="F1564" s="7">
        <v>1</v>
      </c>
      <c r="G1564" s="4">
        <v>4000</v>
      </c>
      <c r="H1564" s="4">
        <v>4037</v>
      </c>
      <c r="I1564" s="25">
        <v>33</v>
      </c>
      <c r="J1564" s="4">
        <v>88</v>
      </c>
      <c r="N1564" t="s">
        <v>8326</v>
      </c>
      <c r="O1564" t="s">
        <v>8224</v>
      </c>
      <c r="P1564" t="s">
        <v>8385</v>
      </c>
      <c r="Q1564" s="8" t="s">
        <v>8369</v>
      </c>
      <c r="R1564">
        <v>1628</v>
      </c>
      <c r="S1564" s="7">
        <v>1</v>
      </c>
      <c r="T1564" s="4">
        <v>4000</v>
      </c>
      <c r="U1564" s="4">
        <v>4037</v>
      </c>
      <c r="V1564" s="25">
        <v>33</v>
      </c>
      <c r="W1564" s="4">
        <v>88</v>
      </c>
    </row>
    <row r="1565" spans="1:23" x14ac:dyDescent="0.45">
      <c r="A1565" t="s">
        <v>8326</v>
      </c>
      <c r="B1565" t="s">
        <v>8224</v>
      </c>
      <c r="C1565" t="s">
        <v>8385</v>
      </c>
      <c r="D1565" s="8" t="s">
        <v>8380</v>
      </c>
      <c r="F1565" s="7">
        <v>5</v>
      </c>
      <c r="G1565" s="4">
        <v>25000</v>
      </c>
      <c r="H1565" s="4">
        <v>26747.989999999998</v>
      </c>
      <c r="I1565" s="25">
        <v>32.545442129629372</v>
      </c>
      <c r="J1565" s="4">
        <v>458</v>
      </c>
      <c r="N1565" t="s">
        <v>8326</v>
      </c>
      <c r="O1565" t="s">
        <v>8224</v>
      </c>
      <c r="P1565" t="s">
        <v>8385</v>
      </c>
      <c r="Q1565" s="8" t="s">
        <v>8380</v>
      </c>
      <c r="S1565" s="7">
        <v>5</v>
      </c>
      <c r="T1565" s="4">
        <v>25000</v>
      </c>
      <c r="U1565" s="4">
        <v>26747.989999999998</v>
      </c>
      <c r="V1565" s="25">
        <v>32.545442129629372</v>
      </c>
      <c r="W1565" s="4">
        <v>458</v>
      </c>
    </row>
    <row r="1566" spans="1:23" x14ac:dyDescent="0.45">
      <c r="A1566" t="s">
        <v>8326</v>
      </c>
      <c r="B1566" t="s">
        <v>8224</v>
      </c>
      <c r="C1566" t="s">
        <v>8385</v>
      </c>
      <c r="D1566" s="8" t="s">
        <v>8380</v>
      </c>
      <c r="E1566">
        <v>1614</v>
      </c>
      <c r="F1566" s="7">
        <v>1</v>
      </c>
      <c r="G1566" s="4">
        <v>5000</v>
      </c>
      <c r="H1566" s="4">
        <v>5135</v>
      </c>
      <c r="I1566" s="25">
        <v>59.727210648146865</v>
      </c>
      <c r="J1566" s="4">
        <v>77</v>
      </c>
      <c r="N1566" t="s">
        <v>8326</v>
      </c>
      <c r="O1566" t="s">
        <v>8224</v>
      </c>
      <c r="P1566" t="s">
        <v>8385</v>
      </c>
      <c r="Q1566" s="8" t="s">
        <v>8380</v>
      </c>
      <c r="R1566">
        <v>1614</v>
      </c>
      <c r="S1566" s="7">
        <v>1</v>
      </c>
      <c r="T1566" s="4">
        <v>5000</v>
      </c>
      <c r="U1566" s="4">
        <v>5135</v>
      </c>
      <c r="V1566" s="25">
        <v>59.727210648146865</v>
      </c>
      <c r="W1566" s="4">
        <v>77</v>
      </c>
    </row>
    <row r="1567" spans="1:23" x14ac:dyDescent="0.45">
      <c r="A1567" t="s">
        <v>8326</v>
      </c>
      <c r="B1567" t="s">
        <v>8224</v>
      </c>
      <c r="C1567" t="s">
        <v>8385</v>
      </c>
      <c r="D1567" s="8" t="s">
        <v>8380</v>
      </c>
      <c r="E1567">
        <v>1850</v>
      </c>
      <c r="F1567" s="7">
        <v>1</v>
      </c>
      <c r="G1567" s="4">
        <v>9000</v>
      </c>
      <c r="H1567" s="4">
        <v>9137</v>
      </c>
      <c r="I1567" s="25">
        <v>30</v>
      </c>
      <c r="J1567" s="4">
        <v>179</v>
      </c>
      <c r="N1567" t="s">
        <v>8326</v>
      </c>
      <c r="O1567" t="s">
        <v>8224</v>
      </c>
      <c r="P1567" t="s">
        <v>8385</v>
      </c>
      <c r="Q1567" s="8" t="s">
        <v>8380</v>
      </c>
      <c r="R1567">
        <v>1850</v>
      </c>
      <c r="S1567" s="7">
        <v>1</v>
      </c>
      <c r="T1567" s="4">
        <v>9000</v>
      </c>
      <c r="U1567" s="4">
        <v>9137</v>
      </c>
      <c r="V1567" s="25">
        <v>30</v>
      </c>
      <c r="W1567" s="4">
        <v>179</v>
      </c>
    </row>
    <row r="1568" spans="1:23" x14ac:dyDescent="0.45">
      <c r="A1568" t="s">
        <v>8326</v>
      </c>
      <c r="B1568" t="s">
        <v>8224</v>
      </c>
      <c r="C1568" t="s">
        <v>8385</v>
      </c>
      <c r="D1568" s="8" t="s">
        <v>8380</v>
      </c>
      <c r="E1568">
        <v>1856</v>
      </c>
      <c r="F1568" s="7">
        <v>1</v>
      </c>
      <c r="G1568" s="4">
        <v>2000</v>
      </c>
      <c r="H1568" s="4">
        <v>2025</v>
      </c>
      <c r="I1568" s="25">
        <v>21</v>
      </c>
      <c r="J1568" s="4">
        <v>38</v>
      </c>
      <c r="N1568" t="s">
        <v>8326</v>
      </c>
      <c r="O1568" t="s">
        <v>8224</v>
      </c>
      <c r="P1568" t="s">
        <v>8385</v>
      </c>
      <c r="Q1568" s="8" t="s">
        <v>8380</v>
      </c>
      <c r="R1568">
        <v>1856</v>
      </c>
      <c r="S1568" s="7">
        <v>1</v>
      </c>
      <c r="T1568" s="4">
        <v>2000</v>
      </c>
      <c r="U1568" s="4">
        <v>2025</v>
      </c>
      <c r="V1568" s="25">
        <v>21</v>
      </c>
      <c r="W1568" s="4">
        <v>38</v>
      </c>
    </row>
    <row r="1569" spans="1:23" x14ac:dyDescent="0.45">
      <c r="A1569" t="s">
        <v>8326</v>
      </c>
      <c r="B1569" t="s">
        <v>8224</v>
      </c>
      <c r="C1569" t="s">
        <v>8385</v>
      </c>
      <c r="D1569" s="8" t="s">
        <v>8380</v>
      </c>
      <c r="E1569">
        <v>2162</v>
      </c>
      <c r="F1569" s="7">
        <v>1</v>
      </c>
      <c r="G1569" s="4">
        <v>4500</v>
      </c>
      <c r="H1569" s="4">
        <v>5052</v>
      </c>
      <c r="I1569" s="25">
        <v>31</v>
      </c>
      <c r="J1569" s="4">
        <v>58</v>
      </c>
      <c r="N1569" t="s">
        <v>8326</v>
      </c>
      <c r="O1569" t="s">
        <v>8224</v>
      </c>
      <c r="P1569" t="s">
        <v>8385</v>
      </c>
      <c r="Q1569" s="8" t="s">
        <v>8380</v>
      </c>
      <c r="R1569">
        <v>2162</v>
      </c>
      <c r="S1569" s="7">
        <v>1</v>
      </c>
      <c r="T1569" s="4">
        <v>4500</v>
      </c>
      <c r="U1569" s="4">
        <v>5052</v>
      </c>
      <c r="V1569" s="25">
        <v>31</v>
      </c>
      <c r="W1569" s="4">
        <v>58</v>
      </c>
    </row>
    <row r="1570" spans="1:23" x14ac:dyDescent="0.45">
      <c r="A1570" t="s">
        <v>8326</v>
      </c>
      <c r="B1570" t="s">
        <v>8224</v>
      </c>
      <c r="C1570" t="s">
        <v>8385</v>
      </c>
      <c r="D1570" s="8" t="s">
        <v>8380</v>
      </c>
      <c r="E1570">
        <v>2287</v>
      </c>
      <c r="F1570" s="7">
        <v>1</v>
      </c>
      <c r="G1570" s="4">
        <v>4500</v>
      </c>
      <c r="H1570" s="4">
        <v>5398.99</v>
      </c>
      <c r="I1570" s="25">
        <v>21</v>
      </c>
      <c r="J1570" s="4">
        <v>106</v>
      </c>
      <c r="N1570" t="s">
        <v>8326</v>
      </c>
      <c r="O1570" t="s">
        <v>8224</v>
      </c>
      <c r="P1570" t="s">
        <v>8385</v>
      </c>
      <c r="Q1570" s="8" t="s">
        <v>8380</v>
      </c>
      <c r="R1570">
        <v>2287</v>
      </c>
      <c r="S1570" s="7">
        <v>1</v>
      </c>
      <c r="T1570" s="4">
        <v>4500</v>
      </c>
      <c r="U1570" s="4">
        <v>5398.99</v>
      </c>
      <c r="V1570" s="25">
        <v>21</v>
      </c>
      <c r="W1570" s="4">
        <v>106</v>
      </c>
    </row>
    <row r="1571" spans="1:23" x14ac:dyDescent="0.45">
      <c r="A1571" t="s">
        <v>8326</v>
      </c>
      <c r="B1571" t="s">
        <v>8224</v>
      </c>
      <c r="C1571" t="s">
        <v>8385</v>
      </c>
      <c r="D1571" s="8" t="s">
        <v>8370</v>
      </c>
      <c r="F1571" s="7">
        <v>2</v>
      </c>
      <c r="G1571" s="4">
        <v>31300</v>
      </c>
      <c r="H1571" s="4">
        <v>61347</v>
      </c>
      <c r="I1571" s="25">
        <v>32.567488425924239</v>
      </c>
      <c r="J1571" s="4">
        <v>534</v>
      </c>
      <c r="N1571" t="s">
        <v>8326</v>
      </c>
      <c r="O1571" t="s">
        <v>8224</v>
      </c>
      <c r="P1571" t="s">
        <v>8385</v>
      </c>
      <c r="Q1571" s="8" t="s">
        <v>8370</v>
      </c>
      <c r="S1571" s="7">
        <v>2</v>
      </c>
      <c r="T1571" s="4">
        <v>31300</v>
      </c>
      <c r="U1571" s="4">
        <v>61347</v>
      </c>
      <c r="V1571" s="25">
        <v>32.567488425924239</v>
      </c>
      <c r="W1571" s="4">
        <v>534</v>
      </c>
    </row>
    <row r="1572" spans="1:23" x14ac:dyDescent="0.45">
      <c r="A1572" t="s">
        <v>8326</v>
      </c>
      <c r="B1572" t="s">
        <v>8224</v>
      </c>
      <c r="C1572" t="s">
        <v>8385</v>
      </c>
      <c r="D1572" s="8" t="s">
        <v>8370</v>
      </c>
      <c r="E1572">
        <v>1250</v>
      </c>
      <c r="F1572" s="7">
        <v>1</v>
      </c>
      <c r="G1572" s="4">
        <v>30000</v>
      </c>
      <c r="H1572" s="4">
        <v>60046</v>
      </c>
      <c r="I1572" s="25">
        <v>45</v>
      </c>
      <c r="J1572" s="4">
        <v>508</v>
      </c>
      <c r="N1572" t="s">
        <v>8326</v>
      </c>
      <c r="O1572" t="s">
        <v>8224</v>
      </c>
      <c r="P1572" t="s">
        <v>8385</v>
      </c>
      <c r="Q1572" s="8" t="s">
        <v>8370</v>
      </c>
      <c r="R1572">
        <v>1250</v>
      </c>
      <c r="S1572" s="7">
        <v>1</v>
      </c>
      <c r="T1572" s="4">
        <v>30000</v>
      </c>
      <c r="U1572" s="4">
        <v>60046</v>
      </c>
      <c r="V1572" s="25">
        <v>45</v>
      </c>
      <c r="W1572" s="4">
        <v>508</v>
      </c>
    </row>
    <row r="1573" spans="1:23" x14ac:dyDescent="0.45">
      <c r="A1573" t="s">
        <v>8326</v>
      </c>
      <c r="B1573" t="s">
        <v>8224</v>
      </c>
      <c r="C1573" t="s">
        <v>8385</v>
      </c>
      <c r="D1573" s="8" t="s">
        <v>8370</v>
      </c>
      <c r="E1573">
        <v>1851</v>
      </c>
      <c r="F1573" s="7">
        <v>1</v>
      </c>
      <c r="G1573" s="4">
        <v>1300</v>
      </c>
      <c r="H1573" s="4">
        <v>1301</v>
      </c>
      <c r="I1573" s="25">
        <v>20.134976851848478</v>
      </c>
      <c r="J1573" s="4">
        <v>26</v>
      </c>
      <c r="N1573" t="s">
        <v>8326</v>
      </c>
      <c r="O1573" t="s">
        <v>8224</v>
      </c>
      <c r="P1573" t="s">
        <v>8385</v>
      </c>
      <c r="Q1573" s="8" t="s">
        <v>8370</v>
      </c>
      <c r="R1573">
        <v>1851</v>
      </c>
      <c r="S1573" s="7">
        <v>1</v>
      </c>
      <c r="T1573" s="4">
        <v>1300</v>
      </c>
      <c r="U1573" s="4">
        <v>1301</v>
      </c>
      <c r="V1573" s="25">
        <v>20.134976851848478</v>
      </c>
      <c r="W1573" s="4">
        <v>26</v>
      </c>
    </row>
    <row r="1574" spans="1:23" x14ac:dyDescent="0.45">
      <c r="A1574" t="s">
        <v>8326</v>
      </c>
      <c r="B1574" t="s">
        <v>8224</v>
      </c>
      <c r="C1574" t="s">
        <v>8385</v>
      </c>
      <c r="D1574" s="8" t="s">
        <v>8371</v>
      </c>
      <c r="F1574" s="7">
        <v>4</v>
      </c>
      <c r="G1574" s="4">
        <v>8010</v>
      </c>
      <c r="H1574" s="4">
        <v>39404.32</v>
      </c>
      <c r="I1574" s="25">
        <v>27.75</v>
      </c>
      <c r="J1574" s="4">
        <v>843</v>
      </c>
      <c r="N1574" t="s">
        <v>8326</v>
      </c>
      <c r="O1574" t="s">
        <v>8224</v>
      </c>
      <c r="P1574" t="s">
        <v>8385</v>
      </c>
      <c r="Q1574" s="8" t="s">
        <v>8371</v>
      </c>
      <c r="S1574" s="7">
        <v>4</v>
      </c>
      <c r="T1574" s="4">
        <v>8010</v>
      </c>
      <c r="U1574" s="4">
        <v>39404.32</v>
      </c>
      <c r="V1574" s="25">
        <v>27.75</v>
      </c>
      <c r="W1574" s="4">
        <v>843</v>
      </c>
    </row>
    <row r="1575" spans="1:23" x14ac:dyDescent="0.45">
      <c r="A1575" t="s">
        <v>8326</v>
      </c>
      <c r="B1575" t="s">
        <v>8224</v>
      </c>
      <c r="C1575" t="s">
        <v>8385</v>
      </c>
      <c r="D1575" s="8" t="s">
        <v>8371</v>
      </c>
      <c r="E1575">
        <v>798</v>
      </c>
      <c r="F1575" s="7">
        <v>1</v>
      </c>
      <c r="G1575" s="4">
        <v>3500</v>
      </c>
      <c r="H1575" s="4">
        <v>4021</v>
      </c>
      <c r="I1575" s="25">
        <v>30</v>
      </c>
      <c r="J1575" s="4">
        <v>87</v>
      </c>
      <c r="N1575" t="s">
        <v>8326</v>
      </c>
      <c r="O1575" t="s">
        <v>8224</v>
      </c>
      <c r="P1575" t="s">
        <v>8385</v>
      </c>
      <c r="Q1575" s="8" t="s">
        <v>8371</v>
      </c>
      <c r="R1575">
        <v>798</v>
      </c>
      <c r="S1575" s="7">
        <v>1</v>
      </c>
      <c r="T1575" s="4">
        <v>3500</v>
      </c>
      <c r="U1575" s="4">
        <v>4021</v>
      </c>
      <c r="V1575" s="25">
        <v>30</v>
      </c>
      <c r="W1575" s="4">
        <v>87</v>
      </c>
    </row>
    <row r="1576" spans="1:23" x14ac:dyDescent="0.45">
      <c r="A1576" t="s">
        <v>8326</v>
      </c>
      <c r="B1576" t="s">
        <v>8224</v>
      </c>
      <c r="C1576" t="s">
        <v>8385</v>
      </c>
      <c r="D1576" s="8" t="s">
        <v>8371</v>
      </c>
      <c r="E1576">
        <v>1253</v>
      </c>
      <c r="F1576" s="7">
        <v>1</v>
      </c>
      <c r="G1576" s="4">
        <v>10</v>
      </c>
      <c r="H1576" s="4">
        <v>30383.32</v>
      </c>
      <c r="I1576" s="25">
        <v>30</v>
      </c>
      <c r="J1576" s="4">
        <v>711</v>
      </c>
      <c r="N1576" t="s">
        <v>8326</v>
      </c>
      <c r="O1576" t="s">
        <v>8224</v>
      </c>
      <c r="P1576" t="s">
        <v>8385</v>
      </c>
      <c r="Q1576" s="8" t="s">
        <v>8371</v>
      </c>
      <c r="R1576">
        <v>1253</v>
      </c>
      <c r="S1576" s="7">
        <v>1</v>
      </c>
      <c r="T1576" s="4">
        <v>10</v>
      </c>
      <c r="U1576" s="4">
        <v>30383.32</v>
      </c>
      <c r="V1576" s="25">
        <v>30</v>
      </c>
      <c r="W1576" s="4">
        <v>711</v>
      </c>
    </row>
    <row r="1577" spans="1:23" x14ac:dyDescent="0.45">
      <c r="A1577" t="s">
        <v>8326</v>
      </c>
      <c r="B1577" t="s">
        <v>8224</v>
      </c>
      <c r="C1577" t="s">
        <v>8385</v>
      </c>
      <c r="D1577" s="8" t="s">
        <v>8371</v>
      </c>
      <c r="E1577">
        <v>1619</v>
      </c>
      <c r="F1577" s="7">
        <v>1</v>
      </c>
      <c r="G1577" s="4">
        <v>1500</v>
      </c>
      <c r="H1577" s="4">
        <v>2000</v>
      </c>
      <c r="I1577" s="25">
        <v>21</v>
      </c>
      <c r="J1577" s="4">
        <v>23</v>
      </c>
      <c r="N1577" t="s">
        <v>8326</v>
      </c>
      <c r="O1577" t="s">
        <v>8224</v>
      </c>
      <c r="P1577" t="s">
        <v>8385</v>
      </c>
      <c r="Q1577" s="8" t="s">
        <v>8371</v>
      </c>
      <c r="R1577">
        <v>1619</v>
      </c>
      <c r="S1577" s="7">
        <v>1</v>
      </c>
      <c r="T1577" s="4">
        <v>1500</v>
      </c>
      <c r="U1577" s="4">
        <v>2000</v>
      </c>
      <c r="V1577" s="25">
        <v>21</v>
      </c>
      <c r="W1577" s="4">
        <v>23</v>
      </c>
    </row>
    <row r="1578" spans="1:23" x14ac:dyDescent="0.45">
      <c r="A1578" t="s">
        <v>8326</v>
      </c>
      <c r="B1578" t="s">
        <v>8224</v>
      </c>
      <c r="C1578" t="s">
        <v>8385</v>
      </c>
      <c r="D1578" s="8" t="s">
        <v>8371</v>
      </c>
      <c r="E1578">
        <v>1857</v>
      </c>
      <c r="F1578" s="7">
        <v>1</v>
      </c>
      <c r="G1578" s="4">
        <v>3000</v>
      </c>
      <c r="H1578" s="4">
        <v>3000</v>
      </c>
      <c r="I1578" s="25">
        <v>30</v>
      </c>
      <c r="J1578" s="4">
        <v>22</v>
      </c>
      <c r="N1578" t="s">
        <v>8326</v>
      </c>
      <c r="O1578" t="s">
        <v>8224</v>
      </c>
      <c r="P1578" t="s">
        <v>8385</v>
      </c>
      <c r="Q1578" s="8" t="s">
        <v>8371</v>
      </c>
      <c r="R1578">
        <v>1857</v>
      </c>
      <c r="S1578" s="7">
        <v>1</v>
      </c>
      <c r="T1578" s="4">
        <v>3000</v>
      </c>
      <c r="U1578" s="4">
        <v>3000</v>
      </c>
      <c r="V1578" s="25">
        <v>30</v>
      </c>
      <c r="W1578" s="4">
        <v>22</v>
      </c>
    </row>
    <row r="1579" spans="1:23" x14ac:dyDescent="0.45">
      <c r="A1579" t="s">
        <v>8326</v>
      </c>
      <c r="B1579" t="s">
        <v>8224</v>
      </c>
      <c r="C1579" t="s">
        <v>8385</v>
      </c>
      <c r="D1579" s="8" t="s">
        <v>8372</v>
      </c>
      <c r="F1579" s="7">
        <v>1</v>
      </c>
      <c r="G1579" s="4">
        <v>9000</v>
      </c>
      <c r="H1579" s="4">
        <v>11353</v>
      </c>
      <c r="I1579" s="25">
        <v>30</v>
      </c>
      <c r="J1579" s="4">
        <v>184</v>
      </c>
      <c r="N1579" t="s">
        <v>8326</v>
      </c>
      <c r="O1579" t="s">
        <v>8224</v>
      </c>
      <c r="P1579" t="s">
        <v>8385</v>
      </c>
      <c r="Q1579" s="8" t="s">
        <v>8372</v>
      </c>
      <c r="S1579" s="7">
        <v>1</v>
      </c>
      <c r="T1579" s="4">
        <v>9000</v>
      </c>
      <c r="U1579" s="4">
        <v>11353</v>
      </c>
      <c r="V1579" s="25">
        <v>30</v>
      </c>
      <c r="W1579" s="4">
        <v>184</v>
      </c>
    </row>
    <row r="1580" spans="1:23" x14ac:dyDescent="0.45">
      <c r="A1580" t="s">
        <v>8326</v>
      </c>
      <c r="B1580" t="s">
        <v>8224</v>
      </c>
      <c r="C1580" t="s">
        <v>8385</v>
      </c>
      <c r="D1580" s="8" t="s">
        <v>8372</v>
      </c>
      <c r="E1580">
        <v>1399</v>
      </c>
      <c r="F1580" s="7">
        <v>1</v>
      </c>
      <c r="G1580" s="4">
        <v>9000</v>
      </c>
      <c r="H1580" s="4">
        <v>11353</v>
      </c>
      <c r="I1580" s="25">
        <v>30</v>
      </c>
      <c r="J1580" s="4">
        <v>184</v>
      </c>
      <c r="N1580" t="s">
        <v>8326</v>
      </c>
      <c r="O1580" t="s">
        <v>8224</v>
      </c>
      <c r="P1580" t="s">
        <v>8385</v>
      </c>
      <c r="Q1580" s="8" t="s">
        <v>8372</v>
      </c>
      <c r="R1580">
        <v>1399</v>
      </c>
      <c r="S1580" s="7">
        <v>1</v>
      </c>
      <c r="T1580" s="4">
        <v>9000</v>
      </c>
      <c r="U1580" s="4">
        <v>11353</v>
      </c>
      <c r="V1580" s="25">
        <v>30</v>
      </c>
      <c r="W1580" s="4">
        <v>184</v>
      </c>
    </row>
    <row r="1581" spans="1:23" x14ac:dyDescent="0.45">
      <c r="A1581" t="s">
        <v>8326</v>
      </c>
      <c r="B1581" t="s">
        <v>8224</v>
      </c>
      <c r="C1581" t="s">
        <v>8385</v>
      </c>
      <c r="D1581" s="8" t="s">
        <v>8373</v>
      </c>
      <c r="F1581" s="7">
        <v>3</v>
      </c>
      <c r="G1581" s="4">
        <v>13500</v>
      </c>
      <c r="H1581" s="4">
        <v>16698.690000000002</v>
      </c>
      <c r="I1581" s="25">
        <v>40.027777777778589</v>
      </c>
      <c r="J1581" s="4">
        <v>222</v>
      </c>
      <c r="N1581" t="s">
        <v>8326</v>
      </c>
      <c r="O1581" t="s">
        <v>8224</v>
      </c>
      <c r="P1581" t="s">
        <v>8385</v>
      </c>
      <c r="Q1581" s="8" t="s">
        <v>8373</v>
      </c>
      <c r="S1581" s="7">
        <v>3</v>
      </c>
      <c r="T1581" s="4">
        <v>13500</v>
      </c>
      <c r="U1581" s="4">
        <v>16698.690000000002</v>
      </c>
      <c r="V1581" s="25">
        <v>40.027777777778589</v>
      </c>
      <c r="W1581" s="4">
        <v>222</v>
      </c>
    </row>
    <row r="1582" spans="1:23" x14ac:dyDescent="0.45">
      <c r="A1582" t="s">
        <v>8326</v>
      </c>
      <c r="B1582" t="s">
        <v>8224</v>
      </c>
      <c r="C1582" t="s">
        <v>8385</v>
      </c>
      <c r="D1582" s="8" t="s">
        <v>8373</v>
      </c>
      <c r="E1582">
        <v>815</v>
      </c>
      <c r="F1582" s="7">
        <v>1</v>
      </c>
      <c r="G1582" s="4">
        <v>4000</v>
      </c>
      <c r="H1582" s="4">
        <v>4280</v>
      </c>
      <c r="I1582" s="25">
        <v>30</v>
      </c>
      <c r="J1582" s="4">
        <v>43</v>
      </c>
      <c r="N1582" t="s">
        <v>8326</v>
      </c>
      <c r="O1582" t="s">
        <v>8224</v>
      </c>
      <c r="P1582" t="s">
        <v>8385</v>
      </c>
      <c r="Q1582" s="8" t="s">
        <v>8373</v>
      </c>
      <c r="R1582">
        <v>815</v>
      </c>
      <c r="S1582" s="7">
        <v>1</v>
      </c>
      <c r="T1582" s="4">
        <v>4000</v>
      </c>
      <c r="U1582" s="4">
        <v>4280</v>
      </c>
      <c r="V1582" s="25">
        <v>30</v>
      </c>
      <c r="W1582" s="4">
        <v>43</v>
      </c>
    </row>
    <row r="1583" spans="1:23" x14ac:dyDescent="0.45">
      <c r="A1583" t="s">
        <v>8326</v>
      </c>
      <c r="B1583" t="s">
        <v>8224</v>
      </c>
      <c r="C1583" t="s">
        <v>8385</v>
      </c>
      <c r="D1583" s="8" t="s">
        <v>8373</v>
      </c>
      <c r="E1583">
        <v>1366</v>
      </c>
      <c r="F1583" s="7">
        <v>1</v>
      </c>
      <c r="G1583" s="4">
        <v>7500</v>
      </c>
      <c r="H1583" s="4">
        <v>9486.69</v>
      </c>
      <c r="I1583" s="25">
        <v>45.041666666671517</v>
      </c>
      <c r="J1583" s="4">
        <v>147</v>
      </c>
      <c r="N1583" t="s">
        <v>8326</v>
      </c>
      <c r="O1583" t="s">
        <v>8224</v>
      </c>
      <c r="P1583" t="s">
        <v>8385</v>
      </c>
      <c r="Q1583" s="8" t="s">
        <v>8373</v>
      </c>
      <c r="R1583">
        <v>1366</v>
      </c>
      <c r="S1583" s="7">
        <v>1</v>
      </c>
      <c r="T1583" s="4">
        <v>7500</v>
      </c>
      <c r="U1583" s="4">
        <v>9486.69</v>
      </c>
      <c r="V1583" s="25">
        <v>45.041666666671517</v>
      </c>
      <c r="W1583" s="4">
        <v>147</v>
      </c>
    </row>
    <row r="1584" spans="1:23" x14ac:dyDescent="0.45">
      <c r="A1584" t="s">
        <v>8326</v>
      </c>
      <c r="B1584" t="s">
        <v>8224</v>
      </c>
      <c r="C1584" t="s">
        <v>8385</v>
      </c>
      <c r="D1584" s="8" t="s">
        <v>8373</v>
      </c>
      <c r="E1584">
        <v>2166</v>
      </c>
      <c r="F1584" s="7">
        <v>1</v>
      </c>
      <c r="G1584" s="4">
        <v>2000</v>
      </c>
      <c r="H1584" s="4">
        <v>2932</v>
      </c>
      <c r="I1584" s="25">
        <v>45.041666666664241</v>
      </c>
      <c r="J1584" s="4">
        <v>32</v>
      </c>
      <c r="N1584" t="s">
        <v>8326</v>
      </c>
      <c r="O1584" t="s">
        <v>8224</v>
      </c>
      <c r="P1584" t="s">
        <v>8385</v>
      </c>
      <c r="Q1584" s="8" t="s">
        <v>8373</v>
      </c>
      <c r="R1584">
        <v>2166</v>
      </c>
      <c r="S1584" s="7">
        <v>1</v>
      </c>
      <c r="T1584" s="4">
        <v>2000</v>
      </c>
      <c r="U1584" s="4">
        <v>2932</v>
      </c>
      <c r="V1584" s="25">
        <v>45.041666666664241</v>
      </c>
      <c r="W1584" s="4">
        <v>32</v>
      </c>
    </row>
    <row r="1585" spans="1:23" x14ac:dyDescent="0.45">
      <c r="A1585" t="s">
        <v>8326</v>
      </c>
      <c r="B1585" t="s">
        <v>8224</v>
      </c>
      <c r="C1585" t="s">
        <v>8385</v>
      </c>
      <c r="D1585" s="8" t="s">
        <v>8374</v>
      </c>
      <c r="F1585" s="7">
        <v>1</v>
      </c>
      <c r="G1585" s="4">
        <v>6900</v>
      </c>
      <c r="H1585" s="4">
        <v>7019</v>
      </c>
      <c r="I1585" s="25">
        <v>40.037800925922056</v>
      </c>
      <c r="J1585" s="4">
        <v>65</v>
      </c>
      <c r="N1585" t="s">
        <v>8326</v>
      </c>
      <c r="O1585" t="s">
        <v>8224</v>
      </c>
      <c r="P1585" t="s">
        <v>8385</v>
      </c>
      <c r="Q1585" s="8" t="s">
        <v>8374</v>
      </c>
      <c r="S1585" s="7">
        <v>1</v>
      </c>
      <c r="T1585" s="4">
        <v>6900</v>
      </c>
      <c r="U1585" s="4">
        <v>7019</v>
      </c>
      <c r="V1585" s="25">
        <v>40.037800925922056</v>
      </c>
      <c r="W1585" s="4">
        <v>65</v>
      </c>
    </row>
    <row r="1586" spans="1:23" x14ac:dyDescent="0.45">
      <c r="A1586" t="s">
        <v>8326</v>
      </c>
      <c r="B1586" t="s">
        <v>8224</v>
      </c>
      <c r="C1586" t="s">
        <v>8385</v>
      </c>
      <c r="D1586" s="8" t="s">
        <v>8374</v>
      </c>
      <c r="E1586">
        <v>1622</v>
      </c>
      <c r="F1586" s="7">
        <v>1</v>
      </c>
      <c r="G1586" s="4">
        <v>6900</v>
      </c>
      <c r="H1586" s="4">
        <v>7019</v>
      </c>
      <c r="I1586" s="25">
        <v>40.037800925922056</v>
      </c>
      <c r="J1586" s="4">
        <v>65</v>
      </c>
      <c r="N1586" t="s">
        <v>8326</v>
      </c>
      <c r="O1586" t="s">
        <v>8224</v>
      </c>
      <c r="P1586" t="s">
        <v>8385</v>
      </c>
      <c r="Q1586" s="8" t="s">
        <v>8374</v>
      </c>
      <c r="R1586">
        <v>1622</v>
      </c>
      <c r="S1586" s="7">
        <v>1</v>
      </c>
      <c r="T1586" s="4">
        <v>6900</v>
      </c>
      <c r="U1586" s="4">
        <v>7019</v>
      </c>
      <c r="V1586" s="25">
        <v>40.037800925922056</v>
      </c>
      <c r="W1586" s="4">
        <v>65</v>
      </c>
    </row>
    <row r="1587" spans="1:23" x14ac:dyDescent="0.45">
      <c r="A1587" t="s">
        <v>8326</v>
      </c>
      <c r="B1587" t="s">
        <v>8224</v>
      </c>
      <c r="C1587" t="s">
        <v>8385</v>
      </c>
      <c r="D1587" s="8" t="s">
        <v>8381</v>
      </c>
      <c r="F1587" s="7">
        <v>1</v>
      </c>
      <c r="G1587" s="4">
        <v>10000</v>
      </c>
      <c r="H1587" s="4">
        <v>11805</v>
      </c>
      <c r="I1587" s="25">
        <v>40</v>
      </c>
      <c r="J1587" s="4">
        <v>90</v>
      </c>
      <c r="N1587" t="s">
        <v>8326</v>
      </c>
      <c r="O1587" t="s">
        <v>8224</v>
      </c>
      <c r="P1587" t="s">
        <v>8385</v>
      </c>
      <c r="Q1587" s="8" t="s">
        <v>8381</v>
      </c>
      <c r="S1587" s="7">
        <v>1</v>
      </c>
      <c r="T1587" s="4">
        <v>10000</v>
      </c>
      <c r="U1587" s="4">
        <v>11805</v>
      </c>
      <c r="V1587" s="25">
        <v>40</v>
      </c>
      <c r="W1587" s="4">
        <v>90</v>
      </c>
    </row>
    <row r="1588" spans="1:23" x14ac:dyDescent="0.45">
      <c r="A1588" t="s">
        <v>8326</v>
      </c>
      <c r="B1588" t="s">
        <v>8224</v>
      </c>
      <c r="C1588" t="s">
        <v>8385</v>
      </c>
      <c r="D1588" s="8" t="s">
        <v>8381</v>
      </c>
      <c r="E1588">
        <v>1834</v>
      </c>
      <c r="F1588" s="7">
        <v>1</v>
      </c>
      <c r="G1588" s="4">
        <v>10000</v>
      </c>
      <c r="H1588" s="4">
        <v>11805</v>
      </c>
      <c r="I1588" s="25">
        <v>40</v>
      </c>
      <c r="J1588" s="4">
        <v>90</v>
      </c>
      <c r="N1588" t="s">
        <v>8326</v>
      </c>
      <c r="O1588" t="s">
        <v>8224</v>
      </c>
      <c r="P1588" t="s">
        <v>8385</v>
      </c>
      <c r="Q1588" s="8" t="s">
        <v>8381</v>
      </c>
      <c r="R1588">
        <v>1834</v>
      </c>
      <c r="S1588" s="7">
        <v>1</v>
      </c>
      <c r="T1588" s="4">
        <v>10000</v>
      </c>
      <c r="U1588" s="4">
        <v>11805</v>
      </c>
      <c r="V1588" s="25">
        <v>40</v>
      </c>
      <c r="W1588" s="4">
        <v>90</v>
      </c>
    </row>
    <row r="1589" spans="1:23" x14ac:dyDescent="0.45">
      <c r="A1589" t="s">
        <v>8326</v>
      </c>
      <c r="B1589" t="s">
        <v>8224</v>
      </c>
      <c r="C1589" t="s">
        <v>8386</v>
      </c>
      <c r="F1589" s="7"/>
      <c r="G1589" s="4"/>
      <c r="H1589" s="4"/>
      <c r="I1589" s="25"/>
      <c r="J1589" s="4"/>
      <c r="N1589" t="s">
        <v>8326</v>
      </c>
      <c r="O1589" t="s">
        <v>8224</v>
      </c>
      <c r="P1589" t="s">
        <v>8386</v>
      </c>
      <c r="S1589" s="7"/>
      <c r="T1589" s="4"/>
      <c r="U1589" s="4"/>
      <c r="V1589" s="25"/>
      <c r="W1589" s="4"/>
    </row>
    <row r="1590" spans="1:23" x14ac:dyDescent="0.45">
      <c r="A1590" t="s">
        <v>8326</v>
      </c>
      <c r="B1590" t="s">
        <v>8224</v>
      </c>
      <c r="C1590" t="s">
        <v>8386</v>
      </c>
      <c r="D1590" s="8" t="s">
        <v>8376</v>
      </c>
      <c r="F1590" s="7">
        <v>2</v>
      </c>
      <c r="G1590" s="4">
        <v>8000</v>
      </c>
      <c r="H1590" s="4">
        <v>8943</v>
      </c>
      <c r="I1590" s="25">
        <v>31.80879050925796</v>
      </c>
      <c r="J1590" s="4">
        <v>94</v>
      </c>
      <c r="N1590" t="s">
        <v>8326</v>
      </c>
      <c r="O1590" t="s">
        <v>8224</v>
      </c>
      <c r="P1590" t="s">
        <v>8386</v>
      </c>
      <c r="Q1590" s="8" t="s">
        <v>8376</v>
      </c>
      <c r="S1590" s="7">
        <v>2</v>
      </c>
      <c r="T1590" s="4">
        <v>8000</v>
      </c>
      <c r="U1590" s="4">
        <v>8943</v>
      </c>
      <c r="V1590" s="25">
        <v>31.80879050925796</v>
      </c>
      <c r="W1590" s="4">
        <v>94</v>
      </c>
    </row>
    <row r="1591" spans="1:23" x14ac:dyDescent="0.45">
      <c r="A1591" t="s">
        <v>8326</v>
      </c>
      <c r="B1591" t="s">
        <v>8224</v>
      </c>
      <c r="C1591" t="s">
        <v>8386</v>
      </c>
      <c r="D1591" s="8" t="s">
        <v>8376</v>
      </c>
      <c r="E1591">
        <v>1396</v>
      </c>
      <c r="F1591" s="7">
        <v>1</v>
      </c>
      <c r="G1591" s="4">
        <v>6000</v>
      </c>
      <c r="H1591" s="4">
        <v>6438</v>
      </c>
      <c r="I1591" s="25">
        <v>30</v>
      </c>
      <c r="J1591" s="4">
        <v>73</v>
      </c>
      <c r="N1591" t="s">
        <v>8326</v>
      </c>
      <c r="O1591" t="s">
        <v>8224</v>
      </c>
      <c r="P1591" t="s">
        <v>8386</v>
      </c>
      <c r="Q1591" s="8" t="s">
        <v>8376</v>
      </c>
      <c r="R1591">
        <v>1396</v>
      </c>
      <c r="S1591" s="7">
        <v>1</v>
      </c>
      <c r="T1591" s="4">
        <v>6000</v>
      </c>
      <c r="U1591" s="4">
        <v>6438</v>
      </c>
      <c r="V1591" s="25">
        <v>30</v>
      </c>
      <c r="W1591" s="4">
        <v>73</v>
      </c>
    </row>
    <row r="1592" spans="1:23" x14ac:dyDescent="0.45">
      <c r="A1592" t="s">
        <v>8326</v>
      </c>
      <c r="B1592" t="s">
        <v>8224</v>
      </c>
      <c r="C1592" t="s">
        <v>8386</v>
      </c>
      <c r="D1592" s="8" t="s">
        <v>8376</v>
      </c>
      <c r="E1592">
        <v>1842</v>
      </c>
      <c r="F1592" s="7">
        <v>1</v>
      </c>
      <c r="G1592" s="4">
        <v>2000</v>
      </c>
      <c r="H1592" s="4">
        <v>2505</v>
      </c>
      <c r="I1592" s="25">
        <v>33.617581018515921</v>
      </c>
      <c r="J1592" s="4">
        <v>21</v>
      </c>
      <c r="N1592" t="s">
        <v>8326</v>
      </c>
      <c r="O1592" t="s">
        <v>8224</v>
      </c>
      <c r="P1592" t="s">
        <v>8386</v>
      </c>
      <c r="Q1592" s="8" t="s">
        <v>8376</v>
      </c>
      <c r="R1592">
        <v>1842</v>
      </c>
      <c r="S1592" s="7">
        <v>1</v>
      </c>
      <c r="T1592" s="4">
        <v>2000</v>
      </c>
      <c r="U1592" s="4">
        <v>2505</v>
      </c>
      <c r="V1592" s="25">
        <v>33.617581018515921</v>
      </c>
      <c r="W1592" s="4">
        <v>21</v>
      </c>
    </row>
    <row r="1593" spans="1:23" x14ac:dyDescent="0.45">
      <c r="A1593" t="s">
        <v>8326</v>
      </c>
      <c r="B1593" t="s">
        <v>8224</v>
      </c>
      <c r="C1593" t="s">
        <v>8386</v>
      </c>
      <c r="D1593" s="8" t="s">
        <v>8377</v>
      </c>
      <c r="F1593" s="7">
        <v>2</v>
      </c>
      <c r="G1593" s="4">
        <v>8300</v>
      </c>
      <c r="H1593" s="4">
        <v>8956</v>
      </c>
      <c r="I1593" s="25">
        <v>29.958333333335759</v>
      </c>
      <c r="J1593" s="4">
        <v>125</v>
      </c>
      <c r="N1593" t="s">
        <v>8326</v>
      </c>
      <c r="O1593" t="s">
        <v>8224</v>
      </c>
      <c r="P1593" t="s">
        <v>8386</v>
      </c>
      <c r="Q1593" s="8" t="s">
        <v>8377</v>
      </c>
      <c r="S1593" s="7">
        <v>2</v>
      </c>
      <c r="T1593" s="4">
        <v>8300</v>
      </c>
      <c r="U1593" s="4">
        <v>8956</v>
      </c>
      <c r="V1593" s="25">
        <v>29.958333333335759</v>
      </c>
      <c r="W1593" s="4">
        <v>125</v>
      </c>
    </row>
    <row r="1594" spans="1:23" x14ac:dyDescent="0.45">
      <c r="A1594" t="s">
        <v>8326</v>
      </c>
      <c r="B1594" t="s">
        <v>8224</v>
      </c>
      <c r="C1594" t="s">
        <v>8386</v>
      </c>
      <c r="D1594" s="8" t="s">
        <v>8377</v>
      </c>
      <c r="E1594">
        <v>823</v>
      </c>
      <c r="F1594" s="7">
        <v>1</v>
      </c>
      <c r="G1594" s="4">
        <v>800</v>
      </c>
      <c r="H1594" s="4">
        <v>1436</v>
      </c>
      <c r="I1594" s="25">
        <v>29.958333333335759</v>
      </c>
      <c r="J1594" s="4">
        <v>33</v>
      </c>
      <c r="N1594" t="s">
        <v>8326</v>
      </c>
      <c r="O1594" t="s">
        <v>8224</v>
      </c>
      <c r="P1594" t="s">
        <v>8386</v>
      </c>
      <c r="Q1594" s="8" t="s">
        <v>8377</v>
      </c>
      <c r="R1594">
        <v>823</v>
      </c>
      <c r="S1594" s="7">
        <v>1</v>
      </c>
      <c r="T1594" s="4">
        <v>800</v>
      </c>
      <c r="U1594" s="4">
        <v>1436</v>
      </c>
      <c r="V1594" s="25">
        <v>29.958333333335759</v>
      </c>
      <c r="W1594" s="4">
        <v>33</v>
      </c>
    </row>
    <row r="1595" spans="1:23" x14ac:dyDescent="0.45">
      <c r="A1595" t="s">
        <v>8326</v>
      </c>
      <c r="B1595" t="s">
        <v>8224</v>
      </c>
      <c r="C1595" t="s">
        <v>8386</v>
      </c>
      <c r="D1595" s="8" t="s">
        <v>8377</v>
      </c>
      <c r="E1595">
        <v>1365</v>
      </c>
      <c r="F1595" s="7">
        <v>1</v>
      </c>
      <c r="G1595" s="4">
        <v>7500</v>
      </c>
      <c r="H1595" s="4">
        <v>7520</v>
      </c>
      <c r="I1595" s="25">
        <v>29.958333333335759</v>
      </c>
      <c r="J1595" s="4">
        <v>92</v>
      </c>
      <c r="N1595" t="s">
        <v>8326</v>
      </c>
      <c r="O1595" t="s">
        <v>8224</v>
      </c>
      <c r="P1595" t="s">
        <v>8386</v>
      </c>
      <c r="Q1595" s="8" t="s">
        <v>8377</v>
      </c>
      <c r="R1595">
        <v>1365</v>
      </c>
      <c r="S1595" s="7">
        <v>1</v>
      </c>
      <c r="T1595" s="4">
        <v>7500</v>
      </c>
      <c r="U1595" s="4">
        <v>7520</v>
      </c>
      <c r="V1595" s="25">
        <v>29.958333333335759</v>
      </c>
      <c r="W1595" s="4">
        <v>92</v>
      </c>
    </row>
    <row r="1596" spans="1:23" x14ac:dyDescent="0.45">
      <c r="A1596" t="s">
        <v>8326</v>
      </c>
      <c r="B1596" t="s">
        <v>8224</v>
      </c>
      <c r="C1596" t="s">
        <v>8386</v>
      </c>
      <c r="D1596" s="8" t="s">
        <v>8378</v>
      </c>
      <c r="F1596" s="7">
        <v>6</v>
      </c>
      <c r="G1596" s="4">
        <v>39782</v>
      </c>
      <c r="H1596" s="4">
        <v>43718</v>
      </c>
      <c r="I1596" s="25">
        <v>31.064538966047014</v>
      </c>
      <c r="J1596" s="4">
        <v>300</v>
      </c>
      <c r="N1596" t="s">
        <v>8326</v>
      </c>
      <c r="O1596" t="s">
        <v>8224</v>
      </c>
      <c r="P1596" t="s">
        <v>8386</v>
      </c>
      <c r="Q1596" s="8" t="s">
        <v>8378</v>
      </c>
      <c r="S1596" s="7">
        <v>6</v>
      </c>
      <c r="T1596" s="4">
        <v>39782</v>
      </c>
      <c r="U1596" s="4">
        <v>43718</v>
      </c>
      <c r="V1596" s="25">
        <v>31.064538966047014</v>
      </c>
      <c r="W1596" s="4">
        <v>300</v>
      </c>
    </row>
    <row r="1597" spans="1:23" x14ac:dyDescent="0.45">
      <c r="A1597" t="s">
        <v>8326</v>
      </c>
      <c r="B1597" t="s">
        <v>8224</v>
      </c>
      <c r="C1597" t="s">
        <v>8386</v>
      </c>
      <c r="D1597" s="8" t="s">
        <v>8378</v>
      </c>
      <c r="E1597">
        <v>821</v>
      </c>
      <c r="F1597" s="7">
        <v>1</v>
      </c>
      <c r="G1597" s="4">
        <v>17482</v>
      </c>
      <c r="H1597" s="4">
        <v>17482</v>
      </c>
      <c r="I1597" s="25">
        <v>34.245312499995634</v>
      </c>
      <c r="J1597" s="4">
        <v>78</v>
      </c>
      <c r="N1597" t="s">
        <v>8326</v>
      </c>
      <c r="O1597" t="s">
        <v>8224</v>
      </c>
      <c r="P1597" t="s">
        <v>8386</v>
      </c>
      <c r="Q1597" s="8" t="s">
        <v>8378</v>
      </c>
      <c r="R1597">
        <v>821</v>
      </c>
      <c r="S1597" s="7">
        <v>1</v>
      </c>
      <c r="T1597" s="4">
        <v>17482</v>
      </c>
      <c r="U1597" s="4">
        <v>17482</v>
      </c>
      <c r="V1597" s="25">
        <v>34.245312499995634</v>
      </c>
      <c r="W1597" s="4">
        <v>78</v>
      </c>
    </row>
    <row r="1598" spans="1:23" x14ac:dyDescent="0.45">
      <c r="A1598" t="s">
        <v>8326</v>
      </c>
      <c r="B1598" t="s">
        <v>8224</v>
      </c>
      <c r="C1598" t="s">
        <v>8386</v>
      </c>
      <c r="D1598" s="8" t="s">
        <v>8378</v>
      </c>
      <c r="E1598">
        <v>1390</v>
      </c>
      <c r="F1598" s="7">
        <v>1</v>
      </c>
      <c r="G1598" s="4">
        <v>2800</v>
      </c>
      <c r="H1598" s="4">
        <v>3055</v>
      </c>
      <c r="I1598" s="25">
        <v>33.913356481476512</v>
      </c>
      <c r="J1598" s="4">
        <v>19</v>
      </c>
      <c r="N1598" t="s">
        <v>8326</v>
      </c>
      <c r="O1598" t="s">
        <v>8224</v>
      </c>
      <c r="P1598" t="s">
        <v>8386</v>
      </c>
      <c r="Q1598" s="8" t="s">
        <v>8378</v>
      </c>
      <c r="R1598">
        <v>1390</v>
      </c>
      <c r="S1598" s="7">
        <v>1</v>
      </c>
      <c r="T1598" s="4">
        <v>2800</v>
      </c>
      <c r="U1598" s="4">
        <v>3055</v>
      </c>
      <c r="V1598" s="25">
        <v>33.913356481476512</v>
      </c>
      <c r="W1598" s="4">
        <v>19</v>
      </c>
    </row>
    <row r="1599" spans="1:23" x14ac:dyDescent="0.45">
      <c r="A1599" t="s">
        <v>8326</v>
      </c>
      <c r="B1599" t="s">
        <v>8224</v>
      </c>
      <c r="C1599" t="s">
        <v>8386</v>
      </c>
      <c r="D1599" s="8" t="s">
        <v>8378</v>
      </c>
      <c r="E1599">
        <v>1847</v>
      </c>
      <c r="F1599" s="7">
        <v>1</v>
      </c>
      <c r="G1599" s="4">
        <v>2500</v>
      </c>
      <c r="H1599" s="4">
        <v>3022</v>
      </c>
      <c r="I1599" s="25">
        <v>21</v>
      </c>
      <c r="J1599" s="4">
        <v>38</v>
      </c>
      <c r="N1599" t="s">
        <v>8326</v>
      </c>
      <c r="O1599" t="s">
        <v>8224</v>
      </c>
      <c r="P1599" t="s">
        <v>8386</v>
      </c>
      <c r="Q1599" s="8" t="s">
        <v>8378</v>
      </c>
      <c r="R1599">
        <v>1847</v>
      </c>
      <c r="S1599" s="7">
        <v>1</v>
      </c>
      <c r="T1599" s="4">
        <v>2500</v>
      </c>
      <c r="U1599" s="4">
        <v>3022</v>
      </c>
      <c r="V1599" s="25">
        <v>21</v>
      </c>
      <c r="W1599" s="4">
        <v>38</v>
      </c>
    </row>
    <row r="1600" spans="1:23" x14ac:dyDescent="0.45">
      <c r="A1600" t="s">
        <v>8326</v>
      </c>
      <c r="B1600" t="s">
        <v>8224</v>
      </c>
      <c r="C1600" t="s">
        <v>8386</v>
      </c>
      <c r="D1600" s="8" t="s">
        <v>8378</v>
      </c>
      <c r="E1600">
        <v>1852</v>
      </c>
      <c r="F1600" s="7">
        <v>1</v>
      </c>
      <c r="G1600" s="4">
        <v>15000</v>
      </c>
      <c r="H1600" s="4">
        <v>17545</v>
      </c>
      <c r="I1600" s="25">
        <v>37.228564814809943</v>
      </c>
      <c r="J1600" s="4">
        <v>131</v>
      </c>
      <c r="N1600" t="s">
        <v>8326</v>
      </c>
      <c r="O1600" t="s">
        <v>8224</v>
      </c>
      <c r="P1600" t="s">
        <v>8386</v>
      </c>
      <c r="Q1600" s="8" t="s">
        <v>8378</v>
      </c>
      <c r="R1600">
        <v>1852</v>
      </c>
      <c r="S1600" s="7">
        <v>1</v>
      </c>
      <c r="T1600" s="4">
        <v>15000</v>
      </c>
      <c r="U1600" s="4">
        <v>17545</v>
      </c>
      <c r="V1600" s="25">
        <v>37.228564814809943</v>
      </c>
      <c r="W1600" s="4">
        <v>131</v>
      </c>
    </row>
    <row r="1601" spans="1:23" x14ac:dyDescent="0.45">
      <c r="A1601" t="s">
        <v>8326</v>
      </c>
      <c r="B1601" t="s">
        <v>8224</v>
      </c>
      <c r="C1601" t="s">
        <v>8386</v>
      </c>
      <c r="D1601" s="8" t="s">
        <v>8378</v>
      </c>
      <c r="E1601">
        <v>2172</v>
      </c>
      <c r="F1601" s="7">
        <v>1</v>
      </c>
      <c r="G1601" s="4">
        <v>1000</v>
      </c>
      <c r="H1601" s="4">
        <v>1000</v>
      </c>
      <c r="I1601" s="25">
        <v>30</v>
      </c>
      <c r="J1601" s="4">
        <v>13</v>
      </c>
      <c r="N1601" t="s">
        <v>8326</v>
      </c>
      <c r="O1601" t="s">
        <v>8224</v>
      </c>
      <c r="P1601" t="s">
        <v>8386</v>
      </c>
      <c r="Q1601" s="8" t="s">
        <v>8378</v>
      </c>
      <c r="R1601">
        <v>2172</v>
      </c>
      <c r="S1601" s="7">
        <v>1</v>
      </c>
      <c r="T1601" s="4">
        <v>1000</v>
      </c>
      <c r="U1601" s="4">
        <v>1000</v>
      </c>
      <c r="V1601" s="25">
        <v>30</v>
      </c>
      <c r="W1601" s="4">
        <v>13</v>
      </c>
    </row>
    <row r="1602" spans="1:23" x14ac:dyDescent="0.45">
      <c r="A1602" t="s">
        <v>8326</v>
      </c>
      <c r="B1602" t="s">
        <v>8224</v>
      </c>
      <c r="C1602" t="s">
        <v>8386</v>
      </c>
      <c r="D1602" s="8" t="s">
        <v>8378</v>
      </c>
      <c r="E1602">
        <v>2179</v>
      </c>
      <c r="F1602" s="7">
        <v>1</v>
      </c>
      <c r="G1602" s="4">
        <v>1000</v>
      </c>
      <c r="H1602" s="4">
        <v>1614</v>
      </c>
      <c r="I1602" s="25">
        <v>30</v>
      </c>
      <c r="J1602" s="4">
        <v>21</v>
      </c>
      <c r="N1602" t="s">
        <v>8326</v>
      </c>
      <c r="O1602" t="s">
        <v>8224</v>
      </c>
      <c r="P1602" t="s">
        <v>8386</v>
      </c>
      <c r="Q1602" s="8" t="s">
        <v>8378</v>
      </c>
      <c r="R1602">
        <v>2179</v>
      </c>
      <c r="S1602" s="7">
        <v>1</v>
      </c>
      <c r="T1602" s="4">
        <v>1000</v>
      </c>
      <c r="U1602" s="4">
        <v>1614</v>
      </c>
      <c r="V1602" s="25">
        <v>30</v>
      </c>
      <c r="W1602" s="4">
        <v>21</v>
      </c>
    </row>
    <row r="1603" spans="1:23" x14ac:dyDescent="0.45">
      <c r="A1603" t="s">
        <v>8326</v>
      </c>
      <c r="B1603" t="s">
        <v>8224</v>
      </c>
      <c r="C1603" t="s">
        <v>8386</v>
      </c>
      <c r="D1603" s="8" t="s">
        <v>8379</v>
      </c>
      <c r="F1603" s="7">
        <v>3</v>
      </c>
      <c r="G1603" s="4">
        <v>14499</v>
      </c>
      <c r="H1603" s="4">
        <v>17101</v>
      </c>
      <c r="I1603" s="25">
        <v>37.086728395059858</v>
      </c>
      <c r="J1603" s="4">
        <v>185</v>
      </c>
      <c r="N1603" t="s">
        <v>8326</v>
      </c>
      <c r="O1603" t="s">
        <v>8224</v>
      </c>
      <c r="P1603" t="s">
        <v>8386</v>
      </c>
      <c r="Q1603" s="8" t="s">
        <v>8379</v>
      </c>
      <c r="S1603" s="7">
        <v>3</v>
      </c>
      <c r="T1603" s="4">
        <v>14499</v>
      </c>
      <c r="U1603" s="4">
        <v>17101</v>
      </c>
      <c r="V1603" s="25">
        <v>37.086728395059858</v>
      </c>
      <c r="W1603" s="4">
        <v>185</v>
      </c>
    </row>
    <row r="1604" spans="1:23" x14ac:dyDescent="0.45">
      <c r="A1604" t="s">
        <v>8326</v>
      </c>
      <c r="B1604" t="s">
        <v>8224</v>
      </c>
      <c r="C1604" t="s">
        <v>8386</v>
      </c>
      <c r="D1604" s="8" t="s">
        <v>8379</v>
      </c>
      <c r="E1604">
        <v>1371</v>
      </c>
      <c r="F1604" s="7">
        <v>1</v>
      </c>
      <c r="G1604" s="4">
        <v>6999</v>
      </c>
      <c r="H1604" s="4">
        <v>7495</v>
      </c>
      <c r="I1604" s="25">
        <v>30</v>
      </c>
      <c r="J1604" s="4">
        <v>70</v>
      </c>
      <c r="N1604" t="s">
        <v>8326</v>
      </c>
      <c r="O1604" t="s">
        <v>8224</v>
      </c>
      <c r="P1604" t="s">
        <v>8386</v>
      </c>
      <c r="Q1604" s="8" t="s">
        <v>8379</v>
      </c>
      <c r="R1604">
        <v>1371</v>
      </c>
      <c r="S1604" s="7">
        <v>1</v>
      </c>
      <c r="T1604" s="4">
        <v>6999</v>
      </c>
      <c r="U1604" s="4">
        <v>7495</v>
      </c>
      <c r="V1604" s="25">
        <v>30</v>
      </c>
      <c r="W1604" s="4">
        <v>70</v>
      </c>
    </row>
    <row r="1605" spans="1:23" x14ac:dyDescent="0.45">
      <c r="A1605" t="s">
        <v>8326</v>
      </c>
      <c r="B1605" t="s">
        <v>8224</v>
      </c>
      <c r="C1605" t="s">
        <v>8386</v>
      </c>
      <c r="D1605" s="8" t="s">
        <v>8379</v>
      </c>
      <c r="E1605">
        <v>2163</v>
      </c>
      <c r="F1605" s="7">
        <v>1</v>
      </c>
      <c r="G1605" s="4">
        <v>2500</v>
      </c>
      <c r="H1605" s="4">
        <v>3305</v>
      </c>
      <c r="I1605" s="25">
        <v>51.26018518517958</v>
      </c>
      <c r="J1605" s="4">
        <v>44</v>
      </c>
      <c r="N1605" t="s">
        <v>8326</v>
      </c>
      <c r="O1605" t="s">
        <v>8224</v>
      </c>
      <c r="P1605" t="s">
        <v>8386</v>
      </c>
      <c r="Q1605" s="8" t="s">
        <v>8379</v>
      </c>
      <c r="R1605">
        <v>2163</v>
      </c>
      <c r="S1605" s="7">
        <v>1</v>
      </c>
      <c r="T1605" s="4">
        <v>2500</v>
      </c>
      <c r="U1605" s="4">
        <v>3305</v>
      </c>
      <c r="V1605" s="25">
        <v>51.26018518517958</v>
      </c>
      <c r="W1605" s="4">
        <v>44</v>
      </c>
    </row>
    <row r="1606" spans="1:23" x14ac:dyDescent="0.45">
      <c r="A1606" t="s">
        <v>8326</v>
      </c>
      <c r="B1606" t="s">
        <v>8224</v>
      </c>
      <c r="C1606" t="s">
        <v>8386</v>
      </c>
      <c r="D1606" s="8" t="s">
        <v>8379</v>
      </c>
      <c r="E1606">
        <v>2176</v>
      </c>
      <c r="F1606" s="7">
        <v>1</v>
      </c>
      <c r="G1606" s="4">
        <v>5000</v>
      </c>
      <c r="H1606" s="4">
        <v>6301</v>
      </c>
      <c r="I1606" s="25">
        <v>30</v>
      </c>
      <c r="J1606" s="4">
        <v>71</v>
      </c>
      <c r="N1606" t="s">
        <v>8326</v>
      </c>
      <c r="O1606" t="s">
        <v>8224</v>
      </c>
      <c r="P1606" t="s">
        <v>8386</v>
      </c>
      <c r="Q1606" s="8" t="s">
        <v>8379</v>
      </c>
      <c r="R1606">
        <v>2176</v>
      </c>
      <c r="S1606" s="7">
        <v>1</v>
      </c>
      <c r="T1606" s="4">
        <v>5000</v>
      </c>
      <c r="U1606" s="4">
        <v>6301</v>
      </c>
      <c r="V1606" s="25">
        <v>30</v>
      </c>
      <c r="W1606" s="4">
        <v>71</v>
      </c>
    </row>
    <row r="1607" spans="1:23" x14ac:dyDescent="0.45">
      <c r="A1607" t="s">
        <v>8326</v>
      </c>
      <c r="B1607" t="s">
        <v>8224</v>
      </c>
      <c r="C1607" t="s">
        <v>8386</v>
      </c>
      <c r="D1607" s="8" t="s">
        <v>8369</v>
      </c>
      <c r="F1607" s="7">
        <v>5</v>
      </c>
      <c r="G1607" s="4">
        <v>23025</v>
      </c>
      <c r="H1607" s="4">
        <v>26509</v>
      </c>
      <c r="I1607" s="25">
        <v>28.567601851851215</v>
      </c>
      <c r="J1607" s="4">
        <v>368</v>
      </c>
      <c r="N1607" t="s">
        <v>8326</v>
      </c>
      <c r="O1607" t="s">
        <v>8224</v>
      </c>
      <c r="P1607" t="s">
        <v>8386</v>
      </c>
      <c r="Q1607" s="8" t="s">
        <v>8369</v>
      </c>
      <c r="S1607" s="7">
        <v>5</v>
      </c>
      <c r="T1607" s="4">
        <v>23025</v>
      </c>
      <c r="U1607" s="4">
        <v>26509</v>
      </c>
      <c r="V1607" s="25">
        <v>28.567601851851215</v>
      </c>
      <c r="W1607" s="4">
        <v>368</v>
      </c>
    </row>
    <row r="1608" spans="1:23" x14ac:dyDescent="0.45">
      <c r="A1608" t="s">
        <v>8326</v>
      </c>
      <c r="B1608" t="s">
        <v>8224</v>
      </c>
      <c r="C1608" t="s">
        <v>8386</v>
      </c>
      <c r="D1608" s="8" t="s">
        <v>8369</v>
      </c>
      <c r="E1608">
        <v>1368</v>
      </c>
      <c r="F1608" s="7">
        <v>1</v>
      </c>
      <c r="G1608" s="4">
        <v>5000</v>
      </c>
      <c r="H1608" s="4">
        <v>5535</v>
      </c>
      <c r="I1608" s="25">
        <v>24</v>
      </c>
      <c r="J1608" s="4">
        <v>87</v>
      </c>
      <c r="N1608" t="s">
        <v>8326</v>
      </c>
      <c r="O1608" t="s">
        <v>8224</v>
      </c>
      <c r="P1608" t="s">
        <v>8386</v>
      </c>
      <c r="Q1608" s="8" t="s">
        <v>8369</v>
      </c>
      <c r="R1608">
        <v>1368</v>
      </c>
      <c r="S1608" s="7">
        <v>1</v>
      </c>
      <c r="T1608" s="4">
        <v>5000</v>
      </c>
      <c r="U1608" s="4">
        <v>5535</v>
      </c>
      <c r="V1608" s="25">
        <v>24</v>
      </c>
      <c r="W1608" s="4">
        <v>87</v>
      </c>
    </row>
    <row r="1609" spans="1:23" x14ac:dyDescent="0.45">
      <c r="A1609" t="s">
        <v>8326</v>
      </c>
      <c r="B1609" t="s">
        <v>8224</v>
      </c>
      <c r="C1609" t="s">
        <v>8386</v>
      </c>
      <c r="D1609" s="8" t="s">
        <v>8369</v>
      </c>
      <c r="E1609">
        <v>1379</v>
      </c>
      <c r="F1609" s="7">
        <v>1</v>
      </c>
      <c r="G1609" s="4">
        <v>10000</v>
      </c>
      <c r="H1609" s="4">
        <v>11160</v>
      </c>
      <c r="I1609" s="25">
        <v>30</v>
      </c>
      <c r="J1609" s="4">
        <v>151</v>
      </c>
      <c r="N1609" t="s">
        <v>8326</v>
      </c>
      <c r="O1609" t="s">
        <v>8224</v>
      </c>
      <c r="P1609" t="s">
        <v>8386</v>
      </c>
      <c r="Q1609" s="8" t="s">
        <v>8369</v>
      </c>
      <c r="R1609">
        <v>1379</v>
      </c>
      <c r="S1609" s="7">
        <v>1</v>
      </c>
      <c r="T1609" s="4">
        <v>10000</v>
      </c>
      <c r="U1609" s="4">
        <v>11160</v>
      </c>
      <c r="V1609" s="25">
        <v>30</v>
      </c>
      <c r="W1609" s="4">
        <v>151</v>
      </c>
    </row>
    <row r="1610" spans="1:23" x14ac:dyDescent="0.45">
      <c r="A1610" t="s">
        <v>8326</v>
      </c>
      <c r="B1610" t="s">
        <v>8224</v>
      </c>
      <c r="C1610" t="s">
        <v>8386</v>
      </c>
      <c r="D1610" s="8" t="s">
        <v>8369</v>
      </c>
      <c r="E1610">
        <v>1380</v>
      </c>
      <c r="F1610" s="7">
        <v>1</v>
      </c>
      <c r="G1610" s="4">
        <v>25</v>
      </c>
      <c r="H1610" s="4">
        <v>106</v>
      </c>
      <c r="I1610" s="25">
        <v>22.320532407407882</v>
      </c>
      <c r="J1610" s="4">
        <v>5</v>
      </c>
      <c r="N1610" t="s">
        <v>8326</v>
      </c>
      <c r="O1610" t="s">
        <v>8224</v>
      </c>
      <c r="P1610" t="s">
        <v>8386</v>
      </c>
      <c r="Q1610" s="8" t="s">
        <v>8369</v>
      </c>
      <c r="R1610">
        <v>1380</v>
      </c>
      <c r="S1610" s="7">
        <v>1</v>
      </c>
      <c r="T1610" s="4">
        <v>25</v>
      </c>
      <c r="U1610" s="4">
        <v>106</v>
      </c>
      <c r="V1610" s="25">
        <v>22.320532407407882</v>
      </c>
      <c r="W1610" s="4">
        <v>5</v>
      </c>
    </row>
    <row r="1611" spans="1:23" x14ac:dyDescent="0.45">
      <c r="A1611" t="s">
        <v>8326</v>
      </c>
      <c r="B1611" t="s">
        <v>8224</v>
      </c>
      <c r="C1611" t="s">
        <v>8386</v>
      </c>
      <c r="D1611" s="8" t="s">
        <v>8369</v>
      </c>
      <c r="E1611">
        <v>1387</v>
      </c>
      <c r="F1611" s="7">
        <v>1</v>
      </c>
      <c r="G1611" s="4">
        <v>4000</v>
      </c>
      <c r="H1611" s="4">
        <v>5465</v>
      </c>
      <c r="I1611" s="25">
        <v>31.266261574070086</v>
      </c>
      <c r="J1611" s="4">
        <v>78</v>
      </c>
      <c r="N1611" t="s">
        <v>8326</v>
      </c>
      <c r="O1611" t="s">
        <v>8224</v>
      </c>
      <c r="P1611" t="s">
        <v>8386</v>
      </c>
      <c r="Q1611" s="8" t="s">
        <v>8369</v>
      </c>
      <c r="R1611">
        <v>1387</v>
      </c>
      <c r="S1611" s="7">
        <v>1</v>
      </c>
      <c r="T1611" s="4">
        <v>4000</v>
      </c>
      <c r="U1611" s="4">
        <v>5465</v>
      </c>
      <c r="V1611" s="25">
        <v>31.266261574070086</v>
      </c>
      <c r="W1611" s="4">
        <v>78</v>
      </c>
    </row>
    <row r="1612" spans="1:23" x14ac:dyDescent="0.45">
      <c r="A1612" t="s">
        <v>8326</v>
      </c>
      <c r="B1612" t="s">
        <v>8224</v>
      </c>
      <c r="C1612" t="s">
        <v>8386</v>
      </c>
      <c r="D1612" s="8" t="s">
        <v>8369</v>
      </c>
      <c r="E1612">
        <v>2171</v>
      </c>
      <c r="F1612" s="7">
        <v>1</v>
      </c>
      <c r="G1612" s="4">
        <v>4000</v>
      </c>
      <c r="H1612" s="4">
        <v>4243</v>
      </c>
      <c r="I1612" s="25">
        <v>35.251215277778101</v>
      </c>
      <c r="J1612" s="4">
        <v>47</v>
      </c>
      <c r="N1612" t="s">
        <v>8326</v>
      </c>
      <c r="O1612" t="s">
        <v>8224</v>
      </c>
      <c r="P1612" t="s">
        <v>8386</v>
      </c>
      <c r="Q1612" s="8" t="s">
        <v>8369</v>
      </c>
      <c r="R1612">
        <v>2171</v>
      </c>
      <c r="S1612" s="7">
        <v>1</v>
      </c>
      <c r="T1612" s="4">
        <v>4000</v>
      </c>
      <c r="U1612" s="4">
        <v>4243</v>
      </c>
      <c r="V1612" s="25">
        <v>35.251215277778101</v>
      </c>
      <c r="W1612" s="4">
        <v>47</v>
      </c>
    </row>
    <row r="1613" spans="1:23" x14ac:dyDescent="0.45">
      <c r="A1613" t="s">
        <v>8326</v>
      </c>
      <c r="B1613" t="s">
        <v>8224</v>
      </c>
      <c r="C1613" t="s">
        <v>8386</v>
      </c>
      <c r="D1613" s="8" t="s">
        <v>8380</v>
      </c>
      <c r="F1613" s="7">
        <v>2</v>
      </c>
      <c r="G1613" s="4">
        <v>3900</v>
      </c>
      <c r="H1613" s="4">
        <v>5218</v>
      </c>
      <c r="I1613" s="25">
        <v>30</v>
      </c>
      <c r="J1613" s="4">
        <v>77</v>
      </c>
      <c r="N1613" t="s">
        <v>8326</v>
      </c>
      <c r="O1613" t="s">
        <v>8224</v>
      </c>
      <c r="P1613" t="s">
        <v>8386</v>
      </c>
      <c r="Q1613" s="8" t="s">
        <v>8380</v>
      </c>
      <c r="S1613" s="7">
        <v>2</v>
      </c>
      <c r="T1613" s="4">
        <v>3900</v>
      </c>
      <c r="U1613" s="4">
        <v>5218</v>
      </c>
      <c r="V1613" s="25">
        <v>30</v>
      </c>
      <c r="W1613" s="4">
        <v>77</v>
      </c>
    </row>
    <row r="1614" spans="1:23" x14ac:dyDescent="0.45">
      <c r="A1614" t="s">
        <v>8326</v>
      </c>
      <c r="B1614" t="s">
        <v>8224</v>
      </c>
      <c r="C1614" t="s">
        <v>8386</v>
      </c>
      <c r="D1614" s="8" t="s">
        <v>8380</v>
      </c>
      <c r="E1614">
        <v>1384</v>
      </c>
      <c r="F1614" s="7">
        <v>1</v>
      </c>
      <c r="G1614" s="4">
        <v>3500</v>
      </c>
      <c r="H1614" s="4">
        <v>4343</v>
      </c>
      <c r="I1614" s="25">
        <v>30</v>
      </c>
      <c r="J1614" s="4">
        <v>63</v>
      </c>
      <c r="N1614" t="s">
        <v>8326</v>
      </c>
      <c r="O1614" t="s">
        <v>8224</v>
      </c>
      <c r="P1614" t="s">
        <v>8386</v>
      </c>
      <c r="Q1614" s="8" t="s">
        <v>8380</v>
      </c>
      <c r="R1614">
        <v>1384</v>
      </c>
      <c r="S1614" s="7">
        <v>1</v>
      </c>
      <c r="T1614" s="4">
        <v>3500</v>
      </c>
      <c r="U1614" s="4">
        <v>4343</v>
      </c>
      <c r="V1614" s="25">
        <v>30</v>
      </c>
      <c r="W1614" s="4">
        <v>63</v>
      </c>
    </row>
    <row r="1615" spans="1:23" x14ac:dyDescent="0.45">
      <c r="A1615" t="s">
        <v>8326</v>
      </c>
      <c r="B1615" t="s">
        <v>8224</v>
      </c>
      <c r="C1615" t="s">
        <v>8386</v>
      </c>
      <c r="D1615" s="8" t="s">
        <v>8380</v>
      </c>
      <c r="E1615">
        <v>1386</v>
      </c>
      <c r="F1615" s="7">
        <v>1</v>
      </c>
      <c r="G1615" s="4">
        <v>400</v>
      </c>
      <c r="H1615" s="4">
        <v>875</v>
      </c>
      <c r="I1615" s="25">
        <v>30</v>
      </c>
      <c r="J1615" s="4">
        <v>14</v>
      </c>
      <c r="N1615" t="s">
        <v>8326</v>
      </c>
      <c r="O1615" t="s">
        <v>8224</v>
      </c>
      <c r="P1615" t="s">
        <v>8386</v>
      </c>
      <c r="Q1615" s="8" t="s">
        <v>8380</v>
      </c>
      <c r="R1615">
        <v>1386</v>
      </c>
      <c r="S1615" s="7">
        <v>1</v>
      </c>
      <c r="T1615" s="4">
        <v>400</v>
      </c>
      <c r="U1615" s="4">
        <v>875</v>
      </c>
      <c r="V1615" s="25">
        <v>30</v>
      </c>
      <c r="W1615" s="4">
        <v>14</v>
      </c>
    </row>
    <row r="1616" spans="1:23" x14ac:dyDescent="0.45">
      <c r="A1616" t="s">
        <v>8326</v>
      </c>
      <c r="B1616" t="s">
        <v>8224</v>
      </c>
      <c r="C1616" t="s">
        <v>8386</v>
      </c>
      <c r="D1616" s="8" t="s">
        <v>8370</v>
      </c>
      <c r="F1616" s="7">
        <v>2</v>
      </c>
      <c r="G1616" s="4">
        <v>850</v>
      </c>
      <c r="H1616" s="4">
        <v>1184</v>
      </c>
      <c r="I1616" s="25">
        <v>42.278483796297223</v>
      </c>
      <c r="J1616" s="4">
        <v>32</v>
      </c>
      <c r="N1616" t="s">
        <v>8326</v>
      </c>
      <c r="O1616" t="s">
        <v>8224</v>
      </c>
      <c r="P1616" t="s">
        <v>8386</v>
      </c>
      <c r="Q1616" s="8" t="s">
        <v>8370</v>
      </c>
      <c r="S1616" s="7">
        <v>2</v>
      </c>
      <c r="T1616" s="4">
        <v>850</v>
      </c>
      <c r="U1616" s="4">
        <v>1184</v>
      </c>
      <c r="V1616" s="25">
        <v>42.278483796297223</v>
      </c>
      <c r="W1616" s="4">
        <v>32</v>
      </c>
    </row>
    <row r="1617" spans="1:23" x14ac:dyDescent="0.45">
      <c r="A1617" t="s">
        <v>8326</v>
      </c>
      <c r="B1617" t="s">
        <v>8224</v>
      </c>
      <c r="C1617" t="s">
        <v>8386</v>
      </c>
      <c r="D1617" s="8" t="s">
        <v>8370</v>
      </c>
      <c r="E1617">
        <v>1391</v>
      </c>
      <c r="F1617" s="7">
        <v>1</v>
      </c>
      <c r="G1617" s="4">
        <v>500</v>
      </c>
      <c r="H1617" s="4">
        <v>551</v>
      </c>
      <c r="I1617" s="25">
        <v>44.556967592594447</v>
      </c>
      <c r="J1617" s="4">
        <v>13</v>
      </c>
      <c r="N1617" t="s">
        <v>8326</v>
      </c>
      <c r="O1617" t="s">
        <v>8224</v>
      </c>
      <c r="P1617" t="s">
        <v>8386</v>
      </c>
      <c r="Q1617" s="8" t="s">
        <v>8370</v>
      </c>
      <c r="R1617">
        <v>1391</v>
      </c>
      <c r="S1617" s="7">
        <v>1</v>
      </c>
      <c r="T1617" s="4">
        <v>500</v>
      </c>
      <c r="U1617" s="4">
        <v>551</v>
      </c>
      <c r="V1617" s="25">
        <v>44.556967592594447</v>
      </c>
      <c r="W1617" s="4">
        <v>13</v>
      </c>
    </row>
    <row r="1618" spans="1:23" x14ac:dyDescent="0.45">
      <c r="A1618" t="s">
        <v>8326</v>
      </c>
      <c r="B1618" t="s">
        <v>8224</v>
      </c>
      <c r="C1618" t="s">
        <v>8386</v>
      </c>
      <c r="D1618" s="8" t="s">
        <v>8370</v>
      </c>
      <c r="E1618">
        <v>2170</v>
      </c>
      <c r="F1618" s="7">
        <v>1</v>
      </c>
      <c r="G1618" s="4">
        <v>350</v>
      </c>
      <c r="H1618" s="4">
        <v>633</v>
      </c>
      <c r="I1618" s="25">
        <v>40</v>
      </c>
      <c r="J1618" s="4">
        <v>19</v>
      </c>
      <c r="N1618" t="s">
        <v>8326</v>
      </c>
      <c r="O1618" t="s">
        <v>8224</v>
      </c>
      <c r="P1618" t="s">
        <v>8386</v>
      </c>
      <c r="Q1618" s="8" t="s">
        <v>8370</v>
      </c>
      <c r="R1618">
        <v>2170</v>
      </c>
      <c r="S1618" s="7">
        <v>1</v>
      </c>
      <c r="T1618" s="4">
        <v>350</v>
      </c>
      <c r="U1618" s="4">
        <v>633</v>
      </c>
      <c r="V1618" s="25">
        <v>40</v>
      </c>
      <c r="W1618" s="4">
        <v>19</v>
      </c>
    </row>
    <row r="1619" spans="1:23" x14ac:dyDescent="0.45">
      <c r="A1619" t="s">
        <v>8326</v>
      </c>
      <c r="B1619" t="s">
        <v>8224</v>
      </c>
      <c r="C1619" t="s">
        <v>8386</v>
      </c>
      <c r="D1619" s="8" t="s">
        <v>8371</v>
      </c>
      <c r="F1619" s="7">
        <v>1</v>
      </c>
      <c r="G1619" s="4">
        <v>400</v>
      </c>
      <c r="H1619" s="4">
        <v>463</v>
      </c>
      <c r="I1619" s="25">
        <v>30</v>
      </c>
      <c r="J1619" s="4">
        <v>13</v>
      </c>
      <c r="N1619" t="s">
        <v>8326</v>
      </c>
      <c r="O1619" t="s">
        <v>8224</v>
      </c>
      <c r="P1619" t="s">
        <v>8386</v>
      </c>
      <c r="Q1619" s="8" t="s">
        <v>8371</v>
      </c>
      <c r="S1619" s="7">
        <v>1</v>
      </c>
      <c r="T1619" s="4">
        <v>400</v>
      </c>
      <c r="U1619" s="4">
        <v>463</v>
      </c>
      <c r="V1619" s="25">
        <v>30</v>
      </c>
      <c r="W1619" s="4">
        <v>13</v>
      </c>
    </row>
    <row r="1620" spans="1:23" x14ac:dyDescent="0.45">
      <c r="A1620" t="s">
        <v>8326</v>
      </c>
      <c r="B1620" t="s">
        <v>8224</v>
      </c>
      <c r="C1620" t="s">
        <v>8386</v>
      </c>
      <c r="D1620" s="8" t="s">
        <v>8371</v>
      </c>
      <c r="E1620">
        <v>2161</v>
      </c>
      <c r="F1620" s="7">
        <v>1</v>
      </c>
      <c r="G1620" s="4">
        <v>400</v>
      </c>
      <c r="H1620" s="4">
        <v>463</v>
      </c>
      <c r="I1620" s="25">
        <v>30</v>
      </c>
      <c r="J1620" s="4">
        <v>13</v>
      </c>
      <c r="N1620" t="s">
        <v>8326</v>
      </c>
      <c r="O1620" t="s">
        <v>8224</v>
      </c>
      <c r="P1620" t="s">
        <v>8386</v>
      </c>
      <c r="Q1620" s="8" t="s">
        <v>8371</v>
      </c>
      <c r="R1620">
        <v>2161</v>
      </c>
      <c r="S1620" s="7">
        <v>1</v>
      </c>
      <c r="T1620" s="4">
        <v>400</v>
      </c>
      <c r="U1620" s="4">
        <v>463</v>
      </c>
      <c r="V1620" s="25">
        <v>30</v>
      </c>
      <c r="W1620" s="4">
        <v>13</v>
      </c>
    </row>
    <row r="1621" spans="1:23" x14ac:dyDescent="0.45">
      <c r="A1621" t="s">
        <v>8326</v>
      </c>
      <c r="B1621" t="s">
        <v>8224</v>
      </c>
      <c r="C1621" t="s">
        <v>8386</v>
      </c>
      <c r="D1621" s="8" t="s">
        <v>8373</v>
      </c>
      <c r="F1621" s="7">
        <v>2</v>
      </c>
      <c r="G1621" s="4">
        <v>10000</v>
      </c>
      <c r="H1621" s="4">
        <v>11072.21</v>
      </c>
      <c r="I1621" s="25">
        <v>36.041666666664241</v>
      </c>
      <c r="J1621" s="4">
        <v>168</v>
      </c>
      <c r="N1621" t="s">
        <v>8326</v>
      </c>
      <c r="O1621" t="s">
        <v>8224</v>
      </c>
      <c r="P1621" t="s">
        <v>8386</v>
      </c>
      <c r="Q1621" s="8" t="s">
        <v>8373</v>
      </c>
      <c r="S1621" s="7">
        <v>2</v>
      </c>
      <c r="T1621" s="4">
        <v>10000</v>
      </c>
      <c r="U1621" s="4">
        <v>11072.21</v>
      </c>
      <c r="V1621" s="25">
        <v>36.041666666664241</v>
      </c>
      <c r="W1621" s="4">
        <v>168</v>
      </c>
    </row>
    <row r="1622" spans="1:23" x14ac:dyDescent="0.45">
      <c r="A1622" t="s">
        <v>8326</v>
      </c>
      <c r="B1622" t="s">
        <v>8224</v>
      </c>
      <c r="C1622" t="s">
        <v>8386</v>
      </c>
      <c r="D1622" s="8" t="s">
        <v>8373</v>
      </c>
      <c r="E1622">
        <v>1367</v>
      </c>
      <c r="F1622" s="7">
        <v>1</v>
      </c>
      <c r="G1622" s="4">
        <v>5000</v>
      </c>
      <c r="H1622" s="4">
        <v>5713</v>
      </c>
      <c r="I1622" s="25">
        <v>30.041666666664241</v>
      </c>
      <c r="J1622" s="4">
        <v>90</v>
      </c>
      <c r="N1622" t="s">
        <v>8326</v>
      </c>
      <c r="O1622" t="s">
        <v>8224</v>
      </c>
      <c r="P1622" t="s">
        <v>8386</v>
      </c>
      <c r="Q1622" s="8" t="s">
        <v>8373</v>
      </c>
      <c r="R1622">
        <v>1367</v>
      </c>
      <c r="S1622" s="7">
        <v>1</v>
      </c>
      <c r="T1622" s="4">
        <v>5000</v>
      </c>
      <c r="U1622" s="4">
        <v>5713</v>
      </c>
      <c r="V1622" s="25">
        <v>30.041666666664241</v>
      </c>
      <c r="W1622" s="4">
        <v>90</v>
      </c>
    </row>
    <row r="1623" spans="1:23" x14ac:dyDescent="0.45">
      <c r="A1623" t="s">
        <v>8326</v>
      </c>
      <c r="B1623" t="s">
        <v>8224</v>
      </c>
      <c r="C1623" t="s">
        <v>8386</v>
      </c>
      <c r="D1623" s="8" t="s">
        <v>8373</v>
      </c>
      <c r="E1623">
        <v>2180</v>
      </c>
      <c r="F1623" s="7">
        <v>1</v>
      </c>
      <c r="G1623" s="4">
        <v>5000</v>
      </c>
      <c r="H1623" s="4">
        <v>5359.21</v>
      </c>
      <c r="I1623" s="25">
        <v>42.041666666664241</v>
      </c>
      <c r="J1623" s="4">
        <v>78</v>
      </c>
      <c r="N1623" t="s">
        <v>8326</v>
      </c>
      <c r="O1623" t="s">
        <v>8224</v>
      </c>
      <c r="P1623" t="s">
        <v>8386</v>
      </c>
      <c r="Q1623" s="8" t="s">
        <v>8373</v>
      </c>
      <c r="R1623">
        <v>2180</v>
      </c>
      <c r="S1623" s="7">
        <v>1</v>
      </c>
      <c r="T1623" s="4">
        <v>5000</v>
      </c>
      <c r="U1623" s="4">
        <v>5359.21</v>
      </c>
      <c r="V1623" s="25">
        <v>42.041666666664241</v>
      </c>
      <c r="W1623" s="4">
        <v>78</v>
      </c>
    </row>
    <row r="1624" spans="1:23" x14ac:dyDescent="0.45">
      <c r="A1624" t="s">
        <v>8326</v>
      </c>
      <c r="B1624" t="s">
        <v>8224</v>
      </c>
      <c r="C1624" t="s">
        <v>8386</v>
      </c>
      <c r="D1624" s="8" t="s">
        <v>8374</v>
      </c>
      <c r="F1624" s="7">
        <v>1</v>
      </c>
      <c r="G1624" s="4">
        <v>750</v>
      </c>
      <c r="H1624" s="4">
        <v>1390</v>
      </c>
      <c r="I1624" s="25">
        <v>60</v>
      </c>
      <c r="J1624" s="4">
        <v>12</v>
      </c>
      <c r="N1624" t="s">
        <v>8326</v>
      </c>
      <c r="O1624" t="s">
        <v>8224</v>
      </c>
      <c r="P1624" t="s">
        <v>8386</v>
      </c>
      <c r="Q1624" s="8" t="s">
        <v>8374</v>
      </c>
      <c r="S1624" s="7">
        <v>1</v>
      </c>
      <c r="T1624" s="4">
        <v>750</v>
      </c>
      <c r="U1624" s="4">
        <v>1390</v>
      </c>
      <c r="V1624" s="25">
        <v>60</v>
      </c>
      <c r="W1624" s="4">
        <v>12</v>
      </c>
    </row>
    <row r="1625" spans="1:23" x14ac:dyDescent="0.45">
      <c r="A1625" t="s">
        <v>8326</v>
      </c>
      <c r="B1625" t="s">
        <v>8224</v>
      </c>
      <c r="C1625" t="s">
        <v>8386</v>
      </c>
      <c r="D1625" s="8" t="s">
        <v>8374</v>
      </c>
      <c r="E1625">
        <v>2282</v>
      </c>
      <c r="F1625" s="7">
        <v>1</v>
      </c>
      <c r="G1625" s="4">
        <v>750</v>
      </c>
      <c r="H1625" s="4">
        <v>1390</v>
      </c>
      <c r="I1625" s="25">
        <v>60</v>
      </c>
      <c r="J1625" s="4">
        <v>12</v>
      </c>
      <c r="N1625" t="s">
        <v>8326</v>
      </c>
      <c r="O1625" t="s">
        <v>8224</v>
      </c>
      <c r="P1625" t="s">
        <v>8386</v>
      </c>
      <c r="Q1625" s="8" t="s">
        <v>8374</v>
      </c>
      <c r="R1625">
        <v>2282</v>
      </c>
      <c r="S1625" s="7">
        <v>1</v>
      </c>
      <c r="T1625" s="4">
        <v>750</v>
      </c>
      <c r="U1625" s="4">
        <v>1390</v>
      </c>
      <c r="V1625" s="25">
        <v>60</v>
      </c>
      <c r="W1625" s="4">
        <v>12</v>
      </c>
    </row>
    <row r="1626" spans="1:23" x14ac:dyDescent="0.45">
      <c r="A1626" t="s">
        <v>8326</v>
      </c>
      <c r="B1626" t="s">
        <v>8224</v>
      </c>
      <c r="C1626" t="s">
        <v>8387</v>
      </c>
      <c r="F1626" s="7"/>
      <c r="G1626" s="4"/>
      <c r="H1626" s="4"/>
      <c r="I1626" s="25"/>
      <c r="J1626" s="4"/>
      <c r="N1626" t="s">
        <v>8326</v>
      </c>
      <c r="O1626" t="s">
        <v>8224</v>
      </c>
      <c r="P1626" t="s">
        <v>8387</v>
      </c>
      <c r="S1626" s="7"/>
      <c r="T1626" s="4"/>
      <c r="U1626" s="4"/>
      <c r="V1626" s="25"/>
      <c r="W1626" s="4"/>
    </row>
    <row r="1627" spans="1:23" x14ac:dyDescent="0.45">
      <c r="A1627" t="s">
        <v>8326</v>
      </c>
      <c r="B1627" t="s">
        <v>8224</v>
      </c>
      <c r="C1627" t="s">
        <v>8387</v>
      </c>
      <c r="D1627" s="8" t="s">
        <v>8376</v>
      </c>
      <c r="F1627" s="7">
        <v>1</v>
      </c>
      <c r="G1627" s="4">
        <v>2500</v>
      </c>
      <c r="H1627" s="4">
        <v>2841</v>
      </c>
      <c r="I1627" s="25">
        <v>31</v>
      </c>
      <c r="J1627" s="4">
        <v>104</v>
      </c>
      <c r="N1627" t="s">
        <v>8326</v>
      </c>
      <c r="O1627" t="s">
        <v>8224</v>
      </c>
      <c r="P1627" t="s">
        <v>8387</v>
      </c>
      <c r="Q1627" s="8" t="s">
        <v>8376</v>
      </c>
      <c r="S1627" s="7">
        <v>1</v>
      </c>
      <c r="T1627" s="4">
        <v>2500</v>
      </c>
      <c r="U1627" s="4">
        <v>2841</v>
      </c>
      <c r="V1627" s="25">
        <v>31</v>
      </c>
      <c r="W1627" s="4">
        <v>104</v>
      </c>
    </row>
    <row r="1628" spans="1:23" x14ac:dyDescent="0.45">
      <c r="A1628" t="s">
        <v>8326</v>
      </c>
      <c r="B1628" t="s">
        <v>8224</v>
      </c>
      <c r="C1628" t="s">
        <v>8387</v>
      </c>
      <c r="D1628" s="8" t="s">
        <v>8376</v>
      </c>
      <c r="E1628">
        <v>1392</v>
      </c>
      <c r="F1628" s="7">
        <v>1</v>
      </c>
      <c r="G1628" s="4">
        <v>2500</v>
      </c>
      <c r="H1628" s="4">
        <v>2841</v>
      </c>
      <c r="I1628" s="25">
        <v>31</v>
      </c>
      <c r="J1628" s="4">
        <v>104</v>
      </c>
      <c r="N1628" t="s">
        <v>8326</v>
      </c>
      <c r="O1628" t="s">
        <v>8224</v>
      </c>
      <c r="P1628" t="s">
        <v>8387</v>
      </c>
      <c r="Q1628" s="8" t="s">
        <v>8376</v>
      </c>
      <c r="R1628">
        <v>1392</v>
      </c>
      <c r="S1628" s="7">
        <v>1</v>
      </c>
      <c r="T1628" s="4">
        <v>2500</v>
      </c>
      <c r="U1628" s="4">
        <v>2841</v>
      </c>
      <c r="V1628" s="25">
        <v>31</v>
      </c>
      <c r="W1628" s="4">
        <v>104</v>
      </c>
    </row>
    <row r="1629" spans="1:23" x14ac:dyDescent="0.45">
      <c r="A1629" t="s">
        <v>8326</v>
      </c>
      <c r="B1629" t="s">
        <v>8224</v>
      </c>
      <c r="C1629" t="s">
        <v>8387</v>
      </c>
      <c r="D1629" s="8" t="s">
        <v>8377</v>
      </c>
      <c r="F1629" s="7">
        <v>1</v>
      </c>
      <c r="G1629" s="4">
        <v>1500</v>
      </c>
      <c r="H1629" s="4">
        <v>2842</v>
      </c>
      <c r="I1629" s="25">
        <v>29.958333333335759</v>
      </c>
      <c r="J1629" s="4">
        <v>66</v>
      </c>
      <c r="N1629" t="s">
        <v>8326</v>
      </c>
      <c r="O1629" t="s">
        <v>8224</v>
      </c>
      <c r="P1629" t="s">
        <v>8387</v>
      </c>
      <c r="Q1629" s="8" t="s">
        <v>8377</v>
      </c>
      <c r="S1629" s="7">
        <v>1</v>
      </c>
      <c r="T1629" s="4">
        <v>1500</v>
      </c>
      <c r="U1629" s="4">
        <v>2842</v>
      </c>
      <c r="V1629" s="25">
        <v>29.958333333335759</v>
      </c>
      <c r="W1629" s="4">
        <v>66</v>
      </c>
    </row>
    <row r="1630" spans="1:23" x14ac:dyDescent="0.45">
      <c r="A1630" t="s">
        <v>8326</v>
      </c>
      <c r="B1630" t="s">
        <v>8224</v>
      </c>
      <c r="C1630" t="s">
        <v>8387</v>
      </c>
      <c r="D1630" s="8" t="s">
        <v>8377</v>
      </c>
      <c r="E1630">
        <v>1374</v>
      </c>
      <c r="F1630" s="7">
        <v>1</v>
      </c>
      <c r="G1630" s="4">
        <v>1500</v>
      </c>
      <c r="H1630" s="4">
        <v>2842</v>
      </c>
      <c r="I1630" s="25">
        <v>29.958333333335759</v>
      </c>
      <c r="J1630" s="4">
        <v>66</v>
      </c>
      <c r="N1630" t="s">
        <v>8326</v>
      </c>
      <c r="O1630" t="s">
        <v>8224</v>
      </c>
      <c r="P1630" t="s">
        <v>8387</v>
      </c>
      <c r="Q1630" s="8" t="s">
        <v>8377</v>
      </c>
      <c r="R1630">
        <v>1374</v>
      </c>
      <c r="S1630" s="7">
        <v>1</v>
      </c>
      <c r="T1630" s="4">
        <v>1500</v>
      </c>
      <c r="U1630" s="4">
        <v>2842</v>
      </c>
      <c r="V1630" s="25">
        <v>29.958333333335759</v>
      </c>
      <c r="W1630" s="4">
        <v>66</v>
      </c>
    </row>
    <row r="1631" spans="1:23" x14ac:dyDescent="0.45">
      <c r="A1631" t="s">
        <v>8326</v>
      </c>
      <c r="B1631" t="s">
        <v>8224</v>
      </c>
      <c r="C1631" t="s">
        <v>8387</v>
      </c>
      <c r="D1631" s="8" t="s">
        <v>8378</v>
      </c>
      <c r="F1631" s="7">
        <v>1</v>
      </c>
      <c r="G1631" s="4">
        <v>18800</v>
      </c>
      <c r="H1631" s="4">
        <v>20426</v>
      </c>
      <c r="I1631" s="25">
        <v>30.176944444443507</v>
      </c>
      <c r="J1631" s="4">
        <v>206</v>
      </c>
      <c r="N1631" t="s">
        <v>8326</v>
      </c>
      <c r="O1631" t="s">
        <v>8224</v>
      </c>
      <c r="P1631" t="s">
        <v>8387</v>
      </c>
      <c r="Q1631" s="8" t="s">
        <v>8378</v>
      </c>
      <c r="S1631" s="7">
        <v>1</v>
      </c>
      <c r="T1631" s="4">
        <v>18800</v>
      </c>
      <c r="U1631" s="4">
        <v>20426</v>
      </c>
      <c r="V1631" s="25">
        <v>30.176944444443507</v>
      </c>
      <c r="W1631" s="4">
        <v>206</v>
      </c>
    </row>
    <row r="1632" spans="1:23" x14ac:dyDescent="0.45">
      <c r="A1632" t="s">
        <v>8326</v>
      </c>
      <c r="B1632" t="s">
        <v>8224</v>
      </c>
      <c r="C1632" t="s">
        <v>8387</v>
      </c>
      <c r="D1632" s="8" t="s">
        <v>8378</v>
      </c>
      <c r="E1632">
        <v>1269</v>
      </c>
      <c r="F1632" s="7">
        <v>1</v>
      </c>
      <c r="G1632" s="4">
        <v>18800</v>
      </c>
      <c r="H1632" s="4">
        <v>20426</v>
      </c>
      <c r="I1632" s="25">
        <v>30.176944444443507</v>
      </c>
      <c r="J1632" s="4">
        <v>206</v>
      </c>
      <c r="N1632" t="s">
        <v>8326</v>
      </c>
      <c r="O1632" t="s">
        <v>8224</v>
      </c>
      <c r="P1632" t="s">
        <v>8387</v>
      </c>
      <c r="Q1632" s="8" t="s">
        <v>8378</v>
      </c>
      <c r="R1632">
        <v>1269</v>
      </c>
      <c r="S1632" s="7">
        <v>1</v>
      </c>
      <c r="T1632" s="4">
        <v>18800</v>
      </c>
      <c r="U1632" s="4">
        <v>20426</v>
      </c>
      <c r="V1632" s="25">
        <v>30.176944444443507</v>
      </c>
      <c r="W1632" s="4">
        <v>206</v>
      </c>
    </row>
    <row r="1633" spans="1:23" x14ac:dyDescent="0.45">
      <c r="A1633" t="s">
        <v>8326</v>
      </c>
      <c r="B1633" t="s">
        <v>8224</v>
      </c>
      <c r="C1633" t="s">
        <v>8387</v>
      </c>
      <c r="D1633" s="8" t="s">
        <v>8369</v>
      </c>
      <c r="F1633" s="7">
        <v>3</v>
      </c>
      <c r="G1633" s="4">
        <v>10000</v>
      </c>
      <c r="H1633" s="4">
        <v>10654</v>
      </c>
      <c r="I1633" s="25">
        <v>38.482739197531679</v>
      </c>
      <c r="J1633" s="4">
        <v>158</v>
      </c>
      <c r="N1633" t="s">
        <v>8326</v>
      </c>
      <c r="O1633" t="s">
        <v>8224</v>
      </c>
      <c r="P1633" t="s">
        <v>8387</v>
      </c>
      <c r="Q1633" s="8" t="s">
        <v>8369</v>
      </c>
      <c r="S1633" s="7">
        <v>3</v>
      </c>
      <c r="T1633" s="4">
        <v>10000</v>
      </c>
      <c r="U1633" s="4">
        <v>10654</v>
      </c>
      <c r="V1633" s="25">
        <v>38.482739197531679</v>
      </c>
      <c r="W1633" s="4">
        <v>158</v>
      </c>
    </row>
    <row r="1634" spans="1:23" x14ac:dyDescent="0.45">
      <c r="A1634" t="s">
        <v>8326</v>
      </c>
      <c r="B1634" t="s">
        <v>8224</v>
      </c>
      <c r="C1634" t="s">
        <v>8387</v>
      </c>
      <c r="D1634" s="8" t="s">
        <v>8369</v>
      </c>
      <c r="E1634">
        <v>1635</v>
      </c>
      <c r="F1634" s="7">
        <v>1</v>
      </c>
      <c r="G1634" s="4">
        <v>2000</v>
      </c>
      <c r="H1634" s="4">
        <v>2506</v>
      </c>
      <c r="I1634" s="25">
        <v>60</v>
      </c>
      <c r="J1634" s="4">
        <v>37</v>
      </c>
      <c r="N1634" t="s">
        <v>8326</v>
      </c>
      <c r="O1634" t="s">
        <v>8224</v>
      </c>
      <c r="P1634" t="s">
        <v>8387</v>
      </c>
      <c r="Q1634" s="8" t="s">
        <v>8369</v>
      </c>
      <c r="R1634">
        <v>1635</v>
      </c>
      <c r="S1634" s="7">
        <v>1</v>
      </c>
      <c r="T1634" s="4">
        <v>2000</v>
      </c>
      <c r="U1634" s="4">
        <v>2506</v>
      </c>
      <c r="V1634" s="25">
        <v>60</v>
      </c>
      <c r="W1634" s="4">
        <v>37</v>
      </c>
    </row>
    <row r="1635" spans="1:23" x14ac:dyDescent="0.45">
      <c r="A1635" t="s">
        <v>8326</v>
      </c>
      <c r="B1635" t="s">
        <v>8224</v>
      </c>
      <c r="C1635" t="s">
        <v>8387</v>
      </c>
      <c r="D1635" s="8" t="s">
        <v>8369</v>
      </c>
      <c r="E1635">
        <v>2164</v>
      </c>
      <c r="F1635" s="7">
        <v>1</v>
      </c>
      <c r="G1635" s="4">
        <v>5500</v>
      </c>
      <c r="H1635" s="4">
        <v>5645</v>
      </c>
      <c r="I1635" s="25">
        <v>30.448217592595029</v>
      </c>
      <c r="J1635" s="4">
        <v>83</v>
      </c>
      <c r="N1635" t="s">
        <v>8326</v>
      </c>
      <c r="O1635" t="s">
        <v>8224</v>
      </c>
      <c r="P1635" t="s">
        <v>8387</v>
      </c>
      <c r="Q1635" s="8" t="s">
        <v>8369</v>
      </c>
      <c r="R1635">
        <v>2164</v>
      </c>
      <c r="S1635" s="7">
        <v>1</v>
      </c>
      <c r="T1635" s="4">
        <v>5500</v>
      </c>
      <c r="U1635" s="4">
        <v>5645</v>
      </c>
      <c r="V1635" s="25">
        <v>30.448217592595029</v>
      </c>
      <c r="W1635" s="4">
        <v>83</v>
      </c>
    </row>
    <row r="1636" spans="1:23" x14ac:dyDescent="0.45">
      <c r="A1636" t="s">
        <v>8326</v>
      </c>
      <c r="B1636" t="s">
        <v>8224</v>
      </c>
      <c r="C1636" t="s">
        <v>8387</v>
      </c>
      <c r="D1636" s="8" t="s">
        <v>8369</v>
      </c>
      <c r="E1636">
        <v>2177</v>
      </c>
      <c r="F1636" s="7">
        <v>1</v>
      </c>
      <c r="G1636" s="4">
        <v>2500</v>
      </c>
      <c r="H1636" s="4">
        <v>2503</v>
      </c>
      <c r="I1636" s="25">
        <v>25</v>
      </c>
      <c r="J1636" s="4">
        <v>38</v>
      </c>
      <c r="N1636" t="s">
        <v>8326</v>
      </c>
      <c r="O1636" t="s">
        <v>8224</v>
      </c>
      <c r="P1636" t="s">
        <v>8387</v>
      </c>
      <c r="Q1636" s="8" t="s">
        <v>8369</v>
      </c>
      <c r="R1636">
        <v>2177</v>
      </c>
      <c r="S1636" s="7">
        <v>1</v>
      </c>
      <c r="T1636" s="4">
        <v>2500</v>
      </c>
      <c r="U1636" s="4">
        <v>2503</v>
      </c>
      <c r="V1636" s="25">
        <v>25</v>
      </c>
      <c r="W1636" s="4">
        <v>38</v>
      </c>
    </row>
    <row r="1637" spans="1:23" x14ac:dyDescent="0.45">
      <c r="A1637" t="s">
        <v>8326</v>
      </c>
      <c r="B1637" t="s">
        <v>8224</v>
      </c>
      <c r="C1637" t="s">
        <v>8387</v>
      </c>
      <c r="D1637" s="8" t="s">
        <v>8380</v>
      </c>
      <c r="F1637" s="7">
        <v>2</v>
      </c>
      <c r="G1637" s="4">
        <v>5400</v>
      </c>
      <c r="H1637" s="4">
        <v>5826</v>
      </c>
      <c r="I1637" s="25">
        <v>22.435775462960009</v>
      </c>
      <c r="J1637" s="4">
        <v>84</v>
      </c>
      <c r="N1637" t="s">
        <v>8326</v>
      </c>
      <c r="O1637" t="s">
        <v>8224</v>
      </c>
      <c r="P1637" t="s">
        <v>8387</v>
      </c>
      <c r="Q1637" s="8" t="s">
        <v>8380</v>
      </c>
      <c r="S1637" s="7">
        <v>2</v>
      </c>
      <c r="T1637" s="4">
        <v>5400</v>
      </c>
      <c r="U1637" s="4">
        <v>5826</v>
      </c>
      <c r="V1637" s="25">
        <v>22.435775462960009</v>
      </c>
      <c r="W1637" s="4">
        <v>84</v>
      </c>
    </row>
    <row r="1638" spans="1:23" x14ac:dyDescent="0.45">
      <c r="A1638" t="s">
        <v>8326</v>
      </c>
      <c r="B1638" t="s">
        <v>8224</v>
      </c>
      <c r="C1638" t="s">
        <v>8387</v>
      </c>
      <c r="D1638" s="8" t="s">
        <v>8380</v>
      </c>
      <c r="E1638">
        <v>1398</v>
      </c>
      <c r="F1638" s="7">
        <v>1</v>
      </c>
      <c r="G1638" s="4">
        <v>4400</v>
      </c>
      <c r="H1638" s="4">
        <v>4826</v>
      </c>
      <c r="I1638" s="25">
        <v>30</v>
      </c>
      <c r="J1638" s="4">
        <v>65</v>
      </c>
      <c r="N1638" t="s">
        <v>8326</v>
      </c>
      <c r="O1638" t="s">
        <v>8224</v>
      </c>
      <c r="P1638" t="s">
        <v>8387</v>
      </c>
      <c r="Q1638" s="8" t="s">
        <v>8380</v>
      </c>
      <c r="R1638">
        <v>1398</v>
      </c>
      <c r="S1638" s="7">
        <v>1</v>
      </c>
      <c r="T1638" s="4">
        <v>4400</v>
      </c>
      <c r="U1638" s="4">
        <v>4826</v>
      </c>
      <c r="V1638" s="25">
        <v>30</v>
      </c>
      <c r="W1638" s="4">
        <v>65</v>
      </c>
    </row>
    <row r="1639" spans="1:23" x14ac:dyDescent="0.45">
      <c r="A1639" t="s">
        <v>8326</v>
      </c>
      <c r="B1639" t="s">
        <v>8224</v>
      </c>
      <c r="C1639" t="s">
        <v>8387</v>
      </c>
      <c r="D1639" s="8" t="s">
        <v>8380</v>
      </c>
      <c r="E1639">
        <v>1845</v>
      </c>
      <c r="F1639" s="7">
        <v>1</v>
      </c>
      <c r="G1639" s="4">
        <v>1000</v>
      </c>
      <c r="H1639" s="4">
        <v>1000</v>
      </c>
      <c r="I1639" s="25">
        <v>14.871550925920019</v>
      </c>
      <c r="J1639" s="4">
        <v>19</v>
      </c>
      <c r="N1639" t="s">
        <v>8326</v>
      </c>
      <c r="O1639" t="s">
        <v>8224</v>
      </c>
      <c r="P1639" t="s">
        <v>8387</v>
      </c>
      <c r="Q1639" s="8" t="s">
        <v>8380</v>
      </c>
      <c r="R1639">
        <v>1845</v>
      </c>
      <c r="S1639" s="7">
        <v>1</v>
      </c>
      <c r="T1639" s="4">
        <v>1000</v>
      </c>
      <c r="U1639" s="4">
        <v>1000</v>
      </c>
      <c r="V1639" s="25">
        <v>14.871550925920019</v>
      </c>
      <c r="W1639" s="4">
        <v>19</v>
      </c>
    </row>
    <row r="1640" spans="1:23" x14ac:dyDescent="0.45">
      <c r="A1640" t="s">
        <v>8326</v>
      </c>
      <c r="B1640" t="s">
        <v>8224</v>
      </c>
      <c r="C1640" t="s">
        <v>8387</v>
      </c>
      <c r="D1640" s="8" t="s">
        <v>8370</v>
      </c>
      <c r="F1640" s="7">
        <v>2</v>
      </c>
      <c r="G1640" s="4">
        <v>10700</v>
      </c>
      <c r="H1640" s="4">
        <v>11985</v>
      </c>
      <c r="I1640" s="25">
        <v>18.5</v>
      </c>
      <c r="J1640" s="4">
        <v>78</v>
      </c>
      <c r="N1640" t="s">
        <v>8326</v>
      </c>
      <c r="O1640" t="s">
        <v>8224</v>
      </c>
      <c r="P1640" t="s">
        <v>8387</v>
      </c>
      <c r="Q1640" s="8" t="s">
        <v>8370</v>
      </c>
      <c r="S1640" s="7">
        <v>2</v>
      </c>
      <c r="T1640" s="4">
        <v>10700</v>
      </c>
      <c r="U1640" s="4">
        <v>11985</v>
      </c>
      <c r="V1640" s="25">
        <v>18.5</v>
      </c>
      <c r="W1640" s="4">
        <v>78</v>
      </c>
    </row>
    <row r="1641" spans="1:23" x14ac:dyDescent="0.45">
      <c r="A1641" t="s">
        <v>8326</v>
      </c>
      <c r="B1641" t="s">
        <v>8224</v>
      </c>
      <c r="C1641" t="s">
        <v>8387</v>
      </c>
      <c r="D1641" s="8" t="s">
        <v>8370</v>
      </c>
      <c r="E1641">
        <v>1393</v>
      </c>
      <c r="F1641" s="7">
        <v>1</v>
      </c>
      <c r="G1641" s="4">
        <v>10000</v>
      </c>
      <c r="H1641" s="4">
        <v>10235</v>
      </c>
      <c r="I1641" s="25">
        <v>30</v>
      </c>
      <c r="J1641" s="4">
        <v>52</v>
      </c>
      <c r="N1641" t="s">
        <v>8326</v>
      </c>
      <c r="O1641" t="s">
        <v>8224</v>
      </c>
      <c r="P1641" t="s">
        <v>8387</v>
      </c>
      <c r="Q1641" s="8" t="s">
        <v>8370</v>
      </c>
      <c r="R1641">
        <v>1393</v>
      </c>
      <c r="S1641" s="7">
        <v>1</v>
      </c>
      <c r="T1641" s="4">
        <v>10000</v>
      </c>
      <c r="U1641" s="4">
        <v>10235</v>
      </c>
      <c r="V1641" s="25">
        <v>30</v>
      </c>
      <c r="W1641" s="4">
        <v>52</v>
      </c>
    </row>
    <row r="1642" spans="1:23" x14ac:dyDescent="0.45">
      <c r="A1642" t="s">
        <v>8326</v>
      </c>
      <c r="B1642" t="s">
        <v>8224</v>
      </c>
      <c r="C1642" t="s">
        <v>8387</v>
      </c>
      <c r="D1642" s="8" t="s">
        <v>8370</v>
      </c>
      <c r="E1642">
        <v>2175</v>
      </c>
      <c r="F1642" s="7">
        <v>1</v>
      </c>
      <c r="G1642" s="4">
        <v>700</v>
      </c>
      <c r="H1642" s="4">
        <v>1750</v>
      </c>
      <c r="I1642" s="25">
        <v>7</v>
      </c>
      <c r="J1642" s="4">
        <v>26</v>
      </c>
      <c r="N1642" t="s">
        <v>8326</v>
      </c>
      <c r="O1642" t="s">
        <v>8224</v>
      </c>
      <c r="P1642" t="s">
        <v>8387</v>
      </c>
      <c r="Q1642" s="8" t="s">
        <v>8370</v>
      </c>
      <c r="R1642">
        <v>2175</v>
      </c>
      <c r="S1642" s="7">
        <v>1</v>
      </c>
      <c r="T1642" s="4">
        <v>700</v>
      </c>
      <c r="U1642" s="4">
        <v>1750</v>
      </c>
      <c r="V1642" s="25">
        <v>7</v>
      </c>
      <c r="W1642" s="4">
        <v>26</v>
      </c>
    </row>
    <row r="1643" spans="1:23" x14ac:dyDescent="0.45">
      <c r="A1643" t="s">
        <v>8326</v>
      </c>
      <c r="B1643" t="s">
        <v>8224</v>
      </c>
      <c r="C1643" t="s">
        <v>8387</v>
      </c>
      <c r="D1643" s="8" t="s">
        <v>8372</v>
      </c>
      <c r="F1643" s="7">
        <v>3</v>
      </c>
      <c r="G1643" s="4">
        <v>16000</v>
      </c>
      <c r="H1643" s="4">
        <v>20178.37</v>
      </c>
      <c r="I1643" s="25">
        <v>28.677287808641267</v>
      </c>
      <c r="J1643" s="4">
        <v>315</v>
      </c>
      <c r="N1643" t="s">
        <v>8326</v>
      </c>
      <c r="O1643" t="s">
        <v>8224</v>
      </c>
      <c r="P1643" t="s">
        <v>8387</v>
      </c>
      <c r="Q1643" s="8" t="s">
        <v>8372</v>
      </c>
      <c r="S1643" s="7">
        <v>3</v>
      </c>
      <c r="T1643" s="4">
        <v>16000</v>
      </c>
      <c r="U1643" s="4">
        <v>20178.37</v>
      </c>
      <c r="V1643" s="25">
        <v>28.677287808641267</v>
      </c>
      <c r="W1643" s="4">
        <v>315</v>
      </c>
    </row>
    <row r="1644" spans="1:23" x14ac:dyDescent="0.45">
      <c r="A1644" t="s">
        <v>8326</v>
      </c>
      <c r="B1644" t="s">
        <v>8224</v>
      </c>
      <c r="C1644" t="s">
        <v>8387</v>
      </c>
      <c r="D1644" s="8" t="s">
        <v>8372</v>
      </c>
      <c r="E1644">
        <v>1388</v>
      </c>
      <c r="F1644" s="7">
        <v>1</v>
      </c>
      <c r="G1644" s="4">
        <v>5000</v>
      </c>
      <c r="H1644" s="4">
        <v>6740.37</v>
      </c>
      <c r="I1644" s="25">
        <v>26.061608796291694</v>
      </c>
      <c r="J1644" s="4">
        <v>112</v>
      </c>
      <c r="N1644" t="s">
        <v>8326</v>
      </c>
      <c r="O1644" t="s">
        <v>8224</v>
      </c>
      <c r="P1644" t="s">
        <v>8387</v>
      </c>
      <c r="Q1644" s="8" t="s">
        <v>8372</v>
      </c>
      <c r="R1644">
        <v>1388</v>
      </c>
      <c r="S1644" s="7">
        <v>1</v>
      </c>
      <c r="T1644" s="4">
        <v>5000</v>
      </c>
      <c r="U1644" s="4">
        <v>6740.37</v>
      </c>
      <c r="V1644" s="25">
        <v>26.061608796291694</v>
      </c>
      <c r="W1644" s="4">
        <v>112</v>
      </c>
    </row>
    <row r="1645" spans="1:23" x14ac:dyDescent="0.45">
      <c r="A1645" t="s">
        <v>8326</v>
      </c>
      <c r="B1645" t="s">
        <v>8224</v>
      </c>
      <c r="C1645" t="s">
        <v>8387</v>
      </c>
      <c r="D1645" s="8" t="s">
        <v>8372</v>
      </c>
      <c r="E1645">
        <v>1397</v>
      </c>
      <c r="F1645" s="7">
        <v>1</v>
      </c>
      <c r="G1645" s="4">
        <v>10000</v>
      </c>
      <c r="H1645" s="4">
        <v>11385</v>
      </c>
      <c r="I1645" s="25">
        <v>29.970254629632109</v>
      </c>
      <c r="J1645" s="4">
        <v>158</v>
      </c>
      <c r="N1645" t="s">
        <v>8326</v>
      </c>
      <c r="O1645" t="s">
        <v>8224</v>
      </c>
      <c r="P1645" t="s">
        <v>8387</v>
      </c>
      <c r="Q1645" s="8" t="s">
        <v>8372</v>
      </c>
      <c r="R1645">
        <v>1397</v>
      </c>
      <c r="S1645" s="7">
        <v>1</v>
      </c>
      <c r="T1645" s="4">
        <v>10000</v>
      </c>
      <c r="U1645" s="4">
        <v>11385</v>
      </c>
      <c r="V1645" s="25">
        <v>29.970254629632109</v>
      </c>
      <c r="W1645" s="4">
        <v>158</v>
      </c>
    </row>
    <row r="1646" spans="1:23" x14ac:dyDescent="0.45">
      <c r="A1646" t="s">
        <v>8326</v>
      </c>
      <c r="B1646" t="s">
        <v>8224</v>
      </c>
      <c r="C1646" t="s">
        <v>8387</v>
      </c>
      <c r="D1646" s="8" t="s">
        <v>8372</v>
      </c>
      <c r="E1646">
        <v>1839</v>
      </c>
      <c r="F1646" s="7">
        <v>1</v>
      </c>
      <c r="G1646" s="4">
        <v>1000</v>
      </c>
      <c r="H1646" s="4">
        <v>2053</v>
      </c>
      <c r="I1646" s="25">
        <v>30</v>
      </c>
      <c r="J1646" s="4">
        <v>45</v>
      </c>
      <c r="N1646" t="s">
        <v>8326</v>
      </c>
      <c r="O1646" t="s">
        <v>8224</v>
      </c>
      <c r="P1646" t="s">
        <v>8387</v>
      </c>
      <c r="Q1646" s="8" t="s">
        <v>8372</v>
      </c>
      <c r="R1646">
        <v>1839</v>
      </c>
      <c r="S1646" s="7">
        <v>1</v>
      </c>
      <c r="T1646" s="4">
        <v>1000</v>
      </c>
      <c r="U1646" s="4">
        <v>2053</v>
      </c>
      <c r="V1646" s="25">
        <v>30</v>
      </c>
      <c r="W1646" s="4">
        <v>45</v>
      </c>
    </row>
    <row r="1647" spans="1:23" x14ac:dyDescent="0.45">
      <c r="A1647" t="s">
        <v>8326</v>
      </c>
      <c r="B1647" t="s">
        <v>8224</v>
      </c>
      <c r="C1647" t="s">
        <v>8387</v>
      </c>
      <c r="D1647" s="8" t="s">
        <v>8374</v>
      </c>
      <c r="F1647" s="7">
        <v>2</v>
      </c>
      <c r="G1647" s="4">
        <v>15000</v>
      </c>
      <c r="H1647" s="4">
        <v>15856</v>
      </c>
      <c r="I1647" s="25">
        <v>30</v>
      </c>
      <c r="J1647" s="4">
        <v>125</v>
      </c>
      <c r="N1647" t="s">
        <v>8326</v>
      </c>
      <c r="O1647" t="s">
        <v>8224</v>
      </c>
      <c r="P1647" t="s">
        <v>8387</v>
      </c>
      <c r="Q1647" s="8" t="s">
        <v>8374</v>
      </c>
      <c r="S1647" s="7">
        <v>2</v>
      </c>
      <c r="T1647" s="4">
        <v>15000</v>
      </c>
      <c r="U1647" s="4">
        <v>15856</v>
      </c>
      <c r="V1647" s="25">
        <v>30</v>
      </c>
      <c r="W1647" s="4">
        <v>125</v>
      </c>
    </row>
    <row r="1648" spans="1:23" x14ac:dyDescent="0.45">
      <c r="A1648" t="s">
        <v>8326</v>
      </c>
      <c r="B1648" t="s">
        <v>8224</v>
      </c>
      <c r="C1648" t="s">
        <v>8387</v>
      </c>
      <c r="D1648" s="8" t="s">
        <v>8374</v>
      </c>
      <c r="E1648">
        <v>1373</v>
      </c>
      <c r="F1648" s="7">
        <v>1</v>
      </c>
      <c r="G1648" s="4">
        <v>10000</v>
      </c>
      <c r="H1648" s="4">
        <v>10501</v>
      </c>
      <c r="I1648" s="25">
        <v>30</v>
      </c>
      <c r="J1648" s="4">
        <v>52</v>
      </c>
      <c r="N1648" t="s">
        <v>8326</v>
      </c>
      <c r="O1648" t="s">
        <v>8224</v>
      </c>
      <c r="P1648" t="s">
        <v>8387</v>
      </c>
      <c r="Q1648" s="8" t="s">
        <v>8374</v>
      </c>
      <c r="R1648">
        <v>1373</v>
      </c>
      <c r="S1648" s="7">
        <v>1</v>
      </c>
      <c r="T1648" s="4">
        <v>10000</v>
      </c>
      <c r="U1648" s="4">
        <v>10501</v>
      </c>
      <c r="V1648" s="25">
        <v>30</v>
      </c>
      <c r="W1648" s="4">
        <v>52</v>
      </c>
    </row>
    <row r="1649" spans="1:23" x14ac:dyDescent="0.45">
      <c r="A1649" t="s">
        <v>8326</v>
      </c>
      <c r="B1649" t="s">
        <v>8224</v>
      </c>
      <c r="C1649" t="s">
        <v>8387</v>
      </c>
      <c r="D1649" s="8" t="s">
        <v>8374</v>
      </c>
      <c r="E1649">
        <v>1381</v>
      </c>
      <c r="F1649" s="7">
        <v>1</v>
      </c>
      <c r="G1649" s="4">
        <v>5000</v>
      </c>
      <c r="H1649" s="4">
        <v>5355</v>
      </c>
      <c r="I1649" s="25">
        <v>30</v>
      </c>
      <c r="J1649" s="4">
        <v>73</v>
      </c>
      <c r="N1649" t="s">
        <v>8326</v>
      </c>
      <c r="O1649" t="s">
        <v>8224</v>
      </c>
      <c r="P1649" t="s">
        <v>8387</v>
      </c>
      <c r="Q1649" s="8" t="s">
        <v>8374</v>
      </c>
      <c r="R1649">
        <v>1381</v>
      </c>
      <c r="S1649" s="7">
        <v>1</v>
      </c>
      <c r="T1649" s="4">
        <v>5000</v>
      </c>
      <c r="U1649" s="4">
        <v>5355</v>
      </c>
      <c r="V1649" s="25">
        <v>30</v>
      </c>
      <c r="W1649" s="4">
        <v>73</v>
      </c>
    </row>
    <row r="1650" spans="1:23" x14ac:dyDescent="0.45">
      <c r="A1650" t="s">
        <v>8326</v>
      </c>
      <c r="B1650" t="s">
        <v>8224</v>
      </c>
      <c r="C1650" t="s">
        <v>8387</v>
      </c>
      <c r="D1650" s="8" t="s">
        <v>8381</v>
      </c>
      <c r="F1650" s="7">
        <v>2</v>
      </c>
      <c r="G1650" s="4">
        <v>28500</v>
      </c>
      <c r="H1650" s="4">
        <v>38576</v>
      </c>
      <c r="I1650" s="25">
        <v>30</v>
      </c>
      <c r="J1650" s="4">
        <v>941</v>
      </c>
      <c r="N1650" t="s">
        <v>8326</v>
      </c>
      <c r="O1650" t="s">
        <v>8224</v>
      </c>
      <c r="P1650" t="s">
        <v>8387</v>
      </c>
      <c r="Q1650" s="8" t="s">
        <v>8381</v>
      </c>
      <c r="S1650" s="7">
        <v>2</v>
      </c>
      <c r="T1650" s="4">
        <v>28500</v>
      </c>
      <c r="U1650" s="4">
        <v>38576</v>
      </c>
      <c r="V1650" s="25">
        <v>30</v>
      </c>
      <c r="W1650" s="4">
        <v>941</v>
      </c>
    </row>
    <row r="1651" spans="1:23" x14ac:dyDescent="0.45">
      <c r="A1651" t="s">
        <v>8326</v>
      </c>
      <c r="B1651" t="s">
        <v>8224</v>
      </c>
      <c r="C1651" t="s">
        <v>8387</v>
      </c>
      <c r="D1651" s="8" t="s">
        <v>8381</v>
      </c>
      <c r="E1651">
        <v>1395</v>
      </c>
      <c r="F1651" s="7">
        <v>1</v>
      </c>
      <c r="G1651" s="4">
        <v>3500</v>
      </c>
      <c r="H1651" s="4">
        <v>3916</v>
      </c>
      <c r="I1651" s="25">
        <v>30</v>
      </c>
      <c r="J1651" s="4">
        <v>82</v>
      </c>
      <c r="N1651" t="s">
        <v>8326</v>
      </c>
      <c r="O1651" t="s">
        <v>8224</v>
      </c>
      <c r="P1651" t="s">
        <v>8387</v>
      </c>
      <c r="Q1651" s="8" t="s">
        <v>8381</v>
      </c>
      <c r="R1651">
        <v>1395</v>
      </c>
      <c r="S1651" s="7">
        <v>1</v>
      </c>
      <c r="T1651" s="4">
        <v>3500</v>
      </c>
      <c r="U1651" s="4">
        <v>3916</v>
      </c>
      <c r="V1651" s="25">
        <v>30</v>
      </c>
      <c r="W1651" s="4">
        <v>82</v>
      </c>
    </row>
    <row r="1652" spans="1:23" x14ac:dyDescent="0.45">
      <c r="A1652" t="s">
        <v>8326</v>
      </c>
      <c r="B1652" t="s">
        <v>8224</v>
      </c>
      <c r="C1652" t="s">
        <v>8387</v>
      </c>
      <c r="D1652" s="8" t="s">
        <v>8381</v>
      </c>
      <c r="E1652">
        <v>2178</v>
      </c>
      <c r="F1652" s="7">
        <v>1</v>
      </c>
      <c r="G1652" s="4">
        <v>25000</v>
      </c>
      <c r="H1652" s="4">
        <v>34660</v>
      </c>
      <c r="I1652" s="25">
        <v>30</v>
      </c>
      <c r="J1652" s="4">
        <v>859</v>
      </c>
      <c r="N1652" t="s">
        <v>8326</v>
      </c>
      <c r="O1652" t="s">
        <v>8224</v>
      </c>
      <c r="P1652" t="s">
        <v>8387</v>
      </c>
      <c r="Q1652" s="8" t="s">
        <v>8381</v>
      </c>
      <c r="R1652">
        <v>2178</v>
      </c>
      <c r="S1652" s="7">
        <v>1</v>
      </c>
      <c r="T1652" s="4">
        <v>25000</v>
      </c>
      <c r="U1652" s="4">
        <v>34660</v>
      </c>
      <c r="V1652" s="25">
        <v>30</v>
      </c>
      <c r="W1652" s="4">
        <v>859</v>
      </c>
    </row>
    <row r="1653" spans="1:23" x14ac:dyDescent="0.45">
      <c r="A1653" t="s">
        <v>8326</v>
      </c>
      <c r="B1653" t="s">
        <v>8224</v>
      </c>
      <c r="C1653" t="s">
        <v>8388</v>
      </c>
      <c r="F1653" s="7"/>
      <c r="G1653" s="4"/>
      <c r="H1653" s="4"/>
      <c r="I1653" s="25"/>
      <c r="J1653" s="4"/>
      <c r="N1653" t="s">
        <v>8326</v>
      </c>
      <c r="O1653" t="s">
        <v>8224</v>
      </c>
      <c r="P1653" t="s">
        <v>8388</v>
      </c>
      <c r="S1653" s="7"/>
      <c r="T1653" s="4"/>
      <c r="U1653" s="4"/>
      <c r="V1653" s="25"/>
      <c r="W1653" s="4"/>
    </row>
    <row r="1654" spans="1:23" x14ac:dyDescent="0.45">
      <c r="A1654" t="s">
        <v>8326</v>
      </c>
      <c r="B1654" t="s">
        <v>8224</v>
      </c>
      <c r="C1654" t="s">
        <v>8388</v>
      </c>
      <c r="D1654" s="8" t="s">
        <v>8376</v>
      </c>
      <c r="F1654" s="7">
        <v>4</v>
      </c>
      <c r="G1654" s="4">
        <v>24050</v>
      </c>
      <c r="H1654" s="4">
        <v>28515.69</v>
      </c>
      <c r="I1654" s="25">
        <v>32.749398148145701</v>
      </c>
      <c r="J1654" s="4">
        <v>445</v>
      </c>
      <c r="N1654" t="s">
        <v>8326</v>
      </c>
      <c r="O1654" t="s">
        <v>8224</v>
      </c>
      <c r="P1654" t="s">
        <v>8388</v>
      </c>
      <c r="Q1654" s="8" t="s">
        <v>8376</v>
      </c>
      <c r="S1654" s="7">
        <v>4</v>
      </c>
      <c r="T1654" s="4">
        <v>24050</v>
      </c>
      <c r="U1654" s="4">
        <v>28515.69</v>
      </c>
      <c r="V1654" s="25">
        <v>32.749398148145701</v>
      </c>
      <c r="W1654" s="4">
        <v>445</v>
      </c>
    </row>
    <row r="1655" spans="1:23" x14ac:dyDescent="0.45">
      <c r="A1655" t="s">
        <v>8326</v>
      </c>
      <c r="B1655" t="s">
        <v>8224</v>
      </c>
      <c r="C1655" t="s">
        <v>8388</v>
      </c>
      <c r="D1655" s="8" t="s">
        <v>8376</v>
      </c>
      <c r="E1655">
        <v>807</v>
      </c>
      <c r="F1655" s="7">
        <v>1</v>
      </c>
      <c r="G1655" s="4">
        <v>4000</v>
      </c>
      <c r="H1655" s="4">
        <v>4205</v>
      </c>
      <c r="I1655" s="25">
        <v>35.454733796286746</v>
      </c>
      <c r="J1655" s="4">
        <v>57</v>
      </c>
      <c r="N1655" t="s">
        <v>8326</v>
      </c>
      <c r="O1655" t="s">
        <v>8224</v>
      </c>
      <c r="P1655" t="s">
        <v>8388</v>
      </c>
      <c r="Q1655" s="8" t="s">
        <v>8376</v>
      </c>
      <c r="R1655">
        <v>807</v>
      </c>
      <c r="S1655" s="7">
        <v>1</v>
      </c>
      <c r="T1655" s="4">
        <v>4000</v>
      </c>
      <c r="U1655" s="4">
        <v>4205</v>
      </c>
      <c r="V1655" s="25">
        <v>35.454733796286746</v>
      </c>
      <c r="W1655" s="4">
        <v>57</v>
      </c>
    </row>
    <row r="1656" spans="1:23" x14ac:dyDescent="0.45">
      <c r="A1656" t="s">
        <v>8326</v>
      </c>
      <c r="B1656" t="s">
        <v>8224</v>
      </c>
      <c r="C1656" t="s">
        <v>8388</v>
      </c>
      <c r="D1656" s="8" t="s">
        <v>8376</v>
      </c>
      <c r="E1656">
        <v>1377</v>
      </c>
      <c r="F1656" s="7">
        <v>1</v>
      </c>
      <c r="G1656" s="4">
        <v>1300</v>
      </c>
      <c r="H1656" s="4">
        <v>1510</v>
      </c>
      <c r="I1656" s="25">
        <v>21.954745370370802</v>
      </c>
      <c r="J1656" s="4">
        <v>31</v>
      </c>
      <c r="N1656" t="s">
        <v>8326</v>
      </c>
      <c r="O1656" t="s">
        <v>8224</v>
      </c>
      <c r="P1656" t="s">
        <v>8388</v>
      </c>
      <c r="Q1656" s="8" t="s">
        <v>8376</v>
      </c>
      <c r="R1656">
        <v>1377</v>
      </c>
      <c r="S1656" s="7">
        <v>1</v>
      </c>
      <c r="T1656" s="4">
        <v>1300</v>
      </c>
      <c r="U1656" s="4">
        <v>1510</v>
      </c>
      <c r="V1656" s="25">
        <v>21.954745370370802</v>
      </c>
      <c r="W1656" s="4">
        <v>31</v>
      </c>
    </row>
    <row r="1657" spans="1:23" x14ac:dyDescent="0.45">
      <c r="A1657" t="s">
        <v>8326</v>
      </c>
      <c r="B1657" t="s">
        <v>8224</v>
      </c>
      <c r="C1657" t="s">
        <v>8388</v>
      </c>
      <c r="D1657" s="8" t="s">
        <v>8376</v>
      </c>
      <c r="E1657">
        <v>1394</v>
      </c>
      <c r="F1657" s="7">
        <v>1</v>
      </c>
      <c r="G1657" s="4">
        <v>750</v>
      </c>
      <c r="H1657" s="4">
        <v>916</v>
      </c>
      <c r="I1657" s="25">
        <v>42.980023148149485</v>
      </c>
      <c r="J1657" s="4">
        <v>17</v>
      </c>
      <c r="N1657" t="s">
        <v>8326</v>
      </c>
      <c r="O1657" t="s">
        <v>8224</v>
      </c>
      <c r="P1657" t="s">
        <v>8388</v>
      </c>
      <c r="Q1657" s="8" t="s">
        <v>8376</v>
      </c>
      <c r="R1657">
        <v>1394</v>
      </c>
      <c r="S1657" s="7">
        <v>1</v>
      </c>
      <c r="T1657" s="4">
        <v>750</v>
      </c>
      <c r="U1657" s="4">
        <v>916</v>
      </c>
      <c r="V1657" s="25">
        <v>42.980023148149485</v>
      </c>
      <c r="W1657" s="4">
        <v>17</v>
      </c>
    </row>
    <row r="1658" spans="1:23" x14ac:dyDescent="0.45">
      <c r="A1658" t="s">
        <v>8326</v>
      </c>
      <c r="B1658" t="s">
        <v>8224</v>
      </c>
      <c r="C1658" t="s">
        <v>8388</v>
      </c>
      <c r="D1658" s="8" t="s">
        <v>8376</v>
      </c>
      <c r="E1658">
        <v>2168</v>
      </c>
      <c r="F1658" s="7">
        <v>1</v>
      </c>
      <c r="G1658" s="4">
        <v>18000</v>
      </c>
      <c r="H1658" s="4">
        <v>21884.69</v>
      </c>
      <c r="I1658" s="25">
        <v>30.608090277775773</v>
      </c>
      <c r="J1658" s="4">
        <v>340</v>
      </c>
      <c r="N1658" t="s">
        <v>8326</v>
      </c>
      <c r="O1658" t="s">
        <v>8224</v>
      </c>
      <c r="P1658" t="s">
        <v>8388</v>
      </c>
      <c r="Q1658" s="8" t="s">
        <v>8376</v>
      </c>
      <c r="R1658">
        <v>2168</v>
      </c>
      <c r="S1658" s="7">
        <v>1</v>
      </c>
      <c r="T1658" s="4">
        <v>18000</v>
      </c>
      <c r="U1658" s="4">
        <v>21884.69</v>
      </c>
      <c r="V1658" s="25">
        <v>30.608090277775773</v>
      </c>
      <c r="W1658" s="4">
        <v>340</v>
      </c>
    </row>
    <row r="1659" spans="1:23" x14ac:dyDescent="0.45">
      <c r="A1659" t="s">
        <v>8326</v>
      </c>
      <c r="B1659" t="s">
        <v>8224</v>
      </c>
      <c r="C1659" t="s">
        <v>8388</v>
      </c>
      <c r="D1659" s="8" t="s">
        <v>8377</v>
      </c>
      <c r="F1659" s="7">
        <v>1</v>
      </c>
      <c r="G1659" s="4">
        <v>153</v>
      </c>
      <c r="H1659" s="4">
        <v>153</v>
      </c>
      <c r="I1659" s="25">
        <v>3</v>
      </c>
      <c r="J1659" s="4">
        <v>7</v>
      </c>
      <c r="N1659" t="s">
        <v>8326</v>
      </c>
      <c r="O1659" t="s">
        <v>8224</v>
      </c>
      <c r="P1659" t="s">
        <v>8388</v>
      </c>
      <c r="Q1659" s="8" t="s">
        <v>8377</v>
      </c>
      <c r="S1659" s="7">
        <v>1</v>
      </c>
      <c r="T1659" s="4">
        <v>153</v>
      </c>
      <c r="U1659" s="4">
        <v>153</v>
      </c>
      <c r="V1659" s="25">
        <v>3</v>
      </c>
      <c r="W1659" s="4">
        <v>7</v>
      </c>
    </row>
    <row r="1660" spans="1:23" x14ac:dyDescent="0.45">
      <c r="A1660" t="s">
        <v>8326</v>
      </c>
      <c r="B1660" t="s">
        <v>8224</v>
      </c>
      <c r="C1660" t="s">
        <v>8388</v>
      </c>
      <c r="D1660" s="8" t="s">
        <v>8377</v>
      </c>
      <c r="E1660">
        <v>2169</v>
      </c>
      <c r="F1660" s="7">
        <v>1</v>
      </c>
      <c r="G1660" s="4">
        <v>153</v>
      </c>
      <c r="H1660" s="4">
        <v>153</v>
      </c>
      <c r="I1660" s="25">
        <v>3</v>
      </c>
      <c r="J1660" s="4">
        <v>7</v>
      </c>
      <c r="N1660" t="s">
        <v>8326</v>
      </c>
      <c r="O1660" t="s">
        <v>8224</v>
      </c>
      <c r="P1660" t="s">
        <v>8388</v>
      </c>
      <c r="Q1660" s="8" t="s">
        <v>8377</v>
      </c>
      <c r="R1660">
        <v>2169</v>
      </c>
      <c r="S1660" s="7">
        <v>1</v>
      </c>
      <c r="T1660" s="4">
        <v>153</v>
      </c>
      <c r="U1660" s="4">
        <v>153</v>
      </c>
      <c r="V1660" s="25">
        <v>3</v>
      </c>
      <c r="W1660" s="4">
        <v>7</v>
      </c>
    </row>
    <row r="1661" spans="1:23" x14ac:dyDescent="0.45">
      <c r="A1661" t="s">
        <v>8321</v>
      </c>
      <c r="B1661"/>
      <c r="F1661" s="7">
        <v>200</v>
      </c>
      <c r="G1661" s="4">
        <v>12290575</v>
      </c>
      <c r="H1661" s="4">
        <v>3668493.05</v>
      </c>
      <c r="I1661" s="25">
        <v>36.408588078703545</v>
      </c>
      <c r="J1661" s="4">
        <v>19217</v>
      </c>
      <c r="N1661" t="s">
        <v>8321</v>
      </c>
      <c r="O1661"/>
      <c r="S1661" s="7">
        <v>200</v>
      </c>
      <c r="T1661" s="4">
        <v>12290575</v>
      </c>
      <c r="U1661" s="4">
        <v>3668493.05</v>
      </c>
      <c r="V1661" s="25">
        <v>36.408588078703545</v>
      </c>
      <c r="W1661" s="4">
        <v>19217</v>
      </c>
    </row>
    <row r="1662" spans="1:23" x14ac:dyDescent="0.45">
      <c r="A1662" t="s">
        <v>8321</v>
      </c>
      <c r="B1662" t="s">
        <v>8239</v>
      </c>
      <c r="F1662" s="7">
        <v>1</v>
      </c>
      <c r="G1662" s="4">
        <v>2700</v>
      </c>
      <c r="H1662" s="4">
        <v>909</v>
      </c>
      <c r="I1662" s="25">
        <v>30</v>
      </c>
      <c r="J1662" s="4">
        <v>12</v>
      </c>
      <c r="N1662" t="s">
        <v>8321</v>
      </c>
      <c r="O1662" t="s">
        <v>8239</v>
      </c>
      <c r="S1662" s="7">
        <v>1</v>
      </c>
      <c r="T1662" s="4">
        <v>2700</v>
      </c>
      <c r="U1662" s="4">
        <v>909</v>
      </c>
      <c r="V1662" s="25">
        <v>30</v>
      </c>
      <c r="W1662" s="4">
        <v>12</v>
      </c>
    </row>
    <row r="1663" spans="1:23" x14ac:dyDescent="0.45">
      <c r="A1663" t="s">
        <v>8321</v>
      </c>
      <c r="B1663" t="s">
        <v>8239</v>
      </c>
      <c r="C1663" t="s">
        <v>8387</v>
      </c>
      <c r="F1663" s="7"/>
      <c r="G1663" s="4"/>
      <c r="H1663" s="4"/>
      <c r="I1663" s="25"/>
      <c r="J1663" s="4"/>
      <c r="N1663" t="s">
        <v>8321</v>
      </c>
      <c r="O1663" t="s">
        <v>8239</v>
      </c>
      <c r="P1663" t="s">
        <v>8387</v>
      </c>
      <c r="S1663" s="7"/>
      <c r="T1663" s="4"/>
      <c r="U1663" s="4"/>
      <c r="V1663" s="25"/>
      <c r="W1663" s="4"/>
    </row>
    <row r="1664" spans="1:23" x14ac:dyDescent="0.45">
      <c r="A1664" t="s">
        <v>8321</v>
      </c>
      <c r="B1664" t="s">
        <v>8239</v>
      </c>
      <c r="C1664" t="s">
        <v>8387</v>
      </c>
      <c r="D1664" s="8" t="s">
        <v>8376</v>
      </c>
      <c r="F1664" s="7">
        <v>1</v>
      </c>
      <c r="G1664" s="4">
        <v>2700</v>
      </c>
      <c r="H1664" s="4">
        <v>909</v>
      </c>
      <c r="I1664" s="25">
        <v>30</v>
      </c>
      <c r="J1664" s="4">
        <v>12</v>
      </c>
      <c r="N1664" t="s">
        <v>8321</v>
      </c>
      <c r="O1664" t="s">
        <v>8239</v>
      </c>
      <c r="P1664" t="s">
        <v>8387</v>
      </c>
      <c r="Q1664" s="8" t="s">
        <v>8376</v>
      </c>
      <c r="S1664" s="7">
        <v>1</v>
      </c>
      <c r="T1664" s="4">
        <v>2700</v>
      </c>
      <c r="U1664" s="4">
        <v>909</v>
      </c>
      <c r="V1664" s="25">
        <v>30</v>
      </c>
      <c r="W1664" s="4">
        <v>12</v>
      </c>
    </row>
    <row r="1665" spans="1:23" x14ac:dyDescent="0.45">
      <c r="A1665" t="s">
        <v>8321</v>
      </c>
      <c r="B1665" t="s">
        <v>8239</v>
      </c>
      <c r="C1665" t="s">
        <v>8387</v>
      </c>
      <c r="D1665" s="8" t="s">
        <v>8376</v>
      </c>
      <c r="E1665">
        <v>977</v>
      </c>
      <c r="F1665" s="7">
        <v>1</v>
      </c>
      <c r="G1665" s="4">
        <v>2700</v>
      </c>
      <c r="H1665" s="4">
        <v>909</v>
      </c>
      <c r="I1665" s="25">
        <v>30</v>
      </c>
      <c r="J1665" s="4">
        <v>12</v>
      </c>
      <c r="N1665" t="s">
        <v>8321</v>
      </c>
      <c r="O1665" t="s">
        <v>8239</v>
      </c>
      <c r="P1665" t="s">
        <v>8387</v>
      </c>
      <c r="Q1665" s="8" t="s">
        <v>8376</v>
      </c>
      <c r="R1665">
        <v>977</v>
      </c>
      <c r="S1665" s="7">
        <v>1</v>
      </c>
      <c r="T1665" s="4">
        <v>2700</v>
      </c>
      <c r="U1665" s="4">
        <v>909</v>
      </c>
      <c r="V1665" s="25">
        <v>30</v>
      </c>
      <c r="W1665" s="4">
        <v>12</v>
      </c>
    </row>
    <row r="1666" spans="1:23" x14ac:dyDescent="0.45">
      <c r="A1666" t="s">
        <v>8321</v>
      </c>
      <c r="B1666" t="s">
        <v>8226</v>
      </c>
      <c r="F1666" s="7">
        <v>2</v>
      </c>
      <c r="G1666" s="4">
        <v>152500</v>
      </c>
      <c r="H1666" s="4">
        <v>2889</v>
      </c>
      <c r="I1666" s="25">
        <v>37.5</v>
      </c>
      <c r="J1666" s="4">
        <v>18</v>
      </c>
      <c r="N1666" t="s">
        <v>8321</v>
      </c>
      <c r="O1666" t="s">
        <v>8226</v>
      </c>
      <c r="S1666" s="7">
        <v>2</v>
      </c>
      <c r="T1666" s="4">
        <v>152500</v>
      </c>
      <c r="U1666" s="4">
        <v>2889</v>
      </c>
      <c r="V1666" s="25">
        <v>37.5</v>
      </c>
      <c r="W1666" s="4">
        <v>18</v>
      </c>
    </row>
    <row r="1667" spans="1:23" x14ac:dyDescent="0.45">
      <c r="A1667" t="s">
        <v>8321</v>
      </c>
      <c r="B1667" t="s">
        <v>8226</v>
      </c>
      <c r="C1667" t="s">
        <v>8385</v>
      </c>
      <c r="F1667" s="7"/>
      <c r="G1667" s="4"/>
      <c r="H1667" s="4"/>
      <c r="I1667" s="25"/>
      <c r="J1667" s="4"/>
      <c r="N1667" t="s">
        <v>8321</v>
      </c>
      <c r="O1667" t="s">
        <v>8226</v>
      </c>
      <c r="P1667" t="s">
        <v>8385</v>
      </c>
      <c r="S1667" s="7"/>
      <c r="T1667" s="4"/>
      <c r="U1667" s="4"/>
      <c r="V1667" s="25"/>
      <c r="W1667" s="4"/>
    </row>
    <row r="1668" spans="1:23" x14ac:dyDescent="0.45">
      <c r="A1668" t="s">
        <v>8321</v>
      </c>
      <c r="B1668" t="s">
        <v>8226</v>
      </c>
      <c r="C1668" t="s">
        <v>8385</v>
      </c>
      <c r="D1668" s="8" t="s">
        <v>8380</v>
      </c>
      <c r="F1668" s="7">
        <v>1</v>
      </c>
      <c r="G1668" s="4">
        <v>2500</v>
      </c>
      <c r="H1668" s="4">
        <v>0</v>
      </c>
      <c r="I1668" s="25">
        <v>30</v>
      </c>
      <c r="J1668" s="4">
        <v>0</v>
      </c>
      <c r="N1668" t="s">
        <v>8321</v>
      </c>
      <c r="O1668" t="s">
        <v>8226</v>
      </c>
      <c r="P1668" t="s">
        <v>8385</v>
      </c>
      <c r="Q1668" s="8" t="s">
        <v>8380</v>
      </c>
      <c r="S1668" s="7">
        <v>1</v>
      </c>
      <c r="T1668" s="4">
        <v>2500</v>
      </c>
      <c r="U1668" s="4">
        <v>0</v>
      </c>
      <c r="V1668" s="25">
        <v>30</v>
      </c>
      <c r="W1668" s="4">
        <v>0</v>
      </c>
    </row>
    <row r="1669" spans="1:23" x14ac:dyDescent="0.45">
      <c r="A1669" t="s">
        <v>8321</v>
      </c>
      <c r="B1669" t="s">
        <v>8226</v>
      </c>
      <c r="C1669" t="s">
        <v>8385</v>
      </c>
      <c r="D1669" s="8" t="s">
        <v>8380</v>
      </c>
      <c r="E1669">
        <v>1333</v>
      </c>
      <c r="F1669" s="7">
        <v>1</v>
      </c>
      <c r="G1669" s="4">
        <v>2500</v>
      </c>
      <c r="H1669" s="4">
        <v>0</v>
      </c>
      <c r="I1669" s="25">
        <v>30</v>
      </c>
      <c r="J1669" s="4">
        <v>0</v>
      </c>
      <c r="N1669" t="s">
        <v>8321</v>
      </c>
      <c r="O1669" t="s">
        <v>8226</v>
      </c>
      <c r="P1669" t="s">
        <v>8385</v>
      </c>
      <c r="Q1669" s="8" t="s">
        <v>8380</v>
      </c>
      <c r="R1669">
        <v>1333</v>
      </c>
      <c r="S1669" s="7">
        <v>1</v>
      </c>
      <c r="T1669" s="4">
        <v>2500</v>
      </c>
      <c r="U1669" s="4">
        <v>0</v>
      </c>
      <c r="V1669" s="25">
        <v>30</v>
      </c>
      <c r="W1669" s="4">
        <v>0</v>
      </c>
    </row>
    <row r="1670" spans="1:23" x14ac:dyDescent="0.45">
      <c r="A1670" t="s">
        <v>8321</v>
      </c>
      <c r="B1670" t="s">
        <v>8226</v>
      </c>
      <c r="C1670" t="s">
        <v>8386</v>
      </c>
      <c r="F1670" s="7"/>
      <c r="G1670" s="4"/>
      <c r="H1670" s="4"/>
      <c r="I1670" s="25"/>
      <c r="J1670" s="4"/>
      <c r="N1670" t="s">
        <v>8321</v>
      </c>
      <c r="O1670" t="s">
        <v>8226</v>
      </c>
      <c r="P1670" t="s">
        <v>8386</v>
      </c>
      <c r="S1670" s="7"/>
      <c r="T1670" s="4"/>
      <c r="U1670" s="4"/>
      <c r="V1670" s="25"/>
      <c r="W1670" s="4"/>
    </row>
    <row r="1671" spans="1:23" x14ac:dyDescent="0.45">
      <c r="A1671" t="s">
        <v>8321</v>
      </c>
      <c r="B1671" t="s">
        <v>8226</v>
      </c>
      <c r="C1671" t="s">
        <v>8386</v>
      </c>
      <c r="D1671" s="8" t="s">
        <v>8380</v>
      </c>
      <c r="F1671" s="7">
        <v>1</v>
      </c>
      <c r="G1671" s="4">
        <v>150000</v>
      </c>
      <c r="H1671" s="4">
        <v>2889</v>
      </c>
      <c r="I1671" s="25">
        <v>45</v>
      </c>
      <c r="J1671" s="4">
        <v>18</v>
      </c>
      <c r="N1671" t="s">
        <v>8321</v>
      </c>
      <c r="O1671" t="s">
        <v>8226</v>
      </c>
      <c r="P1671" t="s">
        <v>8386</v>
      </c>
      <c r="Q1671" s="8" t="s">
        <v>8380</v>
      </c>
      <c r="S1671" s="7">
        <v>1</v>
      </c>
      <c r="T1671" s="4">
        <v>150000</v>
      </c>
      <c r="U1671" s="4">
        <v>2889</v>
      </c>
      <c r="V1671" s="25">
        <v>45</v>
      </c>
      <c r="W1671" s="4">
        <v>18</v>
      </c>
    </row>
    <row r="1672" spans="1:23" x14ac:dyDescent="0.45">
      <c r="A1672" t="s">
        <v>8321</v>
      </c>
      <c r="B1672" t="s">
        <v>8226</v>
      </c>
      <c r="C1672" t="s">
        <v>8386</v>
      </c>
      <c r="D1672" s="8" t="s">
        <v>8380</v>
      </c>
      <c r="E1672">
        <v>976</v>
      </c>
      <c r="F1672" s="7">
        <v>1</v>
      </c>
      <c r="G1672" s="4">
        <v>150000</v>
      </c>
      <c r="H1672" s="4">
        <v>2889</v>
      </c>
      <c r="I1672" s="25">
        <v>45</v>
      </c>
      <c r="J1672" s="4">
        <v>18</v>
      </c>
      <c r="N1672" t="s">
        <v>8321</v>
      </c>
      <c r="O1672" t="s">
        <v>8226</v>
      </c>
      <c r="P1672" t="s">
        <v>8386</v>
      </c>
      <c r="Q1672" s="8" t="s">
        <v>8380</v>
      </c>
      <c r="R1672">
        <v>976</v>
      </c>
      <c r="S1672" s="7">
        <v>1</v>
      </c>
      <c r="T1672" s="4">
        <v>150000</v>
      </c>
      <c r="U1672" s="4">
        <v>2889</v>
      </c>
      <c r="V1672" s="25">
        <v>45</v>
      </c>
      <c r="W1672" s="4">
        <v>18</v>
      </c>
    </row>
    <row r="1673" spans="1:23" x14ac:dyDescent="0.45">
      <c r="A1673" t="s">
        <v>8321</v>
      </c>
      <c r="B1673" t="s">
        <v>8229</v>
      </c>
      <c r="F1673" s="7">
        <v>9</v>
      </c>
      <c r="G1673" s="4">
        <v>488200</v>
      </c>
      <c r="H1673" s="4">
        <v>55488</v>
      </c>
      <c r="I1673" s="25">
        <v>37.229751800410867</v>
      </c>
      <c r="J1673" s="4">
        <v>381</v>
      </c>
      <c r="N1673" t="s">
        <v>8321</v>
      </c>
      <c r="O1673" t="s">
        <v>8229</v>
      </c>
      <c r="S1673" s="7">
        <v>9</v>
      </c>
      <c r="T1673" s="4">
        <v>488200</v>
      </c>
      <c r="U1673" s="4">
        <v>55488</v>
      </c>
      <c r="V1673" s="25">
        <v>37.229751800410867</v>
      </c>
      <c r="W1673" s="4">
        <v>381</v>
      </c>
    </row>
    <row r="1674" spans="1:23" x14ac:dyDescent="0.45">
      <c r="A1674" t="s">
        <v>8321</v>
      </c>
      <c r="B1674" t="s">
        <v>8229</v>
      </c>
      <c r="C1674" t="s">
        <v>8385</v>
      </c>
      <c r="F1674" s="7"/>
      <c r="G1674" s="4"/>
      <c r="H1674" s="4"/>
      <c r="I1674" s="25"/>
      <c r="J1674" s="4"/>
      <c r="N1674" t="s">
        <v>8321</v>
      </c>
      <c r="O1674" t="s">
        <v>8229</v>
      </c>
      <c r="P1674" t="s">
        <v>8385</v>
      </c>
      <c r="S1674" s="7"/>
      <c r="T1674" s="4"/>
      <c r="U1674" s="4"/>
      <c r="V1674" s="25"/>
      <c r="W1674" s="4"/>
    </row>
    <row r="1675" spans="1:23" x14ac:dyDescent="0.45">
      <c r="A1675" t="s">
        <v>8321</v>
      </c>
      <c r="B1675" t="s">
        <v>8229</v>
      </c>
      <c r="C1675" t="s">
        <v>8385</v>
      </c>
      <c r="D1675" s="8" t="s">
        <v>8370</v>
      </c>
      <c r="F1675" s="7">
        <v>1</v>
      </c>
      <c r="G1675" s="4">
        <v>1200</v>
      </c>
      <c r="H1675" s="4">
        <v>0</v>
      </c>
      <c r="I1675" s="25">
        <v>33.045578703698993</v>
      </c>
      <c r="J1675" s="4">
        <v>0</v>
      </c>
      <c r="N1675" t="s">
        <v>8321</v>
      </c>
      <c r="O1675" t="s">
        <v>8229</v>
      </c>
      <c r="P1675" t="s">
        <v>8385</v>
      </c>
      <c r="Q1675" s="8" t="s">
        <v>8370</v>
      </c>
      <c r="S1675" s="7">
        <v>1</v>
      </c>
      <c r="T1675" s="4">
        <v>1200</v>
      </c>
      <c r="U1675" s="4">
        <v>0</v>
      </c>
      <c r="V1675" s="25">
        <v>33.045578703698993</v>
      </c>
      <c r="W1675" s="4">
        <v>0</v>
      </c>
    </row>
    <row r="1676" spans="1:23" x14ac:dyDescent="0.45">
      <c r="A1676" t="s">
        <v>8321</v>
      </c>
      <c r="B1676" t="s">
        <v>8229</v>
      </c>
      <c r="C1676" t="s">
        <v>8385</v>
      </c>
      <c r="D1676" s="8" t="s">
        <v>8370</v>
      </c>
      <c r="E1676">
        <v>710</v>
      </c>
      <c r="F1676" s="7">
        <v>1</v>
      </c>
      <c r="G1676" s="4">
        <v>1200</v>
      </c>
      <c r="H1676" s="4">
        <v>0</v>
      </c>
      <c r="I1676" s="25">
        <v>33.045578703698993</v>
      </c>
      <c r="J1676" s="4">
        <v>0</v>
      </c>
      <c r="N1676" t="s">
        <v>8321</v>
      </c>
      <c r="O1676" t="s">
        <v>8229</v>
      </c>
      <c r="P1676" t="s">
        <v>8385</v>
      </c>
      <c r="Q1676" s="8" t="s">
        <v>8370</v>
      </c>
      <c r="R1676">
        <v>710</v>
      </c>
      <c r="S1676" s="7">
        <v>1</v>
      </c>
      <c r="T1676" s="4">
        <v>1200</v>
      </c>
      <c r="U1676" s="4">
        <v>0</v>
      </c>
      <c r="V1676" s="25">
        <v>33.045578703698993</v>
      </c>
      <c r="W1676" s="4">
        <v>0</v>
      </c>
    </row>
    <row r="1677" spans="1:23" x14ac:dyDescent="0.45">
      <c r="A1677" t="s">
        <v>8321</v>
      </c>
      <c r="B1677" t="s">
        <v>8229</v>
      </c>
      <c r="C1677" t="s">
        <v>8385</v>
      </c>
      <c r="D1677" s="8" t="s">
        <v>8373</v>
      </c>
      <c r="F1677" s="7">
        <v>1</v>
      </c>
      <c r="G1677" s="4">
        <v>150000</v>
      </c>
      <c r="H1677" s="4">
        <v>11683</v>
      </c>
      <c r="I1677" s="25">
        <v>30.035069444442343</v>
      </c>
      <c r="J1677" s="4">
        <v>40</v>
      </c>
      <c r="N1677" t="s">
        <v>8321</v>
      </c>
      <c r="O1677" t="s">
        <v>8229</v>
      </c>
      <c r="P1677" t="s">
        <v>8385</v>
      </c>
      <c r="Q1677" s="8" t="s">
        <v>8373</v>
      </c>
      <c r="S1677" s="7">
        <v>1</v>
      </c>
      <c r="T1677" s="4">
        <v>150000</v>
      </c>
      <c r="U1677" s="4">
        <v>11683</v>
      </c>
      <c r="V1677" s="25">
        <v>30.035069444442343</v>
      </c>
      <c r="W1677" s="4">
        <v>40</v>
      </c>
    </row>
    <row r="1678" spans="1:23" x14ac:dyDescent="0.45">
      <c r="A1678" t="s">
        <v>8321</v>
      </c>
      <c r="B1678" t="s">
        <v>8229</v>
      </c>
      <c r="C1678" t="s">
        <v>8385</v>
      </c>
      <c r="D1678" s="8" t="s">
        <v>8373</v>
      </c>
      <c r="E1678">
        <v>999</v>
      </c>
      <c r="F1678" s="7">
        <v>1</v>
      </c>
      <c r="G1678" s="4">
        <v>150000</v>
      </c>
      <c r="H1678" s="4">
        <v>11683</v>
      </c>
      <c r="I1678" s="25">
        <v>30.035069444442343</v>
      </c>
      <c r="J1678" s="4">
        <v>40</v>
      </c>
      <c r="N1678" t="s">
        <v>8321</v>
      </c>
      <c r="O1678" t="s">
        <v>8229</v>
      </c>
      <c r="P1678" t="s">
        <v>8385</v>
      </c>
      <c r="Q1678" s="8" t="s">
        <v>8373</v>
      </c>
      <c r="R1678">
        <v>999</v>
      </c>
      <c r="S1678" s="7">
        <v>1</v>
      </c>
      <c r="T1678" s="4">
        <v>150000</v>
      </c>
      <c r="U1678" s="4">
        <v>11683</v>
      </c>
      <c r="V1678" s="25">
        <v>30.035069444442343</v>
      </c>
      <c r="W1678" s="4">
        <v>40</v>
      </c>
    </row>
    <row r="1679" spans="1:23" x14ac:dyDescent="0.45">
      <c r="A1679" t="s">
        <v>8321</v>
      </c>
      <c r="B1679" t="s">
        <v>8229</v>
      </c>
      <c r="C1679" t="s">
        <v>8386</v>
      </c>
      <c r="F1679" s="7"/>
      <c r="G1679" s="4"/>
      <c r="H1679" s="4"/>
      <c r="I1679" s="25"/>
      <c r="J1679" s="4"/>
      <c r="N1679" t="s">
        <v>8321</v>
      </c>
      <c r="O1679" t="s">
        <v>8229</v>
      </c>
      <c r="P1679" t="s">
        <v>8386</v>
      </c>
      <c r="S1679" s="7"/>
      <c r="T1679" s="4"/>
      <c r="U1679" s="4"/>
      <c r="V1679" s="25"/>
      <c r="W1679" s="4"/>
    </row>
    <row r="1680" spans="1:23" x14ac:dyDescent="0.45">
      <c r="A1680" t="s">
        <v>8321</v>
      </c>
      <c r="B1680" t="s">
        <v>8229</v>
      </c>
      <c r="C1680" t="s">
        <v>8386</v>
      </c>
      <c r="D1680" s="8" t="s">
        <v>8376</v>
      </c>
      <c r="F1680" s="7">
        <v>1</v>
      </c>
      <c r="G1680" s="4">
        <v>100000</v>
      </c>
      <c r="H1680" s="4">
        <v>1471</v>
      </c>
      <c r="I1680" s="25">
        <v>30</v>
      </c>
      <c r="J1680" s="4">
        <v>24</v>
      </c>
      <c r="N1680" t="s">
        <v>8321</v>
      </c>
      <c r="O1680" t="s">
        <v>8229</v>
      </c>
      <c r="P1680" t="s">
        <v>8386</v>
      </c>
      <c r="Q1680" s="8" t="s">
        <v>8376</v>
      </c>
      <c r="S1680" s="7">
        <v>1</v>
      </c>
      <c r="T1680" s="4">
        <v>100000</v>
      </c>
      <c r="U1680" s="4">
        <v>1471</v>
      </c>
      <c r="V1680" s="25">
        <v>30</v>
      </c>
      <c r="W1680" s="4">
        <v>24</v>
      </c>
    </row>
    <row r="1681" spans="1:23" x14ac:dyDescent="0.45">
      <c r="A1681" t="s">
        <v>8321</v>
      </c>
      <c r="B1681" t="s">
        <v>8229</v>
      </c>
      <c r="C1681" t="s">
        <v>8386</v>
      </c>
      <c r="D1681" s="8" t="s">
        <v>8376</v>
      </c>
      <c r="E1681">
        <v>676</v>
      </c>
      <c r="F1681" s="7">
        <v>1</v>
      </c>
      <c r="G1681" s="4">
        <v>100000</v>
      </c>
      <c r="H1681" s="4">
        <v>1471</v>
      </c>
      <c r="I1681" s="25">
        <v>30</v>
      </c>
      <c r="J1681" s="4">
        <v>24</v>
      </c>
      <c r="N1681" t="s">
        <v>8321</v>
      </c>
      <c r="O1681" t="s">
        <v>8229</v>
      </c>
      <c r="P1681" t="s">
        <v>8386</v>
      </c>
      <c r="Q1681" s="8" t="s">
        <v>8376</v>
      </c>
      <c r="R1681">
        <v>676</v>
      </c>
      <c r="S1681" s="7">
        <v>1</v>
      </c>
      <c r="T1681" s="4">
        <v>100000</v>
      </c>
      <c r="U1681" s="4">
        <v>1471</v>
      </c>
      <c r="V1681" s="25">
        <v>30</v>
      </c>
      <c r="W1681" s="4">
        <v>24</v>
      </c>
    </row>
    <row r="1682" spans="1:23" x14ac:dyDescent="0.45">
      <c r="A1682" t="s">
        <v>8321</v>
      </c>
      <c r="B1682" t="s">
        <v>8229</v>
      </c>
      <c r="C1682" t="s">
        <v>8386</v>
      </c>
      <c r="D1682" s="8" t="s">
        <v>8370</v>
      </c>
      <c r="F1682" s="7">
        <v>1</v>
      </c>
      <c r="G1682" s="4">
        <v>110000</v>
      </c>
      <c r="H1682" s="4">
        <v>879</v>
      </c>
      <c r="I1682" s="25">
        <v>40</v>
      </c>
      <c r="J1682" s="4">
        <v>29</v>
      </c>
      <c r="N1682" t="s">
        <v>8321</v>
      </c>
      <c r="O1682" t="s">
        <v>8229</v>
      </c>
      <c r="P1682" t="s">
        <v>8386</v>
      </c>
      <c r="Q1682" s="8" t="s">
        <v>8370</v>
      </c>
      <c r="S1682" s="7">
        <v>1</v>
      </c>
      <c r="T1682" s="4">
        <v>110000</v>
      </c>
      <c r="U1682" s="4">
        <v>879</v>
      </c>
      <c r="V1682" s="25">
        <v>40</v>
      </c>
      <c r="W1682" s="4">
        <v>29</v>
      </c>
    </row>
    <row r="1683" spans="1:23" x14ac:dyDescent="0.45">
      <c r="A1683" t="s">
        <v>8321</v>
      </c>
      <c r="B1683" t="s">
        <v>8229</v>
      </c>
      <c r="C1683" t="s">
        <v>8386</v>
      </c>
      <c r="D1683" s="8" t="s">
        <v>8370</v>
      </c>
      <c r="E1683">
        <v>964</v>
      </c>
      <c r="F1683" s="7">
        <v>1</v>
      </c>
      <c r="G1683" s="4">
        <v>110000</v>
      </c>
      <c r="H1683" s="4">
        <v>879</v>
      </c>
      <c r="I1683" s="25">
        <v>40</v>
      </c>
      <c r="J1683" s="4">
        <v>29</v>
      </c>
      <c r="N1683" t="s">
        <v>8321</v>
      </c>
      <c r="O1683" t="s">
        <v>8229</v>
      </c>
      <c r="P1683" t="s">
        <v>8386</v>
      </c>
      <c r="Q1683" s="8" t="s">
        <v>8370</v>
      </c>
      <c r="R1683">
        <v>964</v>
      </c>
      <c r="S1683" s="7">
        <v>1</v>
      </c>
      <c r="T1683" s="4">
        <v>110000</v>
      </c>
      <c r="U1683" s="4">
        <v>879</v>
      </c>
      <c r="V1683" s="25">
        <v>40</v>
      </c>
      <c r="W1683" s="4">
        <v>29</v>
      </c>
    </row>
    <row r="1684" spans="1:23" x14ac:dyDescent="0.45">
      <c r="A1684" t="s">
        <v>8321</v>
      </c>
      <c r="B1684" t="s">
        <v>8229</v>
      </c>
      <c r="C1684" t="s">
        <v>8386</v>
      </c>
      <c r="D1684" s="8" t="s">
        <v>8373</v>
      </c>
      <c r="F1684" s="7">
        <v>1</v>
      </c>
      <c r="G1684" s="4">
        <v>60000</v>
      </c>
      <c r="H1684" s="4">
        <v>35135</v>
      </c>
      <c r="I1684" s="25">
        <v>45.041666666664241</v>
      </c>
      <c r="J1684" s="4">
        <v>229</v>
      </c>
      <c r="N1684" t="s">
        <v>8321</v>
      </c>
      <c r="O1684" t="s">
        <v>8229</v>
      </c>
      <c r="P1684" t="s">
        <v>8386</v>
      </c>
      <c r="Q1684" s="8" t="s">
        <v>8373</v>
      </c>
      <c r="S1684" s="7">
        <v>1</v>
      </c>
      <c r="T1684" s="4">
        <v>60000</v>
      </c>
      <c r="U1684" s="4">
        <v>35135</v>
      </c>
      <c r="V1684" s="25">
        <v>45.041666666664241</v>
      </c>
      <c r="W1684" s="4">
        <v>229</v>
      </c>
    </row>
    <row r="1685" spans="1:23" x14ac:dyDescent="0.45">
      <c r="A1685" t="s">
        <v>8321</v>
      </c>
      <c r="B1685" t="s">
        <v>8229</v>
      </c>
      <c r="C1685" t="s">
        <v>8386</v>
      </c>
      <c r="D1685" s="8" t="s">
        <v>8373</v>
      </c>
      <c r="E1685">
        <v>998</v>
      </c>
      <c r="F1685" s="7">
        <v>1</v>
      </c>
      <c r="G1685" s="4">
        <v>60000</v>
      </c>
      <c r="H1685" s="4">
        <v>35135</v>
      </c>
      <c r="I1685" s="25">
        <v>45.041666666664241</v>
      </c>
      <c r="J1685" s="4">
        <v>229</v>
      </c>
      <c r="N1685" t="s">
        <v>8321</v>
      </c>
      <c r="O1685" t="s">
        <v>8229</v>
      </c>
      <c r="P1685" t="s">
        <v>8386</v>
      </c>
      <c r="Q1685" s="8" t="s">
        <v>8373</v>
      </c>
      <c r="R1685">
        <v>998</v>
      </c>
      <c r="S1685" s="7">
        <v>1</v>
      </c>
      <c r="T1685" s="4">
        <v>60000</v>
      </c>
      <c r="U1685" s="4">
        <v>35135</v>
      </c>
      <c r="V1685" s="25">
        <v>45.041666666664241</v>
      </c>
      <c r="W1685" s="4">
        <v>229</v>
      </c>
    </row>
    <row r="1686" spans="1:23" x14ac:dyDescent="0.45">
      <c r="A1686" t="s">
        <v>8321</v>
      </c>
      <c r="B1686" t="s">
        <v>8229</v>
      </c>
      <c r="C1686" t="s">
        <v>8386</v>
      </c>
      <c r="D1686" s="8" t="s">
        <v>8381</v>
      </c>
      <c r="F1686" s="7">
        <v>1</v>
      </c>
      <c r="G1686" s="4">
        <v>5000</v>
      </c>
      <c r="H1686" s="4">
        <v>1402</v>
      </c>
      <c r="I1686" s="25">
        <v>30</v>
      </c>
      <c r="J1686" s="4">
        <v>24</v>
      </c>
      <c r="N1686" t="s">
        <v>8321</v>
      </c>
      <c r="O1686" t="s">
        <v>8229</v>
      </c>
      <c r="P1686" t="s">
        <v>8386</v>
      </c>
      <c r="Q1686" s="8" t="s">
        <v>8381</v>
      </c>
      <c r="S1686" s="7">
        <v>1</v>
      </c>
      <c r="T1686" s="4">
        <v>5000</v>
      </c>
      <c r="U1686" s="4">
        <v>1402</v>
      </c>
      <c r="V1686" s="25">
        <v>30</v>
      </c>
      <c r="W1686" s="4">
        <v>24</v>
      </c>
    </row>
    <row r="1687" spans="1:23" x14ac:dyDescent="0.45">
      <c r="A1687" t="s">
        <v>8321</v>
      </c>
      <c r="B1687" t="s">
        <v>8229</v>
      </c>
      <c r="C1687" t="s">
        <v>8386</v>
      </c>
      <c r="D1687" s="8" t="s">
        <v>8381</v>
      </c>
      <c r="E1687">
        <v>950</v>
      </c>
      <c r="F1687" s="7">
        <v>1</v>
      </c>
      <c r="G1687" s="4">
        <v>5000</v>
      </c>
      <c r="H1687" s="4">
        <v>1402</v>
      </c>
      <c r="I1687" s="25">
        <v>30</v>
      </c>
      <c r="J1687" s="4">
        <v>24</v>
      </c>
      <c r="N1687" t="s">
        <v>8321</v>
      </c>
      <c r="O1687" t="s">
        <v>8229</v>
      </c>
      <c r="P1687" t="s">
        <v>8386</v>
      </c>
      <c r="Q1687" s="8" t="s">
        <v>8381</v>
      </c>
      <c r="R1687">
        <v>950</v>
      </c>
      <c r="S1687" s="7">
        <v>1</v>
      </c>
      <c r="T1687" s="4">
        <v>5000</v>
      </c>
      <c r="U1687" s="4">
        <v>1402</v>
      </c>
      <c r="V1687" s="25">
        <v>30</v>
      </c>
      <c r="W1687" s="4">
        <v>24</v>
      </c>
    </row>
    <row r="1688" spans="1:23" x14ac:dyDescent="0.45">
      <c r="A1688" t="s">
        <v>8321</v>
      </c>
      <c r="B1688" t="s">
        <v>8229</v>
      </c>
      <c r="C1688" t="s">
        <v>8387</v>
      </c>
      <c r="F1688" s="7"/>
      <c r="G1688" s="4"/>
      <c r="H1688" s="4"/>
      <c r="I1688" s="25"/>
      <c r="J1688" s="4"/>
      <c r="N1688" t="s">
        <v>8321</v>
      </c>
      <c r="O1688" t="s">
        <v>8229</v>
      </c>
      <c r="P1688" t="s">
        <v>8387</v>
      </c>
      <c r="S1688" s="7"/>
      <c r="T1688" s="4"/>
      <c r="U1688" s="4"/>
      <c r="V1688" s="25"/>
      <c r="W1688" s="4"/>
    </row>
    <row r="1689" spans="1:23" x14ac:dyDescent="0.45">
      <c r="A1689" t="s">
        <v>8321</v>
      </c>
      <c r="B1689" t="s">
        <v>8229</v>
      </c>
      <c r="C1689" t="s">
        <v>8387</v>
      </c>
      <c r="D1689" s="8" t="s">
        <v>8377</v>
      </c>
      <c r="F1689" s="7">
        <v>1</v>
      </c>
      <c r="G1689" s="4">
        <v>2000</v>
      </c>
      <c r="H1689" s="4">
        <v>2141</v>
      </c>
      <c r="I1689" s="25">
        <v>29.958333333335759</v>
      </c>
      <c r="J1689" s="4">
        <v>17</v>
      </c>
      <c r="N1689" t="s">
        <v>8321</v>
      </c>
      <c r="O1689" t="s">
        <v>8229</v>
      </c>
      <c r="P1689" t="s">
        <v>8387</v>
      </c>
      <c r="Q1689" s="8" t="s">
        <v>8377</v>
      </c>
      <c r="S1689" s="7">
        <v>1</v>
      </c>
      <c r="T1689" s="4">
        <v>2000</v>
      </c>
      <c r="U1689" s="4">
        <v>2141</v>
      </c>
      <c r="V1689" s="25">
        <v>29.958333333335759</v>
      </c>
      <c r="W1689" s="4">
        <v>17</v>
      </c>
    </row>
    <row r="1690" spans="1:23" x14ac:dyDescent="0.45">
      <c r="A1690" t="s">
        <v>8321</v>
      </c>
      <c r="B1690" t="s">
        <v>8229</v>
      </c>
      <c r="C1690" t="s">
        <v>8387</v>
      </c>
      <c r="D1690" s="8" t="s">
        <v>8377</v>
      </c>
      <c r="E1690">
        <v>647</v>
      </c>
      <c r="F1690" s="7">
        <v>1</v>
      </c>
      <c r="G1690" s="4">
        <v>2000</v>
      </c>
      <c r="H1690" s="4">
        <v>2141</v>
      </c>
      <c r="I1690" s="25">
        <v>29.958333333335759</v>
      </c>
      <c r="J1690" s="4">
        <v>17</v>
      </c>
      <c r="N1690" t="s">
        <v>8321</v>
      </c>
      <c r="O1690" t="s">
        <v>8229</v>
      </c>
      <c r="P1690" t="s">
        <v>8387</v>
      </c>
      <c r="Q1690" s="8" t="s">
        <v>8377</v>
      </c>
      <c r="R1690">
        <v>647</v>
      </c>
      <c r="S1690" s="7">
        <v>1</v>
      </c>
      <c r="T1690" s="4">
        <v>2000</v>
      </c>
      <c r="U1690" s="4">
        <v>2141</v>
      </c>
      <c r="V1690" s="25">
        <v>29.958333333335759</v>
      </c>
      <c r="W1690" s="4">
        <v>17</v>
      </c>
    </row>
    <row r="1691" spans="1:23" x14ac:dyDescent="0.45">
      <c r="A1691" t="s">
        <v>8321</v>
      </c>
      <c r="B1691" t="s">
        <v>8229</v>
      </c>
      <c r="C1691" t="s">
        <v>8387</v>
      </c>
      <c r="D1691" s="8" t="s">
        <v>8381</v>
      </c>
      <c r="F1691" s="7">
        <v>2</v>
      </c>
      <c r="G1691" s="4">
        <v>60000</v>
      </c>
      <c r="H1691" s="4">
        <v>2777</v>
      </c>
      <c r="I1691" s="25">
        <v>48.493559027778247</v>
      </c>
      <c r="J1691" s="4">
        <v>18</v>
      </c>
      <c r="N1691" t="s">
        <v>8321</v>
      </c>
      <c r="O1691" t="s">
        <v>8229</v>
      </c>
      <c r="P1691" t="s">
        <v>8387</v>
      </c>
      <c r="Q1691" s="8" t="s">
        <v>8381</v>
      </c>
      <c r="S1691" s="7">
        <v>2</v>
      </c>
      <c r="T1691" s="4">
        <v>60000</v>
      </c>
      <c r="U1691" s="4">
        <v>2777</v>
      </c>
      <c r="V1691" s="25">
        <v>48.493559027778247</v>
      </c>
      <c r="W1691" s="4">
        <v>18</v>
      </c>
    </row>
    <row r="1692" spans="1:23" x14ac:dyDescent="0.45">
      <c r="A1692" t="s">
        <v>8321</v>
      </c>
      <c r="B1692" t="s">
        <v>8229</v>
      </c>
      <c r="C1692" t="s">
        <v>8387</v>
      </c>
      <c r="D1692" s="8" t="s">
        <v>8381</v>
      </c>
      <c r="E1692">
        <v>704</v>
      </c>
      <c r="F1692" s="7">
        <v>1</v>
      </c>
      <c r="G1692" s="4">
        <v>55000</v>
      </c>
      <c r="H1692" s="4">
        <v>481</v>
      </c>
      <c r="I1692" s="25">
        <v>60</v>
      </c>
      <c r="J1692" s="4">
        <v>4</v>
      </c>
      <c r="N1692" t="s">
        <v>8321</v>
      </c>
      <c r="O1692" t="s">
        <v>8229</v>
      </c>
      <c r="P1692" t="s">
        <v>8387</v>
      </c>
      <c r="Q1692" s="8" t="s">
        <v>8381</v>
      </c>
      <c r="R1692">
        <v>704</v>
      </c>
      <c r="S1692" s="7">
        <v>1</v>
      </c>
      <c r="T1692" s="4">
        <v>55000</v>
      </c>
      <c r="U1692" s="4">
        <v>481</v>
      </c>
      <c r="V1692" s="25">
        <v>60</v>
      </c>
      <c r="W1692" s="4">
        <v>4</v>
      </c>
    </row>
    <row r="1693" spans="1:23" x14ac:dyDescent="0.45">
      <c r="A1693" t="s">
        <v>8321</v>
      </c>
      <c r="B1693" t="s">
        <v>8229</v>
      </c>
      <c r="C1693" t="s">
        <v>8387</v>
      </c>
      <c r="D1693" s="8" t="s">
        <v>8381</v>
      </c>
      <c r="E1693">
        <v>970</v>
      </c>
      <c r="F1693" s="7">
        <v>1</v>
      </c>
      <c r="G1693" s="4">
        <v>5000</v>
      </c>
      <c r="H1693" s="4">
        <v>2296</v>
      </c>
      <c r="I1693" s="25">
        <v>36.987118055556493</v>
      </c>
      <c r="J1693" s="4">
        <v>14</v>
      </c>
      <c r="N1693" t="s">
        <v>8321</v>
      </c>
      <c r="O1693" t="s">
        <v>8229</v>
      </c>
      <c r="P1693" t="s">
        <v>8387</v>
      </c>
      <c r="Q1693" s="8" t="s">
        <v>8381</v>
      </c>
      <c r="R1693">
        <v>970</v>
      </c>
      <c r="S1693" s="7">
        <v>1</v>
      </c>
      <c r="T1693" s="4">
        <v>5000</v>
      </c>
      <c r="U1693" s="4">
        <v>2296</v>
      </c>
      <c r="V1693" s="25">
        <v>36.987118055556493</v>
      </c>
      <c r="W1693" s="4">
        <v>14</v>
      </c>
    </row>
    <row r="1694" spans="1:23" x14ac:dyDescent="0.45">
      <c r="A1694" t="s">
        <v>8321</v>
      </c>
      <c r="B1694" t="s">
        <v>8240</v>
      </c>
      <c r="F1694" s="7">
        <v>2</v>
      </c>
      <c r="G1694" s="4">
        <v>19115</v>
      </c>
      <c r="H1694" s="4">
        <v>240</v>
      </c>
      <c r="I1694" s="25">
        <v>30.020833333328483</v>
      </c>
      <c r="J1694" s="4">
        <v>6</v>
      </c>
      <c r="N1694" t="s">
        <v>8321</v>
      </c>
      <c r="O1694" t="s">
        <v>8240</v>
      </c>
      <c r="S1694" s="7">
        <v>2</v>
      </c>
      <c r="T1694" s="4">
        <v>19115</v>
      </c>
      <c r="U1694" s="4">
        <v>240</v>
      </c>
      <c r="V1694" s="25">
        <v>30.020833333328483</v>
      </c>
      <c r="W1694" s="4">
        <v>6</v>
      </c>
    </row>
    <row r="1695" spans="1:23" x14ac:dyDescent="0.45">
      <c r="A1695" t="s">
        <v>8321</v>
      </c>
      <c r="B1695" t="s">
        <v>8240</v>
      </c>
      <c r="C1695" t="s">
        <v>8386</v>
      </c>
      <c r="F1695" s="7"/>
      <c r="G1695" s="4"/>
      <c r="H1695" s="4"/>
      <c r="I1695" s="25"/>
      <c r="J1695" s="4"/>
      <c r="N1695" t="s">
        <v>8321</v>
      </c>
      <c r="O1695" t="s">
        <v>8240</v>
      </c>
      <c r="P1695" t="s">
        <v>8386</v>
      </c>
      <c r="S1695" s="7"/>
      <c r="T1695" s="4"/>
      <c r="U1695" s="4"/>
      <c r="V1695" s="25"/>
      <c r="W1695" s="4"/>
    </row>
    <row r="1696" spans="1:23" x14ac:dyDescent="0.45">
      <c r="A1696" t="s">
        <v>8321</v>
      </c>
      <c r="B1696" t="s">
        <v>8240</v>
      </c>
      <c r="C1696" t="s">
        <v>8386</v>
      </c>
      <c r="D1696" s="8" t="s">
        <v>8373</v>
      </c>
      <c r="F1696" s="7">
        <v>1</v>
      </c>
      <c r="G1696" s="4">
        <v>9000</v>
      </c>
      <c r="H1696" s="4">
        <v>240</v>
      </c>
      <c r="I1696" s="25">
        <v>30.041666666656965</v>
      </c>
      <c r="J1696" s="4">
        <v>6</v>
      </c>
      <c r="N1696" t="s">
        <v>8321</v>
      </c>
      <c r="O1696" t="s">
        <v>8240</v>
      </c>
      <c r="P1696" t="s">
        <v>8386</v>
      </c>
      <c r="Q1696" s="8" t="s">
        <v>8373</v>
      </c>
      <c r="S1696" s="7">
        <v>1</v>
      </c>
      <c r="T1696" s="4">
        <v>9000</v>
      </c>
      <c r="U1696" s="4">
        <v>240</v>
      </c>
      <c r="V1696" s="25">
        <v>30.041666666656965</v>
      </c>
      <c r="W1696" s="4">
        <v>6</v>
      </c>
    </row>
    <row r="1697" spans="1:23" x14ac:dyDescent="0.45">
      <c r="A1697" t="s">
        <v>8321</v>
      </c>
      <c r="B1697" t="s">
        <v>8240</v>
      </c>
      <c r="C1697" t="s">
        <v>8386</v>
      </c>
      <c r="D1697" s="8" t="s">
        <v>8373</v>
      </c>
      <c r="E1697">
        <v>1015</v>
      </c>
      <c r="F1697" s="7">
        <v>1</v>
      </c>
      <c r="G1697" s="4">
        <v>9000</v>
      </c>
      <c r="H1697" s="4">
        <v>240</v>
      </c>
      <c r="I1697" s="25">
        <v>30.041666666656965</v>
      </c>
      <c r="J1697" s="4">
        <v>6</v>
      </c>
      <c r="N1697" t="s">
        <v>8321</v>
      </c>
      <c r="O1697" t="s">
        <v>8240</v>
      </c>
      <c r="P1697" t="s">
        <v>8386</v>
      </c>
      <c r="Q1697" s="8" t="s">
        <v>8373</v>
      </c>
      <c r="R1697">
        <v>1015</v>
      </c>
      <c r="S1697" s="7">
        <v>1</v>
      </c>
      <c r="T1697" s="4">
        <v>9000</v>
      </c>
      <c r="U1697" s="4">
        <v>240</v>
      </c>
      <c r="V1697" s="25">
        <v>30.041666666656965</v>
      </c>
      <c r="W1697" s="4">
        <v>6</v>
      </c>
    </row>
    <row r="1698" spans="1:23" x14ac:dyDescent="0.45">
      <c r="A1698" t="s">
        <v>8321</v>
      </c>
      <c r="B1698" t="s">
        <v>8240</v>
      </c>
      <c r="C1698" t="s">
        <v>8387</v>
      </c>
      <c r="F1698" s="7"/>
      <c r="G1698" s="4"/>
      <c r="H1698" s="4"/>
      <c r="I1698" s="25"/>
      <c r="J1698" s="4"/>
      <c r="N1698" t="s">
        <v>8321</v>
      </c>
      <c r="O1698" t="s">
        <v>8240</v>
      </c>
      <c r="P1698" t="s">
        <v>8387</v>
      </c>
      <c r="S1698" s="7"/>
      <c r="T1698" s="4"/>
      <c r="U1698" s="4"/>
      <c r="V1698" s="25"/>
      <c r="W1698" s="4"/>
    </row>
    <row r="1699" spans="1:23" x14ac:dyDescent="0.45">
      <c r="A1699" t="s">
        <v>8321</v>
      </c>
      <c r="B1699" t="s">
        <v>8240</v>
      </c>
      <c r="C1699" t="s">
        <v>8387</v>
      </c>
      <c r="D1699" s="8" t="s">
        <v>8381</v>
      </c>
      <c r="F1699" s="7">
        <v>1</v>
      </c>
      <c r="G1699" s="4">
        <v>10115</v>
      </c>
      <c r="H1699" s="4">
        <v>0</v>
      </c>
      <c r="I1699" s="25">
        <v>30</v>
      </c>
      <c r="J1699" s="4">
        <v>0</v>
      </c>
      <c r="N1699" t="s">
        <v>8321</v>
      </c>
      <c r="O1699" t="s">
        <v>8240</v>
      </c>
      <c r="P1699" t="s">
        <v>8387</v>
      </c>
      <c r="Q1699" s="8" t="s">
        <v>8381</v>
      </c>
      <c r="S1699" s="7">
        <v>1</v>
      </c>
      <c r="T1699" s="4">
        <v>10115</v>
      </c>
      <c r="U1699" s="4">
        <v>0</v>
      </c>
      <c r="V1699" s="25">
        <v>30</v>
      </c>
      <c r="W1699" s="4">
        <v>0</v>
      </c>
    </row>
    <row r="1700" spans="1:23" x14ac:dyDescent="0.45">
      <c r="A1700" t="s">
        <v>8321</v>
      </c>
      <c r="B1700" t="s">
        <v>8240</v>
      </c>
      <c r="C1700" t="s">
        <v>8387</v>
      </c>
      <c r="D1700" s="8" t="s">
        <v>8381</v>
      </c>
      <c r="E1700">
        <v>1332</v>
      </c>
      <c r="F1700" s="7">
        <v>1</v>
      </c>
      <c r="G1700" s="4">
        <v>10115</v>
      </c>
      <c r="H1700" s="4">
        <v>0</v>
      </c>
      <c r="I1700" s="25">
        <v>30</v>
      </c>
      <c r="J1700" s="4">
        <v>0</v>
      </c>
      <c r="N1700" t="s">
        <v>8321</v>
      </c>
      <c r="O1700" t="s">
        <v>8240</v>
      </c>
      <c r="P1700" t="s">
        <v>8387</v>
      </c>
      <c r="Q1700" s="8" t="s">
        <v>8381</v>
      </c>
      <c r="R1700">
        <v>1332</v>
      </c>
      <c r="S1700" s="7">
        <v>1</v>
      </c>
      <c r="T1700" s="4">
        <v>10115</v>
      </c>
      <c r="U1700" s="4">
        <v>0</v>
      </c>
      <c r="V1700" s="25">
        <v>30</v>
      </c>
      <c r="W1700" s="4">
        <v>0</v>
      </c>
    </row>
    <row r="1701" spans="1:23" x14ac:dyDescent="0.45">
      <c r="A1701" t="s">
        <v>8321</v>
      </c>
      <c r="B1701" t="s">
        <v>8236</v>
      </c>
      <c r="F1701" s="7">
        <v>4</v>
      </c>
      <c r="G1701" s="4">
        <v>75000</v>
      </c>
      <c r="H1701" s="4">
        <v>296577</v>
      </c>
      <c r="I1701" s="25">
        <v>35.247656249997817</v>
      </c>
      <c r="J1701" s="4">
        <v>2318</v>
      </c>
      <c r="N1701" t="s">
        <v>8321</v>
      </c>
      <c r="O1701" t="s">
        <v>8236</v>
      </c>
      <c r="S1701" s="7">
        <v>4</v>
      </c>
      <c r="T1701" s="4">
        <v>75000</v>
      </c>
      <c r="U1701" s="4">
        <v>296577</v>
      </c>
      <c r="V1701" s="25">
        <v>35.247656249997817</v>
      </c>
      <c r="W1701" s="4">
        <v>2318</v>
      </c>
    </row>
    <row r="1702" spans="1:23" x14ac:dyDescent="0.45">
      <c r="A1702" t="s">
        <v>8321</v>
      </c>
      <c r="B1702" t="s">
        <v>8236</v>
      </c>
      <c r="C1702" t="s">
        <v>8386</v>
      </c>
      <c r="F1702" s="7"/>
      <c r="G1702" s="4"/>
      <c r="H1702" s="4"/>
      <c r="I1702" s="25"/>
      <c r="J1702" s="4"/>
      <c r="N1702" t="s">
        <v>8321</v>
      </c>
      <c r="O1702" t="s">
        <v>8236</v>
      </c>
      <c r="P1702" t="s">
        <v>8386</v>
      </c>
      <c r="S1702" s="7"/>
      <c r="T1702" s="4"/>
      <c r="U1702" s="4"/>
      <c r="V1702" s="25"/>
      <c r="W1702" s="4"/>
    </row>
    <row r="1703" spans="1:23" x14ac:dyDescent="0.45">
      <c r="A1703" t="s">
        <v>8321</v>
      </c>
      <c r="B1703" t="s">
        <v>8236</v>
      </c>
      <c r="C1703" t="s">
        <v>8386</v>
      </c>
      <c r="D1703" s="8" t="s">
        <v>8370</v>
      </c>
      <c r="F1703" s="7">
        <v>1</v>
      </c>
      <c r="G1703" s="4">
        <v>20000</v>
      </c>
      <c r="H1703" s="4">
        <v>292097</v>
      </c>
      <c r="I1703" s="25">
        <v>36</v>
      </c>
      <c r="J1703" s="4">
        <v>2174</v>
      </c>
      <c r="N1703" t="s">
        <v>8321</v>
      </c>
      <c r="O1703" t="s">
        <v>8236</v>
      </c>
      <c r="P1703" t="s">
        <v>8386</v>
      </c>
      <c r="Q1703" s="8" t="s">
        <v>8370</v>
      </c>
      <c r="S1703" s="7">
        <v>1</v>
      </c>
      <c r="T1703" s="4">
        <v>20000</v>
      </c>
      <c r="U1703" s="4">
        <v>292097</v>
      </c>
      <c r="V1703" s="25">
        <v>36</v>
      </c>
      <c r="W1703" s="4">
        <v>2174</v>
      </c>
    </row>
    <row r="1704" spans="1:23" x14ac:dyDescent="0.45">
      <c r="A1704" t="s">
        <v>8321</v>
      </c>
      <c r="B1704" t="s">
        <v>8236</v>
      </c>
      <c r="C1704" t="s">
        <v>8386</v>
      </c>
      <c r="D1704" s="8" t="s">
        <v>8370</v>
      </c>
      <c r="E1704">
        <v>642</v>
      </c>
      <c r="F1704" s="7">
        <v>1</v>
      </c>
      <c r="G1704" s="4">
        <v>20000</v>
      </c>
      <c r="H1704" s="4">
        <v>292097</v>
      </c>
      <c r="I1704" s="25">
        <v>36</v>
      </c>
      <c r="J1704" s="4">
        <v>2174</v>
      </c>
      <c r="N1704" t="s">
        <v>8321</v>
      </c>
      <c r="O1704" t="s">
        <v>8236</v>
      </c>
      <c r="P1704" t="s">
        <v>8386</v>
      </c>
      <c r="Q1704" s="8" t="s">
        <v>8370</v>
      </c>
      <c r="R1704">
        <v>642</v>
      </c>
      <c r="S1704" s="7">
        <v>1</v>
      </c>
      <c r="T1704" s="4">
        <v>20000</v>
      </c>
      <c r="U1704" s="4">
        <v>292097</v>
      </c>
      <c r="V1704" s="25">
        <v>36</v>
      </c>
      <c r="W1704" s="4">
        <v>2174</v>
      </c>
    </row>
    <row r="1705" spans="1:23" x14ac:dyDescent="0.45">
      <c r="A1705" t="s">
        <v>8321</v>
      </c>
      <c r="B1705" t="s">
        <v>8236</v>
      </c>
      <c r="C1705" t="s">
        <v>8386</v>
      </c>
      <c r="D1705" s="8" t="s">
        <v>8381</v>
      </c>
      <c r="F1705" s="7">
        <v>2</v>
      </c>
      <c r="G1705" s="4">
        <v>50000</v>
      </c>
      <c r="H1705" s="4">
        <v>2161</v>
      </c>
      <c r="I1705" s="25">
        <v>44.995312499995634</v>
      </c>
      <c r="J1705" s="4">
        <v>30</v>
      </c>
      <c r="N1705" t="s">
        <v>8321</v>
      </c>
      <c r="O1705" t="s">
        <v>8236</v>
      </c>
      <c r="P1705" t="s">
        <v>8386</v>
      </c>
      <c r="Q1705" s="8" t="s">
        <v>8381</v>
      </c>
      <c r="S1705" s="7">
        <v>2</v>
      </c>
      <c r="T1705" s="4">
        <v>50000</v>
      </c>
      <c r="U1705" s="4">
        <v>2161</v>
      </c>
      <c r="V1705" s="25">
        <v>44.995312499995634</v>
      </c>
      <c r="W1705" s="4">
        <v>30</v>
      </c>
    </row>
    <row r="1706" spans="1:23" x14ac:dyDescent="0.45">
      <c r="A1706" t="s">
        <v>8321</v>
      </c>
      <c r="B1706" t="s">
        <v>8236</v>
      </c>
      <c r="C1706" t="s">
        <v>8386</v>
      </c>
      <c r="D1706" s="8" t="s">
        <v>8381</v>
      </c>
      <c r="E1706">
        <v>949</v>
      </c>
      <c r="F1706" s="7">
        <v>1</v>
      </c>
      <c r="G1706" s="4">
        <v>20000</v>
      </c>
      <c r="H1706" s="4">
        <v>273</v>
      </c>
      <c r="I1706" s="25">
        <v>60</v>
      </c>
      <c r="J1706" s="4">
        <v>7</v>
      </c>
      <c r="N1706" t="s">
        <v>8321</v>
      </c>
      <c r="O1706" t="s">
        <v>8236</v>
      </c>
      <c r="P1706" t="s">
        <v>8386</v>
      </c>
      <c r="Q1706" s="8" t="s">
        <v>8381</v>
      </c>
      <c r="R1706">
        <v>949</v>
      </c>
      <c r="S1706" s="7">
        <v>1</v>
      </c>
      <c r="T1706" s="4">
        <v>20000</v>
      </c>
      <c r="U1706" s="4">
        <v>273</v>
      </c>
      <c r="V1706" s="25">
        <v>60</v>
      </c>
      <c r="W1706" s="4">
        <v>7</v>
      </c>
    </row>
    <row r="1707" spans="1:23" x14ac:dyDescent="0.45">
      <c r="A1707" t="s">
        <v>8321</v>
      </c>
      <c r="B1707" t="s">
        <v>8236</v>
      </c>
      <c r="C1707" t="s">
        <v>8386</v>
      </c>
      <c r="D1707" s="8" t="s">
        <v>8381</v>
      </c>
      <c r="E1707">
        <v>985</v>
      </c>
      <c r="F1707" s="7">
        <v>1</v>
      </c>
      <c r="G1707" s="4">
        <v>30000</v>
      </c>
      <c r="H1707" s="4">
        <v>1888</v>
      </c>
      <c r="I1707" s="25">
        <v>29.990624999991269</v>
      </c>
      <c r="J1707" s="4">
        <v>23</v>
      </c>
      <c r="N1707" t="s">
        <v>8321</v>
      </c>
      <c r="O1707" t="s">
        <v>8236</v>
      </c>
      <c r="P1707" t="s">
        <v>8386</v>
      </c>
      <c r="Q1707" s="8" t="s">
        <v>8381</v>
      </c>
      <c r="R1707">
        <v>985</v>
      </c>
      <c r="S1707" s="7">
        <v>1</v>
      </c>
      <c r="T1707" s="4">
        <v>30000</v>
      </c>
      <c r="U1707" s="4">
        <v>1888</v>
      </c>
      <c r="V1707" s="25">
        <v>29.990624999991269</v>
      </c>
      <c r="W1707" s="4">
        <v>23</v>
      </c>
    </row>
    <row r="1708" spans="1:23" x14ac:dyDescent="0.45">
      <c r="A1708" t="s">
        <v>8321</v>
      </c>
      <c r="B1708" t="s">
        <v>8236</v>
      </c>
      <c r="C1708" t="s">
        <v>8387</v>
      </c>
      <c r="F1708" s="7"/>
      <c r="G1708" s="4"/>
      <c r="H1708" s="4"/>
      <c r="I1708" s="25"/>
      <c r="J1708" s="4"/>
      <c r="N1708" t="s">
        <v>8321</v>
      </c>
      <c r="O1708" t="s">
        <v>8236</v>
      </c>
      <c r="P1708" t="s">
        <v>8387</v>
      </c>
      <c r="S1708" s="7"/>
      <c r="T1708" s="4"/>
      <c r="U1708" s="4"/>
      <c r="V1708" s="25"/>
      <c r="W1708" s="4"/>
    </row>
    <row r="1709" spans="1:23" x14ac:dyDescent="0.45">
      <c r="A1709" t="s">
        <v>8321</v>
      </c>
      <c r="B1709" t="s">
        <v>8236</v>
      </c>
      <c r="C1709" t="s">
        <v>8387</v>
      </c>
      <c r="D1709" s="8" t="s">
        <v>8376</v>
      </c>
      <c r="F1709" s="7">
        <v>1</v>
      </c>
      <c r="G1709" s="4">
        <v>5000</v>
      </c>
      <c r="H1709" s="4">
        <v>2319</v>
      </c>
      <c r="I1709" s="25">
        <v>15</v>
      </c>
      <c r="J1709" s="4">
        <v>114</v>
      </c>
      <c r="N1709" t="s">
        <v>8321</v>
      </c>
      <c r="O1709" t="s">
        <v>8236</v>
      </c>
      <c r="P1709" t="s">
        <v>8387</v>
      </c>
      <c r="Q1709" s="8" t="s">
        <v>8376</v>
      </c>
      <c r="S1709" s="7">
        <v>1</v>
      </c>
      <c r="T1709" s="4">
        <v>5000</v>
      </c>
      <c r="U1709" s="4">
        <v>2319</v>
      </c>
      <c r="V1709" s="25">
        <v>15</v>
      </c>
      <c r="W1709" s="4">
        <v>114</v>
      </c>
    </row>
    <row r="1710" spans="1:23" x14ac:dyDescent="0.45">
      <c r="A1710" t="s">
        <v>8321</v>
      </c>
      <c r="B1710" t="s">
        <v>8236</v>
      </c>
      <c r="C1710" t="s">
        <v>8387</v>
      </c>
      <c r="D1710" s="8" t="s">
        <v>8376</v>
      </c>
      <c r="E1710">
        <v>697</v>
      </c>
      <c r="F1710" s="7">
        <v>1</v>
      </c>
      <c r="G1710" s="4">
        <v>5000</v>
      </c>
      <c r="H1710" s="4">
        <v>2319</v>
      </c>
      <c r="I1710" s="25">
        <v>15</v>
      </c>
      <c r="J1710" s="4">
        <v>114</v>
      </c>
      <c r="N1710" t="s">
        <v>8321</v>
      </c>
      <c r="O1710" t="s">
        <v>8236</v>
      </c>
      <c r="P1710" t="s">
        <v>8387</v>
      </c>
      <c r="Q1710" s="8" t="s">
        <v>8376</v>
      </c>
      <c r="R1710">
        <v>697</v>
      </c>
      <c r="S1710" s="7">
        <v>1</v>
      </c>
      <c r="T1710" s="4">
        <v>5000</v>
      </c>
      <c r="U1710" s="4">
        <v>2319</v>
      </c>
      <c r="V1710" s="25">
        <v>15</v>
      </c>
      <c r="W1710" s="4">
        <v>114</v>
      </c>
    </row>
    <row r="1711" spans="1:23" x14ac:dyDescent="0.45">
      <c r="A1711" t="s">
        <v>8321</v>
      </c>
      <c r="B1711" t="s">
        <v>8232</v>
      </c>
      <c r="F1711" s="7">
        <v>2</v>
      </c>
      <c r="G1711" s="4">
        <v>400000</v>
      </c>
      <c r="H1711" s="4">
        <v>12167</v>
      </c>
      <c r="I1711" s="25">
        <v>41.173923611109785</v>
      </c>
      <c r="J1711" s="4">
        <v>26</v>
      </c>
      <c r="N1711" t="s">
        <v>8321</v>
      </c>
      <c r="O1711" t="s">
        <v>8232</v>
      </c>
      <c r="S1711" s="7">
        <v>2</v>
      </c>
      <c r="T1711" s="4">
        <v>400000</v>
      </c>
      <c r="U1711" s="4">
        <v>12167</v>
      </c>
      <c r="V1711" s="25">
        <v>41.173923611109785</v>
      </c>
      <c r="W1711" s="4">
        <v>26</v>
      </c>
    </row>
    <row r="1712" spans="1:23" x14ac:dyDescent="0.45">
      <c r="A1712" t="s">
        <v>8321</v>
      </c>
      <c r="B1712" t="s">
        <v>8232</v>
      </c>
      <c r="C1712" t="s">
        <v>8386</v>
      </c>
      <c r="F1712" s="7"/>
      <c r="G1712" s="4"/>
      <c r="H1712" s="4"/>
      <c r="I1712" s="25"/>
      <c r="J1712" s="4"/>
      <c r="N1712" t="s">
        <v>8321</v>
      </c>
      <c r="O1712" t="s">
        <v>8232</v>
      </c>
      <c r="P1712" t="s">
        <v>8386</v>
      </c>
      <c r="S1712" s="7"/>
      <c r="T1712" s="4"/>
      <c r="U1712" s="4"/>
      <c r="V1712" s="25"/>
      <c r="W1712" s="4"/>
    </row>
    <row r="1713" spans="1:23" x14ac:dyDescent="0.45">
      <c r="A1713" t="s">
        <v>8321</v>
      </c>
      <c r="B1713" t="s">
        <v>8232</v>
      </c>
      <c r="C1713" t="s">
        <v>8386</v>
      </c>
      <c r="D1713" s="8" t="s">
        <v>8380</v>
      </c>
      <c r="F1713" s="7">
        <v>1</v>
      </c>
      <c r="G1713" s="4">
        <v>200000</v>
      </c>
      <c r="H1713" s="4">
        <v>700</v>
      </c>
      <c r="I1713" s="25">
        <v>30</v>
      </c>
      <c r="J1713" s="4">
        <v>7</v>
      </c>
      <c r="N1713" t="s">
        <v>8321</v>
      </c>
      <c r="O1713" t="s">
        <v>8232</v>
      </c>
      <c r="P1713" t="s">
        <v>8386</v>
      </c>
      <c r="Q1713" s="8" t="s">
        <v>8380</v>
      </c>
      <c r="S1713" s="7">
        <v>1</v>
      </c>
      <c r="T1713" s="4">
        <v>200000</v>
      </c>
      <c r="U1713" s="4">
        <v>700</v>
      </c>
      <c r="V1713" s="25">
        <v>30</v>
      </c>
      <c r="W1713" s="4">
        <v>7</v>
      </c>
    </row>
    <row r="1714" spans="1:23" x14ac:dyDescent="0.45">
      <c r="A1714" t="s">
        <v>8321</v>
      </c>
      <c r="B1714" t="s">
        <v>8232</v>
      </c>
      <c r="C1714" t="s">
        <v>8386</v>
      </c>
      <c r="D1714" s="8" t="s">
        <v>8380</v>
      </c>
      <c r="E1714">
        <v>663</v>
      </c>
      <c r="F1714" s="7">
        <v>1</v>
      </c>
      <c r="G1714" s="4">
        <v>200000</v>
      </c>
      <c r="H1714" s="4">
        <v>700</v>
      </c>
      <c r="I1714" s="25">
        <v>30</v>
      </c>
      <c r="J1714" s="4">
        <v>7</v>
      </c>
      <c r="N1714" t="s">
        <v>8321</v>
      </c>
      <c r="O1714" t="s">
        <v>8232</v>
      </c>
      <c r="P1714" t="s">
        <v>8386</v>
      </c>
      <c r="Q1714" s="8" t="s">
        <v>8380</v>
      </c>
      <c r="R1714">
        <v>663</v>
      </c>
      <c r="S1714" s="7">
        <v>1</v>
      </c>
      <c r="T1714" s="4">
        <v>200000</v>
      </c>
      <c r="U1714" s="4">
        <v>700</v>
      </c>
      <c r="V1714" s="25">
        <v>30</v>
      </c>
      <c r="W1714" s="4">
        <v>7</v>
      </c>
    </row>
    <row r="1715" spans="1:23" x14ac:dyDescent="0.45">
      <c r="A1715" t="s">
        <v>8321</v>
      </c>
      <c r="B1715" t="s">
        <v>8232</v>
      </c>
      <c r="C1715" t="s">
        <v>8387</v>
      </c>
      <c r="F1715" s="7"/>
      <c r="G1715" s="4"/>
      <c r="H1715" s="4"/>
      <c r="I1715" s="25"/>
      <c r="J1715" s="4"/>
      <c r="N1715" t="s">
        <v>8321</v>
      </c>
      <c r="O1715" t="s">
        <v>8232</v>
      </c>
      <c r="P1715" t="s">
        <v>8387</v>
      </c>
      <c r="S1715" s="7"/>
      <c r="T1715" s="4"/>
      <c r="U1715" s="4"/>
      <c r="V1715" s="25"/>
      <c r="W1715" s="4"/>
    </row>
    <row r="1716" spans="1:23" x14ac:dyDescent="0.45">
      <c r="A1716" t="s">
        <v>8321</v>
      </c>
      <c r="B1716" t="s">
        <v>8232</v>
      </c>
      <c r="C1716" t="s">
        <v>8387</v>
      </c>
      <c r="D1716" s="8" t="s">
        <v>8369</v>
      </c>
      <c r="F1716" s="7">
        <v>1</v>
      </c>
      <c r="G1716" s="4">
        <v>200000</v>
      </c>
      <c r="H1716" s="4">
        <v>11467</v>
      </c>
      <c r="I1716" s="25">
        <v>52.347847222219571</v>
      </c>
      <c r="J1716" s="4">
        <v>19</v>
      </c>
      <c r="N1716" t="s">
        <v>8321</v>
      </c>
      <c r="O1716" t="s">
        <v>8232</v>
      </c>
      <c r="P1716" t="s">
        <v>8387</v>
      </c>
      <c r="Q1716" s="8" t="s">
        <v>8369</v>
      </c>
      <c r="S1716" s="7">
        <v>1</v>
      </c>
      <c r="T1716" s="4">
        <v>200000</v>
      </c>
      <c r="U1716" s="4">
        <v>11467</v>
      </c>
      <c r="V1716" s="25">
        <v>52.347847222219571</v>
      </c>
      <c r="W1716" s="4">
        <v>19</v>
      </c>
    </row>
    <row r="1717" spans="1:23" x14ac:dyDescent="0.45">
      <c r="A1717" t="s">
        <v>8321</v>
      </c>
      <c r="B1717" t="s">
        <v>8232</v>
      </c>
      <c r="C1717" t="s">
        <v>8387</v>
      </c>
      <c r="D1717" s="8" t="s">
        <v>8369</v>
      </c>
      <c r="E1717">
        <v>1317</v>
      </c>
      <c r="F1717" s="7">
        <v>1</v>
      </c>
      <c r="G1717" s="4">
        <v>200000</v>
      </c>
      <c r="H1717" s="4">
        <v>11467</v>
      </c>
      <c r="I1717" s="25">
        <v>52.347847222219571</v>
      </c>
      <c r="J1717" s="4">
        <v>19</v>
      </c>
      <c r="N1717" t="s">
        <v>8321</v>
      </c>
      <c r="O1717" t="s">
        <v>8232</v>
      </c>
      <c r="P1717" t="s">
        <v>8387</v>
      </c>
      <c r="Q1717" s="8" t="s">
        <v>8369</v>
      </c>
      <c r="R1717">
        <v>1317</v>
      </c>
      <c r="S1717" s="7">
        <v>1</v>
      </c>
      <c r="T1717" s="4">
        <v>200000</v>
      </c>
      <c r="U1717" s="4">
        <v>11467</v>
      </c>
      <c r="V1717" s="25">
        <v>52.347847222219571</v>
      </c>
      <c r="W1717" s="4">
        <v>19</v>
      </c>
    </row>
    <row r="1718" spans="1:23" x14ac:dyDescent="0.45">
      <c r="A1718" t="s">
        <v>8321</v>
      </c>
      <c r="B1718" t="s">
        <v>8227</v>
      </c>
      <c r="F1718" s="7">
        <v>3</v>
      </c>
      <c r="G1718" s="4">
        <v>219219</v>
      </c>
      <c r="H1718" s="4">
        <v>31154</v>
      </c>
      <c r="I1718" s="25">
        <v>34.328364197533425</v>
      </c>
      <c r="J1718" s="4">
        <v>210</v>
      </c>
      <c r="N1718" t="s">
        <v>8321</v>
      </c>
      <c r="O1718" t="s">
        <v>8227</v>
      </c>
      <c r="S1718" s="7">
        <v>3</v>
      </c>
      <c r="T1718" s="4">
        <v>219219</v>
      </c>
      <c r="U1718" s="4">
        <v>31154</v>
      </c>
      <c r="V1718" s="25">
        <v>34.328364197533425</v>
      </c>
      <c r="W1718" s="4">
        <v>210</v>
      </c>
    </row>
    <row r="1719" spans="1:23" x14ac:dyDescent="0.45">
      <c r="A1719" t="s">
        <v>8321</v>
      </c>
      <c r="B1719" t="s">
        <v>8227</v>
      </c>
      <c r="C1719" t="s">
        <v>8387</v>
      </c>
      <c r="F1719" s="7"/>
      <c r="G1719" s="4"/>
      <c r="H1719" s="4"/>
      <c r="I1719" s="25"/>
      <c r="J1719" s="4"/>
      <c r="N1719" t="s">
        <v>8321</v>
      </c>
      <c r="O1719" t="s">
        <v>8227</v>
      </c>
      <c r="P1719" t="s">
        <v>8387</v>
      </c>
      <c r="S1719" s="7"/>
      <c r="T1719" s="4"/>
      <c r="U1719" s="4"/>
      <c r="V1719" s="25"/>
      <c r="W1719" s="4"/>
    </row>
    <row r="1720" spans="1:23" x14ac:dyDescent="0.45">
      <c r="A1720" t="s">
        <v>8321</v>
      </c>
      <c r="B1720" t="s">
        <v>8227</v>
      </c>
      <c r="C1720" t="s">
        <v>8387</v>
      </c>
      <c r="D1720" s="8" t="s">
        <v>8370</v>
      </c>
      <c r="F1720" s="7">
        <v>1</v>
      </c>
      <c r="G1720" s="4">
        <v>104219</v>
      </c>
      <c r="H1720" s="4">
        <v>30751</v>
      </c>
      <c r="I1720" s="25">
        <v>31.203182870376622</v>
      </c>
      <c r="J1720" s="4">
        <v>179</v>
      </c>
      <c r="N1720" t="s">
        <v>8321</v>
      </c>
      <c r="O1720" t="s">
        <v>8227</v>
      </c>
      <c r="P1720" t="s">
        <v>8387</v>
      </c>
      <c r="Q1720" s="8" t="s">
        <v>8370</v>
      </c>
      <c r="S1720" s="7">
        <v>1</v>
      </c>
      <c r="T1720" s="4">
        <v>104219</v>
      </c>
      <c r="U1720" s="4">
        <v>30751</v>
      </c>
      <c r="V1720" s="25">
        <v>31.203182870376622</v>
      </c>
      <c r="W1720" s="4">
        <v>179</v>
      </c>
    </row>
    <row r="1721" spans="1:23" x14ac:dyDescent="0.45">
      <c r="A1721" t="s">
        <v>8321</v>
      </c>
      <c r="B1721" t="s">
        <v>8227</v>
      </c>
      <c r="C1721" t="s">
        <v>8387</v>
      </c>
      <c r="D1721" s="8" t="s">
        <v>8370</v>
      </c>
      <c r="E1721">
        <v>983</v>
      </c>
      <c r="F1721" s="7">
        <v>1</v>
      </c>
      <c r="G1721" s="4">
        <v>104219</v>
      </c>
      <c r="H1721" s="4">
        <v>30751</v>
      </c>
      <c r="I1721" s="25">
        <v>31.203182870376622</v>
      </c>
      <c r="J1721" s="4">
        <v>179</v>
      </c>
      <c r="N1721" t="s">
        <v>8321</v>
      </c>
      <c r="O1721" t="s">
        <v>8227</v>
      </c>
      <c r="P1721" t="s">
        <v>8387</v>
      </c>
      <c r="Q1721" s="8" t="s">
        <v>8370</v>
      </c>
      <c r="R1721">
        <v>983</v>
      </c>
      <c r="S1721" s="7">
        <v>1</v>
      </c>
      <c r="T1721" s="4">
        <v>104219</v>
      </c>
      <c r="U1721" s="4">
        <v>30751</v>
      </c>
      <c r="V1721" s="25">
        <v>31.203182870376622</v>
      </c>
      <c r="W1721" s="4">
        <v>179</v>
      </c>
    </row>
    <row r="1722" spans="1:23" x14ac:dyDescent="0.45">
      <c r="A1722" t="s">
        <v>8321</v>
      </c>
      <c r="B1722" t="s">
        <v>8227</v>
      </c>
      <c r="C1722" t="s">
        <v>8387</v>
      </c>
      <c r="D1722" s="8" t="s">
        <v>8374</v>
      </c>
      <c r="F1722" s="7">
        <v>1</v>
      </c>
      <c r="G1722" s="4">
        <v>100000</v>
      </c>
      <c r="H1722" s="4">
        <v>0</v>
      </c>
      <c r="I1722" s="25">
        <v>41.781909722223645</v>
      </c>
      <c r="J1722" s="4">
        <v>0</v>
      </c>
      <c r="N1722" t="s">
        <v>8321</v>
      </c>
      <c r="O1722" t="s">
        <v>8227</v>
      </c>
      <c r="P1722" t="s">
        <v>8387</v>
      </c>
      <c r="Q1722" s="8" t="s">
        <v>8374</v>
      </c>
      <c r="S1722" s="7">
        <v>1</v>
      </c>
      <c r="T1722" s="4">
        <v>100000</v>
      </c>
      <c r="U1722" s="4">
        <v>0</v>
      </c>
      <c r="V1722" s="25">
        <v>41.781909722223645</v>
      </c>
      <c r="W1722" s="4">
        <v>0</v>
      </c>
    </row>
    <row r="1723" spans="1:23" x14ac:dyDescent="0.45">
      <c r="A1723" t="s">
        <v>8321</v>
      </c>
      <c r="B1723" t="s">
        <v>8227</v>
      </c>
      <c r="C1723" t="s">
        <v>8387</v>
      </c>
      <c r="D1723" s="8" t="s">
        <v>8374</v>
      </c>
      <c r="E1723">
        <v>706</v>
      </c>
      <c r="F1723" s="7">
        <v>1</v>
      </c>
      <c r="G1723" s="4">
        <v>100000</v>
      </c>
      <c r="H1723" s="4">
        <v>0</v>
      </c>
      <c r="I1723" s="25">
        <v>41.781909722223645</v>
      </c>
      <c r="J1723" s="4">
        <v>0</v>
      </c>
      <c r="N1723" t="s">
        <v>8321</v>
      </c>
      <c r="O1723" t="s">
        <v>8227</v>
      </c>
      <c r="P1723" t="s">
        <v>8387</v>
      </c>
      <c r="Q1723" s="8" t="s">
        <v>8374</v>
      </c>
      <c r="R1723">
        <v>706</v>
      </c>
      <c r="S1723" s="7">
        <v>1</v>
      </c>
      <c r="T1723" s="4">
        <v>100000</v>
      </c>
      <c r="U1723" s="4">
        <v>0</v>
      </c>
      <c r="V1723" s="25">
        <v>41.781909722223645</v>
      </c>
      <c r="W1723" s="4">
        <v>0</v>
      </c>
    </row>
    <row r="1724" spans="1:23" x14ac:dyDescent="0.45">
      <c r="A1724" t="s">
        <v>8321</v>
      </c>
      <c r="B1724" t="s">
        <v>8227</v>
      </c>
      <c r="C1724" t="s">
        <v>8387</v>
      </c>
      <c r="D1724" s="8" t="s">
        <v>8381</v>
      </c>
      <c r="F1724" s="7">
        <v>1</v>
      </c>
      <c r="G1724" s="4">
        <v>15000</v>
      </c>
      <c r="H1724" s="4">
        <v>403</v>
      </c>
      <c r="I1724" s="25">
        <v>30</v>
      </c>
      <c r="J1724" s="4">
        <v>31</v>
      </c>
      <c r="N1724" t="s">
        <v>8321</v>
      </c>
      <c r="O1724" t="s">
        <v>8227</v>
      </c>
      <c r="P1724" t="s">
        <v>8387</v>
      </c>
      <c r="Q1724" s="8" t="s">
        <v>8381</v>
      </c>
      <c r="S1724" s="7">
        <v>1</v>
      </c>
      <c r="T1724" s="4">
        <v>15000</v>
      </c>
      <c r="U1724" s="4">
        <v>403</v>
      </c>
      <c r="V1724" s="25">
        <v>30</v>
      </c>
      <c r="W1724" s="4">
        <v>31</v>
      </c>
    </row>
    <row r="1725" spans="1:23" x14ac:dyDescent="0.45">
      <c r="A1725" t="s">
        <v>8321</v>
      </c>
      <c r="B1725" t="s">
        <v>8227</v>
      </c>
      <c r="C1725" t="s">
        <v>8387</v>
      </c>
      <c r="D1725" s="8" t="s">
        <v>8381</v>
      </c>
      <c r="E1725">
        <v>700</v>
      </c>
      <c r="F1725" s="7">
        <v>1</v>
      </c>
      <c r="G1725" s="4">
        <v>15000</v>
      </c>
      <c r="H1725" s="4">
        <v>403</v>
      </c>
      <c r="I1725" s="25">
        <v>30</v>
      </c>
      <c r="J1725" s="4">
        <v>31</v>
      </c>
      <c r="N1725" t="s">
        <v>8321</v>
      </c>
      <c r="O1725" t="s">
        <v>8227</v>
      </c>
      <c r="P1725" t="s">
        <v>8387</v>
      </c>
      <c r="Q1725" s="8" t="s">
        <v>8381</v>
      </c>
      <c r="R1725">
        <v>700</v>
      </c>
      <c r="S1725" s="7">
        <v>1</v>
      </c>
      <c r="T1725" s="4">
        <v>15000</v>
      </c>
      <c r="U1725" s="4">
        <v>403</v>
      </c>
      <c r="V1725" s="25">
        <v>30</v>
      </c>
      <c r="W1725" s="4">
        <v>31</v>
      </c>
    </row>
    <row r="1726" spans="1:23" x14ac:dyDescent="0.45">
      <c r="A1726" t="s">
        <v>8321</v>
      </c>
      <c r="B1726" t="s">
        <v>8230</v>
      </c>
      <c r="F1726" s="7">
        <v>3</v>
      </c>
      <c r="G1726" s="4">
        <v>120070</v>
      </c>
      <c r="H1726" s="4">
        <v>5796</v>
      </c>
      <c r="I1726" s="25">
        <v>32.540891203704327</v>
      </c>
      <c r="J1726" s="4">
        <v>33</v>
      </c>
      <c r="N1726" t="s">
        <v>8321</v>
      </c>
      <c r="O1726" t="s">
        <v>8230</v>
      </c>
      <c r="S1726" s="7">
        <v>3</v>
      </c>
      <c r="T1726" s="4">
        <v>120070</v>
      </c>
      <c r="U1726" s="4">
        <v>5796</v>
      </c>
      <c r="V1726" s="25">
        <v>32.540891203704327</v>
      </c>
      <c r="W1726" s="4">
        <v>33</v>
      </c>
    </row>
    <row r="1727" spans="1:23" x14ac:dyDescent="0.45">
      <c r="A1727" t="s">
        <v>8321</v>
      </c>
      <c r="B1727" t="s">
        <v>8230</v>
      </c>
      <c r="C1727" t="s">
        <v>8387</v>
      </c>
      <c r="F1727" s="7"/>
      <c r="G1727" s="4"/>
      <c r="H1727" s="4"/>
      <c r="I1727" s="25"/>
      <c r="J1727" s="4"/>
      <c r="N1727" t="s">
        <v>8321</v>
      </c>
      <c r="O1727" t="s">
        <v>8230</v>
      </c>
      <c r="P1727" t="s">
        <v>8387</v>
      </c>
      <c r="S1727" s="7"/>
      <c r="T1727" s="4"/>
      <c r="U1727" s="4"/>
      <c r="V1727" s="25"/>
      <c r="W1727" s="4"/>
    </row>
    <row r="1728" spans="1:23" x14ac:dyDescent="0.45">
      <c r="A1728" t="s">
        <v>8321</v>
      </c>
      <c r="B1728" t="s">
        <v>8230</v>
      </c>
      <c r="C1728" t="s">
        <v>8387</v>
      </c>
      <c r="D1728" s="8" t="s">
        <v>8374</v>
      </c>
      <c r="F1728" s="7">
        <v>1</v>
      </c>
      <c r="G1728" s="4">
        <v>70</v>
      </c>
      <c r="H1728" s="4">
        <v>101</v>
      </c>
      <c r="I1728" s="25">
        <v>15.538020833329938</v>
      </c>
      <c r="J1728" s="4">
        <v>2</v>
      </c>
      <c r="N1728" t="s">
        <v>8321</v>
      </c>
      <c r="O1728" t="s">
        <v>8230</v>
      </c>
      <c r="P1728" t="s">
        <v>8387</v>
      </c>
      <c r="Q1728" s="8" t="s">
        <v>8374</v>
      </c>
      <c r="S1728" s="7">
        <v>1</v>
      </c>
      <c r="T1728" s="4">
        <v>70</v>
      </c>
      <c r="U1728" s="4">
        <v>101</v>
      </c>
      <c r="V1728" s="25">
        <v>15.538020833329938</v>
      </c>
      <c r="W1728" s="4">
        <v>2</v>
      </c>
    </row>
    <row r="1729" spans="1:23" x14ac:dyDescent="0.45">
      <c r="A1729" t="s">
        <v>8321</v>
      </c>
      <c r="B1729" t="s">
        <v>8230</v>
      </c>
      <c r="C1729" t="s">
        <v>8387</v>
      </c>
      <c r="D1729" s="8" t="s">
        <v>8374</v>
      </c>
      <c r="E1729">
        <v>640</v>
      </c>
      <c r="F1729" s="7">
        <v>1</v>
      </c>
      <c r="G1729" s="4">
        <v>70</v>
      </c>
      <c r="H1729" s="4">
        <v>101</v>
      </c>
      <c r="I1729" s="25">
        <v>15.538020833329938</v>
      </c>
      <c r="J1729" s="4">
        <v>2</v>
      </c>
      <c r="N1729" t="s">
        <v>8321</v>
      </c>
      <c r="O1729" t="s">
        <v>8230</v>
      </c>
      <c r="P1729" t="s">
        <v>8387</v>
      </c>
      <c r="Q1729" s="8" t="s">
        <v>8374</v>
      </c>
      <c r="R1729">
        <v>640</v>
      </c>
      <c r="S1729" s="7">
        <v>1</v>
      </c>
      <c r="T1729" s="4">
        <v>70</v>
      </c>
      <c r="U1729" s="4">
        <v>101</v>
      </c>
      <c r="V1729" s="25">
        <v>15.538020833329938</v>
      </c>
      <c r="W1729" s="4">
        <v>2</v>
      </c>
    </row>
    <row r="1730" spans="1:23" x14ac:dyDescent="0.45">
      <c r="A1730" t="s">
        <v>8321</v>
      </c>
      <c r="B1730" t="s">
        <v>8230</v>
      </c>
      <c r="C1730" t="s">
        <v>8387</v>
      </c>
      <c r="D1730" s="8" t="s">
        <v>8381</v>
      </c>
      <c r="F1730" s="7">
        <v>1</v>
      </c>
      <c r="G1730" s="4">
        <v>100000</v>
      </c>
      <c r="H1730" s="4">
        <v>2484</v>
      </c>
      <c r="I1730" s="25">
        <v>52.12631944444729</v>
      </c>
      <c r="J1730" s="4">
        <v>16</v>
      </c>
      <c r="N1730" t="s">
        <v>8321</v>
      </c>
      <c r="O1730" t="s">
        <v>8230</v>
      </c>
      <c r="P1730" t="s">
        <v>8387</v>
      </c>
      <c r="Q1730" s="8" t="s">
        <v>8381</v>
      </c>
      <c r="S1730" s="7">
        <v>1</v>
      </c>
      <c r="T1730" s="4">
        <v>100000</v>
      </c>
      <c r="U1730" s="4">
        <v>2484</v>
      </c>
      <c r="V1730" s="25">
        <v>52.12631944444729</v>
      </c>
      <c r="W1730" s="4">
        <v>16</v>
      </c>
    </row>
    <row r="1731" spans="1:23" x14ac:dyDescent="0.45">
      <c r="A1731" t="s">
        <v>8321</v>
      </c>
      <c r="B1731" t="s">
        <v>8230</v>
      </c>
      <c r="C1731" t="s">
        <v>8387</v>
      </c>
      <c r="D1731" s="8" t="s">
        <v>8381</v>
      </c>
      <c r="E1731">
        <v>945</v>
      </c>
      <c r="F1731" s="7">
        <v>1</v>
      </c>
      <c r="G1731" s="4">
        <v>100000</v>
      </c>
      <c r="H1731" s="4">
        <v>2484</v>
      </c>
      <c r="I1731" s="25">
        <v>52.12631944444729</v>
      </c>
      <c r="J1731" s="4">
        <v>16</v>
      </c>
      <c r="N1731" t="s">
        <v>8321</v>
      </c>
      <c r="O1731" t="s">
        <v>8230</v>
      </c>
      <c r="P1731" t="s">
        <v>8387</v>
      </c>
      <c r="Q1731" s="8" t="s">
        <v>8381</v>
      </c>
      <c r="R1731">
        <v>945</v>
      </c>
      <c r="S1731" s="7">
        <v>1</v>
      </c>
      <c r="T1731" s="4">
        <v>100000</v>
      </c>
      <c r="U1731" s="4">
        <v>2484</v>
      </c>
      <c r="V1731" s="25">
        <v>52.12631944444729</v>
      </c>
      <c r="W1731" s="4">
        <v>16</v>
      </c>
    </row>
    <row r="1732" spans="1:23" x14ac:dyDescent="0.45">
      <c r="A1732" t="s">
        <v>8321</v>
      </c>
      <c r="B1732" t="s">
        <v>8230</v>
      </c>
      <c r="C1732" t="s">
        <v>8388</v>
      </c>
      <c r="F1732" s="7"/>
      <c r="G1732" s="4"/>
      <c r="H1732" s="4"/>
      <c r="I1732" s="25"/>
      <c r="J1732" s="4"/>
      <c r="N1732" t="s">
        <v>8321</v>
      </c>
      <c r="O1732" t="s">
        <v>8230</v>
      </c>
      <c r="P1732" t="s">
        <v>8388</v>
      </c>
      <c r="S1732" s="7"/>
      <c r="T1732" s="4"/>
      <c r="U1732" s="4"/>
      <c r="V1732" s="25"/>
      <c r="W1732" s="4"/>
    </row>
    <row r="1733" spans="1:23" x14ac:dyDescent="0.45">
      <c r="A1733" t="s">
        <v>8321</v>
      </c>
      <c r="B1733" t="s">
        <v>8230</v>
      </c>
      <c r="C1733" t="s">
        <v>8388</v>
      </c>
      <c r="D1733" s="8" t="s">
        <v>8377</v>
      </c>
      <c r="F1733" s="7">
        <v>1</v>
      </c>
      <c r="G1733" s="4">
        <v>20000</v>
      </c>
      <c r="H1733" s="4">
        <v>3211</v>
      </c>
      <c r="I1733" s="25">
        <v>29.958333333335759</v>
      </c>
      <c r="J1733" s="4">
        <v>15</v>
      </c>
      <c r="N1733" t="s">
        <v>8321</v>
      </c>
      <c r="O1733" t="s">
        <v>8230</v>
      </c>
      <c r="P1733" t="s">
        <v>8388</v>
      </c>
      <c r="Q1733" s="8" t="s">
        <v>8377</v>
      </c>
      <c r="S1733" s="7">
        <v>1</v>
      </c>
      <c r="T1733" s="4">
        <v>20000</v>
      </c>
      <c r="U1733" s="4">
        <v>3211</v>
      </c>
      <c r="V1733" s="25">
        <v>29.958333333335759</v>
      </c>
      <c r="W1733" s="4">
        <v>15</v>
      </c>
    </row>
    <row r="1734" spans="1:23" x14ac:dyDescent="0.45">
      <c r="A1734" t="s">
        <v>8321</v>
      </c>
      <c r="B1734" t="s">
        <v>8230</v>
      </c>
      <c r="C1734" t="s">
        <v>8388</v>
      </c>
      <c r="D1734" s="8" t="s">
        <v>8377</v>
      </c>
      <c r="E1734">
        <v>1003</v>
      </c>
      <c r="F1734" s="7">
        <v>1</v>
      </c>
      <c r="G1734" s="4">
        <v>20000</v>
      </c>
      <c r="H1734" s="4">
        <v>3211</v>
      </c>
      <c r="I1734" s="25">
        <v>29.958333333335759</v>
      </c>
      <c r="J1734" s="4">
        <v>15</v>
      </c>
      <c r="N1734" t="s">
        <v>8321</v>
      </c>
      <c r="O1734" t="s">
        <v>8230</v>
      </c>
      <c r="P1734" t="s">
        <v>8388</v>
      </c>
      <c r="Q1734" s="8" t="s">
        <v>8377</v>
      </c>
      <c r="R1734">
        <v>1003</v>
      </c>
      <c r="S1734" s="7">
        <v>1</v>
      </c>
      <c r="T1734" s="4">
        <v>20000</v>
      </c>
      <c r="U1734" s="4">
        <v>3211</v>
      </c>
      <c r="V1734" s="25">
        <v>29.958333333335759</v>
      </c>
      <c r="W1734" s="4">
        <v>15</v>
      </c>
    </row>
    <row r="1735" spans="1:23" x14ac:dyDescent="0.45">
      <c r="A1735" t="s">
        <v>8321</v>
      </c>
      <c r="B1735" t="s">
        <v>8225</v>
      </c>
      <c r="F1735" s="7">
        <v>11</v>
      </c>
      <c r="G1735" s="4">
        <v>286800</v>
      </c>
      <c r="H1735" s="4">
        <v>112316.6</v>
      </c>
      <c r="I1735" s="25">
        <v>38.279468644780124</v>
      </c>
      <c r="J1735" s="4">
        <v>1244</v>
      </c>
      <c r="N1735" t="s">
        <v>8321</v>
      </c>
      <c r="O1735" t="s">
        <v>8225</v>
      </c>
      <c r="S1735" s="7">
        <v>11</v>
      </c>
      <c r="T1735" s="4">
        <v>286800</v>
      </c>
      <c r="U1735" s="4">
        <v>112316.6</v>
      </c>
      <c r="V1735" s="25">
        <v>38.279468644780124</v>
      </c>
      <c r="W1735" s="4">
        <v>1244</v>
      </c>
    </row>
    <row r="1736" spans="1:23" x14ac:dyDescent="0.45">
      <c r="A1736" t="s">
        <v>8321</v>
      </c>
      <c r="B1736" t="s">
        <v>8225</v>
      </c>
      <c r="C1736" t="s">
        <v>8385</v>
      </c>
      <c r="F1736" s="7"/>
      <c r="G1736" s="4"/>
      <c r="H1736" s="4"/>
      <c r="I1736" s="25"/>
      <c r="J1736" s="4"/>
      <c r="N1736" t="s">
        <v>8321</v>
      </c>
      <c r="O1736" t="s">
        <v>8225</v>
      </c>
      <c r="P1736" t="s">
        <v>8385</v>
      </c>
      <c r="S1736" s="7"/>
      <c r="T1736" s="4"/>
      <c r="U1736" s="4"/>
      <c r="V1736" s="25"/>
      <c r="W1736" s="4"/>
    </row>
    <row r="1737" spans="1:23" x14ac:dyDescent="0.45">
      <c r="A1737" t="s">
        <v>8321</v>
      </c>
      <c r="B1737" t="s">
        <v>8225</v>
      </c>
      <c r="C1737" t="s">
        <v>8385</v>
      </c>
      <c r="D1737" s="8" t="s">
        <v>8380</v>
      </c>
      <c r="F1737" s="7">
        <v>2</v>
      </c>
      <c r="G1737" s="4">
        <v>28800</v>
      </c>
      <c r="H1737" s="4">
        <v>6994</v>
      </c>
      <c r="I1737" s="25">
        <v>22.427285879628471</v>
      </c>
      <c r="J1737" s="4">
        <v>30</v>
      </c>
      <c r="N1737" t="s">
        <v>8321</v>
      </c>
      <c r="O1737" t="s">
        <v>8225</v>
      </c>
      <c r="P1737" t="s">
        <v>8385</v>
      </c>
      <c r="Q1737" s="8" t="s">
        <v>8380</v>
      </c>
      <c r="S1737" s="7">
        <v>2</v>
      </c>
      <c r="T1737" s="4">
        <v>28800</v>
      </c>
      <c r="U1737" s="4">
        <v>6994</v>
      </c>
      <c r="V1737" s="25">
        <v>22.427285879628471</v>
      </c>
      <c r="W1737" s="4">
        <v>30</v>
      </c>
    </row>
    <row r="1738" spans="1:23" x14ac:dyDescent="0.45">
      <c r="A1738" t="s">
        <v>8321</v>
      </c>
      <c r="B1738" t="s">
        <v>8225</v>
      </c>
      <c r="C1738" t="s">
        <v>8385</v>
      </c>
      <c r="D1738" s="8" t="s">
        <v>8380</v>
      </c>
      <c r="E1738">
        <v>701</v>
      </c>
      <c r="F1738" s="7">
        <v>1</v>
      </c>
      <c r="G1738" s="4">
        <v>23000</v>
      </c>
      <c r="H1738" s="4">
        <v>6118</v>
      </c>
      <c r="I1738" s="25">
        <v>30</v>
      </c>
      <c r="J1738" s="4">
        <v>21</v>
      </c>
      <c r="N1738" t="s">
        <v>8321</v>
      </c>
      <c r="O1738" t="s">
        <v>8225</v>
      </c>
      <c r="P1738" t="s">
        <v>8385</v>
      </c>
      <c r="Q1738" s="8" t="s">
        <v>8380</v>
      </c>
      <c r="R1738">
        <v>701</v>
      </c>
      <c r="S1738" s="7">
        <v>1</v>
      </c>
      <c r="T1738" s="4">
        <v>23000</v>
      </c>
      <c r="U1738" s="4">
        <v>6118</v>
      </c>
      <c r="V1738" s="25">
        <v>30</v>
      </c>
      <c r="W1738" s="4">
        <v>21</v>
      </c>
    </row>
    <row r="1739" spans="1:23" x14ac:dyDescent="0.45">
      <c r="A1739" t="s">
        <v>8321</v>
      </c>
      <c r="B1739" t="s">
        <v>8225</v>
      </c>
      <c r="C1739" t="s">
        <v>8385</v>
      </c>
      <c r="D1739" s="8" t="s">
        <v>8380</v>
      </c>
      <c r="E1739">
        <v>1319</v>
      </c>
      <c r="F1739" s="7">
        <v>1</v>
      </c>
      <c r="G1739" s="4">
        <v>5800</v>
      </c>
      <c r="H1739" s="4">
        <v>876</v>
      </c>
      <c r="I1739" s="25">
        <v>14.854571759256942</v>
      </c>
      <c r="J1739" s="4">
        <v>9</v>
      </c>
      <c r="N1739" t="s">
        <v>8321</v>
      </c>
      <c r="O1739" t="s">
        <v>8225</v>
      </c>
      <c r="P1739" t="s">
        <v>8385</v>
      </c>
      <c r="Q1739" s="8" t="s">
        <v>8380</v>
      </c>
      <c r="R1739">
        <v>1319</v>
      </c>
      <c r="S1739" s="7">
        <v>1</v>
      </c>
      <c r="T1739" s="4">
        <v>5800</v>
      </c>
      <c r="U1739" s="4">
        <v>876</v>
      </c>
      <c r="V1739" s="25">
        <v>14.854571759256942</v>
      </c>
      <c r="W1739" s="4">
        <v>9</v>
      </c>
    </row>
    <row r="1740" spans="1:23" x14ac:dyDescent="0.45">
      <c r="A1740" t="s">
        <v>8321</v>
      </c>
      <c r="B1740" t="s">
        <v>8225</v>
      </c>
      <c r="C1740" t="s">
        <v>8385</v>
      </c>
      <c r="D1740" s="8" t="s">
        <v>8370</v>
      </c>
      <c r="F1740" s="7">
        <v>1</v>
      </c>
      <c r="G1740" s="4">
        <v>40000</v>
      </c>
      <c r="H1740" s="4">
        <v>8837</v>
      </c>
      <c r="I1740" s="25">
        <v>60</v>
      </c>
      <c r="J1740" s="4">
        <v>369</v>
      </c>
      <c r="N1740" t="s">
        <v>8321</v>
      </c>
      <c r="O1740" t="s">
        <v>8225</v>
      </c>
      <c r="P1740" t="s">
        <v>8385</v>
      </c>
      <c r="Q1740" s="8" t="s">
        <v>8370</v>
      </c>
      <c r="S1740" s="7">
        <v>1</v>
      </c>
      <c r="T1740" s="4">
        <v>40000</v>
      </c>
      <c r="U1740" s="4">
        <v>8837</v>
      </c>
      <c r="V1740" s="25">
        <v>60</v>
      </c>
      <c r="W1740" s="4">
        <v>369</v>
      </c>
    </row>
    <row r="1741" spans="1:23" x14ac:dyDescent="0.45">
      <c r="A1741" t="s">
        <v>8321</v>
      </c>
      <c r="B1741" t="s">
        <v>8225</v>
      </c>
      <c r="C1741" t="s">
        <v>8385</v>
      </c>
      <c r="D1741" s="8" t="s">
        <v>8370</v>
      </c>
      <c r="E1741">
        <v>708</v>
      </c>
      <c r="F1741" s="7">
        <v>1</v>
      </c>
      <c r="G1741" s="4">
        <v>40000</v>
      </c>
      <c r="H1741" s="4">
        <v>8837</v>
      </c>
      <c r="I1741" s="25">
        <v>60</v>
      </c>
      <c r="J1741" s="4">
        <v>369</v>
      </c>
      <c r="N1741" t="s">
        <v>8321</v>
      </c>
      <c r="O1741" t="s">
        <v>8225</v>
      </c>
      <c r="P1741" t="s">
        <v>8385</v>
      </c>
      <c r="Q1741" s="8" t="s">
        <v>8370</v>
      </c>
      <c r="R1741">
        <v>708</v>
      </c>
      <c r="S1741" s="7">
        <v>1</v>
      </c>
      <c r="T1741" s="4">
        <v>40000</v>
      </c>
      <c r="U1741" s="4">
        <v>8837</v>
      </c>
      <c r="V1741" s="25">
        <v>60</v>
      </c>
      <c r="W1741" s="4">
        <v>369</v>
      </c>
    </row>
    <row r="1742" spans="1:23" x14ac:dyDescent="0.45">
      <c r="A1742" t="s">
        <v>8321</v>
      </c>
      <c r="B1742" t="s">
        <v>8225</v>
      </c>
      <c r="C1742" t="s">
        <v>8386</v>
      </c>
      <c r="F1742" s="7"/>
      <c r="G1742" s="4"/>
      <c r="H1742" s="4"/>
      <c r="I1742" s="25"/>
      <c r="J1742" s="4"/>
      <c r="N1742" t="s">
        <v>8321</v>
      </c>
      <c r="O1742" t="s">
        <v>8225</v>
      </c>
      <c r="P1742" t="s">
        <v>8386</v>
      </c>
      <c r="S1742" s="7"/>
      <c r="T1742" s="4"/>
      <c r="U1742" s="4"/>
      <c r="V1742" s="25"/>
      <c r="W1742" s="4"/>
    </row>
    <row r="1743" spans="1:23" x14ac:dyDescent="0.45">
      <c r="A1743" t="s">
        <v>8321</v>
      </c>
      <c r="B1743" t="s">
        <v>8225</v>
      </c>
      <c r="C1743" t="s">
        <v>8386</v>
      </c>
      <c r="D1743" s="8" t="s">
        <v>8379</v>
      </c>
      <c r="F1743" s="7">
        <v>1</v>
      </c>
      <c r="G1743" s="4">
        <v>35000</v>
      </c>
      <c r="H1743" s="4">
        <v>106</v>
      </c>
      <c r="I1743" s="25">
        <v>30</v>
      </c>
      <c r="J1743" s="4">
        <v>4</v>
      </c>
      <c r="N1743" t="s">
        <v>8321</v>
      </c>
      <c r="O1743" t="s">
        <v>8225</v>
      </c>
      <c r="P1743" t="s">
        <v>8386</v>
      </c>
      <c r="Q1743" s="8" t="s">
        <v>8379</v>
      </c>
      <c r="S1743" s="7">
        <v>1</v>
      </c>
      <c r="T1743" s="4">
        <v>35000</v>
      </c>
      <c r="U1743" s="4">
        <v>106</v>
      </c>
      <c r="V1743" s="25">
        <v>30</v>
      </c>
      <c r="W1743" s="4">
        <v>4</v>
      </c>
    </row>
    <row r="1744" spans="1:23" x14ac:dyDescent="0.45">
      <c r="A1744" t="s">
        <v>8321</v>
      </c>
      <c r="B1744" t="s">
        <v>8225</v>
      </c>
      <c r="C1744" t="s">
        <v>8386</v>
      </c>
      <c r="D1744" s="8" t="s">
        <v>8379</v>
      </c>
      <c r="E1744">
        <v>1322</v>
      </c>
      <c r="F1744" s="7">
        <v>1</v>
      </c>
      <c r="G1744" s="4">
        <v>35000</v>
      </c>
      <c r="H1744" s="4">
        <v>106</v>
      </c>
      <c r="I1744" s="25">
        <v>30</v>
      </c>
      <c r="J1744" s="4">
        <v>4</v>
      </c>
      <c r="N1744" t="s">
        <v>8321</v>
      </c>
      <c r="O1744" t="s">
        <v>8225</v>
      </c>
      <c r="P1744" t="s">
        <v>8386</v>
      </c>
      <c r="Q1744" s="8" t="s">
        <v>8379</v>
      </c>
      <c r="R1744">
        <v>1322</v>
      </c>
      <c r="S1744" s="7">
        <v>1</v>
      </c>
      <c r="T1744" s="4">
        <v>35000</v>
      </c>
      <c r="U1744" s="4">
        <v>106</v>
      </c>
      <c r="V1744" s="25">
        <v>30</v>
      </c>
      <c r="W1744" s="4">
        <v>4</v>
      </c>
    </row>
    <row r="1745" spans="1:23" x14ac:dyDescent="0.45">
      <c r="A1745" t="s">
        <v>8321</v>
      </c>
      <c r="B1745" t="s">
        <v>8225</v>
      </c>
      <c r="C1745" t="s">
        <v>8386</v>
      </c>
      <c r="D1745" s="8" t="s">
        <v>8374</v>
      </c>
      <c r="F1745" s="7">
        <v>1</v>
      </c>
      <c r="G1745" s="4">
        <v>20000</v>
      </c>
      <c r="H1745" s="4">
        <v>2550</v>
      </c>
      <c r="I1745" s="25">
        <v>54.232638888890506</v>
      </c>
      <c r="J1745" s="4">
        <v>23</v>
      </c>
      <c r="N1745" t="s">
        <v>8321</v>
      </c>
      <c r="O1745" t="s">
        <v>8225</v>
      </c>
      <c r="P1745" t="s">
        <v>8386</v>
      </c>
      <c r="Q1745" s="8" t="s">
        <v>8374</v>
      </c>
      <c r="S1745" s="7">
        <v>1</v>
      </c>
      <c r="T1745" s="4">
        <v>20000</v>
      </c>
      <c r="U1745" s="4">
        <v>2550</v>
      </c>
      <c r="V1745" s="25">
        <v>54.232638888890506</v>
      </c>
      <c r="W1745" s="4">
        <v>23</v>
      </c>
    </row>
    <row r="1746" spans="1:23" x14ac:dyDescent="0.45">
      <c r="A1746" t="s">
        <v>8321</v>
      </c>
      <c r="B1746" t="s">
        <v>8225</v>
      </c>
      <c r="C1746" t="s">
        <v>8386</v>
      </c>
      <c r="D1746" s="8" t="s">
        <v>8374</v>
      </c>
      <c r="E1746">
        <v>986</v>
      </c>
      <c r="F1746" s="7">
        <v>1</v>
      </c>
      <c r="G1746" s="4">
        <v>20000</v>
      </c>
      <c r="H1746" s="4">
        <v>2550</v>
      </c>
      <c r="I1746" s="25">
        <v>54.232638888890506</v>
      </c>
      <c r="J1746" s="4">
        <v>23</v>
      </c>
      <c r="N1746" t="s">
        <v>8321</v>
      </c>
      <c r="O1746" t="s">
        <v>8225</v>
      </c>
      <c r="P1746" t="s">
        <v>8386</v>
      </c>
      <c r="Q1746" s="8" t="s">
        <v>8374</v>
      </c>
      <c r="R1746">
        <v>986</v>
      </c>
      <c r="S1746" s="7">
        <v>1</v>
      </c>
      <c r="T1746" s="4">
        <v>20000</v>
      </c>
      <c r="U1746" s="4">
        <v>2550</v>
      </c>
      <c r="V1746" s="25">
        <v>54.232638888890506</v>
      </c>
      <c r="W1746" s="4">
        <v>23</v>
      </c>
    </row>
    <row r="1747" spans="1:23" x14ac:dyDescent="0.45">
      <c r="A1747" t="s">
        <v>8321</v>
      </c>
      <c r="B1747" t="s">
        <v>8225</v>
      </c>
      <c r="C1747" t="s">
        <v>8387</v>
      </c>
      <c r="F1747" s="7"/>
      <c r="G1747" s="4"/>
      <c r="H1747" s="4"/>
      <c r="I1747" s="25"/>
      <c r="J1747" s="4"/>
      <c r="N1747" t="s">
        <v>8321</v>
      </c>
      <c r="O1747" t="s">
        <v>8225</v>
      </c>
      <c r="P1747" t="s">
        <v>8387</v>
      </c>
      <c r="S1747" s="7"/>
      <c r="T1747" s="4"/>
      <c r="U1747" s="4"/>
      <c r="V1747" s="25"/>
      <c r="W1747" s="4"/>
    </row>
    <row r="1748" spans="1:23" x14ac:dyDescent="0.45">
      <c r="A1748" t="s">
        <v>8321</v>
      </c>
      <c r="B1748" t="s">
        <v>8225</v>
      </c>
      <c r="C1748" t="s">
        <v>8387</v>
      </c>
      <c r="D1748" s="8" t="s">
        <v>8380</v>
      </c>
      <c r="F1748" s="7">
        <v>1</v>
      </c>
      <c r="G1748" s="4">
        <v>5000</v>
      </c>
      <c r="H1748" s="4">
        <v>212</v>
      </c>
      <c r="I1748" s="25">
        <v>25.02861111110542</v>
      </c>
      <c r="J1748" s="4">
        <v>7</v>
      </c>
      <c r="N1748" t="s">
        <v>8321</v>
      </c>
      <c r="O1748" t="s">
        <v>8225</v>
      </c>
      <c r="P1748" t="s">
        <v>8387</v>
      </c>
      <c r="Q1748" s="8" t="s">
        <v>8380</v>
      </c>
      <c r="S1748" s="7">
        <v>1</v>
      </c>
      <c r="T1748" s="4">
        <v>5000</v>
      </c>
      <c r="U1748" s="4">
        <v>212</v>
      </c>
      <c r="V1748" s="25">
        <v>25.02861111110542</v>
      </c>
      <c r="W1748" s="4">
        <v>7</v>
      </c>
    </row>
    <row r="1749" spans="1:23" x14ac:dyDescent="0.45">
      <c r="A1749" t="s">
        <v>8321</v>
      </c>
      <c r="B1749" t="s">
        <v>8225</v>
      </c>
      <c r="C1749" t="s">
        <v>8387</v>
      </c>
      <c r="D1749" s="8" t="s">
        <v>8380</v>
      </c>
      <c r="E1749">
        <v>991</v>
      </c>
      <c r="F1749" s="7">
        <v>1</v>
      </c>
      <c r="G1749" s="4">
        <v>5000</v>
      </c>
      <c r="H1749" s="4">
        <v>212</v>
      </c>
      <c r="I1749" s="25">
        <v>25.02861111110542</v>
      </c>
      <c r="J1749" s="4">
        <v>7</v>
      </c>
      <c r="N1749" t="s">
        <v>8321</v>
      </c>
      <c r="O1749" t="s">
        <v>8225</v>
      </c>
      <c r="P1749" t="s">
        <v>8387</v>
      </c>
      <c r="Q1749" s="8" t="s">
        <v>8380</v>
      </c>
      <c r="R1749">
        <v>991</v>
      </c>
      <c r="S1749" s="7">
        <v>1</v>
      </c>
      <c r="T1749" s="4">
        <v>5000</v>
      </c>
      <c r="U1749" s="4">
        <v>212</v>
      </c>
      <c r="V1749" s="25">
        <v>25.02861111110542</v>
      </c>
      <c r="W1749" s="4">
        <v>7</v>
      </c>
    </row>
    <row r="1750" spans="1:23" x14ac:dyDescent="0.45">
      <c r="A1750" t="s">
        <v>8321</v>
      </c>
      <c r="B1750" t="s">
        <v>8225</v>
      </c>
      <c r="C1750" t="s">
        <v>8387</v>
      </c>
      <c r="D1750" s="8" t="s">
        <v>8371</v>
      </c>
      <c r="F1750" s="7">
        <v>1</v>
      </c>
      <c r="G1750" s="4">
        <v>25000</v>
      </c>
      <c r="H1750" s="4">
        <v>17590</v>
      </c>
      <c r="I1750" s="25">
        <v>32</v>
      </c>
      <c r="J1750" s="4">
        <v>46</v>
      </c>
      <c r="N1750" t="s">
        <v>8321</v>
      </c>
      <c r="O1750" t="s">
        <v>8225</v>
      </c>
      <c r="P1750" t="s">
        <v>8387</v>
      </c>
      <c r="Q1750" s="8" t="s">
        <v>8371</v>
      </c>
      <c r="S1750" s="7">
        <v>1</v>
      </c>
      <c r="T1750" s="4">
        <v>25000</v>
      </c>
      <c r="U1750" s="4">
        <v>17590</v>
      </c>
      <c r="V1750" s="25">
        <v>32</v>
      </c>
      <c r="W1750" s="4">
        <v>46</v>
      </c>
    </row>
    <row r="1751" spans="1:23" x14ac:dyDescent="0.45">
      <c r="A1751" t="s">
        <v>8321</v>
      </c>
      <c r="B1751" t="s">
        <v>8225</v>
      </c>
      <c r="C1751" t="s">
        <v>8387</v>
      </c>
      <c r="D1751" s="8" t="s">
        <v>8371</v>
      </c>
      <c r="E1751">
        <v>1341</v>
      </c>
      <c r="F1751" s="7">
        <v>1</v>
      </c>
      <c r="G1751" s="4">
        <v>25000</v>
      </c>
      <c r="H1751" s="4">
        <v>17590</v>
      </c>
      <c r="I1751" s="25">
        <v>32</v>
      </c>
      <c r="J1751" s="4">
        <v>46</v>
      </c>
      <c r="N1751" t="s">
        <v>8321</v>
      </c>
      <c r="O1751" t="s">
        <v>8225</v>
      </c>
      <c r="P1751" t="s">
        <v>8387</v>
      </c>
      <c r="Q1751" s="8" t="s">
        <v>8371</v>
      </c>
      <c r="R1751">
        <v>1341</v>
      </c>
      <c r="S1751" s="7">
        <v>1</v>
      </c>
      <c r="T1751" s="4">
        <v>25000</v>
      </c>
      <c r="U1751" s="4">
        <v>17590</v>
      </c>
      <c r="V1751" s="25">
        <v>32</v>
      </c>
      <c r="W1751" s="4">
        <v>46</v>
      </c>
    </row>
    <row r="1752" spans="1:23" x14ac:dyDescent="0.45">
      <c r="A1752" t="s">
        <v>8321</v>
      </c>
      <c r="B1752" t="s">
        <v>8225</v>
      </c>
      <c r="C1752" t="s">
        <v>8387</v>
      </c>
      <c r="D1752" s="8" t="s">
        <v>8374</v>
      </c>
      <c r="F1752" s="7">
        <v>2</v>
      </c>
      <c r="G1752" s="4">
        <v>88000</v>
      </c>
      <c r="H1752" s="4">
        <v>54976.6</v>
      </c>
      <c r="I1752" s="25">
        <v>35</v>
      </c>
      <c r="J1752" s="4">
        <v>657</v>
      </c>
      <c r="N1752" t="s">
        <v>8321</v>
      </c>
      <c r="O1752" t="s">
        <v>8225</v>
      </c>
      <c r="P1752" t="s">
        <v>8387</v>
      </c>
      <c r="Q1752" s="8" t="s">
        <v>8374</v>
      </c>
      <c r="S1752" s="7">
        <v>2</v>
      </c>
      <c r="T1752" s="4">
        <v>88000</v>
      </c>
      <c r="U1752" s="4">
        <v>54976.6</v>
      </c>
      <c r="V1752" s="25">
        <v>35</v>
      </c>
      <c r="W1752" s="4">
        <v>657</v>
      </c>
    </row>
    <row r="1753" spans="1:23" x14ac:dyDescent="0.45">
      <c r="A1753" t="s">
        <v>8321</v>
      </c>
      <c r="B1753" t="s">
        <v>8225</v>
      </c>
      <c r="C1753" t="s">
        <v>8387</v>
      </c>
      <c r="D1753" s="8" t="s">
        <v>8374</v>
      </c>
      <c r="E1753">
        <v>692</v>
      </c>
      <c r="F1753" s="7">
        <v>1</v>
      </c>
      <c r="G1753" s="4">
        <v>20000</v>
      </c>
      <c r="H1753" s="4">
        <v>1306</v>
      </c>
      <c r="I1753" s="25">
        <v>30</v>
      </c>
      <c r="J1753" s="4">
        <v>201</v>
      </c>
      <c r="N1753" t="s">
        <v>8321</v>
      </c>
      <c r="O1753" t="s">
        <v>8225</v>
      </c>
      <c r="P1753" t="s">
        <v>8387</v>
      </c>
      <c r="Q1753" s="8" t="s">
        <v>8374</v>
      </c>
      <c r="R1753">
        <v>692</v>
      </c>
      <c r="S1753" s="7">
        <v>1</v>
      </c>
      <c r="T1753" s="4">
        <v>20000</v>
      </c>
      <c r="U1753" s="4">
        <v>1306</v>
      </c>
      <c r="V1753" s="25">
        <v>30</v>
      </c>
      <c r="W1753" s="4">
        <v>201</v>
      </c>
    </row>
    <row r="1754" spans="1:23" x14ac:dyDescent="0.45">
      <c r="A1754" t="s">
        <v>8321</v>
      </c>
      <c r="B1754" t="s">
        <v>8225</v>
      </c>
      <c r="C1754" t="s">
        <v>8387</v>
      </c>
      <c r="D1754" s="8" t="s">
        <v>8374</v>
      </c>
      <c r="E1754">
        <v>707</v>
      </c>
      <c r="F1754" s="7">
        <v>1</v>
      </c>
      <c r="G1754" s="4">
        <v>68000</v>
      </c>
      <c r="H1754" s="4">
        <v>53670.6</v>
      </c>
      <c r="I1754" s="25">
        <v>40</v>
      </c>
      <c r="J1754" s="4">
        <v>456</v>
      </c>
      <c r="N1754" t="s">
        <v>8321</v>
      </c>
      <c r="O1754" t="s">
        <v>8225</v>
      </c>
      <c r="P1754" t="s">
        <v>8387</v>
      </c>
      <c r="Q1754" s="8" t="s">
        <v>8374</v>
      </c>
      <c r="R1754">
        <v>707</v>
      </c>
      <c r="S1754" s="7">
        <v>1</v>
      </c>
      <c r="T1754" s="4">
        <v>68000</v>
      </c>
      <c r="U1754" s="4">
        <v>53670.6</v>
      </c>
      <c r="V1754" s="25">
        <v>40</v>
      </c>
      <c r="W1754" s="4">
        <v>456</v>
      </c>
    </row>
    <row r="1755" spans="1:23" x14ac:dyDescent="0.45">
      <c r="A1755" t="s">
        <v>8321</v>
      </c>
      <c r="B1755" t="s">
        <v>8225</v>
      </c>
      <c r="C1755" t="s">
        <v>8387</v>
      </c>
      <c r="D1755" s="8" t="s">
        <v>8381</v>
      </c>
      <c r="F1755" s="7">
        <v>1</v>
      </c>
      <c r="G1755" s="4">
        <v>5000</v>
      </c>
      <c r="H1755" s="4">
        <v>5200</v>
      </c>
      <c r="I1755" s="25">
        <v>45</v>
      </c>
      <c r="J1755" s="4">
        <v>4</v>
      </c>
      <c r="N1755" t="s">
        <v>8321</v>
      </c>
      <c r="O1755" t="s">
        <v>8225</v>
      </c>
      <c r="P1755" t="s">
        <v>8387</v>
      </c>
      <c r="Q1755" s="8" t="s">
        <v>8381</v>
      </c>
      <c r="S1755" s="7">
        <v>1</v>
      </c>
      <c r="T1755" s="4">
        <v>5000</v>
      </c>
      <c r="U1755" s="4">
        <v>5200</v>
      </c>
      <c r="V1755" s="25">
        <v>45</v>
      </c>
      <c r="W1755" s="4">
        <v>4</v>
      </c>
    </row>
    <row r="1756" spans="1:23" x14ac:dyDescent="0.45">
      <c r="A1756" t="s">
        <v>8321</v>
      </c>
      <c r="B1756" t="s">
        <v>8225</v>
      </c>
      <c r="C1756" t="s">
        <v>8387</v>
      </c>
      <c r="D1756" s="8" t="s">
        <v>8381</v>
      </c>
      <c r="E1756">
        <v>1001</v>
      </c>
      <c r="F1756" s="7">
        <v>1</v>
      </c>
      <c r="G1756" s="4">
        <v>5000</v>
      </c>
      <c r="H1756" s="4">
        <v>5200</v>
      </c>
      <c r="I1756" s="25">
        <v>45</v>
      </c>
      <c r="J1756" s="4">
        <v>4</v>
      </c>
      <c r="N1756" t="s">
        <v>8321</v>
      </c>
      <c r="O1756" t="s">
        <v>8225</v>
      </c>
      <c r="P1756" t="s">
        <v>8387</v>
      </c>
      <c r="Q1756" s="8" t="s">
        <v>8381</v>
      </c>
      <c r="R1756">
        <v>1001</v>
      </c>
      <c r="S1756" s="7">
        <v>1</v>
      </c>
      <c r="T1756" s="4">
        <v>5000</v>
      </c>
      <c r="U1756" s="4">
        <v>5200</v>
      </c>
      <c r="V1756" s="25">
        <v>45</v>
      </c>
      <c r="W1756" s="4">
        <v>4</v>
      </c>
    </row>
    <row r="1757" spans="1:23" x14ac:dyDescent="0.45">
      <c r="A1757" t="s">
        <v>8321</v>
      </c>
      <c r="B1757" t="s">
        <v>8225</v>
      </c>
      <c r="C1757" t="s">
        <v>8388</v>
      </c>
      <c r="F1757" s="7"/>
      <c r="G1757" s="4"/>
      <c r="H1757" s="4"/>
      <c r="I1757" s="25"/>
      <c r="J1757" s="4"/>
      <c r="N1757" t="s">
        <v>8321</v>
      </c>
      <c r="O1757" t="s">
        <v>8225</v>
      </c>
      <c r="P1757" t="s">
        <v>8388</v>
      </c>
      <c r="S1757" s="7"/>
      <c r="T1757" s="4"/>
      <c r="U1757" s="4"/>
      <c r="V1757" s="25"/>
      <c r="W1757" s="4"/>
    </row>
    <row r="1758" spans="1:23" x14ac:dyDescent="0.45">
      <c r="A1758" t="s">
        <v>8321</v>
      </c>
      <c r="B1758" t="s">
        <v>8225</v>
      </c>
      <c r="C1758" t="s">
        <v>8388</v>
      </c>
      <c r="D1758" s="8" t="s">
        <v>8376</v>
      </c>
      <c r="F1758" s="7">
        <v>1</v>
      </c>
      <c r="G1758" s="4">
        <v>40000</v>
      </c>
      <c r="H1758" s="4">
        <v>15851</v>
      </c>
      <c r="I1758" s="25">
        <v>59.958333333328483</v>
      </c>
      <c r="J1758" s="4">
        <v>104</v>
      </c>
      <c r="N1758" t="s">
        <v>8321</v>
      </c>
      <c r="O1758" t="s">
        <v>8225</v>
      </c>
      <c r="P1758" t="s">
        <v>8388</v>
      </c>
      <c r="Q1758" s="8" t="s">
        <v>8376</v>
      </c>
      <c r="S1758" s="7">
        <v>1</v>
      </c>
      <c r="T1758" s="4">
        <v>40000</v>
      </c>
      <c r="U1758" s="4">
        <v>15851</v>
      </c>
      <c r="V1758" s="25">
        <v>59.958333333328483</v>
      </c>
      <c r="W1758" s="4">
        <v>104</v>
      </c>
    </row>
    <row r="1759" spans="1:23" x14ac:dyDescent="0.45">
      <c r="A1759" t="s">
        <v>8321</v>
      </c>
      <c r="B1759" t="s">
        <v>8225</v>
      </c>
      <c r="C1759" t="s">
        <v>8388</v>
      </c>
      <c r="D1759" s="8" t="s">
        <v>8376</v>
      </c>
      <c r="E1759">
        <v>1304</v>
      </c>
      <c r="F1759" s="7">
        <v>1</v>
      </c>
      <c r="G1759" s="4">
        <v>40000</v>
      </c>
      <c r="H1759" s="4">
        <v>15851</v>
      </c>
      <c r="I1759" s="25">
        <v>59.958333333328483</v>
      </c>
      <c r="J1759" s="4">
        <v>104</v>
      </c>
      <c r="N1759" t="s">
        <v>8321</v>
      </c>
      <c r="O1759" t="s">
        <v>8225</v>
      </c>
      <c r="P1759" t="s">
        <v>8388</v>
      </c>
      <c r="Q1759" s="8" t="s">
        <v>8376</v>
      </c>
      <c r="R1759">
        <v>1304</v>
      </c>
      <c r="S1759" s="7">
        <v>1</v>
      </c>
      <c r="T1759" s="4">
        <v>40000</v>
      </c>
      <c r="U1759" s="4">
        <v>15851</v>
      </c>
      <c r="V1759" s="25">
        <v>59.958333333328483</v>
      </c>
      <c r="W1759" s="4">
        <v>104</v>
      </c>
    </row>
    <row r="1760" spans="1:23" x14ac:dyDescent="0.45">
      <c r="A1760" t="s">
        <v>8321</v>
      </c>
      <c r="B1760" t="s">
        <v>8237</v>
      </c>
      <c r="F1760" s="7">
        <v>6</v>
      </c>
      <c r="G1760" s="4">
        <v>720000</v>
      </c>
      <c r="H1760" s="4">
        <v>44350</v>
      </c>
      <c r="I1760" s="25">
        <v>34.771759259259852</v>
      </c>
      <c r="J1760" s="4">
        <v>435</v>
      </c>
      <c r="N1760" t="s">
        <v>8321</v>
      </c>
      <c r="O1760" t="s">
        <v>8237</v>
      </c>
      <c r="S1760" s="7">
        <v>6</v>
      </c>
      <c r="T1760" s="4">
        <v>720000</v>
      </c>
      <c r="U1760" s="4">
        <v>44350</v>
      </c>
      <c r="V1760" s="25">
        <v>34.771759259259852</v>
      </c>
      <c r="W1760" s="4">
        <v>435</v>
      </c>
    </row>
    <row r="1761" spans="1:23" x14ac:dyDescent="0.45">
      <c r="A1761" t="s">
        <v>8321</v>
      </c>
      <c r="B1761" t="s">
        <v>8237</v>
      </c>
      <c r="C1761" t="s">
        <v>8386</v>
      </c>
      <c r="F1761" s="7"/>
      <c r="G1761" s="4"/>
      <c r="H1761" s="4"/>
      <c r="I1761" s="25"/>
      <c r="J1761" s="4"/>
      <c r="N1761" t="s">
        <v>8321</v>
      </c>
      <c r="O1761" t="s">
        <v>8237</v>
      </c>
      <c r="P1761" t="s">
        <v>8386</v>
      </c>
      <c r="S1761" s="7"/>
      <c r="T1761" s="4"/>
      <c r="U1761" s="4"/>
      <c r="V1761" s="25"/>
      <c r="W1761" s="4"/>
    </row>
    <row r="1762" spans="1:23" x14ac:dyDescent="0.45">
      <c r="A1762" t="s">
        <v>8321</v>
      </c>
      <c r="B1762" t="s">
        <v>8237</v>
      </c>
      <c r="C1762" t="s">
        <v>8386</v>
      </c>
      <c r="D1762" s="8" t="s">
        <v>8370</v>
      </c>
      <c r="F1762" s="7">
        <v>1</v>
      </c>
      <c r="G1762" s="4">
        <v>500000</v>
      </c>
      <c r="H1762" s="4">
        <v>0</v>
      </c>
      <c r="I1762" s="25">
        <v>30</v>
      </c>
      <c r="J1762" s="4">
        <v>0</v>
      </c>
      <c r="N1762" t="s">
        <v>8321</v>
      </c>
      <c r="O1762" t="s">
        <v>8237</v>
      </c>
      <c r="P1762" t="s">
        <v>8386</v>
      </c>
      <c r="Q1762" s="8" t="s">
        <v>8370</v>
      </c>
      <c r="S1762" s="7">
        <v>1</v>
      </c>
      <c r="T1762" s="4">
        <v>500000</v>
      </c>
      <c r="U1762" s="4">
        <v>0</v>
      </c>
      <c r="V1762" s="25">
        <v>30</v>
      </c>
      <c r="W1762" s="4">
        <v>0</v>
      </c>
    </row>
    <row r="1763" spans="1:23" x14ac:dyDescent="0.45">
      <c r="A1763" t="s">
        <v>8321</v>
      </c>
      <c r="B1763" t="s">
        <v>8237</v>
      </c>
      <c r="C1763" t="s">
        <v>8386</v>
      </c>
      <c r="D1763" s="8" t="s">
        <v>8370</v>
      </c>
      <c r="E1763">
        <v>686</v>
      </c>
      <c r="F1763" s="7">
        <v>1</v>
      </c>
      <c r="G1763" s="4">
        <v>500000</v>
      </c>
      <c r="H1763" s="4">
        <v>0</v>
      </c>
      <c r="I1763" s="25">
        <v>30</v>
      </c>
      <c r="J1763" s="4">
        <v>0</v>
      </c>
      <c r="N1763" t="s">
        <v>8321</v>
      </c>
      <c r="O1763" t="s">
        <v>8237</v>
      </c>
      <c r="P1763" t="s">
        <v>8386</v>
      </c>
      <c r="Q1763" s="8" t="s">
        <v>8370</v>
      </c>
      <c r="R1763">
        <v>686</v>
      </c>
      <c r="S1763" s="7">
        <v>1</v>
      </c>
      <c r="T1763" s="4">
        <v>500000</v>
      </c>
      <c r="U1763" s="4">
        <v>0</v>
      </c>
      <c r="V1763" s="25">
        <v>30</v>
      </c>
      <c r="W1763" s="4">
        <v>0</v>
      </c>
    </row>
    <row r="1764" spans="1:23" x14ac:dyDescent="0.45">
      <c r="A1764" t="s">
        <v>8321</v>
      </c>
      <c r="B1764" t="s">
        <v>8237</v>
      </c>
      <c r="C1764" t="s">
        <v>8387</v>
      </c>
      <c r="F1764" s="7"/>
      <c r="G1764" s="4"/>
      <c r="H1764" s="4"/>
      <c r="I1764" s="25"/>
      <c r="J1764" s="4"/>
      <c r="N1764" t="s">
        <v>8321</v>
      </c>
      <c r="O1764" t="s">
        <v>8237</v>
      </c>
      <c r="P1764" t="s">
        <v>8387</v>
      </c>
      <c r="S1764" s="7"/>
      <c r="T1764" s="4"/>
      <c r="U1764" s="4"/>
      <c r="V1764" s="25"/>
      <c r="W1764" s="4"/>
    </row>
    <row r="1765" spans="1:23" x14ac:dyDescent="0.45">
      <c r="A1765" t="s">
        <v>8321</v>
      </c>
      <c r="B1765" t="s">
        <v>8237</v>
      </c>
      <c r="C1765" t="s">
        <v>8387</v>
      </c>
      <c r="D1765" s="8" t="s">
        <v>8369</v>
      </c>
      <c r="F1765" s="7">
        <v>3</v>
      </c>
      <c r="G1765" s="4">
        <v>165000</v>
      </c>
      <c r="H1765" s="4">
        <v>39340</v>
      </c>
      <c r="I1765" s="25">
        <v>36.210185185186369</v>
      </c>
      <c r="J1765" s="4">
        <v>407</v>
      </c>
      <c r="N1765" t="s">
        <v>8321</v>
      </c>
      <c r="O1765" t="s">
        <v>8237</v>
      </c>
      <c r="P1765" t="s">
        <v>8387</v>
      </c>
      <c r="Q1765" s="8" t="s">
        <v>8369</v>
      </c>
      <c r="S1765" s="7">
        <v>3</v>
      </c>
      <c r="T1765" s="4">
        <v>165000</v>
      </c>
      <c r="U1765" s="4">
        <v>39340</v>
      </c>
      <c r="V1765" s="25">
        <v>36.210185185186369</v>
      </c>
      <c r="W1765" s="4">
        <v>407</v>
      </c>
    </row>
    <row r="1766" spans="1:23" x14ac:dyDescent="0.45">
      <c r="A1766" t="s">
        <v>8321</v>
      </c>
      <c r="B1766" t="s">
        <v>8237</v>
      </c>
      <c r="C1766" t="s">
        <v>8387</v>
      </c>
      <c r="D1766" s="8" t="s">
        <v>8369</v>
      </c>
      <c r="E1766">
        <v>670</v>
      </c>
      <c r="F1766" s="7">
        <v>1</v>
      </c>
      <c r="G1766" s="4">
        <v>90000</v>
      </c>
      <c r="H1766" s="4">
        <v>26349</v>
      </c>
      <c r="I1766" s="25">
        <v>33.630555555559113</v>
      </c>
      <c r="J1766" s="4">
        <v>310</v>
      </c>
      <c r="N1766" t="s">
        <v>8321</v>
      </c>
      <c r="O1766" t="s">
        <v>8237</v>
      </c>
      <c r="P1766" t="s">
        <v>8387</v>
      </c>
      <c r="Q1766" s="8" t="s">
        <v>8369</v>
      </c>
      <c r="R1766">
        <v>670</v>
      </c>
      <c r="S1766" s="7">
        <v>1</v>
      </c>
      <c r="T1766" s="4">
        <v>90000</v>
      </c>
      <c r="U1766" s="4">
        <v>26349</v>
      </c>
      <c r="V1766" s="25">
        <v>33.630555555559113</v>
      </c>
      <c r="W1766" s="4">
        <v>310</v>
      </c>
    </row>
    <row r="1767" spans="1:23" x14ac:dyDescent="0.45">
      <c r="A1767" t="s">
        <v>8321</v>
      </c>
      <c r="B1767" t="s">
        <v>8237</v>
      </c>
      <c r="C1767" t="s">
        <v>8387</v>
      </c>
      <c r="D1767" s="8" t="s">
        <v>8369</v>
      </c>
      <c r="E1767">
        <v>677</v>
      </c>
      <c r="F1767" s="7">
        <v>1</v>
      </c>
      <c r="G1767" s="4">
        <v>50000</v>
      </c>
      <c r="H1767" s="4">
        <v>12792</v>
      </c>
      <c r="I1767" s="25">
        <v>45</v>
      </c>
      <c r="J1767" s="4">
        <v>96</v>
      </c>
      <c r="N1767" t="s">
        <v>8321</v>
      </c>
      <c r="O1767" t="s">
        <v>8237</v>
      </c>
      <c r="P1767" t="s">
        <v>8387</v>
      </c>
      <c r="Q1767" s="8" t="s">
        <v>8369</v>
      </c>
      <c r="R1767">
        <v>677</v>
      </c>
      <c r="S1767" s="7">
        <v>1</v>
      </c>
      <c r="T1767" s="4">
        <v>50000</v>
      </c>
      <c r="U1767" s="4">
        <v>12792</v>
      </c>
      <c r="V1767" s="25">
        <v>45</v>
      </c>
      <c r="W1767" s="4">
        <v>96</v>
      </c>
    </row>
    <row r="1768" spans="1:23" x14ac:dyDescent="0.45">
      <c r="A1768" t="s">
        <v>8321</v>
      </c>
      <c r="B1768" t="s">
        <v>8237</v>
      </c>
      <c r="C1768" t="s">
        <v>8387</v>
      </c>
      <c r="D1768" s="8" t="s">
        <v>8369</v>
      </c>
      <c r="E1768">
        <v>713</v>
      </c>
      <c r="F1768" s="7">
        <v>1</v>
      </c>
      <c r="G1768" s="4">
        <v>25000</v>
      </c>
      <c r="H1768" s="4">
        <v>199</v>
      </c>
      <c r="I1768" s="25">
        <v>30</v>
      </c>
      <c r="J1768" s="4">
        <v>1</v>
      </c>
      <c r="N1768" t="s">
        <v>8321</v>
      </c>
      <c r="O1768" t="s">
        <v>8237</v>
      </c>
      <c r="P1768" t="s">
        <v>8387</v>
      </c>
      <c r="Q1768" s="8" t="s">
        <v>8369</v>
      </c>
      <c r="R1768">
        <v>713</v>
      </c>
      <c r="S1768" s="7">
        <v>1</v>
      </c>
      <c r="T1768" s="4">
        <v>25000</v>
      </c>
      <c r="U1768" s="4">
        <v>199</v>
      </c>
      <c r="V1768" s="25">
        <v>30</v>
      </c>
      <c r="W1768" s="4">
        <v>1</v>
      </c>
    </row>
    <row r="1769" spans="1:23" x14ac:dyDescent="0.45">
      <c r="A1769" t="s">
        <v>8321</v>
      </c>
      <c r="B1769" t="s">
        <v>8237</v>
      </c>
      <c r="C1769" t="s">
        <v>8387</v>
      </c>
      <c r="D1769" s="8" t="s">
        <v>8372</v>
      </c>
      <c r="F1769" s="7">
        <v>2</v>
      </c>
      <c r="G1769" s="4">
        <v>55000</v>
      </c>
      <c r="H1769" s="4">
        <v>5010</v>
      </c>
      <c r="I1769" s="25">
        <v>35</v>
      </c>
      <c r="J1769" s="4">
        <v>28</v>
      </c>
      <c r="N1769" t="s">
        <v>8321</v>
      </c>
      <c r="O1769" t="s">
        <v>8237</v>
      </c>
      <c r="P1769" t="s">
        <v>8387</v>
      </c>
      <c r="Q1769" s="8" t="s">
        <v>8372</v>
      </c>
      <c r="S1769" s="7">
        <v>2</v>
      </c>
      <c r="T1769" s="4">
        <v>55000</v>
      </c>
      <c r="U1769" s="4">
        <v>5010</v>
      </c>
      <c r="V1769" s="25">
        <v>35</v>
      </c>
      <c r="W1769" s="4">
        <v>28</v>
      </c>
    </row>
    <row r="1770" spans="1:23" x14ac:dyDescent="0.45">
      <c r="A1770" t="s">
        <v>8321</v>
      </c>
      <c r="B1770" t="s">
        <v>8237</v>
      </c>
      <c r="C1770" t="s">
        <v>8387</v>
      </c>
      <c r="D1770" s="8" t="s">
        <v>8372</v>
      </c>
      <c r="E1770">
        <v>667</v>
      </c>
      <c r="F1770" s="7">
        <v>1</v>
      </c>
      <c r="G1770" s="4">
        <v>50000</v>
      </c>
      <c r="H1770" s="4">
        <v>5010</v>
      </c>
      <c r="I1770" s="25">
        <v>40</v>
      </c>
      <c r="J1770" s="4">
        <v>28</v>
      </c>
      <c r="N1770" t="s">
        <v>8321</v>
      </c>
      <c r="O1770" t="s">
        <v>8237</v>
      </c>
      <c r="P1770" t="s">
        <v>8387</v>
      </c>
      <c r="Q1770" s="8" t="s">
        <v>8372</v>
      </c>
      <c r="R1770">
        <v>667</v>
      </c>
      <c r="S1770" s="7">
        <v>1</v>
      </c>
      <c r="T1770" s="4">
        <v>50000</v>
      </c>
      <c r="U1770" s="4">
        <v>5010</v>
      </c>
      <c r="V1770" s="25">
        <v>40</v>
      </c>
      <c r="W1770" s="4">
        <v>28</v>
      </c>
    </row>
    <row r="1771" spans="1:23" x14ac:dyDescent="0.45">
      <c r="A1771" t="s">
        <v>8321</v>
      </c>
      <c r="B1771" t="s">
        <v>8237</v>
      </c>
      <c r="C1771" t="s">
        <v>8387</v>
      </c>
      <c r="D1771" s="8" t="s">
        <v>8372</v>
      </c>
      <c r="E1771">
        <v>988</v>
      </c>
      <c r="F1771" s="7">
        <v>1</v>
      </c>
      <c r="G1771" s="4">
        <v>5000</v>
      </c>
      <c r="H1771" s="4">
        <v>0</v>
      </c>
      <c r="I1771" s="25">
        <v>30</v>
      </c>
      <c r="J1771" s="4">
        <v>0</v>
      </c>
      <c r="N1771" t="s">
        <v>8321</v>
      </c>
      <c r="O1771" t="s">
        <v>8237</v>
      </c>
      <c r="P1771" t="s">
        <v>8387</v>
      </c>
      <c r="Q1771" s="8" t="s">
        <v>8372</v>
      </c>
      <c r="R1771">
        <v>988</v>
      </c>
      <c r="S1771" s="7">
        <v>1</v>
      </c>
      <c r="T1771" s="4">
        <v>5000</v>
      </c>
      <c r="U1771" s="4">
        <v>0</v>
      </c>
      <c r="V1771" s="25">
        <v>30</v>
      </c>
      <c r="W1771" s="4">
        <v>0</v>
      </c>
    </row>
    <row r="1772" spans="1:23" x14ac:dyDescent="0.45">
      <c r="A1772" t="s">
        <v>8321</v>
      </c>
      <c r="B1772" t="s">
        <v>8238</v>
      </c>
      <c r="F1772" s="7">
        <v>3</v>
      </c>
      <c r="G1772" s="4">
        <v>223500</v>
      </c>
      <c r="H1772" s="4">
        <v>17800</v>
      </c>
      <c r="I1772" s="25">
        <v>41</v>
      </c>
      <c r="J1772" s="4">
        <v>18</v>
      </c>
      <c r="N1772" t="s">
        <v>8321</v>
      </c>
      <c r="O1772" t="s">
        <v>8238</v>
      </c>
      <c r="S1772" s="7">
        <v>3</v>
      </c>
      <c r="T1772" s="4">
        <v>223500</v>
      </c>
      <c r="U1772" s="4">
        <v>17800</v>
      </c>
      <c r="V1772" s="25">
        <v>41</v>
      </c>
      <c r="W1772" s="4">
        <v>18</v>
      </c>
    </row>
    <row r="1773" spans="1:23" x14ac:dyDescent="0.45">
      <c r="A1773" t="s">
        <v>8321</v>
      </c>
      <c r="B1773" t="s">
        <v>8238</v>
      </c>
      <c r="C1773" t="s">
        <v>8387</v>
      </c>
      <c r="F1773" s="7"/>
      <c r="G1773" s="4"/>
      <c r="H1773" s="4"/>
      <c r="I1773" s="25"/>
      <c r="J1773" s="4"/>
      <c r="N1773" t="s">
        <v>8321</v>
      </c>
      <c r="O1773" t="s">
        <v>8238</v>
      </c>
      <c r="P1773" t="s">
        <v>8387</v>
      </c>
      <c r="S1773" s="7"/>
      <c r="T1773" s="4"/>
      <c r="U1773" s="4"/>
      <c r="V1773" s="25"/>
      <c r="W1773" s="4"/>
    </row>
    <row r="1774" spans="1:23" x14ac:dyDescent="0.45">
      <c r="A1774" t="s">
        <v>8321</v>
      </c>
      <c r="B1774" t="s">
        <v>8238</v>
      </c>
      <c r="C1774" t="s">
        <v>8387</v>
      </c>
      <c r="D1774" s="8" t="s">
        <v>8374</v>
      </c>
      <c r="F1774" s="7">
        <v>1</v>
      </c>
      <c r="G1774" s="4">
        <v>93500</v>
      </c>
      <c r="H1774" s="4">
        <v>250</v>
      </c>
      <c r="I1774" s="25">
        <v>30</v>
      </c>
      <c r="J1774" s="4">
        <v>1</v>
      </c>
      <c r="N1774" t="s">
        <v>8321</v>
      </c>
      <c r="O1774" t="s">
        <v>8238</v>
      </c>
      <c r="P1774" t="s">
        <v>8387</v>
      </c>
      <c r="Q1774" s="8" t="s">
        <v>8374</v>
      </c>
      <c r="S1774" s="7">
        <v>1</v>
      </c>
      <c r="T1774" s="4">
        <v>93500</v>
      </c>
      <c r="U1774" s="4">
        <v>250</v>
      </c>
      <c r="V1774" s="25">
        <v>30</v>
      </c>
      <c r="W1774" s="4">
        <v>1</v>
      </c>
    </row>
    <row r="1775" spans="1:23" x14ac:dyDescent="0.45">
      <c r="A1775" t="s">
        <v>8321</v>
      </c>
      <c r="B1775" t="s">
        <v>8238</v>
      </c>
      <c r="C1775" t="s">
        <v>8387</v>
      </c>
      <c r="D1775" s="8" t="s">
        <v>8374</v>
      </c>
      <c r="E1775">
        <v>1008</v>
      </c>
      <c r="F1775" s="7">
        <v>1</v>
      </c>
      <c r="G1775" s="4">
        <v>93500</v>
      </c>
      <c r="H1775" s="4">
        <v>250</v>
      </c>
      <c r="I1775" s="25">
        <v>30</v>
      </c>
      <c r="J1775" s="4">
        <v>1</v>
      </c>
      <c r="N1775" t="s">
        <v>8321</v>
      </c>
      <c r="O1775" t="s">
        <v>8238</v>
      </c>
      <c r="P1775" t="s">
        <v>8387</v>
      </c>
      <c r="Q1775" s="8" t="s">
        <v>8374</v>
      </c>
      <c r="R1775">
        <v>1008</v>
      </c>
      <c r="S1775" s="7">
        <v>1</v>
      </c>
      <c r="T1775" s="4">
        <v>93500</v>
      </c>
      <c r="U1775" s="4">
        <v>250</v>
      </c>
      <c r="V1775" s="25">
        <v>30</v>
      </c>
      <c r="W1775" s="4">
        <v>1</v>
      </c>
    </row>
    <row r="1776" spans="1:23" x14ac:dyDescent="0.45">
      <c r="A1776" t="s">
        <v>8321</v>
      </c>
      <c r="B1776" t="s">
        <v>8238</v>
      </c>
      <c r="C1776" t="s">
        <v>8387</v>
      </c>
      <c r="D1776" s="8" t="s">
        <v>8381</v>
      </c>
      <c r="F1776" s="7">
        <v>1</v>
      </c>
      <c r="G1776" s="4">
        <v>100000</v>
      </c>
      <c r="H1776" s="4">
        <v>3550</v>
      </c>
      <c r="I1776" s="25">
        <v>60</v>
      </c>
      <c r="J1776" s="4">
        <v>6</v>
      </c>
      <c r="N1776" t="s">
        <v>8321</v>
      </c>
      <c r="O1776" t="s">
        <v>8238</v>
      </c>
      <c r="P1776" t="s">
        <v>8387</v>
      </c>
      <c r="Q1776" s="8" t="s">
        <v>8381</v>
      </c>
      <c r="S1776" s="7">
        <v>1</v>
      </c>
      <c r="T1776" s="4">
        <v>100000</v>
      </c>
      <c r="U1776" s="4">
        <v>3550</v>
      </c>
      <c r="V1776" s="25">
        <v>60</v>
      </c>
      <c r="W1776" s="4">
        <v>6</v>
      </c>
    </row>
    <row r="1777" spans="1:23" x14ac:dyDescent="0.45">
      <c r="A1777" t="s">
        <v>8321</v>
      </c>
      <c r="B1777" t="s">
        <v>8238</v>
      </c>
      <c r="C1777" t="s">
        <v>8387</v>
      </c>
      <c r="D1777" s="8" t="s">
        <v>8381</v>
      </c>
      <c r="E1777">
        <v>687</v>
      </c>
      <c r="F1777" s="7">
        <v>1</v>
      </c>
      <c r="G1777" s="4">
        <v>100000</v>
      </c>
      <c r="H1777" s="4">
        <v>3550</v>
      </c>
      <c r="I1777" s="25">
        <v>60</v>
      </c>
      <c r="J1777" s="4">
        <v>6</v>
      </c>
      <c r="N1777" t="s">
        <v>8321</v>
      </c>
      <c r="O1777" t="s">
        <v>8238</v>
      </c>
      <c r="P1777" t="s">
        <v>8387</v>
      </c>
      <c r="Q1777" s="8" t="s">
        <v>8381</v>
      </c>
      <c r="R1777">
        <v>687</v>
      </c>
      <c r="S1777" s="7">
        <v>1</v>
      </c>
      <c r="T1777" s="4">
        <v>100000</v>
      </c>
      <c r="U1777" s="4">
        <v>3550</v>
      </c>
      <c r="V1777" s="25">
        <v>60</v>
      </c>
      <c r="W1777" s="4">
        <v>6</v>
      </c>
    </row>
    <row r="1778" spans="1:23" x14ac:dyDescent="0.45">
      <c r="A1778" t="s">
        <v>8321</v>
      </c>
      <c r="B1778" t="s">
        <v>8238</v>
      </c>
      <c r="C1778" t="s">
        <v>8388</v>
      </c>
      <c r="F1778" s="7"/>
      <c r="G1778" s="4"/>
      <c r="H1778" s="4"/>
      <c r="I1778" s="25"/>
      <c r="J1778" s="4"/>
      <c r="N1778" t="s">
        <v>8321</v>
      </c>
      <c r="O1778" t="s">
        <v>8238</v>
      </c>
      <c r="P1778" t="s">
        <v>8388</v>
      </c>
      <c r="S1778" s="7"/>
      <c r="T1778" s="4"/>
      <c r="U1778" s="4"/>
      <c r="V1778" s="25"/>
      <c r="W1778" s="4"/>
    </row>
    <row r="1779" spans="1:23" x14ac:dyDescent="0.45">
      <c r="A1779" t="s">
        <v>8321</v>
      </c>
      <c r="B1779" t="s">
        <v>8238</v>
      </c>
      <c r="C1779" t="s">
        <v>8388</v>
      </c>
      <c r="D1779" s="8" t="s">
        <v>8376</v>
      </c>
      <c r="F1779" s="7">
        <v>1</v>
      </c>
      <c r="G1779" s="4">
        <v>30000</v>
      </c>
      <c r="H1779" s="4">
        <v>14000</v>
      </c>
      <c r="I1779" s="25">
        <v>33</v>
      </c>
      <c r="J1779" s="4">
        <v>11</v>
      </c>
      <c r="N1779" t="s">
        <v>8321</v>
      </c>
      <c r="O1779" t="s">
        <v>8238</v>
      </c>
      <c r="P1779" t="s">
        <v>8388</v>
      </c>
      <c r="Q1779" s="8" t="s">
        <v>8376</v>
      </c>
      <c r="S1779" s="7">
        <v>1</v>
      </c>
      <c r="T1779" s="4">
        <v>30000</v>
      </c>
      <c r="U1779" s="4">
        <v>14000</v>
      </c>
      <c r="V1779" s="25">
        <v>33</v>
      </c>
      <c r="W1779" s="4">
        <v>11</v>
      </c>
    </row>
    <row r="1780" spans="1:23" x14ac:dyDescent="0.45">
      <c r="A1780" t="s">
        <v>8321</v>
      </c>
      <c r="B1780" t="s">
        <v>8238</v>
      </c>
      <c r="C1780" t="s">
        <v>8388</v>
      </c>
      <c r="D1780" s="8" t="s">
        <v>8376</v>
      </c>
      <c r="E1780">
        <v>969</v>
      </c>
      <c r="F1780" s="7">
        <v>1</v>
      </c>
      <c r="G1780" s="4">
        <v>30000</v>
      </c>
      <c r="H1780" s="4">
        <v>14000</v>
      </c>
      <c r="I1780" s="25">
        <v>33</v>
      </c>
      <c r="J1780" s="4">
        <v>11</v>
      </c>
      <c r="N1780" t="s">
        <v>8321</v>
      </c>
      <c r="O1780" t="s">
        <v>8238</v>
      </c>
      <c r="P1780" t="s">
        <v>8388</v>
      </c>
      <c r="Q1780" s="8" t="s">
        <v>8376</v>
      </c>
      <c r="R1780">
        <v>969</v>
      </c>
      <c r="S1780" s="7">
        <v>1</v>
      </c>
      <c r="T1780" s="4">
        <v>30000</v>
      </c>
      <c r="U1780" s="4">
        <v>14000</v>
      </c>
      <c r="V1780" s="25">
        <v>33</v>
      </c>
      <c r="W1780" s="4">
        <v>11</v>
      </c>
    </row>
    <row r="1781" spans="1:23" x14ac:dyDescent="0.45">
      <c r="A1781" t="s">
        <v>8321</v>
      </c>
      <c r="B1781" t="s">
        <v>8233</v>
      </c>
      <c r="F1781" s="7">
        <v>6</v>
      </c>
      <c r="G1781" s="4">
        <v>529000</v>
      </c>
      <c r="H1781" s="4">
        <v>42362</v>
      </c>
      <c r="I1781" s="25">
        <v>33.218275462961174</v>
      </c>
      <c r="J1781" s="4">
        <v>396</v>
      </c>
      <c r="N1781" t="s">
        <v>8321</v>
      </c>
      <c r="O1781" t="s">
        <v>8233</v>
      </c>
      <c r="S1781" s="7">
        <v>6</v>
      </c>
      <c r="T1781" s="4">
        <v>529000</v>
      </c>
      <c r="U1781" s="4">
        <v>42362</v>
      </c>
      <c r="V1781" s="25">
        <v>33.218275462961174</v>
      </c>
      <c r="W1781" s="4">
        <v>396</v>
      </c>
    </row>
    <row r="1782" spans="1:23" x14ac:dyDescent="0.45">
      <c r="A1782" t="s">
        <v>8321</v>
      </c>
      <c r="B1782" t="s">
        <v>8233</v>
      </c>
      <c r="C1782" t="s">
        <v>8385</v>
      </c>
      <c r="F1782" s="7"/>
      <c r="G1782" s="4"/>
      <c r="H1782" s="4"/>
      <c r="I1782" s="25"/>
      <c r="J1782" s="4"/>
      <c r="N1782" t="s">
        <v>8321</v>
      </c>
      <c r="O1782" t="s">
        <v>8233</v>
      </c>
      <c r="P1782" t="s">
        <v>8385</v>
      </c>
      <c r="S1782" s="7"/>
      <c r="T1782" s="4"/>
      <c r="U1782" s="4"/>
      <c r="V1782" s="25"/>
      <c r="W1782" s="4"/>
    </row>
    <row r="1783" spans="1:23" x14ac:dyDescent="0.45">
      <c r="A1783" t="s">
        <v>8321</v>
      </c>
      <c r="B1783" t="s">
        <v>8233</v>
      </c>
      <c r="C1783" t="s">
        <v>8385</v>
      </c>
      <c r="D1783" s="8" t="s">
        <v>8369</v>
      </c>
      <c r="F1783" s="7">
        <v>1</v>
      </c>
      <c r="G1783" s="4">
        <v>50000</v>
      </c>
      <c r="H1783" s="4">
        <v>6610</v>
      </c>
      <c r="I1783" s="25">
        <v>40</v>
      </c>
      <c r="J1783" s="4">
        <v>41</v>
      </c>
      <c r="N1783" t="s">
        <v>8321</v>
      </c>
      <c r="O1783" t="s">
        <v>8233</v>
      </c>
      <c r="P1783" t="s">
        <v>8385</v>
      </c>
      <c r="Q1783" s="8" t="s">
        <v>8369</v>
      </c>
      <c r="S1783" s="7">
        <v>1</v>
      </c>
      <c r="T1783" s="4">
        <v>50000</v>
      </c>
      <c r="U1783" s="4">
        <v>6610</v>
      </c>
      <c r="V1783" s="25">
        <v>40</v>
      </c>
      <c r="W1783" s="4">
        <v>41</v>
      </c>
    </row>
    <row r="1784" spans="1:23" x14ac:dyDescent="0.45">
      <c r="A1784" t="s">
        <v>8321</v>
      </c>
      <c r="B1784" t="s">
        <v>8233</v>
      </c>
      <c r="C1784" t="s">
        <v>8385</v>
      </c>
      <c r="D1784" s="8" t="s">
        <v>8369</v>
      </c>
      <c r="E1784">
        <v>987</v>
      </c>
      <c r="F1784" s="7">
        <v>1</v>
      </c>
      <c r="G1784" s="4">
        <v>50000</v>
      </c>
      <c r="H1784" s="4">
        <v>6610</v>
      </c>
      <c r="I1784" s="25">
        <v>40</v>
      </c>
      <c r="J1784" s="4">
        <v>41</v>
      </c>
      <c r="N1784" t="s">
        <v>8321</v>
      </c>
      <c r="O1784" t="s">
        <v>8233</v>
      </c>
      <c r="P1784" t="s">
        <v>8385</v>
      </c>
      <c r="Q1784" s="8" t="s">
        <v>8369</v>
      </c>
      <c r="R1784">
        <v>987</v>
      </c>
      <c r="S1784" s="7">
        <v>1</v>
      </c>
      <c r="T1784" s="4">
        <v>50000</v>
      </c>
      <c r="U1784" s="4">
        <v>6610</v>
      </c>
      <c r="V1784" s="25">
        <v>40</v>
      </c>
      <c r="W1784" s="4">
        <v>41</v>
      </c>
    </row>
    <row r="1785" spans="1:23" x14ac:dyDescent="0.45">
      <c r="A1785" t="s">
        <v>8321</v>
      </c>
      <c r="B1785" t="s">
        <v>8233</v>
      </c>
      <c r="C1785" t="s">
        <v>8385</v>
      </c>
      <c r="D1785" s="8" t="s">
        <v>8380</v>
      </c>
      <c r="F1785" s="7">
        <v>1</v>
      </c>
      <c r="G1785" s="4">
        <v>175000</v>
      </c>
      <c r="H1785" s="4">
        <v>1</v>
      </c>
      <c r="I1785" s="25">
        <v>30</v>
      </c>
      <c r="J1785" s="4">
        <v>1</v>
      </c>
      <c r="N1785" t="s">
        <v>8321</v>
      </c>
      <c r="O1785" t="s">
        <v>8233</v>
      </c>
      <c r="P1785" t="s">
        <v>8385</v>
      </c>
      <c r="Q1785" s="8" t="s">
        <v>8380</v>
      </c>
      <c r="S1785" s="7">
        <v>1</v>
      </c>
      <c r="T1785" s="4">
        <v>175000</v>
      </c>
      <c r="U1785" s="4">
        <v>1</v>
      </c>
      <c r="V1785" s="25">
        <v>30</v>
      </c>
      <c r="W1785" s="4">
        <v>1</v>
      </c>
    </row>
    <row r="1786" spans="1:23" x14ac:dyDescent="0.45">
      <c r="A1786" t="s">
        <v>8321</v>
      </c>
      <c r="B1786" t="s">
        <v>8233</v>
      </c>
      <c r="C1786" t="s">
        <v>8385</v>
      </c>
      <c r="D1786" s="8" t="s">
        <v>8380</v>
      </c>
      <c r="E1786">
        <v>696</v>
      </c>
      <c r="F1786" s="7">
        <v>1</v>
      </c>
      <c r="G1786" s="4">
        <v>175000</v>
      </c>
      <c r="H1786" s="4">
        <v>1</v>
      </c>
      <c r="I1786" s="25">
        <v>30</v>
      </c>
      <c r="J1786" s="4">
        <v>1</v>
      </c>
      <c r="N1786" t="s">
        <v>8321</v>
      </c>
      <c r="O1786" t="s">
        <v>8233</v>
      </c>
      <c r="P1786" t="s">
        <v>8385</v>
      </c>
      <c r="Q1786" s="8" t="s">
        <v>8380</v>
      </c>
      <c r="R1786">
        <v>696</v>
      </c>
      <c r="S1786" s="7">
        <v>1</v>
      </c>
      <c r="T1786" s="4">
        <v>175000</v>
      </c>
      <c r="U1786" s="4">
        <v>1</v>
      </c>
      <c r="V1786" s="25">
        <v>30</v>
      </c>
      <c r="W1786" s="4">
        <v>1</v>
      </c>
    </row>
    <row r="1787" spans="1:23" x14ac:dyDescent="0.45">
      <c r="A1787" t="s">
        <v>8321</v>
      </c>
      <c r="B1787" t="s">
        <v>8233</v>
      </c>
      <c r="C1787" t="s">
        <v>8387</v>
      </c>
      <c r="F1787" s="7"/>
      <c r="G1787" s="4"/>
      <c r="H1787" s="4"/>
      <c r="I1787" s="25"/>
      <c r="J1787" s="4"/>
      <c r="N1787" t="s">
        <v>8321</v>
      </c>
      <c r="O1787" t="s">
        <v>8233</v>
      </c>
      <c r="P1787" t="s">
        <v>8387</v>
      </c>
      <c r="S1787" s="7"/>
      <c r="T1787" s="4"/>
      <c r="U1787" s="4"/>
      <c r="V1787" s="25"/>
      <c r="W1787" s="4"/>
    </row>
    <row r="1788" spans="1:23" x14ac:dyDescent="0.45">
      <c r="A1788" t="s">
        <v>8321</v>
      </c>
      <c r="B1788" t="s">
        <v>8233</v>
      </c>
      <c r="C1788" t="s">
        <v>8387</v>
      </c>
      <c r="D1788" s="8" t="s">
        <v>8377</v>
      </c>
      <c r="F1788" s="7">
        <v>1</v>
      </c>
      <c r="G1788" s="4">
        <v>4000</v>
      </c>
      <c r="H1788" s="4">
        <v>480</v>
      </c>
      <c r="I1788" s="25">
        <v>30</v>
      </c>
      <c r="J1788" s="4">
        <v>8</v>
      </c>
      <c r="N1788" t="s">
        <v>8321</v>
      </c>
      <c r="O1788" t="s">
        <v>8233</v>
      </c>
      <c r="P1788" t="s">
        <v>8387</v>
      </c>
      <c r="Q1788" s="8" t="s">
        <v>8377</v>
      </c>
      <c r="S1788" s="7">
        <v>1</v>
      </c>
      <c r="T1788" s="4">
        <v>4000</v>
      </c>
      <c r="U1788" s="4">
        <v>480</v>
      </c>
      <c r="V1788" s="25">
        <v>30</v>
      </c>
      <c r="W1788" s="4">
        <v>8</v>
      </c>
    </row>
    <row r="1789" spans="1:23" x14ac:dyDescent="0.45">
      <c r="A1789" t="s">
        <v>8321</v>
      </c>
      <c r="B1789" t="s">
        <v>8233</v>
      </c>
      <c r="C1789" t="s">
        <v>8387</v>
      </c>
      <c r="D1789" s="8" t="s">
        <v>8377</v>
      </c>
      <c r="E1789">
        <v>948</v>
      </c>
      <c r="F1789" s="7">
        <v>1</v>
      </c>
      <c r="G1789" s="4">
        <v>4000</v>
      </c>
      <c r="H1789" s="4">
        <v>480</v>
      </c>
      <c r="I1789" s="25">
        <v>30</v>
      </c>
      <c r="J1789" s="4">
        <v>8</v>
      </c>
      <c r="N1789" t="s">
        <v>8321</v>
      </c>
      <c r="O1789" t="s">
        <v>8233</v>
      </c>
      <c r="P1789" t="s">
        <v>8387</v>
      </c>
      <c r="Q1789" s="8" t="s">
        <v>8377</v>
      </c>
      <c r="R1789">
        <v>948</v>
      </c>
      <c r="S1789" s="7">
        <v>1</v>
      </c>
      <c r="T1789" s="4">
        <v>4000</v>
      </c>
      <c r="U1789" s="4">
        <v>480</v>
      </c>
      <c r="V1789" s="25">
        <v>30</v>
      </c>
      <c r="W1789" s="4">
        <v>8</v>
      </c>
    </row>
    <row r="1790" spans="1:23" x14ac:dyDescent="0.45">
      <c r="A1790" t="s">
        <v>8321</v>
      </c>
      <c r="B1790" t="s">
        <v>8233</v>
      </c>
      <c r="C1790" t="s">
        <v>8387</v>
      </c>
      <c r="D1790" s="8" t="s">
        <v>8374</v>
      </c>
      <c r="F1790" s="7">
        <v>1</v>
      </c>
      <c r="G1790" s="4">
        <v>100000</v>
      </c>
      <c r="H1790" s="4">
        <v>33791</v>
      </c>
      <c r="I1790" s="25">
        <v>40.041666666656965</v>
      </c>
      <c r="J1790" s="4">
        <v>338</v>
      </c>
      <c r="N1790" t="s">
        <v>8321</v>
      </c>
      <c r="O1790" t="s">
        <v>8233</v>
      </c>
      <c r="P1790" t="s">
        <v>8387</v>
      </c>
      <c r="Q1790" s="8" t="s">
        <v>8374</v>
      </c>
      <c r="S1790" s="7">
        <v>1</v>
      </c>
      <c r="T1790" s="4">
        <v>100000</v>
      </c>
      <c r="U1790" s="4">
        <v>33791</v>
      </c>
      <c r="V1790" s="25">
        <v>40.041666666656965</v>
      </c>
      <c r="W1790" s="4">
        <v>338</v>
      </c>
    </row>
    <row r="1791" spans="1:23" x14ac:dyDescent="0.45">
      <c r="A1791" t="s">
        <v>8321</v>
      </c>
      <c r="B1791" t="s">
        <v>8233</v>
      </c>
      <c r="C1791" t="s">
        <v>8387</v>
      </c>
      <c r="D1791" s="8" t="s">
        <v>8374</v>
      </c>
      <c r="E1791">
        <v>711</v>
      </c>
      <c r="F1791" s="7">
        <v>1</v>
      </c>
      <c r="G1791" s="4">
        <v>100000</v>
      </c>
      <c r="H1791" s="4">
        <v>33791</v>
      </c>
      <c r="I1791" s="25">
        <v>40.041666666656965</v>
      </c>
      <c r="J1791" s="4">
        <v>338</v>
      </c>
      <c r="N1791" t="s">
        <v>8321</v>
      </c>
      <c r="O1791" t="s">
        <v>8233</v>
      </c>
      <c r="P1791" t="s">
        <v>8387</v>
      </c>
      <c r="Q1791" s="8" t="s">
        <v>8374</v>
      </c>
      <c r="R1791">
        <v>711</v>
      </c>
      <c r="S1791" s="7">
        <v>1</v>
      </c>
      <c r="T1791" s="4">
        <v>100000</v>
      </c>
      <c r="U1791" s="4">
        <v>33791</v>
      </c>
      <c r="V1791" s="25">
        <v>40.041666666656965</v>
      </c>
      <c r="W1791" s="4">
        <v>338</v>
      </c>
    </row>
    <row r="1792" spans="1:23" x14ac:dyDescent="0.45">
      <c r="A1792" t="s">
        <v>8321</v>
      </c>
      <c r="B1792" t="s">
        <v>8233</v>
      </c>
      <c r="C1792" t="s">
        <v>8387</v>
      </c>
      <c r="D1792" s="8" t="s">
        <v>8381</v>
      </c>
      <c r="F1792" s="7">
        <v>2</v>
      </c>
      <c r="G1792" s="4">
        <v>200000</v>
      </c>
      <c r="H1792" s="4">
        <v>1480</v>
      </c>
      <c r="I1792" s="25">
        <v>29.633993055555038</v>
      </c>
      <c r="J1792" s="4">
        <v>8</v>
      </c>
      <c r="N1792" t="s">
        <v>8321</v>
      </c>
      <c r="O1792" t="s">
        <v>8233</v>
      </c>
      <c r="P1792" t="s">
        <v>8387</v>
      </c>
      <c r="Q1792" s="8" t="s">
        <v>8381</v>
      </c>
      <c r="S1792" s="7">
        <v>2</v>
      </c>
      <c r="T1792" s="4">
        <v>200000</v>
      </c>
      <c r="U1792" s="4">
        <v>1480</v>
      </c>
      <c r="V1792" s="25">
        <v>29.633993055555038</v>
      </c>
      <c r="W1792" s="4">
        <v>8</v>
      </c>
    </row>
    <row r="1793" spans="1:23" x14ac:dyDescent="0.45">
      <c r="A1793" t="s">
        <v>8321</v>
      </c>
      <c r="B1793" t="s">
        <v>8233</v>
      </c>
      <c r="C1793" t="s">
        <v>8387</v>
      </c>
      <c r="D1793" s="8" t="s">
        <v>8381</v>
      </c>
      <c r="E1793">
        <v>705</v>
      </c>
      <c r="F1793" s="7">
        <v>1</v>
      </c>
      <c r="G1793" s="4">
        <v>100000</v>
      </c>
      <c r="H1793" s="4">
        <v>977</v>
      </c>
      <c r="I1793" s="25">
        <v>30</v>
      </c>
      <c r="J1793" s="4">
        <v>5</v>
      </c>
      <c r="N1793" t="s">
        <v>8321</v>
      </c>
      <c r="O1793" t="s">
        <v>8233</v>
      </c>
      <c r="P1793" t="s">
        <v>8387</v>
      </c>
      <c r="Q1793" s="8" t="s">
        <v>8381</v>
      </c>
      <c r="R1793">
        <v>705</v>
      </c>
      <c r="S1793" s="7">
        <v>1</v>
      </c>
      <c r="T1793" s="4">
        <v>100000</v>
      </c>
      <c r="U1793" s="4">
        <v>977</v>
      </c>
      <c r="V1793" s="25">
        <v>30</v>
      </c>
      <c r="W1793" s="4">
        <v>5</v>
      </c>
    </row>
    <row r="1794" spans="1:23" x14ac:dyDescent="0.45">
      <c r="A1794" t="s">
        <v>8321</v>
      </c>
      <c r="B1794" t="s">
        <v>8233</v>
      </c>
      <c r="C1794" t="s">
        <v>8387</v>
      </c>
      <c r="D1794" s="8" t="s">
        <v>8381</v>
      </c>
      <c r="E1794">
        <v>1320</v>
      </c>
      <c r="F1794" s="7">
        <v>1</v>
      </c>
      <c r="G1794" s="4">
        <v>100000</v>
      </c>
      <c r="H1794" s="4">
        <v>503</v>
      </c>
      <c r="I1794" s="25">
        <v>29.267986111110076</v>
      </c>
      <c r="J1794" s="4">
        <v>3</v>
      </c>
      <c r="N1794" t="s">
        <v>8321</v>
      </c>
      <c r="O1794" t="s">
        <v>8233</v>
      </c>
      <c r="P1794" t="s">
        <v>8387</v>
      </c>
      <c r="Q1794" s="8" t="s">
        <v>8381</v>
      </c>
      <c r="R1794">
        <v>1320</v>
      </c>
      <c r="S1794" s="7">
        <v>1</v>
      </c>
      <c r="T1794" s="4">
        <v>100000</v>
      </c>
      <c r="U1794" s="4">
        <v>503</v>
      </c>
      <c r="V1794" s="25">
        <v>29.267986111110076</v>
      </c>
      <c r="W1794" s="4">
        <v>3</v>
      </c>
    </row>
    <row r="1795" spans="1:23" x14ac:dyDescent="0.45">
      <c r="A1795" t="s">
        <v>8321</v>
      </c>
      <c r="B1795" t="s">
        <v>8235</v>
      </c>
      <c r="F1795" s="7">
        <v>3</v>
      </c>
      <c r="G1795" s="4">
        <v>834889</v>
      </c>
      <c r="H1795" s="4">
        <v>146307</v>
      </c>
      <c r="I1795" s="25">
        <v>30</v>
      </c>
      <c r="J1795" s="4">
        <v>158</v>
      </c>
      <c r="N1795" t="s">
        <v>8321</v>
      </c>
      <c r="O1795" t="s">
        <v>8235</v>
      </c>
      <c r="S1795" s="7">
        <v>3</v>
      </c>
      <c r="T1795" s="4">
        <v>834889</v>
      </c>
      <c r="U1795" s="4">
        <v>146307</v>
      </c>
      <c r="V1795" s="25">
        <v>30</v>
      </c>
      <c r="W1795" s="4">
        <v>158</v>
      </c>
    </row>
    <row r="1796" spans="1:23" x14ac:dyDescent="0.45">
      <c r="A1796" t="s">
        <v>8321</v>
      </c>
      <c r="B1796" t="s">
        <v>8235</v>
      </c>
      <c r="C1796" t="s">
        <v>8387</v>
      </c>
      <c r="F1796" s="7"/>
      <c r="G1796" s="4"/>
      <c r="H1796" s="4"/>
      <c r="I1796" s="25"/>
      <c r="J1796" s="4"/>
      <c r="N1796" t="s">
        <v>8321</v>
      </c>
      <c r="O1796" t="s">
        <v>8235</v>
      </c>
      <c r="P1796" t="s">
        <v>8387</v>
      </c>
      <c r="S1796" s="7"/>
      <c r="T1796" s="4"/>
      <c r="U1796" s="4"/>
      <c r="V1796" s="25"/>
      <c r="W1796" s="4"/>
    </row>
    <row r="1797" spans="1:23" x14ac:dyDescent="0.45">
      <c r="A1797" t="s">
        <v>8321</v>
      </c>
      <c r="B1797" t="s">
        <v>8235</v>
      </c>
      <c r="C1797" t="s">
        <v>8387</v>
      </c>
      <c r="D1797" s="8" t="s">
        <v>8376</v>
      </c>
      <c r="F1797" s="7">
        <v>1</v>
      </c>
      <c r="G1797" s="4">
        <v>172889</v>
      </c>
      <c r="H1797" s="4">
        <v>97273</v>
      </c>
      <c r="I1797" s="25">
        <v>30</v>
      </c>
      <c r="J1797" s="4">
        <v>123</v>
      </c>
      <c r="N1797" t="s">
        <v>8321</v>
      </c>
      <c r="O1797" t="s">
        <v>8235</v>
      </c>
      <c r="P1797" t="s">
        <v>8387</v>
      </c>
      <c r="Q1797" s="8" t="s">
        <v>8376</v>
      </c>
      <c r="S1797" s="7">
        <v>1</v>
      </c>
      <c r="T1797" s="4">
        <v>172889</v>
      </c>
      <c r="U1797" s="4">
        <v>97273</v>
      </c>
      <c r="V1797" s="25">
        <v>30</v>
      </c>
      <c r="W1797" s="4">
        <v>123</v>
      </c>
    </row>
    <row r="1798" spans="1:23" x14ac:dyDescent="0.45">
      <c r="A1798" t="s">
        <v>8321</v>
      </c>
      <c r="B1798" t="s">
        <v>8235</v>
      </c>
      <c r="C1798" t="s">
        <v>8387</v>
      </c>
      <c r="D1798" s="8" t="s">
        <v>8376</v>
      </c>
      <c r="E1798">
        <v>978</v>
      </c>
      <c r="F1798" s="7">
        <v>1</v>
      </c>
      <c r="G1798" s="4">
        <v>172889</v>
      </c>
      <c r="H1798" s="4">
        <v>97273</v>
      </c>
      <c r="I1798" s="25">
        <v>30</v>
      </c>
      <c r="J1798" s="4">
        <v>123</v>
      </c>
      <c r="N1798" t="s">
        <v>8321</v>
      </c>
      <c r="O1798" t="s">
        <v>8235</v>
      </c>
      <c r="P1798" t="s">
        <v>8387</v>
      </c>
      <c r="Q1798" s="8" t="s">
        <v>8376</v>
      </c>
      <c r="R1798">
        <v>978</v>
      </c>
      <c r="S1798" s="7">
        <v>1</v>
      </c>
      <c r="T1798" s="4">
        <v>172889</v>
      </c>
      <c r="U1798" s="4">
        <v>97273</v>
      </c>
      <c r="V1798" s="25">
        <v>30</v>
      </c>
      <c r="W1798" s="4">
        <v>123</v>
      </c>
    </row>
    <row r="1799" spans="1:23" x14ac:dyDescent="0.45">
      <c r="A1799" t="s">
        <v>8321</v>
      </c>
      <c r="B1799" t="s">
        <v>8235</v>
      </c>
      <c r="C1799" t="s">
        <v>8387</v>
      </c>
      <c r="D1799" s="8" t="s">
        <v>8380</v>
      </c>
      <c r="F1799" s="7">
        <v>1</v>
      </c>
      <c r="G1799" s="4">
        <v>200000</v>
      </c>
      <c r="H1799" s="4">
        <v>43015</v>
      </c>
      <c r="I1799" s="25">
        <v>30</v>
      </c>
      <c r="J1799" s="4">
        <v>28</v>
      </c>
      <c r="N1799" t="s">
        <v>8321</v>
      </c>
      <c r="O1799" t="s">
        <v>8235</v>
      </c>
      <c r="P1799" t="s">
        <v>8387</v>
      </c>
      <c r="Q1799" s="8" t="s">
        <v>8380</v>
      </c>
      <c r="S1799" s="7">
        <v>1</v>
      </c>
      <c r="T1799" s="4">
        <v>200000</v>
      </c>
      <c r="U1799" s="4">
        <v>43015</v>
      </c>
      <c r="V1799" s="25">
        <v>30</v>
      </c>
      <c r="W1799" s="4">
        <v>28</v>
      </c>
    </row>
    <row r="1800" spans="1:23" x14ac:dyDescent="0.45">
      <c r="A1800" t="s">
        <v>8321</v>
      </c>
      <c r="B1800" t="s">
        <v>8235</v>
      </c>
      <c r="C1800" t="s">
        <v>8387</v>
      </c>
      <c r="D1800" s="8" t="s">
        <v>8380</v>
      </c>
      <c r="E1800">
        <v>669</v>
      </c>
      <c r="F1800" s="7">
        <v>1</v>
      </c>
      <c r="G1800" s="4">
        <v>200000</v>
      </c>
      <c r="H1800" s="4">
        <v>43015</v>
      </c>
      <c r="I1800" s="25">
        <v>30</v>
      </c>
      <c r="J1800" s="4">
        <v>28</v>
      </c>
      <c r="N1800" t="s">
        <v>8321</v>
      </c>
      <c r="O1800" t="s">
        <v>8235</v>
      </c>
      <c r="P1800" t="s">
        <v>8387</v>
      </c>
      <c r="Q1800" s="8" t="s">
        <v>8380</v>
      </c>
      <c r="R1800">
        <v>669</v>
      </c>
      <c r="S1800" s="7">
        <v>1</v>
      </c>
      <c r="T1800" s="4">
        <v>200000</v>
      </c>
      <c r="U1800" s="4">
        <v>43015</v>
      </c>
      <c r="V1800" s="25">
        <v>30</v>
      </c>
      <c r="W1800" s="4">
        <v>28</v>
      </c>
    </row>
    <row r="1801" spans="1:23" x14ac:dyDescent="0.45">
      <c r="A1801" t="s">
        <v>8321</v>
      </c>
      <c r="B1801" t="s">
        <v>8235</v>
      </c>
      <c r="C1801" t="s">
        <v>8387</v>
      </c>
      <c r="D1801" s="8" t="s">
        <v>8374</v>
      </c>
      <c r="F1801" s="7">
        <v>1</v>
      </c>
      <c r="G1801" s="4">
        <v>462000</v>
      </c>
      <c r="H1801" s="4">
        <v>6019</v>
      </c>
      <c r="I1801" s="25">
        <v>30</v>
      </c>
      <c r="J1801" s="4">
        <v>7</v>
      </c>
      <c r="N1801" t="s">
        <v>8321</v>
      </c>
      <c r="O1801" t="s">
        <v>8235</v>
      </c>
      <c r="P1801" t="s">
        <v>8387</v>
      </c>
      <c r="Q1801" s="8" t="s">
        <v>8374</v>
      </c>
      <c r="S1801" s="7">
        <v>1</v>
      </c>
      <c r="T1801" s="4">
        <v>462000</v>
      </c>
      <c r="U1801" s="4">
        <v>6019</v>
      </c>
      <c r="V1801" s="25">
        <v>30</v>
      </c>
      <c r="W1801" s="4">
        <v>7</v>
      </c>
    </row>
    <row r="1802" spans="1:23" x14ac:dyDescent="0.45">
      <c r="A1802" t="s">
        <v>8321</v>
      </c>
      <c r="B1802" t="s">
        <v>8235</v>
      </c>
      <c r="C1802" t="s">
        <v>8387</v>
      </c>
      <c r="D1802" s="8" t="s">
        <v>8374</v>
      </c>
      <c r="E1802">
        <v>1321</v>
      </c>
      <c r="F1802" s="7">
        <v>1</v>
      </c>
      <c r="G1802" s="4">
        <v>462000</v>
      </c>
      <c r="H1802" s="4">
        <v>6019</v>
      </c>
      <c r="I1802" s="25">
        <v>30</v>
      </c>
      <c r="J1802" s="4">
        <v>7</v>
      </c>
      <c r="N1802" t="s">
        <v>8321</v>
      </c>
      <c r="O1802" t="s">
        <v>8235</v>
      </c>
      <c r="P1802" t="s">
        <v>8387</v>
      </c>
      <c r="Q1802" s="8" t="s">
        <v>8374</v>
      </c>
      <c r="R1802">
        <v>1321</v>
      </c>
      <c r="S1802" s="7">
        <v>1</v>
      </c>
      <c r="T1802" s="4">
        <v>462000</v>
      </c>
      <c r="U1802" s="4">
        <v>6019</v>
      </c>
      <c r="V1802" s="25">
        <v>30</v>
      </c>
      <c r="W1802" s="4">
        <v>7</v>
      </c>
    </row>
    <row r="1803" spans="1:23" x14ac:dyDescent="0.45">
      <c r="A1803" t="s">
        <v>8321</v>
      </c>
      <c r="B1803" t="s">
        <v>8224</v>
      </c>
      <c r="F1803" s="7">
        <v>145</v>
      </c>
      <c r="G1803" s="4">
        <v>8219582</v>
      </c>
      <c r="H1803" s="4">
        <v>2900137.45</v>
      </c>
      <c r="I1803" s="25">
        <v>36.659638489782914</v>
      </c>
      <c r="J1803" s="4">
        <v>13962</v>
      </c>
      <c r="N1803" t="s">
        <v>8321</v>
      </c>
      <c r="O1803" t="s">
        <v>8224</v>
      </c>
      <c r="S1803" s="7">
        <v>145</v>
      </c>
      <c r="T1803" s="4">
        <v>8219582</v>
      </c>
      <c r="U1803" s="4">
        <v>2900137.45</v>
      </c>
      <c r="V1803" s="25">
        <v>36.659638489782914</v>
      </c>
      <c r="W1803" s="4">
        <v>13962</v>
      </c>
    </row>
    <row r="1804" spans="1:23" x14ac:dyDescent="0.45">
      <c r="A1804" t="s">
        <v>8321</v>
      </c>
      <c r="B1804" t="s">
        <v>8224</v>
      </c>
      <c r="C1804" t="s">
        <v>8384</v>
      </c>
      <c r="F1804" s="7"/>
      <c r="G1804" s="4"/>
      <c r="H1804" s="4"/>
      <c r="I1804" s="25"/>
      <c r="J1804" s="4"/>
      <c r="N1804" t="s">
        <v>8321</v>
      </c>
      <c r="O1804" t="s">
        <v>8224</v>
      </c>
      <c r="P1804" t="s">
        <v>8384</v>
      </c>
      <c r="S1804" s="7"/>
      <c r="T1804" s="4"/>
      <c r="U1804" s="4"/>
      <c r="V1804" s="25"/>
      <c r="W1804" s="4"/>
    </row>
    <row r="1805" spans="1:23" x14ac:dyDescent="0.45">
      <c r="A1805" t="s">
        <v>8321</v>
      </c>
      <c r="B1805" t="s">
        <v>8224</v>
      </c>
      <c r="C1805" t="s">
        <v>8384</v>
      </c>
      <c r="D1805" s="8" t="s">
        <v>8373</v>
      </c>
      <c r="F1805" s="7">
        <v>1</v>
      </c>
      <c r="G1805" s="4">
        <v>130000</v>
      </c>
      <c r="H1805" s="4">
        <v>107148.74</v>
      </c>
      <c r="I1805" s="25">
        <v>37.18115740740177</v>
      </c>
      <c r="J1805" s="4">
        <v>890</v>
      </c>
      <c r="N1805" t="s">
        <v>8321</v>
      </c>
      <c r="O1805" t="s">
        <v>8224</v>
      </c>
      <c r="P1805" t="s">
        <v>8384</v>
      </c>
      <c r="Q1805" s="8" t="s">
        <v>8373</v>
      </c>
      <c r="S1805" s="7">
        <v>1</v>
      </c>
      <c r="T1805" s="4">
        <v>130000</v>
      </c>
      <c r="U1805" s="4">
        <v>107148.74</v>
      </c>
      <c r="V1805" s="25">
        <v>37.18115740740177</v>
      </c>
      <c r="W1805" s="4">
        <v>890</v>
      </c>
    </row>
    <row r="1806" spans="1:23" x14ac:dyDescent="0.45">
      <c r="A1806" t="s">
        <v>8321</v>
      </c>
      <c r="B1806" t="s">
        <v>8224</v>
      </c>
      <c r="C1806" t="s">
        <v>8384</v>
      </c>
      <c r="D1806" s="8" t="s">
        <v>8373</v>
      </c>
      <c r="E1806">
        <v>699</v>
      </c>
      <c r="F1806" s="7">
        <v>1</v>
      </c>
      <c r="G1806" s="4">
        <v>130000</v>
      </c>
      <c r="H1806" s="4">
        <v>107148.74</v>
      </c>
      <c r="I1806" s="25">
        <v>37.18115740740177</v>
      </c>
      <c r="J1806" s="4">
        <v>890</v>
      </c>
      <c r="N1806" t="s">
        <v>8321</v>
      </c>
      <c r="O1806" t="s">
        <v>8224</v>
      </c>
      <c r="P1806" t="s">
        <v>8384</v>
      </c>
      <c r="Q1806" s="8" t="s">
        <v>8373</v>
      </c>
      <c r="R1806">
        <v>699</v>
      </c>
      <c r="S1806" s="7">
        <v>1</v>
      </c>
      <c r="T1806" s="4">
        <v>130000</v>
      </c>
      <c r="U1806" s="4">
        <v>107148.74</v>
      </c>
      <c r="V1806" s="25">
        <v>37.18115740740177</v>
      </c>
      <c r="W1806" s="4">
        <v>890</v>
      </c>
    </row>
    <row r="1807" spans="1:23" x14ac:dyDescent="0.45">
      <c r="A1807" t="s">
        <v>8321</v>
      </c>
      <c r="B1807" t="s">
        <v>8224</v>
      </c>
      <c r="C1807" t="s">
        <v>8385</v>
      </c>
      <c r="F1807" s="7"/>
      <c r="G1807" s="4"/>
      <c r="H1807" s="4"/>
      <c r="I1807" s="25"/>
      <c r="J1807" s="4"/>
      <c r="N1807" t="s">
        <v>8321</v>
      </c>
      <c r="O1807" t="s">
        <v>8224</v>
      </c>
      <c r="P1807" t="s">
        <v>8385</v>
      </c>
      <c r="S1807" s="7"/>
      <c r="T1807" s="4"/>
      <c r="U1807" s="4"/>
      <c r="V1807" s="25"/>
      <c r="W1807" s="4"/>
    </row>
    <row r="1808" spans="1:23" x14ac:dyDescent="0.45">
      <c r="A1808" t="s">
        <v>8321</v>
      </c>
      <c r="B1808" t="s">
        <v>8224</v>
      </c>
      <c r="C1808" t="s">
        <v>8385</v>
      </c>
      <c r="D1808" s="8" t="s">
        <v>8380</v>
      </c>
      <c r="F1808" s="7">
        <v>3</v>
      </c>
      <c r="G1808" s="4">
        <v>374000</v>
      </c>
      <c r="H1808" s="4">
        <v>24028</v>
      </c>
      <c r="I1808" s="25">
        <v>41.809679783951047</v>
      </c>
      <c r="J1808" s="4">
        <v>142</v>
      </c>
      <c r="N1808" t="s">
        <v>8321</v>
      </c>
      <c r="O1808" t="s">
        <v>8224</v>
      </c>
      <c r="P1808" t="s">
        <v>8385</v>
      </c>
      <c r="Q1808" s="8" t="s">
        <v>8380</v>
      </c>
      <c r="S1808" s="7">
        <v>3</v>
      </c>
      <c r="T1808" s="4">
        <v>374000</v>
      </c>
      <c r="U1808" s="4">
        <v>24028</v>
      </c>
      <c r="V1808" s="25">
        <v>41.809679783951047</v>
      </c>
      <c r="W1808" s="4">
        <v>142</v>
      </c>
    </row>
    <row r="1809" spans="1:23" x14ac:dyDescent="0.45">
      <c r="A1809" t="s">
        <v>8321</v>
      </c>
      <c r="B1809" t="s">
        <v>8224</v>
      </c>
      <c r="C1809" t="s">
        <v>8385</v>
      </c>
      <c r="D1809" s="8" t="s">
        <v>8380</v>
      </c>
      <c r="E1809">
        <v>674</v>
      </c>
      <c r="F1809" s="7">
        <v>1</v>
      </c>
      <c r="G1809" s="4">
        <v>50000</v>
      </c>
      <c r="H1809" s="4">
        <v>15</v>
      </c>
      <c r="I1809" s="25">
        <v>60</v>
      </c>
      <c r="J1809" s="4">
        <v>2</v>
      </c>
      <c r="N1809" t="s">
        <v>8321</v>
      </c>
      <c r="O1809" t="s">
        <v>8224</v>
      </c>
      <c r="P1809" t="s">
        <v>8385</v>
      </c>
      <c r="Q1809" s="8" t="s">
        <v>8380</v>
      </c>
      <c r="R1809">
        <v>674</v>
      </c>
      <c r="S1809" s="7">
        <v>1</v>
      </c>
      <c r="T1809" s="4">
        <v>50000</v>
      </c>
      <c r="U1809" s="4">
        <v>15</v>
      </c>
      <c r="V1809" s="25">
        <v>60</v>
      </c>
      <c r="W1809" s="4">
        <v>2</v>
      </c>
    </row>
    <row r="1810" spans="1:23" x14ac:dyDescent="0.45">
      <c r="A1810" t="s">
        <v>8321</v>
      </c>
      <c r="B1810" t="s">
        <v>8224</v>
      </c>
      <c r="C1810" t="s">
        <v>8385</v>
      </c>
      <c r="D1810" s="8" t="s">
        <v>8380</v>
      </c>
      <c r="E1810">
        <v>684</v>
      </c>
      <c r="F1810" s="7">
        <v>1</v>
      </c>
      <c r="G1810" s="4">
        <v>320000</v>
      </c>
      <c r="H1810" s="4">
        <v>23948</v>
      </c>
      <c r="I1810" s="25">
        <v>35.65172453703417</v>
      </c>
      <c r="J1810" s="4">
        <v>135</v>
      </c>
      <c r="N1810" t="s">
        <v>8321</v>
      </c>
      <c r="O1810" t="s">
        <v>8224</v>
      </c>
      <c r="P1810" t="s">
        <v>8385</v>
      </c>
      <c r="Q1810" s="8" t="s">
        <v>8380</v>
      </c>
      <c r="R1810">
        <v>684</v>
      </c>
      <c r="S1810" s="7">
        <v>1</v>
      </c>
      <c r="T1810" s="4">
        <v>320000</v>
      </c>
      <c r="U1810" s="4">
        <v>23948</v>
      </c>
      <c r="V1810" s="25">
        <v>35.65172453703417</v>
      </c>
      <c r="W1810" s="4">
        <v>135</v>
      </c>
    </row>
    <row r="1811" spans="1:23" x14ac:dyDescent="0.45">
      <c r="A1811" t="s">
        <v>8321</v>
      </c>
      <c r="B1811" t="s">
        <v>8224</v>
      </c>
      <c r="C1811" t="s">
        <v>8385</v>
      </c>
      <c r="D1811" s="8" t="s">
        <v>8380</v>
      </c>
      <c r="E1811">
        <v>996</v>
      </c>
      <c r="F1811" s="7">
        <v>1</v>
      </c>
      <c r="G1811" s="4">
        <v>4000</v>
      </c>
      <c r="H1811" s="4">
        <v>65</v>
      </c>
      <c r="I1811" s="25">
        <v>29.777314814818965</v>
      </c>
      <c r="J1811" s="4">
        <v>5</v>
      </c>
      <c r="N1811" t="s">
        <v>8321</v>
      </c>
      <c r="O1811" t="s">
        <v>8224</v>
      </c>
      <c r="P1811" t="s">
        <v>8385</v>
      </c>
      <c r="Q1811" s="8" t="s">
        <v>8380</v>
      </c>
      <c r="R1811">
        <v>996</v>
      </c>
      <c r="S1811" s="7">
        <v>1</v>
      </c>
      <c r="T1811" s="4">
        <v>4000</v>
      </c>
      <c r="U1811" s="4">
        <v>65</v>
      </c>
      <c r="V1811" s="25">
        <v>29.777314814818965</v>
      </c>
      <c r="W1811" s="4">
        <v>5</v>
      </c>
    </row>
    <row r="1812" spans="1:23" x14ac:dyDescent="0.45">
      <c r="A1812" t="s">
        <v>8321</v>
      </c>
      <c r="B1812" t="s">
        <v>8224</v>
      </c>
      <c r="C1812" t="s">
        <v>8385</v>
      </c>
      <c r="D1812" s="8" t="s">
        <v>8370</v>
      </c>
      <c r="F1812" s="7">
        <v>6</v>
      </c>
      <c r="G1812" s="4">
        <v>399368</v>
      </c>
      <c r="H1812" s="4">
        <v>1385.01</v>
      </c>
      <c r="I1812" s="25">
        <v>32.5</v>
      </c>
      <c r="J1812" s="4">
        <v>42</v>
      </c>
      <c r="N1812" t="s">
        <v>8321</v>
      </c>
      <c r="O1812" t="s">
        <v>8224</v>
      </c>
      <c r="P1812" t="s">
        <v>8385</v>
      </c>
      <c r="Q1812" s="8" t="s">
        <v>8370</v>
      </c>
      <c r="S1812" s="7">
        <v>6</v>
      </c>
      <c r="T1812" s="4">
        <v>399368</v>
      </c>
      <c r="U1812" s="4">
        <v>1385.01</v>
      </c>
      <c r="V1812" s="25">
        <v>32.5</v>
      </c>
      <c r="W1812" s="4">
        <v>42</v>
      </c>
    </row>
    <row r="1813" spans="1:23" x14ac:dyDescent="0.45">
      <c r="A1813" t="s">
        <v>8321</v>
      </c>
      <c r="B1813" t="s">
        <v>8224</v>
      </c>
      <c r="C1813" t="s">
        <v>8385</v>
      </c>
      <c r="D1813" s="8" t="s">
        <v>8370</v>
      </c>
      <c r="E1813">
        <v>646</v>
      </c>
      <c r="F1813" s="7">
        <v>1</v>
      </c>
      <c r="G1813" s="4">
        <v>800</v>
      </c>
      <c r="H1813" s="4">
        <v>1055.01</v>
      </c>
      <c r="I1813" s="25">
        <v>30</v>
      </c>
      <c r="J1813" s="4">
        <v>27</v>
      </c>
      <c r="N1813" t="s">
        <v>8321</v>
      </c>
      <c r="O1813" t="s">
        <v>8224</v>
      </c>
      <c r="P1813" t="s">
        <v>8385</v>
      </c>
      <c r="Q1813" s="8" t="s">
        <v>8370</v>
      </c>
      <c r="R1813">
        <v>646</v>
      </c>
      <c r="S1813" s="7">
        <v>1</v>
      </c>
      <c r="T1813" s="4">
        <v>800</v>
      </c>
      <c r="U1813" s="4">
        <v>1055.01</v>
      </c>
      <c r="V1813" s="25">
        <v>30</v>
      </c>
      <c r="W1813" s="4">
        <v>27</v>
      </c>
    </row>
    <row r="1814" spans="1:23" x14ac:dyDescent="0.45">
      <c r="A1814" t="s">
        <v>8321</v>
      </c>
      <c r="B1814" t="s">
        <v>8224</v>
      </c>
      <c r="C1814" t="s">
        <v>8385</v>
      </c>
      <c r="D1814" s="8" t="s">
        <v>8370</v>
      </c>
      <c r="E1814">
        <v>666</v>
      </c>
      <c r="F1814" s="7">
        <v>1</v>
      </c>
      <c r="G1814" s="4">
        <v>200000</v>
      </c>
      <c r="H1814" s="4">
        <v>8</v>
      </c>
      <c r="I1814" s="25">
        <v>30</v>
      </c>
      <c r="J1814" s="4">
        <v>4</v>
      </c>
      <c r="N1814" t="s">
        <v>8321</v>
      </c>
      <c r="O1814" t="s">
        <v>8224</v>
      </c>
      <c r="P1814" t="s">
        <v>8385</v>
      </c>
      <c r="Q1814" s="8" t="s">
        <v>8370</v>
      </c>
      <c r="R1814">
        <v>666</v>
      </c>
      <c r="S1814" s="7">
        <v>1</v>
      </c>
      <c r="T1814" s="4">
        <v>200000</v>
      </c>
      <c r="U1814" s="4">
        <v>8</v>
      </c>
      <c r="V1814" s="25">
        <v>30</v>
      </c>
      <c r="W1814" s="4">
        <v>4</v>
      </c>
    </row>
    <row r="1815" spans="1:23" x14ac:dyDescent="0.45">
      <c r="A1815" t="s">
        <v>8321</v>
      </c>
      <c r="B1815" t="s">
        <v>8224</v>
      </c>
      <c r="C1815" t="s">
        <v>8385</v>
      </c>
      <c r="D1815" s="8" t="s">
        <v>8370</v>
      </c>
      <c r="E1815">
        <v>673</v>
      </c>
      <c r="F1815" s="7">
        <v>1</v>
      </c>
      <c r="G1815" s="4">
        <v>100000</v>
      </c>
      <c r="H1815" s="4">
        <v>205</v>
      </c>
      <c r="I1815" s="25">
        <v>45</v>
      </c>
      <c r="J1815" s="4">
        <v>3</v>
      </c>
      <c r="N1815" t="s">
        <v>8321</v>
      </c>
      <c r="O1815" t="s">
        <v>8224</v>
      </c>
      <c r="P1815" t="s">
        <v>8385</v>
      </c>
      <c r="Q1815" s="8" t="s">
        <v>8370</v>
      </c>
      <c r="R1815">
        <v>673</v>
      </c>
      <c r="S1815" s="7">
        <v>1</v>
      </c>
      <c r="T1815" s="4">
        <v>100000</v>
      </c>
      <c r="U1815" s="4">
        <v>205</v>
      </c>
      <c r="V1815" s="25">
        <v>45</v>
      </c>
      <c r="W1815" s="4">
        <v>3</v>
      </c>
    </row>
    <row r="1816" spans="1:23" x14ac:dyDescent="0.45">
      <c r="A1816" t="s">
        <v>8321</v>
      </c>
      <c r="B1816" t="s">
        <v>8224</v>
      </c>
      <c r="C1816" t="s">
        <v>8385</v>
      </c>
      <c r="D1816" s="8" t="s">
        <v>8370</v>
      </c>
      <c r="E1816">
        <v>968</v>
      </c>
      <c r="F1816" s="7">
        <v>1</v>
      </c>
      <c r="G1816" s="4">
        <v>8000</v>
      </c>
      <c r="H1816" s="4">
        <v>106</v>
      </c>
      <c r="I1816" s="25">
        <v>30</v>
      </c>
      <c r="J1816" s="4">
        <v>4</v>
      </c>
      <c r="N1816" t="s">
        <v>8321</v>
      </c>
      <c r="O1816" t="s">
        <v>8224</v>
      </c>
      <c r="P1816" t="s">
        <v>8385</v>
      </c>
      <c r="Q1816" s="8" t="s">
        <v>8370</v>
      </c>
      <c r="R1816">
        <v>968</v>
      </c>
      <c r="S1816" s="7">
        <v>1</v>
      </c>
      <c r="T1816" s="4">
        <v>8000</v>
      </c>
      <c r="U1816" s="4">
        <v>106</v>
      </c>
      <c r="V1816" s="25">
        <v>30</v>
      </c>
      <c r="W1816" s="4">
        <v>4</v>
      </c>
    </row>
    <row r="1817" spans="1:23" x14ac:dyDescent="0.45">
      <c r="A1817" t="s">
        <v>8321</v>
      </c>
      <c r="B1817" t="s">
        <v>8224</v>
      </c>
      <c r="C1817" t="s">
        <v>8385</v>
      </c>
      <c r="D1817" s="8" t="s">
        <v>8370</v>
      </c>
      <c r="E1817">
        <v>981</v>
      </c>
      <c r="F1817" s="7">
        <v>1</v>
      </c>
      <c r="G1817" s="4">
        <v>88888</v>
      </c>
      <c r="H1817" s="4">
        <v>11</v>
      </c>
      <c r="I1817" s="25">
        <v>30</v>
      </c>
      <c r="J1817" s="4">
        <v>4</v>
      </c>
      <c r="N1817" t="s">
        <v>8321</v>
      </c>
      <c r="O1817" t="s">
        <v>8224</v>
      </c>
      <c r="P1817" t="s">
        <v>8385</v>
      </c>
      <c r="Q1817" s="8" t="s">
        <v>8370</v>
      </c>
      <c r="R1817">
        <v>981</v>
      </c>
      <c r="S1817" s="7">
        <v>1</v>
      </c>
      <c r="T1817" s="4">
        <v>88888</v>
      </c>
      <c r="U1817" s="4">
        <v>11</v>
      </c>
      <c r="V1817" s="25">
        <v>30</v>
      </c>
      <c r="W1817" s="4">
        <v>4</v>
      </c>
    </row>
    <row r="1818" spans="1:23" x14ac:dyDescent="0.45">
      <c r="A1818" t="s">
        <v>8321</v>
      </c>
      <c r="B1818" t="s">
        <v>8224</v>
      </c>
      <c r="C1818" t="s">
        <v>8385</v>
      </c>
      <c r="D1818" s="8" t="s">
        <v>8370</v>
      </c>
      <c r="E1818">
        <v>1340</v>
      </c>
      <c r="F1818" s="7">
        <v>1</v>
      </c>
      <c r="G1818" s="4">
        <v>1680</v>
      </c>
      <c r="H1818" s="4">
        <v>0</v>
      </c>
      <c r="I1818" s="25">
        <v>30</v>
      </c>
      <c r="J1818" s="4">
        <v>0</v>
      </c>
      <c r="N1818" t="s">
        <v>8321</v>
      </c>
      <c r="O1818" t="s">
        <v>8224</v>
      </c>
      <c r="P1818" t="s">
        <v>8385</v>
      </c>
      <c r="Q1818" s="8" t="s">
        <v>8370</v>
      </c>
      <c r="R1818">
        <v>1340</v>
      </c>
      <c r="S1818" s="7">
        <v>1</v>
      </c>
      <c r="T1818" s="4">
        <v>1680</v>
      </c>
      <c r="U1818" s="4">
        <v>0</v>
      </c>
      <c r="V1818" s="25">
        <v>30</v>
      </c>
      <c r="W1818" s="4">
        <v>0</v>
      </c>
    </row>
    <row r="1819" spans="1:23" x14ac:dyDescent="0.45">
      <c r="A1819" t="s">
        <v>8321</v>
      </c>
      <c r="B1819" t="s">
        <v>8224</v>
      </c>
      <c r="C1819" t="s">
        <v>8385</v>
      </c>
      <c r="D1819" s="8" t="s">
        <v>8371</v>
      </c>
      <c r="F1819" s="7">
        <v>6</v>
      </c>
      <c r="G1819" s="4">
        <v>322500</v>
      </c>
      <c r="H1819" s="4">
        <v>45579</v>
      </c>
      <c r="I1819" s="25">
        <v>29.762918595679366</v>
      </c>
      <c r="J1819" s="4">
        <v>291</v>
      </c>
      <c r="N1819" t="s">
        <v>8321</v>
      </c>
      <c r="O1819" t="s">
        <v>8224</v>
      </c>
      <c r="P1819" t="s">
        <v>8385</v>
      </c>
      <c r="Q1819" s="8" t="s">
        <v>8371</v>
      </c>
      <c r="S1819" s="7">
        <v>6</v>
      </c>
      <c r="T1819" s="4">
        <v>322500</v>
      </c>
      <c r="U1819" s="4">
        <v>45579</v>
      </c>
      <c r="V1819" s="25">
        <v>29.762918595679366</v>
      </c>
      <c r="W1819" s="4">
        <v>291</v>
      </c>
    </row>
    <row r="1820" spans="1:23" x14ac:dyDescent="0.45">
      <c r="A1820" t="s">
        <v>8321</v>
      </c>
      <c r="B1820" t="s">
        <v>8224</v>
      </c>
      <c r="C1820" t="s">
        <v>8385</v>
      </c>
      <c r="D1820" s="8" t="s">
        <v>8371</v>
      </c>
      <c r="E1820">
        <v>649</v>
      </c>
      <c r="F1820" s="7">
        <v>1</v>
      </c>
      <c r="G1820" s="4">
        <v>2500</v>
      </c>
      <c r="H1820" s="4">
        <v>3499</v>
      </c>
      <c r="I1820" s="25">
        <v>21</v>
      </c>
      <c r="J1820" s="4">
        <v>82</v>
      </c>
      <c r="N1820" t="s">
        <v>8321</v>
      </c>
      <c r="O1820" t="s">
        <v>8224</v>
      </c>
      <c r="P1820" t="s">
        <v>8385</v>
      </c>
      <c r="Q1820" s="8" t="s">
        <v>8371</v>
      </c>
      <c r="R1820">
        <v>649</v>
      </c>
      <c r="S1820" s="7">
        <v>1</v>
      </c>
      <c r="T1820" s="4">
        <v>2500</v>
      </c>
      <c r="U1820" s="4">
        <v>3499</v>
      </c>
      <c r="V1820" s="25">
        <v>21</v>
      </c>
      <c r="W1820" s="4">
        <v>82</v>
      </c>
    </row>
    <row r="1821" spans="1:23" x14ac:dyDescent="0.45">
      <c r="A1821" t="s">
        <v>8321</v>
      </c>
      <c r="B1821" t="s">
        <v>8224</v>
      </c>
      <c r="C1821" t="s">
        <v>8385</v>
      </c>
      <c r="D1821" s="8" t="s">
        <v>8371</v>
      </c>
      <c r="E1821">
        <v>680</v>
      </c>
      <c r="F1821" s="7">
        <v>1</v>
      </c>
      <c r="G1821" s="4">
        <v>75000</v>
      </c>
      <c r="H1821" s="4">
        <v>19434</v>
      </c>
      <c r="I1821" s="25">
        <v>35</v>
      </c>
      <c r="J1821" s="4">
        <v>129</v>
      </c>
      <c r="N1821" t="s">
        <v>8321</v>
      </c>
      <c r="O1821" t="s">
        <v>8224</v>
      </c>
      <c r="P1821" t="s">
        <v>8385</v>
      </c>
      <c r="Q1821" s="8" t="s">
        <v>8371</v>
      </c>
      <c r="R1821">
        <v>680</v>
      </c>
      <c r="S1821" s="7">
        <v>1</v>
      </c>
      <c r="T1821" s="4">
        <v>75000</v>
      </c>
      <c r="U1821" s="4">
        <v>19434</v>
      </c>
      <c r="V1821" s="25">
        <v>35</v>
      </c>
      <c r="W1821" s="4">
        <v>129</v>
      </c>
    </row>
    <row r="1822" spans="1:23" x14ac:dyDescent="0.45">
      <c r="A1822" t="s">
        <v>8321</v>
      </c>
      <c r="B1822" t="s">
        <v>8224</v>
      </c>
      <c r="C1822" t="s">
        <v>8385</v>
      </c>
      <c r="D1822" s="8" t="s">
        <v>8371</v>
      </c>
      <c r="E1822">
        <v>698</v>
      </c>
      <c r="F1822" s="7">
        <v>1</v>
      </c>
      <c r="G1822" s="4">
        <v>100000</v>
      </c>
      <c r="H1822" s="4">
        <v>15390</v>
      </c>
      <c r="I1822" s="25">
        <v>33.152256944442343</v>
      </c>
      <c r="J1822" s="4">
        <v>29</v>
      </c>
      <c r="N1822" t="s">
        <v>8321</v>
      </c>
      <c r="O1822" t="s">
        <v>8224</v>
      </c>
      <c r="P1822" t="s">
        <v>8385</v>
      </c>
      <c r="Q1822" s="8" t="s">
        <v>8371</v>
      </c>
      <c r="R1822">
        <v>698</v>
      </c>
      <c r="S1822" s="7">
        <v>1</v>
      </c>
      <c r="T1822" s="4">
        <v>100000</v>
      </c>
      <c r="U1822" s="4">
        <v>15390</v>
      </c>
      <c r="V1822" s="25">
        <v>33.152256944442343</v>
      </c>
      <c r="W1822" s="4">
        <v>29</v>
      </c>
    </row>
    <row r="1823" spans="1:23" x14ac:dyDescent="0.45">
      <c r="A1823" t="s">
        <v>8321</v>
      </c>
      <c r="B1823" t="s">
        <v>8224</v>
      </c>
      <c r="C1823" t="s">
        <v>8385</v>
      </c>
      <c r="D1823" s="8" t="s">
        <v>8371</v>
      </c>
      <c r="E1823">
        <v>717</v>
      </c>
      <c r="F1823" s="7">
        <v>1</v>
      </c>
      <c r="G1823" s="4">
        <v>100000</v>
      </c>
      <c r="H1823" s="4">
        <v>305</v>
      </c>
      <c r="I1823" s="25">
        <v>30</v>
      </c>
      <c r="J1823" s="4">
        <v>4</v>
      </c>
      <c r="N1823" t="s">
        <v>8321</v>
      </c>
      <c r="O1823" t="s">
        <v>8224</v>
      </c>
      <c r="P1823" t="s">
        <v>8385</v>
      </c>
      <c r="Q1823" s="8" t="s">
        <v>8371</v>
      </c>
      <c r="R1823">
        <v>717</v>
      </c>
      <c r="S1823" s="7">
        <v>1</v>
      </c>
      <c r="T1823" s="4">
        <v>100000</v>
      </c>
      <c r="U1823" s="4">
        <v>305</v>
      </c>
      <c r="V1823" s="25">
        <v>30</v>
      </c>
      <c r="W1823" s="4">
        <v>4</v>
      </c>
    </row>
    <row r="1824" spans="1:23" x14ac:dyDescent="0.45">
      <c r="A1824" t="s">
        <v>8321</v>
      </c>
      <c r="B1824" t="s">
        <v>8224</v>
      </c>
      <c r="C1824" t="s">
        <v>8385</v>
      </c>
      <c r="D1824" s="8" t="s">
        <v>8371</v>
      </c>
      <c r="E1824">
        <v>972</v>
      </c>
      <c r="F1824" s="7">
        <v>1</v>
      </c>
      <c r="G1824" s="4">
        <v>20000</v>
      </c>
      <c r="H1824" s="4">
        <v>6925</v>
      </c>
      <c r="I1824" s="25">
        <v>29.425254629633855</v>
      </c>
      <c r="J1824" s="4">
        <v>45</v>
      </c>
      <c r="N1824" t="s">
        <v>8321</v>
      </c>
      <c r="O1824" t="s">
        <v>8224</v>
      </c>
      <c r="P1824" t="s">
        <v>8385</v>
      </c>
      <c r="Q1824" s="8" t="s">
        <v>8371</v>
      </c>
      <c r="R1824">
        <v>972</v>
      </c>
      <c r="S1824" s="7">
        <v>1</v>
      </c>
      <c r="T1824" s="4">
        <v>20000</v>
      </c>
      <c r="U1824" s="4">
        <v>6925</v>
      </c>
      <c r="V1824" s="25">
        <v>29.425254629633855</v>
      </c>
      <c r="W1824" s="4">
        <v>45</v>
      </c>
    </row>
    <row r="1825" spans="1:23" x14ac:dyDescent="0.45">
      <c r="A1825" t="s">
        <v>8321</v>
      </c>
      <c r="B1825" t="s">
        <v>8224</v>
      </c>
      <c r="C1825" t="s">
        <v>8385</v>
      </c>
      <c r="D1825" s="8" t="s">
        <v>8371</v>
      </c>
      <c r="E1825">
        <v>990</v>
      </c>
      <c r="F1825" s="7">
        <v>1</v>
      </c>
      <c r="G1825" s="4">
        <v>25000</v>
      </c>
      <c r="H1825" s="4">
        <v>26</v>
      </c>
      <c r="I1825" s="25">
        <v>30</v>
      </c>
      <c r="J1825" s="4">
        <v>2</v>
      </c>
      <c r="N1825" t="s">
        <v>8321</v>
      </c>
      <c r="O1825" t="s">
        <v>8224</v>
      </c>
      <c r="P1825" t="s">
        <v>8385</v>
      </c>
      <c r="Q1825" s="8" t="s">
        <v>8371</v>
      </c>
      <c r="R1825">
        <v>990</v>
      </c>
      <c r="S1825" s="7">
        <v>1</v>
      </c>
      <c r="T1825" s="4">
        <v>25000</v>
      </c>
      <c r="U1825" s="4">
        <v>26</v>
      </c>
      <c r="V1825" s="25">
        <v>30</v>
      </c>
      <c r="W1825" s="4">
        <v>2</v>
      </c>
    </row>
    <row r="1826" spans="1:23" x14ac:dyDescent="0.45">
      <c r="A1826" t="s">
        <v>8321</v>
      </c>
      <c r="B1826" t="s">
        <v>8224</v>
      </c>
      <c r="C1826" t="s">
        <v>8385</v>
      </c>
      <c r="D1826" s="8" t="s">
        <v>8372</v>
      </c>
      <c r="F1826" s="7">
        <v>2</v>
      </c>
      <c r="G1826" s="4">
        <v>60000</v>
      </c>
      <c r="H1826" s="4">
        <v>119417.48</v>
      </c>
      <c r="I1826" s="25">
        <v>38.687853009258106</v>
      </c>
      <c r="J1826" s="4">
        <v>1048</v>
      </c>
      <c r="N1826" t="s">
        <v>8321</v>
      </c>
      <c r="O1826" t="s">
        <v>8224</v>
      </c>
      <c r="P1826" t="s">
        <v>8385</v>
      </c>
      <c r="Q1826" s="8" t="s">
        <v>8372</v>
      </c>
      <c r="S1826" s="7">
        <v>2</v>
      </c>
      <c r="T1826" s="4">
        <v>60000</v>
      </c>
      <c r="U1826" s="4">
        <v>119417.48</v>
      </c>
      <c r="V1826" s="25">
        <v>38.687853009258106</v>
      </c>
      <c r="W1826" s="4">
        <v>1048</v>
      </c>
    </row>
    <row r="1827" spans="1:23" x14ac:dyDescent="0.45">
      <c r="A1827" t="s">
        <v>8321</v>
      </c>
      <c r="B1827" t="s">
        <v>8224</v>
      </c>
      <c r="C1827" t="s">
        <v>8385</v>
      </c>
      <c r="D1827" s="8" t="s">
        <v>8372</v>
      </c>
      <c r="E1827">
        <v>644</v>
      </c>
      <c r="F1827" s="7">
        <v>1</v>
      </c>
      <c r="G1827" s="4">
        <v>25000</v>
      </c>
      <c r="H1827" s="4">
        <v>75029.48</v>
      </c>
      <c r="I1827" s="25">
        <v>42.375706018516212</v>
      </c>
      <c r="J1827" s="4">
        <v>1021</v>
      </c>
      <c r="N1827" t="s">
        <v>8321</v>
      </c>
      <c r="O1827" t="s">
        <v>8224</v>
      </c>
      <c r="P1827" t="s">
        <v>8385</v>
      </c>
      <c r="Q1827" s="8" t="s">
        <v>8372</v>
      </c>
      <c r="R1827">
        <v>644</v>
      </c>
      <c r="S1827" s="7">
        <v>1</v>
      </c>
      <c r="T1827" s="4">
        <v>25000</v>
      </c>
      <c r="U1827" s="4">
        <v>75029.48</v>
      </c>
      <c r="V1827" s="25">
        <v>42.375706018516212</v>
      </c>
      <c r="W1827" s="4">
        <v>1021</v>
      </c>
    </row>
    <row r="1828" spans="1:23" x14ac:dyDescent="0.45">
      <c r="A1828" t="s">
        <v>8321</v>
      </c>
      <c r="B1828" t="s">
        <v>8224</v>
      </c>
      <c r="C1828" t="s">
        <v>8385</v>
      </c>
      <c r="D1828" s="8" t="s">
        <v>8372</v>
      </c>
      <c r="E1828">
        <v>648</v>
      </c>
      <c r="F1828" s="7">
        <v>1</v>
      </c>
      <c r="G1828" s="4">
        <v>35000</v>
      </c>
      <c r="H1828" s="4">
        <v>44388</v>
      </c>
      <c r="I1828" s="25">
        <v>35</v>
      </c>
      <c r="J1828" s="4">
        <v>27</v>
      </c>
      <c r="N1828" t="s">
        <v>8321</v>
      </c>
      <c r="O1828" t="s">
        <v>8224</v>
      </c>
      <c r="P1828" t="s">
        <v>8385</v>
      </c>
      <c r="Q1828" s="8" t="s">
        <v>8372</v>
      </c>
      <c r="R1828">
        <v>648</v>
      </c>
      <c r="S1828" s="7">
        <v>1</v>
      </c>
      <c r="T1828" s="4">
        <v>35000</v>
      </c>
      <c r="U1828" s="4">
        <v>44388</v>
      </c>
      <c r="V1828" s="25">
        <v>35</v>
      </c>
      <c r="W1828" s="4">
        <v>27</v>
      </c>
    </row>
    <row r="1829" spans="1:23" x14ac:dyDescent="0.45">
      <c r="A1829" t="s">
        <v>8321</v>
      </c>
      <c r="B1829" t="s">
        <v>8224</v>
      </c>
      <c r="C1829" t="s">
        <v>8385</v>
      </c>
      <c r="D1829" s="8" t="s">
        <v>8373</v>
      </c>
      <c r="F1829" s="7">
        <v>9</v>
      </c>
      <c r="G1829" s="4">
        <v>433500</v>
      </c>
      <c r="H1829" s="4">
        <v>14511</v>
      </c>
      <c r="I1829" s="25">
        <v>40.698434927983421</v>
      </c>
      <c r="J1829" s="4">
        <v>185</v>
      </c>
      <c r="N1829" t="s">
        <v>8321</v>
      </c>
      <c r="O1829" t="s">
        <v>8224</v>
      </c>
      <c r="P1829" t="s">
        <v>8385</v>
      </c>
      <c r="Q1829" s="8" t="s">
        <v>8373</v>
      </c>
      <c r="S1829" s="7">
        <v>9</v>
      </c>
      <c r="T1829" s="4">
        <v>433500</v>
      </c>
      <c r="U1829" s="4">
        <v>14511</v>
      </c>
      <c r="V1829" s="25">
        <v>40.698434927983421</v>
      </c>
      <c r="W1829" s="4">
        <v>185</v>
      </c>
    </row>
    <row r="1830" spans="1:23" x14ac:dyDescent="0.45">
      <c r="A1830" t="s">
        <v>8321</v>
      </c>
      <c r="B1830" t="s">
        <v>8224</v>
      </c>
      <c r="C1830" t="s">
        <v>8385</v>
      </c>
      <c r="D1830" s="8" t="s">
        <v>8373</v>
      </c>
      <c r="E1830">
        <v>650</v>
      </c>
      <c r="F1830" s="7">
        <v>1</v>
      </c>
      <c r="G1830" s="4">
        <v>1500</v>
      </c>
      <c r="H1830" s="4">
        <v>1686</v>
      </c>
      <c r="I1830" s="25">
        <v>60.041666666671517</v>
      </c>
      <c r="J1830" s="4">
        <v>48</v>
      </c>
      <c r="N1830" t="s">
        <v>8321</v>
      </c>
      <c r="O1830" t="s">
        <v>8224</v>
      </c>
      <c r="P1830" t="s">
        <v>8385</v>
      </c>
      <c r="Q1830" s="8" t="s">
        <v>8373</v>
      </c>
      <c r="R1830">
        <v>650</v>
      </c>
      <c r="S1830" s="7">
        <v>1</v>
      </c>
      <c r="T1830" s="4">
        <v>1500</v>
      </c>
      <c r="U1830" s="4">
        <v>1686</v>
      </c>
      <c r="V1830" s="25">
        <v>60.041666666671517</v>
      </c>
      <c r="W1830" s="4">
        <v>48</v>
      </c>
    </row>
    <row r="1831" spans="1:23" x14ac:dyDescent="0.45">
      <c r="A1831" t="s">
        <v>8321</v>
      </c>
      <c r="B1831" t="s">
        <v>8224</v>
      </c>
      <c r="C1831" t="s">
        <v>8385</v>
      </c>
      <c r="D1831" s="8" t="s">
        <v>8373</v>
      </c>
      <c r="E1831">
        <v>660</v>
      </c>
      <c r="F1831" s="7">
        <v>1</v>
      </c>
      <c r="G1831" s="4">
        <v>50000</v>
      </c>
      <c r="H1831" s="4">
        <v>1529</v>
      </c>
      <c r="I1831" s="25">
        <v>30.041666666664241</v>
      </c>
      <c r="J1831" s="4">
        <v>18</v>
      </c>
      <c r="N1831" t="s">
        <v>8321</v>
      </c>
      <c r="O1831" t="s">
        <v>8224</v>
      </c>
      <c r="P1831" t="s">
        <v>8385</v>
      </c>
      <c r="Q1831" s="8" t="s">
        <v>8373</v>
      </c>
      <c r="R1831">
        <v>660</v>
      </c>
      <c r="S1831" s="7">
        <v>1</v>
      </c>
      <c r="T1831" s="4">
        <v>50000</v>
      </c>
      <c r="U1831" s="4">
        <v>1529</v>
      </c>
      <c r="V1831" s="25">
        <v>30.041666666664241</v>
      </c>
      <c r="W1831" s="4">
        <v>18</v>
      </c>
    </row>
    <row r="1832" spans="1:23" x14ac:dyDescent="0.45">
      <c r="A1832" t="s">
        <v>8321</v>
      </c>
      <c r="B1832" t="s">
        <v>8224</v>
      </c>
      <c r="C1832" t="s">
        <v>8385</v>
      </c>
      <c r="D1832" s="8" t="s">
        <v>8373</v>
      </c>
      <c r="E1832">
        <v>695</v>
      </c>
      <c r="F1832" s="7">
        <v>1</v>
      </c>
      <c r="G1832" s="4">
        <v>60000</v>
      </c>
      <c r="H1832" s="4">
        <v>636</v>
      </c>
      <c r="I1832" s="25">
        <v>30</v>
      </c>
      <c r="J1832" s="4">
        <v>7</v>
      </c>
      <c r="N1832" t="s">
        <v>8321</v>
      </c>
      <c r="O1832" t="s">
        <v>8224</v>
      </c>
      <c r="P1832" t="s">
        <v>8385</v>
      </c>
      <c r="Q1832" s="8" t="s">
        <v>8373</v>
      </c>
      <c r="R1832">
        <v>695</v>
      </c>
      <c r="S1832" s="7">
        <v>1</v>
      </c>
      <c r="T1832" s="4">
        <v>60000</v>
      </c>
      <c r="U1832" s="4">
        <v>636</v>
      </c>
      <c r="V1832" s="25">
        <v>30</v>
      </c>
      <c r="W1832" s="4">
        <v>7</v>
      </c>
    </row>
    <row r="1833" spans="1:23" x14ac:dyDescent="0.45">
      <c r="A1833" t="s">
        <v>8321</v>
      </c>
      <c r="B1833" t="s">
        <v>8224</v>
      </c>
      <c r="C1833" t="s">
        <v>8385</v>
      </c>
      <c r="D1833" s="8" t="s">
        <v>8373</v>
      </c>
      <c r="E1833">
        <v>716</v>
      </c>
      <c r="F1833" s="7">
        <v>1</v>
      </c>
      <c r="G1833" s="4">
        <v>7000</v>
      </c>
      <c r="H1833" s="4">
        <v>715</v>
      </c>
      <c r="I1833" s="25">
        <v>33.341354166666861</v>
      </c>
      <c r="J1833" s="4">
        <v>16</v>
      </c>
      <c r="N1833" t="s">
        <v>8321</v>
      </c>
      <c r="O1833" t="s">
        <v>8224</v>
      </c>
      <c r="P1833" t="s">
        <v>8385</v>
      </c>
      <c r="Q1833" s="8" t="s">
        <v>8373</v>
      </c>
      <c r="R1833">
        <v>716</v>
      </c>
      <c r="S1833" s="7">
        <v>1</v>
      </c>
      <c r="T1833" s="4">
        <v>7000</v>
      </c>
      <c r="U1833" s="4">
        <v>715</v>
      </c>
      <c r="V1833" s="25">
        <v>33.341354166666861</v>
      </c>
      <c r="W1833" s="4">
        <v>16</v>
      </c>
    </row>
    <row r="1834" spans="1:23" x14ac:dyDescent="0.45">
      <c r="A1834" t="s">
        <v>8321</v>
      </c>
      <c r="B1834" t="s">
        <v>8224</v>
      </c>
      <c r="C1834" t="s">
        <v>8385</v>
      </c>
      <c r="D1834" s="8" t="s">
        <v>8373</v>
      </c>
      <c r="E1834">
        <v>980</v>
      </c>
      <c r="F1834" s="7">
        <v>1</v>
      </c>
      <c r="G1834" s="4">
        <v>10000</v>
      </c>
      <c r="H1834" s="4">
        <v>1486</v>
      </c>
      <c r="I1834" s="25">
        <v>45.041666666671517</v>
      </c>
      <c r="J1834" s="4">
        <v>31</v>
      </c>
      <c r="N1834" t="s">
        <v>8321</v>
      </c>
      <c r="O1834" t="s">
        <v>8224</v>
      </c>
      <c r="P1834" t="s">
        <v>8385</v>
      </c>
      <c r="Q1834" s="8" t="s">
        <v>8373</v>
      </c>
      <c r="R1834">
        <v>980</v>
      </c>
      <c r="S1834" s="7">
        <v>1</v>
      </c>
      <c r="T1834" s="4">
        <v>10000</v>
      </c>
      <c r="U1834" s="4">
        <v>1486</v>
      </c>
      <c r="V1834" s="25">
        <v>45.041666666671517</v>
      </c>
      <c r="W1834" s="4">
        <v>31</v>
      </c>
    </row>
    <row r="1835" spans="1:23" x14ac:dyDescent="0.45">
      <c r="A1835" t="s">
        <v>8321</v>
      </c>
      <c r="B1835" t="s">
        <v>8224</v>
      </c>
      <c r="C1835" t="s">
        <v>8385</v>
      </c>
      <c r="D1835" s="8" t="s">
        <v>8373</v>
      </c>
      <c r="E1835">
        <v>994</v>
      </c>
      <c r="F1835" s="7">
        <v>1</v>
      </c>
      <c r="G1835" s="4">
        <v>200000</v>
      </c>
      <c r="H1835" s="4">
        <v>4669</v>
      </c>
      <c r="I1835" s="25">
        <v>52.694560185183946</v>
      </c>
      <c r="J1835" s="4">
        <v>11</v>
      </c>
      <c r="N1835" t="s">
        <v>8321</v>
      </c>
      <c r="O1835" t="s">
        <v>8224</v>
      </c>
      <c r="P1835" t="s">
        <v>8385</v>
      </c>
      <c r="Q1835" s="8" t="s">
        <v>8373</v>
      </c>
      <c r="R1835">
        <v>994</v>
      </c>
      <c r="S1835" s="7">
        <v>1</v>
      </c>
      <c r="T1835" s="4">
        <v>200000</v>
      </c>
      <c r="U1835" s="4">
        <v>4669</v>
      </c>
      <c r="V1835" s="25">
        <v>52.694560185183946</v>
      </c>
      <c r="W1835" s="4">
        <v>11</v>
      </c>
    </row>
    <row r="1836" spans="1:23" x14ac:dyDescent="0.45">
      <c r="A1836" t="s">
        <v>8321</v>
      </c>
      <c r="B1836" t="s">
        <v>8224</v>
      </c>
      <c r="C1836" t="s">
        <v>8385</v>
      </c>
      <c r="D1836" s="8" t="s">
        <v>8373</v>
      </c>
      <c r="E1836">
        <v>997</v>
      </c>
      <c r="F1836" s="7">
        <v>1</v>
      </c>
      <c r="G1836" s="4">
        <v>5000</v>
      </c>
      <c r="H1836" s="4">
        <v>65</v>
      </c>
      <c r="I1836" s="25">
        <v>30.041666666664241</v>
      </c>
      <c r="J1836" s="4">
        <v>8</v>
      </c>
      <c r="N1836" t="s">
        <v>8321</v>
      </c>
      <c r="O1836" t="s">
        <v>8224</v>
      </c>
      <c r="P1836" t="s">
        <v>8385</v>
      </c>
      <c r="Q1836" s="8" t="s">
        <v>8373</v>
      </c>
      <c r="R1836">
        <v>997</v>
      </c>
      <c r="S1836" s="7">
        <v>1</v>
      </c>
      <c r="T1836" s="4">
        <v>5000</v>
      </c>
      <c r="U1836" s="4">
        <v>65</v>
      </c>
      <c r="V1836" s="25">
        <v>30.041666666664241</v>
      </c>
      <c r="W1836" s="4">
        <v>8</v>
      </c>
    </row>
    <row r="1837" spans="1:23" x14ac:dyDescent="0.45">
      <c r="A1837" t="s">
        <v>8321</v>
      </c>
      <c r="B1837" t="s">
        <v>8224</v>
      </c>
      <c r="C1837" t="s">
        <v>8385</v>
      </c>
      <c r="D1837" s="8" t="s">
        <v>8373</v>
      </c>
      <c r="E1837">
        <v>1329</v>
      </c>
      <c r="F1837" s="7">
        <v>1</v>
      </c>
      <c r="G1837" s="4">
        <v>50000</v>
      </c>
      <c r="H1837" s="4">
        <v>408</v>
      </c>
      <c r="I1837" s="25">
        <v>40.041666666664241</v>
      </c>
      <c r="J1837" s="4">
        <v>9</v>
      </c>
      <c r="N1837" t="s">
        <v>8321</v>
      </c>
      <c r="O1837" t="s">
        <v>8224</v>
      </c>
      <c r="P1837" t="s">
        <v>8385</v>
      </c>
      <c r="Q1837" s="8" t="s">
        <v>8373</v>
      </c>
      <c r="R1837">
        <v>1329</v>
      </c>
      <c r="S1837" s="7">
        <v>1</v>
      </c>
      <c r="T1837" s="4">
        <v>50000</v>
      </c>
      <c r="U1837" s="4">
        <v>408</v>
      </c>
      <c r="V1837" s="25">
        <v>40.041666666664241</v>
      </c>
      <c r="W1837" s="4">
        <v>9</v>
      </c>
    </row>
    <row r="1838" spans="1:23" x14ac:dyDescent="0.45">
      <c r="A1838" t="s">
        <v>8321</v>
      </c>
      <c r="B1838" t="s">
        <v>8224</v>
      </c>
      <c r="C1838" t="s">
        <v>8385</v>
      </c>
      <c r="D1838" s="8" t="s">
        <v>8373</v>
      </c>
      <c r="E1838">
        <v>1339</v>
      </c>
      <c r="F1838" s="7">
        <v>1</v>
      </c>
      <c r="G1838" s="4">
        <v>50000</v>
      </c>
      <c r="H1838" s="4">
        <v>3317</v>
      </c>
      <c r="I1838" s="25">
        <v>45.041666666664241</v>
      </c>
      <c r="J1838" s="4">
        <v>37</v>
      </c>
      <c r="N1838" t="s">
        <v>8321</v>
      </c>
      <c r="O1838" t="s">
        <v>8224</v>
      </c>
      <c r="P1838" t="s">
        <v>8385</v>
      </c>
      <c r="Q1838" s="8" t="s">
        <v>8373</v>
      </c>
      <c r="R1838">
        <v>1339</v>
      </c>
      <c r="S1838" s="7">
        <v>1</v>
      </c>
      <c r="T1838" s="4">
        <v>50000</v>
      </c>
      <c r="U1838" s="4">
        <v>3317</v>
      </c>
      <c r="V1838" s="25">
        <v>45.041666666664241</v>
      </c>
      <c r="W1838" s="4">
        <v>37</v>
      </c>
    </row>
    <row r="1839" spans="1:23" x14ac:dyDescent="0.45">
      <c r="A1839" t="s">
        <v>8321</v>
      </c>
      <c r="B1839" t="s">
        <v>8224</v>
      </c>
      <c r="C1839" t="s">
        <v>8385</v>
      </c>
      <c r="D1839" s="8" t="s">
        <v>8374</v>
      </c>
      <c r="F1839" s="7">
        <v>8</v>
      </c>
      <c r="G1839" s="4">
        <v>292000</v>
      </c>
      <c r="H1839" s="4">
        <v>186325</v>
      </c>
      <c r="I1839" s="25">
        <v>36.215740740741239</v>
      </c>
      <c r="J1839" s="4">
        <v>723</v>
      </c>
      <c r="N1839" t="s">
        <v>8321</v>
      </c>
      <c r="O1839" t="s">
        <v>8224</v>
      </c>
      <c r="P1839" t="s">
        <v>8385</v>
      </c>
      <c r="Q1839" s="8" t="s">
        <v>8374</v>
      </c>
      <c r="S1839" s="7">
        <v>8</v>
      </c>
      <c r="T1839" s="4">
        <v>292000</v>
      </c>
      <c r="U1839" s="4">
        <v>186325</v>
      </c>
      <c r="V1839" s="25">
        <v>36.215740740741239</v>
      </c>
      <c r="W1839" s="4">
        <v>723</v>
      </c>
    </row>
    <row r="1840" spans="1:23" x14ac:dyDescent="0.45">
      <c r="A1840" t="s">
        <v>8321</v>
      </c>
      <c r="B1840" t="s">
        <v>8224</v>
      </c>
      <c r="C1840" t="s">
        <v>8385</v>
      </c>
      <c r="D1840" s="8" t="s">
        <v>8374</v>
      </c>
      <c r="E1840">
        <v>651</v>
      </c>
      <c r="F1840" s="7">
        <v>1</v>
      </c>
      <c r="G1840" s="4">
        <v>25000</v>
      </c>
      <c r="H1840" s="4">
        <v>25132</v>
      </c>
      <c r="I1840" s="25">
        <v>30</v>
      </c>
      <c r="J1840" s="4">
        <v>105</v>
      </c>
      <c r="N1840" t="s">
        <v>8321</v>
      </c>
      <c r="O1840" t="s">
        <v>8224</v>
      </c>
      <c r="P1840" t="s">
        <v>8385</v>
      </c>
      <c r="Q1840" s="8" t="s">
        <v>8374</v>
      </c>
      <c r="R1840">
        <v>651</v>
      </c>
      <c r="S1840" s="7">
        <v>1</v>
      </c>
      <c r="T1840" s="4">
        <v>25000</v>
      </c>
      <c r="U1840" s="4">
        <v>25132</v>
      </c>
      <c r="V1840" s="25">
        <v>30</v>
      </c>
      <c r="W1840" s="4">
        <v>105</v>
      </c>
    </row>
    <row r="1841" spans="1:23" x14ac:dyDescent="0.45">
      <c r="A1841" t="s">
        <v>8321</v>
      </c>
      <c r="B1841" t="s">
        <v>8224</v>
      </c>
      <c r="C1841" t="s">
        <v>8385</v>
      </c>
      <c r="D1841" s="8" t="s">
        <v>8374</v>
      </c>
      <c r="E1841">
        <v>685</v>
      </c>
      <c r="F1841" s="7">
        <v>1</v>
      </c>
      <c r="G1841" s="4">
        <v>2000</v>
      </c>
      <c r="H1841" s="4">
        <v>553</v>
      </c>
      <c r="I1841" s="25">
        <v>45</v>
      </c>
      <c r="J1841" s="4">
        <v>10</v>
      </c>
      <c r="N1841" t="s">
        <v>8321</v>
      </c>
      <c r="O1841" t="s">
        <v>8224</v>
      </c>
      <c r="P1841" t="s">
        <v>8385</v>
      </c>
      <c r="Q1841" s="8" t="s">
        <v>8374</v>
      </c>
      <c r="R1841">
        <v>685</v>
      </c>
      <c r="S1841" s="7">
        <v>1</v>
      </c>
      <c r="T1841" s="4">
        <v>2000</v>
      </c>
      <c r="U1841" s="4">
        <v>553</v>
      </c>
      <c r="V1841" s="25">
        <v>45</v>
      </c>
      <c r="W1841" s="4">
        <v>10</v>
      </c>
    </row>
    <row r="1842" spans="1:23" x14ac:dyDescent="0.45">
      <c r="A1842" t="s">
        <v>8321</v>
      </c>
      <c r="B1842" t="s">
        <v>8224</v>
      </c>
      <c r="C1842" t="s">
        <v>8385</v>
      </c>
      <c r="D1842" s="8" t="s">
        <v>8374</v>
      </c>
      <c r="E1842">
        <v>709</v>
      </c>
      <c r="F1842" s="7">
        <v>1</v>
      </c>
      <c r="G1842" s="4">
        <v>15000</v>
      </c>
      <c r="H1842" s="4">
        <v>61</v>
      </c>
      <c r="I1842" s="25">
        <v>30</v>
      </c>
      <c r="J1842" s="4">
        <v>2</v>
      </c>
      <c r="N1842" t="s">
        <v>8321</v>
      </c>
      <c r="O1842" t="s">
        <v>8224</v>
      </c>
      <c r="P1842" t="s">
        <v>8385</v>
      </c>
      <c r="Q1842" s="8" t="s">
        <v>8374</v>
      </c>
      <c r="R1842">
        <v>709</v>
      </c>
      <c r="S1842" s="7">
        <v>1</v>
      </c>
      <c r="T1842" s="4">
        <v>15000</v>
      </c>
      <c r="U1842" s="4">
        <v>61</v>
      </c>
      <c r="V1842" s="25">
        <v>30</v>
      </c>
      <c r="W1842" s="4">
        <v>2</v>
      </c>
    </row>
    <row r="1843" spans="1:23" x14ac:dyDescent="0.45">
      <c r="A1843" t="s">
        <v>8321</v>
      </c>
      <c r="B1843" t="s">
        <v>8224</v>
      </c>
      <c r="C1843" t="s">
        <v>8385</v>
      </c>
      <c r="D1843" s="8" t="s">
        <v>8374</v>
      </c>
      <c r="E1843">
        <v>995</v>
      </c>
      <c r="F1843" s="7">
        <v>1</v>
      </c>
      <c r="G1843" s="4">
        <v>10000</v>
      </c>
      <c r="H1843" s="4">
        <v>726</v>
      </c>
      <c r="I1843" s="25">
        <v>24.725925925929914</v>
      </c>
      <c r="J1843" s="4">
        <v>9</v>
      </c>
      <c r="N1843" t="s">
        <v>8321</v>
      </c>
      <c r="O1843" t="s">
        <v>8224</v>
      </c>
      <c r="P1843" t="s">
        <v>8385</v>
      </c>
      <c r="Q1843" s="8" t="s">
        <v>8374</v>
      </c>
      <c r="R1843">
        <v>995</v>
      </c>
      <c r="S1843" s="7">
        <v>1</v>
      </c>
      <c r="T1843" s="4">
        <v>10000</v>
      </c>
      <c r="U1843" s="4">
        <v>726</v>
      </c>
      <c r="V1843" s="25">
        <v>24.725925925929914</v>
      </c>
      <c r="W1843" s="4">
        <v>9</v>
      </c>
    </row>
    <row r="1844" spans="1:23" x14ac:dyDescent="0.45">
      <c r="A1844" t="s">
        <v>8321</v>
      </c>
      <c r="B1844" t="s">
        <v>8224</v>
      </c>
      <c r="C1844" t="s">
        <v>8385</v>
      </c>
      <c r="D1844" s="8" t="s">
        <v>8374</v>
      </c>
      <c r="E1844">
        <v>1011</v>
      </c>
      <c r="F1844" s="7">
        <v>1</v>
      </c>
      <c r="G1844" s="4">
        <v>20000</v>
      </c>
      <c r="H1844" s="4">
        <v>75</v>
      </c>
      <c r="I1844" s="25">
        <v>45</v>
      </c>
      <c r="J1844" s="4">
        <v>1</v>
      </c>
      <c r="N1844" t="s">
        <v>8321</v>
      </c>
      <c r="O1844" t="s">
        <v>8224</v>
      </c>
      <c r="P1844" t="s">
        <v>8385</v>
      </c>
      <c r="Q1844" s="8" t="s">
        <v>8374</v>
      </c>
      <c r="R1844">
        <v>1011</v>
      </c>
      <c r="S1844" s="7">
        <v>1</v>
      </c>
      <c r="T1844" s="4">
        <v>20000</v>
      </c>
      <c r="U1844" s="4">
        <v>75</v>
      </c>
      <c r="V1844" s="25">
        <v>45</v>
      </c>
      <c r="W1844" s="4">
        <v>1</v>
      </c>
    </row>
    <row r="1845" spans="1:23" x14ac:dyDescent="0.45">
      <c r="A1845" t="s">
        <v>8321</v>
      </c>
      <c r="B1845" t="s">
        <v>8224</v>
      </c>
      <c r="C1845" t="s">
        <v>8385</v>
      </c>
      <c r="D1845" s="8" t="s">
        <v>8374</v>
      </c>
      <c r="E1845">
        <v>1014</v>
      </c>
      <c r="F1845" s="7">
        <v>1</v>
      </c>
      <c r="G1845" s="4">
        <v>10000</v>
      </c>
      <c r="H1845" s="4">
        <v>3060</v>
      </c>
      <c r="I1845" s="25">
        <v>50</v>
      </c>
      <c r="J1845" s="4">
        <v>16</v>
      </c>
      <c r="N1845" t="s">
        <v>8321</v>
      </c>
      <c r="O1845" t="s">
        <v>8224</v>
      </c>
      <c r="P1845" t="s">
        <v>8385</v>
      </c>
      <c r="Q1845" s="8" t="s">
        <v>8374</v>
      </c>
      <c r="R1845">
        <v>1014</v>
      </c>
      <c r="S1845" s="7">
        <v>1</v>
      </c>
      <c r="T1845" s="4">
        <v>10000</v>
      </c>
      <c r="U1845" s="4">
        <v>3060</v>
      </c>
      <c r="V1845" s="25">
        <v>50</v>
      </c>
      <c r="W1845" s="4">
        <v>16</v>
      </c>
    </row>
    <row r="1846" spans="1:23" x14ac:dyDescent="0.45">
      <c r="A1846" t="s">
        <v>8321</v>
      </c>
      <c r="B1846" t="s">
        <v>8224</v>
      </c>
      <c r="C1846" t="s">
        <v>8385</v>
      </c>
      <c r="D1846" s="8" t="s">
        <v>8374</v>
      </c>
      <c r="E1846">
        <v>1306</v>
      </c>
      <c r="F1846" s="7">
        <v>1</v>
      </c>
      <c r="G1846" s="4">
        <v>110000</v>
      </c>
      <c r="H1846" s="4">
        <v>71771</v>
      </c>
      <c r="I1846" s="25">
        <v>30</v>
      </c>
      <c r="J1846" s="4">
        <v>356</v>
      </c>
      <c r="N1846" t="s">
        <v>8321</v>
      </c>
      <c r="O1846" t="s">
        <v>8224</v>
      </c>
      <c r="P1846" t="s">
        <v>8385</v>
      </c>
      <c r="Q1846" s="8" t="s">
        <v>8374</v>
      </c>
      <c r="R1846">
        <v>1306</v>
      </c>
      <c r="S1846" s="7">
        <v>1</v>
      </c>
      <c r="T1846" s="4">
        <v>110000</v>
      </c>
      <c r="U1846" s="4">
        <v>71771</v>
      </c>
      <c r="V1846" s="25">
        <v>30</v>
      </c>
      <c r="W1846" s="4">
        <v>356</v>
      </c>
    </row>
    <row r="1847" spans="1:23" x14ac:dyDescent="0.45">
      <c r="A1847" t="s">
        <v>8321</v>
      </c>
      <c r="B1847" t="s">
        <v>8224</v>
      </c>
      <c r="C1847" t="s">
        <v>8385</v>
      </c>
      <c r="D1847" s="8" t="s">
        <v>8374</v>
      </c>
      <c r="E1847">
        <v>1336</v>
      </c>
      <c r="F1847" s="7">
        <v>1</v>
      </c>
      <c r="G1847" s="4">
        <v>100000</v>
      </c>
      <c r="H1847" s="4">
        <v>84947</v>
      </c>
      <c r="I1847" s="25">
        <v>35</v>
      </c>
      <c r="J1847" s="4">
        <v>224</v>
      </c>
      <c r="N1847" t="s">
        <v>8321</v>
      </c>
      <c r="O1847" t="s">
        <v>8224</v>
      </c>
      <c r="P1847" t="s">
        <v>8385</v>
      </c>
      <c r="Q1847" s="8" t="s">
        <v>8374</v>
      </c>
      <c r="R1847">
        <v>1336</v>
      </c>
      <c r="S1847" s="7">
        <v>1</v>
      </c>
      <c r="T1847" s="4">
        <v>100000</v>
      </c>
      <c r="U1847" s="4">
        <v>84947</v>
      </c>
      <c r="V1847" s="25">
        <v>35</v>
      </c>
      <c r="W1847" s="4">
        <v>224</v>
      </c>
    </row>
    <row r="1848" spans="1:23" x14ac:dyDescent="0.45">
      <c r="A1848" t="s">
        <v>8321</v>
      </c>
      <c r="B1848" t="s">
        <v>8224</v>
      </c>
      <c r="C1848" t="s">
        <v>8385</v>
      </c>
      <c r="D1848" s="8" t="s">
        <v>8381</v>
      </c>
      <c r="F1848" s="7">
        <v>9</v>
      </c>
      <c r="G1848" s="4">
        <v>334000</v>
      </c>
      <c r="H1848" s="4">
        <v>50739</v>
      </c>
      <c r="I1848" s="25">
        <v>29.675730452675552</v>
      </c>
      <c r="J1848" s="4">
        <v>590</v>
      </c>
      <c r="N1848" t="s">
        <v>8321</v>
      </c>
      <c r="O1848" t="s">
        <v>8224</v>
      </c>
      <c r="P1848" t="s">
        <v>8385</v>
      </c>
      <c r="Q1848" s="8" t="s">
        <v>8381</v>
      </c>
      <c r="S1848" s="7">
        <v>9</v>
      </c>
      <c r="T1848" s="4">
        <v>334000</v>
      </c>
      <c r="U1848" s="4">
        <v>50739</v>
      </c>
      <c r="V1848" s="25">
        <v>29.675730452675552</v>
      </c>
      <c r="W1848" s="4">
        <v>590</v>
      </c>
    </row>
    <row r="1849" spans="1:23" x14ac:dyDescent="0.45">
      <c r="A1849" t="s">
        <v>8321</v>
      </c>
      <c r="B1849" t="s">
        <v>8224</v>
      </c>
      <c r="C1849" t="s">
        <v>8385</v>
      </c>
      <c r="D1849" s="8" t="s">
        <v>8381</v>
      </c>
      <c r="E1849">
        <v>662</v>
      </c>
      <c r="F1849" s="7">
        <v>1</v>
      </c>
      <c r="G1849" s="4">
        <v>39000</v>
      </c>
      <c r="H1849" s="4">
        <v>156</v>
      </c>
      <c r="I1849" s="25">
        <v>30</v>
      </c>
      <c r="J1849" s="4">
        <v>4</v>
      </c>
      <c r="N1849" t="s">
        <v>8321</v>
      </c>
      <c r="O1849" t="s">
        <v>8224</v>
      </c>
      <c r="P1849" t="s">
        <v>8385</v>
      </c>
      <c r="Q1849" s="8" t="s">
        <v>8381</v>
      </c>
      <c r="R1849">
        <v>662</v>
      </c>
      <c r="S1849" s="7">
        <v>1</v>
      </c>
      <c r="T1849" s="4">
        <v>39000</v>
      </c>
      <c r="U1849" s="4">
        <v>156</v>
      </c>
      <c r="V1849" s="25">
        <v>30</v>
      </c>
      <c r="W1849" s="4">
        <v>4</v>
      </c>
    </row>
    <row r="1850" spans="1:23" x14ac:dyDescent="0.45">
      <c r="A1850" t="s">
        <v>8321</v>
      </c>
      <c r="B1850" t="s">
        <v>8224</v>
      </c>
      <c r="C1850" t="s">
        <v>8385</v>
      </c>
      <c r="D1850" s="8" t="s">
        <v>8381</v>
      </c>
      <c r="E1850">
        <v>671</v>
      </c>
      <c r="F1850" s="7">
        <v>1</v>
      </c>
      <c r="G1850" s="4">
        <v>30000</v>
      </c>
      <c r="H1850" s="4">
        <v>11828</v>
      </c>
      <c r="I1850" s="25">
        <v>33.473935185189475</v>
      </c>
      <c r="J1850" s="4">
        <v>15</v>
      </c>
      <c r="N1850" t="s">
        <v>8321</v>
      </c>
      <c r="O1850" t="s">
        <v>8224</v>
      </c>
      <c r="P1850" t="s">
        <v>8385</v>
      </c>
      <c r="Q1850" s="8" t="s">
        <v>8381</v>
      </c>
      <c r="R1850">
        <v>671</v>
      </c>
      <c r="S1850" s="7">
        <v>1</v>
      </c>
      <c r="T1850" s="4">
        <v>30000</v>
      </c>
      <c r="U1850" s="4">
        <v>11828</v>
      </c>
      <c r="V1850" s="25">
        <v>33.473935185189475</v>
      </c>
      <c r="W1850" s="4">
        <v>15</v>
      </c>
    </row>
    <row r="1851" spans="1:23" x14ac:dyDescent="0.45">
      <c r="A1851" t="s">
        <v>8321</v>
      </c>
      <c r="B1851" t="s">
        <v>8224</v>
      </c>
      <c r="C1851" t="s">
        <v>8385</v>
      </c>
      <c r="D1851" s="8" t="s">
        <v>8381</v>
      </c>
      <c r="E1851">
        <v>672</v>
      </c>
      <c r="F1851" s="7">
        <v>1</v>
      </c>
      <c r="G1851" s="4">
        <v>50000</v>
      </c>
      <c r="H1851" s="4">
        <v>10814</v>
      </c>
      <c r="I1851" s="25">
        <v>30.988148148149776</v>
      </c>
      <c r="J1851" s="4">
        <v>215</v>
      </c>
      <c r="N1851" t="s">
        <v>8321</v>
      </c>
      <c r="O1851" t="s">
        <v>8224</v>
      </c>
      <c r="P1851" t="s">
        <v>8385</v>
      </c>
      <c r="Q1851" s="8" t="s">
        <v>8381</v>
      </c>
      <c r="R1851">
        <v>672</v>
      </c>
      <c r="S1851" s="7">
        <v>1</v>
      </c>
      <c r="T1851" s="4">
        <v>50000</v>
      </c>
      <c r="U1851" s="4">
        <v>10814</v>
      </c>
      <c r="V1851" s="25">
        <v>30.988148148149776</v>
      </c>
      <c r="W1851" s="4">
        <v>215</v>
      </c>
    </row>
    <row r="1852" spans="1:23" x14ac:dyDescent="0.45">
      <c r="A1852" t="s">
        <v>8321</v>
      </c>
      <c r="B1852" t="s">
        <v>8224</v>
      </c>
      <c r="C1852" t="s">
        <v>8385</v>
      </c>
      <c r="D1852" s="8" t="s">
        <v>8381</v>
      </c>
      <c r="E1852">
        <v>675</v>
      </c>
      <c r="F1852" s="7">
        <v>1</v>
      </c>
      <c r="G1852" s="4">
        <v>6000</v>
      </c>
      <c r="H1852" s="4">
        <v>891</v>
      </c>
      <c r="I1852" s="25">
        <v>29.360370370370219</v>
      </c>
      <c r="J1852" s="4">
        <v>26</v>
      </c>
      <c r="N1852" t="s">
        <v>8321</v>
      </c>
      <c r="O1852" t="s">
        <v>8224</v>
      </c>
      <c r="P1852" t="s">
        <v>8385</v>
      </c>
      <c r="Q1852" s="8" t="s">
        <v>8381</v>
      </c>
      <c r="R1852">
        <v>675</v>
      </c>
      <c r="S1852" s="7">
        <v>1</v>
      </c>
      <c r="T1852" s="4">
        <v>6000</v>
      </c>
      <c r="U1852" s="4">
        <v>891</v>
      </c>
      <c r="V1852" s="25">
        <v>29.360370370370219</v>
      </c>
      <c r="W1852" s="4">
        <v>26</v>
      </c>
    </row>
    <row r="1853" spans="1:23" x14ac:dyDescent="0.45">
      <c r="A1853" t="s">
        <v>8321</v>
      </c>
      <c r="B1853" t="s">
        <v>8224</v>
      </c>
      <c r="C1853" t="s">
        <v>8385</v>
      </c>
      <c r="D1853" s="8" t="s">
        <v>8381</v>
      </c>
      <c r="E1853">
        <v>953</v>
      </c>
      <c r="F1853" s="7">
        <v>1</v>
      </c>
      <c r="G1853" s="4">
        <v>15000</v>
      </c>
      <c r="H1853" s="4">
        <v>126</v>
      </c>
      <c r="I1853" s="25">
        <v>30</v>
      </c>
      <c r="J1853" s="4">
        <v>5</v>
      </c>
      <c r="N1853" t="s">
        <v>8321</v>
      </c>
      <c r="O1853" t="s">
        <v>8224</v>
      </c>
      <c r="P1853" t="s">
        <v>8385</v>
      </c>
      <c r="Q1853" s="8" t="s">
        <v>8381</v>
      </c>
      <c r="R1853">
        <v>953</v>
      </c>
      <c r="S1853" s="7">
        <v>1</v>
      </c>
      <c r="T1853" s="4">
        <v>15000</v>
      </c>
      <c r="U1853" s="4">
        <v>126</v>
      </c>
      <c r="V1853" s="25">
        <v>30</v>
      </c>
      <c r="W1853" s="4">
        <v>5</v>
      </c>
    </row>
    <row r="1854" spans="1:23" x14ac:dyDescent="0.45">
      <c r="A1854" t="s">
        <v>8321</v>
      </c>
      <c r="B1854" t="s">
        <v>8224</v>
      </c>
      <c r="C1854" t="s">
        <v>8385</v>
      </c>
      <c r="D1854" s="8" t="s">
        <v>8381</v>
      </c>
      <c r="E1854">
        <v>959</v>
      </c>
      <c r="F1854" s="7">
        <v>1</v>
      </c>
      <c r="G1854" s="4">
        <v>50000</v>
      </c>
      <c r="H1854" s="4">
        <v>19430</v>
      </c>
      <c r="I1854" s="25">
        <v>30</v>
      </c>
      <c r="J1854" s="4">
        <v>171</v>
      </c>
      <c r="N1854" t="s">
        <v>8321</v>
      </c>
      <c r="O1854" t="s">
        <v>8224</v>
      </c>
      <c r="P1854" t="s">
        <v>8385</v>
      </c>
      <c r="Q1854" s="8" t="s">
        <v>8381</v>
      </c>
      <c r="R1854">
        <v>959</v>
      </c>
      <c r="S1854" s="7">
        <v>1</v>
      </c>
      <c r="T1854" s="4">
        <v>50000</v>
      </c>
      <c r="U1854" s="4">
        <v>19430</v>
      </c>
      <c r="V1854" s="25">
        <v>30</v>
      </c>
      <c r="W1854" s="4">
        <v>171</v>
      </c>
    </row>
    <row r="1855" spans="1:23" x14ac:dyDescent="0.45">
      <c r="A1855" t="s">
        <v>8321</v>
      </c>
      <c r="B1855" t="s">
        <v>8224</v>
      </c>
      <c r="C1855" t="s">
        <v>8385</v>
      </c>
      <c r="D1855" s="8" t="s">
        <v>8381</v>
      </c>
      <c r="E1855">
        <v>1006</v>
      </c>
      <c r="F1855" s="7">
        <v>1</v>
      </c>
      <c r="G1855" s="4">
        <v>4000</v>
      </c>
      <c r="H1855" s="4">
        <v>234</v>
      </c>
      <c r="I1855" s="25">
        <v>8.2591203703705105</v>
      </c>
      <c r="J1855" s="4">
        <v>8</v>
      </c>
      <c r="N1855" t="s">
        <v>8321</v>
      </c>
      <c r="O1855" t="s">
        <v>8224</v>
      </c>
      <c r="P1855" t="s">
        <v>8385</v>
      </c>
      <c r="Q1855" s="8" t="s">
        <v>8381</v>
      </c>
      <c r="R1855">
        <v>1006</v>
      </c>
      <c r="S1855" s="7">
        <v>1</v>
      </c>
      <c r="T1855" s="4">
        <v>4000</v>
      </c>
      <c r="U1855" s="4">
        <v>234</v>
      </c>
      <c r="V1855" s="25">
        <v>8.2591203703705105</v>
      </c>
      <c r="W1855" s="4">
        <v>8</v>
      </c>
    </row>
    <row r="1856" spans="1:23" x14ac:dyDescent="0.45">
      <c r="A1856" t="s">
        <v>8321</v>
      </c>
      <c r="B1856" t="s">
        <v>8224</v>
      </c>
      <c r="C1856" t="s">
        <v>8385</v>
      </c>
      <c r="D1856" s="8" t="s">
        <v>8381</v>
      </c>
      <c r="E1856">
        <v>1318</v>
      </c>
      <c r="F1856" s="7">
        <v>1</v>
      </c>
      <c r="G1856" s="4">
        <v>40000</v>
      </c>
      <c r="H1856" s="4">
        <v>6130</v>
      </c>
      <c r="I1856" s="25">
        <v>30</v>
      </c>
      <c r="J1856" s="4">
        <v>135</v>
      </c>
      <c r="N1856" t="s">
        <v>8321</v>
      </c>
      <c r="O1856" t="s">
        <v>8224</v>
      </c>
      <c r="P1856" t="s">
        <v>8385</v>
      </c>
      <c r="Q1856" s="8" t="s">
        <v>8381</v>
      </c>
      <c r="R1856">
        <v>1318</v>
      </c>
      <c r="S1856" s="7">
        <v>1</v>
      </c>
      <c r="T1856" s="4">
        <v>40000</v>
      </c>
      <c r="U1856" s="4">
        <v>6130</v>
      </c>
      <c r="V1856" s="25">
        <v>30</v>
      </c>
      <c r="W1856" s="4">
        <v>135</v>
      </c>
    </row>
    <row r="1857" spans="1:23" x14ac:dyDescent="0.45">
      <c r="A1857" t="s">
        <v>8321</v>
      </c>
      <c r="B1857" t="s">
        <v>8224</v>
      </c>
      <c r="C1857" t="s">
        <v>8385</v>
      </c>
      <c r="D1857" s="8" t="s">
        <v>8381</v>
      </c>
      <c r="E1857">
        <v>1326</v>
      </c>
      <c r="F1857" s="7">
        <v>1</v>
      </c>
      <c r="G1857" s="4">
        <v>100000</v>
      </c>
      <c r="H1857" s="4">
        <v>1130</v>
      </c>
      <c r="I1857" s="25">
        <v>45</v>
      </c>
      <c r="J1857" s="4">
        <v>11</v>
      </c>
      <c r="N1857" t="s">
        <v>8321</v>
      </c>
      <c r="O1857" t="s">
        <v>8224</v>
      </c>
      <c r="P1857" t="s">
        <v>8385</v>
      </c>
      <c r="Q1857" s="8" t="s">
        <v>8381</v>
      </c>
      <c r="R1857">
        <v>1326</v>
      </c>
      <c r="S1857" s="7">
        <v>1</v>
      </c>
      <c r="T1857" s="4">
        <v>100000</v>
      </c>
      <c r="U1857" s="4">
        <v>1130</v>
      </c>
      <c r="V1857" s="25">
        <v>45</v>
      </c>
      <c r="W1857" s="4">
        <v>11</v>
      </c>
    </row>
    <row r="1858" spans="1:23" x14ac:dyDescent="0.45">
      <c r="A1858" t="s">
        <v>8321</v>
      </c>
      <c r="B1858" t="s">
        <v>8224</v>
      </c>
      <c r="C1858" t="s">
        <v>8386</v>
      </c>
      <c r="F1858" s="7"/>
      <c r="G1858" s="4"/>
      <c r="H1858" s="4"/>
      <c r="I1858" s="25"/>
      <c r="J1858" s="4"/>
      <c r="N1858" t="s">
        <v>8321</v>
      </c>
      <c r="O1858" t="s">
        <v>8224</v>
      </c>
      <c r="P1858" t="s">
        <v>8386</v>
      </c>
      <c r="S1858" s="7"/>
      <c r="T1858" s="4"/>
      <c r="U1858" s="4"/>
      <c r="V1858" s="25"/>
      <c r="W1858" s="4"/>
    </row>
    <row r="1859" spans="1:23" x14ac:dyDescent="0.45">
      <c r="A1859" t="s">
        <v>8321</v>
      </c>
      <c r="B1859" t="s">
        <v>8224</v>
      </c>
      <c r="C1859" t="s">
        <v>8386</v>
      </c>
      <c r="D1859" s="8" t="s">
        <v>8376</v>
      </c>
      <c r="F1859" s="7">
        <v>1</v>
      </c>
      <c r="G1859" s="4">
        <v>45000</v>
      </c>
      <c r="H1859" s="4">
        <v>21300</v>
      </c>
      <c r="I1859" s="25">
        <v>30</v>
      </c>
      <c r="J1859" s="4">
        <v>400</v>
      </c>
      <c r="N1859" t="s">
        <v>8321</v>
      </c>
      <c r="O1859" t="s">
        <v>8224</v>
      </c>
      <c r="P1859" t="s">
        <v>8386</v>
      </c>
      <c r="Q1859" s="8" t="s">
        <v>8376</v>
      </c>
      <c r="S1859" s="7">
        <v>1</v>
      </c>
      <c r="T1859" s="4">
        <v>45000</v>
      </c>
      <c r="U1859" s="4">
        <v>21300</v>
      </c>
      <c r="V1859" s="25">
        <v>30</v>
      </c>
      <c r="W1859" s="4">
        <v>400</v>
      </c>
    </row>
    <row r="1860" spans="1:23" x14ac:dyDescent="0.45">
      <c r="A1860" t="s">
        <v>8321</v>
      </c>
      <c r="B1860" t="s">
        <v>8224</v>
      </c>
      <c r="C1860" t="s">
        <v>8386</v>
      </c>
      <c r="D1860" s="8" t="s">
        <v>8376</v>
      </c>
      <c r="E1860">
        <v>1019</v>
      </c>
      <c r="F1860" s="7">
        <v>1</v>
      </c>
      <c r="G1860" s="4">
        <v>45000</v>
      </c>
      <c r="H1860" s="4">
        <v>21300</v>
      </c>
      <c r="I1860" s="25">
        <v>30</v>
      </c>
      <c r="J1860" s="4">
        <v>400</v>
      </c>
      <c r="N1860" t="s">
        <v>8321</v>
      </c>
      <c r="O1860" t="s">
        <v>8224</v>
      </c>
      <c r="P1860" t="s">
        <v>8386</v>
      </c>
      <c r="Q1860" s="8" t="s">
        <v>8376</v>
      </c>
      <c r="R1860">
        <v>1019</v>
      </c>
      <c r="S1860" s="7">
        <v>1</v>
      </c>
      <c r="T1860" s="4">
        <v>45000</v>
      </c>
      <c r="U1860" s="4">
        <v>21300</v>
      </c>
      <c r="V1860" s="25">
        <v>30</v>
      </c>
      <c r="W1860" s="4">
        <v>400</v>
      </c>
    </row>
    <row r="1861" spans="1:23" x14ac:dyDescent="0.45">
      <c r="A1861" t="s">
        <v>8321</v>
      </c>
      <c r="B1861" t="s">
        <v>8224</v>
      </c>
      <c r="C1861" t="s">
        <v>8386</v>
      </c>
      <c r="D1861" s="8" t="s">
        <v>8377</v>
      </c>
      <c r="F1861" s="7">
        <v>3</v>
      </c>
      <c r="G1861" s="4">
        <v>68000</v>
      </c>
      <c r="H1861" s="4">
        <v>12718</v>
      </c>
      <c r="I1861" s="25">
        <v>39.958333333330906</v>
      </c>
      <c r="J1861" s="4">
        <v>294</v>
      </c>
      <c r="N1861" t="s">
        <v>8321</v>
      </c>
      <c r="O1861" t="s">
        <v>8224</v>
      </c>
      <c r="P1861" t="s">
        <v>8386</v>
      </c>
      <c r="Q1861" s="8" t="s">
        <v>8377</v>
      </c>
      <c r="S1861" s="7">
        <v>3</v>
      </c>
      <c r="T1861" s="4">
        <v>68000</v>
      </c>
      <c r="U1861" s="4">
        <v>12718</v>
      </c>
      <c r="V1861" s="25">
        <v>39.958333333330906</v>
      </c>
      <c r="W1861" s="4">
        <v>294</v>
      </c>
    </row>
    <row r="1862" spans="1:23" x14ac:dyDescent="0.45">
      <c r="A1862" t="s">
        <v>8321</v>
      </c>
      <c r="B1862" t="s">
        <v>8224</v>
      </c>
      <c r="C1862" t="s">
        <v>8386</v>
      </c>
      <c r="D1862" s="8" t="s">
        <v>8377</v>
      </c>
      <c r="E1862">
        <v>655</v>
      </c>
      <c r="F1862" s="7">
        <v>1</v>
      </c>
      <c r="G1862" s="4">
        <v>8000</v>
      </c>
      <c r="H1862" s="4">
        <v>11751</v>
      </c>
      <c r="I1862" s="25">
        <v>29.958333333328483</v>
      </c>
      <c r="J1862" s="4">
        <v>274</v>
      </c>
      <c r="N1862" t="s">
        <v>8321</v>
      </c>
      <c r="O1862" t="s">
        <v>8224</v>
      </c>
      <c r="P1862" t="s">
        <v>8386</v>
      </c>
      <c r="Q1862" s="8" t="s">
        <v>8377</v>
      </c>
      <c r="R1862">
        <v>655</v>
      </c>
      <c r="S1862" s="7">
        <v>1</v>
      </c>
      <c r="T1862" s="4">
        <v>8000</v>
      </c>
      <c r="U1862" s="4">
        <v>11751</v>
      </c>
      <c r="V1862" s="25">
        <v>29.958333333328483</v>
      </c>
      <c r="W1862" s="4">
        <v>274</v>
      </c>
    </row>
    <row r="1863" spans="1:23" x14ac:dyDescent="0.45">
      <c r="A1863" t="s">
        <v>8321</v>
      </c>
      <c r="B1863" t="s">
        <v>8224</v>
      </c>
      <c r="C1863" t="s">
        <v>8386</v>
      </c>
      <c r="D1863" s="8" t="s">
        <v>8377</v>
      </c>
      <c r="E1863">
        <v>956</v>
      </c>
      <c r="F1863" s="7">
        <v>1</v>
      </c>
      <c r="G1863" s="4">
        <v>50000</v>
      </c>
      <c r="H1863" s="4">
        <v>861</v>
      </c>
      <c r="I1863" s="25">
        <v>59.958333333328483</v>
      </c>
      <c r="J1863" s="4">
        <v>17</v>
      </c>
      <c r="N1863" t="s">
        <v>8321</v>
      </c>
      <c r="O1863" t="s">
        <v>8224</v>
      </c>
      <c r="P1863" t="s">
        <v>8386</v>
      </c>
      <c r="Q1863" s="8" t="s">
        <v>8377</v>
      </c>
      <c r="R1863">
        <v>956</v>
      </c>
      <c r="S1863" s="7">
        <v>1</v>
      </c>
      <c r="T1863" s="4">
        <v>50000</v>
      </c>
      <c r="U1863" s="4">
        <v>861</v>
      </c>
      <c r="V1863" s="25">
        <v>59.958333333328483</v>
      </c>
      <c r="W1863" s="4">
        <v>17</v>
      </c>
    </row>
    <row r="1864" spans="1:23" x14ac:dyDescent="0.45">
      <c r="A1864" t="s">
        <v>8321</v>
      </c>
      <c r="B1864" t="s">
        <v>8224</v>
      </c>
      <c r="C1864" t="s">
        <v>8386</v>
      </c>
      <c r="D1864" s="8" t="s">
        <v>8377</v>
      </c>
      <c r="E1864">
        <v>984</v>
      </c>
      <c r="F1864" s="7">
        <v>1</v>
      </c>
      <c r="G1864" s="4">
        <v>10000</v>
      </c>
      <c r="H1864" s="4">
        <v>106</v>
      </c>
      <c r="I1864" s="25">
        <v>29.958333333335759</v>
      </c>
      <c r="J1864" s="4">
        <v>3</v>
      </c>
      <c r="N1864" t="s">
        <v>8321</v>
      </c>
      <c r="O1864" t="s">
        <v>8224</v>
      </c>
      <c r="P1864" t="s">
        <v>8386</v>
      </c>
      <c r="Q1864" s="8" t="s">
        <v>8377</v>
      </c>
      <c r="R1864">
        <v>984</v>
      </c>
      <c r="S1864" s="7">
        <v>1</v>
      </c>
      <c r="T1864" s="4">
        <v>10000</v>
      </c>
      <c r="U1864" s="4">
        <v>106</v>
      </c>
      <c r="V1864" s="25">
        <v>29.958333333335759</v>
      </c>
      <c r="W1864" s="4">
        <v>3</v>
      </c>
    </row>
    <row r="1865" spans="1:23" x14ac:dyDescent="0.45">
      <c r="A1865" t="s">
        <v>8321</v>
      </c>
      <c r="B1865" t="s">
        <v>8224</v>
      </c>
      <c r="C1865" t="s">
        <v>8386</v>
      </c>
      <c r="D1865" s="8" t="s">
        <v>8378</v>
      </c>
      <c r="F1865" s="7">
        <v>5</v>
      </c>
      <c r="G1865" s="4">
        <v>139377</v>
      </c>
      <c r="H1865" s="4">
        <v>37835</v>
      </c>
      <c r="I1865" s="25">
        <v>31.280965277778158</v>
      </c>
      <c r="J1865" s="4">
        <v>368</v>
      </c>
      <c r="N1865" t="s">
        <v>8321</v>
      </c>
      <c r="O1865" t="s">
        <v>8224</v>
      </c>
      <c r="P1865" t="s">
        <v>8386</v>
      </c>
      <c r="Q1865" s="8" t="s">
        <v>8378</v>
      </c>
      <c r="S1865" s="7">
        <v>5</v>
      </c>
      <c r="T1865" s="4">
        <v>139377</v>
      </c>
      <c r="U1865" s="4">
        <v>37835</v>
      </c>
      <c r="V1865" s="25">
        <v>31.280965277778158</v>
      </c>
      <c r="W1865" s="4">
        <v>368</v>
      </c>
    </row>
    <row r="1866" spans="1:23" x14ac:dyDescent="0.45">
      <c r="A1866" t="s">
        <v>8321</v>
      </c>
      <c r="B1866" t="s">
        <v>8224</v>
      </c>
      <c r="C1866" t="s">
        <v>8386</v>
      </c>
      <c r="D1866" s="8" t="s">
        <v>8378</v>
      </c>
      <c r="E1866">
        <v>664</v>
      </c>
      <c r="F1866" s="7">
        <v>1</v>
      </c>
      <c r="G1866" s="4">
        <v>12000</v>
      </c>
      <c r="H1866" s="4">
        <v>904</v>
      </c>
      <c r="I1866" s="25">
        <v>30</v>
      </c>
      <c r="J1866" s="4">
        <v>29</v>
      </c>
      <c r="N1866" t="s">
        <v>8321</v>
      </c>
      <c r="O1866" t="s">
        <v>8224</v>
      </c>
      <c r="P1866" t="s">
        <v>8386</v>
      </c>
      <c r="Q1866" s="8" t="s">
        <v>8378</v>
      </c>
      <c r="R1866">
        <v>664</v>
      </c>
      <c r="S1866" s="7">
        <v>1</v>
      </c>
      <c r="T1866" s="4">
        <v>12000</v>
      </c>
      <c r="U1866" s="4">
        <v>904</v>
      </c>
      <c r="V1866" s="25">
        <v>30</v>
      </c>
      <c r="W1866" s="4">
        <v>29</v>
      </c>
    </row>
    <row r="1867" spans="1:23" x14ac:dyDescent="0.45">
      <c r="A1867" t="s">
        <v>8321</v>
      </c>
      <c r="B1867" t="s">
        <v>8224</v>
      </c>
      <c r="C1867" t="s">
        <v>8386</v>
      </c>
      <c r="D1867" s="8" t="s">
        <v>8378</v>
      </c>
      <c r="E1867">
        <v>668</v>
      </c>
      <c r="F1867" s="7">
        <v>1</v>
      </c>
      <c r="G1867" s="4">
        <v>15000</v>
      </c>
      <c r="H1867" s="4">
        <v>684</v>
      </c>
      <c r="I1867" s="25">
        <v>45</v>
      </c>
      <c r="J1867" s="4">
        <v>25</v>
      </c>
      <c r="N1867" t="s">
        <v>8321</v>
      </c>
      <c r="O1867" t="s">
        <v>8224</v>
      </c>
      <c r="P1867" t="s">
        <v>8386</v>
      </c>
      <c r="Q1867" s="8" t="s">
        <v>8378</v>
      </c>
      <c r="R1867">
        <v>668</v>
      </c>
      <c r="S1867" s="7">
        <v>1</v>
      </c>
      <c r="T1867" s="4">
        <v>15000</v>
      </c>
      <c r="U1867" s="4">
        <v>684</v>
      </c>
      <c r="V1867" s="25">
        <v>45</v>
      </c>
      <c r="W1867" s="4">
        <v>25</v>
      </c>
    </row>
    <row r="1868" spans="1:23" x14ac:dyDescent="0.45">
      <c r="A1868" t="s">
        <v>8321</v>
      </c>
      <c r="B1868" t="s">
        <v>8224</v>
      </c>
      <c r="C1868" t="s">
        <v>8386</v>
      </c>
      <c r="D1868" s="8" t="s">
        <v>8378</v>
      </c>
      <c r="E1868">
        <v>693</v>
      </c>
      <c r="F1868" s="7">
        <v>1</v>
      </c>
      <c r="G1868" s="4">
        <v>100000</v>
      </c>
      <c r="H1868" s="4">
        <v>35338</v>
      </c>
      <c r="I1868" s="25">
        <v>30</v>
      </c>
      <c r="J1868" s="4">
        <v>296</v>
      </c>
      <c r="N1868" t="s">
        <v>8321</v>
      </c>
      <c r="O1868" t="s">
        <v>8224</v>
      </c>
      <c r="P1868" t="s">
        <v>8386</v>
      </c>
      <c r="Q1868" s="8" t="s">
        <v>8378</v>
      </c>
      <c r="R1868">
        <v>693</v>
      </c>
      <c r="S1868" s="7">
        <v>1</v>
      </c>
      <c r="T1868" s="4">
        <v>100000</v>
      </c>
      <c r="U1868" s="4">
        <v>35338</v>
      </c>
      <c r="V1868" s="25">
        <v>30</v>
      </c>
      <c r="W1868" s="4">
        <v>296</v>
      </c>
    </row>
    <row r="1869" spans="1:23" x14ac:dyDescent="0.45">
      <c r="A1869" t="s">
        <v>8321</v>
      </c>
      <c r="B1869" t="s">
        <v>8224</v>
      </c>
      <c r="C1869" t="s">
        <v>8386</v>
      </c>
      <c r="D1869" s="8" t="s">
        <v>8378</v>
      </c>
      <c r="E1869">
        <v>958</v>
      </c>
      <c r="F1869" s="7">
        <v>1</v>
      </c>
      <c r="G1869" s="4">
        <v>7777</v>
      </c>
      <c r="H1869" s="4">
        <v>881</v>
      </c>
      <c r="I1869" s="25">
        <v>21.404826388890797</v>
      </c>
      <c r="J1869" s="4">
        <v>17</v>
      </c>
      <c r="N1869" t="s">
        <v>8321</v>
      </c>
      <c r="O1869" t="s">
        <v>8224</v>
      </c>
      <c r="P1869" t="s">
        <v>8386</v>
      </c>
      <c r="Q1869" s="8" t="s">
        <v>8378</v>
      </c>
      <c r="R1869">
        <v>958</v>
      </c>
      <c r="S1869" s="7">
        <v>1</v>
      </c>
      <c r="T1869" s="4">
        <v>7777</v>
      </c>
      <c r="U1869" s="4">
        <v>881</v>
      </c>
      <c r="V1869" s="25">
        <v>21.404826388890797</v>
      </c>
      <c r="W1869" s="4">
        <v>17</v>
      </c>
    </row>
    <row r="1870" spans="1:23" x14ac:dyDescent="0.45">
      <c r="A1870" t="s">
        <v>8321</v>
      </c>
      <c r="B1870" t="s">
        <v>8224</v>
      </c>
      <c r="C1870" t="s">
        <v>8386</v>
      </c>
      <c r="D1870" s="8" t="s">
        <v>8378</v>
      </c>
      <c r="E1870">
        <v>1312</v>
      </c>
      <c r="F1870" s="7">
        <v>1</v>
      </c>
      <c r="G1870" s="4">
        <v>4600</v>
      </c>
      <c r="H1870" s="4">
        <v>28</v>
      </c>
      <c r="I1870" s="25">
        <v>30</v>
      </c>
      <c r="J1870" s="4">
        <v>1</v>
      </c>
      <c r="N1870" t="s">
        <v>8321</v>
      </c>
      <c r="O1870" t="s">
        <v>8224</v>
      </c>
      <c r="P1870" t="s">
        <v>8386</v>
      </c>
      <c r="Q1870" s="8" t="s">
        <v>8378</v>
      </c>
      <c r="R1870">
        <v>1312</v>
      </c>
      <c r="S1870" s="7">
        <v>1</v>
      </c>
      <c r="T1870" s="4">
        <v>4600</v>
      </c>
      <c r="U1870" s="4">
        <v>28</v>
      </c>
      <c r="V1870" s="25">
        <v>30</v>
      </c>
      <c r="W1870" s="4">
        <v>1</v>
      </c>
    </row>
    <row r="1871" spans="1:23" x14ac:dyDescent="0.45">
      <c r="A1871" t="s">
        <v>8321</v>
      </c>
      <c r="B1871" t="s">
        <v>8224</v>
      </c>
      <c r="C1871" t="s">
        <v>8386</v>
      </c>
      <c r="D1871" s="8" t="s">
        <v>8379</v>
      </c>
      <c r="F1871" s="7">
        <v>3</v>
      </c>
      <c r="G1871" s="4">
        <v>173000</v>
      </c>
      <c r="H1871" s="4">
        <v>28383</v>
      </c>
      <c r="I1871" s="25">
        <v>43.333333333333336</v>
      </c>
      <c r="J1871" s="4">
        <v>198</v>
      </c>
      <c r="N1871" t="s">
        <v>8321</v>
      </c>
      <c r="O1871" t="s">
        <v>8224</v>
      </c>
      <c r="P1871" t="s">
        <v>8386</v>
      </c>
      <c r="Q1871" s="8" t="s">
        <v>8379</v>
      </c>
      <c r="S1871" s="7">
        <v>3</v>
      </c>
      <c r="T1871" s="4">
        <v>173000</v>
      </c>
      <c r="U1871" s="4">
        <v>28383</v>
      </c>
      <c r="V1871" s="25">
        <v>43.333333333333336</v>
      </c>
      <c r="W1871" s="4">
        <v>198</v>
      </c>
    </row>
    <row r="1872" spans="1:23" x14ac:dyDescent="0.45">
      <c r="A1872" t="s">
        <v>8321</v>
      </c>
      <c r="B1872" t="s">
        <v>8224</v>
      </c>
      <c r="C1872" t="s">
        <v>8386</v>
      </c>
      <c r="D1872" s="8" t="s">
        <v>8379</v>
      </c>
      <c r="E1872">
        <v>643</v>
      </c>
      <c r="F1872" s="7">
        <v>1</v>
      </c>
      <c r="G1872" s="4">
        <v>25000</v>
      </c>
      <c r="H1872" s="4">
        <v>26452</v>
      </c>
      <c r="I1872" s="25">
        <v>55</v>
      </c>
      <c r="J1872" s="4">
        <v>152</v>
      </c>
      <c r="N1872" t="s">
        <v>8321</v>
      </c>
      <c r="O1872" t="s">
        <v>8224</v>
      </c>
      <c r="P1872" t="s">
        <v>8386</v>
      </c>
      <c r="Q1872" s="8" t="s">
        <v>8379</v>
      </c>
      <c r="R1872">
        <v>643</v>
      </c>
      <c r="S1872" s="7">
        <v>1</v>
      </c>
      <c r="T1872" s="4">
        <v>25000</v>
      </c>
      <c r="U1872" s="4">
        <v>26452</v>
      </c>
      <c r="V1872" s="25">
        <v>55</v>
      </c>
      <c r="W1872" s="4">
        <v>152</v>
      </c>
    </row>
    <row r="1873" spans="1:23" x14ac:dyDescent="0.45">
      <c r="A1873" t="s">
        <v>8321</v>
      </c>
      <c r="B1873" t="s">
        <v>8224</v>
      </c>
      <c r="C1873" t="s">
        <v>8386</v>
      </c>
      <c r="D1873" s="8" t="s">
        <v>8379</v>
      </c>
      <c r="E1873">
        <v>971</v>
      </c>
      <c r="F1873" s="7">
        <v>1</v>
      </c>
      <c r="G1873" s="4">
        <v>100000</v>
      </c>
      <c r="H1873" s="4">
        <v>226</v>
      </c>
      <c r="I1873" s="25">
        <v>45</v>
      </c>
      <c r="J1873" s="4">
        <v>5</v>
      </c>
      <c r="N1873" t="s">
        <v>8321</v>
      </c>
      <c r="O1873" t="s">
        <v>8224</v>
      </c>
      <c r="P1873" t="s">
        <v>8386</v>
      </c>
      <c r="Q1873" s="8" t="s">
        <v>8379</v>
      </c>
      <c r="R1873">
        <v>971</v>
      </c>
      <c r="S1873" s="7">
        <v>1</v>
      </c>
      <c r="T1873" s="4">
        <v>100000</v>
      </c>
      <c r="U1873" s="4">
        <v>226</v>
      </c>
      <c r="V1873" s="25">
        <v>45</v>
      </c>
      <c r="W1873" s="4">
        <v>5</v>
      </c>
    </row>
    <row r="1874" spans="1:23" x14ac:dyDescent="0.45">
      <c r="A1874" t="s">
        <v>8321</v>
      </c>
      <c r="B1874" t="s">
        <v>8224</v>
      </c>
      <c r="C1874" t="s">
        <v>8386</v>
      </c>
      <c r="D1874" s="8" t="s">
        <v>8379</v>
      </c>
      <c r="E1874">
        <v>1327</v>
      </c>
      <c r="F1874" s="7">
        <v>1</v>
      </c>
      <c r="G1874" s="4">
        <v>48000</v>
      </c>
      <c r="H1874" s="4">
        <v>1705</v>
      </c>
      <c r="I1874" s="25">
        <v>30</v>
      </c>
      <c r="J1874" s="4">
        <v>41</v>
      </c>
      <c r="N1874" t="s">
        <v>8321</v>
      </c>
      <c r="O1874" t="s">
        <v>8224</v>
      </c>
      <c r="P1874" t="s">
        <v>8386</v>
      </c>
      <c r="Q1874" s="8" t="s">
        <v>8379</v>
      </c>
      <c r="R1874">
        <v>1327</v>
      </c>
      <c r="S1874" s="7">
        <v>1</v>
      </c>
      <c r="T1874" s="4">
        <v>48000</v>
      </c>
      <c r="U1874" s="4">
        <v>1705</v>
      </c>
      <c r="V1874" s="25">
        <v>30</v>
      </c>
      <c r="W1874" s="4">
        <v>41</v>
      </c>
    </row>
    <row r="1875" spans="1:23" x14ac:dyDescent="0.45">
      <c r="A1875" t="s">
        <v>8321</v>
      </c>
      <c r="B1875" t="s">
        <v>8224</v>
      </c>
      <c r="C1875" t="s">
        <v>8386</v>
      </c>
      <c r="D1875" s="8" t="s">
        <v>8380</v>
      </c>
      <c r="F1875" s="7">
        <v>5</v>
      </c>
      <c r="G1875" s="4">
        <v>149888</v>
      </c>
      <c r="H1875" s="4">
        <v>64156</v>
      </c>
      <c r="I1875" s="25">
        <v>33.117849537037543</v>
      </c>
      <c r="J1875" s="4">
        <v>1314</v>
      </c>
      <c r="N1875" t="s">
        <v>8321</v>
      </c>
      <c r="O1875" t="s">
        <v>8224</v>
      </c>
      <c r="P1875" t="s">
        <v>8386</v>
      </c>
      <c r="Q1875" s="8" t="s">
        <v>8380</v>
      </c>
      <c r="S1875" s="7">
        <v>5</v>
      </c>
      <c r="T1875" s="4">
        <v>149888</v>
      </c>
      <c r="U1875" s="4">
        <v>64156</v>
      </c>
      <c r="V1875" s="25">
        <v>33.117849537037543</v>
      </c>
      <c r="W1875" s="4">
        <v>1314</v>
      </c>
    </row>
    <row r="1876" spans="1:23" x14ac:dyDescent="0.45">
      <c r="A1876" t="s">
        <v>8321</v>
      </c>
      <c r="B1876" t="s">
        <v>8224</v>
      </c>
      <c r="C1876" t="s">
        <v>8386</v>
      </c>
      <c r="D1876" s="8" t="s">
        <v>8380</v>
      </c>
      <c r="E1876">
        <v>654</v>
      </c>
      <c r="F1876" s="7">
        <v>1</v>
      </c>
      <c r="G1876" s="4">
        <v>12000</v>
      </c>
      <c r="H1876" s="4">
        <v>32075</v>
      </c>
      <c r="I1876" s="25">
        <v>30</v>
      </c>
      <c r="J1876" s="4">
        <v>1013</v>
      </c>
      <c r="N1876" t="s">
        <v>8321</v>
      </c>
      <c r="O1876" t="s">
        <v>8224</v>
      </c>
      <c r="P1876" t="s">
        <v>8386</v>
      </c>
      <c r="Q1876" s="8" t="s">
        <v>8380</v>
      </c>
      <c r="R1876">
        <v>654</v>
      </c>
      <c r="S1876" s="7">
        <v>1</v>
      </c>
      <c r="T1876" s="4">
        <v>12000</v>
      </c>
      <c r="U1876" s="4">
        <v>32075</v>
      </c>
      <c r="V1876" s="25">
        <v>30</v>
      </c>
      <c r="W1876" s="4">
        <v>1013</v>
      </c>
    </row>
    <row r="1877" spans="1:23" x14ac:dyDescent="0.45">
      <c r="A1877" t="s">
        <v>8321</v>
      </c>
      <c r="B1877" t="s">
        <v>8224</v>
      </c>
      <c r="C1877" t="s">
        <v>8386</v>
      </c>
      <c r="D1877" s="8" t="s">
        <v>8380</v>
      </c>
      <c r="E1877">
        <v>658</v>
      </c>
      <c r="F1877" s="7">
        <v>1</v>
      </c>
      <c r="G1877" s="4">
        <v>28888</v>
      </c>
      <c r="H1877" s="4">
        <v>30177</v>
      </c>
      <c r="I1877" s="25">
        <v>32.589247685187729</v>
      </c>
      <c r="J1877" s="4">
        <v>276</v>
      </c>
      <c r="N1877" t="s">
        <v>8321</v>
      </c>
      <c r="O1877" t="s">
        <v>8224</v>
      </c>
      <c r="P1877" t="s">
        <v>8386</v>
      </c>
      <c r="Q1877" s="8" t="s">
        <v>8380</v>
      </c>
      <c r="R1877">
        <v>658</v>
      </c>
      <c r="S1877" s="7">
        <v>1</v>
      </c>
      <c r="T1877" s="4">
        <v>28888</v>
      </c>
      <c r="U1877" s="4">
        <v>30177</v>
      </c>
      <c r="V1877" s="25">
        <v>32.589247685187729</v>
      </c>
      <c r="W1877" s="4">
        <v>276</v>
      </c>
    </row>
    <row r="1878" spans="1:23" x14ac:dyDescent="0.45">
      <c r="A1878" t="s">
        <v>8321</v>
      </c>
      <c r="B1878" t="s">
        <v>8224</v>
      </c>
      <c r="C1878" t="s">
        <v>8386</v>
      </c>
      <c r="D1878" s="8" t="s">
        <v>8380</v>
      </c>
      <c r="E1878">
        <v>691</v>
      </c>
      <c r="F1878" s="7">
        <v>1</v>
      </c>
      <c r="G1878" s="4">
        <v>50000</v>
      </c>
      <c r="H1878" s="4">
        <v>260</v>
      </c>
      <c r="I1878" s="25">
        <v>28</v>
      </c>
      <c r="J1878" s="4">
        <v>10</v>
      </c>
      <c r="N1878" t="s">
        <v>8321</v>
      </c>
      <c r="O1878" t="s">
        <v>8224</v>
      </c>
      <c r="P1878" t="s">
        <v>8386</v>
      </c>
      <c r="Q1878" s="8" t="s">
        <v>8380</v>
      </c>
      <c r="R1878">
        <v>691</v>
      </c>
      <c r="S1878" s="7">
        <v>1</v>
      </c>
      <c r="T1878" s="4">
        <v>50000</v>
      </c>
      <c r="U1878" s="4">
        <v>260</v>
      </c>
      <c r="V1878" s="25">
        <v>28</v>
      </c>
      <c r="W1878" s="4">
        <v>10</v>
      </c>
    </row>
    <row r="1879" spans="1:23" x14ac:dyDescent="0.45">
      <c r="A1879" t="s">
        <v>8321</v>
      </c>
      <c r="B1879" t="s">
        <v>8224</v>
      </c>
      <c r="C1879" t="s">
        <v>8386</v>
      </c>
      <c r="D1879" s="8" t="s">
        <v>8380</v>
      </c>
      <c r="E1879">
        <v>940</v>
      </c>
      <c r="F1879" s="7">
        <v>1</v>
      </c>
      <c r="G1879" s="4">
        <v>9000</v>
      </c>
      <c r="H1879" s="4">
        <v>1544</v>
      </c>
      <c r="I1879" s="25">
        <v>45</v>
      </c>
      <c r="J1879" s="4">
        <v>14</v>
      </c>
      <c r="N1879" t="s">
        <v>8321</v>
      </c>
      <c r="O1879" t="s">
        <v>8224</v>
      </c>
      <c r="P1879" t="s">
        <v>8386</v>
      </c>
      <c r="Q1879" s="8" t="s">
        <v>8380</v>
      </c>
      <c r="R1879">
        <v>940</v>
      </c>
      <c r="S1879" s="7">
        <v>1</v>
      </c>
      <c r="T1879" s="4">
        <v>9000</v>
      </c>
      <c r="U1879" s="4">
        <v>1544</v>
      </c>
      <c r="V1879" s="25">
        <v>45</v>
      </c>
      <c r="W1879" s="4">
        <v>14</v>
      </c>
    </row>
    <row r="1880" spans="1:23" x14ac:dyDescent="0.45">
      <c r="A1880" t="s">
        <v>8321</v>
      </c>
      <c r="B1880" t="s">
        <v>8224</v>
      </c>
      <c r="C1880" t="s">
        <v>8386</v>
      </c>
      <c r="D1880" s="8" t="s">
        <v>8380</v>
      </c>
      <c r="E1880">
        <v>1342</v>
      </c>
      <c r="F1880" s="7">
        <v>1</v>
      </c>
      <c r="G1880" s="4">
        <v>50000</v>
      </c>
      <c r="H1880" s="4">
        <v>100</v>
      </c>
      <c r="I1880" s="25">
        <v>30</v>
      </c>
      <c r="J1880" s="4">
        <v>1</v>
      </c>
      <c r="N1880" t="s">
        <v>8321</v>
      </c>
      <c r="O1880" t="s">
        <v>8224</v>
      </c>
      <c r="P1880" t="s">
        <v>8386</v>
      </c>
      <c r="Q1880" s="8" t="s">
        <v>8380</v>
      </c>
      <c r="R1880">
        <v>1342</v>
      </c>
      <c r="S1880" s="7">
        <v>1</v>
      </c>
      <c r="T1880" s="4">
        <v>50000</v>
      </c>
      <c r="U1880" s="4">
        <v>100</v>
      </c>
      <c r="V1880" s="25">
        <v>30</v>
      </c>
      <c r="W1880" s="4">
        <v>1</v>
      </c>
    </row>
    <row r="1881" spans="1:23" x14ac:dyDescent="0.45">
      <c r="A1881" t="s">
        <v>8321</v>
      </c>
      <c r="B1881" t="s">
        <v>8224</v>
      </c>
      <c r="C1881" t="s">
        <v>8386</v>
      </c>
      <c r="D1881" s="8" t="s">
        <v>8370</v>
      </c>
      <c r="F1881" s="7">
        <v>5</v>
      </c>
      <c r="G1881" s="4">
        <v>163000</v>
      </c>
      <c r="H1881" s="4">
        <v>164268.5</v>
      </c>
      <c r="I1881" s="25">
        <v>33.799999999999997</v>
      </c>
      <c r="J1881" s="4">
        <v>1531</v>
      </c>
      <c r="N1881" t="s">
        <v>8321</v>
      </c>
      <c r="O1881" t="s">
        <v>8224</v>
      </c>
      <c r="P1881" t="s">
        <v>8386</v>
      </c>
      <c r="Q1881" s="8" t="s">
        <v>8370</v>
      </c>
      <c r="S1881" s="7">
        <v>5</v>
      </c>
      <c r="T1881" s="4">
        <v>163000</v>
      </c>
      <c r="U1881" s="4">
        <v>164268.5</v>
      </c>
      <c r="V1881" s="25">
        <v>33.799999999999997</v>
      </c>
      <c r="W1881" s="4">
        <v>1531</v>
      </c>
    </row>
    <row r="1882" spans="1:23" x14ac:dyDescent="0.45">
      <c r="A1882" t="s">
        <v>8321</v>
      </c>
      <c r="B1882" t="s">
        <v>8224</v>
      </c>
      <c r="C1882" t="s">
        <v>8386</v>
      </c>
      <c r="D1882" s="8" t="s">
        <v>8370</v>
      </c>
      <c r="E1882">
        <v>641</v>
      </c>
      <c r="F1882" s="7">
        <v>1</v>
      </c>
      <c r="G1882" s="4">
        <v>40000</v>
      </c>
      <c r="H1882" s="4">
        <v>47665</v>
      </c>
      <c r="I1882" s="25">
        <v>30</v>
      </c>
      <c r="J1882" s="4">
        <v>315</v>
      </c>
      <c r="N1882" t="s">
        <v>8321</v>
      </c>
      <c r="O1882" t="s">
        <v>8224</v>
      </c>
      <c r="P1882" t="s">
        <v>8386</v>
      </c>
      <c r="Q1882" s="8" t="s">
        <v>8370</v>
      </c>
      <c r="R1882">
        <v>641</v>
      </c>
      <c r="S1882" s="7">
        <v>1</v>
      </c>
      <c r="T1882" s="4">
        <v>40000</v>
      </c>
      <c r="U1882" s="4">
        <v>47665</v>
      </c>
      <c r="V1882" s="25">
        <v>30</v>
      </c>
      <c r="W1882" s="4">
        <v>315</v>
      </c>
    </row>
    <row r="1883" spans="1:23" x14ac:dyDescent="0.45">
      <c r="A1883" t="s">
        <v>8321</v>
      </c>
      <c r="B1883" t="s">
        <v>8224</v>
      </c>
      <c r="C1883" t="s">
        <v>8386</v>
      </c>
      <c r="D1883" s="8" t="s">
        <v>8370</v>
      </c>
      <c r="E1883">
        <v>653</v>
      </c>
      <c r="F1883" s="7">
        <v>1</v>
      </c>
      <c r="G1883" s="4">
        <v>75000</v>
      </c>
      <c r="H1883" s="4">
        <v>106084.5</v>
      </c>
      <c r="I1883" s="25">
        <v>37</v>
      </c>
      <c r="J1883" s="4">
        <v>1107</v>
      </c>
      <c r="N1883" t="s">
        <v>8321</v>
      </c>
      <c r="O1883" t="s">
        <v>8224</v>
      </c>
      <c r="P1883" t="s">
        <v>8386</v>
      </c>
      <c r="Q1883" s="8" t="s">
        <v>8370</v>
      </c>
      <c r="R1883">
        <v>653</v>
      </c>
      <c r="S1883" s="7">
        <v>1</v>
      </c>
      <c r="T1883" s="4">
        <v>75000</v>
      </c>
      <c r="U1883" s="4">
        <v>106084.5</v>
      </c>
      <c r="V1883" s="25">
        <v>37</v>
      </c>
      <c r="W1883" s="4">
        <v>1107</v>
      </c>
    </row>
    <row r="1884" spans="1:23" x14ac:dyDescent="0.45">
      <c r="A1884" t="s">
        <v>8321</v>
      </c>
      <c r="B1884" t="s">
        <v>8224</v>
      </c>
      <c r="C1884" t="s">
        <v>8386</v>
      </c>
      <c r="D1884" s="8" t="s">
        <v>8370</v>
      </c>
      <c r="E1884">
        <v>659</v>
      </c>
      <c r="F1884" s="7">
        <v>1</v>
      </c>
      <c r="G1884" s="4">
        <v>3000</v>
      </c>
      <c r="H1884" s="4">
        <v>3017</v>
      </c>
      <c r="I1884" s="25">
        <v>30</v>
      </c>
      <c r="J1884" s="4">
        <v>21</v>
      </c>
      <c r="N1884" t="s">
        <v>8321</v>
      </c>
      <c r="O1884" t="s">
        <v>8224</v>
      </c>
      <c r="P1884" t="s">
        <v>8386</v>
      </c>
      <c r="Q1884" s="8" t="s">
        <v>8370</v>
      </c>
      <c r="R1884">
        <v>659</v>
      </c>
      <c r="S1884" s="7">
        <v>1</v>
      </c>
      <c r="T1884" s="4">
        <v>3000</v>
      </c>
      <c r="U1884" s="4">
        <v>3017</v>
      </c>
      <c r="V1884" s="25">
        <v>30</v>
      </c>
      <c r="W1884" s="4">
        <v>21</v>
      </c>
    </row>
    <row r="1885" spans="1:23" x14ac:dyDescent="0.45">
      <c r="A1885" t="s">
        <v>8321</v>
      </c>
      <c r="B1885" t="s">
        <v>8224</v>
      </c>
      <c r="C1885" t="s">
        <v>8386</v>
      </c>
      <c r="D1885" s="8" t="s">
        <v>8370</v>
      </c>
      <c r="E1885">
        <v>954</v>
      </c>
      <c r="F1885" s="7">
        <v>1</v>
      </c>
      <c r="G1885" s="4">
        <v>15000</v>
      </c>
      <c r="H1885" s="4">
        <v>6511</v>
      </c>
      <c r="I1885" s="25">
        <v>42</v>
      </c>
      <c r="J1885" s="4">
        <v>73</v>
      </c>
      <c r="N1885" t="s">
        <v>8321</v>
      </c>
      <c r="O1885" t="s">
        <v>8224</v>
      </c>
      <c r="P1885" t="s">
        <v>8386</v>
      </c>
      <c r="Q1885" s="8" t="s">
        <v>8370</v>
      </c>
      <c r="R1885">
        <v>954</v>
      </c>
      <c r="S1885" s="7">
        <v>1</v>
      </c>
      <c r="T1885" s="4">
        <v>15000</v>
      </c>
      <c r="U1885" s="4">
        <v>6511</v>
      </c>
      <c r="V1885" s="25">
        <v>42</v>
      </c>
      <c r="W1885" s="4">
        <v>73</v>
      </c>
    </row>
    <row r="1886" spans="1:23" x14ac:dyDescent="0.45">
      <c r="A1886" t="s">
        <v>8321</v>
      </c>
      <c r="B1886" t="s">
        <v>8224</v>
      </c>
      <c r="C1886" t="s">
        <v>8386</v>
      </c>
      <c r="D1886" s="8" t="s">
        <v>8370</v>
      </c>
      <c r="E1886">
        <v>1338</v>
      </c>
      <c r="F1886" s="7">
        <v>1</v>
      </c>
      <c r="G1886" s="4">
        <v>30000</v>
      </c>
      <c r="H1886" s="4">
        <v>991</v>
      </c>
      <c r="I1886" s="25">
        <v>30</v>
      </c>
      <c r="J1886" s="4">
        <v>15</v>
      </c>
      <c r="N1886" t="s">
        <v>8321</v>
      </c>
      <c r="O1886" t="s">
        <v>8224</v>
      </c>
      <c r="P1886" t="s">
        <v>8386</v>
      </c>
      <c r="Q1886" s="8" t="s">
        <v>8370</v>
      </c>
      <c r="R1886">
        <v>1338</v>
      </c>
      <c r="S1886" s="7">
        <v>1</v>
      </c>
      <c r="T1886" s="4">
        <v>30000</v>
      </c>
      <c r="U1886" s="4">
        <v>991</v>
      </c>
      <c r="V1886" s="25">
        <v>30</v>
      </c>
      <c r="W1886" s="4">
        <v>15</v>
      </c>
    </row>
    <row r="1887" spans="1:23" x14ac:dyDescent="0.45">
      <c r="A1887" t="s">
        <v>8321</v>
      </c>
      <c r="B1887" t="s">
        <v>8224</v>
      </c>
      <c r="C1887" t="s">
        <v>8386</v>
      </c>
      <c r="D1887" s="8" t="s">
        <v>8372</v>
      </c>
      <c r="F1887" s="7">
        <v>5</v>
      </c>
      <c r="G1887" s="4">
        <v>279000</v>
      </c>
      <c r="H1887" s="4">
        <v>179379</v>
      </c>
      <c r="I1887" s="25">
        <v>39.216666666668608</v>
      </c>
      <c r="J1887" s="4">
        <v>252</v>
      </c>
      <c r="N1887" t="s">
        <v>8321</v>
      </c>
      <c r="O1887" t="s">
        <v>8224</v>
      </c>
      <c r="P1887" t="s">
        <v>8386</v>
      </c>
      <c r="Q1887" s="8" t="s">
        <v>8372</v>
      </c>
      <c r="S1887" s="7">
        <v>5</v>
      </c>
      <c r="T1887" s="4">
        <v>279000</v>
      </c>
      <c r="U1887" s="4">
        <v>179379</v>
      </c>
      <c r="V1887" s="25">
        <v>39.216666666668608</v>
      </c>
      <c r="W1887" s="4">
        <v>252</v>
      </c>
    </row>
    <row r="1888" spans="1:23" x14ac:dyDescent="0.45">
      <c r="A1888" t="s">
        <v>8321</v>
      </c>
      <c r="B1888" t="s">
        <v>8224</v>
      </c>
      <c r="C1888" t="s">
        <v>8386</v>
      </c>
      <c r="D1888" s="8" t="s">
        <v>8372</v>
      </c>
      <c r="E1888">
        <v>688</v>
      </c>
      <c r="F1888" s="7">
        <v>1</v>
      </c>
      <c r="G1888" s="4">
        <v>20000</v>
      </c>
      <c r="H1888" s="4">
        <v>14598</v>
      </c>
      <c r="I1888" s="25">
        <v>30</v>
      </c>
      <c r="J1888" s="4">
        <v>36</v>
      </c>
      <c r="N1888" t="s">
        <v>8321</v>
      </c>
      <c r="O1888" t="s">
        <v>8224</v>
      </c>
      <c r="P1888" t="s">
        <v>8386</v>
      </c>
      <c r="Q1888" s="8" t="s">
        <v>8372</v>
      </c>
      <c r="R1888">
        <v>688</v>
      </c>
      <c r="S1888" s="7">
        <v>1</v>
      </c>
      <c r="T1888" s="4">
        <v>20000</v>
      </c>
      <c r="U1888" s="4">
        <v>14598</v>
      </c>
      <c r="V1888" s="25">
        <v>30</v>
      </c>
      <c r="W1888" s="4">
        <v>36</v>
      </c>
    </row>
    <row r="1889" spans="1:23" x14ac:dyDescent="0.45">
      <c r="A1889" t="s">
        <v>8321</v>
      </c>
      <c r="B1889" t="s">
        <v>8224</v>
      </c>
      <c r="C1889" t="s">
        <v>8386</v>
      </c>
      <c r="D1889" s="8" t="s">
        <v>8372</v>
      </c>
      <c r="E1889">
        <v>715</v>
      </c>
      <c r="F1889" s="7">
        <v>1</v>
      </c>
      <c r="G1889" s="4">
        <v>27500</v>
      </c>
      <c r="H1889" s="4">
        <v>1389</v>
      </c>
      <c r="I1889" s="25">
        <v>40.041666666671517</v>
      </c>
      <c r="J1889" s="4">
        <v>12</v>
      </c>
      <c r="N1889" t="s">
        <v>8321</v>
      </c>
      <c r="O1889" t="s">
        <v>8224</v>
      </c>
      <c r="P1889" t="s">
        <v>8386</v>
      </c>
      <c r="Q1889" s="8" t="s">
        <v>8372</v>
      </c>
      <c r="R1889">
        <v>715</v>
      </c>
      <c r="S1889" s="7">
        <v>1</v>
      </c>
      <c r="T1889" s="4">
        <v>27500</v>
      </c>
      <c r="U1889" s="4">
        <v>1389</v>
      </c>
      <c r="V1889" s="25">
        <v>40.041666666671517</v>
      </c>
      <c r="W1889" s="4">
        <v>12</v>
      </c>
    </row>
    <row r="1890" spans="1:23" x14ac:dyDescent="0.45">
      <c r="A1890" t="s">
        <v>8321</v>
      </c>
      <c r="B1890" t="s">
        <v>8224</v>
      </c>
      <c r="C1890" t="s">
        <v>8386</v>
      </c>
      <c r="D1890" s="8" t="s">
        <v>8372</v>
      </c>
      <c r="E1890">
        <v>973</v>
      </c>
      <c r="F1890" s="7">
        <v>1</v>
      </c>
      <c r="G1890" s="4">
        <v>20000</v>
      </c>
      <c r="H1890" s="4">
        <v>411</v>
      </c>
      <c r="I1890" s="25">
        <v>60.041666666671517</v>
      </c>
      <c r="J1890" s="4">
        <v>8</v>
      </c>
      <c r="N1890" t="s">
        <v>8321</v>
      </c>
      <c r="O1890" t="s">
        <v>8224</v>
      </c>
      <c r="P1890" t="s">
        <v>8386</v>
      </c>
      <c r="Q1890" s="8" t="s">
        <v>8372</v>
      </c>
      <c r="R1890">
        <v>973</v>
      </c>
      <c r="S1890" s="7">
        <v>1</v>
      </c>
      <c r="T1890" s="4">
        <v>20000</v>
      </c>
      <c r="U1890" s="4">
        <v>411</v>
      </c>
      <c r="V1890" s="25">
        <v>60.041666666671517</v>
      </c>
      <c r="W1890" s="4">
        <v>8</v>
      </c>
    </row>
    <row r="1891" spans="1:23" x14ac:dyDescent="0.45">
      <c r="A1891" t="s">
        <v>8321</v>
      </c>
      <c r="B1891" t="s">
        <v>8224</v>
      </c>
      <c r="C1891" t="s">
        <v>8386</v>
      </c>
      <c r="D1891" s="8" t="s">
        <v>8372</v>
      </c>
      <c r="E1891">
        <v>1005</v>
      </c>
      <c r="F1891" s="7">
        <v>1</v>
      </c>
      <c r="G1891" s="4">
        <v>200000</v>
      </c>
      <c r="H1891" s="4">
        <v>150102</v>
      </c>
      <c r="I1891" s="25">
        <v>31</v>
      </c>
      <c r="J1891" s="4">
        <v>161</v>
      </c>
      <c r="N1891" t="s">
        <v>8321</v>
      </c>
      <c r="O1891" t="s">
        <v>8224</v>
      </c>
      <c r="P1891" t="s">
        <v>8386</v>
      </c>
      <c r="Q1891" s="8" t="s">
        <v>8372</v>
      </c>
      <c r="R1891">
        <v>1005</v>
      </c>
      <c r="S1891" s="7">
        <v>1</v>
      </c>
      <c r="T1891" s="4">
        <v>200000</v>
      </c>
      <c r="U1891" s="4">
        <v>150102</v>
      </c>
      <c r="V1891" s="25">
        <v>31</v>
      </c>
      <c r="W1891" s="4">
        <v>161</v>
      </c>
    </row>
    <row r="1892" spans="1:23" x14ac:dyDescent="0.45">
      <c r="A1892" t="s">
        <v>8321</v>
      </c>
      <c r="B1892" t="s">
        <v>8224</v>
      </c>
      <c r="C1892" t="s">
        <v>8386</v>
      </c>
      <c r="D1892" s="8" t="s">
        <v>8372</v>
      </c>
      <c r="E1892">
        <v>1309</v>
      </c>
      <c r="F1892" s="7">
        <v>1</v>
      </c>
      <c r="G1892" s="4">
        <v>11500</v>
      </c>
      <c r="H1892" s="4">
        <v>12879</v>
      </c>
      <c r="I1892" s="25">
        <v>35</v>
      </c>
      <c r="J1892" s="4">
        <v>35</v>
      </c>
      <c r="N1892" t="s">
        <v>8321</v>
      </c>
      <c r="O1892" t="s">
        <v>8224</v>
      </c>
      <c r="P1892" t="s">
        <v>8386</v>
      </c>
      <c r="Q1892" s="8" t="s">
        <v>8372</v>
      </c>
      <c r="R1892">
        <v>1309</v>
      </c>
      <c r="S1892" s="7">
        <v>1</v>
      </c>
      <c r="T1892" s="4">
        <v>11500</v>
      </c>
      <c r="U1892" s="4">
        <v>12879</v>
      </c>
      <c r="V1892" s="25">
        <v>35</v>
      </c>
      <c r="W1892" s="4">
        <v>35</v>
      </c>
    </row>
    <row r="1893" spans="1:23" x14ac:dyDescent="0.45">
      <c r="A1893" t="s">
        <v>8321</v>
      </c>
      <c r="B1893" t="s">
        <v>8224</v>
      </c>
      <c r="C1893" t="s">
        <v>8386</v>
      </c>
      <c r="D1893" s="8" t="s">
        <v>8373</v>
      </c>
      <c r="F1893" s="7">
        <v>2</v>
      </c>
      <c r="G1893" s="4">
        <v>350000</v>
      </c>
      <c r="H1893" s="4">
        <v>97601</v>
      </c>
      <c r="I1893" s="25">
        <v>37.792546296299406</v>
      </c>
      <c r="J1893" s="4">
        <v>603</v>
      </c>
      <c r="N1893" t="s">
        <v>8321</v>
      </c>
      <c r="O1893" t="s">
        <v>8224</v>
      </c>
      <c r="P1893" t="s">
        <v>8386</v>
      </c>
      <c r="Q1893" s="8" t="s">
        <v>8373</v>
      </c>
      <c r="S1893" s="7">
        <v>2</v>
      </c>
      <c r="T1893" s="4">
        <v>350000</v>
      </c>
      <c r="U1893" s="4">
        <v>97601</v>
      </c>
      <c r="V1893" s="25">
        <v>37.792546296299406</v>
      </c>
      <c r="W1893" s="4">
        <v>603</v>
      </c>
    </row>
    <row r="1894" spans="1:23" x14ac:dyDescent="0.45">
      <c r="A1894" t="s">
        <v>8321</v>
      </c>
      <c r="B1894" t="s">
        <v>8224</v>
      </c>
      <c r="C1894" t="s">
        <v>8386</v>
      </c>
      <c r="D1894" s="8" t="s">
        <v>8373</v>
      </c>
      <c r="E1894">
        <v>1017</v>
      </c>
      <c r="F1894" s="7">
        <v>1</v>
      </c>
      <c r="G1894" s="4">
        <v>250000</v>
      </c>
      <c r="H1894" s="4">
        <v>57197</v>
      </c>
      <c r="I1894" s="25">
        <v>40.041666666664241</v>
      </c>
      <c r="J1894" s="4">
        <v>355</v>
      </c>
      <c r="N1894" t="s">
        <v>8321</v>
      </c>
      <c r="O1894" t="s">
        <v>8224</v>
      </c>
      <c r="P1894" t="s">
        <v>8386</v>
      </c>
      <c r="Q1894" s="8" t="s">
        <v>8373</v>
      </c>
      <c r="R1894">
        <v>1017</v>
      </c>
      <c r="S1894" s="7">
        <v>1</v>
      </c>
      <c r="T1894" s="4">
        <v>250000</v>
      </c>
      <c r="U1894" s="4">
        <v>57197</v>
      </c>
      <c r="V1894" s="25">
        <v>40.041666666664241</v>
      </c>
      <c r="W1894" s="4">
        <v>355</v>
      </c>
    </row>
    <row r="1895" spans="1:23" x14ac:dyDescent="0.45">
      <c r="A1895" t="s">
        <v>8321</v>
      </c>
      <c r="B1895" t="s">
        <v>8224</v>
      </c>
      <c r="C1895" t="s">
        <v>8386</v>
      </c>
      <c r="D1895" s="8" t="s">
        <v>8373</v>
      </c>
      <c r="E1895">
        <v>1315</v>
      </c>
      <c r="F1895" s="7">
        <v>1</v>
      </c>
      <c r="G1895" s="4">
        <v>100000</v>
      </c>
      <c r="H1895" s="4">
        <v>40404</v>
      </c>
      <c r="I1895" s="25">
        <v>35.543425925934571</v>
      </c>
      <c r="J1895" s="4">
        <v>248</v>
      </c>
      <c r="N1895" t="s">
        <v>8321</v>
      </c>
      <c r="O1895" t="s">
        <v>8224</v>
      </c>
      <c r="P1895" t="s">
        <v>8386</v>
      </c>
      <c r="Q1895" s="8" t="s">
        <v>8373</v>
      </c>
      <c r="R1895">
        <v>1315</v>
      </c>
      <c r="S1895" s="7">
        <v>1</v>
      </c>
      <c r="T1895" s="4">
        <v>100000</v>
      </c>
      <c r="U1895" s="4">
        <v>40404</v>
      </c>
      <c r="V1895" s="25">
        <v>35.543425925934571</v>
      </c>
      <c r="W1895" s="4">
        <v>248</v>
      </c>
    </row>
    <row r="1896" spans="1:23" x14ac:dyDescent="0.45">
      <c r="A1896" t="s">
        <v>8321</v>
      </c>
      <c r="B1896" t="s">
        <v>8224</v>
      </c>
      <c r="C1896" t="s">
        <v>8386</v>
      </c>
      <c r="D1896" s="8" t="s">
        <v>8374</v>
      </c>
      <c r="F1896" s="7">
        <v>3</v>
      </c>
      <c r="G1896" s="4">
        <v>49999</v>
      </c>
      <c r="H1896" s="4">
        <v>26755</v>
      </c>
      <c r="I1896" s="25">
        <v>29.855038580247008</v>
      </c>
      <c r="J1896" s="4">
        <v>137</v>
      </c>
      <c r="N1896" t="s">
        <v>8321</v>
      </c>
      <c r="O1896" t="s">
        <v>8224</v>
      </c>
      <c r="P1896" t="s">
        <v>8386</v>
      </c>
      <c r="Q1896" s="8" t="s">
        <v>8374</v>
      </c>
      <c r="S1896" s="7">
        <v>3</v>
      </c>
      <c r="T1896" s="4">
        <v>49999</v>
      </c>
      <c r="U1896" s="4">
        <v>26755</v>
      </c>
      <c r="V1896" s="25">
        <v>29.855038580247008</v>
      </c>
      <c r="W1896" s="4">
        <v>137</v>
      </c>
    </row>
    <row r="1897" spans="1:23" x14ac:dyDescent="0.45">
      <c r="A1897" t="s">
        <v>8321</v>
      </c>
      <c r="B1897" t="s">
        <v>8224</v>
      </c>
      <c r="C1897" t="s">
        <v>8386</v>
      </c>
      <c r="D1897" s="8" t="s">
        <v>8374</v>
      </c>
      <c r="E1897">
        <v>657</v>
      </c>
      <c r="F1897" s="7">
        <v>1</v>
      </c>
      <c r="G1897" s="4">
        <v>15000</v>
      </c>
      <c r="H1897" s="4">
        <v>18855</v>
      </c>
      <c r="I1897" s="25">
        <v>30</v>
      </c>
      <c r="J1897" s="4">
        <v>99</v>
      </c>
      <c r="N1897" t="s">
        <v>8321</v>
      </c>
      <c r="O1897" t="s">
        <v>8224</v>
      </c>
      <c r="P1897" t="s">
        <v>8386</v>
      </c>
      <c r="Q1897" s="8" t="s">
        <v>8374</v>
      </c>
      <c r="R1897">
        <v>657</v>
      </c>
      <c r="S1897" s="7">
        <v>1</v>
      </c>
      <c r="T1897" s="4">
        <v>15000</v>
      </c>
      <c r="U1897" s="4">
        <v>18855</v>
      </c>
      <c r="V1897" s="25">
        <v>30</v>
      </c>
      <c r="W1897" s="4">
        <v>99</v>
      </c>
    </row>
    <row r="1898" spans="1:23" x14ac:dyDescent="0.45">
      <c r="A1898" t="s">
        <v>8321</v>
      </c>
      <c r="B1898" t="s">
        <v>8224</v>
      </c>
      <c r="C1898" t="s">
        <v>8386</v>
      </c>
      <c r="D1898" s="8" t="s">
        <v>8374</v>
      </c>
      <c r="E1898">
        <v>1002</v>
      </c>
      <c r="F1898" s="7">
        <v>1</v>
      </c>
      <c r="G1898" s="4">
        <v>9999</v>
      </c>
      <c r="H1898" s="4">
        <v>2960</v>
      </c>
      <c r="I1898" s="25">
        <v>29.565115740741021</v>
      </c>
      <c r="J1898" s="4">
        <v>22</v>
      </c>
      <c r="N1898" t="s">
        <v>8321</v>
      </c>
      <c r="O1898" t="s">
        <v>8224</v>
      </c>
      <c r="P1898" t="s">
        <v>8386</v>
      </c>
      <c r="Q1898" s="8" t="s">
        <v>8374</v>
      </c>
      <c r="R1898">
        <v>1002</v>
      </c>
      <c r="S1898" s="7">
        <v>1</v>
      </c>
      <c r="T1898" s="4">
        <v>9999</v>
      </c>
      <c r="U1898" s="4">
        <v>2960</v>
      </c>
      <c r="V1898" s="25">
        <v>29.565115740741021</v>
      </c>
      <c r="W1898" s="4">
        <v>22</v>
      </c>
    </row>
    <row r="1899" spans="1:23" x14ac:dyDescent="0.45">
      <c r="A1899" t="s">
        <v>8321</v>
      </c>
      <c r="B1899" t="s">
        <v>8224</v>
      </c>
      <c r="C1899" t="s">
        <v>8386</v>
      </c>
      <c r="D1899" s="8" t="s">
        <v>8374</v>
      </c>
      <c r="E1899">
        <v>1335</v>
      </c>
      <c r="F1899" s="7">
        <v>1</v>
      </c>
      <c r="G1899" s="4">
        <v>25000</v>
      </c>
      <c r="H1899" s="4">
        <v>4940</v>
      </c>
      <c r="I1899" s="25">
        <v>30</v>
      </c>
      <c r="J1899" s="4">
        <v>16</v>
      </c>
      <c r="N1899" t="s">
        <v>8321</v>
      </c>
      <c r="O1899" t="s">
        <v>8224</v>
      </c>
      <c r="P1899" t="s">
        <v>8386</v>
      </c>
      <c r="Q1899" s="8" t="s">
        <v>8374</v>
      </c>
      <c r="R1899">
        <v>1335</v>
      </c>
      <c r="S1899" s="7">
        <v>1</v>
      </c>
      <c r="T1899" s="4">
        <v>25000</v>
      </c>
      <c r="U1899" s="4">
        <v>4940</v>
      </c>
      <c r="V1899" s="25">
        <v>30</v>
      </c>
      <c r="W1899" s="4">
        <v>16</v>
      </c>
    </row>
    <row r="1900" spans="1:23" x14ac:dyDescent="0.45">
      <c r="A1900" t="s">
        <v>8321</v>
      </c>
      <c r="B1900" t="s">
        <v>8224</v>
      </c>
      <c r="C1900" t="s">
        <v>8386</v>
      </c>
      <c r="D1900" s="8" t="s">
        <v>8381</v>
      </c>
      <c r="F1900" s="7">
        <v>1</v>
      </c>
      <c r="G1900" s="4">
        <v>25000</v>
      </c>
      <c r="H1900" s="4">
        <v>8632</v>
      </c>
      <c r="I1900" s="25">
        <v>27.999351851845859</v>
      </c>
      <c r="J1900" s="4">
        <v>90</v>
      </c>
      <c r="N1900" t="s">
        <v>8321</v>
      </c>
      <c r="O1900" t="s">
        <v>8224</v>
      </c>
      <c r="P1900" t="s">
        <v>8386</v>
      </c>
      <c r="Q1900" s="8" t="s">
        <v>8381</v>
      </c>
      <c r="S1900" s="7">
        <v>1</v>
      </c>
      <c r="T1900" s="4">
        <v>25000</v>
      </c>
      <c r="U1900" s="4">
        <v>8632</v>
      </c>
      <c r="V1900" s="25">
        <v>27.999351851845859</v>
      </c>
      <c r="W1900" s="4">
        <v>90</v>
      </c>
    </row>
    <row r="1901" spans="1:23" x14ac:dyDescent="0.45">
      <c r="A1901" t="s">
        <v>8321</v>
      </c>
      <c r="B1901" t="s">
        <v>8224</v>
      </c>
      <c r="C1901" t="s">
        <v>8386</v>
      </c>
      <c r="D1901" s="8" t="s">
        <v>8381</v>
      </c>
      <c r="E1901">
        <v>1013</v>
      </c>
      <c r="F1901" s="7">
        <v>1</v>
      </c>
      <c r="G1901" s="4">
        <v>25000</v>
      </c>
      <c r="H1901" s="4">
        <v>8632</v>
      </c>
      <c r="I1901" s="25">
        <v>27.999351851845859</v>
      </c>
      <c r="J1901" s="4">
        <v>90</v>
      </c>
      <c r="N1901" t="s">
        <v>8321</v>
      </c>
      <c r="O1901" t="s">
        <v>8224</v>
      </c>
      <c r="P1901" t="s">
        <v>8386</v>
      </c>
      <c r="Q1901" s="8" t="s">
        <v>8381</v>
      </c>
      <c r="R1901">
        <v>1013</v>
      </c>
      <c r="S1901" s="7">
        <v>1</v>
      </c>
      <c r="T1901" s="4">
        <v>25000</v>
      </c>
      <c r="U1901" s="4">
        <v>8632</v>
      </c>
      <c r="V1901" s="25">
        <v>27.999351851845859</v>
      </c>
      <c r="W1901" s="4">
        <v>90</v>
      </c>
    </row>
    <row r="1902" spans="1:23" x14ac:dyDescent="0.45">
      <c r="A1902" t="s">
        <v>8321</v>
      </c>
      <c r="B1902" t="s">
        <v>8224</v>
      </c>
      <c r="C1902" t="s">
        <v>8387</v>
      </c>
      <c r="F1902" s="7"/>
      <c r="G1902" s="4"/>
      <c r="H1902" s="4"/>
      <c r="I1902" s="25"/>
      <c r="J1902" s="4"/>
      <c r="N1902" t="s">
        <v>8321</v>
      </c>
      <c r="O1902" t="s">
        <v>8224</v>
      </c>
      <c r="P1902" t="s">
        <v>8387</v>
      </c>
      <c r="S1902" s="7"/>
      <c r="T1902" s="4"/>
      <c r="U1902" s="4"/>
      <c r="V1902" s="25"/>
      <c r="W1902" s="4"/>
    </row>
    <row r="1903" spans="1:23" x14ac:dyDescent="0.45">
      <c r="A1903" t="s">
        <v>8321</v>
      </c>
      <c r="B1903" t="s">
        <v>8224</v>
      </c>
      <c r="C1903" t="s">
        <v>8387</v>
      </c>
      <c r="D1903" s="8" t="s">
        <v>8376</v>
      </c>
      <c r="F1903" s="7">
        <v>6</v>
      </c>
      <c r="G1903" s="4">
        <v>208500</v>
      </c>
      <c r="H1903" s="4">
        <v>27795</v>
      </c>
      <c r="I1903" s="25">
        <v>33.166666666666664</v>
      </c>
      <c r="J1903" s="4">
        <v>198</v>
      </c>
      <c r="N1903" t="s">
        <v>8321</v>
      </c>
      <c r="O1903" t="s">
        <v>8224</v>
      </c>
      <c r="P1903" t="s">
        <v>8387</v>
      </c>
      <c r="Q1903" s="8" t="s">
        <v>8376</v>
      </c>
      <c r="S1903" s="7">
        <v>6</v>
      </c>
      <c r="T1903" s="4">
        <v>208500</v>
      </c>
      <c r="U1903" s="4">
        <v>27795</v>
      </c>
      <c r="V1903" s="25">
        <v>33.166666666666664</v>
      </c>
      <c r="W1903" s="4">
        <v>198</v>
      </c>
    </row>
    <row r="1904" spans="1:23" x14ac:dyDescent="0.45">
      <c r="A1904" t="s">
        <v>8321</v>
      </c>
      <c r="B1904" t="s">
        <v>8224</v>
      </c>
      <c r="C1904" t="s">
        <v>8387</v>
      </c>
      <c r="D1904" s="8" t="s">
        <v>8376</v>
      </c>
      <c r="E1904">
        <v>712</v>
      </c>
      <c r="F1904" s="7">
        <v>1</v>
      </c>
      <c r="G1904" s="4">
        <v>48500</v>
      </c>
      <c r="H1904" s="4">
        <v>105</v>
      </c>
      <c r="I1904" s="25">
        <v>30</v>
      </c>
      <c r="J1904" s="4">
        <v>4</v>
      </c>
      <c r="N1904" t="s">
        <v>8321</v>
      </c>
      <c r="O1904" t="s">
        <v>8224</v>
      </c>
      <c r="P1904" t="s">
        <v>8387</v>
      </c>
      <c r="Q1904" s="8" t="s">
        <v>8376</v>
      </c>
      <c r="R1904">
        <v>712</v>
      </c>
      <c r="S1904" s="7">
        <v>1</v>
      </c>
      <c r="T1904" s="4">
        <v>48500</v>
      </c>
      <c r="U1904" s="4">
        <v>105</v>
      </c>
      <c r="V1904" s="25">
        <v>30</v>
      </c>
      <c r="W1904" s="4">
        <v>4</v>
      </c>
    </row>
    <row r="1905" spans="1:23" x14ac:dyDescent="0.45">
      <c r="A1905" t="s">
        <v>8321</v>
      </c>
      <c r="B1905" t="s">
        <v>8224</v>
      </c>
      <c r="C1905" t="s">
        <v>8387</v>
      </c>
      <c r="D1905" s="8" t="s">
        <v>8376</v>
      </c>
      <c r="E1905">
        <v>942</v>
      </c>
      <c r="F1905" s="7">
        <v>1</v>
      </c>
      <c r="G1905" s="4">
        <v>7500</v>
      </c>
      <c r="H1905" s="4">
        <v>668</v>
      </c>
      <c r="I1905" s="25">
        <v>36</v>
      </c>
      <c r="J1905" s="4">
        <v>16</v>
      </c>
      <c r="N1905" t="s">
        <v>8321</v>
      </c>
      <c r="O1905" t="s">
        <v>8224</v>
      </c>
      <c r="P1905" t="s">
        <v>8387</v>
      </c>
      <c r="Q1905" s="8" t="s">
        <v>8376</v>
      </c>
      <c r="R1905">
        <v>942</v>
      </c>
      <c r="S1905" s="7">
        <v>1</v>
      </c>
      <c r="T1905" s="4">
        <v>7500</v>
      </c>
      <c r="U1905" s="4">
        <v>668</v>
      </c>
      <c r="V1905" s="25">
        <v>36</v>
      </c>
      <c r="W1905" s="4">
        <v>16</v>
      </c>
    </row>
    <row r="1906" spans="1:23" x14ac:dyDescent="0.45">
      <c r="A1906" t="s">
        <v>8321</v>
      </c>
      <c r="B1906" t="s">
        <v>8224</v>
      </c>
      <c r="C1906" t="s">
        <v>8387</v>
      </c>
      <c r="D1906" s="8" t="s">
        <v>8376</v>
      </c>
      <c r="E1906">
        <v>962</v>
      </c>
      <c r="F1906" s="7">
        <v>1</v>
      </c>
      <c r="G1906" s="4">
        <v>2500</v>
      </c>
      <c r="H1906" s="4">
        <v>712</v>
      </c>
      <c r="I1906" s="25">
        <v>38</v>
      </c>
      <c r="J1906" s="4">
        <v>37</v>
      </c>
      <c r="N1906" t="s">
        <v>8321</v>
      </c>
      <c r="O1906" t="s">
        <v>8224</v>
      </c>
      <c r="P1906" t="s">
        <v>8387</v>
      </c>
      <c r="Q1906" s="8" t="s">
        <v>8376</v>
      </c>
      <c r="R1906">
        <v>962</v>
      </c>
      <c r="S1906" s="7">
        <v>1</v>
      </c>
      <c r="T1906" s="4">
        <v>2500</v>
      </c>
      <c r="U1906" s="4">
        <v>712</v>
      </c>
      <c r="V1906" s="25">
        <v>38</v>
      </c>
      <c r="W1906" s="4">
        <v>37</v>
      </c>
    </row>
    <row r="1907" spans="1:23" x14ac:dyDescent="0.45">
      <c r="A1907" t="s">
        <v>8321</v>
      </c>
      <c r="B1907" t="s">
        <v>8224</v>
      </c>
      <c r="C1907" t="s">
        <v>8387</v>
      </c>
      <c r="D1907" s="8" t="s">
        <v>8376</v>
      </c>
      <c r="E1907">
        <v>1004</v>
      </c>
      <c r="F1907" s="7">
        <v>1</v>
      </c>
      <c r="G1907" s="4">
        <v>25000</v>
      </c>
      <c r="H1907" s="4">
        <v>20552</v>
      </c>
      <c r="I1907" s="25">
        <v>30</v>
      </c>
      <c r="J1907" s="4">
        <v>95</v>
      </c>
      <c r="N1907" t="s">
        <v>8321</v>
      </c>
      <c r="O1907" t="s">
        <v>8224</v>
      </c>
      <c r="P1907" t="s">
        <v>8387</v>
      </c>
      <c r="Q1907" s="8" t="s">
        <v>8376</v>
      </c>
      <c r="R1907">
        <v>1004</v>
      </c>
      <c r="S1907" s="7">
        <v>1</v>
      </c>
      <c r="T1907" s="4">
        <v>25000</v>
      </c>
      <c r="U1907" s="4">
        <v>20552</v>
      </c>
      <c r="V1907" s="25">
        <v>30</v>
      </c>
      <c r="W1907" s="4">
        <v>95</v>
      </c>
    </row>
    <row r="1908" spans="1:23" x14ac:dyDescent="0.45">
      <c r="A1908" t="s">
        <v>8321</v>
      </c>
      <c r="B1908" t="s">
        <v>8224</v>
      </c>
      <c r="C1908" t="s">
        <v>8387</v>
      </c>
      <c r="D1908" s="8" t="s">
        <v>8376</v>
      </c>
      <c r="E1908">
        <v>1307</v>
      </c>
      <c r="F1908" s="7">
        <v>1</v>
      </c>
      <c r="G1908" s="4">
        <v>50000</v>
      </c>
      <c r="H1908" s="4">
        <v>5757</v>
      </c>
      <c r="I1908" s="25">
        <v>30</v>
      </c>
      <c r="J1908" s="4">
        <v>45</v>
      </c>
      <c r="N1908" t="s">
        <v>8321</v>
      </c>
      <c r="O1908" t="s">
        <v>8224</v>
      </c>
      <c r="P1908" t="s">
        <v>8387</v>
      </c>
      <c r="Q1908" s="8" t="s">
        <v>8376</v>
      </c>
      <c r="R1908">
        <v>1307</v>
      </c>
      <c r="S1908" s="7">
        <v>1</v>
      </c>
      <c r="T1908" s="4">
        <v>50000</v>
      </c>
      <c r="U1908" s="4">
        <v>5757</v>
      </c>
      <c r="V1908" s="25">
        <v>30</v>
      </c>
      <c r="W1908" s="4">
        <v>45</v>
      </c>
    </row>
    <row r="1909" spans="1:23" x14ac:dyDescent="0.45">
      <c r="A1909" t="s">
        <v>8321</v>
      </c>
      <c r="B1909" t="s">
        <v>8224</v>
      </c>
      <c r="C1909" t="s">
        <v>8387</v>
      </c>
      <c r="D1909" s="8" t="s">
        <v>8376</v>
      </c>
      <c r="E1909">
        <v>1316</v>
      </c>
      <c r="F1909" s="7">
        <v>1</v>
      </c>
      <c r="G1909" s="4">
        <v>75000</v>
      </c>
      <c r="H1909" s="4">
        <v>1</v>
      </c>
      <c r="I1909" s="25">
        <v>35</v>
      </c>
      <c r="J1909" s="4">
        <v>1</v>
      </c>
      <c r="N1909" t="s">
        <v>8321</v>
      </c>
      <c r="O1909" t="s">
        <v>8224</v>
      </c>
      <c r="P1909" t="s">
        <v>8387</v>
      </c>
      <c r="Q1909" s="8" t="s">
        <v>8376</v>
      </c>
      <c r="R1909">
        <v>1316</v>
      </c>
      <c r="S1909" s="7">
        <v>1</v>
      </c>
      <c r="T1909" s="4">
        <v>75000</v>
      </c>
      <c r="U1909" s="4">
        <v>1</v>
      </c>
      <c r="V1909" s="25">
        <v>35</v>
      </c>
      <c r="W1909" s="4">
        <v>1</v>
      </c>
    </row>
    <row r="1910" spans="1:23" x14ac:dyDescent="0.45">
      <c r="A1910" t="s">
        <v>8321</v>
      </c>
      <c r="B1910" t="s">
        <v>8224</v>
      </c>
      <c r="C1910" t="s">
        <v>8387</v>
      </c>
      <c r="D1910" s="8" t="s">
        <v>8377</v>
      </c>
      <c r="F1910" s="7">
        <v>7</v>
      </c>
      <c r="G1910" s="4">
        <v>363000</v>
      </c>
      <c r="H1910" s="4">
        <v>44305</v>
      </c>
      <c r="I1910" s="25">
        <v>38.404761904763291</v>
      </c>
      <c r="J1910" s="4">
        <v>617</v>
      </c>
      <c r="N1910" t="s">
        <v>8321</v>
      </c>
      <c r="O1910" t="s">
        <v>8224</v>
      </c>
      <c r="P1910" t="s">
        <v>8387</v>
      </c>
      <c r="Q1910" s="8" t="s">
        <v>8377</v>
      </c>
      <c r="S1910" s="7">
        <v>7</v>
      </c>
      <c r="T1910" s="4">
        <v>363000</v>
      </c>
      <c r="U1910" s="4">
        <v>44305</v>
      </c>
      <c r="V1910" s="25">
        <v>38.404761904763291</v>
      </c>
      <c r="W1910" s="4">
        <v>617</v>
      </c>
    </row>
    <row r="1911" spans="1:23" x14ac:dyDescent="0.45">
      <c r="A1911" t="s">
        <v>8321</v>
      </c>
      <c r="B1911" t="s">
        <v>8224</v>
      </c>
      <c r="C1911" t="s">
        <v>8387</v>
      </c>
      <c r="D1911" s="8" t="s">
        <v>8377</v>
      </c>
      <c r="E1911">
        <v>656</v>
      </c>
      <c r="F1911" s="7">
        <v>1</v>
      </c>
      <c r="G1911" s="4">
        <v>5000</v>
      </c>
      <c r="H1911" s="4">
        <v>10678</v>
      </c>
      <c r="I1911" s="25">
        <v>59.958333333335759</v>
      </c>
      <c r="J1911" s="4">
        <v>87</v>
      </c>
      <c r="N1911" t="s">
        <v>8321</v>
      </c>
      <c r="O1911" t="s">
        <v>8224</v>
      </c>
      <c r="P1911" t="s">
        <v>8387</v>
      </c>
      <c r="Q1911" s="8" t="s">
        <v>8377</v>
      </c>
      <c r="R1911">
        <v>656</v>
      </c>
      <c r="S1911" s="7">
        <v>1</v>
      </c>
      <c r="T1911" s="4">
        <v>5000</v>
      </c>
      <c r="U1911" s="4">
        <v>10678</v>
      </c>
      <c r="V1911" s="25">
        <v>59.958333333335759</v>
      </c>
      <c r="W1911" s="4">
        <v>87</v>
      </c>
    </row>
    <row r="1912" spans="1:23" x14ac:dyDescent="0.45">
      <c r="A1912" t="s">
        <v>8321</v>
      </c>
      <c r="B1912" t="s">
        <v>8224</v>
      </c>
      <c r="C1912" t="s">
        <v>8387</v>
      </c>
      <c r="D1912" s="8" t="s">
        <v>8377</v>
      </c>
      <c r="E1912">
        <v>719</v>
      </c>
      <c r="F1912" s="7">
        <v>1</v>
      </c>
      <c r="G1912" s="4">
        <v>15000</v>
      </c>
      <c r="H1912" s="4">
        <v>194</v>
      </c>
      <c r="I1912" s="25">
        <v>14</v>
      </c>
      <c r="J1912" s="4">
        <v>10</v>
      </c>
      <c r="N1912" t="s">
        <v>8321</v>
      </c>
      <c r="O1912" t="s">
        <v>8224</v>
      </c>
      <c r="P1912" t="s">
        <v>8387</v>
      </c>
      <c r="Q1912" s="8" t="s">
        <v>8377</v>
      </c>
      <c r="R1912">
        <v>719</v>
      </c>
      <c r="S1912" s="7">
        <v>1</v>
      </c>
      <c r="T1912" s="4">
        <v>15000</v>
      </c>
      <c r="U1912" s="4">
        <v>194</v>
      </c>
      <c r="V1912" s="25">
        <v>14</v>
      </c>
      <c r="W1912" s="4">
        <v>10</v>
      </c>
    </row>
    <row r="1913" spans="1:23" x14ac:dyDescent="0.45">
      <c r="A1913" t="s">
        <v>8321</v>
      </c>
      <c r="B1913" t="s">
        <v>8224</v>
      </c>
      <c r="C1913" t="s">
        <v>8387</v>
      </c>
      <c r="D1913" s="8" t="s">
        <v>8377</v>
      </c>
      <c r="E1913">
        <v>967</v>
      </c>
      <c r="F1913" s="7">
        <v>1</v>
      </c>
      <c r="G1913" s="4">
        <v>20000</v>
      </c>
      <c r="H1913" s="4">
        <v>3562</v>
      </c>
      <c r="I1913" s="25">
        <v>59.958333333335759</v>
      </c>
      <c r="J1913" s="4">
        <v>81</v>
      </c>
      <c r="N1913" t="s">
        <v>8321</v>
      </c>
      <c r="O1913" t="s">
        <v>8224</v>
      </c>
      <c r="P1913" t="s">
        <v>8387</v>
      </c>
      <c r="Q1913" s="8" t="s">
        <v>8377</v>
      </c>
      <c r="R1913">
        <v>967</v>
      </c>
      <c r="S1913" s="7">
        <v>1</v>
      </c>
      <c r="T1913" s="4">
        <v>20000</v>
      </c>
      <c r="U1913" s="4">
        <v>3562</v>
      </c>
      <c r="V1913" s="25">
        <v>59.958333333335759</v>
      </c>
      <c r="W1913" s="4">
        <v>81</v>
      </c>
    </row>
    <row r="1914" spans="1:23" x14ac:dyDescent="0.45">
      <c r="A1914" t="s">
        <v>8321</v>
      </c>
      <c r="B1914" t="s">
        <v>8224</v>
      </c>
      <c r="C1914" t="s">
        <v>8387</v>
      </c>
      <c r="D1914" s="8" t="s">
        <v>8377</v>
      </c>
      <c r="E1914">
        <v>974</v>
      </c>
      <c r="F1914" s="7">
        <v>1</v>
      </c>
      <c r="G1914" s="4">
        <v>50000</v>
      </c>
      <c r="H1914" s="4">
        <v>280</v>
      </c>
      <c r="I1914" s="25">
        <v>29.958333333335759</v>
      </c>
      <c r="J1914" s="4">
        <v>3</v>
      </c>
      <c r="N1914" t="s">
        <v>8321</v>
      </c>
      <c r="O1914" t="s">
        <v>8224</v>
      </c>
      <c r="P1914" t="s">
        <v>8387</v>
      </c>
      <c r="Q1914" s="8" t="s">
        <v>8377</v>
      </c>
      <c r="R1914">
        <v>974</v>
      </c>
      <c r="S1914" s="7">
        <v>1</v>
      </c>
      <c r="T1914" s="4">
        <v>50000</v>
      </c>
      <c r="U1914" s="4">
        <v>280</v>
      </c>
      <c r="V1914" s="25">
        <v>29.958333333335759</v>
      </c>
      <c r="W1914" s="4">
        <v>3</v>
      </c>
    </row>
    <row r="1915" spans="1:23" x14ac:dyDescent="0.45">
      <c r="A1915" t="s">
        <v>8321</v>
      </c>
      <c r="B1915" t="s">
        <v>8224</v>
      </c>
      <c r="C1915" t="s">
        <v>8387</v>
      </c>
      <c r="D1915" s="8" t="s">
        <v>8377</v>
      </c>
      <c r="E1915">
        <v>1016</v>
      </c>
      <c r="F1915" s="7">
        <v>1</v>
      </c>
      <c r="G1915" s="4">
        <v>100000</v>
      </c>
      <c r="H1915" s="4">
        <v>2842</v>
      </c>
      <c r="I1915" s="25">
        <v>44.958333333335759</v>
      </c>
      <c r="J1915" s="4">
        <v>38</v>
      </c>
      <c r="N1915" t="s">
        <v>8321</v>
      </c>
      <c r="O1915" t="s">
        <v>8224</v>
      </c>
      <c r="P1915" t="s">
        <v>8387</v>
      </c>
      <c r="Q1915" s="8" t="s">
        <v>8377</v>
      </c>
      <c r="R1915">
        <v>1016</v>
      </c>
      <c r="S1915" s="7">
        <v>1</v>
      </c>
      <c r="T1915" s="4">
        <v>100000</v>
      </c>
      <c r="U1915" s="4">
        <v>2842</v>
      </c>
      <c r="V1915" s="25">
        <v>44.958333333335759</v>
      </c>
      <c r="W1915" s="4">
        <v>38</v>
      </c>
    </row>
    <row r="1916" spans="1:23" x14ac:dyDescent="0.45">
      <c r="A1916" t="s">
        <v>8321</v>
      </c>
      <c r="B1916" t="s">
        <v>8224</v>
      </c>
      <c r="C1916" t="s">
        <v>8387</v>
      </c>
      <c r="D1916" s="8" t="s">
        <v>8377</v>
      </c>
      <c r="E1916">
        <v>1313</v>
      </c>
      <c r="F1916" s="7">
        <v>1</v>
      </c>
      <c r="G1916" s="4">
        <v>40000</v>
      </c>
      <c r="H1916" s="4">
        <v>12446</v>
      </c>
      <c r="I1916" s="25">
        <v>30</v>
      </c>
      <c r="J1916" s="4">
        <v>122</v>
      </c>
      <c r="N1916" t="s">
        <v>8321</v>
      </c>
      <c r="O1916" t="s">
        <v>8224</v>
      </c>
      <c r="P1916" t="s">
        <v>8387</v>
      </c>
      <c r="Q1916" s="8" t="s">
        <v>8377</v>
      </c>
      <c r="R1916">
        <v>1313</v>
      </c>
      <c r="S1916" s="7">
        <v>1</v>
      </c>
      <c r="T1916" s="4">
        <v>40000</v>
      </c>
      <c r="U1916" s="4">
        <v>12446</v>
      </c>
      <c r="V1916" s="25">
        <v>30</v>
      </c>
      <c r="W1916" s="4">
        <v>122</v>
      </c>
    </row>
    <row r="1917" spans="1:23" x14ac:dyDescent="0.45">
      <c r="A1917" t="s">
        <v>8321</v>
      </c>
      <c r="B1917" t="s">
        <v>8224</v>
      </c>
      <c r="C1917" t="s">
        <v>8387</v>
      </c>
      <c r="D1917" s="8" t="s">
        <v>8377</v>
      </c>
      <c r="E1917">
        <v>1334</v>
      </c>
      <c r="F1917" s="7">
        <v>1</v>
      </c>
      <c r="G1917" s="4">
        <v>133000</v>
      </c>
      <c r="H1917" s="4">
        <v>14303</v>
      </c>
      <c r="I1917" s="25">
        <v>30</v>
      </c>
      <c r="J1917" s="4">
        <v>276</v>
      </c>
      <c r="N1917" t="s">
        <v>8321</v>
      </c>
      <c r="O1917" t="s">
        <v>8224</v>
      </c>
      <c r="P1917" t="s">
        <v>8387</v>
      </c>
      <c r="Q1917" s="8" t="s">
        <v>8377</v>
      </c>
      <c r="R1917">
        <v>1334</v>
      </c>
      <c r="S1917" s="7">
        <v>1</v>
      </c>
      <c r="T1917" s="4">
        <v>133000</v>
      </c>
      <c r="U1917" s="4">
        <v>14303</v>
      </c>
      <c r="V1917" s="25">
        <v>30</v>
      </c>
      <c r="W1917" s="4">
        <v>276</v>
      </c>
    </row>
    <row r="1918" spans="1:23" x14ac:dyDescent="0.45">
      <c r="A1918" t="s">
        <v>8321</v>
      </c>
      <c r="B1918" t="s">
        <v>8224</v>
      </c>
      <c r="C1918" t="s">
        <v>8387</v>
      </c>
      <c r="D1918" s="8" t="s">
        <v>8378</v>
      </c>
      <c r="F1918" s="7">
        <v>3</v>
      </c>
      <c r="G1918" s="4">
        <v>165000</v>
      </c>
      <c r="H1918" s="4">
        <v>8462</v>
      </c>
      <c r="I1918" s="25">
        <v>42.849166666666861</v>
      </c>
      <c r="J1918" s="4">
        <v>144</v>
      </c>
      <c r="N1918" t="s">
        <v>8321</v>
      </c>
      <c r="O1918" t="s">
        <v>8224</v>
      </c>
      <c r="P1918" t="s">
        <v>8387</v>
      </c>
      <c r="Q1918" s="8" t="s">
        <v>8378</v>
      </c>
      <c r="S1918" s="7">
        <v>3</v>
      </c>
      <c r="T1918" s="4">
        <v>165000</v>
      </c>
      <c r="U1918" s="4">
        <v>8462</v>
      </c>
      <c r="V1918" s="25">
        <v>42.849166666666861</v>
      </c>
      <c r="W1918" s="4">
        <v>144</v>
      </c>
    </row>
    <row r="1919" spans="1:23" x14ac:dyDescent="0.45">
      <c r="A1919" t="s">
        <v>8321</v>
      </c>
      <c r="B1919" t="s">
        <v>8224</v>
      </c>
      <c r="C1919" t="s">
        <v>8387</v>
      </c>
      <c r="D1919" s="8" t="s">
        <v>8378</v>
      </c>
      <c r="E1919">
        <v>944</v>
      </c>
      <c r="F1919" s="7">
        <v>1</v>
      </c>
      <c r="G1919" s="4">
        <v>50000</v>
      </c>
      <c r="H1919" s="4">
        <v>6663</v>
      </c>
      <c r="I1919" s="25">
        <v>33.999421296291985</v>
      </c>
      <c r="J1919" s="4">
        <v>96</v>
      </c>
      <c r="N1919" t="s">
        <v>8321</v>
      </c>
      <c r="O1919" t="s">
        <v>8224</v>
      </c>
      <c r="P1919" t="s">
        <v>8387</v>
      </c>
      <c r="Q1919" s="8" t="s">
        <v>8378</v>
      </c>
      <c r="R1919">
        <v>944</v>
      </c>
      <c r="S1919" s="7">
        <v>1</v>
      </c>
      <c r="T1919" s="4">
        <v>50000</v>
      </c>
      <c r="U1919" s="4">
        <v>6663</v>
      </c>
      <c r="V1919" s="25">
        <v>33.999421296291985</v>
      </c>
      <c r="W1919" s="4">
        <v>96</v>
      </c>
    </row>
    <row r="1920" spans="1:23" x14ac:dyDescent="0.45">
      <c r="A1920" t="s">
        <v>8321</v>
      </c>
      <c r="B1920" t="s">
        <v>8224</v>
      </c>
      <c r="C1920" t="s">
        <v>8387</v>
      </c>
      <c r="D1920" s="8" t="s">
        <v>8378</v>
      </c>
      <c r="E1920">
        <v>992</v>
      </c>
      <c r="F1920" s="7">
        <v>1</v>
      </c>
      <c r="G1920" s="4">
        <v>100000</v>
      </c>
      <c r="H1920" s="4">
        <v>467</v>
      </c>
      <c r="I1920" s="25">
        <v>59.958333333335759</v>
      </c>
      <c r="J1920" s="4">
        <v>4</v>
      </c>
      <c r="N1920" t="s">
        <v>8321</v>
      </c>
      <c r="O1920" t="s">
        <v>8224</v>
      </c>
      <c r="P1920" t="s">
        <v>8387</v>
      </c>
      <c r="Q1920" s="8" t="s">
        <v>8378</v>
      </c>
      <c r="R1920">
        <v>992</v>
      </c>
      <c r="S1920" s="7">
        <v>1</v>
      </c>
      <c r="T1920" s="4">
        <v>100000</v>
      </c>
      <c r="U1920" s="4">
        <v>467</v>
      </c>
      <c r="V1920" s="25">
        <v>59.958333333335759</v>
      </c>
      <c r="W1920" s="4">
        <v>4</v>
      </c>
    </row>
    <row r="1921" spans="1:23" x14ac:dyDescent="0.45">
      <c r="A1921" t="s">
        <v>8321</v>
      </c>
      <c r="B1921" t="s">
        <v>8224</v>
      </c>
      <c r="C1921" t="s">
        <v>8387</v>
      </c>
      <c r="D1921" s="8" t="s">
        <v>8378</v>
      </c>
      <c r="E1921">
        <v>1323</v>
      </c>
      <c r="F1921" s="7">
        <v>1</v>
      </c>
      <c r="G1921" s="4">
        <v>15000</v>
      </c>
      <c r="H1921" s="4">
        <v>1332</v>
      </c>
      <c r="I1921" s="25">
        <v>34.589745370372839</v>
      </c>
      <c r="J1921" s="4">
        <v>44</v>
      </c>
      <c r="N1921" t="s">
        <v>8321</v>
      </c>
      <c r="O1921" t="s">
        <v>8224</v>
      </c>
      <c r="P1921" t="s">
        <v>8387</v>
      </c>
      <c r="Q1921" s="8" t="s">
        <v>8378</v>
      </c>
      <c r="R1921">
        <v>1323</v>
      </c>
      <c r="S1921" s="7">
        <v>1</v>
      </c>
      <c r="T1921" s="4">
        <v>15000</v>
      </c>
      <c r="U1921" s="4">
        <v>1332</v>
      </c>
      <c r="V1921" s="25">
        <v>34.589745370372839</v>
      </c>
      <c r="W1921" s="4">
        <v>44</v>
      </c>
    </row>
    <row r="1922" spans="1:23" x14ac:dyDescent="0.45">
      <c r="A1922" t="s">
        <v>8321</v>
      </c>
      <c r="B1922" t="s">
        <v>8224</v>
      </c>
      <c r="C1922" t="s">
        <v>8387</v>
      </c>
      <c r="D1922" s="8" t="s">
        <v>8379</v>
      </c>
      <c r="F1922" s="7">
        <v>3</v>
      </c>
      <c r="G1922" s="4">
        <v>179000</v>
      </c>
      <c r="H1922" s="4">
        <v>22910</v>
      </c>
      <c r="I1922" s="25">
        <v>45</v>
      </c>
      <c r="J1922" s="4">
        <v>162</v>
      </c>
      <c r="N1922" t="s">
        <v>8321</v>
      </c>
      <c r="O1922" t="s">
        <v>8224</v>
      </c>
      <c r="P1922" t="s">
        <v>8387</v>
      </c>
      <c r="Q1922" s="8" t="s">
        <v>8379</v>
      </c>
      <c r="S1922" s="7">
        <v>3</v>
      </c>
      <c r="T1922" s="4">
        <v>179000</v>
      </c>
      <c r="U1922" s="4">
        <v>22910</v>
      </c>
      <c r="V1922" s="25">
        <v>45</v>
      </c>
      <c r="W1922" s="4">
        <v>162</v>
      </c>
    </row>
    <row r="1923" spans="1:23" x14ac:dyDescent="0.45">
      <c r="A1923" t="s">
        <v>8321</v>
      </c>
      <c r="B1923" t="s">
        <v>8224</v>
      </c>
      <c r="C1923" t="s">
        <v>8387</v>
      </c>
      <c r="D1923" s="8" t="s">
        <v>8379</v>
      </c>
      <c r="E1923">
        <v>678</v>
      </c>
      <c r="F1923" s="7">
        <v>1</v>
      </c>
      <c r="G1923" s="4">
        <v>29000</v>
      </c>
      <c r="H1923" s="4">
        <v>1108</v>
      </c>
      <c r="I1923" s="25">
        <v>30</v>
      </c>
      <c r="J1923" s="4">
        <v>17</v>
      </c>
      <c r="N1923" t="s">
        <v>8321</v>
      </c>
      <c r="O1923" t="s">
        <v>8224</v>
      </c>
      <c r="P1923" t="s">
        <v>8387</v>
      </c>
      <c r="Q1923" s="8" t="s">
        <v>8379</v>
      </c>
      <c r="R1923">
        <v>678</v>
      </c>
      <c r="S1923" s="7">
        <v>1</v>
      </c>
      <c r="T1923" s="4">
        <v>29000</v>
      </c>
      <c r="U1923" s="4">
        <v>1108</v>
      </c>
      <c r="V1923" s="25">
        <v>30</v>
      </c>
      <c r="W1923" s="4">
        <v>17</v>
      </c>
    </row>
    <row r="1924" spans="1:23" x14ac:dyDescent="0.45">
      <c r="A1924" t="s">
        <v>8321</v>
      </c>
      <c r="B1924" t="s">
        <v>8224</v>
      </c>
      <c r="C1924" t="s">
        <v>8387</v>
      </c>
      <c r="D1924" s="8" t="s">
        <v>8379</v>
      </c>
      <c r="E1924">
        <v>951</v>
      </c>
      <c r="F1924" s="7">
        <v>1</v>
      </c>
      <c r="G1924" s="4">
        <v>50000</v>
      </c>
      <c r="H1924" s="4">
        <v>19195</v>
      </c>
      <c r="I1924" s="25">
        <v>45</v>
      </c>
      <c r="J1924" s="4">
        <v>121</v>
      </c>
      <c r="N1924" t="s">
        <v>8321</v>
      </c>
      <c r="O1924" t="s">
        <v>8224</v>
      </c>
      <c r="P1924" t="s">
        <v>8387</v>
      </c>
      <c r="Q1924" s="8" t="s">
        <v>8379</v>
      </c>
      <c r="R1924">
        <v>951</v>
      </c>
      <c r="S1924" s="7">
        <v>1</v>
      </c>
      <c r="T1924" s="4">
        <v>50000</v>
      </c>
      <c r="U1924" s="4">
        <v>19195</v>
      </c>
      <c r="V1924" s="25">
        <v>45</v>
      </c>
      <c r="W1924" s="4">
        <v>121</v>
      </c>
    </row>
    <row r="1925" spans="1:23" x14ac:dyDescent="0.45">
      <c r="A1925" t="s">
        <v>8321</v>
      </c>
      <c r="B1925" t="s">
        <v>8224</v>
      </c>
      <c r="C1925" t="s">
        <v>8387</v>
      </c>
      <c r="D1925" s="8" t="s">
        <v>8379</v>
      </c>
      <c r="E1925">
        <v>975</v>
      </c>
      <c r="F1925" s="7">
        <v>1</v>
      </c>
      <c r="G1925" s="4">
        <v>100000</v>
      </c>
      <c r="H1925" s="4">
        <v>2607</v>
      </c>
      <c r="I1925" s="25">
        <v>60</v>
      </c>
      <c r="J1925" s="4">
        <v>24</v>
      </c>
      <c r="N1925" t="s">
        <v>8321</v>
      </c>
      <c r="O1925" t="s">
        <v>8224</v>
      </c>
      <c r="P1925" t="s">
        <v>8387</v>
      </c>
      <c r="Q1925" s="8" t="s">
        <v>8379</v>
      </c>
      <c r="R1925">
        <v>975</v>
      </c>
      <c r="S1925" s="7">
        <v>1</v>
      </c>
      <c r="T1925" s="4">
        <v>100000</v>
      </c>
      <c r="U1925" s="4">
        <v>2607</v>
      </c>
      <c r="V1925" s="25">
        <v>60</v>
      </c>
      <c r="W1925" s="4">
        <v>24</v>
      </c>
    </row>
    <row r="1926" spans="1:23" x14ac:dyDescent="0.45">
      <c r="A1926" t="s">
        <v>8321</v>
      </c>
      <c r="B1926" t="s">
        <v>8224</v>
      </c>
      <c r="C1926" t="s">
        <v>8387</v>
      </c>
      <c r="D1926" s="8" t="s">
        <v>8369</v>
      </c>
      <c r="F1926" s="7">
        <v>3</v>
      </c>
      <c r="G1926" s="4">
        <v>85850</v>
      </c>
      <c r="H1926" s="4">
        <v>35551.160000000003</v>
      </c>
      <c r="I1926" s="25">
        <v>41.791327160494497</v>
      </c>
      <c r="J1926" s="4">
        <v>197</v>
      </c>
      <c r="N1926" t="s">
        <v>8321</v>
      </c>
      <c r="O1926" t="s">
        <v>8224</v>
      </c>
      <c r="P1926" t="s">
        <v>8387</v>
      </c>
      <c r="Q1926" s="8" t="s">
        <v>8369</v>
      </c>
      <c r="S1926" s="7">
        <v>3</v>
      </c>
      <c r="T1926" s="4">
        <v>85850</v>
      </c>
      <c r="U1926" s="4">
        <v>35551.160000000003</v>
      </c>
      <c r="V1926" s="25">
        <v>41.791327160494497</v>
      </c>
      <c r="W1926" s="4">
        <v>197</v>
      </c>
    </row>
    <row r="1927" spans="1:23" x14ac:dyDescent="0.45">
      <c r="A1927" t="s">
        <v>8321</v>
      </c>
      <c r="B1927" t="s">
        <v>8224</v>
      </c>
      <c r="C1927" t="s">
        <v>8387</v>
      </c>
      <c r="D1927" s="8" t="s">
        <v>8369</v>
      </c>
      <c r="E1927">
        <v>947</v>
      </c>
      <c r="F1927" s="7">
        <v>1</v>
      </c>
      <c r="G1927" s="4">
        <v>850</v>
      </c>
      <c r="H1927" s="4">
        <v>0</v>
      </c>
      <c r="I1927" s="25">
        <v>60</v>
      </c>
      <c r="J1927" s="4">
        <v>0</v>
      </c>
      <c r="N1927" t="s">
        <v>8321</v>
      </c>
      <c r="O1927" t="s">
        <v>8224</v>
      </c>
      <c r="P1927" t="s">
        <v>8387</v>
      </c>
      <c r="Q1927" s="8" t="s">
        <v>8369</v>
      </c>
      <c r="R1927">
        <v>947</v>
      </c>
      <c r="S1927" s="7">
        <v>1</v>
      </c>
      <c r="T1927" s="4">
        <v>850</v>
      </c>
      <c r="U1927" s="4">
        <v>0</v>
      </c>
      <c r="V1927" s="25">
        <v>60</v>
      </c>
      <c r="W1927" s="4">
        <v>0</v>
      </c>
    </row>
    <row r="1928" spans="1:23" x14ac:dyDescent="0.45">
      <c r="A1928" t="s">
        <v>8321</v>
      </c>
      <c r="B1928" t="s">
        <v>8224</v>
      </c>
      <c r="C1928" t="s">
        <v>8387</v>
      </c>
      <c r="D1928" s="8" t="s">
        <v>8369</v>
      </c>
      <c r="E1928">
        <v>979</v>
      </c>
      <c r="F1928" s="7">
        <v>1</v>
      </c>
      <c r="G1928" s="4">
        <v>35000</v>
      </c>
      <c r="H1928" s="4">
        <v>28986.16</v>
      </c>
      <c r="I1928" s="25">
        <v>35.373981481483497</v>
      </c>
      <c r="J1928" s="4">
        <v>96</v>
      </c>
      <c r="N1928" t="s">
        <v>8321</v>
      </c>
      <c r="O1928" t="s">
        <v>8224</v>
      </c>
      <c r="P1928" t="s">
        <v>8387</v>
      </c>
      <c r="Q1928" s="8" t="s">
        <v>8369</v>
      </c>
      <c r="R1928">
        <v>979</v>
      </c>
      <c r="S1928" s="7">
        <v>1</v>
      </c>
      <c r="T1928" s="4">
        <v>35000</v>
      </c>
      <c r="U1928" s="4">
        <v>28986.16</v>
      </c>
      <c r="V1928" s="25">
        <v>35.373981481483497</v>
      </c>
      <c r="W1928" s="4">
        <v>96</v>
      </c>
    </row>
    <row r="1929" spans="1:23" x14ac:dyDescent="0.45">
      <c r="A1929" t="s">
        <v>8321</v>
      </c>
      <c r="B1929" t="s">
        <v>8224</v>
      </c>
      <c r="C1929" t="s">
        <v>8387</v>
      </c>
      <c r="D1929" s="8" t="s">
        <v>8369</v>
      </c>
      <c r="E1929">
        <v>1009</v>
      </c>
      <c r="F1929" s="7">
        <v>1</v>
      </c>
      <c r="G1929" s="4">
        <v>50000</v>
      </c>
      <c r="H1929" s="4">
        <v>6565</v>
      </c>
      <c r="I1929" s="25">
        <v>30</v>
      </c>
      <c r="J1929" s="4">
        <v>101</v>
      </c>
      <c r="N1929" t="s">
        <v>8321</v>
      </c>
      <c r="O1929" t="s">
        <v>8224</v>
      </c>
      <c r="P1929" t="s">
        <v>8387</v>
      </c>
      <c r="Q1929" s="8" t="s">
        <v>8369</v>
      </c>
      <c r="R1929">
        <v>1009</v>
      </c>
      <c r="S1929" s="7">
        <v>1</v>
      </c>
      <c r="T1929" s="4">
        <v>50000</v>
      </c>
      <c r="U1929" s="4">
        <v>6565</v>
      </c>
      <c r="V1929" s="25">
        <v>30</v>
      </c>
      <c r="W1929" s="4">
        <v>101</v>
      </c>
    </row>
    <row r="1930" spans="1:23" x14ac:dyDescent="0.45">
      <c r="A1930" t="s">
        <v>8321</v>
      </c>
      <c r="B1930" t="s">
        <v>8224</v>
      </c>
      <c r="C1930" t="s">
        <v>8387</v>
      </c>
      <c r="D1930" s="8" t="s">
        <v>8380</v>
      </c>
      <c r="F1930" s="7">
        <v>4</v>
      </c>
      <c r="G1930" s="4">
        <v>135000</v>
      </c>
      <c r="H1930" s="4">
        <v>67436</v>
      </c>
      <c r="I1930" s="25">
        <v>37.148263888891961</v>
      </c>
      <c r="J1930" s="4">
        <v>466</v>
      </c>
      <c r="N1930" t="s">
        <v>8321</v>
      </c>
      <c r="O1930" t="s">
        <v>8224</v>
      </c>
      <c r="P1930" t="s">
        <v>8387</v>
      </c>
      <c r="Q1930" s="8" t="s">
        <v>8380</v>
      </c>
      <c r="S1930" s="7">
        <v>4</v>
      </c>
      <c r="T1930" s="4">
        <v>135000</v>
      </c>
      <c r="U1930" s="4">
        <v>67436</v>
      </c>
      <c r="V1930" s="25">
        <v>37.148263888891961</v>
      </c>
      <c r="W1930" s="4">
        <v>466</v>
      </c>
    </row>
    <row r="1931" spans="1:23" x14ac:dyDescent="0.45">
      <c r="A1931" t="s">
        <v>8321</v>
      </c>
      <c r="B1931" t="s">
        <v>8224</v>
      </c>
      <c r="C1931" t="s">
        <v>8387</v>
      </c>
      <c r="D1931" s="8" t="s">
        <v>8380</v>
      </c>
      <c r="E1931">
        <v>1018</v>
      </c>
      <c r="F1931" s="7">
        <v>1</v>
      </c>
      <c r="G1931" s="4">
        <v>20000</v>
      </c>
      <c r="H1931" s="4">
        <v>621</v>
      </c>
      <c r="I1931" s="25">
        <v>30</v>
      </c>
      <c r="J1931" s="4">
        <v>7</v>
      </c>
      <c r="N1931" t="s">
        <v>8321</v>
      </c>
      <c r="O1931" t="s">
        <v>8224</v>
      </c>
      <c r="P1931" t="s">
        <v>8387</v>
      </c>
      <c r="Q1931" s="8" t="s">
        <v>8380</v>
      </c>
      <c r="R1931">
        <v>1018</v>
      </c>
      <c r="S1931" s="7">
        <v>1</v>
      </c>
      <c r="T1931" s="4">
        <v>20000</v>
      </c>
      <c r="U1931" s="4">
        <v>621</v>
      </c>
      <c r="V1931" s="25">
        <v>30</v>
      </c>
      <c r="W1931" s="4">
        <v>7</v>
      </c>
    </row>
    <row r="1932" spans="1:23" x14ac:dyDescent="0.45">
      <c r="A1932" t="s">
        <v>8321</v>
      </c>
      <c r="B1932" t="s">
        <v>8224</v>
      </c>
      <c r="C1932" t="s">
        <v>8387</v>
      </c>
      <c r="D1932" s="8" t="s">
        <v>8380</v>
      </c>
      <c r="E1932">
        <v>1305</v>
      </c>
      <c r="F1932" s="7">
        <v>1</v>
      </c>
      <c r="G1932" s="4">
        <v>30000</v>
      </c>
      <c r="H1932" s="4">
        <v>7793</v>
      </c>
      <c r="I1932" s="25">
        <v>29.063564814816345</v>
      </c>
      <c r="J1932" s="4">
        <v>86</v>
      </c>
      <c r="N1932" t="s">
        <v>8321</v>
      </c>
      <c r="O1932" t="s">
        <v>8224</v>
      </c>
      <c r="P1932" t="s">
        <v>8387</v>
      </c>
      <c r="Q1932" s="8" t="s">
        <v>8380</v>
      </c>
      <c r="R1932">
        <v>1305</v>
      </c>
      <c r="S1932" s="7">
        <v>1</v>
      </c>
      <c r="T1932" s="4">
        <v>30000</v>
      </c>
      <c r="U1932" s="4">
        <v>7793</v>
      </c>
      <c r="V1932" s="25">
        <v>29.063564814816345</v>
      </c>
      <c r="W1932" s="4">
        <v>86</v>
      </c>
    </row>
    <row r="1933" spans="1:23" x14ac:dyDescent="0.45">
      <c r="A1933" t="s">
        <v>8321</v>
      </c>
      <c r="B1933" t="s">
        <v>8224</v>
      </c>
      <c r="C1933" t="s">
        <v>8387</v>
      </c>
      <c r="D1933" s="8" t="s">
        <v>8380</v>
      </c>
      <c r="E1933">
        <v>1330</v>
      </c>
      <c r="F1933" s="7">
        <v>1</v>
      </c>
      <c r="G1933" s="4">
        <v>35000</v>
      </c>
      <c r="H1933" s="4">
        <v>7873</v>
      </c>
      <c r="I1933" s="25">
        <v>30.889942129637348</v>
      </c>
      <c r="J1933" s="4">
        <v>50</v>
      </c>
      <c r="N1933" t="s">
        <v>8321</v>
      </c>
      <c r="O1933" t="s">
        <v>8224</v>
      </c>
      <c r="P1933" t="s">
        <v>8387</v>
      </c>
      <c r="Q1933" s="8" t="s">
        <v>8380</v>
      </c>
      <c r="R1933">
        <v>1330</v>
      </c>
      <c r="S1933" s="7">
        <v>1</v>
      </c>
      <c r="T1933" s="4">
        <v>35000</v>
      </c>
      <c r="U1933" s="4">
        <v>7873</v>
      </c>
      <c r="V1933" s="25">
        <v>30.889942129637348</v>
      </c>
      <c r="W1933" s="4">
        <v>50</v>
      </c>
    </row>
    <row r="1934" spans="1:23" x14ac:dyDescent="0.45">
      <c r="A1934" t="s">
        <v>8321</v>
      </c>
      <c r="B1934" t="s">
        <v>8224</v>
      </c>
      <c r="C1934" t="s">
        <v>8387</v>
      </c>
      <c r="D1934" s="8" t="s">
        <v>8380</v>
      </c>
      <c r="E1934">
        <v>1343</v>
      </c>
      <c r="F1934" s="7">
        <v>1</v>
      </c>
      <c r="G1934" s="4">
        <v>50000</v>
      </c>
      <c r="H1934" s="4">
        <v>51149</v>
      </c>
      <c r="I1934" s="25">
        <v>58.639548611114151</v>
      </c>
      <c r="J1934" s="4">
        <v>323</v>
      </c>
      <c r="N1934" t="s">
        <v>8321</v>
      </c>
      <c r="O1934" t="s">
        <v>8224</v>
      </c>
      <c r="P1934" t="s">
        <v>8387</v>
      </c>
      <c r="Q1934" s="8" t="s">
        <v>8380</v>
      </c>
      <c r="R1934">
        <v>1343</v>
      </c>
      <c r="S1934" s="7">
        <v>1</v>
      </c>
      <c r="T1934" s="4">
        <v>50000</v>
      </c>
      <c r="U1934" s="4">
        <v>51149</v>
      </c>
      <c r="V1934" s="25">
        <v>58.639548611114151</v>
      </c>
      <c r="W1934" s="4">
        <v>323</v>
      </c>
    </row>
    <row r="1935" spans="1:23" x14ac:dyDescent="0.45">
      <c r="A1935" t="s">
        <v>8321</v>
      </c>
      <c r="B1935" t="s">
        <v>8224</v>
      </c>
      <c r="C1935" t="s">
        <v>8387</v>
      </c>
      <c r="D1935" s="8" t="s">
        <v>8370</v>
      </c>
      <c r="F1935" s="7">
        <v>6</v>
      </c>
      <c r="G1935" s="4">
        <v>464250</v>
      </c>
      <c r="H1935" s="4">
        <v>23606</v>
      </c>
      <c r="I1935" s="25">
        <v>43.985025077160877</v>
      </c>
      <c r="J1935" s="4">
        <v>427</v>
      </c>
      <c r="N1935" t="s">
        <v>8321</v>
      </c>
      <c r="O1935" t="s">
        <v>8224</v>
      </c>
      <c r="P1935" t="s">
        <v>8387</v>
      </c>
      <c r="Q1935" s="8" t="s">
        <v>8370</v>
      </c>
      <c r="S1935" s="7">
        <v>6</v>
      </c>
      <c r="T1935" s="4">
        <v>464250</v>
      </c>
      <c r="U1935" s="4">
        <v>23606</v>
      </c>
      <c r="V1935" s="25">
        <v>43.985025077160877</v>
      </c>
      <c r="W1935" s="4">
        <v>427</v>
      </c>
    </row>
    <row r="1936" spans="1:23" x14ac:dyDescent="0.45">
      <c r="A1936" t="s">
        <v>8321</v>
      </c>
      <c r="B1936" t="s">
        <v>8224</v>
      </c>
      <c r="C1936" t="s">
        <v>8387</v>
      </c>
      <c r="D1936" s="8" t="s">
        <v>8370</v>
      </c>
      <c r="E1936">
        <v>645</v>
      </c>
      <c r="F1936" s="7">
        <v>1</v>
      </c>
      <c r="G1936" s="4">
        <v>2000</v>
      </c>
      <c r="H1936" s="4">
        <v>5574</v>
      </c>
      <c r="I1936" s="25">
        <v>30</v>
      </c>
      <c r="J1936" s="4">
        <v>237</v>
      </c>
      <c r="N1936" t="s">
        <v>8321</v>
      </c>
      <c r="O1936" t="s">
        <v>8224</v>
      </c>
      <c r="P1936" t="s">
        <v>8387</v>
      </c>
      <c r="Q1936" s="8" t="s">
        <v>8370</v>
      </c>
      <c r="R1936">
        <v>645</v>
      </c>
      <c r="S1936" s="7">
        <v>1</v>
      </c>
      <c r="T1936" s="4">
        <v>2000</v>
      </c>
      <c r="U1936" s="4">
        <v>5574</v>
      </c>
      <c r="V1936" s="25">
        <v>30</v>
      </c>
      <c r="W1936" s="4">
        <v>237</v>
      </c>
    </row>
    <row r="1937" spans="1:23" x14ac:dyDescent="0.45">
      <c r="A1937" t="s">
        <v>8321</v>
      </c>
      <c r="B1937" t="s">
        <v>8224</v>
      </c>
      <c r="C1937" t="s">
        <v>8387</v>
      </c>
      <c r="D1937" s="8" t="s">
        <v>8370</v>
      </c>
      <c r="E1937">
        <v>679</v>
      </c>
      <c r="F1937" s="7">
        <v>1</v>
      </c>
      <c r="G1937" s="4">
        <v>57000</v>
      </c>
      <c r="H1937" s="4">
        <v>8827</v>
      </c>
      <c r="I1937" s="25">
        <v>60</v>
      </c>
      <c r="J1937" s="4">
        <v>94</v>
      </c>
      <c r="N1937" t="s">
        <v>8321</v>
      </c>
      <c r="O1937" t="s">
        <v>8224</v>
      </c>
      <c r="P1937" t="s">
        <v>8387</v>
      </c>
      <c r="Q1937" s="8" t="s">
        <v>8370</v>
      </c>
      <c r="R1937">
        <v>679</v>
      </c>
      <c r="S1937" s="7">
        <v>1</v>
      </c>
      <c r="T1937" s="4">
        <v>57000</v>
      </c>
      <c r="U1937" s="4">
        <v>8827</v>
      </c>
      <c r="V1937" s="25">
        <v>60</v>
      </c>
      <c r="W1937" s="4">
        <v>94</v>
      </c>
    </row>
    <row r="1938" spans="1:23" x14ac:dyDescent="0.45">
      <c r="A1938" t="s">
        <v>8321</v>
      </c>
      <c r="B1938" t="s">
        <v>8224</v>
      </c>
      <c r="C1938" t="s">
        <v>8387</v>
      </c>
      <c r="D1938" s="8" t="s">
        <v>8370</v>
      </c>
      <c r="E1938">
        <v>690</v>
      </c>
      <c r="F1938" s="7">
        <v>1</v>
      </c>
      <c r="G1938" s="4">
        <v>20000</v>
      </c>
      <c r="H1938" s="4">
        <v>2468</v>
      </c>
      <c r="I1938" s="25">
        <v>42.615266203705687</v>
      </c>
      <c r="J1938" s="4">
        <v>34</v>
      </c>
      <c r="N1938" t="s">
        <v>8321</v>
      </c>
      <c r="O1938" t="s">
        <v>8224</v>
      </c>
      <c r="P1938" t="s">
        <v>8387</v>
      </c>
      <c r="Q1938" s="8" t="s">
        <v>8370</v>
      </c>
      <c r="R1938">
        <v>690</v>
      </c>
      <c r="S1938" s="7">
        <v>1</v>
      </c>
      <c r="T1938" s="4">
        <v>20000</v>
      </c>
      <c r="U1938" s="4">
        <v>2468</v>
      </c>
      <c r="V1938" s="25">
        <v>42.615266203705687</v>
      </c>
      <c r="W1938" s="4">
        <v>34</v>
      </c>
    </row>
    <row r="1939" spans="1:23" x14ac:dyDescent="0.45">
      <c r="A1939" t="s">
        <v>8321</v>
      </c>
      <c r="B1939" t="s">
        <v>8224</v>
      </c>
      <c r="C1939" t="s">
        <v>8387</v>
      </c>
      <c r="D1939" s="8" t="s">
        <v>8370</v>
      </c>
      <c r="E1939">
        <v>1010</v>
      </c>
      <c r="F1939" s="7">
        <v>1</v>
      </c>
      <c r="G1939" s="4">
        <v>115250</v>
      </c>
      <c r="H1939" s="4">
        <v>220</v>
      </c>
      <c r="I1939" s="25">
        <v>56.294884259259561</v>
      </c>
      <c r="J1939" s="4">
        <v>4</v>
      </c>
      <c r="N1939" t="s">
        <v>8321</v>
      </c>
      <c r="O1939" t="s">
        <v>8224</v>
      </c>
      <c r="P1939" t="s">
        <v>8387</v>
      </c>
      <c r="Q1939" s="8" t="s">
        <v>8370</v>
      </c>
      <c r="R1939">
        <v>1010</v>
      </c>
      <c r="S1939" s="7">
        <v>1</v>
      </c>
      <c r="T1939" s="4">
        <v>115250</v>
      </c>
      <c r="U1939" s="4">
        <v>220</v>
      </c>
      <c r="V1939" s="25">
        <v>56.294884259259561</v>
      </c>
      <c r="W1939" s="4">
        <v>4</v>
      </c>
    </row>
    <row r="1940" spans="1:23" x14ac:dyDescent="0.45">
      <c r="A1940" t="s">
        <v>8321</v>
      </c>
      <c r="B1940" t="s">
        <v>8224</v>
      </c>
      <c r="C1940" t="s">
        <v>8387</v>
      </c>
      <c r="D1940" s="8" t="s">
        <v>8370</v>
      </c>
      <c r="E1940">
        <v>1310</v>
      </c>
      <c r="F1940" s="7">
        <v>1</v>
      </c>
      <c r="G1940" s="4">
        <v>20000</v>
      </c>
      <c r="H1940" s="4">
        <v>3100</v>
      </c>
      <c r="I1940" s="25">
        <v>45</v>
      </c>
      <c r="J1940" s="4">
        <v>24</v>
      </c>
      <c r="N1940" t="s">
        <v>8321</v>
      </c>
      <c r="O1940" t="s">
        <v>8224</v>
      </c>
      <c r="P1940" t="s">
        <v>8387</v>
      </c>
      <c r="Q1940" s="8" t="s">
        <v>8370</v>
      </c>
      <c r="R1940">
        <v>1310</v>
      </c>
      <c r="S1940" s="7">
        <v>1</v>
      </c>
      <c r="T1940" s="4">
        <v>20000</v>
      </c>
      <c r="U1940" s="4">
        <v>3100</v>
      </c>
      <c r="V1940" s="25">
        <v>45</v>
      </c>
      <c r="W1940" s="4">
        <v>24</v>
      </c>
    </row>
    <row r="1941" spans="1:23" x14ac:dyDescent="0.45">
      <c r="A1941" t="s">
        <v>8321</v>
      </c>
      <c r="B1941" t="s">
        <v>8224</v>
      </c>
      <c r="C1941" t="s">
        <v>8387</v>
      </c>
      <c r="D1941" s="8" t="s">
        <v>8370</v>
      </c>
      <c r="E1941">
        <v>1331</v>
      </c>
      <c r="F1941" s="7">
        <v>1</v>
      </c>
      <c r="G1941" s="4">
        <v>250000</v>
      </c>
      <c r="H1941" s="4">
        <v>3417</v>
      </c>
      <c r="I1941" s="25">
        <v>30</v>
      </c>
      <c r="J1941" s="4">
        <v>34</v>
      </c>
      <c r="N1941" t="s">
        <v>8321</v>
      </c>
      <c r="O1941" t="s">
        <v>8224</v>
      </c>
      <c r="P1941" t="s">
        <v>8387</v>
      </c>
      <c r="Q1941" s="8" t="s">
        <v>8370</v>
      </c>
      <c r="R1941">
        <v>1331</v>
      </c>
      <c r="S1941" s="7">
        <v>1</v>
      </c>
      <c r="T1941" s="4">
        <v>250000</v>
      </c>
      <c r="U1941" s="4">
        <v>3417</v>
      </c>
      <c r="V1941" s="25">
        <v>30</v>
      </c>
      <c r="W1941" s="4">
        <v>34</v>
      </c>
    </row>
    <row r="1942" spans="1:23" x14ac:dyDescent="0.45">
      <c r="A1942" t="s">
        <v>8321</v>
      </c>
      <c r="B1942" t="s">
        <v>8224</v>
      </c>
      <c r="C1942" t="s">
        <v>8387</v>
      </c>
      <c r="D1942" s="8" t="s">
        <v>8371</v>
      </c>
      <c r="F1942" s="7">
        <v>6</v>
      </c>
      <c r="G1942" s="4">
        <v>590000</v>
      </c>
      <c r="H1942" s="4">
        <v>23859</v>
      </c>
      <c r="I1942" s="25">
        <v>40.833333333333336</v>
      </c>
      <c r="J1942" s="4">
        <v>194</v>
      </c>
      <c r="N1942" t="s">
        <v>8321</v>
      </c>
      <c r="O1942" t="s">
        <v>8224</v>
      </c>
      <c r="P1942" t="s">
        <v>8387</v>
      </c>
      <c r="Q1942" s="8" t="s">
        <v>8371</v>
      </c>
      <c r="S1942" s="7">
        <v>6</v>
      </c>
      <c r="T1942" s="4">
        <v>590000</v>
      </c>
      <c r="U1942" s="4">
        <v>23859</v>
      </c>
      <c r="V1942" s="25">
        <v>40.833333333333336</v>
      </c>
      <c r="W1942" s="4">
        <v>194</v>
      </c>
    </row>
    <row r="1943" spans="1:23" x14ac:dyDescent="0.45">
      <c r="A1943" t="s">
        <v>8321</v>
      </c>
      <c r="B1943" t="s">
        <v>8224</v>
      </c>
      <c r="C1943" t="s">
        <v>8387</v>
      </c>
      <c r="D1943" s="8" t="s">
        <v>8371</v>
      </c>
      <c r="E1943">
        <v>946</v>
      </c>
      <c r="F1943" s="7">
        <v>1</v>
      </c>
      <c r="G1943" s="4">
        <v>15000</v>
      </c>
      <c r="H1943" s="4">
        <v>286</v>
      </c>
      <c r="I1943" s="25">
        <v>30</v>
      </c>
      <c r="J1943" s="4">
        <v>5</v>
      </c>
      <c r="N1943" t="s">
        <v>8321</v>
      </c>
      <c r="O1943" t="s">
        <v>8224</v>
      </c>
      <c r="P1943" t="s">
        <v>8387</v>
      </c>
      <c r="Q1943" s="8" t="s">
        <v>8371</v>
      </c>
      <c r="R1943">
        <v>946</v>
      </c>
      <c r="S1943" s="7">
        <v>1</v>
      </c>
      <c r="T1943" s="4">
        <v>15000</v>
      </c>
      <c r="U1943" s="4">
        <v>286</v>
      </c>
      <c r="V1943" s="25">
        <v>30</v>
      </c>
      <c r="W1943" s="4">
        <v>5</v>
      </c>
    </row>
    <row r="1944" spans="1:23" x14ac:dyDescent="0.45">
      <c r="A1944" t="s">
        <v>8321</v>
      </c>
      <c r="B1944" t="s">
        <v>8224</v>
      </c>
      <c r="C1944" t="s">
        <v>8387</v>
      </c>
      <c r="D1944" s="8" t="s">
        <v>8371</v>
      </c>
      <c r="E1944">
        <v>955</v>
      </c>
      <c r="F1944" s="7">
        <v>1</v>
      </c>
      <c r="G1944" s="4">
        <v>300000</v>
      </c>
      <c r="H1944" s="4">
        <v>16984</v>
      </c>
      <c r="I1944" s="25">
        <v>40</v>
      </c>
      <c r="J1944" s="4">
        <v>93</v>
      </c>
      <c r="N1944" t="s">
        <v>8321</v>
      </c>
      <c r="O1944" t="s">
        <v>8224</v>
      </c>
      <c r="P1944" t="s">
        <v>8387</v>
      </c>
      <c r="Q1944" s="8" t="s">
        <v>8371</v>
      </c>
      <c r="R1944">
        <v>955</v>
      </c>
      <c r="S1944" s="7">
        <v>1</v>
      </c>
      <c r="T1944" s="4">
        <v>300000</v>
      </c>
      <c r="U1944" s="4">
        <v>16984</v>
      </c>
      <c r="V1944" s="25">
        <v>40</v>
      </c>
      <c r="W1944" s="4">
        <v>93</v>
      </c>
    </row>
    <row r="1945" spans="1:23" x14ac:dyDescent="0.45">
      <c r="A1945" t="s">
        <v>8321</v>
      </c>
      <c r="B1945" t="s">
        <v>8224</v>
      </c>
      <c r="C1945" t="s">
        <v>8387</v>
      </c>
      <c r="D1945" s="8" t="s">
        <v>8371</v>
      </c>
      <c r="E1945">
        <v>989</v>
      </c>
      <c r="F1945" s="7">
        <v>1</v>
      </c>
      <c r="G1945" s="4">
        <v>10000</v>
      </c>
      <c r="H1945" s="4">
        <v>1677</v>
      </c>
      <c r="I1945" s="25">
        <v>30</v>
      </c>
      <c r="J1945" s="4">
        <v>32</v>
      </c>
      <c r="N1945" t="s">
        <v>8321</v>
      </c>
      <c r="O1945" t="s">
        <v>8224</v>
      </c>
      <c r="P1945" t="s">
        <v>8387</v>
      </c>
      <c r="Q1945" s="8" t="s">
        <v>8371</v>
      </c>
      <c r="R1945">
        <v>989</v>
      </c>
      <c r="S1945" s="7">
        <v>1</v>
      </c>
      <c r="T1945" s="4">
        <v>10000</v>
      </c>
      <c r="U1945" s="4">
        <v>1677</v>
      </c>
      <c r="V1945" s="25">
        <v>30</v>
      </c>
      <c r="W1945" s="4">
        <v>32</v>
      </c>
    </row>
    <row r="1946" spans="1:23" x14ac:dyDescent="0.45">
      <c r="A1946" t="s">
        <v>8321</v>
      </c>
      <c r="B1946" t="s">
        <v>8224</v>
      </c>
      <c r="C1946" t="s">
        <v>8387</v>
      </c>
      <c r="D1946" s="8" t="s">
        <v>8371</v>
      </c>
      <c r="E1946">
        <v>1308</v>
      </c>
      <c r="F1946" s="7">
        <v>1</v>
      </c>
      <c r="G1946" s="4">
        <v>10000</v>
      </c>
      <c r="H1946" s="4">
        <v>1136</v>
      </c>
      <c r="I1946" s="25">
        <v>40</v>
      </c>
      <c r="J1946" s="4">
        <v>38</v>
      </c>
      <c r="N1946" t="s">
        <v>8321</v>
      </c>
      <c r="O1946" t="s">
        <v>8224</v>
      </c>
      <c r="P1946" t="s">
        <v>8387</v>
      </c>
      <c r="Q1946" s="8" t="s">
        <v>8371</v>
      </c>
      <c r="R1946">
        <v>1308</v>
      </c>
      <c r="S1946" s="7">
        <v>1</v>
      </c>
      <c r="T1946" s="4">
        <v>10000</v>
      </c>
      <c r="U1946" s="4">
        <v>1136</v>
      </c>
      <c r="V1946" s="25">
        <v>40</v>
      </c>
      <c r="W1946" s="4">
        <v>38</v>
      </c>
    </row>
    <row r="1947" spans="1:23" x14ac:dyDescent="0.45">
      <c r="A1947" t="s">
        <v>8321</v>
      </c>
      <c r="B1947" t="s">
        <v>8224</v>
      </c>
      <c r="C1947" t="s">
        <v>8387</v>
      </c>
      <c r="D1947" s="8" t="s">
        <v>8371</v>
      </c>
      <c r="E1947">
        <v>1314</v>
      </c>
      <c r="F1947" s="7">
        <v>1</v>
      </c>
      <c r="G1947" s="4">
        <v>180000</v>
      </c>
      <c r="H1947" s="4">
        <v>2028</v>
      </c>
      <c r="I1947" s="25">
        <v>60</v>
      </c>
      <c r="J1947" s="4">
        <v>11</v>
      </c>
      <c r="N1947" t="s">
        <v>8321</v>
      </c>
      <c r="O1947" t="s">
        <v>8224</v>
      </c>
      <c r="P1947" t="s">
        <v>8387</v>
      </c>
      <c r="Q1947" s="8" t="s">
        <v>8371</v>
      </c>
      <c r="R1947">
        <v>1314</v>
      </c>
      <c r="S1947" s="7">
        <v>1</v>
      </c>
      <c r="T1947" s="4">
        <v>180000</v>
      </c>
      <c r="U1947" s="4">
        <v>2028</v>
      </c>
      <c r="V1947" s="25">
        <v>60</v>
      </c>
      <c r="W1947" s="4">
        <v>11</v>
      </c>
    </row>
    <row r="1948" spans="1:23" x14ac:dyDescent="0.45">
      <c r="A1948" t="s">
        <v>8321</v>
      </c>
      <c r="B1948" t="s">
        <v>8224</v>
      </c>
      <c r="C1948" t="s">
        <v>8387</v>
      </c>
      <c r="D1948" s="8" t="s">
        <v>8371</v>
      </c>
      <c r="E1948">
        <v>1328</v>
      </c>
      <c r="F1948" s="7">
        <v>1</v>
      </c>
      <c r="G1948" s="4">
        <v>75000</v>
      </c>
      <c r="H1948" s="4">
        <v>1748</v>
      </c>
      <c r="I1948" s="25">
        <v>45</v>
      </c>
      <c r="J1948" s="4">
        <v>15</v>
      </c>
      <c r="N1948" t="s">
        <v>8321</v>
      </c>
      <c r="O1948" t="s">
        <v>8224</v>
      </c>
      <c r="P1948" t="s">
        <v>8387</v>
      </c>
      <c r="Q1948" s="8" t="s">
        <v>8371</v>
      </c>
      <c r="R1948">
        <v>1328</v>
      </c>
      <c r="S1948" s="7">
        <v>1</v>
      </c>
      <c r="T1948" s="4">
        <v>75000</v>
      </c>
      <c r="U1948" s="4">
        <v>1748</v>
      </c>
      <c r="V1948" s="25">
        <v>45</v>
      </c>
      <c r="W1948" s="4">
        <v>15</v>
      </c>
    </row>
    <row r="1949" spans="1:23" x14ac:dyDescent="0.45">
      <c r="A1949" t="s">
        <v>8321</v>
      </c>
      <c r="B1949" t="s">
        <v>8224</v>
      </c>
      <c r="C1949" t="s">
        <v>8387</v>
      </c>
      <c r="D1949" s="8" t="s">
        <v>8372</v>
      </c>
      <c r="F1949" s="7">
        <v>8</v>
      </c>
      <c r="G1949" s="4">
        <v>187000</v>
      </c>
      <c r="H1949" s="4">
        <v>7768</v>
      </c>
      <c r="I1949" s="25">
        <v>32.143654513889487</v>
      </c>
      <c r="J1949" s="4">
        <v>151</v>
      </c>
      <c r="N1949" t="s">
        <v>8321</v>
      </c>
      <c r="O1949" t="s">
        <v>8224</v>
      </c>
      <c r="P1949" t="s">
        <v>8387</v>
      </c>
      <c r="Q1949" s="8" t="s">
        <v>8372</v>
      </c>
      <c r="S1949" s="7">
        <v>8</v>
      </c>
      <c r="T1949" s="4">
        <v>187000</v>
      </c>
      <c r="U1949" s="4">
        <v>7768</v>
      </c>
      <c r="V1949" s="25">
        <v>32.143654513889487</v>
      </c>
      <c r="W1949" s="4">
        <v>151</v>
      </c>
    </row>
    <row r="1950" spans="1:23" x14ac:dyDescent="0.45">
      <c r="A1950" t="s">
        <v>8321</v>
      </c>
      <c r="B1950" t="s">
        <v>8224</v>
      </c>
      <c r="C1950" t="s">
        <v>8387</v>
      </c>
      <c r="D1950" s="8" t="s">
        <v>8372</v>
      </c>
      <c r="E1950">
        <v>661</v>
      </c>
      <c r="F1950" s="7">
        <v>1</v>
      </c>
      <c r="G1950" s="4">
        <v>10000</v>
      </c>
      <c r="H1950" s="4">
        <v>95</v>
      </c>
      <c r="I1950" s="25">
        <v>30</v>
      </c>
      <c r="J1950" s="4">
        <v>9</v>
      </c>
      <c r="N1950" t="s">
        <v>8321</v>
      </c>
      <c r="O1950" t="s">
        <v>8224</v>
      </c>
      <c r="P1950" t="s">
        <v>8387</v>
      </c>
      <c r="Q1950" s="8" t="s">
        <v>8372</v>
      </c>
      <c r="R1950">
        <v>661</v>
      </c>
      <c r="S1950" s="7">
        <v>1</v>
      </c>
      <c r="T1950" s="4">
        <v>10000</v>
      </c>
      <c r="U1950" s="4">
        <v>95</v>
      </c>
      <c r="V1950" s="25">
        <v>30</v>
      </c>
      <c r="W1950" s="4">
        <v>9</v>
      </c>
    </row>
    <row r="1951" spans="1:23" x14ac:dyDescent="0.45">
      <c r="A1951" t="s">
        <v>8321</v>
      </c>
      <c r="B1951" t="s">
        <v>8224</v>
      </c>
      <c r="C1951" t="s">
        <v>8387</v>
      </c>
      <c r="D1951" s="8" t="s">
        <v>8372</v>
      </c>
      <c r="E1951">
        <v>681</v>
      </c>
      <c r="F1951" s="7">
        <v>1</v>
      </c>
      <c r="G1951" s="4">
        <v>2500</v>
      </c>
      <c r="H1951" s="4">
        <v>1</v>
      </c>
      <c r="I1951" s="25">
        <v>30</v>
      </c>
      <c r="J1951" s="4">
        <v>1</v>
      </c>
      <c r="N1951" t="s">
        <v>8321</v>
      </c>
      <c r="O1951" t="s">
        <v>8224</v>
      </c>
      <c r="P1951" t="s">
        <v>8387</v>
      </c>
      <c r="Q1951" s="8" t="s">
        <v>8372</v>
      </c>
      <c r="R1951">
        <v>681</v>
      </c>
      <c r="S1951" s="7">
        <v>1</v>
      </c>
      <c r="T1951" s="4">
        <v>2500</v>
      </c>
      <c r="U1951" s="4">
        <v>1</v>
      </c>
      <c r="V1951" s="25">
        <v>30</v>
      </c>
      <c r="W1951" s="4">
        <v>1</v>
      </c>
    </row>
    <row r="1952" spans="1:23" x14ac:dyDescent="0.45">
      <c r="A1952" t="s">
        <v>8321</v>
      </c>
      <c r="B1952" t="s">
        <v>8224</v>
      </c>
      <c r="C1952" t="s">
        <v>8387</v>
      </c>
      <c r="D1952" s="8" t="s">
        <v>8372</v>
      </c>
      <c r="E1952">
        <v>683</v>
      </c>
      <c r="F1952" s="7">
        <v>1</v>
      </c>
      <c r="G1952" s="4">
        <v>35000</v>
      </c>
      <c r="H1952" s="4">
        <v>298</v>
      </c>
      <c r="I1952" s="25">
        <v>40</v>
      </c>
      <c r="J1952" s="4">
        <v>3</v>
      </c>
      <c r="N1952" t="s">
        <v>8321</v>
      </c>
      <c r="O1952" t="s">
        <v>8224</v>
      </c>
      <c r="P1952" t="s">
        <v>8387</v>
      </c>
      <c r="Q1952" s="8" t="s">
        <v>8372</v>
      </c>
      <c r="R1952">
        <v>683</v>
      </c>
      <c r="S1952" s="7">
        <v>1</v>
      </c>
      <c r="T1952" s="4">
        <v>35000</v>
      </c>
      <c r="U1952" s="4">
        <v>298</v>
      </c>
      <c r="V1952" s="25">
        <v>40</v>
      </c>
      <c r="W1952" s="4">
        <v>3</v>
      </c>
    </row>
    <row r="1953" spans="1:23" x14ac:dyDescent="0.45">
      <c r="A1953" t="s">
        <v>8321</v>
      </c>
      <c r="B1953" t="s">
        <v>8224</v>
      </c>
      <c r="C1953" t="s">
        <v>8387</v>
      </c>
      <c r="D1953" s="8" t="s">
        <v>8372</v>
      </c>
      <c r="E1953">
        <v>963</v>
      </c>
      <c r="F1953" s="7">
        <v>1</v>
      </c>
      <c r="G1953" s="4">
        <v>35000</v>
      </c>
      <c r="H1953" s="4">
        <v>377</v>
      </c>
      <c r="I1953" s="25">
        <v>35</v>
      </c>
      <c r="J1953" s="4">
        <v>9</v>
      </c>
      <c r="N1953" t="s">
        <v>8321</v>
      </c>
      <c r="O1953" t="s">
        <v>8224</v>
      </c>
      <c r="P1953" t="s">
        <v>8387</v>
      </c>
      <c r="Q1953" s="8" t="s">
        <v>8372</v>
      </c>
      <c r="R1953">
        <v>963</v>
      </c>
      <c r="S1953" s="7">
        <v>1</v>
      </c>
      <c r="T1953" s="4">
        <v>35000</v>
      </c>
      <c r="U1953" s="4">
        <v>377</v>
      </c>
      <c r="V1953" s="25">
        <v>35</v>
      </c>
      <c r="W1953" s="4">
        <v>9</v>
      </c>
    </row>
    <row r="1954" spans="1:23" x14ac:dyDescent="0.45">
      <c r="A1954" t="s">
        <v>8321</v>
      </c>
      <c r="B1954" t="s">
        <v>8224</v>
      </c>
      <c r="C1954" t="s">
        <v>8387</v>
      </c>
      <c r="D1954" s="8" t="s">
        <v>8372</v>
      </c>
      <c r="E1954">
        <v>965</v>
      </c>
      <c r="F1954" s="7">
        <v>1</v>
      </c>
      <c r="G1954" s="4">
        <v>25000</v>
      </c>
      <c r="H1954" s="4">
        <v>298</v>
      </c>
      <c r="I1954" s="25">
        <v>32.149236111115897</v>
      </c>
      <c r="J1954" s="4">
        <v>6</v>
      </c>
      <c r="N1954" t="s">
        <v>8321</v>
      </c>
      <c r="O1954" t="s">
        <v>8224</v>
      </c>
      <c r="P1954" t="s">
        <v>8387</v>
      </c>
      <c r="Q1954" s="8" t="s">
        <v>8372</v>
      </c>
      <c r="R1954">
        <v>965</v>
      </c>
      <c r="S1954" s="7">
        <v>1</v>
      </c>
      <c r="T1954" s="4">
        <v>25000</v>
      </c>
      <c r="U1954" s="4">
        <v>298</v>
      </c>
      <c r="V1954" s="25">
        <v>32.149236111115897</v>
      </c>
      <c r="W1954" s="4">
        <v>6</v>
      </c>
    </row>
    <row r="1955" spans="1:23" x14ac:dyDescent="0.45">
      <c r="A1955" t="s">
        <v>8321</v>
      </c>
      <c r="B1955" t="s">
        <v>8224</v>
      </c>
      <c r="C1955" t="s">
        <v>8387</v>
      </c>
      <c r="D1955" s="8" t="s">
        <v>8372</v>
      </c>
      <c r="E1955">
        <v>966</v>
      </c>
      <c r="F1955" s="7">
        <v>1</v>
      </c>
      <c r="G1955" s="4">
        <v>12000</v>
      </c>
      <c r="H1955" s="4">
        <v>1776</v>
      </c>
      <c r="I1955" s="25">
        <v>30</v>
      </c>
      <c r="J1955" s="4">
        <v>30</v>
      </c>
      <c r="N1955" t="s">
        <v>8321</v>
      </c>
      <c r="O1955" t="s">
        <v>8224</v>
      </c>
      <c r="P1955" t="s">
        <v>8387</v>
      </c>
      <c r="Q1955" s="8" t="s">
        <v>8372</v>
      </c>
      <c r="R1955">
        <v>966</v>
      </c>
      <c r="S1955" s="7">
        <v>1</v>
      </c>
      <c r="T1955" s="4">
        <v>12000</v>
      </c>
      <c r="U1955" s="4">
        <v>1776</v>
      </c>
      <c r="V1955" s="25">
        <v>30</v>
      </c>
      <c r="W1955" s="4">
        <v>30</v>
      </c>
    </row>
    <row r="1956" spans="1:23" x14ac:dyDescent="0.45">
      <c r="A1956" t="s">
        <v>8321</v>
      </c>
      <c r="B1956" t="s">
        <v>8224</v>
      </c>
      <c r="C1956" t="s">
        <v>8387</v>
      </c>
      <c r="D1956" s="8" t="s">
        <v>8372</v>
      </c>
      <c r="E1956">
        <v>982</v>
      </c>
      <c r="F1956" s="7">
        <v>1</v>
      </c>
      <c r="G1956" s="4">
        <v>17500</v>
      </c>
      <c r="H1956" s="4">
        <v>3</v>
      </c>
      <c r="I1956" s="25">
        <v>30</v>
      </c>
      <c r="J1956" s="4">
        <v>3</v>
      </c>
      <c r="N1956" t="s">
        <v>8321</v>
      </c>
      <c r="O1956" t="s">
        <v>8224</v>
      </c>
      <c r="P1956" t="s">
        <v>8387</v>
      </c>
      <c r="Q1956" s="8" t="s">
        <v>8372</v>
      </c>
      <c r="R1956">
        <v>982</v>
      </c>
      <c r="S1956" s="7">
        <v>1</v>
      </c>
      <c r="T1956" s="4">
        <v>17500</v>
      </c>
      <c r="U1956" s="4">
        <v>3</v>
      </c>
      <c r="V1956" s="25">
        <v>30</v>
      </c>
      <c r="W1956" s="4">
        <v>3</v>
      </c>
    </row>
    <row r="1957" spans="1:23" x14ac:dyDescent="0.45">
      <c r="A1957" t="s">
        <v>8321</v>
      </c>
      <c r="B1957" t="s">
        <v>8224</v>
      </c>
      <c r="C1957" t="s">
        <v>8387</v>
      </c>
      <c r="D1957" s="8" t="s">
        <v>8372</v>
      </c>
      <c r="E1957">
        <v>1324</v>
      </c>
      <c r="F1957" s="7">
        <v>1</v>
      </c>
      <c r="G1957" s="4">
        <v>50000</v>
      </c>
      <c r="H1957" s="4">
        <v>4920</v>
      </c>
      <c r="I1957" s="25">
        <v>30</v>
      </c>
      <c r="J1957" s="4">
        <v>90</v>
      </c>
      <c r="N1957" t="s">
        <v>8321</v>
      </c>
      <c r="O1957" t="s">
        <v>8224</v>
      </c>
      <c r="P1957" t="s">
        <v>8387</v>
      </c>
      <c r="Q1957" s="8" t="s">
        <v>8372</v>
      </c>
      <c r="R1957">
        <v>1324</v>
      </c>
      <c r="S1957" s="7">
        <v>1</v>
      </c>
      <c r="T1957" s="4">
        <v>50000</v>
      </c>
      <c r="U1957" s="4">
        <v>4920</v>
      </c>
      <c r="V1957" s="25">
        <v>30</v>
      </c>
      <c r="W1957" s="4">
        <v>90</v>
      </c>
    </row>
    <row r="1958" spans="1:23" x14ac:dyDescent="0.45">
      <c r="A1958" t="s">
        <v>8321</v>
      </c>
      <c r="B1958" t="s">
        <v>8224</v>
      </c>
      <c r="C1958" t="s">
        <v>8387</v>
      </c>
      <c r="D1958" s="8" t="s">
        <v>8373</v>
      </c>
      <c r="F1958" s="7">
        <v>6</v>
      </c>
      <c r="G1958" s="4">
        <v>399000</v>
      </c>
      <c r="H1958" s="4">
        <v>122347.01000000001</v>
      </c>
      <c r="I1958" s="25">
        <v>31.575293209870626</v>
      </c>
      <c r="J1958" s="4">
        <v>548</v>
      </c>
      <c r="N1958" t="s">
        <v>8321</v>
      </c>
      <c r="O1958" t="s">
        <v>8224</v>
      </c>
      <c r="P1958" t="s">
        <v>8387</v>
      </c>
      <c r="Q1958" s="8" t="s">
        <v>8373</v>
      </c>
      <c r="S1958" s="7">
        <v>6</v>
      </c>
      <c r="T1958" s="4">
        <v>399000</v>
      </c>
      <c r="U1958" s="4">
        <v>122347.01000000001</v>
      </c>
      <c r="V1958" s="25">
        <v>31.575293209870626</v>
      </c>
      <c r="W1958" s="4">
        <v>548</v>
      </c>
    </row>
    <row r="1959" spans="1:23" x14ac:dyDescent="0.45">
      <c r="A1959" t="s">
        <v>8321</v>
      </c>
      <c r="B1959" t="s">
        <v>8224</v>
      </c>
      <c r="C1959" t="s">
        <v>8387</v>
      </c>
      <c r="D1959" s="8" t="s">
        <v>8373</v>
      </c>
      <c r="E1959">
        <v>702</v>
      </c>
      <c r="F1959" s="7">
        <v>1</v>
      </c>
      <c r="G1959" s="4">
        <v>15000</v>
      </c>
      <c r="H1959" s="4">
        <v>4622.01</v>
      </c>
      <c r="I1959" s="25">
        <v>30.041666666664241</v>
      </c>
      <c r="J1959" s="4">
        <v>37</v>
      </c>
      <c r="N1959" t="s">
        <v>8321</v>
      </c>
      <c r="O1959" t="s">
        <v>8224</v>
      </c>
      <c r="P1959" t="s">
        <v>8387</v>
      </c>
      <c r="Q1959" s="8" t="s">
        <v>8373</v>
      </c>
      <c r="R1959">
        <v>702</v>
      </c>
      <c r="S1959" s="7">
        <v>1</v>
      </c>
      <c r="T1959" s="4">
        <v>15000</v>
      </c>
      <c r="U1959" s="4">
        <v>4622.01</v>
      </c>
      <c r="V1959" s="25">
        <v>30.041666666664241</v>
      </c>
      <c r="W1959" s="4">
        <v>37</v>
      </c>
    </row>
    <row r="1960" spans="1:23" x14ac:dyDescent="0.45">
      <c r="A1960" t="s">
        <v>8321</v>
      </c>
      <c r="B1960" t="s">
        <v>8224</v>
      </c>
      <c r="C1960" t="s">
        <v>8387</v>
      </c>
      <c r="D1960" s="8" t="s">
        <v>8373</v>
      </c>
      <c r="E1960">
        <v>943</v>
      </c>
      <c r="F1960" s="7">
        <v>1</v>
      </c>
      <c r="G1960" s="4">
        <v>3000</v>
      </c>
      <c r="H1960" s="4">
        <v>289</v>
      </c>
      <c r="I1960" s="25">
        <v>30.041666666656965</v>
      </c>
      <c r="J1960" s="4">
        <v>12</v>
      </c>
      <c r="N1960" t="s">
        <v>8321</v>
      </c>
      <c r="O1960" t="s">
        <v>8224</v>
      </c>
      <c r="P1960" t="s">
        <v>8387</v>
      </c>
      <c r="Q1960" s="8" t="s">
        <v>8373</v>
      </c>
      <c r="R1960">
        <v>943</v>
      </c>
      <c r="S1960" s="7">
        <v>1</v>
      </c>
      <c r="T1960" s="4">
        <v>3000</v>
      </c>
      <c r="U1960" s="4">
        <v>289</v>
      </c>
      <c r="V1960" s="25">
        <v>30.041666666656965</v>
      </c>
      <c r="W1960" s="4">
        <v>12</v>
      </c>
    </row>
    <row r="1961" spans="1:23" x14ac:dyDescent="0.45">
      <c r="A1961" t="s">
        <v>8321</v>
      </c>
      <c r="B1961" t="s">
        <v>8224</v>
      </c>
      <c r="C1961" t="s">
        <v>8387</v>
      </c>
      <c r="D1961" s="8" t="s">
        <v>8373</v>
      </c>
      <c r="E1961">
        <v>952</v>
      </c>
      <c r="F1961" s="7">
        <v>1</v>
      </c>
      <c r="G1961" s="4">
        <v>49000</v>
      </c>
      <c r="H1961" s="4">
        <v>19572</v>
      </c>
      <c r="I1961" s="25">
        <v>30.041666666656965</v>
      </c>
      <c r="J1961" s="4">
        <v>196</v>
      </c>
      <c r="N1961" t="s">
        <v>8321</v>
      </c>
      <c r="O1961" t="s">
        <v>8224</v>
      </c>
      <c r="P1961" t="s">
        <v>8387</v>
      </c>
      <c r="Q1961" s="8" t="s">
        <v>8373</v>
      </c>
      <c r="R1961">
        <v>952</v>
      </c>
      <c r="S1961" s="7">
        <v>1</v>
      </c>
      <c r="T1961" s="4">
        <v>49000</v>
      </c>
      <c r="U1961" s="4">
        <v>19572</v>
      </c>
      <c r="V1961" s="25">
        <v>30.041666666656965</v>
      </c>
      <c r="W1961" s="4">
        <v>196</v>
      </c>
    </row>
    <row r="1962" spans="1:23" x14ac:dyDescent="0.45">
      <c r="A1962" t="s">
        <v>8321</v>
      </c>
      <c r="B1962" t="s">
        <v>8224</v>
      </c>
      <c r="C1962" t="s">
        <v>8387</v>
      </c>
      <c r="D1962" s="8" t="s">
        <v>8373</v>
      </c>
      <c r="E1962">
        <v>957</v>
      </c>
      <c r="F1962" s="7">
        <v>1</v>
      </c>
      <c r="G1962" s="4">
        <v>12000</v>
      </c>
      <c r="H1962" s="4">
        <v>233</v>
      </c>
      <c r="I1962" s="25">
        <v>31.041666666656965</v>
      </c>
      <c r="J1962" s="4">
        <v>7</v>
      </c>
      <c r="N1962" t="s">
        <v>8321</v>
      </c>
      <c r="O1962" t="s">
        <v>8224</v>
      </c>
      <c r="P1962" t="s">
        <v>8387</v>
      </c>
      <c r="Q1962" s="8" t="s">
        <v>8373</v>
      </c>
      <c r="R1962">
        <v>957</v>
      </c>
      <c r="S1962" s="7">
        <v>1</v>
      </c>
      <c r="T1962" s="4">
        <v>12000</v>
      </c>
      <c r="U1962" s="4">
        <v>233</v>
      </c>
      <c r="V1962" s="25">
        <v>31.041666666656965</v>
      </c>
      <c r="W1962" s="4">
        <v>7</v>
      </c>
    </row>
    <row r="1963" spans="1:23" x14ac:dyDescent="0.45">
      <c r="A1963" t="s">
        <v>8321</v>
      </c>
      <c r="B1963" t="s">
        <v>8224</v>
      </c>
      <c r="C1963" t="s">
        <v>8387</v>
      </c>
      <c r="D1963" s="8" t="s">
        <v>8373</v>
      </c>
      <c r="E1963">
        <v>993</v>
      </c>
      <c r="F1963" s="7">
        <v>1</v>
      </c>
      <c r="G1963" s="4">
        <v>70000</v>
      </c>
      <c r="H1963" s="4">
        <v>17561</v>
      </c>
      <c r="I1963" s="25">
        <v>33.243425925917109</v>
      </c>
      <c r="J1963" s="4">
        <v>196</v>
      </c>
      <c r="N1963" t="s">
        <v>8321</v>
      </c>
      <c r="O1963" t="s">
        <v>8224</v>
      </c>
      <c r="P1963" t="s">
        <v>8387</v>
      </c>
      <c r="Q1963" s="8" t="s">
        <v>8373</v>
      </c>
      <c r="R1963">
        <v>993</v>
      </c>
      <c r="S1963" s="7">
        <v>1</v>
      </c>
      <c r="T1963" s="4">
        <v>70000</v>
      </c>
      <c r="U1963" s="4">
        <v>17561</v>
      </c>
      <c r="V1963" s="25">
        <v>33.243425925917109</v>
      </c>
      <c r="W1963" s="4">
        <v>196</v>
      </c>
    </row>
    <row r="1964" spans="1:23" x14ac:dyDescent="0.45">
      <c r="A1964" t="s">
        <v>8321</v>
      </c>
      <c r="B1964" t="s">
        <v>8224</v>
      </c>
      <c r="C1964" t="s">
        <v>8387</v>
      </c>
      <c r="D1964" s="8" t="s">
        <v>8373</v>
      </c>
      <c r="E1964">
        <v>1311</v>
      </c>
      <c r="F1964" s="7">
        <v>1</v>
      </c>
      <c r="G1964" s="4">
        <v>250000</v>
      </c>
      <c r="H1964" s="4">
        <v>80070</v>
      </c>
      <c r="I1964" s="25">
        <v>35.041666666671517</v>
      </c>
      <c r="J1964" s="4">
        <v>100</v>
      </c>
      <c r="N1964" t="s">
        <v>8321</v>
      </c>
      <c r="O1964" t="s">
        <v>8224</v>
      </c>
      <c r="P1964" t="s">
        <v>8387</v>
      </c>
      <c r="Q1964" s="8" t="s">
        <v>8373</v>
      </c>
      <c r="R1964">
        <v>1311</v>
      </c>
      <c r="S1964" s="7">
        <v>1</v>
      </c>
      <c r="T1964" s="4">
        <v>250000</v>
      </c>
      <c r="U1964" s="4">
        <v>80070</v>
      </c>
      <c r="V1964" s="25">
        <v>35.041666666671517</v>
      </c>
      <c r="W1964" s="4">
        <v>100</v>
      </c>
    </row>
    <row r="1965" spans="1:23" x14ac:dyDescent="0.45">
      <c r="A1965" t="s">
        <v>8321</v>
      </c>
      <c r="B1965" t="s">
        <v>8224</v>
      </c>
      <c r="C1965" t="s">
        <v>8387</v>
      </c>
      <c r="D1965" s="8" t="s">
        <v>8374</v>
      </c>
      <c r="F1965" s="7">
        <v>5</v>
      </c>
      <c r="G1965" s="4">
        <v>263000</v>
      </c>
      <c r="H1965" s="4">
        <v>133957.5</v>
      </c>
      <c r="I1965" s="25">
        <v>39.724636574073521</v>
      </c>
      <c r="J1965" s="4">
        <v>460</v>
      </c>
      <c r="N1965" t="s">
        <v>8321</v>
      </c>
      <c r="O1965" t="s">
        <v>8224</v>
      </c>
      <c r="P1965" t="s">
        <v>8387</v>
      </c>
      <c r="Q1965" s="8" t="s">
        <v>8374</v>
      </c>
      <c r="S1965" s="7">
        <v>5</v>
      </c>
      <c r="T1965" s="4">
        <v>263000</v>
      </c>
      <c r="U1965" s="4">
        <v>133957.5</v>
      </c>
      <c r="V1965" s="25">
        <v>39.724636574073521</v>
      </c>
      <c r="W1965" s="4">
        <v>460</v>
      </c>
    </row>
    <row r="1966" spans="1:23" x14ac:dyDescent="0.45">
      <c r="A1966" t="s">
        <v>8321</v>
      </c>
      <c r="B1966" t="s">
        <v>8224</v>
      </c>
      <c r="C1966" t="s">
        <v>8387</v>
      </c>
      <c r="D1966" s="8" t="s">
        <v>8374</v>
      </c>
      <c r="E1966">
        <v>652</v>
      </c>
      <c r="F1966" s="7">
        <v>1</v>
      </c>
      <c r="G1966" s="4">
        <v>3000</v>
      </c>
      <c r="H1966" s="4">
        <v>3014</v>
      </c>
      <c r="I1966" s="25">
        <v>30.041666666664241</v>
      </c>
      <c r="J1966" s="4">
        <v>28</v>
      </c>
      <c r="N1966" t="s">
        <v>8321</v>
      </c>
      <c r="O1966" t="s">
        <v>8224</v>
      </c>
      <c r="P1966" t="s">
        <v>8387</v>
      </c>
      <c r="Q1966" s="8" t="s">
        <v>8374</v>
      </c>
      <c r="R1966">
        <v>652</v>
      </c>
      <c r="S1966" s="7">
        <v>1</v>
      </c>
      <c r="T1966" s="4">
        <v>3000</v>
      </c>
      <c r="U1966" s="4">
        <v>3014</v>
      </c>
      <c r="V1966" s="25">
        <v>30.041666666664241</v>
      </c>
      <c r="W1966" s="4">
        <v>28</v>
      </c>
    </row>
    <row r="1967" spans="1:23" x14ac:dyDescent="0.45">
      <c r="A1967" t="s">
        <v>8321</v>
      </c>
      <c r="B1967" t="s">
        <v>8224</v>
      </c>
      <c r="C1967" t="s">
        <v>8387</v>
      </c>
      <c r="D1967" s="8" t="s">
        <v>8374</v>
      </c>
      <c r="E1967">
        <v>665</v>
      </c>
      <c r="F1967" s="7">
        <v>1</v>
      </c>
      <c r="G1967" s="4">
        <v>10000</v>
      </c>
      <c r="H1967" s="4">
        <v>1864</v>
      </c>
      <c r="I1967" s="25">
        <v>60</v>
      </c>
      <c r="J1967" s="4">
        <v>12</v>
      </c>
      <c r="N1967" t="s">
        <v>8321</v>
      </c>
      <c r="O1967" t="s">
        <v>8224</v>
      </c>
      <c r="P1967" t="s">
        <v>8387</v>
      </c>
      <c r="Q1967" s="8" t="s">
        <v>8374</v>
      </c>
      <c r="R1967">
        <v>665</v>
      </c>
      <c r="S1967" s="7">
        <v>1</v>
      </c>
      <c r="T1967" s="4">
        <v>10000</v>
      </c>
      <c r="U1967" s="4">
        <v>1864</v>
      </c>
      <c r="V1967" s="25">
        <v>60</v>
      </c>
      <c r="W1967" s="4">
        <v>12</v>
      </c>
    </row>
    <row r="1968" spans="1:23" x14ac:dyDescent="0.45">
      <c r="A1968" t="s">
        <v>8321</v>
      </c>
      <c r="B1968" t="s">
        <v>8224</v>
      </c>
      <c r="C1968" t="s">
        <v>8387</v>
      </c>
      <c r="D1968" s="8" t="s">
        <v>8374</v>
      </c>
      <c r="E1968">
        <v>689</v>
      </c>
      <c r="F1968" s="7">
        <v>1</v>
      </c>
      <c r="G1968" s="4">
        <v>200000</v>
      </c>
      <c r="H1968" s="4">
        <v>115297.5</v>
      </c>
      <c r="I1968" s="25">
        <v>36.539849537039117</v>
      </c>
      <c r="J1968" s="4">
        <v>336</v>
      </c>
      <c r="N1968" t="s">
        <v>8321</v>
      </c>
      <c r="O1968" t="s">
        <v>8224</v>
      </c>
      <c r="P1968" t="s">
        <v>8387</v>
      </c>
      <c r="Q1968" s="8" t="s">
        <v>8374</v>
      </c>
      <c r="R1968">
        <v>689</v>
      </c>
      <c r="S1968" s="7">
        <v>1</v>
      </c>
      <c r="T1968" s="4">
        <v>200000</v>
      </c>
      <c r="U1968" s="4">
        <v>115297.5</v>
      </c>
      <c r="V1968" s="25">
        <v>36.539849537039117</v>
      </c>
      <c r="W1968" s="4">
        <v>336</v>
      </c>
    </row>
    <row r="1969" spans="1:23" x14ac:dyDescent="0.45">
      <c r="A1969" t="s">
        <v>8321</v>
      </c>
      <c r="B1969" t="s">
        <v>8224</v>
      </c>
      <c r="C1969" t="s">
        <v>8387</v>
      </c>
      <c r="D1969" s="8" t="s">
        <v>8374</v>
      </c>
      <c r="E1969">
        <v>1007</v>
      </c>
      <c r="F1969" s="7">
        <v>1</v>
      </c>
      <c r="G1969" s="4">
        <v>30000</v>
      </c>
      <c r="H1969" s="4">
        <v>13296</v>
      </c>
      <c r="I1969" s="25">
        <v>42.041666666664241</v>
      </c>
      <c r="J1969" s="4">
        <v>76</v>
      </c>
      <c r="N1969" t="s">
        <v>8321</v>
      </c>
      <c r="O1969" t="s">
        <v>8224</v>
      </c>
      <c r="P1969" t="s">
        <v>8387</v>
      </c>
      <c r="Q1969" s="8" t="s">
        <v>8374</v>
      </c>
      <c r="R1969">
        <v>1007</v>
      </c>
      <c r="S1969" s="7">
        <v>1</v>
      </c>
      <c r="T1969" s="4">
        <v>30000</v>
      </c>
      <c r="U1969" s="4">
        <v>13296</v>
      </c>
      <c r="V1969" s="25">
        <v>42.041666666664241</v>
      </c>
      <c r="W1969" s="4">
        <v>76</v>
      </c>
    </row>
    <row r="1970" spans="1:23" x14ac:dyDescent="0.45">
      <c r="A1970" t="s">
        <v>8321</v>
      </c>
      <c r="B1970" t="s">
        <v>8224</v>
      </c>
      <c r="C1970" t="s">
        <v>8387</v>
      </c>
      <c r="D1970" s="8" t="s">
        <v>8374</v>
      </c>
      <c r="E1970">
        <v>1325</v>
      </c>
      <c r="F1970" s="7">
        <v>1</v>
      </c>
      <c r="G1970" s="4">
        <v>20000</v>
      </c>
      <c r="H1970" s="4">
        <v>486</v>
      </c>
      <c r="I1970" s="25">
        <v>30</v>
      </c>
      <c r="J1970" s="4">
        <v>8</v>
      </c>
      <c r="N1970" t="s">
        <v>8321</v>
      </c>
      <c r="O1970" t="s">
        <v>8224</v>
      </c>
      <c r="P1970" t="s">
        <v>8387</v>
      </c>
      <c r="Q1970" s="8" t="s">
        <v>8374</v>
      </c>
      <c r="R1970">
        <v>1325</v>
      </c>
      <c r="S1970" s="7">
        <v>1</v>
      </c>
      <c r="T1970" s="4">
        <v>20000</v>
      </c>
      <c r="U1970" s="4">
        <v>486</v>
      </c>
      <c r="V1970" s="25">
        <v>30</v>
      </c>
      <c r="W1970" s="4">
        <v>8</v>
      </c>
    </row>
    <row r="1971" spans="1:23" x14ac:dyDescent="0.45">
      <c r="A1971" t="s">
        <v>8321</v>
      </c>
      <c r="B1971" t="s">
        <v>8224</v>
      </c>
      <c r="C1971" t="s">
        <v>8387</v>
      </c>
      <c r="D1971" s="8" t="s">
        <v>8381</v>
      </c>
      <c r="F1971" s="7">
        <v>3</v>
      </c>
      <c r="G1971" s="4">
        <v>35000</v>
      </c>
      <c r="H1971" s="4">
        <v>1079837.05</v>
      </c>
      <c r="I1971" s="25">
        <v>53.343252314812467</v>
      </c>
      <c r="J1971" s="4">
        <v>810</v>
      </c>
      <c r="N1971" t="s">
        <v>8321</v>
      </c>
      <c r="O1971" t="s">
        <v>8224</v>
      </c>
      <c r="P1971" t="s">
        <v>8387</v>
      </c>
      <c r="Q1971" s="8" t="s">
        <v>8381</v>
      </c>
      <c r="S1971" s="7">
        <v>3</v>
      </c>
      <c r="T1971" s="4">
        <v>35000</v>
      </c>
      <c r="U1971" s="4">
        <v>1079837.05</v>
      </c>
      <c r="V1971" s="25">
        <v>53.343252314812467</v>
      </c>
      <c r="W1971" s="4">
        <v>810</v>
      </c>
    </row>
    <row r="1972" spans="1:23" x14ac:dyDescent="0.45">
      <c r="A1972" t="s">
        <v>8321</v>
      </c>
      <c r="B1972" t="s">
        <v>8224</v>
      </c>
      <c r="C1972" t="s">
        <v>8387</v>
      </c>
      <c r="D1972" s="8" t="s">
        <v>8381</v>
      </c>
      <c r="E1972">
        <v>703</v>
      </c>
      <c r="F1972" s="7">
        <v>1</v>
      </c>
      <c r="G1972" s="4">
        <v>15000</v>
      </c>
      <c r="H1972" s="4">
        <v>837</v>
      </c>
      <c r="I1972" s="25">
        <v>55.029756944437395</v>
      </c>
      <c r="J1972" s="4">
        <v>7</v>
      </c>
      <c r="N1972" t="s">
        <v>8321</v>
      </c>
      <c r="O1972" t="s">
        <v>8224</v>
      </c>
      <c r="P1972" t="s">
        <v>8387</v>
      </c>
      <c r="Q1972" s="8" t="s">
        <v>8381</v>
      </c>
      <c r="R1972">
        <v>703</v>
      </c>
      <c r="S1972" s="7">
        <v>1</v>
      </c>
      <c r="T1972" s="4">
        <v>15000</v>
      </c>
      <c r="U1972" s="4">
        <v>837</v>
      </c>
      <c r="V1972" s="25">
        <v>55.029756944437395</v>
      </c>
      <c r="W1972" s="4">
        <v>7</v>
      </c>
    </row>
    <row r="1973" spans="1:23" x14ac:dyDescent="0.45">
      <c r="A1973" t="s">
        <v>8321</v>
      </c>
      <c r="B1973" t="s">
        <v>8224</v>
      </c>
      <c r="C1973" t="s">
        <v>8387</v>
      </c>
      <c r="D1973" s="8" t="s">
        <v>8381</v>
      </c>
      <c r="E1973">
        <v>714</v>
      </c>
      <c r="F1973" s="7">
        <v>1</v>
      </c>
      <c r="G1973" s="4">
        <v>15000</v>
      </c>
      <c r="H1973" s="4">
        <v>2249</v>
      </c>
      <c r="I1973" s="25">
        <v>60</v>
      </c>
      <c r="J1973" s="4">
        <v>28</v>
      </c>
      <c r="N1973" t="s">
        <v>8321</v>
      </c>
      <c r="O1973" t="s">
        <v>8224</v>
      </c>
      <c r="P1973" t="s">
        <v>8387</v>
      </c>
      <c r="Q1973" s="8" t="s">
        <v>8381</v>
      </c>
      <c r="R1973">
        <v>714</v>
      </c>
      <c r="S1973" s="7">
        <v>1</v>
      </c>
      <c r="T1973" s="4">
        <v>15000</v>
      </c>
      <c r="U1973" s="4">
        <v>2249</v>
      </c>
      <c r="V1973" s="25">
        <v>60</v>
      </c>
      <c r="W1973" s="4">
        <v>28</v>
      </c>
    </row>
    <row r="1974" spans="1:23" x14ac:dyDescent="0.45">
      <c r="A1974" t="s">
        <v>8321</v>
      </c>
      <c r="B1974" t="s">
        <v>8224</v>
      </c>
      <c r="C1974" t="s">
        <v>8387</v>
      </c>
      <c r="D1974" s="8" t="s">
        <v>8381</v>
      </c>
      <c r="E1974">
        <v>1012</v>
      </c>
      <c r="F1974" s="7">
        <v>1</v>
      </c>
      <c r="G1974" s="4">
        <v>5000</v>
      </c>
      <c r="H1974" s="4">
        <v>1076751.05</v>
      </c>
      <c r="I1974" s="25">
        <v>45</v>
      </c>
      <c r="J1974" s="4">
        <v>775</v>
      </c>
      <c r="N1974" t="s">
        <v>8321</v>
      </c>
      <c r="O1974" t="s">
        <v>8224</v>
      </c>
      <c r="P1974" t="s">
        <v>8387</v>
      </c>
      <c r="Q1974" s="8" t="s">
        <v>8381</v>
      </c>
      <c r="R1974">
        <v>1012</v>
      </c>
      <c r="S1974" s="7">
        <v>1</v>
      </c>
      <c r="T1974" s="4">
        <v>5000</v>
      </c>
      <c r="U1974" s="4">
        <v>1076751.05</v>
      </c>
      <c r="V1974" s="25">
        <v>45</v>
      </c>
      <c r="W1974" s="4">
        <v>775</v>
      </c>
    </row>
    <row r="1975" spans="1:23" x14ac:dyDescent="0.45">
      <c r="A1975" t="s">
        <v>8321</v>
      </c>
      <c r="B1975" t="s">
        <v>8224</v>
      </c>
      <c r="C1975" t="s">
        <v>8388</v>
      </c>
      <c r="F1975" s="7"/>
      <c r="G1975" s="4"/>
      <c r="H1975" s="4"/>
      <c r="I1975" s="25"/>
      <c r="J1975" s="4"/>
      <c r="N1975" t="s">
        <v>8321</v>
      </c>
      <c r="O1975" t="s">
        <v>8224</v>
      </c>
      <c r="P1975" t="s">
        <v>8388</v>
      </c>
      <c r="S1975" s="7"/>
      <c r="T1975" s="4"/>
      <c r="U1975" s="4"/>
      <c r="V1975" s="25"/>
      <c r="W1975" s="4"/>
    </row>
    <row r="1976" spans="1:23" x14ac:dyDescent="0.45">
      <c r="A1976" t="s">
        <v>8321</v>
      </c>
      <c r="B1976" t="s">
        <v>8224</v>
      </c>
      <c r="C1976" t="s">
        <v>8388</v>
      </c>
      <c r="D1976" s="8" t="s">
        <v>8376</v>
      </c>
      <c r="F1976" s="7">
        <v>6</v>
      </c>
      <c r="G1976" s="4">
        <v>1257350</v>
      </c>
      <c r="H1976" s="4">
        <v>87399</v>
      </c>
      <c r="I1976" s="25">
        <v>39.903082561728901</v>
      </c>
      <c r="J1976" s="4">
        <v>346</v>
      </c>
      <c r="N1976" t="s">
        <v>8321</v>
      </c>
      <c r="O1976" t="s">
        <v>8224</v>
      </c>
      <c r="P1976" t="s">
        <v>8388</v>
      </c>
      <c r="Q1976" s="8" t="s">
        <v>8376</v>
      </c>
      <c r="S1976" s="7">
        <v>6</v>
      </c>
      <c r="T1976" s="4">
        <v>1257350</v>
      </c>
      <c r="U1976" s="4">
        <v>87399</v>
      </c>
      <c r="V1976" s="25">
        <v>39.903082561728901</v>
      </c>
      <c r="W1976" s="4">
        <v>346</v>
      </c>
    </row>
    <row r="1977" spans="1:23" x14ac:dyDescent="0.45">
      <c r="A1977" t="s">
        <v>8321</v>
      </c>
      <c r="B1977" t="s">
        <v>8224</v>
      </c>
      <c r="C1977" t="s">
        <v>8388</v>
      </c>
      <c r="D1977" s="8" t="s">
        <v>8376</v>
      </c>
      <c r="E1977">
        <v>694</v>
      </c>
      <c r="F1977" s="7">
        <v>1</v>
      </c>
      <c r="G1977" s="4">
        <v>150000</v>
      </c>
      <c r="H1977" s="4">
        <v>590</v>
      </c>
      <c r="I1977" s="25">
        <v>30</v>
      </c>
      <c r="J1977" s="4">
        <v>7</v>
      </c>
      <c r="N1977" t="s">
        <v>8321</v>
      </c>
      <c r="O1977" t="s">
        <v>8224</v>
      </c>
      <c r="P1977" t="s">
        <v>8388</v>
      </c>
      <c r="Q1977" s="8" t="s">
        <v>8376</v>
      </c>
      <c r="R1977">
        <v>694</v>
      </c>
      <c r="S1977" s="7">
        <v>1</v>
      </c>
      <c r="T1977" s="4">
        <v>150000</v>
      </c>
      <c r="U1977" s="4">
        <v>590</v>
      </c>
      <c r="V1977" s="25">
        <v>30</v>
      </c>
      <c r="W1977" s="4">
        <v>7</v>
      </c>
    </row>
    <row r="1978" spans="1:23" x14ac:dyDescent="0.45">
      <c r="A1978" t="s">
        <v>8321</v>
      </c>
      <c r="B1978" t="s">
        <v>8224</v>
      </c>
      <c r="C1978" t="s">
        <v>8388</v>
      </c>
      <c r="D1978" s="8" t="s">
        <v>8376</v>
      </c>
      <c r="E1978">
        <v>718</v>
      </c>
      <c r="F1978" s="7">
        <v>1</v>
      </c>
      <c r="G1978" s="4">
        <v>12000</v>
      </c>
      <c r="H1978" s="4">
        <v>90</v>
      </c>
      <c r="I1978" s="25">
        <v>31.403854166666861</v>
      </c>
      <c r="J1978" s="4">
        <v>4</v>
      </c>
      <c r="N1978" t="s">
        <v>8321</v>
      </c>
      <c r="O1978" t="s">
        <v>8224</v>
      </c>
      <c r="P1978" t="s">
        <v>8388</v>
      </c>
      <c r="Q1978" s="8" t="s">
        <v>8376</v>
      </c>
      <c r="R1978">
        <v>718</v>
      </c>
      <c r="S1978" s="7">
        <v>1</v>
      </c>
      <c r="T1978" s="4">
        <v>12000</v>
      </c>
      <c r="U1978" s="4">
        <v>90</v>
      </c>
      <c r="V1978" s="25">
        <v>31.403854166666861</v>
      </c>
      <c r="W1978" s="4">
        <v>4</v>
      </c>
    </row>
    <row r="1979" spans="1:23" x14ac:dyDescent="0.45">
      <c r="A1979" t="s">
        <v>8321</v>
      </c>
      <c r="B1979" t="s">
        <v>8224</v>
      </c>
      <c r="C1979" t="s">
        <v>8388</v>
      </c>
      <c r="D1979" s="8" t="s">
        <v>8376</v>
      </c>
      <c r="E1979">
        <v>941</v>
      </c>
      <c r="F1979" s="7">
        <v>1</v>
      </c>
      <c r="G1979" s="4">
        <v>50000</v>
      </c>
      <c r="H1979" s="4">
        <v>1161</v>
      </c>
      <c r="I1979" s="25">
        <v>30</v>
      </c>
      <c r="J1979" s="4">
        <v>31</v>
      </c>
      <c r="N1979" t="s">
        <v>8321</v>
      </c>
      <c r="O1979" t="s">
        <v>8224</v>
      </c>
      <c r="P1979" t="s">
        <v>8388</v>
      </c>
      <c r="Q1979" s="8" t="s">
        <v>8376</v>
      </c>
      <c r="R1979">
        <v>941</v>
      </c>
      <c r="S1979" s="7">
        <v>1</v>
      </c>
      <c r="T1979" s="4">
        <v>50000</v>
      </c>
      <c r="U1979" s="4">
        <v>1161</v>
      </c>
      <c r="V1979" s="25">
        <v>30</v>
      </c>
      <c r="W1979" s="4">
        <v>31</v>
      </c>
    </row>
    <row r="1980" spans="1:23" x14ac:dyDescent="0.45">
      <c r="A1980" t="s">
        <v>8321</v>
      </c>
      <c r="B1980" t="s">
        <v>8224</v>
      </c>
      <c r="C1980" t="s">
        <v>8388</v>
      </c>
      <c r="D1980" s="8" t="s">
        <v>8376</v>
      </c>
      <c r="E1980">
        <v>960</v>
      </c>
      <c r="F1980" s="7">
        <v>1</v>
      </c>
      <c r="G1980" s="4">
        <v>55650</v>
      </c>
      <c r="H1980" s="4">
        <v>25655</v>
      </c>
      <c r="I1980" s="25">
        <v>41.958333333328483</v>
      </c>
      <c r="J1980" s="4">
        <v>188</v>
      </c>
      <c r="N1980" t="s">
        <v>8321</v>
      </c>
      <c r="O1980" t="s">
        <v>8224</v>
      </c>
      <c r="P1980" t="s">
        <v>8388</v>
      </c>
      <c r="Q1980" s="8" t="s">
        <v>8376</v>
      </c>
      <c r="R1980">
        <v>960</v>
      </c>
      <c r="S1980" s="7">
        <v>1</v>
      </c>
      <c r="T1980" s="4">
        <v>55650</v>
      </c>
      <c r="U1980" s="4">
        <v>25655</v>
      </c>
      <c r="V1980" s="25">
        <v>41.958333333328483</v>
      </c>
      <c r="W1980" s="4">
        <v>188</v>
      </c>
    </row>
    <row r="1981" spans="1:23" x14ac:dyDescent="0.45">
      <c r="A1981" t="s">
        <v>8321</v>
      </c>
      <c r="B1981" t="s">
        <v>8224</v>
      </c>
      <c r="C1981" t="s">
        <v>8388</v>
      </c>
      <c r="D1981" s="8" t="s">
        <v>8376</v>
      </c>
      <c r="E1981">
        <v>961</v>
      </c>
      <c r="F1981" s="7">
        <v>1</v>
      </c>
      <c r="G1981" s="4">
        <v>95000</v>
      </c>
      <c r="H1981" s="4">
        <v>40079</v>
      </c>
      <c r="I1981" s="25">
        <v>46.097974537042319</v>
      </c>
      <c r="J1981" s="4">
        <v>110</v>
      </c>
      <c r="N1981" t="s">
        <v>8321</v>
      </c>
      <c r="O1981" t="s">
        <v>8224</v>
      </c>
      <c r="P1981" t="s">
        <v>8388</v>
      </c>
      <c r="Q1981" s="8" t="s">
        <v>8376</v>
      </c>
      <c r="R1981">
        <v>961</v>
      </c>
      <c r="S1981" s="7">
        <v>1</v>
      </c>
      <c r="T1981" s="4">
        <v>95000</v>
      </c>
      <c r="U1981" s="4">
        <v>40079</v>
      </c>
      <c r="V1981" s="25">
        <v>46.097974537042319</v>
      </c>
      <c r="W1981" s="4">
        <v>110</v>
      </c>
    </row>
    <row r="1982" spans="1:23" x14ac:dyDescent="0.45">
      <c r="A1982" t="s">
        <v>8321</v>
      </c>
      <c r="B1982" t="s">
        <v>8224</v>
      </c>
      <c r="C1982" t="s">
        <v>8388</v>
      </c>
      <c r="D1982" s="8" t="s">
        <v>8376</v>
      </c>
      <c r="E1982">
        <v>1000</v>
      </c>
      <c r="F1982" s="7">
        <v>1</v>
      </c>
      <c r="G1982" s="4">
        <v>894700</v>
      </c>
      <c r="H1982" s="4">
        <v>19824</v>
      </c>
      <c r="I1982" s="25">
        <v>59.958333333335759</v>
      </c>
      <c r="J1982" s="4">
        <v>6</v>
      </c>
      <c r="N1982" t="s">
        <v>8321</v>
      </c>
      <c r="O1982" t="s">
        <v>8224</v>
      </c>
      <c r="P1982" t="s">
        <v>8388</v>
      </c>
      <c r="Q1982" s="8" t="s">
        <v>8376</v>
      </c>
      <c r="R1982">
        <v>1000</v>
      </c>
      <c r="S1982" s="7">
        <v>1</v>
      </c>
      <c r="T1982" s="4">
        <v>894700</v>
      </c>
      <c r="U1982" s="4">
        <v>19824</v>
      </c>
      <c r="V1982" s="25">
        <v>59.958333333335759</v>
      </c>
      <c r="W1982" s="4">
        <v>6</v>
      </c>
    </row>
    <row r="1983" spans="1:23" x14ac:dyDescent="0.45">
      <c r="A1983" t="s">
        <v>8321</v>
      </c>
      <c r="B1983" t="s">
        <v>8224</v>
      </c>
      <c r="C1983" t="s">
        <v>8388</v>
      </c>
      <c r="D1983" s="8" t="s">
        <v>8377</v>
      </c>
      <c r="F1983" s="7">
        <v>2</v>
      </c>
      <c r="G1983" s="4">
        <v>100000</v>
      </c>
      <c r="H1983" s="4">
        <v>24744</v>
      </c>
      <c r="I1983" s="25">
        <v>29.979166666667879</v>
      </c>
      <c r="J1983" s="4">
        <v>144</v>
      </c>
      <c r="N1983" t="s">
        <v>8321</v>
      </c>
      <c r="O1983" t="s">
        <v>8224</v>
      </c>
      <c r="P1983" t="s">
        <v>8388</v>
      </c>
      <c r="Q1983" s="8" t="s">
        <v>8377</v>
      </c>
      <c r="S1983" s="7">
        <v>2</v>
      </c>
      <c r="T1983" s="4">
        <v>100000</v>
      </c>
      <c r="U1983" s="4">
        <v>24744</v>
      </c>
      <c r="V1983" s="25">
        <v>29.979166666667879</v>
      </c>
      <c r="W1983" s="4">
        <v>144</v>
      </c>
    </row>
    <row r="1984" spans="1:23" x14ac:dyDescent="0.45">
      <c r="A1984" t="s">
        <v>8321</v>
      </c>
      <c r="B1984" t="s">
        <v>8224</v>
      </c>
      <c r="C1984" t="s">
        <v>8388</v>
      </c>
      <c r="D1984" s="8" t="s">
        <v>8377</v>
      </c>
      <c r="E1984">
        <v>682</v>
      </c>
      <c r="F1984" s="7">
        <v>1</v>
      </c>
      <c r="G1984" s="4">
        <v>50000</v>
      </c>
      <c r="H1984" s="4">
        <v>53</v>
      </c>
      <c r="I1984" s="25">
        <v>29.958333333335759</v>
      </c>
      <c r="J1984" s="4">
        <v>4</v>
      </c>
      <c r="N1984" t="s">
        <v>8321</v>
      </c>
      <c r="O1984" t="s">
        <v>8224</v>
      </c>
      <c r="P1984" t="s">
        <v>8388</v>
      </c>
      <c r="Q1984" s="8" t="s">
        <v>8377</v>
      </c>
      <c r="R1984">
        <v>682</v>
      </c>
      <c r="S1984" s="7">
        <v>1</v>
      </c>
      <c r="T1984" s="4">
        <v>50000</v>
      </c>
      <c r="U1984" s="4">
        <v>53</v>
      </c>
      <c r="V1984" s="25">
        <v>29.958333333335759</v>
      </c>
      <c r="W1984" s="4">
        <v>4</v>
      </c>
    </row>
    <row r="1985" spans="1:23" x14ac:dyDescent="0.45">
      <c r="A1985" t="s">
        <v>8321</v>
      </c>
      <c r="B1985" t="s">
        <v>8224</v>
      </c>
      <c r="C1985" t="s">
        <v>8388</v>
      </c>
      <c r="D1985" s="8" t="s">
        <v>8377</v>
      </c>
      <c r="E1985">
        <v>1337</v>
      </c>
      <c r="F1985" s="7">
        <v>1</v>
      </c>
      <c r="G1985" s="4">
        <v>50000</v>
      </c>
      <c r="H1985" s="4">
        <v>24691</v>
      </c>
      <c r="I1985" s="25">
        <v>30</v>
      </c>
      <c r="J1985" s="4">
        <v>140</v>
      </c>
      <c r="N1985" t="s">
        <v>8321</v>
      </c>
      <c r="O1985" t="s">
        <v>8224</v>
      </c>
      <c r="P1985" t="s">
        <v>8388</v>
      </c>
      <c r="Q1985" s="8" t="s">
        <v>8377</v>
      </c>
      <c r="R1985">
        <v>1337</v>
      </c>
      <c r="S1985" s="7">
        <v>1</v>
      </c>
      <c r="T1985" s="4">
        <v>50000</v>
      </c>
      <c r="U1985" s="4">
        <v>24691</v>
      </c>
      <c r="V1985" s="25">
        <v>30</v>
      </c>
      <c r="W1985" s="4">
        <v>140</v>
      </c>
    </row>
    <row r="1986" spans="1:23" x14ac:dyDescent="0.45">
      <c r="A1986" t="s">
        <v>8357</v>
      </c>
      <c r="B1986"/>
      <c r="F1986" s="7">
        <v>187</v>
      </c>
      <c r="G1986" s="4">
        <v>52771463</v>
      </c>
      <c r="H1986" s="4">
        <v>2025417.38</v>
      </c>
      <c r="I1986" s="25">
        <v>35.183823838879178</v>
      </c>
      <c r="J1986" s="4">
        <v>18846</v>
      </c>
      <c r="N1986" t="s">
        <v>8357</v>
      </c>
      <c r="O1986"/>
      <c r="S1986" s="7">
        <v>187</v>
      </c>
      <c r="T1986" s="4">
        <v>52771463</v>
      </c>
      <c r="U1986" s="4">
        <v>2025417.38</v>
      </c>
      <c r="V1986" s="25">
        <v>35.183823838879178</v>
      </c>
      <c r="W1986" s="4">
        <v>18846</v>
      </c>
    </row>
    <row r="1987" spans="1:23" x14ac:dyDescent="0.45">
      <c r="A1987" t="s">
        <v>8357</v>
      </c>
      <c r="B1987" t="s">
        <v>8226</v>
      </c>
      <c r="F1987" s="7">
        <v>2</v>
      </c>
      <c r="G1987" s="4">
        <v>354000</v>
      </c>
      <c r="H1987" s="4">
        <v>43135</v>
      </c>
      <c r="I1987" s="25">
        <v>30.587320601851388</v>
      </c>
      <c r="J1987" s="4">
        <v>20</v>
      </c>
      <c r="N1987" t="s">
        <v>8357</v>
      </c>
      <c r="O1987" t="s">
        <v>8226</v>
      </c>
      <c r="S1987" s="7">
        <v>2</v>
      </c>
      <c r="T1987" s="4">
        <v>354000</v>
      </c>
      <c r="U1987" s="4">
        <v>43135</v>
      </c>
      <c r="V1987" s="25">
        <v>30.587320601851388</v>
      </c>
      <c r="W1987" s="4">
        <v>20</v>
      </c>
    </row>
    <row r="1988" spans="1:23" x14ac:dyDescent="0.45">
      <c r="A1988" t="s">
        <v>8357</v>
      </c>
      <c r="B1988" t="s">
        <v>8226</v>
      </c>
      <c r="C1988" t="s">
        <v>8386</v>
      </c>
      <c r="F1988" s="7"/>
      <c r="G1988" s="4"/>
      <c r="H1988" s="4"/>
      <c r="I1988" s="25"/>
      <c r="J1988" s="4"/>
      <c r="N1988" t="s">
        <v>8357</v>
      </c>
      <c r="O1988" t="s">
        <v>8226</v>
      </c>
      <c r="P1988" t="s">
        <v>8386</v>
      </c>
      <c r="S1988" s="7"/>
      <c r="T1988" s="4"/>
      <c r="U1988" s="4"/>
      <c r="V1988" s="25"/>
      <c r="W1988" s="4"/>
    </row>
    <row r="1989" spans="1:23" x14ac:dyDescent="0.45">
      <c r="A1989" t="s">
        <v>8357</v>
      </c>
      <c r="B1989" t="s">
        <v>8226</v>
      </c>
      <c r="C1989" t="s">
        <v>8386</v>
      </c>
      <c r="D1989" s="8" t="s">
        <v>8376</v>
      </c>
      <c r="F1989" s="7">
        <v>1</v>
      </c>
      <c r="G1989" s="4">
        <v>4000</v>
      </c>
      <c r="H1989" s="4">
        <v>1185</v>
      </c>
      <c r="I1989" s="25">
        <v>31.174641203702777</v>
      </c>
      <c r="J1989" s="4">
        <v>5</v>
      </c>
      <c r="N1989" t="s">
        <v>8357</v>
      </c>
      <c r="O1989" t="s">
        <v>8226</v>
      </c>
      <c r="P1989" t="s">
        <v>8386</v>
      </c>
      <c r="Q1989" s="8" t="s">
        <v>8376</v>
      </c>
      <c r="S1989" s="7">
        <v>1</v>
      </c>
      <c r="T1989" s="4">
        <v>4000</v>
      </c>
      <c r="U1989" s="4">
        <v>1185</v>
      </c>
      <c r="V1989" s="25">
        <v>31.174641203702777</v>
      </c>
      <c r="W1989" s="4">
        <v>5</v>
      </c>
    </row>
    <row r="1990" spans="1:23" x14ac:dyDescent="0.45">
      <c r="A1990" t="s">
        <v>8357</v>
      </c>
      <c r="B1990" t="s">
        <v>8226</v>
      </c>
      <c r="C1990" t="s">
        <v>8386</v>
      </c>
      <c r="D1990" s="8" t="s">
        <v>8376</v>
      </c>
      <c r="E1990">
        <v>3104</v>
      </c>
      <c r="F1990" s="7">
        <v>1</v>
      </c>
      <c r="G1990" s="4">
        <v>4000</v>
      </c>
      <c r="H1990" s="4">
        <v>1185</v>
      </c>
      <c r="I1990" s="25">
        <v>31.174641203702777</v>
      </c>
      <c r="J1990" s="4">
        <v>5</v>
      </c>
      <c r="N1990" t="s">
        <v>8357</v>
      </c>
      <c r="O1990" t="s">
        <v>8226</v>
      </c>
      <c r="P1990" t="s">
        <v>8386</v>
      </c>
      <c r="Q1990" s="8" t="s">
        <v>8376</v>
      </c>
      <c r="R1990">
        <v>3104</v>
      </c>
      <c r="S1990" s="7">
        <v>1</v>
      </c>
      <c r="T1990" s="4">
        <v>4000</v>
      </c>
      <c r="U1990" s="4">
        <v>1185</v>
      </c>
      <c r="V1990" s="25">
        <v>31.174641203702777</v>
      </c>
      <c r="W1990" s="4">
        <v>5</v>
      </c>
    </row>
    <row r="1991" spans="1:23" x14ac:dyDescent="0.45">
      <c r="A1991" t="s">
        <v>8357</v>
      </c>
      <c r="B1991" t="s">
        <v>8226</v>
      </c>
      <c r="C1991" t="s">
        <v>8387</v>
      </c>
      <c r="F1991" s="7"/>
      <c r="G1991" s="4"/>
      <c r="H1991" s="4"/>
      <c r="I1991" s="25"/>
      <c r="J1991" s="4"/>
      <c r="N1991" t="s">
        <v>8357</v>
      </c>
      <c r="O1991" t="s">
        <v>8226</v>
      </c>
      <c r="P1991" t="s">
        <v>8387</v>
      </c>
      <c r="S1991" s="7"/>
      <c r="T1991" s="4"/>
      <c r="U1991" s="4"/>
      <c r="V1991" s="25"/>
      <c r="W1991" s="4"/>
    </row>
    <row r="1992" spans="1:23" x14ac:dyDescent="0.45">
      <c r="A1992" t="s">
        <v>8357</v>
      </c>
      <c r="B1992" t="s">
        <v>8226</v>
      </c>
      <c r="C1992" t="s">
        <v>8387</v>
      </c>
      <c r="D1992" s="8" t="s">
        <v>8380</v>
      </c>
      <c r="F1992" s="7">
        <v>1</v>
      </c>
      <c r="G1992" s="4">
        <v>350000</v>
      </c>
      <c r="H1992" s="4">
        <v>41950</v>
      </c>
      <c r="I1992" s="25">
        <v>30</v>
      </c>
      <c r="J1992" s="4">
        <v>15</v>
      </c>
      <c r="N1992" t="s">
        <v>8357</v>
      </c>
      <c r="O1992" t="s">
        <v>8226</v>
      </c>
      <c r="P1992" t="s">
        <v>8387</v>
      </c>
      <c r="Q1992" s="8" t="s">
        <v>8380</v>
      </c>
      <c r="S1992" s="7">
        <v>1</v>
      </c>
      <c r="T1992" s="4">
        <v>350000</v>
      </c>
      <c r="U1992" s="4">
        <v>41950</v>
      </c>
      <c r="V1992" s="25">
        <v>30</v>
      </c>
      <c r="W1992" s="4">
        <v>15</v>
      </c>
    </row>
    <row r="1993" spans="1:23" x14ac:dyDescent="0.45">
      <c r="A1993" t="s">
        <v>8357</v>
      </c>
      <c r="B1993" t="s">
        <v>8226</v>
      </c>
      <c r="C1993" t="s">
        <v>8387</v>
      </c>
      <c r="D1993" s="8" t="s">
        <v>8380</v>
      </c>
      <c r="E1993">
        <v>3066</v>
      </c>
      <c r="F1993" s="7">
        <v>1</v>
      </c>
      <c r="G1993" s="4">
        <v>350000</v>
      </c>
      <c r="H1993" s="4">
        <v>41950</v>
      </c>
      <c r="I1993" s="25">
        <v>30</v>
      </c>
      <c r="J1993" s="4">
        <v>15</v>
      </c>
      <c r="N1993" t="s">
        <v>8357</v>
      </c>
      <c r="O1993" t="s">
        <v>8226</v>
      </c>
      <c r="P1993" t="s">
        <v>8387</v>
      </c>
      <c r="Q1993" s="8" t="s">
        <v>8380</v>
      </c>
      <c r="R1993">
        <v>3066</v>
      </c>
      <c r="S1993" s="7">
        <v>1</v>
      </c>
      <c r="T1993" s="4">
        <v>350000</v>
      </c>
      <c r="U1993" s="4">
        <v>41950</v>
      </c>
      <c r="V1993" s="25">
        <v>30</v>
      </c>
      <c r="W1993" s="4">
        <v>15</v>
      </c>
    </row>
    <row r="1994" spans="1:23" x14ac:dyDescent="0.45">
      <c r="A1994" t="s">
        <v>8357</v>
      </c>
      <c r="B1994" t="s">
        <v>8229</v>
      </c>
      <c r="F1994" s="7">
        <v>6</v>
      </c>
      <c r="G1994" s="4">
        <v>250500</v>
      </c>
      <c r="H1994" s="4">
        <v>66996</v>
      </c>
      <c r="I1994" s="25">
        <v>32.89105131172861</v>
      </c>
      <c r="J1994" s="4">
        <v>447</v>
      </c>
      <c r="N1994" t="s">
        <v>8357</v>
      </c>
      <c r="O1994" t="s">
        <v>8229</v>
      </c>
      <c r="S1994" s="7">
        <v>6</v>
      </c>
      <c r="T1994" s="4">
        <v>250500</v>
      </c>
      <c r="U1994" s="4">
        <v>66996</v>
      </c>
      <c r="V1994" s="25">
        <v>32.89105131172861</v>
      </c>
      <c r="W1994" s="4">
        <v>447</v>
      </c>
    </row>
    <row r="1995" spans="1:23" x14ac:dyDescent="0.45">
      <c r="A1995" t="s">
        <v>8357</v>
      </c>
      <c r="B1995" t="s">
        <v>8229</v>
      </c>
      <c r="C1995" t="s">
        <v>8385</v>
      </c>
      <c r="F1995" s="7"/>
      <c r="G1995" s="4"/>
      <c r="H1995" s="4"/>
      <c r="I1995" s="25"/>
      <c r="J1995" s="4"/>
      <c r="N1995" t="s">
        <v>8357</v>
      </c>
      <c r="O1995" t="s">
        <v>8229</v>
      </c>
      <c r="P1995" t="s">
        <v>8385</v>
      </c>
      <c r="S1995" s="7"/>
      <c r="T1995" s="4"/>
      <c r="U1995" s="4"/>
      <c r="V1995" s="25"/>
      <c r="W1995" s="4"/>
    </row>
    <row r="1996" spans="1:23" x14ac:dyDescent="0.45">
      <c r="A1996" t="s">
        <v>8357</v>
      </c>
      <c r="B1996" t="s">
        <v>8229</v>
      </c>
      <c r="C1996" t="s">
        <v>8385</v>
      </c>
      <c r="D1996" s="8" t="s">
        <v>8369</v>
      </c>
      <c r="F1996" s="7">
        <v>1</v>
      </c>
      <c r="G1996" s="4">
        <v>4000</v>
      </c>
      <c r="H1996" s="4">
        <v>910</v>
      </c>
      <c r="I1996" s="25">
        <v>30.256932870368473</v>
      </c>
      <c r="J1996" s="4">
        <v>17</v>
      </c>
      <c r="N1996" t="s">
        <v>8357</v>
      </c>
      <c r="O1996" t="s">
        <v>8229</v>
      </c>
      <c r="P1996" t="s">
        <v>8385</v>
      </c>
      <c r="Q1996" s="8" t="s">
        <v>8369</v>
      </c>
      <c r="S1996" s="7">
        <v>1</v>
      </c>
      <c r="T1996" s="4">
        <v>4000</v>
      </c>
      <c r="U1996" s="4">
        <v>910</v>
      </c>
      <c r="V1996" s="25">
        <v>30.256932870368473</v>
      </c>
      <c r="W1996" s="4">
        <v>17</v>
      </c>
    </row>
    <row r="1997" spans="1:23" x14ac:dyDescent="0.45">
      <c r="A1997" t="s">
        <v>8357</v>
      </c>
      <c r="B1997" t="s">
        <v>8229</v>
      </c>
      <c r="C1997" t="s">
        <v>8385</v>
      </c>
      <c r="D1997" s="8" t="s">
        <v>8369</v>
      </c>
      <c r="E1997">
        <v>3093</v>
      </c>
      <c r="F1997" s="7">
        <v>1</v>
      </c>
      <c r="G1997" s="4">
        <v>4000</v>
      </c>
      <c r="H1997" s="4">
        <v>910</v>
      </c>
      <c r="I1997" s="25">
        <v>30.256932870368473</v>
      </c>
      <c r="J1997" s="4">
        <v>17</v>
      </c>
      <c r="N1997" t="s">
        <v>8357</v>
      </c>
      <c r="O1997" t="s">
        <v>8229</v>
      </c>
      <c r="P1997" t="s">
        <v>8385</v>
      </c>
      <c r="Q1997" s="8" t="s">
        <v>8369</v>
      </c>
      <c r="R1997">
        <v>3093</v>
      </c>
      <c r="S1997" s="7">
        <v>1</v>
      </c>
      <c r="T1997" s="4">
        <v>4000</v>
      </c>
      <c r="U1997" s="4">
        <v>910</v>
      </c>
      <c r="V1997" s="25">
        <v>30.256932870368473</v>
      </c>
      <c r="W1997" s="4">
        <v>17</v>
      </c>
    </row>
    <row r="1998" spans="1:23" x14ac:dyDescent="0.45">
      <c r="A1998" t="s">
        <v>8357</v>
      </c>
      <c r="B1998" t="s">
        <v>8229</v>
      </c>
      <c r="C1998" t="s">
        <v>8385</v>
      </c>
      <c r="D1998" s="8" t="s">
        <v>8370</v>
      </c>
      <c r="F1998" s="7">
        <v>1</v>
      </c>
      <c r="G1998" s="4">
        <v>1500</v>
      </c>
      <c r="H1998" s="4">
        <v>10</v>
      </c>
      <c r="I1998" s="25">
        <v>60</v>
      </c>
      <c r="J1998" s="4">
        <v>1</v>
      </c>
      <c r="N1998" t="s">
        <v>8357</v>
      </c>
      <c r="O1998" t="s">
        <v>8229</v>
      </c>
      <c r="P1998" t="s">
        <v>8385</v>
      </c>
      <c r="Q1998" s="8" t="s">
        <v>8370</v>
      </c>
      <c r="S1998" s="7">
        <v>1</v>
      </c>
      <c r="T1998" s="4">
        <v>1500</v>
      </c>
      <c r="U1998" s="4">
        <v>10</v>
      </c>
      <c r="V1998" s="25">
        <v>60</v>
      </c>
      <c r="W1998" s="4">
        <v>1</v>
      </c>
    </row>
    <row r="1999" spans="1:23" x14ac:dyDescent="0.45">
      <c r="A1999" t="s">
        <v>8357</v>
      </c>
      <c r="B1999" t="s">
        <v>8229</v>
      </c>
      <c r="C1999" t="s">
        <v>8385</v>
      </c>
      <c r="D1999" s="8" t="s">
        <v>8370</v>
      </c>
      <c r="E1999">
        <v>3121</v>
      </c>
      <c r="F1999" s="7">
        <v>1</v>
      </c>
      <c r="G1999" s="4">
        <v>1500</v>
      </c>
      <c r="H1999" s="4">
        <v>10</v>
      </c>
      <c r="I1999" s="25">
        <v>60</v>
      </c>
      <c r="J1999" s="4">
        <v>1</v>
      </c>
      <c r="N1999" t="s">
        <v>8357</v>
      </c>
      <c r="O1999" t="s">
        <v>8229</v>
      </c>
      <c r="P1999" t="s">
        <v>8385</v>
      </c>
      <c r="Q1999" s="8" t="s">
        <v>8370</v>
      </c>
      <c r="R1999">
        <v>3121</v>
      </c>
      <c r="S1999" s="7">
        <v>1</v>
      </c>
      <c r="T1999" s="4">
        <v>1500</v>
      </c>
      <c r="U1999" s="4">
        <v>10</v>
      </c>
      <c r="V1999" s="25">
        <v>60</v>
      </c>
      <c r="W1999" s="4">
        <v>1</v>
      </c>
    </row>
    <row r="2000" spans="1:23" x14ac:dyDescent="0.45">
      <c r="A2000" t="s">
        <v>8357</v>
      </c>
      <c r="B2000" t="s">
        <v>8229</v>
      </c>
      <c r="C2000" t="s">
        <v>8385</v>
      </c>
      <c r="D2000" s="8" t="s">
        <v>8374</v>
      </c>
      <c r="F2000" s="7">
        <v>1</v>
      </c>
      <c r="G2000" s="4">
        <v>8000</v>
      </c>
      <c r="H2000" s="4">
        <v>8620</v>
      </c>
      <c r="I2000" s="25">
        <v>30</v>
      </c>
      <c r="J2000" s="4">
        <v>97</v>
      </c>
      <c r="N2000" t="s">
        <v>8357</v>
      </c>
      <c r="O2000" t="s">
        <v>8229</v>
      </c>
      <c r="P2000" t="s">
        <v>8385</v>
      </c>
      <c r="Q2000" s="8" t="s">
        <v>8374</v>
      </c>
      <c r="S2000" s="7">
        <v>1</v>
      </c>
      <c r="T2000" s="4">
        <v>8000</v>
      </c>
      <c r="U2000" s="4">
        <v>8620</v>
      </c>
      <c r="V2000" s="25">
        <v>30</v>
      </c>
      <c r="W2000" s="4">
        <v>97</v>
      </c>
    </row>
    <row r="2001" spans="1:23" x14ac:dyDescent="0.45">
      <c r="A2001" t="s">
        <v>8357</v>
      </c>
      <c r="B2001" t="s">
        <v>8229</v>
      </c>
      <c r="C2001" t="s">
        <v>8385</v>
      </c>
      <c r="D2001" s="8" t="s">
        <v>8374</v>
      </c>
      <c r="E2001">
        <v>3006</v>
      </c>
      <c r="F2001" s="7">
        <v>1</v>
      </c>
      <c r="G2001" s="4">
        <v>8000</v>
      </c>
      <c r="H2001" s="4">
        <v>8620</v>
      </c>
      <c r="I2001" s="25">
        <v>30</v>
      </c>
      <c r="J2001" s="4">
        <v>97</v>
      </c>
      <c r="N2001" t="s">
        <v>8357</v>
      </c>
      <c r="O2001" t="s">
        <v>8229</v>
      </c>
      <c r="P2001" t="s">
        <v>8385</v>
      </c>
      <c r="Q2001" s="8" t="s">
        <v>8374</v>
      </c>
      <c r="R2001">
        <v>3006</v>
      </c>
      <c r="S2001" s="7">
        <v>1</v>
      </c>
      <c r="T2001" s="4">
        <v>8000</v>
      </c>
      <c r="U2001" s="4">
        <v>8620</v>
      </c>
      <c r="V2001" s="25">
        <v>30</v>
      </c>
      <c r="W2001" s="4">
        <v>97</v>
      </c>
    </row>
    <row r="2002" spans="1:23" x14ac:dyDescent="0.45">
      <c r="A2002" t="s">
        <v>8357</v>
      </c>
      <c r="B2002" t="s">
        <v>8229</v>
      </c>
      <c r="C2002" t="s">
        <v>8386</v>
      </c>
      <c r="F2002" s="7"/>
      <c r="G2002" s="4"/>
      <c r="H2002" s="4"/>
      <c r="I2002" s="25"/>
      <c r="J2002" s="4"/>
      <c r="N2002" t="s">
        <v>8357</v>
      </c>
      <c r="O2002" t="s">
        <v>8229</v>
      </c>
      <c r="P2002" t="s">
        <v>8386</v>
      </c>
      <c r="S2002" s="7"/>
      <c r="T2002" s="4"/>
      <c r="U2002" s="4"/>
      <c r="V2002" s="25"/>
      <c r="W2002" s="4"/>
    </row>
    <row r="2003" spans="1:23" x14ac:dyDescent="0.45">
      <c r="A2003" t="s">
        <v>8357</v>
      </c>
      <c r="B2003" t="s">
        <v>8229</v>
      </c>
      <c r="C2003" t="s">
        <v>8386</v>
      </c>
      <c r="D2003" s="8" t="s">
        <v>8378</v>
      </c>
      <c r="F2003" s="7">
        <v>1</v>
      </c>
      <c r="G2003" s="4">
        <v>15000</v>
      </c>
      <c r="H2003" s="4">
        <v>16501</v>
      </c>
      <c r="I2003" s="25">
        <v>27.047465277777519</v>
      </c>
      <c r="J2003" s="4">
        <v>128</v>
      </c>
      <c r="N2003" t="s">
        <v>8357</v>
      </c>
      <c r="O2003" t="s">
        <v>8229</v>
      </c>
      <c r="P2003" t="s">
        <v>8386</v>
      </c>
      <c r="Q2003" s="8" t="s">
        <v>8378</v>
      </c>
      <c r="S2003" s="7">
        <v>1</v>
      </c>
      <c r="T2003" s="4">
        <v>15000</v>
      </c>
      <c r="U2003" s="4">
        <v>16501</v>
      </c>
      <c r="V2003" s="25">
        <v>27.047465277777519</v>
      </c>
      <c r="W2003" s="4">
        <v>128</v>
      </c>
    </row>
    <row r="2004" spans="1:23" x14ac:dyDescent="0.45">
      <c r="A2004" t="s">
        <v>8357</v>
      </c>
      <c r="B2004" t="s">
        <v>8229</v>
      </c>
      <c r="C2004" t="s">
        <v>8386</v>
      </c>
      <c r="D2004" s="8" t="s">
        <v>8378</v>
      </c>
      <c r="E2004">
        <v>3043</v>
      </c>
      <c r="F2004" s="7">
        <v>1</v>
      </c>
      <c r="G2004" s="4">
        <v>15000</v>
      </c>
      <c r="H2004" s="4">
        <v>16501</v>
      </c>
      <c r="I2004" s="25">
        <v>27.047465277777519</v>
      </c>
      <c r="J2004" s="4">
        <v>128</v>
      </c>
      <c r="N2004" t="s">
        <v>8357</v>
      </c>
      <c r="O2004" t="s">
        <v>8229</v>
      </c>
      <c r="P2004" t="s">
        <v>8386</v>
      </c>
      <c r="Q2004" s="8" t="s">
        <v>8378</v>
      </c>
      <c r="R2004">
        <v>3043</v>
      </c>
      <c r="S2004" s="7">
        <v>1</v>
      </c>
      <c r="T2004" s="4">
        <v>15000</v>
      </c>
      <c r="U2004" s="4">
        <v>16501</v>
      </c>
      <c r="V2004" s="25">
        <v>27.047465277777519</v>
      </c>
      <c r="W2004" s="4">
        <v>128</v>
      </c>
    </row>
    <row r="2005" spans="1:23" x14ac:dyDescent="0.45">
      <c r="A2005" t="s">
        <v>8357</v>
      </c>
      <c r="B2005" t="s">
        <v>8229</v>
      </c>
      <c r="C2005" t="s">
        <v>8386</v>
      </c>
      <c r="D2005" s="8" t="s">
        <v>8374</v>
      </c>
      <c r="F2005" s="7">
        <v>1</v>
      </c>
      <c r="G2005" s="4">
        <v>200000</v>
      </c>
      <c r="H2005" s="4">
        <v>40850</v>
      </c>
      <c r="I2005" s="25">
        <v>20.041909722225682</v>
      </c>
      <c r="J2005" s="4">
        <v>202</v>
      </c>
      <c r="N2005" t="s">
        <v>8357</v>
      </c>
      <c r="O2005" t="s">
        <v>8229</v>
      </c>
      <c r="P2005" t="s">
        <v>8386</v>
      </c>
      <c r="Q2005" s="8" t="s">
        <v>8374</v>
      </c>
      <c r="S2005" s="7">
        <v>1</v>
      </c>
      <c r="T2005" s="4">
        <v>200000</v>
      </c>
      <c r="U2005" s="4">
        <v>40850</v>
      </c>
      <c r="V2005" s="25">
        <v>20.041909722225682</v>
      </c>
      <c r="W2005" s="4">
        <v>202</v>
      </c>
    </row>
    <row r="2006" spans="1:23" x14ac:dyDescent="0.45">
      <c r="A2006" t="s">
        <v>8357</v>
      </c>
      <c r="B2006" t="s">
        <v>8229</v>
      </c>
      <c r="C2006" t="s">
        <v>8386</v>
      </c>
      <c r="D2006" s="8" t="s">
        <v>8374</v>
      </c>
      <c r="E2006">
        <v>2942</v>
      </c>
      <c r="F2006" s="7">
        <v>1</v>
      </c>
      <c r="G2006" s="4">
        <v>200000</v>
      </c>
      <c r="H2006" s="4">
        <v>40850</v>
      </c>
      <c r="I2006" s="25">
        <v>20.041909722225682</v>
      </c>
      <c r="J2006" s="4">
        <v>202</v>
      </c>
      <c r="N2006" t="s">
        <v>8357</v>
      </c>
      <c r="O2006" t="s">
        <v>8229</v>
      </c>
      <c r="P2006" t="s">
        <v>8386</v>
      </c>
      <c r="Q2006" s="8" t="s">
        <v>8374</v>
      </c>
      <c r="R2006">
        <v>2942</v>
      </c>
      <c r="S2006" s="7">
        <v>1</v>
      </c>
      <c r="T2006" s="4">
        <v>200000</v>
      </c>
      <c r="U2006" s="4">
        <v>40850</v>
      </c>
      <c r="V2006" s="25">
        <v>20.041909722225682</v>
      </c>
      <c r="W2006" s="4">
        <v>202</v>
      </c>
    </row>
    <row r="2007" spans="1:23" x14ac:dyDescent="0.45">
      <c r="A2007" t="s">
        <v>8357</v>
      </c>
      <c r="B2007" t="s">
        <v>8229</v>
      </c>
      <c r="C2007" t="s">
        <v>8388</v>
      </c>
      <c r="F2007" s="7"/>
      <c r="G2007" s="4"/>
      <c r="H2007" s="4"/>
      <c r="I2007" s="25"/>
      <c r="J2007" s="4"/>
      <c r="N2007" t="s">
        <v>8357</v>
      </c>
      <c r="O2007" t="s">
        <v>8229</v>
      </c>
      <c r="P2007" t="s">
        <v>8388</v>
      </c>
      <c r="S2007" s="7"/>
      <c r="T2007" s="4"/>
      <c r="U2007" s="4"/>
      <c r="V2007" s="25"/>
      <c r="W2007" s="4"/>
    </row>
    <row r="2008" spans="1:23" x14ac:dyDescent="0.45">
      <c r="A2008" t="s">
        <v>8357</v>
      </c>
      <c r="B2008" t="s">
        <v>8229</v>
      </c>
      <c r="C2008" t="s">
        <v>8388</v>
      </c>
      <c r="D2008" s="8" t="s">
        <v>8376</v>
      </c>
      <c r="F2008" s="7">
        <v>1</v>
      </c>
      <c r="G2008" s="4">
        <v>22000</v>
      </c>
      <c r="H2008" s="4">
        <v>105</v>
      </c>
      <c r="I2008" s="25">
        <v>30</v>
      </c>
      <c r="J2008" s="4">
        <v>2</v>
      </c>
      <c r="N2008" t="s">
        <v>8357</v>
      </c>
      <c r="O2008" t="s">
        <v>8229</v>
      </c>
      <c r="P2008" t="s">
        <v>8388</v>
      </c>
      <c r="Q2008" s="8" t="s">
        <v>8376</v>
      </c>
      <c r="S2008" s="7">
        <v>1</v>
      </c>
      <c r="T2008" s="4">
        <v>22000</v>
      </c>
      <c r="U2008" s="4">
        <v>105</v>
      </c>
      <c r="V2008" s="25">
        <v>30</v>
      </c>
      <c r="W2008" s="4">
        <v>2</v>
      </c>
    </row>
    <row r="2009" spans="1:23" x14ac:dyDescent="0.45">
      <c r="A2009" t="s">
        <v>8357</v>
      </c>
      <c r="B2009" t="s">
        <v>8229</v>
      </c>
      <c r="C2009" t="s">
        <v>8388</v>
      </c>
      <c r="D2009" s="8" t="s">
        <v>8376</v>
      </c>
      <c r="E2009">
        <v>3077</v>
      </c>
      <c r="F2009" s="7">
        <v>1</v>
      </c>
      <c r="G2009" s="4">
        <v>22000</v>
      </c>
      <c r="H2009" s="4">
        <v>105</v>
      </c>
      <c r="I2009" s="25">
        <v>30</v>
      </c>
      <c r="J2009" s="4">
        <v>2</v>
      </c>
      <c r="N2009" t="s">
        <v>8357</v>
      </c>
      <c r="O2009" t="s">
        <v>8229</v>
      </c>
      <c r="P2009" t="s">
        <v>8388</v>
      </c>
      <c r="Q2009" s="8" t="s">
        <v>8376</v>
      </c>
      <c r="R2009">
        <v>3077</v>
      </c>
      <c r="S2009" s="7">
        <v>1</v>
      </c>
      <c r="T2009" s="4">
        <v>22000</v>
      </c>
      <c r="U2009" s="4">
        <v>105</v>
      </c>
      <c r="V2009" s="25">
        <v>30</v>
      </c>
      <c r="W2009" s="4">
        <v>2</v>
      </c>
    </row>
    <row r="2010" spans="1:23" x14ac:dyDescent="0.45">
      <c r="A2010" t="s">
        <v>8357</v>
      </c>
      <c r="B2010" t="s">
        <v>8236</v>
      </c>
      <c r="F2010" s="7">
        <v>1</v>
      </c>
      <c r="G2010" s="4">
        <v>10000</v>
      </c>
      <c r="H2010" s="4">
        <v>11998.01</v>
      </c>
      <c r="I2010" s="25">
        <v>30</v>
      </c>
      <c r="J2010" s="4">
        <v>187</v>
      </c>
      <c r="N2010" t="s">
        <v>8357</v>
      </c>
      <c r="O2010" t="s">
        <v>8236</v>
      </c>
      <c r="S2010" s="7">
        <v>1</v>
      </c>
      <c r="T2010" s="4">
        <v>10000</v>
      </c>
      <c r="U2010" s="4">
        <v>11998.01</v>
      </c>
      <c r="V2010" s="25">
        <v>30</v>
      </c>
      <c r="W2010" s="4">
        <v>187</v>
      </c>
    </row>
    <row r="2011" spans="1:23" x14ac:dyDescent="0.45">
      <c r="A2011" t="s">
        <v>8357</v>
      </c>
      <c r="B2011" t="s">
        <v>8236</v>
      </c>
      <c r="C2011" t="s">
        <v>8386</v>
      </c>
      <c r="F2011" s="7"/>
      <c r="G2011" s="4"/>
      <c r="H2011" s="4"/>
      <c r="I2011" s="25"/>
      <c r="J2011" s="4"/>
      <c r="N2011" t="s">
        <v>8357</v>
      </c>
      <c r="O2011" t="s">
        <v>8236</v>
      </c>
      <c r="P2011" t="s">
        <v>8386</v>
      </c>
      <c r="S2011" s="7"/>
      <c r="T2011" s="4"/>
      <c r="U2011" s="4"/>
      <c r="V2011" s="25"/>
      <c r="W2011" s="4"/>
    </row>
    <row r="2012" spans="1:23" x14ac:dyDescent="0.45">
      <c r="A2012" t="s">
        <v>8357</v>
      </c>
      <c r="B2012" t="s">
        <v>8236</v>
      </c>
      <c r="C2012" t="s">
        <v>8386</v>
      </c>
      <c r="D2012" s="8" t="s">
        <v>8372</v>
      </c>
      <c r="F2012" s="7">
        <v>1</v>
      </c>
      <c r="G2012" s="4">
        <v>10000</v>
      </c>
      <c r="H2012" s="4">
        <v>11998.01</v>
      </c>
      <c r="I2012" s="25">
        <v>30</v>
      </c>
      <c r="J2012" s="4">
        <v>187</v>
      </c>
      <c r="N2012" t="s">
        <v>8357</v>
      </c>
      <c r="O2012" t="s">
        <v>8236</v>
      </c>
      <c r="P2012" t="s">
        <v>8386</v>
      </c>
      <c r="Q2012" s="8" t="s">
        <v>8372</v>
      </c>
      <c r="S2012" s="7">
        <v>1</v>
      </c>
      <c r="T2012" s="4">
        <v>10000</v>
      </c>
      <c r="U2012" s="4">
        <v>11998.01</v>
      </c>
      <c r="V2012" s="25">
        <v>30</v>
      </c>
      <c r="W2012" s="4">
        <v>187</v>
      </c>
    </row>
    <row r="2013" spans="1:23" x14ac:dyDescent="0.45">
      <c r="A2013" t="s">
        <v>8357</v>
      </c>
      <c r="B2013" t="s">
        <v>8236</v>
      </c>
      <c r="C2013" t="s">
        <v>8386</v>
      </c>
      <c r="D2013" s="8" t="s">
        <v>8372</v>
      </c>
      <c r="E2013">
        <v>2716</v>
      </c>
      <c r="F2013" s="7">
        <v>1</v>
      </c>
      <c r="G2013" s="4">
        <v>10000</v>
      </c>
      <c r="H2013" s="4">
        <v>11998.01</v>
      </c>
      <c r="I2013" s="25">
        <v>30</v>
      </c>
      <c r="J2013" s="4">
        <v>187</v>
      </c>
      <c r="N2013" t="s">
        <v>8357</v>
      </c>
      <c r="O2013" t="s">
        <v>8236</v>
      </c>
      <c r="P2013" t="s">
        <v>8386</v>
      </c>
      <c r="Q2013" s="8" t="s">
        <v>8372</v>
      </c>
      <c r="R2013">
        <v>2716</v>
      </c>
      <c r="S2013" s="7">
        <v>1</v>
      </c>
      <c r="T2013" s="4">
        <v>10000</v>
      </c>
      <c r="U2013" s="4">
        <v>11998.01</v>
      </c>
      <c r="V2013" s="25">
        <v>30</v>
      </c>
      <c r="W2013" s="4">
        <v>187</v>
      </c>
    </row>
    <row r="2014" spans="1:23" x14ac:dyDescent="0.45">
      <c r="A2014" t="s">
        <v>8357</v>
      </c>
      <c r="B2014" t="s">
        <v>8227</v>
      </c>
      <c r="F2014" s="7">
        <v>1</v>
      </c>
      <c r="G2014" s="4">
        <v>300</v>
      </c>
      <c r="H2014" s="4">
        <v>371</v>
      </c>
      <c r="I2014" s="25">
        <v>27.488703703704232</v>
      </c>
      <c r="J2014" s="4">
        <v>25</v>
      </c>
      <c r="N2014" t="s">
        <v>8357</v>
      </c>
      <c r="O2014" t="s">
        <v>8227</v>
      </c>
      <c r="S2014" s="7">
        <v>1</v>
      </c>
      <c r="T2014" s="4">
        <v>300</v>
      </c>
      <c r="U2014" s="4">
        <v>371</v>
      </c>
      <c r="V2014" s="25">
        <v>27.488703703704232</v>
      </c>
      <c r="W2014" s="4">
        <v>25</v>
      </c>
    </row>
    <row r="2015" spans="1:23" x14ac:dyDescent="0.45">
      <c r="A2015" t="s">
        <v>8357</v>
      </c>
      <c r="B2015" t="s">
        <v>8227</v>
      </c>
      <c r="C2015" t="s">
        <v>8386</v>
      </c>
      <c r="F2015" s="7"/>
      <c r="G2015" s="4"/>
      <c r="H2015" s="4"/>
      <c r="I2015" s="25"/>
      <c r="J2015" s="4"/>
      <c r="N2015" t="s">
        <v>8357</v>
      </c>
      <c r="O2015" t="s">
        <v>8227</v>
      </c>
      <c r="P2015" t="s">
        <v>8386</v>
      </c>
      <c r="S2015" s="7"/>
      <c r="T2015" s="4"/>
      <c r="U2015" s="4"/>
      <c r="V2015" s="25"/>
      <c r="W2015" s="4"/>
    </row>
    <row r="2016" spans="1:23" x14ac:dyDescent="0.45">
      <c r="A2016" t="s">
        <v>8357</v>
      </c>
      <c r="B2016" t="s">
        <v>8227</v>
      </c>
      <c r="C2016" t="s">
        <v>8386</v>
      </c>
      <c r="D2016" s="8" t="s">
        <v>8374</v>
      </c>
      <c r="F2016" s="7">
        <v>1</v>
      </c>
      <c r="G2016" s="4">
        <v>300</v>
      </c>
      <c r="H2016" s="4">
        <v>371</v>
      </c>
      <c r="I2016" s="25">
        <v>27.488703703704232</v>
      </c>
      <c r="J2016" s="4">
        <v>25</v>
      </c>
      <c r="N2016" t="s">
        <v>8357</v>
      </c>
      <c r="O2016" t="s">
        <v>8227</v>
      </c>
      <c r="P2016" t="s">
        <v>8386</v>
      </c>
      <c r="Q2016" s="8" t="s">
        <v>8374</v>
      </c>
      <c r="S2016" s="7">
        <v>1</v>
      </c>
      <c r="T2016" s="4">
        <v>300</v>
      </c>
      <c r="U2016" s="4">
        <v>371</v>
      </c>
      <c r="V2016" s="25">
        <v>27.488703703704232</v>
      </c>
      <c r="W2016" s="4">
        <v>25</v>
      </c>
    </row>
    <row r="2017" spans="1:23" x14ac:dyDescent="0.45">
      <c r="A2017" t="s">
        <v>8357</v>
      </c>
      <c r="B2017" t="s">
        <v>8227</v>
      </c>
      <c r="C2017" t="s">
        <v>8386</v>
      </c>
      <c r="D2017" s="8" t="s">
        <v>8374</v>
      </c>
      <c r="E2017">
        <v>3011</v>
      </c>
      <c r="F2017" s="7">
        <v>1</v>
      </c>
      <c r="G2017" s="4">
        <v>300</v>
      </c>
      <c r="H2017" s="4">
        <v>371</v>
      </c>
      <c r="I2017" s="25">
        <v>27.488703703704232</v>
      </c>
      <c r="J2017" s="4">
        <v>25</v>
      </c>
      <c r="N2017" t="s">
        <v>8357</v>
      </c>
      <c r="O2017" t="s">
        <v>8227</v>
      </c>
      <c r="P2017" t="s">
        <v>8386</v>
      </c>
      <c r="Q2017" s="8" t="s">
        <v>8374</v>
      </c>
      <c r="R2017">
        <v>3011</v>
      </c>
      <c r="S2017" s="7">
        <v>1</v>
      </c>
      <c r="T2017" s="4">
        <v>300</v>
      </c>
      <c r="U2017" s="4">
        <v>371</v>
      </c>
      <c r="V2017" s="25">
        <v>27.488703703704232</v>
      </c>
      <c r="W2017" s="4">
        <v>25</v>
      </c>
    </row>
    <row r="2018" spans="1:23" x14ac:dyDescent="0.45">
      <c r="A2018" t="s">
        <v>8357</v>
      </c>
      <c r="B2018" t="s">
        <v>8230</v>
      </c>
      <c r="F2018" s="7">
        <v>3</v>
      </c>
      <c r="G2018" s="4">
        <v>31700</v>
      </c>
      <c r="H2018" s="4">
        <v>4552</v>
      </c>
      <c r="I2018" s="25">
        <v>34.188452932100823</v>
      </c>
      <c r="J2018" s="4">
        <v>56</v>
      </c>
      <c r="N2018" t="s">
        <v>8357</v>
      </c>
      <c r="O2018" t="s">
        <v>8230</v>
      </c>
      <c r="S2018" s="7">
        <v>3</v>
      </c>
      <c r="T2018" s="4">
        <v>31700</v>
      </c>
      <c r="U2018" s="4">
        <v>4552</v>
      </c>
      <c r="V2018" s="25">
        <v>34.188452932100823</v>
      </c>
      <c r="W2018" s="4">
        <v>56</v>
      </c>
    </row>
    <row r="2019" spans="1:23" x14ac:dyDescent="0.45">
      <c r="A2019" t="s">
        <v>8357</v>
      </c>
      <c r="B2019" t="s">
        <v>8230</v>
      </c>
      <c r="C2019" t="s">
        <v>8386</v>
      </c>
      <c r="F2019" s="7"/>
      <c r="G2019" s="4"/>
      <c r="H2019" s="4"/>
      <c r="I2019" s="25"/>
      <c r="J2019" s="4"/>
      <c r="N2019" t="s">
        <v>8357</v>
      </c>
      <c r="O2019" t="s">
        <v>8230</v>
      </c>
      <c r="P2019" t="s">
        <v>8386</v>
      </c>
      <c r="S2019" s="7"/>
      <c r="T2019" s="4"/>
      <c r="U2019" s="4"/>
      <c r="V2019" s="25"/>
      <c r="W2019" s="4"/>
    </row>
    <row r="2020" spans="1:23" x14ac:dyDescent="0.45">
      <c r="A2020" t="s">
        <v>8357</v>
      </c>
      <c r="B2020" t="s">
        <v>8230</v>
      </c>
      <c r="C2020" t="s">
        <v>8386</v>
      </c>
      <c r="D2020" s="8" t="s">
        <v>8380</v>
      </c>
      <c r="F2020" s="7">
        <v>2</v>
      </c>
      <c r="G2020" s="4">
        <v>6700</v>
      </c>
      <c r="H2020" s="4">
        <v>4530</v>
      </c>
      <c r="I2020" s="25">
        <v>36.282679398151231</v>
      </c>
      <c r="J2020" s="4">
        <v>53</v>
      </c>
      <c r="N2020" t="s">
        <v>8357</v>
      </c>
      <c r="O2020" t="s">
        <v>8230</v>
      </c>
      <c r="P2020" t="s">
        <v>8386</v>
      </c>
      <c r="Q2020" s="8" t="s">
        <v>8380</v>
      </c>
      <c r="S2020" s="7">
        <v>2</v>
      </c>
      <c r="T2020" s="4">
        <v>6700</v>
      </c>
      <c r="U2020" s="4">
        <v>4530</v>
      </c>
      <c r="V2020" s="25">
        <v>36.282679398151231</v>
      </c>
      <c r="W2020" s="4">
        <v>53</v>
      </c>
    </row>
    <row r="2021" spans="1:23" x14ac:dyDescent="0.45">
      <c r="A2021" t="s">
        <v>8357</v>
      </c>
      <c r="B2021" t="s">
        <v>8230</v>
      </c>
      <c r="C2021" t="s">
        <v>8386</v>
      </c>
      <c r="D2021" s="8" t="s">
        <v>8380</v>
      </c>
      <c r="E2021">
        <v>3018</v>
      </c>
      <c r="F2021" s="7">
        <v>1</v>
      </c>
      <c r="G2021" s="4">
        <v>4200</v>
      </c>
      <c r="H2021" s="4">
        <v>4230</v>
      </c>
      <c r="I2021" s="25">
        <v>42.618333333339251</v>
      </c>
      <c r="J2021" s="4">
        <v>41</v>
      </c>
      <c r="N2021" t="s">
        <v>8357</v>
      </c>
      <c r="O2021" t="s">
        <v>8230</v>
      </c>
      <c r="P2021" t="s">
        <v>8386</v>
      </c>
      <c r="Q2021" s="8" t="s">
        <v>8380</v>
      </c>
      <c r="R2021">
        <v>3018</v>
      </c>
      <c r="S2021" s="7">
        <v>1</v>
      </c>
      <c r="T2021" s="4">
        <v>4200</v>
      </c>
      <c r="U2021" s="4">
        <v>4230</v>
      </c>
      <c r="V2021" s="25">
        <v>42.618333333339251</v>
      </c>
      <c r="W2021" s="4">
        <v>41</v>
      </c>
    </row>
    <row r="2022" spans="1:23" x14ac:dyDescent="0.45">
      <c r="A2022" t="s">
        <v>8357</v>
      </c>
      <c r="B2022" t="s">
        <v>8230</v>
      </c>
      <c r="C2022" t="s">
        <v>8386</v>
      </c>
      <c r="D2022" s="8" t="s">
        <v>8380</v>
      </c>
      <c r="E2022">
        <v>3101</v>
      </c>
      <c r="F2022" s="7">
        <v>1</v>
      </c>
      <c r="G2022" s="4">
        <v>2500</v>
      </c>
      <c r="H2022" s="4">
        <v>300</v>
      </c>
      <c r="I2022" s="25">
        <v>29.947025462963211</v>
      </c>
      <c r="J2022" s="4">
        <v>12</v>
      </c>
      <c r="N2022" t="s">
        <v>8357</v>
      </c>
      <c r="O2022" t="s">
        <v>8230</v>
      </c>
      <c r="P2022" t="s">
        <v>8386</v>
      </c>
      <c r="Q2022" s="8" t="s">
        <v>8380</v>
      </c>
      <c r="R2022">
        <v>3101</v>
      </c>
      <c r="S2022" s="7">
        <v>1</v>
      </c>
      <c r="T2022" s="4">
        <v>2500</v>
      </c>
      <c r="U2022" s="4">
        <v>300</v>
      </c>
      <c r="V2022" s="25">
        <v>29.947025462963211</v>
      </c>
      <c r="W2022" s="4">
        <v>12</v>
      </c>
    </row>
    <row r="2023" spans="1:23" x14ac:dyDescent="0.45">
      <c r="A2023" t="s">
        <v>8357</v>
      </c>
      <c r="B2023" t="s">
        <v>8230</v>
      </c>
      <c r="C2023" t="s">
        <v>8387</v>
      </c>
      <c r="F2023" s="7"/>
      <c r="G2023" s="4"/>
      <c r="H2023" s="4"/>
      <c r="I2023" s="25"/>
      <c r="J2023" s="4"/>
      <c r="N2023" t="s">
        <v>8357</v>
      </c>
      <c r="O2023" t="s">
        <v>8230</v>
      </c>
      <c r="P2023" t="s">
        <v>8387</v>
      </c>
      <c r="S2023" s="7"/>
      <c r="T2023" s="4"/>
      <c r="U2023" s="4"/>
      <c r="V2023" s="25"/>
      <c r="W2023" s="4"/>
    </row>
    <row r="2024" spans="1:23" x14ac:dyDescent="0.45">
      <c r="A2024" t="s">
        <v>8357</v>
      </c>
      <c r="B2024" t="s">
        <v>8230</v>
      </c>
      <c r="C2024" t="s">
        <v>8387</v>
      </c>
      <c r="D2024" s="8" t="s">
        <v>8377</v>
      </c>
      <c r="F2024" s="7">
        <v>1</v>
      </c>
      <c r="G2024" s="4">
        <v>25000</v>
      </c>
      <c r="H2024" s="4">
        <v>22</v>
      </c>
      <c r="I2024" s="25">
        <v>30</v>
      </c>
      <c r="J2024" s="4">
        <v>3</v>
      </c>
      <c r="N2024" t="s">
        <v>8357</v>
      </c>
      <c r="O2024" t="s">
        <v>8230</v>
      </c>
      <c r="P2024" t="s">
        <v>8387</v>
      </c>
      <c r="Q2024" s="8" t="s">
        <v>8377</v>
      </c>
      <c r="S2024" s="7">
        <v>1</v>
      </c>
      <c r="T2024" s="4">
        <v>25000</v>
      </c>
      <c r="U2024" s="4">
        <v>22</v>
      </c>
      <c r="V2024" s="25">
        <v>30</v>
      </c>
      <c r="W2024" s="4">
        <v>3</v>
      </c>
    </row>
    <row r="2025" spans="1:23" x14ac:dyDescent="0.45">
      <c r="A2025" t="s">
        <v>8357</v>
      </c>
      <c r="B2025" t="s">
        <v>8230</v>
      </c>
      <c r="C2025" t="s">
        <v>8387</v>
      </c>
      <c r="D2025" s="8" t="s">
        <v>8377</v>
      </c>
      <c r="E2025">
        <v>3074</v>
      </c>
      <c r="F2025" s="7">
        <v>1</v>
      </c>
      <c r="G2025" s="4">
        <v>25000</v>
      </c>
      <c r="H2025" s="4">
        <v>22</v>
      </c>
      <c r="I2025" s="25">
        <v>30</v>
      </c>
      <c r="J2025" s="4">
        <v>3</v>
      </c>
      <c r="N2025" t="s">
        <v>8357</v>
      </c>
      <c r="O2025" t="s">
        <v>8230</v>
      </c>
      <c r="P2025" t="s">
        <v>8387</v>
      </c>
      <c r="Q2025" s="8" t="s">
        <v>8377</v>
      </c>
      <c r="R2025">
        <v>3074</v>
      </c>
      <c r="S2025" s="7">
        <v>1</v>
      </c>
      <c r="T2025" s="4">
        <v>25000</v>
      </c>
      <c r="U2025" s="4">
        <v>22</v>
      </c>
      <c r="V2025" s="25">
        <v>30</v>
      </c>
      <c r="W2025" s="4">
        <v>3</v>
      </c>
    </row>
    <row r="2026" spans="1:23" x14ac:dyDescent="0.45">
      <c r="A2026" t="s">
        <v>8357</v>
      </c>
      <c r="B2026" t="s">
        <v>8225</v>
      </c>
      <c r="F2026" s="7">
        <v>19</v>
      </c>
      <c r="G2026" s="4">
        <v>141710</v>
      </c>
      <c r="H2026" s="4">
        <v>81253.31</v>
      </c>
      <c r="I2026" s="25">
        <v>31.578362573099422</v>
      </c>
      <c r="J2026" s="4">
        <v>1727</v>
      </c>
      <c r="N2026" t="s">
        <v>8357</v>
      </c>
      <c r="O2026" t="s">
        <v>8225</v>
      </c>
      <c r="S2026" s="7">
        <v>19</v>
      </c>
      <c r="T2026" s="4">
        <v>141710</v>
      </c>
      <c r="U2026" s="4">
        <v>81253.31</v>
      </c>
      <c r="V2026" s="25">
        <v>31.578362573099422</v>
      </c>
      <c r="W2026" s="4">
        <v>1727</v>
      </c>
    </row>
    <row r="2027" spans="1:23" x14ac:dyDescent="0.45">
      <c r="A2027" t="s">
        <v>8357</v>
      </c>
      <c r="B2027" t="s">
        <v>8225</v>
      </c>
      <c r="C2027" t="s">
        <v>8385</v>
      </c>
      <c r="F2027" s="7"/>
      <c r="G2027" s="4"/>
      <c r="H2027" s="4"/>
      <c r="I2027" s="25"/>
      <c r="J2027" s="4"/>
      <c r="N2027" t="s">
        <v>8357</v>
      </c>
      <c r="O2027" t="s">
        <v>8225</v>
      </c>
      <c r="P2027" t="s">
        <v>8385</v>
      </c>
      <c r="S2027" s="7"/>
      <c r="T2027" s="4"/>
      <c r="U2027" s="4"/>
      <c r="V2027" s="25"/>
      <c r="W2027" s="4"/>
    </row>
    <row r="2028" spans="1:23" x14ac:dyDescent="0.45">
      <c r="A2028" t="s">
        <v>8357</v>
      </c>
      <c r="B2028" t="s">
        <v>8225</v>
      </c>
      <c r="C2028" t="s">
        <v>8385</v>
      </c>
      <c r="D2028" s="8" t="s">
        <v>8369</v>
      </c>
      <c r="F2028" s="7">
        <v>2</v>
      </c>
      <c r="G2028" s="4">
        <v>6410</v>
      </c>
      <c r="H2028" s="4">
        <v>11493</v>
      </c>
      <c r="I2028" s="25">
        <v>29.164681712962192</v>
      </c>
      <c r="J2028" s="4">
        <v>218</v>
      </c>
      <c r="N2028" t="s">
        <v>8357</v>
      </c>
      <c r="O2028" t="s">
        <v>8225</v>
      </c>
      <c r="P2028" t="s">
        <v>8385</v>
      </c>
      <c r="Q2028" s="8" t="s">
        <v>8369</v>
      </c>
      <c r="S2028" s="7">
        <v>2</v>
      </c>
      <c r="T2028" s="4">
        <v>6410</v>
      </c>
      <c r="U2028" s="4">
        <v>11493</v>
      </c>
      <c r="V2028" s="25">
        <v>29.164681712962192</v>
      </c>
      <c r="W2028" s="4">
        <v>218</v>
      </c>
    </row>
    <row r="2029" spans="1:23" x14ac:dyDescent="0.45">
      <c r="A2029" t="s">
        <v>8357</v>
      </c>
      <c r="B2029" t="s">
        <v>8225</v>
      </c>
      <c r="C2029" t="s">
        <v>8385</v>
      </c>
      <c r="D2029" s="8" t="s">
        <v>8369</v>
      </c>
      <c r="E2029">
        <v>2711</v>
      </c>
      <c r="F2029" s="7">
        <v>1</v>
      </c>
      <c r="G2029" s="4">
        <v>3910</v>
      </c>
      <c r="H2029" s="4">
        <v>3938</v>
      </c>
      <c r="I2029" s="25">
        <v>30.172106481484661</v>
      </c>
      <c r="J2029" s="4">
        <v>73</v>
      </c>
      <c r="N2029" t="s">
        <v>8357</v>
      </c>
      <c r="O2029" t="s">
        <v>8225</v>
      </c>
      <c r="P2029" t="s">
        <v>8385</v>
      </c>
      <c r="Q2029" s="8" t="s">
        <v>8369</v>
      </c>
      <c r="R2029">
        <v>2711</v>
      </c>
      <c r="S2029" s="7">
        <v>1</v>
      </c>
      <c r="T2029" s="4">
        <v>3910</v>
      </c>
      <c r="U2029" s="4">
        <v>3938</v>
      </c>
      <c r="V2029" s="25">
        <v>30.172106481484661</v>
      </c>
      <c r="W2029" s="4">
        <v>73</v>
      </c>
    </row>
    <row r="2030" spans="1:23" x14ac:dyDescent="0.45">
      <c r="A2030" t="s">
        <v>8357</v>
      </c>
      <c r="B2030" t="s">
        <v>8225</v>
      </c>
      <c r="C2030" t="s">
        <v>8385</v>
      </c>
      <c r="D2030" s="8" t="s">
        <v>8369</v>
      </c>
      <c r="E2030">
        <v>3025</v>
      </c>
      <c r="F2030" s="7">
        <v>1</v>
      </c>
      <c r="G2030" s="4">
        <v>2500</v>
      </c>
      <c r="H2030" s="4">
        <v>7555</v>
      </c>
      <c r="I2030" s="25">
        <v>28.157256944439723</v>
      </c>
      <c r="J2030" s="4">
        <v>145</v>
      </c>
      <c r="N2030" t="s">
        <v>8357</v>
      </c>
      <c r="O2030" t="s">
        <v>8225</v>
      </c>
      <c r="P2030" t="s">
        <v>8385</v>
      </c>
      <c r="Q2030" s="8" t="s">
        <v>8369</v>
      </c>
      <c r="R2030">
        <v>3025</v>
      </c>
      <c r="S2030" s="7">
        <v>1</v>
      </c>
      <c r="T2030" s="4">
        <v>2500</v>
      </c>
      <c r="U2030" s="4">
        <v>7555</v>
      </c>
      <c r="V2030" s="25">
        <v>28.157256944439723</v>
      </c>
      <c r="W2030" s="4">
        <v>145</v>
      </c>
    </row>
    <row r="2031" spans="1:23" x14ac:dyDescent="0.45">
      <c r="A2031" t="s">
        <v>8357</v>
      </c>
      <c r="B2031" t="s">
        <v>8225</v>
      </c>
      <c r="C2031" t="s">
        <v>8385</v>
      </c>
      <c r="D2031" s="8" t="s">
        <v>8372</v>
      </c>
      <c r="F2031" s="7">
        <v>1</v>
      </c>
      <c r="G2031" s="4">
        <v>300</v>
      </c>
      <c r="H2031" s="4">
        <v>1373.24</v>
      </c>
      <c r="I2031" s="25">
        <v>30</v>
      </c>
      <c r="J2031" s="4">
        <v>59</v>
      </c>
      <c r="N2031" t="s">
        <v>8357</v>
      </c>
      <c r="O2031" t="s">
        <v>8225</v>
      </c>
      <c r="P2031" t="s">
        <v>8385</v>
      </c>
      <c r="Q2031" s="8" t="s">
        <v>8372</v>
      </c>
      <c r="S2031" s="7">
        <v>1</v>
      </c>
      <c r="T2031" s="4">
        <v>300</v>
      </c>
      <c r="U2031" s="4">
        <v>1373.24</v>
      </c>
      <c r="V2031" s="25">
        <v>30</v>
      </c>
      <c r="W2031" s="4">
        <v>59</v>
      </c>
    </row>
    <row r="2032" spans="1:23" x14ac:dyDescent="0.45">
      <c r="A2032" t="s">
        <v>8357</v>
      </c>
      <c r="B2032" t="s">
        <v>8225</v>
      </c>
      <c r="C2032" t="s">
        <v>8385</v>
      </c>
      <c r="D2032" s="8" t="s">
        <v>8372</v>
      </c>
      <c r="E2032">
        <v>2994</v>
      </c>
      <c r="F2032" s="7">
        <v>1</v>
      </c>
      <c r="G2032" s="4">
        <v>300</v>
      </c>
      <c r="H2032" s="4">
        <v>1373.24</v>
      </c>
      <c r="I2032" s="25">
        <v>30</v>
      </c>
      <c r="J2032" s="4">
        <v>59</v>
      </c>
      <c r="N2032" t="s">
        <v>8357</v>
      </c>
      <c r="O2032" t="s">
        <v>8225</v>
      </c>
      <c r="P2032" t="s">
        <v>8385</v>
      </c>
      <c r="Q2032" s="8" t="s">
        <v>8372</v>
      </c>
      <c r="R2032">
        <v>2994</v>
      </c>
      <c r="S2032" s="7">
        <v>1</v>
      </c>
      <c r="T2032" s="4">
        <v>300</v>
      </c>
      <c r="U2032" s="4">
        <v>1373.24</v>
      </c>
      <c r="V2032" s="25">
        <v>30</v>
      </c>
      <c r="W2032" s="4">
        <v>59</v>
      </c>
    </row>
    <row r="2033" spans="1:23" x14ac:dyDescent="0.45">
      <c r="A2033" t="s">
        <v>8357</v>
      </c>
      <c r="B2033" t="s">
        <v>8225</v>
      </c>
      <c r="C2033" t="s">
        <v>8386</v>
      </c>
      <c r="F2033" s="7"/>
      <c r="G2033" s="4"/>
      <c r="H2033" s="4"/>
      <c r="I2033" s="25"/>
      <c r="J2033" s="4"/>
      <c r="N2033" t="s">
        <v>8357</v>
      </c>
      <c r="O2033" t="s">
        <v>8225</v>
      </c>
      <c r="P2033" t="s">
        <v>8386</v>
      </c>
      <c r="S2033" s="7"/>
      <c r="T2033" s="4"/>
      <c r="U2033" s="4"/>
      <c r="V2033" s="25"/>
      <c r="W2033" s="4"/>
    </row>
    <row r="2034" spans="1:23" x14ac:dyDescent="0.45">
      <c r="A2034" t="s">
        <v>8357</v>
      </c>
      <c r="B2034" t="s">
        <v>8225</v>
      </c>
      <c r="C2034" t="s">
        <v>8386</v>
      </c>
      <c r="D2034" s="8" t="s">
        <v>8379</v>
      </c>
      <c r="F2034" s="7">
        <v>1</v>
      </c>
      <c r="G2034" s="4">
        <v>700</v>
      </c>
      <c r="H2034" s="4">
        <v>721</v>
      </c>
      <c r="I2034" s="25">
        <v>45</v>
      </c>
      <c r="J2034" s="4">
        <v>6</v>
      </c>
      <c r="N2034" t="s">
        <v>8357</v>
      </c>
      <c r="O2034" t="s">
        <v>8225</v>
      </c>
      <c r="P2034" t="s">
        <v>8386</v>
      </c>
      <c r="Q2034" s="8" t="s">
        <v>8379</v>
      </c>
      <c r="S2034" s="7">
        <v>1</v>
      </c>
      <c r="T2034" s="4">
        <v>700</v>
      </c>
      <c r="U2034" s="4">
        <v>721</v>
      </c>
      <c r="V2034" s="25">
        <v>45</v>
      </c>
      <c r="W2034" s="4">
        <v>6</v>
      </c>
    </row>
    <row r="2035" spans="1:23" x14ac:dyDescent="0.45">
      <c r="A2035" t="s">
        <v>8357</v>
      </c>
      <c r="B2035" t="s">
        <v>8225</v>
      </c>
      <c r="C2035" t="s">
        <v>8386</v>
      </c>
      <c r="D2035" s="8" t="s">
        <v>8379</v>
      </c>
      <c r="E2035">
        <v>3023</v>
      </c>
      <c r="F2035" s="7">
        <v>1</v>
      </c>
      <c r="G2035" s="4">
        <v>700</v>
      </c>
      <c r="H2035" s="4">
        <v>721</v>
      </c>
      <c r="I2035" s="25">
        <v>45</v>
      </c>
      <c r="J2035" s="4">
        <v>6</v>
      </c>
      <c r="N2035" t="s">
        <v>8357</v>
      </c>
      <c r="O2035" t="s">
        <v>8225</v>
      </c>
      <c r="P2035" t="s">
        <v>8386</v>
      </c>
      <c r="Q2035" s="8" t="s">
        <v>8379</v>
      </c>
      <c r="R2035">
        <v>3023</v>
      </c>
      <c r="S2035" s="7">
        <v>1</v>
      </c>
      <c r="T2035" s="4">
        <v>700</v>
      </c>
      <c r="U2035" s="4">
        <v>721</v>
      </c>
      <c r="V2035" s="25">
        <v>45</v>
      </c>
      <c r="W2035" s="4">
        <v>6</v>
      </c>
    </row>
    <row r="2036" spans="1:23" x14ac:dyDescent="0.45">
      <c r="A2036" t="s">
        <v>8357</v>
      </c>
      <c r="B2036" t="s">
        <v>8225</v>
      </c>
      <c r="C2036" t="s">
        <v>8386</v>
      </c>
      <c r="D2036" s="8" t="s">
        <v>8371</v>
      </c>
      <c r="F2036" s="7">
        <v>1</v>
      </c>
      <c r="G2036" s="4">
        <v>1000</v>
      </c>
      <c r="H2036" s="4">
        <v>41</v>
      </c>
      <c r="I2036" s="25">
        <v>22.487546296302753</v>
      </c>
      <c r="J2036" s="4">
        <v>4</v>
      </c>
      <c r="N2036" t="s">
        <v>8357</v>
      </c>
      <c r="O2036" t="s">
        <v>8225</v>
      </c>
      <c r="P2036" t="s">
        <v>8386</v>
      </c>
      <c r="Q2036" s="8" t="s">
        <v>8371</v>
      </c>
      <c r="S2036" s="7">
        <v>1</v>
      </c>
      <c r="T2036" s="4">
        <v>1000</v>
      </c>
      <c r="U2036" s="4">
        <v>41</v>
      </c>
      <c r="V2036" s="25">
        <v>22.487546296302753</v>
      </c>
      <c r="W2036" s="4">
        <v>4</v>
      </c>
    </row>
    <row r="2037" spans="1:23" x14ac:dyDescent="0.45">
      <c r="A2037" t="s">
        <v>8357</v>
      </c>
      <c r="B2037" t="s">
        <v>8225</v>
      </c>
      <c r="C2037" t="s">
        <v>8386</v>
      </c>
      <c r="D2037" s="8" t="s">
        <v>8371</v>
      </c>
      <c r="E2037">
        <v>3106</v>
      </c>
      <c r="F2037" s="7">
        <v>1</v>
      </c>
      <c r="G2037" s="4">
        <v>1000</v>
      </c>
      <c r="H2037" s="4">
        <v>41</v>
      </c>
      <c r="I2037" s="25">
        <v>22.487546296302753</v>
      </c>
      <c r="J2037" s="4">
        <v>4</v>
      </c>
      <c r="N2037" t="s">
        <v>8357</v>
      </c>
      <c r="O2037" t="s">
        <v>8225</v>
      </c>
      <c r="P2037" t="s">
        <v>8386</v>
      </c>
      <c r="Q2037" s="8" t="s">
        <v>8371</v>
      </c>
      <c r="R2037">
        <v>3106</v>
      </c>
      <c r="S2037" s="7">
        <v>1</v>
      </c>
      <c r="T2037" s="4">
        <v>1000</v>
      </c>
      <c r="U2037" s="4">
        <v>41</v>
      </c>
      <c r="V2037" s="25">
        <v>22.487546296302753</v>
      </c>
      <c r="W2037" s="4">
        <v>4</v>
      </c>
    </row>
    <row r="2038" spans="1:23" x14ac:dyDescent="0.45">
      <c r="A2038" t="s">
        <v>8357</v>
      </c>
      <c r="B2038" t="s">
        <v>8225</v>
      </c>
      <c r="C2038" t="s">
        <v>8386</v>
      </c>
      <c r="D2038" s="8" t="s">
        <v>8372</v>
      </c>
      <c r="F2038" s="7">
        <v>1</v>
      </c>
      <c r="G2038" s="4">
        <v>1500</v>
      </c>
      <c r="H2038" s="4">
        <v>1920</v>
      </c>
      <c r="I2038" s="25">
        <v>30</v>
      </c>
      <c r="J2038" s="4">
        <v>37</v>
      </c>
      <c r="N2038" t="s">
        <v>8357</v>
      </c>
      <c r="O2038" t="s">
        <v>8225</v>
      </c>
      <c r="P2038" t="s">
        <v>8386</v>
      </c>
      <c r="Q2038" s="8" t="s">
        <v>8372</v>
      </c>
      <c r="S2038" s="7">
        <v>1</v>
      </c>
      <c r="T2038" s="4">
        <v>1500</v>
      </c>
      <c r="U2038" s="4">
        <v>1920</v>
      </c>
      <c r="V2038" s="25">
        <v>30</v>
      </c>
      <c r="W2038" s="4">
        <v>37</v>
      </c>
    </row>
    <row r="2039" spans="1:23" x14ac:dyDescent="0.45">
      <c r="A2039" t="s">
        <v>8357</v>
      </c>
      <c r="B2039" t="s">
        <v>8225</v>
      </c>
      <c r="C2039" t="s">
        <v>8386</v>
      </c>
      <c r="D2039" s="8" t="s">
        <v>8372</v>
      </c>
      <c r="E2039">
        <v>3042</v>
      </c>
      <c r="F2039" s="7">
        <v>1</v>
      </c>
      <c r="G2039" s="4">
        <v>1500</v>
      </c>
      <c r="H2039" s="4">
        <v>1920</v>
      </c>
      <c r="I2039" s="25">
        <v>30</v>
      </c>
      <c r="J2039" s="4">
        <v>37</v>
      </c>
      <c r="N2039" t="s">
        <v>8357</v>
      </c>
      <c r="O2039" t="s">
        <v>8225</v>
      </c>
      <c r="P2039" t="s">
        <v>8386</v>
      </c>
      <c r="Q2039" s="8" t="s">
        <v>8372</v>
      </c>
      <c r="R2039">
        <v>3042</v>
      </c>
      <c r="S2039" s="7">
        <v>1</v>
      </c>
      <c r="T2039" s="4">
        <v>1500</v>
      </c>
      <c r="U2039" s="4">
        <v>1920</v>
      </c>
      <c r="V2039" s="25">
        <v>30</v>
      </c>
      <c r="W2039" s="4">
        <v>37</v>
      </c>
    </row>
    <row r="2040" spans="1:23" x14ac:dyDescent="0.45">
      <c r="A2040" t="s">
        <v>8357</v>
      </c>
      <c r="B2040" t="s">
        <v>8225</v>
      </c>
      <c r="C2040" t="s">
        <v>8387</v>
      </c>
      <c r="F2040" s="7"/>
      <c r="G2040" s="4"/>
      <c r="H2040" s="4"/>
      <c r="I2040" s="25"/>
      <c r="J2040" s="4"/>
      <c r="N2040" t="s">
        <v>8357</v>
      </c>
      <c r="O2040" t="s">
        <v>8225</v>
      </c>
      <c r="P2040" t="s">
        <v>8387</v>
      </c>
      <c r="S2040" s="7"/>
      <c r="T2040" s="4"/>
      <c r="U2040" s="4"/>
      <c r="V2040" s="25"/>
      <c r="W2040" s="4"/>
    </row>
    <row r="2041" spans="1:23" x14ac:dyDescent="0.45">
      <c r="A2041" t="s">
        <v>8357</v>
      </c>
      <c r="B2041" t="s">
        <v>8225</v>
      </c>
      <c r="C2041" t="s">
        <v>8387</v>
      </c>
      <c r="D2041" s="8" t="s">
        <v>8376</v>
      </c>
      <c r="F2041" s="7">
        <v>1</v>
      </c>
      <c r="G2041" s="4">
        <v>5000</v>
      </c>
      <c r="H2041" s="4">
        <v>5103</v>
      </c>
      <c r="I2041" s="25">
        <v>30</v>
      </c>
      <c r="J2041" s="4">
        <v>59</v>
      </c>
      <c r="N2041" t="s">
        <v>8357</v>
      </c>
      <c r="O2041" t="s">
        <v>8225</v>
      </c>
      <c r="P2041" t="s">
        <v>8387</v>
      </c>
      <c r="Q2041" s="8" t="s">
        <v>8376</v>
      </c>
      <c r="S2041" s="7">
        <v>1</v>
      </c>
      <c r="T2041" s="4">
        <v>5000</v>
      </c>
      <c r="U2041" s="4">
        <v>5103</v>
      </c>
      <c r="V2041" s="25">
        <v>30</v>
      </c>
      <c r="W2041" s="4">
        <v>59</v>
      </c>
    </row>
    <row r="2042" spans="1:23" x14ac:dyDescent="0.45">
      <c r="A2042" t="s">
        <v>8357</v>
      </c>
      <c r="B2042" t="s">
        <v>8225</v>
      </c>
      <c r="C2042" t="s">
        <v>8387</v>
      </c>
      <c r="D2042" s="8" t="s">
        <v>8376</v>
      </c>
      <c r="E2042">
        <v>2982</v>
      </c>
      <c r="F2042" s="7">
        <v>1</v>
      </c>
      <c r="G2042" s="4">
        <v>5000</v>
      </c>
      <c r="H2042" s="4">
        <v>5103</v>
      </c>
      <c r="I2042" s="25">
        <v>30</v>
      </c>
      <c r="J2042" s="4">
        <v>59</v>
      </c>
      <c r="N2042" t="s">
        <v>8357</v>
      </c>
      <c r="O2042" t="s">
        <v>8225</v>
      </c>
      <c r="P2042" t="s">
        <v>8387</v>
      </c>
      <c r="Q2042" s="8" t="s">
        <v>8376</v>
      </c>
      <c r="R2042">
        <v>2982</v>
      </c>
      <c r="S2042" s="7">
        <v>1</v>
      </c>
      <c r="T2042" s="4">
        <v>5000</v>
      </c>
      <c r="U2042" s="4">
        <v>5103</v>
      </c>
      <c r="V2042" s="25">
        <v>30</v>
      </c>
      <c r="W2042" s="4">
        <v>59</v>
      </c>
    </row>
    <row r="2043" spans="1:23" x14ac:dyDescent="0.45">
      <c r="A2043" t="s">
        <v>8357</v>
      </c>
      <c r="B2043" t="s">
        <v>8225</v>
      </c>
      <c r="C2043" t="s">
        <v>8387</v>
      </c>
      <c r="D2043" s="8" t="s">
        <v>8378</v>
      </c>
      <c r="F2043" s="7">
        <v>2</v>
      </c>
      <c r="G2043" s="4">
        <v>52400</v>
      </c>
      <c r="H2043" s="4">
        <v>2532</v>
      </c>
      <c r="I2043" s="25">
        <v>44.958333333332121</v>
      </c>
      <c r="J2043" s="4">
        <v>56</v>
      </c>
      <c r="N2043" t="s">
        <v>8357</v>
      </c>
      <c r="O2043" t="s">
        <v>8225</v>
      </c>
      <c r="P2043" t="s">
        <v>8387</v>
      </c>
      <c r="Q2043" s="8" t="s">
        <v>8378</v>
      </c>
      <c r="S2043" s="7">
        <v>2</v>
      </c>
      <c r="T2043" s="4">
        <v>52400</v>
      </c>
      <c r="U2043" s="4">
        <v>2532</v>
      </c>
      <c r="V2043" s="25">
        <v>44.958333333332121</v>
      </c>
      <c r="W2043" s="4">
        <v>56</v>
      </c>
    </row>
    <row r="2044" spans="1:23" x14ac:dyDescent="0.45">
      <c r="A2044" t="s">
        <v>8357</v>
      </c>
      <c r="B2044" t="s">
        <v>8225</v>
      </c>
      <c r="C2044" t="s">
        <v>8387</v>
      </c>
      <c r="D2044" s="8" t="s">
        <v>8378</v>
      </c>
      <c r="E2044">
        <v>2986</v>
      </c>
      <c r="F2044" s="7">
        <v>1</v>
      </c>
      <c r="G2044" s="4">
        <v>2400</v>
      </c>
      <c r="H2044" s="4">
        <v>2532</v>
      </c>
      <c r="I2044" s="25">
        <v>59.958333333328483</v>
      </c>
      <c r="J2044" s="4">
        <v>56</v>
      </c>
      <c r="N2044" t="s">
        <v>8357</v>
      </c>
      <c r="O2044" t="s">
        <v>8225</v>
      </c>
      <c r="P2044" t="s">
        <v>8387</v>
      </c>
      <c r="Q2044" s="8" t="s">
        <v>8378</v>
      </c>
      <c r="R2044">
        <v>2986</v>
      </c>
      <c r="S2044" s="7">
        <v>1</v>
      </c>
      <c r="T2044" s="4">
        <v>2400</v>
      </c>
      <c r="U2044" s="4">
        <v>2532</v>
      </c>
      <c r="V2044" s="25">
        <v>59.958333333328483</v>
      </c>
      <c r="W2044" s="4">
        <v>56</v>
      </c>
    </row>
    <row r="2045" spans="1:23" x14ac:dyDescent="0.45">
      <c r="A2045" t="s">
        <v>8357</v>
      </c>
      <c r="B2045" t="s">
        <v>8225</v>
      </c>
      <c r="C2045" t="s">
        <v>8387</v>
      </c>
      <c r="D2045" s="8" t="s">
        <v>8378</v>
      </c>
      <c r="E2045">
        <v>3057</v>
      </c>
      <c r="F2045" s="7">
        <v>1</v>
      </c>
      <c r="G2045" s="4">
        <v>50000</v>
      </c>
      <c r="H2045" s="4">
        <v>0</v>
      </c>
      <c r="I2045" s="25">
        <v>29.958333333335759</v>
      </c>
      <c r="J2045" s="4">
        <v>0</v>
      </c>
      <c r="N2045" t="s">
        <v>8357</v>
      </c>
      <c r="O2045" t="s">
        <v>8225</v>
      </c>
      <c r="P2045" t="s">
        <v>8387</v>
      </c>
      <c r="Q2045" s="8" t="s">
        <v>8378</v>
      </c>
      <c r="R2045">
        <v>3057</v>
      </c>
      <c r="S2045" s="7">
        <v>1</v>
      </c>
      <c r="T2045" s="4">
        <v>50000</v>
      </c>
      <c r="U2045" s="4">
        <v>0</v>
      </c>
      <c r="V2045" s="25">
        <v>29.958333333335759</v>
      </c>
      <c r="W2045" s="4">
        <v>0</v>
      </c>
    </row>
    <row r="2046" spans="1:23" x14ac:dyDescent="0.45">
      <c r="A2046" t="s">
        <v>8357</v>
      </c>
      <c r="B2046" t="s">
        <v>8225</v>
      </c>
      <c r="C2046" t="s">
        <v>8387</v>
      </c>
      <c r="D2046" s="8" t="s">
        <v>8369</v>
      </c>
      <c r="F2046" s="7">
        <v>4</v>
      </c>
      <c r="G2046" s="4">
        <v>32000</v>
      </c>
      <c r="H2046" s="4">
        <v>47644.07</v>
      </c>
      <c r="I2046" s="25">
        <v>32.043865740741239</v>
      </c>
      <c r="J2046" s="4">
        <v>1078</v>
      </c>
      <c r="N2046" t="s">
        <v>8357</v>
      </c>
      <c r="O2046" t="s">
        <v>8225</v>
      </c>
      <c r="P2046" t="s">
        <v>8387</v>
      </c>
      <c r="Q2046" s="8" t="s">
        <v>8369</v>
      </c>
      <c r="S2046" s="7">
        <v>4</v>
      </c>
      <c r="T2046" s="4">
        <v>32000</v>
      </c>
      <c r="U2046" s="4">
        <v>47644.07</v>
      </c>
      <c r="V2046" s="25">
        <v>32.043865740741239</v>
      </c>
      <c r="W2046" s="4">
        <v>1078</v>
      </c>
    </row>
    <row r="2047" spans="1:23" x14ac:dyDescent="0.45">
      <c r="A2047" t="s">
        <v>8357</v>
      </c>
      <c r="B2047" t="s">
        <v>8225</v>
      </c>
      <c r="C2047" t="s">
        <v>8387</v>
      </c>
      <c r="D2047" s="8" t="s">
        <v>8369</v>
      </c>
      <c r="E2047">
        <v>2708</v>
      </c>
      <c r="F2047" s="7">
        <v>1</v>
      </c>
      <c r="G2047" s="4">
        <v>20000</v>
      </c>
      <c r="H2047" s="4">
        <v>46643.07</v>
      </c>
      <c r="I2047" s="25">
        <v>60</v>
      </c>
      <c r="J2047" s="4">
        <v>1049</v>
      </c>
      <c r="N2047" t="s">
        <v>8357</v>
      </c>
      <c r="O2047" t="s">
        <v>8225</v>
      </c>
      <c r="P2047" t="s">
        <v>8387</v>
      </c>
      <c r="Q2047" s="8" t="s">
        <v>8369</v>
      </c>
      <c r="R2047">
        <v>2708</v>
      </c>
      <c r="S2047" s="7">
        <v>1</v>
      </c>
      <c r="T2047" s="4">
        <v>20000</v>
      </c>
      <c r="U2047" s="4">
        <v>46643.07</v>
      </c>
      <c r="V2047" s="25">
        <v>60</v>
      </c>
      <c r="W2047" s="4">
        <v>1049</v>
      </c>
    </row>
    <row r="2048" spans="1:23" x14ac:dyDescent="0.45">
      <c r="A2048" t="s">
        <v>8357</v>
      </c>
      <c r="B2048" t="s">
        <v>8225</v>
      </c>
      <c r="C2048" t="s">
        <v>8387</v>
      </c>
      <c r="D2048" s="8" t="s">
        <v>8369</v>
      </c>
      <c r="E2048">
        <v>2959</v>
      </c>
      <c r="F2048" s="7">
        <v>1</v>
      </c>
      <c r="G2048" s="4">
        <v>10000</v>
      </c>
      <c r="H2048" s="4">
        <v>0</v>
      </c>
      <c r="I2048" s="25">
        <v>30</v>
      </c>
      <c r="J2048" s="4">
        <v>0</v>
      </c>
      <c r="N2048" t="s">
        <v>8357</v>
      </c>
      <c r="O2048" t="s">
        <v>8225</v>
      </c>
      <c r="P2048" t="s">
        <v>8387</v>
      </c>
      <c r="Q2048" s="8" t="s">
        <v>8369</v>
      </c>
      <c r="R2048">
        <v>2959</v>
      </c>
      <c r="S2048" s="7">
        <v>1</v>
      </c>
      <c r="T2048" s="4">
        <v>10000</v>
      </c>
      <c r="U2048" s="4">
        <v>0</v>
      </c>
      <c r="V2048" s="25">
        <v>30</v>
      </c>
      <c r="W2048" s="4">
        <v>0</v>
      </c>
    </row>
    <row r="2049" spans="1:23" x14ac:dyDescent="0.45">
      <c r="A2049" t="s">
        <v>8357</v>
      </c>
      <c r="B2049" t="s">
        <v>8225</v>
      </c>
      <c r="C2049" t="s">
        <v>8387</v>
      </c>
      <c r="D2049" s="8" t="s">
        <v>8369</v>
      </c>
      <c r="E2049">
        <v>2988</v>
      </c>
      <c r="F2049" s="7">
        <v>1</v>
      </c>
      <c r="G2049" s="4">
        <v>1000</v>
      </c>
      <c r="H2049" s="4">
        <v>1000</v>
      </c>
      <c r="I2049" s="25">
        <v>30</v>
      </c>
      <c r="J2049" s="4">
        <v>28</v>
      </c>
      <c r="N2049" t="s">
        <v>8357</v>
      </c>
      <c r="O2049" t="s">
        <v>8225</v>
      </c>
      <c r="P2049" t="s">
        <v>8387</v>
      </c>
      <c r="Q2049" s="8" t="s">
        <v>8369</v>
      </c>
      <c r="R2049">
        <v>2988</v>
      </c>
      <c r="S2049" s="7">
        <v>1</v>
      </c>
      <c r="T2049" s="4">
        <v>1000</v>
      </c>
      <c r="U2049" s="4">
        <v>1000</v>
      </c>
      <c r="V2049" s="25">
        <v>30</v>
      </c>
      <c r="W2049" s="4">
        <v>28</v>
      </c>
    </row>
    <row r="2050" spans="1:23" x14ac:dyDescent="0.45">
      <c r="A2050" t="s">
        <v>8357</v>
      </c>
      <c r="B2050" t="s">
        <v>8225</v>
      </c>
      <c r="C2050" t="s">
        <v>8387</v>
      </c>
      <c r="D2050" s="8" t="s">
        <v>8369</v>
      </c>
      <c r="E2050">
        <v>3117</v>
      </c>
      <c r="F2050" s="7">
        <v>1</v>
      </c>
      <c r="G2050" s="4">
        <v>1000</v>
      </c>
      <c r="H2050" s="4">
        <v>1</v>
      </c>
      <c r="I2050" s="25">
        <v>8.1754629629649571</v>
      </c>
      <c r="J2050" s="4">
        <v>1</v>
      </c>
      <c r="N2050" t="s">
        <v>8357</v>
      </c>
      <c r="O2050" t="s">
        <v>8225</v>
      </c>
      <c r="P2050" t="s">
        <v>8387</v>
      </c>
      <c r="Q2050" s="8" t="s">
        <v>8369</v>
      </c>
      <c r="R2050">
        <v>3117</v>
      </c>
      <c r="S2050" s="7">
        <v>1</v>
      </c>
      <c r="T2050" s="4">
        <v>1000</v>
      </c>
      <c r="U2050" s="4">
        <v>1</v>
      </c>
      <c r="V2050" s="25">
        <v>8.1754629629649571</v>
      </c>
      <c r="W2050" s="4">
        <v>1</v>
      </c>
    </row>
    <row r="2051" spans="1:23" x14ac:dyDescent="0.45">
      <c r="A2051" t="s">
        <v>8357</v>
      </c>
      <c r="B2051" t="s">
        <v>8225</v>
      </c>
      <c r="C2051" t="s">
        <v>8387</v>
      </c>
      <c r="D2051" s="8" t="s">
        <v>8370</v>
      </c>
      <c r="F2051" s="7">
        <v>2</v>
      </c>
      <c r="G2051" s="4">
        <v>18000</v>
      </c>
      <c r="H2051" s="4">
        <v>6260</v>
      </c>
      <c r="I2051" s="25">
        <v>40</v>
      </c>
      <c r="J2051" s="4">
        <v>92</v>
      </c>
      <c r="N2051" t="s">
        <v>8357</v>
      </c>
      <c r="O2051" t="s">
        <v>8225</v>
      </c>
      <c r="P2051" t="s">
        <v>8387</v>
      </c>
      <c r="Q2051" s="8" t="s">
        <v>8370</v>
      </c>
      <c r="S2051" s="7">
        <v>2</v>
      </c>
      <c r="T2051" s="4">
        <v>18000</v>
      </c>
      <c r="U2051" s="4">
        <v>6260</v>
      </c>
      <c r="V2051" s="25">
        <v>40</v>
      </c>
      <c r="W2051" s="4">
        <v>92</v>
      </c>
    </row>
    <row r="2052" spans="1:23" x14ac:dyDescent="0.45">
      <c r="A2052" t="s">
        <v>8357</v>
      </c>
      <c r="B2052" t="s">
        <v>8225</v>
      </c>
      <c r="C2052" t="s">
        <v>8387</v>
      </c>
      <c r="D2052" s="8" t="s">
        <v>8370</v>
      </c>
      <c r="E2052">
        <v>2946</v>
      </c>
      <c r="F2052" s="7">
        <v>1</v>
      </c>
      <c r="G2052" s="4">
        <v>2000</v>
      </c>
      <c r="H2052" s="4">
        <v>2</v>
      </c>
      <c r="I2052" s="25">
        <v>30</v>
      </c>
      <c r="J2052" s="4">
        <v>2</v>
      </c>
      <c r="N2052" t="s">
        <v>8357</v>
      </c>
      <c r="O2052" t="s">
        <v>8225</v>
      </c>
      <c r="P2052" t="s">
        <v>8387</v>
      </c>
      <c r="Q2052" s="8" t="s">
        <v>8370</v>
      </c>
      <c r="R2052">
        <v>2946</v>
      </c>
      <c r="S2052" s="7">
        <v>1</v>
      </c>
      <c r="T2052" s="4">
        <v>2000</v>
      </c>
      <c r="U2052" s="4">
        <v>2</v>
      </c>
      <c r="V2052" s="25">
        <v>30</v>
      </c>
      <c r="W2052" s="4">
        <v>2</v>
      </c>
    </row>
    <row r="2053" spans="1:23" x14ac:dyDescent="0.45">
      <c r="A2053" t="s">
        <v>8357</v>
      </c>
      <c r="B2053" t="s">
        <v>8225</v>
      </c>
      <c r="C2053" t="s">
        <v>8387</v>
      </c>
      <c r="D2053" s="8" t="s">
        <v>8370</v>
      </c>
      <c r="E2053">
        <v>3102</v>
      </c>
      <c r="F2053" s="7">
        <v>1</v>
      </c>
      <c r="G2053" s="4">
        <v>16000</v>
      </c>
      <c r="H2053" s="4">
        <v>6258</v>
      </c>
      <c r="I2053" s="25">
        <v>50</v>
      </c>
      <c r="J2053" s="4">
        <v>90</v>
      </c>
      <c r="N2053" t="s">
        <v>8357</v>
      </c>
      <c r="O2053" t="s">
        <v>8225</v>
      </c>
      <c r="P2053" t="s">
        <v>8387</v>
      </c>
      <c r="Q2053" s="8" t="s">
        <v>8370</v>
      </c>
      <c r="R2053">
        <v>3102</v>
      </c>
      <c r="S2053" s="7">
        <v>1</v>
      </c>
      <c r="T2053" s="4">
        <v>16000</v>
      </c>
      <c r="U2053" s="4">
        <v>6258</v>
      </c>
      <c r="V2053" s="25">
        <v>50</v>
      </c>
      <c r="W2053" s="4">
        <v>90</v>
      </c>
    </row>
    <row r="2054" spans="1:23" x14ac:dyDescent="0.45">
      <c r="A2054" t="s">
        <v>8357</v>
      </c>
      <c r="B2054" t="s">
        <v>8225</v>
      </c>
      <c r="C2054" t="s">
        <v>8387</v>
      </c>
      <c r="D2054" s="8" t="s">
        <v>8372</v>
      </c>
      <c r="F2054" s="7">
        <v>1</v>
      </c>
      <c r="G2054" s="4">
        <v>10000</v>
      </c>
      <c r="H2054" s="4">
        <v>1715</v>
      </c>
      <c r="I2054" s="25">
        <v>21.079849537032715</v>
      </c>
      <c r="J2054" s="4">
        <v>42</v>
      </c>
      <c r="N2054" t="s">
        <v>8357</v>
      </c>
      <c r="O2054" t="s">
        <v>8225</v>
      </c>
      <c r="P2054" t="s">
        <v>8387</v>
      </c>
      <c r="Q2054" s="8" t="s">
        <v>8372</v>
      </c>
      <c r="S2054" s="7">
        <v>1</v>
      </c>
      <c r="T2054" s="4">
        <v>10000</v>
      </c>
      <c r="U2054" s="4">
        <v>1715</v>
      </c>
      <c r="V2054" s="25">
        <v>21.079849537032715</v>
      </c>
      <c r="W2054" s="4">
        <v>42</v>
      </c>
    </row>
    <row r="2055" spans="1:23" x14ac:dyDescent="0.45">
      <c r="A2055" t="s">
        <v>8357</v>
      </c>
      <c r="B2055" t="s">
        <v>8225</v>
      </c>
      <c r="C2055" t="s">
        <v>8387</v>
      </c>
      <c r="D2055" s="8" t="s">
        <v>8372</v>
      </c>
      <c r="E2055">
        <v>3097</v>
      </c>
      <c r="F2055" s="7">
        <v>1</v>
      </c>
      <c r="G2055" s="4">
        <v>10000</v>
      </c>
      <c r="H2055" s="4">
        <v>1715</v>
      </c>
      <c r="I2055" s="25">
        <v>21.079849537032715</v>
      </c>
      <c r="J2055" s="4">
        <v>42</v>
      </c>
      <c r="N2055" t="s">
        <v>8357</v>
      </c>
      <c r="O2055" t="s">
        <v>8225</v>
      </c>
      <c r="P2055" t="s">
        <v>8387</v>
      </c>
      <c r="Q2055" s="8" t="s">
        <v>8372</v>
      </c>
      <c r="R2055">
        <v>3097</v>
      </c>
      <c r="S2055" s="7">
        <v>1</v>
      </c>
      <c r="T2055" s="4">
        <v>10000</v>
      </c>
      <c r="U2055" s="4">
        <v>1715</v>
      </c>
      <c r="V2055" s="25">
        <v>21.079849537032715</v>
      </c>
      <c r="W2055" s="4">
        <v>42</v>
      </c>
    </row>
    <row r="2056" spans="1:23" x14ac:dyDescent="0.45">
      <c r="A2056" t="s">
        <v>8357</v>
      </c>
      <c r="B2056" t="s">
        <v>8225</v>
      </c>
      <c r="C2056" t="s">
        <v>8387</v>
      </c>
      <c r="D2056" s="8" t="s">
        <v>8374</v>
      </c>
      <c r="F2056" s="7">
        <v>1</v>
      </c>
      <c r="G2056" s="4">
        <v>10000</v>
      </c>
      <c r="H2056" s="4">
        <v>334</v>
      </c>
      <c r="I2056" s="25">
        <v>21</v>
      </c>
      <c r="J2056" s="4">
        <v>16</v>
      </c>
      <c r="N2056" t="s">
        <v>8357</v>
      </c>
      <c r="O2056" t="s">
        <v>8225</v>
      </c>
      <c r="P2056" t="s">
        <v>8387</v>
      </c>
      <c r="Q2056" s="8" t="s">
        <v>8374</v>
      </c>
      <c r="S2056" s="7">
        <v>1</v>
      </c>
      <c r="T2056" s="4">
        <v>10000</v>
      </c>
      <c r="U2056" s="4">
        <v>334</v>
      </c>
      <c r="V2056" s="25">
        <v>21</v>
      </c>
      <c r="W2056" s="4">
        <v>16</v>
      </c>
    </row>
    <row r="2057" spans="1:23" x14ac:dyDescent="0.45">
      <c r="A2057" t="s">
        <v>8357</v>
      </c>
      <c r="B2057" t="s">
        <v>8225</v>
      </c>
      <c r="C2057" t="s">
        <v>8387</v>
      </c>
      <c r="D2057" s="8" t="s">
        <v>8374</v>
      </c>
      <c r="E2057">
        <v>3070</v>
      </c>
      <c r="F2057" s="7">
        <v>1</v>
      </c>
      <c r="G2057" s="4">
        <v>10000</v>
      </c>
      <c r="H2057" s="4">
        <v>334</v>
      </c>
      <c r="I2057" s="25">
        <v>21</v>
      </c>
      <c r="J2057" s="4">
        <v>16</v>
      </c>
      <c r="N2057" t="s">
        <v>8357</v>
      </c>
      <c r="O2057" t="s">
        <v>8225</v>
      </c>
      <c r="P2057" t="s">
        <v>8387</v>
      </c>
      <c r="Q2057" s="8" t="s">
        <v>8374</v>
      </c>
      <c r="R2057">
        <v>3070</v>
      </c>
      <c r="S2057" s="7">
        <v>1</v>
      </c>
      <c r="T2057" s="4">
        <v>10000</v>
      </c>
      <c r="U2057" s="4">
        <v>334</v>
      </c>
      <c r="V2057" s="25">
        <v>21</v>
      </c>
      <c r="W2057" s="4">
        <v>16</v>
      </c>
    </row>
    <row r="2058" spans="1:23" x14ac:dyDescent="0.45">
      <c r="A2058" t="s">
        <v>8357</v>
      </c>
      <c r="B2058" t="s">
        <v>8225</v>
      </c>
      <c r="C2058" t="s">
        <v>8388</v>
      </c>
      <c r="F2058" s="7"/>
      <c r="G2058" s="4"/>
      <c r="H2058" s="4"/>
      <c r="I2058" s="25"/>
      <c r="J2058" s="4"/>
      <c r="N2058" t="s">
        <v>8357</v>
      </c>
      <c r="O2058" t="s">
        <v>8225</v>
      </c>
      <c r="P2058" t="s">
        <v>8388</v>
      </c>
      <c r="S2058" s="7"/>
      <c r="T2058" s="4"/>
      <c r="U2058" s="4"/>
      <c r="V2058" s="25"/>
      <c r="W2058" s="4"/>
    </row>
    <row r="2059" spans="1:23" x14ac:dyDescent="0.45">
      <c r="A2059" t="s">
        <v>8357</v>
      </c>
      <c r="B2059" t="s">
        <v>8225</v>
      </c>
      <c r="C2059" t="s">
        <v>8388</v>
      </c>
      <c r="D2059" s="8" t="s">
        <v>8376</v>
      </c>
      <c r="F2059" s="7">
        <v>1</v>
      </c>
      <c r="G2059" s="4">
        <v>3500</v>
      </c>
      <c r="H2059" s="4">
        <v>827</v>
      </c>
      <c r="I2059" s="25">
        <v>30</v>
      </c>
      <c r="J2059" s="4">
        <v>35</v>
      </c>
      <c r="N2059" t="s">
        <v>8357</v>
      </c>
      <c r="O2059" t="s">
        <v>8225</v>
      </c>
      <c r="P2059" t="s">
        <v>8388</v>
      </c>
      <c r="Q2059" s="8" t="s">
        <v>8376</v>
      </c>
      <c r="S2059" s="7">
        <v>1</v>
      </c>
      <c r="T2059" s="4">
        <v>3500</v>
      </c>
      <c r="U2059" s="4">
        <v>827</v>
      </c>
      <c r="V2059" s="25">
        <v>30</v>
      </c>
      <c r="W2059" s="4">
        <v>35</v>
      </c>
    </row>
    <row r="2060" spans="1:23" x14ac:dyDescent="0.45">
      <c r="A2060" t="s">
        <v>8357</v>
      </c>
      <c r="B2060" t="s">
        <v>8225</v>
      </c>
      <c r="C2060" t="s">
        <v>8388</v>
      </c>
      <c r="D2060" s="8" t="s">
        <v>8376</v>
      </c>
      <c r="E2060">
        <v>3051</v>
      </c>
      <c r="F2060" s="7">
        <v>1</v>
      </c>
      <c r="G2060" s="4">
        <v>3500</v>
      </c>
      <c r="H2060" s="4">
        <v>827</v>
      </c>
      <c r="I2060" s="25">
        <v>30</v>
      </c>
      <c r="J2060" s="4">
        <v>35</v>
      </c>
      <c r="N2060" t="s">
        <v>8357</v>
      </c>
      <c r="O2060" t="s">
        <v>8225</v>
      </c>
      <c r="P2060" t="s">
        <v>8388</v>
      </c>
      <c r="Q2060" s="8" t="s">
        <v>8376</v>
      </c>
      <c r="R2060">
        <v>3051</v>
      </c>
      <c r="S2060" s="7">
        <v>1</v>
      </c>
      <c r="T2060" s="4">
        <v>3500</v>
      </c>
      <c r="U2060" s="4">
        <v>827</v>
      </c>
      <c r="V2060" s="25">
        <v>30</v>
      </c>
      <c r="W2060" s="4">
        <v>35</v>
      </c>
    </row>
    <row r="2061" spans="1:23" x14ac:dyDescent="0.45">
      <c r="A2061" t="s">
        <v>8357</v>
      </c>
      <c r="B2061" t="s">
        <v>8225</v>
      </c>
      <c r="C2061" t="s">
        <v>8388</v>
      </c>
      <c r="D2061" s="8" t="s">
        <v>8377</v>
      </c>
      <c r="F2061" s="7">
        <v>1</v>
      </c>
      <c r="G2061" s="4">
        <v>900</v>
      </c>
      <c r="H2061" s="4">
        <v>1290</v>
      </c>
      <c r="I2061" s="25">
        <v>14</v>
      </c>
      <c r="J2061" s="4">
        <v>25</v>
      </c>
      <c r="N2061" t="s">
        <v>8357</v>
      </c>
      <c r="O2061" t="s">
        <v>8225</v>
      </c>
      <c r="P2061" t="s">
        <v>8388</v>
      </c>
      <c r="Q2061" s="8" t="s">
        <v>8377</v>
      </c>
      <c r="S2061" s="7">
        <v>1</v>
      </c>
      <c r="T2061" s="4">
        <v>900</v>
      </c>
      <c r="U2061" s="4">
        <v>1290</v>
      </c>
      <c r="V2061" s="25">
        <v>14</v>
      </c>
      <c r="W2061" s="4">
        <v>25</v>
      </c>
    </row>
    <row r="2062" spans="1:23" x14ac:dyDescent="0.45">
      <c r="A2062" t="s">
        <v>8357</v>
      </c>
      <c r="B2062" t="s">
        <v>8225</v>
      </c>
      <c r="C2062" t="s">
        <v>8388</v>
      </c>
      <c r="D2062" s="8" t="s">
        <v>8377</v>
      </c>
      <c r="E2062">
        <v>3026</v>
      </c>
      <c r="F2062" s="7">
        <v>1</v>
      </c>
      <c r="G2062" s="4">
        <v>900</v>
      </c>
      <c r="H2062" s="4">
        <v>1290</v>
      </c>
      <c r="I2062" s="25">
        <v>14</v>
      </c>
      <c r="J2062" s="4">
        <v>25</v>
      </c>
      <c r="N2062" t="s">
        <v>8357</v>
      </c>
      <c r="O2062" t="s">
        <v>8225</v>
      </c>
      <c r="P2062" t="s">
        <v>8388</v>
      </c>
      <c r="Q2062" s="8" t="s">
        <v>8377</v>
      </c>
      <c r="R2062">
        <v>3026</v>
      </c>
      <c r="S2062" s="7">
        <v>1</v>
      </c>
      <c r="T2062" s="4">
        <v>900</v>
      </c>
      <c r="U2062" s="4">
        <v>1290</v>
      </c>
      <c r="V2062" s="25">
        <v>14</v>
      </c>
      <c r="W2062" s="4">
        <v>25</v>
      </c>
    </row>
    <row r="2063" spans="1:23" x14ac:dyDescent="0.45">
      <c r="A2063" t="s">
        <v>8357</v>
      </c>
      <c r="B2063" t="s">
        <v>8241</v>
      </c>
      <c r="F2063" s="7">
        <v>2</v>
      </c>
      <c r="G2063" s="4">
        <v>7400</v>
      </c>
      <c r="H2063" s="4">
        <v>6727</v>
      </c>
      <c r="I2063" s="25">
        <v>37.979166666667879</v>
      </c>
      <c r="J2063" s="4">
        <v>143</v>
      </c>
      <c r="N2063" t="s">
        <v>8357</v>
      </c>
      <c r="O2063" t="s">
        <v>8241</v>
      </c>
      <c r="S2063" s="7">
        <v>2</v>
      </c>
      <c r="T2063" s="4">
        <v>7400</v>
      </c>
      <c r="U2063" s="4">
        <v>6727</v>
      </c>
      <c r="V2063" s="25">
        <v>37.979166666667879</v>
      </c>
      <c r="W2063" s="4">
        <v>143</v>
      </c>
    </row>
    <row r="2064" spans="1:23" x14ac:dyDescent="0.45">
      <c r="A2064" t="s">
        <v>8357</v>
      </c>
      <c r="B2064" t="s">
        <v>8241</v>
      </c>
      <c r="C2064" t="s">
        <v>8386</v>
      </c>
      <c r="F2064" s="7"/>
      <c r="G2064" s="4"/>
      <c r="H2064" s="4"/>
      <c r="I2064" s="25"/>
      <c r="J2064" s="4"/>
      <c r="N2064" t="s">
        <v>8357</v>
      </c>
      <c r="O2064" t="s">
        <v>8241</v>
      </c>
      <c r="P2064" t="s">
        <v>8386</v>
      </c>
      <c r="S2064" s="7"/>
      <c r="T2064" s="4"/>
      <c r="U2064" s="4"/>
      <c r="V2064" s="25"/>
      <c r="W2064" s="4"/>
    </row>
    <row r="2065" spans="1:23" x14ac:dyDescent="0.45">
      <c r="A2065" t="s">
        <v>8357</v>
      </c>
      <c r="B2065" t="s">
        <v>8241</v>
      </c>
      <c r="C2065" t="s">
        <v>8386</v>
      </c>
      <c r="D2065" s="8" t="s">
        <v>8371</v>
      </c>
      <c r="F2065" s="7">
        <v>1</v>
      </c>
      <c r="G2065" s="4">
        <v>4000</v>
      </c>
      <c r="H2065" s="4">
        <v>5157</v>
      </c>
      <c r="I2065" s="25">
        <v>45</v>
      </c>
      <c r="J2065" s="4">
        <v>97</v>
      </c>
      <c r="N2065" t="s">
        <v>8357</v>
      </c>
      <c r="O2065" t="s">
        <v>8241</v>
      </c>
      <c r="P2065" t="s">
        <v>8386</v>
      </c>
      <c r="Q2065" s="8" t="s">
        <v>8371</v>
      </c>
      <c r="S2065" s="7">
        <v>1</v>
      </c>
      <c r="T2065" s="4">
        <v>4000</v>
      </c>
      <c r="U2065" s="4">
        <v>5157</v>
      </c>
      <c r="V2065" s="25">
        <v>45</v>
      </c>
      <c r="W2065" s="4">
        <v>97</v>
      </c>
    </row>
    <row r="2066" spans="1:23" x14ac:dyDescent="0.45">
      <c r="A2066" t="s">
        <v>8357</v>
      </c>
      <c r="B2066" t="s">
        <v>8241</v>
      </c>
      <c r="C2066" t="s">
        <v>8386</v>
      </c>
      <c r="D2066" s="8" t="s">
        <v>8371</v>
      </c>
      <c r="E2066">
        <v>2981</v>
      </c>
      <c r="F2066" s="7">
        <v>1</v>
      </c>
      <c r="G2066" s="4">
        <v>4000</v>
      </c>
      <c r="H2066" s="4">
        <v>5157</v>
      </c>
      <c r="I2066" s="25">
        <v>45</v>
      </c>
      <c r="J2066" s="4">
        <v>97</v>
      </c>
      <c r="N2066" t="s">
        <v>8357</v>
      </c>
      <c r="O2066" t="s">
        <v>8241</v>
      </c>
      <c r="P2066" t="s">
        <v>8386</v>
      </c>
      <c r="Q2066" s="8" t="s">
        <v>8371</v>
      </c>
      <c r="R2066">
        <v>2981</v>
      </c>
      <c r="S2066" s="7">
        <v>1</v>
      </c>
      <c r="T2066" s="4">
        <v>4000</v>
      </c>
      <c r="U2066" s="4">
        <v>5157</v>
      </c>
      <c r="V2066" s="25">
        <v>45</v>
      </c>
      <c r="W2066" s="4">
        <v>97</v>
      </c>
    </row>
    <row r="2067" spans="1:23" x14ac:dyDescent="0.45">
      <c r="A2067" t="s">
        <v>8357</v>
      </c>
      <c r="B2067" t="s">
        <v>8241</v>
      </c>
      <c r="C2067" t="s">
        <v>8388</v>
      </c>
      <c r="F2067" s="7"/>
      <c r="G2067" s="4"/>
      <c r="H2067" s="4"/>
      <c r="I2067" s="25"/>
      <c r="J2067" s="4"/>
      <c r="N2067" t="s">
        <v>8357</v>
      </c>
      <c r="O2067" t="s">
        <v>8241</v>
      </c>
      <c r="P2067" t="s">
        <v>8388</v>
      </c>
      <c r="S2067" s="7"/>
      <c r="T2067" s="4"/>
      <c r="U2067" s="4"/>
      <c r="V2067" s="25"/>
      <c r="W2067" s="4"/>
    </row>
    <row r="2068" spans="1:23" x14ac:dyDescent="0.45">
      <c r="A2068" t="s">
        <v>8357</v>
      </c>
      <c r="B2068" t="s">
        <v>8241</v>
      </c>
      <c r="C2068" t="s">
        <v>8388</v>
      </c>
      <c r="D2068" s="8" t="s">
        <v>8378</v>
      </c>
      <c r="F2068" s="7">
        <v>1</v>
      </c>
      <c r="G2068" s="4">
        <v>3400</v>
      </c>
      <c r="H2068" s="4">
        <v>1570</v>
      </c>
      <c r="I2068" s="25">
        <v>30.958333333335759</v>
      </c>
      <c r="J2068" s="4">
        <v>46</v>
      </c>
      <c r="N2068" t="s">
        <v>8357</v>
      </c>
      <c r="O2068" t="s">
        <v>8241</v>
      </c>
      <c r="P2068" t="s">
        <v>8388</v>
      </c>
      <c r="Q2068" s="8" t="s">
        <v>8378</v>
      </c>
      <c r="S2068" s="7">
        <v>1</v>
      </c>
      <c r="T2068" s="4">
        <v>3400</v>
      </c>
      <c r="U2068" s="4">
        <v>1570</v>
      </c>
      <c r="V2068" s="25">
        <v>30.958333333335759</v>
      </c>
      <c r="W2068" s="4">
        <v>46</v>
      </c>
    </row>
    <row r="2069" spans="1:23" x14ac:dyDescent="0.45">
      <c r="A2069" t="s">
        <v>8357</v>
      </c>
      <c r="B2069" t="s">
        <v>8241</v>
      </c>
      <c r="C2069" t="s">
        <v>8388</v>
      </c>
      <c r="D2069" s="8" t="s">
        <v>8378</v>
      </c>
      <c r="E2069">
        <v>2701</v>
      </c>
      <c r="F2069" s="7">
        <v>1</v>
      </c>
      <c r="G2069" s="4">
        <v>3400</v>
      </c>
      <c r="H2069" s="4">
        <v>1570</v>
      </c>
      <c r="I2069" s="25">
        <v>30.958333333335759</v>
      </c>
      <c r="J2069" s="4">
        <v>46</v>
      </c>
      <c r="N2069" t="s">
        <v>8357</v>
      </c>
      <c r="O2069" t="s">
        <v>8241</v>
      </c>
      <c r="P2069" t="s">
        <v>8388</v>
      </c>
      <c r="Q2069" s="8" t="s">
        <v>8378</v>
      </c>
      <c r="R2069">
        <v>2701</v>
      </c>
      <c r="S2069" s="7">
        <v>1</v>
      </c>
      <c r="T2069" s="4">
        <v>3400</v>
      </c>
      <c r="U2069" s="4">
        <v>1570</v>
      </c>
      <c r="V2069" s="25">
        <v>30.958333333335759</v>
      </c>
      <c r="W2069" s="4">
        <v>46</v>
      </c>
    </row>
    <row r="2070" spans="1:23" x14ac:dyDescent="0.45">
      <c r="A2070" t="s">
        <v>8357</v>
      </c>
      <c r="B2070" t="s">
        <v>8237</v>
      </c>
      <c r="F2070" s="7">
        <v>2</v>
      </c>
      <c r="G2070" s="4">
        <v>38000</v>
      </c>
      <c r="H2070" s="4">
        <v>53</v>
      </c>
      <c r="I2070" s="25">
        <v>55</v>
      </c>
      <c r="J2070" s="4">
        <v>6</v>
      </c>
      <c r="N2070" t="s">
        <v>8357</v>
      </c>
      <c r="O2070" t="s">
        <v>8237</v>
      </c>
      <c r="S2070" s="7">
        <v>2</v>
      </c>
      <c r="T2070" s="4">
        <v>38000</v>
      </c>
      <c r="U2070" s="4">
        <v>53</v>
      </c>
      <c r="V2070" s="25">
        <v>55</v>
      </c>
      <c r="W2070" s="4">
        <v>6</v>
      </c>
    </row>
    <row r="2071" spans="1:23" x14ac:dyDescent="0.45">
      <c r="A2071" t="s">
        <v>8357</v>
      </c>
      <c r="B2071" t="s">
        <v>8237</v>
      </c>
      <c r="C2071" t="s">
        <v>8386</v>
      </c>
      <c r="F2071" s="7"/>
      <c r="G2071" s="4"/>
      <c r="H2071" s="4"/>
      <c r="I2071" s="25"/>
      <c r="J2071" s="4"/>
      <c r="N2071" t="s">
        <v>8357</v>
      </c>
      <c r="O2071" t="s">
        <v>8237</v>
      </c>
      <c r="P2071" t="s">
        <v>8386</v>
      </c>
      <c r="S2071" s="7"/>
      <c r="T2071" s="4"/>
      <c r="U2071" s="4"/>
      <c r="V2071" s="25"/>
      <c r="W2071" s="4"/>
    </row>
    <row r="2072" spans="1:23" x14ac:dyDescent="0.45">
      <c r="A2072" t="s">
        <v>8357</v>
      </c>
      <c r="B2072" t="s">
        <v>8237</v>
      </c>
      <c r="C2072" t="s">
        <v>8386</v>
      </c>
      <c r="D2072" s="8" t="s">
        <v>8380</v>
      </c>
      <c r="F2072" s="7">
        <v>1</v>
      </c>
      <c r="G2072" s="4">
        <v>20000</v>
      </c>
      <c r="H2072" s="4">
        <v>50</v>
      </c>
      <c r="I2072" s="25">
        <v>60</v>
      </c>
      <c r="J2072" s="4">
        <v>3</v>
      </c>
      <c r="N2072" t="s">
        <v>8357</v>
      </c>
      <c r="O2072" t="s">
        <v>8237</v>
      </c>
      <c r="P2072" t="s">
        <v>8386</v>
      </c>
      <c r="Q2072" s="8" t="s">
        <v>8380</v>
      </c>
      <c r="S2072" s="7">
        <v>1</v>
      </c>
      <c r="T2072" s="4">
        <v>20000</v>
      </c>
      <c r="U2072" s="4">
        <v>50</v>
      </c>
      <c r="V2072" s="25">
        <v>60</v>
      </c>
      <c r="W2072" s="4">
        <v>3</v>
      </c>
    </row>
    <row r="2073" spans="1:23" x14ac:dyDescent="0.45">
      <c r="A2073" t="s">
        <v>8357</v>
      </c>
      <c r="B2073" t="s">
        <v>8237</v>
      </c>
      <c r="C2073" t="s">
        <v>8386</v>
      </c>
      <c r="D2073" s="8" t="s">
        <v>8380</v>
      </c>
      <c r="E2073">
        <v>3086</v>
      </c>
      <c r="F2073" s="7">
        <v>1</v>
      </c>
      <c r="G2073" s="4">
        <v>20000</v>
      </c>
      <c r="H2073" s="4">
        <v>50</v>
      </c>
      <c r="I2073" s="25">
        <v>60</v>
      </c>
      <c r="J2073" s="4">
        <v>3</v>
      </c>
      <c r="N2073" t="s">
        <v>8357</v>
      </c>
      <c r="O2073" t="s">
        <v>8237</v>
      </c>
      <c r="P2073" t="s">
        <v>8386</v>
      </c>
      <c r="Q2073" s="8" t="s">
        <v>8380</v>
      </c>
      <c r="R2073">
        <v>3086</v>
      </c>
      <c r="S2073" s="7">
        <v>1</v>
      </c>
      <c r="T2073" s="4">
        <v>20000</v>
      </c>
      <c r="U2073" s="4">
        <v>50</v>
      </c>
      <c r="V2073" s="25">
        <v>60</v>
      </c>
      <c r="W2073" s="4">
        <v>3</v>
      </c>
    </row>
    <row r="2074" spans="1:23" x14ac:dyDescent="0.45">
      <c r="A2074" t="s">
        <v>8357</v>
      </c>
      <c r="B2074" t="s">
        <v>8237</v>
      </c>
      <c r="C2074" t="s">
        <v>8387</v>
      </c>
      <c r="F2074" s="7"/>
      <c r="G2074" s="4"/>
      <c r="H2074" s="4"/>
      <c r="I2074" s="25"/>
      <c r="J2074" s="4"/>
      <c r="N2074" t="s">
        <v>8357</v>
      </c>
      <c r="O2074" t="s">
        <v>8237</v>
      </c>
      <c r="P2074" t="s">
        <v>8387</v>
      </c>
      <c r="S2074" s="7"/>
      <c r="T2074" s="4"/>
      <c r="U2074" s="4"/>
      <c r="V2074" s="25"/>
      <c r="W2074" s="4"/>
    </row>
    <row r="2075" spans="1:23" x14ac:dyDescent="0.45">
      <c r="A2075" t="s">
        <v>8357</v>
      </c>
      <c r="B2075" t="s">
        <v>8237</v>
      </c>
      <c r="C2075" t="s">
        <v>8387</v>
      </c>
      <c r="D2075" s="8" t="s">
        <v>8378</v>
      </c>
      <c r="F2075" s="7">
        <v>1</v>
      </c>
      <c r="G2075" s="4">
        <v>18000</v>
      </c>
      <c r="H2075" s="4">
        <v>3</v>
      </c>
      <c r="I2075" s="25">
        <v>50</v>
      </c>
      <c r="J2075" s="4">
        <v>3</v>
      </c>
      <c r="N2075" t="s">
        <v>8357</v>
      </c>
      <c r="O2075" t="s">
        <v>8237</v>
      </c>
      <c r="P2075" t="s">
        <v>8387</v>
      </c>
      <c r="Q2075" s="8" t="s">
        <v>8378</v>
      </c>
      <c r="S2075" s="7">
        <v>1</v>
      </c>
      <c r="T2075" s="4">
        <v>18000</v>
      </c>
      <c r="U2075" s="4">
        <v>3</v>
      </c>
      <c r="V2075" s="25">
        <v>50</v>
      </c>
      <c r="W2075" s="4">
        <v>3</v>
      </c>
    </row>
    <row r="2076" spans="1:23" x14ac:dyDescent="0.45">
      <c r="A2076" t="s">
        <v>8357</v>
      </c>
      <c r="B2076" t="s">
        <v>8237</v>
      </c>
      <c r="C2076" t="s">
        <v>8387</v>
      </c>
      <c r="D2076" s="8" t="s">
        <v>8378</v>
      </c>
      <c r="E2076">
        <v>3058</v>
      </c>
      <c r="F2076" s="7">
        <v>1</v>
      </c>
      <c r="G2076" s="4">
        <v>18000</v>
      </c>
      <c r="H2076" s="4">
        <v>3</v>
      </c>
      <c r="I2076" s="25">
        <v>50</v>
      </c>
      <c r="J2076" s="4">
        <v>3</v>
      </c>
      <c r="N2076" t="s">
        <v>8357</v>
      </c>
      <c r="O2076" t="s">
        <v>8237</v>
      </c>
      <c r="P2076" t="s">
        <v>8387</v>
      </c>
      <c r="Q2076" s="8" t="s">
        <v>8378</v>
      </c>
      <c r="R2076">
        <v>3058</v>
      </c>
      <c r="S2076" s="7">
        <v>1</v>
      </c>
      <c r="T2076" s="4">
        <v>18000</v>
      </c>
      <c r="U2076" s="4">
        <v>3</v>
      </c>
      <c r="V2076" s="25">
        <v>50</v>
      </c>
      <c r="W2076" s="4">
        <v>3</v>
      </c>
    </row>
    <row r="2077" spans="1:23" x14ac:dyDescent="0.45">
      <c r="A2077" t="s">
        <v>8357</v>
      </c>
      <c r="B2077" t="s">
        <v>8238</v>
      </c>
      <c r="F2077" s="7">
        <v>1</v>
      </c>
      <c r="G2077" s="4">
        <v>40000</v>
      </c>
      <c r="H2077" s="4">
        <v>41500</v>
      </c>
      <c r="I2077" s="25">
        <v>59.958333333335759</v>
      </c>
      <c r="J2077" s="4">
        <v>45</v>
      </c>
      <c r="N2077" t="s">
        <v>8357</v>
      </c>
      <c r="O2077" t="s">
        <v>8238</v>
      </c>
      <c r="S2077" s="7">
        <v>1</v>
      </c>
      <c r="T2077" s="4">
        <v>40000</v>
      </c>
      <c r="U2077" s="4">
        <v>41500</v>
      </c>
      <c r="V2077" s="25">
        <v>59.958333333335759</v>
      </c>
      <c r="W2077" s="4">
        <v>45</v>
      </c>
    </row>
    <row r="2078" spans="1:23" x14ac:dyDescent="0.45">
      <c r="A2078" t="s">
        <v>8357</v>
      </c>
      <c r="B2078" t="s">
        <v>8238</v>
      </c>
      <c r="C2078" t="s">
        <v>8388</v>
      </c>
      <c r="F2078" s="7"/>
      <c r="G2078" s="4"/>
      <c r="H2078" s="4"/>
      <c r="I2078" s="25"/>
      <c r="J2078" s="4"/>
      <c r="N2078" t="s">
        <v>8357</v>
      </c>
      <c r="O2078" t="s">
        <v>8238</v>
      </c>
      <c r="P2078" t="s">
        <v>8388</v>
      </c>
      <c r="S2078" s="7"/>
      <c r="T2078" s="4"/>
      <c r="U2078" s="4"/>
      <c r="V2078" s="25"/>
      <c r="W2078" s="4"/>
    </row>
    <row r="2079" spans="1:23" x14ac:dyDescent="0.45">
      <c r="A2079" t="s">
        <v>8357</v>
      </c>
      <c r="B2079" t="s">
        <v>8238</v>
      </c>
      <c r="C2079" t="s">
        <v>8388</v>
      </c>
      <c r="D2079" s="8" t="s">
        <v>8376</v>
      </c>
      <c r="F2079" s="7">
        <v>1</v>
      </c>
      <c r="G2079" s="4">
        <v>40000</v>
      </c>
      <c r="H2079" s="4">
        <v>41500</v>
      </c>
      <c r="I2079" s="25">
        <v>59.958333333335759</v>
      </c>
      <c r="J2079" s="4">
        <v>45</v>
      </c>
      <c r="N2079" t="s">
        <v>8357</v>
      </c>
      <c r="O2079" t="s">
        <v>8238</v>
      </c>
      <c r="P2079" t="s">
        <v>8388</v>
      </c>
      <c r="Q2079" s="8" t="s">
        <v>8376</v>
      </c>
      <c r="S2079" s="7">
        <v>1</v>
      </c>
      <c r="T2079" s="4">
        <v>40000</v>
      </c>
      <c r="U2079" s="4">
        <v>41500</v>
      </c>
      <c r="V2079" s="25">
        <v>59.958333333335759</v>
      </c>
      <c r="W2079" s="4">
        <v>45</v>
      </c>
    </row>
    <row r="2080" spans="1:23" x14ac:dyDescent="0.45">
      <c r="A2080" t="s">
        <v>8357</v>
      </c>
      <c r="B2080" t="s">
        <v>8238</v>
      </c>
      <c r="C2080" t="s">
        <v>8388</v>
      </c>
      <c r="D2080" s="8" t="s">
        <v>8376</v>
      </c>
      <c r="E2080">
        <v>2703</v>
      </c>
      <c r="F2080" s="7">
        <v>1</v>
      </c>
      <c r="G2080" s="4">
        <v>40000</v>
      </c>
      <c r="H2080" s="4">
        <v>41500</v>
      </c>
      <c r="I2080" s="25">
        <v>59.958333333335759</v>
      </c>
      <c r="J2080" s="4">
        <v>45</v>
      </c>
      <c r="N2080" t="s">
        <v>8357</v>
      </c>
      <c r="O2080" t="s">
        <v>8238</v>
      </c>
      <c r="P2080" t="s">
        <v>8388</v>
      </c>
      <c r="Q2080" s="8" t="s">
        <v>8376</v>
      </c>
      <c r="R2080">
        <v>2703</v>
      </c>
      <c r="S2080" s="7">
        <v>1</v>
      </c>
      <c r="T2080" s="4">
        <v>40000</v>
      </c>
      <c r="U2080" s="4">
        <v>41500</v>
      </c>
      <c r="V2080" s="25">
        <v>59.958333333335759</v>
      </c>
      <c r="W2080" s="4">
        <v>45</v>
      </c>
    </row>
    <row r="2081" spans="1:23" x14ac:dyDescent="0.45">
      <c r="A2081" t="s">
        <v>8357</v>
      </c>
      <c r="B2081" t="s">
        <v>8233</v>
      </c>
      <c r="F2081" s="7">
        <v>1</v>
      </c>
      <c r="G2081" s="4">
        <v>1300000</v>
      </c>
      <c r="H2081" s="4">
        <v>128</v>
      </c>
      <c r="I2081" s="25">
        <v>59.958333333343035</v>
      </c>
      <c r="J2081" s="4">
        <v>10</v>
      </c>
      <c r="N2081" t="s">
        <v>8357</v>
      </c>
      <c r="O2081" t="s">
        <v>8233</v>
      </c>
      <c r="S2081" s="7">
        <v>1</v>
      </c>
      <c r="T2081" s="4">
        <v>1300000</v>
      </c>
      <c r="U2081" s="4">
        <v>128</v>
      </c>
      <c r="V2081" s="25">
        <v>59.958333333343035</v>
      </c>
      <c r="W2081" s="4">
        <v>10</v>
      </c>
    </row>
    <row r="2082" spans="1:23" x14ac:dyDescent="0.45">
      <c r="A2082" t="s">
        <v>8357</v>
      </c>
      <c r="B2082" t="s">
        <v>8233</v>
      </c>
      <c r="C2082" t="s">
        <v>8387</v>
      </c>
      <c r="F2082" s="7"/>
      <c r="G2082" s="4"/>
      <c r="H2082" s="4"/>
      <c r="I2082" s="25"/>
      <c r="J2082" s="4"/>
      <c r="N2082" t="s">
        <v>8357</v>
      </c>
      <c r="O2082" t="s">
        <v>8233</v>
      </c>
      <c r="P2082" t="s">
        <v>8387</v>
      </c>
      <c r="S2082" s="7"/>
      <c r="T2082" s="4"/>
      <c r="U2082" s="4"/>
      <c r="V2082" s="25"/>
      <c r="W2082" s="4"/>
    </row>
    <row r="2083" spans="1:23" x14ac:dyDescent="0.45">
      <c r="A2083" t="s">
        <v>8357</v>
      </c>
      <c r="B2083" t="s">
        <v>8233</v>
      </c>
      <c r="C2083" t="s">
        <v>8387</v>
      </c>
      <c r="D2083" s="8" t="s">
        <v>8378</v>
      </c>
      <c r="F2083" s="7">
        <v>1</v>
      </c>
      <c r="G2083" s="4">
        <v>1300000</v>
      </c>
      <c r="H2083" s="4">
        <v>128</v>
      </c>
      <c r="I2083" s="25">
        <v>59.958333333343035</v>
      </c>
      <c r="J2083" s="4">
        <v>10</v>
      </c>
      <c r="N2083" t="s">
        <v>8357</v>
      </c>
      <c r="O2083" t="s">
        <v>8233</v>
      </c>
      <c r="P2083" t="s">
        <v>8387</v>
      </c>
      <c r="Q2083" s="8" t="s">
        <v>8378</v>
      </c>
      <c r="S2083" s="7">
        <v>1</v>
      </c>
      <c r="T2083" s="4">
        <v>1300000</v>
      </c>
      <c r="U2083" s="4">
        <v>128</v>
      </c>
      <c r="V2083" s="25">
        <v>59.958333333343035</v>
      </c>
      <c r="W2083" s="4">
        <v>10</v>
      </c>
    </row>
    <row r="2084" spans="1:23" x14ac:dyDescent="0.45">
      <c r="A2084" t="s">
        <v>8357</v>
      </c>
      <c r="B2084" t="s">
        <v>8233</v>
      </c>
      <c r="C2084" t="s">
        <v>8387</v>
      </c>
      <c r="D2084" s="8" t="s">
        <v>8378</v>
      </c>
      <c r="E2084">
        <v>3120</v>
      </c>
      <c r="F2084" s="7">
        <v>1</v>
      </c>
      <c r="G2084" s="4">
        <v>1300000</v>
      </c>
      <c r="H2084" s="4">
        <v>128</v>
      </c>
      <c r="I2084" s="25">
        <v>59.958333333343035</v>
      </c>
      <c r="J2084" s="4">
        <v>10</v>
      </c>
      <c r="N2084" t="s">
        <v>8357</v>
      </c>
      <c r="O2084" t="s">
        <v>8233</v>
      </c>
      <c r="P2084" t="s">
        <v>8387</v>
      </c>
      <c r="Q2084" s="8" t="s">
        <v>8378</v>
      </c>
      <c r="R2084">
        <v>3120</v>
      </c>
      <c r="S2084" s="7">
        <v>1</v>
      </c>
      <c r="T2084" s="4">
        <v>1300000</v>
      </c>
      <c r="U2084" s="4">
        <v>128</v>
      </c>
      <c r="V2084" s="25">
        <v>59.958333333343035</v>
      </c>
      <c r="W2084" s="4">
        <v>10</v>
      </c>
    </row>
    <row r="2085" spans="1:23" x14ac:dyDescent="0.45">
      <c r="A2085" t="s">
        <v>8357</v>
      </c>
      <c r="B2085" t="s">
        <v>8228</v>
      </c>
      <c r="F2085" s="7">
        <v>2</v>
      </c>
      <c r="G2085" s="4">
        <v>18000</v>
      </c>
      <c r="H2085" s="4">
        <v>12365</v>
      </c>
      <c r="I2085" s="25">
        <v>24.596481481483352</v>
      </c>
      <c r="J2085" s="4">
        <v>112</v>
      </c>
      <c r="N2085" t="s">
        <v>8357</v>
      </c>
      <c r="O2085" t="s">
        <v>8228</v>
      </c>
      <c r="S2085" s="7">
        <v>2</v>
      </c>
      <c r="T2085" s="4">
        <v>18000</v>
      </c>
      <c r="U2085" s="4">
        <v>12365</v>
      </c>
      <c r="V2085" s="25">
        <v>24.596481481483352</v>
      </c>
      <c r="W2085" s="4">
        <v>112</v>
      </c>
    </row>
    <row r="2086" spans="1:23" x14ac:dyDescent="0.45">
      <c r="A2086" t="s">
        <v>8357</v>
      </c>
      <c r="B2086" t="s">
        <v>8228</v>
      </c>
      <c r="C2086" t="s">
        <v>8386</v>
      </c>
      <c r="F2086" s="7"/>
      <c r="G2086" s="4"/>
      <c r="H2086" s="4"/>
      <c r="I2086" s="25"/>
      <c r="J2086" s="4"/>
      <c r="N2086" t="s">
        <v>8357</v>
      </c>
      <c r="O2086" t="s">
        <v>8228</v>
      </c>
      <c r="P2086" t="s">
        <v>8386</v>
      </c>
      <c r="S2086" s="7"/>
      <c r="T2086" s="4"/>
      <c r="U2086" s="4"/>
      <c r="V2086" s="25"/>
      <c r="W2086" s="4"/>
    </row>
    <row r="2087" spans="1:23" x14ac:dyDescent="0.45">
      <c r="A2087" t="s">
        <v>8357</v>
      </c>
      <c r="B2087" t="s">
        <v>8228</v>
      </c>
      <c r="C2087" t="s">
        <v>8386</v>
      </c>
      <c r="D2087" s="8" t="s">
        <v>8371</v>
      </c>
      <c r="F2087" s="7">
        <v>1</v>
      </c>
      <c r="G2087" s="4">
        <v>8000</v>
      </c>
      <c r="H2087" s="4">
        <v>200</v>
      </c>
      <c r="I2087" s="25">
        <v>30</v>
      </c>
      <c r="J2087" s="4">
        <v>1</v>
      </c>
      <c r="N2087" t="s">
        <v>8357</v>
      </c>
      <c r="O2087" t="s">
        <v>8228</v>
      </c>
      <c r="P2087" t="s">
        <v>8386</v>
      </c>
      <c r="Q2087" s="8" t="s">
        <v>8371</v>
      </c>
      <c r="S2087" s="7">
        <v>1</v>
      </c>
      <c r="T2087" s="4">
        <v>8000</v>
      </c>
      <c r="U2087" s="4">
        <v>200</v>
      </c>
      <c r="V2087" s="25">
        <v>30</v>
      </c>
      <c r="W2087" s="4">
        <v>1</v>
      </c>
    </row>
    <row r="2088" spans="1:23" x14ac:dyDescent="0.45">
      <c r="A2088" t="s">
        <v>8357</v>
      </c>
      <c r="B2088" t="s">
        <v>8228</v>
      </c>
      <c r="C2088" t="s">
        <v>8386</v>
      </c>
      <c r="D2088" s="8" t="s">
        <v>8371</v>
      </c>
      <c r="E2088">
        <v>3067</v>
      </c>
      <c r="F2088" s="7">
        <v>1</v>
      </c>
      <c r="G2088" s="4">
        <v>8000</v>
      </c>
      <c r="H2088" s="4">
        <v>200</v>
      </c>
      <c r="I2088" s="25">
        <v>30</v>
      </c>
      <c r="J2088" s="4">
        <v>1</v>
      </c>
      <c r="N2088" t="s">
        <v>8357</v>
      </c>
      <c r="O2088" t="s">
        <v>8228</v>
      </c>
      <c r="P2088" t="s">
        <v>8386</v>
      </c>
      <c r="Q2088" s="8" t="s">
        <v>8371</v>
      </c>
      <c r="R2088">
        <v>3067</v>
      </c>
      <c r="S2088" s="7">
        <v>1</v>
      </c>
      <c r="T2088" s="4">
        <v>8000</v>
      </c>
      <c r="U2088" s="4">
        <v>200</v>
      </c>
      <c r="V2088" s="25">
        <v>30</v>
      </c>
      <c r="W2088" s="4">
        <v>1</v>
      </c>
    </row>
    <row r="2089" spans="1:23" x14ac:dyDescent="0.45">
      <c r="A2089" t="s">
        <v>8357</v>
      </c>
      <c r="B2089" t="s">
        <v>8228</v>
      </c>
      <c r="C2089" t="s">
        <v>8387</v>
      </c>
      <c r="F2089" s="7"/>
      <c r="G2089" s="4"/>
      <c r="H2089" s="4"/>
      <c r="I2089" s="25"/>
      <c r="J2089" s="4"/>
      <c r="N2089" t="s">
        <v>8357</v>
      </c>
      <c r="O2089" t="s">
        <v>8228</v>
      </c>
      <c r="P2089" t="s">
        <v>8387</v>
      </c>
      <c r="S2089" s="7"/>
      <c r="T2089" s="4"/>
      <c r="U2089" s="4"/>
      <c r="V2089" s="25"/>
      <c r="W2089" s="4"/>
    </row>
    <row r="2090" spans="1:23" x14ac:dyDescent="0.45">
      <c r="A2090" t="s">
        <v>8357</v>
      </c>
      <c r="B2090" t="s">
        <v>8228</v>
      </c>
      <c r="C2090" t="s">
        <v>8387</v>
      </c>
      <c r="D2090" s="8" t="s">
        <v>8373</v>
      </c>
      <c r="F2090" s="7">
        <v>1</v>
      </c>
      <c r="G2090" s="4">
        <v>10000</v>
      </c>
      <c r="H2090" s="4">
        <v>12165</v>
      </c>
      <c r="I2090" s="25">
        <v>19.192962962966703</v>
      </c>
      <c r="J2090" s="4">
        <v>111</v>
      </c>
      <c r="N2090" t="s">
        <v>8357</v>
      </c>
      <c r="O2090" t="s">
        <v>8228</v>
      </c>
      <c r="P2090" t="s">
        <v>8387</v>
      </c>
      <c r="Q2090" s="8" t="s">
        <v>8373</v>
      </c>
      <c r="S2090" s="7">
        <v>1</v>
      </c>
      <c r="T2090" s="4">
        <v>10000</v>
      </c>
      <c r="U2090" s="4">
        <v>12165</v>
      </c>
      <c r="V2090" s="25">
        <v>19.192962962966703</v>
      </c>
      <c r="W2090" s="4">
        <v>111</v>
      </c>
    </row>
    <row r="2091" spans="1:23" x14ac:dyDescent="0.45">
      <c r="A2091" t="s">
        <v>8357</v>
      </c>
      <c r="B2091" t="s">
        <v>8228</v>
      </c>
      <c r="C2091" t="s">
        <v>8387</v>
      </c>
      <c r="D2091" s="8" t="s">
        <v>8373</v>
      </c>
      <c r="E2091">
        <v>2985</v>
      </c>
      <c r="F2091" s="7">
        <v>1</v>
      </c>
      <c r="G2091" s="4">
        <v>10000</v>
      </c>
      <c r="H2091" s="4">
        <v>12165</v>
      </c>
      <c r="I2091" s="25">
        <v>19.192962962966703</v>
      </c>
      <c r="J2091" s="4">
        <v>111</v>
      </c>
      <c r="N2091" t="s">
        <v>8357</v>
      </c>
      <c r="O2091" t="s">
        <v>8228</v>
      </c>
      <c r="P2091" t="s">
        <v>8387</v>
      </c>
      <c r="Q2091" s="8" t="s">
        <v>8373</v>
      </c>
      <c r="R2091">
        <v>2985</v>
      </c>
      <c r="S2091" s="7">
        <v>1</v>
      </c>
      <c r="T2091" s="4">
        <v>10000</v>
      </c>
      <c r="U2091" s="4">
        <v>12165</v>
      </c>
      <c r="V2091" s="25">
        <v>19.192962962966703</v>
      </c>
      <c r="W2091" s="4">
        <v>111</v>
      </c>
    </row>
    <row r="2092" spans="1:23" x14ac:dyDescent="0.45">
      <c r="A2092" t="s">
        <v>8357</v>
      </c>
      <c r="B2092" t="s">
        <v>8235</v>
      </c>
      <c r="F2092" s="7">
        <v>2</v>
      </c>
      <c r="G2092" s="4">
        <v>510000</v>
      </c>
      <c r="H2092" s="4">
        <v>1850</v>
      </c>
      <c r="I2092" s="25">
        <v>24.5</v>
      </c>
      <c r="J2092" s="4">
        <v>3</v>
      </c>
      <c r="N2092" t="s">
        <v>8357</v>
      </c>
      <c r="O2092" t="s">
        <v>8235</v>
      </c>
      <c r="S2092" s="7">
        <v>2</v>
      </c>
      <c r="T2092" s="4">
        <v>510000</v>
      </c>
      <c r="U2092" s="4">
        <v>1850</v>
      </c>
      <c r="V2092" s="25">
        <v>24.5</v>
      </c>
      <c r="W2092" s="4">
        <v>3</v>
      </c>
    </row>
    <row r="2093" spans="1:23" x14ac:dyDescent="0.45">
      <c r="A2093" t="s">
        <v>8357</v>
      </c>
      <c r="B2093" t="s">
        <v>8235</v>
      </c>
      <c r="C2093" t="s">
        <v>8387</v>
      </c>
      <c r="F2093" s="7"/>
      <c r="G2093" s="4"/>
      <c r="H2093" s="4"/>
      <c r="I2093" s="25"/>
      <c r="J2093" s="4"/>
      <c r="N2093" t="s">
        <v>8357</v>
      </c>
      <c r="O2093" t="s">
        <v>8235</v>
      </c>
      <c r="P2093" t="s">
        <v>8387</v>
      </c>
      <c r="S2093" s="7"/>
      <c r="T2093" s="4"/>
      <c r="U2093" s="4"/>
      <c r="V2093" s="25"/>
      <c r="W2093" s="4"/>
    </row>
    <row r="2094" spans="1:23" x14ac:dyDescent="0.45">
      <c r="A2094" t="s">
        <v>8357</v>
      </c>
      <c r="B2094" t="s">
        <v>8235</v>
      </c>
      <c r="C2094" t="s">
        <v>8387</v>
      </c>
      <c r="D2094" s="8" t="s">
        <v>8369</v>
      </c>
      <c r="F2094" s="7">
        <v>1</v>
      </c>
      <c r="G2094" s="4">
        <v>10000</v>
      </c>
      <c r="H2094" s="4">
        <v>300</v>
      </c>
      <c r="I2094" s="25">
        <v>30</v>
      </c>
      <c r="J2094" s="4">
        <v>1</v>
      </c>
      <c r="N2094" t="s">
        <v>8357</v>
      </c>
      <c r="O2094" t="s">
        <v>8235</v>
      </c>
      <c r="P2094" t="s">
        <v>8387</v>
      </c>
      <c r="Q2094" s="8" t="s">
        <v>8369</v>
      </c>
      <c r="S2094" s="7">
        <v>1</v>
      </c>
      <c r="T2094" s="4">
        <v>10000</v>
      </c>
      <c r="U2094" s="4">
        <v>300</v>
      </c>
      <c r="V2094" s="25">
        <v>30</v>
      </c>
      <c r="W2094" s="4">
        <v>1</v>
      </c>
    </row>
    <row r="2095" spans="1:23" x14ac:dyDescent="0.45">
      <c r="A2095" t="s">
        <v>8357</v>
      </c>
      <c r="B2095" t="s">
        <v>8235</v>
      </c>
      <c r="C2095" t="s">
        <v>8387</v>
      </c>
      <c r="D2095" s="8" t="s">
        <v>8369</v>
      </c>
      <c r="E2095">
        <v>3115</v>
      </c>
      <c r="F2095" s="7">
        <v>1</v>
      </c>
      <c r="G2095" s="4">
        <v>10000</v>
      </c>
      <c r="H2095" s="4">
        <v>300</v>
      </c>
      <c r="I2095" s="25">
        <v>30</v>
      </c>
      <c r="J2095" s="4">
        <v>1</v>
      </c>
      <c r="N2095" t="s">
        <v>8357</v>
      </c>
      <c r="O2095" t="s">
        <v>8235</v>
      </c>
      <c r="P2095" t="s">
        <v>8387</v>
      </c>
      <c r="Q2095" s="8" t="s">
        <v>8369</v>
      </c>
      <c r="R2095">
        <v>3115</v>
      </c>
      <c r="S2095" s="7">
        <v>1</v>
      </c>
      <c r="T2095" s="4">
        <v>10000</v>
      </c>
      <c r="U2095" s="4">
        <v>300</v>
      </c>
      <c r="V2095" s="25">
        <v>30</v>
      </c>
      <c r="W2095" s="4">
        <v>1</v>
      </c>
    </row>
    <row r="2096" spans="1:23" x14ac:dyDescent="0.45">
      <c r="A2096" t="s">
        <v>8357</v>
      </c>
      <c r="B2096" t="s">
        <v>8235</v>
      </c>
      <c r="C2096" t="s">
        <v>8387</v>
      </c>
      <c r="D2096" s="8" t="s">
        <v>8380</v>
      </c>
      <c r="F2096" s="7">
        <v>1</v>
      </c>
      <c r="G2096" s="4">
        <v>500000</v>
      </c>
      <c r="H2096" s="4">
        <v>1550</v>
      </c>
      <c r="I2096" s="25">
        <v>19</v>
      </c>
      <c r="J2096" s="4">
        <v>2</v>
      </c>
      <c r="N2096" t="s">
        <v>8357</v>
      </c>
      <c r="O2096" t="s">
        <v>8235</v>
      </c>
      <c r="P2096" t="s">
        <v>8387</v>
      </c>
      <c r="Q2096" s="8" t="s">
        <v>8380</v>
      </c>
      <c r="S2096" s="7">
        <v>1</v>
      </c>
      <c r="T2096" s="4">
        <v>500000</v>
      </c>
      <c r="U2096" s="4">
        <v>1550</v>
      </c>
      <c r="V2096" s="25">
        <v>19</v>
      </c>
      <c r="W2096" s="4">
        <v>2</v>
      </c>
    </row>
    <row r="2097" spans="1:23" x14ac:dyDescent="0.45">
      <c r="A2097" t="s">
        <v>8357</v>
      </c>
      <c r="B2097" t="s">
        <v>8235</v>
      </c>
      <c r="C2097" t="s">
        <v>8387</v>
      </c>
      <c r="D2097" s="8" t="s">
        <v>8380</v>
      </c>
      <c r="E2097">
        <v>3118</v>
      </c>
      <c r="F2097" s="7">
        <v>1</v>
      </c>
      <c r="G2097" s="4">
        <v>500000</v>
      </c>
      <c r="H2097" s="4">
        <v>1550</v>
      </c>
      <c r="I2097" s="25">
        <v>19</v>
      </c>
      <c r="J2097" s="4">
        <v>2</v>
      </c>
      <c r="N2097" t="s">
        <v>8357</v>
      </c>
      <c r="O2097" t="s">
        <v>8235</v>
      </c>
      <c r="P2097" t="s">
        <v>8387</v>
      </c>
      <c r="Q2097" s="8" t="s">
        <v>8380</v>
      </c>
      <c r="R2097">
        <v>3118</v>
      </c>
      <c r="S2097" s="7">
        <v>1</v>
      </c>
      <c r="T2097" s="4">
        <v>500000</v>
      </c>
      <c r="U2097" s="4">
        <v>1550</v>
      </c>
      <c r="V2097" s="25">
        <v>19</v>
      </c>
      <c r="W2097" s="4">
        <v>2</v>
      </c>
    </row>
    <row r="2098" spans="1:23" x14ac:dyDescent="0.45">
      <c r="A2098" t="s">
        <v>8357</v>
      </c>
      <c r="B2098" t="s">
        <v>8224</v>
      </c>
      <c r="F2098" s="7">
        <v>145</v>
      </c>
      <c r="G2098" s="4">
        <v>50069853</v>
      </c>
      <c r="H2098" s="4">
        <v>1754489.0599999998</v>
      </c>
      <c r="I2098" s="25">
        <v>35.563746168582441</v>
      </c>
      <c r="J2098" s="4">
        <v>16065</v>
      </c>
      <c r="N2098" t="s">
        <v>8357</v>
      </c>
      <c r="O2098" t="s">
        <v>8224</v>
      </c>
      <c r="S2098" s="7">
        <v>145</v>
      </c>
      <c r="T2098" s="4">
        <v>50069853</v>
      </c>
      <c r="U2098" s="4">
        <v>1754489.0599999998</v>
      </c>
      <c r="V2098" s="25">
        <v>35.563746168582441</v>
      </c>
      <c r="W2098" s="4">
        <v>16065</v>
      </c>
    </row>
    <row r="2099" spans="1:23" x14ac:dyDescent="0.45">
      <c r="A2099" t="s">
        <v>8357</v>
      </c>
      <c r="B2099" t="s">
        <v>8224</v>
      </c>
      <c r="C2099" t="s">
        <v>8375</v>
      </c>
      <c r="F2099" s="7"/>
      <c r="G2099" s="4"/>
      <c r="H2099" s="4"/>
      <c r="I2099" s="25"/>
      <c r="J2099" s="4"/>
      <c r="N2099" t="s">
        <v>8357</v>
      </c>
      <c r="O2099" t="s">
        <v>8224</v>
      </c>
      <c r="P2099" t="s">
        <v>8375</v>
      </c>
      <c r="S2099" s="7"/>
      <c r="T2099" s="4"/>
      <c r="U2099" s="4"/>
      <c r="V2099" s="25"/>
      <c r="W2099" s="4"/>
    </row>
    <row r="2100" spans="1:23" x14ac:dyDescent="0.45">
      <c r="A2100" t="s">
        <v>8357</v>
      </c>
      <c r="B2100" t="s">
        <v>8224</v>
      </c>
      <c r="C2100" t="s">
        <v>8375</v>
      </c>
      <c r="D2100" s="8" t="s">
        <v>8370</v>
      </c>
      <c r="F2100" s="7">
        <v>1</v>
      </c>
      <c r="G2100" s="4">
        <v>500</v>
      </c>
      <c r="H2100" s="4">
        <v>1066</v>
      </c>
      <c r="I2100" s="25">
        <v>74.314432870371093</v>
      </c>
      <c r="J2100" s="4">
        <v>32</v>
      </c>
      <c r="N2100" t="s">
        <v>8357</v>
      </c>
      <c r="O2100" t="s">
        <v>8224</v>
      </c>
      <c r="P2100" t="s">
        <v>8375</v>
      </c>
      <c r="Q2100" s="8" t="s">
        <v>8370</v>
      </c>
      <c r="S2100" s="7">
        <v>1</v>
      </c>
      <c r="T2100" s="4">
        <v>500</v>
      </c>
      <c r="U2100" s="4">
        <v>1066</v>
      </c>
      <c r="V2100" s="25">
        <v>74.314432870371093</v>
      </c>
      <c r="W2100" s="4">
        <v>32</v>
      </c>
    </row>
    <row r="2101" spans="1:23" x14ac:dyDescent="0.45">
      <c r="A2101" t="s">
        <v>8357</v>
      </c>
      <c r="B2101" t="s">
        <v>8224</v>
      </c>
      <c r="C2101" t="s">
        <v>8375</v>
      </c>
      <c r="D2101" s="8" t="s">
        <v>8370</v>
      </c>
      <c r="E2101">
        <v>3037</v>
      </c>
      <c r="F2101" s="7">
        <v>1</v>
      </c>
      <c r="G2101" s="4">
        <v>500</v>
      </c>
      <c r="H2101" s="4">
        <v>1066</v>
      </c>
      <c r="I2101" s="25">
        <v>74.314432870371093</v>
      </c>
      <c r="J2101" s="4">
        <v>32</v>
      </c>
      <c r="N2101" t="s">
        <v>8357</v>
      </c>
      <c r="O2101" t="s">
        <v>8224</v>
      </c>
      <c r="P2101" t="s">
        <v>8375</v>
      </c>
      <c r="Q2101" s="8" t="s">
        <v>8370</v>
      </c>
      <c r="R2101">
        <v>3037</v>
      </c>
      <c r="S2101" s="7">
        <v>1</v>
      </c>
      <c r="T2101" s="4">
        <v>500</v>
      </c>
      <c r="U2101" s="4">
        <v>1066</v>
      </c>
      <c r="V2101" s="25">
        <v>74.314432870371093</v>
      </c>
      <c r="W2101" s="4">
        <v>32</v>
      </c>
    </row>
    <row r="2102" spans="1:23" x14ac:dyDescent="0.45">
      <c r="A2102" t="s">
        <v>8357</v>
      </c>
      <c r="B2102" t="s">
        <v>8224</v>
      </c>
      <c r="C2102" t="s">
        <v>8383</v>
      </c>
      <c r="F2102" s="7"/>
      <c r="G2102" s="4"/>
      <c r="H2102" s="4"/>
      <c r="I2102" s="25"/>
      <c r="J2102" s="4"/>
      <c r="N2102" t="s">
        <v>8357</v>
      </c>
      <c r="O2102" t="s">
        <v>8224</v>
      </c>
      <c r="P2102" t="s">
        <v>8383</v>
      </c>
      <c r="S2102" s="7"/>
      <c r="T2102" s="4"/>
      <c r="U2102" s="4"/>
      <c r="V2102" s="25"/>
      <c r="W2102" s="4"/>
    </row>
    <row r="2103" spans="1:23" x14ac:dyDescent="0.45">
      <c r="A2103" t="s">
        <v>8357</v>
      </c>
      <c r="B2103" t="s">
        <v>8224</v>
      </c>
      <c r="C2103" t="s">
        <v>8383</v>
      </c>
      <c r="D2103" s="8" t="s">
        <v>8372</v>
      </c>
      <c r="F2103" s="7">
        <v>1</v>
      </c>
      <c r="G2103" s="4">
        <v>5000</v>
      </c>
      <c r="H2103" s="4">
        <v>12321</v>
      </c>
      <c r="I2103" s="25">
        <v>30</v>
      </c>
      <c r="J2103" s="4">
        <v>182</v>
      </c>
      <c r="N2103" t="s">
        <v>8357</v>
      </c>
      <c r="O2103" t="s">
        <v>8224</v>
      </c>
      <c r="P2103" t="s">
        <v>8383</v>
      </c>
      <c r="Q2103" s="8" t="s">
        <v>8372</v>
      </c>
      <c r="S2103" s="7">
        <v>1</v>
      </c>
      <c r="T2103" s="4">
        <v>5000</v>
      </c>
      <c r="U2103" s="4">
        <v>12321</v>
      </c>
      <c r="V2103" s="25">
        <v>30</v>
      </c>
      <c r="W2103" s="4">
        <v>182</v>
      </c>
    </row>
    <row r="2104" spans="1:23" x14ac:dyDescent="0.45">
      <c r="A2104" t="s">
        <v>8357</v>
      </c>
      <c r="B2104" t="s">
        <v>8224</v>
      </c>
      <c r="C2104" t="s">
        <v>8383</v>
      </c>
      <c r="D2104" s="8" t="s">
        <v>8372</v>
      </c>
      <c r="E2104">
        <v>3024</v>
      </c>
      <c r="F2104" s="7">
        <v>1</v>
      </c>
      <c r="G2104" s="4">
        <v>5000</v>
      </c>
      <c r="H2104" s="4">
        <v>12321</v>
      </c>
      <c r="I2104" s="25">
        <v>30</v>
      </c>
      <c r="J2104" s="4">
        <v>182</v>
      </c>
      <c r="N2104" t="s">
        <v>8357</v>
      </c>
      <c r="O2104" t="s">
        <v>8224</v>
      </c>
      <c r="P2104" t="s">
        <v>8383</v>
      </c>
      <c r="Q2104" s="8" t="s">
        <v>8372</v>
      </c>
      <c r="R2104">
        <v>3024</v>
      </c>
      <c r="S2104" s="7">
        <v>1</v>
      </c>
      <c r="T2104" s="4">
        <v>5000</v>
      </c>
      <c r="U2104" s="4">
        <v>12321</v>
      </c>
      <c r="V2104" s="25">
        <v>30</v>
      </c>
      <c r="W2104" s="4">
        <v>182</v>
      </c>
    </row>
    <row r="2105" spans="1:23" x14ac:dyDescent="0.45">
      <c r="A2105" t="s">
        <v>8357</v>
      </c>
      <c r="B2105" t="s">
        <v>8224</v>
      </c>
      <c r="C2105" t="s">
        <v>8383</v>
      </c>
      <c r="D2105" s="8" t="s">
        <v>8374</v>
      </c>
      <c r="F2105" s="7">
        <v>1</v>
      </c>
      <c r="G2105" s="4">
        <v>7000</v>
      </c>
      <c r="H2105" s="4">
        <v>7595.43</v>
      </c>
      <c r="I2105" s="25">
        <v>30</v>
      </c>
      <c r="J2105" s="4">
        <v>104</v>
      </c>
      <c r="N2105" t="s">
        <v>8357</v>
      </c>
      <c r="O2105" t="s">
        <v>8224</v>
      </c>
      <c r="P2105" t="s">
        <v>8383</v>
      </c>
      <c r="Q2105" s="8" t="s">
        <v>8374</v>
      </c>
      <c r="S2105" s="7">
        <v>1</v>
      </c>
      <c r="T2105" s="4">
        <v>7000</v>
      </c>
      <c r="U2105" s="4">
        <v>7595.43</v>
      </c>
      <c r="V2105" s="25">
        <v>30</v>
      </c>
      <c r="W2105" s="4">
        <v>104</v>
      </c>
    </row>
    <row r="2106" spans="1:23" x14ac:dyDescent="0.45">
      <c r="A2106" t="s">
        <v>8357</v>
      </c>
      <c r="B2106" t="s">
        <v>8224</v>
      </c>
      <c r="C2106" t="s">
        <v>8383</v>
      </c>
      <c r="D2106" s="8" t="s">
        <v>8374</v>
      </c>
      <c r="E2106">
        <v>3002</v>
      </c>
      <c r="F2106" s="7">
        <v>1</v>
      </c>
      <c r="G2106" s="4">
        <v>7000</v>
      </c>
      <c r="H2106" s="4">
        <v>7595.43</v>
      </c>
      <c r="I2106" s="25">
        <v>30</v>
      </c>
      <c r="J2106" s="4">
        <v>104</v>
      </c>
      <c r="N2106" t="s">
        <v>8357</v>
      </c>
      <c r="O2106" t="s">
        <v>8224</v>
      </c>
      <c r="P2106" t="s">
        <v>8383</v>
      </c>
      <c r="Q2106" s="8" t="s">
        <v>8374</v>
      </c>
      <c r="R2106">
        <v>3002</v>
      </c>
      <c r="S2106" s="7">
        <v>1</v>
      </c>
      <c r="T2106" s="4">
        <v>7000</v>
      </c>
      <c r="U2106" s="4">
        <v>7595.43</v>
      </c>
      <c r="V2106" s="25">
        <v>30</v>
      </c>
      <c r="W2106" s="4">
        <v>104</v>
      </c>
    </row>
    <row r="2107" spans="1:23" x14ac:dyDescent="0.45">
      <c r="A2107" t="s">
        <v>8357</v>
      </c>
      <c r="B2107" t="s">
        <v>8224</v>
      </c>
      <c r="C2107" t="s">
        <v>8384</v>
      </c>
      <c r="F2107" s="7"/>
      <c r="G2107" s="4"/>
      <c r="H2107" s="4"/>
      <c r="I2107" s="25"/>
      <c r="J2107" s="4"/>
      <c r="N2107" t="s">
        <v>8357</v>
      </c>
      <c r="O2107" t="s">
        <v>8224</v>
      </c>
      <c r="P2107" t="s">
        <v>8384</v>
      </c>
      <c r="S2107" s="7"/>
      <c r="T2107" s="4"/>
      <c r="U2107" s="4"/>
      <c r="V2107" s="25"/>
      <c r="W2107" s="4"/>
    </row>
    <row r="2108" spans="1:23" x14ac:dyDescent="0.45">
      <c r="A2108" t="s">
        <v>8357</v>
      </c>
      <c r="B2108" t="s">
        <v>8224</v>
      </c>
      <c r="C2108" t="s">
        <v>8384</v>
      </c>
      <c r="D2108" s="8" t="s">
        <v>8379</v>
      </c>
      <c r="F2108" s="7">
        <v>2</v>
      </c>
      <c r="G2108" s="4">
        <v>33000</v>
      </c>
      <c r="H2108" s="4">
        <v>55264.28</v>
      </c>
      <c r="I2108" s="25">
        <v>29.754033564815472</v>
      </c>
      <c r="J2108" s="4">
        <v>701</v>
      </c>
      <c r="N2108" t="s">
        <v>8357</v>
      </c>
      <c r="O2108" t="s">
        <v>8224</v>
      </c>
      <c r="P2108" t="s">
        <v>8384</v>
      </c>
      <c r="Q2108" s="8" t="s">
        <v>8379</v>
      </c>
      <c r="S2108" s="7">
        <v>2</v>
      </c>
      <c r="T2108" s="4">
        <v>33000</v>
      </c>
      <c r="U2108" s="4">
        <v>55264.28</v>
      </c>
      <c r="V2108" s="25">
        <v>29.754033564815472</v>
      </c>
      <c r="W2108" s="4">
        <v>701</v>
      </c>
    </row>
    <row r="2109" spans="1:23" x14ac:dyDescent="0.45">
      <c r="A2109" t="s">
        <v>8357</v>
      </c>
      <c r="B2109" t="s">
        <v>8224</v>
      </c>
      <c r="C2109" t="s">
        <v>8384</v>
      </c>
      <c r="D2109" s="8" t="s">
        <v>8379</v>
      </c>
      <c r="E2109">
        <v>2707</v>
      </c>
      <c r="F2109" s="7">
        <v>1</v>
      </c>
      <c r="G2109" s="4">
        <v>8000</v>
      </c>
      <c r="H2109" s="4">
        <v>28067.57</v>
      </c>
      <c r="I2109" s="25">
        <v>29.508067129630945</v>
      </c>
      <c r="J2109" s="4">
        <v>394</v>
      </c>
      <c r="N2109" t="s">
        <v>8357</v>
      </c>
      <c r="O2109" t="s">
        <v>8224</v>
      </c>
      <c r="P2109" t="s">
        <v>8384</v>
      </c>
      <c r="Q2109" s="8" t="s">
        <v>8379</v>
      </c>
      <c r="R2109">
        <v>2707</v>
      </c>
      <c r="S2109" s="7">
        <v>1</v>
      </c>
      <c r="T2109" s="4">
        <v>8000</v>
      </c>
      <c r="U2109" s="4">
        <v>28067.57</v>
      </c>
      <c r="V2109" s="25">
        <v>29.508067129630945</v>
      </c>
      <c r="W2109" s="4">
        <v>394</v>
      </c>
    </row>
    <row r="2110" spans="1:23" x14ac:dyDescent="0.45">
      <c r="A2110" t="s">
        <v>8357</v>
      </c>
      <c r="B2110" t="s">
        <v>8224</v>
      </c>
      <c r="C2110" t="s">
        <v>8384</v>
      </c>
      <c r="D2110" s="8" t="s">
        <v>8379</v>
      </c>
      <c r="E2110">
        <v>3035</v>
      </c>
      <c r="F2110" s="7">
        <v>1</v>
      </c>
      <c r="G2110" s="4">
        <v>25000</v>
      </c>
      <c r="H2110" s="4">
        <v>27196.71</v>
      </c>
      <c r="I2110" s="25">
        <v>30</v>
      </c>
      <c r="J2110" s="4">
        <v>307</v>
      </c>
      <c r="N2110" t="s">
        <v>8357</v>
      </c>
      <c r="O2110" t="s">
        <v>8224</v>
      </c>
      <c r="P2110" t="s">
        <v>8384</v>
      </c>
      <c r="Q2110" s="8" t="s">
        <v>8379</v>
      </c>
      <c r="R2110">
        <v>3035</v>
      </c>
      <c r="S2110" s="7">
        <v>1</v>
      </c>
      <c r="T2110" s="4">
        <v>25000</v>
      </c>
      <c r="U2110" s="4">
        <v>27196.71</v>
      </c>
      <c r="V2110" s="25">
        <v>30</v>
      </c>
      <c r="W2110" s="4">
        <v>307</v>
      </c>
    </row>
    <row r="2111" spans="1:23" x14ac:dyDescent="0.45">
      <c r="A2111" t="s">
        <v>8357</v>
      </c>
      <c r="B2111" t="s">
        <v>8224</v>
      </c>
      <c r="C2111" t="s">
        <v>8384</v>
      </c>
      <c r="D2111" s="8" t="s">
        <v>8380</v>
      </c>
      <c r="F2111" s="7">
        <v>1</v>
      </c>
      <c r="G2111" s="4">
        <v>5500</v>
      </c>
      <c r="H2111" s="4">
        <v>7226</v>
      </c>
      <c r="I2111" s="25">
        <v>36.687962962962047</v>
      </c>
      <c r="J2111" s="4">
        <v>143</v>
      </c>
      <c r="N2111" t="s">
        <v>8357</v>
      </c>
      <c r="O2111" t="s">
        <v>8224</v>
      </c>
      <c r="P2111" t="s">
        <v>8384</v>
      </c>
      <c r="Q2111" s="8" t="s">
        <v>8380</v>
      </c>
      <c r="S2111" s="7">
        <v>1</v>
      </c>
      <c r="T2111" s="4">
        <v>5500</v>
      </c>
      <c r="U2111" s="4">
        <v>7226</v>
      </c>
      <c r="V2111" s="25">
        <v>36.687962962962047</v>
      </c>
      <c r="W2111" s="4">
        <v>143</v>
      </c>
    </row>
    <row r="2112" spans="1:23" x14ac:dyDescent="0.45">
      <c r="A2112" t="s">
        <v>8357</v>
      </c>
      <c r="B2112" t="s">
        <v>8224</v>
      </c>
      <c r="C2112" t="s">
        <v>8384</v>
      </c>
      <c r="D2112" s="8" t="s">
        <v>8380</v>
      </c>
      <c r="E2112">
        <v>2712</v>
      </c>
      <c r="F2112" s="7">
        <v>1</v>
      </c>
      <c r="G2112" s="4">
        <v>5500</v>
      </c>
      <c r="H2112" s="4">
        <v>7226</v>
      </c>
      <c r="I2112" s="25">
        <v>36.687962962962047</v>
      </c>
      <c r="J2112" s="4">
        <v>143</v>
      </c>
      <c r="N2112" t="s">
        <v>8357</v>
      </c>
      <c r="O2112" t="s">
        <v>8224</v>
      </c>
      <c r="P2112" t="s">
        <v>8384</v>
      </c>
      <c r="Q2112" s="8" t="s">
        <v>8380</v>
      </c>
      <c r="R2112">
        <v>2712</v>
      </c>
      <c r="S2112" s="7">
        <v>1</v>
      </c>
      <c r="T2112" s="4">
        <v>5500</v>
      </c>
      <c r="U2112" s="4">
        <v>7226</v>
      </c>
      <c r="V2112" s="25">
        <v>36.687962962962047</v>
      </c>
      <c r="W2112" s="4">
        <v>143</v>
      </c>
    </row>
    <row r="2113" spans="1:23" x14ac:dyDescent="0.45">
      <c r="A2113" t="s">
        <v>8357</v>
      </c>
      <c r="B2113" t="s">
        <v>8224</v>
      </c>
      <c r="C2113" t="s">
        <v>8384</v>
      </c>
      <c r="D2113" s="8" t="s">
        <v>8370</v>
      </c>
      <c r="F2113" s="7">
        <v>1</v>
      </c>
      <c r="G2113" s="4">
        <v>25000</v>
      </c>
      <c r="H2113" s="4">
        <v>31683</v>
      </c>
      <c r="I2113" s="25">
        <v>35.714074074072414</v>
      </c>
      <c r="J2113" s="4">
        <v>329</v>
      </c>
      <c r="N2113" t="s">
        <v>8357</v>
      </c>
      <c r="O2113" t="s">
        <v>8224</v>
      </c>
      <c r="P2113" t="s">
        <v>8384</v>
      </c>
      <c r="Q2113" s="8" t="s">
        <v>8370</v>
      </c>
      <c r="S2113" s="7">
        <v>1</v>
      </c>
      <c r="T2113" s="4">
        <v>25000</v>
      </c>
      <c r="U2113" s="4">
        <v>31683</v>
      </c>
      <c r="V2113" s="25">
        <v>35.714074074072414</v>
      </c>
      <c r="W2113" s="4">
        <v>329</v>
      </c>
    </row>
    <row r="2114" spans="1:23" x14ac:dyDescent="0.45">
      <c r="A2114" t="s">
        <v>8357</v>
      </c>
      <c r="B2114" t="s">
        <v>8224</v>
      </c>
      <c r="C2114" t="s">
        <v>8384</v>
      </c>
      <c r="D2114" s="8" t="s">
        <v>8370</v>
      </c>
      <c r="E2114">
        <v>3036</v>
      </c>
      <c r="F2114" s="7">
        <v>1</v>
      </c>
      <c r="G2114" s="4">
        <v>25000</v>
      </c>
      <c r="H2114" s="4">
        <v>31683</v>
      </c>
      <c r="I2114" s="25">
        <v>35.714074074072414</v>
      </c>
      <c r="J2114" s="4">
        <v>329</v>
      </c>
      <c r="N2114" t="s">
        <v>8357</v>
      </c>
      <c r="O2114" t="s">
        <v>8224</v>
      </c>
      <c r="P2114" t="s">
        <v>8384</v>
      </c>
      <c r="Q2114" s="8" t="s">
        <v>8370</v>
      </c>
      <c r="R2114">
        <v>3036</v>
      </c>
      <c r="S2114" s="7">
        <v>1</v>
      </c>
      <c r="T2114" s="4">
        <v>25000</v>
      </c>
      <c r="U2114" s="4">
        <v>31683</v>
      </c>
      <c r="V2114" s="25">
        <v>35.714074074072414</v>
      </c>
      <c r="W2114" s="4">
        <v>329</v>
      </c>
    </row>
    <row r="2115" spans="1:23" x14ac:dyDescent="0.45">
      <c r="A2115" t="s">
        <v>8357</v>
      </c>
      <c r="B2115" t="s">
        <v>8224</v>
      </c>
      <c r="C2115" t="s">
        <v>8384</v>
      </c>
      <c r="D2115" s="8" t="s">
        <v>8381</v>
      </c>
      <c r="F2115" s="7">
        <v>1</v>
      </c>
      <c r="G2115" s="4">
        <v>20000</v>
      </c>
      <c r="H2115" s="4">
        <v>21742.78</v>
      </c>
      <c r="I2115" s="25">
        <v>26.538217592591536</v>
      </c>
      <c r="J2115" s="4">
        <v>236</v>
      </c>
      <c r="N2115" t="s">
        <v>8357</v>
      </c>
      <c r="O2115" t="s">
        <v>8224</v>
      </c>
      <c r="P2115" t="s">
        <v>8384</v>
      </c>
      <c r="Q2115" s="8" t="s">
        <v>8381</v>
      </c>
      <c r="S2115" s="7">
        <v>1</v>
      </c>
      <c r="T2115" s="4">
        <v>20000</v>
      </c>
      <c r="U2115" s="4">
        <v>21742.78</v>
      </c>
      <c r="V2115" s="25">
        <v>26.538217592591536</v>
      </c>
      <c r="W2115" s="4">
        <v>236</v>
      </c>
    </row>
    <row r="2116" spans="1:23" x14ac:dyDescent="0.45">
      <c r="A2116" t="s">
        <v>8357</v>
      </c>
      <c r="B2116" t="s">
        <v>8224</v>
      </c>
      <c r="C2116" t="s">
        <v>8384</v>
      </c>
      <c r="D2116" s="8" t="s">
        <v>8381</v>
      </c>
      <c r="E2116">
        <v>3039</v>
      </c>
      <c r="F2116" s="7">
        <v>1</v>
      </c>
      <c r="G2116" s="4">
        <v>20000</v>
      </c>
      <c r="H2116" s="4">
        <v>21742.78</v>
      </c>
      <c r="I2116" s="25">
        <v>26.538217592591536</v>
      </c>
      <c r="J2116" s="4">
        <v>236</v>
      </c>
      <c r="N2116" t="s">
        <v>8357</v>
      </c>
      <c r="O2116" t="s">
        <v>8224</v>
      </c>
      <c r="P2116" t="s">
        <v>8384</v>
      </c>
      <c r="Q2116" s="8" t="s">
        <v>8381</v>
      </c>
      <c r="R2116">
        <v>3039</v>
      </c>
      <c r="S2116" s="7">
        <v>1</v>
      </c>
      <c r="T2116" s="4">
        <v>20000</v>
      </c>
      <c r="U2116" s="4">
        <v>21742.78</v>
      </c>
      <c r="V2116" s="25">
        <v>26.538217592591536</v>
      </c>
      <c r="W2116" s="4">
        <v>236</v>
      </c>
    </row>
    <row r="2117" spans="1:23" x14ac:dyDescent="0.45">
      <c r="A2117" t="s">
        <v>8357</v>
      </c>
      <c r="B2117" t="s">
        <v>8224</v>
      </c>
      <c r="C2117" t="s">
        <v>8385</v>
      </c>
      <c r="F2117" s="7"/>
      <c r="G2117" s="4"/>
      <c r="H2117" s="4"/>
      <c r="I2117" s="25"/>
      <c r="J2117" s="4"/>
      <c r="N2117" t="s">
        <v>8357</v>
      </c>
      <c r="O2117" t="s">
        <v>8224</v>
      </c>
      <c r="P2117" t="s">
        <v>8385</v>
      </c>
      <c r="S2117" s="7"/>
      <c r="T2117" s="4"/>
      <c r="U2117" s="4"/>
      <c r="V2117" s="25"/>
      <c r="W2117" s="4"/>
    </row>
    <row r="2118" spans="1:23" x14ac:dyDescent="0.45">
      <c r="A2118" t="s">
        <v>8357</v>
      </c>
      <c r="B2118" t="s">
        <v>8224</v>
      </c>
      <c r="C2118" t="s">
        <v>8385</v>
      </c>
      <c r="D2118" s="8" t="s">
        <v>8379</v>
      </c>
      <c r="F2118" s="7">
        <v>1</v>
      </c>
      <c r="G2118" s="4">
        <v>15000</v>
      </c>
      <c r="H2118" s="4">
        <v>18185</v>
      </c>
      <c r="I2118" s="25">
        <v>27.291435185186856</v>
      </c>
      <c r="J2118" s="4">
        <v>226</v>
      </c>
      <c r="N2118" t="s">
        <v>8357</v>
      </c>
      <c r="O2118" t="s">
        <v>8224</v>
      </c>
      <c r="P2118" t="s">
        <v>8385</v>
      </c>
      <c r="Q2118" s="8" t="s">
        <v>8379</v>
      </c>
      <c r="S2118" s="7">
        <v>1</v>
      </c>
      <c r="T2118" s="4">
        <v>15000</v>
      </c>
      <c r="U2118" s="4">
        <v>18185</v>
      </c>
      <c r="V2118" s="25">
        <v>27.291435185186856</v>
      </c>
      <c r="W2118" s="4">
        <v>226</v>
      </c>
    </row>
    <row r="2119" spans="1:23" x14ac:dyDescent="0.45">
      <c r="A2119" t="s">
        <v>8357</v>
      </c>
      <c r="B2119" t="s">
        <v>8224</v>
      </c>
      <c r="C2119" t="s">
        <v>8385</v>
      </c>
      <c r="D2119" s="8" t="s">
        <v>8379</v>
      </c>
      <c r="E2119">
        <v>3019</v>
      </c>
      <c r="F2119" s="7">
        <v>1</v>
      </c>
      <c r="G2119" s="4">
        <v>15000</v>
      </c>
      <c r="H2119" s="4">
        <v>18185</v>
      </c>
      <c r="I2119" s="25">
        <v>27.291435185186856</v>
      </c>
      <c r="J2119" s="4">
        <v>226</v>
      </c>
      <c r="N2119" t="s">
        <v>8357</v>
      </c>
      <c r="O2119" t="s">
        <v>8224</v>
      </c>
      <c r="P2119" t="s">
        <v>8385</v>
      </c>
      <c r="Q2119" s="8" t="s">
        <v>8379</v>
      </c>
      <c r="R2119">
        <v>3019</v>
      </c>
      <c r="S2119" s="7">
        <v>1</v>
      </c>
      <c r="T2119" s="4">
        <v>15000</v>
      </c>
      <c r="U2119" s="4">
        <v>18185</v>
      </c>
      <c r="V2119" s="25">
        <v>27.291435185186856</v>
      </c>
      <c r="W2119" s="4">
        <v>226</v>
      </c>
    </row>
    <row r="2120" spans="1:23" x14ac:dyDescent="0.45">
      <c r="A2120" t="s">
        <v>8357</v>
      </c>
      <c r="B2120" t="s">
        <v>8224</v>
      </c>
      <c r="C2120" t="s">
        <v>8385</v>
      </c>
      <c r="D2120" s="8" t="s">
        <v>8369</v>
      </c>
      <c r="F2120" s="7">
        <v>3</v>
      </c>
      <c r="G2120" s="4">
        <v>61900</v>
      </c>
      <c r="H2120" s="4">
        <v>63744.5</v>
      </c>
      <c r="I2120" s="25">
        <v>34.47659336419747</v>
      </c>
      <c r="J2120" s="4">
        <v>509</v>
      </c>
      <c r="N2120" t="s">
        <v>8357</v>
      </c>
      <c r="O2120" t="s">
        <v>8224</v>
      </c>
      <c r="P2120" t="s">
        <v>8385</v>
      </c>
      <c r="Q2120" s="8" t="s">
        <v>8369</v>
      </c>
      <c r="S2120" s="7">
        <v>3</v>
      </c>
      <c r="T2120" s="4">
        <v>61900</v>
      </c>
      <c r="U2120" s="4">
        <v>63744.5</v>
      </c>
      <c r="V2120" s="25">
        <v>34.47659336419747</v>
      </c>
      <c r="W2120" s="4">
        <v>509</v>
      </c>
    </row>
    <row r="2121" spans="1:23" x14ac:dyDescent="0.45">
      <c r="A2121" t="s">
        <v>8357</v>
      </c>
      <c r="B2121" t="s">
        <v>8224</v>
      </c>
      <c r="C2121" t="s">
        <v>8385</v>
      </c>
      <c r="D2121" s="8" t="s">
        <v>8369</v>
      </c>
      <c r="E2121">
        <v>2998</v>
      </c>
      <c r="F2121" s="7">
        <v>1</v>
      </c>
      <c r="G2121" s="4">
        <v>50000</v>
      </c>
      <c r="H2121" s="4">
        <v>51514.5</v>
      </c>
      <c r="I2121" s="25">
        <v>27.990405092597939</v>
      </c>
      <c r="J2121" s="4">
        <v>433</v>
      </c>
      <c r="N2121" t="s">
        <v>8357</v>
      </c>
      <c r="O2121" t="s">
        <v>8224</v>
      </c>
      <c r="P2121" t="s">
        <v>8385</v>
      </c>
      <c r="Q2121" s="8" t="s">
        <v>8369</v>
      </c>
      <c r="R2121">
        <v>2998</v>
      </c>
      <c r="S2121" s="7">
        <v>1</v>
      </c>
      <c r="T2121" s="4">
        <v>50000</v>
      </c>
      <c r="U2121" s="4">
        <v>51514.5</v>
      </c>
      <c r="V2121" s="25">
        <v>27.990405092597939</v>
      </c>
      <c r="W2121" s="4">
        <v>433</v>
      </c>
    </row>
    <row r="2122" spans="1:23" x14ac:dyDescent="0.45">
      <c r="A2122" t="s">
        <v>8357</v>
      </c>
      <c r="B2122" t="s">
        <v>8224</v>
      </c>
      <c r="C2122" t="s">
        <v>8385</v>
      </c>
      <c r="D2122" s="8" t="s">
        <v>8369</v>
      </c>
      <c r="E2122">
        <v>3015</v>
      </c>
      <c r="F2122" s="7">
        <v>1</v>
      </c>
      <c r="G2122" s="4">
        <v>3400</v>
      </c>
      <c r="H2122" s="4">
        <v>3508</v>
      </c>
      <c r="I2122" s="25">
        <v>15.43937499999447</v>
      </c>
      <c r="J2122" s="4">
        <v>40</v>
      </c>
      <c r="N2122" t="s">
        <v>8357</v>
      </c>
      <c r="O2122" t="s">
        <v>8224</v>
      </c>
      <c r="P2122" t="s">
        <v>8385</v>
      </c>
      <c r="Q2122" s="8" t="s">
        <v>8369</v>
      </c>
      <c r="R2122">
        <v>3015</v>
      </c>
      <c r="S2122" s="7">
        <v>1</v>
      </c>
      <c r="T2122" s="4">
        <v>3400</v>
      </c>
      <c r="U2122" s="4">
        <v>3508</v>
      </c>
      <c r="V2122" s="25">
        <v>15.43937499999447</v>
      </c>
      <c r="W2122" s="4">
        <v>40</v>
      </c>
    </row>
    <row r="2123" spans="1:23" x14ac:dyDescent="0.45">
      <c r="A2123" t="s">
        <v>8357</v>
      </c>
      <c r="B2123" t="s">
        <v>8224</v>
      </c>
      <c r="C2123" t="s">
        <v>8385</v>
      </c>
      <c r="D2123" s="8" t="s">
        <v>8369</v>
      </c>
      <c r="E2123">
        <v>3016</v>
      </c>
      <c r="F2123" s="7">
        <v>1</v>
      </c>
      <c r="G2123" s="4">
        <v>8500</v>
      </c>
      <c r="H2123" s="4">
        <v>8722</v>
      </c>
      <c r="I2123" s="25">
        <v>60</v>
      </c>
      <c r="J2123" s="4">
        <v>36</v>
      </c>
      <c r="N2123" t="s">
        <v>8357</v>
      </c>
      <c r="O2123" t="s">
        <v>8224</v>
      </c>
      <c r="P2123" t="s">
        <v>8385</v>
      </c>
      <c r="Q2123" s="8" t="s">
        <v>8369</v>
      </c>
      <c r="R2123">
        <v>3016</v>
      </c>
      <c r="S2123" s="7">
        <v>1</v>
      </c>
      <c r="T2123" s="4">
        <v>8500</v>
      </c>
      <c r="U2123" s="4">
        <v>8722</v>
      </c>
      <c r="V2123" s="25">
        <v>60</v>
      </c>
      <c r="W2123" s="4">
        <v>36</v>
      </c>
    </row>
    <row r="2124" spans="1:23" x14ac:dyDescent="0.45">
      <c r="A2124" t="s">
        <v>8357</v>
      </c>
      <c r="B2124" t="s">
        <v>8224</v>
      </c>
      <c r="C2124" t="s">
        <v>8385</v>
      </c>
      <c r="D2124" s="8" t="s">
        <v>8370</v>
      </c>
      <c r="F2124" s="7">
        <v>9</v>
      </c>
      <c r="G2124" s="4">
        <v>1252500</v>
      </c>
      <c r="H2124" s="4">
        <v>128027.47</v>
      </c>
      <c r="I2124" s="25">
        <v>36.872649176954937</v>
      </c>
      <c r="J2124" s="4">
        <v>1438</v>
      </c>
      <c r="N2124" t="s">
        <v>8357</v>
      </c>
      <c r="O2124" t="s">
        <v>8224</v>
      </c>
      <c r="P2124" t="s">
        <v>8385</v>
      </c>
      <c r="Q2124" s="8" t="s">
        <v>8370</v>
      </c>
      <c r="S2124" s="7">
        <v>9</v>
      </c>
      <c r="T2124" s="4">
        <v>1252500</v>
      </c>
      <c r="U2124" s="4">
        <v>128027.47</v>
      </c>
      <c r="V2124" s="25">
        <v>36.872649176954937</v>
      </c>
      <c r="W2124" s="4">
        <v>1438</v>
      </c>
    </row>
    <row r="2125" spans="1:23" x14ac:dyDescent="0.45">
      <c r="A2125" t="s">
        <v>8357</v>
      </c>
      <c r="B2125" t="s">
        <v>8224</v>
      </c>
      <c r="C2125" t="s">
        <v>8385</v>
      </c>
      <c r="D2125" s="8" t="s">
        <v>8370</v>
      </c>
      <c r="E2125">
        <v>2710</v>
      </c>
      <c r="F2125" s="7">
        <v>1</v>
      </c>
      <c r="G2125" s="4">
        <v>60000</v>
      </c>
      <c r="H2125" s="4">
        <v>92340.21</v>
      </c>
      <c r="I2125" s="25">
        <v>31.853842592594447</v>
      </c>
      <c r="J2125" s="4">
        <v>1088</v>
      </c>
      <c r="N2125" t="s">
        <v>8357</v>
      </c>
      <c r="O2125" t="s">
        <v>8224</v>
      </c>
      <c r="P2125" t="s">
        <v>8385</v>
      </c>
      <c r="Q2125" s="8" t="s">
        <v>8370</v>
      </c>
      <c r="R2125">
        <v>2710</v>
      </c>
      <c r="S2125" s="7">
        <v>1</v>
      </c>
      <c r="T2125" s="4">
        <v>60000</v>
      </c>
      <c r="U2125" s="4">
        <v>92340.21</v>
      </c>
      <c r="V2125" s="25">
        <v>31.853842592594447</v>
      </c>
      <c r="W2125" s="4">
        <v>1088</v>
      </c>
    </row>
    <row r="2126" spans="1:23" x14ac:dyDescent="0.45">
      <c r="A2126" t="s">
        <v>8357</v>
      </c>
      <c r="B2126" t="s">
        <v>8224</v>
      </c>
      <c r="C2126" t="s">
        <v>8385</v>
      </c>
      <c r="D2126" s="8" t="s">
        <v>8370</v>
      </c>
      <c r="E2126">
        <v>3017</v>
      </c>
      <c r="F2126" s="7">
        <v>1</v>
      </c>
      <c r="G2126" s="4">
        <v>22000</v>
      </c>
      <c r="H2126" s="4">
        <v>23285</v>
      </c>
      <c r="I2126" s="25">
        <v>30</v>
      </c>
      <c r="J2126" s="4">
        <v>159</v>
      </c>
      <c r="N2126" t="s">
        <v>8357</v>
      </c>
      <c r="O2126" t="s">
        <v>8224</v>
      </c>
      <c r="P2126" t="s">
        <v>8385</v>
      </c>
      <c r="Q2126" s="8" t="s">
        <v>8370</v>
      </c>
      <c r="R2126">
        <v>3017</v>
      </c>
      <c r="S2126" s="7">
        <v>1</v>
      </c>
      <c r="T2126" s="4">
        <v>22000</v>
      </c>
      <c r="U2126" s="4">
        <v>23285</v>
      </c>
      <c r="V2126" s="25">
        <v>30</v>
      </c>
      <c r="W2126" s="4">
        <v>159</v>
      </c>
    </row>
    <row r="2127" spans="1:23" x14ac:dyDescent="0.45">
      <c r="A2127" t="s">
        <v>8357</v>
      </c>
      <c r="B2127" t="s">
        <v>8224</v>
      </c>
      <c r="C2127" t="s">
        <v>8385</v>
      </c>
      <c r="D2127" s="8" t="s">
        <v>8370</v>
      </c>
      <c r="E2127">
        <v>3045</v>
      </c>
      <c r="F2127" s="7">
        <v>1</v>
      </c>
      <c r="G2127" s="4">
        <v>4000</v>
      </c>
      <c r="H2127" s="4">
        <v>5308.26</v>
      </c>
      <c r="I2127" s="25">
        <v>30</v>
      </c>
      <c r="J2127" s="4">
        <v>64</v>
      </c>
      <c r="N2127" t="s">
        <v>8357</v>
      </c>
      <c r="O2127" t="s">
        <v>8224</v>
      </c>
      <c r="P2127" t="s">
        <v>8385</v>
      </c>
      <c r="Q2127" s="8" t="s">
        <v>8370</v>
      </c>
      <c r="R2127">
        <v>3045</v>
      </c>
      <c r="S2127" s="7">
        <v>1</v>
      </c>
      <c r="T2127" s="4">
        <v>4000</v>
      </c>
      <c r="U2127" s="4">
        <v>5308.26</v>
      </c>
      <c r="V2127" s="25">
        <v>30</v>
      </c>
      <c r="W2127" s="4">
        <v>64</v>
      </c>
    </row>
    <row r="2128" spans="1:23" x14ac:dyDescent="0.45">
      <c r="A2128" t="s">
        <v>8357</v>
      </c>
      <c r="B2128" t="s">
        <v>8224</v>
      </c>
      <c r="C2128" t="s">
        <v>8385</v>
      </c>
      <c r="D2128" s="8" t="s">
        <v>8370</v>
      </c>
      <c r="E2128">
        <v>3056</v>
      </c>
      <c r="F2128" s="7">
        <v>1</v>
      </c>
      <c r="G2128" s="4">
        <v>25000</v>
      </c>
      <c r="H2128" s="4">
        <v>0</v>
      </c>
      <c r="I2128" s="25">
        <v>60</v>
      </c>
      <c r="J2128" s="4">
        <v>0</v>
      </c>
      <c r="N2128" t="s">
        <v>8357</v>
      </c>
      <c r="O2128" t="s">
        <v>8224</v>
      </c>
      <c r="P2128" t="s">
        <v>8385</v>
      </c>
      <c r="Q2128" s="8" t="s">
        <v>8370</v>
      </c>
      <c r="R2128">
        <v>3056</v>
      </c>
      <c r="S2128" s="7">
        <v>1</v>
      </c>
      <c r="T2128" s="4">
        <v>25000</v>
      </c>
      <c r="U2128" s="4">
        <v>0</v>
      </c>
      <c r="V2128" s="25">
        <v>60</v>
      </c>
      <c r="W2128" s="4">
        <v>0</v>
      </c>
    </row>
    <row r="2129" spans="1:23" x14ac:dyDescent="0.45">
      <c r="A2129" t="s">
        <v>8357</v>
      </c>
      <c r="B2129" t="s">
        <v>8224</v>
      </c>
      <c r="C2129" t="s">
        <v>8385</v>
      </c>
      <c r="D2129" s="8" t="s">
        <v>8370</v>
      </c>
      <c r="E2129">
        <v>3059</v>
      </c>
      <c r="F2129" s="7">
        <v>1</v>
      </c>
      <c r="G2129" s="4">
        <v>15000</v>
      </c>
      <c r="H2129" s="4">
        <v>451</v>
      </c>
      <c r="I2129" s="25">
        <v>30</v>
      </c>
      <c r="J2129" s="4">
        <v>11</v>
      </c>
      <c r="N2129" t="s">
        <v>8357</v>
      </c>
      <c r="O2129" t="s">
        <v>8224</v>
      </c>
      <c r="P2129" t="s">
        <v>8385</v>
      </c>
      <c r="Q2129" s="8" t="s">
        <v>8370</v>
      </c>
      <c r="R2129">
        <v>3059</v>
      </c>
      <c r="S2129" s="7">
        <v>1</v>
      </c>
      <c r="T2129" s="4">
        <v>15000</v>
      </c>
      <c r="U2129" s="4">
        <v>451</v>
      </c>
      <c r="V2129" s="25">
        <v>30</v>
      </c>
      <c r="W2129" s="4">
        <v>11</v>
      </c>
    </row>
    <row r="2130" spans="1:23" x14ac:dyDescent="0.45">
      <c r="A2130" t="s">
        <v>8357</v>
      </c>
      <c r="B2130" t="s">
        <v>8224</v>
      </c>
      <c r="C2130" t="s">
        <v>8385</v>
      </c>
      <c r="D2130" s="8" t="s">
        <v>8370</v>
      </c>
      <c r="E2130">
        <v>3061</v>
      </c>
      <c r="F2130" s="7">
        <v>1</v>
      </c>
      <c r="G2130" s="4">
        <v>1000000</v>
      </c>
      <c r="H2130" s="4">
        <v>0</v>
      </c>
      <c r="I2130" s="25">
        <v>30</v>
      </c>
      <c r="J2130" s="4">
        <v>0</v>
      </c>
      <c r="N2130" t="s">
        <v>8357</v>
      </c>
      <c r="O2130" t="s">
        <v>8224</v>
      </c>
      <c r="P2130" t="s">
        <v>8385</v>
      </c>
      <c r="Q2130" s="8" t="s">
        <v>8370</v>
      </c>
      <c r="R2130">
        <v>3061</v>
      </c>
      <c r="S2130" s="7">
        <v>1</v>
      </c>
      <c r="T2130" s="4">
        <v>1000000</v>
      </c>
      <c r="U2130" s="4">
        <v>0</v>
      </c>
      <c r="V2130" s="25">
        <v>30</v>
      </c>
      <c r="W2130" s="4">
        <v>0</v>
      </c>
    </row>
    <row r="2131" spans="1:23" x14ac:dyDescent="0.45">
      <c r="A2131" t="s">
        <v>8357</v>
      </c>
      <c r="B2131" t="s">
        <v>8224</v>
      </c>
      <c r="C2131" t="s">
        <v>8385</v>
      </c>
      <c r="D2131" s="8" t="s">
        <v>8370</v>
      </c>
      <c r="E2131">
        <v>3065</v>
      </c>
      <c r="F2131" s="7">
        <v>1</v>
      </c>
      <c r="G2131" s="4">
        <v>25000</v>
      </c>
      <c r="H2131" s="4">
        <v>10</v>
      </c>
      <c r="I2131" s="25">
        <v>25</v>
      </c>
      <c r="J2131" s="4">
        <v>2</v>
      </c>
      <c r="N2131" t="s">
        <v>8357</v>
      </c>
      <c r="O2131" t="s">
        <v>8224</v>
      </c>
      <c r="P2131" t="s">
        <v>8385</v>
      </c>
      <c r="Q2131" s="8" t="s">
        <v>8370</v>
      </c>
      <c r="R2131">
        <v>3065</v>
      </c>
      <c r="S2131" s="7">
        <v>1</v>
      </c>
      <c r="T2131" s="4">
        <v>25000</v>
      </c>
      <c r="U2131" s="4">
        <v>10</v>
      </c>
      <c r="V2131" s="25">
        <v>25</v>
      </c>
      <c r="W2131" s="4">
        <v>2</v>
      </c>
    </row>
    <row r="2132" spans="1:23" x14ac:dyDescent="0.45">
      <c r="A2132" t="s">
        <v>8357</v>
      </c>
      <c r="B2132" t="s">
        <v>8224</v>
      </c>
      <c r="C2132" t="s">
        <v>8385</v>
      </c>
      <c r="D2132" s="8" t="s">
        <v>8370</v>
      </c>
      <c r="E2132">
        <v>3109</v>
      </c>
      <c r="F2132" s="7">
        <v>1</v>
      </c>
      <c r="G2132" s="4">
        <v>26500</v>
      </c>
      <c r="H2132" s="4">
        <v>6633</v>
      </c>
      <c r="I2132" s="25">
        <v>35</v>
      </c>
      <c r="J2132" s="4">
        <v>114</v>
      </c>
      <c r="N2132" t="s">
        <v>8357</v>
      </c>
      <c r="O2132" t="s">
        <v>8224</v>
      </c>
      <c r="P2132" t="s">
        <v>8385</v>
      </c>
      <c r="Q2132" s="8" t="s">
        <v>8370</v>
      </c>
      <c r="R2132">
        <v>3109</v>
      </c>
      <c r="S2132" s="7">
        <v>1</v>
      </c>
      <c r="T2132" s="4">
        <v>26500</v>
      </c>
      <c r="U2132" s="4">
        <v>6633</v>
      </c>
      <c r="V2132" s="25">
        <v>35</v>
      </c>
      <c r="W2132" s="4">
        <v>114</v>
      </c>
    </row>
    <row r="2133" spans="1:23" x14ac:dyDescent="0.45">
      <c r="A2133" t="s">
        <v>8357</v>
      </c>
      <c r="B2133" t="s">
        <v>8224</v>
      </c>
      <c r="C2133" t="s">
        <v>8385</v>
      </c>
      <c r="D2133" s="8" t="s">
        <v>8370</v>
      </c>
      <c r="E2133">
        <v>3114</v>
      </c>
      <c r="F2133" s="7">
        <v>1</v>
      </c>
      <c r="G2133" s="4">
        <v>75000</v>
      </c>
      <c r="H2133" s="4">
        <v>0</v>
      </c>
      <c r="I2133" s="25">
        <v>60</v>
      </c>
      <c r="J2133" s="4">
        <v>0</v>
      </c>
      <c r="N2133" t="s">
        <v>8357</v>
      </c>
      <c r="O2133" t="s">
        <v>8224</v>
      </c>
      <c r="P2133" t="s">
        <v>8385</v>
      </c>
      <c r="Q2133" s="8" t="s">
        <v>8370</v>
      </c>
      <c r="R2133">
        <v>3114</v>
      </c>
      <c r="S2133" s="7">
        <v>1</v>
      </c>
      <c r="T2133" s="4">
        <v>75000</v>
      </c>
      <c r="U2133" s="4">
        <v>0</v>
      </c>
      <c r="V2133" s="25">
        <v>60</v>
      </c>
      <c r="W2133" s="4">
        <v>0</v>
      </c>
    </row>
    <row r="2134" spans="1:23" x14ac:dyDescent="0.45">
      <c r="A2134" t="s">
        <v>8357</v>
      </c>
      <c r="B2134" t="s">
        <v>8224</v>
      </c>
      <c r="C2134" t="s">
        <v>8385</v>
      </c>
      <c r="D2134" s="8" t="s">
        <v>8371</v>
      </c>
      <c r="F2134" s="7">
        <v>6</v>
      </c>
      <c r="G2134" s="4">
        <v>30093745</v>
      </c>
      <c r="H2134" s="4">
        <v>18745</v>
      </c>
      <c r="I2134" s="25">
        <v>39.989712577161605</v>
      </c>
      <c r="J2134" s="4">
        <v>153</v>
      </c>
      <c r="N2134" t="s">
        <v>8357</v>
      </c>
      <c r="O2134" t="s">
        <v>8224</v>
      </c>
      <c r="P2134" t="s">
        <v>8385</v>
      </c>
      <c r="Q2134" s="8" t="s">
        <v>8371</v>
      </c>
      <c r="S2134" s="7">
        <v>6</v>
      </c>
      <c r="T2134" s="4">
        <v>30093745</v>
      </c>
      <c r="U2134" s="4">
        <v>18745</v>
      </c>
      <c r="V2134" s="25">
        <v>39.989712577161605</v>
      </c>
      <c r="W2134" s="4">
        <v>153</v>
      </c>
    </row>
    <row r="2135" spans="1:23" x14ac:dyDescent="0.45">
      <c r="A2135" t="s">
        <v>8357</v>
      </c>
      <c r="B2135" t="s">
        <v>8224</v>
      </c>
      <c r="C2135" t="s">
        <v>8385</v>
      </c>
      <c r="D2135" s="8" t="s">
        <v>8371</v>
      </c>
      <c r="E2135">
        <v>2951</v>
      </c>
      <c r="F2135" s="7">
        <v>1</v>
      </c>
      <c r="G2135" s="4">
        <v>50000</v>
      </c>
      <c r="H2135" s="4">
        <v>1096</v>
      </c>
      <c r="I2135" s="25">
        <v>45</v>
      </c>
      <c r="J2135" s="4">
        <v>58</v>
      </c>
      <c r="N2135" t="s">
        <v>8357</v>
      </c>
      <c r="O2135" t="s">
        <v>8224</v>
      </c>
      <c r="P2135" t="s">
        <v>8385</v>
      </c>
      <c r="Q2135" s="8" t="s">
        <v>8371</v>
      </c>
      <c r="R2135">
        <v>2951</v>
      </c>
      <c r="S2135" s="7">
        <v>1</v>
      </c>
      <c r="T2135" s="4">
        <v>50000</v>
      </c>
      <c r="U2135" s="4">
        <v>1096</v>
      </c>
      <c r="V2135" s="25">
        <v>45</v>
      </c>
      <c r="W2135" s="4">
        <v>58</v>
      </c>
    </row>
    <row r="2136" spans="1:23" x14ac:dyDescent="0.45">
      <c r="A2136" t="s">
        <v>8357</v>
      </c>
      <c r="B2136" t="s">
        <v>8224</v>
      </c>
      <c r="C2136" t="s">
        <v>8385</v>
      </c>
      <c r="D2136" s="8" t="s">
        <v>8371</v>
      </c>
      <c r="E2136">
        <v>2960</v>
      </c>
      <c r="F2136" s="7">
        <v>1</v>
      </c>
      <c r="G2136" s="4">
        <v>30000000</v>
      </c>
      <c r="H2136" s="4">
        <v>0</v>
      </c>
      <c r="I2136" s="25">
        <v>30</v>
      </c>
      <c r="J2136" s="4">
        <v>0</v>
      </c>
      <c r="N2136" t="s">
        <v>8357</v>
      </c>
      <c r="O2136" t="s">
        <v>8224</v>
      </c>
      <c r="P2136" t="s">
        <v>8385</v>
      </c>
      <c r="Q2136" s="8" t="s">
        <v>8371</v>
      </c>
      <c r="R2136">
        <v>2960</v>
      </c>
      <c r="S2136" s="7">
        <v>1</v>
      </c>
      <c r="T2136" s="4">
        <v>30000000</v>
      </c>
      <c r="U2136" s="4">
        <v>0</v>
      </c>
      <c r="V2136" s="25">
        <v>30</v>
      </c>
      <c r="W2136" s="4">
        <v>0</v>
      </c>
    </row>
    <row r="2137" spans="1:23" x14ac:dyDescent="0.45">
      <c r="A2137" t="s">
        <v>8357</v>
      </c>
      <c r="B2137" t="s">
        <v>8224</v>
      </c>
      <c r="C2137" t="s">
        <v>8385</v>
      </c>
      <c r="D2137" s="8" t="s">
        <v>8371</v>
      </c>
      <c r="E2137">
        <v>3046</v>
      </c>
      <c r="F2137" s="7">
        <v>1</v>
      </c>
      <c r="G2137" s="4">
        <v>7900</v>
      </c>
      <c r="H2137" s="4">
        <v>15077</v>
      </c>
      <c r="I2137" s="25">
        <v>29.399699074070668</v>
      </c>
      <c r="J2137" s="4">
        <v>58</v>
      </c>
      <c r="N2137" t="s">
        <v>8357</v>
      </c>
      <c r="O2137" t="s">
        <v>8224</v>
      </c>
      <c r="P2137" t="s">
        <v>8385</v>
      </c>
      <c r="Q2137" s="8" t="s">
        <v>8371</v>
      </c>
      <c r="R2137">
        <v>3046</v>
      </c>
      <c r="S2137" s="7">
        <v>1</v>
      </c>
      <c r="T2137" s="4">
        <v>7900</v>
      </c>
      <c r="U2137" s="4">
        <v>15077</v>
      </c>
      <c r="V2137" s="25">
        <v>29.399699074070668</v>
      </c>
      <c r="W2137" s="4">
        <v>58</v>
      </c>
    </row>
    <row r="2138" spans="1:23" x14ac:dyDescent="0.45">
      <c r="A2138" t="s">
        <v>8357</v>
      </c>
      <c r="B2138" t="s">
        <v>8224</v>
      </c>
      <c r="C2138" t="s">
        <v>8385</v>
      </c>
      <c r="D2138" s="8" t="s">
        <v>8371</v>
      </c>
      <c r="E2138">
        <v>3053</v>
      </c>
      <c r="F2138" s="7">
        <v>1</v>
      </c>
      <c r="G2138" s="4">
        <v>10000</v>
      </c>
      <c r="H2138" s="4">
        <v>40</v>
      </c>
      <c r="I2138" s="25">
        <v>51.404247685190057</v>
      </c>
      <c r="J2138" s="4">
        <v>3</v>
      </c>
      <c r="N2138" t="s">
        <v>8357</v>
      </c>
      <c r="O2138" t="s">
        <v>8224</v>
      </c>
      <c r="P2138" t="s">
        <v>8385</v>
      </c>
      <c r="Q2138" s="8" t="s">
        <v>8371</v>
      </c>
      <c r="R2138">
        <v>3053</v>
      </c>
      <c r="S2138" s="7">
        <v>1</v>
      </c>
      <c r="T2138" s="4">
        <v>10000</v>
      </c>
      <c r="U2138" s="4">
        <v>40</v>
      </c>
      <c r="V2138" s="25">
        <v>51.404247685190057</v>
      </c>
      <c r="W2138" s="4">
        <v>3</v>
      </c>
    </row>
    <row r="2139" spans="1:23" x14ac:dyDescent="0.45">
      <c r="A2139" t="s">
        <v>8357</v>
      </c>
      <c r="B2139" t="s">
        <v>8224</v>
      </c>
      <c r="C2139" t="s">
        <v>8385</v>
      </c>
      <c r="D2139" s="8" t="s">
        <v>8371</v>
      </c>
      <c r="E2139">
        <v>3083</v>
      </c>
      <c r="F2139" s="7">
        <v>1</v>
      </c>
      <c r="G2139" s="4">
        <v>20000</v>
      </c>
      <c r="H2139" s="4">
        <v>56</v>
      </c>
      <c r="I2139" s="25">
        <v>29.644930555557949</v>
      </c>
      <c r="J2139" s="4">
        <v>3</v>
      </c>
      <c r="N2139" t="s">
        <v>8357</v>
      </c>
      <c r="O2139" t="s">
        <v>8224</v>
      </c>
      <c r="P2139" t="s">
        <v>8385</v>
      </c>
      <c r="Q2139" s="8" t="s">
        <v>8371</v>
      </c>
      <c r="R2139">
        <v>3083</v>
      </c>
      <c r="S2139" s="7">
        <v>1</v>
      </c>
      <c r="T2139" s="4">
        <v>20000</v>
      </c>
      <c r="U2139" s="4">
        <v>56</v>
      </c>
      <c r="V2139" s="25">
        <v>29.644930555557949</v>
      </c>
      <c r="W2139" s="4">
        <v>3</v>
      </c>
    </row>
    <row r="2140" spans="1:23" x14ac:dyDescent="0.45">
      <c r="A2140" t="s">
        <v>8357</v>
      </c>
      <c r="B2140" t="s">
        <v>8224</v>
      </c>
      <c r="C2140" t="s">
        <v>8385</v>
      </c>
      <c r="D2140" s="8" t="s">
        <v>8371</v>
      </c>
      <c r="E2140">
        <v>3105</v>
      </c>
      <c r="F2140" s="7">
        <v>1</v>
      </c>
      <c r="G2140" s="4">
        <v>5845</v>
      </c>
      <c r="H2140" s="4">
        <v>2476</v>
      </c>
      <c r="I2140" s="25">
        <v>54.48939814815094</v>
      </c>
      <c r="J2140" s="4">
        <v>31</v>
      </c>
      <c r="N2140" t="s">
        <v>8357</v>
      </c>
      <c r="O2140" t="s">
        <v>8224</v>
      </c>
      <c r="P2140" t="s">
        <v>8385</v>
      </c>
      <c r="Q2140" s="8" t="s">
        <v>8371</v>
      </c>
      <c r="R2140">
        <v>3105</v>
      </c>
      <c r="S2140" s="7">
        <v>1</v>
      </c>
      <c r="T2140" s="4">
        <v>5845</v>
      </c>
      <c r="U2140" s="4">
        <v>2476</v>
      </c>
      <c r="V2140" s="25">
        <v>54.48939814815094</v>
      </c>
      <c r="W2140" s="4">
        <v>31</v>
      </c>
    </row>
    <row r="2141" spans="1:23" x14ac:dyDescent="0.45">
      <c r="A2141" t="s">
        <v>8357</v>
      </c>
      <c r="B2141" t="s">
        <v>8224</v>
      </c>
      <c r="C2141" t="s">
        <v>8385</v>
      </c>
      <c r="D2141" s="8" t="s">
        <v>8372</v>
      </c>
      <c r="F2141" s="7">
        <v>5</v>
      </c>
      <c r="G2141" s="4">
        <v>193600</v>
      </c>
      <c r="H2141" s="4">
        <v>229217.51</v>
      </c>
      <c r="I2141" s="25">
        <v>36.007539351852031</v>
      </c>
      <c r="J2141" s="4">
        <v>1565</v>
      </c>
      <c r="N2141" t="s">
        <v>8357</v>
      </c>
      <c r="O2141" t="s">
        <v>8224</v>
      </c>
      <c r="P2141" t="s">
        <v>8385</v>
      </c>
      <c r="Q2141" s="8" t="s">
        <v>8372</v>
      </c>
      <c r="S2141" s="7">
        <v>5</v>
      </c>
      <c r="T2141" s="4">
        <v>193600</v>
      </c>
      <c r="U2141" s="4">
        <v>229217.51</v>
      </c>
      <c r="V2141" s="25">
        <v>36.007539351852031</v>
      </c>
      <c r="W2141" s="4">
        <v>1565</v>
      </c>
    </row>
    <row r="2142" spans="1:23" x14ac:dyDescent="0.45">
      <c r="A2142" t="s">
        <v>8357</v>
      </c>
      <c r="B2142" t="s">
        <v>8224</v>
      </c>
      <c r="C2142" t="s">
        <v>8385</v>
      </c>
      <c r="D2142" s="8" t="s">
        <v>8372</v>
      </c>
      <c r="E2142">
        <v>2706</v>
      </c>
      <c r="F2142" s="7">
        <v>1</v>
      </c>
      <c r="G2142" s="4">
        <v>35000</v>
      </c>
      <c r="H2142" s="4">
        <v>39304</v>
      </c>
      <c r="I2142" s="25">
        <v>28.996030092595902</v>
      </c>
      <c r="J2142" s="4">
        <v>263</v>
      </c>
      <c r="N2142" t="s">
        <v>8357</v>
      </c>
      <c r="O2142" t="s">
        <v>8224</v>
      </c>
      <c r="P2142" t="s">
        <v>8385</v>
      </c>
      <c r="Q2142" s="8" t="s">
        <v>8372</v>
      </c>
      <c r="R2142">
        <v>2706</v>
      </c>
      <c r="S2142" s="7">
        <v>1</v>
      </c>
      <c r="T2142" s="4">
        <v>35000</v>
      </c>
      <c r="U2142" s="4">
        <v>39304</v>
      </c>
      <c r="V2142" s="25">
        <v>28.996030092595902</v>
      </c>
      <c r="W2142" s="4">
        <v>263</v>
      </c>
    </row>
    <row r="2143" spans="1:23" x14ac:dyDescent="0.45">
      <c r="A2143" t="s">
        <v>8357</v>
      </c>
      <c r="B2143" t="s">
        <v>8224</v>
      </c>
      <c r="C2143" t="s">
        <v>8385</v>
      </c>
      <c r="D2143" s="8" t="s">
        <v>8372</v>
      </c>
      <c r="E2143">
        <v>2983</v>
      </c>
      <c r="F2143" s="7">
        <v>1</v>
      </c>
      <c r="G2143" s="4">
        <v>116000</v>
      </c>
      <c r="H2143" s="4">
        <v>169985.91</v>
      </c>
      <c r="I2143" s="25">
        <v>60.041666666664241</v>
      </c>
      <c r="J2143" s="4">
        <v>1095</v>
      </c>
      <c r="N2143" t="s">
        <v>8357</v>
      </c>
      <c r="O2143" t="s">
        <v>8224</v>
      </c>
      <c r="P2143" t="s">
        <v>8385</v>
      </c>
      <c r="Q2143" s="8" t="s">
        <v>8372</v>
      </c>
      <c r="R2143">
        <v>2983</v>
      </c>
      <c r="S2143" s="7">
        <v>1</v>
      </c>
      <c r="T2143" s="4">
        <v>116000</v>
      </c>
      <c r="U2143" s="4">
        <v>169985.91</v>
      </c>
      <c r="V2143" s="25">
        <v>60.041666666664241</v>
      </c>
      <c r="W2143" s="4">
        <v>1095</v>
      </c>
    </row>
    <row r="2144" spans="1:23" x14ac:dyDescent="0.45">
      <c r="A2144" t="s">
        <v>8357</v>
      </c>
      <c r="B2144" t="s">
        <v>8224</v>
      </c>
      <c r="C2144" t="s">
        <v>8385</v>
      </c>
      <c r="D2144" s="8" t="s">
        <v>8372</v>
      </c>
      <c r="E2144">
        <v>3005</v>
      </c>
      <c r="F2144" s="7">
        <v>1</v>
      </c>
      <c r="G2144" s="4">
        <v>10600</v>
      </c>
      <c r="H2144" s="4">
        <v>12772.6</v>
      </c>
      <c r="I2144" s="25">
        <v>30</v>
      </c>
      <c r="J2144" s="4">
        <v>118</v>
      </c>
      <c r="N2144" t="s">
        <v>8357</v>
      </c>
      <c r="O2144" t="s">
        <v>8224</v>
      </c>
      <c r="P2144" t="s">
        <v>8385</v>
      </c>
      <c r="Q2144" s="8" t="s">
        <v>8372</v>
      </c>
      <c r="R2144">
        <v>3005</v>
      </c>
      <c r="S2144" s="7">
        <v>1</v>
      </c>
      <c r="T2144" s="4">
        <v>10600</v>
      </c>
      <c r="U2144" s="4">
        <v>12772.6</v>
      </c>
      <c r="V2144" s="25">
        <v>30</v>
      </c>
      <c r="W2144" s="4">
        <v>118</v>
      </c>
    </row>
    <row r="2145" spans="1:23" x14ac:dyDescent="0.45">
      <c r="A2145" t="s">
        <v>8357</v>
      </c>
      <c r="B2145" t="s">
        <v>8224</v>
      </c>
      <c r="C2145" t="s">
        <v>8385</v>
      </c>
      <c r="D2145" s="8" t="s">
        <v>8372</v>
      </c>
      <c r="E2145">
        <v>3100</v>
      </c>
      <c r="F2145" s="7">
        <v>1</v>
      </c>
      <c r="G2145" s="4">
        <v>12000</v>
      </c>
      <c r="H2145" s="4">
        <v>1827</v>
      </c>
      <c r="I2145" s="25">
        <v>30</v>
      </c>
      <c r="J2145" s="4">
        <v>13</v>
      </c>
      <c r="N2145" t="s">
        <v>8357</v>
      </c>
      <c r="O2145" t="s">
        <v>8224</v>
      </c>
      <c r="P2145" t="s">
        <v>8385</v>
      </c>
      <c r="Q2145" s="8" t="s">
        <v>8372</v>
      </c>
      <c r="R2145">
        <v>3100</v>
      </c>
      <c r="S2145" s="7">
        <v>1</v>
      </c>
      <c r="T2145" s="4">
        <v>12000</v>
      </c>
      <c r="U2145" s="4">
        <v>1827</v>
      </c>
      <c r="V2145" s="25">
        <v>30</v>
      </c>
      <c r="W2145" s="4">
        <v>13</v>
      </c>
    </row>
    <row r="2146" spans="1:23" x14ac:dyDescent="0.45">
      <c r="A2146" t="s">
        <v>8357</v>
      </c>
      <c r="B2146" t="s">
        <v>8224</v>
      </c>
      <c r="C2146" t="s">
        <v>8385</v>
      </c>
      <c r="D2146" s="8" t="s">
        <v>8372</v>
      </c>
      <c r="E2146">
        <v>3111</v>
      </c>
      <c r="F2146" s="7">
        <v>1</v>
      </c>
      <c r="G2146" s="4">
        <v>20000</v>
      </c>
      <c r="H2146" s="4">
        <v>5328</v>
      </c>
      <c r="I2146" s="25">
        <v>31</v>
      </c>
      <c r="J2146" s="4">
        <v>76</v>
      </c>
      <c r="N2146" t="s">
        <v>8357</v>
      </c>
      <c r="O2146" t="s">
        <v>8224</v>
      </c>
      <c r="P2146" t="s">
        <v>8385</v>
      </c>
      <c r="Q2146" s="8" t="s">
        <v>8372</v>
      </c>
      <c r="R2146">
        <v>3111</v>
      </c>
      <c r="S2146" s="7">
        <v>1</v>
      </c>
      <c r="T2146" s="4">
        <v>20000</v>
      </c>
      <c r="U2146" s="4">
        <v>5328</v>
      </c>
      <c r="V2146" s="25">
        <v>31</v>
      </c>
      <c r="W2146" s="4">
        <v>76</v>
      </c>
    </row>
    <row r="2147" spans="1:23" x14ac:dyDescent="0.45">
      <c r="A2147" t="s">
        <v>8357</v>
      </c>
      <c r="B2147" t="s">
        <v>8224</v>
      </c>
      <c r="C2147" t="s">
        <v>8385</v>
      </c>
      <c r="D2147" s="8" t="s">
        <v>8373</v>
      </c>
      <c r="F2147" s="7">
        <v>6</v>
      </c>
      <c r="G2147" s="4">
        <v>2145000</v>
      </c>
      <c r="H2147" s="4">
        <v>166646</v>
      </c>
      <c r="I2147" s="25">
        <v>36.955580632717705</v>
      </c>
      <c r="J2147" s="4">
        <v>1642</v>
      </c>
      <c r="N2147" t="s">
        <v>8357</v>
      </c>
      <c r="O2147" t="s">
        <v>8224</v>
      </c>
      <c r="P2147" t="s">
        <v>8385</v>
      </c>
      <c r="Q2147" s="8" t="s">
        <v>8373</v>
      </c>
      <c r="S2147" s="7">
        <v>6</v>
      </c>
      <c r="T2147" s="4">
        <v>2145000</v>
      </c>
      <c r="U2147" s="4">
        <v>166646</v>
      </c>
      <c r="V2147" s="25">
        <v>36.955580632717705</v>
      </c>
      <c r="W2147" s="4">
        <v>1642</v>
      </c>
    </row>
    <row r="2148" spans="1:23" x14ac:dyDescent="0.45">
      <c r="A2148" t="s">
        <v>8357</v>
      </c>
      <c r="B2148" t="s">
        <v>8224</v>
      </c>
      <c r="C2148" t="s">
        <v>8385</v>
      </c>
      <c r="D2148" s="8" t="s">
        <v>8373</v>
      </c>
      <c r="E2148">
        <v>2717</v>
      </c>
      <c r="F2148" s="7">
        <v>1</v>
      </c>
      <c r="G2148" s="4">
        <v>25000</v>
      </c>
      <c r="H2148" s="4">
        <v>30026</v>
      </c>
      <c r="I2148" s="25">
        <v>45.041666666671517</v>
      </c>
      <c r="J2148" s="4">
        <v>325</v>
      </c>
      <c r="N2148" t="s">
        <v>8357</v>
      </c>
      <c r="O2148" t="s">
        <v>8224</v>
      </c>
      <c r="P2148" t="s">
        <v>8385</v>
      </c>
      <c r="Q2148" s="8" t="s">
        <v>8373</v>
      </c>
      <c r="R2148">
        <v>2717</v>
      </c>
      <c r="S2148" s="7">
        <v>1</v>
      </c>
      <c r="T2148" s="4">
        <v>25000</v>
      </c>
      <c r="U2148" s="4">
        <v>30026</v>
      </c>
      <c r="V2148" s="25">
        <v>45.041666666671517</v>
      </c>
      <c r="W2148" s="4">
        <v>325</v>
      </c>
    </row>
    <row r="2149" spans="1:23" x14ac:dyDescent="0.45">
      <c r="A2149" t="s">
        <v>8357</v>
      </c>
      <c r="B2149" t="s">
        <v>8224</v>
      </c>
      <c r="C2149" t="s">
        <v>8385</v>
      </c>
      <c r="D2149" s="8" t="s">
        <v>8373</v>
      </c>
      <c r="E2149">
        <v>3004</v>
      </c>
      <c r="F2149" s="7">
        <v>1</v>
      </c>
      <c r="G2149" s="4">
        <v>40000</v>
      </c>
      <c r="H2149" s="4">
        <v>45126</v>
      </c>
      <c r="I2149" s="25">
        <v>30.041666666664241</v>
      </c>
      <c r="J2149" s="4">
        <v>277</v>
      </c>
      <c r="N2149" t="s">
        <v>8357</v>
      </c>
      <c r="O2149" t="s">
        <v>8224</v>
      </c>
      <c r="P2149" t="s">
        <v>8385</v>
      </c>
      <c r="Q2149" s="8" t="s">
        <v>8373</v>
      </c>
      <c r="R2149">
        <v>3004</v>
      </c>
      <c r="S2149" s="7">
        <v>1</v>
      </c>
      <c r="T2149" s="4">
        <v>40000</v>
      </c>
      <c r="U2149" s="4">
        <v>45126</v>
      </c>
      <c r="V2149" s="25">
        <v>30.041666666664241</v>
      </c>
      <c r="W2149" s="4">
        <v>277</v>
      </c>
    </row>
    <row r="2150" spans="1:23" x14ac:dyDescent="0.45">
      <c r="A2150" t="s">
        <v>8357</v>
      </c>
      <c r="B2150" t="s">
        <v>8224</v>
      </c>
      <c r="C2150" t="s">
        <v>8385</v>
      </c>
      <c r="D2150" s="8" t="s">
        <v>8373</v>
      </c>
      <c r="E2150">
        <v>3009</v>
      </c>
      <c r="F2150" s="7">
        <v>1</v>
      </c>
      <c r="G2150" s="4">
        <v>25000</v>
      </c>
      <c r="H2150" s="4">
        <v>29939</v>
      </c>
      <c r="I2150" s="25">
        <v>30.041666666671517</v>
      </c>
      <c r="J2150" s="4">
        <v>128</v>
      </c>
      <c r="N2150" t="s">
        <v>8357</v>
      </c>
      <c r="O2150" t="s">
        <v>8224</v>
      </c>
      <c r="P2150" t="s">
        <v>8385</v>
      </c>
      <c r="Q2150" s="8" t="s">
        <v>8373</v>
      </c>
      <c r="R2150">
        <v>3009</v>
      </c>
      <c r="S2150" s="7">
        <v>1</v>
      </c>
      <c r="T2150" s="4">
        <v>25000</v>
      </c>
      <c r="U2150" s="4">
        <v>29939</v>
      </c>
      <c r="V2150" s="25">
        <v>30.041666666671517</v>
      </c>
      <c r="W2150" s="4">
        <v>128</v>
      </c>
    </row>
    <row r="2151" spans="1:23" x14ac:dyDescent="0.45">
      <c r="A2151" t="s">
        <v>8357</v>
      </c>
      <c r="B2151" t="s">
        <v>8224</v>
      </c>
      <c r="C2151" t="s">
        <v>8385</v>
      </c>
      <c r="D2151" s="8" t="s">
        <v>8373</v>
      </c>
      <c r="E2151">
        <v>3014</v>
      </c>
      <c r="F2151" s="7">
        <v>1</v>
      </c>
      <c r="G2151" s="4">
        <v>25000</v>
      </c>
      <c r="H2151" s="4">
        <v>28276</v>
      </c>
      <c r="I2151" s="25">
        <v>28.084722222229175</v>
      </c>
      <c r="J2151" s="4">
        <v>557</v>
      </c>
      <c r="N2151" t="s">
        <v>8357</v>
      </c>
      <c r="O2151" t="s">
        <v>8224</v>
      </c>
      <c r="P2151" t="s">
        <v>8385</v>
      </c>
      <c r="Q2151" s="8" t="s">
        <v>8373</v>
      </c>
      <c r="R2151">
        <v>3014</v>
      </c>
      <c r="S2151" s="7">
        <v>1</v>
      </c>
      <c r="T2151" s="4">
        <v>25000</v>
      </c>
      <c r="U2151" s="4">
        <v>28276</v>
      </c>
      <c r="V2151" s="25">
        <v>28.084722222229175</v>
      </c>
      <c r="W2151" s="4">
        <v>557</v>
      </c>
    </row>
    <row r="2152" spans="1:23" x14ac:dyDescent="0.45">
      <c r="A2152" t="s">
        <v>8357</v>
      </c>
      <c r="B2152" t="s">
        <v>8224</v>
      </c>
      <c r="C2152" t="s">
        <v>8385</v>
      </c>
      <c r="D2152" s="8" t="s">
        <v>8373</v>
      </c>
      <c r="E2152">
        <v>3029</v>
      </c>
      <c r="F2152" s="7">
        <v>1</v>
      </c>
      <c r="G2152" s="4">
        <v>30000</v>
      </c>
      <c r="H2152" s="4">
        <v>32903</v>
      </c>
      <c r="I2152" s="25">
        <v>28.482094907405553</v>
      </c>
      <c r="J2152" s="4">
        <v>348</v>
      </c>
      <c r="N2152" t="s">
        <v>8357</v>
      </c>
      <c r="O2152" t="s">
        <v>8224</v>
      </c>
      <c r="P2152" t="s">
        <v>8385</v>
      </c>
      <c r="Q2152" s="8" t="s">
        <v>8373</v>
      </c>
      <c r="R2152">
        <v>3029</v>
      </c>
      <c r="S2152" s="7">
        <v>1</v>
      </c>
      <c r="T2152" s="4">
        <v>30000</v>
      </c>
      <c r="U2152" s="4">
        <v>32903</v>
      </c>
      <c r="V2152" s="25">
        <v>28.482094907405553</v>
      </c>
      <c r="W2152" s="4">
        <v>348</v>
      </c>
    </row>
    <row r="2153" spans="1:23" x14ac:dyDescent="0.45">
      <c r="A2153" t="s">
        <v>8357</v>
      </c>
      <c r="B2153" t="s">
        <v>8224</v>
      </c>
      <c r="C2153" t="s">
        <v>8385</v>
      </c>
      <c r="D2153" s="8" t="s">
        <v>8373</v>
      </c>
      <c r="E2153">
        <v>3080</v>
      </c>
      <c r="F2153" s="7">
        <v>1</v>
      </c>
      <c r="G2153" s="4">
        <v>2000000</v>
      </c>
      <c r="H2153" s="4">
        <v>376</v>
      </c>
      <c r="I2153" s="25">
        <v>60.041666666664241</v>
      </c>
      <c r="J2153" s="4">
        <v>7</v>
      </c>
      <c r="N2153" t="s">
        <v>8357</v>
      </c>
      <c r="O2153" t="s">
        <v>8224</v>
      </c>
      <c r="P2153" t="s">
        <v>8385</v>
      </c>
      <c r="Q2153" s="8" t="s">
        <v>8373</v>
      </c>
      <c r="R2153">
        <v>3080</v>
      </c>
      <c r="S2153" s="7">
        <v>1</v>
      </c>
      <c r="T2153" s="4">
        <v>2000000</v>
      </c>
      <c r="U2153" s="4">
        <v>376</v>
      </c>
      <c r="V2153" s="25">
        <v>60.041666666664241</v>
      </c>
      <c r="W2153" s="4">
        <v>7</v>
      </c>
    </row>
    <row r="2154" spans="1:23" x14ac:dyDescent="0.45">
      <c r="A2154" t="s">
        <v>8357</v>
      </c>
      <c r="B2154" t="s">
        <v>8224</v>
      </c>
      <c r="C2154" t="s">
        <v>8385</v>
      </c>
      <c r="D2154" s="8" t="s">
        <v>8374</v>
      </c>
      <c r="F2154" s="7">
        <v>2</v>
      </c>
      <c r="G2154" s="4">
        <v>21000</v>
      </c>
      <c r="H2154" s="4">
        <v>142</v>
      </c>
      <c r="I2154" s="25">
        <v>45</v>
      </c>
      <c r="J2154" s="4">
        <v>8</v>
      </c>
      <c r="N2154" t="s">
        <v>8357</v>
      </c>
      <c r="O2154" t="s">
        <v>8224</v>
      </c>
      <c r="P2154" t="s">
        <v>8385</v>
      </c>
      <c r="Q2154" s="8" t="s">
        <v>8374</v>
      </c>
      <c r="S2154" s="7">
        <v>2</v>
      </c>
      <c r="T2154" s="4">
        <v>21000</v>
      </c>
      <c r="U2154" s="4">
        <v>142</v>
      </c>
      <c r="V2154" s="25">
        <v>45</v>
      </c>
      <c r="W2154" s="4">
        <v>8</v>
      </c>
    </row>
    <row r="2155" spans="1:23" x14ac:dyDescent="0.45">
      <c r="A2155" t="s">
        <v>8357</v>
      </c>
      <c r="B2155" t="s">
        <v>8224</v>
      </c>
      <c r="C2155" t="s">
        <v>8385</v>
      </c>
      <c r="D2155" s="8" t="s">
        <v>8374</v>
      </c>
      <c r="E2155">
        <v>3055</v>
      </c>
      <c r="F2155" s="7">
        <v>1</v>
      </c>
      <c r="G2155" s="4">
        <v>20000</v>
      </c>
      <c r="H2155" s="4">
        <v>1</v>
      </c>
      <c r="I2155" s="25">
        <v>60</v>
      </c>
      <c r="J2155" s="4">
        <v>1</v>
      </c>
      <c r="N2155" t="s">
        <v>8357</v>
      </c>
      <c r="O2155" t="s">
        <v>8224</v>
      </c>
      <c r="P2155" t="s">
        <v>8385</v>
      </c>
      <c r="Q2155" s="8" t="s">
        <v>8374</v>
      </c>
      <c r="R2155">
        <v>3055</v>
      </c>
      <c r="S2155" s="7">
        <v>1</v>
      </c>
      <c r="T2155" s="4">
        <v>20000</v>
      </c>
      <c r="U2155" s="4">
        <v>1</v>
      </c>
      <c r="V2155" s="25">
        <v>60</v>
      </c>
      <c r="W2155" s="4">
        <v>1</v>
      </c>
    </row>
    <row r="2156" spans="1:23" x14ac:dyDescent="0.45">
      <c r="A2156" t="s">
        <v>8357</v>
      </c>
      <c r="B2156" t="s">
        <v>8224</v>
      </c>
      <c r="C2156" t="s">
        <v>8385</v>
      </c>
      <c r="D2156" s="8" t="s">
        <v>8374</v>
      </c>
      <c r="E2156">
        <v>3069</v>
      </c>
      <c r="F2156" s="7">
        <v>1</v>
      </c>
      <c r="G2156" s="4">
        <v>1000</v>
      </c>
      <c r="H2156" s="4">
        <v>141</v>
      </c>
      <c r="I2156" s="25">
        <v>30</v>
      </c>
      <c r="J2156" s="4">
        <v>7</v>
      </c>
      <c r="N2156" t="s">
        <v>8357</v>
      </c>
      <c r="O2156" t="s">
        <v>8224</v>
      </c>
      <c r="P2156" t="s">
        <v>8385</v>
      </c>
      <c r="Q2156" s="8" t="s">
        <v>8374</v>
      </c>
      <c r="R2156">
        <v>3069</v>
      </c>
      <c r="S2156" s="7">
        <v>1</v>
      </c>
      <c r="T2156" s="4">
        <v>1000</v>
      </c>
      <c r="U2156" s="4">
        <v>141</v>
      </c>
      <c r="V2156" s="25">
        <v>30</v>
      </c>
      <c r="W2156" s="4">
        <v>7</v>
      </c>
    </row>
    <row r="2157" spans="1:23" x14ac:dyDescent="0.45">
      <c r="A2157" t="s">
        <v>8357</v>
      </c>
      <c r="B2157" t="s">
        <v>8224</v>
      </c>
      <c r="C2157" t="s">
        <v>8385</v>
      </c>
      <c r="D2157" s="8" t="s">
        <v>8381</v>
      </c>
      <c r="F2157" s="7">
        <v>4</v>
      </c>
      <c r="G2157" s="4">
        <v>871500</v>
      </c>
      <c r="H2157" s="4">
        <v>10842</v>
      </c>
      <c r="I2157" s="25">
        <v>44.9967332175911</v>
      </c>
      <c r="J2157" s="4">
        <v>69</v>
      </c>
      <c r="N2157" t="s">
        <v>8357</v>
      </c>
      <c r="O2157" t="s">
        <v>8224</v>
      </c>
      <c r="P2157" t="s">
        <v>8385</v>
      </c>
      <c r="Q2157" s="8" t="s">
        <v>8381</v>
      </c>
      <c r="S2157" s="7">
        <v>4</v>
      </c>
      <c r="T2157" s="4">
        <v>871500</v>
      </c>
      <c r="U2157" s="4">
        <v>10842</v>
      </c>
      <c r="V2157" s="25">
        <v>44.9967332175911</v>
      </c>
      <c r="W2157" s="4">
        <v>69</v>
      </c>
    </row>
    <row r="2158" spans="1:23" x14ac:dyDescent="0.45">
      <c r="A2158" t="s">
        <v>8357</v>
      </c>
      <c r="B2158" t="s">
        <v>8224</v>
      </c>
      <c r="C2158" t="s">
        <v>8385</v>
      </c>
      <c r="D2158" s="8" t="s">
        <v>8381</v>
      </c>
      <c r="E2158">
        <v>3010</v>
      </c>
      <c r="F2158" s="7">
        <v>1</v>
      </c>
      <c r="G2158" s="4">
        <v>1500</v>
      </c>
      <c r="H2158" s="4">
        <v>2370</v>
      </c>
      <c r="I2158" s="25">
        <v>60</v>
      </c>
      <c r="J2158" s="4">
        <v>15</v>
      </c>
      <c r="N2158" t="s">
        <v>8357</v>
      </c>
      <c r="O2158" t="s">
        <v>8224</v>
      </c>
      <c r="P2158" t="s">
        <v>8385</v>
      </c>
      <c r="Q2158" s="8" t="s">
        <v>8381</v>
      </c>
      <c r="R2158">
        <v>3010</v>
      </c>
      <c r="S2158" s="7">
        <v>1</v>
      </c>
      <c r="T2158" s="4">
        <v>1500</v>
      </c>
      <c r="U2158" s="4">
        <v>2370</v>
      </c>
      <c r="V2158" s="25">
        <v>60</v>
      </c>
      <c r="W2158" s="4">
        <v>15</v>
      </c>
    </row>
    <row r="2159" spans="1:23" x14ac:dyDescent="0.45">
      <c r="A2159" t="s">
        <v>8357</v>
      </c>
      <c r="B2159" t="s">
        <v>8224</v>
      </c>
      <c r="C2159" t="s">
        <v>8385</v>
      </c>
      <c r="D2159" s="8" t="s">
        <v>8381</v>
      </c>
      <c r="E2159">
        <v>3048</v>
      </c>
      <c r="F2159" s="7">
        <v>1</v>
      </c>
      <c r="G2159" s="4">
        <v>5000</v>
      </c>
      <c r="H2159" s="4">
        <v>8320</v>
      </c>
      <c r="I2159" s="25">
        <v>28.989097222220153</v>
      </c>
      <c r="J2159" s="4">
        <v>47</v>
      </c>
      <c r="N2159" t="s">
        <v>8357</v>
      </c>
      <c r="O2159" t="s">
        <v>8224</v>
      </c>
      <c r="P2159" t="s">
        <v>8385</v>
      </c>
      <c r="Q2159" s="8" t="s">
        <v>8381</v>
      </c>
      <c r="R2159">
        <v>3048</v>
      </c>
      <c r="S2159" s="7">
        <v>1</v>
      </c>
      <c r="T2159" s="4">
        <v>5000</v>
      </c>
      <c r="U2159" s="4">
        <v>8320</v>
      </c>
      <c r="V2159" s="25">
        <v>28.989097222220153</v>
      </c>
      <c r="W2159" s="4">
        <v>47</v>
      </c>
    </row>
    <row r="2160" spans="1:23" x14ac:dyDescent="0.45">
      <c r="A2160" t="s">
        <v>8357</v>
      </c>
      <c r="B2160" t="s">
        <v>8224</v>
      </c>
      <c r="C2160" t="s">
        <v>8385</v>
      </c>
      <c r="D2160" s="8" t="s">
        <v>8381</v>
      </c>
      <c r="E2160">
        <v>3088</v>
      </c>
      <c r="F2160" s="7">
        <v>1</v>
      </c>
      <c r="G2160" s="4">
        <v>65000</v>
      </c>
      <c r="H2160" s="4">
        <v>126</v>
      </c>
      <c r="I2160" s="25">
        <v>30.997835648144246</v>
      </c>
      <c r="J2160" s="4">
        <v>3</v>
      </c>
      <c r="N2160" t="s">
        <v>8357</v>
      </c>
      <c r="O2160" t="s">
        <v>8224</v>
      </c>
      <c r="P2160" t="s">
        <v>8385</v>
      </c>
      <c r="Q2160" s="8" t="s">
        <v>8381</v>
      </c>
      <c r="R2160">
        <v>3088</v>
      </c>
      <c r="S2160" s="7">
        <v>1</v>
      </c>
      <c r="T2160" s="4">
        <v>65000</v>
      </c>
      <c r="U2160" s="4">
        <v>126</v>
      </c>
      <c r="V2160" s="25">
        <v>30.997835648144246</v>
      </c>
      <c r="W2160" s="4">
        <v>3</v>
      </c>
    </row>
    <row r="2161" spans="1:23" x14ac:dyDescent="0.45">
      <c r="A2161" t="s">
        <v>8357</v>
      </c>
      <c r="B2161" t="s">
        <v>8224</v>
      </c>
      <c r="C2161" t="s">
        <v>8385</v>
      </c>
      <c r="D2161" s="8" t="s">
        <v>8381</v>
      </c>
      <c r="E2161">
        <v>3124</v>
      </c>
      <c r="F2161" s="7">
        <v>1</v>
      </c>
      <c r="G2161" s="4">
        <v>800000</v>
      </c>
      <c r="H2161" s="4">
        <v>26</v>
      </c>
      <c r="I2161" s="25">
        <v>60</v>
      </c>
      <c r="J2161" s="4">
        <v>4</v>
      </c>
      <c r="N2161" t="s">
        <v>8357</v>
      </c>
      <c r="O2161" t="s">
        <v>8224</v>
      </c>
      <c r="P2161" t="s">
        <v>8385</v>
      </c>
      <c r="Q2161" s="8" t="s">
        <v>8381</v>
      </c>
      <c r="R2161">
        <v>3124</v>
      </c>
      <c r="S2161" s="7">
        <v>1</v>
      </c>
      <c r="T2161" s="4">
        <v>800000</v>
      </c>
      <c r="U2161" s="4">
        <v>26</v>
      </c>
      <c r="V2161" s="25">
        <v>60</v>
      </c>
      <c r="W2161" s="4">
        <v>4</v>
      </c>
    </row>
    <row r="2162" spans="1:23" x14ac:dyDescent="0.45">
      <c r="A2162" t="s">
        <v>8357</v>
      </c>
      <c r="B2162" t="s">
        <v>8224</v>
      </c>
      <c r="C2162" t="s">
        <v>8386</v>
      </c>
      <c r="F2162" s="7"/>
      <c r="G2162" s="4"/>
      <c r="H2162" s="4"/>
      <c r="I2162" s="25"/>
      <c r="J2162" s="4"/>
      <c r="N2162" t="s">
        <v>8357</v>
      </c>
      <c r="O2162" t="s">
        <v>8224</v>
      </c>
      <c r="P2162" t="s">
        <v>8386</v>
      </c>
      <c r="S2162" s="7"/>
      <c r="T2162" s="4"/>
      <c r="U2162" s="4"/>
      <c r="V2162" s="25"/>
      <c r="W2162" s="4"/>
    </row>
    <row r="2163" spans="1:23" x14ac:dyDescent="0.45">
      <c r="A2163" t="s">
        <v>8357</v>
      </c>
      <c r="B2163" t="s">
        <v>8224</v>
      </c>
      <c r="C2163" t="s">
        <v>8386</v>
      </c>
      <c r="D2163" s="8" t="s">
        <v>8376</v>
      </c>
      <c r="F2163" s="7">
        <v>6</v>
      </c>
      <c r="G2163" s="4">
        <v>204300</v>
      </c>
      <c r="H2163" s="4">
        <v>5037</v>
      </c>
      <c r="I2163" s="25">
        <v>34.694996141975331</v>
      </c>
      <c r="J2163" s="4">
        <v>62</v>
      </c>
      <c r="N2163" t="s">
        <v>8357</v>
      </c>
      <c r="O2163" t="s">
        <v>8224</v>
      </c>
      <c r="P2163" t="s">
        <v>8386</v>
      </c>
      <c r="Q2163" s="8" t="s">
        <v>8376</v>
      </c>
      <c r="S2163" s="7">
        <v>6</v>
      </c>
      <c r="T2163" s="4">
        <v>204300</v>
      </c>
      <c r="U2163" s="4">
        <v>5037</v>
      </c>
      <c r="V2163" s="25">
        <v>34.694996141975331</v>
      </c>
      <c r="W2163" s="4">
        <v>62</v>
      </c>
    </row>
    <row r="2164" spans="1:23" x14ac:dyDescent="0.45">
      <c r="A2164" t="s">
        <v>8357</v>
      </c>
      <c r="B2164" t="s">
        <v>8224</v>
      </c>
      <c r="C2164" t="s">
        <v>8386</v>
      </c>
      <c r="D2164" s="8" t="s">
        <v>8376</v>
      </c>
      <c r="E2164">
        <v>2941</v>
      </c>
      <c r="F2164" s="7">
        <v>1</v>
      </c>
      <c r="G2164" s="4">
        <v>25000</v>
      </c>
      <c r="H2164" s="4">
        <v>1</v>
      </c>
      <c r="I2164" s="25">
        <v>30</v>
      </c>
      <c r="J2164" s="4">
        <v>1</v>
      </c>
      <c r="N2164" t="s">
        <v>8357</v>
      </c>
      <c r="O2164" t="s">
        <v>8224</v>
      </c>
      <c r="P2164" t="s">
        <v>8386</v>
      </c>
      <c r="Q2164" s="8" t="s">
        <v>8376</v>
      </c>
      <c r="R2164">
        <v>2941</v>
      </c>
      <c r="S2164" s="7">
        <v>1</v>
      </c>
      <c r="T2164" s="4">
        <v>25000</v>
      </c>
      <c r="U2164" s="4">
        <v>1</v>
      </c>
      <c r="V2164" s="25">
        <v>30</v>
      </c>
      <c r="W2164" s="4">
        <v>1</v>
      </c>
    </row>
    <row r="2165" spans="1:23" x14ac:dyDescent="0.45">
      <c r="A2165" t="s">
        <v>8357</v>
      </c>
      <c r="B2165" t="s">
        <v>8224</v>
      </c>
      <c r="C2165" t="s">
        <v>8386</v>
      </c>
      <c r="D2165" s="8" t="s">
        <v>8376</v>
      </c>
      <c r="E2165">
        <v>2957</v>
      </c>
      <c r="F2165" s="7">
        <v>1</v>
      </c>
      <c r="G2165" s="4">
        <v>15000</v>
      </c>
      <c r="H2165" s="4">
        <v>280</v>
      </c>
      <c r="I2165" s="25">
        <v>59.958333333335759</v>
      </c>
      <c r="J2165" s="4">
        <v>3</v>
      </c>
      <c r="N2165" t="s">
        <v>8357</v>
      </c>
      <c r="O2165" t="s">
        <v>8224</v>
      </c>
      <c r="P2165" t="s">
        <v>8386</v>
      </c>
      <c r="Q2165" s="8" t="s">
        <v>8376</v>
      </c>
      <c r="R2165">
        <v>2957</v>
      </c>
      <c r="S2165" s="7">
        <v>1</v>
      </c>
      <c r="T2165" s="4">
        <v>15000</v>
      </c>
      <c r="U2165" s="4">
        <v>280</v>
      </c>
      <c r="V2165" s="25">
        <v>59.958333333335759</v>
      </c>
      <c r="W2165" s="4">
        <v>3</v>
      </c>
    </row>
    <row r="2166" spans="1:23" x14ac:dyDescent="0.45">
      <c r="A2166" t="s">
        <v>8357</v>
      </c>
      <c r="B2166" t="s">
        <v>8224</v>
      </c>
      <c r="C2166" t="s">
        <v>8386</v>
      </c>
      <c r="D2166" s="8" t="s">
        <v>8376</v>
      </c>
      <c r="E2166">
        <v>3012</v>
      </c>
      <c r="F2166" s="7">
        <v>1</v>
      </c>
      <c r="G2166" s="4">
        <v>4000</v>
      </c>
      <c r="H2166" s="4">
        <v>4685</v>
      </c>
      <c r="I2166" s="25">
        <v>21</v>
      </c>
      <c r="J2166" s="4">
        <v>55</v>
      </c>
      <c r="N2166" t="s">
        <v>8357</v>
      </c>
      <c r="O2166" t="s">
        <v>8224</v>
      </c>
      <c r="P2166" t="s">
        <v>8386</v>
      </c>
      <c r="Q2166" s="8" t="s">
        <v>8376</v>
      </c>
      <c r="R2166">
        <v>3012</v>
      </c>
      <c r="S2166" s="7">
        <v>1</v>
      </c>
      <c r="T2166" s="4">
        <v>4000</v>
      </c>
      <c r="U2166" s="4">
        <v>4685</v>
      </c>
      <c r="V2166" s="25">
        <v>21</v>
      </c>
      <c r="W2166" s="4">
        <v>55</v>
      </c>
    </row>
    <row r="2167" spans="1:23" x14ac:dyDescent="0.45">
      <c r="A2167" t="s">
        <v>8357</v>
      </c>
      <c r="B2167" t="s">
        <v>8224</v>
      </c>
      <c r="C2167" t="s">
        <v>8386</v>
      </c>
      <c r="D2167" s="8" t="s">
        <v>8376</v>
      </c>
      <c r="E2167">
        <v>3054</v>
      </c>
      <c r="F2167" s="7">
        <v>1</v>
      </c>
      <c r="G2167" s="4">
        <v>300</v>
      </c>
      <c r="H2167" s="4">
        <v>0</v>
      </c>
      <c r="I2167" s="25">
        <v>37.211643518516212</v>
      </c>
      <c r="J2167" s="4">
        <v>0</v>
      </c>
      <c r="N2167" t="s">
        <v>8357</v>
      </c>
      <c r="O2167" t="s">
        <v>8224</v>
      </c>
      <c r="P2167" t="s">
        <v>8386</v>
      </c>
      <c r="Q2167" s="8" t="s">
        <v>8376</v>
      </c>
      <c r="R2167">
        <v>3054</v>
      </c>
      <c r="S2167" s="7">
        <v>1</v>
      </c>
      <c r="T2167" s="4">
        <v>300</v>
      </c>
      <c r="U2167" s="4">
        <v>0</v>
      </c>
      <c r="V2167" s="25">
        <v>37.211643518516212</v>
      </c>
      <c r="W2167" s="4">
        <v>0</v>
      </c>
    </row>
    <row r="2168" spans="1:23" x14ac:dyDescent="0.45">
      <c r="A2168" t="s">
        <v>8357</v>
      </c>
      <c r="B2168" t="s">
        <v>8224</v>
      </c>
      <c r="C2168" t="s">
        <v>8386</v>
      </c>
      <c r="D2168" s="8" t="s">
        <v>8376</v>
      </c>
      <c r="E2168">
        <v>3078</v>
      </c>
      <c r="F2168" s="7">
        <v>1</v>
      </c>
      <c r="G2168" s="4">
        <v>60000</v>
      </c>
      <c r="H2168" s="4">
        <v>71</v>
      </c>
      <c r="I2168" s="25">
        <v>30</v>
      </c>
      <c r="J2168" s="4">
        <v>3</v>
      </c>
      <c r="N2168" t="s">
        <v>8357</v>
      </c>
      <c r="O2168" t="s">
        <v>8224</v>
      </c>
      <c r="P2168" t="s">
        <v>8386</v>
      </c>
      <c r="Q2168" s="8" t="s">
        <v>8376</v>
      </c>
      <c r="R2168">
        <v>3078</v>
      </c>
      <c r="S2168" s="7">
        <v>1</v>
      </c>
      <c r="T2168" s="4">
        <v>60000</v>
      </c>
      <c r="U2168" s="4">
        <v>71</v>
      </c>
      <c r="V2168" s="25">
        <v>30</v>
      </c>
      <c r="W2168" s="4">
        <v>3</v>
      </c>
    </row>
    <row r="2169" spans="1:23" x14ac:dyDescent="0.45">
      <c r="A2169" t="s">
        <v>8357</v>
      </c>
      <c r="B2169" t="s">
        <v>8224</v>
      </c>
      <c r="C2169" t="s">
        <v>8386</v>
      </c>
      <c r="D2169" s="8" t="s">
        <v>8376</v>
      </c>
      <c r="E2169">
        <v>3127</v>
      </c>
      <c r="F2169" s="7">
        <v>1</v>
      </c>
      <c r="G2169" s="4">
        <v>100000</v>
      </c>
      <c r="H2169" s="4">
        <v>0</v>
      </c>
      <c r="I2169" s="25">
        <v>30</v>
      </c>
      <c r="J2169" s="4">
        <v>0</v>
      </c>
      <c r="N2169" t="s">
        <v>8357</v>
      </c>
      <c r="O2169" t="s">
        <v>8224</v>
      </c>
      <c r="P2169" t="s">
        <v>8386</v>
      </c>
      <c r="Q2169" s="8" t="s">
        <v>8376</v>
      </c>
      <c r="R2169">
        <v>3127</v>
      </c>
      <c r="S2169" s="7">
        <v>1</v>
      </c>
      <c r="T2169" s="4">
        <v>100000</v>
      </c>
      <c r="U2169" s="4">
        <v>0</v>
      </c>
      <c r="V2169" s="25">
        <v>30</v>
      </c>
      <c r="W2169" s="4">
        <v>0</v>
      </c>
    </row>
    <row r="2170" spans="1:23" x14ac:dyDescent="0.45">
      <c r="A2170" t="s">
        <v>8357</v>
      </c>
      <c r="B2170" t="s">
        <v>8224</v>
      </c>
      <c r="C2170" t="s">
        <v>8386</v>
      </c>
      <c r="D2170" s="8" t="s">
        <v>8377</v>
      </c>
      <c r="F2170" s="7">
        <v>4</v>
      </c>
      <c r="G2170" s="4">
        <v>1433666</v>
      </c>
      <c r="H2170" s="4">
        <v>63833</v>
      </c>
      <c r="I2170" s="25">
        <v>37.458333333328483</v>
      </c>
      <c r="J2170" s="4">
        <v>350</v>
      </c>
      <c r="N2170" t="s">
        <v>8357</v>
      </c>
      <c r="O2170" t="s">
        <v>8224</v>
      </c>
      <c r="P2170" t="s">
        <v>8386</v>
      </c>
      <c r="Q2170" s="8" t="s">
        <v>8377</v>
      </c>
      <c r="S2170" s="7">
        <v>4</v>
      </c>
      <c r="T2170" s="4">
        <v>1433666</v>
      </c>
      <c r="U2170" s="4">
        <v>63833</v>
      </c>
      <c r="V2170" s="25">
        <v>37.458333333328483</v>
      </c>
      <c r="W2170" s="4">
        <v>350</v>
      </c>
    </row>
    <row r="2171" spans="1:23" x14ac:dyDescent="0.45">
      <c r="A2171" t="s">
        <v>8357</v>
      </c>
      <c r="B2171" t="s">
        <v>8224</v>
      </c>
      <c r="C2171" t="s">
        <v>8386</v>
      </c>
      <c r="D2171" s="8" t="s">
        <v>8377</v>
      </c>
      <c r="E2171">
        <v>3027</v>
      </c>
      <c r="F2171" s="7">
        <v>1</v>
      </c>
      <c r="G2171" s="4">
        <v>40000</v>
      </c>
      <c r="H2171" s="4">
        <v>52576</v>
      </c>
      <c r="I2171" s="25">
        <v>29.958333333328483</v>
      </c>
      <c r="J2171" s="4">
        <v>320</v>
      </c>
      <c r="N2171" t="s">
        <v>8357</v>
      </c>
      <c r="O2171" t="s">
        <v>8224</v>
      </c>
      <c r="P2171" t="s">
        <v>8386</v>
      </c>
      <c r="Q2171" s="8" t="s">
        <v>8377</v>
      </c>
      <c r="R2171">
        <v>3027</v>
      </c>
      <c r="S2171" s="7">
        <v>1</v>
      </c>
      <c r="T2171" s="4">
        <v>40000</v>
      </c>
      <c r="U2171" s="4">
        <v>52576</v>
      </c>
      <c r="V2171" s="25">
        <v>29.958333333328483</v>
      </c>
      <c r="W2171" s="4">
        <v>320</v>
      </c>
    </row>
    <row r="2172" spans="1:23" x14ac:dyDescent="0.45">
      <c r="A2172" t="s">
        <v>8357</v>
      </c>
      <c r="B2172" t="s">
        <v>8224</v>
      </c>
      <c r="C2172" t="s">
        <v>8386</v>
      </c>
      <c r="D2172" s="8" t="s">
        <v>8377</v>
      </c>
      <c r="E2172">
        <v>3079</v>
      </c>
      <c r="F2172" s="7">
        <v>1</v>
      </c>
      <c r="G2172" s="4">
        <v>1333666</v>
      </c>
      <c r="H2172" s="4">
        <v>11226</v>
      </c>
      <c r="I2172" s="25">
        <v>29.958333333328483</v>
      </c>
      <c r="J2172" s="4">
        <v>27</v>
      </c>
      <c r="N2172" t="s">
        <v>8357</v>
      </c>
      <c r="O2172" t="s">
        <v>8224</v>
      </c>
      <c r="P2172" t="s">
        <v>8386</v>
      </c>
      <c r="Q2172" s="8" t="s">
        <v>8377</v>
      </c>
      <c r="R2172">
        <v>3079</v>
      </c>
      <c r="S2172" s="7">
        <v>1</v>
      </c>
      <c r="T2172" s="4">
        <v>1333666</v>
      </c>
      <c r="U2172" s="4">
        <v>11226</v>
      </c>
      <c r="V2172" s="25">
        <v>29.958333333328483</v>
      </c>
      <c r="W2172" s="4">
        <v>27</v>
      </c>
    </row>
    <row r="2173" spans="1:23" x14ac:dyDescent="0.45">
      <c r="A2173" t="s">
        <v>8357</v>
      </c>
      <c r="B2173" t="s">
        <v>8224</v>
      </c>
      <c r="C2173" t="s">
        <v>8386</v>
      </c>
      <c r="D2173" s="8" t="s">
        <v>8377</v>
      </c>
      <c r="E2173">
        <v>3108</v>
      </c>
      <c r="F2173" s="7">
        <v>1</v>
      </c>
      <c r="G2173" s="4">
        <v>50000</v>
      </c>
      <c r="H2173" s="4">
        <v>26</v>
      </c>
      <c r="I2173" s="25">
        <v>59.958333333328483</v>
      </c>
      <c r="J2173" s="4">
        <v>2</v>
      </c>
      <c r="N2173" t="s">
        <v>8357</v>
      </c>
      <c r="O2173" t="s">
        <v>8224</v>
      </c>
      <c r="P2173" t="s">
        <v>8386</v>
      </c>
      <c r="Q2173" s="8" t="s">
        <v>8377</v>
      </c>
      <c r="R2173">
        <v>3108</v>
      </c>
      <c r="S2173" s="7">
        <v>1</v>
      </c>
      <c r="T2173" s="4">
        <v>50000</v>
      </c>
      <c r="U2173" s="4">
        <v>26</v>
      </c>
      <c r="V2173" s="25">
        <v>59.958333333328483</v>
      </c>
      <c r="W2173" s="4">
        <v>2</v>
      </c>
    </row>
    <row r="2174" spans="1:23" x14ac:dyDescent="0.45">
      <c r="A2174" t="s">
        <v>8357</v>
      </c>
      <c r="B2174" t="s">
        <v>8224</v>
      </c>
      <c r="C2174" t="s">
        <v>8386</v>
      </c>
      <c r="D2174" s="8" t="s">
        <v>8377</v>
      </c>
      <c r="E2174">
        <v>3119</v>
      </c>
      <c r="F2174" s="7">
        <v>1</v>
      </c>
      <c r="G2174" s="4">
        <v>10000</v>
      </c>
      <c r="H2174" s="4">
        <v>5</v>
      </c>
      <c r="I2174" s="25">
        <v>29.958333333328483</v>
      </c>
      <c r="J2174" s="4">
        <v>1</v>
      </c>
      <c r="N2174" t="s">
        <v>8357</v>
      </c>
      <c r="O2174" t="s">
        <v>8224</v>
      </c>
      <c r="P2174" t="s">
        <v>8386</v>
      </c>
      <c r="Q2174" s="8" t="s">
        <v>8377</v>
      </c>
      <c r="R2174">
        <v>3119</v>
      </c>
      <c r="S2174" s="7">
        <v>1</v>
      </c>
      <c r="T2174" s="4">
        <v>10000</v>
      </c>
      <c r="U2174" s="4">
        <v>5</v>
      </c>
      <c r="V2174" s="25">
        <v>29.958333333328483</v>
      </c>
      <c r="W2174" s="4">
        <v>1</v>
      </c>
    </row>
    <row r="2175" spans="1:23" x14ac:dyDescent="0.45">
      <c r="A2175" t="s">
        <v>8357</v>
      </c>
      <c r="B2175" t="s">
        <v>8224</v>
      </c>
      <c r="C2175" t="s">
        <v>8386</v>
      </c>
      <c r="D2175" s="8" t="s">
        <v>8378</v>
      </c>
      <c r="F2175" s="7">
        <v>5</v>
      </c>
      <c r="G2175" s="4">
        <v>372975</v>
      </c>
      <c r="H2175" s="4">
        <v>76677</v>
      </c>
      <c r="I2175" s="25">
        <v>38.791666666667155</v>
      </c>
      <c r="J2175" s="4">
        <v>448</v>
      </c>
      <c r="N2175" t="s">
        <v>8357</v>
      </c>
      <c r="O2175" t="s">
        <v>8224</v>
      </c>
      <c r="P2175" t="s">
        <v>8386</v>
      </c>
      <c r="Q2175" s="8" t="s">
        <v>8378</v>
      </c>
      <c r="S2175" s="7">
        <v>5</v>
      </c>
      <c r="T2175" s="4">
        <v>372975</v>
      </c>
      <c r="U2175" s="4">
        <v>76677</v>
      </c>
      <c r="V2175" s="25">
        <v>38.791666666667155</v>
      </c>
      <c r="W2175" s="4">
        <v>448</v>
      </c>
    </row>
    <row r="2176" spans="1:23" x14ac:dyDescent="0.45">
      <c r="A2176" t="s">
        <v>8357</v>
      </c>
      <c r="B2176" t="s">
        <v>8224</v>
      </c>
      <c r="C2176" t="s">
        <v>8386</v>
      </c>
      <c r="D2176" s="8" t="s">
        <v>8378</v>
      </c>
      <c r="E2176">
        <v>2943</v>
      </c>
      <c r="F2176" s="7">
        <v>1</v>
      </c>
      <c r="G2176" s="4">
        <v>3000</v>
      </c>
      <c r="H2176" s="4">
        <v>0</v>
      </c>
      <c r="I2176" s="25">
        <v>30</v>
      </c>
      <c r="J2176" s="4">
        <v>0</v>
      </c>
      <c r="N2176" t="s">
        <v>8357</v>
      </c>
      <c r="O2176" t="s">
        <v>8224</v>
      </c>
      <c r="P2176" t="s">
        <v>8386</v>
      </c>
      <c r="Q2176" s="8" t="s">
        <v>8378</v>
      </c>
      <c r="R2176">
        <v>2943</v>
      </c>
      <c r="S2176" s="7">
        <v>1</v>
      </c>
      <c r="T2176" s="4">
        <v>3000</v>
      </c>
      <c r="U2176" s="4">
        <v>0</v>
      </c>
      <c r="V2176" s="25">
        <v>30</v>
      </c>
      <c r="W2176" s="4">
        <v>0</v>
      </c>
    </row>
    <row r="2177" spans="1:23" x14ac:dyDescent="0.45">
      <c r="A2177" t="s">
        <v>8357</v>
      </c>
      <c r="B2177" t="s">
        <v>8224</v>
      </c>
      <c r="C2177" t="s">
        <v>8386</v>
      </c>
      <c r="D2177" s="8" t="s">
        <v>8378</v>
      </c>
      <c r="E2177">
        <v>2996</v>
      </c>
      <c r="F2177" s="7">
        <v>1</v>
      </c>
      <c r="G2177" s="4">
        <v>35000</v>
      </c>
      <c r="H2177" s="4">
        <v>60180</v>
      </c>
      <c r="I2177" s="25">
        <v>60</v>
      </c>
      <c r="J2177" s="4">
        <v>392</v>
      </c>
      <c r="N2177" t="s">
        <v>8357</v>
      </c>
      <c r="O2177" t="s">
        <v>8224</v>
      </c>
      <c r="P2177" t="s">
        <v>8386</v>
      </c>
      <c r="Q2177" s="8" t="s">
        <v>8378</v>
      </c>
      <c r="R2177">
        <v>2996</v>
      </c>
      <c r="S2177" s="7">
        <v>1</v>
      </c>
      <c r="T2177" s="4">
        <v>35000</v>
      </c>
      <c r="U2177" s="4">
        <v>60180</v>
      </c>
      <c r="V2177" s="25">
        <v>60</v>
      </c>
      <c r="W2177" s="4">
        <v>392</v>
      </c>
    </row>
    <row r="2178" spans="1:23" x14ac:dyDescent="0.45">
      <c r="A2178" t="s">
        <v>8357</v>
      </c>
      <c r="B2178" t="s">
        <v>8224</v>
      </c>
      <c r="C2178" t="s">
        <v>8386</v>
      </c>
      <c r="D2178" s="8" t="s">
        <v>8378</v>
      </c>
      <c r="E2178">
        <v>3090</v>
      </c>
      <c r="F2178" s="7">
        <v>1</v>
      </c>
      <c r="G2178" s="4">
        <v>225000</v>
      </c>
      <c r="H2178" s="4">
        <v>11432</v>
      </c>
      <c r="I2178" s="25">
        <v>59.958333333335759</v>
      </c>
      <c r="J2178" s="4">
        <v>9</v>
      </c>
      <c r="N2178" t="s">
        <v>8357</v>
      </c>
      <c r="O2178" t="s">
        <v>8224</v>
      </c>
      <c r="P2178" t="s">
        <v>8386</v>
      </c>
      <c r="Q2178" s="8" t="s">
        <v>8378</v>
      </c>
      <c r="R2178">
        <v>3090</v>
      </c>
      <c r="S2178" s="7">
        <v>1</v>
      </c>
      <c r="T2178" s="4">
        <v>225000</v>
      </c>
      <c r="U2178" s="4">
        <v>11432</v>
      </c>
      <c r="V2178" s="25">
        <v>59.958333333335759</v>
      </c>
      <c r="W2178" s="4">
        <v>9</v>
      </c>
    </row>
    <row r="2179" spans="1:23" x14ac:dyDescent="0.45">
      <c r="A2179" t="s">
        <v>8357</v>
      </c>
      <c r="B2179" t="s">
        <v>8224</v>
      </c>
      <c r="C2179" t="s">
        <v>8386</v>
      </c>
      <c r="D2179" s="8" t="s">
        <v>8378</v>
      </c>
      <c r="E2179">
        <v>3113</v>
      </c>
      <c r="F2179" s="7">
        <v>1</v>
      </c>
      <c r="G2179" s="4">
        <v>109225</v>
      </c>
      <c r="H2179" s="4">
        <v>4635</v>
      </c>
      <c r="I2179" s="25">
        <v>30</v>
      </c>
      <c r="J2179" s="4">
        <v>37</v>
      </c>
      <c r="N2179" t="s">
        <v>8357</v>
      </c>
      <c r="O2179" t="s">
        <v>8224</v>
      </c>
      <c r="P2179" t="s">
        <v>8386</v>
      </c>
      <c r="Q2179" s="8" t="s">
        <v>8378</v>
      </c>
      <c r="R2179">
        <v>3113</v>
      </c>
      <c r="S2179" s="7">
        <v>1</v>
      </c>
      <c r="T2179" s="4">
        <v>109225</v>
      </c>
      <c r="U2179" s="4">
        <v>4635</v>
      </c>
      <c r="V2179" s="25">
        <v>30</v>
      </c>
      <c r="W2179" s="4">
        <v>37</v>
      </c>
    </row>
    <row r="2180" spans="1:23" x14ac:dyDescent="0.45">
      <c r="A2180" t="s">
        <v>8357</v>
      </c>
      <c r="B2180" t="s">
        <v>8224</v>
      </c>
      <c r="C2180" t="s">
        <v>8386</v>
      </c>
      <c r="D2180" s="8" t="s">
        <v>8378</v>
      </c>
      <c r="E2180">
        <v>3116</v>
      </c>
      <c r="F2180" s="7">
        <v>1</v>
      </c>
      <c r="G2180" s="4">
        <v>750</v>
      </c>
      <c r="H2180" s="4">
        <v>430</v>
      </c>
      <c r="I2180" s="25">
        <v>14</v>
      </c>
      <c r="J2180" s="4">
        <v>10</v>
      </c>
      <c r="N2180" t="s">
        <v>8357</v>
      </c>
      <c r="O2180" t="s">
        <v>8224</v>
      </c>
      <c r="P2180" t="s">
        <v>8386</v>
      </c>
      <c r="Q2180" s="8" t="s">
        <v>8378</v>
      </c>
      <c r="R2180">
        <v>3116</v>
      </c>
      <c r="S2180" s="7">
        <v>1</v>
      </c>
      <c r="T2180" s="4">
        <v>750</v>
      </c>
      <c r="U2180" s="4">
        <v>430</v>
      </c>
      <c r="V2180" s="25">
        <v>14</v>
      </c>
      <c r="W2180" s="4">
        <v>10</v>
      </c>
    </row>
    <row r="2181" spans="1:23" x14ac:dyDescent="0.45">
      <c r="A2181" t="s">
        <v>8357</v>
      </c>
      <c r="B2181" t="s">
        <v>8224</v>
      </c>
      <c r="C2181" t="s">
        <v>8386</v>
      </c>
      <c r="D2181" s="8" t="s">
        <v>8379</v>
      </c>
      <c r="F2181" s="7">
        <v>9</v>
      </c>
      <c r="G2181" s="4">
        <v>3440759</v>
      </c>
      <c r="H2181" s="4">
        <v>10273</v>
      </c>
      <c r="I2181" s="25">
        <v>37.29924639917752</v>
      </c>
      <c r="J2181" s="4">
        <v>177</v>
      </c>
      <c r="N2181" t="s">
        <v>8357</v>
      </c>
      <c r="O2181" t="s">
        <v>8224</v>
      </c>
      <c r="P2181" t="s">
        <v>8386</v>
      </c>
      <c r="Q2181" s="8" t="s">
        <v>8379</v>
      </c>
      <c r="S2181" s="7">
        <v>9</v>
      </c>
      <c r="T2181" s="4">
        <v>3440759</v>
      </c>
      <c r="U2181" s="4">
        <v>10273</v>
      </c>
      <c r="V2181" s="25">
        <v>37.29924639917752</v>
      </c>
      <c r="W2181" s="4">
        <v>177</v>
      </c>
    </row>
    <row r="2182" spans="1:23" x14ac:dyDescent="0.45">
      <c r="A2182" t="s">
        <v>8357</v>
      </c>
      <c r="B2182" t="s">
        <v>8224</v>
      </c>
      <c r="C2182" t="s">
        <v>8386</v>
      </c>
      <c r="D2182" s="8" t="s">
        <v>8379</v>
      </c>
      <c r="E2182">
        <v>2945</v>
      </c>
      <c r="F2182" s="7">
        <v>1</v>
      </c>
      <c r="G2182" s="4">
        <v>50000</v>
      </c>
      <c r="H2182" s="4">
        <v>0</v>
      </c>
      <c r="I2182" s="25">
        <v>30</v>
      </c>
      <c r="J2182" s="4">
        <v>0</v>
      </c>
      <c r="N2182" t="s">
        <v>8357</v>
      </c>
      <c r="O2182" t="s">
        <v>8224</v>
      </c>
      <c r="P2182" t="s">
        <v>8386</v>
      </c>
      <c r="Q2182" s="8" t="s">
        <v>8379</v>
      </c>
      <c r="R2182">
        <v>2945</v>
      </c>
      <c r="S2182" s="7">
        <v>1</v>
      </c>
      <c r="T2182" s="4">
        <v>50000</v>
      </c>
      <c r="U2182" s="4">
        <v>0</v>
      </c>
      <c r="V2182" s="25">
        <v>30</v>
      </c>
      <c r="W2182" s="4">
        <v>0</v>
      </c>
    </row>
    <row r="2183" spans="1:23" x14ac:dyDescent="0.45">
      <c r="A2183" t="s">
        <v>8357</v>
      </c>
      <c r="B2183" t="s">
        <v>8224</v>
      </c>
      <c r="C2183" t="s">
        <v>8386</v>
      </c>
      <c r="D2183" s="8" t="s">
        <v>8379</v>
      </c>
      <c r="E2183">
        <v>2948</v>
      </c>
      <c r="F2183" s="7">
        <v>1</v>
      </c>
      <c r="G2183" s="4">
        <v>500000</v>
      </c>
      <c r="H2183" s="4">
        <v>24</v>
      </c>
      <c r="I2183" s="25">
        <v>60</v>
      </c>
      <c r="J2183" s="4">
        <v>9</v>
      </c>
      <c r="N2183" t="s">
        <v>8357</v>
      </c>
      <c r="O2183" t="s">
        <v>8224</v>
      </c>
      <c r="P2183" t="s">
        <v>8386</v>
      </c>
      <c r="Q2183" s="8" t="s">
        <v>8379</v>
      </c>
      <c r="R2183">
        <v>2948</v>
      </c>
      <c r="S2183" s="7">
        <v>1</v>
      </c>
      <c r="T2183" s="4">
        <v>500000</v>
      </c>
      <c r="U2183" s="4">
        <v>24</v>
      </c>
      <c r="V2183" s="25">
        <v>60</v>
      </c>
      <c r="W2183" s="4">
        <v>9</v>
      </c>
    </row>
    <row r="2184" spans="1:23" x14ac:dyDescent="0.45">
      <c r="A2184" t="s">
        <v>8357</v>
      </c>
      <c r="B2184" t="s">
        <v>8224</v>
      </c>
      <c r="C2184" t="s">
        <v>8386</v>
      </c>
      <c r="D2184" s="8" t="s">
        <v>8379</v>
      </c>
      <c r="E2184">
        <v>3007</v>
      </c>
      <c r="F2184" s="7">
        <v>1</v>
      </c>
      <c r="G2184" s="4">
        <v>600</v>
      </c>
      <c r="H2184" s="4">
        <v>1080</v>
      </c>
      <c r="I2184" s="25">
        <v>21</v>
      </c>
      <c r="J2184" s="4">
        <v>20</v>
      </c>
      <c r="N2184" t="s">
        <v>8357</v>
      </c>
      <c r="O2184" t="s">
        <v>8224</v>
      </c>
      <c r="P2184" t="s">
        <v>8386</v>
      </c>
      <c r="Q2184" s="8" t="s">
        <v>8379</v>
      </c>
      <c r="R2184">
        <v>3007</v>
      </c>
      <c r="S2184" s="7">
        <v>1</v>
      </c>
      <c r="T2184" s="4">
        <v>600</v>
      </c>
      <c r="U2184" s="4">
        <v>1080</v>
      </c>
      <c r="V2184" s="25">
        <v>21</v>
      </c>
      <c r="W2184" s="4">
        <v>20</v>
      </c>
    </row>
    <row r="2185" spans="1:23" x14ac:dyDescent="0.45">
      <c r="A2185" t="s">
        <v>8357</v>
      </c>
      <c r="B2185" t="s">
        <v>8224</v>
      </c>
      <c r="C2185" t="s">
        <v>8386</v>
      </c>
      <c r="D2185" s="8" t="s">
        <v>8379</v>
      </c>
      <c r="E2185">
        <v>3052</v>
      </c>
      <c r="F2185" s="7">
        <v>1</v>
      </c>
      <c r="G2185" s="4">
        <v>50000</v>
      </c>
      <c r="H2185" s="4">
        <v>75</v>
      </c>
      <c r="I2185" s="25">
        <v>29.995902777780429</v>
      </c>
      <c r="J2185" s="4">
        <v>2</v>
      </c>
      <c r="N2185" t="s">
        <v>8357</v>
      </c>
      <c r="O2185" t="s">
        <v>8224</v>
      </c>
      <c r="P2185" t="s">
        <v>8386</v>
      </c>
      <c r="Q2185" s="8" t="s">
        <v>8379</v>
      </c>
      <c r="R2185">
        <v>3052</v>
      </c>
      <c r="S2185" s="7">
        <v>1</v>
      </c>
      <c r="T2185" s="4">
        <v>50000</v>
      </c>
      <c r="U2185" s="4">
        <v>75</v>
      </c>
      <c r="V2185" s="25">
        <v>29.995902777780429</v>
      </c>
      <c r="W2185" s="4">
        <v>2</v>
      </c>
    </row>
    <row r="2186" spans="1:23" x14ac:dyDescent="0.45">
      <c r="A2186" t="s">
        <v>8357</v>
      </c>
      <c r="B2186" t="s">
        <v>8224</v>
      </c>
      <c r="C2186" t="s">
        <v>8386</v>
      </c>
      <c r="D2186" s="8" t="s">
        <v>8379</v>
      </c>
      <c r="E2186">
        <v>3071</v>
      </c>
      <c r="F2186" s="7">
        <v>1</v>
      </c>
      <c r="G2186" s="4">
        <v>12000</v>
      </c>
      <c r="H2186" s="4">
        <v>7173</v>
      </c>
      <c r="I2186" s="25">
        <v>17.516886574070668</v>
      </c>
      <c r="J2186" s="4">
        <v>117</v>
      </c>
      <c r="N2186" t="s">
        <v>8357</v>
      </c>
      <c r="O2186" t="s">
        <v>8224</v>
      </c>
      <c r="P2186" t="s">
        <v>8386</v>
      </c>
      <c r="Q2186" s="8" t="s">
        <v>8379</v>
      </c>
      <c r="R2186">
        <v>3071</v>
      </c>
      <c r="S2186" s="7">
        <v>1</v>
      </c>
      <c r="T2186" s="4">
        <v>12000</v>
      </c>
      <c r="U2186" s="4">
        <v>7173</v>
      </c>
      <c r="V2186" s="25">
        <v>17.516886574070668</v>
      </c>
      <c r="W2186" s="4">
        <v>117</v>
      </c>
    </row>
    <row r="2187" spans="1:23" x14ac:dyDescent="0.45">
      <c r="A2187" t="s">
        <v>8357</v>
      </c>
      <c r="B2187" t="s">
        <v>8224</v>
      </c>
      <c r="C2187" t="s">
        <v>8386</v>
      </c>
      <c r="D2187" s="8" t="s">
        <v>8379</v>
      </c>
      <c r="E2187">
        <v>3073</v>
      </c>
      <c r="F2187" s="7">
        <v>1</v>
      </c>
      <c r="G2187" s="4">
        <v>2800000</v>
      </c>
      <c r="H2187" s="4">
        <v>645</v>
      </c>
      <c r="I2187" s="25">
        <v>58.120833333334303</v>
      </c>
      <c r="J2187" s="4">
        <v>7</v>
      </c>
      <c r="N2187" t="s">
        <v>8357</v>
      </c>
      <c r="O2187" t="s">
        <v>8224</v>
      </c>
      <c r="P2187" t="s">
        <v>8386</v>
      </c>
      <c r="Q2187" s="8" t="s">
        <v>8379</v>
      </c>
      <c r="R2187">
        <v>3073</v>
      </c>
      <c r="S2187" s="7">
        <v>1</v>
      </c>
      <c r="T2187" s="4">
        <v>2800000</v>
      </c>
      <c r="U2187" s="4">
        <v>645</v>
      </c>
      <c r="V2187" s="25">
        <v>58.120833333334303</v>
      </c>
      <c r="W2187" s="4">
        <v>7</v>
      </c>
    </row>
    <row r="2188" spans="1:23" x14ac:dyDescent="0.45">
      <c r="A2188" t="s">
        <v>8357</v>
      </c>
      <c r="B2188" t="s">
        <v>8224</v>
      </c>
      <c r="C2188" t="s">
        <v>8386</v>
      </c>
      <c r="D2188" s="8" t="s">
        <v>8379</v>
      </c>
      <c r="E2188">
        <v>3084</v>
      </c>
      <c r="F2188" s="7">
        <v>1</v>
      </c>
      <c r="G2188" s="4">
        <v>4059</v>
      </c>
      <c r="H2188" s="4">
        <v>470</v>
      </c>
      <c r="I2188" s="25">
        <v>29.059594907412247</v>
      </c>
      <c r="J2188" s="4">
        <v>6</v>
      </c>
      <c r="N2188" t="s">
        <v>8357</v>
      </c>
      <c r="O2188" t="s">
        <v>8224</v>
      </c>
      <c r="P2188" t="s">
        <v>8386</v>
      </c>
      <c r="Q2188" s="8" t="s">
        <v>8379</v>
      </c>
      <c r="R2188">
        <v>3084</v>
      </c>
      <c r="S2188" s="7">
        <v>1</v>
      </c>
      <c r="T2188" s="4">
        <v>4059</v>
      </c>
      <c r="U2188" s="4">
        <v>470</v>
      </c>
      <c r="V2188" s="25">
        <v>29.059594907412247</v>
      </c>
      <c r="W2188" s="4">
        <v>6</v>
      </c>
    </row>
    <row r="2189" spans="1:23" x14ac:dyDescent="0.45">
      <c r="A2189" t="s">
        <v>8357</v>
      </c>
      <c r="B2189" t="s">
        <v>8224</v>
      </c>
      <c r="C2189" t="s">
        <v>8386</v>
      </c>
      <c r="D2189" s="8" t="s">
        <v>8379</v>
      </c>
      <c r="E2189">
        <v>3096</v>
      </c>
      <c r="F2189" s="7">
        <v>1</v>
      </c>
      <c r="G2189" s="4">
        <v>20000</v>
      </c>
      <c r="H2189" s="4">
        <v>795</v>
      </c>
      <c r="I2189" s="25">
        <v>30</v>
      </c>
      <c r="J2189" s="4">
        <v>14</v>
      </c>
      <c r="N2189" t="s">
        <v>8357</v>
      </c>
      <c r="O2189" t="s">
        <v>8224</v>
      </c>
      <c r="P2189" t="s">
        <v>8386</v>
      </c>
      <c r="Q2189" s="8" t="s">
        <v>8379</v>
      </c>
      <c r="R2189">
        <v>3096</v>
      </c>
      <c r="S2189" s="7">
        <v>1</v>
      </c>
      <c r="T2189" s="4">
        <v>20000</v>
      </c>
      <c r="U2189" s="4">
        <v>795</v>
      </c>
      <c r="V2189" s="25">
        <v>30</v>
      </c>
      <c r="W2189" s="4">
        <v>14</v>
      </c>
    </row>
    <row r="2190" spans="1:23" x14ac:dyDescent="0.45">
      <c r="A2190" t="s">
        <v>8357</v>
      </c>
      <c r="B2190" t="s">
        <v>8224</v>
      </c>
      <c r="C2190" t="s">
        <v>8386</v>
      </c>
      <c r="D2190" s="8" t="s">
        <v>8379</v>
      </c>
      <c r="E2190">
        <v>3103</v>
      </c>
      <c r="F2190" s="7">
        <v>1</v>
      </c>
      <c r="G2190" s="4">
        <v>4100</v>
      </c>
      <c r="H2190" s="4">
        <v>11</v>
      </c>
      <c r="I2190" s="25">
        <v>60</v>
      </c>
      <c r="J2190" s="4">
        <v>2</v>
      </c>
      <c r="N2190" t="s">
        <v>8357</v>
      </c>
      <c r="O2190" t="s">
        <v>8224</v>
      </c>
      <c r="P2190" t="s">
        <v>8386</v>
      </c>
      <c r="Q2190" s="8" t="s">
        <v>8379</v>
      </c>
      <c r="R2190">
        <v>3103</v>
      </c>
      <c r="S2190" s="7">
        <v>1</v>
      </c>
      <c r="T2190" s="4">
        <v>4100</v>
      </c>
      <c r="U2190" s="4">
        <v>11</v>
      </c>
      <c r="V2190" s="25">
        <v>60</v>
      </c>
      <c r="W2190" s="4">
        <v>2</v>
      </c>
    </row>
    <row r="2191" spans="1:23" x14ac:dyDescent="0.45">
      <c r="A2191" t="s">
        <v>8357</v>
      </c>
      <c r="B2191" t="s">
        <v>8224</v>
      </c>
      <c r="C2191" t="s">
        <v>8386</v>
      </c>
      <c r="D2191" s="8" t="s">
        <v>8369</v>
      </c>
      <c r="F2191" s="7">
        <v>5</v>
      </c>
      <c r="G2191" s="4">
        <v>64950</v>
      </c>
      <c r="H2191" s="4">
        <v>28416</v>
      </c>
      <c r="I2191" s="25">
        <v>25.4</v>
      </c>
      <c r="J2191" s="4">
        <v>202</v>
      </c>
      <c r="N2191" t="s">
        <v>8357</v>
      </c>
      <c r="O2191" t="s">
        <v>8224</v>
      </c>
      <c r="P2191" t="s">
        <v>8386</v>
      </c>
      <c r="Q2191" s="8" t="s">
        <v>8369</v>
      </c>
      <c r="S2191" s="7">
        <v>5</v>
      </c>
      <c r="T2191" s="4">
        <v>64950</v>
      </c>
      <c r="U2191" s="4">
        <v>28416</v>
      </c>
      <c r="V2191" s="25">
        <v>25.4</v>
      </c>
      <c r="W2191" s="4">
        <v>202</v>
      </c>
    </row>
    <row r="2192" spans="1:23" x14ac:dyDescent="0.45">
      <c r="A2192" t="s">
        <v>8357</v>
      </c>
      <c r="B2192" t="s">
        <v>8224</v>
      </c>
      <c r="C2192" t="s">
        <v>8386</v>
      </c>
      <c r="D2192" s="8" t="s">
        <v>8369</v>
      </c>
      <c r="E2192">
        <v>2944</v>
      </c>
      <c r="F2192" s="7">
        <v>1</v>
      </c>
      <c r="G2192" s="4">
        <v>10000</v>
      </c>
      <c r="H2192" s="4">
        <v>100</v>
      </c>
      <c r="I2192" s="25">
        <v>30</v>
      </c>
      <c r="J2192" s="4">
        <v>1</v>
      </c>
      <c r="N2192" t="s">
        <v>8357</v>
      </c>
      <c r="O2192" t="s">
        <v>8224</v>
      </c>
      <c r="P2192" t="s">
        <v>8386</v>
      </c>
      <c r="Q2192" s="8" t="s">
        <v>8369</v>
      </c>
      <c r="R2192">
        <v>2944</v>
      </c>
      <c r="S2192" s="7">
        <v>1</v>
      </c>
      <c r="T2192" s="4">
        <v>10000</v>
      </c>
      <c r="U2192" s="4">
        <v>100</v>
      </c>
      <c r="V2192" s="25">
        <v>30</v>
      </c>
      <c r="W2192" s="4">
        <v>1</v>
      </c>
    </row>
    <row r="2193" spans="1:23" x14ac:dyDescent="0.45">
      <c r="A2193" t="s">
        <v>8357</v>
      </c>
      <c r="B2193" t="s">
        <v>8224</v>
      </c>
      <c r="C2193" t="s">
        <v>8386</v>
      </c>
      <c r="D2193" s="8" t="s">
        <v>8369</v>
      </c>
      <c r="E2193">
        <v>2955</v>
      </c>
      <c r="F2193" s="7">
        <v>1</v>
      </c>
      <c r="G2193" s="4">
        <v>1200</v>
      </c>
      <c r="H2193" s="4">
        <v>715</v>
      </c>
      <c r="I2193" s="25">
        <v>30</v>
      </c>
      <c r="J2193" s="4">
        <v>11</v>
      </c>
      <c r="N2193" t="s">
        <v>8357</v>
      </c>
      <c r="O2193" t="s">
        <v>8224</v>
      </c>
      <c r="P2193" t="s">
        <v>8386</v>
      </c>
      <c r="Q2193" s="8" t="s">
        <v>8369</v>
      </c>
      <c r="R2193">
        <v>2955</v>
      </c>
      <c r="S2193" s="7">
        <v>1</v>
      </c>
      <c r="T2193" s="4">
        <v>1200</v>
      </c>
      <c r="U2193" s="4">
        <v>715</v>
      </c>
      <c r="V2193" s="25">
        <v>30</v>
      </c>
      <c r="W2193" s="4">
        <v>11</v>
      </c>
    </row>
    <row r="2194" spans="1:23" x14ac:dyDescent="0.45">
      <c r="A2194" t="s">
        <v>8357</v>
      </c>
      <c r="B2194" t="s">
        <v>8224</v>
      </c>
      <c r="C2194" t="s">
        <v>8386</v>
      </c>
      <c r="D2194" s="8" t="s">
        <v>8369</v>
      </c>
      <c r="E2194">
        <v>3013</v>
      </c>
      <c r="F2194" s="7">
        <v>1</v>
      </c>
      <c r="G2194" s="4">
        <v>10000</v>
      </c>
      <c r="H2194" s="4">
        <v>15696</v>
      </c>
      <c r="I2194" s="25">
        <v>30</v>
      </c>
      <c r="J2194" s="4">
        <v>107</v>
      </c>
      <c r="N2194" t="s">
        <v>8357</v>
      </c>
      <c r="O2194" t="s">
        <v>8224</v>
      </c>
      <c r="P2194" t="s">
        <v>8386</v>
      </c>
      <c r="Q2194" s="8" t="s">
        <v>8369</v>
      </c>
      <c r="R2194">
        <v>3013</v>
      </c>
      <c r="S2194" s="7">
        <v>1</v>
      </c>
      <c r="T2194" s="4">
        <v>10000</v>
      </c>
      <c r="U2194" s="4">
        <v>15696</v>
      </c>
      <c r="V2194" s="25">
        <v>30</v>
      </c>
      <c r="W2194" s="4">
        <v>107</v>
      </c>
    </row>
    <row r="2195" spans="1:23" x14ac:dyDescent="0.45">
      <c r="A2195" t="s">
        <v>8357</v>
      </c>
      <c r="B2195" t="s">
        <v>8224</v>
      </c>
      <c r="C2195" t="s">
        <v>8386</v>
      </c>
      <c r="D2195" s="8" t="s">
        <v>8369</v>
      </c>
      <c r="E2195">
        <v>3049</v>
      </c>
      <c r="F2195" s="7">
        <v>1</v>
      </c>
      <c r="G2195" s="4">
        <v>3750</v>
      </c>
      <c r="H2195" s="4">
        <v>4000</v>
      </c>
      <c r="I2195" s="25">
        <v>30</v>
      </c>
      <c r="J2195" s="4">
        <v>54</v>
      </c>
      <c r="N2195" t="s">
        <v>8357</v>
      </c>
      <c r="O2195" t="s">
        <v>8224</v>
      </c>
      <c r="P2195" t="s">
        <v>8386</v>
      </c>
      <c r="Q2195" s="8" t="s">
        <v>8369</v>
      </c>
      <c r="R2195">
        <v>3049</v>
      </c>
      <c r="S2195" s="7">
        <v>1</v>
      </c>
      <c r="T2195" s="4">
        <v>3750</v>
      </c>
      <c r="U2195" s="4">
        <v>4000</v>
      </c>
      <c r="V2195" s="25">
        <v>30</v>
      </c>
      <c r="W2195" s="4">
        <v>54</v>
      </c>
    </row>
    <row r="2196" spans="1:23" x14ac:dyDescent="0.45">
      <c r="A2196" t="s">
        <v>8357</v>
      </c>
      <c r="B2196" t="s">
        <v>8224</v>
      </c>
      <c r="C2196" t="s">
        <v>8386</v>
      </c>
      <c r="D2196" s="8" t="s">
        <v>8369</v>
      </c>
      <c r="E2196">
        <v>3107</v>
      </c>
      <c r="F2196" s="7">
        <v>1</v>
      </c>
      <c r="G2196" s="4">
        <v>40000</v>
      </c>
      <c r="H2196" s="4">
        <v>7905</v>
      </c>
      <c r="I2196" s="25">
        <v>7</v>
      </c>
      <c r="J2196" s="4">
        <v>29</v>
      </c>
      <c r="N2196" t="s">
        <v>8357</v>
      </c>
      <c r="O2196" t="s">
        <v>8224</v>
      </c>
      <c r="P2196" t="s">
        <v>8386</v>
      </c>
      <c r="Q2196" s="8" t="s">
        <v>8369</v>
      </c>
      <c r="R2196">
        <v>3107</v>
      </c>
      <c r="S2196" s="7">
        <v>1</v>
      </c>
      <c r="T2196" s="4">
        <v>40000</v>
      </c>
      <c r="U2196" s="4">
        <v>7905</v>
      </c>
      <c r="V2196" s="25">
        <v>7</v>
      </c>
      <c r="W2196" s="4">
        <v>29</v>
      </c>
    </row>
    <row r="2197" spans="1:23" x14ac:dyDescent="0.45">
      <c r="A2197" t="s">
        <v>8357</v>
      </c>
      <c r="B2197" t="s">
        <v>8224</v>
      </c>
      <c r="C2197" t="s">
        <v>8386</v>
      </c>
      <c r="D2197" s="8" t="s">
        <v>8380</v>
      </c>
      <c r="F2197" s="7">
        <v>2</v>
      </c>
      <c r="G2197" s="4">
        <v>10000</v>
      </c>
      <c r="H2197" s="4">
        <v>10265</v>
      </c>
      <c r="I2197" s="25">
        <v>32.083211805555038</v>
      </c>
      <c r="J2197" s="4">
        <v>72</v>
      </c>
      <c r="N2197" t="s">
        <v>8357</v>
      </c>
      <c r="O2197" t="s">
        <v>8224</v>
      </c>
      <c r="P2197" t="s">
        <v>8386</v>
      </c>
      <c r="Q2197" s="8" t="s">
        <v>8380</v>
      </c>
      <c r="S2197" s="7">
        <v>2</v>
      </c>
      <c r="T2197" s="4">
        <v>10000</v>
      </c>
      <c r="U2197" s="4">
        <v>10265</v>
      </c>
      <c r="V2197" s="25">
        <v>32.083211805555038</v>
      </c>
      <c r="W2197" s="4">
        <v>72</v>
      </c>
    </row>
    <row r="2198" spans="1:23" x14ac:dyDescent="0.45">
      <c r="A2198" t="s">
        <v>8357</v>
      </c>
      <c r="B2198" t="s">
        <v>8224</v>
      </c>
      <c r="C2198" t="s">
        <v>8386</v>
      </c>
      <c r="D2198" s="8" t="s">
        <v>8380</v>
      </c>
      <c r="E2198">
        <v>3020</v>
      </c>
      <c r="F2198" s="7">
        <v>1</v>
      </c>
      <c r="G2198" s="4">
        <v>7000</v>
      </c>
      <c r="H2198" s="4">
        <v>7040</v>
      </c>
      <c r="I2198" s="25">
        <v>60</v>
      </c>
      <c r="J2198" s="4">
        <v>30</v>
      </c>
      <c r="N2198" t="s">
        <v>8357</v>
      </c>
      <c r="O2198" t="s">
        <v>8224</v>
      </c>
      <c r="P2198" t="s">
        <v>8386</v>
      </c>
      <c r="Q2198" s="8" t="s">
        <v>8380</v>
      </c>
      <c r="R2198">
        <v>3020</v>
      </c>
      <c r="S2198" s="7">
        <v>1</v>
      </c>
      <c r="T2198" s="4">
        <v>7000</v>
      </c>
      <c r="U2198" s="4">
        <v>7040</v>
      </c>
      <c r="V2198" s="25">
        <v>60</v>
      </c>
      <c r="W2198" s="4">
        <v>30</v>
      </c>
    </row>
    <row r="2199" spans="1:23" x14ac:dyDescent="0.45">
      <c r="A2199" t="s">
        <v>8357</v>
      </c>
      <c r="B2199" t="s">
        <v>8224</v>
      </c>
      <c r="C2199" t="s">
        <v>8386</v>
      </c>
      <c r="D2199" s="8" t="s">
        <v>8380</v>
      </c>
      <c r="E2199">
        <v>3040</v>
      </c>
      <c r="F2199" s="7">
        <v>1</v>
      </c>
      <c r="G2199" s="4">
        <v>3000</v>
      </c>
      <c r="H2199" s="4">
        <v>3225</v>
      </c>
      <c r="I2199" s="25">
        <v>4.1664236111100763</v>
      </c>
      <c r="J2199" s="4">
        <v>42</v>
      </c>
      <c r="N2199" t="s">
        <v>8357</v>
      </c>
      <c r="O2199" t="s">
        <v>8224</v>
      </c>
      <c r="P2199" t="s">
        <v>8386</v>
      </c>
      <c r="Q2199" s="8" t="s">
        <v>8380</v>
      </c>
      <c r="R2199">
        <v>3040</v>
      </c>
      <c r="S2199" s="7">
        <v>1</v>
      </c>
      <c r="T2199" s="4">
        <v>3000</v>
      </c>
      <c r="U2199" s="4">
        <v>3225</v>
      </c>
      <c r="V2199" s="25">
        <v>4.1664236111100763</v>
      </c>
      <c r="W2199" s="4">
        <v>42</v>
      </c>
    </row>
    <row r="2200" spans="1:23" x14ac:dyDescent="0.45">
      <c r="A2200" t="s">
        <v>8357</v>
      </c>
      <c r="B2200" t="s">
        <v>8224</v>
      </c>
      <c r="C2200" t="s">
        <v>8386</v>
      </c>
      <c r="D2200" s="8" t="s">
        <v>8370</v>
      </c>
      <c r="F2200" s="7">
        <v>1</v>
      </c>
      <c r="G2200" s="4">
        <v>100000</v>
      </c>
      <c r="H2200" s="4">
        <v>25</v>
      </c>
      <c r="I2200" s="25">
        <v>60</v>
      </c>
      <c r="J2200" s="4">
        <v>1</v>
      </c>
      <c r="N2200" t="s">
        <v>8357</v>
      </c>
      <c r="O2200" t="s">
        <v>8224</v>
      </c>
      <c r="P2200" t="s">
        <v>8386</v>
      </c>
      <c r="Q2200" s="8" t="s">
        <v>8370</v>
      </c>
      <c r="S2200" s="7">
        <v>1</v>
      </c>
      <c r="T2200" s="4">
        <v>100000</v>
      </c>
      <c r="U2200" s="4">
        <v>25</v>
      </c>
      <c r="V2200" s="25">
        <v>60</v>
      </c>
      <c r="W2200" s="4">
        <v>1</v>
      </c>
    </row>
    <row r="2201" spans="1:23" x14ac:dyDescent="0.45">
      <c r="A2201" t="s">
        <v>8357</v>
      </c>
      <c r="B2201" t="s">
        <v>8224</v>
      </c>
      <c r="C2201" t="s">
        <v>8386</v>
      </c>
      <c r="D2201" s="8" t="s">
        <v>8370</v>
      </c>
      <c r="E2201">
        <v>3094</v>
      </c>
      <c r="F2201" s="7">
        <v>1</v>
      </c>
      <c r="G2201" s="4">
        <v>100000</v>
      </c>
      <c r="H2201" s="4">
        <v>25</v>
      </c>
      <c r="I2201" s="25">
        <v>60</v>
      </c>
      <c r="J2201" s="4">
        <v>1</v>
      </c>
      <c r="N2201" t="s">
        <v>8357</v>
      </c>
      <c r="O2201" t="s">
        <v>8224</v>
      </c>
      <c r="P2201" t="s">
        <v>8386</v>
      </c>
      <c r="Q2201" s="8" t="s">
        <v>8370</v>
      </c>
      <c r="R2201">
        <v>3094</v>
      </c>
      <c r="S2201" s="7">
        <v>1</v>
      </c>
      <c r="T2201" s="4">
        <v>100000</v>
      </c>
      <c r="U2201" s="4">
        <v>25</v>
      </c>
      <c r="V2201" s="25">
        <v>60</v>
      </c>
      <c r="W2201" s="4">
        <v>1</v>
      </c>
    </row>
    <row r="2202" spans="1:23" x14ac:dyDescent="0.45">
      <c r="A2202" t="s">
        <v>8357</v>
      </c>
      <c r="B2202" t="s">
        <v>8224</v>
      </c>
      <c r="C2202" t="s">
        <v>8386</v>
      </c>
      <c r="D2202" s="8" t="s">
        <v>8371</v>
      </c>
      <c r="F2202" s="7">
        <v>6</v>
      </c>
      <c r="G2202" s="4">
        <v>1257750</v>
      </c>
      <c r="H2202" s="4">
        <v>7693</v>
      </c>
      <c r="I2202" s="25">
        <v>35</v>
      </c>
      <c r="J2202" s="4">
        <v>136</v>
      </c>
      <c r="N2202" t="s">
        <v>8357</v>
      </c>
      <c r="O2202" t="s">
        <v>8224</v>
      </c>
      <c r="P2202" t="s">
        <v>8386</v>
      </c>
      <c r="Q2202" s="8" t="s">
        <v>8371</v>
      </c>
      <c r="S2202" s="7">
        <v>6</v>
      </c>
      <c r="T2202" s="4">
        <v>1257750</v>
      </c>
      <c r="U2202" s="4">
        <v>7693</v>
      </c>
      <c r="V2202" s="25">
        <v>35</v>
      </c>
      <c r="W2202" s="4">
        <v>136</v>
      </c>
    </row>
    <row r="2203" spans="1:23" x14ac:dyDescent="0.45">
      <c r="A2203" t="s">
        <v>8357</v>
      </c>
      <c r="B2203" t="s">
        <v>8224</v>
      </c>
      <c r="C2203" t="s">
        <v>8386</v>
      </c>
      <c r="D2203" s="8" t="s">
        <v>8371</v>
      </c>
      <c r="E2203">
        <v>3030</v>
      </c>
      <c r="F2203" s="7">
        <v>1</v>
      </c>
      <c r="G2203" s="4">
        <v>1750</v>
      </c>
      <c r="H2203" s="4">
        <v>1867</v>
      </c>
      <c r="I2203" s="25">
        <v>30</v>
      </c>
      <c r="J2203" s="4">
        <v>41</v>
      </c>
      <c r="N2203" t="s">
        <v>8357</v>
      </c>
      <c r="O2203" t="s">
        <v>8224</v>
      </c>
      <c r="P2203" t="s">
        <v>8386</v>
      </c>
      <c r="Q2203" s="8" t="s">
        <v>8371</v>
      </c>
      <c r="R2203">
        <v>3030</v>
      </c>
      <c r="S2203" s="7">
        <v>1</v>
      </c>
      <c r="T2203" s="4">
        <v>1750</v>
      </c>
      <c r="U2203" s="4">
        <v>1867</v>
      </c>
      <c r="V2203" s="25">
        <v>30</v>
      </c>
      <c r="W2203" s="4">
        <v>41</v>
      </c>
    </row>
    <row r="2204" spans="1:23" x14ac:dyDescent="0.45">
      <c r="A2204" t="s">
        <v>8357</v>
      </c>
      <c r="B2204" t="s">
        <v>8224</v>
      </c>
      <c r="C2204" t="s">
        <v>8386</v>
      </c>
      <c r="D2204" s="8" t="s">
        <v>8371</v>
      </c>
      <c r="E2204">
        <v>3032</v>
      </c>
      <c r="F2204" s="7">
        <v>1</v>
      </c>
      <c r="G2204" s="4">
        <v>1000</v>
      </c>
      <c r="H2204" s="4">
        <v>1272</v>
      </c>
      <c r="I2204" s="25">
        <v>30</v>
      </c>
      <c r="J2204" s="4">
        <v>25</v>
      </c>
      <c r="N2204" t="s">
        <v>8357</v>
      </c>
      <c r="O2204" t="s">
        <v>8224</v>
      </c>
      <c r="P2204" t="s">
        <v>8386</v>
      </c>
      <c r="Q2204" s="8" t="s">
        <v>8371</v>
      </c>
      <c r="R2204">
        <v>3032</v>
      </c>
      <c r="S2204" s="7">
        <v>1</v>
      </c>
      <c r="T2204" s="4">
        <v>1000</v>
      </c>
      <c r="U2204" s="4">
        <v>1272</v>
      </c>
      <c r="V2204" s="25">
        <v>30</v>
      </c>
      <c r="W2204" s="4">
        <v>25</v>
      </c>
    </row>
    <row r="2205" spans="1:23" x14ac:dyDescent="0.45">
      <c r="A2205" t="s">
        <v>8357</v>
      </c>
      <c r="B2205" t="s">
        <v>8224</v>
      </c>
      <c r="C2205" t="s">
        <v>8386</v>
      </c>
      <c r="D2205" s="8" t="s">
        <v>8371</v>
      </c>
      <c r="E2205">
        <v>3060</v>
      </c>
      <c r="F2205" s="7">
        <v>1</v>
      </c>
      <c r="G2205" s="4">
        <v>220000</v>
      </c>
      <c r="H2205" s="4">
        <v>335</v>
      </c>
      <c r="I2205" s="25">
        <v>30</v>
      </c>
      <c r="J2205" s="4">
        <v>6</v>
      </c>
      <c r="N2205" t="s">
        <v>8357</v>
      </c>
      <c r="O2205" t="s">
        <v>8224</v>
      </c>
      <c r="P2205" t="s">
        <v>8386</v>
      </c>
      <c r="Q2205" s="8" t="s">
        <v>8371</v>
      </c>
      <c r="R2205">
        <v>3060</v>
      </c>
      <c r="S2205" s="7">
        <v>1</v>
      </c>
      <c r="T2205" s="4">
        <v>220000</v>
      </c>
      <c r="U2205" s="4">
        <v>335</v>
      </c>
      <c r="V2205" s="25">
        <v>30</v>
      </c>
      <c r="W2205" s="4">
        <v>6</v>
      </c>
    </row>
    <row r="2206" spans="1:23" x14ac:dyDescent="0.45">
      <c r="A2206" t="s">
        <v>8357</v>
      </c>
      <c r="B2206" t="s">
        <v>8224</v>
      </c>
      <c r="C2206" t="s">
        <v>8386</v>
      </c>
      <c r="D2206" s="8" t="s">
        <v>8371</v>
      </c>
      <c r="E2206">
        <v>3076</v>
      </c>
      <c r="F2206" s="7">
        <v>1</v>
      </c>
      <c r="G2206" s="4">
        <v>10000</v>
      </c>
      <c r="H2206" s="4">
        <v>1506</v>
      </c>
      <c r="I2206" s="25">
        <v>60</v>
      </c>
      <c r="J2206" s="4">
        <v>50</v>
      </c>
      <c r="N2206" t="s">
        <v>8357</v>
      </c>
      <c r="O2206" t="s">
        <v>8224</v>
      </c>
      <c r="P2206" t="s">
        <v>8386</v>
      </c>
      <c r="Q2206" s="8" t="s">
        <v>8371</v>
      </c>
      <c r="R2206">
        <v>3076</v>
      </c>
      <c r="S2206" s="7">
        <v>1</v>
      </c>
      <c r="T2206" s="4">
        <v>10000</v>
      </c>
      <c r="U2206" s="4">
        <v>1506</v>
      </c>
      <c r="V2206" s="25">
        <v>60</v>
      </c>
      <c r="W2206" s="4">
        <v>50</v>
      </c>
    </row>
    <row r="2207" spans="1:23" x14ac:dyDescent="0.45">
      <c r="A2207" t="s">
        <v>8357</v>
      </c>
      <c r="B2207" t="s">
        <v>8224</v>
      </c>
      <c r="C2207" t="s">
        <v>8386</v>
      </c>
      <c r="D2207" s="8" t="s">
        <v>8371</v>
      </c>
      <c r="E2207">
        <v>3081</v>
      </c>
      <c r="F2207" s="7">
        <v>1</v>
      </c>
      <c r="G2207" s="4">
        <v>1000000</v>
      </c>
      <c r="H2207" s="4">
        <v>2103</v>
      </c>
      <c r="I2207" s="25">
        <v>30</v>
      </c>
      <c r="J2207" s="4">
        <v>5</v>
      </c>
      <c r="N2207" t="s">
        <v>8357</v>
      </c>
      <c r="O2207" t="s">
        <v>8224</v>
      </c>
      <c r="P2207" t="s">
        <v>8386</v>
      </c>
      <c r="Q2207" s="8" t="s">
        <v>8371</v>
      </c>
      <c r="R2207">
        <v>3081</v>
      </c>
      <c r="S2207" s="7">
        <v>1</v>
      </c>
      <c r="T2207" s="4">
        <v>1000000</v>
      </c>
      <c r="U2207" s="4">
        <v>2103</v>
      </c>
      <c r="V2207" s="25">
        <v>30</v>
      </c>
      <c r="W2207" s="4">
        <v>5</v>
      </c>
    </row>
    <row r="2208" spans="1:23" x14ac:dyDescent="0.45">
      <c r="A2208" t="s">
        <v>8357</v>
      </c>
      <c r="B2208" t="s">
        <v>8224</v>
      </c>
      <c r="C2208" t="s">
        <v>8386</v>
      </c>
      <c r="D2208" s="8" t="s">
        <v>8371</v>
      </c>
      <c r="E2208">
        <v>3085</v>
      </c>
      <c r="F2208" s="7">
        <v>1</v>
      </c>
      <c r="G2208" s="4">
        <v>25000</v>
      </c>
      <c r="H2208" s="4">
        <v>610</v>
      </c>
      <c r="I2208" s="25">
        <v>30</v>
      </c>
      <c r="J2208" s="4">
        <v>9</v>
      </c>
      <c r="N2208" t="s">
        <v>8357</v>
      </c>
      <c r="O2208" t="s">
        <v>8224</v>
      </c>
      <c r="P2208" t="s">
        <v>8386</v>
      </c>
      <c r="Q2208" s="8" t="s">
        <v>8371</v>
      </c>
      <c r="R2208">
        <v>3085</v>
      </c>
      <c r="S2208" s="7">
        <v>1</v>
      </c>
      <c r="T2208" s="4">
        <v>25000</v>
      </c>
      <c r="U2208" s="4">
        <v>610</v>
      </c>
      <c r="V2208" s="25">
        <v>30</v>
      </c>
      <c r="W2208" s="4">
        <v>9</v>
      </c>
    </row>
    <row r="2209" spans="1:23" x14ac:dyDescent="0.45">
      <c r="A2209" t="s">
        <v>8357</v>
      </c>
      <c r="B2209" t="s">
        <v>8224</v>
      </c>
      <c r="C2209" t="s">
        <v>8386</v>
      </c>
      <c r="D2209" s="8" t="s">
        <v>8372</v>
      </c>
      <c r="F2209" s="7">
        <v>4</v>
      </c>
      <c r="G2209" s="4">
        <v>760000</v>
      </c>
      <c r="H2209" s="4">
        <v>8647.19</v>
      </c>
      <c r="I2209" s="25">
        <v>31.627881944445107</v>
      </c>
      <c r="J2209" s="4">
        <v>93</v>
      </c>
      <c r="N2209" t="s">
        <v>8357</v>
      </c>
      <c r="O2209" t="s">
        <v>8224</v>
      </c>
      <c r="P2209" t="s">
        <v>8386</v>
      </c>
      <c r="Q2209" s="8" t="s">
        <v>8372</v>
      </c>
      <c r="S2209" s="7">
        <v>4</v>
      </c>
      <c r="T2209" s="4">
        <v>760000</v>
      </c>
      <c r="U2209" s="4">
        <v>8647.19</v>
      </c>
      <c r="V2209" s="25">
        <v>31.627881944445107</v>
      </c>
      <c r="W2209" s="4">
        <v>93</v>
      </c>
    </row>
    <row r="2210" spans="1:23" x14ac:dyDescent="0.45">
      <c r="A2210" t="s">
        <v>8357</v>
      </c>
      <c r="B2210" t="s">
        <v>8224</v>
      </c>
      <c r="C2210" t="s">
        <v>8386</v>
      </c>
      <c r="D2210" s="8" t="s">
        <v>8372</v>
      </c>
      <c r="E2210">
        <v>2953</v>
      </c>
      <c r="F2210" s="7">
        <v>1</v>
      </c>
      <c r="G2210" s="4">
        <v>400000</v>
      </c>
      <c r="H2210" s="4">
        <v>605</v>
      </c>
      <c r="I2210" s="25">
        <v>30</v>
      </c>
      <c r="J2210" s="4">
        <v>3</v>
      </c>
      <c r="N2210" t="s">
        <v>8357</v>
      </c>
      <c r="O2210" t="s">
        <v>8224</v>
      </c>
      <c r="P2210" t="s">
        <v>8386</v>
      </c>
      <c r="Q2210" s="8" t="s">
        <v>8372</v>
      </c>
      <c r="R2210">
        <v>2953</v>
      </c>
      <c r="S2210" s="7">
        <v>1</v>
      </c>
      <c r="T2210" s="4">
        <v>400000</v>
      </c>
      <c r="U2210" s="4">
        <v>605</v>
      </c>
      <c r="V2210" s="25">
        <v>30</v>
      </c>
      <c r="W2210" s="4">
        <v>3</v>
      </c>
    </row>
    <row r="2211" spans="1:23" x14ac:dyDescent="0.45">
      <c r="A2211" t="s">
        <v>8357</v>
      </c>
      <c r="B2211" t="s">
        <v>8224</v>
      </c>
      <c r="C2211" t="s">
        <v>8386</v>
      </c>
      <c r="D2211" s="8" t="s">
        <v>8372</v>
      </c>
      <c r="E2211">
        <v>3062</v>
      </c>
      <c r="F2211" s="7">
        <v>1</v>
      </c>
      <c r="G2211" s="4">
        <v>10000</v>
      </c>
      <c r="H2211" s="4">
        <v>6684</v>
      </c>
      <c r="I2211" s="25">
        <v>29.214212962964666</v>
      </c>
      <c r="J2211" s="4">
        <v>67</v>
      </c>
      <c r="N2211" t="s">
        <v>8357</v>
      </c>
      <c r="O2211" t="s">
        <v>8224</v>
      </c>
      <c r="P2211" t="s">
        <v>8386</v>
      </c>
      <c r="Q2211" s="8" t="s">
        <v>8372</v>
      </c>
      <c r="R2211">
        <v>3062</v>
      </c>
      <c r="S2211" s="7">
        <v>1</v>
      </c>
      <c r="T2211" s="4">
        <v>10000</v>
      </c>
      <c r="U2211" s="4">
        <v>6684</v>
      </c>
      <c r="V2211" s="25">
        <v>29.214212962964666</v>
      </c>
      <c r="W2211" s="4">
        <v>67</v>
      </c>
    </row>
    <row r="2212" spans="1:23" x14ac:dyDescent="0.45">
      <c r="A2212" t="s">
        <v>8357</v>
      </c>
      <c r="B2212" t="s">
        <v>8224</v>
      </c>
      <c r="C2212" t="s">
        <v>8386</v>
      </c>
      <c r="D2212" s="8" t="s">
        <v>8372</v>
      </c>
      <c r="E2212">
        <v>3068</v>
      </c>
      <c r="F2212" s="7">
        <v>1</v>
      </c>
      <c r="G2212" s="4">
        <v>250000</v>
      </c>
      <c r="H2212" s="4">
        <v>175</v>
      </c>
      <c r="I2212" s="25">
        <v>30</v>
      </c>
      <c r="J2212" s="4">
        <v>2</v>
      </c>
      <c r="N2212" t="s">
        <v>8357</v>
      </c>
      <c r="O2212" t="s">
        <v>8224</v>
      </c>
      <c r="P2212" t="s">
        <v>8386</v>
      </c>
      <c r="Q2212" s="8" t="s">
        <v>8372</v>
      </c>
      <c r="R2212">
        <v>3068</v>
      </c>
      <c r="S2212" s="7">
        <v>1</v>
      </c>
      <c r="T2212" s="4">
        <v>250000</v>
      </c>
      <c r="U2212" s="4">
        <v>175</v>
      </c>
      <c r="V2212" s="25">
        <v>30</v>
      </c>
      <c r="W2212" s="4">
        <v>2</v>
      </c>
    </row>
    <row r="2213" spans="1:23" x14ac:dyDescent="0.45">
      <c r="A2213" t="s">
        <v>8357</v>
      </c>
      <c r="B2213" t="s">
        <v>8224</v>
      </c>
      <c r="C2213" t="s">
        <v>8386</v>
      </c>
      <c r="D2213" s="8" t="s">
        <v>8372</v>
      </c>
      <c r="E2213">
        <v>3092</v>
      </c>
      <c r="F2213" s="7">
        <v>1</v>
      </c>
      <c r="G2213" s="4">
        <v>100000</v>
      </c>
      <c r="H2213" s="4">
        <v>1183.19</v>
      </c>
      <c r="I2213" s="25">
        <v>37.297314814815763</v>
      </c>
      <c r="J2213" s="4">
        <v>21</v>
      </c>
      <c r="N2213" t="s">
        <v>8357</v>
      </c>
      <c r="O2213" t="s">
        <v>8224</v>
      </c>
      <c r="P2213" t="s">
        <v>8386</v>
      </c>
      <c r="Q2213" s="8" t="s">
        <v>8372</v>
      </c>
      <c r="R2213">
        <v>3092</v>
      </c>
      <c r="S2213" s="7">
        <v>1</v>
      </c>
      <c r="T2213" s="4">
        <v>100000</v>
      </c>
      <c r="U2213" s="4">
        <v>1183.19</v>
      </c>
      <c r="V2213" s="25">
        <v>37.297314814815763</v>
      </c>
      <c r="W2213" s="4">
        <v>21</v>
      </c>
    </row>
    <row r="2214" spans="1:23" x14ac:dyDescent="0.45">
      <c r="A2214" t="s">
        <v>8357</v>
      </c>
      <c r="B2214" t="s">
        <v>8224</v>
      </c>
      <c r="C2214" t="s">
        <v>8386</v>
      </c>
      <c r="D2214" s="8" t="s">
        <v>8373</v>
      </c>
      <c r="F2214" s="7">
        <v>3</v>
      </c>
      <c r="G2214" s="4">
        <v>85000</v>
      </c>
      <c r="H2214" s="4">
        <v>8496</v>
      </c>
      <c r="I2214" s="25">
        <v>30.414714506177308</v>
      </c>
      <c r="J2214" s="4">
        <v>74</v>
      </c>
      <c r="N2214" t="s">
        <v>8357</v>
      </c>
      <c r="O2214" t="s">
        <v>8224</v>
      </c>
      <c r="P2214" t="s">
        <v>8386</v>
      </c>
      <c r="Q2214" s="8" t="s">
        <v>8373</v>
      </c>
      <c r="S2214" s="7">
        <v>3</v>
      </c>
      <c r="T2214" s="4">
        <v>85000</v>
      </c>
      <c r="U2214" s="4">
        <v>8496</v>
      </c>
      <c r="V2214" s="25">
        <v>30.414714506177308</v>
      </c>
      <c r="W2214" s="4">
        <v>74</v>
      </c>
    </row>
    <row r="2215" spans="1:23" x14ac:dyDescent="0.45">
      <c r="A2215" t="s">
        <v>8357</v>
      </c>
      <c r="B2215" t="s">
        <v>8224</v>
      </c>
      <c r="C2215" t="s">
        <v>8386</v>
      </c>
      <c r="D2215" s="8" t="s">
        <v>8373</v>
      </c>
      <c r="E2215">
        <v>2949</v>
      </c>
      <c r="F2215" s="7">
        <v>1</v>
      </c>
      <c r="G2215" s="4">
        <v>1000</v>
      </c>
      <c r="H2215" s="4">
        <v>25</v>
      </c>
      <c r="I2215" s="25">
        <v>30.041666666671517</v>
      </c>
      <c r="J2215" s="4">
        <v>2</v>
      </c>
      <c r="N2215" t="s">
        <v>8357</v>
      </c>
      <c r="O2215" t="s">
        <v>8224</v>
      </c>
      <c r="P2215" t="s">
        <v>8386</v>
      </c>
      <c r="Q2215" s="8" t="s">
        <v>8373</v>
      </c>
      <c r="R2215">
        <v>2949</v>
      </c>
      <c r="S2215" s="7">
        <v>1</v>
      </c>
      <c r="T2215" s="4">
        <v>1000</v>
      </c>
      <c r="U2215" s="4">
        <v>25</v>
      </c>
      <c r="V2215" s="25">
        <v>30.041666666671517</v>
      </c>
      <c r="W2215" s="4">
        <v>2</v>
      </c>
    </row>
    <row r="2216" spans="1:23" x14ac:dyDescent="0.45">
      <c r="A2216" t="s">
        <v>8357</v>
      </c>
      <c r="B2216" t="s">
        <v>8224</v>
      </c>
      <c r="C2216" t="s">
        <v>8386</v>
      </c>
      <c r="D2216" s="8" t="s">
        <v>8373</v>
      </c>
      <c r="E2216">
        <v>3064</v>
      </c>
      <c r="F2216" s="7">
        <v>1</v>
      </c>
      <c r="G2216" s="4">
        <v>75000</v>
      </c>
      <c r="H2216" s="4">
        <v>8471</v>
      </c>
      <c r="I2216" s="25">
        <v>31.160810185188893</v>
      </c>
      <c r="J2216" s="4">
        <v>72</v>
      </c>
      <c r="N2216" t="s">
        <v>8357</v>
      </c>
      <c r="O2216" t="s">
        <v>8224</v>
      </c>
      <c r="P2216" t="s">
        <v>8386</v>
      </c>
      <c r="Q2216" s="8" t="s">
        <v>8373</v>
      </c>
      <c r="R2216">
        <v>3064</v>
      </c>
      <c r="S2216" s="7">
        <v>1</v>
      </c>
      <c r="T2216" s="4">
        <v>75000</v>
      </c>
      <c r="U2216" s="4">
        <v>8471</v>
      </c>
      <c r="V2216" s="25">
        <v>31.160810185188893</v>
      </c>
      <c r="W2216" s="4">
        <v>72</v>
      </c>
    </row>
    <row r="2217" spans="1:23" x14ac:dyDescent="0.45">
      <c r="A2217" t="s">
        <v>8357</v>
      </c>
      <c r="B2217" t="s">
        <v>8224</v>
      </c>
      <c r="C2217" t="s">
        <v>8386</v>
      </c>
      <c r="D2217" s="8" t="s">
        <v>8373</v>
      </c>
      <c r="E2217">
        <v>3082</v>
      </c>
      <c r="F2217" s="7">
        <v>1</v>
      </c>
      <c r="G2217" s="4">
        <v>9000</v>
      </c>
      <c r="H2217" s="4">
        <v>0</v>
      </c>
      <c r="I2217" s="25">
        <v>30.041666666671517</v>
      </c>
      <c r="J2217" s="4">
        <v>0</v>
      </c>
      <c r="N2217" t="s">
        <v>8357</v>
      </c>
      <c r="O2217" t="s">
        <v>8224</v>
      </c>
      <c r="P2217" t="s">
        <v>8386</v>
      </c>
      <c r="Q2217" s="8" t="s">
        <v>8373</v>
      </c>
      <c r="R2217">
        <v>3082</v>
      </c>
      <c r="S2217" s="7">
        <v>1</v>
      </c>
      <c r="T2217" s="4">
        <v>9000</v>
      </c>
      <c r="U2217" s="4">
        <v>0</v>
      </c>
      <c r="V2217" s="25">
        <v>30.041666666671517</v>
      </c>
      <c r="W2217" s="4">
        <v>0</v>
      </c>
    </row>
    <row r="2218" spans="1:23" x14ac:dyDescent="0.45">
      <c r="A2218" t="s">
        <v>8357</v>
      </c>
      <c r="B2218" t="s">
        <v>8224</v>
      </c>
      <c r="C2218" t="s">
        <v>8386</v>
      </c>
      <c r="D2218" s="8" t="s">
        <v>8374</v>
      </c>
      <c r="F2218" s="7">
        <v>2</v>
      </c>
      <c r="G2218" s="4">
        <v>170000</v>
      </c>
      <c r="H2218" s="4">
        <v>188669</v>
      </c>
      <c r="I2218" s="25">
        <v>31.093622685184528</v>
      </c>
      <c r="J2218" s="4">
        <v>1784</v>
      </c>
      <c r="N2218" t="s">
        <v>8357</v>
      </c>
      <c r="O2218" t="s">
        <v>8224</v>
      </c>
      <c r="P2218" t="s">
        <v>8386</v>
      </c>
      <c r="Q2218" s="8" t="s">
        <v>8374</v>
      </c>
      <c r="S2218" s="7">
        <v>2</v>
      </c>
      <c r="T2218" s="4">
        <v>170000</v>
      </c>
      <c r="U2218" s="4">
        <v>188669</v>
      </c>
      <c r="V2218" s="25">
        <v>31.093622685184528</v>
      </c>
      <c r="W2218" s="4">
        <v>1784</v>
      </c>
    </row>
    <row r="2219" spans="1:23" x14ac:dyDescent="0.45">
      <c r="A2219" t="s">
        <v>8357</v>
      </c>
      <c r="B2219" t="s">
        <v>8224</v>
      </c>
      <c r="C2219" t="s">
        <v>8386</v>
      </c>
      <c r="D2219" s="8" t="s">
        <v>8374</v>
      </c>
      <c r="E2219">
        <v>2713</v>
      </c>
      <c r="F2219" s="7">
        <v>1</v>
      </c>
      <c r="G2219" s="4">
        <v>150000</v>
      </c>
      <c r="H2219" s="4">
        <v>153362</v>
      </c>
      <c r="I2219" s="25">
        <v>40</v>
      </c>
      <c r="J2219" s="4">
        <v>1420</v>
      </c>
      <c r="N2219" t="s">
        <v>8357</v>
      </c>
      <c r="O2219" t="s">
        <v>8224</v>
      </c>
      <c r="P2219" t="s">
        <v>8386</v>
      </c>
      <c r="Q2219" s="8" t="s">
        <v>8374</v>
      </c>
      <c r="R2219">
        <v>2713</v>
      </c>
      <c r="S2219" s="7">
        <v>1</v>
      </c>
      <c r="T2219" s="4">
        <v>150000</v>
      </c>
      <c r="U2219" s="4">
        <v>153362</v>
      </c>
      <c r="V2219" s="25">
        <v>40</v>
      </c>
      <c r="W2219" s="4">
        <v>1420</v>
      </c>
    </row>
    <row r="2220" spans="1:23" x14ac:dyDescent="0.45">
      <c r="A2220" t="s">
        <v>8357</v>
      </c>
      <c r="B2220" t="s">
        <v>8224</v>
      </c>
      <c r="C2220" t="s">
        <v>8386</v>
      </c>
      <c r="D2220" s="8" t="s">
        <v>8374</v>
      </c>
      <c r="E2220">
        <v>2989</v>
      </c>
      <c r="F2220" s="7">
        <v>1</v>
      </c>
      <c r="G2220" s="4">
        <v>20000</v>
      </c>
      <c r="H2220" s="4">
        <v>35307</v>
      </c>
      <c r="I2220" s="25">
        <v>22.187245370369055</v>
      </c>
      <c r="J2220" s="4">
        <v>364</v>
      </c>
      <c r="N2220" t="s">
        <v>8357</v>
      </c>
      <c r="O2220" t="s">
        <v>8224</v>
      </c>
      <c r="P2220" t="s">
        <v>8386</v>
      </c>
      <c r="Q2220" s="8" t="s">
        <v>8374</v>
      </c>
      <c r="R2220">
        <v>2989</v>
      </c>
      <c r="S2220" s="7">
        <v>1</v>
      </c>
      <c r="T2220" s="4">
        <v>20000</v>
      </c>
      <c r="U2220" s="4">
        <v>35307</v>
      </c>
      <c r="V2220" s="25">
        <v>22.187245370369055</v>
      </c>
      <c r="W2220" s="4">
        <v>364</v>
      </c>
    </row>
    <row r="2221" spans="1:23" x14ac:dyDescent="0.45">
      <c r="A2221" t="s">
        <v>8357</v>
      </c>
      <c r="B2221" t="s">
        <v>8224</v>
      </c>
      <c r="C2221" t="s">
        <v>8386</v>
      </c>
      <c r="D2221" s="8" t="s">
        <v>8381</v>
      </c>
      <c r="F2221" s="7">
        <v>6</v>
      </c>
      <c r="G2221" s="4">
        <v>6570025</v>
      </c>
      <c r="H2221" s="4">
        <v>23963</v>
      </c>
      <c r="I2221" s="25">
        <v>33.869928626542482</v>
      </c>
      <c r="J2221" s="4">
        <v>175</v>
      </c>
      <c r="N2221" t="s">
        <v>8357</v>
      </c>
      <c r="O2221" t="s">
        <v>8224</v>
      </c>
      <c r="P2221" t="s">
        <v>8386</v>
      </c>
      <c r="Q2221" s="8" t="s">
        <v>8381</v>
      </c>
      <c r="S2221" s="7">
        <v>6</v>
      </c>
      <c r="T2221" s="4">
        <v>6570025</v>
      </c>
      <c r="U2221" s="4">
        <v>23963</v>
      </c>
      <c r="V2221" s="25">
        <v>33.869928626542482</v>
      </c>
      <c r="W2221" s="4">
        <v>175</v>
      </c>
    </row>
    <row r="2222" spans="1:23" x14ac:dyDescent="0.45">
      <c r="A2222" t="s">
        <v>8357</v>
      </c>
      <c r="B2222" t="s">
        <v>8224</v>
      </c>
      <c r="C2222" t="s">
        <v>8386</v>
      </c>
      <c r="D2222" s="8" t="s">
        <v>8381</v>
      </c>
      <c r="E2222">
        <v>2950</v>
      </c>
      <c r="F2222" s="7">
        <v>1</v>
      </c>
      <c r="G2222" s="4">
        <v>5000000</v>
      </c>
      <c r="H2222" s="4">
        <v>0</v>
      </c>
      <c r="I2222" s="25">
        <v>30</v>
      </c>
      <c r="J2222" s="4">
        <v>0</v>
      </c>
      <c r="N2222" t="s">
        <v>8357</v>
      </c>
      <c r="O2222" t="s">
        <v>8224</v>
      </c>
      <c r="P2222" t="s">
        <v>8386</v>
      </c>
      <c r="Q2222" s="8" t="s">
        <v>8381</v>
      </c>
      <c r="R2222">
        <v>2950</v>
      </c>
      <c r="S2222" s="7">
        <v>1</v>
      </c>
      <c r="T2222" s="4">
        <v>5000000</v>
      </c>
      <c r="U2222" s="4">
        <v>0</v>
      </c>
      <c r="V2222" s="25">
        <v>30</v>
      </c>
      <c r="W2222" s="4">
        <v>0</v>
      </c>
    </row>
    <row r="2223" spans="1:23" x14ac:dyDescent="0.45">
      <c r="A2223" t="s">
        <v>8357</v>
      </c>
      <c r="B2223" t="s">
        <v>8224</v>
      </c>
      <c r="C2223" t="s">
        <v>8386</v>
      </c>
      <c r="D2223" s="8" t="s">
        <v>8381</v>
      </c>
      <c r="E2223">
        <v>2990</v>
      </c>
      <c r="F2223" s="7">
        <v>1</v>
      </c>
      <c r="G2223" s="4">
        <v>10000</v>
      </c>
      <c r="H2223" s="4">
        <v>10000</v>
      </c>
      <c r="I2223" s="25">
        <v>35</v>
      </c>
      <c r="J2223" s="4">
        <v>27</v>
      </c>
      <c r="N2223" t="s">
        <v>8357</v>
      </c>
      <c r="O2223" t="s">
        <v>8224</v>
      </c>
      <c r="P2223" t="s">
        <v>8386</v>
      </c>
      <c r="Q2223" s="8" t="s">
        <v>8381</v>
      </c>
      <c r="R2223">
        <v>2990</v>
      </c>
      <c r="S2223" s="7">
        <v>1</v>
      </c>
      <c r="T2223" s="4">
        <v>10000</v>
      </c>
      <c r="U2223" s="4">
        <v>10000</v>
      </c>
      <c r="V2223" s="25">
        <v>35</v>
      </c>
      <c r="W2223" s="4">
        <v>27</v>
      </c>
    </row>
    <row r="2224" spans="1:23" x14ac:dyDescent="0.45">
      <c r="A2224" t="s">
        <v>8357</v>
      </c>
      <c r="B2224" t="s">
        <v>8224</v>
      </c>
      <c r="C2224" t="s">
        <v>8386</v>
      </c>
      <c r="D2224" s="8" t="s">
        <v>8381</v>
      </c>
      <c r="E2224">
        <v>3008</v>
      </c>
      <c r="F2224" s="7">
        <v>1</v>
      </c>
      <c r="G2224" s="4">
        <v>3000</v>
      </c>
      <c r="H2224" s="4">
        <v>3035</v>
      </c>
      <c r="I2224" s="25">
        <v>30</v>
      </c>
      <c r="J2224" s="4">
        <v>26</v>
      </c>
      <c r="N2224" t="s">
        <v>8357</v>
      </c>
      <c r="O2224" t="s">
        <v>8224</v>
      </c>
      <c r="P2224" t="s">
        <v>8386</v>
      </c>
      <c r="Q2224" s="8" t="s">
        <v>8381</v>
      </c>
      <c r="R2224">
        <v>3008</v>
      </c>
      <c r="S2224" s="7">
        <v>1</v>
      </c>
      <c r="T2224" s="4">
        <v>3000</v>
      </c>
      <c r="U2224" s="4">
        <v>3035</v>
      </c>
      <c r="V2224" s="25">
        <v>30</v>
      </c>
      <c r="W2224" s="4">
        <v>26</v>
      </c>
    </row>
    <row r="2225" spans="1:23" x14ac:dyDescent="0.45">
      <c r="A2225" t="s">
        <v>8357</v>
      </c>
      <c r="B2225" t="s">
        <v>8224</v>
      </c>
      <c r="C2225" t="s">
        <v>8386</v>
      </c>
      <c r="D2225" s="8" t="s">
        <v>8381</v>
      </c>
      <c r="E2225">
        <v>3041</v>
      </c>
      <c r="F2225" s="7">
        <v>1</v>
      </c>
      <c r="G2225" s="4">
        <v>8300</v>
      </c>
      <c r="H2225" s="4">
        <v>9170</v>
      </c>
      <c r="I2225" s="25">
        <v>30</v>
      </c>
      <c r="J2225" s="4">
        <v>95</v>
      </c>
      <c r="N2225" t="s">
        <v>8357</v>
      </c>
      <c r="O2225" t="s">
        <v>8224</v>
      </c>
      <c r="P2225" t="s">
        <v>8386</v>
      </c>
      <c r="Q2225" s="8" t="s">
        <v>8381</v>
      </c>
      <c r="R2225">
        <v>3041</v>
      </c>
      <c r="S2225" s="7">
        <v>1</v>
      </c>
      <c r="T2225" s="4">
        <v>8300</v>
      </c>
      <c r="U2225" s="4">
        <v>9170</v>
      </c>
      <c r="V2225" s="25">
        <v>30</v>
      </c>
      <c r="W2225" s="4">
        <v>95</v>
      </c>
    </row>
    <row r="2226" spans="1:23" x14ac:dyDescent="0.45">
      <c r="A2226" t="s">
        <v>8357</v>
      </c>
      <c r="B2226" t="s">
        <v>8224</v>
      </c>
      <c r="C2226" t="s">
        <v>8386</v>
      </c>
      <c r="D2226" s="8" t="s">
        <v>8381</v>
      </c>
      <c r="E2226">
        <v>3098</v>
      </c>
      <c r="F2226" s="7">
        <v>1</v>
      </c>
      <c r="G2226" s="4">
        <v>48725</v>
      </c>
      <c r="H2226" s="4">
        <v>1758</v>
      </c>
      <c r="I2226" s="25">
        <v>48.219571759254904</v>
      </c>
      <c r="J2226" s="4">
        <v>27</v>
      </c>
      <c r="N2226" t="s">
        <v>8357</v>
      </c>
      <c r="O2226" t="s">
        <v>8224</v>
      </c>
      <c r="P2226" t="s">
        <v>8386</v>
      </c>
      <c r="Q2226" s="8" t="s">
        <v>8381</v>
      </c>
      <c r="R2226">
        <v>3098</v>
      </c>
      <c r="S2226" s="7">
        <v>1</v>
      </c>
      <c r="T2226" s="4">
        <v>48725</v>
      </c>
      <c r="U2226" s="4">
        <v>1758</v>
      </c>
      <c r="V2226" s="25">
        <v>48.219571759254904</v>
      </c>
      <c r="W2226" s="4">
        <v>27</v>
      </c>
    </row>
    <row r="2227" spans="1:23" x14ac:dyDescent="0.45">
      <c r="A2227" t="s">
        <v>8357</v>
      </c>
      <c r="B2227" t="s">
        <v>8224</v>
      </c>
      <c r="C2227" t="s">
        <v>8386</v>
      </c>
      <c r="D2227" s="8" t="s">
        <v>8381</v>
      </c>
      <c r="E2227">
        <v>3125</v>
      </c>
      <c r="F2227" s="7">
        <v>1</v>
      </c>
      <c r="G2227" s="4">
        <v>1500000</v>
      </c>
      <c r="H2227" s="4">
        <v>0</v>
      </c>
      <c r="I2227" s="25">
        <v>30</v>
      </c>
      <c r="J2227" s="4">
        <v>0</v>
      </c>
      <c r="N2227" t="s">
        <v>8357</v>
      </c>
      <c r="O2227" t="s">
        <v>8224</v>
      </c>
      <c r="P2227" t="s">
        <v>8386</v>
      </c>
      <c r="Q2227" s="8" t="s">
        <v>8381</v>
      </c>
      <c r="R2227">
        <v>3125</v>
      </c>
      <c r="S2227" s="7">
        <v>1</v>
      </c>
      <c r="T2227" s="4">
        <v>1500000</v>
      </c>
      <c r="U2227" s="4">
        <v>0</v>
      </c>
      <c r="V2227" s="25">
        <v>30</v>
      </c>
      <c r="W2227" s="4">
        <v>0</v>
      </c>
    </row>
    <row r="2228" spans="1:23" x14ac:dyDescent="0.45">
      <c r="A2228" t="s">
        <v>8357</v>
      </c>
      <c r="B2228" t="s">
        <v>8224</v>
      </c>
      <c r="C2228" t="s">
        <v>8387</v>
      </c>
      <c r="F2228" s="7"/>
      <c r="G2228" s="4"/>
      <c r="H2228" s="4"/>
      <c r="I2228" s="25"/>
      <c r="J2228" s="4"/>
      <c r="N2228" t="s">
        <v>8357</v>
      </c>
      <c r="O2228" t="s">
        <v>8224</v>
      </c>
      <c r="P2228" t="s">
        <v>8387</v>
      </c>
      <c r="S2228" s="7"/>
      <c r="T2228" s="4"/>
      <c r="U2228" s="4"/>
      <c r="V2228" s="25"/>
      <c r="W2228" s="4"/>
    </row>
    <row r="2229" spans="1:23" x14ac:dyDescent="0.45">
      <c r="A2229" t="s">
        <v>8357</v>
      </c>
      <c r="B2229" t="s">
        <v>8224</v>
      </c>
      <c r="C2229" t="s">
        <v>8387</v>
      </c>
      <c r="D2229" s="8" t="s">
        <v>8376</v>
      </c>
      <c r="F2229" s="7">
        <v>6</v>
      </c>
      <c r="G2229" s="4">
        <v>31000</v>
      </c>
      <c r="H2229" s="4">
        <v>50196.69</v>
      </c>
      <c r="I2229" s="25">
        <v>33.400007716049004</v>
      </c>
      <c r="J2229" s="4">
        <v>778</v>
      </c>
      <c r="N2229" t="s">
        <v>8357</v>
      </c>
      <c r="O2229" t="s">
        <v>8224</v>
      </c>
      <c r="P2229" t="s">
        <v>8387</v>
      </c>
      <c r="Q2229" s="8" t="s">
        <v>8376</v>
      </c>
      <c r="S2229" s="7">
        <v>6</v>
      </c>
      <c r="T2229" s="4">
        <v>31000</v>
      </c>
      <c r="U2229" s="4">
        <v>50196.69</v>
      </c>
      <c r="V2229" s="25">
        <v>33.400007716049004</v>
      </c>
      <c r="W2229" s="4">
        <v>778</v>
      </c>
    </row>
    <row r="2230" spans="1:23" x14ac:dyDescent="0.45">
      <c r="A2230" t="s">
        <v>8357</v>
      </c>
      <c r="B2230" t="s">
        <v>8224</v>
      </c>
      <c r="C2230" t="s">
        <v>8387</v>
      </c>
      <c r="D2230" s="8" t="s">
        <v>8376</v>
      </c>
      <c r="E2230">
        <v>2715</v>
      </c>
      <c r="F2230" s="7">
        <v>1</v>
      </c>
      <c r="G2230" s="4">
        <v>12000</v>
      </c>
      <c r="H2230" s="4">
        <v>31754.69</v>
      </c>
      <c r="I2230" s="25">
        <v>34</v>
      </c>
      <c r="J2230" s="4">
        <v>551</v>
      </c>
      <c r="N2230" t="s">
        <v>8357</v>
      </c>
      <c r="O2230" t="s">
        <v>8224</v>
      </c>
      <c r="P2230" t="s">
        <v>8387</v>
      </c>
      <c r="Q2230" s="8" t="s">
        <v>8376</v>
      </c>
      <c r="R2230">
        <v>2715</v>
      </c>
      <c r="S2230" s="7">
        <v>1</v>
      </c>
      <c r="T2230" s="4">
        <v>12000</v>
      </c>
      <c r="U2230" s="4">
        <v>31754.69</v>
      </c>
      <c r="V2230" s="25">
        <v>34</v>
      </c>
      <c r="W2230" s="4">
        <v>551</v>
      </c>
    </row>
    <row r="2231" spans="1:23" x14ac:dyDescent="0.45">
      <c r="A2231" t="s">
        <v>8357</v>
      </c>
      <c r="B2231" t="s">
        <v>8224</v>
      </c>
      <c r="C2231" t="s">
        <v>8387</v>
      </c>
      <c r="D2231" s="8" t="s">
        <v>8376</v>
      </c>
      <c r="E2231">
        <v>2993</v>
      </c>
      <c r="F2231" s="7">
        <v>1</v>
      </c>
      <c r="G2231" s="4">
        <v>1000</v>
      </c>
      <c r="H2231" s="4">
        <v>1003</v>
      </c>
      <c r="I2231" s="25">
        <v>30</v>
      </c>
      <c r="J2231" s="4">
        <v>22</v>
      </c>
      <c r="N2231" t="s">
        <v>8357</v>
      </c>
      <c r="O2231" t="s">
        <v>8224</v>
      </c>
      <c r="P2231" t="s">
        <v>8387</v>
      </c>
      <c r="Q2231" s="8" t="s">
        <v>8376</v>
      </c>
      <c r="R2231">
        <v>2993</v>
      </c>
      <c r="S2231" s="7">
        <v>1</v>
      </c>
      <c r="T2231" s="4">
        <v>1000</v>
      </c>
      <c r="U2231" s="4">
        <v>1003</v>
      </c>
      <c r="V2231" s="25">
        <v>30</v>
      </c>
      <c r="W2231" s="4">
        <v>22</v>
      </c>
    </row>
    <row r="2232" spans="1:23" x14ac:dyDescent="0.45">
      <c r="A2232" t="s">
        <v>8357</v>
      </c>
      <c r="B2232" t="s">
        <v>8224</v>
      </c>
      <c r="C2232" t="s">
        <v>8387</v>
      </c>
      <c r="D2232" s="8" t="s">
        <v>8376</v>
      </c>
      <c r="E2232">
        <v>3003</v>
      </c>
      <c r="F2232" s="7">
        <v>1</v>
      </c>
      <c r="G2232" s="4">
        <v>3000</v>
      </c>
      <c r="H2232" s="4">
        <v>3035</v>
      </c>
      <c r="I2232" s="25">
        <v>31.400046296294022</v>
      </c>
      <c r="J2232" s="4">
        <v>17</v>
      </c>
      <c r="N2232" t="s">
        <v>8357</v>
      </c>
      <c r="O2232" t="s">
        <v>8224</v>
      </c>
      <c r="P2232" t="s">
        <v>8387</v>
      </c>
      <c r="Q2232" s="8" t="s">
        <v>8376</v>
      </c>
      <c r="R2232">
        <v>3003</v>
      </c>
      <c r="S2232" s="7">
        <v>1</v>
      </c>
      <c r="T2232" s="4">
        <v>3000</v>
      </c>
      <c r="U2232" s="4">
        <v>3035</v>
      </c>
      <c r="V2232" s="25">
        <v>31.400046296294022</v>
      </c>
      <c r="W2232" s="4">
        <v>17</v>
      </c>
    </row>
    <row r="2233" spans="1:23" x14ac:dyDescent="0.45">
      <c r="A2233" t="s">
        <v>8357</v>
      </c>
      <c r="B2233" t="s">
        <v>8224</v>
      </c>
      <c r="C2233" t="s">
        <v>8387</v>
      </c>
      <c r="D2233" s="8" t="s">
        <v>8376</v>
      </c>
      <c r="E2233">
        <v>3038</v>
      </c>
      <c r="F2233" s="7">
        <v>1</v>
      </c>
      <c r="G2233" s="4">
        <v>1000</v>
      </c>
      <c r="H2233" s="4">
        <v>1005</v>
      </c>
      <c r="I2233" s="25">
        <v>60</v>
      </c>
      <c r="J2233" s="4">
        <v>27</v>
      </c>
      <c r="N2233" t="s">
        <v>8357</v>
      </c>
      <c r="O2233" t="s">
        <v>8224</v>
      </c>
      <c r="P2233" t="s">
        <v>8387</v>
      </c>
      <c r="Q2233" s="8" t="s">
        <v>8376</v>
      </c>
      <c r="R2233">
        <v>3038</v>
      </c>
      <c r="S2233" s="7">
        <v>1</v>
      </c>
      <c r="T2233" s="4">
        <v>1000</v>
      </c>
      <c r="U2233" s="4">
        <v>1005</v>
      </c>
      <c r="V2233" s="25">
        <v>60</v>
      </c>
      <c r="W2233" s="4">
        <v>27</v>
      </c>
    </row>
    <row r="2234" spans="1:23" x14ac:dyDescent="0.45">
      <c r="A2234" t="s">
        <v>8357</v>
      </c>
      <c r="B2234" t="s">
        <v>8224</v>
      </c>
      <c r="C2234" t="s">
        <v>8387</v>
      </c>
      <c r="D2234" s="8" t="s">
        <v>8376</v>
      </c>
      <c r="E2234">
        <v>3044</v>
      </c>
      <c r="F2234" s="7">
        <v>1</v>
      </c>
      <c r="G2234" s="4">
        <v>12000</v>
      </c>
      <c r="H2234" s="4">
        <v>13121</v>
      </c>
      <c r="I2234" s="25">
        <v>15</v>
      </c>
      <c r="J2234" s="4">
        <v>156</v>
      </c>
      <c r="N2234" t="s">
        <v>8357</v>
      </c>
      <c r="O2234" t="s">
        <v>8224</v>
      </c>
      <c r="P2234" t="s">
        <v>8387</v>
      </c>
      <c r="Q2234" s="8" t="s">
        <v>8376</v>
      </c>
      <c r="R2234">
        <v>3044</v>
      </c>
      <c r="S2234" s="7">
        <v>1</v>
      </c>
      <c r="T2234" s="4">
        <v>12000</v>
      </c>
      <c r="U2234" s="4">
        <v>13121</v>
      </c>
      <c r="V2234" s="25">
        <v>15</v>
      </c>
      <c r="W2234" s="4">
        <v>156</v>
      </c>
    </row>
    <row r="2235" spans="1:23" x14ac:dyDescent="0.45">
      <c r="A2235" t="s">
        <v>8357</v>
      </c>
      <c r="B2235" t="s">
        <v>8224</v>
      </c>
      <c r="C2235" t="s">
        <v>8387</v>
      </c>
      <c r="D2235" s="8" t="s">
        <v>8376</v>
      </c>
      <c r="E2235">
        <v>3099</v>
      </c>
      <c r="F2235" s="7">
        <v>1</v>
      </c>
      <c r="G2235" s="4">
        <v>2000</v>
      </c>
      <c r="H2235" s="4">
        <v>278</v>
      </c>
      <c r="I2235" s="25">
        <v>30</v>
      </c>
      <c r="J2235" s="4">
        <v>5</v>
      </c>
      <c r="N2235" t="s">
        <v>8357</v>
      </c>
      <c r="O2235" t="s">
        <v>8224</v>
      </c>
      <c r="P2235" t="s">
        <v>8387</v>
      </c>
      <c r="Q2235" s="8" t="s">
        <v>8376</v>
      </c>
      <c r="R2235">
        <v>3099</v>
      </c>
      <c r="S2235" s="7">
        <v>1</v>
      </c>
      <c r="T2235" s="4">
        <v>2000</v>
      </c>
      <c r="U2235" s="4">
        <v>278</v>
      </c>
      <c r="V2235" s="25">
        <v>30</v>
      </c>
      <c r="W2235" s="4">
        <v>5</v>
      </c>
    </row>
    <row r="2236" spans="1:23" x14ac:dyDescent="0.45">
      <c r="A2236" t="s">
        <v>8357</v>
      </c>
      <c r="B2236" t="s">
        <v>8224</v>
      </c>
      <c r="C2236" t="s">
        <v>8387</v>
      </c>
      <c r="D2236" s="8" t="s">
        <v>8377</v>
      </c>
      <c r="F2236" s="7">
        <v>2</v>
      </c>
      <c r="G2236" s="4">
        <v>31000</v>
      </c>
      <c r="H2236" s="4">
        <v>7570</v>
      </c>
      <c r="I2236" s="25">
        <v>44.958333333335759</v>
      </c>
      <c r="J2236" s="4">
        <v>86</v>
      </c>
      <c r="N2236" t="s">
        <v>8357</v>
      </c>
      <c r="O2236" t="s">
        <v>8224</v>
      </c>
      <c r="P2236" t="s">
        <v>8387</v>
      </c>
      <c r="Q2236" s="8" t="s">
        <v>8377</v>
      </c>
      <c r="S2236" s="7">
        <v>2</v>
      </c>
      <c r="T2236" s="4">
        <v>31000</v>
      </c>
      <c r="U2236" s="4">
        <v>7570</v>
      </c>
      <c r="V2236" s="25">
        <v>44.958333333335759</v>
      </c>
      <c r="W2236" s="4">
        <v>86</v>
      </c>
    </row>
    <row r="2237" spans="1:23" x14ac:dyDescent="0.45">
      <c r="A2237" t="s">
        <v>8357</v>
      </c>
      <c r="B2237" t="s">
        <v>8224</v>
      </c>
      <c r="C2237" t="s">
        <v>8387</v>
      </c>
      <c r="D2237" s="8" t="s">
        <v>8377</v>
      </c>
      <c r="E2237">
        <v>2719</v>
      </c>
      <c r="F2237" s="7">
        <v>1</v>
      </c>
      <c r="G2237" s="4">
        <v>6000</v>
      </c>
      <c r="H2237" s="4">
        <v>6530</v>
      </c>
      <c r="I2237" s="25">
        <v>59.958333333335759</v>
      </c>
      <c r="J2237" s="4">
        <v>69</v>
      </c>
      <c r="N2237" t="s">
        <v>8357</v>
      </c>
      <c r="O2237" t="s">
        <v>8224</v>
      </c>
      <c r="P2237" t="s">
        <v>8387</v>
      </c>
      <c r="Q2237" s="8" t="s">
        <v>8377</v>
      </c>
      <c r="R2237">
        <v>2719</v>
      </c>
      <c r="S2237" s="7">
        <v>1</v>
      </c>
      <c r="T2237" s="4">
        <v>6000</v>
      </c>
      <c r="U2237" s="4">
        <v>6530</v>
      </c>
      <c r="V2237" s="25">
        <v>59.958333333335759</v>
      </c>
      <c r="W2237" s="4">
        <v>69</v>
      </c>
    </row>
    <row r="2238" spans="1:23" x14ac:dyDescent="0.45">
      <c r="A2238" t="s">
        <v>8357</v>
      </c>
      <c r="B2238" t="s">
        <v>8224</v>
      </c>
      <c r="C2238" t="s">
        <v>8387</v>
      </c>
      <c r="D2238" s="8" t="s">
        <v>8377</v>
      </c>
      <c r="E2238">
        <v>3126</v>
      </c>
      <c r="F2238" s="7">
        <v>1</v>
      </c>
      <c r="G2238" s="4">
        <v>25000</v>
      </c>
      <c r="H2238" s="4">
        <v>1040</v>
      </c>
      <c r="I2238" s="25">
        <v>29.958333333335759</v>
      </c>
      <c r="J2238" s="4">
        <v>17</v>
      </c>
      <c r="N2238" t="s">
        <v>8357</v>
      </c>
      <c r="O2238" t="s">
        <v>8224</v>
      </c>
      <c r="P2238" t="s">
        <v>8387</v>
      </c>
      <c r="Q2238" s="8" t="s">
        <v>8377</v>
      </c>
      <c r="R2238">
        <v>3126</v>
      </c>
      <c r="S2238" s="7">
        <v>1</v>
      </c>
      <c r="T2238" s="4">
        <v>25000</v>
      </c>
      <c r="U2238" s="4">
        <v>1040</v>
      </c>
      <c r="V2238" s="25">
        <v>29.958333333335759</v>
      </c>
      <c r="W2238" s="4">
        <v>17</v>
      </c>
    </row>
    <row r="2239" spans="1:23" x14ac:dyDescent="0.45">
      <c r="A2239" t="s">
        <v>8357</v>
      </c>
      <c r="B2239" t="s">
        <v>8224</v>
      </c>
      <c r="C2239" t="s">
        <v>8387</v>
      </c>
      <c r="D2239" s="8" t="s">
        <v>8378</v>
      </c>
      <c r="F2239" s="7">
        <v>2</v>
      </c>
      <c r="G2239" s="4">
        <v>80500</v>
      </c>
      <c r="H2239" s="4">
        <v>745</v>
      </c>
      <c r="I2239" s="25">
        <v>51.761030092591682</v>
      </c>
      <c r="J2239" s="4">
        <v>20</v>
      </c>
      <c r="N2239" t="s">
        <v>8357</v>
      </c>
      <c r="O2239" t="s">
        <v>8224</v>
      </c>
      <c r="P2239" t="s">
        <v>8387</v>
      </c>
      <c r="Q2239" s="8" t="s">
        <v>8378</v>
      </c>
      <c r="S2239" s="7">
        <v>2</v>
      </c>
      <c r="T2239" s="4">
        <v>80500</v>
      </c>
      <c r="U2239" s="4">
        <v>745</v>
      </c>
      <c r="V2239" s="25">
        <v>51.761030092591682</v>
      </c>
      <c r="W2239" s="4">
        <v>20</v>
      </c>
    </row>
    <row r="2240" spans="1:23" x14ac:dyDescent="0.45">
      <c r="A2240" t="s">
        <v>8357</v>
      </c>
      <c r="B2240" t="s">
        <v>8224</v>
      </c>
      <c r="C2240" t="s">
        <v>8387</v>
      </c>
      <c r="D2240" s="8" t="s">
        <v>8378</v>
      </c>
      <c r="E2240">
        <v>2958</v>
      </c>
      <c r="F2240" s="7">
        <v>1</v>
      </c>
      <c r="G2240" s="4">
        <v>80000</v>
      </c>
      <c r="H2240" s="4">
        <v>0</v>
      </c>
      <c r="I2240" s="25">
        <v>59.958333333335759</v>
      </c>
      <c r="J2240" s="4">
        <v>0</v>
      </c>
      <c r="N2240" t="s">
        <v>8357</v>
      </c>
      <c r="O2240" t="s">
        <v>8224</v>
      </c>
      <c r="P2240" t="s">
        <v>8387</v>
      </c>
      <c r="Q2240" s="8" t="s">
        <v>8378</v>
      </c>
      <c r="R2240">
        <v>2958</v>
      </c>
      <c r="S2240" s="7">
        <v>1</v>
      </c>
      <c r="T2240" s="4">
        <v>80000</v>
      </c>
      <c r="U2240" s="4">
        <v>0</v>
      </c>
      <c r="V2240" s="25">
        <v>59.958333333335759</v>
      </c>
      <c r="W2240" s="4">
        <v>0</v>
      </c>
    </row>
    <row r="2241" spans="1:23" x14ac:dyDescent="0.45">
      <c r="A2241" t="s">
        <v>8357</v>
      </c>
      <c r="B2241" t="s">
        <v>8224</v>
      </c>
      <c r="C2241" t="s">
        <v>8387</v>
      </c>
      <c r="D2241" s="8" t="s">
        <v>8378</v>
      </c>
      <c r="E2241">
        <v>3047</v>
      </c>
      <c r="F2241" s="7">
        <v>1</v>
      </c>
      <c r="G2241" s="4">
        <v>500</v>
      </c>
      <c r="H2241" s="4">
        <v>745</v>
      </c>
      <c r="I2241" s="25">
        <v>43.563726851847605</v>
      </c>
      <c r="J2241" s="4">
        <v>20</v>
      </c>
      <c r="N2241" t="s">
        <v>8357</v>
      </c>
      <c r="O2241" t="s">
        <v>8224</v>
      </c>
      <c r="P2241" t="s">
        <v>8387</v>
      </c>
      <c r="Q2241" s="8" t="s">
        <v>8378</v>
      </c>
      <c r="R2241">
        <v>3047</v>
      </c>
      <c r="S2241" s="7">
        <v>1</v>
      </c>
      <c r="T2241" s="4">
        <v>500</v>
      </c>
      <c r="U2241" s="4">
        <v>745</v>
      </c>
      <c r="V2241" s="25">
        <v>43.563726851847605</v>
      </c>
      <c r="W2241" s="4">
        <v>20</v>
      </c>
    </row>
    <row r="2242" spans="1:23" x14ac:dyDescent="0.45">
      <c r="A2242" t="s">
        <v>8357</v>
      </c>
      <c r="B2242" t="s">
        <v>8224</v>
      </c>
      <c r="C2242" t="s">
        <v>8387</v>
      </c>
      <c r="D2242" s="8" t="s">
        <v>8379</v>
      </c>
      <c r="F2242" s="7">
        <v>3</v>
      </c>
      <c r="G2242" s="4">
        <v>26500</v>
      </c>
      <c r="H2242" s="4">
        <v>20603</v>
      </c>
      <c r="I2242" s="25">
        <v>29.453915895059861</v>
      </c>
      <c r="J2242" s="4">
        <v>177</v>
      </c>
      <c r="N2242" t="s">
        <v>8357</v>
      </c>
      <c r="O2242" t="s">
        <v>8224</v>
      </c>
      <c r="P2242" t="s">
        <v>8387</v>
      </c>
      <c r="Q2242" s="8" t="s">
        <v>8379</v>
      </c>
      <c r="S2242" s="7">
        <v>3</v>
      </c>
      <c r="T2242" s="4">
        <v>26500</v>
      </c>
      <c r="U2242" s="4">
        <v>20603</v>
      </c>
      <c r="V2242" s="25">
        <v>29.453915895059861</v>
      </c>
      <c r="W2242" s="4">
        <v>177</v>
      </c>
    </row>
    <row r="2243" spans="1:23" x14ac:dyDescent="0.45">
      <c r="A2243" t="s">
        <v>8357</v>
      </c>
      <c r="B2243" t="s">
        <v>8224</v>
      </c>
      <c r="C2243" t="s">
        <v>8387</v>
      </c>
      <c r="D2243" s="8" t="s">
        <v>8379</v>
      </c>
      <c r="E2243">
        <v>2718</v>
      </c>
      <c r="F2243" s="7">
        <v>1</v>
      </c>
      <c r="G2243" s="4">
        <v>18000</v>
      </c>
      <c r="H2243" s="4">
        <v>18645</v>
      </c>
      <c r="I2243" s="25">
        <v>28.36174768517958</v>
      </c>
      <c r="J2243" s="4">
        <v>148</v>
      </c>
      <c r="N2243" t="s">
        <v>8357</v>
      </c>
      <c r="O2243" t="s">
        <v>8224</v>
      </c>
      <c r="P2243" t="s">
        <v>8387</v>
      </c>
      <c r="Q2243" s="8" t="s">
        <v>8379</v>
      </c>
      <c r="R2243">
        <v>2718</v>
      </c>
      <c r="S2243" s="7">
        <v>1</v>
      </c>
      <c r="T2243" s="4">
        <v>18000</v>
      </c>
      <c r="U2243" s="4">
        <v>18645</v>
      </c>
      <c r="V2243" s="25">
        <v>28.36174768517958</v>
      </c>
      <c r="W2243" s="4">
        <v>148</v>
      </c>
    </row>
    <row r="2244" spans="1:23" x14ac:dyDescent="0.45">
      <c r="A2244" t="s">
        <v>8357</v>
      </c>
      <c r="B2244" t="s">
        <v>8224</v>
      </c>
      <c r="C2244" t="s">
        <v>8387</v>
      </c>
      <c r="D2244" s="8" t="s">
        <v>8379</v>
      </c>
      <c r="E2244">
        <v>2956</v>
      </c>
      <c r="F2244" s="7">
        <v>1</v>
      </c>
      <c r="G2244" s="4">
        <v>7900</v>
      </c>
      <c r="H2244" s="4">
        <v>1322</v>
      </c>
      <c r="I2244" s="25">
        <v>30</v>
      </c>
      <c r="J2244" s="4">
        <v>20</v>
      </c>
      <c r="N2244" t="s">
        <v>8357</v>
      </c>
      <c r="O2244" t="s">
        <v>8224</v>
      </c>
      <c r="P2244" t="s">
        <v>8387</v>
      </c>
      <c r="Q2244" s="8" t="s">
        <v>8379</v>
      </c>
      <c r="R2244">
        <v>2956</v>
      </c>
      <c r="S2244" s="7">
        <v>1</v>
      </c>
      <c r="T2244" s="4">
        <v>7900</v>
      </c>
      <c r="U2244" s="4">
        <v>1322</v>
      </c>
      <c r="V2244" s="25">
        <v>30</v>
      </c>
      <c r="W2244" s="4">
        <v>20</v>
      </c>
    </row>
    <row r="2245" spans="1:23" x14ac:dyDescent="0.45">
      <c r="A2245" t="s">
        <v>8357</v>
      </c>
      <c r="B2245" t="s">
        <v>8224</v>
      </c>
      <c r="C2245" t="s">
        <v>8387</v>
      </c>
      <c r="D2245" s="8" t="s">
        <v>8379</v>
      </c>
      <c r="E2245">
        <v>3050</v>
      </c>
      <c r="F2245" s="7">
        <v>1</v>
      </c>
      <c r="G2245" s="4">
        <v>600</v>
      </c>
      <c r="H2245" s="4">
        <v>636</v>
      </c>
      <c r="I2245" s="25">
        <v>30</v>
      </c>
      <c r="J2245" s="4">
        <v>9</v>
      </c>
      <c r="N2245" t="s">
        <v>8357</v>
      </c>
      <c r="O2245" t="s">
        <v>8224</v>
      </c>
      <c r="P2245" t="s">
        <v>8387</v>
      </c>
      <c r="Q2245" s="8" t="s">
        <v>8379</v>
      </c>
      <c r="R2245">
        <v>3050</v>
      </c>
      <c r="S2245" s="7">
        <v>1</v>
      </c>
      <c r="T2245" s="4">
        <v>600</v>
      </c>
      <c r="U2245" s="4">
        <v>636</v>
      </c>
      <c r="V2245" s="25">
        <v>30</v>
      </c>
      <c r="W2245" s="4">
        <v>9</v>
      </c>
    </row>
    <row r="2246" spans="1:23" x14ac:dyDescent="0.45">
      <c r="A2246" t="s">
        <v>8357</v>
      </c>
      <c r="B2246" t="s">
        <v>8224</v>
      </c>
      <c r="C2246" t="s">
        <v>8387</v>
      </c>
      <c r="D2246" s="8" t="s">
        <v>8380</v>
      </c>
      <c r="F2246" s="7">
        <v>5</v>
      </c>
      <c r="G2246" s="4">
        <v>187134</v>
      </c>
      <c r="H2246" s="4">
        <v>115383.01</v>
      </c>
      <c r="I2246" s="25">
        <v>40.308002314814075</v>
      </c>
      <c r="J2246" s="4">
        <v>589</v>
      </c>
      <c r="N2246" t="s">
        <v>8357</v>
      </c>
      <c r="O2246" t="s">
        <v>8224</v>
      </c>
      <c r="P2246" t="s">
        <v>8387</v>
      </c>
      <c r="Q2246" s="8" t="s">
        <v>8380</v>
      </c>
      <c r="S2246" s="7">
        <v>5</v>
      </c>
      <c r="T2246" s="4">
        <v>187134</v>
      </c>
      <c r="U2246" s="4">
        <v>115383.01</v>
      </c>
      <c r="V2246" s="25">
        <v>40.308002314814075</v>
      </c>
      <c r="W2246" s="4">
        <v>589</v>
      </c>
    </row>
    <row r="2247" spans="1:23" x14ac:dyDescent="0.45">
      <c r="A2247" t="s">
        <v>8357</v>
      </c>
      <c r="B2247" t="s">
        <v>8224</v>
      </c>
      <c r="C2247" t="s">
        <v>8387</v>
      </c>
      <c r="D2247" s="8" t="s">
        <v>8380</v>
      </c>
      <c r="E2247">
        <v>3001</v>
      </c>
      <c r="F2247" s="7">
        <v>1</v>
      </c>
      <c r="G2247" s="4">
        <v>7214</v>
      </c>
      <c r="H2247" s="4">
        <v>22991.01</v>
      </c>
      <c r="I2247" s="25">
        <v>30</v>
      </c>
      <c r="J2247" s="4">
        <v>175</v>
      </c>
      <c r="N2247" t="s">
        <v>8357</v>
      </c>
      <c r="O2247" t="s">
        <v>8224</v>
      </c>
      <c r="P2247" t="s">
        <v>8387</v>
      </c>
      <c r="Q2247" s="8" t="s">
        <v>8380</v>
      </c>
      <c r="R2247">
        <v>3001</v>
      </c>
      <c r="S2247" s="7">
        <v>1</v>
      </c>
      <c r="T2247" s="4">
        <v>7214</v>
      </c>
      <c r="U2247" s="4">
        <v>22991.01</v>
      </c>
      <c r="V2247" s="25">
        <v>30</v>
      </c>
      <c r="W2247" s="4">
        <v>175</v>
      </c>
    </row>
    <row r="2248" spans="1:23" x14ac:dyDescent="0.45">
      <c r="A2248" t="s">
        <v>8357</v>
      </c>
      <c r="B2248" t="s">
        <v>8224</v>
      </c>
      <c r="C2248" t="s">
        <v>8387</v>
      </c>
      <c r="D2248" s="8" t="s">
        <v>8380</v>
      </c>
      <c r="E2248">
        <v>3075</v>
      </c>
      <c r="F2248" s="7">
        <v>1</v>
      </c>
      <c r="G2248" s="4">
        <v>15000</v>
      </c>
      <c r="H2248" s="4">
        <v>1296</v>
      </c>
      <c r="I2248" s="25">
        <v>50</v>
      </c>
      <c r="J2248" s="4">
        <v>20</v>
      </c>
      <c r="N2248" t="s">
        <v>8357</v>
      </c>
      <c r="O2248" t="s">
        <v>8224</v>
      </c>
      <c r="P2248" t="s">
        <v>8387</v>
      </c>
      <c r="Q2248" s="8" t="s">
        <v>8380</v>
      </c>
      <c r="R2248">
        <v>3075</v>
      </c>
      <c r="S2248" s="7">
        <v>1</v>
      </c>
      <c r="T2248" s="4">
        <v>15000</v>
      </c>
      <c r="U2248" s="4">
        <v>1296</v>
      </c>
      <c r="V2248" s="25">
        <v>50</v>
      </c>
      <c r="W2248" s="4">
        <v>20</v>
      </c>
    </row>
    <row r="2249" spans="1:23" x14ac:dyDescent="0.45">
      <c r="A2249" t="s">
        <v>8357</v>
      </c>
      <c r="B2249" t="s">
        <v>8224</v>
      </c>
      <c r="C2249" t="s">
        <v>8387</v>
      </c>
      <c r="D2249" s="8" t="s">
        <v>8380</v>
      </c>
      <c r="E2249">
        <v>3089</v>
      </c>
      <c r="F2249" s="7">
        <v>1</v>
      </c>
      <c r="G2249" s="4">
        <v>25000</v>
      </c>
      <c r="H2249" s="4">
        <v>5854</v>
      </c>
      <c r="I2249" s="25">
        <v>31.540011574070377</v>
      </c>
      <c r="J2249" s="4">
        <v>45</v>
      </c>
      <c r="N2249" t="s">
        <v>8357</v>
      </c>
      <c r="O2249" t="s">
        <v>8224</v>
      </c>
      <c r="P2249" t="s">
        <v>8387</v>
      </c>
      <c r="Q2249" s="8" t="s">
        <v>8380</v>
      </c>
      <c r="R2249">
        <v>3089</v>
      </c>
      <c r="S2249" s="7">
        <v>1</v>
      </c>
      <c r="T2249" s="4">
        <v>25000</v>
      </c>
      <c r="U2249" s="4">
        <v>5854</v>
      </c>
      <c r="V2249" s="25">
        <v>31.540011574070377</v>
      </c>
      <c r="W2249" s="4">
        <v>45</v>
      </c>
    </row>
    <row r="2250" spans="1:23" x14ac:dyDescent="0.45">
      <c r="A2250" t="s">
        <v>8357</v>
      </c>
      <c r="B2250" t="s">
        <v>8224</v>
      </c>
      <c r="C2250" t="s">
        <v>8387</v>
      </c>
      <c r="D2250" s="8" t="s">
        <v>8380</v>
      </c>
      <c r="E2250">
        <v>3095</v>
      </c>
      <c r="F2250" s="7">
        <v>1</v>
      </c>
      <c r="G2250" s="4">
        <v>14920</v>
      </c>
      <c r="H2250" s="4">
        <v>50</v>
      </c>
      <c r="I2250" s="25">
        <v>60</v>
      </c>
      <c r="J2250" s="4">
        <v>1</v>
      </c>
      <c r="N2250" t="s">
        <v>8357</v>
      </c>
      <c r="O2250" t="s">
        <v>8224</v>
      </c>
      <c r="P2250" t="s">
        <v>8387</v>
      </c>
      <c r="Q2250" s="8" t="s">
        <v>8380</v>
      </c>
      <c r="R2250">
        <v>3095</v>
      </c>
      <c r="S2250" s="7">
        <v>1</v>
      </c>
      <c r="T2250" s="4">
        <v>14920</v>
      </c>
      <c r="U2250" s="4">
        <v>50</v>
      </c>
      <c r="V2250" s="25">
        <v>60</v>
      </c>
      <c r="W2250" s="4">
        <v>1</v>
      </c>
    </row>
    <row r="2251" spans="1:23" x14ac:dyDescent="0.45">
      <c r="A2251" t="s">
        <v>8357</v>
      </c>
      <c r="B2251" t="s">
        <v>8224</v>
      </c>
      <c r="C2251" t="s">
        <v>8387</v>
      </c>
      <c r="D2251" s="8" t="s">
        <v>8380</v>
      </c>
      <c r="E2251">
        <v>3123</v>
      </c>
      <c r="F2251" s="7">
        <v>1</v>
      </c>
      <c r="G2251" s="4">
        <v>125000</v>
      </c>
      <c r="H2251" s="4">
        <v>85192</v>
      </c>
      <c r="I2251" s="25">
        <v>30</v>
      </c>
      <c r="J2251" s="4">
        <v>348</v>
      </c>
      <c r="N2251" t="s">
        <v>8357</v>
      </c>
      <c r="O2251" t="s">
        <v>8224</v>
      </c>
      <c r="P2251" t="s">
        <v>8387</v>
      </c>
      <c r="Q2251" s="8" t="s">
        <v>8380</v>
      </c>
      <c r="R2251">
        <v>3123</v>
      </c>
      <c r="S2251" s="7">
        <v>1</v>
      </c>
      <c r="T2251" s="4">
        <v>125000</v>
      </c>
      <c r="U2251" s="4">
        <v>85192</v>
      </c>
      <c r="V2251" s="25">
        <v>30</v>
      </c>
      <c r="W2251" s="4">
        <v>348</v>
      </c>
    </row>
    <row r="2252" spans="1:23" x14ac:dyDescent="0.45">
      <c r="A2252" t="s">
        <v>8357</v>
      </c>
      <c r="B2252" t="s">
        <v>8224</v>
      </c>
      <c r="C2252" t="s">
        <v>8387</v>
      </c>
      <c r="D2252" s="8" t="s">
        <v>8370</v>
      </c>
      <c r="F2252" s="7">
        <v>5</v>
      </c>
      <c r="G2252" s="4">
        <v>48000</v>
      </c>
      <c r="H2252" s="4">
        <v>48769</v>
      </c>
      <c r="I2252" s="25">
        <v>33</v>
      </c>
      <c r="J2252" s="4">
        <v>411</v>
      </c>
      <c r="N2252" t="s">
        <v>8357</v>
      </c>
      <c r="O2252" t="s">
        <v>8224</v>
      </c>
      <c r="P2252" t="s">
        <v>8387</v>
      </c>
      <c r="Q2252" s="8" t="s">
        <v>8370</v>
      </c>
      <c r="S2252" s="7">
        <v>5</v>
      </c>
      <c r="T2252" s="4">
        <v>48000</v>
      </c>
      <c r="U2252" s="4">
        <v>48769</v>
      </c>
      <c r="V2252" s="25">
        <v>33</v>
      </c>
      <c r="W2252" s="4">
        <v>411</v>
      </c>
    </row>
    <row r="2253" spans="1:23" x14ac:dyDescent="0.45">
      <c r="A2253" t="s">
        <v>8357</v>
      </c>
      <c r="B2253" t="s">
        <v>8224</v>
      </c>
      <c r="C2253" t="s">
        <v>8387</v>
      </c>
      <c r="D2253" s="8" t="s">
        <v>8370</v>
      </c>
      <c r="E2253">
        <v>2984</v>
      </c>
      <c r="F2253" s="7">
        <v>1</v>
      </c>
      <c r="G2253" s="4">
        <v>25000</v>
      </c>
      <c r="H2253" s="4">
        <v>25088</v>
      </c>
      <c r="I2253" s="25">
        <v>30</v>
      </c>
      <c r="J2253" s="4">
        <v>218</v>
      </c>
      <c r="N2253" t="s">
        <v>8357</v>
      </c>
      <c r="O2253" t="s">
        <v>8224</v>
      </c>
      <c r="P2253" t="s">
        <v>8387</v>
      </c>
      <c r="Q2253" s="8" t="s">
        <v>8370</v>
      </c>
      <c r="R2253">
        <v>2984</v>
      </c>
      <c r="S2253" s="7">
        <v>1</v>
      </c>
      <c r="T2253" s="4">
        <v>25000</v>
      </c>
      <c r="U2253" s="4">
        <v>25088</v>
      </c>
      <c r="V2253" s="25">
        <v>30</v>
      </c>
      <c r="W2253" s="4">
        <v>218</v>
      </c>
    </row>
    <row r="2254" spans="1:23" x14ac:dyDescent="0.45">
      <c r="A2254" t="s">
        <v>8357</v>
      </c>
      <c r="B2254" t="s">
        <v>8224</v>
      </c>
      <c r="C2254" t="s">
        <v>8387</v>
      </c>
      <c r="D2254" s="8" t="s">
        <v>8370</v>
      </c>
      <c r="E2254">
        <v>3022</v>
      </c>
      <c r="F2254" s="7">
        <v>1</v>
      </c>
      <c r="G2254" s="4">
        <v>10000</v>
      </c>
      <c r="H2254" s="4">
        <v>10088</v>
      </c>
      <c r="I2254" s="25">
        <v>45</v>
      </c>
      <c r="J2254" s="4">
        <v>62</v>
      </c>
      <c r="N2254" t="s">
        <v>8357</v>
      </c>
      <c r="O2254" t="s">
        <v>8224</v>
      </c>
      <c r="P2254" t="s">
        <v>8387</v>
      </c>
      <c r="Q2254" s="8" t="s">
        <v>8370</v>
      </c>
      <c r="R2254">
        <v>3022</v>
      </c>
      <c r="S2254" s="7">
        <v>1</v>
      </c>
      <c r="T2254" s="4">
        <v>10000</v>
      </c>
      <c r="U2254" s="4">
        <v>10088</v>
      </c>
      <c r="V2254" s="25">
        <v>45</v>
      </c>
      <c r="W2254" s="4">
        <v>62</v>
      </c>
    </row>
    <row r="2255" spans="1:23" x14ac:dyDescent="0.45">
      <c r="A2255" t="s">
        <v>8357</v>
      </c>
      <c r="B2255" t="s">
        <v>8224</v>
      </c>
      <c r="C2255" t="s">
        <v>8387</v>
      </c>
      <c r="D2255" s="8" t="s">
        <v>8370</v>
      </c>
      <c r="E2255">
        <v>3028</v>
      </c>
      <c r="F2255" s="7">
        <v>1</v>
      </c>
      <c r="G2255" s="4">
        <v>5000</v>
      </c>
      <c r="H2255" s="4">
        <v>8401</v>
      </c>
      <c r="I2255" s="25">
        <v>30</v>
      </c>
      <c r="J2255" s="4">
        <v>99</v>
      </c>
      <c r="N2255" t="s">
        <v>8357</v>
      </c>
      <c r="O2255" t="s">
        <v>8224</v>
      </c>
      <c r="P2255" t="s">
        <v>8387</v>
      </c>
      <c r="Q2255" s="8" t="s">
        <v>8370</v>
      </c>
      <c r="R2255">
        <v>3028</v>
      </c>
      <c r="S2255" s="7">
        <v>1</v>
      </c>
      <c r="T2255" s="4">
        <v>5000</v>
      </c>
      <c r="U2255" s="4">
        <v>8401</v>
      </c>
      <c r="V2255" s="25">
        <v>30</v>
      </c>
      <c r="W2255" s="4">
        <v>99</v>
      </c>
    </row>
    <row r="2256" spans="1:23" x14ac:dyDescent="0.45">
      <c r="A2256" t="s">
        <v>8357</v>
      </c>
      <c r="B2256" t="s">
        <v>8224</v>
      </c>
      <c r="C2256" t="s">
        <v>8387</v>
      </c>
      <c r="D2256" s="8" t="s">
        <v>8370</v>
      </c>
      <c r="E2256">
        <v>3033</v>
      </c>
      <c r="F2256" s="7">
        <v>1</v>
      </c>
      <c r="G2256" s="4">
        <v>3000</v>
      </c>
      <c r="H2256" s="4">
        <v>4396</v>
      </c>
      <c r="I2256" s="25">
        <v>30</v>
      </c>
      <c r="J2256" s="4">
        <v>23</v>
      </c>
      <c r="N2256" t="s">
        <v>8357</v>
      </c>
      <c r="O2256" t="s">
        <v>8224</v>
      </c>
      <c r="P2256" t="s">
        <v>8387</v>
      </c>
      <c r="Q2256" s="8" t="s">
        <v>8370</v>
      </c>
      <c r="R2256">
        <v>3033</v>
      </c>
      <c r="S2256" s="7">
        <v>1</v>
      </c>
      <c r="T2256" s="4">
        <v>3000</v>
      </c>
      <c r="U2256" s="4">
        <v>4396</v>
      </c>
      <c r="V2256" s="25">
        <v>30</v>
      </c>
      <c r="W2256" s="4">
        <v>23</v>
      </c>
    </row>
    <row r="2257" spans="1:23" x14ac:dyDescent="0.45">
      <c r="A2257" t="s">
        <v>8357</v>
      </c>
      <c r="B2257" t="s">
        <v>8224</v>
      </c>
      <c r="C2257" t="s">
        <v>8387</v>
      </c>
      <c r="D2257" s="8" t="s">
        <v>8370</v>
      </c>
      <c r="E2257">
        <v>3091</v>
      </c>
      <c r="F2257" s="7">
        <v>1</v>
      </c>
      <c r="G2257" s="4">
        <v>5000</v>
      </c>
      <c r="H2257" s="4">
        <v>796</v>
      </c>
      <c r="I2257" s="25">
        <v>30</v>
      </c>
      <c r="J2257" s="4">
        <v>9</v>
      </c>
      <c r="N2257" t="s">
        <v>8357</v>
      </c>
      <c r="O2257" t="s">
        <v>8224</v>
      </c>
      <c r="P2257" t="s">
        <v>8387</v>
      </c>
      <c r="Q2257" s="8" t="s">
        <v>8370</v>
      </c>
      <c r="R2257">
        <v>3091</v>
      </c>
      <c r="S2257" s="7">
        <v>1</v>
      </c>
      <c r="T2257" s="4">
        <v>5000</v>
      </c>
      <c r="U2257" s="4">
        <v>796</v>
      </c>
      <c r="V2257" s="25">
        <v>30</v>
      </c>
      <c r="W2257" s="4">
        <v>9</v>
      </c>
    </row>
    <row r="2258" spans="1:23" x14ac:dyDescent="0.45">
      <c r="A2258" t="s">
        <v>8357</v>
      </c>
      <c r="B2258" t="s">
        <v>8224</v>
      </c>
      <c r="C2258" t="s">
        <v>8387</v>
      </c>
      <c r="D2258" s="8" t="s">
        <v>8371</v>
      </c>
      <c r="F2258" s="7">
        <v>2</v>
      </c>
      <c r="G2258" s="4">
        <v>51500</v>
      </c>
      <c r="H2258" s="4">
        <v>52303</v>
      </c>
      <c r="I2258" s="25">
        <v>47.508096064815618</v>
      </c>
      <c r="J2258" s="4">
        <v>337</v>
      </c>
      <c r="N2258" t="s">
        <v>8357</v>
      </c>
      <c r="O2258" t="s">
        <v>8224</v>
      </c>
      <c r="P2258" t="s">
        <v>8387</v>
      </c>
      <c r="Q2258" s="8" t="s">
        <v>8371</v>
      </c>
      <c r="S2258" s="7">
        <v>2</v>
      </c>
      <c r="T2258" s="4">
        <v>51500</v>
      </c>
      <c r="U2258" s="4">
        <v>52303</v>
      </c>
      <c r="V2258" s="25">
        <v>47.508096064815618</v>
      </c>
      <c r="W2258" s="4">
        <v>337</v>
      </c>
    </row>
    <row r="2259" spans="1:23" x14ac:dyDescent="0.45">
      <c r="A2259" t="s">
        <v>8357</v>
      </c>
      <c r="B2259" t="s">
        <v>8224</v>
      </c>
      <c r="C2259" t="s">
        <v>8387</v>
      </c>
      <c r="D2259" s="8" t="s">
        <v>8371</v>
      </c>
      <c r="E2259">
        <v>2709</v>
      </c>
      <c r="F2259" s="7">
        <v>1</v>
      </c>
      <c r="G2259" s="4">
        <v>50000</v>
      </c>
      <c r="H2259" s="4">
        <v>50803</v>
      </c>
      <c r="I2259" s="25">
        <v>35.016192129631236</v>
      </c>
      <c r="J2259" s="4">
        <v>308</v>
      </c>
      <c r="N2259" t="s">
        <v>8357</v>
      </c>
      <c r="O2259" t="s">
        <v>8224</v>
      </c>
      <c r="P2259" t="s">
        <v>8387</v>
      </c>
      <c r="Q2259" s="8" t="s">
        <v>8371</v>
      </c>
      <c r="R2259">
        <v>2709</v>
      </c>
      <c r="S2259" s="7">
        <v>1</v>
      </c>
      <c r="T2259" s="4">
        <v>50000</v>
      </c>
      <c r="U2259" s="4">
        <v>50803</v>
      </c>
      <c r="V2259" s="25">
        <v>35.016192129631236</v>
      </c>
      <c r="W2259" s="4">
        <v>308</v>
      </c>
    </row>
    <row r="2260" spans="1:23" x14ac:dyDescent="0.45">
      <c r="A2260" t="s">
        <v>8357</v>
      </c>
      <c r="B2260" t="s">
        <v>8224</v>
      </c>
      <c r="C2260" t="s">
        <v>8387</v>
      </c>
      <c r="D2260" s="8" t="s">
        <v>8371</v>
      </c>
      <c r="E2260">
        <v>3031</v>
      </c>
      <c r="F2260" s="7">
        <v>1</v>
      </c>
      <c r="G2260" s="4">
        <v>1500</v>
      </c>
      <c r="H2260" s="4">
        <v>1500</v>
      </c>
      <c r="I2260" s="25">
        <v>60</v>
      </c>
      <c r="J2260" s="4">
        <v>29</v>
      </c>
      <c r="N2260" t="s">
        <v>8357</v>
      </c>
      <c r="O2260" t="s">
        <v>8224</v>
      </c>
      <c r="P2260" t="s">
        <v>8387</v>
      </c>
      <c r="Q2260" s="8" t="s">
        <v>8371</v>
      </c>
      <c r="R2260">
        <v>3031</v>
      </c>
      <c r="S2260" s="7">
        <v>1</v>
      </c>
      <c r="T2260" s="4">
        <v>1500</v>
      </c>
      <c r="U2260" s="4">
        <v>1500</v>
      </c>
      <c r="V2260" s="25">
        <v>60</v>
      </c>
      <c r="W2260" s="4">
        <v>29</v>
      </c>
    </row>
    <row r="2261" spans="1:23" x14ac:dyDescent="0.45">
      <c r="A2261" t="s">
        <v>8357</v>
      </c>
      <c r="B2261" t="s">
        <v>8224</v>
      </c>
      <c r="C2261" t="s">
        <v>8387</v>
      </c>
      <c r="D2261" s="8" t="s">
        <v>8372</v>
      </c>
      <c r="F2261" s="7">
        <v>6</v>
      </c>
      <c r="G2261" s="4">
        <v>87000</v>
      </c>
      <c r="H2261" s="4">
        <v>62537.2</v>
      </c>
      <c r="I2261" s="25">
        <v>35.578730709877469</v>
      </c>
      <c r="J2261" s="4">
        <v>674</v>
      </c>
      <c r="N2261" t="s">
        <v>8357</v>
      </c>
      <c r="O2261" t="s">
        <v>8224</v>
      </c>
      <c r="P2261" t="s">
        <v>8387</v>
      </c>
      <c r="Q2261" s="8" t="s">
        <v>8372</v>
      </c>
      <c r="S2261" s="7">
        <v>6</v>
      </c>
      <c r="T2261" s="4">
        <v>87000</v>
      </c>
      <c r="U2261" s="4">
        <v>62537.2</v>
      </c>
      <c r="V2261" s="25">
        <v>35.578730709877469</v>
      </c>
      <c r="W2261" s="4">
        <v>674</v>
      </c>
    </row>
    <row r="2262" spans="1:23" x14ac:dyDescent="0.45">
      <c r="A2262" t="s">
        <v>8357</v>
      </c>
      <c r="B2262" t="s">
        <v>8224</v>
      </c>
      <c r="C2262" t="s">
        <v>8387</v>
      </c>
      <c r="D2262" s="8" t="s">
        <v>8372</v>
      </c>
      <c r="E2262">
        <v>2714</v>
      </c>
      <c r="F2262" s="7">
        <v>1</v>
      </c>
      <c r="G2262" s="4">
        <v>25000</v>
      </c>
      <c r="H2262" s="4">
        <v>29089</v>
      </c>
      <c r="I2262" s="25">
        <v>28.30328703703708</v>
      </c>
      <c r="J2262" s="4">
        <v>305</v>
      </c>
      <c r="N2262" t="s">
        <v>8357</v>
      </c>
      <c r="O2262" t="s">
        <v>8224</v>
      </c>
      <c r="P2262" t="s">
        <v>8387</v>
      </c>
      <c r="Q2262" s="8" t="s">
        <v>8372</v>
      </c>
      <c r="R2262">
        <v>2714</v>
      </c>
      <c r="S2262" s="7">
        <v>1</v>
      </c>
      <c r="T2262" s="4">
        <v>25000</v>
      </c>
      <c r="U2262" s="4">
        <v>29089</v>
      </c>
      <c r="V2262" s="25">
        <v>28.30328703703708</v>
      </c>
      <c r="W2262" s="4">
        <v>305</v>
      </c>
    </row>
    <row r="2263" spans="1:23" x14ac:dyDescent="0.45">
      <c r="A2263" t="s">
        <v>8357</v>
      </c>
      <c r="B2263" t="s">
        <v>8224</v>
      </c>
      <c r="C2263" t="s">
        <v>8387</v>
      </c>
      <c r="D2263" s="8" t="s">
        <v>8372</v>
      </c>
      <c r="E2263">
        <v>2952</v>
      </c>
      <c r="F2263" s="7">
        <v>1</v>
      </c>
      <c r="G2263" s="4">
        <v>20000</v>
      </c>
      <c r="H2263" s="4">
        <v>1605</v>
      </c>
      <c r="I2263" s="25">
        <v>31.476400462968741</v>
      </c>
      <c r="J2263" s="4">
        <v>8</v>
      </c>
      <c r="N2263" t="s">
        <v>8357</v>
      </c>
      <c r="O2263" t="s">
        <v>8224</v>
      </c>
      <c r="P2263" t="s">
        <v>8387</v>
      </c>
      <c r="Q2263" s="8" t="s">
        <v>8372</v>
      </c>
      <c r="R2263">
        <v>2952</v>
      </c>
      <c r="S2263" s="7">
        <v>1</v>
      </c>
      <c r="T2263" s="4">
        <v>20000</v>
      </c>
      <c r="U2263" s="4">
        <v>1605</v>
      </c>
      <c r="V2263" s="25">
        <v>31.476400462968741</v>
      </c>
      <c r="W2263" s="4">
        <v>8</v>
      </c>
    </row>
    <row r="2264" spans="1:23" x14ac:dyDescent="0.45">
      <c r="A2264" t="s">
        <v>8357</v>
      </c>
      <c r="B2264" t="s">
        <v>8224</v>
      </c>
      <c r="C2264" t="s">
        <v>8387</v>
      </c>
      <c r="D2264" s="8" t="s">
        <v>8372</v>
      </c>
      <c r="E2264">
        <v>2987</v>
      </c>
      <c r="F2264" s="7">
        <v>1</v>
      </c>
      <c r="G2264" s="4">
        <v>25000</v>
      </c>
      <c r="H2264" s="4">
        <v>27600.2</v>
      </c>
      <c r="I2264" s="25">
        <v>28.692696759258979</v>
      </c>
      <c r="J2264" s="4">
        <v>265</v>
      </c>
      <c r="N2264" t="s">
        <v>8357</v>
      </c>
      <c r="O2264" t="s">
        <v>8224</v>
      </c>
      <c r="P2264" t="s">
        <v>8387</v>
      </c>
      <c r="Q2264" s="8" t="s">
        <v>8372</v>
      </c>
      <c r="R2264">
        <v>2987</v>
      </c>
      <c r="S2264" s="7">
        <v>1</v>
      </c>
      <c r="T2264" s="4">
        <v>25000</v>
      </c>
      <c r="U2264" s="4">
        <v>27600.2</v>
      </c>
      <c r="V2264" s="25">
        <v>28.692696759258979</v>
      </c>
      <c r="W2264" s="4">
        <v>265</v>
      </c>
    </row>
    <row r="2265" spans="1:23" x14ac:dyDescent="0.45">
      <c r="A2265" t="s">
        <v>8357</v>
      </c>
      <c r="B2265" t="s">
        <v>8224</v>
      </c>
      <c r="C2265" t="s">
        <v>8387</v>
      </c>
      <c r="D2265" s="8" t="s">
        <v>8372</v>
      </c>
      <c r="E2265">
        <v>2992</v>
      </c>
      <c r="F2265" s="7">
        <v>1</v>
      </c>
      <c r="G2265" s="4">
        <v>3000</v>
      </c>
      <c r="H2265" s="4">
        <v>3135</v>
      </c>
      <c r="I2265" s="25">
        <v>30</v>
      </c>
      <c r="J2265" s="4">
        <v>64</v>
      </c>
      <c r="N2265" t="s">
        <v>8357</v>
      </c>
      <c r="O2265" t="s">
        <v>8224</v>
      </c>
      <c r="P2265" t="s">
        <v>8387</v>
      </c>
      <c r="Q2265" s="8" t="s">
        <v>8372</v>
      </c>
      <c r="R2265">
        <v>2992</v>
      </c>
      <c r="S2265" s="7">
        <v>1</v>
      </c>
      <c r="T2265" s="4">
        <v>3000</v>
      </c>
      <c r="U2265" s="4">
        <v>3135</v>
      </c>
      <c r="V2265" s="25">
        <v>30</v>
      </c>
      <c r="W2265" s="4">
        <v>64</v>
      </c>
    </row>
    <row r="2266" spans="1:23" x14ac:dyDescent="0.45">
      <c r="A2266" t="s">
        <v>8357</v>
      </c>
      <c r="B2266" t="s">
        <v>8224</v>
      </c>
      <c r="C2266" t="s">
        <v>8387</v>
      </c>
      <c r="D2266" s="8" t="s">
        <v>8372</v>
      </c>
      <c r="E2266">
        <v>3063</v>
      </c>
      <c r="F2266" s="7">
        <v>1</v>
      </c>
      <c r="G2266" s="4">
        <v>3000</v>
      </c>
      <c r="H2266" s="4">
        <v>587</v>
      </c>
      <c r="I2266" s="25">
        <v>35</v>
      </c>
      <c r="J2266" s="4">
        <v>23</v>
      </c>
      <c r="N2266" t="s">
        <v>8357</v>
      </c>
      <c r="O2266" t="s">
        <v>8224</v>
      </c>
      <c r="P2266" t="s">
        <v>8387</v>
      </c>
      <c r="Q2266" s="8" t="s">
        <v>8372</v>
      </c>
      <c r="R2266">
        <v>3063</v>
      </c>
      <c r="S2266" s="7">
        <v>1</v>
      </c>
      <c r="T2266" s="4">
        <v>3000</v>
      </c>
      <c r="U2266" s="4">
        <v>587</v>
      </c>
      <c r="V2266" s="25">
        <v>35</v>
      </c>
      <c r="W2266" s="4">
        <v>23</v>
      </c>
    </row>
    <row r="2267" spans="1:23" x14ac:dyDescent="0.45">
      <c r="A2267" t="s">
        <v>8357</v>
      </c>
      <c r="B2267" t="s">
        <v>8224</v>
      </c>
      <c r="C2267" t="s">
        <v>8387</v>
      </c>
      <c r="D2267" s="8" t="s">
        <v>8372</v>
      </c>
      <c r="E2267">
        <v>3112</v>
      </c>
      <c r="F2267" s="7">
        <v>1</v>
      </c>
      <c r="G2267" s="4">
        <v>11000</v>
      </c>
      <c r="H2267" s="4">
        <v>521</v>
      </c>
      <c r="I2267" s="25">
        <v>60</v>
      </c>
      <c r="J2267" s="4">
        <v>9</v>
      </c>
      <c r="N2267" t="s">
        <v>8357</v>
      </c>
      <c r="O2267" t="s">
        <v>8224</v>
      </c>
      <c r="P2267" t="s">
        <v>8387</v>
      </c>
      <c r="Q2267" s="8" t="s">
        <v>8372</v>
      </c>
      <c r="R2267">
        <v>3112</v>
      </c>
      <c r="S2267" s="7">
        <v>1</v>
      </c>
      <c r="T2267" s="4">
        <v>11000</v>
      </c>
      <c r="U2267" s="4">
        <v>521</v>
      </c>
      <c r="V2267" s="25">
        <v>60</v>
      </c>
      <c r="W2267" s="4">
        <v>9</v>
      </c>
    </row>
    <row r="2268" spans="1:23" x14ac:dyDescent="0.45">
      <c r="A2268" t="s">
        <v>8357</v>
      </c>
      <c r="B2268" t="s">
        <v>8224</v>
      </c>
      <c r="C2268" t="s">
        <v>8387</v>
      </c>
      <c r="D2268" s="8" t="s">
        <v>8373</v>
      </c>
      <c r="F2268" s="7">
        <v>6</v>
      </c>
      <c r="G2268" s="4">
        <v>186500</v>
      </c>
      <c r="H2268" s="4">
        <v>148487</v>
      </c>
      <c r="I2268" s="25">
        <v>36.646888503085698</v>
      </c>
      <c r="J2268" s="4">
        <v>1553</v>
      </c>
      <c r="N2268" t="s">
        <v>8357</v>
      </c>
      <c r="O2268" t="s">
        <v>8224</v>
      </c>
      <c r="P2268" t="s">
        <v>8387</v>
      </c>
      <c r="Q2268" s="8" t="s">
        <v>8373</v>
      </c>
      <c r="S2268" s="7">
        <v>6</v>
      </c>
      <c r="T2268" s="4">
        <v>186500</v>
      </c>
      <c r="U2268" s="4">
        <v>148487</v>
      </c>
      <c r="V2268" s="25">
        <v>36.646888503085698</v>
      </c>
      <c r="W2268" s="4">
        <v>1553</v>
      </c>
    </row>
    <row r="2269" spans="1:23" x14ac:dyDescent="0.45">
      <c r="A2269" t="s">
        <v>8357</v>
      </c>
      <c r="B2269" t="s">
        <v>8224</v>
      </c>
      <c r="C2269" t="s">
        <v>8387</v>
      </c>
      <c r="D2269" s="8" t="s">
        <v>8373</v>
      </c>
      <c r="E2269">
        <v>2720</v>
      </c>
      <c r="F2269" s="7">
        <v>1</v>
      </c>
      <c r="G2269" s="4">
        <v>25000</v>
      </c>
      <c r="H2269" s="4">
        <v>29531</v>
      </c>
      <c r="I2269" s="25">
        <v>30.041666666664241</v>
      </c>
      <c r="J2269" s="4">
        <v>173</v>
      </c>
      <c r="N2269" t="s">
        <v>8357</v>
      </c>
      <c r="O2269" t="s">
        <v>8224</v>
      </c>
      <c r="P2269" t="s">
        <v>8387</v>
      </c>
      <c r="Q2269" s="8" t="s">
        <v>8373</v>
      </c>
      <c r="R2269">
        <v>2720</v>
      </c>
      <c r="S2269" s="7">
        <v>1</v>
      </c>
      <c r="T2269" s="4">
        <v>25000</v>
      </c>
      <c r="U2269" s="4">
        <v>29531</v>
      </c>
      <c r="V2269" s="25">
        <v>30.041666666664241</v>
      </c>
      <c r="W2269" s="4">
        <v>173</v>
      </c>
    </row>
    <row r="2270" spans="1:23" x14ac:dyDescent="0.45">
      <c r="A2270" t="s">
        <v>8357</v>
      </c>
      <c r="B2270" t="s">
        <v>8224</v>
      </c>
      <c r="C2270" t="s">
        <v>8387</v>
      </c>
      <c r="D2270" s="8" t="s">
        <v>8373</v>
      </c>
      <c r="E2270">
        <v>2947</v>
      </c>
      <c r="F2270" s="7">
        <v>1</v>
      </c>
      <c r="G2270" s="4">
        <v>25000</v>
      </c>
      <c r="H2270" s="4">
        <v>1072</v>
      </c>
      <c r="I2270" s="25">
        <v>49.153854166659585</v>
      </c>
      <c r="J2270" s="4">
        <v>13</v>
      </c>
      <c r="N2270" t="s">
        <v>8357</v>
      </c>
      <c r="O2270" t="s">
        <v>8224</v>
      </c>
      <c r="P2270" t="s">
        <v>8387</v>
      </c>
      <c r="Q2270" s="8" t="s">
        <v>8373</v>
      </c>
      <c r="R2270">
        <v>2947</v>
      </c>
      <c r="S2270" s="7">
        <v>1</v>
      </c>
      <c r="T2270" s="4">
        <v>25000</v>
      </c>
      <c r="U2270" s="4">
        <v>1072</v>
      </c>
      <c r="V2270" s="25">
        <v>49.153854166659585</v>
      </c>
      <c r="W2270" s="4">
        <v>13</v>
      </c>
    </row>
    <row r="2271" spans="1:23" x14ac:dyDescent="0.45">
      <c r="A2271" t="s">
        <v>8357</v>
      </c>
      <c r="B2271" t="s">
        <v>8224</v>
      </c>
      <c r="C2271" t="s">
        <v>8387</v>
      </c>
      <c r="D2271" s="8" t="s">
        <v>8373</v>
      </c>
      <c r="E2271">
        <v>3021</v>
      </c>
      <c r="F2271" s="7">
        <v>1</v>
      </c>
      <c r="G2271" s="4">
        <v>4500</v>
      </c>
      <c r="H2271" s="4">
        <v>5221</v>
      </c>
      <c r="I2271" s="25">
        <v>35.630451388889924</v>
      </c>
      <c r="J2271" s="4">
        <v>103</v>
      </c>
      <c r="N2271" t="s">
        <v>8357</v>
      </c>
      <c r="O2271" t="s">
        <v>8224</v>
      </c>
      <c r="P2271" t="s">
        <v>8387</v>
      </c>
      <c r="Q2271" s="8" t="s">
        <v>8373</v>
      </c>
      <c r="R2271">
        <v>3021</v>
      </c>
      <c r="S2271" s="7">
        <v>1</v>
      </c>
      <c r="T2271" s="4">
        <v>4500</v>
      </c>
      <c r="U2271" s="4">
        <v>5221</v>
      </c>
      <c r="V2271" s="25">
        <v>35.630451388889924</v>
      </c>
      <c r="W2271" s="4">
        <v>103</v>
      </c>
    </row>
    <row r="2272" spans="1:23" x14ac:dyDescent="0.45">
      <c r="A2272" t="s">
        <v>8357</v>
      </c>
      <c r="B2272" t="s">
        <v>8224</v>
      </c>
      <c r="C2272" t="s">
        <v>8387</v>
      </c>
      <c r="D2272" s="8" t="s">
        <v>8373</v>
      </c>
      <c r="E2272">
        <v>3034</v>
      </c>
      <c r="F2272" s="7">
        <v>1</v>
      </c>
      <c r="G2272" s="4">
        <v>100000</v>
      </c>
      <c r="H2272" s="4">
        <v>112536</v>
      </c>
      <c r="I2272" s="25">
        <v>30.630613425928459</v>
      </c>
      <c r="J2272" s="4">
        <v>1260</v>
      </c>
      <c r="N2272" t="s">
        <v>8357</v>
      </c>
      <c r="O2272" t="s">
        <v>8224</v>
      </c>
      <c r="P2272" t="s">
        <v>8387</v>
      </c>
      <c r="Q2272" s="8" t="s">
        <v>8373</v>
      </c>
      <c r="R2272">
        <v>3034</v>
      </c>
      <c r="S2272" s="7">
        <v>1</v>
      </c>
      <c r="T2272" s="4">
        <v>100000</v>
      </c>
      <c r="U2272" s="4">
        <v>112536</v>
      </c>
      <c r="V2272" s="25">
        <v>30.630613425928459</v>
      </c>
      <c r="W2272" s="4">
        <v>1260</v>
      </c>
    </row>
    <row r="2273" spans="1:23" x14ac:dyDescent="0.45">
      <c r="A2273" t="s">
        <v>8357</v>
      </c>
      <c r="B2273" t="s">
        <v>8224</v>
      </c>
      <c r="C2273" t="s">
        <v>8387</v>
      </c>
      <c r="D2273" s="8" t="s">
        <v>8373</v>
      </c>
      <c r="E2273">
        <v>3072</v>
      </c>
      <c r="F2273" s="7">
        <v>1</v>
      </c>
      <c r="G2273" s="4">
        <v>12000</v>
      </c>
      <c r="H2273" s="4">
        <v>2</v>
      </c>
      <c r="I2273" s="25">
        <v>14.383078703707724</v>
      </c>
      <c r="J2273" s="4">
        <v>2</v>
      </c>
      <c r="N2273" t="s">
        <v>8357</v>
      </c>
      <c r="O2273" t="s">
        <v>8224</v>
      </c>
      <c r="P2273" t="s">
        <v>8387</v>
      </c>
      <c r="Q2273" s="8" t="s">
        <v>8373</v>
      </c>
      <c r="R2273">
        <v>3072</v>
      </c>
      <c r="S2273" s="7">
        <v>1</v>
      </c>
      <c r="T2273" s="4">
        <v>12000</v>
      </c>
      <c r="U2273" s="4">
        <v>2</v>
      </c>
      <c r="V2273" s="25">
        <v>14.383078703707724</v>
      </c>
      <c r="W2273" s="4">
        <v>2</v>
      </c>
    </row>
    <row r="2274" spans="1:23" x14ac:dyDescent="0.45">
      <c r="A2274" t="s">
        <v>8357</v>
      </c>
      <c r="B2274" t="s">
        <v>8224</v>
      </c>
      <c r="C2274" t="s">
        <v>8387</v>
      </c>
      <c r="D2274" s="8" t="s">
        <v>8373</v>
      </c>
      <c r="E2274">
        <v>3087</v>
      </c>
      <c r="F2274" s="7">
        <v>1</v>
      </c>
      <c r="G2274" s="4">
        <v>20000</v>
      </c>
      <c r="H2274" s="4">
        <v>125</v>
      </c>
      <c r="I2274" s="25">
        <v>60.041666666664241</v>
      </c>
      <c r="J2274" s="4">
        <v>2</v>
      </c>
      <c r="N2274" t="s">
        <v>8357</v>
      </c>
      <c r="O2274" t="s">
        <v>8224</v>
      </c>
      <c r="P2274" t="s">
        <v>8387</v>
      </c>
      <c r="Q2274" s="8" t="s">
        <v>8373</v>
      </c>
      <c r="R2274">
        <v>3087</v>
      </c>
      <c r="S2274" s="7">
        <v>1</v>
      </c>
      <c r="T2274" s="4">
        <v>20000</v>
      </c>
      <c r="U2274" s="4">
        <v>125</v>
      </c>
      <c r="V2274" s="25">
        <v>60.041666666664241</v>
      </c>
      <c r="W2274" s="4">
        <v>2</v>
      </c>
    </row>
    <row r="2275" spans="1:23" x14ac:dyDescent="0.45">
      <c r="A2275" t="s">
        <v>8357</v>
      </c>
      <c r="B2275" t="s">
        <v>8224</v>
      </c>
      <c r="C2275" t="s">
        <v>8387</v>
      </c>
      <c r="D2275" s="8" t="s">
        <v>8374</v>
      </c>
      <c r="F2275" s="7">
        <v>1</v>
      </c>
      <c r="G2275" s="4">
        <v>199</v>
      </c>
      <c r="H2275" s="4">
        <v>116</v>
      </c>
      <c r="I2275" s="25">
        <v>5.0416666666715173</v>
      </c>
      <c r="J2275" s="4">
        <v>2</v>
      </c>
      <c r="N2275" t="s">
        <v>8357</v>
      </c>
      <c r="O2275" t="s">
        <v>8224</v>
      </c>
      <c r="P2275" t="s">
        <v>8387</v>
      </c>
      <c r="Q2275" s="8" t="s">
        <v>8374</v>
      </c>
      <c r="S2275" s="7">
        <v>1</v>
      </c>
      <c r="T2275" s="4">
        <v>199</v>
      </c>
      <c r="U2275" s="4">
        <v>116</v>
      </c>
      <c r="V2275" s="25">
        <v>5.0416666666715173</v>
      </c>
      <c r="W2275" s="4">
        <v>2</v>
      </c>
    </row>
    <row r="2276" spans="1:23" x14ac:dyDescent="0.45">
      <c r="A2276" t="s">
        <v>8357</v>
      </c>
      <c r="B2276" t="s">
        <v>8224</v>
      </c>
      <c r="C2276" t="s">
        <v>8387</v>
      </c>
      <c r="D2276" s="8" t="s">
        <v>8374</v>
      </c>
      <c r="E2276">
        <v>3122</v>
      </c>
      <c r="F2276" s="7">
        <v>1</v>
      </c>
      <c r="G2276" s="4">
        <v>199</v>
      </c>
      <c r="H2276" s="4">
        <v>116</v>
      </c>
      <c r="I2276" s="25">
        <v>5.0416666666715173</v>
      </c>
      <c r="J2276" s="4">
        <v>2</v>
      </c>
      <c r="N2276" t="s">
        <v>8357</v>
      </c>
      <c r="O2276" t="s">
        <v>8224</v>
      </c>
      <c r="P2276" t="s">
        <v>8387</v>
      </c>
      <c r="Q2276" s="8" t="s">
        <v>8374</v>
      </c>
      <c r="R2276">
        <v>3122</v>
      </c>
      <c r="S2276" s="7">
        <v>1</v>
      </c>
      <c r="T2276" s="4">
        <v>199</v>
      </c>
      <c r="U2276" s="4">
        <v>116</v>
      </c>
      <c r="V2276" s="25">
        <v>5.0416666666715173</v>
      </c>
      <c r="W2276" s="4">
        <v>2</v>
      </c>
    </row>
    <row r="2277" spans="1:23" x14ac:dyDescent="0.45">
      <c r="A2277" t="s">
        <v>8357</v>
      </c>
      <c r="B2277" t="s">
        <v>8224</v>
      </c>
      <c r="C2277" t="s">
        <v>8387</v>
      </c>
      <c r="D2277" s="8" t="s">
        <v>8381</v>
      </c>
      <c r="F2277" s="7">
        <v>1</v>
      </c>
      <c r="G2277" s="4">
        <v>15000</v>
      </c>
      <c r="H2277" s="4">
        <v>15744</v>
      </c>
      <c r="I2277" s="25">
        <v>30</v>
      </c>
      <c r="J2277" s="4">
        <v>249</v>
      </c>
      <c r="N2277" t="s">
        <v>8357</v>
      </c>
      <c r="O2277" t="s">
        <v>8224</v>
      </c>
      <c r="P2277" t="s">
        <v>8387</v>
      </c>
      <c r="Q2277" s="8" t="s">
        <v>8381</v>
      </c>
      <c r="S2277" s="7">
        <v>1</v>
      </c>
      <c r="T2277" s="4">
        <v>15000</v>
      </c>
      <c r="U2277" s="4">
        <v>15744</v>
      </c>
      <c r="V2277" s="25">
        <v>30</v>
      </c>
      <c r="W2277" s="4">
        <v>249</v>
      </c>
    </row>
    <row r="2278" spans="1:23" x14ac:dyDescent="0.45">
      <c r="A2278" t="s">
        <v>8357</v>
      </c>
      <c r="B2278" t="s">
        <v>8224</v>
      </c>
      <c r="C2278" t="s">
        <v>8387</v>
      </c>
      <c r="D2278" s="8" t="s">
        <v>8381</v>
      </c>
      <c r="E2278">
        <v>2995</v>
      </c>
      <c r="F2278" s="7">
        <v>1</v>
      </c>
      <c r="G2278" s="4">
        <v>15000</v>
      </c>
      <c r="H2278" s="4">
        <v>15744</v>
      </c>
      <c r="I2278" s="25">
        <v>30</v>
      </c>
      <c r="J2278" s="4">
        <v>249</v>
      </c>
      <c r="N2278" t="s">
        <v>8357</v>
      </c>
      <c r="O2278" t="s">
        <v>8224</v>
      </c>
      <c r="P2278" t="s">
        <v>8387</v>
      </c>
      <c r="Q2278" s="8" t="s">
        <v>8381</v>
      </c>
      <c r="R2278">
        <v>2995</v>
      </c>
      <c r="S2278" s="7">
        <v>1</v>
      </c>
      <c r="T2278" s="4">
        <v>15000</v>
      </c>
      <c r="U2278" s="4">
        <v>15744</v>
      </c>
      <c r="V2278" s="25">
        <v>30</v>
      </c>
      <c r="W2278" s="4">
        <v>249</v>
      </c>
    </row>
    <row r="2279" spans="1:23" x14ac:dyDescent="0.45">
      <c r="A2279" t="s">
        <v>8357</v>
      </c>
      <c r="B2279" t="s">
        <v>8224</v>
      </c>
      <c r="C2279" t="s">
        <v>8388</v>
      </c>
      <c r="F2279" s="7"/>
      <c r="G2279" s="4"/>
      <c r="H2279" s="4"/>
      <c r="I2279" s="25"/>
      <c r="J2279" s="4"/>
      <c r="N2279" t="s">
        <v>8357</v>
      </c>
      <c r="O2279" t="s">
        <v>8224</v>
      </c>
      <c r="P2279" t="s">
        <v>8388</v>
      </c>
      <c r="S2279" s="7"/>
      <c r="T2279" s="4"/>
      <c r="U2279" s="4"/>
      <c r="V2279" s="25"/>
      <c r="W2279" s="4"/>
    </row>
    <row r="2280" spans="1:23" x14ac:dyDescent="0.45">
      <c r="A2280" t="s">
        <v>8357</v>
      </c>
      <c r="B2280" t="s">
        <v>8224</v>
      </c>
      <c r="C2280" t="s">
        <v>8388</v>
      </c>
      <c r="D2280" s="8" t="s">
        <v>8376</v>
      </c>
      <c r="F2280" s="7">
        <v>3</v>
      </c>
      <c r="G2280" s="4">
        <v>34000</v>
      </c>
      <c r="H2280" s="4">
        <v>9290</v>
      </c>
      <c r="I2280" s="25">
        <v>25.307600308641366</v>
      </c>
      <c r="J2280" s="4">
        <v>102</v>
      </c>
      <c r="N2280" t="s">
        <v>8357</v>
      </c>
      <c r="O2280" t="s">
        <v>8224</v>
      </c>
      <c r="P2280" t="s">
        <v>8388</v>
      </c>
      <c r="Q2280" s="8" t="s">
        <v>8376</v>
      </c>
      <c r="S2280" s="7">
        <v>3</v>
      </c>
      <c r="T2280" s="4">
        <v>34000</v>
      </c>
      <c r="U2280" s="4">
        <v>9290</v>
      </c>
      <c r="V2280" s="25">
        <v>25.307600308641366</v>
      </c>
      <c r="W2280" s="4">
        <v>102</v>
      </c>
    </row>
    <row r="2281" spans="1:23" x14ac:dyDescent="0.45">
      <c r="A2281" t="s">
        <v>8357</v>
      </c>
      <c r="B2281" t="s">
        <v>8224</v>
      </c>
      <c r="C2281" t="s">
        <v>8388</v>
      </c>
      <c r="D2281" s="8" t="s">
        <v>8376</v>
      </c>
      <c r="E2281">
        <v>2991</v>
      </c>
      <c r="F2281" s="7">
        <v>1</v>
      </c>
      <c r="G2281" s="4">
        <v>8500</v>
      </c>
      <c r="H2281" s="4">
        <v>8780</v>
      </c>
      <c r="I2281" s="25">
        <v>22</v>
      </c>
      <c r="J2281" s="4">
        <v>93</v>
      </c>
      <c r="N2281" t="s">
        <v>8357</v>
      </c>
      <c r="O2281" t="s">
        <v>8224</v>
      </c>
      <c r="P2281" t="s">
        <v>8388</v>
      </c>
      <c r="Q2281" s="8" t="s">
        <v>8376</v>
      </c>
      <c r="R2281">
        <v>2991</v>
      </c>
      <c r="S2281" s="7">
        <v>1</v>
      </c>
      <c r="T2281" s="4">
        <v>8500</v>
      </c>
      <c r="U2281" s="4">
        <v>8780</v>
      </c>
      <c r="V2281" s="25">
        <v>22</v>
      </c>
      <c r="W2281" s="4">
        <v>93</v>
      </c>
    </row>
    <row r="2282" spans="1:23" x14ac:dyDescent="0.45">
      <c r="A2282" t="s">
        <v>8357</v>
      </c>
      <c r="B2282" t="s">
        <v>8224</v>
      </c>
      <c r="C2282" t="s">
        <v>8388</v>
      </c>
      <c r="D2282" s="8" t="s">
        <v>8376</v>
      </c>
      <c r="E2282">
        <v>3000</v>
      </c>
      <c r="F2282" s="7">
        <v>1</v>
      </c>
      <c r="G2282" s="4">
        <v>500</v>
      </c>
      <c r="H2282" s="4">
        <v>500</v>
      </c>
      <c r="I2282" s="25">
        <v>13.922800925924093</v>
      </c>
      <c r="J2282" s="4">
        <v>8</v>
      </c>
      <c r="N2282" t="s">
        <v>8357</v>
      </c>
      <c r="O2282" t="s">
        <v>8224</v>
      </c>
      <c r="P2282" t="s">
        <v>8388</v>
      </c>
      <c r="Q2282" s="8" t="s">
        <v>8376</v>
      </c>
      <c r="R2282">
        <v>3000</v>
      </c>
      <c r="S2282" s="7">
        <v>1</v>
      </c>
      <c r="T2282" s="4">
        <v>500</v>
      </c>
      <c r="U2282" s="4">
        <v>500</v>
      </c>
      <c r="V2282" s="25">
        <v>13.922800925924093</v>
      </c>
      <c r="W2282" s="4">
        <v>8</v>
      </c>
    </row>
    <row r="2283" spans="1:23" x14ac:dyDescent="0.45">
      <c r="A2283" t="s">
        <v>8357</v>
      </c>
      <c r="B2283" t="s">
        <v>8224</v>
      </c>
      <c r="C2283" t="s">
        <v>8388</v>
      </c>
      <c r="D2283" s="8" t="s">
        <v>8376</v>
      </c>
      <c r="E2283">
        <v>3110</v>
      </c>
      <c r="F2283" s="7">
        <v>1</v>
      </c>
      <c r="G2283" s="4">
        <v>25000</v>
      </c>
      <c r="H2283" s="4">
        <v>10</v>
      </c>
      <c r="I2283" s="25">
        <v>40</v>
      </c>
      <c r="J2283" s="4">
        <v>1</v>
      </c>
      <c r="N2283" t="s">
        <v>8357</v>
      </c>
      <c r="O2283" t="s">
        <v>8224</v>
      </c>
      <c r="P2283" t="s">
        <v>8388</v>
      </c>
      <c r="Q2283" s="8" t="s">
        <v>8376</v>
      </c>
      <c r="R2283">
        <v>3110</v>
      </c>
      <c r="S2283" s="7">
        <v>1</v>
      </c>
      <c r="T2283" s="4">
        <v>25000</v>
      </c>
      <c r="U2283" s="4">
        <v>10</v>
      </c>
      <c r="V2283" s="25">
        <v>40</v>
      </c>
      <c r="W2283" s="4">
        <v>1</v>
      </c>
    </row>
    <row r="2284" spans="1:23" x14ac:dyDescent="0.45">
      <c r="A2284" t="s">
        <v>8357</v>
      </c>
      <c r="B2284" t="s">
        <v>8224</v>
      </c>
      <c r="C2284" t="s">
        <v>8388</v>
      </c>
      <c r="D2284" s="8" t="s">
        <v>8377</v>
      </c>
      <c r="F2284" s="7">
        <v>5</v>
      </c>
      <c r="G2284" s="4">
        <v>61850</v>
      </c>
      <c r="H2284" s="4">
        <v>14862</v>
      </c>
      <c r="I2284" s="25">
        <v>27.938395833333196</v>
      </c>
      <c r="J2284" s="4">
        <v>150</v>
      </c>
      <c r="N2284" t="s">
        <v>8357</v>
      </c>
      <c r="O2284" t="s">
        <v>8224</v>
      </c>
      <c r="P2284" t="s">
        <v>8388</v>
      </c>
      <c r="Q2284" s="8" t="s">
        <v>8377</v>
      </c>
      <c r="S2284" s="7">
        <v>5</v>
      </c>
      <c r="T2284" s="4">
        <v>61850</v>
      </c>
      <c r="U2284" s="4">
        <v>14862</v>
      </c>
      <c r="V2284" s="25">
        <v>27.938395833333196</v>
      </c>
      <c r="W2284" s="4">
        <v>150</v>
      </c>
    </row>
    <row r="2285" spans="1:23" x14ac:dyDescent="0.45">
      <c r="A2285" t="s">
        <v>8357</v>
      </c>
      <c r="B2285" t="s">
        <v>8224</v>
      </c>
      <c r="C2285" t="s">
        <v>8388</v>
      </c>
      <c r="D2285" s="8" t="s">
        <v>8377</v>
      </c>
      <c r="E2285">
        <v>2704</v>
      </c>
      <c r="F2285" s="7">
        <v>1</v>
      </c>
      <c r="G2285" s="4">
        <v>19000</v>
      </c>
      <c r="H2285" s="4">
        <v>1145</v>
      </c>
      <c r="I2285" s="25">
        <v>42.958333333328483</v>
      </c>
      <c r="J2285" s="4">
        <v>7</v>
      </c>
      <c r="N2285" t="s">
        <v>8357</v>
      </c>
      <c r="O2285" t="s">
        <v>8224</v>
      </c>
      <c r="P2285" t="s">
        <v>8388</v>
      </c>
      <c r="Q2285" s="8" t="s">
        <v>8377</v>
      </c>
      <c r="R2285">
        <v>2704</v>
      </c>
      <c r="S2285" s="7">
        <v>1</v>
      </c>
      <c r="T2285" s="4">
        <v>19000</v>
      </c>
      <c r="U2285" s="4">
        <v>1145</v>
      </c>
      <c r="V2285" s="25">
        <v>42.958333333328483</v>
      </c>
      <c r="W2285" s="4">
        <v>7</v>
      </c>
    </row>
    <row r="2286" spans="1:23" x14ac:dyDescent="0.45">
      <c r="A2286" t="s">
        <v>8357</v>
      </c>
      <c r="B2286" t="s">
        <v>8224</v>
      </c>
      <c r="C2286" t="s">
        <v>8388</v>
      </c>
      <c r="D2286" s="8" t="s">
        <v>8377</v>
      </c>
      <c r="E2286">
        <v>2705</v>
      </c>
      <c r="F2286" s="7">
        <v>1</v>
      </c>
      <c r="G2286" s="4">
        <v>16500</v>
      </c>
      <c r="H2286" s="4">
        <v>1739</v>
      </c>
      <c r="I2286" s="25">
        <v>44.958333333335759</v>
      </c>
      <c r="J2286" s="4">
        <v>8</v>
      </c>
      <c r="N2286" t="s">
        <v>8357</v>
      </c>
      <c r="O2286" t="s">
        <v>8224</v>
      </c>
      <c r="P2286" t="s">
        <v>8388</v>
      </c>
      <c r="Q2286" s="8" t="s">
        <v>8377</v>
      </c>
      <c r="R2286">
        <v>2705</v>
      </c>
      <c r="S2286" s="7">
        <v>1</v>
      </c>
      <c r="T2286" s="4">
        <v>16500</v>
      </c>
      <c r="U2286" s="4">
        <v>1739</v>
      </c>
      <c r="V2286" s="25">
        <v>44.958333333335759</v>
      </c>
      <c r="W2286" s="4">
        <v>8</v>
      </c>
    </row>
    <row r="2287" spans="1:23" x14ac:dyDescent="0.45">
      <c r="A2287" t="s">
        <v>8357</v>
      </c>
      <c r="B2287" t="s">
        <v>8224</v>
      </c>
      <c r="C2287" t="s">
        <v>8388</v>
      </c>
      <c r="D2287" s="8" t="s">
        <v>8377</v>
      </c>
      <c r="E2287">
        <v>2954</v>
      </c>
      <c r="F2287" s="7">
        <v>1</v>
      </c>
      <c r="G2287" s="4">
        <v>15000</v>
      </c>
      <c r="H2287" s="4">
        <v>0</v>
      </c>
      <c r="I2287" s="25">
        <v>19.958333333335759</v>
      </c>
      <c r="J2287" s="4">
        <v>0</v>
      </c>
      <c r="N2287" t="s">
        <v>8357</v>
      </c>
      <c r="O2287" t="s">
        <v>8224</v>
      </c>
      <c r="P2287" t="s">
        <v>8388</v>
      </c>
      <c r="Q2287" s="8" t="s">
        <v>8377</v>
      </c>
      <c r="R2287">
        <v>2954</v>
      </c>
      <c r="S2287" s="7">
        <v>1</v>
      </c>
      <c r="T2287" s="4">
        <v>15000</v>
      </c>
      <c r="U2287" s="4">
        <v>0</v>
      </c>
      <c r="V2287" s="25">
        <v>19.958333333335759</v>
      </c>
      <c r="W2287" s="4">
        <v>0</v>
      </c>
    </row>
    <row r="2288" spans="1:23" x14ac:dyDescent="0.45">
      <c r="A2288" t="s">
        <v>8357</v>
      </c>
      <c r="B2288" t="s">
        <v>8224</v>
      </c>
      <c r="C2288" t="s">
        <v>8388</v>
      </c>
      <c r="D2288" s="8" t="s">
        <v>8377</v>
      </c>
      <c r="E2288">
        <v>2997</v>
      </c>
      <c r="F2288" s="7">
        <v>1</v>
      </c>
      <c r="G2288" s="4">
        <v>10000</v>
      </c>
      <c r="H2288" s="4">
        <v>10373</v>
      </c>
      <c r="I2288" s="25">
        <v>17.473923611112696</v>
      </c>
      <c r="J2288" s="4">
        <v>115</v>
      </c>
      <c r="N2288" t="s">
        <v>8357</v>
      </c>
      <c r="O2288" t="s">
        <v>8224</v>
      </c>
      <c r="P2288" t="s">
        <v>8388</v>
      </c>
      <c r="Q2288" s="8" t="s">
        <v>8377</v>
      </c>
      <c r="R2288">
        <v>2997</v>
      </c>
      <c r="S2288" s="7">
        <v>1</v>
      </c>
      <c r="T2288" s="4">
        <v>10000</v>
      </c>
      <c r="U2288" s="4">
        <v>10373</v>
      </c>
      <c r="V2288" s="25">
        <v>17.473923611112696</v>
      </c>
      <c r="W2288" s="4">
        <v>115</v>
      </c>
    </row>
    <row r="2289" spans="1:23" x14ac:dyDescent="0.45">
      <c r="A2289" t="s">
        <v>8357</v>
      </c>
      <c r="B2289" t="s">
        <v>8224</v>
      </c>
      <c r="C2289" t="s">
        <v>8388</v>
      </c>
      <c r="D2289" s="8" t="s">
        <v>8377</v>
      </c>
      <c r="E2289">
        <v>2999</v>
      </c>
      <c r="F2289" s="7">
        <v>1</v>
      </c>
      <c r="G2289" s="4">
        <v>1350</v>
      </c>
      <c r="H2289" s="4">
        <v>1605</v>
      </c>
      <c r="I2289" s="25">
        <v>14.343055555553292</v>
      </c>
      <c r="J2289" s="4">
        <v>20</v>
      </c>
      <c r="N2289" t="s">
        <v>8357</v>
      </c>
      <c r="O2289" t="s">
        <v>8224</v>
      </c>
      <c r="P2289" t="s">
        <v>8388</v>
      </c>
      <c r="Q2289" s="8" t="s">
        <v>8377</v>
      </c>
      <c r="R2289">
        <v>2999</v>
      </c>
      <c r="S2289" s="7">
        <v>1</v>
      </c>
      <c r="T2289" s="4">
        <v>1350</v>
      </c>
      <c r="U2289" s="4">
        <v>1605</v>
      </c>
      <c r="V2289" s="25">
        <v>14.343055555553292</v>
      </c>
      <c r="W2289" s="4">
        <v>20</v>
      </c>
    </row>
    <row r="2290" spans="1:23" x14ac:dyDescent="0.45">
      <c r="A2290" t="s">
        <v>8357</v>
      </c>
      <c r="B2290" t="s">
        <v>8224</v>
      </c>
      <c r="C2290" t="s">
        <v>8388</v>
      </c>
      <c r="D2290" s="8" t="s">
        <v>8378</v>
      </c>
      <c r="F2290" s="7">
        <v>1</v>
      </c>
      <c r="G2290" s="4">
        <v>10000</v>
      </c>
      <c r="H2290" s="4">
        <v>3441</v>
      </c>
      <c r="I2290" s="25">
        <v>29.958333333335759</v>
      </c>
      <c r="J2290" s="4">
        <v>26</v>
      </c>
      <c r="N2290" t="s">
        <v>8357</v>
      </c>
      <c r="O2290" t="s">
        <v>8224</v>
      </c>
      <c r="P2290" t="s">
        <v>8388</v>
      </c>
      <c r="Q2290" s="8" t="s">
        <v>8378</v>
      </c>
      <c r="S2290" s="7">
        <v>1</v>
      </c>
      <c r="T2290" s="4">
        <v>10000</v>
      </c>
      <c r="U2290" s="4">
        <v>3441</v>
      </c>
      <c r="V2290" s="25">
        <v>29.958333333335759</v>
      </c>
      <c r="W2290" s="4">
        <v>26</v>
      </c>
    </row>
    <row r="2291" spans="1:23" x14ac:dyDescent="0.45">
      <c r="A2291" t="s">
        <v>8357</v>
      </c>
      <c r="B2291" t="s">
        <v>8224</v>
      </c>
      <c r="C2291" t="s">
        <v>8388</v>
      </c>
      <c r="D2291" s="8" t="s">
        <v>8378</v>
      </c>
      <c r="E2291">
        <v>2702</v>
      </c>
      <c r="F2291" s="7">
        <v>1</v>
      </c>
      <c r="G2291" s="4">
        <v>10000</v>
      </c>
      <c r="H2291" s="4">
        <v>3441</v>
      </c>
      <c r="I2291" s="25">
        <v>29.958333333335759</v>
      </c>
      <c r="J2291" s="4">
        <v>26</v>
      </c>
      <c r="N2291" t="s">
        <v>8357</v>
      </c>
      <c r="O2291" t="s">
        <v>8224</v>
      </c>
      <c r="P2291" t="s">
        <v>8388</v>
      </c>
      <c r="Q2291" s="8" t="s">
        <v>8378</v>
      </c>
      <c r="R2291">
        <v>2702</v>
      </c>
      <c r="S2291" s="7">
        <v>1</v>
      </c>
      <c r="T2291" s="4">
        <v>10000</v>
      </c>
      <c r="U2291" s="4">
        <v>3441</v>
      </c>
      <c r="V2291" s="25">
        <v>29.958333333335759</v>
      </c>
      <c r="W2291" s="4">
        <v>26</v>
      </c>
    </row>
    <row r="2292" spans="1:23" x14ac:dyDescent="0.45">
      <c r="A2292" t="s">
        <v>8315</v>
      </c>
      <c r="B2292"/>
      <c r="F2292" s="7">
        <v>180</v>
      </c>
      <c r="G2292" s="4">
        <v>3787138</v>
      </c>
      <c r="H2292" s="4">
        <v>4450684.3999999994</v>
      </c>
      <c r="I2292" s="25">
        <v>34.97964885545278</v>
      </c>
      <c r="J2292" s="4">
        <v>46243</v>
      </c>
      <c r="N2292" t="s">
        <v>8315</v>
      </c>
      <c r="O2292"/>
      <c r="S2292" s="7">
        <v>180</v>
      </c>
      <c r="T2292" s="4">
        <v>3787138</v>
      </c>
      <c r="U2292" s="4">
        <v>4450684.3999999994</v>
      </c>
      <c r="V2292" s="25">
        <v>34.97964885545278</v>
      </c>
      <c r="W2292" s="4">
        <v>46243</v>
      </c>
    </row>
    <row r="2293" spans="1:23" x14ac:dyDescent="0.45">
      <c r="A2293" t="s">
        <v>8315</v>
      </c>
      <c r="B2293" t="s">
        <v>8226</v>
      </c>
      <c r="F2293" s="7">
        <v>1</v>
      </c>
      <c r="G2293" s="4">
        <v>100000</v>
      </c>
      <c r="H2293" s="4">
        <v>147233.76999999999</v>
      </c>
      <c r="I2293" s="25">
        <v>30</v>
      </c>
      <c r="J2293" s="4">
        <v>1596</v>
      </c>
      <c r="N2293" t="s">
        <v>8315</v>
      </c>
      <c r="O2293" t="s">
        <v>8226</v>
      </c>
      <c r="S2293" s="7">
        <v>1</v>
      </c>
      <c r="T2293" s="4">
        <v>100000</v>
      </c>
      <c r="U2293" s="4">
        <v>147233.76999999999</v>
      </c>
      <c r="V2293" s="25">
        <v>30</v>
      </c>
      <c r="W2293" s="4">
        <v>1596</v>
      </c>
    </row>
    <row r="2294" spans="1:23" x14ac:dyDescent="0.45">
      <c r="A2294" t="s">
        <v>8315</v>
      </c>
      <c r="B2294" t="s">
        <v>8226</v>
      </c>
      <c r="C2294" t="s">
        <v>8388</v>
      </c>
      <c r="F2294" s="7"/>
      <c r="G2294" s="4"/>
      <c r="H2294" s="4"/>
      <c r="I2294" s="25"/>
      <c r="J2294" s="4"/>
      <c r="N2294" t="s">
        <v>8315</v>
      </c>
      <c r="O2294" t="s">
        <v>8226</v>
      </c>
      <c r="P2294" t="s">
        <v>8388</v>
      </c>
      <c r="S2294" s="7"/>
      <c r="T2294" s="4"/>
      <c r="U2294" s="4"/>
      <c r="V2294" s="25"/>
      <c r="W2294" s="4"/>
    </row>
    <row r="2295" spans="1:23" x14ac:dyDescent="0.45">
      <c r="A2295" t="s">
        <v>8315</v>
      </c>
      <c r="B2295" t="s">
        <v>8226</v>
      </c>
      <c r="C2295" t="s">
        <v>8388</v>
      </c>
      <c r="D2295" s="8" t="s">
        <v>8376</v>
      </c>
      <c r="F2295" s="7">
        <v>1</v>
      </c>
      <c r="G2295" s="4">
        <v>100000</v>
      </c>
      <c r="H2295" s="4">
        <v>147233.76999999999</v>
      </c>
      <c r="I2295" s="25">
        <v>30</v>
      </c>
      <c r="J2295" s="4">
        <v>1596</v>
      </c>
      <c r="N2295" t="s">
        <v>8315</v>
      </c>
      <c r="O2295" t="s">
        <v>8226</v>
      </c>
      <c r="P2295" t="s">
        <v>8388</v>
      </c>
      <c r="Q2295" s="8" t="s">
        <v>8376</v>
      </c>
      <c r="S2295" s="7">
        <v>1</v>
      </c>
      <c r="T2295" s="4">
        <v>100000</v>
      </c>
      <c r="U2295" s="4">
        <v>147233.76999999999</v>
      </c>
      <c r="V2295" s="25">
        <v>30</v>
      </c>
      <c r="W2295" s="4">
        <v>1596</v>
      </c>
    </row>
    <row r="2296" spans="1:23" x14ac:dyDescent="0.45">
      <c r="A2296" t="s">
        <v>8315</v>
      </c>
      <c r="B2296" t="s">
        <v>8226</v>
      </c>
      <c r="C2296" t="s">
        <v>8388</v>
      </c>
      <c r="D2296" s="8" t="s">
        <v>8376</v>
      </c>
      <c r="E2296">
        <v>269</v>
      </c>
      <c r="F2296" s="7">
        <v>1</v>
      </c>
      <c r="G2296" s="4">
        <v>100000</v>
      </c>
      <c r="H2296" s="4">
        <v>147233.76999999999</v>
      </c>
      <c r="I2296" s="25">
        <v>30</v>
      </c>
      <c r="J2296" s="4">
        <v>1596</v>
      </c>
      <c r="N2296" t="s">
        <v>8315</v>
      </c>
      <c r="O2296" t="s">
        <v>8226</v>
      </c>
      <c r="P2296" t="s">
        <v>8388</v>
      </c>
      <c r="Q2296" s="8" t="s">
        <v>8376</v>
      </c>
      <c r="R2296">
        <v>269</v>
      </c>
      <c r="S2296" s="7">
        <v>1</v>
      </c>
      <c r="T2296" s="4">
        <v>100000</v>
      </c>
      <c r="U2296" s="4">
        <v>147233.76999999999</v>
      </c>
      <c r="V2296" s="25">
        <v>30</v>
      </c>
      <c r="W2296" s="4">
        <v>1596</v>
      </c>
    </row>
    <row r="2297" spans="1:23" x14ac:dyDescent="0.45">
      <c r="A2297" t="s">
        <v>8315</v>
      </c>
      <c r="B2297" t="s">
        <v>8229</v>
      </c>
      <c r="F2297" s="7">
        <v>4</v>
      </c>
      <c r="G2297" s="4">
        <v>20400</v>
      </c>
      <c r="H2297" s="4">
        <v>23132.06</v>
      </c>
      <c r="I2297" s="25">
        <v>35.588695023147011</v>
      </c>
      <c r="J2297" s="4">
        <v>269</v>
      </c>
      <c r="N2297" t="s">
        <v>8315</v>
      </c>
      <c r="O2297" t="s">
        <v>8229</v>
      </c>
      <c r="S2297" s="7">
        <v>4</v>
      </c>
      <c r="T2297" s="4">
        <v>20400</v>
      </c>
      <c r="U2297" s="4">
        <v>23132.06</v>
      </c>
      <c r="V2297" s="25">
        <v>35.588695023147011</v>
      </c>
      <c r="W2297" s="4">
        <v>269</v>
      </c>
    </row>
    <row r="2298" spans="1:23" x14ac:dyDescent="0.45">
      <c r="A2298" t="s">
        <v>8315</v>
      </c>
      <c r="B2298" t="s">
        <v>8229</v>
      </c>
      <c r="C2298" t="s">
        <v>8385</v>
      </c>
      <c r="F2298" s="7"/>
      <c r="G2298" s="4"/>
      <c r="H2298" s="4"/>
      <c r="I2298" s="25"/>
      <c r="J2298" s="4"/>
      <c r="N2298" t="s">
        <v>8315</v>
      </c>
      <c r="O2298" t="s">
        <v>8229</v>
      </c>
      <c r="P2298" t="s">
        <v>8385</v>
      </c>
      <c r="S2298" s="7"/>
      <c r="T2298" s="4"/>
      <c r="U2298" s="4"/>
      <c r="V2298" s="25"/>
      <c r="W2298" s="4"/>
    </row>
    <row r="2299" spans="1:23" x14ac:dyDescent="0.45">
      <c r="A2299" t="s">
        <v>8315</v>
      </c>
      <c r="B2299" t="s">
        <v>8229</v>
      </c>
      <c r="C2299" t="s">
        <v>8385</v>
      </c>
      <c r="D2299" s="8" t="s">
        <v>8372</v>
      </c>
      <c r="F2299" s="7">
        <v>1</v>
      </c>
      <c r="G2299" s="4">
        <v>1400</v>
      </c>
      <c r="H2299" s="4">
        <v>1430.06</v>
      </c>
      <c r="I2299" s="25">
        <v>24.648124999999709</v>
      </c>
      <c r="J2299" s="4">
        <v>21</v>
      </c>
      <c r="N2299" t="s">
        <v>8315</v>
      </c>
      <c r="O2299" t="s">
        <v>8229</v>
      </c>
      <c r="P2299" t="s">
        <v>8385</v>
      </c>
      <c r="Q2299" s="8" t="s">
        <v>8372</v>
      </c>
      <c r="S2299" s="7">
        <v>1</v>
      </c>
      <c r="T2299" s="4">
        <v>1400</v>
      </c>
      <c r="U2299" s="4">
        <v>1430.06</v>
      </c>
      <c r="V2299" s="25">
        <v>24.648124999999709</v>
      </c>
      <c r="W2299" s="4">
        <v>21</v>
      </c>
    </row>
    <row r="2300" spans="1:23" x14ac:dyDescent="0.45">
      <c r="A2300" t="s">
        <v>8315</v>
      </c>
      <c r="B2300" t="s">
        <v>8229</v>
      </c>
      <c r="C2300" t="s">
        <v>8385</v>
      </c>
      <c r="D2300" s="8" t="s">
        <v>8372</v>
      </c>
      <c r="E2300">
        <v>415</v>
      </c>
      <c r="F2300" s="7">
        <v>1</v>
      </c>
      <c r="G2300" s="4">
        <v>1400</v>
      </c>
      <c r="H2300" s="4">
        <v>1430.06</v>
      </c>
      <c r="I2300" s="25">
        <v>24.648124999999709</v>
      </c>
      <c r="J2300" s="4">
        <v>21</v>
      </c>
      <c r="N2300" t="s">
        <v>8315</v>
      </c>
      <c r="O2300" t="s">
        <v>8229</v>
      </c>
      <c r="P2300" t="s">
        <v>8385</v>
      </c>
      <c r="Q2300" s="8" t="s">
        <v>8372</v>
      </c>
      <c r="R2300">
        <v>415</v>
      </c>
      <c r="S2300" s="7">
        <v>1</v>
      </c>
      <c r="T2300" s="4">
        <v>1400</v>
      </c>
      <c r="U2300" s="4">
        <v>1430.06</v>
      </c>
      <c r="V2300" s="25">
        <v>24.648124999999709</v>
      </c>
      <c r="W2300" s="4">
        <v>21</v>
      </c>
    </row>
    <row r="2301" spans="1:23" x14ac:dyDescent="0.45">
      <c r="A2301" t="s">
        <v>8315</v>
      </c>
      <c r="B2301" t="s">
        <v>8229</v>
      </c>
      <c r="C2301" t="s">
        <v>8385</v>
      </c>
      <c r="D2301" s="8" t="s">
        <v>8374</v>
      </c>
      <c r="F2301" s="7">
        <v>1</v>
      </c>
      <c r="G2301" s="4">
        <v>15000</v>
      </c>
      <c r="H2301" s="4">
        <v>17066</v>
      </c>
      <c r="I2301" s="25">
        <v>33.284062500002619</v>
      </c>
      <c r="J2301" s="4">
        <v>158</v>
      </c>
      <c r="N2301" t="s">
        <v>8315</v>
      </c>
      <c r="O2301" t="s">
        <v>8229</v>
      </c>
      <c r="P2301" t="s">
        <v>8385</v>
      </c>
      <c r="Q2301" s="8" t="s">
        <v>8374</v>
      </c>
      <c r="S2301" s="7">
        <v>1</v>
      </c>
      <c r="T2301" s="4">
        <v>15000</v>
      </c>
      <c r="U2301" s="4">
        <v>17066</v>
      </c>
      <c r="V2301" s="25">
        <v>33.284062500002619</v>
      </c>
      <c r="W2301" s="4">
        <v>158</v>
      </c>
    </row>
    <row r="2302" spans="1:23" x14ac:dyDescent="0.45">
      <c r="A2302" t="s">
        <v>8315</v>
      </c>
      <c r="B2302" t="s">
        <v>8229</v>
      </c>
      <c r="C2302" t="s">
        <v>8385</v>
      </c>
      <c r="D2302" s="8" t="s">
        <v>8374</v>
      </c>
      <c r="E2302">
        <v>316</v>
      </c>
      <c r="F2302" s="7">
        <v>1</v>
      </c>
      <c r="G2302" s="4">
        <v>15000</v>
      </c>
      <c r="H2302" s="4">
        <v>17066</v>
      </c>
      <c r="I2302" s="25">
        <v>33.284062500002619</v>
      </c>
      <c r="J2302" s="4">
        <v>158</v>
      </c>
      <c r="N2302" t="s">
        <v>8315</v>
      </c>
      <c r="O2302" t="s">
        <v>8229</v>
      </c>
      <c r="P2302" t="s">
        <v>8385</v>
      </c>
      <c r="Q2302" s="8" t="s">
        <v>8374</v>
      </c>
      <c r="R2302">
        <v>316</v>
      </c>
      <c r="S2302" s="7">
        <v>1</v>
      </c>
      <c r="T2302" s="4">
        <v>15000</v>
      </c>
      <c r="U2302" s="4">
        <v>17066</v>
      </c>
      <c r="V2302" s="25">
        <v>33.284062500002619</v>
      </c>
      <c r="W2302" s="4">
        <v>158</v>
      </c>
    </row>
    <row r="2303" spans="1:23" x14ac:dyDescent="0.45">
      <c r="A2303" t="s">
        <v>8315</v>
      </c>
      <c r="B2303" t="s">
        <v>8229</v>
      </c>
      <c r="C2303" t="s">
        <v>8386</v>
      </c>
      <c r="F2303" s="7"/>
      <c r="G2303" s="4"/>
      <c r="H2303" s="4"/>
      <c r="I2303" s="25"/>
      <c r="J2303" s="4"/>
      <c r="N2303" t="s">
        <v>8315</v>
      </c>
      <c r="O2303" t="s">
        <v>8229</v>
      </c>
      <c r="P2303" t="s">
        <v>8386</v>
      </c>
      <c r="S2303" s="7"/>
      <c r="T2303" s="4"/>
      <c r="U2303" s="4"/>
      <c r="V2303" s="25"/>
      <c r="W2303" s="4"/>
    </row>
    <row r="2304" spans="1:23" x14ac:dyDescent="0.45">
      <c r="A2304" t="s">
        <v>8315</v>
      </c>
      <c r="B2304" t="s">
        <v>8229</v>
      </c>
      <c r="C2304" t="s">
        <v>8386</v>
      </c>
      <c r="D2304" s="8" t="s">
        <v>8379</v>
      </c>
      <c r="F2304" s="7">
        <v>1</v>
      </c>
      <c r="G2304" s="4">
        <v>1000</v>
      </c>
      <c r="H2304" s="4">
        <v>1283</v>
      </c>
      <c r="I2304" s="25">
        <v>60</v>
      </c>
      <c r="J2304" s="4">
        <v>7</v>
      </c>
      <c r="N2304" t="s">
        <v>8315</v>
      </c>
      <c r="O2304" t="s">
        <v>8229</v>
      </c>
      <c r="P2304" t="s">
        <v>8386</v>
      </c>
      <c r="Q2304" s="8" t="s">
        <v>8379</v>
      </c>
      <c r="S2304" s="7">
        <v>1</v>
      </c>
      <c r="T2304" s="4">
        <v>1000</v>
      </c>
      <c r="U2304" s="4">
        <v>1283</v>
      </c>
      <c r="V2304" s="25">
        <v>60</v>
      </c>
      <c r="W2304" s="4">
        <v>7</v>
      </c>
    </row>
    <row r="2305" spans="1:23" x14ac:dyDescent="0.45">
      <c r="A2305" t="s">
        <v>8315</v>
      </c>
      <c r="B2305" t="s">
        <v>8229</v>
      </c>
      <c r="C2305" t="s">
        <v>8386</v>
      </c>
      <c r="D2305" s="8" t="s">
        <v>8379</v>
      </c>
      <c r="E2305">
        <v>410</v>
      </c>
      <c r="F2305" s="7">
        <v>1</v>
      </c>
      <c r="G2305" s="4">
        <v>1000</v>
      </c>
      <c r="H2305" s="4">
        <v>1283</v>
      </c>
      <c r="I2305" s="25">
        <v>60</v>
      </c>
      <c r="J2305" s="4">
        <v>7</v>
      </c>
      <c r="N2305" t="s">
        <v>8315</v>
      </c>
      <c r="O2305" t="s">
        <v>8229</v>
      </c>
      <c r="P2305" t="s">
        <v>8386</v>
      </c>
      <c r="Q2305" s="8" t="s">
        <v>8379</v>
      </c>
      <c r="R2305">
        <v>410</v>
      </c>
      <c r="S2305" s="7">
        <v>1</v>
      </c>
      <c r="T2305" s="4">
        <v>1000</v>
      </c>
      <c r="U2305" s="4">
        <v>1283</v>
      </c>
      <c r="V2305" s="25">
        <v>60</v>
      </c>
      <c r="W2305" s="4">
        <v>7</v>
      </c>
    </row>
    <row r="2306" spans="1:23" x14ac:dyDescent="0.45">
      <c r="A2306" t="s">
        <v>8315</v>
      </c>
      <c r="B2306" t="s">
        <v>8229</v>
      </c>
      <c r="C2306" t="s">
        <v>8387</v>
      </c>
      <c r="F2306" s="7"/>
      <c r="G2306" s="4"/>
      <c r="H2306" s="4"/>
      <c r="I2306" s="25"/>
      <c r="J2306" s="4"/>
      <c r="N2306" t="s">
        <v>8315</v>
      </c>
      <c r="O2306" t="s">
        <v>8229</v>
      </c>
      <c r="P2306" t="s">
        <v>8387</v>
      </c>
      <c r="S2306" s="7"/>
      <c r="T2306" s="4"/>
      <c r="U2306" s="4"/>
      <c r="V2306" s="25"/>
      <c r="W2306" s="4"/>
    </row>
    <row r="2307" spans="1:23" x14ac:dyDescent="0.45">
      <c r="A2307" t="s">
        <v>8315</v>
      </c>
      <c r="B2307" t="s">
        <v>8229</v>
      </c>
      <c r="C2307" t="s">
        <v>8387</v>
      </c>
      <c r="D2307" s="8" t="s">
        <v>8376</v>
      </c>
      <c r="F2307" s="7">
        <v>1</v>
      </c>
      <c r="G2307" s="4">
        <v>3000</v>
      </c>
      <c r="H2307" s="4">
        <v>3353</v>
      </c>
      <c r="I2307" s="25">
        <v>24.422592592585715</v>
      </c>
      <c r="J2307" s="4">
        <v>83</v>
      </c>
      <c r="N2307" t="s">
        <v>8315</v>
      </c>
      <c r="O2307" t="s">
        <v>8229</v>
      </c>
      <c r="P2307" t="s">
        <v>8387</v>
      </c>
      <c r="Q2307" s="8" t="s">
        <v>8376</v>
      </c>
      <c r="S2307" s="7">
        <v>1</v>
      </c>
      <c r="T2307" s="4">
        <v>3000</v>
      </c>
      <c r="U2307" s="4">
        <v>3353</v>
      </c>
      <c r="V2307" s="25">
        <v>24.422592592585715</v>
      </c>
      <c r="W2307" s="4">
        <v>83</v>
      </c>
    </row>
    <row r="2308" spans="1:23" x14ac:dyDescent="0.45">
      <c r="A2308" t="s">
        <v>8315</v>
      </c>
      <c r="B2308" t="s">
        <v>8229</v>
      </c>
      <c r="C2308" t="s">
        <v>8387</v>
      </c>
      <c r="D2308" s="8" t="s">
        <v>8376</v>
      </c>
      <c r="E2308">
        <v>378</v>
      </c>
      <c r="F2308" s="7">
        <v>1</v>
      </c>
      <c r="G2308" s="4">
        <v>3000</v>
      </c>
      <c r="H2308" s="4">
        <v>3353</v>
      </c>
      <c r="I2308" s="25">
        <v>24.422592592585715</v>
      </c>
      <c r="J2308" s="4">
        <v>83</v>
      </c>
      <c r="N2308" t="s">
        <v>8315</v>
      </c>
      <c r="O2308" t="s">
        <v>8229</v>
      </c>
      <c r="P2308" t="s">
        <v>8387</v>
      </c>
      <c r="Q2308" s="8" t="s">
        <v>8376</v>
      </c>
      <c r="R2308">
        <v>378</v>
      </c>
      <c r="S2308" s="7">
        <v>1</v>
      </c>
      <c r="T2308" s="4">
        <v>3000</v>
      </c>
      <c r="U2308" s="4">
        <v>3353</v>
      </c>
      <c r="V2308" s="25">
        <v>24.422592592585715</v>
      </c>
      <c r="W2308" s="4">
        <v>83</v>
      </c>
    </row>
    <row r="2309" spans="1:23" x14ac:dyDescent="0.45">
      <c r="A2309" t="s">
        <v>8315</v>
      </c>
      <c r="B2309" t="s">
        <v>8236</v>
      </c>
      <c r="F2309" s="7">
        <v>1</v>
      </c>
      <c r="G2309" s="4">
        <v>35000</v>
      </c>
      <c r="H2309" s="4">
        <v>35932</v>
      </c>
      <c r="I2309" s="25">
        <v>35.041666666664241</v>
      </c>
      <c r="J2309" s="4">
        <v>337</v>
      </c>
      <c r="N2309" t="s">
        <v>8315</v>
      </c>
      <c r="O2309" t="s">
        <v>8236</v>
      </c>
      <c r="S2309" s="7">
        <v>1</v>
      </c>
      <c r="T2309" s="4">
        <v>35000</v>
      </c>
      <c r="U2309" s="4">
        <v>35932</v>
      </c>
      <c r="V2309" s="25">
        <v>35.041666666664241</v>
      </c>
      <c r="W2309" s="4">
        <v>337</v>
      </c>
    </row>
    <row r="2310" spans="1:23" x14ac:dyDescent="0.45">
      <c r="A2310" t="s">
        <v>8315</v>
      </c>
      <c r="B2310" t="s">
        <v>8236</v>
      </c>
      <c r="C2310" t="s">
        <v>8387</v>
      </c>
      <c r="F2310" s="7"/>
      <c r="G2310" s="4"/>
      <c r="H2310" s="4"/>
      <c r="I2310" s="25"/>
      <c r="J2310" s="4"/>
      <c r="N2310" t="s">
        <v>8315</v>
      </c>
      <c r="O2310" t="s">
        <v>8236</v>
      </c>
      <c r="P2310" t="s">
        <v>8387</v>
      </c>
      <c r="S2310" s="7"/>
      <c r="T2310" s="4"/>
      <c r="U2310" s="4"/>
      <c r="V2310" s="25"/>
      <c r="W2310" s="4"/>
    </row>
    <row r="2311" spans="1:23" x14ac:dyDescent="0.45">
      <c r="A2311" t="s">
        <v>8315</v>
      </c>
      <c r="B2311" t="s">
        <v>8236</v>
      </c>
      <c r="C2311" t="s">
        <v>8387</v>
      </c>
      <c r="D2311" s="8" t="s">
        <v>8373</v>
      </c>
      <c r="F2311" s="7">
        <v>1</v>
      </c>
      <c r="G2311" s="4">
        <v>35000</v>
      </c>
      <c r="H2311" s="4">
        <v>35932</v>
      </c>
      <c r="I2311" s="25">
        <v>35.041666666664241</v>
      </c>
      <c r="J2311" s="4">
        <v>337</v>
      </c>
      <c r="N2311" t="s">
        <v>8315</v>
      </c>
      <c r="O2311" t="s">
        <v>8236</v>
      </c>
      <c r="P2311" t="s">
        <v>8387</v>
      </c>
      <c r="Q2311" s="8" t="s">
        <v>8373</v>
      </c>
      <c r="S2311" s="7">
        <v>1</v>
      </c>
      <c r="T2311" s="4">
        <v>35000</v>
      </c>
      <c r="U2311" s="4">
        <v>35932</v>
      </c>
      <c r="V2311" s="25">
        <v>35.041666666664241</v>
      </c>
      <c r="W2311" s="4">
        <v>337</v>
      </c>
    </row>
    <row r="2312" spans="1:23" x14ac:dyDescent="0.45">
      <c r="A2312" t="s">
        <v>8315</v>
      </c>
      <c r="B2312" t="s">
        <v>8236</v>
      </c>
      <c r="C2312" t="s">
        <v>8387</v>
      </c>
      <c r="D2312" s="8" t="s">
        <v>8373</v>
      </c>
      <c r="E2312">
        <v>321</v>
      </c>
      <c r="F2312" s="7">
        <v>1</v>
      </c>
      <c r="G2312" s="4">
        <v>35000</v>
      </c>
      <c r="H2312" s="4">
        <v>35932</v>
      </c>
      <c r="I2312" s="25">
        <v>35.041666666664241</v>
      </c>
      <c r="J2312" s="4">
        <v>337</v>
      </c>
      <c r="N2312" t="s">
        <v>8315</v>
      </c>
      <c r="O2312" t="s">
        <v>8236</v>
      </c>
      <c r="P2312" t="s">
        <v>8387</v>
      </c>
      <c r="Q2312" s="8" t="s">
        <v>8373</v>
      </c>
      <c r="R2312">
        <v>321</v>
      </c>
      <c r="S2312" s="7">
        <v>1</v>
      </c>
      <c r="T2312" s="4">
        <v>35000</v>
      </c>
      <c r="U2312" s="4">
        <v>35932</v>
      </c>
      <c r="V2312" s="25">
        <v>35.041666666664241</v>
      </c>
      <c r="W2312" s="4">
        <v>337</v>
      </c>
    </row>
    <row r="2313" spans="1:23" x14ac:dyDescent="0.45">
      <c r="A2313" t="s">
        <v>8315</v>
      </c>
      <c r="B2313" t="s">
        <v>8227</v>
      </c>
      <c r="F2313" s="7">
        <v>2</v>
      </c>
      <c r="G2313" s="4">
        <v>38700</v>
      </c>
      <c r="H2313" s="4">
        <v>48555</v>
      </c>
      <c r="I2313" s="25">
        <v>49.958333333339397</v>
      </c>
      <c r="J2313" s="4">
        <v>1014</v>
      </c>
      <c r="N2313" t="s">
        <v>8315</v>
      </c>
      <c r="O2313" t="s">
        <v>8227</v>
      </c>
      <c r="S2313" s="7">
        <v>2</v>
      </c>
      <c r="T2313" s="4">
        <v>38700</v>
      </c>
      <c r="U2313" s="4">
        <v>48555</v>
      </c>
      <c r="V2313" s="25">
        <v>49.958333333339397</v>
      </c>
      <c r="W2313" s="4">
        <v>1014</v>
      </c>
    </row>
    <row r="2314" spans="1:23" x14ac:dyDescent="0.45">
      <c r="A2314" t="s">
        <v>8315</v>
      </c>
      <c r="B2314" t="s">
        <v>8227</v>
      </c>
      <c r="C2314" t="s">
        <v>8387</v>
      </c>
      <c r="F2314" s="7"/>
      <c r="G2314" s="4"/>
      <c r="H2314" s="4"/>
      <c r="I2314" s="25"/>
      <c r="J2314" s="4"/>
      <c r="N2314" t="s">
        <v>8315</v>
      </c>
      <c r="O2314" t="s">
        <v>8227</v>
      </c>
      <c r="P2314" t="s">
        <v>8387</v>
      </c>
      <c r="S2314" s="7"/>
      <c r="T2314" s="4"/>
      <c r="U2314" s="4"/>
      <c r="V2314" s="25"/>
      <c r="W2314" s="4"/>
    </row>
    <row r="2315" spans="1:23" x14ac:dyDescent="0.45">
      <c r="A2315" t="s">
        <v>8315</v>
      </c>
      <c r="B2315" t="s">
        <v>8227</v>
      </c>
      <c r="C2315" t="s">
        <v>8387</v>
      </c>
      <c r="D2315" s="8" t="s">
        <v>8377</v>
      </c>
      <c r="F2315" s="7">
        <v>2</v>
      </c>
      <c r="G2315" s="4">
        <v>38700</v>
      </c>
      <c r="H2315" s="4">
        <v>48555</v>
      </c>
      <c r="I2315" s="25">
        <v>49.958333333339397</v>
      </c>
      <c r="J2315" s="4">
        <v>1014</v>
      </c>
      <c r="N2315" t="s">
        <v>8315</v>
      </c>
      <c r="O2315" t="s">
        <v>8227</v>
      </c>
      <c r="P2315" t="s">
        <v>8387</v>
      </c>
      <c r="Q2315" s="8" t="s">
        <v>8377</v>
      </c>
      <c r="S2315" s="7">
        <v>2</v>
      </c>
      <c r="T2315" s="4">
        <v>38700</v>
      </c>
      <c r="U2315" s="4">
        <v>48555</v>
      </c>
      <c r="V2315" s="25">
        <v>49.958333333339397</v>
      </c>
      <c r="W2315" s="4">
        <v>1014</v>
      </c>
    </row>
    <row r="2316" spans="1:23" x14ac:dyDescent="0.45">
      <c r="A2316" t="s">
        <v>8315</v>
      </c>
      <c r="B2316" t="s">
        <v>8227</v>
      </c>
      <c r="C2316" t="s">
        <v>8387</v>
      </c>
      <c r="D2316" s="8" t="s">
        <v>8377</v>
      </c>
      <c r="E2316">
        <v>351</v>
      </c>
      <c r="F2316" s="7">
        <v>1</v>
      </c>
      <c r="G2316" s="4">
        <v>34000</v>
      </c>
      <c r="H2316" s="4">
        <v>43296</v>
      </c>
      <c r="I2316" s="25">
        <v>39.958333333343035</v>
      </c>
      <c r="J2316" s="4">
        <v>964</v>
      </c>
      <c r="N2316" t="s">
        <v>8315</v>
      </c>
      <c r="O2316" t="s">
        <v>8227</v>
      </c>
      <c r="P2316" t="s">
        <v>8387</v>
      </c>
      <c r="Q2316" s="8" t="s">
        <v>8377</v>
      </c>
      <c r="R2316">
        <v>351</v>
      </c>
      <c r="S2316" s="7">
        <v>1</v>
      </c>
      <c r="T2316" s="4">
        <v>34000</v>
      </c>
      <c r="U2316" s="4">
        <v>43296</v>
      </c>
      <c r="V2316" s="25">
        <v>39.958333333343035</v>
      </c>
      <c r="W2316" s="4">
        <v>964</v>
      </c>
    </row>
    <row r="2317" spans="1:23" x14ac:dyDescent="0.45">
      <c r="A2317" t="s">
        <v>8315</v>
      </c>
      <c r="B2317" t="s">
        <v>8227</v>
      </c>
      <c r="C2317" t="s">
        <v>8387</v>
      </c>
      <c r="D2317" s="8" t="s">
        <v>8377</v>
      </c>
      <c r="E2317">
        <v>394</v>
      </c>
      <c r="F2317" s="7">
        <v>1</v>
      </c>
      <c r="G2317" s="4">
        <v>4700</v>
      </c>
      <c r="H2317" s="4">
        <v>5259</v>
      </c>
      <c r="I2317" s="25">
        <v>59.958333333335759</v>
      </c>
      <c r="J2317" s="4">
        <v>50</v>
      </c>
      <c r="N2317" t="s">
        <v>8315</v>
      </c>
      <c r="O2317" t="s">
        <v>8227</v>
      </c>
      <c r="P2317" t="s">
        <v>8387</v>
      </c>
      <c r="Q2317" s="8" t="s">
        <v>8377</v>
      </c>
      <c r="R2317">
        <v>394</v>
      </c>
      <c r="S2317" s="7">
        <v>1</v>
      </c>
      <c r="T2317" s="4">
        <v>4700</v>
      </c>
      <c r="U2317" s="4">
        <v>5259</v>
      </c>
      <c r="V2317" s="25">
        <v>59.958333333335759</v>
      </c>
      <c r="W2317" s="4">
        <v>50</v>
      </c>
    </row>
    <row r="2318" spans="1:23" x14ac:dyDescent="0.45">
      <c r="A2318" t="s">
        <v>8315</v>
      </c>
      <c r="B2318" t="s">
        <v>8225</v>
      </c>
      <c r="F2318" s="7">
        <v>8</v>
      </c>
      <c r="G2318" s="4">
        <v>83100</v>
      </c>
      <c r="H2318" s="4">
        <v>90617.44</v>
      </c>
      <c r="I2318" s="25">
        <v>31.39012731481489</v>
      </c>
      <c r="J2318" s="4">
        <v>787</v>
      </c>
      <c r="N2318" t="s">
        <v>8315</v>
      </c>
      <c r="O2318" t="s">
        <v>8225</v>
      </c>
      <c r="S2318" s="7">
        <v>8</v>
      </c>
      <c r="T2318" s="4">
        <v>83100</v>
      </c>
      <c r="U2318" s="4">
        <v>90617.44</v>
      </c>
      <c r="V2318" s="25">
        <v>31.39012731481489</v>
      </c>
      <c r="W2318" s="4">
        <v>787</v>
      </c>
    </row>
    <row r="2319" spans="1:23" x14ac:dyDescent="0.45">
      <c r="A2319" t="s">
        <v>8315</v>
      </c>
      <c r="B2319" t="s">
        <v>8225</v>
      </c>
      <c r="C2319" t="s">
        <v>8384</v>
      </c>
      <c r="F2319" s="7"/>
      <c r="G2319" s="4"/>
      <c r="H2319" s="4"/>
      <c r="I2319" s="25"/>
      <c r="J2319" s="4"/>
      <c r="N2319" t="s">
        <v>8315</v>
      </c>
      <c r="O2319" t="s">
        <v>8225</v>
      </c>
      <c r="P2319" t="s">
        <v>8384</v>
      </c>
      <c r="S2319" s="7"/>
      <c r="T2319" s="4"/>
      <c r="U2319" s="4"/>
      <c r="V2319" s="25"/>
      <c r="W2319" s="4"/>
    </row>
    <row r="2320" spans="1:23" x14ac:dyDescent="0.45">
      <c r="A2320" t="s">
        <v>8315</v>
      </c>
      <c r="B2320" t="s">
        <v>8225</v>
      </c>
      <c r="C2320" t="s">
        <v>8384</v>
      </c>
      <c r="D2320" s="8" t="s">
        <v>8373</v>
      </c>
      <c r="F2320" s="7">
        <v>1</v>
      </c>
      <c r="G2320" s="4">
        <v>15000</v>
      </c>
      <c r="H2320" s="4">
        <v>15723</v>
      </c>
      <c r="I2320" s="25">
        <v>30</v>
      </c>
      <c r="J2320" s="4">
        <v>232</v>
      </c>
      <c r="N2320" t="s">
        <v>8315</v>
      </c>
      <c r="O2320" t="s">
        <v>8225</v>
      </c>
      <c r="P2320" t="s">
        <v>8384</v>
      </c>
      <c r="Q2320" s="8" t="s">
        <v>8373</v>
      </c>
      <c r="S2320" s="7">
        <v>1</v>
      </c>
      <c r="T2320" s="4">
        <v>15000</v>
      </c>
      <c r="U2320" s="4">
        <v>15723</v>
      </c>
      <c r="V2320" s="25">
        <v>30</v>
      </c>
      <c r="W2320" s="4">
        <v>232</v>
      </c>
    </row>
    <row r="2321" spans="1:23" x14ac:dyDescent="0.45">
      <c r="A2321" t="s">
        <v>8315</v>
      </c>
      <c r="B2321" t="s">
        <v>8225</v>
      </c>
      <c r="C2321" t="s">
        <v>8384</v>
      </c>
      <c r="D2321" s="8" t="s">
        <v>8373</v>
      </c>
      <c r="E2321">
        <v>289</v>
      </c>
      <c r="F2321" s="7">
        <v>1</v>
      </c>
      <c r="G2321" s="4">
        <v>15000</v>
      </c>
      <c r="H2321" s="4">
        <v>15723</v>
      </c>
      <c r="I2321" s="25">
        <v>30</v>
      </c>
      <c r="J2321" s="4">
        <v>232</v>
      </c>
      <c r="N2321" t="s">
        <v>8315</v>
      </c>
      <c r="O2321" t="s">
        <v>8225</v>
      </c>
      <c r="P2321" t="s">
        <v>8384</v>
      </c>
      <c r="Q2321" s="8" t="s">
        <v>8373</v>
      </c>
      <c r="R2321">
        <v>289</v>
      </c>
      <c r="S2321" s="7">
        <v>1</v>
      </c>
      <c r="T2321" s="4">
        <v>15000</v>
      </c>
      <c r="U2321" s="4">
        <v>15723</v>
      </c>
      <c r="V2321" s="25">
        <v>30</v>
      </c>
      <c r="W2321" s="4">
        <v>232</v>
      </c>
    </row>
    <row r="2322" spans="1:23" x14ac:dyDescent="0.45">
      <c r="A2322" t="s">
        <v>8315</v>
      </c>
      <c r="B2322" t="s">
        <v>8225</v>
      </c>
      <c r="C2322" t="s">
        <v>8385</v>
      </c>
      <c r="F2322" s="7"/>
      <c r="G2322" s="4"/>
      <c r="H2322" s="4"/>
      <c r="I2322" s="25"/>
      <c r="J2322" s="4"/>
      <c r="N2322" t="s">
        <v>8315</v>
      </c>
      <c r="O2322" t="s">
        <v>8225</v>
      </c>
      <c r="P2322" t="s">
        <v>8385</v>
      </c>
      <c r="S2322" s="7"/>
      <c r="T2322" s="4"/>
      <c r="U2322" s="4"/>
      <c r="V2322" s="25"/>
      <c r="W2322" s="4"/>
    </row>
    <row r="2323" spans="1:23" x14ac:dyDescent="0.45">
      <c r="A2323" t="s">
        <v>8315</v>
      </c>
      <c r="B2323" t="s">
        <v>8225</v>
      </c>
      <c r="C2323" t="s">
        <v>8385</v>
      </c>
      <c r="D2323" s="8" t="s">
        <v>8376</v>
      </c>
      <c r="F2323" s="7">
        <v>1</v>
      </c>
      <c r="G2323" s="4">
        <v>15000</v>
      </c>
      <c r="H2323" s="4">
        <v>15596</v>
      </c>
      <c r="I2323" s="25">
        <v>30</v>
      </c>
      <c r="J2323" s="4">
        <v>65</v>
      </c>
      <c r="N2323" t="s">
        <v>8315</v>
      </c>
      <c r="O2323" t="s">
        <v>8225</v>
      </c>
      <c r="P2323" t="s">
        <v>8385</v>
      </c>
      <c r="Q2323" s="8" t="s">
        <v>8376</v>
      </c>
      <c r="S2323" s="7">
        <v>1</v>
      </c>
      <c r="T2323" s="4">
        <v>15000</v>
      </c>
      <c r="U2323" s="4">
        <v>15596</v>
      </c>
      <c r="V2323" s="25">
        <v>30</v>
      </c>
      <c r="W2323" s="4">
        <v>65</v>
      </c>
    </row>
    <row r="2324" spans="1:23" x14ac:dyDescent="0.45">
      <c r="A2324" t="s">
        <v>8315</v>
      </c>
      <c r="B2324" t="s">
        <v>8225</v>
      </c>
      <c r="C2324" t="s">
        <v>8385</v>
      </c>
      <c r="D2324" s="8" t="s">
        <v>8376</v>
      </c>
      <c r="E2324">
        <v>365</v>
      </c>
      <c r="F2324" s="7">
        <v>1</v>
      </c>
      <c r="G2324" s="4">
        <v>15000</v>
      </c>
      <c r="H2324" s="4">
        <v>15596</v>
      </c>
      <c r="I2324" s="25">
        <v>30</v>
      </c>
      <c r="J2324" s="4">
        <v>65</v>
      </c>
      <c r="N2324" t="s">
        <v>8315</v>
      </c>
      <c r="O2324" t="s">
        <v>8225</v>
      </c>
      <c r="P2324" t="s">
        <v>8385</v>
      </c>
      <c r="Q2324" s="8" t="s">
        <v>8376</v>
      </c>
      <c r="R2324">
        <v>365</v>
      </c>
      <c r="S2324" s="7">
        <v>1</v>
      </c>
      <c r="T2324" s="4">
        <v>15000</v>
      </c>
      <c r="U2324" s="4">
        <v>15596</v>
      </c>
      <c r="V2324" s="25">
        <v>30</v>
      </c>
      <c r="W2324" s="4">
        <v>65</v>
      </c>
    </row>
    <row r="2325" spans="1:23" x14ac:dyDescent="0.45">
      <c r="A2325" t="s">
        <v>8315</v>
      </c>
      <c r="B2325" t="s">
        <v>8225</v>
      </c>
      <c r="C2325" t="s">
        <v>8385</v>
      </c>
      <c r="D2325" s="8" t="s">
        <v>8369</v>
      </c>
      <c r="F2325" s="7">
        <v>1</v>
      </c>
      <c r="G2325" s="4">
        <v>9850</v>
      </c>
      <c r="H2325" s="4">
        <v>12965.44</v>
      </c>
      <c r="I2325" s="25">
        <v>30</v>
      </c>
      <c r="J2325" s="4">
        <v>165</v>
      </c>
      <c r="N2325" t="s">
        <v>8315</v>
      </c>
      <c r="O2325" t="s">
        <v>8225</v>
      </c>
      <c r="P2325" t="s">
        <v>8385</v>
      </c>
      <c r="Q2325" s="8" t="s">
        <v>8369</v>
      </c>
      <c r="S2325" s="7">
        <v>1</v>
      </c>
      <c r="T2325" s="4">
        <v>9850</v>
      </c>
      <c r="U2325" s="4">
        <v>12965.44</v>
      </c>
      <c r="V2325" s="25">
        <v>30</v>
      </c>
      <c r="W2325" s="4">
        <v>165</v>
      </c>
    </row>
    <row r="2326" spans="1:23" x14ac:dyDescent="0.45">
      <c r="A2326" t="s">
        <v>8315</v>
      </c>
      <c r="B2326" t="s">
        <v>8225</v>
      </c>
      <c r="C2326" t="s">
        <v>8385</v>
      </c>
      <c r="D2326" s="8" t="s">
        <v>8369</v>
      </c>
      <c r="E2326">
        <v>267</v>
      </c>
      <c r="F2326" s="7">
        <v>1</v>
      </c>
      <c r="G2326" s="4">
        <v>9850</v>
      </c>
      <c r="H2326" s="4">
        <v>12965.44</v>
      </c>
      <c r="I2326" s="25">
        <v>30</v>
      </c>
      <c r="J2326" s="4">
        <v>165</v>
      </c>
      <c r="N2326" t="s">
        <v>8315</v>
      </c>
      <c r="O2326" t="s">
        <v>8225</v>
      </c>
      <c r="P2326" t="s">
        <v>8385</v>
      </c>
      <c r="Q2326" s="8" t="s">
        <v>8369</v>
      </c>
      <c r="R2326">
        <v>267</v>
      </c>
      <c r="S2326" s="7">
        <v>1</v>
      </c>
      <c r="T2326" s="4">
        <v>9850</v>
      </c>
      <c r="U2326" s="4">
        <v>12965.44</v>
      </c>
      <c r="V2326" s="25">
        <v>30</v>
      </c>
      <c r="W2326" s="4">
        <v>165</v>
      </c>
    </row>
    <row r="2327" spans="1:23" x14ac:dyDescent="0.45">
      <c r="A2327" t="s">
        <v>8315</v>
      </c>
      <c r="B2327" t="s">
        <v>8225</v>
      </c>
      <c r="C2327" t="s">
        <v>8386</v>
      </c>
      <c r="F2327" s="7"/>
      <c r="G2327" s="4"/>
      <c r="H2327" s="4"/>
      <c r="I2327" s="25"/>
      <c r="J2327" s="4"/>
      <c r="N2327" t="s">
        <v>8315</v>
      </c>
      <c r="O2327" t="s">
        <v>8225</v>
      </c>
      <c r="P2327" t="s">
        <v>8386</v>
      </c>
      <c r="S2327" s="7"/>
      <c r="T2327" s="4"/>
      <c r="U2327" s="4"/>
      <c r="V2327" s="25"/>
      <c r="W2327" s="4"/>
    </row>
    <row r="2328" spans="1:23" x14ac:dyDescent="0.45">
      <c r="A2328" t="s">
        <v>8315</v>
      </c>
      <c r="B2328" t="s">
        <v>8225</v>
      </c>
      <c r="C2328" t="s">
        <v>8386</v>
      </c>
      <c r="D2328" s="8" t="s">
        <v>8374</v>
      </c>
      <c r="F2328" s="7">
        <v>1</v>
      </c>
      <c r="G2328" s="4">
        <v>20000</v>
      </c>
      <c r="H2328" s="4">
        <v>21316</v>
      </c>
      <c r="I2328" s="25">
        <v>29.407025462962338</v>
      </c>
      <c r="J2328" s="4">
        <v>158</v>
      </c>
      <c r="N2328" t="s">
        <v>8315</v>
      </c>
      <c r="O2328" t="s">
        <v>8225</v>
      </c>
      <c r="P2328" t="s">
        <v>8386</v>
      </c>
      <c r="Q2328" s="8" t="s">
        <v>8374</v>
      </c>
      <c r="S2328" s="7">
        <v>1</v>
      </c>
      <c r="T2328" s="4">
        <v>20000</v>
      </c>
      <c r="U2328" s="4">
        <v>21316</v>
      </c>
      <c r="V2328" s="25">
        <v>29.407025462962338</v>
      </c>
      <c r="W2328" s="4">
        <v>158</v>
      </c>
    </row>
    <row r="2329" spans="1:23" x14ac:dyDescent="0.45">
      <c r="A2329" t="s">
        <v>8315</v>
      </c>
      <c r="B2329" t="s">
        <v>8225</v>
      </c>
      <c r="C2329" t="s">
        <v>8386</v>
      </c>
      <c r="D2329" s="8" t="s">
        <v>8374</v>
      </c>
      <c r="E2329">
        <v>320</v>
      </c>
      <c r="F2329" s="7">
        <v>1</v>
      </c>
      <c r="G2329" s="4">
        <v>20000</v>
      </c>
      <c r="H2329" s="4">
        <v>21316</v>
      </c>
      <c r="I2329" s="25">
        <v>29.407025462962338</v>
      </c>
      <c r="J2329" s="4">
        <v>158</v>
      </c>
      <c r="N2329" t="s">
        <v>8315</v>
      </c>
      <c r="O2329" t="s">
        <v>8225</v>
      </c>
      <c r="P2329" t="s">
        <v>8386</v>
      </c>
      <c r="Q2329" s="8" t="s">
        <v>8374</v>
      </c>
      <c r="R2329">
        <v>320</v>
      </c>
      <c r="S2329" s="7">
        <v>1</v>
      </c>
      <c r="T2329" s="4">
        <v>20000</v>
      </c>
      <c r="U2329" s="4">
        <v>21316</v>
      </c>
      <c r="V2329" s="25">
        <v>29.407025462962338</v>
      </c>
      <c r="W2329" s="4">
        <v>158</v>
      </c>
    </row>
    <row r="2330" spans="1:23" x14ac:dyDescent="0.45">
      <c r="A2330" t="s">
        <v>8315</v>
      </c>
      <c r="B2330" t="s">
        <v>8225</v>
      </c>
      <c r="C2330" t="s">
        <v>8387</v>
      </c>
      <c r="F2330" s="7"/>
      <c r="G2330" s="4"/>
      <c r="H2330" s="4"/>
      <c r="I2330" s="25"/>
      <c r="J2330" s="4"/>
      <c r="N2330" t="s">
        <v>8315</v>
      </c>
      <c r="O2330" t="s">
        <v>8225</v>
      </c>
      <c r="P2330" t="s">
        <v>8387</v>
      </c>
      <c r="S2330" s="7"/>
      <c r="T2330" s="4"/>
      <c r="U2330" s="4"/>
      <c r="V2330" s="25"/>
      <c r="W2330" s="4"/>
    </row>
    <row r="2331" spans="1:23" x14ac:dyDescent="0.45">
      <c r="A2331" t="s">
        <v>8315</v>
      </c>
      <c r="B2331" t="s">
        <v>8225</v>
      </c>
      <c r="C2331" t="s">
        <v>8387</v>
      </c>
      <c r="D2331" s="8" t="s">
        <v>8377</v>
      </c>
      <c r="F2331" s="7">
        <v>1</v>
      </c>
      <c r="G2331" s="4">
        <v>300</v>
      </c>
      <c r="H2331" s="4">
        <v>376</v>
      </c>
      <c r="I2331" s="25">
        <v>40.089768518519122</v>
      </c>
      <c r="J2331" s="4">
        <v>9</v>
      </c>
      <c r="N2331" t="s">
        <v>8315</v>
      </c>
      <c r="O2331" t="s">
        <v>8225</v>
      </c>
      <c r="P2331" t="s">
        <v>8387</v>
      </c>
      <c r="Q2331" s="8" t="s">
        <v>8377</v>
      </c>
      <c r="S2331" s="7">
        <v>1</v>
      </c>
      <c r="T2331" s="4">
        <v>300</v>
      </c>
      <c r="U2331" s="4">
        <v>376</v>
      </c>
      <c r="V2331" s="25">
        <v>40.089768518519122</v>
      </c>
      <c r="W2331" s="4">
        <v>9</v>
      </c>
    </row>
    <row r="2332" spans="1:23" x14ac:dyDescent="0.45">
      <c r="A2332" t="s">
        <v>8315</v>
      </c>
      <c r="B2332" t="s">
        <v>8225</v>
      </c>
      <c r="C2332" t="s">
        <v>8387</v>
      </c>
      <c r="D2332" s="8" t="s">
        <v>8377</v>
      </c>
      <c r="E2332">
        <v>372</v>
      </c>
      <c r="F2332" s="7">
        <v>1</v>
      </c>
      <c r="G2332" s="4">
        <v>300</v>
      </c>
      <c r="H2332" s="4">
        <v>376</v>
      </c>
      <c r="I2332" s="25">
        <v>40.089768518519122</v>
      </c>
      <c r="J2332" s="4">
        <v>9</v>
      </c>
      <c r="N2332" t="s">
        <v>8315</v>
      </c>
      <c r="O2332" t="s">
        <v>8225</v>
      </c>
      <c r="P2332" t="s">
        <v>8387</v>
      </c>
      <c r="Q2332" s="8" t="s">
        <v>8377</v>
      </c>
      <c r="R2332">
        <v>372</v>
      </c>
      <c r="S2332" s="7">
        <v>1</v>
      </c>
      <c r="T2332" s="4">
        <v>300</v>
      </c>
      <c r="U2332" s="4">
        <v>376</v>
      </c>
      <c r="V2332" s="25">
        <v>40.089768518519122</v>
      </c>
      <c r="W2332" s="4">
        <v>9</v>
      </c>
    </row>
    <row r="2333" spans="1:23" x14ac:dyDescent="0.45">
      <c r="A2333" t="s">
        <v>8315</v>
      </c>
      <c r="B2333" t="s">
        <v>8225</v>
      </c>
      <c r="C2333" t="s">
        <v>8387</v>
      </c>
      <c r="D2333" s="8" t="s">
        <v>8380</v>
      </c>
      <c r="F2333" s="7">
        <v>1</v>
      </c>
      <c r="G2333" s="4">
        <v>500</v>
      </c>
      <c r="H2333" s="4">
        <v>684</v>
      </c>
      <c r="I2333" s="25">
        <v>30</v>
      </c>
      <c r="J2333" s="4">
        <v>15</v>
      </c>
      <c r="N2333" t="s">
        <v>8315</v>
      </c>
      <c r="O2333" t="s">
        <v>8225</v>
      </c>
      <c r="P2333" t="s">
        <v>8387</v>
      </c>
      <c r="Q2333" s="8" t="s">
        <v>8380</v>
      </c>
      <c r="S2333" s="7">
        <v>1</v>
      </c>
      <c r="T2333" s="4">
        <v>500</v>
      </c>
      <c r="U2333" s="4">
        <v>684</v>
      </c>
      <c r="V2333" s="25">
        <v>30</v>
      </c>
      <c r="W2333" s="4">
        <v>15</v>
      </c>
    </row>
    <row r="2334" spans="1:23" x14ac:dyDescent="0.45">
      <c r="A2334" t="s">
        <v>8315</v>
      </c>
      <c r="B2334" t="s">
        <v>8225</v>
      </c>
      <c r="C2334" t="s">
        <v>8387</v>
      </c>
      <c r="D2334" s="8" t="s">
        <v>8380</v>
      </c>
      <c r="E2334">
        <v>409</v>
      </c>
      <c r="F2334" s="7">
        <v>1</v>
      </c>
      <c r="G2334" s="4">
        <v>500</v>
      </c>
      <c r="H2334" s="4">
        <v>684</v>
      </c>
      <c r="I2334" s="25">
        <v>30</v>
      </c>
      <c r="J2334" s="4">
        <v>15</v>
      </c>
      <c r="N2334" t="s">
        <v>8315</v>
      </c>
      <c r="O2334" t="s">
        <v>8225</v>
      </c>
      <c r="P2334" t="s">
        <v>8387</v>
      </c>
      <c r="Q2334" s="8" t="s">
        <v>8380</v>
      </c>
      <c r="R2334">
        <v>409</v>
      </c>
      <c r="S2334" s="7">
        <v>1</v>
      </c>
      <c r="T2334" s="4">
        <v>500</v>
      </c>
      <c r="U2334" s="4">
        <v>684</v>
      </c>
      <c r="V2334" s="25">
        <v>30</v>
      </c>
      <c r="W2334" s="4">
        <v>15</v>
      </c>
    </row>
    <row r="2335" spans="1:23" x14ac:dyDescent="0.45">
      <c r="A2335" t="s">
        <v>8315</v>
      </c>
      <c r="B2335" t="s">
        <v>8225</v>
      </c>
      <c r="C2335" t="s">
        <v>8387</v>
      </c>
      <c r="D2335" s="8" t="s">
        <v>8370</v>
      </c>
      <c r="F2335" s="7">
        <v>1</v>
      </c>
      <c r="G2335" s="4">
        <v>2450</v>
      </c>
      <c r="H2335" s="4">
        <v>2596</v>
      </c>
      <c r="I2335" s="25">
        <v>31</v>
      </c>
      <c r="J2335" s="4">
        <v>48</v>
      </c>
      <c r="N2335" t="s">
        <v>8315</v>
      </c>
      <c r="O2335" t="s">
        <v>8225</v>
      </c>
      <c r="P2335" t="s">
        <v>8387</v>
      </c>
      <c r="Q2335" s="8" t="s">
        <v>8370</v>
      </c>
      <c r="S2335" s="7">
        <v>1</v>
      </c>
      <c r="T2335" s="4">
        <v>2450</v>
      </c>
      <c r="U2335" s="4">
        <v>2596</v>
      </c>
      <c r="V2335" s="25">
        <v>31</v>
      </c>
      <c r="W2335" s="4">
        <v>48</v>
      </c>
    </row>
    <row r="2336" spans="1:23" x14ac:dyDescent="0.45">
      <c r="A2336" t="s">
        <v>8315</v>
      </c>
      <c r="B2336" t="s">
        <v>8225</v>
      </c>
      <c r="C2336" t="s">
        <v>8387</v>
      </c>
      <c r="D2336" s="8" t="s">
        <v>8370</v>
      </c>
      <c r="E2336">
        <v>376</v>
      </c>
      <c r="F2336" s="7">
        <v>1</v>
      </c>
      <c r="G2336" s="4">
        <v>2450</v>
      </c>
      <c r="H2336" s="4">
        <v>2596</v>
      </c>
      <c r="I2336" s="25">
        <v>31</v>
      </c>
      <c r="J2336" s="4">
        <v>48</v>
      </c>
      <c r="N2336" t="s">
        <v>8315</v>
      </c>
      <c r="O2336" t="s">
        <v>8225</v>
      </c>
      <c r="P2336" t="s">
        <v>8387</v>
      </c>
      <c r="Q2336" s="8" t="s">
        <v>8370</v>
      </c>
      <c r="R2336">
        <v>376</v>
      </c>
      <c r="S2336" s="7">
        <v>1</v>
      </c>
      <c r="T2336" s="4">
        <v>2450</v>
      </c>
      <c r="U2336" s="4">
        <v>2596</v>
      </c>
      <c r="V2336" s="25">
        <v>31</v>
      </c>
      <c r="W2336" s="4">
        <v>48</v>
      </c>
    </row>
    <row r="2337" spans="1:23" x14ac:dyDescent="0.45">
      <c r="A2337" t="s">
        <v>8315</v>
      </c>
      <c r="B2337" t="s">
        <v>8225</v>
      </c>
      <c r="C2337" t="s">
        <v>8387</v>
      </c>
      <c r="D2337" s="8" t="s">
        <v>8374</v>
      </c>
      <c r="F2337" s="7">
        <v>1</v>
      </c>
      <c r="G2337" s="4">
        <v>20000</v>
      </c>
      <c r="H2337" s="4">
        <v>21361</v>
      </c>
      <c r="I2337" s="25">
        <v>30.624224537037662</v>
      </c>
      <c r="J2337" s="4">
        <v>95</v>
      </c>
      <c r="N2337" t="s">
        <v>8315</v>
      </c>
      <c r="O2337" t="s">
        <v>8225</v>
      </c>
      <c r="P2337" t="s">
        <v>8387</v>
      </c>
      <c r="Q2337" s="8" t="s">
        <v>8374</v>
      </c>
      <c r="S2337" s="7">
        <v>1</v>
      </c>
      <c r="T2337" s="4">
        <v>20000</v>
      </c>
      <c r="U2337" s="4">
        <v>21361</v>
      </c>
      <c r="V2337" s="25">
        <v>30.624224537037662</v>
      </c>
      <c r="W2337" s="4">
        <v>95</v>
      </c>
    </row>
    <row r="2338" spans="1:23" x14ac:dyDescent="0.45">
      <c r="A2338" t="s">
        <v>8315</v>
      </c>
      <c r="B2338" t="s">
        <v>8225</v>
      </c>
      <c r="C2338" t="s">
        <v>8387</v>
      </c>
      <c r="D2338" s="8" t="s">
        <v>8374</v>
      </c>
      <c r="E2338">
        <v>399</v>
      </c>
      <c r="F2338" s="7">
        <v>1</v>
      </c>
      <c r="G2338" s="4">
        <v>20000</v>
      </c>
      <c r="H2338" s="4">
        <v>21361</v>
      </c>
      <c r="I2338" s="25">
        <v>30.624224537037662</v>
      </c>
      <c r="J2338" s="4">
        <v>95</v>
      </c>
      <c r="N2338" t="s">
        <v>8315</v>
      </c>
      <c r="O2338" t="s">
        <v>8225</v>
      </c>
      <c r="P2338" t="s">
        <v>8387</v>
      </c>
      <c r="Q2338" s="8" t="s">
        <v>8374</v>
      </c>
      <c r="R2338">
        <v>399</v>
      </c>
      <c r="S2338" s="7">
        <v>1</v>
      </c>
      <c r="T2338" s="4">
        <v>20000</v>
      </c>
      <c r="U2338" s="4">
        <v>21361</v>
      </c>
      <c r="V2338" s="25">
        <v>30.624224537037662</v>
      </c>
      <c r="W2338" s="4">
        <v>95</v>
      </c>
    </row>
    <row r="2339" spans="1:23" x14ac:dyDescent="0.45">
      <c r="A2339" t="s">
        <v>8315</v>
      </c>
      <c r="B2339" t="s">
        <v>8224</v>
      </c>
      <c r="F2339" s="7">
        <v>164</v>
      </c>
      <c r="G2339" s="4">
        <v>3509938</v>
      </c>
      <c r="H2339" s="4">
        <v>4105214.1299999994</v>
      </c>
      <c r="I2339" s="25">
        <v>34.987211353884447</v>
      </c>
      <c r="J2339" s="4">
        <v>42240</v>
      </c>
      <c r="N2339" t="s">
        <v>8315</v>
      </c>
      <c r="O2339" t="s">
        <v>8224</v>
      </c>
      <c r="S2339" s="7">
        <v>164</v>
      </c>
      <c r="T2339" s="4">
        <v>3509938</v>
      </c>
      <c r="U2339" s="4">
        <v>4105214.1299999994</v>
      </c>
      <c r="V2339" s="25">
        <v>34.987211353884447</v>
      </c>
      <c r="W2339" s="4">
        <v>42240</v>
      </c>
    </row>
    <row r="2340" spans="1:23" x14ac:dyDescent="0.45">
      <c r="A2340" t="s">
        <v>8315</v>
      </c>
      <c r="B2340" t="s">
        <v>8224</v>
      </c>
      <c r="C2340" t="s">
        <v>8368</v>
      </c>
      <c r="F2340" s="7"/>
      <c r="G2340" s="4"/>
      <c r="H2340" s="4"/>
      <c r="I2340" s="25"/>
      <c r="J2340" s="4"/>
      <c r="N2340" t="s">
        <v>8315</v>
      </c>
      <c r="O2340" t="s">
        <v>8224</v>
      </c>
      <c r="P2340" t="s">
        <v>8368</v>
      </c>
      <c r="S2340" s="7"/>
      <c r="T2340" s="4"/>
      <c r="U2340" s="4"/>
      <c r="V2340" s="25"/>
      <c r="W2340" s="4"/>
    </row>
    <row r="2341" spans="1:23" x14ac:dyDescent="0.45">
      <c r="A2341" t="s">
        <v>8315</v>
      </c>
      <c r="B2341" t="s">
        <v>8224</v>
      </c>
      <c r="C2341" t="s">
        <v>8368</v>
      </c>
      <c r="D2341" s="8" t="s">
        <v>8369</v>
      </c>
      <c r="F2341" s="7">
        <v>1</v>
      </c>
      <c r="G2341" s="4">
        <v>5500</v>
      </c>
      <c r="H2341" s="4">
        <v>6632.32</v>
      </c>
      <c r="I2341" s="25">
        <v>85.646377314813435</v>
      </c>
      <c r="J2341" s="4">
        <v>79</v>
      </c>
      <c r="N2341" t="s">
        <v>8315</v>
      </c>
      <c r="O2341" t="s">
        <v>8224</v>
      </c>
      <c r="P2341" t="s">
        <v>8368</v>
      </c>
      <c r="Q2341" s="8" t="s">
        <v>8369</v>
      </c>
      <c r="S2341" s="7">
        <v>1</v>
      </c>
      <c r="T2341" s="4">
        <v>5500</v>
      </c>
      <c r="U2341" s="4">
        <v>6632.32</v>
      </c>
      <c r="V2341" s="25">
        <v>85.646377314813435</v>
      </c>
      <c r="W2341" s="4">
        <v>79</v>
      </c>
    </row>
    <row r="2342" spans="1:23" x14ac:dyDescent="0.45">
      <c r="A2342" t="s">
        <v>8315</v>
      </c>
      <c r="B2342" t="s">
        <v>8224</v>
      </c>
      <c r="C2342" t="s">
        <v>8368</v>
      </c>
      <c r="D2342" s="8" t="s">
        <v>8369</v>
      </c>
      <c r="E2342">
        <v>281</v>
      </c>
      <c r="F2342" s="7">
        <v>1</v>
      </c>
      <c r="G2342" s="4">
        <v>5500</v>
      </c>
      <c r="H2342" s="4">
        <v>6632.32</v>
      </c>
      <c r="I2342" s="25">
        <v>85.646377314813435</v>
      </c>
      <c r="J2342" s="4">
        <v>79</v>
      </c>
      <c r="N2342" t="s">
        <v>8315</v>
      </c>
      <c r="O2342" t="s">
        <v>8224</v>
      </c>
      <c r="P2342" t="s">
        <v>8368</v>
      </c>
      <c r="Q2342" s="8" t="s">
        <v>8369</v>
      </c>
      <c r="R2342">
        <v>281</v>
      </c>
      <c r="S2342" s="7">
        <v>1</v>
      </c>
      <c r="T2342" s="4">
        <v>5500</v>
      </c>
      <c r="U2342" s="4">
        <v>6632.32</v>
      </c>
      <c r="V2342" s="25">
        <v>85.646377314813435</v>
      </c>
      <c r="W2342" s="4">
        <v>79</v>
      </c>
    </row>
    <row r="2343" spans="1:23" x14ac:dyDescent="0.45">
      <c r="A2343" t="s">
        <v>8315</v>
      </c>
      <c r="B2343" t="s">
        <v>8224</v>
      </c>
      <c r="C2343" t="s">
        <v>8368</v>
      </c>
      <c r="D2343" s="8" t="s">
        <v>8374</v>
      </c>
      <c r="F2343" s="7">
        <v>1</v>
      </c>
      <c r="G2343" s="4">
        <v>5000</v>
      </c>
      <c r="H2343" s="4">
        <v>5634</v>
      </c>
      <c r="I2343" s="25">
        <v>87.494340277778974</v>
      </c>
      <c r="J2343" s="4">
        <v>51</v>
      </c>
      <c r="N2343" t="s">
        <v>8315</v>
      </c>
      <c r="O2343" t="s">
        <v>8224</v>
      </c>
      <c r="P2343" t="s">
        <v>8368</v>
      </c>
      <c r="Q2343" s="8" t="s">
        <v>8374</v>
      </c>
      <c r="S2343" s="7">
        <v>1</v>
      </c>
      <c r="T2343" s="4">
        <v>5000</v>
      </c>
      <c r="U2343" s="4">
        <v>5634</v>
      </c>
      <c r="V2343" s="25">
        <v>87.494340277778974</v>
      </c>
      <c r="W2343" s="4">
        <v>51</v>
      </c>
    </row>
    <row r="2344" spans="1:23" x14ac:dyDescent="0.45">
      <c r="A2344" t="s">
        <v>8315</v>
      </c>
      <c r="B2344" t="s">
        <v>8224</v>
      </c>
      <c r="C2344" t="s">
        <v>8368</v>
      </c>
      <c r="D2344" s="8" t="s">
        <v>8374</v>
      </c>
      <c r="E2344">
        <v>319</v>
      </c>
      <c r="F2344" s="7">
        <v>1</v>
      </c>
      <c r="G2344" s="4">
        <v>5000</v>
      </c>
      <c r="H2344" s="4">
        <v>5634</v>
      </c>
      <c r="I2344" s="25">
        <v>87.494340277778974</v>
      </c>
      <c r="J2344" s="4">
        <v>51</v>
      </c>
      <c r="N2344" t="s">
        <v>8315</v>
      </c>
      <c r="O2344" t="s">
        <v>8224</v>
      </c>
      <c r="P2344" t="s">
        <v>8368</v>
      </c>
      <c r="Q2344" s="8" t="s">
        <v>8374</v>
      </c>
      <c r="R2344">
        <v>319</v>
      </c>
      <c r="S2344" s="7">
        <v>1</v>
      </c>
      <c r="T2344" s="4">
        <v>5000</v>
      </c>
      <c r="U2344" s="4">
        <v>5634</v>
      </c>
      <c r="V2344" s="25">
        <v>87.494340277778974</v>
      </c>
      <c r="W2344" s="4">
        <v>51</v>
      </c>
    </row>
    <row r="2345" spans="1:23" x14ac:dyDescent="0.45">
      <c r="A2345" t="s">
        <v>8315</v>
      </c>
      <c r="B2345" t="s">
        <v>8224</v>
      </c>
      <c r="C2345" t="s">
        <v>8375</v>
      </c>
      <c r="F2345" s="7"/>
      <c r="G2345" s="4"/>
      <c r="H2345" s="4"/>
      <c r="I2345" s="25"/>
      <c r="J2345" s="4"/>
      <c r="N2345" t="s">
        <v>8315</v>
      </c>
      <c r="O2345" t="s">
        <v>8224</v>
      </c>
      <c r="P2345" t="s">
        <v>8375</v>
      </c>
      <c r="S2345" s="7"/>
      <c r="T2345" s="4"/>
      <c r="U2345" s="4"/>
      <c r="V2345" s="25"/>
      <c r="W2345" s="4"/>
    </row>
    <row r="2346" spans="1:23" x14ac:dyDescent="0.45">
      <c r="A2346" t="s">
        <v>8315</v>
      </c>
      <c r="B2346" t="s">
        <v>8224</v>
      </c>
      <c r="C2346" t="s">
        <v>8375</v>
      </c>
      <c r="D2346" s="8" t="s">
        <v>8376</v>
      </c>
      <c r="F2346" s="7">
        <v>2</v>
      </c>
      <c r="G2346" s="4">
        <v>46000</v>
      </c>
      <c r="H2346" s="4">
        <v>46990</v>
      </c>
      <c r="I2346" s="25">
        <v>61.491093749995343</v>
      </c>
      <c r="J2346" s="4">
        <v>215</v>
      </c>
      <c r="N2346" t="s">
        <v>8315</v>
      </c>
      <c r="O2346" t="s">
        <v>8224</v>
      </c>
      <c r="P2346" t="s">
        <v>8375</v>
      </c>
      <c r="Q2346" s="8" t="s">
        <v>8376</v>
      </c>
      <c r="S2346" s="7">
        <v>2</v>
      </c>
      <c r="T2346" s="4">
        <v>46000</v>
      </c>
      <c r="U2346" s="4">
        <v>46990</v>
      </c>
      <c r="V2346" s="25">
        <v>61.491093749995343</v>
      </c>
      <c r="W2346" s="4">
        <v>215</v>
      </c>
    </row>
    <row r="2347" spans="1:23" x14ac:dyDescent="0.45">
      <c r="A2347" t="s">
        <v>8315</v>
      </c>
      <c r="B2347" t="s">
        <v>8224</v>
      </c>
      <c r="C2347" t="s">
        <v>8375</v>
      </c>
      <c r="D2347" s="8" t="s">
        <v>8376</v>
      </c>
      <c r="E2347">
        <v>266</v>
      </c>
      <c r="F2347" s="7">
        <v>1</v>
      </c>
      <c r="G2347" s="4">
        <v>1000</v>
      </c>
      <c r="H2347" s="4">
        <v>1455</v>
      </c>
      <c r="I2347" s="25">
        <v>85.985567129624542</v>
      </c>
      <c r="J2347" s="4">
        <v>36</v>
      </c>
      <c r="N2347" t="s">
        <v>8315</v>
      </c>
      <c r="O2347" t="s">
        <v>8224</v>
      </c>
      <c r="P2347" t="s">
        <v>8375</v>
      </c>
      <c r="Q2347" s="8" t="s">
        <v>8376</v>
      </c>
      <c r="R2347">
        <v>266</v>
      </c>
      <c r="S2347" s="7">
        <v>1</v>
      </c>
      <c r="T2347" s="4">
        <v>1000</v>
      </c>
      <c r="U2347" s="4">
        <v>1455</v>
      </c>
      <c r="V2347" s="25">
        <v>85.985567129624542</v>
      </c>
      <c r="W2347" s="4">
        <v>36</v>
      </c>
    </row>
    <row r="2348" spans="1:23" x14ac:dyDescent="0.45">
      <c r="A2348" t="s">
        <v>8315</v>
      </c>
      <c r="B2348" t="s">
        <v>8224</v>
      </c>
      <c r="C2348" t="s">
        <v>8375</v>
      </c>
      <c r="D2348" s="8" t="s">
        <v>8376</v>
      </c>
      <c r="E2348">
        <v>282</v>
      </c>
      <c r="F2348" s="7">
        <v>1</v>
      </c>
      <c r="G2348" s="4">
        <v>45000</v>
      </c>
      <c r="H2348" s="4">
        <v>45535</v>
      </c>
      <c r="I2348" s="25">
        <v>36.996620370366145</v>
      </c>
      <c r="J2348" s="4">
        <v>179</v>
      </c>
      <c r="N2348" t="s">
        <v>8315</v>
      </c>
      <c r="O2348" t="s">
        <v>8224</v>
      </c>
      <c r="P2348" t="s">
        <v>8375</v>
      </c>
      <c r="Q2348" s="8" t="s">
        <v>8376</v>
      </c>
      <c r="R2348">
        <v>282</v>
      </c>
      <c r="S2348" s="7">
        <v>1</v>
      </c>
      <c r="T2348" s="4">
        <v>45000</v>
      </c>
      <c r="U2348" s="4">
        <v>45535</v>
      </c>
      <c r="V2348" s="25">
        <v>36.996620370366145</v>
      </c>
      <c r="W2348" s="4">
        <v>179</v>
      </c>
    </row>
    <row r="2349" spans="1:23" x14ac:dyDescent="0.45">
      <c r="A2349" t="s">
        <v>8315</v>
      </c>
      <c r="B2349" t="s">
        <v>8224</v>
      </c>
      <c r="C2349" t="s">
        <v>8375</v>
      </c>
      <c r="D2349" s="8" t="s">
        <v>8377</v>
      </c>
      <c r="F2349" s="7">
        <v>2</v>
      </c>
      <c r="G2349" s="4">
        <v>6500</v>
      </c>
      <c r="H2349" s="4">
        <v>9304.51</v>
      </c>
      <c r="I2349" s="25">
        <v>50.427951388894144</v>
      </c>
      <c r="J2349" s="4">
        <v>149</v>
      </c>
      <c r="N2349" t="s">
        <v>8315</v>
      </c>
      <c r="O2349" t="s">
        <v>8224</v>
      </c>
      <c r="P2349" t="s">
        <v>8375</v>
      </c>
      <c r="Q2349" s="8" t="s">
        <v>8377</v>
      </c>
      <c r="S2349" s="7">
        <v>2</v>
      </c>
      <c r="T2349" s="4">
        <v>6500</v>
      </c>
      <c r="U2349" s="4">
        <v>9304.51</v>
      </c>
      <c r="V2349" s="25">
        <v>50.427951388894144</v>
      </c>
      <c r="W2349" s="4">
        <v>149</v>
      </c>
    </row>
    <row r="2350" spans="1:23" x14ac:dyDescent="0.45">
      <c r="A2350" t="s">
        <v>8315</v>
      </c>
      <c r="B2350" t="s">
        <v>8224</v>
      </c>
      <c r="C2350" t="s">
        <v>8375</v>
      </c>
      <c r="D2350" s="8" t="s">
        <v>8377</v>
      </c>
      <c r="E2350">
        <v>244</v>
      </c>
      <c r="F2350" s="7">
        <v>1</v>
      </c>
      <c r="G2350" s="4">
        <v>3500</v>
      </c>
      <c r="H2350" s="4">
        <v>3981.5</v>
      </c>
      <c r="I2350" s="25">
        <v>39.972233796303044</v>
      </c>
      <c r="J2350" s="4">
        <v>84</v>
      </c>
      <c r="N2350" t="s">
        <v>8315</v>
      </c>
      <c r="O2350" t="s">
        <v>8224</v>
      </c>
      <c r="P2350" t="s">
        <v>8375</v>
      </c>
      <c r="Q2350" s="8" t="s">
        <v>8377</v>
      </c>
      <c r="R2350">
        <v>244</v>
      </c>
      <c r="S2350" s="7">
        <v>1</v>
      </c>
      <c r="T2350" s="4">
        <v>3500</v>
      </c>
      <c r="U2350" s="4">
        <v>3981.5</v>
      </c>
      <c r="V2350" s="25">
        <v>39.972233796303044</v>
      </c>
      <c r="W2350" s="4">
        <v>84</v>
      </c>
    </row>
    <row r="2351" spans="1:23" x14ac:dyDescent="0.45">
      <c r="A2351" t="s">
        <v>8315</v>
      </c>
      <c r="B2351" t="s">
        <v>8224</v>
      </c>
      <c r="C2351" t="s">
        <v>8375</v>
      </c>
      <c r="D2351" s="8" t="s">
        <v>8377</v>
      </c>
      <c r="E2351">
        <v>272</v>
      </c>
      <c r="F2351" s="7">
        <v>1</v>
      </c>
      <c r="G2351" s="4">
        <v>3000</v>
      </c>
      <c r="H2351" s="4">
        <v>5323.01</v>
      </c>
      <c r="I2351" s="25">
        <v>60.883668981485243</v>
      </c>
      <c r="J2351" s="4">
        <v>65</v>
      </c>
      <c r="N2351" t="s">
        <v>8315</v>
      </c>
      <c r="O2351" t="s">
        <v>8224</v>
      </c>
      <c r="P2351" t="s">
        <v>8375</v>
      </c>
      <c r="Q2351" s="8" t="s">
        <v>8377</v>
      </c>
      <c r="R2351">
        <v>272</v>
      </c>
      <c r="S2351" s="7">
        <v>1</v>
      </c>
      <c r="T2351" s="4">
        <v>3000</v>
      </c>
      <c r="U2351" s="4">
        <v>5323.01</v>
      </c>
      <c r="V2351" s="25">
        <v>60.883668981485243</v>
      </c>
      <c r="W2351" s="4">
        <v>65</v>
      </c>
    </row>
    <row r="2352" spans="1:23" x14ac:dyDescent="0.45">
      <c r="A2352" t="s">
        <v>8315</v>
      </c>
      <c r="B2352" t="s">
        <v>8224</v>
      </c>
      <c r="C2352" t="s">
        <v>8375</v>
      </c>
      <c r="D2352" s="8" t="s">
        <v>8378</v>
      </c>
      <c r="F2352" s="7">
        <v>3</v>
      </c>
      <c r="G2352" s="4">
        <v>18925</v>
      </c>
      <c r="H2352" s="4">
        <v>23827</v>
      </c>
      <c r="I2352" s="25">
        <v>50.054768518520483</v>
      </c>
      <c r="J2352" s="4">
        <v>192</v>
      </c>
      <c r="N2352" t="s">
        <v>8315</v>
      </c>
      <c r="O2352" t="s">
        <v>8224</v>
      </c>
      <c r="P2352" t="s">
        <v>8375</v>
      </c>
      <c r="Q2352" s="8" t="s">
        <v>8378</v>
      </c>
      <c r="S2352" s="7">
        <v>3</v>
      </c>
      <c r="T2352" s="4">
        <v>18925</v>
      </c>
      <c r="U2352" s="4">
        <v>23827</v>
      </c>
      <c r="V2352" s="25">
        <v>50.054768518520483</v>
      </c>
      <c r="W2352" s="4">
        <v>192</v>
      </c>
    </row>
    <row r="2353" spans="1:23" x14ac:dyDescent="0.45">
      <c r="A2353" t="s">
        <v>8315</v>
      </c>
      <c r="B2353" t="s">
        <v>8224</v>
      </c>
      <c r="C2353" t="s">
        <v>8375</v>
      </c>
      <c r="D2353" s="8" t="s">
        <v>8378</v>
      </c>
      <c r="E2353">
        <v>252</v>
      </c>
      <c r="F2353" s="7">
        <v>1</v>
      </c>
      <c r="G2353" s="4">
        <v>5000</v>
      </c>
      <c r="H2353" s="4">
        <v>9228</v>
      </c>
      <c r="I2353" s="25">
        <v>63.503263888895162</v>
      </c>
      <c r="J2353" s="4">
        <v>108</v>
      </c>
      <c r="N2353" t="s">
        <v>8315</v>
      </c>
      <c r="O2353" t="s">
        <v>8224</v>
      </c>
      <c r="P2353" t="s">
        <v>8375</v>
      </c>
      <c r="Q2353" s="8" t="s">
        <v>8378</v>
      </c>
      <c r="R2353">
        <v>252</v>
      </c>
      <c r="S2353" s="7">
        <v>1</v>
      </c>
      <c r="T2353" s="4">
        <v>5000</v>
      </c>
      <c r="U2353" s="4">
        <v>9228</v>
      </c>
      <c r="V2353" s="25">
        <v>63.503263888895162</v>
      </c>
      <c r="W2353" s="4">
        <v>108</v>
      </c>
    </row>
    <row r="2354" spans="1:23" x14ac:dyDescent="0.45">
      <c r="A2354" t="s">
        <v>8315</v>
      </c>
      <c r="B2354" t="s">
        <v>8224</v>
      </c>
      <c r="C2354" t="s">
        <v>8375</v>
      </c>
      <c r="D2354" s="8" t="s">
        <v>8378</v>
      </c>
      <c r="E2354">
        <v>265</v>
      </c>
      <c r="F2354" s="7">
        <v>1</v>
      </c>
      <c r="G2354" s="4">
        <v>5000</v>
      </c>
      <c r="H2354" s="4">
        <v>5555</v>
      </c>
      <c r="I2354" s="25">
        <v>41.598726851851097</v>
      </c>
      <c r="J2354" s="4">
        <v>58</v>
      </c>
      <c r="N2354" t="s">
        <v>8315</v>
      </c>
      <c r="O2354" t="s">
        <v>8224</v>
      </c>
      <c r="P2354" t="s">
        <v>8375</v>
      </c>
      <c r="Q2354" s="8" t="s">
        <v>8378</v>
      </c>
      <c r="R2354">
        <v>265</v>
      </c>
      <c r="S2354" s="7">
        <v>1</v>
      </c>
      <c r="T2354" s="4">
        <v>5000</v>
      </c>
      <c r="U2354" s="4">
        <v>5555</v>
      </c>
      <c r="V2354" s="25">
        <v>41.598726851851097</v>
      </c>
      <c r="W2354" s="4">
        <v>58</v>
      </c>
    </row>
    <row r="2355" spans="1:23" x14ac:dyDescent="0.45">
      <c r="A2355" t="s">
        <v>8315</v>
      </c>
      <c r="B2355" t="s">
        <v>8224</v>
      </c>
      <c r="C2355" t="s">
        <v>8375</v>
      </c>
      <c r="D2355" s="8" t="s">
        <v>8378</v>
      </c>
      <c r="E2355">
        <v>363</v>
      </c>
      <c r="F2355" s="7">
        <v>1</v>
      </c>
      <c r="G2355" s="4">
        <v>8925</v>
      </c>
      <c r="H2355" s="4">
        <v>9044</v>
      </c>
      <c r="I2355" s="25">
        <v>45.062314814815181</v>
      </c>
      <c r="J2355" s="4">
        <v>26</v>
      </c>
      <c r="N2355" t="s">
        <v>8315</v>
      </c>
      <c r="O2355" t="s">
        <v>8224</v>
      </c>
      <c r="P2355" t="s">
        <v>8375</v>
      </c>
      <c r="Q2355" s="8" t="s">
        <v>8378</v>
      </c>
      <c r="R2355">
        <v>363</v>
      </c>
      <c r="S2355" s="7">
        <v>1</v>
      </c>
      <c r="T2355" s="4">
        <v>8925</v>
      </c>
      <c r="U2355" s="4">
        <v>9044</v>
      </c>
      <c r="V2355" s="25">
        <v>45.062314814815181</v>
      </c>
      <c r="W2355" s="4">
        <v>26</v>
      </c>
    </row>
    <row r="2356" spans="1:23" x14ac:dyDescent="0.45">
      <c r="A2356" t="s">
        <v>8315</v>
      </c>
      <c r="B2356" t="s">
        <v>8224</v>
      </c>
      <c r="C2356" t="s">
        <v>8375</v>
      </c>
      <c r="D2356" s="8" t="s">
        <v>8380</v>
      </c>
      <c r="F2356" s="7">
        <v>4</v>
      </c>
      <c r="G2356" s="4">
        <v>42000</v>
      </c>
      <c r="H2356" s="4">
        <v>44737</v>
      </c>
      <c r="I2356" s="25">
        <v>51.37324363425796</v>
      </c>
      <c r="J2356" s="4">
        <v>595</v>
      </c>
      <c r="N2356" t="s">
        <v>8315</v>
      </c>
      <c r="O2356" t="s">
        <v>8224</v>
      </c>
      <c r="P2356" t="s">
        <v>8375</v>
      </c>
      <c r="Q2356" s="8" t="s">
        <v>8380</v>
      </c>
      <c r="S2356" s="7">
        <v>4</v>
      </c>
      <c r="T2356" s="4">
        <v>42000</v>
      </c>
      <c r="U2356" s="4">
        <v>44737</v>
      </c>
      <c r="V2356" s="25">
        <v>51.37324363425796</v>
      </c>
      <c r="W2356" s="4">
        <v>595</v>
      </c>
    </row>
    <row r="2357" spans="1:23" x14ac:dyDescent="0.45">
      <c r="A2357" t="s">
        <v>8315</v>
      </c>
      <c r="B2357" t="s">
        <v>8224</v>
      </c>
      <c r="C2357" t="s">
        <v>8375</v>
      </c>
      <c r="D2357" s="8" t="s">
        <v>8380</v>
      </c>
      <c r="E2357">
        <v>249</v>
      </c>
      <c r="F2357" s="7">
        <v>1</v>
      </c>
      <c r="G2357" s="4">
        <v>10000</v>
      </c>
      <c r="H2357" s="4">
        <v>11292</v>
      </c>
      <c r="I2357" s="25">
        <v>79.812268518515339</v>
      </c>
      <c r="J2357" s="4">
        <v>235</v>
      </c>
      <c r="N2357" t="s">
        <v>8315</v>
      </c>
      <c r="O2357" t="s">
        <v>8224</v>
      </c>
      <c r="P2357" t="s">
        <v>8375</v>
      </c>
      <c r="Q2357" s="8" t="s">
        <v>8380</v>
      </c>
      <c r="R2357">
        <v>249</v>
      </c>
      <c r="S2357" s="7">
        <v>1</v>
      </c>
      <c r="T2357" s="4">
        <v>10000</v>
      </c>
      <c r="U2357" s="4">
        <v>11292</v>
      </c>
      <c r="V2357" s="25">
        <v>79.812268518515339</v>
      </c>
      <c r="W2357" s="4">
        <v>235</v>
      </c>
    </row>
    <row r="2358" spans="1:23" x14ac:dyDescent="0.45">
      <c r="A2358" t="s">
        <v>8315</v>
      </c>
      <c r="B2358" t="s">
        <v>8224</v>
      </c>
      <c r="C2358" t="s">
        <v>8375</v>
      </c>
      <c r="D2358" s="8" t="s">
        <v>8380</v>
      </c>
      <c r="E2358">
        <v>260</v>
      </c>
      <c r="F2358" s="7">
        <v>1</v>
      </c>
      <c r="G2358" s="4">
        <v>10000</v>
      </c>
      <c r="H2358" s="4">
        <v>10640</v>
      </c>
      <c r="I2358" s="25">
        <v>45.660428240742476</v>
      </c>
      <c r="J2358" s="4">
        <v>88</v>
      </c>
      <c r="N2358" t="s">
        <v>8315</v>
      </c>
      <c r="O2358" t="s">
        <v>8224</v>
      </c>
      <c r="P2358" t="s">
        <v>8375</v>
      </c>
      <c r="Q2358" s="8" t="s">
        <v>8380</v>
      </c>
      <c r="R2358">
        <v>260</v>
      </c>
      <c r="S2358" s="7">
        <v>1</v>
      </c>
      <c r="T2358" s="4">
        <v>10000</v>
      </c>
      <c r="U2358" s="4">
        <v>10640</v>
      </c>
      <c r="V2358" s="25">
        <v>45.660428240742476</v>
      </c>
      <c r="W2358" s="4">
        <v>88</v>
      </c>
    </row>
    <row r="2359" spans="1:23" x14ac:dyDescent="0.45">
      <c r="A2359" t="s">
        <v>8315</v>
      </c>
      <c r="B2359" t="s">
        <v>8224</v>
      </c>
      <c r="C2359" t="s">
        <v>8375</v>
      </c>
      <c r="D2359" s="8" t="s">
        <v>8380</v>
      </c>
      <c r="E2359">
        <v>294</v>
      </c>
      <c r="F2359" s="7">
        <v>1</v>
      </c>
      <c r="G2359" s="4">
        <v>5000</v>
      </c>
      <c r="H2359" s="4">
        <v>5000</v>
      </c>
      <c r="I2359" s="25">
        <v>35.582245370365854</v>
      </c>
      <c r="J2359" s="4">
        <v>50</v>
      </c>
      <c r="N2359" t="s">
        <v>8315</v>
      </c>
      <c r="O2359" t="s">
        <v>8224</v>
      </c>
      <c r="P2359" t="s">
        <v>8375</v>
      </c>
      <c r="Q2359" s="8" t="s">
        <v>8380</v>
      </c>
      <c r="R2359">
        <v>294</v>
      </c>
      <c r="S2359" s="7">
        <v>1</v>
      </c>
      <c r="T2359" s="4">
        <v>5000</v>
      </c>
      <c r="U2359" s="4">
        <v>5000</v>
      </c>
      <c r="V2359" s="25">
        <v>35.582245370365854</v>
      </c>
      <c r="W2359" s="4">
        <v>50</v>
      </c>
    </row>
    <row r="2360" spans="1:23" x14ac:dyDescent="0.45">
      <c r="A2360" t="s">
        <v>8315</v>
      </c>
      <c r="B2360" t="s">
        <v>8224</v>
      </c>
      <c r="C2360" t="s">
        <v>8375</v>
      </c>
      <c r="D2360" s="8" t="s">
        <v>8380</v>
      </c>
      <c r="E2360">
        <v>313</v>
      </c>
      <c r="F2360" s="7">
        <v>1</v>
      </c>
      <c r="G2360" s="4">
        <v>17000</v>
      </c>
      <c r="H2360" s="4">
        <v>17805</v>
      </c>
      <c r="I2360" s="25">
        <v>44.438032407408173</v>
      </c>
      <c r="J2360" s="4">
        <v>222</v>
      </c>
      <c r="N2360" t="s">
        <v>8315</v>
      </c>
      <c r="O2360" t="s">
        <v>8224</v>
      </c>
      <c r="P2360" t="s">
        <v>8375</v>
      </c>
      <c r="Q2360" s="8" t="s">
        <v>8380</v>
      </c>
      <c r="R2360">
        <v>313</v>
      </c>
      <c r="S2360" s="7">
        <v>1</v>
      </c>
      <c r="T2360" s="4">
        <v>17000</v>
      </c>
      <c r="U2360" s="4">
        <v>17805</v>
      </c>
      <c r="V2360" s="25">
        <v>44.438032407408173</v>
      </c>
      <c r="W2360" s="4">
        <v>222</v>
      </c>
    </row>
    <row r="2361" spans="1:23" x14ac:dyDescent="0.45">
      <c r="A2361" t="s">
        <v>8315</v>
      </c>
      <c r="B2361" t="s">
        <v>8224</v>
      </c>
      <c r="C2361" t="s">
        <v>8375</v>
      </c>
      <c r="D2361" s="8" t="s">
        <v>8370</v>
      </c>
      <c r="F2361" s="7">
        <v>1</v>
      </c>
      <c r="G2361" s="4">
        <v>12444</v>
      </c>
      <c r="H2361" s="4">
        <v>12929.35</v>
      </c>
      <c r="I2361" s="25">
        <v>42.379120370365854</v>
      </c>
      <c r="J2361" s="4">
        <v>229</v>
      </c>
      <c r="N2361" t="s">
        <v>8315</v>
      </c>
      <c r="O2361" t="s">
        <v>8224</v>
      </c>
      <c r="P2361" t="s">
        <v>8375</v>
      </c>
      <c r="Q2361" s="8" t="s">
        <v>8370</v>
      </c>
      <c r="S2361" s="7">
        <v>1</v>
      </c>
      <c r="T2361" s="4">
        <v>12444</v>
      </c>
      <c r="U2361" s="4">
        <v>12929.35</v>
      </c>
      <c r="V2361" s="25">
        <v>42.379120370365854</v>
      </c>
      <c r="W2361" s="4">
        <v>229</v>
      </c>
    </row>
    <row r="2362" spans="1:23" x14ac:dyDescent="0.45">
      <c r="A2362" t="s">
        <v>8315</v>
      </c>
      <c r="B2362" t="s">
        <v>8224</v>
      </c>
      <c r="C2362" t="s">
        <v>8375</v>
      </c>
      <c r="D2362" s="8" t="s">
        <v>8370</v>
      </c>
      <c r="E2362">
        <v>397</v>
      </c>
      <c r="F2362" s="7">
        <v>1</v>
      </c>
      <c r="G2362" s="4">
        <v>12444</v>
      </c>
      <c r="H2362" s="4">
        <v>12929.35</v>
      </c>
      <c r="I2362" s="25">
        <v>42.379120370365854</v>
      </c>
      <c r="J2362" s="4">
        <v>229</v>
      </c>
      <c r="N2362" t="s">
        <v>8315</v>
      </c>
      <c r="O2362" t="s">
        <v>8224</v>
      </c>
      <c r="P2362" t="s">
        <v>8375</v>
      </c>
      <c r="Q2362" s="8" t="s">
        <v>8370</v>
      </c>
      <c r="R2362">
        <v>397</v>
      </c>
      <c r="S2362" s="7">
        <v>1</v>
      </c>
      <c r="T2362" s="4">
        <v>12444</v>
      </c>
      <c r="U2362" s="4">
        <v>12929.35</v>
      </c>
      <c r="V2362" s="25">
        <v>42.379120370365854</v>
      </c>
      <c r="W2362" s="4">
        <v>229</v>
      </c>
    </row>
    <row r="2363" spans="1:23" x14ac:dyDescent="0.45">
      <c r="A2363" t="s">
        <v>8315</v>
      </c>
      <c r="B2363" t="s">
        <v>8224</v>
      </c>
      <c r="C2363" t="s">
        <v>8375</v>
      </c>
      <c r="D2363" s="8" t="s">
        <v>8372</v>
      </c>
      <c r="F2363" s="7">
        <v>1</v>
      </c>
      <c r="G2363" s="4">
        <v>5000</v>
      </c>
      <c r="H2363" s="4">
        <v>6705</v>
      </c>
      <c r="I2363" s="25">
        <v>36.547754629631527</v>
      </c>
      <c r="J2363" s="4">
        <v>62</v>
      </c>
      <c r="N2363" t="s">
        <v>8315</v>
      </c>
      <c r="O2363" t="s">
        <v>8224</v>
      </c>
      <c r="P2363" t="s">
        <v>8375</v>
      </c>
      <c r="Q2363" s="8" t="s">
        <v>8372</v>
      </c>
      <c r="S2363" s="7">
        <v>1</v>
      </c>
      <c r="T2363" s="4">
        <v>5000</v>
      </c>
      <c r="U2363" s="4">
        <v>6705</v>
      </c>
      <c r="V2363" s="25">
        <v>36.547754629631527</v>
      </c>
      <c r="W2363" s="4">
        <v>62</v>
      </c>
    </row>
    <row r="2364" spans="1:23" x14ac:dyDescent="0.45">
      <c r="A2364" t="s">
        <v>8315</v>
      </c>
      <c r="B2364" t="s">
        <v>8224</v>
      </c>
      <c r="C2364" t="s">
        <v>8375</v>
      </c>
      <c r="D2364" s="8" t="s">
        <v>8372</v>
      </c>
      <c r="E2364">
        <v>247</v>
      </c>
      <c r="F2364" s="7">
        <v>1</v>
      </c>
      <c r="G2364" s="4">
        <v>5000</v>
      </c>
      <c r="H2364" s="4">
        <v>6705</v>
      </c>
      <c r="I2364" s="25">
        <v>36.547754629631527</v>
      </c>
      <c r="J2364" s="4">
        <v>62</v>
      </c>
      <c r="N2364" t="s">
        <v>8315</v>
      </c>
      <c r="O2364" t="s">
        <v>8224</v>
      </c>
      <c r="P2364" t="s">
        <v>8375</v>
      </c>
      <c r="Q2364" s="8" t="s">
        <v>8372</v>
      </c>
      <c r="R2364">
        <v>247</v>
      </c>
      <c r="S2364" s="7">
        <v>1</v>
      </c>
      <c r="T2364" s="4">
        <v>5000</v>
      </c>
      <c r="U2364" s="4">
        <v>6705</v>
      </c>
      <c r="V2364" s="25">
        <v>36.547754629631527</v>
      </c>
      <c r="W2364" s="4">
        <v>62</v>
      </c>
    </row>
    <row r="2365" spans="1:23" x14ac:dyDescent="0.45">
      <c r="A2365" t="s">
        <v>8315</v>
      </c>
      <c r="B2365" t="s">
        <v>8224</v>
      </c>
      <c r="C2365" t="s">
        <v>8375</v>
      </c>
      <c r="D2365" s="8" t="s">
        <v>8373</v>
      </c>
      <c r="F2365" s="7">
        <v>2</v>
      </c>
      <c r="G2365" s="4">
        <v>15000</v>
      </c>
      <c r="H2365" s="4">
        <v>33168.25</v>
      </c>
      <c r="I2365" s="25">
        <v>40.041666666664241</v>
      </c>
      <c r="J2365" s="4">
        <v>467</v>
      </c>
      <c r="N2365" t="s">
        <v>8315</v>
      </c>
      <c r="O2365" t="s">
        <v>8224</v>
      </c>
      <c r="P2365" t="s">
        <v>8375</v>
      </c>
      <c r="Q2365" s="8" t="s">
        <v>8373</v>
      </c>
      <c r="S2365" s="7">
        <v>2</v>
      </c>
      <c r="T2365" s="4">
        <v>15000</v>
      </c>
      <c r="U2365" s="4">
        <v>33168.25</v>
      </c>
      <c r="V2365" s="25">
        <v>40.041666666664241</v>
      </c>
      <c r="W2365" s="4">
        <v>467</v>
      </c>
    </row>
    <row r="2366" spans="1:23" x14ac:dyDescent="0.45">
      <c r="A2366" t="s">
        <v>8315</v>
      </c>
      <c r="B2366" t="s">
        <v>8224</v>
      </c>
      <c r="C2366" t="s">
        <v>8375</v>
      </c>
      <c r="D2366" s="8" t="s">
        <v>8373</v>
      </c>
      <c r="E2366">
        <v>246</v>
      </c>
      <c r="F2366" s="7">
        <v>1</v>
      </c>
      <c r="G2366" s="4">
        <v>5000</v>
      </c>
      <c r="H2366" s="4">
        <v>15273</v>
      </c>
      <c r="I2366" s="25">
        <v>50.041666666664241</v>
      </c>
      <c r="J2366" s="4">
        <v>223</v>
      </c>
      <c r="N2366" t="s">
        <v>8315</v>
      </c>
      <c r="O2366" t="s">
        <v>8224</v>
      </c>
      <c r="P2366" t="s">
        <v>8375</v>
      </c>
      <c r="Q2366" s="8" t="s">
        <v>8373</v>
      </c>
      <c r="R2366">
        <v>246</v>
      </c>
      <c r="S2366" s="7">
        <v>1</v>
      </c>
      <c r="T2366" s="4">
        <v>5000</v>
      </c>
      <c r="U2366" s="4">
        <v>15273</v>
      </c>
      <c r="V2366" s="25">
        <v>50.041666666664241</v>
      </c>
      <c r="W2366" s="4">
        <v>223</v>
      </c>
    </row>
    <row r="2367" spans="1:23" x14ac:dyDescent="0.45">
      <c r="A2367" t="s">
        <v>8315</v>
      </c>
      <c r="B2367" t="s">
        <v>8224</v>
      </c>
      <c r="C2367" t="s">
        <v>8375</v>
      </c>
      <c r="D2367" s="8" t="s">
        <v>8373</v>
      </c>
      <c r="E2367">
        <v>299</v>
      </c>
      <c r="F2367" s="7">
        <v>1</v>
      </c>
      <c r="G2367" s="4">
        <v>10000</v>
      </c>
      <c r="H2367" s="4">
        <v>17895.25</v>
      </c>
      <c r="I2367" s="25">
        <v>30.041666666664241</v>
      </c>
      <c r="J2367" s="4">
        <v>244</v>
      </c>
      <c r="N2367" t="s">
        <v>8315</v>
      </c>
      <c r="O2367" t="s">
        <v>8224</v>
      </c>
      <c r="P2367" t="s">
        <v>8375</v>
      </c>
      <c r="Q2367" s="8" t="s">
        <v>8373</v>
      </c>
      <c r="R2367">
        <v>299</v>
      </c>
      <c r="S2367" s="7">
        <v>1</v>
      </c>
      <c r="T2367" s="4">
        <v>10000</v>
      </c>
      <c r="U2367" s="4">
        <v>17895.25</v>
      </c>
      <c r="V2367" s="25">
        <v>30.041666666664241</v>
      </c>
      <c r="W2367" s="4">
        <v>244</v>
      </c>
    </row>
    <row r="2368" spans="1:23" x14ac:dyDescent="0.45">
      <c r="A2368" t="s">
        <v>8315</v>
      </c>
      <c r="B2368" t="s">
        <v>8224</v>
      </c>
      <c r="C2368" t="s">
        <v>8375</v>
      </c>
      <c r="D2368" s="8" t="s">
        <v>8381</v>
      </c>
      <c r="F2368" s="7">
        <v>1</v>
      </c>
      <c r="G2368" s="4">
        <v>4500</v>
      </c>
      <c r="H2368" s="4">
        <v>4800.8</v>
      </c>
      <c r="I2368" s="25">
        <v>49.963460648148612</v>
      </c>
      <c r="J2368" s="4">
        <v>168</v>
      </c>
      <c r="N2368" t="s">
        <v>8315</v>
      </c>
      <c r="O2368" t="s">
        <v>8224</v>
      </c>
      <c r="P2368" t="s">
        <v>8375</v>
      </c>
      <c r="Q2368" s="8" t="s">
        <v>8381</v>
      </c>
      <c r="S2368" s="7">
        <v>1</v>
      </c>
      <c r="T2368" s="4">
        <v>4500</v>
      </c>
      <c r="U2368" s="4">
        <v>4800.8</v>
      </c>
      <c r="V2368" s="25">
        <v>49.963460648148612</v>
      </c>
      <c r="W2368" s="4">
        <v>168</v>
      </c>
    </row>
    <row r="2369" spans="1:23" x14ac:dyDescent="0.45">
      <c r="A2369" t="s">
        <v>8315</v>
      </c>
      <c r="B2369" t="s">
        <v>8224</v>
      </c>
      <c r="C2369" t="s">
        <v>8375</v>
      </c>
      <c r="D2369" s="8" t="s">
        <v>8381</v>
      </c>
      <c r="E2369">
        <v>290</v>
      </c>
      <c r="F2369" s="7">
        <v>1</v>
      </c>
      <c r="G2369" s="4">
        <v>4500</v>
      </c>
      <c r="H2369" s="4">
        <v>4800.8</v>
      </c>
      <c r="I2369" s="25">
        <v>49.963460648148612</v>
      </c>
      <c r="J2369" s="4">
        <v>168</v>
      </c>
      <c r="N2369" t="s">
        <v>8315</v>
      </c>
      <c r="O2369" t="s">
        <v>8224</v>
      </c>
      <c r="P2369" t="s">
        <v>8375</v>
      </c>
      <c r="Q2369" s="8" t="s">
        <v>8381</v>
      </c>
      <c r="R2369">
        <v>290</v>
      </c>
      <c r="S2369" s="7">
        <v>1</v>
      </c>
      <c r="T2369" s="4">
        <v>4500</v>
      </c>
      <c r="U2369" s="4">
        <v>4800.8</v>
      </c>
      <c r="V2369" s="25">
        <v>49.963460648148612</v>
      </c>
      <c r="W2369" s="4">
        <v>168</v>
      </c>
    </row>
    <row r="2370" spans="1:23" x14ac:dyDescent="0.45">
      <c r="A2370" t="s">
        <v>8315</v>
      </c>
      <c r="B2370" t="s">
        <v>8224</v>
      </c>
      <c r="C2370" t="s">
        <v>8382</v>
      </c>
      <c r="F2370" s="7"/>
      <c r="G2370" s="4"/>
      <c r="H2370" s="4"/>
      <c r="I2370" s="25"/>
      <c r="J2370" s="4"/>
      <c r="N2370" t="s">
        <v>8315</v>
      </c>
      <c r="O2370" t="s">
        <v>8224</v>
      </c>
      <c r="P2370" t="s">
        <v>8382</v>
      </c>
      <c r="S2370" s="7"/>
      <c r="T2370" s="4"/>
      <c r="U2370" s="4"/>
      <c r="V2370" s="25"/>
      <c r="W2370" s="4"/>
    </row>
    <row r="2371" spans="1:23" x14ac:dyDescent="0.45">
      <c r="A2371" t="s">
        <v>8315</v>
      </c>
      <c r="B2371" t="s">
        <v>8224</v>
      </c>
      <c r="C2371" t="s">
        <v>8382</v>
      </c>
      <c r="D2371" s="8" t="s">
        <v>8376</v>
      </c>
      <c r="F2371" s="7">
        <v>2</v>
      </c>
      <c r="G2371" s="4">
        <v>14500</v>
      </c>
      <c r="H2371" s="4">
        <v>18668</v>
      </c>
      <c r="I2371" s="25">
        <v>45</v>
      </c>
      <c r="J2371" s="4">
        <v>347</v>
      </c>
      <c r="N2371" t="s">
        <v>8315</v>
      </c>
      <c r="O2371" t="s">
        <v>8224</v>
      </c>
      <c r="P2371" t="s">
        <v>8382</v>
      </c>
      <c r="Q2371" s="8" t="s">
        <v>8376</v>
      </c>
      <c r="S2371" s="7">
        <v>2</v>
      </c>
      <c r="T2371" s="4">
        <v>14500</v>
      </c>
      <c r="U2371" s="4">
        <v>18668</v>
      </c>
      <c r="V2371" s="25">
        <v>45</v>
      </c>
      <c r="W2371" s="4">
        <v>347</v>
      </c>
    </row>
    <row r="2372" spans="1:23" x14ac:dyDescent="0.45">
      <c r="A2372" t="s">
        <v>8315</v>
      </c>
      <c r="B2372" t="s">
        <v>8224</v>
      </c>
      <c r="C2372" t="s">
        <v>8382</v>
      </c>
      <c r="D2372" s="8" t="s">
        <v>8376</v>
      </c>
      <c r="E2372">
        <v>262</v>
      </c>
      <c r="F2372" s="7">
        <v>1</v>
      </c>
      <c r="G2372" s="4">
        <v>2500</v>
      </c>
      <c r="H2372" s="4">
        <v>6000</v>
      </c>
      <c r="I2372" s="25">
        <v>45</v>
      </c>
      <c r="J2372" s="4">
        <v>145</v>
      </c>
      <c r="N2372" t="s">
        <v>8315</v>
      </c>
      <c r="O2372" t="s">
        <v>8224</v>
      </c>
      <c r="P2372" t="s">
        <v>8382</v>
      </c>
      <c r="Q2372" s="8" t="s">
        <v>8376</v>
      </c>
      <c r="R2372">
        <v>262</v>
      </c>
      <c r="S2372" s="7">
        <v>1</v>
      </c>
      <c r="T2372" s="4">
        <v>2500</v>
      </c>
      <c r="U2372" s="4">
        <v>6000</v>
      </c>
      <c r="V2372" s="25">
        <v>45</v>
      </c>
      <c r="W2372" s="4">
        <v>145</v>
      </c>
    </row>
    <row r="2373" spans="1:23" x14ac:dyDescent="0.45">
      <c r="A2373" t="s">
        <v>8315</v>
      </c>
      <c r="B2373" t="s">
        <v>8224</v>
      </c>
      <c r="C2373" t="s">
        <v>8382</v>
      </c>
      <c r="D2373" s="8" t="s">
        <v>8376</v>
      </c>
      <c r="E2373">
        <v>308</v>
      </c>
      <c r="F2373" s="7">
        <v>1</v>
      </c>
      <c r="G2373" s="4">
        <v>12000</v>
      </c>
      <c r="H2373" s="4">
        <v>12668</v>
      </c>
      <c r="I2373" s="25">
        <v>45</v>
      </c>
      <c r="J2373" s="4">
        <v>202</v>
      </c>
      <c r="N2373" t="s">
        <v>8315</v>
      </c>
      <c r="O2373" t="s">
        <v>8224</v>
      </c>
      <c r="P2373" t="s">
        <v>8382</v>
      </c>
      <c r="Q2373" s="8" t="s">
        <v>8376</v>
      </c>
      <c r="R2373">
        <v>308</v>
      </c>
      <c r="S2373" s="7">
        <v>1</v>
      </c>
      <c r="T2373" s="4">
        <v>12000</v>
      </c>
      <c r="U2373" s="4">
        <v>12668</v>
      </c>
      <c r="V2373" s="25">
        <v>45</v>
      </c>
      <c r="W2373" s="4">
        <v>202</v>
      </c>
    </row>
    <row r="2374" spans="1:23" x14ac:dyDescent="0.45">
      <c r="A2374" t="s">
        <v>8315</v>
      </c>
      <c r="B2374" t="s">
        <v>8224</v>
      </c>
      <c r="C2374" t="s">
        <v>8382</v>
      </c>
      <c r="D2374" s="8" t="s">
        <v>8377</v>
      </c>
      <c r="F2374" s="7">
        <v>1</v>
      </c>
      <c r="G2374" s="4">
        <v>8000</v>
      </c>
      <c r="H2374" s="4">
        <v>8538.66</v>
      </c>
      <c r="I2374" s="25">
        <v>29.958333333328483</v>
      </c>
      <c r="J2374" s="4">
        <v>188</v>
      </c>
      <c r="N2374" t="s">
        <v>8315</v>
      </c>
      <c r="O2374" t="s">
        <v>8224</v>
      </c>
      <c r="P2374" t="s">
        <v>8382</v>
      </c>
      <c r="Q2374" s="8" t="s">
        <v>8377</v>
      </c>
      <c r="S2374" s="7">
        <v>1</v>
      </c>
      <c r="T2374" s="4">
        <v>8000</v>
      </c>
      <c r="U2374" s="4">
        <v>8538.66</v>
      </c>
      <c r="V2374" s="25">
        <v>29.958333333328483</v>
      </c>
      <c r="W2374" s="4">
        <v>188</v>
      </c>
    </row>
    <row r="2375" spans="1:23" x14ac:dyDescent="0.45">
      <c r="A2375" t="s">
        <v>8315</v>
      </c>
      <c r="B2375" t="s">
        <v>8224</v>
      </c>
      <c r="C2375" t="s">
        <v>8382</v>
      </c>
      <c r="D2375" s="8" t="s">
        <v>8377</v>
      </c>
      <c r="E2375">
        <v>255</v>
      </c>
      <c r="F2375" s="7">
        <v>1</v>
      </c>
      <c r="G2375" s="4">
        <v>8000</v>
      </c>
      <c r="H2375" s="4">
        <v>8538.66</v>
      </c>
      <c r="I2375" s="25">
        <v>29.958333333328483</v>
      </c>
      <c r="J2375" s="4">
        <v>188</v>
      </c>
      <c r="N2375" t="s">
        <v>8315</v>
      </c>
      <c r="O2375" t="s">
        <v>8224</v>
      </c>
      <c r="P2375" t="s">
        <v>8382</v>
      </c>
      <c r="Q2375" s="8" t="s">
        <v>8377</v>
      </c>
      <c r="R2375">
        <v>255</v>
      </c>
      <c r="S2375" s="7">
        <v>1</v>
      </c>
      <c r="T2375" s="4">
        <v>8000</v>
      </c>
      <c r="U2375" s="4">
        <v>8538.66</v>
      </c>
      <c r="V2375" s="25">
        <v>29.958333333328483</v>
      </c>
      <c r="W2375" s="4">
        <v>188</v>
      </c>
    </row>
    <row r="2376" spans="1:23" x14ac:dyDescent="0.45">
      <c r="A2376" t="s">
        <v>8315</v>
      </c>
      <c r="B2376" t="s">
        <v>8224</v>
      </c>
      <c r="C2376" t="s">
        <v>8382</v>
      </c>
      <c r="D2376" s="8" t="s">
        <v>8378</v>
      </c>
      <c r="F2376" s="7">
        <v>1</v>
      </c>
      <c r="G2376" s="4">
        <v>25000</v>
      </c>
      <c r="H2376" s="4">
        <v>25430.66</v>
      </c>
      <c r="I2376" s="25">
        <v>31</v>
      </c>
      <c r="J2376" s="4">
        <v>298</v>
      </c>
      <c r="N2376" t="s">
        <v>8315</v>
      </c>
      <c r="O2376" t="s">
        <v>8224</v>
      </c>
      <c r="P2376" t="s">
        <v>8382</v>
      </c>
      <c r="Q2376" s="8" t="s">
        <v>8378</v>
      </c>
      <c r="S2376" s="7">
        <v>1</v>
      </c>
      <c r="T2376" s="4">
        <v>25000</v>
      </c>
      <c r="U2376" s="4">
        <v>25430.66</v>
      </c>
      <c r="V2376" s="25">
        <v>31</v>
      </c>
      <c r="W2376" s="4">
        <v>298</v>
      </c>
    </row>
    <row r="2377" spans="1:23" x14ac:dyDescent="0.45">
      <c r="A2377" t="s">
        <v>8315</v>
      </c>
      <c r="B2377" t="s">
        <v>8224</v>
      </c>
      <c r="C2377" t="s">
        <v>8382</v>
      </c>
      <c r="D2377" s="8" t="s">
        <v>8378</v>
      </c>
      <c r="E2377">
        <v>300</v>
      </c>
      <c r="F2377" s="7">
        <v>1</v>
      </c>
      <c r="G2377" s="4">
        <v>25000</v>
      </c>
      <c r="H2377" s="4">
        <v>25430.66</v>
      </c>
      <c r="I2377" s="25">
        <v>31</v>
      </c>
      <c r="J2377" s="4">
        <v>298</v>
      </c>
      <c r="N2377" t="s">
        <v>8315</v>
      </c>
      <c r="O2377" t="s">
        <v>8224</v>
      </c>
      <c r="P2377" t="s">
        <v>8382</v>
      </c>
      <c r="Q2377" s="8" t="s">
        <v>8378</v>
      </c>
      <c r="R2377">
        <v>300</v>
      </c>
      <c r="S2377" s="7">
        <v>1</v>
      </c>
      <c r="T2377" s="4">
        <v>25000</v>
      </c>
      <c r="U2377" s="4">
        <v>25430.66</v>
      </c>
      <c r="V2377" s="25">
        <v>31</v>
      </c>
      <c r="W2377" s="4">
        <v>298</v>
      </c>
    </row>
    <row r="2378" spans="1:23" x14ac:dyDescent="0.45">
      <c r="A2378" t="s">
        <v>8315</v>
      </c>
      <c r="B2378" t="s">
        <v>8224</v>
      </c>
      <c r="C2378" t="s">
        <v>8382</v>
      </c>
      <c r="D2378" s="8" t="s">
        <v>8379</v>
      </c>
      <c r="F2378" s="7">
        <v>2</v>
      </c>
      <c r="G2378" s="4">
        <v>5100</v>
      </c>
      <c r="H2378" s="4">
        <v>6525.73</v>
      </c>
      <c r="I2378" s="25">
        <v>42.193478009256069</v>
      </c>
      <c r="J2378" s="4">
        <v>96</v>
      </c>
      <c r="N2378" t="s">
        <v>8315</v>
      </c>
      <c r="O2378" t="s">
        <v>8224</v>
      </c>
      <c r="P2378" t="s">
        <v>8382</v>
      </c>
      <c r="Q2378" s="8" t="s">
        <v>8379</v>
      </c>
      <c r="S2378" s="7">
        <v>2</v>
      </c>
      <c r="T2378" s="4">
        <v>5100</v>
      </c>
      <c r="U2378" s="4">
        <v>6525.73</v>
      </c>
      <c r="V2378" s="25">
        <v>42.193478009256069</v>
      </c>
      <c r="W2378" s="4">
        <v>96</v>
      </c>
    </row>
    <row r="2379" spans="1:23" x14ac:dyDescent="0.45">
      <c r="A2379" t="s">
        <v>8315</v>
      </c>
      <c r="B2379" t="s">
        <v>8224</v>
      </c>
      <c r="C2379" t="s">
        <v>8382</v>
      </c>
      <c r="D2379" s="8" t="s">
        <v>8379</v>
      </c>
      <c r="E2379">
        <v>270</v>
      </c>
      <c r="F2379" s="7">
        <v>1</v>
      </c>
      <c r="G2379" s="4">
        <v>2300</v>
      </c>
      <c r="H2379" s="4">
        <v>3510</v>
      </c>
      <c r="I2379" s="25">
        <v>50.300115740734327</v>
      </c>
      <c r="J2379" s="4">
        <v>61</v>
      </c>
      <c r="N2379" t="s">
        <v>8315</v>
      </c>
      <c r="O2379" t="s">
        <v>8224</v>
      </c>
      <c r="P2379" t="s">
        <v>8382</v>
      </c>
      <c r="Q2379" s="8" t="s">
        <v>8379</v>
      </c>
      <c r="R2379">
        <v>270</v>
      </c>
      <c r="S2379" s="7">
        <v>1</v>
      </c>
      <c r="T2379" s="4">
        <v>2300</v>
      </c>
      <c r="U2379" s="4">
        <v>3510</v>
      </c>
      <c r="V2379" s="25">
        <v>50.300115740734327</v>
      </c>
      <c r="W2379" s="4">
        <v>61</v>
      </c>
    </row>
    <row r="2380" spans="1:23" x14ac:dyDescent="0.45">
      <c r="A2380" t="s">
        <v>8315</v>
      </c>
      <c r="B2380" t="s">
        <v>8224</v>
      </c>
      <c r="C2380" t="s">
        <v>8382</v>
      </c>
      <c r="D2380" s="8" t="s">
        <v>8379</v>
      </c>
      <c r="E2380">
        <v>406</v>
      </c>
      <c r="F2380" s="7">
        <v>1</v>
      </c>
      <c r="G2380" s="4">
        <v>2800</v>
      </c>
      <c r="H2380" s="4">
        <v>3015.73</v>
      </c>
      <c r="I2380" s="25">
        <v>34.08684027777781</v>
      </c>
      <c r="J2380" s="4">
        <v>35</v>
      </c>
      <c r="N2380" t="s">
        <v>8315</v>
      </c>
      <c r="O2380" t="s">
        <v>8224</v>
      </c>
      <c r="P2380" t="s">
        <v>8382</v>
      </c>
      <c r="Q2380" s="8" t="s">
        <v>8379</v>
      </c>
      <c r="R2380">
        <v>406</v>
      </c>
      <c r="S2380" s="7">
        <v>1</v>
      </c>
      <c r="T2380" s="4">
        <v>2800</v>
      </c>
      <c r="U2380" s="4">
        <v>3015.73</v>
      </c>
      <c r="V2380" s="25">
        <v>34.08684027777781</v>
      </c>
      <c r="W2380" s="4">
        <v>35</v>
      </c>
    </row>
    <row r="2381" spans="1:23" x14ac:dyDescent="0.45">
      <c r="A2381" t="s">
        <v>8315</v>
      </c>
      <c r="B2381" t="s">
        <v>8224</v>
      </c>
      <c r="C2381" t="s">
        <v>8382</v>
      </c>
      <c r="D2381" s="8" t="s">
        <v>8369</v>
      </c>
      <c r="F2381" s="7">
        <v>2</v>
      </c>
      <c r="G2381" s="4">
        <v>48000</v>
      </c>
      <c r="H2381" s="4">
        <v>77911.05</v>
      </c>
      <c r="I2381" s="25">
        <v>24.748819444444962</v>
      </c>
      <c r="J2381" s="4">
        <v>890</v>
      </c>
      <c r="N2381" t="s">
        <v>8315</v>
      </c>
      <c r="O2381" t="s">
        <v>8224</v>
      </c>
      <c r="P2381" t="s">
        <v>8382</v>
      </c>
      <c r="Q2381" s="8" t="s">
        <v>8369</v>
      </c>
      <c r="S2381" s="7">
        <v>2</v>
      </c>
      <c r="T2381" s="4">
        <v>48000</v>
      </c>
      <c r="U2381" s="4">
        <v>77911.05</v>
      </c>
      <c r="V2381" s="25">
        <v>24.748819444444962</v>
      </c>
      <c r="W2381" s="4">
        <v>890</v>
      </c>
    </row>
    <row r="2382" spans="1:23" x14ac:dyDescent="0.45">
      <c r="A2382" t="s">
        <v>8315</v>
      </c>
      <c r="B2382" t="s">
        <v>8224</v>
      </c>
      <c r="C2382" t="s">
        <v>8382</v>
      </c>
      <c r="D2382" s="8" t="s">
        <v>8369</v>
      </c>
      <c r="E2382">
        <v>258</v>
      </c>
      <c r="F2382" s="7">
        <v>1</v>
      </c>
      <c r="G2382" s="4">
        <v>30000</v>
      </c>
      <c r="H2382" s="4">
        <v>57342</v>
      </c>
      <c r="I2382" s="25">
        <v>30</v>
      </c>
      <c r="J2382" s="4">
        <v>688</v>
      </c>
      <c r="N2382" t="s">
        <v>8315</v>
      </c>
      <c r="O2382" t="s">
        <v>8224</v>
      </c>
      <c r="P2382" t="s">
        <v>8382</v>
      </c>
      <c r="Q2382" s="8" t="s">
        <v>8369</v>
      </c>
      <c r="R2382">
        <v>258</v>
      </c>
      <c r="S2382" s="7">
        <v>1</v>
      </c>
      <c r="T2382" s="4">
        <v>30000</v>
      </c>
      <c r="U2382" s="4">
        <v>57342</v>
      </c>
      <c r="V2382" s="25">
        <v>30</v>
      </c>
      <c r="W2382" s="4">
        <v>688</v>
      </c>
    </row>
    <row r="2383" spans="1:23" x14ac:dyDescent="0.45">
      <c r="A2383" t="s">
        <v>8315</v>
      </c>
      <c r="B2383" t="s">
        <v>8224</v>
      </c>
      <c r="C2383" t="s">
        <v>8382</v>
      </c>
      <c r="D2383" s="8" t="s">
        <v>8369</v>
      </c>
      <c r="E2383">
        <v>283</v>
      </c>
      <c r="F2383" s="7">
        <v>1</v>
      </c>
      <c r="G2383" s="4">
        <v>18000</v>
      </c>
      <c r="H2383" s="4">
        <v>20569.05</v>
      </c>
      <c r="I2383" s="25">
        <v>19.497638888889924</v>
      </c>
      <c r="J2383" s="4">
        <v>202</v>
      </c>
      <c r="N2383" t="s">
        <v>8315</v>
      </c>
      <c r="O2383" t="s">
        <v>8224</v>
      </c>
      <c r="P2383" t="s">
        <v>8382</v>
      </c>
      <c r="Q2383" s="8" t="s">
        <v>8369</v>
      </c>
      <c r="R2383">
        <v>283</v>
      </c>
      <c r="S2383" s="7">
        <v>1</v>
      </c>
      <c r="T2383" s="4">
        <v>18000</v>
      </c>
      <c r="U2383" s="4">
        <v>20569.05</v>
      </c>
      <c r="V2383" s="25">
        <v>19.497638888889924</v>
      </c>
      <c r="W2383" s="4">
        <v>202</v>
      </c>
    </row>
    <row r="2384" spans="1:23" x14ac:dyDescent="0.45">
      <c r="A2384" t="s">
        <v>8315</v>
      </c>
      <c r="B2384" t="s">
        <v>8224</v>
      </c>
      <c r="C2384" t="s">
        <v>8382</v>
      </c>
      <c r="D2384" s="8" t="s">
        <v>8380</v>
      </c>
      <c r="F2384" s="7">
        <v>2</v>
      </c>
      <c r="G2384" s="4">
        <v>10000</v>
      </c>
      <c r="H2384" s="4">
        <v>10651.79</v>
      </c>
      <c r="I2384" s="25">
        <v>38.493281250001019</v>
      </c>
      <c r="J2384" s="4">
        <v>188</v>
      </c>
      <c r="N2384" t="s">
        <v>8315</v>
      </c>
      <c r="O2384" t="s">
        <v>8224</v>
      </c>
      <c r="P2384" t="s">
        <v>8382</v>
      </c>
      <c r="Q2384" s="8" t="s">
        <v>8380</v>
      </c>
      <c r="S2384" s="7">
        <v>2</v>
      </c>
      <c r="T2384" s="4">
        <v>10000</v>
      </c>
      <c r="U2384" s="4">
        <v>10651.79</v>
      </c>
      <c r="V2384" s="25">
        <v>38.493281250001019</v>
      </c>
      <c r="W2384" s="4">
        <v>188</v>
      </c>
    </row>
    <row r="2385" spans="1:23" x14ac:dyDescent="0.45">
      <c r="A2385" t="s">
        <v>8315</v>
      </c>
      <c r="B2385" t="s">
        <v>8224</v>
      </c>
      <c r="C2385" t="s">
        <v>8382</v>
      </c>
      <c r="D2385" s="8" t="s">
        <v>8380</v>
      </c>
      <c r="E2385">
        <v>273</v>
      </c>
      <c r="F2385" s="7">
        <v>1</v>
      </c>
      <c r="G2385" s="4">
        <v>5000</v>
      </c>
      <c r="H2385" s="4">
        <v>5388.79</v>
      </c>
      <c r="I2385" s="25">
        <v>30</v>
      </c>
      <c r="J2385" s="4">
        <v>118</v>
      </c>
      <c r="N2385" t="s">
        <v>8315</v>
      </c>
      <c r="O2385" t="s">
        <v>8224</v>
      </c>
      <c r="P2385" t="s">
        <v>8382</v>
      </c>
      <c r="Q2385" s="8" t="s">
        <v>8380</v>
      </c>
      <c r="R2385">
        <v>273</v>
      </c>
      <c r="S2385" s="7">
        <v>1</v>
      </c>
      <c r="T2385" s="4">
        <v>5000</v>
      </c>
      <c r="U2385" s="4">
        <v>5388.79</v>
      </c>
      <c r="V2385" s="25">
        <v>30</v>
      </c>
      <c r="W2385" s="4">
        <v>118</v>
      </c>
    </row>
    <row r="2386" spans="1:23" x14ac:dyDescent="0.45">
      <c r="A2386" t="s">
        <v>8315</v>
      </c>
      <c r="B2386" t="s">
        <v>8224</v>
      </c>
      <c r="C2386" t="s">
        <v>8382</v>
      </c>
      <c r="D2386" s="8" t="s">
        <v>8380</v>
      </c>
      <c r="E2386">
        <v>403</v>
      </c>
      <c r="F2386" s="7">
        <v>1</v>
      </c>
      <c r="G2386" s="4">
        <v>5000</v>
      </c>
      <c r="H2386" s="4">
        <v>5263</v>
      </c>
      <c r="I2386" s="25">
        <v>46.986562500002037</v>
      </c>
      <c r="J2386" s="4">
        <v>70</v>
      </c>
      <c r="N2386" t="s">
        <v>8315</v>
      </c>
      <c r="O2386" t="s">
        <v>8224</v>
      </c>
      <c r="P2386" t="s">
        <v>8382</v>
      </c>
      <c r="Q2386" s="8" t="s">
        <v>8380</v>
      </c>
      <c r="R2386">
        <v>403</v>
      </c>
      <c r="S2386" s="7">
        <v>1</v>
      </c>
      <c r="T2386" s="4">
        <v>5000</v>
      </c>
      <c r="U2386" s="4">
        <v>5263</v>
      </c>
      <c r="V2386" s="25">
        <v>46.986562500002037</v>
      </c>
      <c r="W2386" s="4">
        <v>70</v>
      </c>
    </row>
    <row r="2387" spans="1:23" x14ac:dyDescent="0.45">
      <c r="A2387" t="s">
        <v>8315</v>
      </c>
      <c r="B2387" t="s">
        <v>8224</v>
      </c>
      <c r="C2387" t="s">
        <v>8382</v>
      </c>
      <c r="D2387" s="8" t="s">
        <v>8370</v>
      </c>
      <c r="F2387" s="7">
        <v>1</v>
      </c>
      <c r="G2387" s="4">
        <v>50000</v>
      </c>
      <c r="H2387" s="4">
        <v>51906</v>
      </c>
      <c r="I2387" s="25">
        <v>30</v>
      </c>
      <c r="J2387" s="4">
        <v>73</v>
      </c>
      <c r="N2387" t="s">
        <v>8315</v>
      </c>
      <c r="O2387" t="s">
        <v>8224</v>
      </c>
      <c r="P2387" t="s">
        <v>8382</v>
      </c>
      <c r="Q2387" s="8" t="s">
        <v>8370</v>
      </c>
      <c r="S2387" s="7">
        <v>1</v>
      </c>
      <c r="T2387" s="4">
        <v>50000</v>
      </c>
      <c r="U2387" s="4">
        <v>51906</v>
      </c>
      <c r="V2387" s="25">
        <v>30</v>
      </c>
      <c r="W2387" s="4">
        <v>73</v>
      </c>
    </row>
    <row r="2388" spans="1:23" x14ac:dyDescent="0.45">
      <c r="A2388" t="s">
        <v>8315</v>
      </c>
      <c r="B2388" t="s">
        <v>8224</v>
      </c>
      <c r="C2388" t="s">
        <v>8382</v>
      </c>
      <c r="D2388" s="8" t="s">
        <v>8370</v>
      </c>
      <c r="E2388">
        <v>401</v>
      </c>
      <c r="F2388" s="7">
        <v>1</v>
      </c>
      <c r="G2388" s="4">
        <v>50000</v>
      </c>
      <c r="H2388" s="4">
        <v>51906</v>
      </c>
      <c r="I2388" s="25">
        <v>30</v>
      </c>
      <c r="J2388" s="4">
        <v>73</v>
      </c>
      <c r="N2388" t="s">
        <v>8315</v>
      </c>
      <c r="O2388" t="s">
        <v>8224</v>
      </c>
      <c r="P2388" t="s">
        <v>8382</v>
      </c>
      <c r="Q2388" s="8" t="s">
        <v>8370</v>
      </c>
      <c r="R2388">
        <v>401</v>
      </c>
      <c r="S2388" s="7">
        <v>1</v>
      </c>
      <c r="T2388" s="4">
        <v>50000</v>
      </c>
      <c r="U2388" s="4">
        <v>51906</v>
      </c>
      <c r="V2388" s="25">
        <v>30</v>
      </c>
      <c r="W2388" s="4">
        <v>73</v>
      </c>
    </row>
    <row r="2389" spans="1:23" x14ac:dyDescent="0.45">
      <c r="A2389" t="s">
        <v>8315</v>
      </c>
      <c r="B2389" t="s">
        <v>8224</v>
      </c>
      <c r="C2389" t="s">
        <v>8382</v>
      </c>
      <c r="D2389" s="8" t="s">
        <v>8371</v>
      </c>
      <c r="F2389" s="7">
        <v>2</v>
      </c>
      <c r="G2389" s="4">
        <v>24500</v>
      </c>
      <c r="H2389" s="4">
        <v>26506</v>
      </c>
      <c r="I2389" s="25">
        <v>37.703871527777665</v>
      </c>
      <c r="J2389" s="4">
        <v>380</v>
      </c>
      <c r="N2389" t="s">
        <v>8315</v>
      </c>
      <c r="O2389" t="s">
        <v>8224</v>
      </c>
      <c r="P2389" t="s">
        <v>8382</v>
      </c>
      <c r="Q2389" s="8" t="s">
        <v>8371</v>
      </c>
      <c r="S2389" s="7">
        <v>2</v>
      </c>
      <c r="T2389" s="4">
        <v>24500</v>
      </c>
      <c r="U2389" s="4">
        <v>26506</v>
      </c>
      <c r="V2389" s="25">
        <v>37.703871527777665</v>
      </c>
      <c r="W2389" s="4">
        <v>380</v>
      </c>
    </row>
    <row r="2390" spans="1:23" x14ac:dyDescent="0.45">
      <c r="A2390" t="s">
        <v>8315</v>
      </c>
      <c r="B2390" t="s">
        <v>8224</v>
      </c>
      <c r="C2390" t="s">
        <v>8382</v>
      </c>
      <c r="D2390" s="8" t="s">
        <v>8371</v>
      </c>
      <c r="E2390">
        <v>374</v>
      </c>
      <c r="F2390" s="7">
        <v>1</v>
      </c>
      <c r="G2390" s="4">
        <v>6000</v>
      </c>
      <c r="H2390" s="4">
        <v>7839</v>
      </c>
      <c r="I2390" s="25">
        <v>45</v>
      </c>
      <c r="J2390" s="4">
        <v>174</v>
      </c>
      <c r="N2390" t="s">
        <v>8315</v>
      </c>
      <c r="O2390" t="s">
        <v>8224</v>
      </c>
      <c r="P2390" t="s">
        <v>8382</v>
      </c>
      <c r="Q2390" s="8" t="s">
        <v>8371</v>
      </c>
      <c r="R2390">
        <v>374</v>
      </c>
      <c r="S2390" s="7">
        <v>1</v>
      </c>
      <c r="T2390" s="4">
        <v>6000</v>
      </c>
      <c r="U2390" s="4">
        <v>7839</v>
      </c>
      <c r="V2390" s="25">
        <v>45</v>
      </c>
      <c r="W2390" s="4">
        <v>174</v>
      </c>
    </row>
    <row r="2391" spans="1:23" x14ac:dyDescent="0.45">
      <c r="A2391" t="s">
        <v>8315</v>
      </c>
      <c r="B2391" t="s">
        <v>8224</v>
      </c>
      <c r="C2391" t="s">
        <v>8382</v>
      </c>
      <c r="D2391" s="8" t="s">
        <v>8371</v>
      </c>
      <c r="E2391">
        <v>392</v>
      </c>
      <c r="F2391" s="7">
        <v>1</v>
      </c>
      <c r="G2391" s="4">
        <v>18500</v>
      </c>
      <c r="H2391" s="4">
        <v>18667</v>
      </c>
      <c r="I2391" s="25">
        <v>30.407743055555329</v>
      </c>
      <c r="J2391" s="4">
        <v>206</v>
      </c>
      <c r="N2391" t="s">
        <v>8315</v>
      </c>
      <c r="O2391" t="s">
        <v>8224</v>
      </c>
      <c r="P2391" t="s">
        <v>8382</v>
      </c>
      <c r="Q2391" s="8" t="s">
        <v>8371</v>
      </c>
      <c r="R2391">
        <v>392</v>
      </c>
      <c r="S2391" s="7">
        <v>1</v>
      </c>
      <c r="T2391" s="4">
        <v>18500</v>
      </c>
      <c r="U2391" s="4">
        <v>18667</v>
      </c>
      <c r="V2391" s="25">
        <v>30.407743055555329</v>
      </c>
      <c r="W2391" s="4">
        <v>206</v>
      </c>
    </row>
    <row r="2392" spans="1:23" x14ac:dyDescent="0.45">
      <c r="A2392" t="s">
        <v>8315</v>
      </c>
      <c r="B2392" t="s">
        <v>8224</v>
      </c>
      <c r="C2392" t="s">
        <v>8382</v>
      </c>
      <c r="D2392" s="8" t="s">
        <v>8372</v>
      </c>
      <c r="F2392" s="7">
        <v>3</v>
      </c>
      <c r="G2392" s="4">
        <v>82000</v>
      </c>
      <c r="H2392" s="4">
        <v>83731.199999999997</v>
      </c>
      <c r="I2392" s="25">
        <v>45.815358796297609</v>
      </c>
      <c r="J2392" s="4">
        <v>626</v>
      </c>
      <c r="N2392" t="s">
        <v>8315</v>
      </c>
      <c r="O2392" t="s">
        <v>8224</v>
      </c>
      <c r="P2392" t="s">
        <v>8382</v>
      </c>
      <c r="Q2392" s="8" t="s">
        <v>8372</v>
      </c>
      <c r="S2392" s="7">
        <v>3</v>
      </c>
      <c r="T2392" s="4">
        <v>82000</v>
      </c>
      <c r="U2392" s="4">
        <v>83731.199999999997</v>
      </c>
      <c r="V2392" s="25">
        <v>45.815358796297609</v>
      </c>
      <c r="W2392" s="4">
        <v>626</v>
      </c>
    </row>
    <row r="2393" spans="1:23" x14ac:dyDescent="0.45">
      <c r="A2393" t="s">
        <v>8315</v>
      </c>
      <c r="B2393" t="s">
        <v>8224</v>
      </c>
      <c r="C2393" t="s">
        <v>8382</v>
      </c>
      <c r="D2393" s="8" t="s">
        <v>8372</v>
      </c>
      <c r="E2393">
        <v>268</v>
      </c>
      <c r="F2393" s="7">
        <v>1</v>
      </c>
      <c r="G2393" s="4">
        <v>5000</v>
      </c>
      <c r="H2393" s="4">
        <v>5570</v>
      </c>
      <c r="I2393" s="25">
        <v>45.041666666664241</v>
      </c>
      <c r="J2393" s="4">
        <v>111</v>
      </c>
      <c r="N2393" t="s">
        <v>8315</v>
      </c>
      <c r="O2393" t="s">
        <v>8224</v>
      </c>
      <c r="P2393" t="s">
        <v>8382</v>
      </c>
      <c r="Q2393" s="8" t="s">
        <v>8372</v>
      </c>
      <c r="R2393">
        <v>268</v>
      </c>
      <c r="S2393" s="7">
        <v>1</v>
      </c>
      <c r="T2393" s="4">
        <v>5000</v>
      </c>
      <c r="U2393" s="4">
        <v>5570</v>
      </c>
      <c r="V2393" s="25">
        <v>45.041666666664241</v>
      </c>
      <c r="W2393" s="4">
        <v>111</v>
      </c>
    </row>
    <row r="2394" spans="1:23" x14ac:dyDescent="0.45">
      <c r="A2394" t="s">
        <v>8315</v>
      </c>
      <c r="B2394" t="s">
        <v>8224</v>
      </c>
      <c r="C2394" t="s">
        <v>8382</v>
      </c>
      <c r="D2394" s="8" t="s">
        <v>8372</v>
      </c>
      <c r="E2394">
        <v>292</v>
      </c>
      <c r="F2394" s="7">
        <v>1</v>
      </c>
      <c r="G2394" s="4">
        <v>75000</v>
      </c>
      <c r="H2394" s="4">
        <v>76130.2</v>
      </c>
      <c r="I2394" s="25">
        <v>32.362743055557075</v>
      </c>
      <c r="J2394" s="4">
        <v>493</v>
      </c>
      <c r="N2394" t="s">
        <v>8315</v>
      </c>
      <c r="O2394" t="s">
        <v>8224</v>
      </c>
      <c r="P2394" t="s">
        <v>8382</v>
      </c>
      <c r="Q2394" s="8" t="s">
        <v>8372</v>
      </c>
      <c r="R2394">
        <v>292</v>
      </c>
      <c r="S2394" s="7">
        <v>1</v>
      </c>
      <c r="T2394" s="4">
        <v>75000</v>
      </c>
      <c r="U2394" s="4">
        <v>76130.2</v>
      </c>
      <c r="V2394" s="25">
        <v>32.362743055557075</v>
      </c>
      <c r="W2394" s="4">
        <v>493</v>
      </c>
    </row>
    <row r="2395" spans="1:23" x14ac:dyDescent="0.45">
      <c r="A2395" t="s">
        <v>8315</v>
      </c>
      <c r="B2395" t="s">
        <v>8224</v>
      </c>
      <c r="C2395" t="s">
        <v>8382</v>
      </c>
      <c r="D2395" s="8" t="s">
        <v>8372</v>
      </c>
      <c r="E2395">
        <v>407</v>
      </c>
      <c r="F2395" s="7">
        <v>1</v>
      </c>
      <c r="G2395" s="4">
        <v>2000</v>
      </c>
      <c r="H2395" s="4">
        <v>2031</v>
      </c>
      <c r="I2395" s="25">
        <v>60.041666666671517</v>
      </c>
      <c r="J2395" s="4">
        <v>22</v>
      </c>
      <c r="N2395" t="s">
        <v>8315</v>
      </c>
      <c r="O2395" t="s">
        <v>8224</v>
      </c>
      <c r="P2395" t="s">
        <v>8382</v>
      </c>
      <c r="Q2395" s="8" t="s">
        <v>8372</v>
      </c>
      <c r="R2395">
        <v>407</v>
      </c>
      <c r="S2395" s="7">
        <v>1</v>
      </c>
      <c r="T2395" s="4">
        <v>2000</v>
      </c>
      <c r="U2395" s="4">
        <v>2031</v>
      </c>
      <c r="V2395" s="25">
        <v>60.041666666671517</v>
      </c>
      <c r="W2395" s="4">
        <v>22</v>
      </c>
    </row>
    <row r="2396" spans="1:23" x14ac:dyDescent="0.45">
      <c r="A2396" t="s">
        <v>8315</v>
      </c>
      <c r="B2396" t="s">
        <v>8224</v>
      </c>
      <c r="C2396" t="s">
        <v>8382</v>
      </c>
      <c r="D2396" s="8" t="s">
        <v>8373</v>
      </c>
      <c r="F2396" s="7">
        <v>1</v>
      </c>
      <c r="G2396" s="4">
        <v>1000</v>
      </c>
      <c r="H2396" s="4">
        <v>1041.29</v>
      </c>
      <c r="I2396" s="25">
        <v>14.900196759263054</v>
      </c>
      <c r="J2396" s="4">
        <v>36</v>
      </c>
      <c r="N2396" t="s">
        <v>8315</v>
      </c>
      <c r="O2396" t="s">
        <v>8224</v>
      </c>
      <c r="P2396" t="s">
        <v>8382</v>
      </c>
      <c r="Q2396" s="8" t="s">
        <v>8373</v>
      </c>
      <c r="S2396" s="7">
        <v>1</v>
      </c>
      <c r="T2396" s="4">
        <v>1000</v>
      </c>
      <c r="U2396" s="4">
        <v>1041.29</v>
      </c>
      <c r="V2396" s="25">
        <v>14.900196759263054</v>
      </c>
      <c r="W2396" s="4">
        <v>36</v>
      </c>
    </row>
    <row r="2397" spans="1:23" x14ac:dyDescent="0.45">
      <c r="A2397" t="s">
        <v>8315</v>
      </c>
      <c r="B2397" t="s">
        <v>8224</v>
      </c>
      <c r="C2397" t="s">
        <v>8382</v>
      </c>
      <c r="D2397" s="8" t="s">
        <v>8373</v>
      </c>
      <c r="E2397">
        <v>310</v>
      </c>
      <c r="F2397" s="7">
        <v>1</v>
      </c>
      <c r="G2397" s="4">
        <v>1000</v>
      </c>
      <c r="H2397" s="4">
        <v>1041.29</v>
      </c>
      <c r="I2397" s="25">
        <v>14.900196759263054</v>
      </c>
      <c r="J2397" s="4">
        <v>36</v>
      </c>
      <c r="N2397" t="s">
        <v>8315</v>
      </c>
      <c r="O2397" t="s">
        <v>8224</v>
      </c>
      <c r="P2397" t="s">
        <v>8382</v>
      </c>
      <c r="Q2397" s="8" t="s">
        <v>8373</v>
      </c>
      <c r="R2397">
        <v>310</v>
      </c>
      <c r="S2397" s="7">
        <v>1</v>
      </c>
      <c r="T2397" s="4">
        <v>1000</v>
      </c>
      <c r="U2397" s="4">
        <v>1041.29</v>
      </c>
      <c r="V2397" s="25">
        <v>14.900196759263054</v>
      </c>
      <c r="W2397" s="4">
        <v>36</v>
      </c>
    </row>
    <row r="2398" spans="1:23" x14ac:dyDescent="0.45">
      <c r="A2398" t="s">
        <v>8315</v>
      </c>
      <c r="B2398" t="s">
        <v>8224</v>
      </c>
      <c r="C2398" t="s">
        <v>8382</v>
      </c>
      <c r="D2398" s="8" t="s">
        <v>8374</v>
      </c>
      <c r="F2398" s="7">
        <v>4</v>
      </c>
      <c r="G2398" s="4">
        <v>138000</v>
      </c>
      <c r="H2398" s="4">
        <v>141825.33000000002</v>
      </c>
      <c r="I2398" s="25">
        <v>37.777884837963938</v>
      </c>
      <c r="J2398" s="4">
        <v>691</v>
      </c>
      <c r="N2398" t="s">
        <v>8315</v>
      </c>
      <c r="O2398" t="s">
        <v>8224</v>
      </c>
      <c r="P2398" t="s">
        <v>8382</v>
      </c>
      <c r="Q2398" s="8" t="s">
        <v>8374</v>
      </c>
      <c r="S2398" s="7">
        <v>4</v>
      </c>
      <c r="T2398" s="4">
        <v>138000</v>
      </c>
      <c r="U2398" s="4">
        <v>141825.33000000002</v>
      </c>
      <c r="V2398" s="25">
        <v>37.777884837963938</v>
      </c>
      <c r="W2398" s="4">
        <v>691</v>
      </c>
    </row>
    <row r="2399" spans="1:23" x14ac:dyDescent="0.45">
      <c r="A2399" t="s">
        <v>8315</v>
      </c>
      <c r="B2399" t="s">
        <v>8224</v>
      </c>
      <c r="C2399" t="s">
        <v>8382</v>
      </c>
      <c r="D2399" s="8" t="s">
        <v>8374</v>
      </c>
      <c r="E2399">
        <v>242</v>
      </c>
      <c r="F2399" s="7">
        <v>1</v>
      </c>
      <c r="G2399" s="4">
        <v>13000</v>
      </c>
      <c r="H2399" s="4">
        <v>14750</v>
      </c>
      <c r="I2399" s="25">
        <v>35</v>
      </c>
      <c r="J2399" s="4">
        <v>202</v>
      </c>
      <c r="N2399" t="s">
        <v>8315</v>
      </c>
      <c r="O2399" t="s">
        <v>8224</v>
      </c>
      <c r="P2399" t="s">
        <v>8382</v>
      </c>
      <c r="Q2399" s="8" t="s">
        <v>8374</v>
      </c>
      <c r="R2399">
        <v>242</v>
      </c>
      <c r="S2399" s="7">
        <v>1</v>
      </c>
      <c r="T2399" s="4">
        <v>13000</v>
      </c>
      <c r="U2399" s="4">
        <v>14750</v>
      </c>
      <c r="V2399" s="25">
        <v>35</v>
      </c>
      <c r="W2399" s="4">
        <v>202</v>
      </c>
    </row>
    <row r="2400" spans="1:23" x14ac:dyDescent="0.45">
      <c r="A2400" t="s">
        <v>8315</v>
      </c>
      <c r="B2400" t="s">
        <v>8224</v>
      </c>
      <c r="C2400" t="s">
        <v>8382</v>
      </c>
      <c r="D2400" s="8" t="s">
        <v>8374</v>
      </c>
      <c r="E2400">
        <v>248</v>
      </c>
      <c r="F2400" s="7">
        <v>1</v>
      </c>
      <c r="G2400" s="4">
        <v>85000</v>
      </c>
      <c r="H2400" s="4">
        <v>86133</v>
      </c>
      <c r="I2400" s="25">
        <v>45</v>
      </c>
      <c r="J2400" s="4">
        <v>146</v>
      </c>
      <c r="N2400" t="s">
        <v>8315</v>
      </c>
      <c r="O2400" t="s">
        <v>8224</v>
      </c>
      <c r="P2400" t="s">
        <v>8382</v>
      </c>
      <c r="Q2400" s="8" t="s">
        <v>8374</v>
      </c>
      <c r="R2400">
        <v>248</v>
      </c>
      <c r="S2400" s="7">
        <v>1</v>
      </c>
      <c r="T2400" s="4">
        <v>85000</v>
      </c>
      <c r="U2400" s="4">
        <v>86133</v>
      </c>
      <c r="V2400" s="25">
        <v>45</v>
      </c>
      <c r="W2400" s="4">
        <v>146</v>
      </c>
    </row>
    <row r="2401" spans="1:23" x14ac:dyDescent="0.45">
      <c r="A2401" t="s">
        <v>8315</v>
      </c>
      <c r="B2401" t="s">
        <v>8224</v>
      </c>
      <c r="C2401" t="s">
        <v>8382</v>
      </c>
      <c r="D2401" s="8" t="s">
        <v>8374</v>
      </c>
      <c r="E2401">
        <v>311</v>
      </c>
      <c r="F2401" s="7">
        <v>1</v>
      </c>
      <c r="G2401" s="4">
        <v>20000</v>
      </c>
      <c r="H2401" s="4">
        <v>20820.330000000002</v>
      </c>
      <c r="I2401" s="25">
        <v>41.112824074072705</v>
      </c>
      <c r="J2401" s="4">
        <v>150</v>
      </c>
      <c r="N2401" t="s">
        <v>8315</v>
      </c>
      <c r="O2401" t="s">
        <v>8224</v>
      </c>
      <c r="P2401" t="s">
        <v>8382</v>
      </c>
      <c r="Q2401" s="8" t="s">
        <v>8374</v>
      </c>
      <c r="R2401">
        <v>311</v>
      </c>
      <c r="S2401" s="7">
        <v>1</v>
      </c>
      <c r="T2401" s="4">
        <v>20000</v>
      </c>
      <c r="U2401" s="4">
        <v>20820.330000000002</v>
      </c>
      <c r="V2401" s="25">
        <v>41.112824074072705</v>
      </c>
      <c r="W2401" s="4">
        <v>150</v>
      </c>
    </row>
    <row r="2402" spans="1:23" x14ac:dyDescent="0.45">
      <c r="A2402" t="s">
        <v>8315</v>
      </c>
      <c r="B2402" t="s">
        <v>8224</v>
      </c>
      <c r="C2402" t="s">
        <v>8382</v>
      </c>
      <c r="D2402" s="8" t="s">
        <v>8374</v>
      </c>
      <c r="E2402">
        <v>391</v>
      </c>
      <c r="F2402" s="7">
        <v>1</v>
      </c>
      <c r="G2402" s="4">
        <v>20000</v>
      </c>
      <c r="H2402" s="4">
        <v>20122</v>
      </c>
      <c r="I2402" s="25">
        <v>29.998715277783049</v>
      </c>
      <c r="J2402" s="4">
        <v>193</v>
      </c>
      <c r="N2402" t="s">
        <v>8315</v>
      </c>
      <c r="O2402" t="s">
        <v>8224</v>
      </c>
      <c r="P2402" t="s">
        <v>8382</v>
      </c>
      <c r="Q2402" s="8" t="s">
        <v>8374</v>
      </c>
      <c r="R2402">
        <v>391</v>
      </c>
      <c r="S2402" s="7">
        <v>1</v>
      </c>
      <c r="T2402" s="4">
        <v>20000</v>
      </c>
      <c r="U2402" s="4">
        <v>20122</v>
      </c>
      <c r="V2402" s="25">
        <v>29.998715277783049</v>
      </c>
      <c r="W2402" s="4">
        <v>193</v>
      </c>
    </row>
    <row r="2403" spans="1:23" x14ac:dyDescent="0.45">
      <c r="A2403" t="s">
        <v>8315</v>
      </c>
      <c r="B2403" t="s">
        <v>8224</v>
      </c>
      <c r="C2403" t="s">
        <v>8382</v>
      </c>
      <c r="D2403" s="8" t="s">
        <v>8381</v>
      </c>
      <c r="F2403" s="7">
        <v>2</v>
      </c>
      <c r="G2403" s="4">
        <v>46500</v>
      </c>
      <c r="H2403" s="4">
        <v>49010.58</v>
      </c>
      <c r="I2403" s="25">
        <v>27.5</v>
      </c>
      <c r="J2403" s="4">
        <v>927</v>
      </c>
      <c r="N2403" t="s">
        <v>8315</v>
      </c>
      <c r="O2403" t="s">
        <v>8224</v>
      </c>
      <c r="P2403" t="s">
        <v>8382</v>
      </c>
      <c r="Q2403" s="8" t="s">
        <v>8381</v>
      </c>
      <c r="S2403" s="7">
        <v>2</v>
      </c>
      <c r="T2403" s="4">
        <v>46500</v>
      </c>
      <c r="U2403" s="4">
        <v>49010.58</v>
      </c>
      <c r="V2403" s="25">
        <v>27.5</v>
      </c>
      <c r="W2403" s="4">
        <v>927</v>
      </c>
    </row>
    <row r="2404" spans="1:23" x14ac:dyDescent="0.45">
      <c r="A2404" t="s">
        <v>8315</v>
      </c>
      <c r="B2404" t="s">
        <v>8224</v>
      </c>
      <c r="C2404" t="s">
        <v>8382</v>
      </c>
      <c r="D2404" s="8" t="s">
        <v>8381</v>
      </c>
      <c r="E2404">
        <v>284</v>
      </c>
      <c r="F2404" s="7">
        <v>1</v>
      </c>
      <c r="G2404" s="4">
        <v>40000</v>
      </c>
      <c r="H2404" s="4">
        <v>41850.46</v>
      </c>
      <c r="I2404" s="25">
        <v>25</v>
      </c>
      <c r="J2404" s="4">
        <v>760</v>
      </c>
      <c r="N2404" t="s">
        <v>8315</v>
      </c>
      <c r="O2404" t="s">
        <v>8224</v>
      </c>
      <c r="P2404" t="s">
        <v>8382</v>
      </c>
      <c r="Q2404" s="8" t="s">
        <v>8381</v>
      </c>
      <c r="R2404">
        <v>284</v>
      </c>
      <c r="S2404" s="7">
        <v>1</v>
      </c>
      <c r="T2404" s="4">
        <v>40000</v>
      </c>
      <c r="U2404" s="4">
        <v>41850.46</v>
      </c>
      <c r="V2404" s="25">
        <v>25</v>
      </c>
      <c r="W2404" s="4">
        <v>760</v>
      </c>
    </row>
    <row r="2405" spans="1:23" x14ac:dyDescent="0.45">
      <c r="A2405" t="s">
        <v>8315</v>
      </c>
      <c r="B2405" t="s">
        <v>8224</v>
      </c>
      <c r="C2405" t="s">
        <v>8382</v>
      </c>
      <c r="D2405" s="8" t="s">
        <v>8381</v>
      </c>
      <c r="E2405">
        <v>369</v>
      </c>
      <c r="F2405" s="7">
        <v>1</v>
      </c>
      <c r="G2405" s="4">
        <v>6500</v>
      </c>
      <c r="H2405" s="4">
        <v>7160.12</v>
      </c>
      <c r="I2405" s="25">
        <v>30</v>
      </c>
      <c r="J2405" s="4">
        <v>167</v>
      </c>
      <c r="N2405" t="s">
        <v>8315</v>
      </c>
      <c r="O2405" t="s">
        <v>8224</v>
      </c>
      <c r="P2405" t="s">
        <v>8382</v>
      </c>
      <c r="Q2405" s="8" t="s">
        <v>8381</v>
      </c>
      <c r="R2405">
        <v>369</v>
      </c>
      <c r="S2405" s="7">
        <v>1</v>
      </c>
      <c r="T2405" s="4">
        <v>6500</v>
      </c>
      <c r="U2405" s="4">
        <v>7160.12</v>
      </c>
      <c r="V2405" s="25">
        <v>30</v>
      </c>
      <c r="W2405" s="4">
        <v>167</v>
      </c>
    </row>
    <row r="2406" spans="1:23" x14ac:dyDescent="0.45">
      <c r="A2406" t="s">
        <v>8315</v>
      </c>
      <c r="B2406" t="s">
        <v>8224</v>
      </c>
      <c r="C2406" t="s">
        <v>8383</v>
      </c>
      <c r="F2406" s="7"/>
      <c r="G2406" s="4"/>
      <c r="H2406" s="4"/>
      <c r="I2406" s="25"/>
      <c r="J2406" s="4"/>
      <c r="N2406" t="s">
        <v>8315</v>
      </c>
      <c r="O2406" t="s">
        <v>8224</v>
      </c>
      <c r="P2406" t="s">
        <v>8383</v>
      </c>
      <c r="S2406" s="7"/>
      <c r="T2406" s="4"/>
      <c r="U2406" s="4"/>
      <c r="V2406" s="25"/>
      <c r="W2406" s="4"/>
    </row>
    <row r="2407" spans="1:23" x14ac:dyDescent="0.45">
      <c r="A2407" t="s">
        <v>8315</v>
      </c>
      <c r="B2407" t="s">
        <v>8224</v>
      </c>
      <c r="C2407" t="s">
        <v>8383</v>
      </c>
      <c r="D2407" s="8" t="s">
        <v>8376</v>
      </c>
      <c r="F2407" s="7">
        <v>2</v>
      </c>
      <c r="G2407" s="4">
        <v>11500</v>
      </c>
      <c r="H2407" s="4">
        <v>11557</v>
      </c>
      <c r="I2407" s="25">
        <v>30</v>
      </c>
      <c r="J2407" s="4">
        <v>115</v>
      </c>
      <c r="N2407" t="s">
        <v>8315</v>
      </c>
      <c r="O2407" t="s">
        <v>8224</v>
      </c>
      <c r="P2407" t="s">
        <v>8383</v>
      </c>
      <c r="Q2407" s="8" t="s">
        <v>8376</v>
      </c>
      <c r="S2407" s="7">
        <v>2</v>
      </c>
      <c r="T2407" s="4">
        <v>11500</v>
      </c>
      <c r="U2407" s="4">
        <v>11557</v>
      </c>
      <c r="V2407" s="25">
        <v>30</v>
      </c>
      <c r="W2407" s="4">
        <v>115</v>
      </c>
    </row>
    <row r="2408" spans="1:23" x14ac:dyDescent="0.45">
      <c r="A2408" t="s">
        <v>8315</v>
      </c>
      <c r="B2408" t="s">
        <v>8224</v>
      </c>
      <c r="C2408" t="s">
        <v>8383</v>
      </c>
      <c r="D2408" s="8" t="s">
        <v>8376</v>
      </c>
      <c r="E2408">
        <v>253</v>
      </c>
      <c r="F2408" s="7">
        <v>1</v>
      </c>
      <c r="G2408" s="4">
        <v>1500</v>
      </c>
      <c r="H2408" s="4">
        <v>1511</v>
      </c>
      <c r="I2408" s="25">
        <v>30</v>
      </c>
      <c r="J2408" s="4">
        <v>7</v>
      </c>
      <c r="N2408" t="s">
        <v>8315</v>
      </c>
      <c r="O2408" t="s">
        <v>8224</v>
      </c>
      <c r="P2408" t="s">
        <v>8383</v>
      </c>
      <c r="Q2408" s="8" t="s">
        <v>8376</v>
      </c>
      <c r="R2408">
        <v>253</v>
      </c>
      <c r="S2408" s="7">
        <v>1</v>
      </c>
      <c r="T2408" s="4">
        <v>1500</v>
      </c>
      <c r="U2408" s="4">
        <v>1511</v>
      </c>
      <c r="V2408" s="25">
        <v>30</v>
      </c>
      <c r="W2408" s="4">
        <v>7</v>
      </c>
    </row>
    <row r="2409" spans="1:23" x14ac:dyDescent="0.45">
      <c r="A2409" t="s">
        <v>8315</v>
      </c>
      <c r="B2409" t="s">
        <v>8224</v>
      </c>
      <c r="C2409" t="s">
        <v>8383</v>
      </c>
      <c r="D2409" s="8" t="s">
        <v>8376</v>
      </c>
      <c r="E2409">
        <v>302</v>
      </c>
      <c r="F2409" s="7">
        <v>1</v>
      </c>
      <c r="G2409" s="4">
        <v>10000</v>
      </c>
      <c r="H2409" s="4">
        <v>10046</v>
      </c>
      <c r="I2409" s="25">
        <v>30</v>
      </c>
      <c r="J2409" s="4">
        <v>108</v>
      </c>
      <c r="N2409" t="s">
        <v>8315</v>
      </c>
      <c r="O2409" t="s">
        <v>8224</v>
      </c>
      <c r="P2409" t="s">
        <v>8383</v>
      </c>
      <c r="Q2409" s="8" t="s">
        <v>8376</v>
      </c>
      <c r="R2409">
        <v>302</v>
      </c>
      <c r="S2409" s="7">
        <v>1</v>
      </c>
      <c r="T2409" s="4">
        <v>10000</v>
      </c>
      <c r="U2409" s="4">
        <v>10046</v>
      </c>
      <c r="V2409" s="25">
        <v>30</v>
      </c>
      <c r="W2409" s="4">
        <v>108</v>
      </c>
    </row>
    <row r="2410" spans="1:23" x14ac:dyDescent="0.45">
      <c r="A2410" t="s">
        <v>8315</v>
      </c>
      <c r="B2410" t="s">
        <v>8224</v>
      </c>
      <c r="C2410" t="s">
        <v>8383</v>
      </c>
      <c r="D2410" s="8" t="s">
        <v>8377</v>
      </c>
      <c r="F2410" s="7">
        <v>2</v>
      </c>
      <c r="G2410" s="4">
        <v>11500</v>
      </c>
      <c r="H2410" s="4">
        <v>15679</v>
      </c>
      <c r="I2410" s="25">
        <v>44.979166666664241</v>
      </c>
      <c r="J2410" s="4">
        <v>251</v>
      </c>
      <c r="N2410" t="s">
        <v>8315</v>
      </c>
      <c r="O2410" t="s">
        <v>8224</v>
      </c>
      <c r="P2410" t="s">
        <v>8383</v>
      </c>
      <c r="Q2410" s="8" t="s">
        <v>8377</v>
      </c>
      <c r="S2410" s="7">
        <v>2</v>
      </c>
      <c r="T2410" s="4">
        <v>11500</v>
      </c>
      <c r="U2410" s="4">
        <v>15679</v>
      </c>
      <c r="V2410" s="25">
        <v>44.979166666664241</v>
      </c>
      <c r="W2410" s="4">
        <v>251</v>
      </c>
    </row>
    <row r="2411" spans="1:23" x14ac:dyDescent="0.45">
      <c r="A2411" t="s">
        <v>8315</v>
      </c>
      <c r="B2411" t="s">
        <v>8224</v>
      </c>
      <c r="C2411" t="s">
        <v>8383</v>
      </c>
      <c r="D2411" s="8" t="s">
        <v>8377</v>
      </c>
      <c r="E2411">
        <v>276</v>
      </c>
      <c r="F2411" s="7">
        <v>1</v>
      </c>
      <c r="G2411" s="4">
        <v>4000</v>
      </c>
      <c r="H2411" s="4">
        <v>5904</v>
      </c>
      <c r="I2411" s="25">
        <v>59.958333333328483</v>
      </c>
      <c r="J2411" s="4">
        <v>62</v>
      </c>
      <c r="N2411" t="s">
        <v>8315</v>
      </c>
      <c r="O2411" t="s">
        <v>8224</v>
      </c>
      <c r="P2411" t="s">
        <v>8383</v>
      </c>
      <c r="Q2411" s="8" t="s">
        <v>8377</v>
      </c>
      <c r="R2411">
        <v>276</v>
      </c>
      <c r="S2411" s="7">
        <v>1</v>
      </c>
      <c r="T2411" s="4">
        <v>4000</v>
      </c>
      <c r="U2411" s="4">
        <v>5904</v>
      </c>
      <c r="V2411" s="25">
        <v>59.958333333328483</v>
      </c>
      <c r="W2411" s="4">
        <v>62</v>
      </c>
    </row>
    <row r="2412" spans="1:23" x14ac:dyDescent="0.45">
      <c r="A2412" t="s">
        <v>8315</v>
      </c>
      <c r="B2412" t="s">
        <v>8224</v>
      </c>
      <c r="C2412" t="s">
        <v>8383</v>
      </c>
      <c r="D2412" s="8" t="s">
        <v>8377</v>
      </c>
      <c r="E2412">
        <v>305</v>
      </c>
      <c r="F2412" s="7">
        <v>1</v>
      </c>
      <c r="G2412" s="4">
        <v>7500</v>
      </c>
      <c r="H2412" s="4">
        <v>9775</v>
      </c>
      <c r="I2412" s="25">
        <v>30</v>
      </c>
      <c r="J2412" s="4">
        <v>189</v>
      </c>
      <c r="N2412" t="s">
        <v>8315</v>
      </c>
      <c r="O2412" t="s">
        <v>8224</v>
      </c>
      <c r="P2412" t="s">
        <v>8383</v>
      </c>
      <c r="Q2412" s="8" t="s">
        <v>8377</v>
      </c>
      <c r="R2412">
        <v>305</v>
      </c>
      <c r="S2412" s="7">
        <v>1</v>
      </c>
      <c r="T2412" s="4">
        <v>7500</v>
      </c>
      <c r="U2412" s="4">
        <v>9775</v>
      </c>
      <c r="V2412" s="25">
        <v>30</v>
      </c>
      <c r="W2412" s="4">
        <v>189</v>
      </c>
    </row>
    <row r="2413" spans="1:23" x14ac:dyDescent="0.45">
      <c r="A2413" t="s">
        <v>8315</v>
      </c>
      <c r="B2413" t="s">
        <v>8224</v>
      </c>
      <c r="C2413" t="s">
        <v>8383</v>
      </c>
      <c r="D2413" s="8" t="s">
        <v>8378</v>
      </c>
      <c r="F2413" s="7">
        <v>3</v>
      </c>
      <c r="G2413" s="4">
        <v>29000</v>
      </c>
      <c r="H2413" s="4">
        <v>34456.449999999997</v>
      </c>
      <c r="I2413" s="25">
        <v>38.455520833335562</v>
      </c>
      <c r="J2413" s="4">
        <v>446</v>
      </c>
      <c r="N2413" t="s">
        <v>8315</v>
      </c>
      <c r="O2413" t="s">
        <v>8224</v>
      </c>
      <c r="P2413" t="s">
        <v>8383</v>
      </c>
      <c r="Q2413" s="8" t="s">
        <v>8378</v>
      </c>
      <c r="S2413" s="7">
        <v>3</v>
      </c>
      <c r="T2413" s="4">
        <v>29000</v>
      </c>
      <c r="U2413" s="4">
        <v>34456.449999999997</v>
      </c>
      <c r="V2413" s="25">
        <v>38.455520833335562</v>
      </c>
      <c r="W2413" s="4">
        <v>446</v>
      </c>
    </row>
    <row r="2414" spans="1:23" x14ac:dyDescent="0.45">
      <c r="A2414" t="s">
        <v>8315</v>
      </c>
      <c r="B2414" t="s">
        <v>8224</v>
      </c>
      <c r="C2414" t="s">
        <v>8383</v>
      </c>
      <c r="D2414" s="8" t="s">
        <v>8378</v>
      </c>
      <c r="E2414">
        <v>274</v>
      </c>
      <c r="F2414" s="7">
        <v>1</v>
      </c>
      <c r="G2414" s="4">
        <v>4000</v>
      </c>
      <c r="H2414" s="4">
        <v>6240</v>
      </c>
      <c r="I2414" s="25">
        <v>34.378599537041737</v>
      </c>
      <c r="J2414" s="4">
        <v>113</v>
      </c>
      <c r="N2414" t="s">
        <v>8315</v>
      </c>
      <c r="O2414" t="s">
        <v>8224</v>
      </c>
      <c r="P2414" t="s">
        <v>8383</v>
      </c>
      <c r="Q2414" s="8" t="s">
        <v>8378</v>
      </c>
      <c r="R2414">
        <v>274</v>
      </c>
      <c r="S2414" s="7">
        <v>1</v>
      </c>
      <c r="T2414" s="4">
        <v>4000</v>
      </c>
      <c r="U2414" s="4">
        <v>6240</v>
      </c>
      <c r="V2414" s="25">
        <v>34.378599537041737</v>
      </c>
      <c r="W2414" s="4">
        <v>113</v>
      </c>
    </row>
    <row r="2415" spans="1:23" x14ac:dyDescent="0.45">
      <c r="A2415" t="s">
        <v>8315</v>
      </c>
      <c r="B2415" t="s">
        <v>8224</v>
      </c>
      <c r="C2415" t="s">
        <v>8383</v>
      </c>
      <c r="D2415" s="8" t="s">
        <v>8378</v>
      </c>
      <c r="E2415">
        <v>379</v>
      </c>
      <c r="F2415" s="7">
        <v>1</v>
      </c>
      <c r="G2415" s="4">
        <v>15000</v>
      </c>
      <c r="H2415" s="4">
        <v>17412</v>
      </c>
      <c r="I2415" s="25">
        <v>45</v>
      </c>
      <c r="J2415" s="4">
        <v>149</v>
      </c>
      <c r="N2415" t="s">
        <v>8315</v>
      </c>
      <c r="O2415" t="s">
        <v>8224</v>
      </c>
      <c r="P2415" t="s">
        <v>8383</v>
      </c>
      <c r="Q2415" s="8" t="s">
        <v>8378</v>
      </c>
      <c r="R2415">
        <v>379</v>
      </c>
      <c r="S2415" s="7">
        <v>1</v>
      </c>
      <c r="T2415" s="4">
        <v>15000</v>
      </c>
      <c r="U2415" s="4">
        <v>17412</v>
      </c>
      <c r="V2415" s="25">
        <v>45</v>
      </c>
      <c r="W2415" s="4">
        <v>149</v>
      </c>
    </row>
    <row r="2416" spans="1:23" x14ac:dyDescent="0.45">
      <c r="A2416" t="s">
        <v>8315</v>
      </c>
      <c r="B2416" t="s">
        <v>8224</v>
      </c>
      <c r="C2416" t="s">
        <v>8383</v>
      </c>
      <c r="D2416" s="8" t="s">
        <v>8378</v>
      </c>
      <c r="E2416">
        <v>395</v>
      </c>
      <c r="F2416" s="7">
        <v>1</v>
      </c>
      <c r="G2416" s="4">
        <v>10000</v>
      </c>
      <c r="H2416" s="4">
        <v>10804.45</v>
      </c>
      <c r="I2416" s="25">
        <v>35.987962962964957</v>
      </c>
      <c r="J2416" s="4">
        <v>184</v>
      </c>
      <c r="N2416" t="s">
        <v>8315</v>
      </c>
      <c r="O2416" t="s">
        <v>8224</v>
      </c>
      <c r="P2416" t="s">
        <v>8383</v>
      </c>
      <c r="Q2416" s="8" t="s">
        <v>8378</v>
      </c>
      <c r="R2416">
        <v>395</v>
      </c>
      <c r="S2416" s="7">
        <v>1</v>
      </c>
      <c r="T2416" s="4">
        <v>10000</v>
      </c>
      <c r="U2416" s="4">
        <v>10804.45</v>
      </c>
      <c r="V2416" s="25">
        <v>35.987962962964957</v>
      </c>
      <c r="W2416" s="4">
        <v>184</v>
      </c>
    </row>
    <row r="2417" spans="1:23" x14ac:dyDescent="0.45">
      <c r="A2417" t="s">
        <v>8315</v>
      </c>
      <c r="B2417" t="s">
        <v>8224</v>
      </c>
      <c r="C2417" t="s">
        <v>8383</v>
      </c>
      <c r="D2417" s="8" t="s">
        <v>8379</v>
      </c>
      <c r="F2417" s="7">
        <v>4</v>
      </c>
      <c r="G2417" s="4">
        <v>66500</v>
      </c>
      <c r="H2417" s="4">
        <v>70285</v>
      </c>
      <c r="I2417" s="25">
        <v>35.435040509259125</v>
      </c>
      <c r="J2417" s="4">
        <v>522</v>
      </c>
      <c r="N2417" t="s">
        <v>8315</v>
      </c>
      <c r="O2417" t="s">
        <v>8224</v>
      </c>
      <c r="P2417" t="s">
        <v>8383</v>
      </c>
      <c r="Q2417" s="8" t="s">
        <v>8379</v>
      </c>
      <c r="S2417" s="7">
        <v>4</v>
      </c>
      <c r="T2417" s="4">
        <v>66500</v>
      </c>
      <c r="U2417" s="4">
        <v>70285</v>
      </c>
      <c r="V2417" s="25">
        <v>35.435040509259125</v>
      </c>
      <c r="W2417" s="4">
        <v>522</v>
      </c>
    </row>
    <row r="2418" spans="1:23" x14ac:dyDescent="0.45">
      <c r="A2418" t="s">
        <v>8315</v>
      </c>
      <c r="B2418" t="s">
        <v>8224</v>
      </c>
      <c r="C2418" t="s">
        <v>8383</v>
      </c>
      <c r="D2418" s="8" t="s">
        <v>8379</v>
      </c>
      <c r="E2418">
        <v>251</v>
      </c>
      <c r="F2418" s="7">
        <v>1</v>
      </c>
      <c r="G2418" s="4">
        <v>3500</v>
      </c>
      <c r="H2418" s="4">
        <v>4395</v>
      </c>
      <c r="I2418" s="25">
        <v>32.004097222219571</v>
      </c>
      <c r="J2418" s="4">
        <v>77</v>
      </c>
      <c r="N2418" t="s">
        <v>8315</v>
      </c>
      <c r="O2418" t="s">
        <v>8224</v>
      </c>
      <c r="P2418" t="s">
        <v>8383</v>
      </c>
      <c r="Q2418" s="8" t="s">
        <v>8379</v>
      </c>
      <c r="R2418">
        <v>251</v>
      </c>
      <c r="S2418" s="7">
        <v>1</v>
      </c>
      <c r="T2418" s="4">
        <v>3500</v>
      </c>
      <c r="U2418" s="4">
        <v>4395</v>
      </c>
      <c r="V2418" s="25">
        <v>32.004097222219571</v>
      </c>
      <c r="W2418" s="4">
        <v>77</v>
      </c>
    </row>
    <row r="2419" spans="1:23" x14ac:dyDescent="0.45">
      <c r="A2419" t="s">
        <v>8315</v>
      </c>
      <c r="B2419" t="s">
        <v>8224</v>
      </c>
      <c r="C2419" t="s">
        <v>8383</v>
      </c>
      <c r="D2419" s="8" t="s">
        <v>8379</v>
      </c>
      <c r="E2419">
        <v>261</v>
      </c>
      <c r="F2419" s="7">
        <v>1</v>
      </c>
      <c r="G2419" s="4">
        <v>20000</v>
      </c>
      <c r="H2419" s="4">
        <v>21480</v>
      </c>
      <c r="I2419" s="25">
        <v>49.736064814816928</v>
      </c>
      <c r="J2419" s="4">
        <v>220</v>
      </c>
      <c r="N2419" t="s">
        <v>8315</v>
      </c>
      <c r="O2419" t="s">
        <v>8224</v>
      </c>
      <c r="P2419" t="s">
        <v>8383</v>
      </c>
      <c r="Q2419" s="8" t="s">
        <v>8379</v>
      </c>
      <c r="R2419">
        <v>261</v>
      </c>
      <c r="S2419" s="7">
        <v>1</v>
      </c>
      <c r="T2419" s="4">
        <v>20000</v>
      </c>
      <c r="U2419" s="4">
        <v>21480</v>
      </c>
      <c r="V2419" s="25">
        <v>49.736064814816928</v>
      </c>
      <c r="W2419" s="4">
        <v>220</v>
      </c>
    </row>
    <row r="2420" spans="1:23" x14ac:dyDescent="0.45">
      <c r="A2420" t="s">
        <v>8315</v>
      </c>
      <c r="B2420" t="s">
        <v>8224</v>
      </c>
      <c r="C2420" t="s">
        <v>8383</v>
      </c>
      <c r="D2420" s="8" t="s">
        <v>8379</v>
      </c>
      <c r="E2420">
        <v>264</v>
      </c>
      <c r="F2420" s="7">
        <v>1</v>
      </c>
      <c r="G2420" s="4">
        <v>5000</v>
      </c>
      <c r="H2420" s="4">
        <v>5910</v>
      </c>
      <c r="I2420" s="25">
        <v>30</v>
      </c>
      <c r="J2420" s="4">
        <v>91</v>
      </c>
      <c r="N2420" t="s">
        <v>8315</v>
      </c>
      <c r="O2420" t="s">
        <v>8224</v>
      </c>
      <c r="P2420" t="s">
        <v>8383</v>
      </c>
      <c r="Q2420" s="8" t="s">
        <v>8379</v>
      </c>
      <c r="R2420">
        <v>264</v>
      </c>
      <c r="S2420" s="7">
        <v>1</v>
      </c>
      <c r="T2420" s="4">
        <v>5000</v>
      </c>
      <c r="U2420" s="4">
        <v>5910</v>
      </c>
      <c r="V2420" s="25">
        <v>30</v>
      </c>
      <c r="W2420" s="4">
        <v>91</v>
      </c>
    </row>
    <row r="2421" spans="1:23" x14ac:dyDescent="0.45">
      <c r="A2421" t="s">
        <v>8315</v>
      </c>
      <c r="B2421" t="s">
        <v>8224</v>
      </c>
      <c r="C2421" t="s">
        <v>8383</v>
      </c>
      <c r="D2421" s="8" t="s">
        <v>8379</v>
      </c>
      <c r="E2421">
        <v>366</v>
      </c>
      <c r="F2421" s="7">
        <v>1</v>
      </c>
      <c r="G2421" s="4">
        <v>38000</v>
      </c>
      <c r="H2421" s="4">
        <v>38500</v>
      </c>
      <c r="I2421" s="25">
        <v>30</v>
      </c>
      <c r="J2421" s="4">
        <v>134</v>
      </c>
      <c r="N2421" t="s">
        <v>8315</v>
      </c>
      <c r="O2421" t="s">
        <v>8224</v>
      </c>
      <c r="P2421" t="s">
        <v>8383</v>
      </c>
      <c r="Q2421" s="8" t="s">
        <v>8379</v>
      </c>
      <c r="R2421">
        <v>366</v>
      </c>
      <c r="S2421" s="7">
        <v>1</v>
      </c>
      <c r="T2421" s="4">
        <v>38000</v>
      </c>
      <c r="U2421" s="4">
        <v>38500</v>
      </c>
      <c r="V2421" s="25">
        <v>30</v>
      </c>
      <c r="W2421" s="4">
        <v>134</v>
      </c>
    </row>
    <row r="2422" spans="1:23" x14ac:dyDescent="0.45">
      <c r="A2422" t="s">
        <v>8315</v>
      </c>
      <c r="B2422" t="s">
        <v>8224</v>
      </c>
      <c r="C2422" t="s">
        <v>8383</v>
      </c>
      <c r="D2422" s="8" t="s">
        <v>8369</v>
      </c>
      <c r="F2422" s="7">
        <v>2</v>
      </c>
      <c r="G2422" s="4">
        <v>53000</v>
      </c>
      <c r="H2422" s="4">
        <v>55729.31</v>
      </c>
      <c r="I2422" s="25">
        <v>32.5</v>
      </c>
      <c r="J2422" s="4">
        <v>529</v>
      </c>
      <c r="N2422" t="s">
        <v>8315</v>
      </c>
      <c r="O2422" t="s">
        <v>8224</v>
      </c>
      <c r="P2422" t="s">
        <v>8383</v>
      </c>
      <c r="Q2422" s="8" t="s">
        <v>8369</v>
      </c>
      <c r="S2422" s="7">
        <v>2</v>
      </c>
      <c r="T2422" s="4">
        <v>53000</v>
      </c>
      <c r="U2422" s="4">
        <v>55729.31</v>
      </c>
      <c r="V2422" s="25">
        <v>32.5</v>
      </c>
      <c r="W2422" s="4">
        <v>529</v>
      </c>
    </row>
    <row r="2423" spans="1:23" x14ac:dyDescent="0.45">
      <c r="A2423" t="s">
        <v>8315</v>
      </c>
      <c r="B2423" t="s">
        <v>8224</v>
      </c>
      <c r="C2423" t="s">
        <v>8383</v>
      </c>
      <c r="D2423" s="8" t="s">
        <v>8369</v>
      </c>
      <c r="E2423">
        <v>288</v>
      </c>
      <c r="F2423" s="7">
        <v>1</v>
      </c>
      <c r="G2423" s="4">
        <v>50000</v>
      </c>
      <c r="H2423" s="4">
        <v>51605.31</v>
      </c>
      <c r="I2423" s="25">
        <v>35</v>
      </c>
      <c r="J2423" s="4">
        <v>447</v>
      </c>
      <c r="N2423" t="s">
        <v>8315</v>
      </c>
      <c r="O2423" t="s">
        <v>8224</v>
      </c>
      <c r="P2423" t="s">
        <v>8383</v>
      </c>
      <c r="Q2423" s="8" t="s">
        <v>8369</v>
      </c>
      <c r="R2423">
        <v>288</v>
      </c>
      <c r="S2423" s="7">
        <v>1</v>
      </c>
      <c r="T2423" s="4">
        <v>50000</v>
      </c>
      <c r="U2423" s="4">
        <v>51605.31</v>
      </c>
      <c r="V2423" s="25">
        <v>35</v>
      </c>
      <c r="W2423" s="4">
        <v>447</v>
      </c>
    </row>
    <row r="2424" spans="1:23" x14ac:dyDescent="0.45">
      <c r="A2424" t="s">
        <v>8315</v>
      </c>
      <c r="B2424" t="s">
        <v>8224</v>
      </c>
      <c r="C2424" t="s">
        <v>8383</v>
      </c>
      <c r="D2424" s="8" t="s">
        <v>8369</v>
      </c>
      <c r="E2424">
        <v>303</v>
      </c>
      <c r="F2424" s="7">
        <v>1</v>
      </c>
      <c r="G2424" s="4">
        <v>3000</v>
      </c>
      <c r="H2424" s="4">
        <v>4124</v>
      </c>
      <c r="I2424" s="25">
        <v>30</v>
      </c>
      <c r="J2424" s="4">
        <v>82</v>
      </c>
      <c r="N2424" t="s">
        <v>8315</v>
      </c>
      <c r="O2424" t="s">
        <v>8224</v>
      </c>
      <c r="P2424" t="s">
        <v>8383</v>
      </c>
      <c r="Q2424" s="8" t="s">
        <v>8369</v>
      </c>
      <c r="R2424">
        <v>303</v>
      </c>
      <c r="S2424" s="7">
        <v>1</v>
      </c>
      <c r="T2424" s="4">
        <v>3000</v>
      </c>
      <c r="U2424" s="4">
        <v>4124</v>
      </c>
      <c r="V2424" s="25">
        <v>30</v>
      </c>
      <c r="W2424" s="4">
        <v>82</v>
      </c>
    </row>
    <row r="2425" spans="1:23" x14ac:dyDescent="0.45">
      <c r="A2425" t="s">
        <v>8315</v>
      </c>
      <c r="B2425" t="s">
        <v>8224</v>
      </c>
      <c r="C2425" t="s">
        <v>8383</v>
      </c>
      <c r="D2425" s="8" t="s">
        <v>8380</v>
      </c>
      <c r="F2425" s="7">
        <v>4</v>
      </c>
      <c r="G2425" s="4">
        <v>60300</v>
      </c>
      <c r="H2425" s="4">
        <v>63633.5</v>
      </c>
      <c r="I2425" s="25">
        <v>27.37755497685248</v>
      </c>
      <c r="J2425" s="4">
        <v>707</v>
      </c>
      <c r="N2425" t="s">
        <v>8315</v>
      </c>
      <c r="O2425" t="s">
        <v>8224</v>
      </c>
      <c r="P2425" t="s">
        <v>8383</v>
      </c>
      <c r="Q2425" s="8" t="s">
        <v>8380</v>
      </c>
      <c r="S2425" s="7">
        <v>4</v>
      </c>
      <c r="T2425" s="4">
        <v>60300</v>
      </c>
      <c r="U2425" s="4">
        <v>63633.5</v>
      </c>
      <c r="V2425" s="25">
        <v>27.37755497685248</v>
      </c>
      <c r="W2425" s="4">
        <v>707</v>
      </c>
    </row>
    <row r="2426" spans="1:23" x14ac:dyDescent="0.45">
      <c r="A2426" t="s">
        <v>8315</v>
      </c>
      <c r="B2426" t="s">
        <v>8224</v>
      </c>
      <c r="C2426" t="s">
        <v>8383</v>
      </c>
      <c r="D2426" s="8" t="s">
        <v>8380</v>
      </c>
      <c r="E2426">
        <v>373</v>
      </c>
      <c r="F2426" s="7">
        <v>1</v>
      </c>
      <c r="G2426" s="4">
        <v>7500</v>
      </c>
      <c r="H2426" s="4">
        <v>8000</v>
      </c>
      <c r="I2426" s="25">
        <v>30</v>
      </c>
      <c r="J2426" s="4">
        <v>89</v>
      </c>
      <c r="N2426" t="s">
        <v>8315</v>
      </c>
      <c r="O2426" t="s">
        <v>8224</v>
      </c>
      <c r="P2426" t="s">
        <v>8383</v>
      </c>
      <c r="Q2426" s="8" t="s">
        <v>8380</v>
      </c>
      <c r="R2426">
        <v>373</v>
      </c>
      <c r="S2426" s="7">
        <v>1</v>
      </c>
      <c r="T2426" s="4">
        <v>7500</v>
      </c>
      <c r="U2426" s="4">
        <v>8000</v>
      </c>
      <c r="V2426" s="25">
        <v>30</v>
      </c>
      <c r="W2426" s="4">
        <v>89</v>
      </c>
    </row>
    <row r="2427" spans="1:23" x14ac:dyDescent="0.45">
      <c r="A2427" t="s">
        <v>8315</v>
      </c>
      <c r="B2427" t="s">
        <v>8224</v>
      </c>
      <c r="C2427" t="s">
        <v>8383</v>
      </c>
      <c r="D2427" s="8" t="s">
        <v>8380</v>
      </c>
      <c r="E2427">
        <v>381</v>
      </c>
      <c r="F2427" s="7">
        <v>1</v>
      </c>
      <c r="G2427" s="4">
        <v>25000</v>
      </c>
      <c r="H2427" s="4">
        <v>26182.5</v>
      </c>
      <c r="I2427" s="25">
        <v>34.510219907409919</v>
      </c>
      <c r="J2427" s="4">
        <v>251</v>
      </c>
      <c r="N2427" t="s">
        <v>8315</v>
      </c>
      <c r="O2427" t="s">
        <v>8224</v>
      </c>
      <c r="P2427" t="s">
        <v>8383</v>
      </c>
      <c r="Q2427" s="8" t="s">
        <v>8380</v>
      </c>
      <c r="R2427">
        <v>381</v>
      </c>
      <c r="S2427" s="7">
        <v>1</v>
      </c>
      <c r="T2427" s="4">
        <v>25000</v>
      </c>
      <c r="U2427" s="4">
        <v>26182.5</v>
      </c>
      <c r="V2427" s="25">
        <v>34.510219907409919</v>
      </c>
      <c r="W2427" s="4">
        <v>251</v>
      </c>
    </row>
    <row r="2428" spans="1:23" x14ac:dyDescent="0.45">
      <c r="A2428" t="s">
        <v>8315</v>
      </c>
      <c r="B2428" t="s">
        <v>8224</v>
      </c>
      <c r="C2428" t="s">
        <v>8383</v>
      </c>
      <c r="D2428" s="8" t="s">
        <v>8380</v>
      </c>
      <c r="E2428">
        <v>396</v>
      </c>
      <c r="F2428" s="7">
        <v>1</v>
      </c>
      <c r="G2428" s="4">
        <v>15000</v>
      </c>
      <c r="H2428" s="4">
        <v>16000</v>
      </c>
      <c r="I2428" s="25">
        <v>15</v>
      </c>
      <c r="J2428" s="4">
        <v>196</v>
      </c>
      <c r="N2428" t="s">
        <v>8315</v>
      </c>
      <c r="O2428" t="s">
        <v>8224</v>
      </c>
      <c r="P2428" t="s">
        <v>8383</v>
      </c>
      <c r="Q2428" s="8" t="s">
        <v>8380</v>
      </c>
      <c r="R2428">
        <v>396</v>
      </c>
      <c r="S2428" s="7">
        <v>1</v>
      </c>
      <c r="T2428" s="4">
        <v>15000</v>
      </c>
      <c r="U2428" s="4">
        <v>16000</v>
      </c>
      <c r="V2428" s="25">
        <v>15</v>
      </c>
      <c r="W2428" s="4">
        <v>196</v>
      </c>
    </row>
    <row r="2429" spans="1:23" x14ac:dyDescent="0.45">
      <c r="A2429" t="s">
        <v>8315</v>
      </c>
      <c r="B2429" t="s">
        <v>8224</v>
      </c>
      <c r="C2429" t="s">
        <v>8383</v>
      </c>
      <c r="D2429" s="8" t="s">
        <v>8380</v>
      </c>
      <c r="E2429">
        <v>413</v>
      </c>
      <c r="F2429" s="7">
        <v>1</v>
      </c>
      <c r="G2429" s="4">
        <v>12800</v>
      </c>
      <c r="H2429" s="4">
        <v>13451</v>
      </c>
      <c r="I2429" s="25">
        <v>30</v>
      </c>
      <c r="J2429" s="4">
        <v>171</v>
      </c>
      <c r="N2429" t="s">
        <v>8315</v>
      </c>
      <c r="O2429" t="s">
        <v>8224</v>
      </c>
      <c r="P2429" t="s">
        <v>8383</v>
      </c>
      <c r="Q2429" s="8" t="s">
        <v>8380</v>
      </c>
      <c r="R2429">
        <v>413</v>
      </c>
      <c r="S2429" s="7">
        <v>1</v>
      </c>
      <c r="T2429" s="4">
        <v>12800</v>
      </c>
      <c r="U2429" s="4">
        <v>13451</v>
      </c>
      <c r="V2429" s="25">
        <v>30</v>
      </c>
      <c r="W2429" s="4">
        <v>171</v>
      </c>
    </row>
    <row r="2430" spans="1:23" x14ac:dyDescent="0.45">
      <c r="A2430" t="s">
        <v>8315</v>
      </c>
      <c r="B2430" t="s">
        <v>8224</v>
      </c>
      <c r="C2430" t="s">
        <v>8383</v>
      </c>
      <c r="D2430" s="8" t="s">
        <v>8370</v>
      </c>
      <c r="F2430" s="7">
        <v>4</v>
      </c>
      <c r="G2430" s="4">
        <v>35900</v>
      </c>
      <c r="H2430" s="4">
        <v>41545</v>
      </c>
      <c r="I2430" s="25">
        <v>28.747115162037517</v>
      </c>
      <c r="J2430" s="4">
        <v>351</v>
      </c>
      <c r="N2430" t="s">
        <v>8315</v>
      </c>
      <c r="O2430" t="s">
        <v>8224</v>
      </c>
      <c r="P2430" t="s">
        <v>8383</v>
      </c>
      <c r="Q2430" s="8" t="s">
        <v>8370</v>
      </c>
      <c r="S2430" s="7">
        <v>4</v>
      </c>
      <c r="T2430" s="4">
        <v>35900</v>
      </c>
      <c r="U2430" s="4">
        <v>41545</v>
      </c>
      <c r="V2430" s="25">
        <v>28.747115162037517</v>
      </c>
      <c r="W2430" s="4">
        <v>351</v>
      </c>
    </row>
    <row r="2431" spans="1:23" x14ac:dyDescent="0.45">
      <c r="A2431" t="s">
        <v>8315</v>
      </c>
      <c r="B2431" t="s">
        <v>8224</v>
      </c>
      <c r="C2431" t="s">
        <v>8383</v>
      </c>
      <c r="D2431" s="8" t="s">
        <v>8370</v>
      </c>
      <c r="E2431">
        <v>245</v>
      </c>
      <c r="F2431" s="7">
        <v>1</v>
      </c>
      <c r="G2431" s="4">
        <v>5000</v>
      </c>
      <c r="H2431" s="4">
        <v>5186</v>
      </c>
      <c r="I2431" s="25">
        <v>30</v>
      </c>
      <c r="J2431" s="4">
        <v>96</v>
      </c>
      <c r="N2431" t="s">
        <v>8315</v>
      </c>
      <c r="O2431" t="s">
        <v>8224</v>
      </c>
      <c r="P2431" t="s">
        <v>8383</v>
      </c>
      <c r="Q2431" s="8" t="s">
        <v>8370</v>
      </c>
      <c r="R2431">
        <v>245</v>
      </c>
      <c r="S2431" s="7">
        <v>1</v>
      </c>
      <c r="T2431" s="4">
        <v>5000</v>
      </c>
      <c r="U2431" s="4">
        <v>5186</v>
      </c>
      <c r="V2431" s="25">
        <v>30</v>
      </c>
      <c r="W2431" s="4">
        <v>96</v>
      </c>
    </row>
    <row r="2432" spans="1:23" x14ac:dyDescent="0.45">
      <c r="A2432" t="s">
        <v>8315</v>
      </c>
      <c r="B2432" t="s">
        <v>8224</v>
      </c>
      <c r="C2432" t="s">
        <v>8383</v>
      </c>
      <c r="D2432" s="8" t="s">
        <v>8370</v>
      </c>
      <c r="E2432">
        <v>304</v>
      </c>
      <c r="F2432" s="7">
        <v>1</v>
      </c>
      <c r="G2432" s="4">
        <v>3400</v>
      </c>
      <c r="H2432" s="4">
        <v>7876</v>
      </c>
      <c r="I2432" s="25">
        <v>38.988460648150067</v>
      </c>
      <c r="J2432" s="4">
        <v>74</v>
      </c>
      <c r="N2432" t="s">
        <v>8315</v>
      </c>
      <c r="O2432" t="s">
        <v>8224</v>
      </c>
      <c r="P2432" t="s">
        <v>8383</v>
      </c>
      <c r="Q2432" s="8" t="s">
        <v>8370</v>
      </c>
      <c r="R2432">
        <v>304</v>
      </c>
      <c r="S2432" s="7">
        <v>1</v>
      </c>
      <c r="T2432" s="4">
        <v>3400</v>
      </c>
      <c r="U2432" s="4">
        <v>7876</v>
      </c>
      <c r="V2432" s="25">
        <v>38.988460648150067</v>
      </c>
      <c r="W2432" s="4">
        <v>74</v>
      </c>
    </row>
    <row r="2433" spans="1:23" x14ac:dyDescent="0.45">
      <c r="A2433" t="s">
        <v>8315</v>
      </c>
      <c r="B2433" t="s">
        <v>8224</v>
      </c>
      <c r="C2433" t="s">
        <v>8383</v>
      </c>
      <c r="D2433" s="8" t="s">
        <v>8370</v>
      </c>
      <c r="E2433">
        <v>315</v>
      </c>
      <c r="F2433" s="7">
        <v>1</v>
      </c>
      <c r="G2433" s="4">
        <v>25000</v>
      </c>
      <c r="H2433" s="4">
        <v>25312</v>
      </c>
      <c r="I2433" s="25">
        <v>30</v>
      </c>
      <c r="J2433" s="4">
        <v>126</v>
      </c>
      <c r="N2433" t="s">
        <v>8315</v>
      </c>
      <c r="O2433" t="s">
        <v>8224</v>
      </c>
      <c r="P2433" t="s">
        <v>8383</v>
      </c>
      <c r="Q2433" s="8" t="s">
        <v>8370</v>
      </c>
      <c r="R2433">
        <v>315</v>
      </c>
      <c r="S2433" s="7">
        <v>1</v>
      </c>
      <c r="T2433" s="4">
        <v>25000</v>
      </c>
      <c r="U2433" s="4">
        <v>25312</v>
      </c>
      <c r="V2433" s="25">
        <v>30</v>
      </c>
      <c r="W2433" s="4">
        <v>126</v>
      </c>
    </row>
    <row r="2434" spans="1:23" x14ac:dyDescent="0.45">
      <c r="A2434" t="s">
        <v>8315</v>
      </c>
      <c r="B2434" t="s">
        <v>8224</v>
      </c>
      <c r="C2434" t="s">
        <v>8383</v>
      </c>
      <c r="D2434" s="8" t="s">
        <v>8370</v>
      </c>
      <c r="E2434">
        <v>412</v>
      </c>
      <c r="F2434" s="7">
        <v>1</v>
      </c>
      <c r="G2434" s="4">
        <v>2500</v>
      </c>
      <c r="H2434" s="4">
        <v>3171</v>
      </c>
      <c r="I2434" s="25">
        <v>16</v>
      </c>
      <c r="J2434" s="4">
        <v>55</v>
      </c>
      <c r="N2434" t="s">
        <v>8315</v>
      </c>
      <c r="O2434" t="s">
        <v>8224</v>
      </c>
      <c r="P2434" t="s">
        <v>8383</v>
      </c>
      <c r="Q2434" s="8" t="s">
        <v>8370</v>
      </c>
      <c r="R2434">
        <v>412</v>
      </c>
      <c r="S2434" s="7">
        <v>1</v>
      </c>
      <c r="T2434" s="4">
        <v>2500</v>
      </c>
      <c r="U2434" s="4">
        <v>3171</v>
      </c>
      <c r="V2434" s="25">
        <v>16</v>
      </c>
      <c r="W2434" s="4">
        <v>55</v>
      </c>
    </row>
    <row r="2435" spans="1:23" x14ac:dyDescent="0.45">
      <c r="A2435" t="s">
        <v>8315</v>
      </c>
      <c r="B2435" t="s">
        <v>8224</v>
      </c>
      <c r="C2435" t="s">
        <v>8383</v>
      </c>
      <c r="D2435" s="8" t="s">
        <v>8371</v>
      </c>
      <c r="F2435" s="7">
        <v>4</v>
      </c>
      <c r="G2435" s="4">
        <v>68600</v>
      </c>
      <c r="H2435" s="4">
        <v>82146.820000000007</v>
      </c>
      <c r="I2435" s="25">
        <v>22.5</v>
      </c>
      <c r="J2435" s="4">
        <v>1352</v>
      </c>
      <c r="N2435" t="s">
        <v>8315</v>
      </c>
      <c r="O2435" t="s">
        <v>8224</v>
      </c>
      <c r="P2435" t="s">
        <v>8383</v>
      </c>
      <c r="Q2435" s="8" t="s">
        <v>8371</v>
      </c>
      <c r="S2435" s="7">
        <v>4</v>
      </c>
      <c r="T2435" s="4">
        <v>68600</v>
      </c>
      <c r="U2435" s="4">
        <v>82146.820000000007</v>
      </c>
      <c r="V2435" s="25">
        <v>22.5</v>
      </c>
      <c r="W2435" s="4">
        <v>1352</v>
      </c>
    </row>
    <row r="2436" spans="1:23" x14ac:dyDescent="0.45">
      <c r="A2436" t="s">
        <v>8315</v>
      </c>
      <c r="B2436" t="s">
        <v>8224</v>
      </c>
      <c r="C2436" t="s">
        <v>8383</v>
      </c>
      <c r="D2436" s="8" t="s">
        <v>8371</v>
      </c>
      <c r="E2436">
        <v>263</v>
      </c>
      <c r="F2436" s="7">
        <v>1</v>
      </c>
      <c r="G2436" s="4">
        <v>25000</v>
      </c>
      <c r="H2436" s="4">
        <v>29520.27</v>
      </c>
      <c r="I2436" s="25">
        <v>30</v>
      </c>
      <c r="J2436" s="4">
        <v>963</v>
      </c>
      <c r="N2436" t="s">
        <v>8315</v>
      </c>
      <c r="O2436" t="s">
        <v>8224</v>
      </c>
      <c r="P2436" t="s">
        <v>8383</v>
      </c>
      <c r="Q2436" s="8" t="s">
        <v>8371</v>
      </c>
      <c r="R2436">
        <v>263</v>
      </c>
      <c r="S2436" s="7">
        <v>1</v>
      </c>
      <c r="T2436" s="4">
        <v>25000</v>
      </c>
      <c r="U2436" s="4">
        <v>29520.27</v>
      </c>
      <c r="V2436" s="25">
        <v>30</v>
      </c>
      <c r="W2436" s="4">
        <v>963</v>
      </c>
    </row>
    <row r="2437" spans="1:23" x14ac:dyDescent="0.45">
      <c r="A2437" t="s">
        <v>8315</v>
      </c>
      <c r="B2437" t="s">
        <v>8224</v>
      </c>
      <c r="C2437" t="s">
        <v>8383</v>
      </c>
      <c r="D2437" s="8" t="s">
        <v>8371</v>
      </c>
      <c r="E2437">
        <v>296</v>
      </c>
      <c r="F2437" s="7">
        <v>1</v>
      </c>
      <c r="G2437" s="4">
        <v>25000</v>
      </c>
      <c r="H2437" s="4">
        <v>29681.55</v>
      </c>
      <c r="I2437" s="25">
        <v>25</v>
      </c>
      <c r="J2437" s="4">
        <v>129</v>
      </c>
      <c r="N2437" t="s">
        <v>8315</v>
      </c>
      <c r="O2437" t="s">
        <v>8224</v>
      </c>
      <c r="P2437" t="s">
        <v>8383</v>
      </c>
      <c r="Q2437" s="8" t="s">
        <v>8371</v>
      </c>
      <c r="R2437">
        <v>296</v>
      </c>
      <c r="S2437" s="7">
        <v>1</v>
      </c>
      <c r="T2437" s="4">
        <v>25000</v>
      </c>
      <c r="U2437" s="4">
        <v>29681.55</v>
      </c>
      <c r="V2437" s="25">
        <v>25</v>
      </c>
      <c r="W2437" s="4">
        <v>129</v>
      </c>
    </row>
    <row r="2438" spans="1:23" x14ac:dyDescent="0.45">
      <c r="A2438" t="s">
        <v>8315</v>
      </c>
      <c r="B2438" t="s">
        <v>8224</v>
      </c>
      <c r="C2438" t="s">
        <v>8383</v>
      </c>
      <c r="D2438" s="8" t="s">
        <v>8371</v>
      </c>
      <c r="E2438">
        <v>309</v>
      </c>
      <c r="F2438" s="7">
        <v>1</v>
      </c>
      <c r="G2438" s="4">
        <v>18000</v>
      </c>
      <c r="H2438" s="4">
        <v>21410</v>
      </c>
      <c r="I2438" s="25">
        <v>21</v>
      </c>
      <c r="J2438" s="4">
        <v>238</v>
      </c>
      <c r="N2438" t="s">
        <v>8315</v>
      </c>
      <c r="O2438" t="s">
        <v>8224</v>
      </c>
      <c r="P2438" t="s">
        <v>8383</v>
      </c>
      <c r="Q2438" s="8" t="s">
        <v>8371</v>
      </c>
      <c r="R2438">
        <v>309</v>
      </c>
      <c r="S2438" s="7">
        <v>1</v>
      </c>
      <c r="T2438" s="4">
        <v>18000</v>
      </c>
      <c r="U2438" s="4">
        <v>21410</v>
      </c>
      <c r="V2438" s="25">
        <v>21</v>
      </c>
      <c r="W2438" s="4">
        <v>238</v>
      </c>
    </row>
    <row r="2439" spans="1:23" x14ac:dyDescent="0.45">
      <c r="A2439" t="s">
        <v>8315</v>
      </c>
      <c r="B2439" t="s">
        <v>8224</v>
      </c>
      <c r="C2439" t="s">
        <v>8383</v>
      </c>
      <c r="D2439" s="8" t="s">
        <v>8371</v>
      </c>
      <c r="E2439">
        <v>382</v>
      </c>
      <c r="F2439" s="7">
        <v>1</v>
      </c>
      <c r="G2439" s="4">
        <v>600</v>
      </c>
      <c r="H2439" s="4">
        <v>1535</v>
      </c>
      <c r="I2439" s="25">
        <v>14</v>
      </c>
      <c r="J2439" s="4">
        <v>22</v>
      </c>
      <c r="N2439" t="s">
        <v>8315</v>
      </c>
      <c r="O2439" t="s">
        <v>8224</v>
      </c>
      <c r="P2439" t="s">
        <v>8383</v>
      </c>
      <c r="Q2439" s="8" t="s">
        <v>8371</v>
      </c>
      <c r="R2439">
        <v>382</v>
      </c>
      <c r="S2439" s="7">
        <v>1</v>
      </c>
      <c r="T2439" s="4">
        <v>600</v>
      </c>
      <c r="U2439" s="4">
        <v>1535</v>
      </c>
      <c r="V2439" s="25">
        <v>14</v>
      </c>
      <c r="W2439" s="4">
        <v>22</v>
      </c>
    </row>
    <row r="2440" spans="1:23" x14ac:dyDescent="0.45">
      <c r="A2440" t="s">
        <v>8315</v>
      </c>
      <c r="B2440" t="s">
        <v>8224</v>
      </c>
      <c r="C2440" t="s">
        <v>8383</v>
      </c>
      <c r="D2440" s="8" t="s">
        <v>8372</v>
      </c>
      <c r="F2440" s="7">
        <v>1</v>
      </c>
      <c r="G2440" s="4">
        <v>27000</v>
      </c>
      <c r="H2440" s="4">
        <v>40594</v>
      </c>
      <c r="I2440" s="25">
        <v>30</v>
      </c>
      <c r="J2440" s="4">
        <v>415</v>
      </c>
      <c r="N2440" t="s">
        <v>8315</v>
      </c>
      <c r="O2440" t="s">
        <v>8224</v>
      </c>
      <c r="P2440" t="s">
        <v>8383</v>
      </c>
      <c r="Q2440" s="8" t="s">
        <v>8372</v>
      </c>
      <c r="S2440" s="7">
        <v>1</v>
      </c>
      <c r="T2440" s="4">
        <v>27000</v>
      </c>
      <c r="U2440" s="4">
        <v>40594</v>
      </c>
      <c r="V2440" s="25">
        <v>30</v>
      </c>
      <c r="W2440" s="4">
        <v>415</v>
      </c>
    </row>
    <row r="2441" spans="1:23" x14ac:dyDescent="0.45">
      <c r="A2441" t="s">
        <v>8315</v>
      </c>
      <c r="B2441" t="s">
        <v>8224</v>
      </c>
      <c r="C2441" t="s">
        <v>8383</v>
      </c>
      <c r="D2441" s="8" t="s">
        <v>8372</v>
      </c>
      <c r="E2441">
        <v>278</v>
      </c>
      <c r="F2441" s="7">
        <v>1</v>
      </c>
      <c r="G2441" s="4">
        <v>27000</v>
      </c>
      <c r="H2441" s="4">
        <v>40594</v>
      </c>
      <c r="I2441" s="25">
        <v>30</v>
      </c>
      <c r="J2441" s="4">
        <v>415</v>
      </c>
      <c r="N2441" t="s">
        <v>8315</v>
      </c>
      <c r="O2441" t="s">
        <v>8224</v>
      </c>
      <c r="P2441" t="s">
        <v>8383</v>
      </c>
      <c r="Q2441" s="8" t="s">
        <v>8372</v>
      </c>
      <c r="R2441">
        <v>278</v>
      </c>
      <c r="S2441" s="7">
        <v>1</v>
      </c>
      <c r="T2441" s="4">
        <v>27000</v>
      </c>
      <c r="U2441" s="4">
        <v>40594</v>
      </c>
      <c r="V2441" s="25">
        <v>30</v>
      </c>
      <c r="W2441" s="4">
        <v>415</v>
      </c>
    </row>
    <row r="2442" spans="1:23" x14ac:dyDescent="0.45">
      <c r="A2442" t="s">
        <v>8315</v>
      </c>
      <c r="B2442" t="s">
        <v>8224</v>
      </c>
      <c r="C2442" t="s">
        <v>8383</v>
      </c>
      <c r="D2442" s="8" t="s">
        <v>8373</v>
      </c>
      <c r="F2442" s="7">
        <v>2</v>
      </c>
      <c r="G2442" s="4">
        <v>35000</v>
      </c>
      <c r="H2442" s="4">
        <v>48124</v>
      </c>
      <c r="I2442" s="25">
        <v>30.465173611108185</v>
      </c>
      <c r="J2442" s="4">
        <v>622</v>
      </c>
      <c r="N2442" t="s">
        <v>8315</v>
      </c>
      <c r="O2442" t="s">
        <v>8224</v>
      </c>
      <c r="P2442" t="s">
        <v>8383</v>
      </c>
      <c r="Q2442" s="8" t="s">
        <v>8373</v>
      </c>
      <c r="S2442" s="7">
        <v>2</v>
      </c>
      <c r="T2442" s="4">
        <v>35000</v>
      </c>
      <c r="U2442" s="4">
        <v>48124</v>
      </c>
      <c r="V2442" s="25">
        <v>30.465173611108185</v>
      </c>
      <c r="W2442" s="4">
        <v>622</v>
      </c>
    </row>
    <row r="2443" spans="1:23" x14ac:dyDescent="0.45">
      <c r="A2443" t="s">
        <v>8315</v>
      </c>
      <c r="B2443" t="s">
        <v>8224</v>
      </c>
      <c r="C2443" t="s">
        <v>8383</v>
      </c>
      <c r="D2443" s="8" t="s">
        <v>8373</v>
      </c>
      <c r="E2443">
        <v>275</v>
      </c>
      <c r="F2443" s="7">
        <v>1</v>
      </c>
      <c r="G2443" s="4">
        <v>20000</v>
      </c>
      <c r="H2443" s="4">
        <v>21679</v>
      </c>
      <c r="I2443" s="25">
        <v>30.041666666664241</v>
      </c>
      <c r="J2443" s="4">
        <v>332</v>
      </c>
      <c r="N2443" t="s">
        <v>8315</v>
      </c>
      <c r="O2443" t="s">
        <v>8224</v>
      </c>
      <c r="P2443" t="s">
        <v>8383</v>
      </c>
      <c r="Q2443" s="8" t="s">
        <v>8373</v>
      </c>
      <c r="R2443">
        <v>275</v>
      </c>
      <c r="S2443" s="7">
        <v>1</v>
      </c>
      <c r="T2443" s="4">
        <v>20000</v>
      </c>
      <c r="U2443" s="4">
        <v>21679</v>
      </c>
      <c r="V2443" s="25">
        <v>30.041666666664241</v>
      </c>
      <c r="W2443" s="4">
        <v>332</v>
      </c>
    </row>
    <row r="2444" spans="1:23" x14ac:dyDescent="0.45">
      <c r="A2444" t="s">
        <v>8315</v>
      </c>
      <c r="B2444" t="s">
        <v>8224</v>
      </c>
      <c r="C2444" t="s">
        <v>8383</v>
      </c>
      <c r="D2444" s="8" t="s">
        <v>8373</v>
      </c>
      <c r="E2444">
        <v>287</v>
      </c>
      <c r="F2444" s="7">
        <v>1</v>
      </c>
      <c r="G2444" s="4">
        <v>15000</v>
      </c>
      <c r="H2444" s="4">
        <v>26445</v>
      </c>
      <c r="I2444" s="25">
        <v>30.888680555552128</v>
      </c>
      <c r="J2444" s="4">
        <v>290</v>
      </c>
      <c r="N2444" t="s">
        <v>8315</v>
      </c>
      <c r="O2444" t="s">
        <v>8224</v>
      </c>
      <c r="P2444" t="s">
        <v>8383</v>
      </c>
      <c r="Q2444" s="8" t="s">
        <v>8373</v>
      </c>
      <c r="R2444">
        <v>287</v>
      </c>
      <c r="S2444" s="7">
        <v>1</v>
      </c>
      <c r="T2444" s="4">
        <v>15000</v>
      </c>
      <c r="U2444" s="4">
        <v>26445</v>
      </c>
      <c r="V2444" s="25">
        <v>30.888680555552128</v>
      </c>
      <c r="W2444" s="4">
        <v>290</v>
      </c>
    </row>
    <row r="2445" spans="1:23" x14ac:dyDescent="0.45">
      <c r="A2445" t="s">
        <v>8315</v>
      </c>
      <c r="B2445" t="s">
        <v>8224</v>
      </c>
      <c r="C2445" t="s">
        <v>8383</v>
      </c>
      <c r="D2445" s="8" t="s">
        <v>8381</v>
      </c>
      <c r="F2445" s="7">
        <v>1</v>
      </c>
      <c r="G2445" s="4">
        <v>150000</v>
      </c>
      <c r="H2445" s="4">
        <v>171253</v>
      </c>
      <c r="I2445" s="25">
        <v>45</v>
      </c>
      <c r="J2445" s="4">
        <v>1062</v>
      </c>
      <c r="N2445" t="s">
        <v>8315</v>
      </c>
      <c r="O2445" t="s">
        <v>8224</v>
      </c>
      <c r="P2445" t="s">
        <v>8383</v>
      </c>
      <c r="Q2445" s="8" t="s">
        <v>8381</v>
      </c>
      <c r="S2445" s="7">
        <v>1</v>
      </c>
      <c r="T2445" s="4">
        <v>150000</v>
      </c>
      <c r="U2445" s="4">
        <v>171253</v>
      </c>
      <c r="V2445" s="25">
        <v>45</v>
      </c>
      <c r="W2445" s="4">
        <v>1062</v>
      </c>
    </row>
    <row r="2446" spans="1:23" x14ac:dyDescent="0.45">
      <c r="A2446" t="s">
        <v>8315</v>
      </c>
      <c r="B2446" t="s">
        <v>8224</v>
      </c>
      <c r="C2446" t="s">
        <v>8383</v>
      </c>
      <c r="D2446" s="8" t="s">
        <v>8381</v>
      </c>
      <c r="E2446">
        <v>371</v>
      </c>
      <c r="F2446" s="7">
        <v>1</v>
      </c>
      <c r="G2446" s="4">
        <v>150000</v>
      </c>
      <c r="H2446" s="4">
        <v>171253</v>
      </c>
      <c r="I2446" s="25">
        <v>45</v>
      </c>
      <c r="J2446" s="4">
        <v>1062</v>
      </c>
      <c r="N2446" t="s">
        <v>8315</v>
      </c>
      <c r="O2446" t="s">
        <v>8224</v>
      </c>
      <c r="P2446" t="s">
        <v>8383</v>
      </c>
      <c r="Q2446" s="8" t="s">
        <v>8381</v>
      </c>
      <c r="R2446">
        <v>371</v>
      </c>
      <c r="S2446" s="7">
        <v>1</v>
      </c>
      <c r="T2446" s="4">
        <v>150000</v>
      </c>
      <c r="U2446" s="4">
        <v>171253</v>
      </c>
      <c r="V2446" s="25">
        <v>45</v>
      </c>
      <c r="W2446" s="4">
        <v>1062</v>
      </c>
    </row>
    <row r="2447" spans="1:23" x14ac:dyDescent="0.45">
      <c r="A2447" t="s">
        <v>8315</v>
      </c>
      <c r="B2447" t="s">
        <v>8224</v>
      </c>
      <c r="C2447" t="s">
        <v>8384</v>
      </c>
      <c r="F2447" s="7"/>
      <c r="G2447" s="4"/>
      <c r="H2447" s="4"/>
      <c r="I2447" s="25"/>
      <c r="J2447" s="4"/>
      <c r="N2447" t="s">
        <v>8315</v>
      </c>
      <c r="O2447" t="s">
        <v>8224</v>
      </c>
      <c r="P2447" t="s">
        <v>8384</v>
      </c>
      <c r="S2447" s="7"/>
      <c r="T2447" s="4"/>
      <c r="U2447" s="4"/>
      <c r="V2447" s="25"/>
      <c r="W2447" s="4"/>
    </row>
    <row r="2448" spans="1:23" x14ac:dyDescent="0.45">
      <c r="A2448" t="s">
        <v>8315</v>
      </c>
      <c r="B2448" t="s">
        <v>8224</v>
      </c>
      <c r="C2448" t="s">
        <v>8384</v>
      </c>
      <c r="D2448" s="8" t="s">
        <v>8376</v>
      </c>
      <c r="F2448" s="7">
        <v>2</v>
      </c>
      <c r="G2448" s="4">
        <v>23000</v>
      </c>
      <c r="H2448" s="4">
        <v>28341.5</v>
      </c>
      <c r="I2448" s="25">
        <v>30</v>
      </c>
      <c r="J2448" s="4">
        <v>696</v>
      </c>
      <c r="N2448" t="s">
        <v>8315</v>
      </c>
      <c r="O2448" t="s">
        <v>8224</v>
      </c>
      <c r="P2448" t="s">
        <v>8384</v>
      </c>
      <c r="Q2448" s="8" t="s">
        <v>8376</v>
      </c>
      <c r="S2448" s="7">
        <v>2</v>
      </c>
      <c r="T2448" s="4">
        <v>23000</v>
      </c>
      <c r="U2448" s="4">
        <v>28341.5</v>
      </c>
      <c r="V2448" s="25">
        <v>30</v>
      </c>
      <c r="W2448" s="4">
        <v>696</v>
      </c>
    </row>
    <row r="2449" spans="1:23" x14ac:dyDescent="0.45">
      <c r="A2449" t="s">
        <v>8315</v>
      </c>
      <c r="B2449" t="s">
        <v>8224</v>
      </c>
      <c r="C2449" t="s">
        <v>8384</v>
      </c>
      <c r="D2449" s="8" t="s">
        <v>8376</v>
      </c>
      <c r="E2449">
        <v>307</v>
      </c>
      <c r="F2449" s="7">
        <v>1</v>
      </c>
      <c r="G2449" s="4">
        <v>22000</v>
      </c>
      <c r="H2449" s="4">
        <v>24490</v>
      </c>
      <c r="I2449" s="25">
        <v>30</v>
      </c>
      <c r="J2449" s="4">
        <v>576</v>
      </c>
      <c r="N2449" t="s">
        <v>8315</v>
      </c>
      <c r="O2449" t="s">
        <v>8224</v>
      </c>
      <c r="P2449" t="s">
        <v>8384</v>
      </c>
      <c r="Q2449" s="8" t="s">
        <v>8376</v>
      </c>
      <c r="R2449">
        <v>307</v>
      </c>
      <c r="S2449" s="7">
        <v>1</v>
      </c>
      <c r="T2449" s="4">
        <v>22000</v>
      </c>
      <c r="U2449" s="4">
        <v>24490</v>
      </c>
      <c r="V2449" s="25">
        <v>30</v>
      </c>
      <c r="W2449" s="4">
        <v>576</v>
      </c>
    </row>
    <row r="2450" spans="1:23" x14ac:dyDescent="0.45">
      <c r="A2450" t="s">
        <v>8315</v>
      </c>
      <c r="B2450" t="s">
        <v>8224</v>
      </c>
      <c r="C2450" t="s">
        <v>8384</v>
      </c>
      <c r="D2450" s="8" t="s">
        <v>8376</v>
      </c>
      <c r="E2450">
        <v>314</v>
      </c>
      <c r="F2450" s="7">
        <v>1</v>
      </c>
      <c r="G2450" s="4">
        <v>1000</v>
      </c>
      <c r="H2450" s="4">
        <v>3851.5</v>
      </c>
      <c r="I2450" s="25">
        <v>30</v>
      </c>
      <c r="J2450" s="4">
        <v>120</v>
      </c>
      <c r="N2450" t="s">
        <v>8315</v>
      </c>
      <c r="O2450" t="s">
        <v>8224</v>
      </c>
      <c r="P2450" t="s">
        <v>8384</v>
      </c>
      <c r="Q2450" s="8" t="s">
        <v>8376</v>
      </c>
      <c r="R2450">
        <v>314</v>
      </c>
      <c r="S2450" s="7">
        <v>1</v>
      </c>
      <c r="T2450" s="4">
        <v>1000</v>
      </c>
      <c r="U2450" s="4">
        <v>3851.5</v>
      </c>
      <c r="V2450" s="25">
        <v>30</v>
      </c>
      <c r="W2450" s="4">
        <v>120</v>
      </c>
    </row>
    <row r="2451" spans="1:23" x14ac:dyDescent="0.45">
      <c r="A2451" t="s">
        <v>8315</v>
      </c>
      <c r="B2451" t="s">
        <v>8224</v>
      </c>
      <c r="C2451" t="s">
        <v>8384</v>
      </c>
      <c r="D2451" s="8" t="s">
        <v>8377</v>
      </c>
      <c r="F2451" s="7">
        <v>5</v>
      </c>
      <c r="G2451" s="4">
        <v>47000</v>
      </c>
      <c r="H2451" s="4">
        <v>66986.55</v>
      </c>
      <c r="I2451" s="25">
        <v>32.966666666665695</v>
      </c>
      <c r="J2451" s="4">
        <v>1025</v>
      </c>
      <c r="N2451" t="s">
        <v>8315</v>
      </c>
      <c r="O2451" t="s">
        <v>8224</v>
      </c>
      <c r="P2451" t="s">
        <v>8384</v>
      </c>
      <c r="Q2451" s="8" t="s">
        <v>8377</v>
      </c>
      <c r="S2451" s="7">
        <v>5</v>
      </c>
      <c r="T2451" s="4">
        <v>47000</v>
      </c>
      <c r="U2451" s="4">
        <v>66986.55</v>
      </c>
      <c r="V2451" s="25">
        <v>32.966666666665695</v>
      </c>
      <c r="W2451" s="4">
        <v>1025</v>
      </c>
    </row>
    <row r="2452" spans="1:23" x14ac:dyDescent="0.45">
      <c r="A2452" t="s">
        <v>8315</v>
      </c>
      <c r="B2452" t="s">
        <v>8224</v>
      </c>
      <c r="C2452" t="s">
        <v>8384</v>
      </c>
      <c r="D2452" s="8" t="s">
        <v>8377</v>
      </c>
      <c r="E2452">
        <v>256</v>
      </c>
      <c r="F2452" s="7">
        <v>1</v>
      </c>
      <c r="G2452" s="4">
        <v>13000</v>
      </c>
      <c r="H2452" s="4">
        <v>18083</v>
      </c>
      <c r="I2452" s="25">
        <v>30</v>
      </c>
      <c r="J2452" s="4">
        <v>275</v>
      </c>
      <c r="N2452" t="s">
        <v>8315</v>
      </c>
      <c r="O2452" t="s">
        <v>8224</v>
      </c>
      <c r="P2452" t="s">
        <v>8384</v>
      </c>
      <c r="Q2452" s="8" t="s">
        <v>8377</v>
      </c>
      <c r="R2452">
        <v>256</v>
      </c>
      <c r="S2452" s="7">
        <v>1</v>
      </c>
      <c r="T2452" s="4">
        <v>13000</v>
      </c>
      <c r="U2452" s="4">
        <v>18083</v>
      </c>
      <c r="V2452" s="25">
        <v>30</v>
      </c>
      <c r="W2452" s="4">
        <v>275</v>
      </c>
    </row>
    <row r="2453" spans="1:23" x14ac:dyDescent="0.45">
      <c r="A2453" t="s">
        <v>8315</v>
      </c>
      <c r="B2453" t="s">
        <v>8224</v>
      </c>
      <c r="C2453" t="s">
        <v>8384</v>
      </c>
      <c r="D2453" s="8" t="s">
        <v>8377</v>
      </c>
      <c r="E2453">
        <v>286</v>
      </c>
      <c r="F2453" s="7">
        <v>1</v>
      </c>
      <c r="G2453" s="4">
        <v>15000</v>
      </c>
      <c r="H2453" s="4">
        <v>16373</v>
      </c>
      <c r="I2453" s="25">
        <v>44.958333333328483</v>
      </c>
      <c r="J2453" s="4">
        <v>135</v>
      </c>
      <c r="N2453" t="s">
        <v>8315</v>
      </c>
      <c r="O2453" t="s">
        <v>8224</v>
      </c>
      <c r="P2453" t="s">
        <v>8384</v>
      </c>
      <c r="Q2453" s="8" t="s">
        <v>8377</v>
      </c>
      <c r="R2453">
        <v>286</v>
      </c>
      <c r="S2453" s="7">
        <v>1</v>
      </c>
      <c r="T2453" s="4">
        <v>15000</v>
      </c>
      <c r="U2453" s="4">
        <v>16373</v>
      </c>
      <c r="V2453" s="25">
        <v>44.958333333328483</v>
      </c>
      <c r="W2453" s="4">
        <v>135</v>
      </c>
    </row>
    <row r="2454" spans="1:23" x14ac:dyDescent="0.45">
      <c r="A2454" t="s">
        <v>8315</v>
      </c>
      <c r="B2454" t="s">
        <v>8224</v>
      </c>
      <c r="C2454" t="s">
        <v>8384</v>
      </c>
      <c r="D2454" s="8" t="s">
        <v>8377</v>
      </c>
      <c r="E2454">
        <v>301</v>
      </c>
      <c r="F2454" s="7">
        <v>1</v>
      </c>
      <c r="G2454" s="4">
        <v>13000</v>
      </c>
      <c r="H2454" s="4">
        <v>15435.55</v>
      </c>
      <c r="I2454" s="25">
        <v>39.958333333335759</v>
      </c>
      <c r="J2454" s="4">
        <v>251</v>
      </c>
      <c r="N2454" t="s">
        <v>8315</v>
      </c>
      <c r="O2454" t="s">
        <v>8224</v>
      </c>
      <c r="P2454" t="s">
        <v>8384</v>
      </c>
      <c r="Q2454" s="8" t="s">
        <v>8377</v>
      </c>
      <c r="R2454">
        <v>301</v>
      </c>
      <c r="S2454" s="7">
        <v>1</v>
      </c>
      <c r="T2454" s="4">
        <v>13000</v>
      </c>
      <c r="U2454" s="4">
        <v>15435.55</v>
      </c>
      <c r="V2454" s="25">
        <v>39.958333333335759</v>
      </c>
      <c r="W2454" s="4">
        <v>251</v>
      </c>
    </row>
    <row r="2455" spans="1:23" x14ac:dyDescent="0.45">
      <c r="A2455" t="s">
        <v>8315</v>
      </c>
      <c r="B2455" t="s">
        <v>8224</v>
      </c>
      <c r="C2455" t="s">
        <v>8384</v>
      </c>
      <c r="D2455" s="8" t="s">
        <v>8377</v>
      </c>
      <c r="E2455">
        <v>306</v>
      </c>
      <c r="F2455" s="7">
        <v>1</v>
      </c>
      <c r="G2455" s="4">
        <v>1000</v>
      </c>
      <c r="H2455" s="4">
        <v>2929</v>
      </c>
      <c r="I2455" s="25">
        <v>19.958333333328483</v>
      </c>
      <c r="J2455" s="4">
        <v>80</v>
      </c>
      <c r="N2455" t="s">
        <v>8315</v>
      </c>
      <c r="O2455" t="s">
        <v>8224</v>
      </c>
      <c r="P2455" t="s">
        <v>8384</v>
      </c>
      <c r="Q2455" s="8" t="s">
        <v>8377</v>
      </c>
      <c r="R2455">
        <v>306</v>
      </c>
      <c r="S2455" s="7">
        <v>1</v>
      </c>
      <c r="T2455" s="4">
        <v>1000</v>
      </c>
      <c r="U2455" s="4">
        <v>2929</v>
      </c>
      <c r="V2455" s="25">
        <v>19.958333333328483</v>
      </c>
      <c r="W2455" s="4">
        <v>80</v>
      </c>
    </row>
    <row r="2456" spans="1:23" x14ac:dyDescent="0.45">
      <c r="A2456" t="s">
        <v>8315</v>
      </c>
      <c r="B2456" t="s">
        <v>8224</v>
      </c>
      <c r="C2456" t="s">
        <v>8384</v>
      </c>
      <c r="D2456" s="8" t="s">
        <v>8377</v>
      </c>
      <c r="E2456">
        <v>318</v>
      </c>
      <c r="F2456" s="7">
        <v>1</v>
      </c>
      <c r="G2456" s="4">
        <v>5000</v>
      </c>
      <c r="H2456" s="4">
        <v>14166</v>
      </c>
      <c r="I2456" s="25">
        <v>29.958333333335759</v>
      </c>
      <c r="J2456" s="4">
        <v>284</v>
      </c>
      <c r="N2456" t="s">
        <v>8315</v>
      </c>
      <c r="O2456" t="s">
        <v>8224</v>
      </c>
      <c r="P2456" t="s">
        <v>8384</v>
      </c>
      <c r="Q2456" s="8" t="s">
        <v>8377</v>
      </c>
      <c r="R2456">
        <v>318</v>
      </c>
      <c r="S2456" s="7">
        <v>1</v>
      </c>
      <c r="T2456" s="4">
        <v>5000</v>
      </c>
      <c r="U2456" s="4">
        <v>14166</v>
      </c>
      <c r="V2456" s="25">
        <v>29.958333333335759</v>
      </c>
      <c r="W2456" s="4">
        <v>284</v>
      </c>
    </row>
    <row r="2457" spans="1:23" x14ac:dyDescent="0.45">
      <c r="A2457" t="s">
        <v>8315</v>
      </c>
      <c r="B2457" t="s">
        <v>8224</v>
      </c>
      <c r="C2457" t="s">
        <v>8384</v>
      </c>
      <c r="D2457" s="8" t="s">
        <v>8378</v>
      </c>
      <c r="F2457" s="7">
        <v>4</v>
      </c>
      <c r="G2457" s="4">
        <v>43500</v>
      </c>
      <c r="H2457" s="4">
        <v>45956.130000000005</v>
      </c>
      <c r="I2457" s="25">
        <v>31.462332175926349</v>
      </c>
      <c r="J2457" s="4">
        <v>454</v>
      </c>
      <c r="N2457" t="s">
        <v>8315</v>
      </c>
      <c r="O2457" t="s">
        <v>8224</v>
      </c>
      <c r="P2457" t="s">
        <v>8384</v>
      </c>
      <c r="Q2457" s="8" t="s">
        <v>8378</v>
      </c>
      <c r="S2457" s="7">
        <v>4</v>
      </c>
      <c r="T2457" s="4">
        <v>43500</v>
      </c>
      <c r="U2457" s="4">
        <v>45956.130000000005</v>
      </c>
      <c r="V2457" s="25">
        <v>31.462332175926349</v>
      </c>
      <c r="W2457" s="4">
        <v>454</v>
      </c>
    </row>
    <row r="2458" spans="1:23" x14ac:dyDescent="0.45">
      <c r="A2458" t="s">
        <v>8315</v>
      </c>
      <c r="B2458" t="s">
        <v>8224</v>
      </c>
      <c r="C2458" t="s">
        <v>8384</v>
      </c>
      <c r="D2458" s="8" t="s">
        <v>8378</v>
      </c>
      <c r="E2458">
        <v>240</v>
      </c>
      <c r="F2458" s="7">
        <v>1</v>
      </c>
      <c r="G2458" s="4">
        <v>15000</v>
      </c>
      <c r="H2458" s="4">
        <v>16145.12</v>
      </c>
      <c r="I2458" s="25">
        <v>45</v>
      </c>
      <c r="J2458" s="4">
        <v>137</v>
      </c>
      <c r="N2458" t="s">
        <v>8315</v>
      </c>
      <c r="O2458" t="s">
        <v>8224</v>
      </c>
      <c r="P2458" t="s">
        <v>8384</v>
      </c>
      <c r="Q2458" s="8" t="s">
        <v>8378</v>
      </c>
      <c r="R2458">
        <v>240</v>
      </c>
      <c r="S2458" s="7">
        <v>1</v>
      </c>
      <c r="T2458" s="4">
        <v>15000</v>
      </c>
      <c r="U2458" s="4">
        <v>16145.12</v>
      </c>
      <c r="V2458" s="25">
        <v>45</v>
      </c>
      <c r="W2458" s="4">
        <v>137</v>
      </c>
    </row>
    <row r="2459" spans="1:23" x14ac:dyDescent="0.45">
      <c r="A2459" t="s">
        <v>8315</v>
      </c>
      <c r="B2459" t="s">
        <v>8224</v>
      </c>
      <c r="C2459" t="s">
        <v>8384</v>
      </c>
      <c r="D2459" s="8" t="s">
        <v>8378</v>
      </c>
      <c r="E2459">
        <v>312</v>
      </c>
      <c r="F2459" s="7">
        <v>1</v>
      </c>
      <c r="G2459" s="4">
        <v>8000</v>
      </c>
      <c r="H2459" s="4">
        <v>8950</v>
      </c>
      <c r="I2459" s="25">
        <v>30</v>
      </c>
      <c r="J2459" s="4">
        <v>146</v>
      </c>
      <c r="N2459" t="s">
        <v>8315</v>
      </c>
      <c r="O2459" t="s">
        <v>8224</v>
      </c>
      <c r="P2459" t="s">
        <v>8384</v>
      </c>
      <c r="Q2459" s="8" t="s">
        <v>8378</v>
      </c>
      <c r="R2459">
        <v>312</v>
      </c>
      <c r="S2459" s="7">
        <v>1</v>
      </c>
      <c r="T2459" s="4">
        <v>8000</v>
      </c>
      <c r="U2459" s="4">
        <v>8950</v>
      </c>
      <c r="V2459" s="25">
        <v>30</v>
      </c>
      <c r="W2459" s="4">
        <v>146</v>
      </c>
    </row>
    <row r="2460" spans="1:23" x14ac:dyDescent="0.45">
      <c r="A2460" t="s">
        <v>8315</v>
      </c>
      <c r="B2460" t="s">
        <v>8224</v>
      </c>
      <c r="C2460" t="s">
        <v>8384</v>
      </c>
      <c r="D2460" s="8" t="s">
        <v>8378</v>
      </c>
      <c r="E2460">
        <v>367</v>
      </c>
      <c r="F2460" s="7">
        <v>1</v>
      </c>
      <c r="G2460" s="4">
        <v>10000</v>
      </c>
      <c r="H2460" s="4">
        <v>10335.01</v>
      </c>
      <c r="I2460" s="25">
        <v>39.630347222220735</v>
      </c>
      <c r="J2460" s="4">
        <v>119</v>
      </c>
      <c r="N2460" t="s">
        <v>8315</v>
      </c>
      <c r="O2460" t="s">
        <v>8224</v>
      </c>
      <c r="P2460" t="s">
        <v>8384</v>
      </c>
      <c r="Q2460" s="8" t="s">
        <v>8378</v>
      </c>
      <c r="R2460">
        <v>367</v>
      </c>
      <c r="S2460" s="7">
        <v>1</v>
      </c>
      <c r="T2460" s="4">
        <v>10000</v>
      </c>
      <c r="U2460" s="4">
        <v>10335.01</v>
      </c>
      <c r="V2460" s="25">
        <v>39.630347222220735</v>
      </c>
      <c r="W2460" s="4">
        <v>119</v>
      </c>
    </row>
    <row r="2461" spans="1:23" x14ac:dyDescent="0.45">
      <c r="A2461" t="s">
        <v>8315</v>
      </c>
      <c r="B2461" t="s">
        <v>8224</v>
      </c>
      <c r="C2461" t="s">
        <v>8384</v>
      </c>
      <c r="D2461" s="8" t="s">
        <v>8378</v>
      </c>
      <c r="E2461">
        <v>417</v>
      </c>
      <c r="F2461" s="7">
        <v>1</v>
      </c>
      <c r="G2461" s="4">
        <v>10500</v>
      </c>
      <c r="H2461" s="4">
        <v>10526</v>
      </c>
      <c r="I2461" s="25">
        <v>11.218981481484661</v>
      </c>
      <c r="J2461" s="4">
        <v>52</v>
      </c>
      <c r="N2461" t="s">
        <v>8315</v>
      </c>
      <c r="O2461" t="s">
        <v>8224</v>
      </c>
      <c r="P2461" t="s">
        <v>8384</v>
      </c>
      <c r="Q2461" s="8" t="s">
        <v>8378</v>
      </c>
      <c r="R2461">
        <v>417</v>
      </c>
      <c r="S2461" s="7">
        <v>1</v>
      </c>
      <c r="T2461" s="4">
        <v>10500</v>
      </c>
      <c r="U2461" s="4">
        <v>10526</v>
      </c>
      <c r="V2461" s="25">
        <v>11.218981481484661</v>
      </c>
      <c r="W2461" s="4">
        <v>52</v>
      </c>
    </row>
    <row r="2462" spans="1:23" x14ac:dyDescent="0.45">
      <c r="A2462" t="s">
        <v>8315</v>
      </c>
      <c r="B2462" t="s">
        <v>8224</v>
      </c>
      <c r="C2462" t="s">
        <v>8384</v>
      </c>
      <c r="D2462" s="8" t="s">
        <v>8379</v>
      </c>
      <c r="F2462" s="7">
        <v>3</v>
      </c>
      <c r="G2462" s="4">
        <v>48000</v>
      </c>
      <c r="H2462" s="4">
        <v>49676</v>
      </c>
      <c r="I2462" s="25">
        <v>36.627280092594447</v>
      </c>
      <c r="J2462" s="4">
        <v>541</v>
      </c>
      <c r="N2462" t="s">
        <v>8315</v>
      </c>
      <c r="O2462" t="s">
        <v>8224</v>
      </c>
      <c r="P2462" t="s">
        <v>8384</v>
      </c>
      <c r="Q2462" s="8" t="s">
        <v>8379</v>
      </c>
      <c r="S2462" s="7">
        <v>3</v>
      </c>
      <c r="T2462" s="4">
        <v>48000</v>
      </c>
      <c r="U2462" s="4">
        <v>49676</v>
      </c>
      <c r="V2462" s="25">
        <v>36.627280092594447</v>
      </c>
      <c r="W2462" s="4">
        <v>541</v>
      </c>
    </row>
    <row r="2463" spans="1:23" x14ac:dyDescent="0.45">
      <c r="A2463" t="s">
        <v>8315</v>
      </c>
      <c r="B2463" t="s">
        <v>8224</v>
      </c>
      <c r="C2463" t="s">
        <v>8384</v>
      </c>
      <c r="D2463" s="8" t="s">
        <v>8379</v>
      </c>
      <c r="E2463">
        <v>291</v>
      </c>
      <c r="F2463" s="7">
        <v>1</v>
      </c>
      <c r="G2463" s="4">
        <v>5000</v>
      </c>
      <c r="H2463" s="4">
        <v>6001</v>
      </c>
      <c r="I2463" s="25">
        <v>18.231643518520286</v>
      </c>
      <c r="J2463" s="4">
        <v>128</v>
      </c>
      <c r="N2463" t="s">
        <v>8315</v>
      </c>
      <c r="O2463" t="s">
        <v>8224</v>
      </c>
      <c r="P2463" t="s">
        <v>8384</v>
      </c>
      <c r="Q2463" s="8" t="s">
        <v>8379</v>
      </c>
      <c r="R2463">
        <v>291</v>
      </c>
      <c r="S2463" s="7">
        <v>1</v>
      </c>
      <c r="T2463" s="4">
        <v>5000</v>
      </c>
      <c r="U2463" s="4">
        <v>6001</v>
      </c>
      <c r="V2463" s="25">
        <v>18.231643518520286</v>
      </c>
      <c r="W2463" s="4">
        <v>128</v>
      </c>
    </row>
    <row r="2464" spans="1:23" x14ac:dyDescent="0.45">
      <c r="A2464" t="s">
        <v>8315</v>
      </c>
      <c r="B2464" t="s">
        <v>8224</v>
      </c>
      <c r="C2464" t="s">
        <v>8384</v>
      </c>
      <c r="D2464" s="8" t="s">
        <v>8379</v>
      </c>
      <c r="E2464">
        <v>330</v>
      </c>
      <c r="F2464" s="7">
        <v>1</v>
      </c>
      <c r="G2464" s="4">
        <v>35000</v>
      </c>
      <c r="H2464" s="4">
        <v>35640</v>
      </c>
      <c r="I2464" s="25">
        <v>31.650196759263054</v>
      </c>
      <c r="J2464" s="4">
        <v>340</v>
      </c>
      <c r="N2464" t="s">
        <v>8315</v>
      </c>
      <c r="O2464" t="s">
        <v>8224</v>
      </c>
      <c r="P2464" t="s">
        <v>8384</v>
      </c>
      <c r="Q2464" s="8" t="s">
        <v>8379</v>
      </c>
      <c r="R2464">
        <v>330</v>
      </c>
      <c r="S2464" s="7">
        <v>1</v>
      </c>
      <c r="T2464" s="4">
        <v>35000</v>
      </c>
      <c r="U2464" s="4">
        <v>35640</v>
      </c>
      <c r="V2464" s="25">
        <v>31.650196759263054</v>
      </c>
      <c r="W2464" s="4">
        <v>340</v>
      </c>
    </row>
    <row r="2465" spans="1:23" x14ac:dyDescent="0.45">
      <c r="A2465" t="s">
        <v>8315</v>
      </c>
      <c r="B2465" t="s">
        <v>8224</v>
      </c>
      <c r="C2465" t="s">
        <v>8384</v>
      </c>
      <c r="D2465" s="8" t="s">
        <v>8379</v>
      </c>
      <c r="E2465">
        <v>419</v>
      </c>
      <c r="F2465" s="7">
        <v>1</v>
      </c>
      <c r="G2465" s="4">
        <v>8000</v>
      </c>
      <c r="H2465" s="4">
        <v>8035</v>
      </c>
      <c r="I2465" s="25">
        <v>60</v>
      </c>
      <c r="J2465" s="4">
        <v>73</v>
      </c>
      <c r="N2465" t="s">
        <v>8315</v>
      </c>
      <c r="O2465" t="s">
        <v>8224</v>
      </c>
      <c r="P2465" t="s">
        <v>8384</v>
      </c>
      <c r="Q2465" s="8" t="s">
        <v>8379</v>
      </c>
      <c r="R2465">
        <v>419</v>
      </c>
      <c r="S2465" s="7">
        <v>1</v>
      </c>
      <c r="T2465" s="4">
        <v>8000</v>
      </c>
      <c r="U2465" s="4">
        <v>8035</v>
      </c>
      <c r="V2465" s="25">
        <v>60</v>
      </c>
      <c r="W2465" s="4">
        <v>73</v>
      </c>
    </row>
    <row r="2466" spans="1:23" x14ac:dyDescent="0.45">
      <c r="A2466" t="s">
        <v>8315</v>
      </c>
      <c r="B2466" t="s">
        <v>8224</v>
      </c>
      <c r="C2466" t="s">
        <v>8384</v>
      </c>
      <c r="D2466" s="8" t="s">
        <v>8369</v>
      </c>
      <c r="F2466" s="7">
        <v>1</v>
      </c>
      <c r="G2466" s="4">
        <v>30000</v>
      </c>
      <c r="H2466" s="4">
        <v>31675</v>
      </c>
      <c r="I2466" s="25">
        <v>30</v>
      </c>
      <c r="J2466" s="4">
        <v>437</v>
      </c>
      <c r="N2466" t="s">
        <v>8315</v>
      </c>
      <c r="O2466" t="s">
        <v>8224</v>
      </c>
      <c r="P2466" t="s">
        <v>8384</v>
      </c>
      <c r="Q2466" s="8" t="s">
        <v>8369</v>
      </c>
      <c r="S2466" s="7">
        <v>1</v>
      </c>
      <c r="T2466" s="4">
        <v>30000</v>
      </c>
      <c r="U2466" s="4">
        <v>31675</v>
      </c>
      <c r="V2466" s="25">
        <v>30</v>
      </c>
      <c r="W2466" s="4">
        <v>437</v>
      </c>
    </row>
    <row r="2467" spans="1:23" x14ac:dyDescent="0.45">
      <c r="A2467" t="s">
        <v>8315</v>
      </c>
      <c r="B2467" t="s">
        <v>8224</v>
      </c>
      <c r="C2467" t="s">
        <v>8384</v>
      </c>
      <c r="D2467" s="8" t="s">
        <v>8369</v>
      </c>
      <c r="E2467">
        <v>250</v>
      </c>
      <c r="F2467" s="7">
        <v>1</v>
      </c>
      <c r="G2467" s="4">
        <v>30000</v>
      </c>
      <c r="H2467" s="4">
        <v>31675</v>
      </c>
      <c r="I2467" s="25">
        <v>30</v>
      </c>
      <c r="J2467" s="4">
        <v>437</v>
      </c>
      <c r="N2467" t="s">
        <v>8315</v>
      </c>
      <c r="O2467" t="s">
        <v>8224</v>
      </c>
      <c r="P2467" t="s">
        <v>8384</v>
      </c>
      <c r="Q2467" s="8" t="s">
        <v>8369</v>
      </c>
      <c r="R2467">
        <v>250</v>
      </c>
      <c r="S2467" s="7">
        <v>1</v>
      </c>
      <c r="T2467" s="4">
        <v>30000</v>
      </c>
      <c r="U2467" s="4">
        <v>31675</v>
      </c>
      <c r="V2467" s="25">
        <v>30</v>
      </c>
      <c r="W2467" s="4">
        <v>437</v>
      </c>
    </row>
    <row r="2468" spans="1:23" x14ac:dyDescent="0.45">
      <c r="A2468" t="s">
        <v>8315</v>
      </c>
      <c r="B2468" t="s">
        <v>8224</v>
      </c>
      <c r="C2468" t="s">
        <v>8384</v>
      </c>
      <c r="D2468" s="8" t="s">
        <v>8371</v>
      </c>
      <c r="F2468" s="7">
        <v>1</v>
      </c>
      <c r="G2468" s="4">
        <v>14000</v>
      </c>
      <c r="H2468" s="4">
        <v>32035.51</v>
      </c>
      <c r="I2468" s="25">
        <v>30</v>
      </c>
      <c r="J2468" s="4">
        <v>563</v>
      </c>
      <c r="N2468" t="s">
        <v>8315</v>
      </c>
      <c r="O2468" t="s">
        <v>8224</v>
      </c>
      <c r="P2468" t="s">
        <v>8384</v>
      </c>
      <c r="Q2468" s="8" t="s">
        <v>8371</v>
      </c>
      <c r="S2468" s="7">
        <v>1</v>
      </c>
      <c r="T2468" s="4">
        <v>14000</v>
      </c>
      <c r="U2468" s="4">
        <v>32035.51</v>
      </c>
      <c r="V2468" s="25">
        <v>30</v>
      </c>
      <c r="W2468" s="4">
        <v>563</v>
      </c>
    </row>
    <row r="2469" spans="1:23" x14ac:dyDescent="0.45">
      <c r="A2469" t="s">
        <v>8315</v>
      </c>
      <c r="B2469" t="s">
        <v>8224</v>
      </c>
      <c r="C2469" t="s">
        <v>8384</v>
      </c>
      <c r="D2469" s="8" t="s">
        <v>8371</v>
      </c>
      <c r="E2469">
        <v>285</v>
      </c>
      <c r="F2469" s="7">
        <v>1</v>
      </c>
      <c r="G2469" s="4">
        <v>14000</v>
      </c>
      <c r="H2469" s="4">
        <v>32035.51</v>
      </c>
      <c r="I2469" s="25">
        <v>30</v>
      </c>
      <c r="J2469" s="4">
        <v>563</v>
      </c>
      <c r="N2469" t="s">
        <v>8315</v>
      </c>
      <c r="O2469" t="s">
        <v>8224</v>
      </c>
      <c r="P2469" t="s">
        <v>8384</v>
      </c>
      <c r="Q2469" s="8" t="s">
        <v>8371</v>
      </c>
      <c r="R2469">
        <v>285</v>
      </c>
      <c r="S2469" s="7">
        <v>1</v>
      </c>
      <c r="T2469" s="4">
        <v>14000</v>
      </c>
      <c r="U2469" s="4">
        <v>32035.51</v>
      </c>
      <c r="V2469" s="25">
        <v>30</v>
      </c>
      <c r="W2469" s="4">
        <v>563</v>
      </c>
    </row>
    <row r="2470" spans="1:23" x14ac:dyDescent="0.45">
      <c r="A2470" t="s">
        <v>8315</v>
      </c>
      <c r="B2470" t="s">
        <v>8224</v>
      </c>
      <c r="C2470" t="s">
        <v>8384</v>
      </c>
      <c r="D2470" s="8" t="s">
        <v>8372</v>
      </c>
      <c r="F2470" s="7">
        <v>4</v>
      </c>
      <c r="G2470" s="4">
        <v>124500</v>
      </c>
      <c r="H2470" s="4">
        <v>146891.82</v>
      </c>
      <c r="I2470" s="25">
        <v>40.259233217591827</v>
      </c>
      <c r="J2470" s="4">
        <v>1262</v>
      </c>
      <c r="N2470" t="s">
        <v>8315</v>
      </c>
      <c r="O2470" t="s">
        <v>8224</v>
      </c>
      <c r="P2470" t="s">
        <v>8384</v>
      </c>
      <c r="Q2470" s="8" t="s">
        <v>8372</v>
      </c>
      <c r="S2470" s="7">
        <v>4</v>
      </c>
      <c r="T2470" s="4">
        <v>124500</v>
      </c>
      <c r="U2470" s="4">
        <v>146891.82</v>
      </c>
      <c r="V2470" s="25">
        <v>40.259233217591827</v>
      </c>
      <c r="W2470" s="4">
        <v>1262</v>
      </c>
    </row>
    <row r="2471" spans="1:23" x14ac:dyDescent="0.45">
      <c r="A2471" t="s">
        <v>8315</v>
      </c>
      <c r="B2471" t="s">
        <v>8224</v>
      </c>
      <c r="C2471" t="s">
        <v>8384</v>
      </c>
      <c r="D2471" s="8" t="s">
        <v>8372</v>
      </c>
      <c r="E2471">
        <v>295</v>
      </c>
      <c r="F2471" s="7">
        <v>1</v>
      </c>
      <c r="G2471" s="4">
        <v>50000</v>
      </c>
      <c r="H2471" s="4">
        <v>66554.559999999998</v>
      </c>
      <c r="I2471" s="25">
        <v>59.995266203703068</v>
      </c>
      <c r="J2471" s="4">
        <v>665</v>
      </c>
      <c r="N2471" t="s">
        <v>8315</v>
      </c>
      <c r="O2471" t="s">
        <v>8224</v>
      </c>
      <c r="P2471" t="s">
        <v>8384</v>
      </c>
      <c r="Q2471" s="8" t="s">
        <v>8372</v>
      </c>
      <c r="R2471">
        <v>295</v>
      </c>
      <c r="S2471" s="7">
        <v>1</v>
      </c>
      <c r="T2471" s="4">
        <v>50000</v>
      </c>
      <c r="U2471" s="4">
        <v>66554.559999999998</v>
      </c>
      <c r="V2471" s="25">
        <v>59.995266203703068</v>
      </c>
      <c r="W2471" s="4">
        <v>665</v>
      </c>
    </row>
    <row r="2472" spans="1:23" x14ac:dyDescent="0.45">
      <c r="A2472" t="s">
        <v>8315</v>
      </c>
      <c r="B2472" t="s">
        <v>8224</v>
      </c>
      <c r="C2472" t="s">
        <v>8384</v>
      </c>
      <c r="D2472" s="8" t="s">
        <v>8372</v>
      </c>
      <c r="E2472">
        <v>393</v>
      </c>
      <c r="F2472" s="7">
        <v>1</v>
      </c>
      <c r="G2472" s="4">
        <v>50000</v>
      </c>
      <c r="H2472" s="4">
        <v>55223</v>
      </c>
      <c r="I2472" s="25">
        <v>31</v>
      </c>
      <c r="J2472" s="4">
        <v>351</v>
      </c>
      <c r="N2472" t="s">
        <v>8315</v>
      </c>
      <c r="O2472" t="s">
        <v>8224</v>
      </c>
      <c r="P2472" t="s">
        <v>8384</v>
      </c>
      <c r="Q2472" s="8" t="s">
        <v>8372</v>
      </c>
      <c r="R2472">
        <v>393</v>
      </c>
      <c r="S2472" s="7">
        <v>1</v>
      </c>
      <c r="T2472" s="4">
        <v>50000</v>
      </c>
      <c r="U2472" s="4">
        <v>55223</v>
      </c>
      <c r="V2472" s="25">
        <v>31</v>
      </c>
      <c r="W2472" s="4">
        <v>351</v>
      </c>
    </row>
    <row r="2473" spans="1:23" x14ac:dyDescent="0.45">
      <c r="A2473" t="s">
        <v>8315</v>
      </c>
      <c r="B2473" t="s">
        <v>8224</v>
      </c>
      <c r="C2473" t="s">
        <v>8384</v>
      </c>
      <c r="D2473" s="8" t="s">
        <v>8372</v>
      </c>
      <c r="E2473">
        <v>408</v>
      </c>
      <c r="F2473" s="7">
        <v>1</v>
      </c>
      <c r="G2473" s="4">
        <v>6000</v>
      </c>
      <c r="H2473" s="4">
        <v>6086.26</v>
      </c>
      <c r="I2473" s="25">
        <v>40.041666666664241</v>
      </c>
      <c r="J2473" s="4">
        <v>38</v>
      </c>
      <c r="N2473" t="s">
        <v>8315</v>
      </c>
      <c r="O2473" t="s">
        <v>8224</v>
      </c>
      <c r="P2473" t="s">
        <v>8384</v>
      </c>
      <c r="Q2473" s="8" t="s">
        <v>8372</v>
      </c>
      <c r="R2473">
        <v>408</v>
      </c>
      <c r="S2473" s="7">
        <v>1</v>
      </c>
      <c r="T2473" s="4">
        <v>6000</v>
      </c>
      <c r="U2473" s="4">
        <v>6086.26</v>
      </c>
      <c r="V2473" s="25">
        <v>40.041666666664241</v>
      </c>
      <c r="W2473" s="4">
        <v>38</v>
      </c>
    </row>
    <row r="2474" spans="1:23" x14ac:dyDescent="0.45">
      <c r="A2474" t="s">
        <v>8315</v>
      </c>
      <c r="B2474" t="s">
        <v>8224</v>
      </c>
      <c r="C2474" t="s">
        <v>8384</v>
      </c>
      <c r="D2474" s="8" t="s">
        <v>8372</v>
      </c>
      <c r="E2474">
        <v>414</v>
      </c>
      <c r="F2474" s="7">
        <v>1</v>
      </c>
      <c r="G2474" s="4">
        <v>18500</v>
      </c>
      <c r="H2474" s="4">
        <v>19028</v>
      </c>
      <c r="I2474" s="25">
        <v>30</v>
      </c>
      <c r="J2474" s="4">
        <v>208</v>
      </c>
      <c r="N2474" t="s">
        <v>8315</v>
      </c>
      <c r="O2474" t="s">
        <v>8224</v>
      </c>
      <c r="P2474" t="s">
        <v>8384</v>
      </c>
      <c r="Q2474" s="8" t="s">
        <v>8372</v>
      </c>
      <c r="R2474">
        <v>414</v>
      </c>
      <c r="S2474" s="7">
        <v>1</v>
      </c>
      <c r="T2474" s="4">
        <v>18500</v>
      </c>
      <c r="U2474" s="4">
        <v>19028</v>
      </c>
      <c r="V2474" s="25">
        <v>30</v>
      </c>
      <c r="W2474" s="4">
        <v>208</v>
      </c>
    </row>
    <row r="2475" spans="1:23" x14ac:dyDescent="0.45">
      <c r="A2475" t="s">
        <v>8315</v>
      </c>
      <c r="B2475" t="s">
        <v>8224</v>
      </c>
      <c r="C2475" t="s">
        <v>8384</v>
      </c>
      <c r="D2475" s="8" t="s">
        <v>8374</v>
      </c>
      <c r="F2475" s="7">
        <v>2</v>
      </c>
      <c r="G2475" s="4">
        <v>60000</v>
      </c>
      <c r="H2475" s="4">
        <v>60556</v>
      </c>
      <c r="I2475" s="25">
        <v>31.016180555558094</v>
      </c>
      <c r="J2475" s="4">
        <v>557</v>
      </c>
      <c r="N2475" t="s">
        <v>8315</v>
      </c>
      <c r="O2475" t="s">
        <v>8224</v>
      </c>
      <c r="P2475" t="s">
        <v>8384</v>
      </c>
      <c r="Q2475" s="8" t="s">
        <v>8374</v>
      </c>
      <c r="S2475" s="7">
        <v>2</v>
      </c>
      <c r="T2475" s="4">
        <v>60000</v>
      </c>
      <c r="U2475" s="4">
        <v>60556</v>
      </c>
      <c r="V2475" s="25">
        <v>31.016180555558094</v>
      </c>
      <c r="W2475" s="4">
        <v>557</v>
      </c>
    </row>
    <row r="2476" spans="1:23" x14ac:dyDescent="0.45">
      <c r="A2476" t="s">
        <v>8315</v>
      </c>
      <c r="B2476" t="s">
        <v>8224</v>
      </c>
      <c r="C2476" t="s">
        <v>8384</v>
      </c>
      <c r="D2476" s="8" t="s">
        <v>8374</v>
      </c>
      <c r="E2476">
        <v>317</v>
      </c>
      <c r="F2476" s="7">
        <v>1</v>
      </c>
      <c r="G2476" s="4">
        <v>30000</v>
      </c>
      <c r="H2476" s="4">
        <v>30241</v>
      </c>
      <c r="I2476" s="25">
        <v>30</v>
      </c>
      <c r="J2476" s="4">
        <v>316</v>
      </c>
      <c r="N2476" t="s">
        <v>8315</v>
      </c>
      <c r="O2476" t="s">
        <v>8224</v>
      </c>
      <c r="P2476" t="s">
        <v>8384</v>
      </c>
      <c r="Q2476" s="8" t="s">
        <v>8374</v>
      </c>
      <c r="R2476">
        <v>317</v>
      </c>
      <c r="S2476" s="7">
        <v>1</v>
      </c>
      <c r="T2476" s="4">
        <v>30000</v>
      </c>
      <c r="U2476" s="4">
        <v>30241</v>
      </c>
      <c r="V2476" s="25">
        <v>30</v>
      </c>
      <c r="W2476" s="4">
        <v>316</v>
      </c>
    </row>
    <row r="2477" spans="1:23" x14ac:dyDescent="0.45">
      <c r="A2477" t="s">
        <v>8315</v>
      </c>
      <c r="B2477" t="s">
        <v>8224</v>
      </c>
      <c r="C2477" t="s">
        <v>8384</v>
      </c>
      <c r="D2477" s="8" t="s">
        <v>8374</v>
      </c>
      <c r="E2477">
        <v>411</v>
      </c>
      <c r="F2477" s="7">
        <v>1</v>
      </c>
      <c r="G2477" s="4">
        <v>30000</v>
      </c>
      <c r="H2477" s="4">
        <v>30315</v>
      </c>
      <c r="I2477" s="25">
        <v>32.032361111116188</v>
      </c>
      <c r="J2477" s="4">
        <v>241</v>
      </c>
      <c r="N2477" t="s">
        <v>8315</v>
      </c>
      <c r="O2477" t="s">
        <v>8224</v>
      </c>
      <c r="P2477" t="s">
        <v>8384</v>
      </c>
      <c r="Q2477" s="8" t="s">
        <v>8374</v>
      </c>
      <c r="R2477">
        <v>411</v>
      </c>
      <c r="S2477" s="7">
        <v>1</v>
      </c>
      <c r="T2477" s="4">
        <v>30000</v>
      </c>
      <c r="U2477" s="4">
        <v>30315</v>
      </c>
      <c r="V2477" s="25">
        <v>32.032361111116188</v>
      </c>
      <c r="W2477" s="4">
        <v>241</v>
      </c>
    </row>
    <row r="2478" spans="1:23" x14ac:dyDescent="0.45">
      <c r="A2478" t="s">
        <v>8315</v>
      </c>
      <c r="B2478" t="s">
        <v>8224</v>
      </c>
      <c r="C2478" t="s">
        <v>8384</v>
      </c>
      <c r="D2478" s="8" t="s">
        <v>8381</v>
      </c>
      <c r="F2478" s="7">
        <v>1</v>
      </c>
      <c r="G2478" s="4">
        <v>30000</v>
      </c>
      <c r="H2478" s="4">
        <v>31404</v>
      </c>
      <c r="I2478" s="25">
        <v>29.233090277783049</v>
      </c>
      <c r="J2478" s="4">
        <v>287</v>
      </c>
      <c r="N2478" t="s">
        <v>8315</v>
      </c>
      <c r="O2478" t="s">
        <v>8224</v>
      </c>
      <c r="P2478" t="s">
        <v>8384</v>
      </c>
      <c r="Q2478" s="8" t="s">
        <v>8381</v>
      </c>
      <c r="S2478" s="7">
        <v>1</v>
      </c>
      <c r="T2478" s="4">
        <v>30000</v>
      </c>
      <c r="U2478" s="4">
        <v>31404</v>
      </c>
      <c r="V2478" s="25">
        <v>29.233090277783049</v>
      </c>
      <c r="W2478" s="4">
        <v>287</v>
      </c>
    </row>
    <row r="2479" spans="1:23" x14ac:dyDescent="0.45">
      <c r="A2479" t="s">
        <v>8315</v>
      </c>
      <c r="B2479" t="s">
        <v>8224</v>
      </c>
      <c r="C2479" t="s">
        <v>8384</v>
      </c>
      <c r="D2479" s="8" t="s">
        <v>8381</v>
      </c>
      <c r="E2479">
        <v>271</v>
      </c>
      <c r="F2479" s="7">
        <v>1</v>
      </c>
      <c r="G2479" s="4">
        <v>30000</v>
      </c>
      <c r="H2479" s="4">
        <v>31404</v>
      </c>
      <c r="I2479" s="25">
        <v>29.233090277783049</v>
      </c>
      <c r="J2479" s="4">
        <v>287</v>
      </c>
      <c r="N2479" t="s">
        <v>8315</v>
      </c>
      <c r="O2479" t="s">
        <v>8224</v>
      </c>
      <c r="P2479" t="s">
        <v>8384</v>
      </c>
      <c r="Q2479" s="8" t="s">
        <v>8381</v>
      </c>
      <c r="R2479">
        <v>271</v>
      </c>
      <c r="S2479" s="7">
        <v>1</v>
      </c>
      <c r="T2479" s="4">
        <v>30000</v>
      </c>
      <c r="U2479" s="4">
        <v>31404</v>
      </c>
      <c r="V2479" s="25">
        <v>29.233090277783049</v>
      </c>
      <c r="W2479" s="4">
        <v>287</v>
      </c>
    </row>
    <row r="2480" spans="1:23" x14ac:dyDescent="0.45">
      <c r="A2480" t="s">
        <v>8315</v>
      </c>
      <c r="B2480" t="s">
        <v>8224</v>
      </c>
      <c r="C2480" t="s">
        <v>8385</v>
      </c>
      <c r="F2480" s="7"/>
      <c r="G2480" s="4"/>
      <c r="H2480" s="4"/>
      <c r="I2480" s="25"/>
      <c r="J2480" s="4"/>
      <c r="N2480" t="s">
        <v>8315</v>
      </c>
      <c r="O2480" t="s">
        <v>8224</v>
      </c>
      <c r="P2480" t="s">
        <v>8385</v>
      </c>
      <c r="S2480" s="7"/>
      <c r="T2480" s="4"/>
      <c r="U2480" s="4"/>
      <c r="V2480" s="25"/>
      <c r="W2480" s="4"/>
    </row>
    <row r="2481" spans="1:23" x14ac:dyDescent="0.45">
      <c r="A2481" t="s">
        <v>8315</v>
      </c>
      <c r="B2481" t="s">
        <v>8224</v>
      </c>
      <c r="C2481" t="s">
        <v>8385</v>
      </c>
      <c r="D2481" s="8" t="s">
        <v>8376</v>
      </c>
      <c r="F2481" s="7">
        <v>4</v>
      </c>
      <c r="G2481" s="4">
        <v>61500</v>
      </c>
      <c r="H2481" s="4">
        <v>63532.17</v>
      </c>
      <c r="I2481" s="25">
        <v>32.767207754632182</v>
      </c>
      <c r="J2481" s="4">
        <v>638</v>
      </c>
      <c r="N2481" t="s">
        <v>8315</v>
      </c>
      <c r="O2481" t="s">
        <v>8224</v>
      </c>
      <c r="P2481" t="s">
        <v>8385</v>
      </c>
      <c r="Q2481" s="8" t="s">
        <v>8376</v>
      </c>
      <c r="S2481" s="7">
        <v>4</v>
      </c>
      <c r="T2481" s="4">
        <v>61500</v>
      </c>
      <c r="U2481" s="4">
        <v>63532.17</v>
      </c>
      <c r="V2481" s="25">
        <v>32.767207754632182</v>
      </c>
      <c r="W2481" s="4">
        <v>638</v>
      </c>
    </row>
    <row r="2482" spans="1:23" x14ac:dyDescent="0.45">
      <c r="A2482" t="s">
        <v>8315</v>
      </c>
      <c r="B2482" t="s">
        <v>8224</v>
      </c>
      <c r="C2482" t="s">
        <v>8385</v>
      </c>
      <c r="D2482" s="8" t="s">
        <v>8376</v>
      </c>
      <c r="E2482">
        <v>243</v>
      </c>
      <c r="F2482" s="7">
        <v>1</v>
      </c>
      <c r="G2482" s="4">
        <v>25000</v>
      </c>
      <c r="H2482" s="4">
        <v>25648</v>
      </c>
      <c r="I2482" s="25">
        <v>30</v>
      </c>
      <c r="J2482" s="4">
        <v>328</v>
      </c>
      <c r="N2482" t="s">
        <v>8315</v>
      </c>
      <c r="O2482" t="s">
        <v>8224</v>
      </c>
      <c r="P2482" t="s">
        <v>8385</v>
      </c>
      <c r="Q2482" s="8" t="s">
        <v>8376</v>
      </c>
      <c r="R2482">
        <v>243</v>
      </c>
      <c r="S2482" s="7">
        <v>1</v>
      </c>
      <c r="T2482" s="4">
        <v>25000</v>
      </c>
      <c r="U2482" s="4">
        <v>25648</v>
      </c>
      <c r="V2482" s="25">
        <v>30</v>
      </c>
      <c r="W2482" s="4">
        <v>328</v>
      </c>
    </row>
    <row r="2483" spans="1:23" x14ac:dyDescent="0.45">
      <c r="A2483" t="s">
        <v>8315</v>
      </c>
      <c r="B2483" t="s">
        <v>8224</v>
      </c>
      <c r="C2483" t="s">
        <v>8385</v>
      </c>
      <c r="D2483" s="8" t="s">
        <v>8376</v>
      </c>
      <c r="E2483">
        <v>375</v>
      </c>
      <c r="F2483" s="7">
        <v>1</v>
      </c>
      <c r="G2483" s="4">
        <v>500</v>
      </c>
      <c r="H2483" s="4">
        <v>600</v>
      </c>
      <c r="I2483" s="25">
        <v>41.735752314816636</v>
      </c>
      <c r="J2483" s="4">
        <v>14</v>
      </c>
      <c r="N2483" t="s">
        <v>8315</v>
      </c>
      <c r="O2483" t="s">
        <v>8224</v>
      </c>
      <c r="P2483" t="s">
        <v>8385</v>
      </c>
      <c r="Q2483" s="8" t="s">
        <v>8376</v>
      </c>
      <c r="R2483">
        <v>375</v>
      </c>
      <c r="S2483" s="7">
        <v>1</v>
      </c>
      <c r="T2483" s="4">
        <v>500</v>
      </c>
      <c r="U2483" s="4">
        <v>600</v>
      </c>
      <c r="V2483" s="25">
        <v>41.735752314816636</v>
      </c>
      <c r="W2483" s="4">
        <v>14</v>
      </c>
    </row>
    <row r="2484" spans="1:23" x14ac:dyDescent="0.45">
      <c r="A2484" t="s">
        <v>8315</v>
      </c>
      <c r="B2484" t="s">
        <v>8224</v>
      </c>
      <c r="C2484" t="s">
        <v>8385</v>
      </c>
      <c r="D2484" s="8" t="s">
        <v>8376</v>
      </c>
      <c r="E2484">
        <v>404</v>
      </c>
      <c r="F2484" s="7">
        <v>1</v>
      </c>
      <c r="G2484" s="4">
        <v>35000</v>
      </c>
      <c r="H2484" s="4">
        <v>36082</v>
      </c>
      <c r="I2484" s="25">
        <v>29.33307870371209</v>
      </c>
      <c r="J2484" s="4">
        <v>271</v>
      </c>
      <c r="N2484" t="s">
        <v>8315</v>
      </c>
      <c r="O2484" t="s">
        <v>8224</v>
      </c>
      <c r="P2484" t="s">
        <v>8385</v>
      </c>
      <c r="Q2484" s="8" t="s">
        <v>8376</v>
      </c>
      <c r="R2484">
        <v>404</v>
      </c>
      <c r="S2484" s="7">
        <v>1</v>
      </c>
      <c r="T2484" s="4">
        <v>35000</v>
      </c>
      <c r="U2484" s="4">
        <v>36082</v>
      </c>
      <c r="V2484" s="25">
        <v>29.33307870371209</v>
      </c>
      <c r="W2484" s="4">
        <v>271</v>
      </c>
    </row>
    <row r="2485" spans="1:23" x14ac:dyDescent="0.45">
      <c r="A2485" t="s">
        <v>8315</v>
      </c>
      <c r="B2485" t="s">
        <v>8224</v>
      </c>
      <c r="C2485" t="s">
        <v>8385</v>
      </c>
      <c r="D2485" s="8" t="s">
        <v>8376</v>
      </c>
      <c r="E2485">
        <v>416</v>
      </c>
      <c r="F2485" s="7">
        <v>1</v>
      </c>
      <c r="G2485" s="4">
        <v>1000</v>
      </c>
      <c r="H2485" s="4">
        <v>1202.17</v>
      </c>
      <c r="I2485" s="25">
        <v>30</v>
      </c>
      <c r="J2485" s="4">
        <v>25</v>
      </c>
      <c r="N2485" t="s">
        <v>8315</v>
      </c>
      <c r="O2485" t="s">
        <v>8224</v>
      </c>
      <c r="P2485" t="s">
        <v>8385</v>
      </c>
      <c r="Q2485" s="8" t="s">
        <v>8376</v>
      </c>
      <c r="R2485">
        <v>416</v>
      </c>
      <c r="S2485" s="7">
        <v>1</v>
      </c>
      <c r="T2485" s="4">
        <v>1000</v>
      </c>
      <c r="U2485" s="4">
        <v>1202.17</v>
      </c>
      <c r="V2485" s="25">
        <v>30</v>
      </c>
      <c r="W2485" s="4">
        <v>25</v>
      </c>
    </row>
    <row r="2486" spans="1:23" x14ac:dyDescent="0.45">
      <c r="A2486" t="s">
        <v>8315</v>
      </c>
      <c r="B2486" t="s">
        <v>8224</v>
      </c>
      <c r="C2486" t="s">
        <v>8385</v>
      </c>
      <c r="D2486" s="8" t="s">
        <v>8377</v>
      </c>
      <c r="F2486" s="7">
        <v>2</v>
      </c>
      <c r="G2486" s="4">
        <v>70820</v>
      </c>
      <c r="H2486" s="4">
        <v>126480.12</v>
      </c>
      <c r="I2486" s="25">
        <v>30.947280092590518</v>
      </c>
      <c r="J2486" s="4">
        <v>1565</v>
      </c>
      <c r="N2486" t="s">
        <v>8315</v>
      </c>
      <c r="O2486" t="s">
        <v>8224</v>
      </c>
      <c r="P2486" t="s">
        <v>8385</v>
      </c>
      <c r="Q2486" s="8" t="s">
        <v>8377</v>
      </c>
      <c r="S2486" s="7">
        <v>2</v>
      </c>
      <c r="T2486" s="4">
        <v>70820</v>
      </c>
      <c r="U2486" s="4">
        <v>126480.12</v>
      </c>
      <c r="V2486" s="25">
        <v>30.947280092590518</v>
      </c>
      <c r="W2486" s="4">
        <v>1565</v>
      </c>
    </row>
    <row r="2487" spans="1:23" x14ac:dyDescent="0.45">
      <c r="A2487" t="s">
        <v>8315</v>
      </c>
      <c r="B2487" t="s">
        <v>8224</v>
      </c>
      <c r="C2487" t="s">
        <v>8385</v>
      </c>
      <c r="D2487" s="8" t="s">
        <v>8377</v>
      </c>
      <c r="E2487">
        <v>389</v>
      </c>
      <c r="F2487" s="7">
        <v>1</v>
      </c>
      <c r="G2487" s="4">
        <v>68000</v>
      </c>
      <c r="H2487" s="4">
        <v>123444.12</v>
      </c>
      <c r="I2487" s="25">
        <v>31.894560185181035</v>
      </c>
      <c r="J2487" s="4">
        <v>1510</v>
      </c>
      <c r="N2487" t="s">
        <v>8315</v>
      </c>
      <c r="O2487" t="s">
        <v>8224</v>
      </c>
      <c r="P2487" t="s">
        <v>8385</v>
      </c>
      <c r="Q2487" s="8" t="s">
        <v>8377</v>
      </c>
      <c r="R2487">
        <v>389</v>
      </c>
      <c r="S2487" s="7">
        <v>1</v>
      </c>
      <c r="T2487" s="4">
        <v>68000</v>
      </c>
      <c r="U2487" s="4">
        <v>123444.12</v>
      </c>
      <c r="V2487" s="25">
        <v>31.894560185181035</v>
      </c>
      <c r="W2487" s="4">
        <v>1510</v>
      </c>
    </row>
    <row r="2488" spans="1:23" x14ac:dyDescent="0.45">
      <c r="A2488" t="s">
        <v>8315</v>
      </c>
      <c r="B2488" t="s">
        <v>8224</v>
      </c>
      <c r="C2488" t="s">
        <v>8385</v>
      </c>
      <c r="D2488" s="8" t="s">
        <v>8377</v>
      </c>
      <c r="E2488">
        <v>405</v>
      </c>
      <c r="F2488" s="7">
        <v>1</v>
      </c>
      <c r="G2488" s="4">
        <v>2820</v>
      </c>
      <c r="H2488" s="4">
        <v>3036</v>
      </c>
      <c r="I2488" s="25">
        <v>30</v>
      </c>
      <c r="J2488" s="4">
        <v>55</v>
      </c>
      <c r="N2488" t="s">
        <v>8315</v>
      </c>
      <c r="O2488" t="s">
        <v>8224</v>
      </c>
      <c r="P2488" t="s">
        <v>8385</v>
      </c>
      <c r="Q2488" s="8" t="s">
        <v>8377</v>
      </c>
      <c r="R2488">
        <v>405</v>
      </c>
      <c r="S2488" s="7">
        <v>1</v>
      </c>
      <c r="T2488" s="4">
        <v>2820</v>
      </c>
      <c r="U2488" s="4">
        <v>3036</v>
      </c>
      <c r="V2488" s="25">
        <v>30</v>
      </c>
      <c r="W2488" s="4">
        <v>55</v>
      </c>
    </row>
    <row r="2489" spans="1:23" x14ac:dyDescent="0.45">
      <c r="A2489" t="s">
        <v>8315</v>
      </c>
      <c r="B2489" t="s">
        <v>8224</v>
      </c>
      <c r="C2489" t="s">
        <v>8385</v>
      </c>
      <c r="D2489" s="8" t="s">
        <v>8378</v>
      </c>
      <c r="F2489" s="7">
        <v>2</v>
      </c>
      <c r="G2489" s="4">
        <v>152000</v>
      </c>
      <c r="H2489" s="4">
        <v>163614.84</v>
      </c>
      <c r="I2489" s="25">
        <v>44.705740740741021</v>
      </c>
      <c r="J2489" s="4">
        <v>2567</v>
      </c>
      <c r="N2489" t="s">
        <v>8315</v>
      </c>
      <c r="O2489" t="s">
        <v>8224</v>
      </c>
      <c r="P2489" t="s">
        <v>8385</v>
      </c>
      <c r="Q2489" s="8" t="s">
        <v>8378</v>
      </c>
      <c r="S2489" s="7">
        <v>2</v>
      </c>
      <c r="T2489" s="4">
        <v>152000</v>
      </c>
      <c r="U2489" s="4">
        <v>163614.84</v>
      </c>
      <c r="V2489" s="25">
        <v>44.705740740741021</v>
      </c>
      <c r="W2489" s="4">
        <v>2567</v>
      </c>
    </row>
    <row r="2490" spans="1:23" x14ac:dyDescent="0.45">
      <c r="A2490" t="s">
        <v>8315</v>
      </c>
      <c r="B2490" t="s">
        <v>8224</v>
      </c>
      <c r="C2490" t="s">
        <v>8385</v>
      </c>
      <c r="D2490" s="8" t="s">
        <v>8378</v>
      </c>
      <c r="E2490">
        <v>293</v>
      </c>
      <c r="F2490" s="7">
        <v>1</v>
      </c>
      <c r="G2490" s="4">
        <v>26000</v>
      </c>
      <c r="H2490" s="4">
        <v>26360</v>
      </c>
      <c r="I2490" s="25">
        <v>30</v>
      </c>
      <c r="J2490" s="4">
        <v>131</v>
      </c>
      <c r="N2490" t="s">
        <v>8315</v>
      </c>
      <c r="O2490" t="s">
        <v>8224</v>
      </c>
      <c r="P2490" t="s">
        <v>8385</v>
      </c>
      <c r="Q2490" s="8" t="s">
        <v>8378</v>
      </c>
      <c r="R2490">
        <v>293</v>
      </c>
      <c r="S2490" s="7">
        <v>1</v>
      </c>
      <c r="T2490" s="4">
        <v>26000</v>
      </c>
      <c r="U2490" s="4">
        <v>26360</v>
      </c>
      <c r="V2490" s="25">
        <v>30</v>
      </c>
      <c r="W2490" s="4">
        <v>131</v>
      </c>
    </row>
    <row r="2491" spans="1:23" x14ac:dyDescent="0.45">
      <c r="A2491" t="s">
        <v>8315</v>
      </c>
      <c r="B2491" t="s">
        <v>8224</v>
      </c>
      <c r="C2491" t="s">
        <v>8385</v>
      </c>
      <c r="D2491" s="8" t="s">
        <v>8378</v>
      </c>
      <c r="E2491">
        <v>298</v>
      </c>
      <c r="F2491" s="7">
        <v>1</v>
      </c>
      <c r="G2491" s="4">
        <v>126000</v>
      </c>
      <c r="H2491" s="4">
        <v>137254.84</v>
      </c>
      <c r="I2491" s="25">
        <v>59.411481481482042</v>
      </c>
      <c r="J2491" s="4">
        <v>2436</v>
      </c>
      <c r="N2491" t="s">
        <v>8315</v>
      </c>
      <c r="O2491" t="s">
        <v>8224</v>
      </c>
      <c r="P2491" t="s">
        <v>8385</v>
      </c>
      <c r="Q2491" s="8" t="s">
        <v>8378</v>
      </c>
      <c r="R2491">
        <v>298</v>
      </c>
      <c r="S2491" s="7">
        <v>1</v>
      </c>
      <c r="T2491" s="4">
        <v>126000</v>
      </c>
      <c r="U2491" s="4">
        <v>137254.84</v>
      </c>
      <c r="V2491" s="25">
        <v>59.411481481482042</v>
      </c>
      <c r="W2491" s="4">
        <v>2436</v>
      </c>
    </row>
    <row r="2492" spans="1:23" x14ac:dyDescent="0.45">
      <c r="A2492" t="s">
        <v>8315</v>
      </c>
      <c r="B2492" t="s">
        <v>8224</v>
      </c>
      <c r="C2492" t="s">
        <v>8385</v>
      </c>
      <c r="D2492" s="8" t="s">
        <v>8379</v>
      </c>
      <c r="F2492" s="7">
        <v>3</v>
      </c>
      <c r="G2492" s="4">
        <v>85999</v>
      </c>
      <c r="H2492" s="4">
        <v>130403.25</v>
      </c>
      <c r="I2492" s="25">
        <v>32.836624228395522</v>
      </c>
      <c r="J2492" s="4">
        <v>2249</v>
      </c>
      <c r="N2492" t="s">
        <v>8315</v>
      </c>
      <c r="O2492" t="s">
        <v>8224</v>
      </c>
      <c r="P2492" t="s">
        <v>8385</v>
      </c>
      <c r="Q2492" s="8" t="s">
        <v>8379</v>
      </c>
      <c r="S2492" s="7">
        <v>3</v>
      </c>
      <c r="T2492" s="4">
        <v>85999</v>
      </c>
      <c r="U2492" s="4">
        <v>130403.25</v>
      </c>
      <c r="V2492" s="25">
        <v>32.836624228395522</v>
      </c>
      <c r="W2492" s="4">
        <v>2249</v>
      </c>
    </row>
    <row r="2493" spans="1:23" x14ac:dyDescent="0.45">
      <c r="A2493" t="s">
        <v>8315</v>
      </c>
      <c r="B2493" t="s">
        <v>8224</v>
      </c>
      <c r="C2493" t="s">
        <v>8385</v>
      </c>
      <c r="D2493" s="8" t="s">
        <v>8379</v>
      </c>
      <c r="E2493">
        <v>280</v>
      </c>
      <c r="F2493" s="7">
        <v>1</v>
      </c>
      <c r="G2493" s="4">
        <v>75000</v>
      </c>
      <c r="H2493" s="4">
        <v>117108</v>
      </c>
      <c r="I2493" s="25">
        <v>45</v>
      </c>
      <c r="J2493" s="4">
        <v>2139</v>
      </c>
      <c r="N2493" t="s">
        <v>8315</v>
      </c>
      <c r="O2493" t="s">
        <v>8224</v>
      </c>
      <c r="P2493" t="s">
        <v>8385</v>
      </c>
      <c r="Q2493" s="8" t="s">
        <v>8379</v>
      </c>
      <c r="R2493">
        <v>280</v>
      </c>
      <c r="S2493" s="7">
        <v>1</v>
      </c>
      <c r="T2493" s="4">
        <v>75000</v>
      </c>
      <c r="U2493" s="4">
        <v>117108</v>
      </c>
      <c r="V2493" s="25">
        <v>45</v>
      </c>
      <c r="W2493" s="4">
        <v>2139</v>
      </c>
    </row>
    <row r="2494" spans="1:23" x14ac:dyDescent="0.45">
      <c r="A2494" t="s">
        <v>8315</v>
      </c>
      <c r="B2494" t="s">
        <v>8224</v>
      </c>
      <c r="C2494" t="s">
        <v>8385</v>
      </c>
      <c r="D2494" s="8" t="s">
        <v>8379</v>
      </c>
      <c r="E2494">
        <v>383</v>
      </c>
      <c r="F2494" s="7">
        <v>1</v>
      </c>
      <c r="G2494" s="4">
        <v>999</v>
      </c>
      <c r="H2494" s="4">
        <v>2065</v>
      </c>
      <c r="I2494" s="25">
        <v>23</v>
      </c>
      <c r="J2494" s="4">
        <v>48</v>
      </c>
      <c r="N2494" t="s">
        <v>8315</v>
      </c>
      <c r="O2494" t="s">
        <v>8224</v>
      </c>
      <c r="P2494" t="s">
        <v>8385</v>
      </c>
      <c r="Q2494" s="8" t="s">
        <v>8379</v>
      </c>
      <c r="R2494">
        <v>383</v>
      </c>
      <c r="S2494" s="7">
        <v>1</v>
      </c>
      <c r="T2494" s="4">
        <v>999</v>
      </c>
      <c r="U2494" s="4">
        <v>2065</v>
      </c>
      <c r="V2494" s="25">
        <v>23</v>
      </c>
      <c r="W2494" s="4">
        <v>48</v>
      </c>
    </row>
    <row r="2495" spans="1:23" x14ac:dyDescent="0.45">
      <c r="A2495" t="s">
        <v>8315</v>
      </c>
      <c r="B2495" t="s">
        <v>8224</v>
      </c>
      <c r="C2495" t="s">
        <v>8385</v>
      </c>
      <c r="D2495" s="8" t="s">
        <v>8379</v>
      </c>
      <c r="E2495">
        <v>400</v>
      </c>
      <c r="F2495" s="7">
        <v>1</v>
      </c>
      <c r="G2495" s="4">
        <v>10000</v>
      </c>
      <c r="H2495" s="4">
        <v>11230.25</v>
      </c>
      <c r="I2495" s="25">
        <v>30.509872685186565</v>
      </c>
      <c r="J2495" s="4">
        <v>62</v>
      </c>
      <c r="N2495" t="s">
        <v>8315</v>
      </c>
      <c r="O2495" t="s">
        <v>8224</v>
      </c>
      <c r="P2495" t="s">
        <v>8385</v>
      </c>
      <c r="Q2495" s="8" t="s">
        <v>8379</v>
      </c>
      <c r="R2495">
        <v>400</v>
      </c>
      <c r="S2495" s="7">
        <v>1</v>
      </c>
      <c r="T2495" s="4">
        <v>10000</v>
      </c>
      <c r="U2495" s="4">
        <v>11230.25</v>
      </c>
      <c r="V2495" s="25">
        <v>30.509872685186565</v>
      </c>
      <c r="W2495" s="4">
        <v>62</v>
      </c>
    </row>
    <row r="2496" spans="1:23" x14ac:dyDescent="0.45">
      <c r="A2496" t="s">
        <v>8315</v>
      </c>
      <c r="B2496" t="s">
        <v>8224</v>
      </c>
      <c r="C2496" t="s">
        <v>8385</v>
      </c>
      <c r="D2496" s="8" t="s">
        <v>8369</v>
      </c>
      <c r="F2496" s="7">
        <v>1</v>
      </c>
      <c r="G2496" s="4">
        <v>7000</v>
      </c>
      <c r="H2496" s="4">
        <v>7711.3</v>
      </c>
      <c r="I2496" s="25">
        <v>30.306342592593865</v>
      </c>
      <c r="J2496" s="4">
        <v>113</v>
      </c>
      <c r="N2496" t="s">
        <v>8315</v>
      </c>
      <c r="O2496" t="s">
        <v>8224</v>
      </c>
      <c r="P2496" t="s">
        <v>8385</v>
      </c>
      <c r="Q2496" s="8" t="s">
        <v>8369</v>
      </c>
      <c r="S2496" s="7">
        <v>1</v>
      </c>
      <c r="T2496" s="4">
        <v>7000</v>
      </c>
      <c r="U2496" s="4">
        <v>7711.3</v>
      </c>
      <c r="V2496" s="25">
        <v>30.306342592593865</v>
      </c>
      <c r="W2496" s="4">
        <v>113</v>
      </c>
    </row>
    <row r="2497" spans="1:23" x14ac:dyDescent="0.45">
      <c r="A2497" t="s">
        <v>8315</v>
      </c>
      <c r="B2497" t="s">
        <v>8224</v>
      </c>
      <c r="C2497" t="s">
        <v>8385</v>
      </c>
      <c r="D2497" s="8" t="s">
        <v>8369</v>
      </c>
      <c r="E2497">
        <v>364</v>
      </c>
      <c r="F2497" s="7">
        <v>1</v>
      </c>
      <c r="G2497" s="4">
        <v>7000</v>
      </c>
      <c r="H2497" s="4">
        <v>7711.3</v>
      </c>
      <c r="I2497" s="25">
        <v>30.306342592593865</v>
      </c>
      <c r="J2497" s="4">
        <v>113</v>
      </c>
      <c r="N2497" t="s">
        <v>8315</v>
      </c>
      <c r="O2497" t="s">
        <v>8224</v>
      </c>
      <c r="P2497" t="s">
        <v>8385</v>
      </c>
      <c r="Q2497" s="8" t="s">
        <v>8369</v>
      </c>
      <c r="R2497">
        <v>364</v>
      </c>
      <c r="S2497" s="7">
        <v>1</v>
      </c>
      <c r="T2497" s="4">
        <v>7000</v>
      </c>
      <c r="U2497" s="4">
        <v>7711.3</v>
      </c>
      <c r="V2497" s="25">
        <v>30.306342592593865</v>
      </c>
      <c r="W2497" s="4">
        <v>113</v>
      </c>
    </row>
    <row r="2498" spans="1:23" x14ac:dyDescent="0.45">
      <c r="A2498" t="s">
        <v>8315</v>
      </c>
      <c r="B2498" t="s">
        <v>8224</v>
      </c>
      <c r="C2498" t="s">
        <v>8385</v>
      </c>
      <c r="D2498" s="8" t="s">
        <v>8370</v>
      </c>
      <c r="F2498" s="7">
        <v>1</v>
      </c>
      <c r="G2498" s="4">
        <v>9665</v>
      </c>
      <c r="H2498" s="4">
        <v>12000</v>
      </c>
      <c r="I2498" s="25">
        <v>21.789456018515921</v>
      </c>
      <c r="J2498" s="4">
        <v>86</v>
      </c>
      <c r="N2498" t="s">
        <v>8315</v>
      </c>
      <c r="O2498" t="s">
        <v>8224</v>
      </c>
      <c r="P2498" t="s">
        <v>8385</v>
      </c>
      <c r="Q2498" s="8" t="s">
        <v>8370</v>
      </c>
      <c r="S2498" s="7">
        <v>1</v>
      </c>
      <c r="T2498" s="4">
        <v>9665</v>
      </c>
      <c r="U2498" s="4">
        <v>12000</v>
      </c>
      <c r="V2498" s="25">
        <v>21.789456018515921</v>
      </c>
      <c r="W2498" s="4">
        <v>86</v>
      </c>
    </row>
    <row r="2499" spans="1:23" x14ac:dyDescent="0.45">
      <c r="A2499" t="s">
        <v>8315</v>
      </c>
      <c r="B2499" t="s">
        <v>8224</v>
      </c>
      <c r="C2499" t="s">
        <v>8385</v>
      </c>
      <c r="D2499" s="8" t="s">
        <v>8370</v>
      </c>
      <c r="E2499">
        <v>362</v>
      </c>
      <c r="F2499" s="7">
        <v>1</v>
      </c>
      <c r="G2499" s="4">
        <v>9665</v>
      </c>
      <c r="H2499" s="4">
        <v>12000</v>
      </c>
      <c r="I2499" s="25">
        <v>21.789456018515921</v>
      </c>
      <c r="J2499" s="4">
        <v>86</v>
      </c>
      <c r="N2499" t="s">
        <v>8315</v>
      </c>
      <c r="O2499" t="s">
        <v>8224</v>
      </c>
      <c r="P2499" t="s">
        <v>8385</v>
      </c>
      <c r="Q2499" s="8" t="s">
        <v>8370</v>
      </c>
      <c r="R2499">
        <v>362</v>
      </c>
      <c r="S2499" s="7">
        <v>1</v>
      </c>
      <c r="T2499" s="4">
        <v>9665</v>
      </c>
      <c r="U2499" s="4">
        <v>12000</v>
      </c>
      <c r="V2499" s="25">
        <v>21.789456018515921</v>
      </c>
      <c r="W2499" s="4">
        <v>86</v>
      </c>
    </row>
    <row r="2500" spans="1:23" x14ac:dyDescent="0.45">
      <c r="A2500" t="s">
        <v>8315</v>
      </c>
      <c r="B2500" t="s">
        <v>8224</v>
      </c>
      <c r="C2500" t="s">
        <v>8385</v>
      </c>
      <c r="D2500" s="8" t="s">
        <v>8372</v>
      </c>
      <c r="F2500" s="7">
        <v>2</v>
      </c>
      <c r="G2500" s="4">
        <v>13500</v>
      </c>
      <c r="H2500" s="4">
        <v>15391</v>
      </c>
      <c r="I2500" s="25">
        <v>24.143182870371675</v>
      </c>
      <c r="J2500" s="4">
        <v>341</v>
      </c>
      <c r="N2500" t="s">
        <v>8315</v>
      </c>
      <c r="O2500" t="s">
        <v>8224</v>
      </c>
      <c r="P2500" t="s">
        <v>8385</v>
      </c>
      <c r="Q2500" s="8" t="s">
        <v>8372</v>
      </c>
      <c r="S2500" s="7">
        <v>2</v>
      </c>
      <c r="T2500" s="4">
        <v>13500</v>
      </c>
      <c r="U2500" s="4">
        <v>15391</v>
      </c>
      <c r="V2500" s="25">
        <v>24.143182870371675</v>
      </c>
      <c r="W2500" s="4">
        <v>341</v>
      </c>
    </row>
    <row r="2501" spans="1:23" x14ac:dyDescent="0.45">
      <c r="A2501" t="s">
        <v>8315</v>
      </c>
      <c r="B2501" t="s">
        <v>8224</v>
      </c>
      <c r="C2501" t="s">
        <v>8385</v>
      </c>
      <c r="D2501" s="8" t="s">
        <v>8372</v>
      </c>
      <c r="E2501">
        <v>341</v>
      </c>
      <c r="F2501" s="7">
        <v>1</v>
      </c>
      <c r="G2501" s="4">
        <v>3500</v>
      </c>
      <c r="H2501" s="4">
        <v>3735</v>
      </c>
      <c r="I2501" s="25">
        <v>18.286365740743349</v>
      </c>
      <c r="J2501" s="4">
        <v>55</v>
      </c>
      <c r="N2501" t="s">
        <v>8315</v>
      </c>
      <c r="O2501" t="s">
        <v>8224</v>
      </c>
      <c r="P2501" t="s">
        <v>8385</v>
      </c>
      <c r="Q2501" s="8" t="s">
        <v>8372</v>
      </c>
      <c r="R2501">
        <v>341</v>
      </c>
      <c r="S2501" s="7">
        <v>1</v>
      </c>
      <c r="T2501" s="4">
        <v>3500</v>
      </c>
      <c r="U2501" s="4">
        <v>3735</v>
      </c>
      <c r="V2501" s="25">
        <v>18.286365740743349</v>
      </c>
      <c r="W2501" s="4">
        <v>55</v>
      </c>
    </row>
    <row r="2502" spans="1:23" x14ac:dyDescent="0.45">
      <c r="A2502" t="s">
        <v>8315</v>
      </c>
      <c r="B2502" t="s">
        <v>8224</v>
      </c>
      <c r="C2502" t="s">
        <v>8385</v>
      </c>
      <c r="D2502" s="8" t="s">
        <v>8372</v>
      </c>
      <c r="E2502">
        <v>352</v>
      </c>
      <c r="F2502" s="7">
        <v>1</v>
      </c>
      <c r="G2502" s="4">
        <v>10000</v>
      </c>
      <c r="H2502" s="4">
        <v>11656</v>
      </c>
      <c r="I2502" s="25">
        <v>30</v>
      </c>
      <c r="J2502" s="4">
        <v>286</v>
      </c>
      <c r="N2502" t="s">
        <v>8315</v>
      </c>
      <c r="O2502" t="s">
        <v>8224</v>
      </c>
      <c r="P2502" t="s">
        <v>8385</v>
      </c>
      <c r="Q2502" s="8" t="s">
        <v>8372</v>
      </c>
      <c r="R2502">
        <v>352</v>
      </c>
      <c r="S2502" s="7">
        <v>1</v>
      </c>
      <c r="T2502" s="4">
        <v>10000</v>
      </c>
      <c r="U2502" s="4">
        <v>11656</v>
      </c>
      <c r="V2502" s="25">
        <v>30</v>
      </c>
      <c r="W2502" s="4">
        <v>286</v>
      </c>
    </row>
    <row r="2503" spans="1:23" x14ac:dyDescent="0.45">
      <c r="A2503" t="s">
        <v>8315</v>
      </c>
      <c r="B2503" t="s">
        <v>8224</v>
      </c>
      <c r="C2503" t="s">
        <v>8385</v>
      </c>
      <c r="D2503" s="8" t="s">
        <v>8373</v>
      </c>
      <c r="F2503" s="7">
        <v>5</v>
      </c>
      <c r="G2503" s="4">
        <v>149200</v>
      </c>
      <c r="H2503" s="4">
        <v>162046.03999999998</v>
      </c>
      <c r="I2503" s="25">
        <v>28.731678240741893</v>
      </c>
      <c r="J2503" s="4">
        <v>1582</v>
      </c>
      <c r="N2503" t="s">
        <v>8315</v>
      </c>
      <c r="O2503" t="s">
        <v>8224</v>
      </c>
      <c r="P2503" t="s">
        <v>8385</v>
      </c>
      <c r="Q2503" s="8" t="s">
        <v>8373</v>
      </c>
      <c r="S2503" s="7">
        <v>5</v>
      </c>
      <c r="T2503" s="4">
        <v>149200</v>
      </c>
      <c r="U2503" s="4">
        <v>162046.03999999998</v>
      </c>
      <c r="V2503" s="25">
        <v>28.731678240741893</v>
      </c>
      <c r="W2503" s="4">
        <v>1582</v>
      </c>
    </row>
    <row r="2504" spans="1:23" x14ac:dyDescent="0.45">
      <c r="A2504" t="s">
        <v>8315</v>
      </c>
      <c r="B2504" t="s">
        <v>8224</v>
      </c>
      <c r="C2504" t="s">
        <v>8385</v>
      </c>
      <c r="D2504" s="8" t="s">
        <v>8373</v>
      </c>
      <c r="E2504">
        <v>343</v>
      </c>
      <c r="F2504" s="7">
        <v>1</v>
      </c>
      <c r="G2504" s="4">
        <v>30000</v>
      </c>
      <c r="H2504" s="4">
        <v>30608.59</v>
      </c>
      <c r="I2504" s="25">
        <v>30.387210648150358</v>
      </c>
      <c r="J2504" s="4">
        <v>524</v>
      </c>
      <c r="N2504" t="s">
        <v>8315</v>
      </c>
      <c r="O2504" t="s">
        <v>8224</v>
      </c>
      <c r="P2504" t="s">
        <v>8385</v>
      </c>
      <c r="Q2504" s="8" t="s">
        <v>8373</v>
      </c>
      <c r="R2504">
        <v>343</v>
      </c>
      <c r="S2504" s="7">
        <v>1</v>
      </c>
      <c r="T2504" s="4">
        <v>30000</v>
      </c>
      <c r="U2504" s="4">
        <v>30608.59</v>
      </c>
      <c r="V2504" s="25">
        <v>30.387210648150358</v>
      </c>
      <c r="W2504" s="4">
        <v>524</v>
      </c>
    </row>
    <row r="2505" spans="1:23" x14ac:dyDescent="0.45">
      <c r="A2505" t="s">
        <v>8315</v>
      </c>
      <c r="B2505" t="s">
        <v>8224</v>
      </c>
      <c r="C2505" t="s">
        <v>8385</v>
      </c>
      <c r="D2505" s="8" t="s">
        <v>8373</v>
      </c>
      <c r="E2505">
        <v>355</v>
      </c>
      <c r="F2505" s="7">
        <v>1</v>
      </c>
      <c r="G2505" s="4">
        <v>35000</v>
      </c>
      <c r="H2505" s="4">
        <v>40690</v>
      </c>
      <c r="I2505" s="25">
        <v>31.041666666664241</v>
      </c>
      <c r="J2505" s="4">
        <v>165</v>
      </c>
      <c r="N2505" t="s">
        <v>8315</v>
      </c>
      <c r="O2505" t="s">
        <v>8224</v>
      </c>
      <c r="P2505" t="s">
        <v>8385</v>
      </c>
      <c r="Q2505" s="8" t="s">
        <v>8373</v>
      </c>
      <c r="R2505">
        <v>355</v>
      </c>
      <c r="S2505" s="7">
        <v>1</v>
      </c>
      <c r="T2505" s="4">
        <v>35000</v>
      </c>
      <c r="U2505" s="4">
        <v>40690</v>
      </c>
      <c r="V2505" s="25">
        <v>31.041666666664241</v>
      </c>
      <c r="W2505" s="4">
        <v>165</v>
      </c>
    </row>
    <row r="2506" spans="1:23" x14ac:dyDescent="0.45">
      <c r="A2506" t="s">
        <v>8315</v>
      </c>
      <c r="B2506" t="s">
        <v>8224</v>
      </c>
      <c r="C2506" t="s">
        <v>8385</v>
      </c>
      <c r="D2506" s="8" t="s">
        <v>8373</v>
      </c>
      <c r="E2506">
        <v>359</v>
      </c>
      <c r="F2506" s="7">
        <v>1</v>
      </c>
      <c r="G2506" s="4">
        <v>24200</v>
      </c>
      <c r="H2506" s="4">
        <v>25375</v>
      </c>
      <c r="I2506" s="25">
        <v>22.146180555551837</v>
      </c>
      <c r="J2506" s="4">
        <v>302</v>
      </c>
      <c r="N2506" t="s">
        <v>8315</v>
      </c>
      <c r="O2506" t="s">
        <v>8224</v>
      </c>
      <c r="P2506" t="s">
        <v>8385</v>
      </c>
      <c r="Q2506" s="8" t="s">
        <v>8373</v>
      </c>
      <c r="R2506">
        <v>359</v>
      </c>
      <c r="S2506" s="7">
        <v>1</v>
      </c>
      <c r="T2506" s="4">
        <v>24200</v>
      </c>
      <c r="U2506" s="4">
        <v>25375</v>
      </c>
      <c r="V2506" s="25">
        <v>22.146180555551837</v>
      </c>
      <c r="W2506" s="4">
        <v>302</v>
      </c>
    </row>
    <row r="2507" spans="1:23" x14ac:dyDescent="0.45">
      <c r="A2507" t="s">
        <v>8315</v>
      </c>
      <c r="B2507" t="s">
        <v>8224</v>
      </c>
      <c r="C2507" t="s">
        <v>8385</v>
      </c>
      <c r="D2507" s="8" t="s">
        <v>8373</v>
      </c>
      <c r="E2507">
        <v>361</v>
      </c>
      <c r="F2507" s="7">
        <v>1</v>
      </c>
      <c r="G2507" s="4">
        <v>35000</v>
      </c>
      <c r="H2507" s="4">
        <v>38876.949999999997</v>
      </c>
      <c r="I2507" s="25">
        <v>30.041666666671517</v>
      </c>
      <c r="J2507" s="4">
        <v>354</v>
      </c>
      <c r="N2507" t="s">
        <v>8315</v>
      </c>
      <c r="O2507" t="s">
        <v>8224</v>
      </c>
      <c r="P2507" t="s">
        <v>8385</v>
      </c>
      <c r="Q2507" s="8" t="s">
        <v>8373</v>
      </c>
      <c r="R2507">
        <v>361</v>
      </c>
      <c r="S2507" s="7">
        <v>1</v>
      </c>
      <c r="T2507" s="4">
        <v>35000</v>
      </c>
      <c r="U2507" s="4">
        <v>38876.949999999997</v>
      </c>
      <c r="V2507" s="25">
        <v>30.041666666671517</v>
      </c>
      <c r="W2507" s="4">
        <v>354</v>
      </c>
    </row>
    <row r="2508" spans="1:23" x14ac:dyDescent="0.45">
      <c r="A2508" t="s">
        <v>8315</v>
      </c>
      <c r="B2508" t="s">
        <v>8224</v>
      </c>
      <c r="C2508" t="s">
        <v>8385</v>
      </c>
      <c r="D2508" s="8" t="s">
        <v>8373</v>
      </c>
      <c r="E2508">
        <v>385</v>
      </c>
      <c r="F2508" s="7">
        <v>1</v>
      </c>
      <c r="G2508" s="4">
        <v>25000</v>
      </c>
      <c r="H2508" s="4">
        <v>26495.5</v>
      </c>
      <c r="I2508" s="25">
        <v>30.041666666671517</v>
      </c>
      <c r="J2508" s="4">
        <v>237</v>
      </c>
      <c r="N2508" t="s">
        <v>8315</v>
      </c>
      <c r="O2508" t="s">
        <v>8224</v>
      </c>
      <c r="P2508" t="s">
        <v>8385</v>
      </c>
      <c r="Q2508" s="8" t="s">
        <v>8373</v>
      </c>
      <c r="R2508">
        <v>385</v>
      </c>
      <c r="S2508" s="7">
        <v>1</v>
      </c>
      <c r="T2508" s="4">
        <v>25000</v>
      </c>
      <c r="U2508" s="4">
        <v>26495.5</v>
      </c>
      <c r="V2508" s="25">
        <v>30.041666666671517</v>
      </c>
      <c r="W2508" s="4">
        <v>237</v>
      </c>
    </row>
    <row r="2509" spans="1:23" x14ac:dyDescent="0.45">
      <c r="A2509" t="s">
        <v>8315</v>
      </c>
      <c r="B2509" t="s">
        <v>8224</v>
      </c>
      <c r="C2509" t="s">
        <v>8385</v>
      </c>
      <c r="D2509" s="8" t="s">
        <v>8374</v>
      </c>
      <c r="F2509" s="7">
        <v>1</v>
      </c>
      <c r="G2509" s="4">
        <v>36400</v>
      </c>
      <c r="H2509" s="4">
        <v>41000</v>
      </c>
      <c r="I2509" s="25">
        <v>45</v>
      </c>
      <c r="J2509" s="4">
        <v>376</v>
      </c>
      <c r="N2509" t="s">
        <v>8315</v>
      </c>
      <c r="O2509" t="s">
        <v>8224</v>
      </c>
      <c r="P2509" t="s">
        <v>8385</v>
      </c>
      <c r="Q2509" s="8" t="s">
        <v>8374</v>
      </c>
      <c r="S2509" s="7">
        <v>1</v>
      </c>
      <c r="T2509" s="4">
        <v>36400</v>
      </c>
      <c r="U2509" s="4">
        <v>41000</v>
      </c>
      <c r="V2509" s="25">
        <v>45</v>
      </c>
      <c r="W2509" s="4">
        <v>376</v>
      </c>
    </row>
    <row r="2510" spans="1:23" x14ac:dyDescent="0.45">
      <c r="A2510" t="s">
        <v>8315</v>
      </c>
      <c r="B2510" t="s">
        <v>8224</v>
      </c>
      <c r="C2510" t="s">
        <v>8385</v>
      </c>
      <c r="D2510" s="8" t="s">
        <v>8374</v>
      </c>
      <c r="E2510">
        <v>241</v>
      </c>
      <c r="F2510" s="7">
        <v>1</v>
      </c>
      <c r="G2510" s="4">
        <v>36400</v>
      </c>
      <c r="H2510" s="4">
        <v>41000</v>
      </c>
      <c r="I2510" s="25">
        <v>45</v>
      </c>
      <c r="J2510" s="4">
        <v>376</v>
      </c>
      <c r="N2510" t="s">
        <v>8315</v>
      </c>
      <c r="O2510" t="s">
        <v>8224</v>
      </c>
      <c r="P2510" t="s">
        <v>8385</v>
      </c>
      <c r="Q2510" s="8" t="s">
        <v>8374</v>
      </c>
      <c r="R2510">
        <v>241</v>
      </c>
      <c r="S2510" s="7">
        <v>1</v>
      </c>
      <c r="T2510" s="4">
        <v>36400</v>
      </c>
      <c r="U2510" s="4">
        <v>41000</v>
      </c>
      <c r="V2510" s="25">
        <v>45</v>
      </c>
      <c r="W2510" s="4">
        <v>376</v>
      </c>
    </row>
    <row r="2511" spans="1:23" x14ac:dyDescent="0.45">
      <c r="A2511" t="s">
        <v>8315</v>
      </c>
      <c r="B2511" t="s">
        <v>8224</v>
      </c>
      <c r="C2511" t="s">
        <v>8385</v>
      </c>
      <c r="D2511" s="8" t="s">
        <v>8381</v>
      </c>
      <c r="F2511" s="7">
        <v>1</v>
      </c>
      <c r="G2511" s="4">
        <v>20000</v>
      </c>
      <c r="H2511" s="4">
        <v>22421</v>
      </c>
      <c r="I2511" s="25">
        <v>30</v>
      </c>
      <c r="J2511" s="4">
        <v>383</v>
      </c>
      <c r="N2511" t="s">
        <v>8315</v>
      </c>
      <c r="O2511" t="s">
        <v>8224</v>
      </c>
      <c r="P2511" t="s">
        <v>8385</v>
      </c>
      <c r="Q2511" s="8" t="s">
        <v>8381</v>
      </c>
      <c r="S2511" s="7">
        <v>1</v>
      </c>
      <c r="T2511" s="4">
        <v>20000</v>
      </c>
      <c r="U2511" s="4">
        <v>22421</v>
      </c>
      <c r="V2511" s="25">
        <v>30</v>
      </c>
      <c r="W2511" s="4">
        <v>383</v>
      </c>
    </row>
    <row r="2512" spans="1:23" x14ac:dyDescent="0.45">
      <c r="A2512" t="s">
        <v>8315</v>
      </c>
      <c r="B2512" t="s">
        <v>8224</v>
      </c>
      <c r="C2512" t="s">
        <v>8385</v>
      </c>
      <c r="D2512" s="8" t="s">
        <v>8381</v>
      </c>
      <c r="E2512">
        <v>384</v>
      </c>
      <c r="F2512" s="7">
        <v>1</v>
      </c>
      <c r="G2512" s="4">
        <v>20000</v>
      </c>
      <c r="H2512" s="4">
        <v>22421</v>
      </c>
      <c r="I2512" s="25">
        <v>30</v>
      </c>
      <c r="J2512" s="4">
        <v>383</v>
      </c>
      <c r="N2512" t="s">
        <v>8315</v>
      </c>
      <c r="O2512" t="s">
        <v>8224</v>
      </c>
      <c r="P2512" t="s">
        <v>8385</v>
      </c>
      <c r="Q2512" s="8" t="s">
        <v>8381</v>
      </c>
      <c r="R2512">
        <v>384</v>
      </c>
      <c r="S2512" s="7">
        <v>1</v>
      </c>
      <c r="T2512" s="4">
        <v>20000</v>
      </c>
      <c r="U2512" s="4">
        <v>22421</v>
      </c>
      <c r="V2512" s="25">
        <v>30</v>
      </c>
      <c r="W2512" s="4">
        <v>383</v>
      </c>
    </row>
    <row r="2513" spans="1:23" x14ac:dyDescent="0.45">
      <c r="A2513" t="s">
        <v>8315</v>
      </c>
      <c r="B2513" t="s">
        <v>8224</v>
      </c>
      <c r="C2513" t="s">
        <v>8386</v>
      </c>
      <c r="F2513" s="7"/>
      <c r="G2513" s="4"/>
      <c r="H2513" s="4"/>
      <c r="I2513" s="25"/>
      <c r="J2513" s="4"/>
      <c r="N2513" t="s">
        <v>8315</v>
      </c>
      <c r="O2513" t="s">
        <v>8224</v>
      </c>
      <c r="P2513" t="s">
        <v>8386</v>
      </c>
      <c r="S2513" s="7"/>
      <c r="T2513" s="4"/>
      <c r="U2513" s="4"/>
      <c r="V2513" s="25"/>
      <c r="W2513" s="4"/>
    </row>
    <row r="2514" spans="1:23" x14ac:dyDescent="0.45">
      <c r="A2514" t="s">
        <v>8315</v>
      </c>
      <c r="B2514" t="s">
        <v>8224</v>
      </c>
      <c r="C2514" t="s">
        <v>8386</v>
      </c>
      <c r="D2514" s="8" t="s">
        <v>8377</v>
      </c>
      <c r="F2514" s="7">
        <v>3</v>
      </c>
      <c r="G2514" s="4">
        <v>19500</v>
      </c>
      <c r="H2514" s="4">
        <v>21505.05</v>
      </c>
      <c r="I2514" s="25">
        <v>30.671570216043619</v>
      </c>
      <c r="J2514" s="4">
        <v>224</v>
      </c>
      <c r="N2514" t="s">
        <v>8315</v>
      </c>
      <c r="O2514" t="s">
        <v>8224</v>
      </c>
      <c r="P2514" t="s">
        <v>8386</v>
      </c>
      <c r="Q2514" s="8" t="s">
        <v>8377</v>
      </c>
      <c r="S2514" s="7">
        <v>3</v>
      </c>
      <c r="T2514" s="4">
        <v>19500</v>
      </c>
      <c r="U2514" s="4">
        <v>21505.05</v>
      </c>
      <c r="V2514" s="25">
        <v>30.671570216043619</v>
      </c>
      <c r="W2514" s="4">
        <v>224</v>
      </c>
    </row>
    <row r="2515" spans="1:23" x14ac:dyDescent="0.45">
      <c r="A2515" t="s">
        <v>8315</v>
      </c>
      <c r="B2515" t="s">
        <v>8224</v>
      </c>
      <c r="C2515" t="s">
        <v>8386</v>
      </c>
      <c r="D2515" s="8" t="s">
        <v>8377</v>
      </c>
      <c r="E2515">
        <v>327</v>
      </c>
      <c r="F2515" s="7">
        <v>1</v>
      </c>
      <c r="G2515" s="4">
        <v>4000</v>
      </c>
      <c r="H2515" s="4">
        <v>5456</v>
      </c>
      <c r="I2515" s="25">
        <v>27.098043981473893</v>
      </c>
      <c r="J2515" s="4">
        <v>34</v>
      </c>
      <c r="N2515" t="s">
        <v>8315</v>
      </c>
      <c r="O2515" t="s">
        <v>8224</v>
      </c>
      <c r="P2515" t="s">
        <v>8386</v>
      </c>
      <c r="Q2515" s="8" t="s">
        <v>8377</v>
      </c>
      <c r="R2515">
        <v>327</v>
      </c>
      <c r="S2515" s="7">
        <v>1</v>
      </c>
      <c r="T2515" s="4">
        <v>4000</v>
      </c>
      <c r="U2515" s="4">
        <v>5456</v>
      </c>
      <c r="V2515" s="25">
        <v>27.098043981473893</v>
      </c>
      <c r="W2515" s="4">
        <v>34</v>
      </c>
    </row>
    <row r="2516" spans="1:23" x14ac:dyDescent="0.45">
      <c r="A2516" t="s">
        <v>8315</v>
      </c>
      <c r="B2516" t="s">
        <v>8224</v>
      </c>
      <c r="C2516" t="s">
        <v>8386</v>
      </c>
      <c r="D2516" s="8" t="s">
        <v>8377</v>
      </c>
      <c r="E2516">
        <v>337</v>
      </c>
      <c r="F2516" s="7">
        <v>1</v>
      </c>
      <c r="G2516" s="4">
        <v>3000</v>
      </c>
      <c r="H2516" s="4">
        <v>3035.05</v>
      </c>
      <c r="I2516" s="25">
        <v>29.958333333328483</v>
      </c>
      <c r="J2516" s="4">
        <v>31</v>
      </c>
      <c r="N2516" t="s">
        <v>8315</v>
      </c>
      <c r="O2516" t="s">
        <v>8224</v>
      </c>
      <c r="P2516" t="s">
        <v>8386</v>
      </c>
      <c r="Q2516" s="8" t="s">
        <v>8377</v>
      </c>
      <c r="R2516">
        <v>337</v>
      </c>
      <c r="S2516" s="7">
        <v>1</v>
      </c>
      <c r="T2516" s="4">
        <v>3000</v>
      </c>
      <c r="U2516" s="4">
        <v>3035.05</v>
      </c>
      <c r="V2516" s="25">
        <v>29.958333333328483</v>
      </c>
      <c r="W2516" s="4">
        <v>31</v>
      </c>
    </row>
    <row r="2517" spans="1:23" x14ac:dyDescent="0.45">
      <c r="A2517" t="s">
        <v>8315</v>
      </c>
      <c r="B2517" t="s">
        <v>8224</v>
      </c>
      <c r="C2517" t="s">
        <v>8386</v>
      </c>
      <c r="D2517" s="8" t="s">
        <v>8377</v>
      </c>
      <c r="E2517">
        <v>368</v>
      </c>
      <c r="F2517" s="7">
        <v>1</v>
      </c>
      <c r="G2517" s="4">
        <v>12500</v>
      </c>
      <c r="H2517" s="4">
        <v>13014</v>
      </c>
      <c r="I2517" s="25">
        <v>34.958333333328483</v>
      </c>
      <c r="J2517" s="4">
        <v>159</v>
      </c>
      <c r="N2517" t="s">
        <v>8315</v>
      </c>
      <c r="O2517" t="s">
        <v>8224</v>
      </c>
      <c r="P2517" t="s">
        <v>8386</v>
      </c>
      <c r="Q2517" s="8" t="s">
        <v>8377</v>
      </c>
      <c r="R2517">
        <v>368</v>
      </c>
      <c r="S2517" s="7">
        <v>1</v>
      </c>
      <c r="T2517" s="4">
        <v>12500</v>
      </c>
      <c r="U2517" s="4">
        <v>13014</v>
      </c>
      <c r="V2517" s="25">
        <v>34.958333333328483</v>
      </c>
      <c r="W2517" s="4">
        <v>159</v>
      </c>
    </row>
    <row r="2518" spans="1:23" x14ac:dyDescent="0.45">
      <c r="A2518" t="s">
        <v>8315</v>
      </c>
      <c r="B2518" t="s">
        <v>8224</v>
      </c>
      <c r="C2518" t="s">
        <v>8386</v>
      </c>
      <c r="D2518" s="8" t="s">
        <v>8378</v>
      </c>
      <c r="F2518" s="7">
        <v>5</v>
      </c>
      <c r="G2518" s="4">
        <v>123500</v>
      </c>
      <c r="H2518" s="4">
        <v>161053.41999999998</v>
      </c>
      <c r="I2518" s="25">
        <v>36.08759027777851</v>
      </c>
      <c r="J2518" s="4">
        <v>1543</v>
      </c>
      <c r="N2518" t="s">
        <v>8315</v>
      </c>
      <c r="O2518" t="s">
        <v>8224</v>
      </c>
      <c r="P2518" t="s">
        <v>8386</v>
      </c>
      <c r="Q2518" s="8" t="s">
        <v>8378</v>
      </c>
      <c r="S2518" s="7">
        <v>5</v>
      </c>
      <c r="T2518" s="4">
        <v>123500</v>
      </c>
      <c r="U2518" s="4">
        <v>161053.41999999998</v>
      </c>
      <c r="V2518" s="25">
        <v>36.08759027777851</v>
      </c>
      <c r="W2518" s="4">
        <v>1543</v>
      </c>
    </row>
    <row r="2519" spans="1:23" x14ac:dyDescent="0.45">
      <c r="A2519" t="s">
        <v>8315</v>
      </c>
      <c r="B2519" t="s">
        <v>8224</v>
      </c>
      <c r="C2519" t="s">
        <v>8386</v>
      </c>
      <c r="D2519" s="8" t="s">
        <v>8378</v>
      </c>
      <c r="E2519">
        <v>259</v>
      </c>
      <c r="F2519" s="7">
        <v>1</v>
      </c>
      <c r="G2519" s="4">
        <v>75000</v>
      </c>
      <c r="H2519" s="4">
        <v>98953.42</v>
      </c>
      <c r="I2519" s="25">
        <v>30</v>
      </c>
      <c r="J2519" s="4">
        <v>942</v>
      </c>
      <c r="N2519" t="s">
        <v>8315</v>
      </c>
      <c r="O2519" t="s">
        <v>8224</v>
      </c>
      <c r="P2519" t="s">
        <v>8386</v>
      </c>
      <c r="Q2519" s="8" t="s">
        <v>8378</v>
      </c>
      <c r="R2519">
        <v>259</v>
      </c>
      <c r="S2519" s="7">
        <v>1</v>
      </c>
      <c r="T2519" s="4">
        <v>75000</v>
      </c>
      <c r="U2519" s="4">
        <v>98953.42</v>
      </c>
      <c r="V2519" s="25">
        <v>30</v>
      </c>
      <c r="W2519" s="4">
        <v>942</v>
      </c>
    </row>
    <row r="2520" spans="1:23" x14ac:dyDescent="0.45">
      <c r="A2520" t="s">
        <v>8315</v>
      </c>
      <c r="B2520" t="s">
        <v>8224</v>
      </c>
      <c r="C2520" t="s">
        <v>8386</v>
      </c>
      <c r="D2520" s="8" t="s">
        <v>8378</v>
      </c>
      <c r="E2520">
        <v>297</v>
      </c>
      <c r="F2520" s="7">
        <v>1</v>
      </c>
      <c r="G2520" s="4">
        <v>20000</v>
      </c>
      <c r="H2520" s="4">
        <v>20128</v>
      </c>
      <c r="I2520" s="25">
        <v>35.437951388892543</v>
      </c>
      <c r="J2520" s="4">
        <v>142</v>
      </c>
      <c r="N2520" t="s">
        <v>8315</v>
      </c>
      <c r="O2520" t="s">
        <v>8224</v>
      </c>
      <c r="P2520" t="s">
        <v>8386</v>
      </c>
      <c r="Q2520" s="8" t="s">
        <v>8378</v>
      </c>
      <c r="R2520">
        <v>297</v>
      </c>
      <c r="S2520" s="7">
        <v>1</v>
      </c>
      <c r="T2520" s="4">
        <v>20000</v>
      </c>
      <c r="U2520" s="4">
        <v>20128</v>
      </c>
      <c r="V2520" s="25">
        <v>35.437951388892543</v>
      </c>
      <c r="W2520" s="4">
        <v>142</v>
      </c>
    </row>
    <row r="2521" spans="1:23" x14ac:dyDescent="0.45">
      <c r="A2521" t="s">
        <v>8315</v>
      </c>
      <c r="B2521" t="s">
        <v>8224</v>
      </c>
      <c r="C2521" t="s">
        <v>8386</v>
      </c>
      <c r="D2521" s="8" t="s">
        <v>8378</v>
      </c>
      <c r="E2521">
        <v>339</v>
      </c>
      <c r="F2521" s="7">
        <v>1</v>
      </c>
      <c r="G2521" s="4">
        <v>6000</v>
      </c>
      <c r="H2521" s="4">
        <v>6485</v>
      </c>
      <c r="I2521" s="25">
        <v>30</v>
      </c>
      <c r="J2521" s="4">
        <v>89</v>
      </c>
      <c r="N2521" t="s">
        <v>8315</v>
      </c>
      <c r="O2521" t="s">
        <v>8224</v>
      </c>
      <c r="P2521" t="s">
        <v>8386</v>
      </c>
      <c r="Q2521" s="8" t="s">
        <v>8378</v>
      </c>
      <c r="R2521">
        <v>339</v>
      </c>
      <c r="S2521" s="7">
        <v>1</v>
      </c>
      <c r="T2521" s="4">
        <v>6000</v>
      </c>
      <c r="U2521" s="4">
        <v>6485</v>
      </c>
      <c r="V2521" s="25">
        <v>30</v>
      </c>
      <c r="W2521" s="4">
        <v>89</v>
      </c>
    </row>
    <row r="2522" spans="1:23" x14ac:dyDescent="0.45">
      <c r="A2522" t="s">
        <v>8315</v>
      </c>
      <c r="B2522" t="s">
        <v>8224</v>
      </c>
      <c r="C2522" t="s">
        <v>8386</v>
      </c>
      <c r="D2522" s="8" t="s">
        <v>8378</v>
      </c>
      <c r="E2522">
        <v>357</v>
      </c>
      <c r="F2522" s="7">
        <v>1</v>
      </c>
      <c r="G2522" s="4">
        <v>15000</v>
      </c>
      <c r="H2522" s="4">
        <v>26100</v>
      </c>
      <c r="I2522" s="25">
        <v>40</v>
      </c>
      <c r="J2522" s="4">
        <v>303</v>
      </c>
      <c r="N2522" t="s">
        <v>8315</v>
      </c>
      <c r="O2522" t="s">
        <v>8224</v>
      </c>
      <c r="P2522" t="s">
        <v>8386</v>
      </c>
      <c r="Q2522" s="8" t="s">
        <v>8378</v>
      </c>
      <c r="R2522">
        <v>357</v>
      </c>
      <c r="S2522" s="7">
        <v>1</v>
      </c>
      <c r="T2522" s="4">
        <v>15000</v>
      </c>
      <c r="U2522" s="4">
        <v>26100</v>
      </c>
      <c r="V2522" s="25">
        <v>40</v>
      </c>
      <c r="W2522" s="4">
        <v>303</v>
      </c>
    </row>
    <row r="2523" spans="1:23" x14ac:dyDescent="0.45">
      <c r="A2523" t="s">
        <v>8315</v>
      </c>
      <c r="B2523" t="s">
        <v>8224</v>
      </c>
      <c r="C2523" t="s">
        <v>8386</v>
      </c>
      <c r="D2523" s="8" t="s">
        <v>8378</v>
      </c>
      <c r="E2523">
        <v>398</v>
      </c>
      <c r="F2523" s="7">
        <v>1</v>
      </c>
      <c r="G2523" s="4">
        <v>7500</v>
      </c>
      <c r="H2523" s="4">
        <v>9387</v>
      </c>
      <c r="I2523" s="25">
        <v>45</v>
      </c>
      <c r="J2523" s="4">
        <v>67</v>
      </c>
      <c r="N2523" t="s">
        <v>8315</v>
      </c>
      <c r="O2523" t="s">
        <v>8224</v>
      </c>
      <c r="P2523" t="s">
        <v>8386</v>
      </c>
      <c r="Q2523" s="8" t="s">
        <v>8378</v>
      </c>
      <c r="R2523">
        <v>398</v>
      </c>
      <c r="S2523" s="7">
        <v>1</v>
      </c>
      <c r="T2523" s="4">
        <v>7500</v>
      </c>
      <c r="U2523" s="4">
        <v>9387</v>
      </c>
      <c r="V2523" s="25">
        <v>45</v>
      </c>
      <c r="W2523" s="4">
        <v>67</v>
      </c>
    </row>
    <row r="2524" spans="1:23" x14ac:dyDescent="0.45">
      <c r="A2524" t="s">
        <v>8315</v>
      </c>
      <c r="B2524" t="s">
        <v>8224</v>
      </c>
      <c r="C2524" t="s">
        <v>8386</v>
      </c>
      <c r="D2524" s="8" t="s">
        <v>8379</v>
      </c>
      <c r="F2524" s="7">
        <v>6</v>
      </c>
      <c r="G2524" s="4">
        <v>132500</v>
      </c>
      <c r="H2524" s="4">
        <v>143675</v>
      </c>
      <c r="I2524" s="25">
        <v>32.23579089506287</v>
      </c>
      <c r="J2524" s="4">
        <v>1578</v>
      </c>
      <c r="N2524" t="s">
        <v>8315</v>
      </c>
      <c r="O2524" t="s">
        <v>8224</v>
      </c>
      <c r="P2524" t="s">
        <v>8386</v>
      </c>
      <c r="Q2524" s="8" t="s">
        <v>8379</v>
      </c>
      <c r="S2524" s="7">
        <v>6</v>
      </c>
      <c r="T2524" s="4">
        <v>132500</v>
      </c>
      <c r="U2524" s="4">
        <v>143675</v>
      </c>
      <c r="V2524" s="25">
        <v>32.23579089506287</v>
      </c>
      <c r="W2524" s="4">
        <v>1578</v>
      </c>
    </row>
    <row r="2525" spans="1:23" x14ac:dyDescent="0.45">
      <c r="A2525" t="s">
        <v>8315</v>
      </c>
      <c r="B2525" t="s">
        <v>8224</v>
      </c>
      <c r="C2525" t="s">
        <v>8386</v>
      </c>
      <c r="D2525" s="8" t="s">
        <v>8379</v>
      </c>
      <c r="E2525">
        <v>277</v>
      </c>
      <c r="F2525" s="7">
        <v>1</v>
      </c>
      <c r="G2525" s="4">
        <v>65000</v>
      </c>
      <c r="H2525" s="4">
        <v>71748</v>
      </c>
      <c r="I2525" s="25">
        <v>30</v>
      </c>
      <c r="J2525" s="4">
        <v>951</v>
      </c>
      <c r="N2525" t="s">
        <v>8315</v>
      </c>
      <c r="O2525" t="s">
        <v>8224</v>
      </c>
      <c r="P2525" t="s">
        <v>8386</v>
      </c>
      <c r="Q2525" s="8" t="s">
        <v>8379</v>
      </c>
      <c r="R2525">
        <v>277</v>
      </c>
      <c r="S2525" s="7">
        <v>1</v>
      </c>
      <c r="T2525" s="4">
        <v>65000</v>
      </c>
      <c r="U2525" s="4">
        <v>71748</v>
      </c>
      <c r="V2525" s="25">
        <v>30</v>
      </c>
      <c r="W2525" s="4">
        <v>951</v>
      </c>
    </row>
    <row r="2526" spans="1:23" x14ac:dyDescent="0.45">
      <c r="A2526" t="s">
        <v>8315</v>
      </c>
      <c r="B2526" t="s">
        <v>8224</v>
      </c>
      <c r="C2526" t="s">
        <v>8386</v>
      </c>
      <c r="D2526" s="8" t="s">
        <v>8379</v>
      </c>
      <c r="E2526">
        <v>334</v>
      </c>
      <c r="F2526" s="7">
        <v>1</v>
      </c>
      <c r="G2526" s="4">
        <v>10000</v>
      </c>
      <c r="H2526" s="4">
        <v>10119</v>
      </c>
      <c r="I2526" s="25">
        <v>38.10929398148437</v>
      </c>
      <c r="J2526" s="4">
        <v>69</v>
      </c>
      <c r="N2526" t="s">
        <v>8315</v>
      </c>
      <c r="O2526" t="s">
        <v>8224</v>
      </c>
      <c r="P2526" t="s">
        <v>8386</v>
      </c>
      <c r="Q2526" s="8" t="s">
        <v>8379</v>
      </c>
      <c r="R2526">
        <v>334</v>
      </c>
      <c r="S2526" s="7">
        <v>1</v>
      </c>
      <c r="T2526" s="4">
        <v>10000</v>
      </c>
      <c r="U2526" s="4">
        <v>10119</v>
      </c>
      <c r="V2526" s="25">
        <v>38.10929398148437</v>
      </c>
      <c r="W2526" s="4">
        <v>69</v>
      </c>
    </row>
    <row r="2527" spans="1:23" x14ac:dyDescent="0.45">
      <c r="A2527" t="s">
        <v>8315</v>
      </c>
      <c r="B2527" t="s">
        <v>8224</v>
      </c>
      <c r="C2527" t="s">
        <v>8386</v>
      </c>
      <c r="D2527" s="8" t="s">
        <v>8379</v>
      </c>
      <c r="E2527">
        <v>335</v>
      </c>
      <c r="F2527" s="7">
        <v>1</v>
      </c>
      <c r="G2527" s="4">
        <v>8500</v>
      </c>
      <c r="H2527" s="4">
        <v>8735</v>
      </c>
      <c r="I2527" s="25">
        <v>31.179224537045229</v>
      </c>
      <c r="J2527" s="4">
        <v>80</v>
      </c>
      <c r="N2527" t="s">
        <v>8315</v>
      </c>
      <c r="O2527" t="s">
        <v>8224</v>
      </c>
      <c r="P2527" t="s">
        <v>8386</v>
      </c>
      <c r="Q2527" s="8" t="s">
        <v>8379</v>
      </c>
      <c r="R2527">
        <v>335</v>
      </c>
      <c r="S2527" s="7">
        <v>1</v>
      </c>
      <c r="T2527" s="4">
        <v>8500</v>
      </c>
      <c r="U2527" s="4">
        <v>8735</v>
      </c>
      <c r="V2527" s="25">
        <v>31.179224537045229</v>
      </c>
      <c r="W2527" s="4">
        <v>80</v>
      </c>
    </row>
    <row r="2528" spans="1:23" x14ac:dyDescent="0.45">
      <c r="A2528" t="s">
        <v>8315</v>
      </c>
      <c r="B2528" t="s">
        <v>8224</v>
      </c>
      <c r="C2528" t="s">
        <v>8386</v>
      </c>
      <c r="D2528" s="8" t="s">
        <v>8379</v>
      </c>
      <c r="E2528">
        <v>344</v>
      </c>
      <c r="F2528" s="7">
        <v>1</v>
      </c>
      <c r="G2528" s="4">
        <v>33500</v>
      </c>
      <c r="H2528" s="4">
        <v>34198</v>
      </c>
      <c r="I2528" s="25">
        <v>44.126226851847605</v>
      </c>
      <c r="J2528" s="4">
        <v>285</v>
      </c>
      <c r="N2528" t="s">
        <v>8315</v>
      </c>
      <c r="O2528" t="s">
        <v>8224</v>
      </c>
      <c r="P2528" t="s">
        <v>8386</v>
      </c>
      <c r="Q2528" s="8" t="s">
        <v>8379</v>
      </c>
      <c r="R2528">
        <v>344</v>
      </c>
      <c r="S2528" s="7">
        <v>1</v>
      </c>
      <c r="T2528" s="4">
        <v>33500</v>
      </c>
      <c r="U2528" s="4">
        <v>34198</v>
      </c>
      <c r="V2528" s="25">
        <v>44.126226851847605</v>
      </c>
      <c r="W2528" s="4">
        <v>285</v>
      </c>
    </row>
    <row r="2529" spans="1:23" x14ac:dyDescent="0.45">
      <c r="A2529" t="s">
        <v>8315</v>
      </c>
      <c r="B2529" t="s">
        <v>8224</v>
      </c>
      <c r="C2529" t="s">
        <v>8386</v>
      </c>
      <c r="D2529" s="8" t="s">
        <v>8379</v>
      </c>
      <c r="E2529">
        <v>345</v>
      </c>
      <c r="F2529" s="7">
        <v>1</v>
      </c>
      <c r="G2529" s="4">
        <v>14500</v>
      </c>
      <c r="H2529" s="4">
        <v>17875</v>
      </c>
      <c r="I2529" s="25">
        <v>30</v>
      </c>
      <c r="J2529" s="4">
        <v>179</v>
      </c>
      <c r="N2529" t="s">
        <v>8315</v>
      </c>
      <c r="O2529" t="s">
        <v>8224</v>
      </c>
      <c r="P2529" t="s">
        <v>8386</v>
      </c>
      <c r="Q2529" s="8" t="s">
        <v>8379</v>
      </c>
      <c r="R2529">
        <v>345</v>
      </c>
      <c r="S2529" s="7">
        <v>1</v>
      </c>
      <c r="T2529" s="4">
        <v>14500</v>
      </c>
      <c r="U2529" s="4">
        <v>17875</v>
      </c>
      <c r="V2529" s="25">
        <v>30</v>
      </c>
      <c r="W2529" s="4">
        <v>179</v>
      </c>
    </row>
    <row r="2530" spans="1:23" x14ac:dyDescent="0.45">
      <c r="A2530" t="s">
        <v>8315</v>
      </c>
      <c r="B2530" t="s">
        <v>8224</v>
      </c>
      <c r="C2530" t="s">
        <v>8386</v>
      </c>
      <c r="D2530" s="8" t="s">
        <v>8379</v>
      </c>
      <c r="E2530">
        <v>390</v>
      </c>
      <c r="F2530" s="7">
        <v>1</v>
      </c>
      <c r="G2530" s="4">
        <v>1000</v>
      </c>
      <c r="H2530" s="4">
        <v>1000</v>
      </c>
      <c r="I2530" s="25">
        <v>20</v>
      </c>
      <c r="J2530" s="4">
        <v>14</v>
      </c>
      <c r="N2530" t="s">
        <v>8315</v>
      </c>
      <c r="O2530" t="s">
        <v>8224</v>
      </c>
      <c r="P2530" t="s">
        <v>8386</v>
      </c>
      <c r="Q2530" s="8" t="s">
        <v>8379</v>
      </c>
      <c r="R2530">
        <v>390</v>
      </c>
      <c r="S2530" s="7">
        <v>1</v>
      </c>
      <c r="T2530" s="4">
        <v>1000</v>
      </c>
      <c r="U2530" s="4">
        <v>1000</v>
      </c>
      <c r="V2530" s="25">
        <v>20</v>
      </c>
      <c r="W2530" s="4">
        <v>14</v>
      </c>
    </row>
    <row r="2531" spans="1:23" x14ac:dyDescent="0.45">
      <c r="A2531" t="s">
        <v>8315</v>
      </c>
      <c r="B2531" t="s">
        <v>8224</v>
      </c>
      <c r="C2531" t="s">
        <v>8386</v>
      </c>
      <c r="D2531" s="8" t="s">
        <v>8380</v>
      </c>
      <c r="F2531" s="7">
        <v>3</v>
      </c>
      <c r="G2531" s="4">
        <v>42900</v>
      </c>
      <c r="H2531" s="4">
        <v>43343</v>
      </c>
      <c r="I2531" s="25">
        <v>35.744907407405357</v>
      </c>
      <c r="J2531" s="4">
        <v>273</v>
      </c>
      <c r="N2531" t="s">
        <v>8315</v>
      </c>
      <c r="O2531" t="s">
        <v>8224</v>
      </c>
      <c r="P2531" t="s">
        <v>8386</v>
      </c>
      <c r="Q2531" s="8" t="s">
        <v>8380</v>
      </c>
      <c r="S2531" s="7">
        <v>3</v>
      </c>
      <c r="T2531" s="4">
        <v>42900</v>
      </c>
      <c r="U2531" s="4">
        <v>43343</v>
      </c>
      <c r="V2531" s="25">
        <v>35.744907407405357</v>
      </c>
      <c r="W2531" s="4">
        <v>273</v>
      </c>
    </row>
    <row r="2532" spans="1:23" x14ac:dyDescent="0.45">
      <c r="A2532" t="s">
        <v>8315</v>
      </c>
      <c r="B2532" t="s">
        <v>8224</v>
      </c>
      <c r="C2532" t="s">
        <v>8386</v>
      </c>
      <c r="D2532" s="8" t="s">
        <v>8380</v>
      </c>
      <c r="E2532">
        <v>324</v>
      </c>
      <c r="F2532" s="7">
        <v>1</v>
      </c>
      <c r="G2532" s="4">
        <v>8500</v>
      </c>
      <c r="H2532" s="4">
        <v>8636</v>
      </c>
      <c r="I2532" s="25">
        <v>33</v>
      </c>
      <c r="J2532" s="4">
        <v>82</v>
      </c>
      <c r="N2532" t="s">
        <v>8315</v>
      </c>
      <c r="O2532" t="s">
        <v>8224</v>
      </c>
      <c r="P2532" t="s">
        <v>8386</v>
      </c>
      <c r="Q2532" s="8" t="s">
        <v>8380</v>
      </c>
      <c r="R2532">
        <v>324</v>
      </c>
      <c r="S2532" s="7">
        <v>1</v>
      </c>
      <c r="T2532" s="4">
        <v>8500</v>
      </c>
      <c r="U2532" s="4">
        <v>8636</v>
      </c>
      <c r="V2532" s="25">
        <v>33</v>
      </c>
      <c r="W2532" s="4">
        <v>82</v>
      </c>
    </row>
    <row r="2533" spans="1:23" x14ac:dyDescent="0.45">
      <c r="A2533" t="s">
        <v>8315</v>
      </c>
      <c r="B2533" t="s">
        <v>8224</v>
      </c>
      <c r="C2533" t="s">
        <v>8386</v>
      </c>
      <c r="D2533" s="8" t="s">
        <v>8380</v>
      </c>
      <c r="E2533">
        <v>360</v>
      </c>
      <c r="F2533" s="7">
        <v>1</v>
      </c>
      <c r="G2533" s="4">
        <v>12000</v>
      </c>
      <c r="H2533" s="4">
        <v>12165</v>
      </c>
      <c r="I2533" s="25">
        <v>44.234722222216078</v>
      </c>
      <c r="J2533" s="4">
        <v>87</v>
      </c>
      <c r="N2533" t="s">
        <v>8315</v>
      </c>
      <c r="O2533" t="s">
        <v>8224</v>
      </c>
      <c r="P2533" t="s">
        <v>8386</v>
      </c>
      <c r="Q2533" s="8" t="s">
        <v>8380</v>
      </c>
      <c r="R2533">
        <v>360</v>
      </c>
      <c r="S2533" s="7">
        <v>1</v>
      </c>
      <c r="T2533" s="4">
        <v>12000</v>
      </c>
      <c r="U2533" s="4">
        <v>12165</v>
      </c>
      <c r="V2533" s="25">
        <v>44.234722222216078</v>
      </c>
      <c r="W2533" s="4">
        <v>87</v>
      </c>
    </row>
    <row r="2534" spans="1:23" x14ac:dyDescent="0.45">
      <c r="A2534" t="s">
        <v>8315</v>
      </c>
      <c r="B2534" t="s">
        <v>8224</v>
      </c>
      <c r="C2534" t="s">
        <v>8386</v>
      </c>
      <c r="D2534" s="8" t="s">
        <v>8380</v>
      </c>
      <c r="E2534">
        <v>418</v>
      </c>
      <c r="F2534" s="7">
        <v>1</v>
      </c>
      <c r="G2534" s="4">
        <v>22400</v>
      </c>
      <c r="H2534" s="4">
        <v>22542</v>
      </c>
      <c r="I2534" s="25">
        <v>30</v>
      </c>
      <c r="J2534" s="4">
        <v>104</v>
      </c>
      <c r="N2534" t="s">
        <v>8315</v>
      </c>
      <c r="O2534" t="s">
        <v>8224</v>
      </c>
      <c r="P2534" t="s">
        <v>8386</v>
      </c>
      <c r="Q2534" s="8" t="s">
        <v>8380</v>
      </c>
      <c r="R2534">
        <v>418</v>
      </c>
      <c r="S2534" s="7">
        <v>1</v>
      </c>
      <c r="T2534" s="4">
        <v>22400</v>
      </c>
      <c r="U2534" s="4">
        <v>22542</v>
      </c>
      <c r="V2534" s="25">
        <v>30</v>
      </c>
      <c r="W2534" s="4">
        <v>104</v>
      </c>
    </row>
    <row r="2535" spans="1:23" x14ac:dyDescent="0.45">
      <c r="A2535" t="s">
        <v>8315</v>
      </c>
      <c r="B2535" t="s">
        <v>8224</v>
      </c>
      <c r="C2535" t="s">
        <v>8386</v>
      </c>
      <c r="D2535" s="8" t="s">
        <v>8370</v>
      </c>
      <c r="F2535" s="7">
        <v>3</v>
      </c>
      <c r="G2535" s="4">
        <v>48600</v>
      </c>
      <c r="H2535" s="4">
        <v>92217</v>
      </c>
      <c r="I2535" s="25">
        <v>25.19113425925995</v>
      </c>
      <c r="J2535" s="4">
        <v>694</v>
      </c>
      <c r="N2535" t="s">
        <v>8315</v>
      </c>
      <c r="O2535" t="s">
        <v>8224</v>
      </c>
      <c r="P2535" t="s">
        <v>8386</v>
      </c>
      <c r="Q2535" s="8" t="s">
        <v>8370</v>
      </c>
      <c r="S2535" s="7">
        <v>3</v>
      </c>
      <c r="T2535" s="4">
        <v>48600</v>
      </c>
      <c r="U2535" s="4">
        <v>92217</v>
      </c>
      <c r="V2535" s="25">
        <v>25.19113425925995</v>
      </c>
      <c r="W2535" s="4">
        <v>694</v>
      </c>
    </row>
    <row r="2536" spans="1:23" x14ac:dyDescent="0.45">
      <c r="A2536" t="s">
        <v>8315</v>
      </c>
      <c r="B2536" t="s">
        <v>8224</v>
      </c>
      <c r="C2536" t="s">
        <v>8386</v>
      </c>
      <c r="D2536" s="8" t="s">
        <v>8370</v>
      </c>
      <c r="E2536">
        <v>348</v>
      </c>
      <c r="F2536" s="7">
        <v>1</v>
      </c>
      <c r="G2536" s="4">
        <v>10000</v>
      </c>
      <c r="H2536" s="4">
        <v>10300</v>
      </c>
      <c r="I2536" s="25">
        <v>30</v>
      </c>
      <c r="J2536" s="4">
        <v>119</v>
      </c>
      <c r="N2536" t="s">
        <v>8315</v>
      </c>
      <c r="O2536" t="s">
        <v>8224</v>
      </c>
      <c r="P2536" t="s">
        <v>8386</v>
      </c>
      <c r="Q2536" s="8" t="s">
        <v>8370</v>
      </c>
      <c r="R2536">
        <v>348</v>
      </c>
      <c r="S2536" s="7">
        <v>1</v>
      </c>
      <c r="T2536" s="4">
        <v>10000</v>
      </c>
      <c r="U2536" s="4">
        <v>10300</v>
      </c>
      <c r="V2536" s="25">
        <v>30</v>
      </c>
      <c r="W2536" s="4">
        <v>119</v>
      </c>
    </row>
    <row r="2537" spans="1:23" x14ac:dyDescent="0.45">
      <c r="A2537" t="s">
        <v>8315</v>
      </c>
      <c r="B2537" t="s">
        <v>8224</v>
      </c>
      <c r="C2537" t="s">
        <v>8386</v>
      </c>
      <c r="D2537" s="8" t="s">
        <v>8370</v>
      </c>
      <c r="E2537">
        <v>386</v>
      </c>
      <c r="F2537" s="7">
        <v>1</v>
      </c>
      <c r="G2537" s="4">
        <v>600</v>
      </c>
      <c r="H2537" s="4">
        <v>601</v>
      </c>
      <c r="I2537" s="25">
        <v>15</v>
      </c>
      <c r="J2537" s="4">
        <v>13</v>
      </c>
      <c r="N2537" t="s">
        <v>8315</v>
      </c>
      <c r="O2537" t="s">
        <v>8224</v>
      </c>
      <c r="P2537" t="s">
        <v>8386</v>
      </c>
      <c r="Q2537" s="8" t="s">
        <v>8370</v>
      </c>
      <c r="R2537">
        <v>386</v>
      </c>
      <c r="S2537" s="7">
        <v>1</v>
      </c>
      <c r="T2537" s="4">
        <v>600</v>
      </c>
      <c r="U2537" s="4">
        <v>601</v>
      </c>
      <c r="V2537" s="25">
        <v>15</v>
      </c>
      <c r="W2537" s="4">
        <v>13</v>
      </c>
    </row>
    <row r="2538" spans="1:23" x14ac:dyDescent="0.45">
      <c r="A2538" t="s">
        <v>8315</v>
      </c>
      <c r="B2538" t="s">
        <v>8224</v>
      </c>
      <c r="C2538" t="s">
        <v>8386</v>
      </c>
      <c r="D2538" s="8" t="s">
        <v>8370</v>
      </c>
      <c r="E2538">
        <v>387</v>
      </c>
      <c r="F2538" s="7">
        <v>1</v>
      </c>
      <c r="G2538" s="4">
        <v>38000</v>
      </c>
      <c r="H2538" s="4">
        <v>81316</v>
      </c>
      <c r="I2538" s="25">
        <v>30.573402777779847</v>
      </c>
      <c r="J2538" s="4">
        <v>562</v>
      </c>
      <c r="N2538" t="s">
        <v>8315</v>
      </c>
      <c r="O2538" t="s">
        <v>8224</v>
      </c>
      <c r="P2538" t="s">
        <v>8386</v>
      </c>
      <c r="Q2538" s="8" t="s">
        <v>8370</v>
      </c>
      <c r="R2538">
        <v>387</v>
      </c>
      <c r="S2538" s="7">
        <v>1</v>
      </c>
      <c r="T2538" s="4">
        <v>38000</v>
      </c>
      <c r="U2538" s="4">
        <v>81316</v>
      </c>
      <c r="V2538" s="25">
        <v>30.573402777779847</v>
      </c>
      <c r="W2538" s="4">
        <v>562</v>
      </c>
    </row>
    <row r="2539" spans="1:23" x14ac:dyDescent="0.45">
      <c r="A2539" t="s">
        <v>8315</v>
      </c>
      <c r="B2539" t="s">
        <v>8224</v>
      </c>
      <c r="C2539" t="s">
        <v>8386</v>
      </c>
      <c r="D2539" s="8" t="s">
        <v>8372</v>
      </c>
      <c r="F2539" s="7">
        <v>3</v>
      </c>
      <c r="G2539" s="4">
        <v>134000</v>
      </c>
      <c r="H2539" s="4">
        <v>158111.22</v>
      </c>
      <c r="I2539" s="25">
        <v>33.927905092590663</v>
      </c>
      <c r="J2539" s="4">
        <v>1057</v>
      </c>
      <c r="N2539" t="s">
        <v>8315</v>
      </c>
      <c r="O2539" t="s">
        <v>8224</v>
      </c>
      <c r="P2539" t="s">
        <v>8386</v>
      </c>
      <c r="Q2539" s="8" t="s">
        <v>8372</v>
      </c>
      <c r="S2539" s="7">
        <v>3</v>
      </c>
      <c r="T2539" s="4">
        <v>134000</v>
      </c>
      <c r="U2539" s="4">
        <v>158111.22</v>
      </c>
      <c r="V2539" s="25">
        <v>33.927905092590663</v>
      </c>
      <c r="W2539" s="4">
        <v>1057</v>
      </c>
    </row>
    <row r="2540" spans="1:23" x14ac:dyDescent="0.45">
      <c r="A2540" t="s">
        <v>8315</v>
      </c>
      <c r="B2540" t="s">
        <v>8224</v>
      </c>
      <c r="C2540" t="s">
        <v>8386</v>
      </c>
      <c r="D2540" s="8" t="s">
        <v>8372</v>
      </c>
      <c r="E2540">
        <v>254</v>
      </c>
      <c r="F2540" s="7">
        <v>1</v>
      </c>
      <c r="G2540" s="4">
        <v>24000</v>
      </c>
      <c r="H2540" s="4">
        <v>28067.34</v>
      </c>
      <c r="I2540" s="25">
        <v>30.130671296290529</v>
      </c>
      <c r="J2540" s="4">
        <v>314</v>
      </c>
      <c r="N2540" t="s">
        <v>8315</v>
      </c>
      <c r="O2540" t="s">
        <v>8224</v>
      </c>
      <c r="P2540" t="s">
        <v>8386</v>
      </c>
      <c r="Q2540" s="8" t="s">
        <v>8372</v>
      </c>
      <c r="R2540">
        <v>254</v>
      </c>
      <c r="S2540" s="7">
        <v>1</v>
      </c>
      <c r="T2540" s="4">
        <v>24000</v>
      </c>
      <c r="U2540" s="4">
        <v>28067.34</v>
      </c>
      <c r="V2540" s="25">
        <v>30.130671296290529</v>
      </c>
      <c r="W2540" s="4">
        <v>314</v>
      </c>
    </row>
    <row r="2541" spans="1:23" x14ac:dyDescent="0.45">
      <c r="A2541" t="s">
        <v>8315</v>
      </c>
      <c r="B2541" t="s">
        <v>8224</v>
      </c>
      <c r="C2541" t="s">
        <v>8386</v>
      </c>
      <c r="D2541" s="8" t="s">
        <v>8372</v>
      </c>
      <c r="E2541">
        <v>332</v>
      </c>
      <c r="F2541" s="7">
        <v>1</v>
      </c>
      <c r="G2541" s="4">
        <v>100000</v>
      </c>
      <c r="H2541" s="4">
        <v>113015</v>
      </c>
      <c r="I2541" s="25">
        <v>41.65304398148146</v>
      </c>
      <c r="J2541" s="4">
        <v>555</v>
      </c>
      <c r="N2541" t="s">
        <v>8315</v>
      </c>
      <c r="O2541" t="s">
        <v>8224</v>
      </c>
      <c r="P2541" t="s">
        <v>8386</v>
      </c>
      <c r="Q2541" s="8" t="s">
        <v>8372</v>
      </c>
      <c r="R2541">
        <v>332</v>
      </c>
      <c r="S2541" s="7">
        <v>1</v>
      </c>
      <c r="T2541" s="4">
        <v>100000</v>
      </c>
      <c r="U2541" s="4">
        <v>113015</v>
      </c>
      <c r="V2541" s="25">
        <v>41.65304398148146</v>
      </c>
      <c r="W2541" s="4">
        <v>555</v>
      </c>
    </row>
    <row r="2542" spans="1:23" x14ac:dyDescent="0.45">
      <c r="A2542" t="s">
        <v>8315</v>
      </c>
      <c r="B2542" t="s">
        <v>8224</v>
      </c>
      <c r="C2542" t="s">
        <v>8386</v>
      </c>
      <c r="D2542" s="8" t="s">
        <v>8372</v>
      </c>
      <c r="E2542">
        <v>346</v>
      </c>
      <c r="F2542" s="7">
        <v>1</v>
      </c>
      <c r="G2542" s="4">
        <v>10000</v>
      </c>
      <c r="H2542" s="4">
        <v>17028.88</v>
      </c>
      <c r="I2542" s="25">
        <v>30</v>
      </c>
      <c r="J2542" s="4">
        <v>188</v>
      </c>
      <c r="N2542" t="s">
        <v>8315</v>
      </c>
      <c r="O2542" t="s">
        <v>8224</v>
      </c>
      <c r="P2542" t="s">
        <v>8386</v>
      </c>
      <c r="Q2542" s="8" t="s">
        <v>8372</v>
      </c>
      <c r="R2542">
        <v>346</v>
      </c>
      <c r="S2542" s="7">
        <v>1</v>
      </c>
      <c r="T2542" s="4">
        <v>10000</v>
      </c>
      <c r="U2542" s="4">
        <v>17028.88</v>
      </c>
      <c r="V2542" s="25">
        <v>30</v>
      </c>
      <c r="W2542" s="4">
        <v>188</v>
      </c>
    </row>
    <row r="2543" spans="1:23" x14ac:dyDescent="0.45">
      <c r="A2543" t="s">
        <v>8315</v>
      </c>
      <c r="B2543" t="s">
        <v>8224</v>
      </c>
      <c r="C2543" t="s">
        <v>8386</v>
      </c>
      <c r="D2543" s="8" t="s">
        <v>8373</v>
      </c>
      <c r="F2543" s="7">
        <v>7</v>
      </c>
      <c r="G2543" s="4">
        <v>222425</v>
      </c>
      <c r="H2543" s="4">
        <v>242127.96</v>
      </c>
      <c r="I2543" s="25">
        <v>27.875458002646546</v>
      </c>
      <c r="J2543" s="4">
        <v>2326</v>
      </c>
      <c r="N2543" t="s">
        <v>8315</v>
      </c>
      <c r="O2543" t="s">
        <v>8224</v>
      </c>
      <c r="P2543" t="s">
        <v>8386</v>
      </c>
      <c r="Q2543" s="8" t="s">
        <v>8373</v>
      </c>
      <c r="S2543" s="7">
        <v>7</v>
      </c>
      <c r="T2543" s="4">
        <v>222425</v>
      </c>
      <c r="U2543" s="4">
        <v>242127.96</v>
      </c>
      <c r="V2543" s="25">
        <v>27.875458002646546</v>
      </c>
      <c r="W2543" s="4">
        <v>2326</v>
      </c>
    </row>
    <row r="2544" spans="1:23" x14ac:dyDescent="0.45">
      <c r="A2544" t="s">
        <v>8315</v>
      </c>
      <c r="B2544" t="s">
        <v>8224</v>
      </c>
      <c r="C2544" t="s">
        <v>8386</v>
      </c>
      <c r="D2544" s="8" t="s">
        <v>8373</v>
      </c>
      <c r="E2544">
        <v>328</v>
      </c>
      <c r="F2544" s="7">
        <v>1</v>
      </c>
      <c r="G2544" s="4">
        <v>75000</v>
      </c>
      <c r="H2544" s="4">
        <v>77710.8</v>
      </c>
      <c r="I2544" s="25">
        <v>30.220046296301007</v>
      </c>
      <c r="J2544" s="4">
        <v>498</v>
      </c>
      <c r="N2544" t="s">
        <v>8315</v>
      </c>
      <c r="O2544" t="s">
        <v>8224</v>
      </c>
      <c r="P2544" t="s">
        <v>8386</v>
      </c>
      <c r="Q2544" s="8" t="s">
        <v>8373</v>
      </c>
      <c r="R2544">
        <v>328</v>
      </c>
      <c r="S2544" s="7">
        <v>1</v>
      </c>
      <c r="T2544" s="4">
        <v>75000</v>
      </c>
      <c r="U2544" s="4">
        <v>77710.8</v>
      </c>
      <c r="V2544" s="25">
        <v>30.220046296301007</v>
      </c>
      <c r="W2544" s="4">
        <v>498</v>
      </c>
    </row>
    <row r="2545" spans="1:23" x14ac:dyDescent="0.45">
      <c r="A2545" t="s">
        <v>8315</v>
      </c>
      <c r="B2545" t="s">
        <v>8224</v>
      </c>
      <c r="C2545" t="s">
        <v>8386</v>
      </c>
      <c r="D2545" s="8" t="s">
        <v>8373</v>
      </c>
      <c r="E2545">
        <v>329</v>
      </c>
      <c r="F2545" s="7">
        <v>1</v>
      </c>
      <c r="G2545" s="4">
        <v>10000</v>
      </c>
      <c r="H2545" s="4">
        <v>10550</v>
      </c>
      <c r="I2545" s="25">
        <v>23.69991898148146</v>
      </c>
      <c r="J2545" s="4">
        <v>167</v>
      </c>
      <c r="N2545" t="s">
        <v>8315</v>
      </c>
      <c r="O2545" t="s">
        <v>8224</v>
      </c>
      <c r="P2545" t="s">
        <v>8386</v>
      </c>
      <c r="Q2545" s="8" t="s">
        <v>8373</v>
      </c>
      <c r="R2545">
        <v>329</v>
      </c>
      <c r="S2545" s="7">
        <v>1</v>
      </c>
      <c r="T2545" s="4">
        <v>10000</v>
      </c>
      <c r="U2545" s="4">
        <v>10550</v>
      </c>
      <c r="V2545" s="25">
        <v>23.69991898148146</v>
      </c>
      <c r="W2545" s="4">
        <v>167</v>
      </c>
    </row>
    <row r="2546" spans="1:23" x14ac:dyDescent="0.45">
      <c r="A2546" t="s">
        <v>8315</v>
      </c>
      <c r="B2546" t="s">
        <v>8224</v>
      </c>
      <c r="C2546" t="s">
        <v>8386</v>
      </c>
      <c r="D2546" s="8" t="s">
        <v>8373</v>
      </c>
      <c r="E2546">
        <v>336</v>
      </c>
      <c r="F2546" s="7">
        <v>1</v>
      </c>
      <c r="G2546" s="4">
        <v>25000</v>
      </c>
      <c r="H2546" s="4">
        <v>29209.78</v>
      </c>
      <c r="I2546" s="25">
        <v>30.041666666664241</v>
      </c>
      <c r="J2546" s="4">
        <v>493</v>
      </c>
      <c r="N2546" t="s">
        <v>8315</v>
      </c>
      <c r="O2546" t="s">
        <v>8224</v>
      </c>
      <c r="P2546" t="s">
        <v>8386</v>
      </c>
      <c r="Q2546" s="8" t="s">
        <v>8373</v>
      </c>
      <c r="R2546">
        <v>336</v>
      </c>
      <c r="S2546" s="7">
        <v>1</v>
      </c>
      <c r="T2546" s="4">
        <v>25000</v>
      </c>
      <c r="U2546" s="4">
        <v>29209.78</v>
      </c>
      <c r="V2546" s="25">
        <v>30.041666666664241</v>
      </c>
      <c r="W2546" s="4">
        <v>493</v>
      </c>
    </row>
    <row r="2547" spans="1:23" x14ac:dyDescent="0.45">
      <c r="A2547" t="s">
        <v>8315</v>
      </c>
      <c r="B2547" t="s">
        <v>8224</v>
      </c>
      <c r="C2547" t="s">
        <v>8386</v>
      </c>
      <c r="D2547" s="8" t="s">
        <v>8373</v>
      </c>
      <c r="E2547">
        <v>347</v>
      </c>
      <c r="F2547" s="7">
        <v>1</v>
      </c>
      <c r="G2547" s="4">
        <v>40000</v>
      </c>
      <c r="H2547" s="4">
        <v>44636.2</v>
      </c>
      <c r="I2547" s="25">
        <v>30.041666666671517</v>
      </c>
      <c r="J2547" s="4">
        <v>379</v>
      </c>
      <c r="N2547" t="s">
        <v>8315</v>
      </c>
      <c r="O2547" t="s">
        <v>8224</v>
      </c>
      <c r="P2547" t="s">
        <v>8386</v>
      </c>
      <c r="Q2547" s="8" t="s">
        <v>8373</v>
      </c>
      <c r="R2547">
        <v>347</v>
      </c>
      <c r="S2547" s="7">
        <v>1</v>
      </c>
      <c r="T2547" s="4">
        <v>40000</v>
      </c>
      <c r="U2547" s="4">
        <v>44636.2</v>
      </c>
      <c r="V2547" s="25">
        <v>30.041666666671517</v>
      </c>
      <c r="W2547" s="4">
        <v>379</v>
      </c>
    </row>
    <row r="2548" spans="1:23" x14ac:dyDescent="0.45">
      <c r="A2548" t="s">
        <v>8315</v>
      </c>
      <c r="B2548" t="s">
        <v>8224</v>
      </c>
      <c r="C2548" t="s">
        <v>8386</v>
      </c>
      <c r="D2548" s="8" t="s">
        <v>8373</v>
      </c>
      <c r="E2548">
        <v>353</v>
      </c>
      <c r="F2548" s="7">
        <v>1</v>
      </c>
      <c r="G2548" s="4">
        <v>58425</v>
      </c>
      <c r="H2548" s="4">
        <v>63460.18</v>
      </c>
      <c r="I2548" s="25">
        <v>30.041666666656965</v>
      </c>
      <c r="J2548" s="4">
        <v>613</v>
      </c>
      <c r="N2548" t="s">
        <v>8315</v>
      </c>
      <c r="O2548" t="s">
        <v>8224</v>
      </c>
      <c r="P2548" t="s">
        <v>8386</v>
      </c>
      <c r="Q2548" s="8" t="s">
        <v>8373</v>
      </c>
      <c r="R2548">
        <v>353</v>
      </c>
      <c r="S2548" s="7">
        <v>1</v>
      </c>
      <c r="T2548" s="4">
        <v>58425</v>
      </c>
      <c r="U2548" s="4">
        <v>63460.18</v>
      </c>
      <c r="V2548" s="25">
        <v>30.041666666656965</v>
      </c>
      <c r="W2548" s="4">
        <v>613</v>
      </c>
    </row>
    <row r="2549" spans="1:23" x14ac:dyDescent="0.45">
      <c r="A2549" t="s">
        <v>8315</v>
      </c>
      <c r="B2549" t="s">
        <v>8224</v>
      </c>
      <c r="C2549" t="s">
        <v>8386</v>
      </c>
      <c r="D2549" s="8" t="s">
        <v>8373</v>
      </c>
      <c r="E2549">
        <v>377</v>
      </c>
      <c r="F2549" s="7">
        <v>1</v>
      </c>
      <c r="G2549" s="4">
        <v>12000</v>
      </c>
      <c r="H2549" s="4">
        <v>13728</v>
      </c>
      <c r="I2549" s="25">
        <v>30.041574074079108</v>
      </c>
      <c r="J2549" s="4">
        <v>133</v>
      </c>
      <c r="N2549" t="s">
        <v>8315</v>
      </c>
      <c r="O2549" t="s">
        <v>8224</v>
      </c>
      <c r="P2549" t="s">
        <v>8386</v>
      </c>
      <c r="Q2549" s="8" t="s">
        <v>8373</v>
      </c>
      <c r="R2549">
        <v>377</v>
      </c>
      <c r="S2549" s="7">
        <v>1</v>
      </c>
      <c r="T2549" s="4">
        <v>12000</v>
      </c>
      <c r="U2549" s="4">
        <v>13728</v>
      </c>
      <c r="V2549" s="25">
        <v>30.041574074079108</v>
      </c>
      <c r="W2549" s="4">
        <v>133</v>
      </c>
    </row>
    <row r="2550" spans="1:23" x14ac:dyDescent="0.45">
      <c r="A2550" t="s">
        <v>8315</v>
      </c>
      <c r="B2550" t="s">
        <v>8224</v>
      </c>
      <c r="C2550" t="s">
        <v>8386</v>
      </c>
      <c r="D2550" s="8" t="s">
        <v>8373</v>
      </c>
      <c r="E2550">
        <v>402</v>
      </c>
      <c r="F2550" s="7">
        <v>1</v>
      </c>
      <c r="G2550" s="4">
        <v>2000</v>
      </c>
      <c r="H2550" s="4">
        <v>2833</v>
      </c>
      <c r="I2550" s="25">
        <v>21.041666666671517</v>
      </c>
      <c r="J2550" s="4">
        <v>43</v>
      </c>
      <c r="N2550" t="s">
        <v>8315</v>
      </c>
      <c r="O2550" t="s">
        <v>8224</v>
      </c>
      <c r="P2550" t="s">
        <v>8386</v>
      </c>
      <c r="Q2550" s="8" t="s">
        <v>8373</v>
      </c>
      <c r="R2550">
        <v>402</v>
      </c>
      <c r="S2550" s="7">
        <v>1</v>
      </c>
      <c r="T2550" s="4">
        <v>2000</v>
      </c>
      <c r="U2550" s="4">
        <v>2833</v>
      </c>
      <c r="V2550" s="25">
        <v>21.041666666671517</v>
      </c>
      <c r="W2550" s="4">
        <v>43</v>
      </c>
    </row>
    <row r="2551" spans="1:23" x14ac:dyDescent="0.45">
      <c r="A2551" t="s">
        <v>8315</v>
      </c>
      <c r="B2551" t="s">
        <v>8224</v>
      </c>
      <c r="C2551" t="s">
        <v>8386</v>
      </c>
      <c r="D2551" s="8" t="s">
        <v>8381</v>
      </c>
      <c r="F2551" s="7">
        <v>1</v>
      </c>
      <c r="G2551" s="4">
        <v>4000</v>
      </c>
      <c r="H2551" s="4">
        <v>5660</v>
      </c>
      <c r="I2551" s="25">
        <v>25</v>
      </c>
      <c r="J2551" s="4">
        <v>49</v>
      </c>
      <c r="N2551" t="s">
        <v>8315</v>
      </c>
      <c r="O2551" t="s">
        <v>8224</v>
      </c>
      <c r="P2551" t="s">
        <v>8386</v>
      </c>
      <c r="Q2551" s="8" t="s">
        <v>8381</v>
      </c>
      <c r="S2551" s="7">
        <v>1</v>
      </c>
      <c r="T2551" s="4">
        <v>4000</v>
      </c>
      <c r="U2551" s="4">
        <v>5660</v>
      </c>
      <c r="V2551" s="25">
        <v>25</v>
      </c>
      <c r="W2551" s="4">
        <v>49</v>
      </c>
    </row>
    <row r="2552" spans="1:23" x14ac:dyDescent="0.45">
      <c r="A2552" t="s">
        <v>8315</v>
      </c>
      <c r="B2552" t="s">
        <v>8224</v>
      </c>
      <c r="C2552" t="s">
        <v>8386</v>
      </c>
      <c r="D2552" s="8" t="s">
        <v>8381</v>
      </c>
      <c r="E2552">
        <v>380</v>
      </c>
      <c r="F2552" s="7">
        <v>1</v>
      </c>
      <c r="G2552" s="4">
        <v>4000</v>
      </c>
      <c r="H2552" s="4">
        <v>5660</v>
      </c>
      <c r="I2552" s="25">
        <v>25</v>
      </c>
      <c r="J2552" s="4">
        <v>49</v>
      </c>
      <c r="N2552" t="s">
        <v>8315</v>
      </c>
      <c r="O2552" t="s">
        <v>8224</v>
      </c>
      <c r="P2552" t="s">
        <v>8386</v>
      </c>
      <c r="Q2552" s="8" t="s">
        <v>8381</v>
      </c>
      <c r="R2552">
        <v>380</v>
      </c>
      <c r="S2552" s="7">
        <v>1</v>
      </c>
      <c r="T2552" s="4">
        <v>4000</v>
      </c>
      <c r="U2552" s="4">
        <v>5660</v>
      </c>
      <c r="V2552" s="25">
        <v>25</v>
      </c>
      <c r="W2552" s="4">
        <v>49</v>
      </c>
    </row>
    <row r="2553" spans="1:23" x14ac:dyDescent="0.45">
      <c r="A2553" t="s">
        <v>8315</v>
      </c>
      <c r="B2553" t="s">
        <v>8224</v>
      </c>
      <c r="C2553" t="s">
        <v>8387</v>
      </c>
      <c r="F2553" s="7"/>
      <c r="G2553" s="4"/>
      <c r="H2553" s="4"/>
      <c r="I2553" s="25"/>
      <c r="J2553" s="4"/>
      <c r="N2553" t="s">
        <v>8315</v>
      </c>
      <c r="O2553" t="s">
        <v>8224</v>
      </c>
      <c r="P2553" t="s">
        <v>8387</v>
      </c>
      <c r="S2553" s="7"/>
      <c r="T2553" s="4"/>
      <c r="U2553" s="4"/>
      <c r="V2553" s="25"/>
      <c r="W2553" s="4"/>
    </row>
    <row r="2554" spans="1:23" x14ac:dyDescent="0.45">
      <c r="A2554" t="s">
        <v>8315</v>
      </c>
      <c r="B2554" t="s">
        <v>8224</v>
      </c>
      <c r="C2554" t="s">
        <v>8387</v>
      </c>
      <c r="D2554" s="8" t="s">
        <v>8377</v>
      </c>
      <c r="F2554" s="7">
        <v>1</v>
      </c>
      <c r="G2554" s="4">
        <v>7500</v>
      </c>
      <c r="H2554" s="4">
        <v>7701.93</v>
      </c>
      <c r="I2554" s="25">
        <v>29.958333333335759</v>
      </c>
      <c r="J2554" s="4">
        <v>97</v>
      </c>
      <c r="N2554" t="s">
        <v>8315</v>
      </c>
      <c r="O2554" t="s">
        <v>8224</v>
      </c>
      <c r="P2554" t="s">
        <v>8387</v>
      </c>
      <c r="Q2554" s="8" t="s">
        <v>8377</v>
      </c>
      <c r="S2554" s="7">
        <v>1</v>
      </c>
      <c r="T2554" s="4">
        <v>7500</v>
      </c>
      <c r="U2554" s="4">
        <v>7701.93</v>
      </c>
      <c r="V2554" s="25">
        <v>29.958333333335759</v>
      </c>
      <c r="W2554" s="4">
        <v>97</v>
      </c>
    </row>
    <row r="2555" spans="1:23" x14ac:dyDescent="0.45">
      <c r="A2555" t="s">
        <v>8315</v>
      </c>
      <c r="B2555" t="s">
        <v>8224</v>
      </c>
      <c r="C2555" t="s">
        <v>8387</v>
      </c>
      <c r="D2555" s="8" t="s">
        <v>8377</v>
      </c>
      <c r="E2555">
        <v>356</v>
      </c>
      <c r="F2555" s="7">
        <v>1</v>
      </c>
      <c r="G2555" s="4">
        <v>7500</v>
      </c>
      <c r="H2555" s="4">
        <v>7701.93</v>
      </c>
      <c r="I2555" s="25">
        <v>29.958333333335759</v>
      </c>
      <c r="J2555" s="4">
        <v>97</v>
      </c>
      <c r="N2555" t="s">
        <v>8315</v>
      </c>
      <c r="O2555" t="s">
        <v>8224</v>
      </c>
      <c r="P2555" t="s">
        <v>8387</v>
      </c>
      <c r="Q2555" s="8" t="s">
        <v>8377</v>
      </c>
      <c r="R2555">
        <v>356</v>
      </c>
      <c r="S2555" s="7">
        <v>1</v>
      </c>
      <c r="T2555" s="4">
        <v>7500</v>
      </c>
      <c r="U2555" s="4">
        <v>7701.93</v>
      </c>
      <c r="V2555" s="25">
        <v>29.958333333335759</v>
      </c>
      <c r="W2555" s="4">
        <v>97</v>
      </c>
    </row>
    <row r="2556" spans="1:23" x14ac:dyDescent="0.45">
      <c r="A2556" t="s">
        <v>8315</v>
      </c>
      <c r="B2556" t="s">
        <v>8224</v>
      </c>
      <c r="C2556" t="s">
        <v>8387</v>
      </c>
      <c r="D2556" s="8" t="s">
        <v>8378</v>
      </c>
      <c r="F2556" s="7">
        <v>3</v>
      </c>
      <c r="G2556" s="4">
        <v>98500</v>
      </c>
      <c r="H2556" s="4">
        <v>108930.51999999999</v>
      </c>
      <c r="I2556" s="25">
        <v>29.972222222221415</v>
      </c>
      <c r="J2556" s="4">
        <v>620</v>
      </c>
      <c r="N2556" t="s">
        <v>8315</v>
      </c>
      <c r="O2556" t="s">
        <v>8224</v>
      </c>
      <c r="P2556" t="s">
        <v>8387</v>
      </c>
      <c r="Q2556" s="8" t="s">
        <v>8378</v>
      </c>
      <c r="S2556" s="7">
        <v>3</v>
      </c>
      <c r="T2556" s="4">
        <v>98500</v>
      </c>
      <c r="U2556" s="4">
        <v>108930.51999999999</v>
      </c>
      <c r="V2556" s="25">
        <v>29.972222222221415</v>
      </c>
      <c r="W2556" s="4">
        <v>620</v>
      </c>
    </row>
    <row r="2557" spans="1:23" x14ac:dyDescent="0.45">
      <c r="A2557" t="s">
        <v>8315</v>
      </c>
      <c r="B2557" t="s">
        <v>8224</v>
      </c>
      <c r="C2557" t="s">
        <v>8387</v>
      </c>
      <c r="D2557" s="8" t="s">
        <v>8378</v>
      </c>
      <c r="E2557">
        <v>333</v>
      </c>
      <c r="F2557" s="7">
        <v>1</v>
      </c>
      <c r="G2557" s="4">
        <v>40000</v>
      </c>
      <c r="H2557" s="4">
        <v>50091</v>
      </c>
      <c r="I2557" s="25">
        <v>29.958333333335759</v>
      </c>
      <c r="J2557" s="4">
        <v>266</v>
      </c>
      <c r="N2557" t="s">
        <v>8315</v>
      </c>
      <c r="O2557" t="s">
        <v>8224</v>
      </c>
      <c r="P2557" t="s">
        <v>8387</v>
      </c>
      <c r="Q2557" s="8" t="s">
        <v>8378</v>
      </c>
      <c r="R2557">
        <v>333</v>
      </c>
      <c r="S2557" s="7">
        <v>1</v>
      </c>
      <c r="T2557" s="4">
        <v>40000</v>
      </c>
      <c r="U2557" s="4">
        <v>50091</v>
      </c>
      <c r="V2557" s="25">
        <v>29.958333333335759</v>
      </c>
      <c r="W2557" s="4">
        <v>266</v>
      </c>
    </row>
    <row r="2558" spans="1:23" x14ac:dyDescent="0.45">
      <c r="A2558" t="s">
        <v>8315</v>
      </c>
      <c r="B2558" t="s">
        <v>8224</v>
      </c>
      <c r="C2558" t="s">
        <v>8387</v>
      </c>
      <c r="D2558" s="8" t="s">
        <v>8378</v>
      </c>
      <c r="E2558">
        <v>342</v>
      </c>
      <c r="F2558" s="7">
        <v>1</v>
      </c>
      <c r="G2558" s="4">
        <v>55000</v>
      </c>
      <c r="H2558" s="4">
        <v>55201.52</v>
      </c>
      <c r="I2558" s="25">
        <v>30</v>
      </c>
      <c r="J2558" s="4">
        <v>325</v>
      </c>
      <c r="N2558" t="s">
        <v>8315</v>
      </c>
      <c r="O2558" t="s">
        <v>8224</v>
      </c>
      <c r="P2558" t="s">
        <v>8387</v>
      </c>
      <c r="Q2558" s="8" t="s">
        <v>8378</v>
      </c>
      <c r="R2558">
        <v>342</v>
      </c>
      <c r="S2558" s="7">
        <v>1</v>
      </c>
      <c r="T2558" s="4">
        <v>55000</v>
      </c>
      <c r="U2558" s="4">
        <v>55201.52</v>
      </c>
      <c r="V2558" s="25">
        <v>30</v>
      </c>
      <c r="W2558" s="4">
        <v>325</v>
      </c>
    </row>
    <row r="2559" spans="1:23" x14ac:dyDescent="0.45">
      <c r="A2559" t="s">
        <v>8315</v>
      </c>
      <c r="B2559" t="s">
        <v>8224</v>
      </c>
      <c r="C2559" t="s">
        <v>8387</v>
      </c>
      <c r="D2559" s="8" t="s">
        <v>8378</v>
      </c>
      <c r="E2559">
        <v>354</v>
      </c>
      <c r="F2559" s="7">
        <v>1</v>
      </c>
      <c r="G2559" s="4">
        <v>3500</v>
      </c>
      <c r="H2559" s="4">
        <v>3638</v>
      </c>
      <c r="I2559" s="25">
        <v>29.958333333328483</v>
      </c>
      <c r="J2559" s="4">
        <v>29</v>
      </c>
      <c r="N2559" t="s">
        <v>8315</v>
      </c>
      <c r="O2559" t="s">
        <v>8224</v>
      </c>
      <c r="P2559" t="s">
        <v>8387</v>
      </c>
      <c r="Q2559" s="8" t="s">
        <v>8378</v>
      </c>
      <c r="R2559">
        <v>354</v>
      </c>
      <c r="S2559" s="7">
        <v>1</v>
      </c>
      <c r="T2559" s="4">
        <v>3500</v>
      </c>
      <c r="U2559" s="4">
        <v>3638</v>
      </c>
      <c r="V2559" s="25">
        <v>29.958333333328483</v>
      </c>
      <c r="W2559" s="4">
        <v>29</v>
      </c>
    </row>
    <row r="2560" spans="1:23" x14ac:dyDescent="0.45">
      <c r="A2560" t="s">
        <v>8315</v>
      </c>
      <c r="B2560" t="s">
        <v>8224</v>
      </c>
      <c r="C2560" t="s">
        <v>8387</v>
      </c>
      <c r="D2560" s="8" t="s">
        <v>8379</v>
      </c>
      <c r="F2560" s="7">
        <v>2</v>
      </c>
      <c r="G2560" s="4">
        <v>60000</v>
      </c>
      <c r="H2560" s="4">
        <v>64332.27</v>
      </c>
      <c r="I2560" s="25">
        <v>30</v>
      </c>
      <c r="J2560" s="4">
        <v>746</v>
      </c>
      <c r="N2560" t="s">
        <v>8315</v>
      </c>
      <c r="O2560" t="s">
        <v>8224</v>
      </c>
      <c r="P2560" t="s">
        <v>8387</v>
      </c>
      <c r="Q2560" s="8" t="s">
        <v>8379</v>
      </c>
      <c r="S2560" s="7">
        <v>2</v>
      </c>
      <c r="T2560" s="4">
        <v>60000</v>
      </c>
      <c r="U2560" s="4">
        <v>64332.27</v>
      </c>
      <c r="V2560" s="25">
        <v>30</v>
      </c>
      <c r="W2560" s="4">
        <v>746</v>
      </c>
    </row>
    <row r="2561" spans="1:23" x14ac:dyDescent="0.45">
      <c r="A2561" t="s">
        <v>8315</v>
      </c>
      <c r="B2561" t="s">
        <v>8224</v>
      </c>
      <c r="C2561" t="s">
        <v>8387</v>
      </c>
      <c r="D2561" s="8" t="s">
        <v>8379</v>
      </c>
      <c r="E2561">
        <v>257</v>
      </c>
      <c r="F2561" s="7">
        <v>1</v>
      </c>
      <c r="G2561" s="4">
        <v>35000</v>
      </c>
      <c r="H2561" s="4">
        <v>37354.269999999997</v>
      </c>
      <c r="I2561" s="25">
        <v>30</v>
      </c>
      <c r="J2561" s="4">
        <v>560</v>
      </c>
      <c r="N2561" t="s">
        <v>8315</v>
      </c>
      <c r="O2561" t="s">
        <v>8224</v>
      </c>
      <c r="P2561" t="s">
        <v>8387</v>
      </c>
      <c r="Q2561" s="8" t="s">
        <v>8379</v>
      </c>
      <c r="R2561">
        <v>257</v>
      </c>
      <c r="S2561" s="7">
        <v>1</v>
      </c>
      <c r="T2561" s="4">
        <v>35000</v>
      </c>
      <c r="U2561" s="4">
        <v>37354.269999999997</v>
      </c>
      <c r="V2561" s="25">
        <v>30</v>
      </c>
      <c r="W2561" s="4">
        <v>560</v>
      </c>
    </row>
    <row r="2562" spans="1:23" x14ac:dyDescent="0.45">
      <c r="A2562" t="s">
        <v>8315</v>
      </c>
      <c r="B2562" t="s">
        <v>8224</v>
      </c>
      <c r="C2562" t="s">
        <v>8387</v>
      </c>
      <c r="D2562" s="8" t="s">
        <v>8379</v>
      </c>
      <c r="E2562">
        <v>322</v>
      </c>
      <c r="F2562" s="7">
        <v>1</v>
      </c>
      <c r="G2562" s="4">
        <v>25000</v>
      </c>
      <c r="H2562" s="4">
        <v>26978</v>
      </c>
      <c r="I2562" s="25">
        <v>30</v>
      </c>
      <c r="J2562" s="4">
        <v>186</v>
      </c>
      <c r="N2562" t="s">
        <v>8315</v>
      </c>
      <c r="O2562" t="s">
        <v>8224</v>
      </c>
      <c r="P2562" t="s">
        <v>8387</v>
      </c>
      <c r="Q2562" s="8" t="s">
        <v>8379</v>
      </c>
      <c r="R2562">
        <v>322</v>
      </c>
      <c r="S2562" s="7">
        <v>1</v>
      </c>
      <c r="T2562" s="4">
        <v>25000</v>
      </c>
      <c r="U2562" s="4">
        <v>26978</v>
      </c>
      <c r="V2562" s="25">
        <v>30</v>
      </c>
      <c r="W2562" s="4">
        <v>186</v>
      </c>
    </row>
    <row r="2563" spans="1:23" x14ac:dyDescent="0.45">
      <c r="A2563" t="s">
        <v>8315</v>
      </c>
      <c r="B2563" t="s">
        <v>8224</v>
      </c>
      <c r="C2563" t="s">
        <v>8387</v>
      </c>
      <c r="D2563" s="8" t="s">
        <v>8369</v>
      </c>
      <c r="F2563" s="7">
        <v>2</v>
      </c>
      <c r="G2563" s="4">
        <v>90000</v>
      </c>
      <c r="H2563" s="4">
        <v>94186</v>
      </c>
      <c r="I2563" s="25">
        <v>29.882401620372548</v>
      </c>
      <c r="J2563" s="4">
        <v>705</v>
      </c>
      <c r="N2563" t="s">
        <v>8315</v>
      </c>
      <c r="O2563" t="s">
        <v>8224</v>
      </c>
      <c r="P2563" t="s">
        <v>8387</v>
      </c>
      <c r="Q2563" s="8" t="s">
        <v>8369</v>
      </c>
      <c r="S2563" s="7">
        <v>2</v>
      </c>
      <c r="T2563" s="4">
        <v>90000</v>
      </c>
      <c r="U2563" s="4">
        <v>94186</v>
      </c>
      <c r="V2563" s="25">
        <v>29.882401620372548</v>
      </c>
      <c r="W2563" s="4">
        <v>705</v>
      </c>
    </row>
    <row r="2564" spans="1:23" x14ac:dyDescent="0.45">
      <c r="A2564" t="s">
        <v>8315</v>
      </c>
      <c r="B2564" t="s">
        <v>8224</v>
      </c>
      <c r="C2564" t="s">
        <v>8387</v>
      </c>
      <c r="D2564" s="8" t="s">
        <v>8369</v>
      </c>
      <c r="E2564">
        <v>331</v>
      </c>
      <c r="F2564" s="7">
        <v>1</v>
      </c>
      <c r="G2564" s="4">
        <v>40000</v>
      </c>
      <c r="H2564" s="4">
        <v>42642</v>
      </c>
      <c r="I2564" s="25">
        <v>31</v>
      </c>
      <c r="J2564" s="4">
        <v>438</v>
      </c>
      <c r="N2564" t="s">
        <v>8315</v>
      </c>
      <c r="O2564" t="s">
        <v>8224</v>
      </c>
      <c r="P2564" t="s">
        <v>8387</v>
      </c>
      <c r="Q2564" s="8" t="s">
        <v>8369</v>
      </c>
      <c r="R2564">
        <v>331</v>
      </c>
      <c r="S2564" s="7">
        <v>1</v>
      </c>
      <c r="T2564" s="4">
        <v>40000</v>
      </c>
      <c r="U2564" s="4">
        <v>42642</v>
      </c>
      <c r="V2564" s="25">
        <v>31</v>
      </c>
      <c r="W2564" s="4">
        <v>438</v>
      </c>
    </row>
    <row r="2565" spans="1:23" x14ac:dyDescent="0.45">
      <c r="A2565" t="s">
        <v>8315</v>
      </c>
      <c r="B2565" t="s">
        <v>8224</v>
      </c>
      <c r="C2565" t="s">
        <v>8387</v>
      </c>
      <c r="D2565" s="8" t="s">
        <v>8369</v>
      </c>
      <c r="E2565">
        <v>358</v>
      </c>
      <c r="F2565" s="7">
        <v>1</v>
      </c>
      <c r="G2565" s="4">
        <v>50000</v>
      </c>
      <c r="H2565" s="4">
        <v>51544</v>
      </c>
      <c r="I2565" s="25">
        <v>28.764803240745096</v>
      </c>
      <c r="J2565" s="4">
        <v>267</v>
      </c>
      <c r="N2565" t="s">
        <v>8315</v>
      </c>
      <c r="O2565" t="s">
        <v>8224</v>
      </c>
      <c r="P2565" t="s">
        <v>8387</v>
      </c>
      <c r="Q2565" s="8" t="s">
        <v>8369</v>
      </c>
      <c r="R2565">
        <v>358</v>
      </c>
      <c r="S2565" s="7">
        <v>1</v>
      </c>
      <c r="T2565" s="4">
        <v>50000</v>
      </c>
      <c r="U2565" s="4">
        <v>51544</v>
      </c>
      <c r="V2565" s="25">
        <v>28.764803240745096</v>
      </c>
      <c r="W2565" s="4">
        <v>267</v>
      </c>
    </row>
    <row r="2566" spans="1:23" x14ac:dyDescent="0.45">
      <c r="A2566" t="s">
        <v>8315</v>
      </c>
      <c r="B2566" t="s">
        <v>8224</v>
      </c>
      <c r="C2566" t="s">
        <v>8387</v>
      </c>
      <c r="D2566" s="8" t="s">
        <v>8380</v>
      </c>
      <c r="F2566" s="7">
        <v>1</v>
      </c>
      <c r="G2566" s="4">
        <v>5000</v>
      </c>
      <c r="H2566" s="4">
        <v>6308</v>
      </c>
      <c r="I2566" s="25">
        <v>30</v>
      </c>
      <c r="J2566" s="4">
        <v>71</v>
      </c>
      <c r="N2566" t="s">
        <v>8315</v>
      </c>
      <c r="O2566" t="s">
        <v>8224</v>
      </c>
      <c r="P2566" t="s">
        <v>8387</v>
      </c>
      <c r="Q2566" s="8" t="s">
        <v>8380</v>
      </c>
      <c r="S2566" s="7">
        <v>1</v>
      </c>
      <c r="T2566" s="4">
        <v>5000</v>
      </c>
      <c r="U2566" s="4">
        <v>6308</v>
      </c>
      <c r="V2566" s="25">
        <v>30</v>
      </c>
      <c r="W2566" s="4">
        <v>71</v>
      </c>
    </row>
    <row r="2567" spans="1:23" x14ac:dyDescent="0.45">
      <c r="A2567" t="s">
        <v>8315</v>
      </c>
      <c r="B2567" t="s">
        <v>8224</v>
      </c>
      <c r="C2567" t="s">
        <v>8387</v>
      </c>
      <c r="D2567" s="8" t="s">
        <v>8380</v>
      </c>
      <c r="E2567">
        <v>388</v>
      </c>
      <c r="F2567" s="7">
        <v>1</v>
      </c>
      <c r="G2567" s="4">
        <v>5000</v>
      </c>
      <c r="H2567" s="4">
        <v>6308</v>
      </c>
      <c r="I2567" s="25">
        <v>30</v>
      </c>
      <c r="J2567" s="4">
        <v>71</v>
      </c>
      <c r="N2567" t="s">
        <v>8315</v>
      </c>
      <c r="O2567" t="s">
        <v>8224</v>
      </c>
      <c r="P2567" t="s">
        <v>8387</v>
      </c>
      <c r="Q2567" s="8" t="s">
        <v>8380</v>
      </c>
      <c r="R2567">
        <v>388</v>
      </c>
      <c r="S2567" s="7">
        <v>1</v>
      </c>
      <c r="T2567" s="4">
        <v>5000</v>
      </c>
      <c r="U2567" s="4">
        <v>6308</v>
      </c>
      <c r="V2567" s="25">
        <v>30</v>
      </c>
      <c r="W2567" s="4">
        <v>71</v>
      </c>
    </row>
    <row r="2568" spans="1:23" x14ac:dyDescent="0.45">
      <c r="A2568" t="s">
        <v>8315</v>
      </c>
      <c r="B2568" t="s">
        <v>8224</v>
      </c>
      <c r="C2568" t="s">
        <v>8387</v>
      </c>
      <c r="D2568" s="8" t="s">
        <v>8370</v>
      </c>
      <c r="F2568" s="7">
        <v>1</v>
      </c>
      <c r="G2568" s="4">
        <v>15000</v>
      </c>
      <c r="H2568" s="4">
        <v>16520.04</v>
      </c>
      <c r="I2568" s="25">
        <v>56.285995370373712</v>
      </c>
      <c r="J2568" s="4">
        <v>236</v>
      </c>
      <c r="N2568" t="s">
        <v>8315</v>
      </c>
      <c r="O2568" t="s">
        <v>8224</v>
      </c>
      <c r="P2568" t="s">
        <v>8387</v>
      </c>
      <c r="Q2568" s="8" t="s">
        <v>8370</v>
      </c>
      <c r="S2568" s="7">
        <v>1</v>
      </c>
      <c r="T2568" s="4">
        <v>15000</v>
      </c>
      <c r="U2568" s="4">
        <v>16520.04</v>
      </c>
      <c r="V2568" s="25">
        <v>56.285995370373712</v>
      </c>
      <c r="W2568" s="4">
        <v>236</v>
      </c>
    </row>
    <row r="2569" spans="1:23" x14ac:dyDescent="0.45">
      <c r="A2569" t="s">
        <v>8315</v>
      </c>
      <c r="B2569" t="s">
        <v>8224</v>
      </c>
      <c r="C2569" t="s">
        <v>8387</v>
      </c>
      <c r="D2569" s="8" t="s">
        <v>8370</v>
      </c>
      <c r="E2569">
        <v>338</v>
      </c>
      <c r="F2569" s="7">
        <v>1</v>
      </c>
      <c r="G2569" s="4">
        <v>15000</v>
      </c>
      <c r="H2569" s="4">
        <v>16520.04</v>
      </c>
      <c r="I2569" s="25">
        <v>56.285995370373712</v>
      </c>
      <c r="J2569" s="4">
        <v>236</v>
      </c>
      <c r="N2569" t="s">
        <v>8315</v>
      </c>
      <c r="O2569" t="s">
        <v>8224</v>
      </c>
      <c r="P2569" t="s">
        <v>8387</v>
      </c>
      <c r="Q2569" s="8" t="s">
        <v>8370</v>
      </c>
      <c r="R2569">
        <v>338</v>
      </c>
      <c r="S2569" s="7">
        <v>1</v>
      </c>
      <c r="T2569" s="4">
        <v>15000</v>
      </c>
      <c r="U2569" s="4">
        <v>16520.04</v>
      </c>
      <c r="V2569" s="25">
        <v>56.285995370373712</v>
      </c>
      <c r="W2569" s="4">
        <v>236</v>
      </c>
    </row>
    <row r="2570" spans="1:23" x14ac:dyDescent="0.45">
      <c r="A2570" t="s">
        <v>8315</v>
      </c>
      <c r="B2570" t="s">
        <v>8224</v>
      </c>
      <c r="C2570" t="s">
        <v>8387</v>
      </c>
      <c r="D2570" s="8" t="s">
        <v>8371</v>
      </c>
      <c r="F2570" s="7">
        <v>1</v>
      </c>
      <c r="G2570" s="4">
        <v>25000</v>
      </c>
      <c r="H2570" s="4">
        <v>28690</v>
      </c>
      <c r="I2570" s="25">
        <v>38.099895833336632</v>
      </c>
      <c r="J2570" s="4">
        <v>221</v>
      </c>
      <c r="N2570" t="s">
        <v>8315</v>
      </c>
      <c r="O2570" t="s">
        <v>8224</v>
      </c>
      <c r="P2570" t="s">
        <v>8387</v>
      </c>
      <c r="Q2570" s="8" t="s">
        <v>8371</v>
      </c>
      <c r="S2570" s="7">
        <v>1</v>
      </c>
      <c r="T2570" s="4">
        <v>25000</v>
      </c>
      <c r="U2570" s="4">
        <v>28690</v>
      </c>
      <c r="V2570" s="25">
        <v>38.099895833336632</v>
      </c>
      <c r="W2570" s="4">
        <v>221</v>
      </c>
    </row>
    <row r="2571" spans="1:23" x14ac:dyDescent="0.45">
      <c r="A2571" t="s">
        <v>8315</v>
      </c>
      <c r="B2571" t="s">
        <v>8224</v>
      </c>
      <c r="C2571" t="s">
        <v>8387</v>
      </c>
      <c r="D2571" s="8" t="s">
        <v>8371</v>
      </c>
      <c r="E2571">
        <v>350</v>
      </c>
      <c r="F2571" s="7">
        <v>1</v>
      </c>
      <c r="G2571" s="4">
        <v>25000</v>
      </c>
      <c r="H2571" s="4">
        <v>28690</v>
      </c>
      <c r="I2571" s="25">
        <v>38.099895833336632</v>
      </c>
      <c r="J2571" s="4">
        <v>221</v>
      </c>
      <c r="N2571" t="s">
        <v>8315</v>
      </c>
      <c r="O2571" t="s">
        <v>8224</v>
      </c>
      <c r="P2571" t="s">
        <v>8387</v>
      </c>
      <c r="Q2571" s="8" t="s">
        <v>8371</v>
      </c>
      <c r="R2571">
        <v>350</v>
      </c>
      <c r="S2571" s="7">
        <v>1</v>
      </c>
      <c r="T2571" s="4">
        <v>25000</v>
      </c>
      <c r="U2571" s="4">
        <v>28690</v>
      </c>
      <c r="V2571" s="25">
        <v>38.099895833336632</v>
      </c>
      <c r="W2571" s="4">
        <v>221</v>
      </c>
    </row>
    <row r="2572" spans="1:23" x14ac:dyDescent="0.45">
      <c r="A2572" t="s">
        <v>8315</v>
      </c>
      <c r="B2572" t="s">
        <v>8224</v>
      </c>
      <c r="C2572" t="s">
        <v>8387</v>
      </c>
      <c r="D2572" s="8" t="s">
        <v>8374</v>
      </c>
      <c r="F2572" s="7">
        <v>2</v>
      </c>
      <c r="G2572" s="4">
        <v>55400</v>
      </c>
      <c r="H2572" s="4">
        <v>58844</v>
      </c>
      <c r="I2572" s="25">
        <v>31.505636574074742</v>
      </c>
      <c r="J2572" s="4">
        <v>794</v>
      </c>
      <c r="N2572" t="s">
        <v>8315</v>
      </c>
      <c r="O2572" t="s">
        <v>8224</v>
      </c>
      <c r="P2572" t="s">
        <v>8387</v>
      </c>
      <c r="Q2572" s="8" t="s">
        <v>8374</v>
      </c>
      <c r="S2572" s="7">
        <v>2</v>
      </c>
      <c r="T2572" s="4">
        <v>55400</v>
      </c>
      <c r="U2572" s="4">
        <v>58844</v>
      </c>
      <c r="V2572" s="25">
        <v>31.505636574074742</v>
      </c>
      <c r="W2572" s="4">
        <v>794</v>
      </c>
    </row>
    <row r="2573" spans="1:23" x14ac:dyDescent="0.45">
      <c r="A2573" t="s">
        <v>8315</v>
      </c>
      <c r="B2573" t="s">
        <v>8224</v>
      </c>
      <c r="C2573" t="s">
        <v>8387</v>
      </c>
      <c r="D2573" s="8" t="s">
        <v>8374</v>
      </c>
      <c r="E2573">
        <v>323</v>
      </c>
      <c r="F2573" s="7">
        <v>1</v>
      </c>
      <c r="G2573" s="4">
        <v>5400</v>
      </c>
      <c r="H2573" s="4">
        <v>6646</v>
      </c>
      <c r="I2573" s="25">
        <v>28.011273148149485</v>
      </c>
      <c r="J2573" s="4">
        <v>58</v>
      </c>
      <c r="N2573" t="s">
        <v>8315</v>
      </c>
      <c r="O2573" t="s">
        <v>8224</v>
      </c>
      <c r="P2573" t="s">
        <v>8387</v>
      </c>
      <c r="Q2573" s="8" t="s">
        <v>8374</v>
      </c>
      <c r="R2573">
        <v>323</v>
      </c>
      <c r="S2573" s="7">
        <v>1</v>
      </c>
      <c r="T2573" s="4">
        <v>5400</v>
      </c>
      <c r="U2573" s="4">
        <v>6646</v>
      </c>
      <c r="V2573" s="25">
        <v>28.011273148149485</v>
      </c>
      <c r="W2573" s="4">
        <v>58</v>
      </c>
    </row>
    <row r="2574" spans="1:23" x14ac:dyDescent="0.45">
      <c r="A2574" t="s">
        <v>8315</v>
      </c>
      <c r="B2574" t="s">
        <v>8224</v>
      </c>
      <c r="C2574" t="s">
        <v>8387</v>
      </c>
      <c r="D2574" s="8" t="s">
        <v>8374</v>
      </c>
      <c r="E2574">
        <v>325</v>
      </c>
      <c r="F2574" s="7">
        <v>1</v>
      </c>
      <c r="G2574" s="4">
        <v>50000</v>
      </c>
      <c r="H2574" s="4">
        <v>52198</v>
      </c>
      <c r="I2574" s="25">
        <v>35</v>
      </c>
      <c r="J2574" s="4">
        <v>736</v>
      </c>
      <c r="N2574" t="s">
        <v>8315</v>
      </c>
      <c r="O2574" t="s">
        <v>8224</v>
      </c>
      <c r="P2574" t="s">
        <v>8387</v>
      </c>
      <c r="Q2574" s="8" t="s">
        <v>8374</v>
      </c>
      <c r="R2574">
        <v>325</v>
      </c>
      <c r="S2574" s="7">
        <v>1</v>
      </c>
      <c r="T2574" s="4">
        <v>50000</v>
      </c>
      <c r="U2574" s="4">
        <v>52198</v>
      </c>
      <c r="V2574" s="25">
        <v>35</v>
      </c>
      <c r="W2574" s="4">
        <v>736</v>
      </c>
    </row>
    <row r="2575" spans="1:23" x14ac:dyDescent="0.45">
      <c r="A2575" t="s">
        <v>8315</v>
      </c>
      <c r="B2575" t="s">
        <v>8224</v>
      </c>
      <c r="C2575" t="s">
        <v>8387</v>
      </c>
      <c r="D2575" s="8" t="s">
        <v>8381</v>
      </c>
      <c r="F2575" s="7">
        <v>1</v>
      </c>
      <c r="G2575" s="4">
        <v>25000</v>
      </c>
      <c r="H2575" s="4">
        <v>30505</v>
      </c>
      <c r="I2575" s="25">
        <v>30</v>
      </c>
      <c r="J2575" s="4">
        <v>43</v>
      </c>
      <c r="N2575" t="s">
        <v>8315</v>
      </c>
      <c r="O2575" t="s">
        <v>8224</v>
      </c>
      <c r="P2575" t="s">
        <v>8387</v>
      </c>
      <c r="Q2575" s="8" t="s">
        <v>8381</v>
      </c>
      <c r="S2575" s="7">
        <v>1</v>
      </c>
      <c r="T2575" s="4">
        <v>25000</v>
      </c>
      <c r="U2575" s="4">
        <v>30505</v>
      </c>
      <c r="V2575" s="25">
        <v>30</v>
      </c>
      <c r="W2575" s="4">
        <v>43</v>
      </c>
    </row>
    <row r="2576" spans="1:23" x14ac:dyDescent="0.45">
      <c r="A2576" t="s">
        <v>8315</v>
      </c>
      <c r="B2576" t="s">
        <v>8224</v>
      </c>
      <c r="C2576" t="s">
        <v>8387</v>
      </c>
      <c r="D2576" s="8" t="s">
        <v>8381</v>
      </c>
      <c r="E2576">
        <v>370</v>
      </c>
      <c r="F2576" s="7">
        <v>1</v>
      </c>
      <c r="G2576" s="4">
        <v>25000</v>
      </c>
      <c r="H2576" s="4">
        <v>30505</v>
      </c>
      <c r="I2576" s="25">
        <v>30</v>
      </c>
      <c r="J2576" s="4">
        <v>43</v>
      </c>
      <c r="N2576" t="s">
        <v>8315</v>
      </c>
      <c r="O2576" t="s">
        <v>8224</v>
      </c>
      <c r="P2576" t="s">
        <v>8387</v>
      </c>
      <c r="Q2576" s="8" t="s">
        <v>8381</v>
      </c>
      <c r="R2576">
        <v>370</v>
      </c>
      <c r="S2576" s="7">
        <v>1</v>
      </c>
      <c r="T2576" s="4">
        <v>25000</v>
      </c>
      <c r="U2576" s="4">
        <v>30505</v>
      </c>
      <c r="V2576" s="25">
        <v>30</v>
      </c>
      <c r="W2576" s="4">
        <v>43</v>
      </c>
    </row>
    <row r="2577" spans="1:23" x14ac:dyDescent="0.45">
      <c r="A2577" t="s">
        <v>8315</v>
      </c>
      <c r="B2577" t="s">
        <v>8224</v>
      </c>
      <c r="C2577" t="s">
        <v>8388</v>
      </c>
      <c r="F2577" s="7"/>
      <c r="G2577" s="4"/>
      <c r="H2577" s="4"/>
      <c r="I2577" s="25"/>
      <c r="J2577" s="4"/>
      <c r="N2577" t="s">
        <v>8315</v>
      </c>
      <c r="O2577" t="s">
        <v>8224</v>
      </c>
      <c r="P2577" t="s">
        <v>8388</v>
      </c>
      <c r="S2577" s="7"/>
      <c r="T2577" s="4"/>
      <c r="U2577" s="4"/>
      <c r="V2577" s="25"/>
      <c r="W2577" s="4"/>
    </row>
    <row r="2578" spans="1:23" x14ac:dyDescent="0.45">
      <c r="A2578" t="s">
        <v>8315</v>
      </c>
      <c r="B2578" t="s">
        <v>8224</v>
      </c>
      <c r="C2578" t="s">
        <v>8388</v>
      </c>
      <c r="D2578" s="8" t="s">
        <v>8376</v>
      </c>
      <c r="F2578" s="7">
        <v>2</v>
      </c>
      <c r="G2578" s="4">
        <v>28260</v>
      </c>
      <c r="H2578" s="4">
        <v>38751.29</v>
      </c>
      <c r="I2578" s="25">
        <v>31.919930555552128</v>
      </c>
      <c r="J2578" s="4">
        <v>472</v>
      </c>
      <c r="N2578" t="s">
        <v>8315</v>
      </c>
      <c r="O2578" t="s">
        <v>8224</v>
      </c>
      <c r="P2578" t="s">
        <v>8388</v>
      </c>
      <c r="Q2578" s="8" t="s">
        <v>8376</v>
      </c>
      <c r="S2578" s="7">
        <v>2</v>
      </c>
      <c r="T2578" s="4">
        <v>28260</v>
      </c>
      <c r="U2578" s="4">
        <v>38751.29</v>
      </c>
      <c r="V2578" s="25">
        <v>31.919930555552128</v>
      </c>
      <c r="W2578" s="4">
        <v>472</v>
      </c>
    </row>
    <row r="2579" spans="1:23" x14ac:dyDescent="0.45">
      <c r="A2579" t="s">
        <v>8315</v>
      </c>
      <c r="B2579" t="s">
        <v>8224</v>
      </c>
      <c r="C2579" t="s">
        <v>8388</v>
      </c>
      <c r="D2579" s="8" t="s">
        <v>8376</v>
      </c>
      <c r="E2579">
        <v>279</v>
      </c>
      <c r="F2579" s="7">
        <v>1</v>
      </c>
      <c r="G2579" s="4">
        <v>17000</v>
      </c>
      <c r="H2579" s="4">
        <v>26744.11</v>
      </c>
      <c r="I2579" s="25">
        <v>33.839861111104256</v>
      </c>
      <c r="J2579" s="4">
        <v>305</v>
      </c>
      <c r="N2579" t="s">
        <v>8315</v>
      </c>
      <c r="O2579" t="s">
        <v>8224</v>
      </c>
      <c r="P2579" t="s">
        <v>8388</v>
      </c>
      <c r="Q2579" s="8" t="s">
        <v>8376</v>
      </c>
      <c r="R2579">
        <v>279</v>
      </c>
      <c r="S2579" s="7">
        <v>1</v>
      </c>
      <c r="T2579" s="4">
        <v>17000</v>
      </c>
      <c r="U2579" s="4">
        <v>26744.11</v>
      </c>
      <c r="V2579" s="25">
        <v>33.839861111104256</v>
      </c>
      <c r="W2579" s="4">
        <v>305</v>
      </c>
    </row>
    <row r="2580" spans="1:23" x14ac:dyDescent="0.45">
      <c r="A2580" t="s">
        <v>8315</v>
      </c>
      <c r="B2580" t="s">
        <v>8224</v>
      </c>
      <c r="C2580" t="s">
        <v>8388</v>
      </c>
      <c r="D2580" s="8" t="s">
        <v>8376</v>
      </c>
      <c r="E2580">
        <v>349</v>
      </c>
      <c r="F2580" s="7">
        <v>1</v>
      </c>
      <c r="G2580" s="4">
        <v>11260</v>
      </c>
      <c r="H2580" s="4">
        <v>12007.18</v>
      </c>
      <c r="I2580" s="25">
        <v>30</v>
      </c>
      <c r="J2580" s="4">
        <v>167</v>
      </c>
      <c r="N2580" t="s">
        <v>8315</v>
      </c>
      <c r="O2580" t="s">
        <v>8224</v>
      </c>
      <c r="P2580" t="s">
        <v>8388</v>
      </c>
      <c r="Q2580" s="8" t="s">
        <v>8376</v>
      </c>
      <c r="R2580">
        <v>349</v>
      </c>
      <c r="S2580" s="7">
        <v>1</v>
      </c>
      <c r="T2580" s="4">
        <v>11260</v>
      </c>
      <c r="U2580" s="4">
        <v>12007.18</v>
      </c>
      <c r="V2580" s="25">
        <v>30</v>
      </c>
      <c r="W2580" s="4">
        <v>167</v>
      </c>
    </row>
    <row r="2581" spans="1:23" x14ac:dyDescent="0.45">
      <c r="A2581" t="s">
        <v>8315</v>
      </c>
      <c r="B2581" t="s">
        <v>8224</v>
      </c>
      <c r="C2581" t="s">
        <v>8388</v>
      </c>
      <c r="D2581" s="8" t="s">
        <v>8377</v>
      </c>
      <c r="F2581" s="7">
        <v>2</v>
      </c>
      <c r="G2581" s="4">
        <v>185000</v>
      </c>
      <c r="H2581" s="4">
        <v>213152.6</v>
      </c>
      <c r="I2581" s="25">
        <v>31.923651620367309</v>
      </c>
      <c r="J2581" s="4">
        <v>1450</v>
      </c>
      <c r="N2581" t="s">
        <v>8315</v>
      </c>
      <c r="O2581" t="s">
        <v>8224</v>
      </c>
      <c r="P2581" t="s">
        <v>8388</v>
      </c>
      <c r="Q2581" s="8" t="s">
        <v>8377</v>
      </c>
      <c r="S2581" s="7">
        <v>2</v>
      </c>
      <c r="T2581" s="4">
        <v>185000</v>
      </c>
      <c r="U2581" s="4">
        <v>213152.6</v>
      </c>
      <c r="V2581" s="25">
        <v>31.923651620367309</v>
      </c>
      <c r="W2581" s="4">
        <v>1450</v>
      </c>
    </row>
    <row r="2582" spans="1:23" x14ac:dyDescent="0.45">
      <c r="A2582" t="s">
        <v>8315</v>
      </c>
      <c r="B2582" t="s">
        <v>8224</v>
      </c>
      <c r="C2582" t="s">
        <v>8388</v>
      </c>
      <c r="D2582" s="8" t="s">
        <v>8377</v>
      </c>
      <c r="E2582">
        <v>326</v>
      </c>
      <c r="F2582" s="7">
        <v>1</v>
      </c>
      <c r="G2582" s="4">
        <v>150000</v>
      </c>
      <c r="H2582" s="4">
        <v>169394.6</v>
      </c>
      <c r="I2582" s="25">
        <v>33.641365740739275</v>
      </c>
      <c r="J2582" s="4">
        <v>1151</v>
      </c>
      <c r="N2582" t="s">
        <v>8315</v>
      </c>
      <c r="O2582" t="s">
        <v>8224</v>
      </c>
      <c r="P2582" t="s">
        <v>8388</v>
      </c>
      <c r="Q2582" s="8" t="s">
        <v>8377</v>
      </c>
      <c r="R2582">
        <v>326</v>
      </c>
      <c r="S2582" s="7">
        <v>1</v>
      </c>
      <c r="T2582" s="4">
        <v>150000</v>
      </c>
      <c r="U2582" s="4">
        <v>169394.6</v>
      </c>
      <c r="V2582" s="25">
        <v>33.641365740739275</v>
      </c>
      <c r="W2582" s="4">
        <v>1151</v>
      </c>
    </row>
    <row r="2583" spans="1:23" x14ac:dyDescent="0.45">
      <c r="A2583" t="s">
        <v>8315</v>
      </c>
      <c r="B2583" t="s">
        <v>8224</v>
      </c>
      <c r="C2583" t="s">
        <v>8388</v>
      </c>
      <c r="D2583" s="8" t="s">
        <v>8377</v>
      </c>
      <c r="E2583">
        <v>340</v>
      </c>
      <c r="F2583" s="7">
        <v>1</v>
      </c>
      <c r="G2583" s="4">
        <v>35000</v>
      </c>
      <c r="H2583" s="4">
        <v>43758</v>
      </c>
      <c r="I2583" s="25">
        <v>30.205937499995343</v>
      </c>
      <c r="J2583" s="4">
        <v>299</v>
      </c>
      <c r="N2583" t="s">
        <v>8315</v>
      </c>
      <c r="O2583" t="s">
        <v>8224</v>
      </c>
      <c r="P2583" t="s">
        <v>8388</v>
      </c>
      <c r="Q2583" s="8" t="s">
        <v>8377</v>
      </c>
      <c r="R2583">
        <v>340</v>
      </c>
      <c r="S2583" s="7">
        <v>1</v>
      </c>
      <c r="T2583" s="4">
        <v>35000</v>
      </c>
      <c r="U2583" s="4">
        <v>43758</v>
      </c>
      <c r="V2583" s="25">
        <v>30.205937499995343</v>
      </c>
      <c r="W2583" s="4">
        <v>299</v>
      </c>
    </row>
    <row r="2584" spans="1:23" x14ac:dyDescent="0.45">
      <c r="A2584" t="s">
        <v>8339</v>
      </c>
      <c r="B2584"/>
      <c r="F2584" s="7">
        <v>160</v>
      </c>
      <c r="G2584" s="4">
        <v>2385393</v>
      </c>
      <c r="H2584" s="4">
        <v>2380468.73</v>
      </c>
      <c r="I2584" s="25">
        <v>33.722639612268907</v>
      </c>
      <c r="J2584" s="4">
        <v>21473</v>
      </c>
      <c r="N2584" t="s">
        <v>8339</v>
      </c>
      <c r="O2584"/>
      <c r="S2584" s="7">
        <v>160</v>
      </c>
      <c r="T2584" s="4">
        <v>2385393</v>
      </c>
      <c r="U2584" s="4">
        <v>2380468.73</v>
      </c>
      <c r="V2584" s="25">
        <v>33.722639612268907</v>
      </c>
      <c r="W2584" s="4">
        <v>21473</v>
      </c>
    </row>
    <row r="2585" spans="1:23" x14ac:dyDescent="0.45">
      <c r="A2585" t="s">
        <v>8339</v>
      </c>
      <c r="B2585" t="s">
        <v>8239</v>
      </c>
      <c r="F2585" s="7">
        <v>1</v>
      </c>
      <c r="G2585" s="4">
        <v>900</v>
      </c>
      <c r="H2585" s="4">
        <v>1035</v>
      </c>
      <c r="I2585" s="25">
        <v>32.785729166665988</v>
      </c>
      <c r="J2585" s="4">
        <v>32</v>
      </c>
      <c r="N2585" t="s">
        <v>8339</v>
      </c>
      <c r="O2585" t="s">
        <v>8239</v>
      </c>
      <c r="S2585" s="7">
        <v>1</v>
      </c>
      <c r="T2585" s="4">
        <v>900</v>
      </c>
      <c r="U2585" s="4">
        <v>1035</v>
      </c>
      <c r="V2585" s="25">
        <v>32.785729166665988</v>
      </c>
      <c r="W2585" s="4">
        <v>32</v>
      </c>
    </row>
    <row r="2586" spans="1:23" x14ac:dyDescent="0.45">
      <c r="A2586" t="s">
        <v>8339</v>
      </c>
      <c r="B2586" t="s">
        <v>8239</v>
      </c>
      <c r="C2586" t="s">
        <v>8388</v>
      </c>
      <c r="F2586" s="7"/>
      <c r="G2586" s="4"/>
      <c r="H2586" s="4"/>
      <c r="I2586" s="25"/>
      <c r="J2586" s="4"/>
      <c r="N2586" t="s">
        <v>8339</v>
      </c>
      <c r="O2586" t="s">
        <v>8239</v>
      </c>
      <c r="P2586" t="s">
        <v>8388</v>
      </c>
      <c r="S2586" s="7"/>
      <c r="T2586" s="4"/>
      <c r="U2586" s="4"/>
      <c r="V2586" s="25"/>
      <c r="W2586" s="4"/>
    </row>
    <row r="2587" spans="1:23" x14ac:dyDescent="0.45">
      <c r="A2587" t="s">
        <v>8339</v>
      </c>
      <c r="B2587" t="s">
        <v>8239</v>
      </c>
      <c r="C2587" t="s">
        <v>8388</v>
      </c>
      <c r="D2587" s="8" t="s">
        <v>8377</v>
      </c>
      <c r="F2587" s="7">
        <v>1</v>
      </c>
      <c r="G2587" s="4">
        <v>900</v>
      </c>
      <c r="H2587" s="4">
        <v>1035</v>
      </c>
      <c r="I2587" s="25">
        <v>32.785729166665988</v>
      </c>
      <c r="J2587" s="4">
        <v>32</v>
      </c>
      <c r="N2587" t="s">
        <v>8339</v>
      </c>
      <c r="O2587" t="s">
        <v>8239</v>
      </c>
      <c r="P2587" t="s">
        <v>8388</v>
      </c>
      <c r="Q2587" s="8" t="s">
        <v>8377</v>
      </c>
      <c r="S2587" s="7">
        <v>1</v>
      </c>
      <c r="T2587" s="4">
        <v>900</v>
      </c>
      <c r="U2587" s="4">
        <v>1035</v>
      </c>
      <c r="V2587" s="25">
        <v>32.785729166665988</v>
      </c>
      <c r="W2587" s="4">
        <v>32</v>
      </c>
    </row>
    <row r="2588" spans="1:23" x14ac:dyDescent="0.45">
      <c r="A2588" t="s">
        <v>8339</v>
      </c>
      <c r="B2588" t="s">
        <v>8239</v>
      </c>
      <c r="C2588" t="s">
        <v>8388</v>
      </c>
      <c r="D2588" s="8" t="s">
        <v>8377</v>
      </c>
      <c r="E2588">
        <v>1206</v>
      </c>
      <c r="F2588" s="7">
        <v>1</v>
      </c>
      <c r="G2588" s="4">
        <v>900</v>
      </c>
      <c r="H2588" s="4">
        <v>1035</v>
      </c>
      <c r="I2588" s="25">
        <v>32.785729166665988</v>
      </c>
      <c r="J2588" s="4">
        <v>32</v>
      </c>
      <c r="N2588" t="s">
        <v>8339</v>
      </c>
      <c r="O2588" t="s">
        <v>8239</v>
      </c>
      <c r="P2588" t="s">
        <v>8388</v>
      </c>
      <c r="Q2588" s="8" t="s">
        <v>8377</v>
      </c>
      <c r="R2588">
        <v>1206</v>
      </c>
      <c r="S2588" s="7">
        <v>1</v>
      </c>
      <c r="T2588" s="4">
        <v>900</v>
      </c>
      <c r="U2588" s="4">
        <v>1035</v>
      </c>
      <c r="V2588" s="25">
        <v>32.785729166665988</v>
      </c>
      <c r="W2588" s="4">
        <v>32</v>
      </c>
    </row>
    <row r="2589" spans="1:23" x14ac:dyDescent="0.45">
      <c r="A2589" t="s">
        <v>8339</v>
      </c>
      <c r="B2589" t="s">
        <v>8226</v>
      </c>
      <c r="F2589" s="7">
        <v>4</v>
      </c>
      <c r="G2589" s="4">
        <v>34500</v>
      </c>
      <c r="H2589" s="4">
        <v>74052</v>
      </c>
      <c r="I2589" s="25">
        <v>26.297844328704741</v>
      </c>
      <c r="J2589" s="4">
        <v>567</v>
      </c>
      <c r="N2589" t="s">
        <v>8339</v>
      </c>
      <c r="O2589" t="s">
        <v>8226</v>
      </c>
      <c r="S2589" s="7">
        <v>4</v>
      </c>
      <c r="T2589" s="4">
        <v>34500</v>
      </c>
      <c r="U2589" s="4">
        <v>74052</v>
      </c>
      <c r="V2589" s="25">
        <v>26.297844328704741</v>
      </c>
      <c r="W2589" s="4">
        <v>567</v>
      </c>
    </row>
    <row r="2590" spans="1:23" x14ac:dyDescent="0.45">
      <c r="A2590" t="s">
        <v>8339</v>
      </c>
      <c r="B2590" t="s">
        <v>8226</v>
      </c>
      <c r="C2590" t="s">
        <v>8385</v>
      </c>
      <c r="F2590" s="7"/>
      <c r="G2590" s="4"/>
      <c r="H2590" s="4"/>
      <c r="I2590" s="25"/>
      <c r="J2590" s="4"/>
      <c r="N2590" t="s">
        <v>8339</v>
      </c>
      <c r="O2590" t="s">
        <v>8226</v>
      </c>
      <c r="P2590" t="s">
        <v>8385</v>
      </c>
      <c r="S2590" s="7"/>
      <c r="T2590" s="4"/>
      <c r="U2590" s="4"/>
      <c r="V2590" s="25"/>
      <c r="W2590" s="4"/>
    </row>
    <row r="2591" spans="1:23" x14ac:dyDescent="0.45">
      <c r="A2591" t="s">
        <v>8339</v>
      </c>
      <c r="B2591" t="s">
        <v>8226</v>
      </c>
      <c r="C2591" t="s">
        <v>8385</v>
      </c>
      <c r="D2591" s="8" t="s">
        <v>8371</v>
      </c>
      <c r="F2591" s="7">
        <v>1</v>
      </c>
      <c r="G2591" s="4">
        <v>1500</v>
      </c>
      <c r="H2591" s="4">
        <v>0</v>
      </c>
      <c r="I2591" s="25">
        <v>21</v>
      </c>
      <c r="J2591" s="4">
        <v>0</v>
      </c>
      <c r="N2591" t="s">
        <v>8339</v>
      </c>
      <c r="O2591" t="s">
        <v>8226</v>
      </c>
      <c r="P2591" t="s">
        <v>8385</v>
      </c>
      <c r="Q2591" s="8" t="s">
        <v>8371</v>
      </c>
      <c r="S2591" s="7">
        <v>1</v>
      </c>
      <c r="T2591" s="4">
        <v>1500</v>
      </c>
      <c r="U2591" s="4">
        <v>0</v>
      </c>
      <c r="V2591" s="25">
        <v>21</v>
      </c>
      <c r="W2591" s="4">
        <v>0</v>
      </c>
    </row>
    <row r="2592" spans="1:23" x14ac:dyDescent="0.45">
      <c r="A2592" t="s">
        <v>8339</v>
      </c>
      <c r="B2592" t="s">
        <v>8226</v>
      </c>
      <c r="C2592" t="s">
        <v>8385</v>
      </c>
      <c r="D2592" s="8" t="s">
        <v>8371</v>
      </c>
      <c r="E2592">
        <v>1766</v>
      </c>
      <c r="F2592" s="7">
        <v>1</v>
      </c>
      <c r="G2592" s="4">
        <v>1500</v>
      </c>
      <c r="H2592" s="4">
        <v>0</v>
      </c>
      <c r="I2592" s="25">
        <v>21</v>
      </c>
      <c r="J2592" s="4">
        <v>0</v>
      </c>
      <c r="N2592" t="s">
        <v>8339</v>
      </c>
      <c r="O2592" t="s">
        <v>8226</v>
      </c>
      <c r="P2592" t="s">
        <v>8385</v>
      </c>
      <c r="Q2592" s="8" t="s">
        <v>8371</v>
      </c>
      <c r="R2592">
        <v>1766</v>
      </c>
      <c r="S2592" s="7">
        <v>1</v>
      </c>
      <c r="T2592" s="4">
        <v>1500</v>
      </c>
      <c r="U2592" s="4">
        <v>0</v>
      </c>
      <c r="V2592" s="25">
        <v>21</v>
      </c>
      <c r="W2592" s="4">
        <v>0</v>
      </c>
    </row>
    <row r="2593" spans="1:23" x14ac:dyDescent="0.45">
      <c r="A2593" t="s">
        <v>8339</v>
      </c>
      <c r="B2593" t="s">
        <v>8226</v>
      </c>
      <c r="C2593" t="s">
        <v>8385</v>
      </c>
      <c r="D2593" s="8" t="s">
        <v>8373</v>
      </c>
      <c r="F2593" s="7">
        <v>1</v>
      </c>
      <c r="G2593" s="4">
        <v>3000</v>
      </c>
      <c r="H2593" s="4">
        <v>40</v>
      </c>
      <c r="I2593" s="25">
        <v>30.041666666671517</v>
      </c>
      <c r="J2593" s="4">
        <v>2</v>
      </c>
      <c r="N2593" t="s">
        <v>8339</v>
      </c>
      <c r="O2593" t="s">
        <v>8226</v>
      </c>
      <c r="P2593" t="s">
        <v>8385</v>
      </c>
      <c r="Q2593" s="8" t="s">
        <v>8373</v>
      </c>
      <c r="S2593" s="7">
        <v>1</v>
      </c>
      <c r="T2593" s="4">
        <v>3000</v>
      </c>
      <c r="U2593" s="4">
        <v>40</v>
      </c>
      <c r="V2593" s="25">
        <v>30.041666666671517</v>
      </c>
      <c r="W2593" s="4">
        <v>2</v>
      </c>
    </row>
    <row r="2594" spans="1:23" x14ac:dyDescent="0.45">
      <c r="A2594" t="s">
        <v>8339</v>
      </c>
      <c r="B2594" t="s">
        <v>8226</v>
      </c>
      <c r="C2594" t="s">
        <v>8385</v>
      </c>
      <c r="D2594" s="8" t="s">
        <v>8373</v>
      </c>
      <c r="E2594">
        <v>1793</v>
      </c>
      <c r="F2594" s="7">
        <v>1</v>
      </c>
      <c r="G2594" s="4">
        <v>3000</v>
      </c>
      <c r="H2594" s="4">
        <v>40</v>
      </c>
      <c r="I2594" s="25">
        <v>30.041666666671517</v>
      </c>
      <c r="J2594" s="4">
        <v>2</v>
      </c>
      <c r="N2594" t="s">
        <v>8339</v>
      </c>
      <c r="O2594" t="s">
        <v>8226</v>
      </c>
      <c r="P2594" t="s">
        <v>8385</v>
      </c>
      <c r="Q2594" s="8" t="s">
        <v>8373</v>
      </c>
      <c r="R2594">
        <v>1793</v>
      </c>
      <c r="S2594" s="7">
        <v>1</v>
      </c>
      <c r="T2594" s="4">
        <v>3000</v>
      </c>
      <c r="U2594" s="4">
        <v>40</v>
      </c>
      <c r="V2594" s="25">
        <v>30.041666666671517</v>
      </c>
      <c r="W2594" s="4">
        <v>2</v>
      </c>
    </row>
    <row r="2595" spans="1:23" x14ac:dyDescent="0.45">
      <c r="A2595" t="s">
        <v>8339</v>
      </c>
      <c r="B2595" t="s">
        <v>8226</v>
      </c>
      <c r="C2595" t="s">
        <v>8386</v>
      </c>
      <c r="F2595" s="7"/>
      <c r="G2595" s="4"/>
      <c r="H2595" s="4"/>
      <c r="I2595" s="25"/>
      <c r="J2595" s="4"/>
      <c r="N2595" t="s">
        <v>8339</v>
      </c>
      <c r="O2595" t="s">
        <v>8226</v>
      </c>
      <c r="P2595" t="s">
        <v>8386</v>
      </c>
      <c r="S2595" s="7"/>
      <c r="T2595" s="4"/>
      <c r="U2595" s="4"/>
      <c r="V2595" s="25"/>
      <c r="W2595" s="4"/>
    </row>
    <row r="2596" spans="1:23" x14ac:dyDescent="0.45">
      <c r="A2596" t="s">
        <v>8339</v>
      </c>
      <c r="B2596" t="s">
        <v>8226</v>
      </c>
      <c r="C2596" t="s">
        <v>8386</v>
      </c>
      <c r="D2596" s="8" t="s">
        <v>8369</v>
      </c>
      <c r="F2596" s="7">
        <v>1</v>
      </c>
      <c r="G2596" s="4">
        <v>25000</v>
      </c>
      <c r="H2596" s="4">
        <v>49811</v>
      </c>
      <c r="I2596" s="25">
        <v>30</v>
      </c>
      <c r="J2596" s="4">
        <v>271</v>
      </c>
      <c r="N2596" t="s">
        <v>8339</v>
      </c>
      <c r="O2596" t="s">
        <v>8226</v>
      </c>
      <c r="P2596" t="s">
        <v>8386</v>
      </c>
      <c r="Q2596" s="8" t="s">
        <v>8369</v>
      </c>
      <c r="S2596" s="7">
        <v>1</v>
      </c>
      <c r="T2596" s="4">
        <v>25000</v>
      </c>
      <c r="U2596" s="4">
        <v>49811</v>
      </c>
      <c r="V2596" s="25">
        <v>30</v>
      </c>
      <c r="W2596" s="4">
        <v>271</v>
      </c>
    </row>
    <row r="2597" spans="1:23" x14ac:dyDescent="0.45">
      <c r="A2597" t="s">
        <v>8339</v>
      </c>
      <c r="B2597" t="s">
        <v>8226</v>
      </c>
      <c r="C2597" t="s">
        <v>8386</v>
      </c>
      <c r="D2597" s="8" t="s">
        <v>8369</v>
      </c>
      <c r="E2597">
        <v>1202</v>
      </c>
      <c r="F2597" s="7">
        <v>1</v>
      </c>
      <c r="G2597" s="4">
        <v>25000</v>
      </c>
      <c r="H2597" s="4">
        <v>49811</v>
      </c>
      <c r="I2597" s="25">
        <v>30</v>
      </c>
      <c r="J2597" s="4">
        <v>271</v>
      </c>
      <c r="N2597" t="s">
        <v>8339</v>
      </c>
      <c r="O2597" t="s">
        <v>8226</v>
      </c>
      <c r="P2597" t="s">
        <v>8386</v>
      </c>
      <c r="Q2597" s="8" t="s">
        <v>8369</v>
      </c>
      <c r="R2597">
        <v>1202</v>
      </c>
      <c r="S2597" s="7">
        <v>1</v>
      </c>
      <c r="T2597" s="4">
        <v>25000</v>
      </c>
      <c r="U2597" s="4">
        <v>49811</v>
      </c>
      <c r="V2597" s="25">
        <v>30</v>
      </c>
      <c r="W2597" s="4">
        <v>271</v>
      </c>
    </row>
    <row r="2598" spans="1:23" x14ac:dyDescent="0.45">
      <c r="A2598" t="s">
        <v>8339</v>
      </c>
      <c r="B2598" t="s">
        <v>8226</v>
      </c>
      <c r="C2598" t="s">
        <v>8387</v>
      </c>
      <c r="F2598" s="7"/>
      <c r="G2598" s="4"/>
      <c r="H2598" s="4"/>
      <c r="I2598" s="25"/>
      <c r="J2598" s="4"/>
      <c r="N2598" t="s">
        <v>8339</v>
      </c>
      <c r="O2598" t="s">
        <v>8226</v>
      </c>
      <c r="P2598" t="s">
        <v>8387</v>
      </c>
      <c r="S2598" s="7"/>
      <c r="T2598" s="4"/>
      <c r="U2598" s="4"/>
      <c r="V2598" s="25"/>
      <c r="W2598" s="4"/>
    </row>
    <row r="2599" spans="1:23" x14ac:dyDescent="0.45">
      <c r="A2599" t="s">
        <v>8339</v>
      </c>
      <c r="B2599" t="s">
        <v>8226</v>
      </c>
      <c r="C2599" t="s">
        <v>8387</v>
      </c>
      <c r="D2599" s="8" t="s">
        <v>8376</v>
      </c>
      <c r="F2599" s="7">
        <v>1</v>
      </c>
      <c r="G2599" s="4">
        <v>5000</v>
      </c>
      <c r="H2599" s="4">
        <v>24201</v>
      </c>
      <c r="I2599" s="25">
        <v>24.149710648147448</v>
      </c>
      <c r="J2599" s="4">
        <v>294</v>
      </c>
      <c r="N2599" t="s">
        <v>8339</v>
      </c>
      <c r="O2599" t="s">
        <v>8226</v>
      </c>
      <c r="P2599" t="s">
        <v>8387</v>
      </c>
      <c r="Q2599" s="8" t="s">
        <v>8376</v>
      </c>
      <c r="S2599" s="7">
        <v>1</v>
      </c>
      <c r="T2599" s="4">
        <v>5000</v>
      </c>
      <c r="U2599" s="4">
        <v>24201</v>
      </c>
      <c r="V2599" s="25">
        <v>24.149710648147448</v>
      </c>
      <c r="W2599" s="4">
        <v>294</v>
      </c>
    </row>
    <row r="2600" spans="1:23" x14ac:dyDescent="0.45">
      <c r="A2600" t="s">
        <v>8339</v>
      </c>
      <c r="B2600" t="s">
        <v>8226</v>
      </c>
      <c r="C2600" t="s">
        <v>8387</v>
      </c>
      <c r="D2600" s="8" t="s">
        <v>8376</v>
      </c>
      <c r="E2600">
        <v>1532</v>
      </c>
      <c r="F2600" s="7">
        <v>1</v>
      </c>
      <c r="G2600" s="4">
        <v>5000</v>
      </c>
      <c r="H2600" s="4">
        <v>24201</v>
      </c>
      <c r="I2600" s="25">
        <v>24.149710648147448</v>
      </c>
      <c r="J2600" s="4">
        <v>294</v>
      </c>
      <c r="N2600" t="s">
        <v>8339</v>
      </c>
      <c r="O2600" t="s">
        <v>8226</v>
      </c>
      <c r="P2600" t="s">
        <v>8387</v>
      </c>
      <c r="Q2600" s="8" t="s">
        <v>8376</v>
      </c>
      <c r="R2600">
        <v>1532</v>
      </c>
      <c r="S2600" s="7">
        <v>1</v>
      </c>
      <c r="T2600" s="4">
        <v>5000</v>
      </c>
      <c r="U2600" s="4">
        <v>24201</v>
      </c>
      <c r="V2600" s="25">
        <v>24.149710648147448</v>
      </c>
      <c r="W2600" s="4">
        <v>294</v>
      </c>
    </row>
    <row r="2601" spans="1:23" x14ac:dyDescent="0.45">
      <c r="A2601" t="s">
        <v>8339</v>
      </c>
      <c r="B2601" t="s">
        <v>8242</v>
      </c>
      <c r="F2601" s="7">
        <v>1</v>
      </c>
      <c r="G2601" s="4">
        <v>3750</v>
      </c>
      <c r="H2601" s="4">
        <v>4045.93</v>
      </c>
      <c r="I2601" s="25">
        <v>60</v>
      </c>
      <c r="J2601" s="4">
        <v>71</v>
      </c>
      <c r="N2601" t="s">
        <v>8339</v>
      </c>
      <c r="O2601" t="s">
        <v>8242</v>
      </c>
      <c r="S2601" s="7">
        <v>1</v>
      </c>
      <c r="T2601" s="4">
        <v>3750</v>
      </c>
      <c r="U2601" s="4">
        <v>4045.93</v>
      </c>
      <c r="V2601" s="25">
        <v>60</v>
      </c>
      <c r="W2601" s="4">
        <v>71</v>
      </c>
    </row>
    <row r="2602" spans="1:23" x14ac:dyDescent="0.45">
      <c r="A2602" t="s">
        <v>8339</v>
      </c>
      <c r="B2602" t="s">
        <v>8242</v>
      </c>
      <c r="C2602" t="s">
        <v>8387</v>
      </c>
      <c r="F2602" s="7"/>
      <c r="G2602" s="4"/>
      <c r="H2602" s="4"/>
      <c r="I2602" s="25"/>
      <c r="J2602" s="4"/>
      <c r="N2602" t="s">
        <v>8339</v>
      </c>
      <c r="O2602" t="s">
        <v>8242</v>
      </c>
      <c r="P2602" t="s">
        <v>8387</v>
      </c>
      <c r="S2602" s="7"/>
      <c r="T2602" s="4"/>
      <c r="U2602" s="4"/>
      <c r="V2602" s="25"/>
      <c r="W2602" s="4"/>
    </row>
    <row r="2603" spans="1:23" x14ac:dyDescent="0.45">
      <c r="A2603" t="s">
        <v>8339</v>
      </c>
      <c r="B2603" t="s">
        <v>8242</v>
      </c>
      <c r="C2603" t="s">
        <v>8387</v>
      </c>
      <c r="D2603" s="8" t="s">
        <v>8371</v>
      </c>
      <c r="F2603" s="7">
        <v>1</v>
      </c>
      <c r="G2603" s="4">
        <v>3750</v>
      </c>
      <c r="H2603" s="4">
        <v>4045.93</v>
      </c>
      <c r="I2603" s="25">
        <v>60</v>
      </c>
      <c r="J2603" s="4">
        <v>71</v>
      </c>
      <c r="N2603" t="s">
        <v>8339</v>
      </c>
      <c r="O2603" t="s">
        <v>8242</v>
      </c>
      <c r="P2603" t="s">
        <v>8387</v>
      </c>
      <c r="Q2603" s="8" t="s">
        <v>8371</v>
      </c>
      <c r="S2603" s="7">
        <v>1</v>
      </c>
      <c r="T2603" s="4">
        <v>3750</v>
      </c>
      <c r="U2603" s="4">
        <v>4045.93</v>
      </c>
      <c r="V2603" s="25">
        <v>60</v>
      </c>
      <c r="W2603" s="4">
        <v>71</v>
      </c>
    </row>
    <row r="2604" spans="1:23" x14ac:dyDescent="0.45">
      <c r="A2604" t="s">
        <v>8339</v>
      </c>
      <c r="B2604" t="s">
        <v>8242</v>
      </c>
      <c r="C2604" t="s">
        <v>8387</v>
      </c>
      <c r="D2604" s="8" t="s">
        <v>8371</v>
      </c>
      <c r="E2604">
        <v>1503</v>
      </c>
      <c r="F2604" s="7">
        <v>1</v>
      </c>
      <c r="G2604" s="4">
        <v>3750</v>
      </c>
      <c r="H2604" s="4">
        <v>4045.93</v>
      </c>
      <c r="I2604" s="25">
        <v>60</v>
      </c>
      <c r="J2604" s="4">
        <v>71</v>
      </c>
      <c r="N2604" t="s">
        <v>8339</v>
      </c>
      <c r="O2604" t="s">
        <v>8242</v>
      </c>
      <c r="P2604" t="s">
        <v>8387</v>
      </c>
      <c r="Q2604" s="8" t="s">
        <v>8371</v>
      </c>
      <c r="R2604">
        <v>1503</v>
      </c>
      <c r="S2604" s="7">
        <v>1</v>
      </c>
      <c r="T2604" s="4">
        <v>3750</v>
      </c>
      <c r="U2604" s="4">
        <v>4045.93</v>
      </c>
      <c r="V2604" s="25">
        <v>60</v>
      </c>
      <c r="W2604" s="4">
        <v>71</v>
      </c>
    </row>
    <row r="2605" spans="1:23" x14ac:dyDescent="0.45">
      <c r="A2605" t="s">
        <v>8339</v>
      </c>
      <c r="B2605" t="s">
        <v>8229</v>
      </c>
      <c r="F2605" s="7">
        <v>7</v>
      </c>
      <c r="G2605" s="4">
        <v>121000</v>
      </c>
      <c r="H2605" s="4">
        <v>176678</v>
      </c>
      <c r="I2605" s="25">
        <v>27.343506944445835</v>
      </c>
      <c r="J2605" s="4">
        <v>1394</v>
      </c>
      <c r="N2605" t="s">
        <v>8339</v>
      </c>
      <c r="O2605" t="s">
        <v>8229</v>
      </c>
      <c r="S2605" s="7">
        <v>7</v>
      </c>
      <c r="T2605" s="4">
        <v>121000</v>
      </c>
      <c r="U2605" s="4">
        <v>176678</v>
      </c>
      <c r="V2605" s="25">
        <v>27.343506944445835</v>
      </c>
      <c r="W2605" s="4">
        <v>1394</v>
      </c>
    </row>
    <row r="2606" spans="1:23" x14ac:dyDescent="0.45">
      <c r="A2606" t="s">
        <v>8339</v>
      </c>
      <c r="B2606" t="s">
        <v>8229</v>
      </c>
      <c r="C2606" t="s">
        <v>8386</v>
      </c>
      <c r="F2606" s="7"/>
      <c r="G2606" s="4"/>
      <c r="H2606" s="4"/>
      <c r="I2606" s="25"/>
      <c r="J2606" s="4"/>
      <c r="N2606" t="s">
        <v>8339</v>
      </c>
      <c r="O2606" t="s">
        <v>8229</v>
      </c>
      <c r="P2606" t="s">
        <v>8386</v>
      </c>
      <c r="S2606" s="7"/>
      <c r="T2606" s="4"/>
      <c r="U2606" s="4"/>
      <c r="V2606" s="25"/>
      <c r="W2606" s="4"/>
    </row>
    <row r="2607" spans="1:23" x14ac:dyDescent="0.45">
      <c r="A2607" t="s">
        <v>8339</v>
      </c>
      <c r="B2607" t="s">
        <v>8229</v>
      </c>
      <c r="C2607" t="s">
        <v>8386</v>
      </c>
      <c r="D2607" s="8" t="s">
        <v>8376</v>
      </c>
      <c r="F2607" s="7">
        <v>1</v>
      </c>
      <c r="G2607" s="4">
        <v>3500</v>
      </c>
      <c r="H2607" s="4">
        <v>380</v>
      </c>
      <c r="I2607" s="25">
        <v>35</v>
      </c>
      <c r="J2607" s="4">
        <v>9</v>
      </c>
      <c r="N2607" t="s">
        <v>8339</v>
      </c>
      <c r="O2607" t="s">
        <v>8229</v>
      </c>
      <c r="P2607" t="s">
        <v>8386</v>
      </c>
      <c r="Q2607" s="8" t="s">
        <v>8376</v>
      </c>
      <c r="S2607" s="7">
        <v>1</v>
      </c>
      <c r="T2607" s="4">
        <v>3500</v>
      </c>
      <c r="U2607" s="4">
        <v>380</v>
      </c>
      <c r="V2607" s="25">
        <v>35</v>
      </c>
      <c r="W2607" s="4">
        <v>9</v>
      </c>
    </row>
    <row r="2608" spans="1:23" x14ac:dyDescent="0.45">
      <c r="A2608" t="s">
        <v>8339</v>
      </c>
      <c r="B2608" t="s">
        <v>8229</v>
      </c>
      <c r="C2608" t="s">
        <v>8386</v>
      </c>
      <c r="D2608" s="8" t="s">
        <v>8376</v>
      </c>
      <c r="E2608">
        <v>1809</v>
      </c>
      <c r="F2608" s="7">
        <v>1</v>
      </c>
      <c r="G2608" s="4">
        <v>3500</v>
      </c>
      <c r="H2608" s="4">
        <v>380</v>
      </c>
      <c r="I2608" s="25">
        <v>35</v>
      </c>
      <c r="J2608" s="4">
        <v>9</v>
      </c>
      <c r="N2608" t="s">
        <v>8339</v>
      </c>
      <c r="O2608" t="s">
        <v>8229</v>
      </c>
      <c r="P2608" t="s">
        <v>8386</v>
      </c>
      <c r="Q2608" s="8" t="s">
        <v>8376</v>
      </c>
      <c r="R2608">
        <v>1809</v>
      </c>
      <c r="S2608" s="7">
        <v>1</v>
      </c>
      <c r="T2608" s="4">
        <v>3500</v>
      </c>
      <c r="U2608" s="4">
        <v>380</v>
      </c>
      <c r="V2608" s="25">
        <v>35</v>
      </c>
      <c r="W2608" s="4">
        <v>9</v>
      </c>
    </row>
    <row r="2609" spans="1:23" x14ac:dyDescent="0.45">
      <c r="A2609" t="s">
        <v>8339</v>
      </c>
      <c r="B2609" t="s">
        <v>8229</v>
      </c>
      <c r="C2609" t="s">
        <v>8386</v>
      </c>
      <c r="D2609" s="8" t="s">
        <v>8378</v>
      </c>
      <c r="F2609" s="7">
        <v>1</v>
      </c>
      <c r="G2609" s="4">
        <v>8500</v>
      </c>
      <c r="H2609" s="4">
        <v>9395</v>
      </c>
      <c r="I2609" s="25">
        <v>29.958333333335759</v>
      </c>
      <c r="J2609" s="4">
        <v>90</v>
      </c>
      <c r="N2609" t="s">
        <v>8339</v>
      </c>
      <c r="O2609" t="s">
        <v>8229</v>
      </c>
      <c r="P2609" t="s">
        <v>8386</v>
      </c>
      <c r="Q2609" s="8" t="s">
        <v>8378</v>
      </c>
      <c r="S2609" s="7">
        <v>1</v>
      </c>
      <c r="T2609" s="4">
        <v>8500</v>
      </c>
      <c r="U2609" s="4">
        <v>9395</v>
      </c>
      <c r="V2609" s="25">
        <v>29.958333333335759</v>
      </c>
      <c r="W2609" s="4">
        <v>90</v>
      </c>
    </row>
    <row r="2610" spans="1:23" x14ac:dyDescent="0.45">
      <c r="A2610" t="s">
        <v>8339</v>
      </c>
      <c r="B2610" t="s">
        <v>8229</v>
      </c>
      <c r="C2610" t="s">
        <v>8386</v>
      </c>
      <c r="D2610" s="8" t="s">
        <v>8378</v>
      </c>
      <c r="E2610">
        <v>1754</v>
      </c>
      <c r="F2610" s="7">
        <v>1</v>
      </c>
      <c r="G2610" s="4">
        <v>8500</v>
      </c>
      <c r="H2610" s="4">
        <v>9395</v>
      </c>
      <c r="I2610" s="25">
        <v>29.958333333335759</v>
      </c>
      <c r="J2610" s="4">
        <v>90</v>
      </c>
      <c r="N2610" t="s">
        <v>8339</v>
      </c>
      <c r="O2610" t="s">
        <v>8229</v>
      </c>
      <c r="P2610" t="s">
        <v>8386</v>
      </c>
      <c r="Q2610" s="8" t="s">
        <v>8378</v>
      </c>
      <c r="R2610">
        <v>1754</v>
      </c>
      <c r="S2610" s="7">
        <v>1</v>
      </c>
      <c r="T2610" s="4">
        <v>8500</v>
      </c>
      <c r="U2610" s="4">
        <v>9395</v>
      </c>
      <c r="V2610" s="25">
        <v>29.958333333335759</v>
      </c>
      <c r="W2610" s="4">
        <v>90</v>
      </c>
    </row>
    <row r="2611" spans="1:23" x14ac:dyDescent="0.45">
      <c r="A2611" t="s">
        <v>8339</v>
      </c>
      <c r="B2611" t="s">
        <v>8229</v>
      </c>
      <c r="C2611" t="s">
        <v>8386</v>
      </c>
      <c r="D2611" s="8" t="s">
        <v>8380</v>
      </c>
      <c r="F2611" s="7">
        <v>1</v>
      </c>
      <c r="G2611" s="4">
        <v>52000</v>
      </c>
      <c r="H2611" s="4">
        <v>86492</v>
      </c>
      <c r="I2611" s="25">
        <v>30</v>
      </c>
      <c r="J2611" s="4">
        <v>885</v>
      </c>
      <c r="N2611" t="s">
        <v>8339</v>
      </c>
      <c r="O2611" t="s">
        <v>8229</v>
      </c>
      <c r="P2611" t="s">
        <v>8386</v>
      </c>
      <c r="Q2611" s="8" t="s">
        <v>8380</v>
      </c>
      <c r="S2611" s="7">
        <v>1</v>
      </c>
      <c r="T2611" s="4">
        <v>52000</v>
      </c>
      <c r="U2611" s="4">
        <v>86492</v>
      </c>
      <c r="V2611" s="25">
        <v>30</v>
      </c>
      <c r="W2611" s="4">
        <v>885</v>
      </c>
    </row>
    <row r="2612" spans="1:23" x14ac:dyDescent="0.45">
      <c r="A2612" t="s">
        <v>8339</v>
      </c>
      <c r="B2612" t="s">
        <v>8229</v>
      </c>
      <c r="C2612" t="s">
        <v>8386</v>
      </c>
      <c r="D2612" s="8" t="s">
        <v>8380</v>
      </c>
      <c r="E2612">
        <v>1501</v>
      </c>
      <c r="F2612" s="7">
        <v>1</v>
      </c>
      <c r="G2612" s="4">
        <v>52000</v>
      </c>
      <c r="H2612" s="4">
        <v>86492</v>
      </c>
      <c r="I2612" s="25">
        <v>30</v>
      </c>
      <c r="J2612" s="4">
        <v>885</v>
      </c>
      <c r="N2612" t="s">
        <v>8339</v>
      </c>
      <c r="O2612" t="s">
        <v>8229</v>
      </c>
      <c r="P2612" t="s">
        <v>8386</v>
      </c>
      <c r="Q2612" s="8" t="s">
        <v>8380</v>
      </c>
      <c r="R2612">
        <v>1501</v>
      </c>
      <c r="S2612" s="7">
        <v>1</v>
      </c>
      <c r="T2612" s="4">
        <v>52000</v>
      </c>
      <c r="U2612" s="4">
        <v>86492</v>
      </c>
      <c r="V2612" s="25">
        <v>30</v>
      </c>
      <c r="W2612" s="4">
        <v>885</v>
      </c>
    </row>
    <row r="2613" spans="1:23" x14ac:dyDescent="0.45">
      <c r="A2613" t="s">
        <v>8339</v>
      </c>
      <c r="B2613" t="s">
        <v>8229</v>
      </c>
      <c r="C2613" t="s">
        <v>8386</v>
      </c>
      <c r="D2613" s="8" t="s">
        <v>8371</v>
      </c>
      <c r="F2613" s="7">
        <v>1</v>
      </c>
      <c r="G2613" s="4">
        <v>50000</v>
      </c>
      <c r="H2613" s="4">
        <v>64974</v>
      </c>
      <c r="I2613" s="25">
        <v>30</v>
      </c>
      <c r="J2613" s="4">
        <v>181</v>
      </c>
      <c r="N2613" t="s">
        <v>8339</v>
      </c>
      <c r="O2613" t="s">
        <v>8229</v>
      </c>
      <c r="P2613" t="s">
        <v>8386</v>
      </c>
      <c r="Q2613" s="8" t="s">
        <v>8371</v>
      </c>
      <c r="S2613" s="7">
        <v>1</v>
      </c>
      <c r="T2613" s="4">
        <v>50000</v>
      </c>
      <c r="U2613" s="4">
        <v>64974</v>
      </c>
      <c r="V2613" s="25">
        <v>30</v>
      </c>
      <c r="W2613" s="4">
        <v>181</v>
      </c>
    </row>
    <row r="2614" spans="1:23" x14ac:dyDescent="0.45">
      <c r="A2614" t="s">
        <v>8339</v>
      </c>
      <c r="B2614" t="s">
        <v>8229</v>
      </c>
      <c r="C2614" t="s">
        <v>8386</v>
      </c>
      <c r="D2614" s="8" t="s">
        <v>8371</v>
      </c>
      <c r="E2614">
        <v>1748</v>
      </c>
      <c r="F2614" s="7">
        <v>1</v>
      </c>
      <c r="G2614" s="4">
        <v>50000</v>
      </c>
      <c r="H2614" s="4">
        <v>64974</v>
      </c>
      <c r="I2614" s="25">
        <v>30</v>
      </c>
      <c r="J2614" s="4">
        <v>181</v>
      </c>
      <c r="N2614" t="s">
        <v>8339</v>
      </c>
      <c r="O2614" t="s">
        <v>8229</v>
      </c>
      <c r="P2614" t="s">
        <v>8386</v>
      </c>
      <c r="Q2614" s="8" t="s">
        <v>8371</v>
      </c>
      <c r="R2614">
        <v>1748</v>
      </c>
      <c r="S2614" s="7">
        <v>1</v>
      </c>
      <c r="T2614" s="4">
        <v>50000</v>
      </c>
      <c r="U2614" s="4">
        <v>64974</v>
      </c>
      <c r="V2614" s="25">
        <v>30</v>
      </c>
      <c r="W2614" s="4">
        <v>181</v>
      </c>
    </row>
    <row r="2615" spans="1:23" x14ac:dyDescent="0.45">
      <c r="A2615" t="s">
        <v>8339</v>
      </c>
      <c r="B2615" t="s">
        <v>8229</v>
      </c>
      <c r="C2615" t="s">
        <v>8387</v>
      </c>
      <c r="F2615" s="7"/>
      <c r="G2615" s="4"/>
      <c r="H2615" s="4"/>
      <c r="I2615" s="25"/>
      <c r="J2615" s="4"/>
      <c r="N2615" t="s">
        <v>8339</v>
      </c>
      <c r="O2615" t="s">
        <v>8229</v>
      </c>
      <c r="P2615" t="s">
        <v>8387</v>
      </c>
      <c r="S2615" s="7"/>
      <c r="T2615" s="4"/>
      <c r="U2615" s="4"/>
      <c r="V2615" s="25"/>
      <c r="W2615" s="4"/>
    </row>
    <row r="2616" spans="1:23" x14ac:dyDescent="0.45">
      <c r="A2616" t="s">
        <v>8339</v>
      </c>
      <c r="B2616" t="s">
        <v>8229</v>
      </c>
      <c r="C2616" t="s">
        <v>8387</v>
      </c>
      <c r="D2616" s="8" t="s">
        <v>8378</v>
      </c>
      <c r="F2616" s="7">
        <v>1</v>
      </c>
      <c r="G2616" s="4">
        <v>4000</v>
      </c>
      <c r="H2616" s="4">
        <v>11215</v>
      </c>
      <c r="I2616" s="25">
        <v>30.446215277785086</v>
      </c>
      <c r="J2616" s="4">
        <v>138</v>
      </c>
      <c r="N2616" t="s">
        <v>8339</v>
      </c>
      <c r="O2616" t="s">
        <v>8229</v>
      </c>
      <c r="P2616" t="s">
        <v>8387</v>
      </c>
      <c r="Q2616" s="8" t="s">
        <v>8378</v>
      </c>
      <c r="S2616" s="7">
        <v>1</v>
      </c>
      <c r="T2616" s="4">
        <v>4000</v>
      </c>
      <c r="U2616" s="4">
        <v>11215</v>
      </c>
      <c r="V2616" s="25">
        <v>30.446215277785086</v>
      </c>
      <c r="W2616" s="4">
        <v>138</v>
      </c>
    </row>
    <row r="2617" spans="1:23" x14ac:dyDescent="0.45">
      <c r="A2617" t="s">
        <v>8339</v>
      </c>
      <c r="B2617" t="s">
        <v>8229</v>
      </c>
      <c r="C2617" t="s">
        <v>8387</v>
      </c>
      <c r="D2617" s="8" t="s">
        <v>8378</v>
      </c>
      <c r="E2617">
        <v>1222</v>
      </c>
      <c r="F2617" s="7">
        <v>1</v>
      </c>
      <c r="G2617" s="4">
        <v>4000</v>
      </c>
      <c r="H2617" s="4">
        <v>11215</v>
      </c>
      <c r="I2617" s="25">
        <v>30.446215277785086</v>
      </c>
      <c r="J2617" s="4">
        <v>138</v>
      </c>
      <c r="N2617" t="s">
        <v>8339</v>
      </c>
      <c r="O2617" t="s">
        <v>8229</v>
      </c>
      <c r="P2617" t="s">
        <v>8387</v>
      </c>
      <c r="Q2617" s="8" t="s">
        <v>8378</v>
      </c>
      <c r="R2617">
        <v>1222</v>
      </c>
      <c r="S2617" s="7">
        <v>1</v>
      </c>
      <c r="T2617" s="4">
        <v>4000</v>
      </c>
      <c r="U2617" s="4">
        <v>11215</v>
      </c>
      <c r="V2617" s="25">
        <v>30.446215277785086</v>
      </c>
      <c r="W2617" s="4">
        <v>138</v>
      </c>
    </row>
    <row r="2618" spans="1:23" x14ac:dyDescent="0.45">
      <c r="A2618" t="s">
        <v>8339</v>
      </c>
      <c r="B2618" t="s">
        <v>8229</v>
      </c>
      <c r="C2618" t="s">
        <v>8387</v>
      </c>
      <c r="D2618" s="8" t="s">
        <v>8369</v>
      </c>
      <c r="F2618" s="7">
        <v>1</v>
      </c>
      <c r="G2618" s="4">
        <v>1000</v>
      </c>
      <c r="H2618" s="4">
        <v>1011</v>
      </c>
      <c r="I2618" s="25">
        <v>15</v>
      </c>
      <c r="J2618" s="4">
        <v>6</v>
      </c>
      <c r="N2618" t="s">
        <v>8339</v>
      </c>
      <c r="O2618" t="s">
        <v>8229</v>
      </c>
      <c r="P2618" t="s">
        <v>8387</v>
      </c>
      <c r="Q2618" s="8" t="s">
        <v>8369</v>
      </c>
      <c r="S2618" s="7">
        <v>1</v>
      </c>
      <c r="T2618" s="4">
        <v>1000</v>
      </c>
      <c r="U2618" s="4">
        <v>1011</v>
      </c>
      <c r="V2618" s="25">
        <v>15</v>
      </c>
      <c r="W2618" s="4">
        <v>6</v>
      </c>
    </row>
    <row r="2619" spans="1:23" x14ac:dyDescent="0.45">
      <c r="A2619" t="s">
        <v>8339</v>
      </c>
      <c r="B2619" t="s">
        <v>8229</v>
      </c>
      <c r="C2619" t="s">
        <v>8387</v>
      </c>
      <c r="D2619" s="8" t="s">
        <v>8369</v>
      </c>
      <c r="E2619">
        <v>1211</v>
      </c>
      <c r="F2619" s="7">
        <v>1</v>
      </c>
      <c r="G2619" s="4">
        <v>1000</v>
      </c>
      <c r="H2619" s="4">
        <v>1011</v>
      </c>
      <c r="I2619" s="25">
        <v>15</v>
      </c>
      <c r="J2619" s="4">
        <v>6</v>
      </c>
      <c r="N2619" t="s">
        <v>8339</v>
      </c>
      <c r="O2619" t="s">
        <v>8229</v>
      </c>
      <c r="P2619" t="s">
        <v>8387</v>
      </c>
      <c r="Q2619" s="8" t="s">
        <v>8369</v>
      </c>
      <c r="R2619">
        <v>1211</v>
      </c>
      <c r="S2619" s="7">
        <v>1</v>
      </c>
      <c r="T2619" s="4">
        <v>1000</v>
      </c>
      <c r="U2619" s="4">
        <v>1011</v>
      </c>
      <c r="V2619" s="25">
        <v>15</v>
      </c>
      <c r="W2619" s="4">
        <v>6</v>
      </c>
    </row>
    <row r="2620" spans="1:23" x14ac:dyDescent="0.45">
      <c r="A2620" t="s">
        <v>8339</v>
      </c>
      <c r="B2620" t="s">
        <v>8229</v>
      </c>
      <c r="C2620" t="s">
        <v>8387</v>
      </c>
      <c r="D2620" s="8" t="s">
        <v>8381</v>
      </c>
      <c r="F2620" s="7">
        <v>1</v>
      </c>
      <c r="G2620" s="4">
        <v>2000</v>
      </c>
      <c r="H2620" s="4">
        <v>3211</v>
      </c>
      <c r="I2620" s="25">
        <v>21</v>
      </c>
      <c r="J2620" s="4">
        <v>85</v>
      </c>
      <c r="N2620" t="s">
        <v>8339</v>
      </c>
      <c r="O2620" t="s">
        <v>8229</v>
      </c>
      <c r="P2620" t="s">
        <v>8387</v>
      </c>
      <c r="Q2620" s="8" t="s">
        <v>8381</v>
      </c>
      <c r="S2620" s="7">
        <v>1</v>
      </c>
      <c r="T2620" s="4">
        <v>2000</v>
      </c>
      <c r="U2620" s="4">
        <v>3211</v>
      </c>
      <c r="V2620" s="25">
        <v>21</v>
      </c>
      <c r="W2620" s="4">
        <v>85</v>
      </c>
    </row>
    <row r="2621" spans="1:23" x14ac:dyDescent="0.45">
      <c r="A2621" t="s">
        <v>8339</v>
      </c>
      <c r="B2621" t="s">
        <v>8229</v>
      </c>
      <c r="C2621" t="s">
        <v>8387</v>
      </c>
      <c r="D2621" s="8" t="s">
        <v>8381</v>
      </c>
      <c r="E2621">
        <v>1188</v>
      </c>
      <c r="F2621" s="7">
        <v>1</v>
      </c>
      <c r="G2621" s="4">
        <v>2000</v>
      </c>
      <c r="H2621" s="4">
        <v>3211</v>
      </c>
      <c r="I2621" s="25">
        <v>21</v>
      </c>
      <c r="J2621" s="4">
        <v>85</v>
      </c>
      <c r="N2621" t="s">
        <v>8339</v>
      </c>
      <c r="O2621" t="s">
        <v>8229</v>
      </c>
      <c r="P2621" t="s">
        <v>8387</v>
      </c>
      <c r="Q2621" s="8" t="s">
        <v>8381</v>
      </c>
      <c r="R2621">
        <v>1188</v>
      </c>
      <c r="S2621" s="7">
        <v>1</v>
      </c>
      <c r="T2621" s="4">
        <v>2000</v>
      </c>
      <c r="U2621" s="4">
        <v>3211</v>
      </c>
      <c r="V2621" s="25">
        <v>21</v>
      </c>
      <c r="W2621" s="4">
        <v>85</v>
      </c>
    </row>
    <row r="2622" spans="1:23" x14ac:dyDescent="0.45">
      <c r="A2622" t="s">
        <v>8339</v>
      </c>
      <c r="B2622" t="s">
        <v>8240</v>
      </c>
      <c r="F2622" s="7">
        <v>1</v>
      </c>
      <c r="G2622" s="4">
        <v>25000</v>
      </c>
      <c r="H2622" s="4">
        <v>509</v>
      </c>
      <c r="I2622" s="25">
        <v>27.915474537046975</v>
      </c>
      <c r="J2622" s="4">
        <v>6</v>
      </c>
      <c r="N2622" t="s">
        <v>8339</v>
      </c>
      <c r="O2622" t="s">
        <v>8240</v>
      </c>
      <c r="S2622" s="7">
        <v>1</v>
      </c>
      <c r="T2622" s="4">
        <v>25000</v>
      </c>
      <c r="U2622" s="4">
        <v>509</v>
      </c>
      <c r="V2622" s="25">
        <v>27.915474537046975</v>
      </c>
      <c r="W2622" s="4">
        <v>6</v>
      </c>
    </row>
    <row r="2623" spans="1:23" x14ac:dyDescent="0.45">
      <c r="A2623" t="s">
        <v>8339</v>
      </c>
      <c r="B2623" t="s">
        <v>8240</v>
      </c>
      <c r="C2623" t="s">
        <v>8387</v>
      </c>
      <c r="F2623" s="7"/>
      <c r="G2623" s="4"/>
      <c r="H2623" s="4"/>
      <c r="I2623" s="25"/>
      <c r="J2623" s="4"/>
      <c r="N2623" t="s">
        <v>8339</v>
      </c>
      <c r="O2623" t="s">
        <v>8240</v>
      </c>
      <c r="P2623" t="s">
        <v>8387</v>
      </c>
      <c r="S2623" s="7"/>
      <c r="T2623" s="4"/>
      <c r="U2623" s="4"/>
      <c r="V2623" s="25"/>
      <c r="W2623" s="4"/>
    </row>
    <row r="2624" spans="1:23" x14ac:dyDescent="0.45">
      <c r="A2624" t="s">
        <v>8339</v>
      </c>
      <c r="B2624" t="s">
        <v>8240</v>
      </c>
      <c r="C2624" t="s">
        <v>8387</v>
      </c>
      <c r="D2624" s="8" t="s">
        <v>8380</v>
      </c>
      <c r="F2624" s="7">
        <v>1</v>
      </c>
      <c r="G2624" s="4">
        <v>25000</v>
      </c>
      <c r="H2624" s="4">
        <v>509</v>
      </c>
      <c r="I2624" s="25">
        <v>27.915474537046975</v>
      </c>
      <c r="J2624" s="4">
        <v>6</v>
      </c>
      <c r="N2624" t="s">
        <v>8339</v>
      </c>
      <c r="O2624" t="s">
        <v>8240</v>
      </c>
      <c r="P2624" t="s">
        <v>8387</v>
      </c>
      <c r="Q2624" s="8" t="s">
        <v>8380</v>
      </c>
      <c r="S2624" s="7">
        <v>1</v>
      </c>
      <c r="T2624" s="4">
        <v>25000</v>
      </c>
      <c r="U2624" s="4">
        <v>509</v>
      </c>
      <c r="V2624" s="25">
        <v>27.915474537046975</v>
      </c>
      <c r="W2624" s="4">
        <v>6</v>
      </c>
    </row>
    <row r="2625" spans="1:23" x14ac:dyDescent="0.45">
      <c r="A2625" t="s">
        <v>8339</v>
      </c>
      <c r="B2625" t="s">
        <v>8240</v>
      </c>
      <c r="C2625" t="s">
        <v>8387</v>
      </c>
      <c r="D2625" s="8" t="s">
        <v>8380</v>
      </c>
      <c r="E2625">
        <v>1816</v>
      </c>
      <c r="F2625" s="7">
        <v>1</v>
      </c>
      <c r="G2625" s="4">
        <v>25000</v>
      </c>
      <c r="H2625" s="4">
        <v>509</v>
      </c>
      <c r="I2625" s="25">
        <v>27.915474537046975</v>
      </c>
      <c r="J2625" s="4">
        <v>6</v>
      </c>
      <c r="N2625" t="s">
        <v>8339</v>
      </c>
      <c r="O2625" t="s">
        <v>8240</v>
      </c>
      <c r="P2625" t="s">
        <v>8387</v>
      </c>
      <c r="Q2625" s="8" t="s">
        <v>8380</v>
      </c>
      <c r="R2625">
        <v>1816</v>
      </c>
      <c r="S2625" s="7">
        <v>1</v>
      </c>
      <c r="T2625" s="4">
        <v>25000</v>
      </c>
      <c r="U2625" s="4">
        <v>509</v>
      </c>
      <c r="V2625" s="25">
        <v>27.915474537046975</v>
      </c>
      <c r="W2625" s="4">
        <v>6</v>
      </c>
    </row>
    <row r="2626" spans="1:23" x14ac:dyDescent="0.45">
      <c r="A2626" t="s">
        <v>8339</v>
      </c>
      <c r="B2626" t="s">
        <v>8236</v>
      </c>
      <c r="F2626" s="7">
        <v>8</v>
      </c>
      <c r="G2626" s="4">
        <v>127500</v>
      </c>
      <c r="H2626" s="4">
        <v>109209.22</v>
      </c>
      <c r="I2626" s="25">
        <v>31.002164351853025</v>
      </c>
      <c r="J2626" s="4">
        <v>1188</v>
      </c>
      <c r="N2626" t="s">
        <v>8339</v>
      </c>
      <c r="O2626" t="s">
        <v>8236</v>
      </c>
      <c r="S2626" s="7">
        <v>8</v>
      </c>
      <c r="T2626" s="4">
        <v>127500</v>
      </c>
      <c r="U2626" s="4">
        <v>109209.22</v>
      </c>
      <c r="V2626" s="25">
        <v>31.002164351853025</v>
      </c>
      <c r="W2626" s="4">
        <v>1188</v>
      </c>
    </row>
    <row r="2627" spans="1:23" x14ac:dyDescent="0.45">
      <c r="A2627" t="s">
        <v>8339</v>
      </c>
      <c r="B2627" t="s">
        <v>8236</v>
      </c>
      <c r="C2627" t="s">
        <v>8386</v>
      </c>
      <c r="F2627" s="7"/>
      <c r="G2627" s="4"/>
      <c r="H2627" s="4"/>
      <c r="I2627" s="25"/>
      <c r="J2627" s="4"/>
      <c r="N2627" t="s">
        <v>8339</v>
      </c>
      <c r="O2627" t="s">
        <v>8236</v>
      </c>
      <c r="P2627" t="s">
        <v>8386</v>
      </c>
      <c r="S2627" s="7"/>
      <c r="T2627" s="4"/>
      <c r="U2627" s="4"/>
      <c r="V2627" s="25"/>
      <c r="W2627" s="4"/>
    </row>
    <row r="2628" spans="1:23" x14ac:dyDescent="0.45">
      <c r="A2628" t="s">
        <v>8339</v>
      </c>
      <c r="B2628" t="s">
        <v>8236</v>
      </c>
      <c r="C2628" t="s">
        <v>8386</v>
      </c>
      <c r="D2628" s="8" t="s">
        <v>8369</v>
      </c>
      <c r="F2628" s="7">
        <v>1</v>
      </c>
      <c r="G2628" s="4">
        <v>13000</v>
      </c>
      <c r="H2628" s="4">
        <v>13112</v>
      </c>
      <c r="I2628" s="25">
        <v>30</v>
      </c>
      <c r="J2628" s="4">
        <v>62</v>
      </c>
      <c r="N2628" t="s">
        <v>8339</v>
      </c>
      <c r="O2628" t="s">
        <v>8236</v>
      </c>
      <c r="P2628" t="s">
        <v>8386</v>
      </c>
      <c r="Q2628" s="8" t="s">
        <v>8369</v>
      </c>
      <c r="S2628" s="7">
        <v>1</v>
      </c>
      <c r="T2628" s="4">
        <v>13000</v>
      </c>
      <c r="U2628" s="4">
        <v>13112</v>
      </c>
      <c r="V2628" s="25">
        <v>30</v>
      </c>
      <c r="W2628" s="4">
        <v>62</v>
      </c>
    </row>
    <row r="2629" spans="1:23" x14ac:dyDescent="0.45">
      <c r="A2629" t="s">
        <v>8339</v>
      </c>
      <c r="B2629" t="s">
        <v>8236</v>
      </c>
      <c r="C2629" t="s">
        <v>8386</v>
      </c>
      <c r="D2629" s="8" t="s">
        <v>8369</v>
      </c>
      <c r="E2629">
        <v>1205</v>
      </c>
      <c r="F2629" s="7">
        <v>1</v>
      </c>
      <c r="G2629" s="4">
        <v>13000</v>
      </c>
      <c r="H2629" s="4">
        <v>13112</v>
      </c>
      <c r="I2629" s="25">
        <v>30</v>
      </c>
      <c r="J2629" s="4">
        <v>62</v>
      </c>
      <c r="N2629" t="s">
        <v>8339</v>
      </c>
      <c r="O2629" t="s">
        <v>8236</v>
      </c>
      <c r="P2629" t="s">
        <v>8386</v>
      </c>
      <c r="Q2629" s="8" t="s">
        <v>8369</v>
      </c>
      <c r="R2629">
        <v>1205</v>
      </c>
      <c r="S2629" s="7">
        <v>1</v>
      </c>
      <c r="T2629" s="4">
        <v>13000</v>
      </c>
      <c r="U2629" s="4">
        <v>13112</v>
      </c>
      <c r="V2629" s="25">
        <v>30</v>
      </c>
      <c r="W2629" s="4">
        <v>62</v>
      </c>
    </row>
    <row r="2630" spans="1:23" x14ac:dyDescent="0.45">
      <c r="A2630" t="s">
        <v>8339</v>
      </c>
      <c r="B2630" t="s">
        <v>8236</v>
      </c>
      <c r="C2630" t="s">
        <v>8386</v>
      </c>
      <c r="D2630" s="8" t="s">
        <v>8380</v>
      </c>
      <c r="F2630" s="7">
        <v>1</v>
      </c>
      <c r="G2630" s="4">
        <v>3500</v>
      </c>
      <c r="H2630" s="4">
        <v>1697</v>
      </c>
      <c r="I2630" s="25">
        <v>23.443402777775191</v>
      </c>
      <c r="J2630" s="4">
        <v>18</v>
      </c>
      <c r="N2630" t="s">
        <v>8339</v>
      </c>
      <c r="O2630" t="s">
        <v>8236</v>
      </c>
      <c r="P2630" t="s">
        <v>8386</v>
      </c>
      <c r="Q2630" s="8" t="s">
        <v>8380</v>
      </c>
      <c r="S2630" s="7">
        <v>1</v>
      </c>
      <c r="T2630" s="4">
        <v>3500</v>
      </c>
      <c r="U2630" s="4">
        <v>1697</v>
      </c>
      <c r="V2630" s="25">
        <v>23.443402777775191</v>
      </c>
      <c r="W2630" s="4">
        <v>18</v>
      </c>
    </row>
    <row r="2631" spans="1:23" x14ac:dyDescent="0.45">
      <c r="A2631" t="s">
        <v>8339</v>
      </c>
      <c r="B2631" t="s">
        <v>8236</v>
      </c>
      <c r="C2631" t="s">
        <v>8386</v>
      </c>
      <c r="D2631" s="8" t="s">
        <v>8380</v>
      </c>
      <c r="E2631">
        <v>1802</v>
      </c>
      <c r="F2631" s="7">
        <v>1</v>
      </c>
      <c r="G2631" s="4">
        <v>3500</v>
      </c>
      <c r="H2631" s="4">
        <v>1697</v>
      </c>
      <c r="I2631" s="25">
        <v>23.443402777775191</v>
      </c>
      <c r="J2631" s="4">
        <v>18</v>
      </c>
      <c r="N2631" t="s">
        <v>8339</v>
      </c>
      <c r="O2631" t="s">
        <v>8236</v>
      </c>
      <c r="P2631" t="s">
        <v>8386</v>
      </c>
      <c r="Q2631" s="8" t="s">
        <v>8380</v>
      </c>
      <c r="R2631">
        <v>1802</v>
      </c>
      <c r="S2631" s="7">
        <v>1</v>
      </c>
      <c r="T2631" s="4">
        <v>3500</v>
      </c>
      <c r="U2631" s="4">
        <v>1697</v>
      </c>
      <c r="V2631" s="25">
        <v>23.443402777775191</v>
      </c>
      <c r="W2631" s="4">
        <v>18</v>
      </c>
    </row>
    <row r="2632" spans="1:23" x14ac:dyDescent="0.45">
      <c r="A2632" t="s">
        <v>8339</v>
      </c>
      <c r="B2632" t="s">
        <v>8236</v>
      </c>
      <c r="C2632" t="s">
        <v>8386</v>
      </c>
      <c r="D2632" s="8" t="s">
        <v>8370</v>
      </c>
      <c r="F2632" s="7">
        <v>1</v>
      </c>
      <c r="G2632" s="4">
        <v>15000</v>
      </c>
      <c r="H2632" s="4">
        <v>15565</v>
      </c>
      <c r="I2632" s="25">
        <v>30</v>
      </c>
      <c r="J2632" s="4">
        <v>140</v>
      </c>
      <c r="N2632" t="s">
        <v>8339</v>
      </c>
      <c r="O2632" t="s">
        <v>8236</v>
      </c>
      <c r="P2632" t="s">
        <v>8386</v>
      </c>
      <c r="Q2632" s="8" t="s">
        <v>8370</v>
      </c>
      <c r="S2632" s="7">
        <v>1</v>
      </c>
      <c r="T2632" s="4">
        <v>15000</v>
      </c>
      <c r="U2632" s="4">
        <v>15565</v>
      </c>
      <c r="V2632" s="25">
        <v>30</v>
      </c>
      <c r="W2632" s="4">
        <v>140</v>
      </c>
    </row>
    <row r="2633" spans="1:23" x14ac:dyDescent="0.45">
      <c r="A2633" t="s">
        <v>8339</v>
      </c>
      <c r="B2633" t="s">
        <v>8236</v>
      </c>
      <c r="C2633" t="s">
        <v>8386</v>
      </c>
      <c r="D2633" s="8" t="s">
        <v>8370</v>
      </c>
      <c r="E2633">
        <v>1220</v>
      </c>
      <c r="F2633" s="7">
        <v>1</v>
      </c>
      <c r="G2633" s="4">
        <v>15000</v>
      </c>
      <c r="H2633" s="4">
        <v>15565</v>
      </c>
      <c r="I2633" s="25">
        <v>30</v>
      </c>
      <c r="J2633" s="4">
        <v>140</v>
      </c>
      <c r="N2633" t="s">
        <v>8339</v>
      </c>
      <c r="O2633" t="s">
        <v>8236</v>
      </c>
      <c r="P2633" t="s">
        <v>8386</v>
      </c>
      <c r="Q2633" s="8" t="s">
        <v>8370</v>
      </c>
      <c r="R2633">
        <v>1220</v>
      </c>
      <c r="S2633" s="7">
        <v>1</v>
      </c>
      <c r="T2633" s="4">
        <v>15000</v>
      </c>
      <c r="U2633" s="4">
        <v>15565</v>
      </c>
      <c r="V2633" s="25">
        <v>30</v>
      </c>
      <c r="W2633" s="4">
        <v>140</v>
      </c>
    </row>
    <row r="2634" spans="1:23" x14ac:dyDescent="0.45">
      <c r="A2634" t="s">
        <v>8339</v>
      </c>
      <c r="B2634" t="s">
        <v>8236</v>
      </c>
      <c r="C2634" t="s">
        <v>8386</v>
      </c>
      <c r="D2634" s="8" t="s">
        <v>8371</v>
      </c>
      <c r="F2634" s="7">
        <v>1</v>
      </c>
      <c r="G2634" s="4">
        <v>22500</v>
      </c>
      <c r="H2634" s="4">
        <v>8191</v>
      </c>
      <c r="I2634" s="25">
        <v>31.946087962962338</v>
      </c>
      <c r="J2634" s="4">
        <v>122</v>
      </c>
      <c r="N2634" t="s">
        <v>8339</v>
      </c>
      <c r="O2634" t="s">
        <v>8236</v>
      </c>
      <c r="P2634" t="s">
        <v>8386</v>
      </c>
      <c r="Q2634" s="8" t="s">
        <v>8371</v>
      </c>
      <c r="S2634" s="7">
        <v>1</v>
      </c>
      <c r="T2634" s="4">
        <v>22500</v>
      </c>
      <c r="U2634" s="4">
        <v>8191</v>
      </c>
      <c r="V2634" s="25">
        <v>31.946087962962338</v>
      </c>
      <c r="W2634" s="4">
        <v>122</v>
      </c>
    </row>
    <row r="2635" spans="1:23" x14ac:dyDescent="0.45">
      <c r="A2635" t="s">
        <v>8339</v>
      </c>
      <c r="B2635" t="s">
        <v>8236</v>
      </c>
      <c r="C2635" t="s">
        <v>8386</v>
      </c>
      <c r="D2635" s="8" t="s">
        <v>8371</v>
      </c>
      <c r="E2635">
        <v>1805</v>
      </c>
      <c r="F2635" s="7">
        <v>1</v>
      </c>
      <c r="G2635" s="4">
        <v>22500</v>
      </c>
      <c r="H2635" s="4">
        <v>8191</v>
      </c>
      <c r="I2635" s="25">
        <v>31.946087962962338</v>
      </c>
      <c r="J2635" s="4">
        <v>122</v>
      </c>
      <c r="N2635" t="s">
        <v>8339</v>
      </c>
      <c r="O2635" t="s">
        <v>8236</v>
      </c>
      <c r="P2635" t="s">
        <v>8386</v>
      </c>
      <c r="Q2635" s="8" t="s">
        <v>8371</v>
      </c>
      <c r="R2635">
        <v>1805</v>
      </c>
      <c r="S2635" s="7">
        <v>1</v>
      </c>
      <c r="T2635" s="4">
        <v>22500</v>
      </c>
      <c r="U2635" s="4">
        <v>8191</v>
      </c>
      <c r="V2635" s="25">
        <v>31.946087962962338</v>
      </c>
      <c r="W2635" s="4">
        <v>122</v>
      </c>
    </row>
    <row r="2636" spans="1:23" x14ac:dyDescent="0.45">
      <c r="A2636" t="s">
        <v>8339</v>
      </c>
      <c r="B2636" t="s">
        <v>8236</v>
      </c>
      <c r="C2636" t="s">
        <v>8387</v>
      </c>
      <c r="F2636" s="7"/>
      <c r="G2636" s="4"/>
      <c r="H2636" s="4"/>
      <c r="I2636" s="25"/>
      <c r="J2636" s="4"/>
      <c r="N2636" t="s">
        <v>8339</v>
      </c>
      <c r="O2636" t="s">
        <v>8236</v>
      </c>
      <c r="P2636" t="s">
        <v>8387</v>
      </c>
      <c r="S2636" s="7"/>
      <c r="T2636" s="4"/>
      <c r="U2636" s="4"/>
      <c r="V2636" s="25"/>
      <c r="W2636" s="4"/>
    </row>
    <row r="2637" spans="1:23" x14ac:dyDescent="0.45">
      <c r="A2637" t="s">
        <v>8339</v>
      </c>
      <c r="B2637" t="s">
        <v>8236</v>
      </c>
      <c r="C2637" t="s">
        <v>8387</v>
      </c>
      <c r="D2637" s="8" t="s">
        <v>8377</v>
      </c>
      <c r="F2637" s="7">
        <v>1</v>
      </c>
      <c r="G2637" s="4">
        <v>16000</v>
      </c>
      <c r="H2637" s="4">
        <v>16573</v>
      </c>
      <c r="I2637" s="25">
        <v>37.39070601851563</v>
      </c>
      <c r="J2637" s="4">
        <v>345</v>
      </c>
      <c r="N2637" t="s">
        <v>8339</v>
      </c>
      <c r="O2637" t="s">
        <v>8236</v>
      </c>
      <c r="P2637" t="s">
        <v>8387</v>
      </c>
      <c r="Q2637" s="8" t="s">
        <v>8377</v>
      </c>
      <c r="S2637" s="7">
        <v>1</v>
      </c>
      <c r="T2637" s="4">
        <v>16000</v>
      </c>
      <c r="U2637" s="4">
        <v>16573</v>
      </c>
      <c r="V2637" s="25">
        <v>37.39070601851563</v>
      </c>
      <c r="W2637" s="4">
        <v>345</v>
      </c>
    </row>
    <row r="2638" spans="1:23" x14ac:dyDescent="0.45">
      <c r="A2638" t="s">
        <v>8339</v>
      </c>
      <c r="B2638" t="s">
        <v>8236</v>
      </c>
      <c r="C2638" t="s">
        <v>8387</v>
      </c>
      <c r="D2638" s="8" t="s">
        <v>8377</v>
      </c>
      <c r="E2638">
        <v>1505</v>
      </c>
      <c r="F2638" s="7">
        <v>1</v>
      </c>
      <c r="G2638" s="4">
        <v>16000</v>
      </c>
      <c r="H2638" s="4">
        <v>16573</v>
      </c>
      <c r="I2638" s="25">
        <v>37.39070601851563</v>
      </c>
      <c r="J2638" s="4">
        <v>345</v>
      </c>
      <c r="N2638" t="s">
        <v>8339</v>
      </c>
      <c r="O2638" t="s">
        <v>8236</v>
      </c>
      <c r="P2638" t="s">
        <v>8387</v>
      </c>
      <c r="Q2638" s="8" t="s">
        <v>8377</v>
      </c>
      <c r="R2638">
        <v>1505</v>
      </c>
      <c r="S2638" s="7">
        <v>1</v>
      </c>
      <c r="T2638" s="4">
        <v>16000</v>
      </c>
      <c r="U2638" s="4">
        <v>16573</v>
      </c>
      <c r="V2638" s="25">
        <v>37.39070601851563</v>
      </c>
      <c r="W2638" s="4">
        <v>345</v>
      </c>
    </row>
    <row r="2639" spans="1:23" x14ac:dyDescent="0.45">
      <c r="A2639" t="s">
        <v>8339</v>
      </c>
      <c r="B2639" t="s">
        <v>8236</v>
      </c>
      <c r="C2639" t="s">
        <v>8387</v>
      </c>
      <c r="D2639" s="8" t="s">
        <v>8370</v>
      </c>
      <c r="F2639" s="7">
        <v>1</v>
      </c>
      <c r="G2639" s="4">
        <v>12000</v>
      </c>
      <c r="H2639" s="4">
        <v>21588</v>
      </c>
      <c r="I2639" s="25">
        <v>36.434872685189475</v>
      </c>
      <c r="J2639" s="4">
        <v>224</v>
      </c>
      <c r="N2639" t="s">
        <v>8339</v>
      </c>
      <c r="O2639" t="s">
        <v>8236</v>
      </c>
      <c r="P2639" t="s">
        <v>8387</v>
      </c>
      <c r="Q2639" s="8" t="s">
        <v>8370</v>
      </c>
      <c r="S2639" s="7">
        <v>1</v>
      </c>
      <c r="T2639" s="4">
        <v>12000</v>
      </c>
      <c r="U2639" s="4">
        <v>21588</v>
      </c>
      <c r="V2639" s="25">
        <v>36.434872685189475</v>
      </c>
      <c r="W2639" s="4">
        <v>224</v>
      </c>
    </row>
    <row r="2640" spans="1:23" x14ac:dyDescent="0.45">
      <c r="A2640" t="s">
        <v>8339</v>
      </c>
      <c r="B2640" t="s">
        <v>8236</v>
      </c>
      <c r="C2640" t="s">
        <v>8387</v>
      </c>
      <c r="D2640" s="8" t="s">
        <v>8370</v>
      </c>
      <c r="E2640">
        <v>1537</v>
      </c>
      <c r="F2640" s="7">
        <v>1</v>
      </c>
      <c r="G2640" s="4">
        <v>12000</v>
      </c>
      <c r="H2640" s="4">
        <v>21588</v>
      </c>
      <c r="I2640" s="25">
        <v>36.434872685189475</v>
      </c>
      <c r="J2640" s="4">
        <v>224</v>
      </c>
      <c r="N2640" t="s">
        <v>8339</v>
      </c>
      <c r="O2640" t="s">
        <v>8236</v>
      </c>
      <c r="P2640" t="s">
        <v>8387</v>
      </c>
      <c r="Q2640" s="8" t="s">
        <v>8370</v>
      </c>
      <c r="R2640">
        <v>1537</v>
      </c>
      <c r="S2640" s="7">
        <v>1</v>
      </c>
      <c r="T2640" s="4">
        <v>12000</v>
      </c>
      <c r="U2640" s="4">
        <v>21588</v>
      </c>
      <c r="V2640" s="25">
        <v>36.434872685189475</v>
      </c>
      <c r="W2640" s="4">
        <v>224</v>
      </c>
    </row>
    <row r="2641" spans="1:23" x14ac:dyDescent="0.45">
      <c r="A2641" t="s">
        <v>8339</v>
      </c>
      <c r="B2641" t="s">
        <v>8236</v>
      </c>
      <c r="C2641" t="s">
        <v>8387</v>
      </c>
      <c r="D2641" s="8" t="s">
        <v>8372</v>
      </c>
      <c r="F2641" s="7">
        <v>1</v>
      </c>
      <c r="G2641" s="4">
        <v>28000</v>
      </c>
      <c r="H2641" s="4">
        <v>10846</v>
      </c>
      <c r="I2641" s="25">
        <v>29.377997685194714</v>
      </c>
      <c r="J2641" s="4">
        <v>81</v>
      </c>
      <c r="N2641" t="s">
        <v>8339</v>
      </c>
      <c r="O2641" t="s">
        <v>8236</v>
      </c>
      <c r="P2641" t="s">
        <v>8387</v>
      </c>
      <c r="Q2641" s="8" t="s">
        <v>8372</v>
      </c>
      <c r="S2641" s="7">
        <v>1</v>
      </c>
      <c r="T2641" s="4">
        <v>28000</v>
      </c>
      <c r="U2641" s="4">
        <v>10846</v>
      </c>
      <c r="V2641" s="25">
        <v>29.377997685194714</v>
      </c>
      <c r="W2641" s="4">
        <v>81</v>
      </c>
    </row>
    <row r="2642" spans="1:23" x14ac:dyDescent="0.45">
      <c r="A2642" t="s">
        <v>8339</v>
      </c>
      <c r="B2642" t="s">
        <v>8236</v>
      </c>
      <c r="C2642" t="s">
        <v>8387</v>
      </c>
      <c r="D2642" s="8" t="s">
        <v>8372</v>
      </c>
      <c r="E2642">
        <v>1795</v>
      </c>
      <c r="F2642" s="7">
        <v>1</v>
      </c>
      <c r="G2642" s="4">
        <v>28000</v>
      </c>
      <c r="H2642" s="4">
        <v>10846</v>
      </c>
      <c r="I2642" s="25">
        <v>29.377997685194714</v>
      </c>
      <c r="J2642" s="4">
        <v>81</v>
      </c>
      <c r="N2642" t="s">
        <v>8339</v>
      </c>
      <c r="O2642" t="s">
        <v>8236</v>
      </c>
      <c r="P2642" t="s">
        <v>8387</v>
      </c>
      <c r="Q2642" s="8" t="s">
        <v>8372</v>
      </c>
      <c r="R2642">
        <v>1795</v>
      </c>
      <c r="S2642" s="7">
        <v>1</v>
      </c>
      <c r="T2642" s="4">
        <v>28000</v>
      </c>
      <c r="U2642" s="4">
        <v>10846</v>
      </c>
      <c r="V2642" s="25">
        <v>29.377997685194714</v>
      </c>
      <c r="W2642" s="4">
        <v>81</v>
      </c>
    </row>
    <row r="2643" spans="1:23" x14ac:dyDescent="0.45">
      <c r="A2643" t="s">
        <v>8339</v>
      </c>
      <c r="B2643" t="s">
        <v>8236</v>
      </c>
      <c r="C2643" t="s">
        <v>8388</v>
      </c>
      <c r="F2643" s="7"/>
      <c r="G2643" s="4"/>
      <c r="H2643" s="4"/>
      <c r="I2643" s="25"/>
      <c r="J2643" s="4"/>
      <c r="N2643" t="s">
        <v>8339</v>
      </c>
      <c r="O2643" t="s">
        <v>8236</v>
      </c>
      <c r="P2643" t="s">
        <v>8388</v>
      </c>
      <c r="S2643" s="7"/>
      <c r="T2643" s="4"/>
      <c r="U2643" s="4"/>
      <c r="V2643" s="25"/>
      <c r="W2643" s="4"/>
    </row>
    <row r="2644" spans="1:23" x14ac:dyDescent="0.45">
      <c r="A2644" t="s">
        <v>8339</v>
      </c>
      <c r="B2644" t="s">
        <v>8236</v>
      </c>
      <c r="C2644" t="s">
        <v>8388</v>
      </c>
      <c r="D2644" s="8" t="s">
        <v>8376</v>
      </c>
      <c r="F2644" s="7">
        <v>1</v>
      </c>
      <c r="G2644" s="4">
        <v>17500</v>
      </c>
      <c r="H2644" s="4">
        <v>21637.22</v>
      </c>
      <c r="I2644" s="25">
        <v>29.424247685186856</v>
      </c>
      <c r="J2644" s="4">
        <v>196</v>
      </c>
      <c r="N2644" t="s">
        <v>8339</v>
      </c>
      <c r="O2644" t="s">
        <v>8236</v>
      </c>
      <c r="P2644" t="s">
        <v>8388</v>
      </c>
      <c r="Q2644" s="8" t="s">
        <v>8376</v>
      </c>
      <c r="S2644" s="7">
        <v>1</v>
      </c>
      <c r="T2644" s="4">
        <v>17500</v>
      </c>
      <c r="U2644" s="4">
        <v>21637.22</v>
      </c>
      <c r="V2644" s="25">
        <v>29.424247685186856</v>
      </c>
      <c r="W2644" s="4">
        <v>196</v>
      </c>
    </row>
    <row r="2645" spans="1:23" x14ac:dyDescent="0.45">
      <c r="A2645" t="s">
        <v>8339</v>
      </c>
      <c r="B2645" t="s">
        <v>8236</v>
      </c>
      <c r="C2645" t="s">
        <v>8388</v>
      </c>
      <c r="D2645" s="8" t="s">
        <v>8376</v>
      </c>
      <c r="E2645">
        <v>1509</v>
      </c>
      <c r="F2645" s="7">
        <v>1</v>
      </c>
      <c r="G2645" s="4">
        <v>17500</v>
      </c>
      <c r="H2645" s="4">
        <v>21637.22</v>
      </c>
      <c r="I2645" s="25">
        <v>29.424247685186856</v>
      </c>
      <c r="J2645" s="4">
        <v>196</v>
      </c>
      <c r="N2645" t="s">
        <v>8339</v>
      </c>
      <c r="O2645" t="s">
        <v>8236</v>
      </c>
      <c r="P2645" t="s">
        <v>8388</v>
      </c>
      <c r="Q2645" s="8" t="s">
        <v>8376</v>
      </c>
      <c r="R2645">
        <v>1509</v>
      </c>
      <c r="S2645" s="7">
        <v>1</v>
      </c>
      <c r="T2645" s="4">
        <v>17500</v>
      </c>
      <c r="U2645" s="4">
        <v>21637.22</v>
      </c>
      <c r="V2645" s="25">
        <v>29.424247685186856</v>
      </c>
      <c r="W2645" s="4">
        <v>196</v>
      </c>
    </row>
    <row r="2646" spans="1:23" x14ac:dyDescent="0.45">
      <c r="A2646" t="s">
        <v>8339</v>
      </c>
      <c r="B2646" t="s">
        <v>8232</v>
      </c>
      <c r="F2646" s="7">
        <v>1</v>
      </c>
      <c r="G2646" s="4">
        <v>15000</v>
      </c>
      <c r="H2646" s="4">
        <v>16200</v>
      </c>
      <c r="I2646" s="25">
        <v>29.958333333328483</v>
      </c>
      <c r="J2646" s="4">
        <v>35</v>
      </c>
      <c r="N2646" t="s">
        <v>8339</v>
      </c>
      <c r="O2646" t="s">
        <v>8232</v>
      </c>
      <c r="S2646" s="7">
        <v>1</v>
      </c>
      <c r="T2646" s="4">
        <v>15000</v>
      </c>
      <c r="U2646" s="4">
        <v>16200</v>
      </c>
      <c r="V2646" s="25">
        <v>29.958333333328483</v>
      </c>
      <c r="W2646" s="4">
        <v>35</v>
      </c>
    </row>
    <row r="2647" spans="1:23" x14ac:dyDescent="0.45">
      <c r="A2647" t="s">
        <v>8339</v>
      </c>
      <c r="B2647" t="s">
        <v>8232</v>
      </c>
      <c r="C2647" t="s">
        <v>8387</v>
      </c>
      <c r="F2647" s="7"/>
      <c r="G2647" s="4"/>
      <c r="H2647" s="4"/>
      <c r="I2647" s="25"/>
      <c r="J2647" s="4"/>
      <c r="N2647" t="s">
        <v>8339</v>
      </c>
      <c r="O2647" t="s">
        <v>8232</v>
      </c>
      <c r="P2647" t="s">
        <v>8387</v>
      </c>
      <c r="S2647" s="7"/>
      <c r="T2647" s="4"/>
      <c r="U2647" s="4"/>
      <c r="V2647" s="25"/>
      <c r="W2647" s="4"/>
    </row>
    <row r="2648" spans="1:23" x14ac:dyDescent="0.45">
      <c r="A2648" t="s">
        <v>8339</v>
      </c>
      <c r="B2648" t="s">
        <v>8232</v>
      </c>
      <c r="C2648" t="s">
        <v>8387</v>
      </c>
      <c r="D2648" s="8" t="s">
        <v>8377</v>
      </c>
      <c r="F2648" s="7">
        <v>1</v>
      </c>
      <c r="G2648" s="4">
        <v>15000</v>
      </c>
      <c r="H2648" s="4">
        <v>16200</v>
      </c>
      <c r="I2648" s="25">
        <v>29.958333333328483</v>
      </c>
      <c r="J2648" s="4">
        <v>35</v>
      </c>
      <c r="N2648" t="s">
        <v>8339</v>
      </c>
      <c r="O2648" t="s">
        <v>8232</v>
      </c>
      <c r="P2648" t="s">
        <v>8387</v>
      </c>
      <c r="Q2648" s="8" t="s">
        <v>8377</v>
      </c>
      <c r="S2648" s="7">
        <v>1</v>
      </c>
      <c r="T2648" s="4">
        <v>15000</v>
      </c>
      <c r="U2648" s="4">
        <v>16200</v>
      </c>
      <c r="V2648" s="25">
        <v>29.958333333328483</v>
      </c>
      <c r="W2648" s="4">
        <v>35</v>
      </c>
    </row>
    <row r="2649" spans="1:23" x14ac:dyDescent="0.45">
      <c r="A2649" t="s">
        <v>8339</v>
      </c>
      <c r="B2649" t="s">
        <v>8232</v>
      </c>
      <c r="C2649" t="s">
        <v>8387</v>
      </c>
      <c r="D2649" s="8" t="s">
        <v>8377</v>
      </c>
      <c r="E2649">
        <v>1753</v>
      </c>
      <c r="F2649" s="7">
        <v>1</v>
      </c>
      <c r="G2649" s="4">
        <v>15000</v>
      </c>
      <c r="H2649" s="4">
        <v>16200</v>
      </c>
      <c r="I2649" s="25">
        <v>29.958333333328483</v>
      </c>
      <c r="J2649" s="4">
        <v>35</v>
      </c>
      <c r="N2649" t="s">
        <v>8339</v>
      </c>
      <c r="O2649" t="s">
        <v>8232</v>
      </c>
      <c r="P2649" t="s">
        <v>8387</v>
      </c>
      <c r="Q2649" s="8" t="s">
        <v>8377</v>
      </c>
      <c r="R2649">
        <v>1753</v>
      </c>
      <c r="S2649" s="7">
        <v>1</v>
      </c>
      <c r="T2649" s="4">
        <v>15000</v>
      </c>
      <c r="U2649" s="4">
        <v>16200</v>
      </c>
      <c r="V2649" s="25">
        <v>29.958333333328483</v>
      </c>
      <c r="W2649" s="4">
        <v>35</v>
      </c>
    </row>
    <row r="2650" spans="1:23" x14ac:dyDescent="0.45">
      <c r="A2650" t="s">
        <v>8339</v>
      </c>
      <c r="B2650" t="s">
        <v>8225</v>
      </c>
      <c r="F2650" s="7">
        <v>32</v>
      </c>
      <c r="G2650" s="4">
        <v>300168</v>
      </c>
      <c r="H2650" s="4">
        <v>207103.21</v>
      </c>
      <c r="I2650" s="25">
        <v>34.553607855902783</v>
      </c>
      <c r="J2650" s="4">
        <v>3499</v>
      </c>
      <c r="N2650" t="s">
        <v>8339</v>
      </c>
      <c r="O2650" t="s">
        <v>8225</v>
      </c>
      <c r="S2650" s="7">
        <v>32</v>
      </c>
      <c r="T2650" s="4">
        <v>300168</v>
      </c>
      <c r="U2650" s="4">
        <v>207103.21</v>
      </c>
      <c r="V2650" s="25">
        <v>34.553607855902783</v>
      </c>
      <c r="W2650" s="4">
        <v>3499</v>
      </c>
    </row>
    <row r="2651" spans="1:23" x14ac:dyDescent="0.45">
      <c r="A2651" t="s">
        <v>8339</v>
      </c>
      <c r="B2651" t="s">
        <v>8225</v>
      </c>
      <c r="C2651" t="s">
        <v>8385</v>
      </c>
      <c r="F2651" s="7"/>
      <c r="G2651" s="4"/>
      <c r="H2651" s="4"/>
      <c r="I2651" s="25"/>
      <c r="J2651" s="4"/>
      <c r="N2651" t="s">
        <v>8339</v>
      </c>
      <c r="O2651" t="s">
        <v>8225</v>
      </c>
      <c r="P2651" t="s">
        <v>8385</v>
      </c>
      <c r="S2651" s="7"/>
      <c r="T2651" s="4"/>
      <c r="U2651" s="4"/>
      <c r="V2651" s="25"/>
      <c r="W2651" s="4"/>
    </row>
    <row r="2652" spans="1:23" x14ac:dyDescent="0.45">
      <c r="A2652" t="s">
        <v>8339</v>
      </c>
      <c r="B2652" t="s">
        <v>8225</v>
      </c>
      <c r="C2652" t="s">
        <v>8385</v>
      </c>
      <c r="D2652" s="8" t="s">
        <v>8369</v>
      </c>
      <c r="F2652" s="7">
        <v>2</v>
      </c>
      <c r="G2652" s="4">
        <v>12000</v>
      </c>
      <c r="H2652" s="4">
        <v>18924</v>
      </c>
      <c r="I2652" s="25">
        <v>43.849282407405553</v>
      </c>
      <c r="J2652" s="4">
        <v>288</v>
      </c>
      <c r="N2652" t="s">
        <v>8339</v>
      </c>
      <c r="O2652" t="s">
        <v>8225</v>
      </c>
      <c r="P2652" t="s">
        <v>8385</v>
      </c>
      <c r="Q2652" s="8" t="s">
        <v>8369</v>
      </c>
      <c r="S2652" s="7">
        <v>2</v>
      </c>
      <c r="T2652" s="4">
        <v>12000</v>
      </c>
      <c r="U2652" s="4">
        <v>18924</v>
      </c>
      <c r="V2652" s="25">
        <v>43.849282407405553</v>
      </c>
      <c r="W2652" s="4">
        <v>288</v>
      </c>
    </row>
    <row r="2653" spans="1:23" x14ac:dyDescent="0.45">
      <c r="A2653" t="s">
        <v>8339</v>
      </c>
      <c r="B2653" t="s">
        <v>8225</v>
      </c>
      <c r="C2653" t="s">
        <v>8385</v>
      </c>
      <c r="D2653" s="8" t="s">
        <v>8369</v>
      </c>
      <c r="E2653">
        <v>1504</v>
      </c>
      <c r="F2653" s="7">
        <v>1</v>
      </c>
      <c r="G2653" s="4">
        <v>6500</v>
      </c>
      <c r="H2653" s="4">
        <v>18066</v>
      </c>
      <c r="I2653" s="25">
        <v>27.698564814811107</v>
      </c>
      <c r="J2653" s="4">
        <v>269</v>
      </c>
      <c r="N2653" t="s">
        <v>8339</v>
      </c>
      <c r="O2653" t="s">
        <v>8225</v>
      </c>
      <c r="P2653" t="s">
        <v>8385</v>
      </c>
      <c r="Q2653" s="8" t="s">
        <v>8369</v>
      </c>
      <c r="R2653">
        <v>1504</v>
      </c>
      <c r="S2653" s="7">
        <v>1</v>
      </c>
      <c r="T2653" s="4">
        <v>6500</v>
      </c>
      <c r="U2653" s="4">
        <v>18066</v>
      </c>
      <c r="V2653" s="25">
        <v>27.698564814811107</v>
      </c>
      <c r="W2653" s="4">
        <v>269</v>
      </c>
    </row>
    <row r="2654" spans="1:23" x14ac:dyDescent="0.45">
      <c r="A2654" t="s">
        <v>8339</v>
      </c>
      <c r="B2654" t="s">
        <v>8225</v>
      </c>
      <c r="C2654" t="s">
        <v>8385</v>
      </c>
      <c r="D2654" s="8" t="s">
        <v>8369</v>
      </c>
      <c r="E2654">
        <v>1772</v>
      </c>
      <c r="F2654" s="7">
        <v>1</v>
      </c>
      <c r="G2654" s="4">
        <v>5500</v>
      </c>
      <c r="H2654" s="4">
        <v>858</v>
      </c>
      <c r="I2654" s="25">
        <v>60</v>
      </c>
      <c r="J2654" s="4">
        <v>19</v>
      </c>
      <c r="N2654" t="s">
        <v>8339</v>
      </c>
      <c r="O2654" t="s">
        <v>8225</v>
      </c>
      <c r="P2654" t="s">
        <v>8385</v>
      </c>
      <c r="Q2654" s="8" t="s">
        <v>8369</v>
      </c>
      <c r="R2654">
        <v>1772</v>
      </c>
      <c r="S2654" s="7">
        <v>1</v>
      </c>
      <c r="T2654" s="4">
        <v>5500</v>
      </c>
      <c r="U2654" s="4">
        <v>858</v>
      </c>
      <c r="V2654" s="25">
        <v>60</v>
      </c>
      <c r="W2654" s="4">
        <v>19</v>
      </c>
    </row>
    <row r="2655" spans="1:23" x14ac:dyDescent="0.45">
      <c r="A2655" t="s">
        <v>8339</v>
      </c>
      <c r="B2655" t="s">
        <v>8225</v>
      </c>
      <c r="C2655" t="s">
        <v>8385</v>
      </c>
      <c r="D2655" s="8" t="s">
        <v>8380</v>
      </c>
      <c r="F2655" s="7">
        <v>3</v>
      </c>
      <c r="G2655" s="4">
        <v>25500</v>
      </c>
      <c r="H2655" s="4">
        <v>29838.1</v>
      </c>
      <c r="I2655" s="25">
        <v>30</v>
      </c>
      <c r="J2655" s="4">
        <v>663</v>
      </c>
      <c r="N2655" t="s">
        <v>8339</v>
      </c>
      <c r="O2655" t="s">
        <v>8225</v>
      </c>
      <c r="P2655" t="s">
        <v>8385</v>
      </c>
      <c r="Q2655" s="8" t="s">
        <v>8380</v>
      </c>
      <c r="S2655" s="7">
        <v>3</v>
      </c>
      <c r="T2655" s="4">
        <v>25500</v>
      </c>
      <c r="U2655" s="4">
        <v>29838.1</v>
      </c>
      <c r="V2655" s="25">
        <v>30</v>
      </c>
      <c r="W2655" s="4">
        <v>663</v>
      </c>
    </row>
    <row r="2656" spans="1:23" x14ac:dyDescent="0.45">
      <c r="A2656" t="s">
        <v>8339</v>
      </c>
      <c r="B2656" t="s">
        <v>8225</v>
      </c>
      <c r="C2656" t="s">
        <v>8385</v>
      </c>
      <c r="D2656" s="8" t="s">
        <v>8380</v>
      </c>
      <c r="E2656">
        <v>1506</v>
      </c>
      <c r="F2656" s="7">
        <v>1</v>
      </c>
      <c r="G2656" s="4">
        <v>1500</v>
      </c>
      <c r="H2656" s="4">
        <v>1671</v>
      </c>
      <c r="I2656" s="25">
        <v>30</v>
      </c>
      <c r="J2656" s="4">
        <v>43</v>
      </c>
      <c r="N2656" t="s">
        <v>8339</v>
      </c>
      <c r="O2656" t="s">
        <v>8225</v>
      </c>
      <c r="P2656" t="s">
        <v>8385</v>
      </c>
      <c r="Q2656" s="8" t="s">
        <v>8380</v>
      </c>
      <c r="R2656">
        <v>1506</v>
      </c>
      <c r="S2656" s="7">
        <v>1</v>
      </c>
      <c r="T2656" s="4">
        <v>1500</v>
      </c>
      <c r="U2656" s="4">
        <v>1671</v>
      </c>
      <c r="V2656" s="25">
        <v>30</v>
      </c>
      <c r="W2656" s="4">
        <v>43</v>
      </c>
    </row>
    <row r="2657" spans="1:23" x14ac:dyDescent="0.45">
      <c r="A2657" t="s">
        <v>8339</v>
      </c>
      <c r="B2657" t="s">
        <v>8225</v>
      </c>
      <c r="C2657" t="s">
        <v>8385</v>
      </c>
      <c r="D2657" s="8" t="s">
        <v>8380</v>
      </c>
      <c r="E2657">
        <v>1510</v>
      </c>
      <c r="F2657" s="7">
        <v>1</v>
      </c>
      <c r="G2657" s="4">
        <v>16000</v>
      </c>
      <c r="H2657" s="4">
        <v>16165.6</v>
      </c>
      <c r="I2657" s="25">
        <v>30</v>
      </c>
      <c r="J2657" s="4">
        <v>405</v>
      </c>
      <c r="N2657" t="s">
        <v>8339</v>
      </c>
      <c r="O2657" t="s">
        <v>8225</v>
      </c>
      <c r="P2657" t="s">
        <v>8385</v>
      </c>
      <c r="Q2657" s="8" t="s">
        <v>8380</v>
      </c>
      <c r="R2657">
        <v>1510</v>
      </c>
      <c r="S2657" s="7">
        <v>1</v>
      </c>
      <c r="T2657" s="4">
        <v>16000</v>
      </c>
      <c r="U2657" s="4">
        <v>16165.6</v>
      </c>
      <c r="V2657" s="25">
        <v>30</v>
      </c>
      <c r="W2657" s="4">
        <v>405</v>
      </c>
    </row>
    <row r="2658" spans="1:23" x14ac:dyDescent="0.45">
      <c r="A2658" t="s">
        <v>8339</v>
      </c>
      <c r="B2658" t="s">
        <v>8225</v>
      </c>
      <c r="C2658" t="s">
        <v>8385</v>
      </c>
      <c r="D2658" s="8" t="s">
        <v>8380</v>
      </c>
      <c r="E2658">
        <v>1513</v>
      </c>
      <c r="F2658" s="7">
        <v>1</v>
      </c>
      <c r="G2658" s="4">
        <v>8000</v>
      </c>
      <c r="H2658" s="4">
        <v>12001.5</v>
      </c>
      <c r="I2658" s="25">
        <v>30</v>
      </c>
      <c r="J2658" s="4">
        <v>215</v>
      </c>
      <c r="N2658" t="s">
        <v>8339</v>
      </c>
      <c r="O2658" t="s">
        <v>8225</v>
      </c>
      <c r="P2658" t="s">
        <v>8385</v>
      </c>
      <c r="Q2658" s="8" t="s">
        <v>8380</v>
      </c>
      <c r="R2658">
        <v>1513</v>
      </c>
      <c r="S2658" s="7">
        <v>1</v>
      </c>
      <c r="T2658" s="4">
        <v>8000</v>
      </c>
      <c r="U2658" s="4">
        <v>12001.5</v>
      </c>
      <c r="V2658" s="25">
        <v>30</v>
      </c>
      <c r="W2658" s="4">
        <v>215</v>
      </c>
    </row>
    <row r="2659" spans="1:23" x14ac:dyDescent="0.45">
      <c r="A2659" t="s">
        <v>8339</v>
      </c>
      <c r="B2659" t="s">
        <v>8225</v>
      </c>
      <c r="C2659" t="s">
        <v>8385</v>
      </c>
      <c r="D2659" s="8" t="s">
        <v>8370</v>
      </c>
      <c r="F2659" s="7">
        <v>2</v>
      </c>
      <c r="G2659" s="4">
        <v>19750</v>
      </c>
      <c r="H2659" s="4">
        <v>2156</v>
      </c>
      <c r="I2659" s="25">
        <v>29.5</v>
      </c>
      <c r="J2659" s="4">
        <v>39</v>
      </c>
      <c r="N2659" t="s">
        <v>8339</v>
      </c>
      <c r="O2659" t="s">
        <v>8225</v>
      </c>
      <c r="P2659" t="s">
        <v>8385</v>
      </c>
      <c r="Q2659" s="8" t="s">
        <v>8370</v>
      </c>
      <c r="S2659" s="7">
        <v>2</v>
      </c>
      <c r="T2659" s="4">
        <v>19750</v>
      </c>
      <c r="U2659" s="4">
        <v>2156</v>
      </c>
      <c r="V2659" s="25">
        <v>29.5</v>
      </c>
      <c r="W2659" s="4">
        <v>39</v>
      </c>
    </row>
    <row r="2660" spans="1:23" x14ac:dyDescent="0.45">
      <c r="A2660" t="s">
        <v>8339</v>
      </c>
      <c r="B2660" t="s">
        <v>8225</v>
      </c>
      <c r="C2660" t="s">
        <v>8385</v>
      </c>
      <c r="D2660" s="8" t="s">
        <v>8370</v>
      </c>
      <c r="E2660">
        <v>1764</v>
      </c>
      <c r="F2660" s="7">
        <v>1</v>
      </c>
      <c r="G2660" s="4">
        <v>11000</v>
      </c>
      <c r="H2660" s="4">
        <v>2156</v>
      </c>
      <c r="I2660" s="25">
        <v>29</v>
      </c>
      <c r="J2660" s="4">
        <v>39</v>
      </c>
      <c r="N2660" t="s">
        <v>8339</v>
      </c>
      <c r="O2660" t="s">
        <v>8225</v>
      </c>
      <c r="P2660" t="s">
        <v>8385</v>
      </c>
      <c r="Q2660" s="8" t="s">
        <v>8370</v>
      </c>
      <c r="R2660">
        <v>1764</v>
      </c>
      <c r="S2660" s="7">
        <v>1</v>
      </c>
      <c r="T2660" s="4">
        <v>11000</v>
      </c>
      <c r="U2660" s="4">
        <v>2156</v>
      </c>
      <c r="V2660" s="25">
        <v>29</v>
      </c>
      <c r="W2660" s="4">
        <v>39</v>
      </c>
    </row>
    <row r="2661" spans="1:23" x14ac:dyDescent="0.45">
      <c r="A2661" t="s">
        <v>8339</v>
      </c>
      <c r="B2661" t="s">
        <v>8225</v>
      </c>
      <c r="C2661" t="s">
        <v>8385</v>
      </c>
      <c r="D2661" s="8" t="s">
        <v>8370</v>
      </c>
      <c r="E2661">
        <v>1813</v>
      </c>
      <c r="F2661" s="7">
        <v>1</v>
      </c>
      <c r="G2661" s="4">
        <v>8750</v>
      </c>
      <c r="H2661" s="4">
        <v>0</v>
      </c>
      <c r="I2661" s="25">
        <v>30</v>
      </c>
      <c r="J2661" s="4">
        <v>0</v>
      </c>
      <c r="N2661" t="s">
        <v>8339</v>
      </c>
      <c r="O2661" t="s">
        <v>8225</v>
      </c>
      <c r="P2661" t="s">
        <v>8385</v>
      </c>
      <c r="Q2661" s="8" t="s">
        <v>8370</v>
      </c>
      <c r="R2661">
        <v>1813</v>
      </c>
      <c r="S2661" s="7">
        <v>1</v>
      </c>
      <c r="T2661" s="4">
        <v>8750</v>
      </c>
      <c r="U2661" s="4">
        <v>0</v>
      </c>
      <c r="V2661" s="25">
        <v>30</v>
      </c>
      <c r="W2661" s="4">
        <v>0</v>
      </c>
    </row>
    <row r="2662" spans="1:23" x14ac:dyDescent="0.45">
      <c r="A2662" t="s">
        <v>8339</v>
      </c>
      <c r="B2662" t="s">
        <v>8225</v>
      </c>
      <c r="C2662" t="s">
        <v>8385</v>
      </c>
      <c r="D2662" s="8" t="s">
        <v>8371</v>
      </c>
      <c r="F2662" s="7">
        <v>1</v>
      </c>
      <c r="G2662" s="4">
        <v>20000</v>
      </c>
      <c r="H2662" s="4">
        <v>591</v>
      </c>
      <c r="I2662" s="25">
        <v>35</v>
      </c>
      <c r="J2662" s="4">
        <v>8</v>
      </c>
      <c r="N2662" t="s">
        <v>8339</v>
      </c>
      <c r="O2662" t="s">
        <v>8225</v>
      </c>
      <c r="P2662" t="s">
        <v>8385</v>
      </c>
      <c r="Q2662" s="8" t="s">
        <v>8371</v>
      </c>
      <c r="S2662" s="7">
        <v>1</v>
      </c>
      <c r="T2662" s="4">
        <v>20000</v>
      </c>
      <c r="U2662" s="4">
        <v>591</v>
      </c>
      <c r="V2662" s="25">
        <v>35</v>
      </c>
      <c r="W2662" s="4">
        <v>8</v>
      </c>
    </row>
    <row r="2663" spans="1:23" x14ac:dyDescent="0.45">
      <c r="A2663" t="s">
        <v>8339</v>
      </c>
      <c r="B2663" t="s">
        <v>8225</v>
      </c>
      <c r="C2663" t="s">
        <v>8385</v>
      </c>
      <c r="D2663" s="8" t="s">
        <v>8371</v>
      </c>
      <c r="E2663">
        <v>1806</v>
      </c>
      <c r="F2663" s="7">
        <v>1</v>
      </c>
      <c r="G2663" s="4">
        <v>20000</v>
      </c>
      <c r="H2663" s="4">
        <v>591</v>
      </c>
      <c r="I2663" s="25">
        <v>35</v>
      </c>
      <c r="J2663" s="4">
        <v>8</v>
      </c>
      <c r="N2663" t="s">
        <v>8339</v>
      </c>
      <c r="O2663" t="s">
        <v>8225</v>
      </c>
      <c r="P2663" t="s">
        <v>8385</v>
      </c>
      <c r="Q2663" s="8" t="s">
        <v>8371</v>
      </c>
      <c r="R2663">
        <v>1806</v>
      </c>
      <c r="S2663" s="7">
        <v>1</v>
      </c>
      <c r="T2663" s="4">
        <v>20000</v>
      </c>
      <c r="U2663" s="4">
        <v>591</v>
      </c>
      <c r="V2663" s="25">
        <v>35</v>
      </c>
      <c r="W2663" s="4">
        <v>8</v>
      </c>
    </row>
    <row r="2664" spans="1:23" x14ac:dyDescent="0.45">
      <c r="A2664" t="s">
        <v>8339</v>
      </c>
      <c r="B2664" t="s">
        <v>8225</v>
      </c>
      <c r="C2664" t="s">
        <v>8385</v>
      </c>
      <c r="D2664" s="8" t="s">
        <v>8372</v>
      </c>
      <c r="F2664" s="7">
        <v>2</v>
      </c>
      <c r="G2664" s="4">
        <v>9200</v>
      </c>
      <c r="H2664" s="4">
        <v>1230</v>
      </c>
      <c r="I2664" s="25">
        <v>33</v>
      </c>
      <c r="J2664" s="4">
        <v>29</v>
      </c>
      <c r="N2664" t="s">
        <v>8339</v>
      </c>
      <c r="O2664" t="s">
        <v>8225</v>
      </c>
      <c r="P2664" t="s">
        <v>8385</v>
      </c>
      <c r="Q2664" s="8" t="s">
        <v>8372</v>
      </c>
      <c r="S2664" s="7">
        <v>2</v>
      </c>
      <c r="T2664" s="4">
        <v>9200</v>
      </c>
      <c r="U2664" s="4">
        <v>1230</v>
      </c>
      <c r="V2664" s="25">
        <v>33</v>
      </c>
      <c r="W2664" s="4">
        <v>29</v>
      </c>
    </row>
    <row r="2665" spans="1:23" x14ac:dyDescent="0.45">
      <c r="A2665" t="s">
        <v>8339</v>
      </c>
      <c r="B2665" t="s">
        <v>8225</v>
      </c>
      <c r="C2665" t="s">
        <v>8385</v>
      </c>
      <c r="D2665" s="8" t="s">
        <v>8372</v>
      </c>
      <c r="E2665">
        <v>1771</v>
      </c>
      <c r="F2665" s="7">
        <v>1</v>
      </c>
      <c r="G2665" s="4">
        <v>4200</v>
      </c>
      <c r="H2665" s="4">
        <v>895</v>
      </c>
      <c r="I2665" s="25">
        <v>30</v>
      </c>
      <c r="J2665" s="4">
        <v>25</v>
      </c>
      <c r="N2665" t="s">
        <v>8339</v>
      </c>
      <c r="O2665" t="s">
        <v>8225</v>
      </c>
      <c r="P2665" t="s">
        <v>8385</v>
      </c>
      <c r="Q2665" s="8" t="s">
        <v>8372</v>
      </c>
      <c r="R2665">
        <v>1771</v>
      </c>
      <c r="S2665" s="7">
        <v>1</v>
      </c>
      <c r="T2665" s="4">
        <v>4200</v>
      </c>
      <c r="U2665" s="4">
        <v>895</v>
      </c>
      <c r="V2665" s="25">
        <v>30</v>
      </c>
      <c r="W2665" s="4">
        <v>25</v>
      </c>
    </row>
    <row r="2666" spans="1:23" x14ac:dyDescent="0.45">
      <c r="A2666" t="s">
        <v>8339</v>
      </c>
      <c r="B2666" t="s">
        <v>8225</v>
      </c>
      <c r="C2666" t="s">
        <v>8385</v>
      </c>
      <c r="D2666" s="8" t="s">
        <v>8372</v>
      </c>
      <c r="E2666">
        <v>1776</v>
      </c>
      <c r="F2666" s="7">
        <v>1</v>
      </c>
      <c r="G2666" s="4">
        <v>5000</v>
      </c>
      <c r="H2666" s="4">
        <v>335</v>
      </c>
      <c r="I2666" s="25">
        <v>36</v>
      </c>
      <c r="J2666" s="4">
        <v>4</v>
      </c>
      <c r="N2666" t="s">
        <v>8339</v>
      </c>
      <c r="O2666" t="s">
        <v>8225</v>
      </c>
      <c r="P2666" t="s">
        <v>8385</v>
      </c>
      <c r="Q2666" s="8" t="s">
        <v>8372</v>
      </c>
      <c r="R2666">
        <v>1776</v>
      </c>
      <c r="S2666" s="7">
        <v>1</v>
      </c>
      <c r="T2666" s="4">
        <v>5000</v>
      </c>
      <c r="U2666" s="4">
        <v>335</v>
      </c>
      <c r="V2666" s="25">
        <v>36</v>
      </c>
      <c r="W2666" s="4">
        <v>4</v>
      </c>
    </row>
    <row r="2667" spans="1:23" x14ac:dyDescent="0.45">
      <c r="A2667" t="s">
        <v>8339</v>
      </c>
      <c r="B2667" t="s">
        <v>8225</v>
      </c>
      <c r="C2667" t="s">
        <v>8385</v>
      </c>
      <c r="D2667" s="8" t="s">
        <v>8373</v>
      </c>
      <c r="F2667" s="7">
        <v>2</v>
      </c>
      <c r="G2667" s="4">
        <v>9500</v>
      </c>
      <c r="H2667" s="4">
        <v>145.82999999999998</v>
      </c>
      <c r="I2667" s="25">
        <v>25.020833333335759</v>
      </c>
      <c r="J2667" s="4">
        <v>10</v>
      </c>
      <c r="N2667" t="s">
        <v>8339</v>
      </c>
      <c r="O2667" t="s">
        <v>8225</v>
      </c>
      <c r="P2667" t="s">
        <v>8385</v>
      </c>
      <c r="Q2667" s="8" t="s">
        <v>8373</v>
      </c>
      <c r="S2667" s="7">
        <v>2</v>
      </c>
      <c r="T2667" s="4">
        <v>9500</v>
      </c>
      <c r="U2667" s="4">
        <v>145.82999999999998</v>
      </c>
      <c r="V2667" s="25">
        <v>25.020833333335759</v>
      </c>
      <c r="W2667" s="4">
        <v>10</v>
      </c>
    </row>
    <row r="2668" spans="1:23" x14ac:dyDescent="0.45">
      <c r="A2668" t="s">
        <v>8339</v>
      </c>
      <c r="B2668" t="s">
        <v>8225</v>
      </c>
      <c r="C2668" t="s">
        <v>8385</v>
      </c>
      <c r="D2668" s="8" t="s">
        <v>8373</v>
      </c>
      <c r="E2668">
        <v>1788</v>
      </c>
      <c r="F2668" s="7">
        <v>1</v>
      </c>
      <c r="G2668" s="4">
        <v>5500</v>
      </c>
      <c r="H2668" s="4">
        <v>76</v>
      </c>
      <c r="I2668" s="25">
        <v>30</v>
      </c>
      <c r="J2668" s="4">
        <v>4</v>
      </c>
      <c r="N2668" t="s">
        <v>8339</v>
      </c>
      <c r="O2668" t="s">
        <v>8225</v>
      </c>
      <c r="P2668" t="s">
        <v>8385</v>
      </c>
      <c r="Q2668" s="8" t="s">
        <v>8373</v>
      </c>
      <c r="R2668">
        <v>1788</v>
      </c>
      <c r="S2668" s="7">
        <v>1</v>
      </c>
      <c r="T2668" s="4">
        <v>5500</v>
      </c>
      <c r="U2668" s="4">
        <v>76</v>
      </c>
      <c r="V2668" s="25">
        <v>30</v>
      </c>
      <c r="W2668" s="4">
        <v>4</v>
      </c>
    </row>
    <row r="2669" spans="1:23" x14ac:dyDescent="0.45">
      <c r="A2669" t="s">
        <v>8339</v>
      </c>
      <c r="B2669" t="s">
        <v>8225</v>
      </c>
      <c r="C2669" t="s">
        <v>8385</v>
      </c>
      <c r="D2669" s="8" t="s">
        <v>8373</v>
      </c>
      <c r="E2669">
        <v>1799</v>
      </c>
      <c r="F2669" s="7">
        <v>1</v>
      </c>
      <c r="G2669" s="4">
        <v>4000</v>
      </c>
      <c r="H2669" s="4">
        <v>69.83</v>
      </c>
      <c r="I2669" s="25">
        <v>20.041666666671517</v>
      </c>
      <c r="J2669" s="4">
        <v>6</v>
      </c>
      <c r="N2669" t="s">
        <v>8339</v>
      </c>
      <c r="O2669" t="s">
        <v>8225</v>
      </c>
      <c r="P2669" t="s">
        <v>8385</v>
      </c>
      <c r="Q2669" s="8" t="s">
        <v>8373</v>
      </c>
      <c r="R2669">
        <v>1799</v>
      </c>
      <c r="S2669" s="7">
        <v>1</v>
      </c>
      <c r="T2669" s="4">
        <v>4000</v>
      </c>
      <c r="U2669" s="4">
        <v>69.83</v>
      </c>
      <c r="V2669" s="25">
        <v>20.041666666671517</v>
      </c>
      <c r="W2669" s="4">
        <v>6</v>
      </c>
    </row>
    <row r="2670" spans="1:23" x14ac:dyDescent="0.45">
      <c r="A2670" t="s">
        <v>8339</v>
      </c>
      <c r="B2670" t="s">
        <v>8225</v>
      </c>
      <c r="C2670" t="s">
        <v>8385</v>
      </c>
      <c r="D2670" s="8" t="s">
        <v>8374</v>
      </c>
      <c r="F2670" s="7">
        <v>1</v>
      </c>
      <c r="G2670" s="4">
        <v>3000</v>
      </c>
      <c r="H2670" s="4">
        <v>107</v>
      </c>
      <c r="I2670" s="25">
        <v>60</v>
      </c>
      <c r="J2670" s="4">
        <v>4</v>
      </c>
      <c r="N2670" t="s">
        <v>8339</v>
      </c>
      <c r="O2670" t="s">
        <v>8225</v>
      </c>
      <c r="P2670" t="s">
        <v>8385</v>
      </c>
      <c r="Q2670" s="8" t="s">
        <v>8374</v>
      </c>
      <c r="S2670" s="7">
        <v>1</v>
      </c>
      <c r="T2670" s="4">
        <v>3000</v>
      </c>
      <c r="U2670" s="4">
        <v>107</v>
      </c>
      <c r="V2670" s="25">
        <v>60</v>
      </c>
      <c r="W2670" s="4">
        <v>4</v>
      </c>
    </row>
    <row r="2671" spans="1:23" x14ac:dyDescent="0.45">
      <c r="A2671" t="s">
        <v>8339</v>
      </c>
      <c r="B2671" t="s">
        <v>8225</v>
      </c>
      <c r="C2671" t="s">
        <v>8385</v>
      </c>
      <c r="D2671" s="8" t="s">
        <v>8374</v>
      </c>
      <c r="E2671">
        <v>1791</v>
      </c>
      <c r="F2671" s="7">
        <v>1</v>
      </c>
      <c r="G2671" s="4">
        <v>3000</v>
      </c>
      <c r="H2671" s="4">
        <v>107</v>
      </c>
      <c r="I2671" s="25">
        <v>60</v>
      </c>
      <c r="J2671" s="4">
        <v>4</v>
      </c>
      <c r="N2671" t="s">
        <v>8339</v>
      </c>
      <c r="O2671" t="s">
        <v>8225</v>
      </c>
      <c r="P2671" t="s">
        <v>8385</v>
      </c>
      <c r="Q2671" s="8" t="s">
        <v>8374</v>
      </c>
      <c r="R2671">
        <v>1791</v>
      </c>
      <c r="S2671" s="7">
        <v>1</v>
      </c>
      <c r="T2671" s="4">
        <v>3000</v>
      </c>
      <c r="U2671" s="4">
        <v>107</v>
      </c>
      <c r="V2671" s="25">
        <v>60</v>
      </c>
      <c r="W2671" s="4">
        <v>4</v>
      </c>
    </row>
    <row r="2672" spans="1:23" x14ac:dyDescent="0.45">
      <c r="A2672" t="s">
        <v>8339</v>
      </c>
      <c r="B2672" t="s">
        <v>8225</v>
      </c>
      <c r="C2672" t="s">
        <v>8386</v>
      </c>
      <c r="F2672" s="7"/>
      <c r="G2672" s="4"/>
      <c r="H2672" s="4"/>
      <c r="I2672" s="25"/>
      <c r="J2672" s="4"/>
      <c r="N2672" t="s">
        <v>8339</v>
      </c>
      <c r="O2672" t="s">
        <v>8225</v>
      </c>
      <c r="P2672" t="s">
        <v>8386</v>
      </c>
      <c r="S2672" s="7"/>
      <c r="T2672" s="4"/>
      <c r="U2672" s="4"/>
      <c r="V2672" s="25"/>
      <c r="W2672" s="4"/>
    </row>
    <row r="2673" spans="1:23" x14ac:dyDescent="0.45">
      <c r="A2673" t="s">
        <v>8339</v>
      </c>
      <c r="B2673" t="s">
        <v>8225</v>
      </c>
      <c r="C2673" t="s">
        <v>8386</v>
      </c>
      <c r="D2673" s="8" t="s">
        <v>8376</v>
      </c>
      <c r="F2673" s="7">
        <v>2</v>
      </c>
      <c r="G2673" s="4">
        <v>17500</v>
      </c>
      <c r="H2673" s="4">
        <v>12417</v>
      </c>
      <c r="I2673" s="25">
        <v>37.479166666664241</v>
      </c>
      <c r="J2673" s="4">
        <v>210</v>
      </c>
      <c r="N2673" t="s">
        <v>8339</v>
      </c>
      <c r="O2673" t="s">
        <v>8225</v>
      </c>
      <c r="P2673" t="s">
        <v>8386</v>
      </c>
      <c r="Q2673" s="8" t="s">
        <v>8376</v>
      </c>
      <c r="S2673" s="7">
        <v>2</v>
      </c>
      <c r="T2673" s="4">
        <v>17500</v>
      </c>
      <c r="U2673" s="4">
        <v>12417</v>
      </c>
      <c r="V2673" s="25">
        <v>37.479166666664241</v>
      </c>
      <c r="W2673" s="4">
        <v>210</v>
      </c>
    </row>
    <row r="2674" spans="1:23" x14ac:dyDescent="0.45">
      <c r="A2674" t="s">
        <v>8339</v>
      </c>
      <c r="B2674" t="s">
        <v>8225</v>
      </c>
      <c r="C2674" t="s">
        <v>8386</v>
      </c>
      <c r="D2674" s="8" t="s">
        <v>8376</v>
      </c>
      <c r="E2674">
        <v>1744</v>
      </c>
      <c r="F2674" s="7">
        <v>1</v>
      </c>
      <c r="G2674" s="4">
        <v>5500</v>
      </c>
      <c r="H2674" s="4">
        <v>6515</v>
      </c>
      <c r="I2674" s="25">
        <v>44.958333333328483</v>
      </c>
      <c r="J2674" s="4">
        <v>70</v>
      </c>
      <c r="N2674" t="s">
        <v>8339</v>
      </c>
      <c r="O2674" t="s">
        <v>8225</v>
      </c>
      <c r="P2674" t="s">
        <v>8386</v>
      </c>
      <c r="Q2674" s="8" t="s">
        <v>8376</v>
      </c>
      <c r="R2674">
        <v>1744</v>
      </c>
      <c r="S2674" s="7">
        <v>1</v>
      </c>
      <c r="T2674" s="4">
        <v>5500</v>
      </c>
      <c r="U2674" s="4">
        <v>6515</v>
      </c>
      <c r="V2674" s="25">
        <v>44.958333333328483</v>
      </c>
      <c r="W2674" s="4">
        <v>70</v>
      </c>
    </row>
    <row r="2675" spans="1:23" x14ac:dyDescent="0.45">
      <c r="A2675" t="s">
        <v>8339</v>
      </c>
      <c r="B2675" t="s">
        <v>8225</v>
      </c>
      <c r="C2675" t="s">
        <v>8386</v>
      </c>
      <c r="D2675" s="8" t="s">
        <v>8376</v>
      </c>
      <c r="E2675">
        <v>1814</v>
      </c>
      <c r="F2675" s="7">
        <v>1</v>
      </c>
      <c r="G2675" s="4">
        <v>12000</v>
      </c>
      <c r="H2675" s="4">
        <v>5902</v>
      </c>
      <c r="I2675" s="25">
        <v>30</v>
      </c>
      <c r="J2675" s="4">
        <v>140</v>
      </c>
      <c r="N2675" t="s">
        <v>8339</v>
      </c>
      <c r="O2675" t="s">
        <v>8225</v>
      </c>
      <c r="P2675" t="s">
        <v>8386</v>
      </c>
      <c r="Q2675" s="8" t="s">
        <v>8376</v>
      </c>
      <c r="R2675">
        <v>1814</v>
      </c>
      <c r="S2675" s="7">
        <v>1</v>
      </c>
      <c r="T2675" s="4">
        <v>12000</v>
      </c>
      <c r="U2675" s="4">
        <v>5902</v>
      </c>
      <c r="V2675" s="25">
        <v>30</v>
      </c>
      <c r="W2675" s="4">
        <v>140</v>
      </c>
    </row>
    <row r="2676" spans="1:23" x14ac:dyDescent="0.45">
      <c r="A2676" t="s">
        <v>8339</v>
      </c>
      <c r="B2676" t="s">
        <v>8225</v>
      </c>
      <c r="C2676" t="s">
        <v>8386</v>
      </c>
      <c r="D2676" s="8" t="s">
        <v>8379</v>
      </c>
      <c r="F2676" s="7">
        <v>2</v>
      </c>
      <c r="G2676" s="4">
        <v>8700</v>
      </c>
      <c r="H2676" s="4">
        <v>9335</v>
      </c>
      <c r="I2676" s="25">
        <v>39.041232638890506</v>
      </c>
      <c r="J2676" s="4">
        <v>175</v>
      </c>
      <c r="N2676" t="s">
        <v>8339</v>
      </c>
      <c r="O2676" t="s">
        <v>8225</v>
      </c>
      <c r="P2676" t="s">
        <v>8386</v>
      </c>
      <c r="Q2676" s="8" t="s">
        <v>8379</v>
      </c>
      <c r="S2676" s="7">
        <v>2</v>
      </c>
      <c r="T2676" s="4">
        <v>8700</v>
      </c>
      <c r="U2676" s="4">
        <v>9335</v>
      </c>
      <c r="V2676" s="25">
        <v>39.041232638890506</v>
      </c>
      <c r="W2676" s="4">
        <v>175</v>
      </c>
    </row>
    <row r="2677" spans="1:23" x14ac:dyDescent="0.45">
      <c r="A2677" t="s">
        <v>8339</v>
      </c>
      <c r="B2677" t="s">
        <v>8225</v>
      </c>
      <c r="C2677" t="s">
        <v>8386</v>
      </c>
      <c r="D2677" s="8" t="s">
        <v>8379</v>
      </c>
      <c r="E2677">
        <v>1186</v>
      </c>
      <c r="F2677" s="7">
        <v>1</v>
      </c>
      <c r="G2677" s="4">
        <v>7500</v>
      </c>
      <c r="H2677" s="4">
        <v>8005</v>
      </c>
      <c r="I2677" s="25">
        <v>33.082465277781012</v>
      </c>
      <c r="J2677" s="4">
        <v>123</v>
      </c>
      <c r="N2677" t="s">
        <v>8339</v>
      </c>
      <c r="O2677" t="s">
        <v>8225</v>
      </c>
      <c r="P2677" t="s">
        <v>8386</v>
      </c>
      <c r="Q2677" s="8" t="s">
        <v>8379</v>
      </c>
      <c r="R2677">
        <v>1186</v>
      </c>
      <c r="S2677" s="7">
        <v>1</v>
      </c>
      <c r="T2677" s="4">
        <v>7500</v>
      </c>
      <c r="U2677" s="4">
        <v>8005</v>
      </c>
      <c r="V2677" s="25">
        <v>33.082465277781012</v>
      </c>
      <c r="W2677" s="4">
        <v>123</v>
      </c>
    </row>
    <row r="2678" spans="1:23" x14ac:dyDescent="0.45">
      <c r="A2678" t="s">
        <v>8339</v>
      </c>
      <c r="B2678" t="s">
        <v>8225</v>
      </c>
      <c r="C2678" t="s">
        <v>8386</v>
      </c>
      <c r="D2678" s="8" t="s">
        <v>8379</v>
      </c>
      <c r="E2678">
        <v>1741</v>
      </c>
      <c r="F2678" s="7">
        <v>1</v>
      </c>
      <c r="G2678" s="4">
        <v>1200</v>
      </c>
      <c r="H2678" s="4">
        <v>1330</v>
      </c>
      <c r="I2678" s="25">
        <v>45</v>
      </c>
      <c r="J2678" s="4">
        <v>52</v>
      </c>
      <c r="N2678" t="s">
        <v>8339</v>
      </c>
      <c r="O2678" t="s">
        <v>8225</v>
      </c>
      <c r="P2678" t="s">
        <v>8386</v>
      </c>
      <c r="Q2678" s="8" t="s">
        <v>8379</v>
      </c>
      <c r="R2678">
        <v>1741</v>
      </c>
      <c r="S2678" s="7">
        <v>1</v>
      </c>
      <c r="T2678" s="4">
        <v>1200</v>
      </c>
      <c r="U2678" s="4">
        <v>1330</v>
      </c>
      <c r="V2678" s="25">
        <v>45</v>
      </c>
      <c r="W2678" s="4">
        <v>52</v>
      </c>
    </row>
    <row r="2679" spans="1:23" x14ac:dyDescent="0.45">
      <c r="A2679" t="s">
        <v>8339</v>
      </c>
      <c r="B2679" t="s">
        <v>8225</v>
      </c>
      <c r="C2679" t="s">
        <v>8386</v>
      </c>
      <c r="D2679" s="8" t="s">
        <v>8380</v>
      </c>
      <c r="F2679" s="7">
        <v>1</v>
      </c>
      <c r="G2679" s="4">
        <v>2658</v>
      </c>
      <c r="H2679" s="4">
        <v>2693</v>
      </c>
      <c r="I2679" s="25">
        <v>32</v>
      </c>
      <c r="J2679" s="4">
        <v>9</v>
      </c>
      <c r="N2679" t="s">
        <v>8339</v>
      </c>
      <c r="O2679" t="s">
        <v>8225</v>
      </c>
      <c r="P2679" t="s">
        <v>8386</v>
      </c>
      <c r="Q2679" s="8" t="s">
        <v>8380</v>
      </c>
      <c r="S2679" s="7">
        <v>1</v>
      </c>
      <c r="T2679" s="4">
        <v>2658</v>
      </c>
      <c r="U2679" s="4">
        <v>2693</v>
      </c>
      <c r="V2679" s="25">
        <v>32</v>
      </c>
      <c r="W2679" s="4">
        <v>9</v>
      </c>
    </row>
    <row r="2680" spans="1:23" x14ac:dyDescent="0.45">
      <c r="A2680" t="s">
        <v>8339</v>
      </c>
      <c r="B2680" t="s">
        <v>8225</v>
      </c>
      <c r="C2680" t="s">
        <v>8386</v>
      </c>
      <c r="D2680" s="8" t="s">
        <v>8380</v>
      </c>
      <c r="E2680">
        <v>1199</v>
      </c>
      <c r="F2680" s="7">
        <v>1</v>
      </c>
      <c r="G2680" s="4">
        <v>2658</v>
      </c>
      <c r="H2680" s="4">
        <v>2693</v>
      </c>
      <c r="I2680" s="25">
        <v>32</v>
      </c>
      <c r="J2680" s="4">
        <v>9</v>
      </c>
      <c r="N2680" t="s">
        <v>8339</v>
      </c>
      <c r="O2680" t="s">
        <v>8225</v>
      </c>
      <c r="P2680" t="s">
        <v>8386</v>
      </c>
      <c r="Q2680" s="8" t="s">
        <v>8380</v>
      </c>
      <c r="R2680">
        <v>1199</v>
      </c>
      <c r="S2680" s="7">
        <v>1</v>
      </c>
      <c r="T2680" s="4">
        <v>2658</v>
      </c>
      <c r="U2680" s="4">
        <v>2693</v>
      </c>
      <c r="V2680" s="25">
        <v>32</v>
      </c>
      <c r="W2680" s="4">
        <v>9</v>
      </c>
    </row>
    <row r="2681" spans="1:23" x14ac:dyDescent="0.45">
      <c r="A2681" t="s">
        <v>8339</v>
      </c>
      <c r="B2681" t="s">
        <v>8225</v>
      </c>
      <c r="C2681" t="s">
        <v>8386</v>
      </c>
      <c r="D2681" s="8" t="s">
        <v>8370</v>
      </c>
      <c r="F2681" s="7">
        <v>1</v>
      </c>
      <c r="G2681" s="4">
        <v>100</v>
      </c>
      <c r="H2681" s="4">
        <v>155</v>
      </c>
      <c r="I2681" s="25">
        <v>50</v>
      </c>
      <c r="J2681" s="4">
        <v>3</v>
      </c>
      <c r="N2681" t="s">
        <v>8339</v>
      </c>
      <c r="O2681" t="s">
        <v>8225</v>
      </c>
      <c r="P2681" t="s">
        <v>8386</v>
      </c>
      <c r="Q2681" s="8" t="s">
        <v>8370</v>
      </c>
      <c r="S2681" s="7">
        <v>1</v>
      </c>
      <c r="T2681" s="4">
        <v>100</v>
      </c>
      <c r="U2681" s="4">
        <v>155</v>
      </c>
      <c r="V2681" s="25">
        <v>50</v>
      </c>
      <c r="W2681" s="4">
        <v>3</v>
      </c>
    </row>
    <row r="2682" spans="1:23" x14ac:dyDescent="0.45">
      <c r="A2682" t="s">
        <v>8339</v>
      </c>
      <c r="B2682" t="s">
        <v>8225</v>
      </c>
      <c r="C2682" t="s">
        <v>8386</v>
      </c>
      <c r="D2682" s="8" t="s">
        <v>8370</v>
      </c>
      <c r="E2682">
        <v>1761</v>
      </c>
      <c r="F2682" s="7">
        <v>1</v>
      </c>
      <c r="G2682" s="4">
        <v>100</v>
      </c>
      <c r="H2682" s="4">
        <v>155</v>
      </c>
      <c r="I2682" s="25">
        <v>50</v>
      </c>
      <c r="J2682" s="4">
        <v>3</v>
      </c>
      <c r="N2682" t="s">
        <v>8339</v>
      </c>
      <c r="O2682" t="s">
        <v>8225</v>
      </c>
      <c r="P2682" t="s">
        <v>8386</v>
      </c>
      <c r="Q2682" s="8" t="s">
        <v>8370</v>
      </c>
      <c r="R2682">
        <v>1761</v>
      </c>
      <c r="S2682" s="7">
        <v>1</v>
      </c>
      <c r="T2682" s="4">
        <v>100</v>
      </c>
      <c r="U2682" s="4">
        <v>155</v>
      </c>
      <c r="V2682" s="25">
        <v>50</v>
      </c>
      <c r="W2682" s="4">
        <v>3</v>
      </c>
    </row>
    <row r="2683" spans="1:23" x14ac:dyDescent="0.45">
      <c r="A2683" t="s">
        <v>8339</v>
      </c>
      <c r="B2683" t="s">
        <v>8225</v>
      </c>
      <c r="C2683" t="s">
        <v>8386</v>
      </c>
      <c r="D2683" s="8" t="s">
        <v>8373</v>
      </c>
      <c r="F2683" s="7">
        <v>1</v>
      </c>
      <c r="G2683" s="4">
        <v>9000</v>
      </c>
      <c r="H2683" s="4">
        <v>9446</v>
      </c>
      <c r="I2683" s="25">
        <v>29.189467592594156</v>
      </c>
      <c r="J2683" s="4">
        <v>159</v>
      </c>
      <c r="N2683" t="s">
        <v>8339</v>
      </c>
      <c r="O2683" t="s">
        <v>8225</v>
      </c>
      <c r="P2683" t="s">
        <v>8386</v>
      </c>
      <c r="Q2683" s="8" t="s">
        <v>8373</v>
      </c>
      <c r="S2683" s="7">
        <v>1</v>
      </c>
      <c r="T2683" s="4">
        <v>9000</v>
      </c>
      <c r="U2683" s="4">
        <v>9446</v>
      </c>
      <c r="V2683" s="25">
        <v>29.189467592594156</v>
      </c>
      <c r="W2683" s="4">
        <v>159</v>
      </c>
    </row>
    <row r="2684" spans="1:23" x14ac:dyDescent="0.45">
      <c r="A2684" t="s">
        <v>8339</v>
      </c>
      <c r="B2684" t="s">
        <v>8225</v>
      </c>
      <c r="C2684" t="s">
        <v>8386</v>
      </c>
      <c r="D2684" s="8" t="s">
        <v>8373</v>
      </c>
      <c r="E2684">
        <v>1747</v>
      </c>
      <c r="F2684" s="7">
        <v>1</v>
      </c>
      <c r="G2684" s="4">
        <v>9000</v>
      </c>
      <c r="H2684" s="4">
        <v>9446</v>
      </c>
      <c r="I2684" s="25">
        <v>29.189467592594156</v>
      </c>
      <c r="J2684" s="4">
        <v>159</v>
      </c>
      <c r="N2684" t="s">
        <v>8339</v>
      </c>
      <c r="O2684" t="s">
        <v>8225</v>
      </c>
      <c r="P2684" t="s">
        <v>8386</v>
      </c>
      <c r="Q2684" s="8" t="s">
        <v>8373</v>
      </c>
      <c r="R2684">
        <v>1747</v>
      </c>
      <c r="S2684" s="7">
        <v>1</v>
      </c>
      <c r="T2684" s="4">
        <v>9000</v>
      </c>
      <c r="U2684" s="4">
        <v>9446</v>
      </c>
      <c r="V2684" s="25">
        <v>29.189467592594156</v>
      </c>
      <c r="W2684" s="4">
        <v>159</v>
      </c>
    </row>
    <row r="2685" spans="1:23" x14ac:dyDescent="0.45">
      <c r="A2685" t="s">
        <v>8339</v>
      </c>
      <c r="B2685" t="s">
        <v>8225</v>
      </c>
      <c r="C2685" t="s">
        <v>8386</v>
      </c>
      <c r="D2685" s="8" t="s">
        <v>8374</v>
      </c>
      <c r="F2685" s="7">
        <v>2</v>
      </c>
      <c r="G2685" s="4">
        <v>31500</v>
      </c>
      <c r="H2685" s="4">
        <v>41492</v>
      </c>
      <c r="I2685" s="25">
        <v>30.923217592593573</v>
      </c>
      <c r="J2685" s="4">
        <v>549</v>
      </c>
      <c r="N2685" t="s">
        <v>8339</v>
      </c>
      <c r="O2685" t="s">
        <v>8225</v>
      </c>
      <c r="P2685" t="s">
        <v>8386</v>
      </c>
      <c r="Q2685" s="8" t="s">
        <v>8374</v>
      </c>
      <c r="S2685" s="7">
        <v>2</v>
      </c>
      <c r="T2685" s="4">
        <v>31500</v>
      </c>
      <c r="U2685" s="4">
        <v>41492</v>
      </c>
      <c r="V2685" s="25">
        <v>30.923217592593573</v>
      </c>
      <c r="W2685" s="4">
        <v>549</v>
      </c>
    </row>
    <row r="2686" spans="1:23" x14ac:dyDescent="0.45">
      <c r="A2686" t="s">
        <v>8339</v>
      </c>
      <c r="B2686" t="s">
        <v>8225</v>
      </c>
      <c r="C2686" t="s">
        <v>8386</v>
      </c>
      <c r="D2686" s="8" t="s">
        <v>8374</v>
      </c>
      <c r="E2686">
        <v>1196</v>
      </c>
      <c r="F2686" s="7">
        <v>1</v>
      </c>
      <c r="G2686" s="4">
        <v>14500</v>
      </c>
      <c r="H2686" s="4">
        <v>39137</v>
      </c>
      <c r="I2686" s="25">
        <v>30</v>
      </c>
      <c r="J2686" s="4">
        <v>512</v>
      </c>
      <c r="N2686" t="s">
        <v>8339</v>
      </c>
      <c r="O2686" t="s">
        <v>8225</v>
      </c>
      <c r="P2686" t="s">
        <v>8386</v>
      </c>
      <c r="Q2686" s="8" t="s">
        <v>8374</v>
      </c>
      <c r="R2686">
        <v>1196</v>
      </c>
      <c r="S2686" s="7">
        <v>1</v>
      </c>
      <c r="T2686" s="4">
        <v>14500</v>
      </c>
      <c r="U2686" s="4">
        <v>39137</v>
      </c>
      <c r="V2686" s="25">
        <v>30</v>
      </c>
      <c r="W2686" s="4">
        <v>512</v>
      </c>
    </row>
    <row r="2687" spans="1:23" x14ac:dyDescent="0.45">
      <c r="A2687" t="s">
        <v>8339</v>
      </c>
      <c r="B2687" t="s">
        <v>8225</v>
      </c>
      <c r="C2687" t="s">
        <v>8386</v>
      </c>
      <c r="D2687" s="8" t="s">
        <v>8374</v>
      </c>
      <c r="E2687">
        <v>1801</v>
      </c>
      <c r="F2687" s="7">
        <v>1</v>
      </c>
      <c r="G2687" s="4">
        <v>17000</v>
      </c>
      <c r="H2687" s="4">
        <v>2355</v>
      </c>
      <c r="I2687" s="25">
        <v>31.846435185187147</v>
      </c>
      <c r="J2687" s="4">
        <v>37</v>
      </c>
      <c r="N2687" t="s">
        <v>8339</v>
      </c>
      <c r="O2687" t="s">
        <v>8225</v>
      </c>
      <c r="P2687" t="s">
        <v>8386</v>
      </c>
      <c r="Q2687" s="8" t="s">
        <v>8374</v>
      </c>
      <c r="R2687">
        <v>1801</v>
      </c>
      <c r="S2687" s="7">
        <v>1</v>
      </c>
      <c r="T2687" s="4">
        <v>17000</v>
      </c>
      <c r="U2687" s="4">
        <v>2355</v>
      </c>
      <c r="V2687" s="25">
        <v>31.846435185187147</v>
      </c>
      <c r="W2687" s="4">
        <v>37</v>
      </c>
    </row>
    <row r="2688" spans="1:23" x14ac:dyDescent="0.45">
      <c r="A2688" t="s">
        <v>8339</v>
      </c>
      <c r="B2688" t="s">
        <v>8225</v>
      </c>
      <c r="C2688" t="s">
        <v>8387</v>
      </c>
      <c r="F2688" s="7"/>
      <c r="G2688" s="4"/>
      <c r="H2688" s="4"/>
      <c r="I2688" s="25"/>
      <c r="J2688" s="4"/>
      <c r="N2688" t="s">
        <v>8339</v>
      </c>
      <c r="O2688" t="s">
        <v>8225</v>
      </c>
      <c r="P2688" t="s">
        <v>8387</v>
      </c>
      <c r="S2688" s="7"/>
      <c r="T2688" s="4"/>
      <c r="U2688" s="4"/>
      <c r="V2688" s="25"/>
      <c r="W2688" s="4"/>
    </row>
    <row r="2689" spans="1:23" x14ac:dyDescent="0.45">
      <c r="A2689" t="s">
        <v>8339</v>
      </c>
      <c r="B2689" t="s">
        <v>8225</v>
      </c>
      <c r="C2689" t="s">
        <v>8387</v>
      </c>
      <c r="D2689" s="8" t="s">
        <v>8377</v>
      </c>
      <c r="F2689" s="7">
        <v>1</v>
      </c>
      <c r="G2689" s="4">
        <v>22000</v>
      </c>
      <c r="H2689" s="4">
        <v>22318</v>
      </c>
      <c r="I2689" s="25">
        <v>28.374074074075907</v>
      </c>
      <c r="J2689" s="4">
        <v>329</v>
      </c>
      <c r="N2689" t="s">
        <v>8339</v>
      </c>
      <c r="O2689" t="s">
        <v>8225</v>
      </c>
      <c r="P2689" t="s">
        <v>8387</v>
      </c>
      <c r="Q2689" s="8" t="s">
        <v>8377</v>
      </c>
      <c r="S2689" s="7">
        <v>1</v>
      </c>
      <c r="T2689" s="4">
        <v>22000</v>
      </c>
      <c r="U2689" s="4">
        <v>22318</v>
      </c>
      <c r="V2689" s="25">
        <v>28.374074074075907</v>
      </c>
      <c r="W2689" s="4">
        <v>329</v>
      </c>
    </row>
    <row r="2690" spans="1:23" x14ac:dyDescent="0.45">
      <c r="A2690" t="s">
        <v>8339</v>
      </c>
      <c r="B2690" t="s">
        <v>8225</v>
      </c>
      <c r="C2690" t="s">
        <v>8387</v>
      </c>
      <c r="D2690" s="8" t="s">
        <v>8377</v>
      </c>
      <c r="E2690">
        <v>1502</v>
      </c>
      <c r="F2690" s="7">
        <v>1</v>
      </c>
      <c r="G2690" s="4">
        <v>22000</v>
      </c>
      <c r="H2690" s="4">
        <v>22318</v>
      </c>
      <c r="I2690" s="25">
        <v>28.374074074075907</v>
      </c>
      <c r="J2690" s="4">
        <v>329</v>
      </c>
      <c r="N2690" t="s">
        <v>8339</v>
      </c>
      <c r="O2690" t="s">
        <v>8225</v>
      </c>
      <c r="P2690" t="s">
        <v>8387</v>
      </c>
      <c r="Q2690" s="8" t="s">
        <v>8377</v>
      </c>
      <c r="R2690">
        <v>1502</v>
      </c>
      <c r="S2690" s="7">
        <v>1</v>
      </c>
      <c r="T2690" s="4">
        <v>22000</v>
      </c>
      <c r="U2690" s="4">
        <v>22318</v>
      </c>
      <c r="V2690" s="25">
        <v>28.374074074075907</v>
      </c>
      <c r="W2690" s="4">
        <v>329</v>
      </c>
    </row>
    <row r="2691" spans="1:23" x14ac:dyDescent="0.45">
      <c r="A2691" t="s">
        <v>8339</v>
      </c>
      <c r="B2691" t="s">
        <v>8225</v>
      </c>
      <c r="C2691" t="s">
        <v>8387</v>
      </c>
      <c r="D2691" s="8" t="s">
        <v>8369</v>
      </c>
      <c r="F2691" s="7">
        <v>1</v>
      </c>
      <c r="G2691" s="4">
        <v>19000</v>
      </c>
      <c r="H2691" s="4">
        <v>4190</v>
      </c>
      <c r="I2691" s="25">
        <v>60</v>
      </c>
      <c r="J2691" s="4">
        <v>86</v>
      </c>
      <c r="N2691" t="s">
        <v>8339</v>
      </c>
      <c r="O2691" t="s">
        <v>8225</v>
      </c>
      <c r="P2691" t="s">
        <v>8387</v>
      </c>
      <c r="Q2691" s="8" t="s">
        <v>8369</v>
      </c>
      <c r="S2691" s="7">
        <v>1</v>
      </c>
      <c r="T2691" s="4">
        <v>19000</v>
      </c>
      <c r="U2691" s="4">
        <v>4190</v>
      </c>
      <c r="V2691" s="25">
        <v>60</v>
      </c>
      <c r="W2691" s="4">
        <v>86</v>
      </c>
    </row>
    <row r="2692" spans="1:23" x14ac:dyDescent="0.45">
      <c r="A2692" t="s">
        <v>8339</v>
      </c>
      <c r="B2692" t="s">
        <v>8225</v>
      </c>
      <c r="C2692" t="s">
        <v>8387</v>
      </c>
      <c r="D2692" s="8" t="s">
        <v>8369</v>
      </c>
      <c r="E2692">
        <v>1796</v>
      </c>
      <c r="F2692" s="7">
        <v>1</v>
      </c>
      <c r="G2692" s="4">
        <v>19000</v>
      </c>
      <c r="H2692" s="4">
        <v>4190</v>
      </c>
      <c r="I2692" s="25">
        <v>60</v>
      </c>
      <c r="J2692" s="4">
        <v>86</v>
      </c>
      <c r="N2692" t="s">
        <v>8339</v>
      </c>
      <c r="O2692" t="s">
        <v>8225</v>
      </c>
      <c r="P2692" t="s">
        <v>8387</v>
      </c>
      <c r="Q2692" s="8" t="s">
        <v>8369</v>
      </c>
      <c r="R2692">
        <v>1796</v>
      </c>
      <c r="S2692" s="7">
        <v>1</v>
      </c>
      <c r="T2692" s="4">
        <v>19000</v>
      </c>
      <c r="U2692" s="4">
        <v>4190</v>
      </c>
      <c r="V2692" s="25">
        <v>60</v>
      </c>
      <c r="W2692" s="4">
        <v>86</v>
      </c>
    </row>
    <row r="2693" spans="1:23" x14ac:dyDescent="0.45">
      <c r="A2693" t="s">
        <v>8339</v>
      </c>
      <c r="B2693" t="s">
        <v>8225</v>
      </c>
      <c r="C2693" t="s">
        <v>8387</v>
      </c>
      <c r="D2693" s="8" t="s">
        <v>8380</v>
      </c>
      <c r="F2693" s="7">
        <v>2</v>
      </c>
      <c r="G2693" s="4">
        <v>12500</v>
      </c>
      <c r="H2693" s="4">
        <v>7011.27</v>
      </c>
      <c r="I2693" s="25">
        <v>30</v>
      </c>
      <c r="J2693" s="4">
        <v>134</v>
      </c>
      <c r="N2693" t="s">
        <v>8339</v>
      </c>
      <c r="O2693" t="s">
        <v>8225</v>
      </c>
      <c r="P2693" t="s">
        <v>8387</v>
      </c>
      <c r="Q2693" s="8" t="s">
        <v>8380</v>
      </c>
      <c r="S2693" s="7">
        <v>2</v>
      </c>
      <c r="T2693" s="4">
        <v>12500</v>
      </c>
      <c r="U2693" s="4">
        <v>7011.27</v>
      </c>
      <c r="V2693" s="25">
        <v>30</v>
      </c>
      <c r="W2693" s="4">
        <v>134</v>
      </c>
    </row>
    <row r="2694" spans="1:23" x14ac:dyDescent="0.45">
      <c r="A2694" t="s">
        <v>8339</v>
      </c>
      <c r="B2694" t="s">
        <v>8225</v>
      </c>
      <c r="C2694" t="s">
        <v>8387</v>
      </c>
      <c r="D2694" s="8" t="s">
        <v>8380</v>
      </c>
      <c r="E2694">
        <v>1201</v>
      </c>
      <c r="F2694" s="7">
        <v>1</v>
      </c>
      <c r="G2694" s="4">
        <v>6000</v>
      </c>
      <c r="H2694" s="4">
        <v>6146.27</v>
      </c>
      <c r="I2694" s="25">
        <v>30</v>
      </c>
      <c r="J2694" s="4">
        <v>111</v>
      </c>
      <c r="N2694" t="s">
        <v>8339</v>
      </c>
      <c r="O2694" t="s">
        <v>8225</v>
      </c>
      <c r="P2694" t="s">
        <v>8387</v>
      </c>
      <c r="Q2694" s="8" t="s">
        <v>8380</v>
      </c>
      <c r="R2694">
        <v>1201</v>
      </c>
      <c r="S2694" s="7">
        <v>1</v>
      </c>
      <c r="T2694" s="4">
        <v>6000</v>
      </c>
      <c r="U2694" s="4">
        <v>6146.27</v>
      </c>
      <c r="V2694" s="25">
        <v>30</v>
      </c>
      <c r="W2694" s="4">
        <v>111</v>
      </c>
    </row>
    <row r="2695" spans="1:23" x14ac:dyDescent="0.45">
      <c r="A2695" t="s">
        <v>8339</v>
      </c>
      <c r="B2695" t="s">
        <v>8225</v>
      </c>
      <c r="C2695" t="s">
        <v>8387</v>
      </c>
      <c r="D2695" s="8" t="s">
        <v>8380</v>
      </c>
      <c r="E2695">
        <v>1812</v>
      </c>
      <c r="F2695" s="7">
        <v>1</v>
      </c>
      <c r="G2695" s="4">
        <v>6500</v>
      </c>
      <c r="H2695" s="4">
        <v>865</v>
      </c>
      <c r="I2695" s="25">
        <v>30</v>
      </c>
      <c r="J2695" s="4">
        <v>23</v>
      </c>
      <c r="N2695" t="s">
        <v>8339</v>
      </c>
      <c r="O2695" t="s">
        <v>8225</v>
      </c>
      <c r="P2695" t="s">
        <v>8387</v>
      </c>
      <c r="Q2695" s="8" t="s">
        <v>8380</v>
      </c>
      <c r="R2695">
        <v>1812</v>
      </c>
      <c r="S2695" s="7">
        <v>1</v>
      </c>
      <c r="T2695" s="4">
        <v>6500</v>
      </c>
      <c r="U2695" s="4">
        <v>865</v>
      </c>
      <c r="V2695" s="25">
        <v>30</v>
      </c>
      <c r="W2695" s="4">
        <v>23</v>
      </c>
    </row>
    <row r="2696" spans="1:23" x14ac:dyDescent="0.45">
      <c r="A2696" t="s">
        <v>8339</v>
      </c>
      <c r="B2696" t="s">
        <v>8225</v>
      </c>
      <c r="C2696" t="s">
        <v>8387</v>
      </c>
      <c r="D2696" s="8" t="s">
        <v>8372</v>
      </c>
      <c r="F2696" s="7">
        <v>2</v>
      </c>
      <c r="G2696" s="4">
        <v>47460</v>
      </c>
      <c r="H2696" s="4">
        <v>12582</v>
      </c>
      <c r="I2696" s="25">
        <v>30</v>
      </c>
      <c r="J2696" s="4">
        <v>203</v>
      </c>
      <c r="N2696" t="s">
        <v>8339</v>
      </c>
      <c r="O2696" t="s">
        <v>8225</v>
      </c>
      <c r="P2696" t="s">
        <v>8387</v>
      </c>
      <c r="Q2696" s="8" t="s">
        <v>8372</v>
      </c>
      <c r="S2696" s="7">
        <v>2</v>
      </c>
      <c r="T2696" s="4">
        <v>47460</v>
      </c>
      <c r="U2696" s="4">
        <v>12582</v>
      </c>
      <c r="V2696" s="25">
        <v>30</v>
      </c>
      <c r="W2696" s="4">
        <v>203</v>
      </c>
    </row>
    <row r="2697" spans="1:23" x14ac:dyDescent="0.45">
      <c r="A2697" t="s">
        <v>8339</v>
      </c>
      <c r="B2697" t="s">
        <v>8225</v>
      </c>
      <c r="C2697" t="s">
        <v>8387</v>
      </c>
      <c r="D2697" s="8" t="s">
        <v>8372</v>
      </c>
      <c r="E2697">
        <v>1752</v>
      </c>
      <c r="F2697" s="7">
        <v>1</v>
      </c>
      <c r="G2697" s="4">
        <v>1200</v>
      </c>
      <c r="H2697" s="4">
        <v>3122</v>
      </c>
      <c r="I2697" s="25">
        <v>30</v>
      </c>
      <c r="J2697" s="4">
        <v>90</v>
      </c>
      <c r="N2697" t="s">
        <v>8339</v>
      </c>
      <c r="O2697" t="s">
        <v>8225</v>
      </c>
      <c r="P2697" t="s">
        <v>8387</v>
      </c>
      <c r="Q2697" s="8" t="s">
        <v>8372</v>
      </c>
      <c r="R2697">
        <v>1752</v>
      </c>
      <c r="S2697" s="7">
        <v>1</v>
      </c>
      <c r="T2697" s="4">
        <v>1200</v>
      </c>
      <c r="U2697" s="4">
        <v>3122</v>
      </c>
      <c r="V2697" s="25">
        <v>30</v>
      </c>
      <c r="W2697" s="4">
        <v>90</v>
      </c>
    </row>
    <row r="2698" spans="1:23" x14ac:dyDescent="0.45">
      <c r="A2698" t="s">
        <v>8339</v>
      </c>
      <c r="B2698" t="s">
        <v>8225</v>
      </c>
      <c r="C2698" t="s">
        <v>8387</v>
      </c>
      <c r="D2698" s="8" t="s">
        <v>8372</v>
      </c>
      <c r="E2698">
        <v>1800</v>
      </c>
      <c r="F2698" s="7">
        <v>1</v>
      </c>
      <c r="G2698" s="4">
        <v>46260</v>
      </c>
      <c r="H2698" s="4">
        <v>9460</v>
      </c>
      <c r="I2698" s="25">
        <v>30</v>
      </c>
      <c r="J2698" s="4">
        <v>113</v>
      </c>
      <c r="N2698" t="s">
        <v>8339</v>
      </c>
      <c r="O2698" t="s">
        <v>8225</v>
      </c>
      <c r="P2698" t="s">
        <v>8387</v>
      </c>
      <c r="Q2698" s="8" t="s">
        <v>8372</v>
      </c>
      <c r="R2698">
        <v>1800</v>
      </c>
      <c r="S2698" s="7">
        <v>1</v>
      </c>
      <c r="T2698" s="4">
        <v>46260</v>
      </c>
      <c r="U2698" s="4">
        <v>9460</v>
      </c>
      <c r="V2698" s="25">
        <v>30</v>
      </c>
      <c r="W2698" s="4">
        <v>113</v>
      </c>
    </row>
    <row r="2699" spans="1:23" x14ac:dyDescent="0.45">
      <c r="A2699" t="s">
        <v>8339</v>
      </c>
      <c r="B2699" t="s">
        <v>8225</v>
      </c>
      <c r="C2699" t="s">
        <v>8387</v>
      </c>
      <c r="D2699" s="8" t="s">
        <v>8374</v>
      </c>
      <c r="F2699" s="7">
        <v>1</v>
      </c>
      <c r="G2699" s="4">
        <v>2200</v>
      </c>
      <c r="H2699" s="4">
        <v>2451.0100000000002</v>
      </c>
      <c r="I2699" s="25">
        <v>27.524444444439723</v>
      </c>
      <c r="J2699" s="4">
        <v>103</v>
      </c>
      <c r="N2699" t="s">
        <v>8339</v>
      </c>
      <c r="O2699" t="s">
        <v>8225</v>
      </c>
      <c r="P2699" t="s">
        <v>8387</v>
      </c>
      <c r="Q2699" s="8" t="s">
        <v>8374</v>
      </c>
      <c r="S2699" s="7">
        <v>1</v>
      </c>
      <c r="T2699" s="4">
        <v>2200</v>
      </c>
      <c r="U2699" s="4">
        <v>2451.0100000000002</v>
      </c>
      <c r="V2699" s="25">
        <v>27.524444444439723</v>
      </c>
      <c r="W2699" s="4">
        <v>103</v>
      </c>
    </row>
    <row r="2700" spans="1:23" x14ac:dyDescent="0.45">
      <c r="A2700" t="s">
        <v>8339</v>
      </c>
      <c r="B2700" t="s">
        <v>8225</v>
      </c>
      <c r="C2700" t="s">
        <v>8387</v>
      </c>
      <c r="D2700" s="8" t="s">
        <v>8374</v>
      </c>
      <c r="E2700">
        <v>1221</v>
      </c>
      <c r="F2700" s="7">
        <v>1</v>
      </c>
      <c r="G2700" s="4">
        <v>2200</v>
      </c>
      <c r="H2700" s="4">
        <v>2451.0100000000002</v>
      </c>
      <c r="I2700" s="25">
        <v>27.524444444439723</v>
      </c>
      <c r="J2700" s="4">
        <v>103</v>
      </c>
      <c r="N2700" t="s">
        <v>8339</v>
      </c>
      <c r="O2700" t="s">
        <v>8225</v>
      </c>
      <c r="P2700" t="s">
        <v>8387</v>
      </c>
      <c r="Q2700" s="8" t="s">
        <v>8374</v>
      </c>
      <c r="R2700">
        <v>1221</v>
      </c>
      <c r="S2700" s="7">
        <v>1</v>
      </c>
      <c r="T2700" s="4">
        <v>2200</v>
      </c>
      <c r="U2700" s="4">
        <v>2451.0100000000002</v>
      </c>
      <c r="V2700" s="25">
        <v>27.524444444439723</v>
      </c>
      <c r="W2700" s="4">
        <v>103</v>
      </c>
    </row>
    <row r="2701" spans="1:23" x14ac:dyDescent="0.45">
      <c r="A2701" t="s">
        <v>8339</v>
      </c>
      <c r="B2701" t="s">
        <v>8225</v>
      </c>
      <c r="C2701" t="s">
        <v>8387</v>
      </c>
      <c r="D2701" s="8" t="s">
        <v>8381</v>
      </c>
      <c r="F2701" s="7">
        <v>1</v>
      </c>
      <c r="G2701" s="4">
        <v>6500</v>
      </c>
      <c r="H2701" s="4">
        <v>6645</v>
      </c>
      <c r="I2701" s="25">
        <v>35</v>
      </c>
      <c r="J2701" s="4">
        <v>108</v>
      </c>
      <c r="N2701" t="s">
        <v>8339</v>
      </c>
      <c r="O2701" t="s">
        <v>8225</v>
      </c>
      <c r="P2701" t="s">
        <v>8387</v>
      </c>
      <c r="Q2701" s="8" t="s">
        <v>8381</v>
      </c>
      <c r="S2701" s="7">
        <v>1</v>
      </c>
      <c r="T2701" s="4">
        <v>6500</v>
      </c>
      <c r="U2701" s="4">
        <v>6645</v>
      </c>
      <c r="V2701" s="25">
        <v>35</v>
      </c>
      <c r="W2701" s="4">
        <v>108</v>
      </c>
    </row>
    <row r="2702" spans="1:23" x14ac:dyDescent="0.45">
      <c r="A2702" t="s">
        <v>8339</v>
      </c>
      <c r="B2702" t="s">
        <v>8225</v>
      </c>
      <c r="C2702" t="s">
        <v>8387</v>
      </c>
      <c r="D2702" s="8" t="s">
        <v>8381</v>
      </c>
      <c r="E2702">
        <v>1213</v>
      </c>
      <c r="F2702" s="7">
        <v>1</v>
      </c>
      <c r="G2702" s="4">
        <v>6500</v>
      </c>
      <c r="H2702" s="4">
        <v>6645</v>
      </c>
      <c r="I2702" s="25">
        <v>35</v>
      </c>
      <c r="J2702" s="4">
        <v>108</v>
      </c>
      <c r="N2702" t="s">
        <v>8339</v>
      </c>
      <c r="O2702" t="s">
        <v>8225</v>
      </c>
      <c r="P2702" t="s">
        <v>8387</v>
      </c>
      <c r="Q2702" s="8" t="s">
        <v>8381</v>
      </c>
      <c r="R2702">
        <v>1213</v>
      </c>
      <c r="S2702" s="7">
        <v>1</v>
      </c>
      <c r="T2702" s="4">
        <v>6500</v>
      </c>
      <c r="U2702" s="4">
        <v>6645</v>
      </c>
      <c r="V2702" s="25">
        <v>35</v>
      </c>
      <c r="W2702" s="4">
        <v>108</v>
      </c>
    </row>
    <row r="2703" spans="1:23" x14ac:dyDescent="0.45">
      <c r="A2703" t="s">
        <v>8339</v>
      </c>
      <c r="B2703" t="s">
        <v>8225</v>
      </c>
      <c r="C2703" t="s">
        <v>8388</v>
      </c>
      <c r="F2703" s="7"/>
      <c r="G2703" s="4"/>
      <c r="H2703" s="4"/>
      <c r="I2703" s="25"/>
      <c r="J2703" s="4"/>
      <c r="N2703" t="s">
        <v>8339</v>
      </c>
      <c r="O2703" t="s">
        <v>8225</v>
      </c>
      <c r="P2703" t="s">
        <v>8388</v>
      </c>
      <c r="S2703" s="7"/>
      <c r="T2703" s="4"/>
      <c r="U2703" s="4"/>
      <c r="V2703" s="25"/>
      <c r="W2703" s="4"/>
    </row>
    <row r="2704" spans="1:23" x14ac:dyDescent="0.45">
      <c r="A2704" t="s">
        <v>8339</v>
      </c>
      <c r="B2704" t="s">
        <v>8225</v>
      </c>
      <c r="C2704" t="s">
        <v>8388</v>
      </c>
      <c r="D2704" s="8" t="s">
        <v>8376</v>
      </c>
      <c r="F2704" s="7">
        <v>2</v>
      </c>
      <c r="G2704" s="4">
        <v>22100</v>
      </c>
      <c r="H2704" s="4">
        <v>23376</v>
      </c>
      <c r="I2704" s="25">
        <v>30.5</v>
      </c>
      <c r="J2704" s="4">
        <v>390</v>
      </c>
      <c r="N2704" t="s">
        <v>8339</v>
      </c>
      <c r="O2704" t="s">
        <v>8225</v>
      </c>
      <c r="P2704" t="s">
        <v>8388</v>
      </c>
      <c r="Q2704" s="8" t="s">
        <v>8376</v>
      </c>
      <c r="S2704" s="7">
        <v>2</v>
      </c>
      <c r="T2704" s="4">
        <v>22100</v>
      </c>
      <c r="U2704" s="4">
        <v>23376</v>
      </c>
      <c r="V2704" s="25">
        <v>30.5</v>
      </c>
      <c r="W2704" s="4">
        <v>390</v>
      </c>
    </row>
    <row r="2705" spans="1:23" x14ac:dyDescent="0.45">
      <c r="A2705" t="s">
        <v>8339</v>
      </c>
      <c r="B2705" t="s">
        <v>8225</v>
      </c>
      <c r="C2705" t="s">
        <v>8388</v>
      </c>
      <c r="D2705" s="8" t="s">
        <v>8376</v>
      </c>
      <c r="E2705">
        <v>1184</v>
      </c>
      <c r="F2705" s="7">
        <v>1</v>
      </c>
      <c r="G2705" s="4">
        <v>22000</v>
      </c>
      <c r="H2705" s="4">
        <v>23086</v>
      </c>
      <c r="I2705" s="25">
        <v>31</v>
      </c>
      <c r="J2705" s="4">
        <v>375</v>
      </c>
      <c r="N2705" t="s">
        <v>8339</v>
      </c>
      <c r="O2705" t="s">
        <v>8225</v>
      </c>
      <c r="P2705" t="s">
        <v>8388</v>
      </c>
      <c r="Q2705" s="8" t="s">
        <v>8376</v>
      </c>
      <c r="R2705">
        <v>1184</v>
      </c>
      <c r="S2705" s="7">
        <v>1</v>
      </c>
      <c r="T2705" s="4">
        <v>22000</v>
      </c>
      <c r="U2705" s="4">
        <v>23086</v>
      </c>
      <c r="V2705" s="25">
        <v>31</v>
      </c>
      <c r="W2705" s="4">
        <v>375</v>
      </c>
    </row>
    <row r="2706" spans="1:23" x14ac:dyDescent="0.45">
      <c r="A2706" t="s">
        <v>8339</v>
      </c>
      <c r="B2706" t="s">
        <v>8225</v>
      </c>
      <c r="C2706" t="s">
        <v>8388</v>
      </c>
      <c r="D2706" s="8" t="s">
        <v>8376</v>
      </c>
      <c r="E2706">
        <v>1192</v>
      </c>
      <c r="F2706" s="7">
        <v>1</v>
      </c>
      <c r="G2706" s="4">
        <v>100</v>
      </c>
      <c r="H2706" s="4">
        <v>290</v>
      </c>
      <c r="I2706" s="25">
        <v>30</v>
      </c>
      <c r="J2706" s="4">
        <v>15</v>
      </c>
      <c r="N2706" t="s">
        <v>8339</v>
      </c>
      <c r="O2706" t="s">
        <v>8225</v>
      </c>
      <c r="P2706" t="s">
        <v>8388</v>
      </c>
      <c r="Q2706" s="8" t="s">
        <v>8376</v>
      </c>
      <c r="R2706">
        <v>1192</v>
      </c>
      <c r="S2706" s="7">
        <v>1</v>
      </c>
      <c r="T2706" s="4">
        <v>100</v>
      </c>
      <c r="U2706" s="4">
        <v>290</v>
      </c>
      <c r="V2706" s="25">
        <v>30</v>
      </c>
      <c r="W2706" s="4">
        <v>15</v>
      </c>
    </row>
    <row r="2707" spans="1:23" x14ac:dyDescent="0.45">
      <c r="A2707" t="s">
        <v>8339</v>
      </c>
      <c r="B2707" t="s">
        <v>8241</v>
      </c>
      <c r="F2707" s="7">
        <v>1</v>
      </c>
      <c r="G2707" s="4">
        <v>12500</v>
      </c>
      <c r="H2707" s="4">
        <v>40280</v>
      </c>
      <c r="I2707" s="25">
        <v>30</v>
      </c>
      <c r="J2707" s="4">
        <v>714</v>
      </c>
      <c r="N2707" t="s">
        <v>8339</v>
      </c>
      <c r="O2707" t="s">
        <v>8241</v>
      </c>
      <c r="S2707" s="7">
        <v>1</v>
      </c>
      <c r="T2707" s="4">
        <v>12500</v>
      </c>
      <c r="U2707" s="4">
        <v>40280</v>
      </c>
      <c r="V2707" s="25">
        <v>30</v>
      </c>
      <c r="W2707" s="4">
        <v>714</v>
      </c>
    </row>
    <row r="2708" spans="1:23" x14ac:dyDescent="0.45">
      <c r="A2708" t="s">
        <v>8339</v>
      </c>
      <c r="B2708" t="s">
        <v>8241</v>
      </c>
      <c r="C2708" t="s">
        <v>8386</v>
      </c>
      <c r="F2708" s="7"/>
      <c r="G2708" s="4"/>
      <c r="H2708" s="4"/>
      <c r="I2708" s="25"/>
      <c r="J2708" s="4"/>
      <c r="N2708" t="s">
        <v>8339</v>
      </c>
      <c r="O2708" t="s">
        <v>8241</v>
      </c>
      <c r="P2708" t="s">
        <v>8386</v>
      </c>
      <c r="S2708" s="7"/>
      <c r="T2708" s="4"/>
      <c r="U2708" s="4"/>
      <c r="V2708" s="25"/>
      <c r="W2708" s="4"/>
    </row>
    <row r="2709" spans="1:23" x14ac:dyDescent="0.45">
      <c r="A2709" t="s">
        <v>8339</v>
      </c>
      <c r="B2709" t="s">
        <v>8241</v>
      </c>
      <c r="C2709" t="s">
        <v>8386</v>
      </c>
      <c r="D2709" s="8" t="s">
        <v>8378</v>
      </c>
      <c r="F2709" s="7">
        <v>1</v>
      </c>
      <c r="G2709" s="4">
        <v>12500</v>
      </c>
      <c r="H2709" s="4">
        <v>40280</v>
      </c>
      <c r="I2709" s="25">
        <v>30</v>
      </c>
      <c r="J2709" s="4">
        <v>714</v>
      </c>
      <c r="N2709" t="s">
        <v>8339</v>
      </c>
      <c r="O2709" t="s">
        <v>8241</v>
      </c>
      <c r="P2709" t="s">
        <v>8386</v>
      </c>
      <c r="Q2709" s="8" t="s">
        <v>8378</v>
      </c>
      <c r="S2709" s="7">
        <v>1</v>
      </c>
      <c r="T2709" s="4">
        <v>12500</v>
      </c>
      <c r="U2709" s="4">
        <v>40280</v>
      </c>
      <c r="V2709" s="25">
        <v>30</v>
      </c>
      <c r="W2709" s="4">
        <v>714</v>
      </c>
    </row>
    <row r="2710" spans="1:23" x14ac:dyDescent="0.45">
      <c r="A2710" t="s">
        <v>8339</v>
      </c>
      <c r="B2710" t="s">
        <v>8241</v>
      </c>
      <c r="C2710" t="s">
        <v>8386</v>
      </c>
      <c r="D2710" s="8" t="s">
        <v>8378</v>
      </c>
      <c r="E2710">
        <v>1194</v>
      </c>
      <c r="F2710" s="7">
        <v>1</v>
      </c>
      <c r="G2710" s="4">
        <v>12500</v>
      </c>
      <c r="H2710" s="4">
        <v>40280</v>
      </c>
      <c r="I2710" s="25">
        <v>30</v>
      </c>
      <c r="J2710" s="4">
        <v>714</v>
      </c>
      <c r="N2710" t="s">
        <v>8339</v>
      </c>
      <c r="O2710" t="s">
        <v>8241</v>
      </c>
      <c r="P2710" t="s">
        <v>8386</v>
      </c>
      <c r="Q2710" s="8" t="s">
        <v>8378</v>
      </c>
      <c r="R2710">
        <v>1194</v>
      </c>
      <c r="S2710" s="7">
        <v>1</v>
      </c>
      <c r="T2710" s="4">
        <v>12500</v>
      </c>
      <c r="U2710" s="4">
        <v>40280</v>
      </c>
      <c r="V2710" s="25">
        <v>30</v>
      </c>
      <c r="W2710" s="4">
        <v>714</v>
      </c>
    </row>
    <row r="2711" spans="1:23" x14ac:dyDescent="0.45">
      <c r="A2711" t="s">
        <v>8339</v>
      </c>
      <c r="B2711" t="s">
        <v>8237</v>
      </c>
      <c r="F2711" s="7">
        <v>2</v>
      </c>
      <c r="G2711" s="4">
        <v>26700</v>
      </c>
      <c r="H2711" s="4">
        <v>30896</v>
      </c>
      <c r="I2711" s="25">
        <v>45.006793981483497</v>
      </c>
      <c r="J2711" s="4">
        <v>311</v>
      </c>
      <c r="N2711" t="s">
        <v>8339</v>
      </c>
      <c r="O2711" t="s">
        <v>8237</v>
      </c>
      <c r="S2711" s="7">
        <v>2</v>
      </c>
      <c r="T2711" s="4">
        <v>26700</v>
      </c>
      <c r="U2711" s="4">
        <v>30896</v>
      </c>
      <c r="V2711" s="25">
        <v>45.006793981483497</v>
      </c>
      <c r="W2711" s="4">
        <v>311</v>
      </c>
    </row>
    <row r="2712" spans="1:23" x14ac:dyDescent="0.45">
      <c r="A2712" t="s">
        <v>8339</v>
      </c>
      <c r="B2712" t="s">
        <v>8237</v>
      </c>
      <c r="C2712" t="s">
        <v>8386</v>
      </c>
      <c r="F2712" s="7"/>
      <c r="G2712" s="4"/>
      <c r="H2712" s="4"/>
      <c r="I2712" s="25"/>
      <c r="J2712" s="4"/>
      <c r="N2712" t="s">
        <v>8339</v>
      </c>
      <c r="O2712" t="s">
        <v>8237</v>
      </c>
      <c r="P2712" t="s">
        <v>8386</v>
      </c>
      <c r="S2712" s="7"/>
      <c r="T2712" s="4"/>
      <c r="U2712" s="4"/>
      <c r="V2712" s="25"/>
      <c r="W2712" s="4"/>
    </row>
    <row r="2713" spans="1:23" x14ac:dyDescent="0.45">
      <c r="A2713" t="s">
        <v>8339</v>
      </c>
      <c r="B2713" t="s">
        <v>8237</v>
      </c>
      <c r="C2713" t="s">
        <v>8386</v>
      </c>
      <c r="D2713" s="8" t="s">
        <v>8373</v>
      </c>
      <c r="F2713" s="7">
        <v>1</v>
      </c>
      <c r="G2713" s="4">
        <v>10000</v>
      </c>
      <c r="H2713" s="4">
        <v>13500</v>
      </c>
      <c r="I2713" s="25">
        <v>60.027164351849933</v>
      </c>
      <c r="J2713" s="4">
        <v>170</v>
      </c>
      <c r="N2713" t="s">
        <v>8339</v>
      </c>
      <c r="O2713" t="s">
        <v>8237</v>
      </c>
      <c r="P2713" t="s">
        <v>8386</v>
      </c>
      <c r="Q2713" s="8" t="s">
        <v>8373</v>
      </c>
      <c r="S2713" s="7">
        <v>1</v>
      </c>
      <c r="T2713" s="4">
        <v>10000</v>
      </c>
      <c r="U2713" s="4">
        <v>13500</v>
      </c>
      <c r="V2713" s="25">
        <v>60.027164351849933</v>
      </c>
      <c r="W2713" s="4">
        <v>170</v>
      </c>
    </row>
    <row r="2714" spans="1:23" x14ac:dyDescent="0.45">
      <c r="A2714" t="s">
        <v>8339</v>
      </c>
      <c r="B2714" t="s">
        <v>8237</v>
      </c>
      <c r="C2714" t="s">
        <v>8386</v>
      </c>
      <c r="D2714" s="8" t="s">
        <v>8373</v>
      </c>
      <c r="E2714">
        <v>1195</v>
      </c>
      <c r="F2714" s="7">
        <v>1</v>
      </c>
      <c r="G2714" s="4">
        <v>10000</v>
      </c>
      <c r="H2714" s="4">
        <v>13500</v>
      </c>
      <c r="I2714" s="25">
        <v>60.027164351849933</v>
      </c>
      <c r="J2714" s="4">
        <v>170</v>
      </c>
      <c r="N2714" t="s">
        <v>8339</v>
      </c>
      <c r="O2714" t="s">
        <v>8237</v>
      </c>
      <c r="P2714" t="s">
        <v>8386</v>
      </c>
      <c r="Q2714" s="8" t="s">
        <v>8373</v>
      </c>
      <c r="R2714">
        <v>1195</v>
      </c>
      <c r="S2714" s="7">
        <v>1</v>
      </c>
      <c r="T2714" s="4">
        <v>10000</v>
      </c>
      <c r="U2714" s="4">
        <v>13500</v>
      </c>
      <c r="V2714" s="25">
        <v>60.027164351849933</v>
      </c>
      <c r="W2714" s="4">
        <v>170</v>
      </c>
    </row>
    <row r="2715" spans="1:23" x14ac:dyDescent="0.45">
      <c r="A2715" t="s">
        <v>8339</v>
      </c>
      <c r="B2715" t="s">
        <v>8237</v>
      </c>
      <c r="C2715" t="s">
        <v>8387</v>
      </c>
      <c r="F2715" s="7"/>
      <c r="G2715" s="4"/>
      <c r="H2715" s="4"/>
      <c r="I2715" s="25"/>
      <c r="J2715" s="4"/>
      <c r="N2715" t="s">
        <v>8339</v>
      </c>
      <c r="O2715" t="s">
        <v>8237</v>
      </c>
      <c r="P2715" t="s">
        <v>8387</v>
      </c>
      <c r="S2715" s="7"/>
      <c r="T2715" s="4"/>
      <c r="U2715" s="4"/>
      <c r="V2715" s="25"/>
      <c r="W2715" s="4"/>
    </row>
    <row r="2716" spans="1:23" x14ac:dyDescent="0.45">
      <c r="A2716" t="s">
        <v>8339</v>
      </c>
      <c r="B2716" t="s">
        <v>8237</v>
      </c>
      <c r="C2716" t="s">
        <v>8387</v>
      </c>
      <c r="D2716" s="8" t="s">
        <v>8378</v>
      </c>
      <c r="F2716" s="7">
        <v>1</v>
      </c>
      <c r="G2716" s="4">
        <v>16700</v>
      </c>
      <c r="H2716" s="4">
        <v>17396</v>
      </c>
      <c r="I2716" s="25">
        <v>29.986423611117061</v>
      </c>
      <c r="J2716" s="4">
        <v>141</v>
      </c>
      <c r="N2716" t="s">
        <v>8339</v>
      </c>
      <c r="O2716" t="s">
        <v>8237</v>
      </c>
      <c r="P2716" t="s">
        <v>8387</v>
      </c>
      <c r="Q2716" s="8" t="s">
        <v>8378</v>
      </c>
      <c r="S2716" s="7">
        <v>1</v>
      </c>
      <c r="T2716" s="4">
        <v>16700</v>
      </c>
      <c r="U2716" s="4">
        <v>17396</v>
      </c>
      <c r="V2716" s="25">
        <v>29.986423611117061</v>
      </c>
      <c r="W2716" s="4">
        <v>141</v>
      </c>
    </row>
    <row r="2717" spans="1:23" x14ac:dyDescent="0.45">
      <c r="A2717" t="s">
        <v>8339</v>
      </c>
      <c r="B2717" t="s">
        <v>8237</v>
      </c>
      <c r="C2717" t="s">
        <v>8387</v>
      </c>
      <c r="D2717" s="8" t="s">
        <v>8378</v>
      </c>
      <c r="E2717">
        <v>1207</v>
      </c>
      <c r="F2717" s="7">
        <v>1</v>
      </c>
      <c r="G2717" s="4">
        <v>16700</v>
      </c>
      <c r="H2717" s="4">
        <v>17396</v>
      </c>
      <c r="I2717" s="25">
        <v>29.986423611117061</v>
      </c>
      <c r="J2717" s="4">
        <v>141</v>
      </c>
      <c r="N2717" t="s">
        <v>8339</v>
      </c>
      <c r="O2717" t="s">
        <v>8237</v>
      </c>
      <c r="P2717" t="s">
        <v>8387</v>
      </c>
      <c r="Q2717" s="8" t="s">
        <v>8378</v>
      </c>
      <c r="R2717">
        <v>1207</v>
      </c>
      <c r="S2717" s="7">
        <v>1</v>
      </c>
      <c r="T2717" s="4">
        <v>16700</v>
      </c>
      <c r="U2717" s="4">
        <v>17396</v>
      </c>
      <c r="V2717" s="25">
        <v>29.986423611117061</v>
      </c>
      <c r="W2717" s="4">
        <v>141</v>
      </c>
    </row>
    <row r="2718" spans="1:23" x14ac:dyDescent="0.45">
      <c r="A2718" t="s">
        <v>8339</v>
      </c>
      <c r="B2718" t="s">
        <v>8243</v>
      </c>
      <c r="F2718" s="7">
        <v>1</v>
      </c>
      <c r="G2718" s="4">
        <v>10050</v>
      </c>
      <c r="H2718" s="4">
        <v>12410.5</v>
      </c>
      <c r="I2718" s="25">
        <v>36.815729166672099</v>
      </c>
      <c r="J2718" s="4">
        <v>131</v>
      </c>
      <c r="N2718" t="s">
        <v>8339</v>
      </c>
      <c r="O2718" t="s">
        <v>8243</v>
      </c>
      <c r="S2718" s="7">
        <v>1</v>
      </c>
      <c r="T2718" s="4">
        <v>10050</v>
      </c>
      <c r="U2718" s="4">
        <v>12410.5</v>
      </c>
      <c r="V2718" s="25">
        <v>36.815729166672099</v>
      </c>
      <c r="W2718" s="4">
        <v>131</v>
      </c>
    </row>
    <row r="2719" spans="1:23" x14ac:dyDescent="0.45">
      <c r="A2719" t="s">
        <v>8339</v>
      </c>
      <c r="B2719" t="s">
        <v>8243</v>
      </c>
      <c r="C2719" t="s">
        <v>8388</v>
      </c>
      <c r="F2719" s="7"/>
      <c r="G2719" s="4"/>
      <c r="H2719" s="4"/>
      <c r="I2719" s="25"/>
      <c r="J2719" s="4"/>
      <c r="N2719" t="s">
        <v>8339</v>
      </c>
      <c r="O2719" t="s">
        <v>8243</v>
      </c>
      <c r="P2719" t="s">
        <v>8388</v>
      </c>
      <c r="S2719" s="7"/>
      <c r="T2719" s="4"/>
      <c r="U2719" s="4"/>
      <c r="V2719" s="25"/>
      <c r="W2719" s="4"/>
    </row>
    <row r="2720" spans="1:23" x14ac:dyDescent="0.45">
      <c r="A2720" t="s">
        <v>8339</v>
      </c>
      <c r="B2720" t="s">
        <v>8243</v>
      </c>
      <c r="C2720" t="s">
        <v>8388</v>
      </c>
      <c r="D2720" s="8" t="s">
        <v>8376</v>
      </c>
      <c r="F2720" s="7">
        <v>1</v>
      </c>
      <c r="G2720" s="4">
        <v>10050</v>
      </c>
      <c r="H2720" s="4">
        <v>12410.5</v>
      </c>
      <c r="I2720" s="25">
        <v>36.815729166672099</v>
      </c>
      <c r="J2720" s="4">
        <v>131</v>
      </c>
      <c r="N2720" t="s">
        <v>8339</v>
      </c>
      <c r="O2720" t="s">
        <v>8243</v>
      </c>
      <c r="P2720" t="s">
        <v>8388</v>
      </c>
      <c r="Q2720" s="8" t="s">
        <v>8376</v>
      </c>
      <c r="S2720" s="7">
        <v>1</v>
      </c>
      <c r="T2720" s="4">
        <v>10050</v>
      </c>
      <c r="U2720" s="4">
        <v>12410.5</v>
      </c>
      <c r="V2720" s="25">
        <v>36.815729166672099</v>
      </c>
      <c r="W2720" s="4">
        <v>131</v>
      </c>
    </row>
    <row r="2721" spans="1:23" x14ac:dyDescent="0.45">
      <c r="A2721" t="s">
        <v>8339</v>
      </c>
      <c r="B2721" t="s">
        <v>8243</v>
      </c>
      <c r="C2721" t="s">
        <v>8388</v>
      </c>
      <c r="D2721" s="8" t="s">
        <v>8376</v>
      </c>
      <c r="E2721">
        <v>1749</v>
      </c>
      <c r="F2721" s="7">
        <v>1</v>
      </c>
      <c r="G2721" s="4">
        <v>10050</v>
      </c>
      <c r="H2721" s="4">
        <v>12410.5</v>
      </c>
      <c r="I2721" s="25">
        <v>36.815729166672099</v>
      </c>
      <c r="J2721" s="4">
        <v>131</v>
      </c>
      <c r="N2721" t="s">
        <v>8339</v>
      </c>
      <c r="O2721" t="s">
        <v>8243</v>
      </c>
      <c r="P2721" t="s">
        <v>8388</v>
      </c>
      <c r="Q2721" s="8" t="s">
        <v>8376</v>
      </c>
      <c r="R2721">
        <v>1749</v>
      </c>
      <c r="S2721" s="7">
        <v>1</v>
      </c>
      <c r="T2721" s="4">
        <v>10050</v>
      </c>
      <c r="U2721" s="4">
        <v>12410.5</v>
      </c>
      <c r="V2721" s="25">
        <v>36.815729166672099</v>
      </c>
      <c r="W2721" s="4">
        <v>131</v>
      </c>
    </row>
    <row r="2722" spans="1:23" x14ac:dyDescent="0.45">
      <c r="A2722" t="s">
        <v>8339</v>
      </c>
      <c r="B2722" t="s">
        <v>8233</v>
      </c>
      <c r="F2722" s="7">
        <v>2</v>
      </c>
      <c r="G2722" s="4">
        <v>6700</v>
      </c>
      <c r="H2722" s="4">
        <v>1556</v>
      </c>
      <c r="I2722" s="25">
        <v>30</v>
      </c>
      <c r="J2722" s="4">
        <v>39</v>
      </c>
      <c r="N2722" t="s">
        <v>8339</v>
      </c>
      <c r="O2722" t="s">
        <v>8233</v>
      </c>
      <c r="S2722" s="7">
        <v>2</v>
      </c>
      <c r="T2722" s="4">
        <v>6700</v>
      </c>
      <c r="U2722" s="4">
        <v>1556</v>
      </c>
      <c r="V2722" s="25">
        <v>30</v>
      </c>
      <c r="W2722" s="4">
        <v>39</v>
      </c>
    </row>
    <row r="2723" spans="1:23" x14ac:dyDescent="0.45">
      <c r="A2723" t="s">
        <v>8339</v>
      </c>
      <c r="B2723" t="s">
        <v>8233</v>
      </c>
      <c r="C2723" t="s">
        <v>8385</v>
      </c>
      <c r="F2723" s="7"/>
      <c r="G2723" s="4"/>
      <c r="H2723" s="4"/>
      <c r="I2723" s="25"/>
      <c r="J2723" s="4"/>
      <c r="N2723" t="s">
        <v>8339</v>
      </c>
      <c r="O2723" t="s">
        <v>8233</v>
      </c>
      <c r="P2723" t="s">
        <v>8385</v>
      </c>
      <c r="S2723" s="7"/>
      <c r="T2723" s="4"/>
      <c r="U2723" s="4"/>
      <c r="V2723" s="25"/>
      <c r="W2723" s="4"/>
    </row>
    <row r="2724" spans="1:23" x14ac:dyDescent="0.45">
      <c r="A2724" t="s">
        <v>8339</v>
      </c>
      <c r="B2724" t="s">
        <v>8233</v>
      </c>
      <c r="C2724" t="s">
        <v>8385</v>
      </c>
      <c r="D2724" s="8" t="s">
        <v>8374</v>
      </c>
      <c r="F2724" s="7">
        <v>1</v>
      </c>
      <c r="G2724" s="4">
        <v>1900</v>
      </c>
      <c r="H2724" s="4">
        <v>905</v>
      </c>
      <c r="I2724" s="25">
        <v>30</v>
      </c>
      <c r="J2724" s="4">
        <v>29</v>
      </c>
      <c r="N2724" t="s">
        <v>8339</v>
      </c>
      <c r="O2724" t="s">
        <v>8233</v>
      </c>
      <c r="P2724" t="s">
        <v>8385</v>
      </c>
      <c r="Q2724" s="8" t="s">
        <v>8374</v>
      </c>
      <c r="S2724" s="7">
        <v>1</v>
      </c>
      <c r="T2724" s="4">
        <v>1900</v>
      </c>
      <c r="U2724" s="4">
        <v>905</v>
      </c>
      <c r="V2724" s="25">
        <v>30</v>
      </c>
      <c r="W2724" s="4">
        <v>29</v>
      </c>
    </row>
    <row r="2725" spans="1:23" x14ac:dyDescent="0.45">
      <c r="A2725" t="s">
        <v>8339</v>
      </c>
      <c r="B2725" t="s">
        <v>8233</v>
      </c>
      <c r="C2725" t="s">
        <v>8385</v>
      </c>
      <c r="D2725" s="8" t="s">
        <v>8374</v>
      </c>
      <c r="E2725">
        <v>1786</v>
      </c>
      <c r="F2725" s="7">
        <v>1</v>
      </c>
      <c r="G2725" s="4">
        <v>1900</v>
      </c>
      <c r="H2725" s="4">
        <v>905</v>
      </c>
      <c r="I2725" s="25">
        <v>30</v>
      </c>
      <c r="J2725" s="4">
        <v>29</v>
      </c>
      <c r="N2725" t="s">
        <v>8339</v>
      </c>
      <c r="O2725" t="s">
        <v>8233</v>
      </c>
      <c r="P2725" t="s">
        <v>8385</v>
      </c>
      <c r="Q2725" s="8" t="s">
        <v>8374</v>
      </c>
      <c r="R2725">
        <v>1786</v>
      </c>
      <c r="S2725" s="7">
        <v>1</v>
      </c>
      <c r="T2725" s="4">
        <v>1900</v>
      </c>
      <c r="U2725" s="4">
        <v>905</v>
      </c>
      <c r="V2725" s="25">
        <v>30</v>
      </c>
      <c r="W2725" s="4">
        <v>29</v>
      </c>
    </row>
    <row r="2726" spans="1:23" x14ac:dyDescent="0.45">
      <c r="A2726" t="s">
        <v>8339</v>
      </c>
      <c r="B2726" t="s">
        <v>8233</v>
      </c>
      <c r="C2726" t="s">
        <v>8386</v>
      </c>
      <c r="F2726" s="7"/>
      <c r="G2726" s="4"/>
      <c r="H2726" s="4"/>
      <c r="I2726" s="25"/>
      <c r="J2726" s="4"/>
      <c r="N2726" t="s">
        <v>8339</v>
      </c>
      <c r="O2726" t="s">
        <v>8233</v>
      </c>
      <c r="P2726" t="s">
        <v>8386</v>
      </c>
      <c r="S2726" s="7"/>
      <c r="T2726" s="4"/>
      <c r="U2726" s="4"/>
      <c r="V2726" s="25"/>
      <c r="W2726" s="4"/>
    </row>
    <row r="2727" spans="1:23" x14ac:dyDescent="0.45">
      <c r="A2727" t="s">
        <v>8339</v>
      </c>
      <c r="B2727" t="s">
        <v>8233</v>
      </c>
      <c r="C2727" t="s">
        <v>8386</v>
      </c>
      <c r="D2727" s="8" t="s">
        <v>8376</v>
      </c>
      <c r="F2727" s="7">
        <v>1</v>
      </c>
      <c r="G2727" s="4">
        <v>4800</v>
      </c>
      <c r="H2727" s="4">
        <v>651</v>
      </c>
      <c r="I2727" s="25">
        <v>30</v>
      </c>
      <c r="J2727" s="4">
        <v>10</v>
      </c>
      <c r="N2727" t="s">
        <v>8339</v>
      </c>
      <c r="O2727" t="s">
        <v>8233</v>
      </c>
      <c r="P2727" t="s">
        <v>8386</v>
      </c>
      <c r="Q2727" s="8" t="s">
        <v>8376</v>
      </c>
      <c r="S2727" s="7">
        <v>1</v>
      </c>
      <c r="T2727" s="4">
        <v>4800</v>
      </c>
      <c r="U2727" s="4">
        <v>651</v>
      </c>
      <c r="V2727" s="25">
        <v>30</v>
      </c>
      <c r="W2727" s="4">
        <v>10</v>
      </c>
    </row>
    <row r="2728" spans="1:23" x14ac:dyDescent="0.45">
      <c r="A2728" t="s">
        <v>8339</v>
      </c>
      <c r="B2728" t="s">
        <v>8233</v>
      </c>
      <c r="C2728" t="s">
        <v>8386</v>
      </c>
      <c r="D2728" s="8" t="s">
        <v>8376</v>
      </c>
      <c r="E2728">
        <v>1777</v>
      </c>
      <c r="F2728" s="7">
        <v>1</v>
      </c>
      <c r="G2728" s="4">
        <v>4800</v>
      </c>
      <c r="H2728" s="4">
        <v>651</v>
      </c>
      <c r="I2728" s="25">
        <v>30</v>
      </c>
      <c r="J2728" s="4">
        <v>10</v>
      </c>
      <c r="N2728" t="s">
        <v>8339</v>
      </c>
      <c r="O2728" t="s">
        <v>8233</v>
      </c>
      <c r="P2728" t="s">
        <v>8386</v>
      </c>
      <c r="Q2728" s="8" t="s">
        <v>8376</v>
      </c>
      <c r="R2728">
        <v>1777</v>
      </c>
      <c r="S2728" s="7">
        <v>1</v>
      </c>
      <c r="T2728" s="4">
        <v>4800</v>
      </c>
      <c r="U2728" s="4">
        <v>651</v>
      </c>
      <c r="V2728" s="25">
        <v>30</v>
      </c>
      <c r="W2728" s="4">
        <v>10</v>
      </c>
    </row>
    <row r="2729" spans="1:23" x14ac:dyDescent="0.45">
      <c r="A2729" t="s">
        <v>8339</v>
      </c>
      <c r="B2729" t="s">
        <v>8234</v>
      </c>
      <c r="F2729" s="7">
        <v>1</v>
      </c>
      <c r="G2729" s="4">
        <v>300000</v>
      </c>
      <c r="H2729" s="4">
        <v>471567</v>
      </c>
      <c r="I2729" s="25">
        <v>29.958333333335759</v>
      </c>
      <c r="J2729" s="4">
        <v>555</v>
      </c>
      <c r="N2729" t="s">
        <v>8339</v>
      </c>
      <c r="O2729" t="s">
        <v>8234</v>
      </c>
      <c r="S2729" s="7">
        <v>1</v>
      </c>
      <c r="T2729" s="4">
        <v>300000</v>
      </c>
      <c r="U2729" s="4">
        <v>471567</v>
      </c>
      <c r="V2729" s="25">
        <v>29.958333333335759</v>
      </c>
      <c r="W2729" s="4">
        <v>555</v>
      </c>
    </row>
    <row r="2730" spans="1:23" x14ac:dyDescent="0.45">
      <c r="A2730" t="s">
        <v>8339</v>
      </c>
      <c r="B2730" t="s">
        <v>8234</v>
      </c>
      <c r="C2730" t="s">
        <v>8387</v>
      </c>
      <c r="F2730" s="7"/>
      <c r="G2730" s="4"/>
      <c r="H2730" s="4"/>
      <c r="I2730" s="25"/>
      <c r="J2730" s="4"/>
      <c r="N2730" t="s">
        <v>8339</v>
      </c>
      <c r="O2730" t="s">
        <v>8234</v>
      </c>
      <c r="P2730" t="s">
        <v>8387</v>
      </c>
      <c r="S2730" s="7"/>
      <c r="T2730" s="4"/>
      <c r="U2730" s="4"/>
      <c r="V2730" s="25"/>
      <c r="W2730" s="4"/>
    </row>
    <row r="2731" spans="1:23" x14ac:dyDescent="0.45">
      <c r="A2731" t="s">
        <v>8339</v>
      </c>
      <c r="B2731" t="s">
        <v>8234</v>
      </c>
      <c r="C2731" t="s">
        <v>8387</v>
      </c>
      <c r="D2731" s="8" t="s">
        <v>8377</v>
      </c>
      <c r="F2731" s="7">
        <v>1</v>
      </c>
      <c r="G2731" s="4">
        <v>300000</v>
      </c>
      <c r="H2731" s="4">
        <v>471567</v>
      </c>
      <c r="I2731" s="25">
        <v>29.958333333335759</v>
      </c>
      <c r="J2731" s="4">
        <v>555</v>
      </c>
      <c r="N2731" t="s">
        <v>8339</v>
      </c>
      <c r="O2731" t="s">
        <v>8234</v>
      </c>
      <c r="P2731" t="s">
        <v>8387</v>
      </c>
      <c r="Q2731" s="8" t="s">
        <v>8377</v>
      </c>
      <c r="S2731" s="7">
        <v>1</v>
      </c>
      <c r="T2731" s="4">
        <v>300000</v>
      </c>
      <c r="U2731" s="4">
        <v>471567</v>
      </c>
      <c r="V2731" s="25">
        <v>29.958333333335759</v>
      </c>
      <c r="W2731" s="4">
        <v>555</v>
      </c>
    </row>
    <row r="2732" spans="1:23" x14ac:dyDescent="0.45">
      <c r="A2732" t="s">
        <v>8339</v>
      </c>
      <c r="B2732" t="s">
        <v>8234</v>
      </c>
      <c r="C2732" t="s">
        <v>8387</v>
      </c>
      <c r="D2732" s="8" t="s">
        <v>8377</v>
      </c>
      <c r="E2732">
        <v>1515</v>
      </c>
      <c r="F2732" s="7">
        <v>1</v>
      </c>
      <c r="G2732" s="4">
        <v>300000</v>
      </c>
      <c r="H2732" s="4">
        <v>471567</v>
      </c>
      <c r="I2732" s="25">
        <v>29.958333333335759</v>
      </c>
      <c r="J2732" s="4">
        <v>555</v>
      </c>
      <c r="N2732" t="s">
        <v>8339</v>
      </c>
      <c r="O2732" t="s">
        <v>8234</v>
      </c>
      <c r="P2732" t="s">
        <v>8387</v>
      </c>
      <c r="Q2732" s="8" t="s">
        <v>8377</v>
      </c>
      <c r="R2732">
        <v>1515</v>
      </c>
      <c r="S2732" s="7">
        <v>1</v>
      </c>
      <c r="T2732" s="4">
        <v>300000</v>
      </c>
      <c r="U2732" s="4">
        <v>471567</v>
      </c>
      <c r="V2732" s="25">
        <v>29.958333333335759</v>
      </c>
      <c r="W2732" s="4">
        <v>555</v>
      </c>
    </row>
    <row r="2733" spans="1:23" x14ac:dyDescent="0.45">
      <c r="A2733" t="s">
        <v>8339</v>
      </c>
      <c r="B2733" t="s">
        <v>8235</v>
      </c>
      <c r="F2733" s="7">
        <v>2</v>
      </c>
      <c r="G2733" s="4">
        <v>23000</v>
      </c>
      <c r="H2733" s="4">
        <v>57073</v>
      </c>
      <c r="I2733" s="25">
        <v>26.466597222221026</v>
      </c>
      <c r="J2733" s="4">
        <v>131</v>
      </c>
      <c r="N2733" t="s">
        <v>8339</v>
      </c>
      <c r="O2733" t="s">
        <v>8235</v>
      </c>
      <c r="S2733" s="7">
        <v>2</v>
      </c>
      <c r="T2733" s="4">
        <v>23000</v>
      </c>
      <c r="U2733" s="4">
        <v>57073</v>
      </c>
      <c r="V2733" s="25">
        <v>26.466597222221026</v>
      </c>
      <c r="W2733" s="4">
        <v>131</v>
      </c>
    </row>
    <row r="2734" spans="1:23" x14ac:dyDescent="0.45">
      <c r="A2734" t="s">
        <v>8339</v>
      </c>
      <c r="B2734" t="s">
        <v>8235</v>
      </c>
      <c r="C2734" t="s">
        <v>8386</v>
      </c>
      <c r="F2734" s="7"/>
      <c r="G2734" s="4"/>
      <c r="H2734" s="4"/>
      <c r="I2734" s="25"/>
      <c r="J2734" s="4"/>
      <c r="N2734" t="s">
        <v>8339</v>
      </c>
      <c r="O2734" t="s">
        <v>8235</v>
      </c>
      <c r="P2734" t="s">
        <v>8386</v>
      </c>
      <c r="S2734" s="7"/>
      <c r="T2734" s="4"/>
      <c r="U2734" s="4"/>
      <c r="V2734" s="25"/>
      <c r="W2734" s="4"/>
    </row>
    <row r="2735" spans="1:23" x14ac:dyDescent="0.45">
      <c r="A2735" t="s">
        <v>8339</v>
      </c>
      <c r="B2735" t="s">
        <v>8235</v>
      </c>
      <c r="C2735" t="s">
        <v>8386</v>
      </c>
      <c r="D2735" s="8" t="s">
        <v>8369</v>
      </c>
      <c r="F2735" s="7">
        <v>1</v>
      </c>
      <c r="G2735" s="4">
        <v>20000</v>
      </c>
      <c r="H2735" s="4">
        <v>50863</v>
      </c>
      <c r="I2735" s="25">
        <v>22.933194444442051</v>
      </c>
      <c r="J2735" s="4">
        <v>103</v>
      </c>
      <c r="N2735" t="s">
        <v>8339</v>
      </c>
      <c r="O2735" t="s">
        <v>8235</v>
      </c>
      <c r="P2735" t="s">
        <v>8386</v>
      </c>
      <c r="Q2735" s="8" t="s">
        <v>8369</v>
      </c>
      <c r="S2735" s="7">
        <v>1</v>
      </c>
      <c r="T2735" s="4">
        <v>20000</v>
      </c>
      <c r="U2735" s="4">
        <v>50863</v>
      </c>
      <c r="V2735" s="25">
        <v>22.933194444442051</v>
      </c>
      <c r="W2735" s="4">
        <v>103</v>
      </c>
    </row>
    <row r="2736" spans="1:23" x14ac:dyDescent="0.45">
      <c r="A2736" t="s">
        <v>8339</v>
      </c>
      <c r="B2736" t="s">
        <v>8235</v>
      </c>
      <c r="C2736" t="s">
        <v>8386</v>
      </c>
      <c r="D2736" s="8" t="s">
        <v>8369</v>
      </c>
      <c r="E2736">
        <v>1210</v>
      </c>
      <c r="F2736" s="7">
        <v>1</v>
      </c>
      <c r="G2736" s="4">
        <v>20000</v>
      </c>
      <c r="H2736" s="4">
        <v>50863</v>
      </c>
      <c r="I2736" s="25">
        <v>22.933194444442051</v>
      </c>
      <c r="J2736" s="4">
        <v>103</v>
      </c>
      <c r="N2736" t="s">
        <v>8339</v>
      </c>
      <c r="O2736" t="s">
        <v>8235</v>
      </c>
      <c r="P2736" t="s">
        <v>8386</v>
      </c>
      <c r="Q2736" s="8" t="s">
        <v>8369</v>
      </c>
      <c r="R2736">
        <v>1210</v>
      </c>
      <c r="S2736" s="7">
        <v>1</v>
      </c>
      <c r="T2736" s="4">
        <v>20000</v>
      </c>
      <c r="U2736" s="4">
        <v>50863</v>
      </c>
      <c r="V2736" s="25">
        <v>22.933194444442051</v>
      </c>
      <c r="W2736" s="4">
        <v>103</v>
      </c>
    </row>
    <row r="2737" spans="1:23" x14ac:dyDescent="0.45">
      <c r="A2737" t="s">
        <v>8339</v>
      </c>
      <c r="B2737" t="s">
        <v>8235</v>
      </c>
      <c r="C2737" t="s">
        <v>8388</v>
      </c>
      <c r="F2737" s="7"/>
      <c r="G2737" s="4"/>
      <c r="H2737" s="4"/>
      <c r="I2737" s="25"/>
      <c r="J2737" s="4"/>
      <c r="N2737" t="s">
        <v>8339</v>
      </c>
      <c r="O2737" t="s">
        <v>8235</v>
      </c>
      <c r="P2737" t="s">
        <v>8388</v>
      </c>
      <c r="S2737" s="7"/>
      <c r="T2737" s="4"/>
      <c r="U2737" s="4"/>
      <c r="V2737" s="25"/>
      <c r="W2737" s="4"/>
    </row>
    <row r="2738" spans="1:23" x14ac:dyDescent="0.45">
      <c r="A2738" t="s">
        <v>8339</v>
      </c>
      <c r="B2738" t="s">
        <v>8235</v>
      </c>
      <c r="C2738" t="s">
        <v>8388</v>
      </c>
      <c r="D2738" s="8" t="s">
        <v>8376</v>
      </c>
      <c r="F2738" s="7">
        <v>1</v>
      </c>
      <c r="G2738" s="4">
        <v>3000</v>
      </c>
      <c r="H2738" s="4">
        <v>6210</v>
      </c>
      <c r="I2738" s="25">
        <v>30</v>
      </c>
      <c r="J2738" s="4">
        <v>28</v>
      </c>
      <c r="N2738" t="s">
        <v>8339</v>
      </c>
      <c r="O2738" t="s">
        <v>8235</v>
      </c>
      <c r="P2738" t="s">
        <v>8388</v>
      </c>
      <c r="Q2738" s="8" t="s">
        <v>8376</v>
      </c>
      <c r="S2738" s="7">
        <v>1</v>
      </c>
      <c r="T2738" s="4">
        <v>3000</v>
      </c>
      <c r="U2738" s="4">
        <v>6210</v>
      </c>
      <c r="V2738" s="25">
        <v>30</v>
      </c>
      <c r="W2738" s="4">
        <v>28</v>
      </c>
    </row>
    <row r="2739" spans="1:23" x14ac:dyDescent="0.45">
      <c r="A2739" t="s">
        <v>8339</v>
      </c>
      <c r="B2739" t="s">
        <v>8235</v>
      </c>
      <c r="C2739" t="s">
        <v>8388</v>
      </c>
      <c r="D2739" s="8" t="s">
        <v>8376</v>
      </c>
      <c r="E2739">
        <v>1524</v>
      </c>
      <c r="F2739" s="7">
        <v>1</v>
      </c>
      <c r="G2739" s="4">
        <v>3000</v>
      </c>
      <c r="H2739" s="4">
        <v>6210</v>
      </c>
      <c r="I2739" s="25">
        <v>30</v>
      </c>
      <c r="J2739" s="4">
        <v>28</v>
      </c>
      <c r="N2739" t="s">
        <v>8339</v>
      </c>
      <c r="O2739" t="s">
        <v>8235</v>
      </c>
      <c r="P2739" t="s">
        <v>8388</v>
      </c>
      <c r="Q2739" s="8" t="s">
        <v>8376</v>
      </c>
      <c r="R2739">
        <v>1524</v>
      </c>
      <c r="S2739" s="7">
        <v>1</v>
      </c>
      <c r="T2739" s="4">
        <v>3000</v>
      </c>
      <c r="U2739" s="4">
        <v>6210</v>
      </c>
      <c r="V2739" s="25">
        <v>30</v>
      </c>
      <c r="W2739" s="4">
        <v>28</v>
      </c>
    </row>
    <row r="2740" spans="1:23" x14ac:dyDescent="0.45">
      <c r="A2740" t="s">
        <v>8339</v>
      </c>
      <c r="B2740" t="s">
        <v>8224</v>
      </c>
      <c r="F2740" s="7">
        <v>96</v>
      </c>
      <c r="G2740" s="4">
        <v>1378625</v>
      </c>
      <c r="H2740" s="4">
        <v>1177853.8700000001</v>
      </c>
      <c r="I2740" s="25">
        <v>34.32201316550951</v>
      </c>
      <c r="J2740" s="4">
        <v>12800</v>
      </c>
      <c r="N2740" t="s">
        <v>8339</v>
      </c>
      <c r="O2740" t="s">
        <v>8224</v>
      </c>
      <c r="S2740" s="7">
        <v>96</v>
      </c>
      <c r="T2740" s="4">
        <v>1378625</v>
      </c>
      <c r="U2740" s="4">
        <v>1177853.8700000001</v>
      </c>
      <c r="V2740" s="25">
        <v>34.32201316550951</v>
      </c>
      <c r="W2740" s="4">
        <v>12800</v>
      </c>
    </row>
    <row r="2741" spans="1:23" x14ac:dyDescent="0.45">
      <c r="A2741" t="s">
        <v>8339</v>
      </c>
      <c r="B2741" t="s">
        <v>8224</v>
      </c>
      <c r="C2741" t="s">
        <v>8375</v>
      </c>
      <c r="F2741" s="7"/>
      <c r="G2741" s="4"/>
      <c r="H2741" s="4"/>
      <c r="I2741" s="25"/>
      <c r="J2741" s="4"/>
      <c r="N2741" t="s">
        <v>8339</v>
      </c>
      <c r="O2741" t="s">
        <v>8224</v>
      </c>
      <c r="P2741" t="s">
        <v>8375</v>
      </c>
      <c r="S2741" s="7"/>
      <c r="T2741" s="4"/>
      <c r="U2741" s="4"/>
      <c r="V2741" s="25"/>
      <c r="W2741" s="4"/>
    </row>
    <row r="2742" spans="1:23" x14ac:dyDescent="0.45">
      <c r="A2742" t="s">
        <v>8339</v>
      </c>
      <c r="B2742" t="s">
        <v>8224</v>
      </c>
      <c r="C2742" t="s">
        <v>8375</v>
      </c>
      <c r="D2742" s="8" t="s">
        <v>8378</v>
      </c>
      <c r="F2742" s="7">
        <v>1</v>
      </c>
      <c r="G2742" s="4">
        <v>1200</v>
      </c>
      <c r="H2742" s="4">
        <v>2580</v>
      </c>
      <c r="I2742" s="25">
        <v>58.889942129637348</v>
      </c>
      <c r="J2742" s="4">
        <v>33</v>
      </c>
      <c r="N2742" t="s">
        <v>8339</v>
      </c>
      <c r="O2742" t="s">
        <v>8224</v>
      </c>
      <c r="P2742" t="s">
        <v>8375</v>
      </c>
      <c r="Q2742" s="8" t="s">
        <v>8378</v>
      </c>
      <c r="S2742" s="7">
        <v>1</v>
      </c>
      <c r="T2742" s="4">
        <v>1200</v>
      </c>
      <c r="U2742" s="4">
        <v>2580</v>
      </c>
      <c r="V2742" s="25">
        <v>58.889942129637348</v>
      </c>
      <c r="W2742" s="4">
        <v>33</v>
      </c>
    </row>
    <row r="2743" spans="1:23" x14ac:dyDescent="0.45">
      <c r="A2743" t="s">
        <v>8339</v>
      </c>
      <c r="B2743" t="s">
        <v>8224</v>
      </c>
      <c r="C2743" t="s">
        <v>8375</v>
      </c>
      <c r="D2743" s="8" t="s">
        <v>8378</v>
      </c>
      <c r="E2743">
        <v>1507</v>
      </c>
      <c r="F2743" s="7">
        <v>1</v>
      </c>
      <c r="G2743" s="4">
        <v>1200</v>
      </c>
      <c r="H2743" s="4">
        <v>2580</v>
      </c>
      <c r="I2743" s="25">
        <v>58.889942129637348</v>
      </c>
      <c r="J2743" s="4">
        <v>33</v>
      </c>
      <c r="N2743" t="s">
        <v>8339</v>
      </c>
      <c r="O2743" t="s">
        <v>8224</v>
      </c>
      <c r="P2743" t="s">
        <v>8375</v>
      </c>
      <c r="Q2743" s="8" t="s">
        <v>8378</v>
      </c>
      <c r="R2743">
        <v>1507</v>
      </c>
      <c r="S2743" s="7">
        <v>1</v>
      </c>
      <c r="T2743" s="4">
        <v>1200</v>
      </c>
      <c r="U2743" s="4">
        <v>2580</v>
      </c>
      <c r="V2743" s="25">
        <v>58.889942129637348</v>
      </c>
      <c r="W2743" s="4">
        <v>33</v>
      </c>
    </row>
    <row r="2744" spans="1:23" x14ac:dyDescent="0.45">
      <c r="A2744" t="s">
        <v>8339</v>
      </c>
      <c r="B2744" t="s">
        <v>8224</v>
      </c>
      <c r="C2744" t="s">
        <v>8385</v>
      </c>
      <c r="F2744" s="7"/>
      <c r="G2744" s="4"/>
      <c r="H2744" s="4"/>
      <c r="I2744" s="25"/>
      <c r="J2744" s="4"/>
      <c r="N2744" t="s">
        <v>8339</v>
      </c>
      <c r="O2744" t="s">
        <v>8224</v>
      </c>
      <c r="P2744" t="s">
        <v>8385</v>
      </c>
      <c r="S2744" s="7"/>
      <c r="T2744" s="4"/>
      <c r="U2744" s="4"/>
      <c r="V2744" s="25"/>
      <c r="W2744" s="4"/>
    </row>
    <row r="2745" spans="1:23" x14ac:dyDescent="0.45">
      <c r="A2745" t="s">
        <v>8339</v>
      </c>
      <c r="B2745" t="s">
        <v>8224</v>
      </c>
      <c r="C2745" t="s">
        <v>8385</v>
      </c>
      <c r="D2745" s="8" t="s">
        <v>8379</v>
      </c>
      <c r="F2745" s="7">
        <v>1</v>
      </c>
      <c r="G2745" s="4">
        <v>5000</v>
      </c>
      <c r="H2745" s="4">
        <v>39304.01</v>
      </c>
      <c r="I2745" s="25">
        <v>30</v>
      </c>
      <c r="J2745" s="4">
        <v>549</v>
      </c>
      <c r="N2745" t="s">
        <v>8339</v>
      </c>
      <c r="O2745" t="s">
        <v>8224</v>
      </c>
      <c r="P2745" t="s">
        <v>8385</v>
      </c>
      <c r="Q2745" s="8" t="s">
        <v>8379</v>
      </c>
      <c r="S2745" s="7">
        <v>1</v>
      </c>
      <c r="T2745" s="4">
        <v>5000</v>
      </c>
      <c r="U2745" s="4">
        <v>39304.01</v>
      </c>
      <c r="V2745" s="25">
        <v>30</v>
      </c>
      <c r="W2745" s="4">
        <v>549</v>
      </c>
    </row>
    <row r="2746" spans="1:23" x14ac:dyDescent="0.45">
      <c r="A2746" t="s">
        <v>8339</v>
      </c>
      <c r="B2746" t="s">
        <v>8224</v>
      </c>
      <c r="C2746" t="s">
        <v>8385</v>
      </c>
      <c r="D2746" s="8" t="s">
        <v>8379</v>
      </c>
      <c r="E2746">
        <v>1215</v>
      </c>
      <c r="F2746" s="7">
        <v>1</v>
      </c>
      <c r="G2746" s="4">
        <v>5000</v>
      </c>
      <c r="H2746" s="4">
        <v>39304.01</v>
      </c>
      <c r="I2746" s="25">
        <v>30</v>
      </c>
      <c r="J2746" s="4">
        <v>549</v>
      </c>
      <c r="N2746" t="s">
        <v>8339</v>
      </c>
      <c r="O2746" t="s">
        <v>8224</v>
      </c>
      <c r="P2746" t="s">
        <v>8385</v>
      </c>
      <c r="Q2746" s="8" t="s">
        <v>8379</v>
      </c>
      <c r="R2746">
        <v>1215</v>
      </c>
      <c r="S2746" s="7">
        <v>1</v>
      </c>
      <c r="T2746" s="4">
        <v>5000</v>
      </c>
      <c r="U2746" s="4">
        <v>39304.01</v>
      </c>
      <c r="V2746" s="25">
        <v>30</v>
      </c>
      <c r="W2746" s="4">
        <v>549</v>
      </c>
    </row>
    <row r="2747" spans="1:23" x14ac:dyDescent="0.45">
      <c r="A2747" t="s">
        <v>8339</v>
      </c>
      <c r="B2747" t="s">
        <v>8224</v>
      </c>
      <c r="C2747" t="s">
        <v>8385</v>
      </c>
      <c r="D2747" s="8" t="s">
        <v>8369</v>
      </c>
      <c r="F2747" s="7">
        <v>3</v>
      </c>
      <c r="G2747" s="4">
        <v>42500</v>
      </c>
      <c r="H2747" s="4">
        <v>60598.75</v>
      </c>
      <c r="I2747" s="25">
        <v>29.72475694444438</v>
      </c>
      <c r="J2747" s="4">
        <v>592</v>
      </c>
      <c r="N2747" t="s">
        <v>8339</v>
      </c>
      <c r="O2747" t="s">
        <v>8224</v>
      </c>
      <c r="P2747" t="s">
        <v>8385</v>
      </c>
      <c r="Q2747" s="8" t="s">
        <v>8369</v>
      </c>
      <c r="S2747" s="7">
        <v>3</v>
      </c>
      <c r="T2747" s="4">
        <v>42500</v>
      </c>
      <c r="U2747" s="4">
        <v>60598.75</v>
      </c>
      <c r="V2747" s="25">
        <v>29.72475694444438</v>
      </c>
      <c r="W2747" s="4">
        <v>592</v>
      </c>
    </row>
    <row r="2748" spans="1:23" x14ac:dyDescent="0.45">
      <c r="A2748" t="s">
        <v>8339</v>
      </c>
      <c r="B2748" t="s">
        <v>8224</v>
      </c>
      <c r="C2748" t="s">
        <v>8385</v>
      </c>
      <c r="D2748" s="8" t="s">
        <v>8369</v>
      </c>
      <c r="E2748">
        <v>1508</v>
      </c>
      <c r="F2748" s="7">
        <v>1</v>
      </c>
      <c r="G2748" s="4">
        <v>18500</v>
      </c>
      <c r="H2748" s="4">
        <v>20491</v>
      </c>
      <c r="I2748" s="25">
        <v>31</v>
      </c>
      <c r="J2748" s="4">
        <v>211</v>
      </c>
      <c r="N2748" t="s">
        <v>8339</v>
      </c>
      <c r="O2748" t="s">
        <v>8224</v>
      </c>
      <c r="P2748" t="s">
        <v>8385</v>
      </c>
      <c r="Q2748" s="8" t="s">
        <v>8369</v>
      </c>
      <c r="R2748">
        <v>1508</v>
      </c>
      <c r="S2748" s="7">
        <v>1</v>
      </c>
      <c r="T2748" s="4">
        <v>18500</v>
      </c>
      <c r="U2748" s="4">
        <v>20491</v>
      </c>
      <c r="V2748" s="25">
        <v>31</v>
      </c>
      <c r="W2748" s="4">
        <v>211</v>
      </c>
    </row>
    <row r="2749" spans="1:23" x14ac:dyDescent="0.45">
      <c r="A2749" t="s">
        <v>8339</v>
      </c>
      <c r="B2749" t="s">
        <v>8224</v>
      </c>
      <c r="C2749" t="s">
        <v>8385</v>
      </c>
      <c r="D2749" s="8" t="s">
        <v>8369</v>
      </c>
      <c r="E2749">
        <v>1518</v>
      </c>
      <c r="F2749" s="7">
        <v>1</v>
      </c>
      <c r="G2749" s="4">
        <v>15000</v>
      </c>
      <c r="H2749" s="4">
        <v>30805</v>
      </c>
      <c r="I2749" s="25">
        <v>30</v>
      </c>
      <c r="J2749" s="4">
        <v>236</v>
      </c>
      <c r="N2749" t="s">
        <v>8339</v>
      </c>
      <c r="O2749" t="s">
        <v>8224</v>
      </c>
      <c r="P2749" t="s">
        <v>8385</v>
      </c>
      <c r="Q2749" s="8" t="s">
        <v>8369</v>
      </c>
      <c r="R2749">
        <v>1518</v>
      </c>
      <c r="S2749" s="7">
        <v>1</v>
      </c>
      <c r="T2749" s="4">
        <v>15000</v>
      </c>
      <c r="U2749" s="4">
        <v>30805</v>
      </c>
      <c r="V2749" s="25">
        <v>30</v>
      </c>
      <c r="W2749" s="4">
        <v>236</v>
      </c>
    </row>
    <row r="2750" spans="1:23" x14ac:dyDescent="0.45">
      <c r="A2750" t="s">
        <v>8339</v>
      </c>
      <c r="B2750" t="s">
        <v>8224</v>
      </c>
      <c r="C2750" t="s">
        <v>8385</v>
      </c>
      <c r="D2750" s="8" t="s">
        <v>8369</v>
      </c>
      <c r="E2750">
        <v>1519</v>
      </c>
      <c r="F2750" s="7">
        <v>1</v>
      </c>
      <c r="G2750" s="4">
        <v>9000</v>
      </c>
      <c r="H2750" s="4">
        <v>9302.75</v>
      </c>
      <c r="I2750" s="25">
        <v>28.174270833333139</v>
      </c>
      <c r="J2750" s="4">
        <v>145</v>
      </c>
      <c r="N2750" t="s">
        <v>8339</v>
      </c>
      <c r="O2750" t="s">
        <v>8224</v>
      </c>
      <c r="P2750" t="s">
        <v>8385</v>
      </c>
      <c r="Q2750" s="8" t="s">
        <v>8369</v>
      </c>
      <c r="R2750">
        <v>1519</v>
      </c>
      <c r="S2750" s="7">
        <v>1</v>
      </c>
      <c r="T2750" s="4">
        <v>9000</v>
      </c>
      <c r="U2750" s="4">
        <v>9302.75</v>
      </c>
      <c r="V2750" s="25">
        <v>28.174270833333139</v>
      </c>
      <c r="W2750" s="4">
        <v>145</v>
      </c>
    </row>
    <row r="2751" spans="1:23" x14ac:dyDescent="0.45">
      <c r="A2751" t="s">
        <v>8339</v>
      </c>
      <c r="B2751" t="s">
        <v>8224</v>
      </c>
      <c r="C2751" t="s">
        <v>8385</v>
      </c>
      <c r="D2751" s="8" t="s">
        <v>8380</v>
      </c>
      <c r="F2751" s="7">
        <v>1</v>
      </c>
      <c r="G2751" s="4">
        <v>1200</v>
      </c>
      <c r="H2751" s="4">
        <v>25</v>
      </c>
      <c r="I2751" s="25">
        <v>30</v>
      </c>
      <c r="J2751" s="4">
        <v>4</v>
      </c>
      <c r="N2751" t="s">
        <v>8339</v>
      </c>
      <c r="O2751" t="s">
        <v>8224</v>
      </c>
      <c r="P2751" t="s">
        <v>8385</v>
      </c>
      <c r="Q2751" s="8" t="s">
        <v>8380</v>
      </c>
      <c r="S2751" s="7">
        <v>1</v>
      </c>
      <c r="T2751" s="4">
        <v>1200</v>
      </c>
      <c r="U2751" s="4">
        <v>25</v>
      </c>
      <c r="V2751" s="25">
        <v>30</v>
      </c>
      <c r="W2751" s="4">
        <v>4</v>
      </c>
    </row>
    <row r="2752" spans="1:23" x14ac:dyDescent="0.45">
      <c r="A2752" t="s">
        <v>8339</v>
      </c>
      <c r="B2752" t="s">
        <v>8224</v>
      </c>
      <c r="C2752" t="s">
        <v>8385</v>
      </c>
      <c r="D2752" s="8" t="s">
        <v>8380</v>
      </c>
      <c r="E2752">
        <v>1819</v>
      </c>
      <c r="F2752" s="7">
        <v>1</v>
      </c>
      <c r="G2752" s="4">
        <v>1200</v>
      </c>
      <c r="H2752" s="4">
        <v>25</v>
      </c>
      <c r="I2752" s="25">
        <v>30</v>
      </c>
      <c r="J2752" s="4">
        <v>4</v>
      </c>
      <c r="N2752" t="s">
        <v>8339</v>
      </c>
      <c r="O2752" t="s">
        <v>8224</v>
      </c>
      <c r="P2752" t="s">
        <v>8385</v>
      </c>
      <c r="Q2752" s="8" t="s">
        <v>8380</v>
      </c>
      <c r="R2752">
        <v>1819</v>
      </c>
      <c r="S2752" s="7">
        <v>1</v>
      </c>
      <c r="T2752" s="4">
        <v>1200</v>
      </c>
      <c r="U2752" s="4">
        <v>25</v>
      </c>
      <c r="V2752" s="25">
        <v>30</v>
      </c>
      <c r="W2752" s="4">
        <v>4</v>
      </c>
    </row>
    <row r="2753" spans="1:23" x14ac:dyDescent="0.45">
      <c r="A2753" t="s">
        <v>8339</v>
      </c>
      <c r="B2753" t="s">
        <v>8224</v>
      </c>
      <c r="C2753" t="s">
        <v>8385</v>
      </c>
      <c r="D2753" s="8" t="s">
        <v>8370</v>
      </c>
      <c r="F2753" s="7">
        <v>3</v>
      </c>
      <c r="G2753" s="4">
        <v>22500</v>
      </c>
      <c r="H2753" s="4">
        <v>9906.48</v>
      </c>
      <c r="I2753" s="25">
        <v>40</v>
      </c>
      <c r="J2753" s="4">
        <v>157</v>
      </c>
      <c r="N2753" t="s">
        <v>8339</v>
      </c>
      <c r="O2753" t="s">
        <v>8224</v>
      </c>
      <c r="P2753" t="s">
        <v>8385</v>
      </c>
      <c r="Q2753" s="8" t="s">
        <v>8370</v>
      </c>
      <c r="S2753" s="7">
        <v>3</v>
      </c>
      <c r="T2753" s="4">
        <v>22500</v>
      </c>
      <c r="U2753" s="4">
        <v>9906.48</v>
      </c>
      <c r="V2753" s="25">
        <v>40</v>
      </c>
      <c r="W2753" s="4">
        <v>157</v>
      </c>
    </row>
    <row r="2754" spans="1:23" x14ac:dyDescent="0.45">
      <c r="A2754" t="s">
        <v>8339</v>
      </c>
      <c r="B2754" t="s">
        <v>8224</v>
      </c>
      <c r="C2754" t="s">
        <v>8385</v>
      </c>
      <c r="D2754" s="8" t="s">
        <v>8370</v>
      </c>
      <c r="E2754">
        <v>1765</v>
      </c>
      <c r="F2754" s="7">
        <v>1</v>
      </c>
      <c r="G2754" s="4">
        <v>12500</v>
      </c>
      <c r="H2754" s="4">
        <v>7433.48</v>
      </c>
      <c r="I2754" s="25">
        <v>30</v>
      </c>
      <c r="J2754" s="4">
        <v>103</v>
      </c>
      <c r="N2754" t="s">
        <v>8339</v>
      </c>
      <c r="O2754" t="s">
        <v>8224</v>
      </c>
      <c r="P2754" t="s">
        <v>8385</v>
      </c>
      <c r="Q2754" s="8" t="s">
        <v>8370</v>
      </c>
      <c r="R2754">
        <v>1765</v>
      </c>
      <c r="S2754" s="7">
        <v>1</v>
      </c>
      <c r="T2754" s="4">
        <v>12500</v>
      </c>
      <c r="U2754" s="4">
        <v>7433.48</v>
      </c>
      <c r="V2754" s="25">
        <v>30</v>
      </c>
      <c r="W2754" s="4">
        <v>103</v>
      </c>
    </row>
    <row r="2755" spans="1:23" x14ac:dyDescent="0.45">
      <c r="A2755" t="s">
        <v>8339</v>
      </c>
      <c r="B2755" t="s">
        <v>8224</v>
      </c>
      <c r="C2755" t="s">
        <v>8385</v>
      </c>
      <c r="D2755" s="8" t="s">
        <v>8370</v>
      </c>
      <c r="E2755">
        <v>1767</v>
      </c>
      <c r="F2755" s="7">
        <v>1</v>
      </c>
      <c r="G2755" s="4">
        <v>5000</v>
      </c>
      <c r="H2755" s="4">
        <v>2286</v>
      </c>
      <c r="I2755" s="25">
        <v>30</v>
      </c>
      <c r="J2755" s="4">
        <v>39</v>
      </c>
      <c r="N2755" t="s">
        <v>8339</v>
      </c>
      <c r="O2755" t="s">
        <v>8224</v>
      </c>
      <c r="P2755" t="s">
        <v>8385</v>
      </c>
      <c r="Q2755" s="8" t="s">
        <v>8370</v>
      </c>
      <c r="R2755">
        <v>1767</v>
      </c>
      <c r="S2755" s="7">
        <v>1</v>
      </c>
      <c r="T2755" s="4">
        <v>5000</v>
      </c>
      <c r="U2755" s="4">
        <v>2286</v>
      </c>
      <c r="V2755" s="25">
        <v>30</v>
      </c>
      <c r="W2755" s="4">
        <v>39</v>
      </c>
    </row>
    <row r="2756" spans="1:23" x14ac:dyDescent="0.45">
      <c r="A2756" t="s">
        <v>8339</v>
      </c>
      <c r="B2756" t="s">
        <v>8224</v>
      </c>
      <c r="C2756" t="s">
        <v>8385</v>
      </c>
      <c r="D2756" s="8" t="s">
        <v>8370</v>
      </c>
      <c r="E2756">
        <v>1768</v>
      </c>
      <c r="F2756" s="7">
        <v>1</v>
      </c>
      <c r="G2756" s="4">
        <v>5000</v>
      </c>
      <c r="H2756" s="4">
        <v>187</v>
      </c>
      <c r="I2756" s="25">
        <v>60</v>
      </c>
      <c r="J2756" s="4">
        <v>15</v>
      </c>
      <c r="N2756" t="s">
        <v>8339</v>
      </c>
      <c r="O2756" t="s">
        <v>8224</v>
      </c>
      <c r="P2756" t="s">
        <v>8385</v>
      </c>
      <c r="Q2756" s="8" t="s">
        <v>8370</v>
      </c>
      <c r="R2756">
        <v>1768</v>
      </c>
      <c r="S2756" s="7">
        <v>1</v>
      </c>
      <c r="T2756" s="4">
        <v>5000</v>
      </c>
      <c r="U2756" s="4">
        <v>187</v>
      </c>
      <c r="V2756" s="25">
        <v>60</v>
      </c>
      <c r="W2756" s="4">
        <v>15</v>
      </c>
    </row>
    <row r="2757" spans="1:23" x14ac:dyDescent="0.45">
      <c r="A2757" t="s">
        <v>8339</v>
      </c>
      <c r="B2757" t="s">
        <v>8224</v>
      </c>
      <c r="C2757" t="s">
        <v>8385</v>
      </c>
      <c r="D2757" s="8" t="s">
        <v>8371</v>
      </c>
      <c r="F2757" s="7">
        <v>4</v>
      </c>
      <c r="G2757" s="4">
        <v>59950</v>
      </c>
      <c r="H2757" s="4">
        <v>1283</v>
      </c>
      <c r="I2757" s="25">
        <v>32.933246527776646</v>
      </c>
      <c r="J2757" s="4">
        <v>49</v>
      </c>
      <c r="N2757" t="s">
        <v>8339</v>
      </c>
      <c r="O2757" t="s">
        <v>8224</v>
      </c>
      <c r="P2757" t="s">
        <v>8385</v>
      </c>
      <c r="Q2757" s="8" t="s">
        <v>8371</v>
      </c>
      <c r="S2757" s="7">
        <v>4</v>
      </c>
      <c r="T2757" s="4">
        <v>59950</v>
      </c>
      <c r="U2757" s="4">
        <v>1283</v>
      </c>
      <c r="V2757" s="25">
        <v>32.933246527776646</v>
      </c>
      <c r="W2757" s="4">
        <v>49</v>
      </c>
    </row>
    <row r="2758" spans="1:23" x14ac:dyDescent="0.45">
      <c r="A2758" t="s">
        <v>8339</v>
      </c>
      <c r="B2758" t="s">
        <v>8224</v>
      </c>
      <c r="C2758" t="s">
        <v>8385</v>
      </c>
      <c r="D2758" s="8" t="s">
        <v>8371</v>
      </c>
      <c r="E2758">
        <v>1190</v>
      </c>
      <c r="F2758" s="7">
        <v>1</v>
      </c>
      <c r="G2758" s="4">
        <v>500</v>
      </c>
      <c r="H2758" s="4">
        <v>675</v>
      </c>
      <c r="I2758" s="25">
        <v>30</v>
      </c>
      <c r="J2758" s="4">
        <v>13</v>
      </c>
      <c r="N2758" t="s">
        <v>8339</v>
      </c>
      <c r="O2758" t="s">
        <v>8224</v>
      </c>
      <c r="P2758" t="s">
        <v>8385</v>
      </c>
      <c r="Q2758" s="8" t="s">
        <v>8371</v>
      </c>
      <c r="R2758">
        <v>1190</v>
      </c>
      <c r="S2758" s="7">
        <v>1</v>
      </c>
      <c r="T2758" s="4">
        <v>500</v>
      </c>
      <c r="U2758" s="4">
        <v>675</v>
      </c>
      <c r="V2758" s="25">
        <v>30</v>
      </c>
      <c r="W2758" s="4">
        <v>13</v>
      </c>
    </row>
    <row r="2759" spans="1:23" x14ac:dyDescent="0.45">
      <c r="A2759" t="s">
        <v>8339</v>
      </c>
      <c r="B2759" t="s">
        <v>8224</v>
      </c>
      <c r="C2759" t="s">
        <v>8385</v>
      </c>
      <c r="D2759" s="8" t="s">
        <v>8371</v>
      </c>
      <c r="E2759">
        <v>1807</v>
      </c>
      <c r="F2759" s="7">
        <v>1</v>
      </c>
      <c r="G2759" s="4">
        <v>5000</v>
      </c>
      <c r="H2759" s="4">
        <v>553</v>
      </c>
      <c r="I2759" s="25">
        <v>30</v>
      </c>
      <c r="J2759" s="4">
        <v>8</v>
      </c>
      <c r="N2759" t="s">
        <v>8339</v>
      </c>
      <c r="O2759" t="s">
        <v>8224</v>
      </c>
      <c r="P2759" t="s">
        <v>8385</v>
      </c>
      <c r="Q2759" s="8" t="s">
        <v>8371</v>
      </c>
      <c r="R2759">
        <v>1807</v>
      </c>
      <c r="S2759" s="7">
        <v>1</v>
      </c>
      <c r="T2759" s="4">
        <v>5000</v>
      </c>
      <c r="U2759" s="4">
        <v>553</v>
      </c>
      <c r="V2759" s="25">
        <v>30</v>
      </c>
      <c r="W2759" s="4">
        <v>8</v>
      </c>
    </row>
    <row r="2760" spans="1:23" x14ac:dyDescent="0.45">
      <c r="A2760" t="s">
        <v>8339</v>
      </c>
      <c r="B2760" t="s">
        <v>8224</v>
      </c>
      <c r="C2760" t="s">
        <v>8385</v>
      </c>
      <c r="D2760" s="8" t="s">
        <v>8371</v>
      </c>
      <c r="E2760">
        <v>1810</v>
      </c>
      <c r="F2760" s="7">
        <v>1</v>
      </c>
      <c r="G2760" s="4">
        <v>450</v>
      </c>
      <c r="H2760" s="4">
        <v>15</v>
      </c>
      <c r="I2760" s="25">
        <v>12</v>
      </c>
      <c r="J2760" s="4">
        <v>2</v>
      </c>
      <c r="N2760" t="s">
        <v>8339</v>
      </c>
      <c r="O2760" t="s">
        <v>8224</v>
      </c>
      <c r="P2760" t="s">
        <v>8385</v>
      </c>
      <c r="Q2760" s="8" t="s">
        <v>8371</v>
      </c>
      <c r="R2760">
        <v>1810</v>
      </c>
      <c r="S2760" s="7">
        <v>1</v>
      </c>
      <c r="T2760" s="4">
        <v>450</v>
      </c>
      <c r="U2760" s="4">
        <v>15</v>
      </c>
      <c r="V2760" s="25">
        <v>12</v>
      </c>
      <c r="W2760" s="4">
        <v>2</v>
      </c>
    </row>
    <row r="2761" spans="1:23" x14ac:dyDescent="0.45">
      <c r="A2761" t="s">
        <v>8339</v>
      </c>
      <c r="B2761" t="s">
        <v>8224</v>
      </c>
      <c r="C2761" t="s">
        <v>8385</v>
      </c>
      <c r="D2761" s="8" t="s">
        <v>8371</v>
      </c>
      <c r="E2761">
        <v>1811</v>
      </c>
      <c r="F2761" s="7">
        <v>1</v>
      </c>
      <c r="G2761" s="4">
        <v>54000</v>
      </c>
      <c r="H2761" s="4">
        <v>40</v>
      </c>
      <c r="I2761" s="25">
        <v>59.732986111106584</v>
      </c>
      <c r="J2761" s="4">
        <v>26</v>
      </c>
      <c r="N2761" t="s">
        <v>8339</v>
      </c>
      <c r="O2761" t="s">
        <v>8224</v>
      </c>
      <c r="P2761" t="s">
        <v>8385</v>
      </c>
      <c r="Q2761" s="8" t="s">
        <v>8371</v>
      </c>
      <c r="R2761">
        <v>1811</v>
      </c>
      <c r="S2761" s="7">
        <v>1</v>
      </c>
      <c r="T2761" s="4">
        <v>54000</v>
      </c>
      <c r="U2761" s="4">
        <v>40</v>
      </c>
      <c r="V2761" s="25">
        <v>59.732986111106584</v>
      </c>
      <c r="W2761" s="4">
        <v>26</v>
      </c>
    </row>
    <row r="2762" spans="1:23" x14ac:dyDescent="0.45">
      <c r="A2762" t="s">
        <v>8339</v>
      </c>
      <c r="B2762" t="s">
        <v>8224</v>
      </c>
      <c r="C2762" t="s">
        <v>8385</v>
      </c>
      <c r="D2762" s="8" t="s">
        <v>8372</v>
      </c>
      <c r="F2762" s="7">
        <v>4</v>
      </c>
      <c r="G2762" s="4">
        <v>124500</v>
      </c>
      <c r="H2762" s="4">
        <v>100307.1</v>
      </c>
      <c r="I2762" s="25">
        <v>35.216276041666788</v>
      </c>
      <c r="J2762" s="4">
        <v>776</v>
      </c>
      <c r="N2762" t="s">
        <v>8339</v>
      </c>
      <c r="O2762" t="s">
        <v>8224</v>
      </c>
      <c r="P2762" t="s">
        <v>8385</v>
      </c>
      <c r="Q2762" s="8" t="s">
        <v>8372</v>
      </c>
      <c r="S2762" s="7">
        <v>4</v>
      </c>
      <c r="T2762" s="4">
        <v>124500</v>
      </c>
      <c r="U2762" s="4">
        <v>100307.1</v>
      </c>
      <c r="V2762" s="25">
        <v>35.216276041666788</v>
      </c>
      <c r="W2762" s="4">
        <v>776</v>
      </c>
    </row>
    <row r="2763" spans="1:23" x14ac:dyDescent="0.45">
      <c r="A2763" t="s">
        <v>8339</v>
      </c>
      <c r="B2763" t="s">
        <v>8224</v>
      </c>
      <c r="C2763" t="s">
        <v>8385</v>
      </c>
      <c r="D2763" s="8" t="s">
        <v>8372</v>
      </c>
      <c r="E2763">
        <v>1522</v>
      </c>
      <c r="F2763" s="7">
        <v>1</v>
      </c>
      <c r="G2763" s="4">
        <v>43500</v>
      </c>
      <c r="H2763" s="4">
        <v>60450.1</v>
      </c>
      <c r="I2763" s="25">
        <v>30</v>
      </c>
      <c r="J2763" s="4">
        <v>452</v>
      </c>
      <c r="N2763" t="s">
        <v>8339</v>
      </c>
      <c r="O2763" t="s">
        <v>8224</v>
      </c>
      <c r="P2763" t="s">
        <v>8385</v>
      </c>
      <c r="Q2763" s="8" t="s">
        <v>8372</v>
      </c>
      <c r="R2763">
        <v>1522</v>
      </c>
      <c r="S2763" s="7">
        <v>1</v>
      </c>
      <c r="T2763" s="4">
        <v>43500</v>
      </c>
      <c r="U2763" s="4">
        <v>60450.1</v>
      </c>
      <c r="V2763" s="25">
        <v>30</v>
      </c>
      <c r="W2763" s="4">
        <v>452</v>
      </c>
    </row>
    <row r="2764" spans="1:23" x14ac:dyDescent="0.45">
      <c r="A2764" t="s">
        <v>8339</v>
      </c>
      <c r="B2764" t="s">
        <v>8224</v>
      </c>
      <c r="C2764" t="s">
        <v>8385</v>
      </c>
      <c r="D2764" s="8" t="s">
        <v>8372</v>
      </c>
      <c r="E2764">
        <v>1770</v>
      </c>
      <c r="F2764" s="7">
        <v>1</v>
      </c>
      <c r="G2764" s="4">
        <v>24500</v>
      </c>
      <c r="H2764" s="4">
        <v>13846</v>
      </c>
      <c r="I2764" s="25">
        <v>35</v>
      </c>
      <c r="J2764" s="4">
        <v>92</v>
      </c>
      <c r="N2764" t="s">
        <v>8339</v>
      </c>
      <c r="O2764" t="s">
        <v>8224</v>
      </c>
      <c r="P2764" t="s">
        <v>8385</v>
      </c>
      <c r="Q2764" s="8" t="s">
        <v>8372</v>
      </c>
      <c r="R2764">
        <v>1770</v>
      </c>
      <c r="S2764" s="7">
        <v>1</v>
      </c>
      <c r="T2764" s="4">
        <v>24500</v>
      </c>
      <c r="U2764" s="4">
        <v>13846</v>
      </c>
      <c r="V2764" s="25">
        <v>35</v>
      </c>
      <c r="W2764" s="4">
        <v>92</v>
      </c>
    </row>
    <row r="2765" spans="1:23" x14ac:dyDescent="0.45">
      <c r="A2765" t="s">
        <v>8339</v>
      </c>
      <c r="B2765" t="s">
        <v>8224</v>
      </c>
      <c r="C2765" t="s">
        <v>8385</v>
      </c>
      <c r="D2765" s="8" t="s">
        <v>8372</v>
      </c>
      <c r="E2765">
        <v>1775</v>
      </c>
      <c r="F2765" s="7">
        <v>1</v>
      </c>
      <c r="G2765" s="4">
        <v>32500</v>
      </c>
      <c r="H2765" s="4">
        <v>21158</v>
      </c>
      <c r="I2765" s="25">
        <v>45</v>
      </c>
      <c r="J2765" s="4">
        <v>124</v>
      </c>
      <c r="N2765" t="s">
        <v>8339</v>
      </c>
      <c r="O2765" t="s">
        <v>8224</v>
      </c>
      <c r="P2765" t="s">
        <v>8385</v>
      </c>
      <c r="Q2765" s="8" t="s">
        <v>8372</v>
      </c>
      <c r="R2765">
        <v>1775</v>
      </c>
      <c r="S2765" s="7">
        <v>1</v>
      </c>
      <c r="T2765" s="4">
        <v>32500</v>
      </c>
      <c r="U2765" s="4">
        <v>21158</v>
      </c>
      <c r="V2765" s="25">
        <v>45</v>
      </c>
      <c r="W2765" s="4">
        <v>124</v>
      </c>
    </row>
    <row r="2766" spans="1:23" x14ac:dyDescent="0.45">
      <c r="A2766" t="s">
        <v>8339</v>
      </c>
      <c r="B2766" t="s">
        <v>8224</v>
      </c>
      <c r="C2766" t="s">
        <v>8385</v>
      </c>
      <c r="D2766" s="8" t="s">
        <v>8372</v>
      </c>
      <c r="E2766">
        <v>1785</v>
      </c>
      <c r="F2766" s="7">
        <v>1</v>
      </c>
      <c r="G2766" s="4">
        <v>24000</v>
      </c>
      <c r="H2766" s="4">
        <v>4853</v>
      </c>
      <c r="I2766" s="25">
        <v>30.865104166667152</v>
      </c>
      <c r="J2766" s="4">
        <v>108</v>
      </c>
      <c r="N2766" t="s">
        <v>8339</v>
      </c>
      <c r="O2766" t="s">
        <v>8224</v>
      </c>
      <c r="P2766" t="s">
        <v>8385</v>
      </c>
      <c r="Q2766" s="8" t="s">
        <v>8372</v>
      </c>
      <c r="R2766">
        <v>1785</v>
      </c>
      <c r="S2766" s="7">
        <v>1</v>
      </c>
      <c r="T2766" s="4">
        <v>24000</v>
      </c>
      <c r="U2766" s="4">
        <v>4853</v>
      </c>
      <c r="V2766" s="25">
        <v>30.865104166667152</v>
      </c>
      <c r="W2766" s="4">
        <v>108</v>
      </c>
    </row>
    <row r="2767" spans="1:23" x14ac:dyDescent="0.45">
      <c r="A2767" t="s">
        <v>8339</v>
      </c>
      <c r="B2767" t="s">
        <v>8224</v>
      </c>
      <c r="C2767" t="s">
        <v>8385</v>
      </c>
      <c r="D2767" s="8" t="s">
        <v>8373</v>
      </c>
      <c r="F2767" s="7">
        <v>3</v>
      </c>
      <c r="G2767" s="4">
        <v>19850</v>
      </c>
      <c r="H2767" s="4">
        <v>22963</v>
      </c>
      <c r="I2767" s="25">
        <v>34.924405864194945</v>
      </c>
      <c r="J2767" s="4">
        <v>184</v>
      </c>
      <c r="N2767" t="s">
        <v>8339</v>
      </c>
      <c r="O2767" t="s">
        <v>8224</v>
      </c>
      <c r="P2767" t="s">
        <v>8385</v>
      </c>
      <c r="Q2767" s="8" t="s">
        <v>8373</v>
      </c>
      <c r="S2767" s="7">
        <v>3</v>
      </c>
      <c r="T2767" s="4">
        <v>19850</v>
      </c>
      <c r="U2767" s="4">
        <v>22963</v>
      </c>
      <c r="V2767" s="25">
        <v>34.924405864194945</v>
      </c>
      <c r="W2767" s="4">
        <v>184</v>
      </c>
    </row>
    <row r="2768" spans="1:23" x14ac:dyDescent="0.45">
      <c r="A2768" t="s">
        <v>8339</v>
      </c>
      <c r="B2768" t="s">
        <v>8224</v>
      </c>
      <c r="C2768" t="s">
        <v>8385</v>
      </c>
      <c r="D2768" s="8" t="s">
        <v>8373</v>
      </c>
      <c r="E2768">
        <v>1531</v>
      </c>
      <c r="F2768" s="7">
        <v>1</v>
      </c>
      <c r="G2768" s="4">
        <v>2350</v>
      </c>
      <c r="H2768" s="4">
        <v>4135</v>
      </c>
      <c r="I2768" s="25">
        <v>32.32261574074073</v>
      </c>
      <c r="J2768" s="4">
        <v>73</v>
      </c>
      <c r="N2768" t="s">
        <v>8339</v>
      </c>
      <c r="O2768" t="s">
        <v>8224</v>
      </c>
      <c r="P2768" t="s">
        <v>8385</v>
      </c>
      <c r="Q2768" s="8" t="s">
        <v>8373</v>
      </c>
      <c r="R2768">
        <v>1531</v>
      </c>
      <c r="S2768" s="7">
        <v>1</v>
      </c>
      <c r="T2768" s="4">
        <v>2350</v>
      </c>
      <c r="U2768" s="4">
        <v>4135</v>
      </c>
      <c r="V2768" s="25">
        <v>32.32261574074073</v>
      </c>
      <c r="W2768" s="4">
        <v>73</v>
      </c>
    </row>
    <row r="2769" spans="1:23" x14ac:dyDescent="0.45">
      <c r="A2769" t="s">
        <v>8339</v>
      </c>
      <c r="B2769" t="s">
        <v>8224</v>
      </c>
      <c r="C2769" t="s">
        <v>8385</v>
      </c>
      <c r="D2769" s="8" t="s">
        <v>8373</v>
      </c>
      <c r="E2769">
        <v>1540</v>
      </c>
      <c r="F2769" s="7">
        <v>1</v>
      </c>
      <c r="G2769" s="4">
        <v>15000</v>
      </c>
      <c r="H2769" s="4">
        <v>17680</v>
      </c>
      <c r="I2769" s="25">
        <v>30.044953703698411</v>
      </c>
      <c r="J2769" s="4">
        <v>98</v>
      </c>
      <c r="N2769" t="s">
        <v>8339</v>
      </c>
      <c r="O2769" t="s">
        <v>8224</v>
      </c>
      <c r="P2769" t="s">
        <v>8385</v>
      </c>
      <c r="Q2769" s="8" t="s">
        <v>8373</v>
      </c>
      <c r="R2769">
        <v>1540</v>
      </c>
      <c r="S2769" s="7">
        <v>1</v>
      </c>
      <c r="T2769" s="4">
        <v>15000</v>
      </c>
      <c r="U2769" s="4">
        <v>17680</v>
      </c>
      <c r="V2769" s="25">
        <v>30.044953703698411</v>
      </c>
      <c r="W2769" s="4">
        <v>98</v>
      </c>
    </row>
    <row r="2770" spans="1:23" x14ac:dyDescent="0.45">
      <c r="A2770" t="s">
        <v>8339</v>
      </c>
      <c r="B2770" t="s">
        <v>8224</v>
      </c>
      <c r="C2770" t="s">
        <v>8385</v>
      </c>
      <c r="D2770" s="8" t="s">
        <v>8373</v>
      </c>
      <c r="E2770">
        <v>1774</v>
      </c>
      <c r="F2770" s="7">
        <v>1</v>
      </c>
      <c r="G2770" s="4">
        <v>2500</v>
      </c>
      <c r="H2770" s="4">
        <v>1148</v>
      </c>
      <c r="I2770" s="25">
        <v>42.405648148145701</v>
      </c>
      <c r="J2770" s="4">
        <v>13</v>
      </c>
      <c r="N2770" t="s">
        <v>8339</v>
      </c>
      <c r="O2770" t="s">
        <v>8224</v>
      </c>
      <c r="P2770" t="s">
        <v>8385</v>
      </c>
      <c r="Q2770" s="8" t="s">
        <v>8373</v>
      </c>
      <c r="R2770">
        <v>1774</v>
      </c>
      <c r="S2770" s="7">
        <v>1</v>
      </c>
      <c r="T2770" s="4">
        <v>2500</v>
      </c>
      <c r="U2770" s="4">
        <v>1148</v>
      </c>
      <c r="V2770" s="25">
        <v>42.405648148145701</v>
      </c>
      <c r="W2770" s="4">
        <v>13</v>
      </c>
    </row>
    <row r="2771" spans="1:23" x14ac:dyDescent="0.45">
      <c r="A2771" t="s">
        <v>8339</v>
      </c>
      <c r="B2771" t="s">
        <v>8224</v>
      </c>
      <c r="C2771" t="s">
        <v>8385</v>
      </c>
      <c r="D2771" s="8" t="s">
        <v>8374</v>
      </c>
      <c r="F2771" s="7">
        <v>4</v>
      </c>
      <c r="G2771" s="4">
        <v>59500</v>
      </c>
      <c r="H2771" s="4">
        <v>66058</v>
      </c>
      <c r="I2771" s="25">
        <v>39.560237268518904</v>
      </c>
      <c r="J2771" s="4">
        <v>1027</v>
      </c>
      <c r="N2771" t="s">
        <v>8339</v>
      </c>
      <c r="O2771" t="s">
        <v>8224</v>
      </c>
      <c r="P2771" t="s">
        <v>8385</v>
      </c>
      <c r="Q2771" s="8" t="s">
        <v>8374</v>
      </c>
      <c r="S2771" s="7">
        <v>4</v>
      </c>
      <c r="T2771" s="4">
        <v>59500</v>
      </c>
      <c r="U2771" s="4">
        <v>66058</v>
      </c>
      <c r="V2771" s="25">
        <v>39.560237268518904</v>
      </c>
      <c r="W2771" s="4">
        <v>1027</v>
      </c>
    </row>
    <row r="2772" spans="1:23" x14ac:dyDescent="0.45">
      <c r="A2772" t="s">
        <v>8339</v>
      </c>
      <c r="B2772" t="s">
        <v>8224</v>
      </c>
      <c r="C2772" t="s">
        <v>8385</v>
      </c>
      <c r="D2772" s="8" t="s">
        <v>8374</v>
      </c>
      <c r="E2772">
        <v>1517</v>
      </c>
      <c r="F2772" s="7">
        <v>1</v>
      </c>
      <c r="G2772" s="4">
        <v>15000</v>
      </c>
      <c r="H2772" s="4">
        <v>24297</v>
      </c>
      <c r="I2772" s="25">
        <v>30.683414351849933</v>
      </c>
      <c r="J2772" s="4">
        <v>615</v>
      </c>
      <c r="N2772" t="s">
        <v>8339</v>
      </c>
      <c r="O2772" t="s">
        <v>8224</v>
      </c>
      <c r="P2772" t="s">
        <v>8385</v>
      </c>
      <c r="Q2772" s="8" t="s">
        <v>8374</v>
      </c>
      <c r="R2772">
        <v>1517</v>
      </c>
      <c r="S2772" s="7">
        <v>1</v>
      </c>
      <c r="T2772" s="4">
        <v>15000</v>
      </c>
      <c r="U2772" s="4">
        <v>24297</v>
      </c>
      <c r="V2772" s="25">
        <v>30.683414351849933</v>
      </c>
      <c r="W2772" s="4">
        <v>615</v>
      </c>
    </row>
    <row r="2773" spans="1:23" x14ac:dyDescent="0.45">
      <c r="A2773" t="s">
        <v>8339</v>
      </c>
      <c r="B2773" t="s">
        <v>8224</v>
      </c>
      <c r="C2773" t="s">
        <v>8385</v>
      </c>
      <c r="D2773" s="8" t="s">
        <v>8374</v>
      </c>
      <c r="E2773">
        <v>1520</v>
      </c>
      <c r="F2773" s="7">
        <v>1</v>
      </c>
      <c r="G2773" s="4">
        <v>18000</v>
      </c>
      <c r="H2773" s="4">
        <v>18625</v>
      </c>
      <c r="I2773" s="25">
        <v>36.308877314819256</v>
      </c>
      <c r="J2773" s="4">
        <v>167</v>
      </c>
      <c r="N2773" t="s">
        <v>8339</v>
      </c>
      <c r="O2773" t="s">
        <v>8224</v>
      </c>
      <c r="P2773" t="s">
        <v>8385</v>
      </c>
      <c r="Q2773" s="8" t="s">
        <v>8374</v>
      </c>
      <c r="R2773">
        <v>1520</v>
      </c>
      <c r="S2773" s="7">
        <v>1</v>
      </c>
      <c r="T2773" s="4">
        <v>18000</v>
      </c>
      <c r="U2773" s="4">
        <v>18625</v>
      </c>
      <c r="V2773" s="25">
        <v>36.308877314819256</v>
      </c>
      <c r="W2773" s="4">
        <v>167</v>
      </c>
    </row>
    <row r="2774" spans="1:23" x14ac:dyDescent="0.45">
      <c r="A2774" t="s">
        <v>8339</v>
      </c>
      <c r="B2774" t="s">
        <v>8224</v>
      </c>
      <c r="C2774" t="s">
        <v>8385</v>
      </c>
      <c r="D2774" s="8" t="s">
        <v>8374</v>
      </c>
      <c r="E2774">
        <v>1523</v>
      </c>
      <c r="F2774" s="7">
        <v>1</v>
      </c>
      <c r="G2774" s="4">
        <v>18500</v>
      </c>
      <c r="H2774" s="4">
        <v>23096</v>
      </c>
      <c r="I2774" s="25">
        <v>31.248657407406427</v>
      </c>
      <c r="J2774" s="4">
        <v>241</v>
      </c>
      <c r="N2774" t="s">
        <v>8339</v>
      </c>
      <c r="O2774" t="s">
        <v>8224</v>
      </c>
      <c r="P2774" t="s">
        <v>8385</v>
      </c>
      <c r="Q2774" s="8" t="s">
        <v>8374</v>
      </c>
      <c r="R2774">
        <v>1523</v>
      </c>
      <c r="S2774" s="7">
        <v>1</v>
      </c>
      <c r="T2774" s="4">
        <v>18500</v>
      </c>
      <c r="U2774" s="4">
        <v>23096</v>
      </c>
      <c r="V2774" s="25">
        <v>31.248657407406427</v>
      </c>
      <c r="W2774" s="4">
        <v>241</v>
      </c>
    </row>
    <row r="2775" spans="1:23" x14ac:dyDescent="0.45">
      <c r="A2775" t="s">
        <v>8339</v>
      </c>
      <c r="B2775" t="s">
        <v>8224</v>
      </c>
      <c r="C2775" t="s">
        <v>8385</v>
      </c>
      <c r="D2775" s="8" t="s">
        <v>8374</v>
      </c>
      <c r="E2775">
        <v>1789</v>
      </c>
      <c r="F2775" s="7">
        <v>1</v>
      </c>
      <c r="G2775" s="4">
        <v>8000</v>
      </c>
      <c r="H2775" s="4">
        <v>40</v>
      </c>
      <c r="I2775" s="25">
        <v>60</v>
      </c>
      <c r="J2775" s="4">
        <v>4</v>
      </c>
      <c r="N2775" t="s">
        <v>8339</v>
      </c>
      <c r="O2775" t="s">
        <v>8224</v>
      </c>
      <c r="P2775" t="s">
        <v>8385</v>
      </c>
      <c r="Q2775" s="8" t="s">
        <v>8374</v>
      </c>
      <c r="R2775">
        <v>1789</v>
      </c>
      <c r="S2775" s="7">
        <v>1</v>
      </c>
      <c r="T2775" s="4">
        <v>8000</v>
      </c>
      <c r="U2775" s="4">
        <v>40</v>
      </c>
      <c r="V2775" s="25">
        <v>60</v>
      </c>
      <c r="W2775" s="4">
        <v>4</v>
      </c>
    </row>
    <row r="2776" spans="1:23" x14ac:dyDescent="0.45">
      <c r="A2776" t="s">
        <v>8339</v>
      </c>
      <c r="B2776" t="s">
        <v>8224</v>
      </c>
      <c r="C2776" t="s">
        <v>8385</v>
      </c>
      <c r="D2776" s="8" t="s">
        <v>8381</v>
      </c>
      <c r="F2776" s="7">
        <v>4</v>
      </c>
      <c r="G2776" s="4">
        <v>82000</v>
      </c>
      <c r="H2776" s="4">
        <v>12130</v>
      </c>
      <c r="I2776" s="25">
        <v>37.871701388889051</v>
      </c>
      <c r="J2776" s="4">
        <v>120</v>
      </c>
      <c r="N2776" t="s">
        <v>8339</v>
      </c>
      <c r="O2776" t="s">
        <v>8224</v>
      </c>
      <c r="P2776" t="s">
        <v>8385</v>
      </c>
      <c r="Q2776" s="8" t="s">
        <v>8381</v>
      </c>
      <c r="S2776" s="7">
        <v>4</v>
      </c>
      <c r="T2776" s="4">
        <v>82000</v>
      </c>
      <c r="U2776" s="4">
        <v>12130</v>
      </c>
      <c r="V2776" s="25">
        <v>37.871701388889051</v>
      </c>
      <c r="W2776" s="4">
        <v>120</v>
      </c>
    </row>
    <row r="2777" spans="1:23" x14ac:dyDescent="0.45">
      <c r="A2777" t="s">
        <v>8339</v>
      </c>
      <c r="B2777" t="s">
        <v>8224</v>
      </c>
      <c r="C2777" t="s">
        <v>8385</v>
      </c>
      <c r="D2777" s="8" t="s">
        <v>8381</v>
      </c>
      <c r="E2777">
        <v>1538</v>
      </c>
      <c r="F2777" s="7">
        <v>1</v>
      </c>
      <c r="G2777" s="4">
        <v>7000</v>
      </c>
      <c r="H2777" s="4">
        <v>7184</v>
      </c>
      <c r="I2777" s="25">
        <v>45</v>
      </c>
      <c r="J2777" s="4">
        <v>46</v>
      </c>
      <c r="N2777" t="s">
        <v>8339</v>
      </c>
      <c r="O2777" t="s">
        <v>8224</v>
      </c>
      <c r="P2777" t="s">
        <v>8385</v>
      </c>
      <c r="Q2777" s="8" t="s">
        <v>8381</v>
      </c>
      <c r="R2777">
        <v>1538</v>
      </c>
      <c r="S2777" s="7">
        <v>1</v>
      </c>
      <c r="T2777" s="4">
        <v>7000</v>
      </c>
      <c r="U2777" s="4">
        <v>7184</v>
      </c>
      <c r="V2777" s="25">
        <v>45</v>
      </c>
      <c r="W2777" s="4">
        <v>46</v>
      </c>
    </row>
    <row r="2778" spans="1:23" x14ac:dyDescent="0.45">
      <c r="A2778" t="s">
        <v>8339</v>
      </c>
      <c r="B2778" t="s">
        <v>8224</v>
      </c>
      <c r="C2778" t="s">
        <v>8385</v>
      </c>
      <c r="D2778" s="8" t="s">
        <v>8381</v>
      </c>
      <c r="E2778">
        <v>1769</v>
      </c>
      <c r="F2778" s="7">
        <v>1</v>
      </c>
      <c r="G2778" s="4">
        <v>40000</v>
      </c>
      <c r="H2778" s="4">
        <v>1081</v>
      </c>
      <c r="I2778" s="25">
        <v>30</v>
      </c>
      <c r="J2778" s="4">
        <v>22</v>
      </c>
      <c r="N2778" t="s">
        <v>8339</v>
      </c>
      <c r="O2778" t="s">
        <v>8224</v>
      </c>
      <c r="P2778" t="s">
        <v>8385</v>
      </c>
      <c r="Q2778" s="8" t="s">
        <v>8381</v>
      </c>
      <c r="R2778">
        <v>1769</v>
      </c>
      <c r="S2778" s="7">
        <v>1</v>
      </c>
      <c r="T2778" s="4">
        <v>40000</v>
      </c>
      <c r="U2778" s="4">
        <v>1081</v>
      </c>
      <c r="V2778" s="25">
        <v>30</v>
      </c>
      <c r="W2778" s="4">
        <v>22</v>
      </c>
    </row>
    <row r="2779" spans="1:23" x14ac:dyDescent="0.45">
      <c r="A2779" t="s">
        <v>8339</v>
      </c>
      <c r="B2779" t="s">
        <v>8224</v>
      </c>
      <c r="C2779" t="s">
        <v>8385</v>
      </c>
      <c r="D2779" s="8" t="s">
        <v>8381</v>
      </c>
      <c r="E2779">
        <v>1773</v>
      </c>
      <c r="F2779" s="7">
        <v>1</v>
      </c>
      <c r="G2779" s="4">
        <v>30000</v>
      </c>
      <c r="H2779" s="4">
        <v>1877</v>
      </c>
      <c r="I2779" s="25">
        <v>45</v>
      </c>
      <c r="J2779" s="4">
        <v>19</v>
      </c>
      <c r="N2779" t="s">
        <v>8339</v>
      </c>
      <c r="O2779" t="s">
        <v>8224</v>
      </c>
      <c r="P2779" t="s">
        <v>8385</v>
      </c>
      <c r="Q2779" s="8" t="s">
        <v>8381</v>
      </c>
      <c r="R2779">
        <v>1773</v>
      </c>
      <c r="S2779" s="7">
        <v>1</v>
      </c>
      <c r="T2779" s="4">
        <v>30000</v>
      </c>
      <c r="U2779" s="4">
        <v>1877</v>
      </c>
      <c r="V2779" s="25">
        <v>45</v>
      </c>
      <c r="W2779" s="4">
        <v>19</v>
      </c>
    </row>
    <row r="2780" spans="1:23" x14ac:dyDescent="0.45">
      <c r="A2780" t="s">
        <v>8339</v>
      </c>
      <c r="B2780" t="s">
        <v>8224</v>
      </c>
      <c r="C2780" t="s">
        <v>8385</v>
      </c>
      <c r="D2780" s="8" t="s">
        <v>8381</v>
      </c>
      <c r="E2780">
        <v>1784</v>
      </c>
      <c r="F2780" s="7">
        <v>1</v>
      </c>
      <c r="G2780" s="4">
        <v>5000</v>
      </c>
      <c r="H2780" s="4">
        <v>1988</v>
      </c>
      <c r="I2780" s="25">
        <v>31.486805555556202</v>
      </c>
      <c r="J2780" s="4">
        <v>33</v>
      </c>
      <c r="N2780" t="s">
        <v>8339</v>
      </c>
      <c r="O2780" t="s">
        <v>8224</v>
      </c>
      <c r="P2780" t="s">
        <v>8385</v>
      </c>
      <c r="Q2780" s="8" t="s">
        <v>8381</v>
      </c>
      <c r="R2780">
        <v>1784</v>
      </c>
      <c r="S2780" s="7">
        <v>1</v>
      </c>
      <c r="T2780" s="4">
        <v>5000</v>
      </c>
      <c r="U2780" s="4">
        <v>1988</v>
      </c>
      <c r="V2780" s="25">
        <v>31.486805555556202</v>
      </c>
      <c r="W2780" s="4">
        <v>33</v>
      </c>
    </row>
    <row r="2781" spans="1:23" x14ac:dyDescent="0.45">
      <c r="A2781" t="s">
        <v>8339</v>
      </c>
      <c r="B2781" t="s">
        <v>8224</v>
      </c>
      <c r="C2781" t="s">
        <v>8386</v>
      </c>
      <c r="F2781" s="7"/>
      <c r="G2781" s="4"/>
      <c r="H2781" s="4"/>
      <c r="I2781" s="25"/>
      <c r="J2781" s="4"/>
      <c r="N2781" t="s">
        <v>8339</v>
      </c>
      <c r="O2781" t="s">
        <v>8224</v>
      </c>
      <c r="P2781" t="s">
        <v>8386</v>
      </c>
      <c r="S2781" s="7"/>
      <c r="T2781" s="4"/>
      <c r="U2781" s="4"/>
      <c r="V2781" s="25"/>
      <c r="W2781" s="4"/>
    </row>
    <row r="2782" spans="1:23" x14ac:dyDescent="0.45">
      <c r="A2782" t="s">
        <v>8339</v>
      </c>
      <c r="B2782" t="s">
        <v>8224</v>
      </c>
      <c r="C2782" t="s">
        <v>8386</v>
      </c>
      <c r="D2782" s="8" t="s">
        <v>8376</v>
      </c>
      <c r="F2782" s="7">
        <v>3</v>
      </c>
      <c r="G2782" s="4">
        <v>59500</v>
      </c>
      <c r="H2782" s="4">
        <v>8023</v>
      </c>
      <c r="I2782" s="25">
        <v>32</v>
      </c>
      <c r="J2782" s="4">
        <v>108</v>
      </c>
      <c r="N2782" t="s">
        <v>8339</v>
      </c>
      <c r="O2782" t="s">
        <v>8224</v>
      </c>
      <c r="P2782" t="s">
        <v>8386</v>
      </c>
      <c r="Q2782" s="8" t="s">
        <v>8376</v>
      </c>
      <c r="S2782" s="7">
        <v>3</v>
      </c>
      <c r="T2782" s="4">
        <v>59500</v>
      </c>
      <c r="U2782" s="4">
        <v>8023</v>
      </c>
      <c r="V2782" s="25">
        <v>32</v>
      </c>
      <c r="W2782" s="4">
        <v>108</v>
      </c>
    </row>
    <row r="2783" spans="1:23" x14ac:dyDescent="0.45">
      <c r="A2783" t="s">
        <v>8339</v>
      </c>
      <c r="B2783" t="s">
        <v>8224</v>
      </c>
      <c r="C2783" t="s">
        <v>8386</v>
      </c>
      <c r="D2783" s="8" t="s">
        <v>8376</v>
      </c>
      <c r="E2783">
        <v>1790</v>
      </c>
      <c r="F2783" s="7">
        <v>1</v>
      </c>
      <c r="G2783" s="4">
        <v>33000</v>
      </c>
      <c r="H2783" s="4">
        <v>1636</v>
      </c>
      <c r="I2783" s="25">
        <v>30</v>
      </c>
      <c r="J2783" s="4">
        <v>15</v>
      </c>
      <c r="N2783" t="s">
        <v>8339</v>
      </c>
      <c r="O2783" t="s">
        <v>8224</v>
      </c>
      <c r="P2783" t="s">
        <v>8386</v>
      </c>
      <c r="Q2783" s="8" t="s">
        <v>8376</v>
      </c>
      <c r="R2783">
        <v>1790</v>
      </c>
      <c r="S2783" s="7">
        <v>1</v>
      </c>
      <c r="T2783" s="4">
        <v>33000</v>
      </c>
      <c r="U2783" s="4">
        <v>1636</v>
      </c>
      <c r="V2783" s="25">
        <v>30</v>
      </c>
      <c r="W2783" s="4">
        <v>15</v>
      </c>
    </row>
    <row r="2784" spans="1:23" x14ac:dyDescent="0.45">
      <c r="A2784" t="s">
        <v>8339</v>
      </c>
      <c r="B2784" t="s">
        <v>8224</v>
      </c>
      <c r="C2784" t="s">
        <v>8386</v>
      </c>
      <c r="D2784" s="8" t="s">
        <v>8376</v>
      </c>
      <c r="E2784">
        <v>1794</v>
      </c>
      <c r="F2784" s="7">
        <v>1</v>
      </c>
      <c r="G2784" s="4">
        <v>9000</v>
      </c>
      <c r="H2784" s="4">
        <v>997</v>
      </c>
      <c r="I2784" s="25">
        <v>35</v>
      </c>
      <c r="J2784" s="4">
        <v>18</v>
      </c>
      <c r="N2784" t="s">
        <v>8339</v>
      </c>
      <c r="O2784" t="s">
        <v>8224</v>
      </c>
      <c r="P2784" t="s">
        <v>8386</v>
      </c>
      <c r="Q2784" s="8" t="s">
        <v>8376</v>
      </c>
      <c r="R2784">
        <v>1794</v>
      </c>
      <c r="S2784" s="7">
        <v>1</v>
      </c>
      <c r="T2784" s="4">
        <v>9000</v>
      </c>
      <c r="U2784" s="4">
        <v>997</v>
      </c>
      <c r="V2784" s="25">
        <v>35</v>
      </c>
      <c r="W2784" s="4">
        <v>18</v>
      </c>
    </row>
    <row r="2785" spans="1:23" x14ac:dyDescent="0.45">
      <c r="A2785" t="s">
        <v>8339</v>
      </c>
      <c r="B2785" t="s">
        <v>8224</v>
      </c>
      <c r="C2785" t="s">
        <v>8386</v>
      </c>
      <c r="D2785" s="8" t="s">
        <v>8376</v>
      </c>
      <c r="E2785">
        <v>1803</v>
      </c>
      <c r="F2785" s="7">
        <v>1</v>
      </c>
      <c r="G2785" s="4">
        <v>17500</v>
      </c>
      <c r="H2785" s="4">
        <v>5390</v>
      </c>
      <c r="I2785" s="25">
        <v>31</v>
      </c>
      <c r="J2785" s="4">
        <v>75</v>
      </c>
      <c r="N2785" t="s">
        <v>8339</v>
      </c>
      <c r="O2785" t="s">
        <v>8224</v>
      </c>
      <c r="P2785" t="s">
        <v>8386</v>
      </c>
      <c r="Q2785" s="8" t="s">
        <v>8376</v>
      </c>
      <c r="R2785">
        <v>1803</v>
      </c>
      <c r="S2785" s="7">
        <v>1</v>
      </c>
      <c r="T2785" s="4">
        <v>17500</v>
      </c>
      <c r="U2785" s="4">
        <v>5390</v>
      </c>
      <c r="V2785" s="25">
        <v>31</v>
      </c>
      <c r="W2785" s="4">
        <v>75</v>
      </c>
    </row>
    <row r="2786" spans="1:23" x14ac:dyDescent="0.45">
      <c r="A2786" t="s">
        <v>8339</v>
      </c>
      <c r="B2786" t="s">
        <v>8224</v>
      </c>
      <c r="C2786" t="s">
        <v>8386</v>
      </c>
      <c r="D2786" s="8" t="s">
        <v>8377</v>
      </c>
      <c r="F2786" s="7">
        <v>3</v>
      </c>
      <c r="G2786" s="4">
        <v>79000</v>
      </c>
      <c r="H2786" s="4">
        <v>30414</v>
      </c>
      <c r="I2786" s="25">
        <v>34.958333333338182</v>
      </c>
      <c r="J2786" s="4">
        <v>217</v>
      </c>
      <c r="N2786" t="s">
        <v>8339</v>
      </c>
      <c r="O2786" t="s">
        <v>8224</v>
      </c>
      <c r="P2786" t="s">
        <v>8386</v>
      </c>
      <c r="Q2786" s="8" t="s">
        <v>8377</v>
      </c>
      <c r="S2786" s="7">
        <v>3</v>
      </c>
      <c r="T2786" s="4">
        <v>79000</v>
      </c>
      <c r="U2786" s="4">
        <v>30414</v>
      </c>
      <c r="V2786" s="25">
        <v>34.958333333338182</v>
      </c>
      <c r="W2786" s="4">
        <v>217</v>
      </c>
    </row>
    <row r="2787" spans="1:23" x14ac:dyDescent="0.45">
      <c r="A2787" t="s">
        <v>8339</v>
      </c>
      <c r="B2787" t="s">
        <v>8224</v>
      </c>
      <c r="C2787" t="s">
        <v>8386</v>
      </c>
      <c r="D2787" s="8" t="s">
        <v>8377</v>
      </c>
      <c r="E2787">
        <v>1529</v>
      </c>
      <c r="F2787" s="7">
        <v>1</v>
      </c>
      <c r="G2787" s="4">
        <v>19000</v>
      </c>
      <c r="H2787" s="4">
        <v>19129</v>
      </c>
      <c r="I2787" s="25">
        <v>29.958333333335759</v>
      </c>
      <c r="J2787" s="4">
        <v>141</v>
      </c>
      <c r="N2787" t="s">
        <v>8339</v>
      </c>
      <c r="O2787" t="s">
        <v>8224</v>
      </c>
      <c r="P2787" t="s">
        <v>8386</v>
      </c>
      <c r="Q2787" s="8" t="s">
        <v>8377</v>
      </c>
      <c r="R2787">
        <v>1529</v>
      </c>
      <c r="S2787" s="7">
        <v>1</v>
      </c>
      <c r="T2787" s="4">
        <v>19000</v>
      </c>
      <c r="U2787" s="4">
        <v>19129</v>
      </c>
      <c r="V2787" s="25">
        <v>29.958333333335759</v>
      </c>
      <c r="W2787" s="4">
        <v>141</v>
      </c>
    </row>
    <row r="2788" spans="1:23" x14ac:dyDescent="0.45">
      <c r="A2788" t="s">
        <v>8339</v>
      </c>
      <c r="B2788" t="s">
        <v>8224</v>
      </c>
      <c r="C2788" t="s">
        <v>8386</v>
      </c>
      <c r="D2788" s="8" t="s">
        <v>8377</v>
      </c>
      <c r="E2788">
        <v>1751</v>
      </c>
      <c r="F2788" s="7">
        <v>1</v>
      </c>
      <c r="G2788" s="4">
        <v>10000</v>
      </c>
      <c r="H2788" s="4">
        <v>10290</v>
      </c>
      <c r="I2788" s="25">
        <v>29.958333333335759</v>
      </c>
      <c r="J2788" s="4">
        <v>61</v>
      </c>
      <c r="N2788" t="s">
        <v>8339</v>
      </c>
      <c r="O2788" t="s">
        <v>8224</v>
      </c>
      <c r="P2788" t="s">
        <v>8386</v>
      </c>
      <c r="Q2788" s="8" t="s">
        <v>8377</v>
      </c>
      <c r="R2788">
        <v>1751</v>
      </c>
      <c r="S2788" s="7">
        <v>1</v>
      </c>
      <c r="T2788" s="4">
        <v>10000</v>
      </c>
      <c r="U2788" s="4">
        <v>10290</v>
      </c>
      <c r="V2788" s="25">
        <v>29.958333333335759</v>
      </c>
      <c r="W2788" s="4">
        <v>61</v>
      </c>
    </row>
    <row r="2789" spans="1:23" x14ac:dyDescent="0.45">
      <c r="A2789" t="s">
        <v>8339</v>
      </c>
      <c r="B2789" t="s">
        <v>8224</v>
      </c>
      <c r="C2789" t="s">
        <v>8386</v>
      </c>
      <c r="D2789" s="8" t="s">
        <v>8377</v>
      </c>
      <c r="E2789">
        <v>1778</v>
      </c>
      <c r="F2789" s="7">
        <v>1</v>
      </c>
      <c r="G2789" s="4">
        <v>50000</v>
      </c>
      <c r="H2789" s="4">
        <v>995</v>
      </c>
      <c r="I2789" s="25">
        <v>44.958333333343035</v>
      </c>
      <c r="J2789" s="4">
        <v>15</v>
      </c>
      <c r="N2789" t="s">
        <v>8339</v>
      </c>
      <c r="O2789" t="s">
        <v>8224</v>
      </c>
      <c r="P2789" t="s">
        <v>8386</v>
      </c>
      <c r="Q2789" s="8" t="s">
        <v>8377</v>
      </c>
      <c r="R2789">
        <v>1778</v>
      </c>
      <c r="S2789" s="7">
        <v>1</v>
      </c>
      <c r="T2789" s="4">
        <v>50000</v>
      </c>
      <c r="U2789" s="4">
        <v>995</v>
      </c>
      <c r="V2789" s="25">
        <v>44.958333333343035</v>
      </c>
      <c r="W2789" s="4">
        <v>15</v>
      </c>
    </row>
    <row r="2790" spans="1:23" x14ac:dyDescent="0.45">
      <c r="A2790" t="s">
        <v>8339</v>
      </c>
      <c r="B2790" t="s">
        <v>8224</v>
      </c>
      <c r="C2790" t="s">
        <v>8386</v>
      </c>
      <c r="D2790" s="8" t="s">
        <v>8378</v>
      </c>
      <c r="F2790" s="7">
        <v>5</v>
      </c>
      <c r="G2790" s="4">
        <v>60800</v>
      </c>
      <c r="H2790" s="4">
        <v>14599</v>
      </c>
      <c r="I2790" s="25">
        <v>26.166666666665698</v>
      </c>
      <c r="J2790" s="4">
        <v>184</v>
      </c>
      <c r="N2790" t="s">
        <v>8339</v>
      </c>
      <c r="O2790" t="s">
        <v>8224</v>
      </c>
      <c r="P2790" t="s">
        <v>8386</v>
      </c>
      <c r="Q2790" s="8" t="s">
        <v>8378</v>
      </c>
      <c r="S2790" s="7">
        <v>5</v>
      </c>
      <c r="T2790" s="4">
        <v>60800</v>
      </c>
      <c r="U2790" s="4">
        <v>14599</v>
      </c>
      <c r="V2790" s="25">
        <v>26.166666666665698</v>
      </c>
      <c r="W2790" s="4">
        <v>184</v>
      </c>
    </row>
    <row r="2791" spans="1:23" x14ac:dyDescent="0.45">
      <c r="A2791" t="s">
        <v>8339</v>
      </c>
      <c r="B2791" t="s">
        <v>8224</v>
      </c>
      <c r="C2791" t="s">
        <v>8386</v>
      </c>
      <c r="D2791" s="8" t="s">
        <v>8378</v>
      </c>
      <c r="E2791">
        <v>1200</v>
      </c>
      <c r="F2791" s="7">
        <v>1</v>
      </c>
      <c r="G2791" s="4">
        <v>4800</v>
      </c>
      <c r="H2791" s="4">
        <v>6029</v>
      </c>
      <c r="I2791" s="25">
        <v>21</v>
      </c>
      <c r="J2791" s="4">
        <v>103</v>
      </c>
      <c r="N2791" t="s">
        <v>8339</v>
      </c>
      <c r="O2791" t="s">
        <v>8224</v>
      </c>
      <c r="P2791" t="s">
        <v>8386</v>
      </c>
      <c r="Q2791" s="8" t="s">
        <v>8378</v>
      </c>
      <c r="R2791">
        <v>1200</v>
      </c>
      <c r="S2791" s="7">
        <v>1</v>
      </c>
      <c r="T2791" s="4">
        <v>4800</v>
      </c>
      <c r="U2791" s="4">
        <v>6029</v>
      </c>
      <c r="V2791" s="25">
        <v>21</v>
      </c>
      <c r="W2791" s="4">
        <v>103</v>
      </c>
    </row>
    <row r="2792" spans="1:23" x14ac:dyDescent="0.45">
      <c r="A2792" t="s">
        <v>8339</v>
      </c>
      <c r="B2792" t="s">
        <v>8224</v>
      </c>
      <c r="C2792" t="s">
        <v>8386</v>
      </c>
      <c r="D2792" s="8" t="s">
        <v>8378</v>
      </c>
      <c r="E2792">
        <v>1759</v>
      </c>
      <c r="F2792" s="7">
        <v>1</v>
      </c>
      <c r="G2792" s="4">
        <v>5000</v>
      </c>
      <c r="H2792" s="4">
        <v>5330</v>
      </c>
      <c r="I2792" s="25">
        <v>19.958333333328483</v>
      </c>
      <c r="J2792" s="4">
        <v>49</v>
      </c>
      <c r="N2792" t="s">
        <v>8339</v>
      </c>
      <c r="O2792" t="s">
        <v>8224</v>
      </c>
      <c r="P2792" t="s">
        <v>8386</v>
      </c>
      <c r="Q2792" s="8" t="s">
        <v>8378</v>
      </c>
      <c r="R2792">
        <v>1759</v>
      </c>
      <c r="S2792" s="7">
        <v>1</v>
      </c>
      <c r="T2792" s="4">
        <v>5000</v>
      </c>
      <c r="U2792" s="4">
        <v>5330</v>
      </c>
      <c r="V2792" s="25">
        <v>19.958333333328483</v>
      </c>
      <c r="W2792" s="4">
        <v>49</v>
      </c>
    </row>
    <row r="2793" spans="1:23" x14ac:dyDescent="0.45">
      <c r="A2793" t="s">
        <v>8339</v>
      </c>
      <c r="B2793" t="s">
        <v>8224</v>
      </c>
      <c r="C2793" t="s">
        <v>8386</v>
      </c>
      <c r="D2793" s="8" t="s">
        <v>8378</v>
      </c>
      <c r="E2793">
        <v>1787</v>
      </c>
      <c r="F2793" s="7">
        <v>1</v>
      </c>
      <c r="G2793" s="4">
        <v>10000</v>
      </c>
      <c r="H2793" s="4">
        <v>1533</v>
      </c>
      <c r="I2793" s="25">
        <v>29.958333333335759</v>
      </c>
      <c r="J2793" s="4">
        <v>24</v>
      </c>
      <c r="N2793" t="s">
        <v>8339</v>
      </c>
      <c r="O2793" t="s">
        <v>8224</v>
      </c>
      <c r="P2793" t="s">
        <v>8386</v>
      </c>
      <c r="Q2793" s="8" t="s">
        <v>8378</v>
      </c>
      <c r="R2793">
        <v>1787</v>
      </c>
      <c r="S2793" s="7">
        <v>1</v>
      </c>
      <c r="T2793" s="4">
        <v>10000</v>
      </c>
      <c r="U2793" s="4">
        <v>1533</v>
      </c>
      <c r="V2793" s="25">
        <v>29.958333333335759</v>
      </c>
      <c r="W2793" s="4">
        <v>24</v>
      </c>
    </row>
    <row r="2794" spans="1:23" x14ac:dyDescent="0.45">
      <c r="A2794" t="s">
        <v>8339</v>
      </c>
      <c r="B2794" t="s">
        <v>8224</v>
      </c>
      <c r="C2794" t="s">
        <v>8386</v>
      </c>
      <c r="D2794" s="8" t="s">
        <v>8378</v>
      </c>
      <c r="E2794">
        <v>1818</v>
      </c>
      <c r="F2794" s="7">
        <v>1</v>
      </c>
      <c r="G2794" s="4">
        <v>15000</v>
      </c>
      <c r="H2794" s="4">
        <v>0</v>
      </c>
      <c r="I2794" s="25">
        <v>29.958333333328483</v>
      </c>
      <c r="J2794" s="4">
        <v>0</v>
      </c>
      <c r="N2794" t="s">
        <v>8339</v>
      </c>
      <c r="O2794" t="s">
        <v>8224</v>
      </c>
      <c r="P2794" t="s">
        <v>8386</v>
      </c>
      <c r="Q2794" s="8" t="s">
        <v>8378</v>
      </c>
      <c r="R2794">
        <v>1818</v>
      </c>
      <c r="S2794" s="7">
        <v>1</v>
      </c>
      <c r="T2794" s="4">
        <v>15000</v>
      </c>
      <c r="U2794" s="4">
        <v>0</v>
      </c>
      <c r="V2794" s="25">
        <v>29.958333333328483</v>
      </c>
      <c r="W2794" s="4">
        <v>0</v>
      </c>
    </row>
    <row r="2795" spans="1:23" x14ac:dyDescent="0.45">
      <c r="A2795" t="s">
        <v>8339</v>
      </c>
      <c r="B2795" t="s">
        <v>8224</v>
      </c>
      <c r="C2795" t="s">
        <v>8386</v>
      </c>
      <c r="D2795" s="8" t="s">
        <v>8378</v>
      </c>
      <c r="E2795">
        <v>1820</v>
      </c>
      <c r="F2795" s="7">
        <v>1</v>
      </c>
      <c r="G2795" s="4">
        <v>26000</v>
      </c>
      <c r="H2795" s="4">
        <v>1707</v>
      </c>
      <c r="I2795" s="25">
        <v>29.958333333335759</v>
      </c>
      <c r="J2795" s="4">
        <v>8</v>
      </c>
      <c r="N2795" t="s">
        <v>8339</v>
      </c>
      <c r="O2795" t="s">
        <v>8224</v>
      </c>
      <c r="P2795" t="s">
        <v>8386</v>
      </c>
      <c r="Q2795" s="8" t="s">
        <v>8378</v>
      </c>
      <c r="R2795">
        <v>1820</v>
      </c>
      <c r="S2795" s="7">
        <v>1</v>
      </c>
      <c r="T2795" s="4">
        <v>26000</v>
      </c>
      <c r="U2795" s="4">
        <v>1707</v>
      </c>
      <c r="V2795" s="25">
        <v>29.958333333335759</v>
      </c>
      <c r="W2795" s="4">
        <v>8</v>
      </c>
    </row>
    <row r="2796" spans="1:23" x14ac:dyDescent="0.45">
      <c r="A2796" t="s">
        <v>8339</v>
      </c>
      <c r="B2796" t="s">
        <v>8224</v>
      </c>
      <c r="C2796" t="s">
        <v>8386</v>
      </c>
      <c r="D2796" s="8" t="s">
        <v>8379</v>
      </c>
      <c r="F2796" s="7">
        <v>3</v>
      </c>
      <c r="G2796" s="4">
        <v>50750</v>
      </c>
      <c r="H2796" s="4">
        <v>21224</v>
      </c>
      <c r="I2796" s="25">
        <v>40.618352623457518</v>
      </c>
      <c r="J2796" s="4">
        <v>280</v>
      </c>
      <c r="N2796" t="s">
        <v>8339</v>
      </c>
      <c r="O2796" t="s">
        <v>8224</v>
      </c>
      <c r="P2796" t="s">
        <v>8386</v>
      </c>
      <c r="Q2796" s="8" t="s">
        <v>8379</v>
      </c>
      <c r="S2796" s="7">
        <v>3</v>
      </c>
      <c r="T2796" s="4">
        <v>50750</v>
      </c>
      <c r="U2796" s="4">
        <v>21224</v>
      </c>
      <c r="V2796" s="25">
        <v>40.618352623457518</v>
      </c>
      <c r="W2796" s="4">
        <v>280</v>
      </c>
    </row>
    <row r="2797" spans="1:23" x14ac:dyDescent="0.45">
      <c r="A2797" t="s">
        <v>8339</v>
      </c>
      <c r="B2797" t="s">
        <v>8224</v>
      </c>
      <c r="C2797" t="s">
        <v>8386</v>
      </c>
      <c r="D2797" s="8" t="s">
        <v>8379</v>
      </c>
      <c r="E2797">
        <v>1187</v>
      </c>
      <c r="F2797" s="7">
        <v>1</v>
      </c>
      <c r="G2797" s="4">
        <v>8750</v>
      </c>
      <c r="H2797" s="4">
        <v>9111</v>
      </c>
      <c r="I2797" s="25">
        <v>31.855057870372548</v>
      </c>
      <c r="J2797" s="4">
        <v>70</v>
      </c>
      <c r="N2797" t="s">
        <v>8339</v>
      </c>
      <c r="O2797" t="s">
        <v>8224</v>
      </c>
      <c r="P2797" t="s">
        <v>8386</v>
      </c>
      <c r="Q2797" s="8" t="s">
        <v>8379</v>
      </c>
      <c r="R2797">
        <v>1187</v>
      </c>
      <c r="S2797" s="7">
        <v>1</v>
      </c>
      <c r="T2797" s="4">
        <v>8750</v>
      </c>
      <c r="U2797" s="4">
        <v>9111</v>
      </c>
      <c r="V2797" s="25">
        <v>31.855057870372548</v>
      </c>
      <c r="W2797" s="4">
        <v>70</v>
      </c>
    </row>
    <row r="2798" spans="1:23" x14ac:dyDescent="0.45">
      <c r="A2798" t="s">
        <v>8339</v>
      </c>
      <c r="B2798" t="s">
        <v>8224</v>
      </c>
      <c r="C2798" t="s">
        <v>8386</v>
      </c>
      <c r="D2798" s="8" t="s">
        <v>8379</v>
      </c>
      <c r="E2798">
        <v>1214</v>
      </c>
      <c r="F2798" s="7">
        <v>1</v>
      </c>
      <c r="G2798" s="4">
        <v>2000</v>
      </c>
      <c r="H2798" s="4">
        <v>2636</v>
      </c>
      <c r="I2798" s="25">
        <v>60</v>
      </c>
      <c r="J2798" s="4">
        <v>25</v>
      </c>
      <c r="N2798" t="s">
        <v>8339</v>
      </c>
      <c r="O2798" t="s">
        <v>8224</v>
      </c>
      <c r="P2798" t="s">
        <v>8386</v>
      </c>
      <c r="Q2798" s="8" t="s">
        <v>8379</v>
      </c>
      <c r="R2798">
        <v>1214</v>
      </c>
      <c r="S2798" s="7">
        <v>1</v>
      </c>
      <c r="T2798" s="4">
        <v>2000</v>
      </c>
      <c r="U2798" s="4">
        <v>2636</v>
      </c>
      <c r="V2798" s="25">
        <v>60</v>
      </c>
      <c r="W2798" s="4">
        <v>25</v>
      </c>
    </row>
    <row r="2799" spans="1:23" x14ac:dyDescent="0.45">
      <c r="A2799" t="s">
        <v>8339</v>
      </c>
      <c r="B2799" t="s">
        <v>8224</v>
      </c>
      <c r="C2799" t="s">
        <v>8386</v>
      </c>
      <c r="D2799" s="8" t="s">
        <v>8379</v>
      </c>
      <c r="E2799">
        <v>1783</v>
      </c>
      <c r="F2799" s="7">
        <v>1</v>
      </c>
      <c r="G2799" s="4">
        <v>40000</v>
      </c>
      <c r="H2799" s="4">
        <v>9477</v>
      </c>
      <c r="I2799" s="25">
        <v>30</v>
      </c>
      <c r="J2799" s="4">
        <v>185</v>
      </c>
      <c r="N2799" t="s">
        <v>8339</v>
      </c>
      <c r="O2799" t="s">
        <v>8224</v>
      </c>
      <c r="P2799" t="s">
        <v>8386</v>
      </c>
      <c r="Q2799" s="8" t="s">
        <v>8379</v>
      </c>
      <c r="R2799">
        <v>1783</v>
      </c>
      <c r="S2799" s="7">
        <v>1</v>
      </c>
      <c r="T2799" s="4">
        <v>40000</v>
      </c>
      <c r="U2799" s="4">
        <v>9477</v>
      </c>
      <c r="V2799" s="25">
        <v>30</v>
      </c>
      <c r="W2799" s="4">
        <v>185</v>
      </c>
    </row>
    <row r="2800" spans="1:23" x14ac:dyDescent="0.45">
      <c r="A2800" t="s">
        <v>8339</v>
      </c>
      <c r="B2800" t="s">
        <v>8224</v>
      </c>
      <c r="C2800" t="s">
        <v>8386</v>
      </c>
      <c r="D2800" s="8" t="s">
        <v>8369</v>
      </c>
      <c r="F2800" s="7">
        <v>2</v>
      </c>
      <c r="G2800" s="4">
        <v>28800</v>
      </c>
      <c r="H2800" s="4">
        <v>29880</v>
      </c>
      <c r="I2800" s="25">
        <v>31.150758101852261</v>
      </c>
      <c r="J2800" s="4">
        <v>212</v>
      </c>
      <c r="N2800" t="s">
        <v>8339</v>
      </c>
      <c r="O2800" t="s">
        <v>8224</v>
      </c>
      <c r="P2800" t="s">
        <v>8386</v>
      </c>
      <c r="Q2800" s="8" t="s">
        <v>8369</v>
      </c>
      <c r="S2800" s="7">
        <v>2</v>
      </c>
      <c r="T2800" s="4">
        <v>28800</v>
      </c>
      <c r="U2800" s="4">
        <v>29880</v>
      </c>
      <c r="V2800" s="25">
        <v>31.150758101852261</v>
      </c>
      <c r="W2800" s="4">
        <v>212</v>
      </c>
    </row>
    <row r="2801" spans="1:23" x14ac:dyDescent="0.45">
      <c r="A2801" t="s">
        <v>8339</v>
      </c>
      <c r="B2801" t="s">
        <v>8224</v>
      </c>
      <c r="C2801" t="s">
        <v>8386</v>
      </c>
      <c r="D2801" s="8" t="s">
        <v>8369</v>
      </c>
      <c r="E2801">
        <v>1185</v>
      </c>
      <c r="F2801" s="7">
        <v>1</v>
      </c>
      <c r="G2801" s="4">
        <v>12500</v>
      </c>
      <c r="H2801" s="4">
        <v>13180</v>
      </c>
      <c r="I2801" s="25">
        <v>32.301516203704523</v>
      </c>
      <c r="J2801" s="4">
        <v>111</v>
      </c>
      <c r="N2801" t="s">
        <v>8339</v>
      </c>
      <c r="O2801" t="s">
        <v>8224</v>
      </c>
      <c r="P2801" t="s">
        <v>8386</v>
      </c>
      <c r="Q2801" s="8" t="s">
        <v>8369</v>
      </c>
      <c r="R2801">
        <v>1185</v>
      </c>
      <c r="S2801" s="7">
        <v>1</v>
      </c>
      <c r="T2801" s="4">
        <v>12500</v>
      </c>
      <c r="U2801" s="4">
        <v>13180</v>
      </c>
      <c r="V2801" s="25">
        <v>32.301516203704523</v>
      </c>
      <c r="W2801" s="4">
        <v>111</v>
      </c>
    </row>
    <row r="2802" spans="1:23" x14ac:dyDescent="0.45">
      <c r="A2802" t="s">
        <v>8339</v>
      </c>
      <c r="B2802" t="s">
        <v>8224</v>
      </c>
      <c r="C2802" t="s">
        <v>8386</v>
      </c>
      <c r="D2802" s="8" t="s">
        <v>8369</v>
      </c>
      <c r="E2802">
        <v>1203</v>
      </c>
      <c r="F2802" s="7">
        <v>1</v>
      </c>
      <c r="G2802" s="4">
        <v>16300</v>
      </c>
      <c r="H2802" s="4">
        <v>16700</v>
      </c>
      <c r="I2802" s="25">
        <v>30</v>
      </c>
      <c r="J2802" s="4">
        <v>101</v>
      </c>
      <c r="N2802" t="s">
        <v>8339</v>
      </c>
      <c r="O2802" t="s">
        <v>8224</v>
      </c>
      <c r="P2802" t="s">
        <v>8386</v>
      </c>
      <c r="Q2802" s="8" t="s">
        <v>8369</v>
      </c>
      <c r="R2802">
        <v>1203</v>
      </c>
      <c r="S2802" s="7">
        <v>1</v>
      </c>
      <c r="T2802" s="4">
        <v>16300</v>
      </c>
      <c r="U2802" s="4">
        <v>16700</v>
      </c>
      <c r="V2802" s="25">
        <v>30</v>
      </c>
      <c r="W2802" s="4">
        <v>101</v>
      </c>
    </row>
    <row r="2803" spans="1:23" x14ac:dyDescent="0.45">
      <c r="A2803" t="s">
        <v>8339</v>
      </c>
      <c r="B2803" t="s">
        <v>8224</v>
      </c>
      <c r="C2803" t="s">
        <v>8386</v>
      </c>
      <c r="D2803" s="8" t="s">
        <v>8380</v>
      </c>
      <c r="F2803" s="7">
        <v>1</v>
      </c>
      <c r="G2803" s="4">
        <v>3000</v>
      </c>
      <c r="H2803" s="4">
        <v>0</v>
      </c>
      <c r="I2803" s="25">
        <v>14</v>
      </c>
      <c r="J2803" s="4">
        <v>0</v>
      </c>
      <c r="N2803" t="s">
        <v>8339</v>
      </c>
      <c r="O2803" t="s">
        <v>8224</v>
      </c>
      <c r="P2803" t="s">
        <v>8386</v>
      </c>
      <c r="Q2803" s="8" t="s">
        <v>8380</v>
      </c>
      <c r="S2803" s="7">
        <v>1</v>
      </c>
      <c r="T2803" s="4">
        <v>3000</v>
      </c>
      <c r="U2803" s="4">
        <v>0</v>
      </c>
      <c r="V2803" s="25">
        <v>14</v>
      </c>
      <c r="W2803" s="4">
        <v>0</v>
      </c>
    </row>
    <row r="2804" spans="1:23" x14ac:dyDescent="0.45">
      <c r="A2804" t="s">
        <v>8339</v>
      </c>
      <c r="B2804" t="s">
        <v>8224</v>
      </c>
      <c r="C2804" t="s">
        <v>8386</v>
      </c>
      <c r="D2804" s="8" t="s">
        <v>8380</v>
      </c>
      <c r="E2804">
        <v>1815</v>
      </c>
      <c r="F2804" s="7">
        <v>1</v>
      </c>
      <c r="G2804" s="4">
        <v>3000</v>
      </c>
      <c r="H2804" s="4">
        <v>0</v>
      </c>
      <c r="I2804" s="25">
        <v>14</v>
      </c>
      <c r="J2804" s="4">
        <v>0</v>
      </c>
      <c r="N2804" t="s">
        <v>8339</v>
      </c>
      <c r="O2804" t="s">
        <v>8224</v>
      </c>
      <c r="P2804" t="s">
        <v>8386</v>
      </c>
      <c r="Q2804" s="8" t="s">
        <v>8380</v>
      </c>
      <c r="R2804">
        <v>1815</v>
      </c>
      <c r="S2804" s="7">
        <v>1</v>
      </c>
      <c r="T2804" s="4">
        <v>3000</v>
      </c>
      <c r="U2804" s="4">
        <v>0</v>
      </c>
      <c r="V2804" s="25">
        <v>14</v>
      </c>
      <c r="W2804" s="4">
        <v>0</v>
      </c>
    </row>
    <row r="2805" spans="1:23" x14ac:dyDescent="0.45">
      <c r="A2805" t="s">
        <v>8339</v>
      </c>
      <c r="B2805" t="s">
        <v>8224</v>
      </c>
      <c r="C2805" t="s">
        <v>8386</v>
      </c>
      <c r="D2805" s="8" t="s">
        <v>8370</v>
      </c>
      <c r="F2805" s="7">
        <v>2</v>
      </c>
      <c r="G2805" s="4">
        <v>37000</v>
      </c>
      <c r="H2805" s="4">
        <v>45318.009999999995</v>
      </c>
      <c r="I2805" s="25">
        <v>33.629965277781594</v>
      </c>
      <c r="J2805" s="4">
        <v>594</v>
      </c>
      <c r="N2805" t="s">
        <v>8339</v>
      </c>
      <c r="O2805" t="s">
        <v>8224</v>
      </c>
      <c r="P2805" t="s">
        <v>8386</v>
      </c>
      <c r="Q2805" s="8" t="s">
        <v>8370</v>
      </c>
      <c r="S2805" s="7">
        <v>2</v>
      </c>
      <c r="T2805" s="4">
        <v>37000</v>
      </c>
      <c r="U2805" s="4">
        <v>45318.009999999995</v>
      </c>
      <c r="V2805" s="25">
        <v>33.629965277781594</v>
      </c>
      <c r="W2805" s="4">
        <v>594</v>
      </c>
    </row>
    <row r="2806" spans="1:23" x14ac:dyDescent="0.45">
      <c r="A2806" t="s">
        <v>8339</v>
      </c>
      <c r="B2806" t="s">
        <v>8224</v>
      </c>
      <c r="C2806" t="s">
        <v>8386</v>
      </c>
      <c r="D2806" s="8" t="s">
        <v>8370</v>
      </c>
      <c r="E2806">
        <v>1536</v>
      </c>
      <c r="F2806" s="7">
        <v>1</v>
      </c>
      <c r="G2806" s="4">
        <v>12000</v>
      </c>
      <c r="H2806" s="4">
        <v>30037.01</v>
      </c>
      <c r="I2806" s="25">
        <v>30</v>
      </c>
      <c r="J2806" s="4">
        <v>455</v>
      </c>
      <c r="N2806" t="s">
        <v>8339</v>
      </c>
      <c r="O2806" t="s">
        <v>8224</v>
      </c>
      <c r="P2806" t="s">
        <v>8386</v>
      </c>
      <c r="Q2806" s="8" t="s">
        <v>8370</v>
      </c>
      <c r="R2806">
        <v>1536</v>
      </c>
      <c r="S2806" s="7">
        <v>1</v>
      </c>
      <c r="T2806" s="4">
        <v>12000</v>
      </c>
      <c r="U2806" s="4">
        <v>30037.01</v>
      </c>
      <c r="V2806" s="25">
        <v>30</v>
      </c>
      <c r="W2806" s="4">
        <v>455</v>
      </c>
    </row>
    <row r="2807" spans="1:23" x14ac:dyDescent="0.45">
      <c r="A2807" t="s">
        <v>8339</v>
      </c>
      <c r="B2807" t="s">
        <v>8224</v>
      </c>
      <c r="C2807" t="s">
        <v>8386</v>
      </c>
      <c r="D2807" s="8" t="s">
        <v>8370</v>
      </c>
      <c r="E2807">
        <v>1792</v>
      </c>
      <c r="F2807" s="7">
        <v>1</v>
      </c>
      <c r="G2807" s="4">
        <v>25000</v>
      </c>
      <c r="H2807" s="4">
        <v>15281</v>
      </c>
      <c r="I2807" s="25">
        <v>37.259930555563187</v>
      </c>
      <c r="J2807" s="4">
        <v>139</v>
      </c>
      <c r="N2807" t="s">
        <v>8339</v>
      </c>
      <c r="O2807" t="s">
        <v>8224</v>
      </c>
      <c r="P2807" t="s">
        <v>8386</v>
      </c>
      <c r="Q2807" s="8" t="s">
        <v>8370</v>
      </c>
      <c r="R2807">
        <v>1792</v>
      </c>
      <c r="S2807" s="7">
        <v>1</v>
      </c>
      <c r="T2807" s="4">
        <v>25000</v>
      </c>
      <c r="U2807" s="4">
        <v>15281</v>
      </c>
      <c r="V2807" s="25">
        <v>37.259930555563187</v>
      </c>
      <c r="W2807" s="4">
        <v>139</v>
      </c>
    </row>
    <row r="2808" spans="1:23" x14ac:dyDescent="0.45">
      <c r="A2808" t="s">
        <v>8339</v>
      </c>
      <c r="B2808" t="s">
        <v>8224</v>
      </c>
      <c r="C2808" t="s">
        <v>8386</v>
      </c>
      <c r="D2808" s="8" t="s">
        <v>8371</v>
      </c>
      <c r="F2808" s="7">
        <v>3</v>
      </c>
      <c r="G2808" s="4">
        <v>46500</v>
      </c>
      <c r="H2808" s="4">
        <v>78347</v>
      </c>
      <c r="I2808" s="25">
        <v>34.114672067900152</v>
      </c>
      <c r="J2808" s="4">
        <v>767</v>
      </c>
      <c r="N2808" t="s">
        <v>8339</v>
      </c>
      <c r="O2808" t="s">
        <v>8224</v>
      </c>
      <c r="P2808" t="s">
        <v>8386</v>
      </c>
      <c r="Q2808" s="8" t="s">
        <v>8371</v>
      </c>
      <c r="S2808" s="7">
        <v>3</v>
      </c>
      <c r="T2808" s="4">
        <v>46500</v>
      </c>
      <c r="U2808" s="4">
        <v>78347</v>
      </c>
      <c r="V2808" s="25">
        <v>34.114672067900152</v>
      </c>
      <c r="W2808" s="4">
        <v>767</v>
      </c>
    </row>
    <row r="2809" spans="1:23" x14ac:dyDescent="0.45">
      <c r="A2809" t="s">
        <v>8339</v>
      </c>
      <c r="B2809" t="s">
        <v>8224</v>
      </c>
      <c r="C2809" t="s">
        <v>8386</v>
      </c>
      <c r="D2809" s="8" t="s">
        <v>8371</v>
      </c>
      <c r="E2809">
        <v>1216</v>
      </c>
      <c r="F2809" s="7">
        <v>1</v>
      </c>
      <c r="G2809" s="4">
        <v>14000</v>
      </c>
      <c r="H2809" s="4">
        <v>20398</v>
      </c>
      <c r="I2809" s="25">
        <v>32.344016203700448</v>
      </c>
      <c r="J2809" s="4">
        <v>222</v>
      </c>
      <c r="N2809" t="s">
        <v>8339</v>
      </c>
      <c r="O2809" t="s">
        <v>8224</v>
      </c>
      <c r="P2809" t="s">
        <v>8386</v>
      </c>
      <c r="Q2809" s="8" t="s">
        <v>8371</v>
      </c>
      <c r="R2809">
        <v>1216</v>
      </c>
      <c r="S2809" s="7">
        <v>1</v>
      </c>
      <c r="T2809" s="4">
        <v>14000</v>
      </c>
      <c r="U2809" s="4">
        <v>20398</v>
      </c>
      <c r="V2809" s="25">
        <v>32.344016203700448</v>
      </c>
      <c r="W2809" s="4">
        <v>222</v>
      </c>
    </row>
    <row r="2810" spans="1:23" x14ac:dyDescent="0.45">
      <c r="A2810" t="s">
        <v>8339</v>
      </c>
      <c r="B2810" t="s">
        <v>8224</v>
      </c>
      <c r="C2810" t="s">
        <v>8386</v>
      </c>
      <c r="D2810" s="8" t="s">
        <v>8371</v>
      </c>
      <c r="E2810">
        <v>1514</v>
      </c>
      <c r="F2810" s="7">
        <v>1</v>
      </c>
      <c r="G2810" s="4">
        <v>25000</v>
      </c>
      <c r="H2810" s="4">
        <v>26619</v>
      </c>
      <c r="I2810" s="25">
        <v>40</v>
      </c>
      <c r="J2810" s="4">
        <v>176</v>
      </c>
      <c r="N2810" t="s">
        <v>8339</v>
      </c>
      <c r="O2810" t="s">
        <v>8224</v>
      </c>
      <c r="P2810" t="s">
        <v>8386</v>
      </c>
      <c r="Q2810" s="8" t="s">
        <v>8371</v>
      </c>
      <c r="R2810">
        <v>1514</v>
      </c>
      <c r="S2810" s="7">
        <v>1</v>
      </c>
      <c r="T2810" s="4">
        <v>25000</v>
      </c>
      <c r="U2810" s="4">
        <v>26619</v>
      </c>
      <c r="V2810" s="25">
        <v>40</v>
      </c>
      <c r="W2810" s="4">
        <v>176</v>
      </c>
    </row>
    <row r="2811" spans="1:23" x14ac:dyDescent="0.45">
      <c r="A2811" t="s">
        <v>8339</v>
      </c>
      <c r="B2811" t="s">
        <v>8224</v>
      </c>
      <c r="C2811" t="s">
        <v>8386</v>
      </c>
      <c r="D2811" s="8" t="s">
        <v>8371</v>
      </c>
      <c r="E2811">
        <v>1534</v>
      </c>
      <c r="F2811" s="7">
        <v>1</v>
      </c>
      <c r="G2811" s="4">
        <v>7500</v>
      </c>
      <c r="H2811" s="4">
        <v>31330</v>
      </c>
      <c r="I2811" s="25">
        <v>30</v>
      </c>
      <c r="J2811" s="4">
        <v>369</v>
      </c>
      <c r="N2811" t="s">
        <v>8339</v>
      </c>
      <c r="O2811" t="s">
        <v>8224</v>
      </c>
      <c r="P2811" t="s">
        <v>8386</v>
      </c>
      <c r="Q2811" s="8" t="s">
        <v>8371</v>
      </c>
      <c r="R2811">
        <v>1534</v>
      </c>
      <c r="S2811" s="7">
        <v>1</v>
      </c>
      <c r="T2811" s="4">
        <v>7500</v>
      </c>
      <c r="U2811" s="4">
        <v>31330</v>
      </c>
      <c r="V2811" s="25">
        <v>30</v>
      </c>
      <c r="W2811" s="4">
        <v>369</v>
      </c>
    </row>
    <row r="2812" spans="1:23" x14ac:dyDescent="0.45">
      <c r="A2812" t="s">
        <v>8339</v>
      </c>
      <c r="B2812" t="s">
        <v>8224</v>
      </c>
      <c r="C2812" t="s">
        <v>8386</v>
      </c>
      <c r="D2812" s="8" t="s">
        <v>8372</v>
      </c>
      <c r="F2812" s="7">
        <v>2</v>
      </c>
      <c r="G2812" s="4">
        <v>35025</v>
      </c>
      <c r="H2812" s="4">
        <v>47219</v>
      </c>
      <c r="I2812" s="25">
        <v>27.5</v>
      </c>
      <c r="J2812" s="4">
        <v>878</v>
      </c>
      <c r="N2812" t="s">
        <v>8339</v>
      </c>
      <c r="O2812" t="s">
        <v>8224</v>
      </c>
      <c r="P2812" t="s">
        <v>8386</v>
      </c>
      <c r="Q2812" s="8" t="s">
        <v>8372</v>
      </c>
      <c r="S2812" s="7">
        <v>2</v>
      </c>
      <c r="T2812" s="4">
        <v>35025</v>
      </c>
      <c r="U2812" s="4">
        <v>47219</v>
      </c>
      <c r="V2812" s="25">
        <v>27.5</v>
      </c>
      <c r="W2812" s="4">
        <v>878</v>
      </c>
    </row>
    <row r="2813" spans="1:23" x14ac:dyDescent="0.45">
      <c r="A2813" t="s">
        <v>8339</v>
      </c>
      <c r="B2813" t="s">
        <v>8224</v>
      </c>
      <c r="C2813" t="s">
        <v>8386</v>
      </c>
      <c r="D2813" s="8" t="s">
        <v>8372</v>
      </c>
      <c r="E2813">
        <v>1530</v>
      </c>
      <c r="F2813" s="7">
        <v>1</v>
      </c>
      <c r="G2813" s="4">
        <v>35000</v>
      </c>
      <c r="H2813" s="4">
        <v>47189</v>
      </c>
      <c r="I2813" s="25">
        <v>25</v>
      </c>
      <c r="J2813" s="4">
        <v>874</v>
      </c>
      <c r="N2813" t="s">
        <v>8339</v>
      </c>
      <c r="O2813" t="s">
        <v>8224</v>
      </c>
      <c r="P2813" t="s">
        <v>8386</v>
      </c>
      <c r="Q2813" s="8" t="s">
        <v>8372</v>
      </c>
      <c r="R2813">
        <v>1530</v>
      </c>
      <c r="S2813" s="7">
        <v>1</v>
      </c>
      <c r="T2813" s="4">
        <v>35000</v>
      </c>
      <c r="U2813" s="4">
        <v>47189</v>
      </c>
      <c r="V2813" s="25">
        <v>25</v>
      </c>
      <c r="W2813" s="4">
        <v>874</v>
      </c>
    </row>
    <row r="2814" spans="1:23" x14ac:dyDescent="0.45">
      <c r="A2814" t="s">
        <v>8339</v>
      </c>
      <c r="B2814" t="s">
        <v>8224</v>
      </c>
      <c r="C2814" t="s">
        <v>8386</v>
      </c>
      <c r="D2814" s="8" t="s">
        <v>8372</v>
      </c>
      <c r="E2814">
        <v>1755</v>
      </c>
      <c r="F2814" s="7">
        <v>1</v>
      </c>
      <c r="G2814" s="4">
        <v>25</v>
      </c>
      <c r="H2814" s="4">
        <v>30</v>
      </c>
      <c r="I2814" s="25">
        <v>30</v>
      </c>
      <c r="J2814" s="4">
        <v>4</v>
      </c>
      <c r="N2814" t="s">
        <v>8339</v>
      </c>
      <c r="O2814" t="s">
        <v>8224</v>
      </c>
      <c r="P2814" t="s">
        <v>8386</v>
      </c>
      <c r="Q2814" s="8" t="s">
        <v>8372</v>
      </c>
      <c r="R2814">
        <v>1755</v>
      </c>
      <c r="S2814" s="7">
        <v>1</v>
      </c>
      <c r="T2814" s="4">
        <v>25</v>
      </c>
      <c r="U2814" s="4">
        <v>30</v>
      </c>
      <c r="V2814" s="25">
        <v>30</v>
      </c>
      <c r="W2814" s="4">
        <v>4</v>
      </c>
    </row>
    <row r="2815" spans="1:23" x14ac:dyDescent="0.45">
      <c r="A2815" t="s">
        <v>8339</v>
      </c>
      <c r="B2815" t="s">
        <v>8224</v>
      </c>
      <c r="C2815" t="s">
        <v>8386</v>
      </c>
      <c r="D2815" s="8" t="s">
        <v>8373</v>
      </c>
      <c r="F2815" s="7">
        <v>4</v>
      </c>
      <c r="G2815" s="4">
        <v>51500</v>
      </c>
      <c r="H2815" s="4">
        <v>49991</v>
      </c>
      <c r="I2815" s="25">
        <v>36.251640624999709</v>
      </c>
      <c r="J2815" s="4">
        <v>404</v>
      </c>
      <c r="N2815" t="s">
        <v>8339</v>
      </c>
      <c r="O2815" t="s">
        <v>8224</v>
      </c>
      <c r="P2815" t="s">
        <v>8386</v>
      </c>
      <c r="Q2815" s="8" t="s">
        <v>8373</v>
      </c>
      <c r="S2815" s="7">
        <v>4</v>
      </c>
      <c r="T2815" s="4">
        <v>51500</v>
      </c>
      <c r="U2815" s="4">
        <v>49991</v>
      </c>
      <c r="V2815" s="25">
        <v>36.251640624999709</v>
      </c>
      <c r="W2815" s="4">
        <v>404</v>
      </c>
    </row>
    <row r="2816" spans="1:23" x14ac:dyDescent="0.45">
      <c r="A2816" t="s">
        <v>8339</v>
      </c>
      <c r="B2816" t="s">
        <v>8224</v>
      </c>
      <c r="C2816" t="s">
        <v>8386</v>
      </c>
      <c r="D2816" s="8" t="s">
        <v>8373</v>
      </c>
      <c r="E2816">
        <v>1204</v>
      </c>
      <c r="F2816" s="7">
        <v>1</v>
      </c>
      <c r="G2816" s="4">
        <v>13000</v>
      </c>
      <c r="H2816" s="4">
        <v>13383</v>
      </c>
      <c r="I2816" s="25">
        <v>44.460266203699575</v>
      </c>
      <c r="J2816" s="4">
        <v>57</v>
      </c>
      <c r="N2816" t="s">
        <v>8339</v>
      </c>
      <c r="O2816" t="s">
        <v>8224</v>
      </c>
      <c r="P2816" t="s">
        <v>8386</v>
      </c>
      <c r="Q2816" s="8" t="s">
        <v>8373</v>
      </c>
      <c r="R2816">
        <v>1204</v>
      </c>
      <c r="S2816" s="7">
        <v>1</v>
      </c>
      <c r="T2816" s="4">
        <v>13000</v>
      </c>
      <c r="U2816" s="4">
        <v>13383</v>
      </c>
      <c r="V2816" s="25">
        <v>44.460266203699575</v>
      </c>
      <c r="W2816" s="4">
        <v>57</v>
      </c>
    </row>
    <row r="2817" spans="1:23" x14ac:dyDescent="0.45">
      <c r="A2817" t="s">
        <v>8339</v>
      </c>
      <c r="B2817" t="s">
        <v>8224</v>
      </c>
      <c r="C2817" t="s">
        <v>8386</v>
      </c>
      <c r="D2817" s="8" t="s">
        <v>8373</v>
      </c>
      <c r="E2817">
        <v>1218</v>
      </c>
      <c r="F2817" s="7">
        <v>1</v>
      </c>
      <c r="G2817" s="4">
        <v>9000</v>
      </c>
      <c r="H2817" s="4">
        <v>15505</v>
      </c>
      <c r="I2817" s="25">
        <v>30.462962962963502</v>
      </c>
      <c r="J2817" s="4">
        <v>89</v>
      </c>
      <c r="N2817" t="s">
        <v>8339</v>
      </c>
      <c r="O2817" t="s">
        <v>8224</v>
      </c>
      <c r="P2817" t="s">
        <v>8386</v>
      </c>
      <c r="Q2817" s="8" t="s">
        <v>8373</v>
      </c>
      <c r="R2817">
        <v>1218</v>
      </c>
      <c r="S2817" s="7">
        <v>1</v>
      </c>
      <c r="T2817" s="4">
        <v>9000</v>
      </c>
      <c r="U2817" s="4">
        <v>15505</v>
      </c>
      <c r="V2817" s="25">
        <v>30.462962962963502</v>
      </c>
      <c r="W2817" s="4">
        <v>89</v>
      </c>
    </row>
    <row r="2818" spans="1:23" x14ac:dyDescent="0.45">
      <c r="A2818" t="s">
        <v>8339</v>
      </c>
      <c r="B2818" t="s">
        <v>8224</v>
      </c>
      <c r="C2818" t="s">
        <v>8386</v>
      </c>
      <c r="D2818" s="8" t="s">
        <v>8373</v>
      </c>
      <c r="E2818">
        <v>1511</v>
      </c>
      <c r="F2818" s="7">
        <v>1</v>
      </c>
      <c r="G2818" s="4">
        <v>14000</v>
      </c>
      <c r="H2818" s="4">
        <v>15651</v>
      </c>
      <c r="I2818" s="25">
        <v>30.041666666664241</v>
      </c>
      <c r="J2818" s="4">
        <v>206</v>
      </c>
      <c r="N2818" t="s">
        <v>8339</v>
      </c>
      <c r="O2818" t="s">
        <v>8224</v>
      </c>
      <c r="P2818" t="s">
        <v>8386</v>
      </c>
      <c r="Q2818" s="8" t="s">
        <v>8373</v>
      </c>
      <c r="R2818">
        <v>1511</v>
      </c>
      <c r="S2818" s="7">
        <v>1</v>
      </c>
      <c r="T2818" s="4">
        <v>14000</v>
      </c>
      <c r="U2818" s="4">
        <v>15651</v>
      </c>
      <c r="V2818" s="25">
        <v>30.041666666664241</v>
      </c>
      <c r="W2818" s="4">
        <v>206</v>
      </c>
    </row>
    <row r="2819" spans="1:23" x14ac:dyDescent="0.45">
      <c r="A2819" t="s">
        <v>8339</v>
      </c>
      <c r="B2819" t="s">
        <v>8224</v>
      </c>
      <c r="C2819" t="s">
        <v>8386</v>
      </c>
      <c r="D2819" s="8" t="s">
        <v>8373</v>
      </c>
      <c r="E2819">
        <v>1804</v>
      </c>
      <c r="F2819" s="7">
        <v>1</v>
      </c>
      <c r="G2819" s="4">
        <v>15500</v>
      </c>
      <c r="H2819" s="4">
        <v>5452</v>
      </c>
      <c r="I2819" s="25">
        <v>40.041666666671517</v>
      </c>
      <c r="J2819" s="4">
        <v>52</v>
      </c>
      <c r="N2819" t="s">
        <v>8339</v>
      </c>
      <c r="O2819" t="s">
        <v>8224</v>
      </c>
      <c r="P2819" t="s">
        <v>8386</v>
      </c>
      <c r="Q2819" s="8" t="s">
        <v>8373</v>
      </c>
      <c r="R2819">
        <v>1804</v>
      </c>
      <c r="S2819" s="7">
        <v>1</v>
      </c>
      <c r="T2819" s="4">
        <v>15500</v>
      </c>
      <c r="U2819" s="4">
        <v>5452</v>
      </c>
      <c r="V2819" s="25">
        <v>40.041666666671517</v>
      </c>
      <c r="W2819" s="4">
        <v>52</v>
      </c>
    </row>
    <row r="2820" spans="1:23" x14ac:dyDescent="0.45">
      <c r="A2820" t="s">
        <v>8339</v>
      </c>
      <c r="B2820" t="s">
        <v>8224</v>
      </c>
      <c r="C2820" t="s">
        <v>8386</v>
      </c>
      <c r="D2820" s="8" t="s">
        <v>8374</v>
      </c>
      <c r="F2820" s="7">
        <v>2</v>
      </c>
      <c r="G2820" s="4">
        <v>6000</v>
      </c>
      <c r="H2820" s="4">
        <v>12347</v>
      </c>
      <c r="I2820" s="25">
        <v>25.798721064817073</v>
      </c>
      <c r="J2820" s="4">
        <v>250</v>
      </c>
      <c r="N2820" t="s">
        <v>8339</v>
      </c>
      <c r="O2820" t="s">
        <v>8224</v>
      </c>
      <c r="P2820" t="s">
        <v>8386</v>
      </c>
      <c r="Q2820" s="8" t="s">
        <v>8374</v>
      </c>
      <c r="S2820" s="7">
        <v>2</v>
      </c>
      <c r="T2820" s="4">
        <v>6000</v>
      </c>
      <c r="U2820" s="4">
        <v>12347</v>
      </c>
      <c r="V2820" s="25">
        <v>25.798721064817073</v>
      </c>
      <c r="W2820" s="4">
        <v>250</v>
      </c>
    </row>
    <row r="2821" spans="1:23" x14ac:dyDescent="0.45">
      <c r="A2821" t="s">
        <v>8339</v>
      </c>
      <c r="B2821" t="s">
        <v>8224</v>
      </c>
      <c r="C2821" t="s">
        <v>8386</v>
      </c>
      <c r="D2821" s="8" t="s">
        <v>8374</v>
      </c>
      <c r="E2821">
        <v>1198</v>
      </c>
      <c r="F2821" s="7">
        <v>1</v>
      </c>
      <c r="G2821" s="4">
        <v>3500</v>
      </c>
      <c r="H2821" s="4">
        <v>9121</v>
      </c>
      <c r="I2821" s="25">
        <v>35.505949074075033</v>
      </c>
      <c r="J2821" s="4">
        <v>167</v>
      </c>
      <c r="N2821" t="s">
        <v>8339</v>
      </c>
      <c r="O2821" t="s">
        <v>8224</v>
      </c>
      <c r="P2821" t="s">
        <v>8386</v>
      </c>
      <c r="Q2821" s="8" t="s">
        <v>8374</v>
      </c>
      <c r="R2821">
        <v>1198</v>
      </c>
      <c r="S2821" s="7">
        <v>1</v>
      </c>
      <c r="T2821" s="4">
        <v>3500</v>
      </c>
      <c r="U2821" s="4">
        <v>9121</v>
      </c>
      <c r="V2821" s="25">
        <v>35.505949074075033</v>
      </c>
      <c r="W2821" s="4">
        <v>167</v>
      </c>
    </row>
    <row r="2822" spans="1:23" x14ac:dyDescent="0.45">
      <c r="A2822" t="s">
        <v>8339</v>
      </c>
      <c r="B2822" t="s">
        <v>8224</v>
      </c>
      <c r="C2822" t="s">
        <v>8386</v>
      </c>
      <c r="D2822" s="8" t="s">
        <v>8374</v>
      </c>
      <c r="E2822">
        <v>1212</v>
      </c>
      <c r="F2822" s="7">
        <v>1</v>
      </c>
      <c r="G2822" s="4">
        <v>2500</v>
      </c>
      <c r="H2822" s="4">
        <v>3226</v>
      </c>
      <c r="I2822" s="25">
        <v>16.091493055559113</v>
      </c>
      <c r="J2822" s="4">
        <v>83</v>
      </c>
      <c r="N2822" t="s">
        <v>8339</v>
      </c>
      <c r="O2822" t="s">
        <v>8224</v>
      </c>
      <c r="P2822" t="s">
        <v>8386</v>
      </c>
      <c r="Q2822" s="8" t="s">
        <v>8374</v>
      </c>
      <c r="R2822">
        <v>1212</v>
      </c>
      <c r="S2822" s="7">
        <v>1</v>
      </c>
      <c r="T2822" s="4">
        <v>2500</v>
      </c>
      <c r="U2822" s="4">
        <v>3226</v>
      </c>
      <c r="V2822" s="25">
        <v>16.091493055559113</v>
      </c>
      <c r="W2822" s="4">
        <v>83</v>
      </c>
    </row>
    <row r="2823" spans="1:23" x14ac:dyDescent="0.45">
      <c r="A2823" t="s">
        <v>8339</v>
      </c>
      <c r="B2823" t="s">
        <v>8224</v>
      </c>
      <c r="C2823" t="s">
        <v>8386</v>
      </c>
      <c r="D2823" s="8" t="s">
        <v>8381</v>
      </c>
      <c r="F2823" s="7">
        <v>2</v>
      </c>
      <c r="G2823" s="4">
        <v>39000</v>
      </c>
      <c r="H2823" s="4">
        <v>29857</v>
      </c>
      <c r="I2823" s="25">
        <v>54.5</v>
      </c>
      <c r="J2823" s="4">
        <v>317</v>
      </c>
      <c r="N2823" t="s">
        <v>8339</v>
      </c>
      <c r="O2823" t="s">
        <v>8224</v>
      </c>
      <c r="P2823" t="s">
        <v>8386</v>
      </c>
      <c r="Q2823" s="8" t="s">
        <v>8381</v>
      </c>
      <c r="S2823" s="7">
        <v>2</v>
      </c>
      <c r="T2823" s="4">
        <v>39000</v>
      </c>
      <c r="U2823" s="4">
        <v>29857</v>
      </c>
      <c r="V2823" s="25">
        <v>54.5</v>
      </c>
      <c r="W2823" s="4">
        <v>317</v>
      </c>
    </row>
    <row r="2824" spans="1:23" x14ac:dyDescent="0.45">
      <c r="A2824" t="s">
        <v>8339</v>
      </c>
      <c r="B2824" t="s">
        <v>8224</v>
      </c>
      <c r="C2824" t="s">
        <v>8386</v>
      </c>
      <c r="D2824" s="8" t="s">
        <v>8381</v>
      </c>
      <c r="E2824">
        <v>1526</v>
      </c>
      <c r="F2824" s="7">
        <v>1</v>
      </c>
      <c r="G2824" s="4">
        <v>23000</v>
      </c>
      <c r="H2824" s="4">
        <v>27675</v>
      </c>
      <c r="I2824" s="25">
        <v>49</v>
      </c>
      <c r="J2824" s="4">
        <v>280</v>
      </c>
      <c r="N2824" t="s">
        <v>8339</v>
      </c>
      <c r="O2824" t="s">
        <v>8224</v>
      </c>
      <c r="P2824" t="s">
        <v>8386</v>
      </c>
      <c r="Q2824" s="8" t="s">
        <v>8381</v>
      </c>
      <c r="R2824">
        <v>1526</v>
      </c>
      <c r="S2824" s="7">
        <v>1</v>
      </c>
      <c r="T2824" s="4">
        <v>23000</v>
      </c>
      <c r="U2824" s="4">
        <v>27675</v>
      </c>
      <c r="V2824" s="25">
        <v>49</v>
      </c>
      <c r="W2824" s="4">
        <v>280</v>
      </c>
    </row>
    <row r="2825" spans="1:23" x14ac:dyDescent="0.45">
      <c r="A2825" t="s">
        <v>8339</v>
      </c>
      <c r="B2825" t="s">
        <v>8224</v>
      </c>
      <c r="C2825" t="s">
        <v>8386</v>
      </c>
      <c r="D2825" s="8" t="s">
        <v>8381</v>
      </c>
      <c r="E2825">
        <v>1798</v>
      </c>
      <c r="F2825" s="7">
        <v>1</v>
      </c>
      <c r="G2825" s="4">
        <v>16000</v>
      </c>
      <c r="H2825" s="4">
        <v>2182</v>
      </c>
      <c r="I2825" s="25">
        <v>60</v>
      </c>
      <c r="J2825" s="4">
        <v>37</v>
      </c>
      <c r="N2825" t="s">
        <v>8339</v>
      </c>
      <c r="O2825" t="s">
        <v>8224</v>
      </c>
      <c r="P2825" t="s">
        <v>8386</v>
      </c>
      <c r="Q2825" s="8" t="s">
        <v>8381</v>
      </c>
      <c r="R2825">
        <v>1798</v>
      </c>
      <c r="S2825" s="7">
        <v>1</v>
      </c>
      <c r="T2825" s="4">
        <v>16000</v>
      </c>
      <c r="U2825" s="4">
        <v>2182</v>
      </c>
      <c r="V2825" s="25">
        <v>60</v>
      </c>
      <c r="W2825" s="4">
        <v>37</v>
      </c>
    </row>
    <row r="2826" spans="1:23" x14ac:dyDescent="0.45">
      <c r="A2826" t="s">
        <v>8339</v>
      </c>
      <c r="B2826" t="s">
        <v>8224</v>
      </c>
      <c r="C2826" t="s">
        <v>8387</v>
      </c>
      <c r="F2826" s="7"/>
      <c r="G2826" s="4"/>
      <c r="H2826" s="4"/>
      <c r="I2826" s="25"/>
      <c r="J2826" s="4"/>
      <c r="N2826" t="s">
        <v>8339</v>
      </c>
      <c r="O2826" t="s">
        <v>8224</v>
      </c>
      <c r="P2826" t="s">
        <v>8387</v>
      </c>
      <c r="S2826" s="7"/>
      <c r="T2826" s="4"/>
      <c r="U2826" s="4"/>
      <c r="V2826" s="25"/>
      <c r="W2826" s="4"/>
    </row>
    <row r="2827" spans="1:23" x14ac:dyDescent="0.45">
      <c r="A2827" t="s">
        <v>8339</v>
      </c>
      <c r="B2827" t="s">
        <v>8224</v>
      </c>
      <c r="C2827" t="s">
        <v>8387</v>
      </c>
      <c r="D2827" s="8" t="s">
        <v>8376</v>
      </c>
      <c r="F2827" s="7">
        <v>1</v>
      </c>
      <c r="G2827" s="4">
        <v>35000</v>
      </c>
      <c r="H2827" s="4">
        <v>5422</v>
      </c>
      <c r="I2827" s="25">
        <v>33</v>
      </c>
      <c r="J2827" s="4">
        <v>76</v>
      </c>
      <c r="N2827" t="s">
        <v>8339</v>
      </c>
      <c r="O2827" t="s">
        <v>8224</v>
      </c>
      <c r="P2827" t="s">
        <v>8387</v>
      </c>
      <c r="Q2827" s="8" t="s">
        <v>8376</v>
      </c>
      <c r="S2827" s="7">
        <v>1</v>
      </c>
      <c r="T2827" s="4">
        <v>35000</v>
      </c>
      <c r="U2827" s="4">
        <v>5422</v>
      </c>
      <c r="V2827" s="25">
        <v>33</v>
      </c>
      <c r="W2827" s="4">
        <v>76</v>
      </c>
    </row>
    <row r="2828" spans="1:23" x14ac:dyDescent="0.45">
      <c r="A2828" t="s">
        <v>8339</v>
      </c>
      <c r="B2828" t="s">
        <v>8224</v>
      </c>
      <c r="C2828" t="s">
        <v>8387</v>
      </c>
      <c r="D2828" s="8" t="s">
        <v>8376</v>
      </c>
      <c r="E2828">
        <v>1782</v>
      </c>
      <c r="F2828" s="7">
        <v>1</v>
      </c>
      <c r="G2828" s="4">
        <v>35000</v>
      </c>
      <c r="H2828" s="4">
        <v>5422</v>
      </c>
      <c r="I2828" s="25">
        <v>33</v>
      </c>
      <c r="J2828" s="4">
        <v>76</v>
      </c>
      <c r="N2828" t="s">
        <v>8339</v>
      </c>
      <c r="O2828" t="s">
        <v>8224</v>
      </c>
      <c r="P2828" t="s">
        <v>8387</v>
      </c>
      <c r="Q2828" s="8" t="s">
        <v>8376</v>
      </c>
      <c r="R2828">
        <v>1782</v>
      </c>
      <c r="S2828" s="7">
        <v>1</v>
      </c>
      <c r="T2828" s="4">
        <v>35000</v>
      </c>
      <c r="U2828" s="4">
        <v>5422</v>
      </c>
      <c r="V2828" s="25">
        <v>33</v>
      </c>
      <c r="W2828" s="4">
        <v>76</v>
      </c>
    </row>
    <row r="2829" spans="1:23" x14ac:dyDescent="0.45">
      <c r="A2829" t="s">
        <v>8339</v>
      </c>
      <c r="B2829" t="s">
        <v>8224</v>
      </c>
      <c r="C2829" t="s">
        <v>8387</v>
      </c>
      <c r="D2829" s="8" t="s">
        <v>8377</v>
      </c>
      <c r="F2829" s="7">
        <v>5</v>
      </c>
      <c r="G2829" s="4">
        <v>38800</v>
      </c>
      <c r="H2829" s="4">
        <v>49463</v>
      </c>
      <c r="I2829" s="25">
        <v>33.975000000001458</v>
      </c>
      <c r="J2829" s="4">
        <v>508</v>
      </c>
      <c r="N2829" t="s">
        <v>8339</v>
      </c>
      <c r="O2829" t="s">
        <v>8224</v>
      </c>
      <c r="P2829" t="s">
        <v>8387</v>
      </c>
      <c r="Q2829" s="8" t="s">
        <v>8377</v>
      </c>
      <c r="S2829" s="7">
        <v>5</v>
      </c>
      <c r="T2829" s="4">
        <v>38800</v>
      </c>
      <c r="U2829" s="4">
        <v>49463</v>
      </c>
      <c r="V2829" s="25">
        <v>33.975000000001458</v>
      </c>
      <c r="W2829" s="4">
        <v>508</v>
      </c>
    </row>
    <row r="2830" spans="1:23" x14ac:dyDescent="0.45">
      <c r="A2830" t="s">
        <v>8339</v>
      </c>
      <c r="B2830" t="s">
        <v>8224</v>
      </c>
      <c r="C2830" t="s">
        <v>8387</v>
      </c>
      <c r="D2830" s="8" t="s">
        <v>8377</v>
      </c>
      <c r="E2830">
        <v>1191</v>
      </c>
      <c r="F2830" s="7">
        <v>1</v>
      </c>
      <c r="G2830" s="4">
        <v>2700</v>
      </c>
      <c r="H2830" s="4">
        <v>2945</v>
      </c>
      <c r="I2830" s="25">
        <v>29.958333333335759</v>
      </c>
      <c r="J2830" s="4">
        <v>33</v>
      </c>
      <c r="N2830" t="s">
        <v>8339</v>
      </c>
      <c r="O2830" t="s">
        <v>8224</v>
      </c>
      <c r="P2830" t="s">
        <v>8387</v>
      </c>
      <c r="Q2830" s="8" t="s">
        <v>8377</v>
      </c>
      <c r="R2830">
        <v>1191</v>
      </c>
      <c r="S2830" s="7">
        <v>1</v>
      </c>
      <c r="T2830" s="4">
        <v>2700</v>
      </c>
      <c r="U2830" s="4">
        <v>2945</v>
      </c>
      <c r="V2830" s="25">
        <v>29.958333333335759</v>
      </c>
      <c r="W2830" s="4">
        <v>33</v>
      </c>
    </row>
    <row r="2831" spans="1:23" x14ac:dyDescent="0.45">
      <c r="A2831" t="s">
        <v>8339</v>
      </c>
      <c r="B2831" t="s">
        <v>8224</v>
      </c>
      <c r="C2831" t="s">
        <v>8387</v>
      </c>
      <c r="D2831" s="8" t="s">
        <v>8377</v>
      </c>
      <c r="E2831">
        <v>1193</v>
      </c>
      <c r="F2831" s="7">
        <v>1</v>
      </c>
      <c r="G2831" s="4">
        <v>21000</v>
      </c>
      <c r="H2831" s="4">
        <v>21831</v>
      </c>
      <c r="I2831" s="25">
        <v>59.958333333335759</v>
      </c>
      <c r="J2831" s="4">
        <v>273</v>
      </c>
      <c r="N2831" t="s">
        <v>8339</v>
      </c>
      <c r="O2831" t="s">
        <v>8224</v>
      </c>
      <c r="P2831" t="s">
        <v>8387</v>
      </c>
      <c r="Q2831" s="8" t="s">
        <v>8377</v>
      </c>
      <c r="R2831">
        <v>1193</v>
      </c>
      <c r="S2831" s="7">
        <v>1</v>
      </c>
      <c r="T2831" s="4">
        <v>21000</v>
      </c>
      <c r="U2831" s="4">
        <v>21831</v>
      </c>
      <c r="V2831" s="25">
        <v>59.958333333335759</v>
      </c>
      <c r="W2831" s="4">
        <v>273</v>
      </c>
    </row>
    <row r="2832" spans="1:23" x14ac:dyDescent="0.45">
      <c r="A2832" t="s">
        <v>8339</v>
      </c>
      <c r="B2832" t="s">
        <v>8224</v>
      </c>
      <c r="C2832" t="s">
        <v>8387</v>
      </c>
      <c r="D2832" s="8" t="s">
        <v>8377</v>
      </c>
      <c r="E2832">
        <v>1208</v>
      </c>
      <c r="F2832" s="7">
        <v>1</v>
      </c>
      <c r="G2832" s="4">
        <v>10000</v>
      </c>
      <c r="H2832" s="4">
        <v>15530</v>
      </c>
      <c r="I2832" s="25">
        <v>29.958333333335759</v>
      </c>
      <c r="J2832" s="4">
        <v>75</v>
      </c>
      <c r="N2832" t="s">
        <v>8339</v>
      </c>
      <c r="O2832" t="s">
        <v>8224</v>
      </c>
      <c r="P2832" t="s">
        <v>8387</v>
      </c>
      <c r="Q2832" s="8" t="s">
        <v>8377</v>
      </c>
      <c r="R2832">
        <v>1208</v>
      </c>
      <c r="S2832" s="7">
        <v>1</v>
      </c>
      <c r="T2832" s="4">
        <v>10000</v>
      </c>
      <c r="U2832" s="4">
        <v>15530</v>
      </c>
      <c r="V2832" s="25">
        <v>29.958333333335759</v>
      </c>
      <c r="W2832" s="4">
        <v>75</v>
      </c>
    </row>
    <row r="2833" spans="1:23" x14ac:dyDescent="0.45">
      <c r="A2833" t="s">
        <v>8339</v>
      </c>
      <c r="B2833" t="s">
        <v>8224</v>
      </c>
      <c r="C2833" t="s">
        <v>8387</v>
      </c>
      <c r="D2833" s="8" t="s">
        <v>8377</v>
      </c>
      <c r="E2833">
        <v>1760</v>
      </c>
      <c r="F2833" s="7">
        <v>1</v>
      </c>
      <c r="G2833" s="4">
        <v>5000</v>
      </c>
      <c r="H2833" s="4">
        <v>8272</v>
      </c>
      <c r="I2833" s="25">
        <v>20</v>
      </c>
      <c r="J2833" s="4">
        <v>102</v>
      </c>
      <c r="N2833" t="s">
        <v>8339</v>
      </c>
      <c r="O2833" t="s">
        <v>8224</v>
      </c>
      <c r="P2833" t="s">
        <v>8387</v>
      </c>
      <c r="Q2833" s="8" t="s">
        <v>8377</v>
      </c>
      <c r="R2833">
        <v>1760</v>
      </c>
      <c r="S2833" s="7">
        <v>1</v>
      </c>
      <c r="T2833" s="4">
        <v>5000</v>
      </c>
      <c r="U2833" s="4">
        <v>8272</v>
      </c>
      <c r="V2833" s="25">
        <v>20</v>
      </c>
      <c r="W2833" s="4">
        <v>102</v>
      </c>
    </row>
    <row r="2834" spans="1:23" x14ac:dyDescent="0.45">
      <c r="A2834" t="s">
        <v>8339</v>
      </c>
      <c r="B2834" t="s">
        <v>8224</v>
      </c>
      <c r="C2834" t="s">
        <v>8387</v>
      </c>
      <c r="D2834" s="8" t="s">
        <v>8377</v>
      </c>
      <c r="E2834">
        <v>1762</v>
      </c>
      <c r="F2834" s="7">
        <v>1</v>
      </c>
      <c r="G2834" s="4">
        <v>100</v>
      </c>
      <c r="H2834" s="4">
        <v>885</v>
      </c>
      <c r="I2834" s="25">
        <v>30</v>
      </c>
      <c r="J2834" s="4">
        <v>25</v>
      </c>
      <c r="N2834" t="s">
        <v>8339</v>
      </c>
      <c r="O2834" t="s">
        <v>8224</v>
      </c>
      <c r="P2834" t="s">
        <v>8387</v>
      </c>
      <c r="Q2834" s="8" t="s">
        <v>8377</v>
      </c>
      <c r="R2834">
        <v>1762</v>
      </c>
      <c r="S2834" s="7">
        <v>1</v>
      </c>
      <c r="T2834" s="4">
        <v>100</v>
      </c>
      <c r="U2834" s="4">
        <v>885</v>
      </c>
      <c r="V2834" s="25">
        <v>30</v>
      </c>
      <c r="W2834" s="4">
        <v>25</v>
      </c>
    </row>
    <row r="2835" spans="1:23" x14ac:dyDescent="0.45">
      <c r="A2835" t="s">
        <v>8339</v>
      </c>
      <c r="B2835" t="s">
        <v>8224</v>
      </c>
      <c r="C2835" t="s">
        <v>8387</v>
      </c>
      <c r="D2835" s="8" t="s">
        <v>8378</v>
      </c>
      <c r="F2835" s="7">
        <v>2</v>
      </c>
      <c r="G2835" s="4">
        <v>50000</v>
      </c>
      <c r="H2835" s="4">
        <v>75394</v>
      </c>
      <c r="I2835" s="25">
        <v>37.081961805557512</v>
      </c>
      <c r="J2835" s="4">
        <v>865</v>
      </c>
      <c r="N2835" t="s">
        <v>8339</v>
      </c>
      <c r="O2835" t="s">
        <v>8224</v>
      </c>
      <c r="P2835" t="s">
        <v>8387</v>
      </c>
      <c r="Q2835" s="8" t="s">
        <v>8378</v>
      </c>
      <c r="S2835" s="7">
        <v>2</v>
      </c>
      <c r="T2835" s="4">
        <v>50000</v>
      </c>
      <c r="U2835" s="4">
        <v>75394</v>
      </c>
      <c r="V2835" s="25">
        <v>37.081961805557512</v>
      </c>
      <c r="W2835" s="4">
        <v>865</v>
      </c>
    </row>
    <row r="2836" spans="1:23" x14ac:dyDescent="0.45">
      <c r="A2836" t="s">
        <v>8339</v>
      </c>
      <c r="B2836" t="s">
        <v>8224</v>
      </c>
      <c r="C2836" t="s">
        <v>8387</v>
      </c>
      <c r="D2836" s="8" t="s">
        <v>8378</v>
      </c>
      <c r="E2836">
        <v>1533</v>
      </c>
      <c r="F2836" s="7">
        <v>1</v>
      </c>
      <c r="G2836" s="4">
        <v>45000</v>
      </c>
      <c r="H2836" s="4">
        <v>65313</v>
      </c>
      <c r="I2836" s="25">
        <v>49.163923611115024</v>
      </c>
      <c r="J2836" s="4">
        <v>740</v>
      </c>
      <c r="N2836" t="s">
        <v>8339</v>
      </c>
      <c r="O2836" t="s">
        <v>8224</v>
      </c>
      <c r="P2836" t="s">
        <v>8387</v>
      </c>
      <c r="Q2836" s="8" t="s">
        <v>8378</v>
      </c>
      <c r="R2836">
        <v>1533</v>
      </c>
      <c r="S2836" s="7">
        <v>1</v>
      </c>
      <c r="T2836" s="4">
        <v>45000</v>
      </c>
      <c r="U2836" s="4">
        <v>65313</v>
      </c>
      <c r="V2836" s="25">
        <v>49.163923611115024</v>
      </c>
      <c r="W2836" s="4">
        <v>740</v>
      </c>
    </row>
    <row r="2837" spans="1:23" x14ac:dyDescent="0.45">
      <c r="A2837" t="s">
        <v>8339</v>
      </c>
      <c r="B2837" t="s">
        <v>8224</v>
      </c>
      <c r="C2837" t="s">
        <v>8387</v>
      </c>
      <c r="D2837" s="8" t="s">
        <v>8378</v>
      </c>
      <c r="E2837">
        <v>1750</v>
      </c>
      <c r="F2837" s="7">
        <v>1</v>
      </c>
      <c r="G2837" s="4">
        <v>5000</v>
      </c>
      <c r="H2837" s="4">
        <v>10081</v>
      </c>
      <c r="I2837" s="25">
        <v>25</v>
      </c>
      <c r="J2837" s="4">
        <v>125</v>
      </c>
      <c r="N2837" t="s">
        <v>8339</v>
      </c>
      <c r="O2837" t="s">
        <v>8224</v>
      </c>
      <c r="P2837" t="s">
        <v>8387</v>
      </c>
      <c r="Q2837" s="8" t="s">
        <v>8378</v>
      </c>
      <c r="R2837">
        <v>1750</v>
      </c>
      <c r="S2837" s="7">
        <v>1</v>
      </c>
      <c r="T2837" s="4">
        <v>5000</v>
      </c>
      <c r="U2837" s="4">
        <v>10081</v>
      </c>
      <c r="V2837" s="25">
        <v>25</v>
      </c>
      <c r="W2837" s="4">
        <v>125</v>
      </c>
    </row>
    <row r="2838" spans="1:23" x14ac:dyDescent="0.45">
      <c r="A2838" t="s">
        <v>8339</v>
      </c>
      <c r="B2838" t="s">
        <v>8224</v>
      </c>
      <c r="C2838" t="s">
        <v>8387</v>
      </c>
      <c r="D2838" s="8" t="s">
        <v>8379</v>
      </c>
      <c r="F2838" s="7">
        <v>1</v>
      </c>
      <c r="G2838" s="4">
        <v>4000</v>
      </c>
      <c r="H2838" s="4">
        <v>5297</v>
      </c>
      <c r="I2838" s="25">
        <v>29.087604166670644</v>
      </c>
      <c r="J2838" s="4">
        <v>110</v>
      </c>
      <c r="N2838" t="s">
        <v>8339</v>
      </c>
      <c r="O2838" t="s">
        <v>8224</v>
      </c>
      <c r="P2838" t="s">
        <v>8387</v>
      </c>
      <c r="Q2838" s="8" t="s">
        <v>8379</v>
      </c>
      <c r="S2838" s="7">
        <v>1</v>
      </c>
      <c r="T2838" s="4">
        <v>4000</v>
      </c>
      <c r="U2838" s="4">
        <v>5297</v>
      </c>
      <c r="V2838" s="25">
        <v>29.087604166670644</v>
      </c>
      <c r="W2838" s="4">
        <v>110</v>
      </c>
    </row>
    <row r="2839" spans="1:23" x14ac:dyDescent="0.45">
      <c r="A2839" t="s">
        <v>8339</v>
      </c>
      <c r="B2839" t="s">
        <v>8224</v>
      </c>
      <c r="C2839" t="s">
        <v>8387</v>
      </c>
      <c r="D2839" s="8" t="s">
        <v>8379</v>
      </c>
      <c r="E2839">
        <v>1535</v>
      </c>
      <c r="F2839" s="7">
        <v>1</v>
      </c>
      <c r="G2839" s="4">
        <v>4000</v>
      </c>
      <c r="H2839" s="4">
        <v>5297</v>
      </c>
      <c r="I2839" s="25">
        <v>29.087604166670644</v>
      </c>
      <c r="J2839" s="4">
        <v>110</v>
      </c>
      <c r="N2839" t="s">
        <v>8339</v>
      </c>
      <c r="O2839" t="s">
        <v>8224</v>
      </c>
      <c r="P2839" t="s">
        <v>8387</v>
      </c>
      <c r="Q2839" s="8" t="s">
        <v>8379</v>
      </c>
      <c r="R2839">
        <v>1535</v>
      </c>
      <c r="S2839" s="7">
        <v>1</v>
      </c>
      <c r="T2839" s="4">
        <v>4000</v>
      </c>
      <c r="U2839" s="4">
        <v>5297</v>
      </c>
      <c r="V2839" s="25">
        <v>29.087604166670644</v>
      </c>
      <c r="W2839" s="4">
        <v>110</v>
      </c>
    </row>
    <row r="2840" spans="1:23" x14ac:dyDescent="0.45">
      <c r="A2840" t="s">
        <v>8339</v>
      </c>
      <c r="B2840" t="s">
        <v>8224</v>
      </c>
      <c r="C2840" t="s">
        <v>8387</v>
      </c>
      <c r="D2840" s="8" t="s">
        <v>8369</v>
      </c>
      <c r="F2840" s="7">
        <v>4</v>
      </c>
      <c r="G2840" s="4">
        <v>83500</v>
      </c>
      <c r="H2840" s="4">
        <v>91119</v>
      </c>
      <c r="I2840" s="25">
        <v>46.396140046295841</v>
      </c>
      <c r="J2840" s="4">
        <v>728</v>
      </c>
      <c r="N2840" t="s">
        <v>8339</v>
      </c>
      <c r="O2840" t="s">
        <v>8224</v>
      </c>
      <c r="P2840" t="s">
        <v>8387</v>
      </c>
      <c r="Q2840" s="8" t="s">
        <v>8369</v>
      </c>
      <c r="S2840" s="7">
        <v>4</v>
      </c>
      <c r="T2840" s="4">
        <v>83500</v>
      </c>
      <c r="U2840" s="4">
        <v>91119</v>
      </c>
      <c r="V2840" s="25">
        <v>46.396140046295841</v>
      </c>
      <c r="W2840" s="4">
        <v>728</v>
      </c>
    </row>
    <row r="2841" spans="1:23" x14ac:dyDescent="0.45">
      <c r="A2841" t="s">
        <v>8339</v>
      </c>
      <c r="B2841" t="s">
        <v>8224</v>
      </c>
      <c r="C2841" t="s">
        <v>8387</v>
      </c>
      <c r="D2841" s="8" t="s">
        <v>8369</v>
      </c>
      <c r="E2841">
        <v>1197</v>
      </c>
      <c r="F2841" s="7">
        <v>1</v>
      </c>
      <c r="G2841" s="4">
        <v>15000</v>
      </c>
      <c r="H2841" s="4">
        <v>37994</v>
      </c>
      <c r="I2841" s="25">
        <v>30.584560185183364</v>
      </c>
      <c r="J2841" s="4">
        <v>314</v>
      </c>
      <c r="N2841" t="s">
        <v>8339</v>
      </c>
      <c r="O2841" t="s">
        <v>8224</v>
      </c>
      <c r="P2841" t="s">
        <v>8387</v>
      </c>
      <c r="Q2841" s="8" t="s">
        <v>8369</v>
      </c>
      <c r="R2841">
        <v>1197</v>
      </c>
      <c r="S2841" s="7">
        <v>1</v>
      </c>
      <c r="T2841" s="4">
        <v>15000</v>
      </c>
      <c r="U2841" s="4">
        <v>37994</v>
      </c>
      <c r="V2841" s="25">
        <v>30.584560185183364</v>
      </c>
      <c r="W2841" s="4">
        <v>314</v>
      </c>
    </row>
    <row r="2842" spans="1:23" x14ac:dyDescent="0.45">
      <c r="A2842" t="s">
        <v>8339</v>
      </c>
      <c r="B2842" t="s">
        <v>8224</v>
      </c>
      <c r="C2842" t="s">
        <v>8387</v>
      </c>
      <c r="D2842" s="8" t="s">
        <v>8369</v>
      </c>
      <c r="E2842">
        <v>1521</v>
      </c>
      <c r="F2842" s="7">
        <v>1</v>
      </c>
      <c r="G2842" s="4">
        <v>37500</v>
      </c>
      <c r="H2842" s="4">
        <v>40055</v>
      </c>
      <c r="I2842" s="25">
        <v>35</v>
      </c>
      <c r="J2842" s="4">
        <v>235</v>
      </c>
      <c r="N2842" t="s">
        <v>8339</v>
      </c>
      <c r="O2842" t="s">
        <v>8224</v>
      </c>
      <c r="P2842" t="s">
        <v>8387</v>
      </c>
      <c r="Q2842" s="8" t="s">
        <v>8369</v>
      </c>
      <c r="R2842">
        <v>1521</v>
      </c>
      <c r="S2842" s="7">
        <v>1</v>
      </c>
      <c r="T2842" s="4">
        <v>37500</v>
      </c>
      <c r="U2842" s="4">
        <v>40055</v>
      </c>
      <c r="V2842" s="25">
        <v>35</v>
      </c>
      <c r="W2842" s="4">
        <v>235</v>
      </c>
    </row>
    <row r="2843" spans="1:23" x14ac:dyDescent="0.45">
      <c r="A2843" t="s">
        <v>8339</v>
      </c>
      <c r="B2843" t="s">
        <v>8224</v>
      </c>
      <c r="C2843" t="s">
        <v>8387</v>
      </c>
      <c r="D2843" s="8" t="s">
        <v>8369</v>
      </c>
      <c r="E2843">
        <v>1758</v>
      </c>
      <c r="F2843" s="7">
        <v>1</v>
      </c>
      <c r="G2843" s="4">
        <v>1000</v>
      </c>
      <c r="H2843" s="4">
        <v>1147</v>
      </c>
      <c r="I2843" s="25">
        <v>60</v>
      </c>
      <c r="J2843" s="4">
        <v>27</v>
      </c>
      <c r="N2843" t="s">
        <v>8339</v>
      </c>
      <c r="O2843" t="s">
        <v>8224</v>
      </c>
      <c r="P2843" t="s">
        <v>8387</v>
      </c>
      <c r="Q2843" s="8" t="s">
        <v>8369</v>
      </c>
      <c r="R2843">
        <v>1758</v>
      </c>
      <c r="S2843" s="7">
        <v>1</v>
      </c>
      <c r="T2843" s="4">
        <v>1000</v>
      </c>
      <c r="U2843" s="4">
        <v>1147</v>
      </c>
      <c r="V2843" s="25">
        <v>60</v>
      </c>
      <c r="W2843" s="4">
        <v>27</v>
      </c>
    </row>
    <row r="2844" spans="1:23" x14ac:dyDescent="0.45">
      <c r="A2844" t="s">
        <v>8339</v>
      </c>
      <c r="B2844" t="s">
        <v>8224</v>
      </c>
      <c r="C2844" t="s">
        <v>8387</v>
      </c>
      <c r="D2844" s="8" t="s">
        <v>8369</v>
      </c>
      <c r="E2844">
        <v>1780</v>
      </c>
      <c r="F2844" s="7">
        <v>1</v>
      </c>
      <c r="G2844" s="4">
        <v>30000</v>
      </c>
      <c r="H2844" s="4">
        <v>11923</v>
      </c>
      <c r="I2844" s="25">
        <v>60</v>
      </c>
      <c r="J2844" s="4">
        <v>152</v>
      </c>
      <c r="N2844" t="s">
        <v>8339</v>
      </c>
      <c r="O2844" t="s">
        <v>8224</v>
      </c>
      <c r="P2844" t="s">
        <v>8387</v>
      </c>
      <c r="Q2844" s="8" t="s">
        <v>8369</v>
      </c>
      <c r="R2844">
        <v>1780</v>
      </c>
      <c r="S2844" s="7">
        <v>1</v>
      </c>
      <c r="T2844" s="4">
        <v>30000</v>
      </c>
      <c r="U2844" s="4">
        <v>11923</v>
      </c>
      <c r="V2844" s="25">
        <v>60</v>
      </c>
      <c r="W2844" s="4">
        <v>152</v>
      </c>
    </row>
    <row r="2845" spans="1:23" x14ac:dyDescent="0.45">
      <c r="A2845" t="s">
        <v>8339</v>
      </c>
      <c r="B2845" t="s">
        <v>8224</v>
      </c>
      <c r="C2845" t="s">
        <v>8387</v>
      </c>
      <c r="D2845" s="8" t="s">
        <v>8380</v>
      </c>
      <c r="F2845" s="7">
        <v>2</v>
      </c>
      <c r="G2845" s="4">
        <v>35500</v>
      </c>
      <c r="H2845" s="4">
        <v>36889</v>
      </c>
      <c r="I2845" s="25">
        <v>25.5</v>
      </c>
      <c r="J2845" s="4">
        <v>269</v>
      </c>
      <c r="N2845" t="s">
        <v>8339</v>
      </c>
      <c r="O2845" t="s">
        <v>8224</v>
      </c>
      <c r="P2845" t="s">
        <v>8387</v>
      </c>
      <c r="Q2845" s="8" t="s">
        <v>8380</v>
      </c>
      <c r="S2845" s="7">
        <v>2</v>
      </c>
      <c r="T2845" s="4">
        <v>35500</v>
      </c>
      <c r="U2845" s="4">
        <v>36889</v>
      </c>
      <c r="V2845" s="25">
        <v>25.5</v>
      </c>
      <c r="W2845" s="4">
        <v>269</v>
      </c>
    </row>
    <row r="2846" spans="1:23" x14ac:dyDescent="0.45">
      <c r="A2846" t="s">
        <v>8339</v>
      </c>
      <c r="B2846" t="s">
        <v>8224</v>
      </c>
      <c r="C2846" t="s">
        <v>8387</v>
      </c>
      <c r="D2846" s="8" t="s">
        <v>8380</v>
      </c>
      <c r="E2846">
        <v>1189</v>
      </c>
      <c r="F2846" s="7">
        <v>1</v>
      </c>
      <c r="G2846" s="4">
        <v>9000</v>
      </c>
      <c r="H2846" s="4">
        <v>9700</v>
      </c>
      <c r="I2846" s="25">
        <v>21</v>
      </c>
      <c r="J2846" s="4">
        <v>86</v>
      </c>
      <c r="N2846" t="s">
        <v>8339</v>
      </c>
      <c r="O2846" t="s">
        <v>8224</v>
      </c>
      <c r="P2846" t="s">
        <v>8387</v>
      </c>
      <c r="Q2846" s="8" t="s">
        <v>8380</v>
      </c>
      <c r="R2846">
        <v>1189</v>
      </c>
      <c r="S2846" s="7">
        <v>1</v>
      </c>
      <c r="T2846" s="4">
        <v>9000</v>
      </c>
      <c r="U2846" s="4">
        <v>9700</v>
      </c>
      <c r="V2846" s="25">
        <v>21</v>
      </c>
      <c r="W2846" s="4">
        <v>86</v>
      </c>
    </row>
    <row r="2847" spans="1:23" x14ac:dyDescent="0.45">
      <c r="A2847" t="s">
        <v>8339</v>
      </c>
      <c r="B2847" t="s">
        <v>8224</v>
      </c>
      <c r="C2847" t="s">
        <v>8387</v>
      </c>
      <c r="D2847" s="8" t="s">
        <v>8380</v>
      </c>
      <c r="E2847">
        <v>1217</v>
      </c>
      <c r="F2847" s="7">
        <v>1</v>
      </c>
      <c r="G2847" s="4">
        <v>26500</v>
      </c>
      <c r="H2847" s="4">
        <v>27189</v>
      </c>
      <c r="I2847" s="25">
        <v>30</v>
      </c>
      <c r="J2847" s="4">
        <v>183</v>
      </c>
      <c r="N2847" t="s">
        <v>8339</v>
      </c>
      <c r="O2847" t="s">
        <v>8224</v>
      </c>
      <c r="P2847" t="s">
        <v>8387</v>
      </c>
      <c r="Q2847" s="8" t="s">
        <v>8380</v>
      </c>
      <c r="R2847">
        <v>1217</v>
      </c>
      <c r="S2847" s="7">
        <v>1</v>
      </c>
      <c r="T2847" s="4">
        <v>26500</v>
      </c>
      <c r="U2847" s="4">
        <v>27189</v>
      </c>
      <c r="V2847" s="25">
        <v>30</v>
      </c>
      <c r="W2847" s="4">
        <v>183</v>
      </c>
    </row>
    <row r="2848" spans="1:23" x14ac:dyDescent="0.45">
      <c r="A2848" t="s">
        <v>8339</v>
      </c>
      <c r="B2848" t="s">
        <v>8224</v>
      </c>
      <c r="C2848" t="s">
        <v>8387</v>
      </c>
      <c r="D2848" s="8" t="s">
        <v>8370</v>
      </c>
      <c r="F2848" s="7">
        <v>2</v>
      </c>
      <c r="G2848" s="4">
        <v>8100</v>
      </c>
      <c r="H2848" s="4">
        <v>10179.75</v>
      </c>
      <c r="I2848" s="25">
        <v>35</v>
      </c>
      <c r="J2848" s="4">
        <v>260</v>
      </c>
      <c r="N2848" t="s">
        <v>8339</v>
      </c>
      <c r="O2848" t="s">
        <v>8224</v>
      </c>
      <c r="P2848" t="s">
        <v>8387</v>
      </c>
      <c r="Q2848" s="8" t="s">
        <v>8370</v>
      </c>
      <c r="S2848" s="7">
        <v>2</v>
      </c>
      <c r="T2848" s="4">
        <v>8100</v>
      </c>
      <c r="U2848" s="4">
        <v>10179.75</v>
      </c>
      <c r="V2848" s="25">
        <v>35</v>
      </c>
      <c r="W2848" s="4">
        <v>260</v>
      </c>
    </row>
    <row r="2849" spans="1:23" x14ac:dyDescent="0.45">
      <c r="A2849" t="s">
        <v>8339</v>
      </c>
      <c r="B2849" t="s">
        <v>8224</v>
      </c>
      <c r="C2849" t="s">
        <v>8387</v>
      </c>
      <c r="D2849" s="8" t="s">
        <v>8370</v>
      </c>
      <c r="E2849">
        <v>1525</v>
      </c>
      <c r="F2849" s="7">
        <v>1</v>
      </c>
      <c r="G2849" s="4">
        <v>2600</v>
      </c>
      <c r="H2849" s="4">
        <v>4524.1499999999996</v>
      </c>
      <c r="I2849" s="25">
        <v>30</v>
      </c>
      <c r="J2849" s="4">
        <v>140</v>
      </c>
      <c r="N2849" t="s">
        <v>8339</v>
      </c>
      <c r="O2849" t="s">
        <v>8224</v>
      </c>
      <c r="P2849" t="s">
        <v>8387</v>
      </c>
      <c r="Q2849" s="8" t="s">
        <v>8370</v>
      </c>
      <c r="R2849">
        <v>1525</v>
      </c>
      <c r="S2849" s="7">
        <v>1</v>
      </c>
      <c r="T2849" s="4">
        <v>2600</v>
      </c>
      <c r="U2849" s="4">
        <v>4524.1499999999996</v>
      </c>
      <c r="V2849" s="25">
        <v>30</v>
      </c>
      <c r="W2849" s="4">
        <v>140</v>
      </c>
    </row>
    <row r="2850" spans="1:23" x14ac:dyDescent="0.45">
      <c r="A2850" t="s">
        <v>8339</v>
      </c>
      <c r="B2850" t="s">
        <v>8224</v>
      </c>
      <c r="C2850" t="s">
        <v>8387</v>
      </c>
      <c r="D2850" s="8" t="s">
        <v>8370</v>
      </c>
      <c r="E2850">
        <v>1756</v>
      </c>
      <c r="F2850" s="7">
        <v>1</v>
      </c>
      <c r="G2850" s="4">
        <v>5500</v>
      </c>
      <c r="H2850" s="4">
        <v>5655.6</v>
      </c>
      <c r="I2850" s="25">
        <v>40</v>
      </c>
      <c r="J2850" s="4">
        <v>120</v>
      </c>
      <c r="N2850" t="s">
        <v>8339</v>
      </c>
      <c r="O2850" t="s">
        <v>8224</v>
      </c>
      <c r="P2850" t="s">
        <v>8387</v>
      </c>
      <c r="Q2850" s="8" t="s">
        <v>8370</v>
      </c>
      <c r="R2850">
        <v>1756</v>
      </c>
      <c r="S2850" s="7">
        <v>1</v>
      </c>
      <c r="T2850" s="4">
        <v>5500</v>
      </c>
      <c r="U2850" s="4">
        <v>5655.6</v>
      </c>
      <c r="V2850" s="25">
        <v>40</v>
      </c>
      <c r="W2850" s="4">
        <v>120</v>
      </c>
    </row>
    <row r="2851" spans="1:23" x14ac:dyDescent="0.45">
      <c r="A2851" t="s">
        <v>8339</v>
      </c>
      <c r="B2851" t="s">
        <v>8224</v>
      </c>
      <c r="C2851" t="s">
        <v>8387</v>
      </c>
      <c r="D2851" s="8" t="s">
        <v>8371</v>
      </c>
      <c r="F2851" s="7">
        <v>3</v>
      </c>
      <c r="G2851" s="4">
        <v>22500</v>
      </c>
      <c r="H2851" s="4">
        <v>11428</v>
      </c>
      <c r="I2851" s="25">
        <v>27.746778549383937</v>
      </c>
      <c r="J2851" s="4">
        <v>129</v>
      </c>
      <c r="N2851" t="s">
        <v>8339</v>
      </c>
      <c r="O2851" t="s">
        <v>8224</v>
      </c>
      <c r="P2851" t="s">
        <v>8387</v>
      </c>
      <c r="Q2851" s="8" t="s">
        <v>8371</v>
      </c>
      <c r="S2851" s="7">
        <v>3</v>
      </c>
      <c r="T2851" s="4">
        <v>22500</v>
      </c>
      <c r="U2851" s="4">
        <v>11428</v>
      </c>
      <c r="V2851" s="25">
        <v>27.746778549383937</v>
      </c>
      <c r="W2851" s="4">
        <v>129</v>
      </c>
    </row>
    <row r="2852" spans="1:23" x14ac:dyDescent="0.45">
      <c r="A2852" t="s">
        <v>8339</v>
      </c>
      <c r="B2852" t="s">
        <v>8224</v>
      </c>
      <c r="C2852" t="s">
        <v>8387</v>
      </c>
      <c r="D2852" s="8" t="s">
        <v>8371</v>
      </c>
      <c r="E2852">
        <v>1743</v>
      </c>
      <c r="F2852" s="7">
        <v>1</v>
      </c>
      <c r="G2852" s="4">
        <v>6000</v>
      </c>
      <c r="H2852" s="4">
        <v>6025</v>
      </c>
      <c r="I2852" s="25">
        <v>22.240335648151813</v>
      </c>
      <c r="J2852" s="4">
        <v>67</v>
      </c>
      <c r="N2852" t="s">
        <v>8339</v>
      </c>
      <c r="O2852" t="s">
        <v>8224</v>
      </c>
      <c r="P2852" t="s">
        <v>8387</v>
      </c>
      <c r="Q2852" s="8" t="s">
        <v>8371</v>
      </c>
      <c r="R2852">
        <v>1743</v>
      </c>
      <c r="S2852" s="7">
        <v>1</v>
      </c>
      <c r="T2852" s="4">
        <v>6000</v>
      </c>
      <c r="U2852" s="4">
        <v>6025</v>
      </c>
      <c r="V2852" s="25">
        <v>22.240335648151813</v>
      </c>
      <c r="W2852" s="4">
        <v>67</v>
      </c>
    </row>
    <row r="2853" spans="1:23" x14ac:dyDescent="0.45">
      <c r="A2853" t="s">
        <v>8339</v>
      </c>
      <c r="B2853" t="s">
        <v>8224</v>
      </c>
      <c r="C2853" t="s">
        <v>8387</v>
      </c>
      <c r="D2853" s="8" t="s">
        <v>8371</v>
      </c>
      <c r="E2853">
        <v>1779</v>
      </c>
      <c r="F2853" s="7">
        <v>1</v>
      </c>
      <c r="G2853" s="4">
        <v>11000</v>
      </c>
      <c r="H2853" s="4">
        <v>3986</v>
      </c>
      <c r="I2853" s="25">
        <v>30</v>
      </c>
      <c r="J2853" s="4">
        <v>38</v>
      </c>
      <c r="N2853" t="s">
        <v>8339</v>
      </c>
      <c r="O2853" t="s">
        <v>8224</v>
      </c>
      <c r="P2853" t="s">
        <v>8387</v>
      </c>
      <c r="Q2853" s="8" t="s">
        <v>8371</v>
      </c>
      <c r="R2853">
        <v>1779</v>
      </c>
      <c r="S2853" s="7">
        <v>1</v>
      </c>
      <c r="T2853" s="4">
        <v>11000</v>
      </c>
      <c r="U2853" s="4">
        <v>3986</v>
      </c>
      <c r="V2853" s="25">
        <v>30</v>
      </c>
      <c r="W2853" s="4">
        <v>38</v>
      </c>
    </row>
    <row r="2854" spans="1:23" x14ac:dyDescent="0.45">
      <c r="A2854" t="s">
        <v>8339</v>
      </c>
      <c r="B2854" t="s">
        <v>8224</v>
      </c>
      <c r="C2854" t="s">
        <v>8387</v>
      </c>
      <c r="D2854" s="8" t="s">
        <v>8371</v>
      </c>
      <c r="E2854">
        <v>1781</v>
      </c>
      <c r="F2854" s="7">
        <v>1</v>
      </c>
      <c r="G2854" s="4">
        <v>5500</v>
      </c>
      <c r="H2854" s="4">
        <v>1417</v>
      </c>
      <c r="I2854" s="25">
        <v>31</v>
      </c>
      <c r="J2854" s="4">
        <v>24</v>
      </c>
      <c r="N2854" t="s">
        <v>8339</v>
      </c>
      <c r="O2854" t="s">
        <v>8224</v>
      </c>
      <c r="P2854" t="s">
        <v>8387</v>
      </c>
      <c r="Q2854" s="8" t="s">
        <v>8371</v>
      </c>
      <c r="R2854">
        <v>1781</v>
      </c>
      <c r="S2854" s="7">
        <v>1</v>
      </c>
      <c r="T2854" s="4">
        <v>5500</v>
      </c>
      <c r="U2854" s="4">
        <v>1417</v>
      </c>
      <c r="V2854" s="25">
        <v>31</v>
      </c>
      <c r="W2854" s="4">
        <v>24</v>
      </c>
    </row>
    <row r="2855" spans="1:23" x14ac:dyDescent="0.45">
      <c r="A2855" t="s">
        <v>8339</v>
      </c>
      <c r="B2855" t="s">
        <v>8224</v>
      </c>
      <c r="C2855" t="s">
        <v>8387</v>
      </c>
      <c r="D2855" s="8" t="s">
        <v>8372</v>
      </c>
      <c r="F2855" s="7">
        <v>3</v>
      </c>
      <c r="G2855" s="4">
        <v>45350</v>
      </c>
      <c r="H2855" s="4">
        <v>56725</v>
      </c>
      <c r="I2855" s="25">
        <v>30.038996913577041</v>
      </c>
      <c r="J2855" s="4">
        <v>487</v>
      </c>
      <c r="N2855" t="s">
        <v>8339</v>
      </c>
      <c r="O2855" t="s">
        <v>8224</v>
      </c>
      <c r="P2855" t="s">
        <v>8387</v>
      </c>
      <c r="Q2855" s="8" t="s">
        <v>8372</v>
      </c>
      <c r="S2855" s="7">
        <v>3</v>
      </c>
      <c r="T2855" s="4">
        <v>45350</v>
      </c>
      <c r="U2855" s="4">
        <v>56725</v>
      </c>
      <c r="V2855" s="25">
        <v>30.038996913577041</v>
      </c>
      <c r="W2855" s="4">
        <v>487</v>
      </c>
    </row>
    <row r="2856" spans="1:23" x14ac:dyDescent="0.45">
      <c r="A2856" t="s">
        <v>8339</v>
      </c>
      <c r="B2856" t="s">
        <v>8224</v>
      </c>
      <c r="C2856" t="s">
        <v>8387</v>
      </c>
      <c r="D2856" s="8" t="s">
        <v>8372</v>
      </c>
      <c r="E2856">
        <v>1219</v>
      </c>
      <c r="F2856" s="7">
        <v>1</v>
      </c>
      <c r="G2856" s="4">
        <v>16350</v>
      </c>
      <c r="H2856" s="4">
        <v>26024</v>
      </c>
      <c r="I2856" s="25">
        <v>30</v>
      </c>
      <c r="J2856" s="4">
        <v>253</v>
      </c>
      <c r="N2856" t="s">
        <v>8339</v>
      </c>
      <c r="O2856" t="s">
        <v>8224</v>
      </c>
      <c r="P2856" t="s">
        <v>8387</v>
      </c>
      <c r="Q2856" s="8" t="s">
        <v>8372</v>
      </c>
      <c r="R2856">
        <v>1219</v>
      </c>
      <c r="S2856" s="7">
        <v>1</v>
      </c>
      <c r="T2856" s="4">
        <v>16350</v>
      </c>
      <c r="U2856" s="4">
        <v>26024</v>
      </c>
      <c r="V2856" s="25">
        <v>30</v>
      </c>
      <c r="W2856" s="4">
        <v>253</v>
      </c>
    </row>
    <row r="2857" spans="1:23" x14ac:dyDescent="0.45">
      <c r="A2857" t="s">
        <v>8339</v>
      </c>
      <c r="B2857" t="s">
        <v>8224</v>
      </c>
      <c r="C2857" t="s">
        <v>8387</v>
      </c>
      <c r="D2857" s="8" t="s">
        <v>8372</v>
      </c>
      <c r="E2857">
        <v>1516</v>
      </c>
      <c r="F2857" s="7">
        <v>1</v>
      </c>
      <c r="G2857" s="4">
        <v>17000</v>
      </c>
      <c r="H2857" s="4">
        <v>18472</v>
      </c>
      <c r="I2857" s="25">
        <v>30.116990740731126</v>
      </c>
      <c r="J2857" s="4">
        <v>116</v>
      </c>
      <c r="N2857" t="s">
        <v>8339</v>
      </c>
      <c r="O2857" t="s">
        <v>8224</v>
      </c>
      <c r="P2857" t="s">
        <v>8387</v>
      </c>
      <c r="Q2857" s="8" t="s">
        <v>8372</v>
      </c>
      <c r="R2857">
        <v>1516</v>
      </c>
      <c r="S2857" s="7">
        <v>1</v>
      </c>
      <c r="T2857" s="4">
        <v>17000</v>
      </c>
      <c r="U2857" s="4">
        <v>18472</v>
      </c>
      <c r="V2857" s="25">
        <v>30.116990740731126</v>
      </c>
      <c r="W2857" s="4">
        <v>116</v>
      </c>
    </row>
    <row r="2858" spans="1:23" x14ac:dyDescent="0.45">
      <c r="A2858" t="s">
        <v>8339</v>
      </c>
      <c r="B2858" t="s">
        <v>8224</v>
      </c>
      <c r="C2858" t="s">
        <v>8387</v>
      </c>
      <c r="D2858" s="8" t="s">
        <v>8372</v>
      </c>
      <c r="E2858">
        <v>1763</v>
      </c>
      <c r="F2858" s="7">
        <v>1</v>
      </c>
      <c r="G2858" s="4">
        <v>12000</v>
      </c>
      <c r="H2858" s="4">
        <v>12229</v>
      </c>
      <c r="I2858" s="25">
        <v>30</v>
      </c>
      <c r="J2858" s="4">
        <v>118</v>
      </c>
      <c r="N2858" t="s">
        <v>8339</v>
      </c>
      <c r="O2858" t="s">
        <v>8224</v>
      </c>
      <c r="P2858" t="s">
        <v>8387</v>
      </c>
      <c r="Q2858" s="8" t="s">
        <v>8372</v>
      </c>
      <c r="R2858">
        <v>1763</v>
      </c>
      <c r="S2858" s="7">
        <v>1</v>
      </c>
      <c r="T2858" s="4">
        <v>12000</v>
      </c>
      <c r="U2858" s="4">
        <v>12229</v>
      </c>
      <c r="V2858" s="25">
        <v>30</v>
      </c>
      <c r="W2858" s="4">
        <v>118</v>
      </c>
    </row>
    <row r="2859" spans="1:23" x14ac:dyDescent="0.45">
      <c r="A2859" t="s">
        <v>8339</v>
      </c>
      <c r="B2859" t="s">
        <v>8224</v>
      </c>
      <c r="C2859" t="s">
        <v>8387</v>
      </c>
      <c r="D2859" s="8" t="s">
        <v>8373</v>
      </c>
      <c r="F2859" s="7">
        <v>2</v>
      </c>
      <c r="G2859" s="4">
        <v>34800</v>
      </c>
      <c r="H2859" s="4">
        <v>44412</v>
      </c>
      <c r="I2859" s="25">
        <v>29.974149305555329</v>
      </c>
      <c r="J2859" s="4">
        <v>298</v>
      </c>
      <c r="N2859" t="s">
        <v>8339</v>
      </c>
      <c r="O2859" t="s">
        <v>8224</v>
      </c>
      <c r="P2859" t="s">
        <v>8387</v>
      </c>
      <c r="Q2859" s="8" t="s">
        <v>8373</v>
      </c>
      <c r="S2859" s="7">
        <v>2</v>
      </c>
      <c r="T2859" s="4">
        <v>34800</v>
      </c>
      <c r="U2859" s="4">
        <v>44412</v>
      </c>
      <c r="V2859" s="25">
        <v>29.974149305555329</v>
      </c>
      <c r="W2859" s="4">
        <v>298</v>
      </c>
    </row>
    <row r="2860" spans="1:23" x14ac:dyDescent="0.45">
      <c r="A2860" t="s">
        <v>8339</v>
      </c>
      <c r="B2860" t="s">
        <v>8224</v>
      </c>
      <c r="C2860" t="s">
        <v>8387</v>
      </c>
      <c r="D2860" s="8" t="s">
        <v>8373</v>
      </c>
      <c r="E2860">
        <v>1223</v>
      </c>
      <c r="F2860" s="7">
        <v>1</v>
      </c>
      <c r="G2860" s="4">
        <v>19800</v>
      </c>
      <c r="H2860" s="4">
        <v>22197</v>
      </c>
      <c r="I2860" s="25">
        <v>30.041666666671517</v>
      </c>
      <c r="J2860" s="4">
        <v>191</v>
      </c>
      <c r="N2860" t="s">
        <v>8339</v>
      </c>
      <c r="O2860" t="s">
        <v>8224</v>
      </c>
      <c r="P2860" t="s">
        <v>8387</v>
      </c>
      <c r="Q2860" s="8" t="s">
        <v>8373</v>
      </c>
      <c r="R2860">
        <v>1223</v>
      </c>
      <c r="S2860" s="7">
        <v>1</v>
      </c>
      <c r="T2860" s="4">
        <v>19800</v>
      </c>
      <c r="U2860" s="4">
        <v>22197</v>
      </c>
      <c r="V2860" s="25">
        <v>30.041666666671517</v>
      </c>
      <c r="W2860" s="4">
        <v>191</v>
      </c>
    </row>
    <row r="2861" spans="1:23" x14ac:dyDescent="0.45">
      <c r="A2861" t="s">
        <v>8339</v>
      </c>
      <c r="B2861" t="s">
        <v>8224</v>
      </c>
      <c r="C2861" t="s">
        <v>8387</v>
      </c>
      <c r="D2861" s="8" t="s">
        <v>8373</v>
      </c>
      <c r="E2861">
        <v>1746</v>
      </c>
      <c r="F2861" s="7">
        <v>1</v>
      </c>
      <c r="G2861" s="4">
        <v>15000</v>
      </c>
      <c r="H2861" s="4">
        <v>22215</v>
      </c>
      <c r="I2861" s="25">
        <v>29.906631944439141</v>
      </c>
      <c r="J2861" s="4">
        <v>107</v>
      </c>
      <c r="N2861" t="s">
        <v>8339</v>
      </c>
      <c r="O2861" t="s">
        <v>8224</v>
      </c>
      <c r="P2861" t="s">
        <v>8387</v>
      </c>
      <c r="Q2861" s="8" t="s">
        <v>8373</v>
      </c>
      <c r="R2861">
        <v>1746</v>
      </c>
      <c r="S2861" s="7">
        <v>1</v>
      </c>
      <c r="T2861" s="4">
        <v>15000</v>
      </c>
      <c r="U2861" s="4">
        <v>22215</v>
      </c>
      <c r="V2861" s="25">
        <v>29.906631944439141</v>
      </c>
      <c r="W2861" s="4">
        <v>107</v>
      </c>
    </row>
    <row r="2862" spans="1:23" x14ac:dyDescent="0.45">
      <c r="A2862" t="s">
        <v>8339</v>
      </c>
      <c r="B2862" t="s">
        <v>8224</v>
      </c>
      <c r="C2862" t="s">
        <v>8387</v>
      </c>
      <c r="D2862" s="8" t="s">
        <v>8374</v>
      </c>
      <c r="F2862" s="7">
        <v>2</v>
      </c>
      <c r="G2862" s="4">
        <v>17000</v>
      </c>
      <c r="H2862" s="4">
        <v>14736</v>
      </c>
      <c r="I2862" s="25">
        <v>32.911817129628616</v>
      </c>
      <c r="J2862" s="4">
        <v>229</v>
      </c>
      <c r="N2862" t="s">
        <v>8339</v>
      </c>
      <c r="O2862" t="s">
        <v>8224</v>
      </c>
      <c r="P2862" t="s">
        <v>8387</v>
      </c>
      <c r="Q2862" s="8" t="s">
        <v>8374</v>
      </c>
      <c r="S2862" s="7">
        <v>2</v>
      </c>
      <c r="T2862" s="4">
        <v>17000</v>
      </c>
      <c r="U2862" s="4">
        <v>14736</v>
      </c>
      <c r="V2862" s="25">
        <v>32.911817129628616</v>
      </c>
      <c r="W2862" s="4">
        <v>229</v>
      </c>
    </row>
    <row r="2863" spans="1:23" x14ac:dyDescent="0.45">
      <c r="A2863" t="s">
        <v>8339</v>
      </c>
      <c r="B2863" t="s">
        <v>8224</v>
      </c>
      <c r="C2863" t="s">
        <v>8387</v>
      </c>
      <c r="D2863" s="8" t="s">
        <v>8374</v>
      </c>
      <c r="E2863">
        <v>1745</v>
      </c>
      <c r="F2863" s="7">
        <v>1</v>
      </c>
      <c r="G2863" s="4">
        <v>7000</v>
      </c>
      <c r="H2863" s="4">
        <v>7981</v>
      </c>
      <c r="I2863" s="25">
        <v>35.823634259257233</v>
      </c>
      <c r="J2863" s="4">
        <v>89</v>
      </c>
      <c r="N2863" t="s">
        <v>8339</v>
      </c>
      <c r="O2863" t="s">
        <v>8224</v>
      </c>
      <c r="P2863" t="s">
        <v>8387</v>
      </c>
      <c r="Q2863" s="8" t="s">
        <v>8374</v>
      </c>
      <c r="R2863">
        <v>1745</v>
      </c>
      <c r="S2863" s="7">
        <v>1</v>
      </c>
      <c r="T2863" s="4">
        <v>7000</v>
      </c>
      <c r="U2863" s="4">
        <v>7981</v>
      </c>
      <c r="V2863" s="25">
        <v>35.823634259257233</v>
      </c>
      <c r="W2863" s="4">
        <v>89</v>
      </c>
    </row>
    <row r="2864" spans="1:23" x14ac:dyDescent="0.45">
      <c r="A2864" t="s">
        <v>8339</v>
      </c>
      <c r="B2864" t="s">
        <v>8224</v>
      </c>
      <c r="C2864" t="s">
        <v>8387</v>
      </c>
      <c r="D2864" s="8" t="s">
        <v>8374</v>
      </c>
      <c r="E2864">
        <v>1797</v>
      </c>
      <c r="F2864" s="7">
        <v>1</v>
      </c>
      <c r="G2864" s="4">
        <v>10000</v>
      </c>
      <c r="H2864" s="4">
        <v>6755</v>
      </c>
      <c r="I2864" s="25">
        <v>30</v>
      </c>
      <c r="J2864" s="4">
        <v>140</v>
      </c>
      <c r="N2864" t="s">
        <v>8339</v>
      </c>
      <c r="O2864" t="s">
        <v>8224</v>
      </c>
      <c r="P2864" t="s">
        <v>8387</v>
      </c>
      <c r="Q2864" s="8" t="s">
        <v>8374</v>
      </c>
      <c r="R2864">
        <v>1797</v>
      </c>
      <c r="S2864" s="7">
        <v>1</v>
      </c>
      <c r="T2864" s="4">
        <v>10000</v>
      </c>
      <c r="U2864" s="4">
        <v>6755</v>
      </c>
      <c r="V2864" s="25">
        <v>30</v>
      </c>
      <c r="W2864" s="4">
        <v>140</v>
      </c>
    </row>
    <row r="2865" spans="1:23" x14ac:dyDescent="0.45">
      <c r="A2865" t="s">
        <v>8339</v>
      </c>
      <c r="B2865" t="s">
        <v>8224</v>
      </c>
      <c r="C2865" t="s">
        <v>8387</v>
      </c>
      <c r="D2865" s="8" t="s">
        <v>8381</v>
      </c>
      <c r="F2865" s="7">
        <v>4</v>
      </c>
      <c r="G2865" s="4">
        <v>45000</v>
      </c>
      <c r="H2865" s="4">
        <v>44591.22</v>
      </c>
      <c r="I2865" s="25">
        <v>38.652835648148539</v>
      </c>
      <c r="J2865" s="4">
        <v>432</v>
      </c>
      <c r="N2865" t="s">
        <v>8339</v>
      </c>
      <c r="O2865" t="s">
        <v>8224</v>
      </c>
      <c r="P2865" t="s">
        <v>8387</v>
      </c>
      <c r="Q2865" s="8" t="s">
        <v>8381</v>
      </c>
      <c r="S2865" s="7">
        <v>4</v>
      </c>
      <c r="T2865" s="4">
        <v>45000</v>
      </c>
      <c r="U2865" s="4">
        <v>44591.22</v>
      </c>
      <c r="V2865" s="25">
        <v>38.652835648148539</v>
      </c>
      <c r="W2865" s="4">
        <v>432</v>
      </c>
    </row>
    <row r="2866" spans="1:23" x14ac:dyDescent="0.45">
      <c r="A2866" t="s">
        <v>8339</v>
      </c>
      <c r="B2866" t="s">
        <v>8224</v>
      </c>
      <c r="C2866" t="s">
        <v>8387</v>
      </c>
      <c r="D2866" s="8" t="s">
        <v>8381</v>
      </c>
      <c r="E2866">
        <v>1539</v>
      </c>
      <c r="F2866" s="7">
        <v>1</v>
      </c>
      <c r="G2866" s="4">
        <v>20000</v>
      </c>
      <c r="H2866" s="4">
        <v>27197.22</v>
      </c>
      <c r="I2866" s="25">
        <v>33</v>
      </c>
      <c r="J2866" s="4">
        <v>284</v>
      </c>
      <c r="N2866" t="s">
        <v>8339</v>
      </c>
      <c r="O2866" t="s">
        <v>8224</v>
      </c>
      <c r="P2866" t="s">
        <v>8387</v>
      </c>
      <c r="Q2866" s="8" t="s">
        <v>8381</v>
      </c>
      <c r="R2866">
        <v>1539</v>
      </c>
      <c r="S2866" s="7">
        <v>1</v>
      </c>
      <c r="T2866" s="4">
        <v>20000</v>
      </c>
      <c r="U2866" s="4">
        <v>27197.22</v>
      </c>
      <c r="V2866" s="25">
        <v>33</v>
      </c>
      <c r="W2866" s="4">
        <v>284</v>
      </c>
    </row>
    <row r="2867" spans="1:23" x14ac:dyDescent="0.45">
      <c r="A2867" t="s">
        <v>8339</v>
      </c>
      <c r="B2867" t="s">
        <v>8224</v>
      </c>
      <c r="C2867" t="s">
        <v>8387</v>
      </c>
      <c r="D2867" s="8" t="s">
        <v>8381</v>
      </c>
      <c r="E2867">
        <v>1742</v>
      </c>
      <c r="F2867" s="7">
        <v>1</v>
      </c>
      <c r="G2867" s="4">
        <v>2000</v>
      </c>
      <c r="H2867" s="4">
        <v>2175</v>
      </c>
      <c r="I2867" s="25">
        <v>31.998032407405844</v>
      </c>
      <c r="J2867" s="4">
        <v>34</v>
      </c>
      <c r="N2867" t="s">
        <v>8339</v>
      </c>
      <c r="O2867" t="s">
        <v>8224</v>
      </c>
      <c r="P2867" t="s">
        <v>8387</v>
      </c>
      <c r="Q2867" s="8" t="s">
        <v>8381</v>
      </c>
      <c r="R2867">
        <v>1742</v>
      </c>
      <c r="S2867" s="7">
        <v>1</v>
      </c>
      <c r="T2867" s="4">
        <v>2000</v>
      </c>
      <c r="U2867" s="4">
        <v>2175</v>
      </c>
      <c r="V2867" s="25">
        <v>31.998032407405844</v>
      </c>
      <c r="W2867" s="4">
        <v>34</v>
      </c>
    </row>
    <row r="2868" spans="1:23" x14ac:dyDescent="0.45">
      <c r="A2868" t="s">
        <v>8339</v>
      </c>
      <c r="B2868" t="s">
        <v>8224</v>
      </c>
      <c r="C2868" t="s">
        <v>8387</v>
      </c>
      <c r="D2868" s="8" t="s">
        <v>8381</v>
      </c>
      <c r="E2868">
        <v>1757</v>
      </c>
      <c r="F2868" s="7">
        <v>1</v>
      </c>
      <c r="G2868" s="4">
        <v>5000</v>
      </c>
      <c r="H2868" s="4">
        <v>5800</v>
      </c>
      <c r="I2868" s="25">
        <v>29.98445601851563</v>
      </c>
      <c r="J2868" s="4">
        <v>14</v>
      </c>
      <c r="N2868" t="s">
        <v>8339</v>
      </c>
      <c r="O2868" t="s">
        <v>8224</v>
      </c>
      <c r="P2868" t="s">
        <v>8387</v>
      </c>
      <c r="Q2868" s="8" t="s">
        <v>8381</v>
      </c>
      <c r="R2868">
        <v>1757</v>
      </c>
      <c r="S2868" s="7">
        <v>1</v>
      </c>
      <c r="T2868" s="4">
        <v>5000</v>
      </c>
      <c r="U2868" s="4">
        <v>5800</v>
      </c>
      <c r="V2868" s="25">
        <v>29.98445601851563</v>
      </c>
      <c r="W2868" s="4">
        <v>14</v>
      </c>
    </row>
    <row r="2869" spans="1:23" x14ac:dyDescent="0.45">
      <c r="A2869" t="s">
        <v>8339</v>
      </c>
      <c r="B2869" t="s">
        <v>8224</v>
      </c>
      <c r="C2869" t="s">
        <v>8387</v>
      </c>
      <c r="D2869" s="8" t="s">
        <v>8381</v>
      </c>
      <c r="E2869">
        <v>1817</v>
      </c>
      <c r="F2869" s="7">
        <v>1</v>
      </c>
      <c r="G2869" s="4">
        <v>18000</v>
      </c>
      <c r="H2869" s="4">
        <v>9419</v>
      </c>
      <c r="I2869" s="25">
        <v>59.628854166672681</v>
      </c>
      <c r="J2869" s="4">
        <v>100</v>
      </c>
      <c r="N2869" t="s">
        <v>8339</v>
      </c>
      <c r="O2869" t="s">
        <v>8224</v>
      </c>
      <c r="P2869" t="s">
        <v>8387</v>
      </c>
      <c r="Q2869" s="8" t="s">
        <v>8381</v>
      </c>
      <c r="R2869">
        <v>1817</v>
      </c>
      <c r="S2869" s="7">
        <v>1</v>
      </c>
      <c r="T2869" s="4">
        <v>18000</v>
      </c>
      <c r="U2869" s="4">
        <v>9419</v>
      </c>
      <c r="V2869" s="25">
        <v>59.628854166672681</v>
      </c>
      <c r="W2869" s="4">
        <v>100</v>
      </c>
    </row>
    <row r="2870" spans="1:23" x14ac:dyDescent="0.45">
      <c r="A2870" t="s">
        <v>8339</v>
      </c>
      <c r="B2870" t="s">
        <v>8224</v>
      </c>
      <c r="C2870" t="s">
        <v>8388</v>
      </c>
      <c r="F2870" s="7"/>
      <c r="G2870" s="4"/>
      <c r="H2870" s="4"/>
      <c r="I2870" s="25"/>
      <c r="J2870" s="4"/>
      <c r="N2870" t="s">
        <v>8339</v>
      </c>
      <c r="O2870" t="s">
        <v>8224</v>
      </c>
      <c r="P2870" t="s">
        <v>8388</v>
      </c>
      <c r="S2870" s="7"/>
      <c r="T2870" s="4"/>
      <c r="U2870" s="4"/>
      <c r="V2870" s="25"/>
      <c r="W2870" s="4"/>
    </row>
    <row r="2871" spans="1:23" x14ac:dyDescent="0.45">
      <c r="A2871" t="s">
        <v>8339</v>
      </c>
      <c r="B2871" t="s">
        <v>8224</v>
      </c>
      <c r="C2871" t="s">
        <v>8388</v>
      </c>
      <c r="D2871" s="8" t="s">
        <v>8376</v>
      </c>
      <c r="F2871" s="7">
        <v>4</v>
      </c>
      <c r="G2871" s="4">
        <v>40500</v>
      </c>
      <c r="H2871" s="4">
        <v>45958</v>
      </c>
      <c r="I2871" s="25">
        <v>31.316776620369637</v>
      </c>
      <c r="J2871" s="4">
        <v>637</v>
      </c>
      <c r="N2871" t="s">
        <v>8339</v>
      </c>
      <c r="O2871" t="s">
        <v>8224</v>
      </c>
      <c r="P2871" t="s">
        <v>8388</v>
      </c>
      <c r="Q2871" s="8" t="s">
        <v>8376</v>
      </c>
      <c r="S2871" s="7">
        <v>4</v>
      </c>
      <c r="T2871" s="4">
        <v>40500</v>
      </c>
      <c r="U2871" s="4">
        <v>45958</v>
      </c>
      <c r="V2871" s="25">
        <v>31.316776620369637</v>
      </c>
      <c r="W2871" s="4">
        <v>637</v>
      </c>
    </row>
    <row r="2872" spans="1:23" x14ac:dyDescent="0.45">
      <c r="A2872" t="s">
        <v>8339</v>
      </c>
      <c r="B2872" t="s">
        <v>8224</v>
      </c>
      <c r="C2872" t="s">
        <v>8388</v>
      </c>
      <c r="D2872" s="8" t="s">
        <v>8376</v>
      </c>
      <c r="E2872">
        <v>1209</v>
      </c>
      <c r="F2872" s="7">
        <v>1</v>
      </c>
      <c r="G2872" s="4">
        <v>6000</v>
      </c>
      <c r="H2872" s="4">
        <v>6360</v>
      </c>
      <c r="I2872" s="25">
        <v>30</v>
      </c>
      <c r="J2872" s="4">
        <v>46</v>
      </c>
      <c r="N2872" t="s">
        <v>8339</v>
      </c>
      <c r="O2872" t="s">
        <v>8224</v>
      </c>
      <c r="P2872" t="s">
        <v>8388</v>
      </c>
      <c r="Q2872" s="8" t="s">
        <v>8376</v>
      </c>
      <c r="R2872">
        <v>1209</v>
      </c>
      <c r="S2872" s="7">
        <v>1</v>
      </c>
      <c r="T2872" s="4">
        <v>6000</v>
      </c>
      <c r="U2872" s="4">
        <v>6360</v>
      </c>
      <c r="V2872" s="25">
        <v>30</v>
      </c>
      <c r="W2872" s="4">
        <v>46</v>
      </c>
    </row>
    <row r="2873" spans="1:23" x14ac:dyDescent="0.45">
      <c r="A2873" t="s">
        <v>8339</v>
      </c>
      <c r="B2873" t="s">
        <v>8224</v>
      </c>
      <c r="C2873" t="s">
        <v>8388</v>
      </c>
      <c r="D2873" s="8" t="s">
        <v>8376</v>
      </c>
      <c r="E2873">
        <v>1512</v>
      </c>
      <c r="F2873" s="7">
        <v>1</v>
      </c>
      <c r="G2873" s="4">
        <v>3500</v>
      </c>
      <c r="H2873" s="4">
        <v>19557</v>
      </c>
      <c r="I2873" s="25">
        <v>30</v>
      </c>
      <c r="J2873" s="4">
        <v>335</v>
      </c>
      <c r="N2873" t="s">
        <v>8339</v>
      </c>
      <c r="O2873" t="s">
        <v>8224</v>
      </c>
      <c r="P2873" t="s">
        <v>8388</v>
      </c>
      <c r="Q2873" s="8" t="s">
        <v>8376</v>
      </c>
      <c r="R2873">
        <v>1512</v>
      </c>
      <c r="S2873" s="7">
        <v>1</v>
      </c>
      <c r="T2873" s="4">
        <v>3500</v>
      </c>
      <c r="U2873" s="4">
        <v>19557</v>
      </c>
      <c r="V2873" s="25">
        <v>30</v>
      </c>
      <c r="W2873" s="4">
        <v>335</v>
      </c>
    </row>
    <row r="2874" spans="1:23" x14ac:dyDescent="0.45">
      <c r="A2874" t="s">
        <v>8339</v>
      </c>
      <c r="B2874" t="s">
        <v>8224</v>
      </c>
      <c r="C2874" t="s">
        <v>8388</v>
      </c>
      <c r="D2874" s="8" t="s">
        <v>8376</v>
      </c>
      <c r="E2874">
        <v>1528</v>
      </c>
      <c r="F2874" s="7">
        <v>1</v>
      </c>
      <c r="G2874" s="4">
        <v>3000</v>
      </c>
      <c r="H2874" s="4">
        <v>8447</v>
      </c>
      <c r="I2874" s="25">
        <v>30.26710648147855</v>
      </c>
      <c r="J2874" s="4">
        <v>160</v>
      </c>
      <c r="N2874" t="s">
        <v>8339</v>
      </c>
      <c r="O2874" t="s">
        <v>8224</v>
      </c>
      <c r="P2874" t="s">
        <v>8388</v>
      </c>
      <c r="Q2874" s="8" t="s">
        <v>8376</v>
      </c>
      <c r="R2874">
        <v>1528</v>
      </c>
      <c r="S2874" s="7">
        <v>1</v>
      </c>
      <c r="T2874" s="4">
        <v>3000</v>
      </c>
      <c r="U2874" s="4">
        <v>8447</v>
      </c>
      <c r="V2874" s="25">
        <v>30.26710648147855</v>
      </c>
      <c r="W2874" s="4">
        <v>160</v>
      </c>
    </row>
    <row r="2875" spans="1:23" x14ac:dyDescent="0.45">
      <c r="A2875" t="s">
        <v>8339</v>
      </c>
      <c r="B2875" t="s">
        <v>8224</v>
      </c>
      <c r="C2875" t="s">
        <v>8388</v>
      </c>
      <c r="D2875" s="8" t="s">
        <v>8376</v>
      </c>
      <c r="E2875">
        <v>1808</v>
      </c>
      <c r="F2875" s="7">
        <v>1</v>
      </c>
      <c r="G2875" s="4">
        <v>28000</v>
      </c>
      <c r="H2875" s="4">
        <v>11594</v>
      </c>
      <c r="I2875" s="25">
        <v>35</v>
      </c>
      <c r="J2875" s="4">
        <v>96</v>
      </c>
      <c r="N2875" t="s">
        <v>8339</v>
      </c>
      <c r="O2875" t="s">
        <v>8224</v>
      </c>
      <c r="P2875" t="s">
        <v>8388</v>
      </c>
      <c r="Q2875" s="8" t="s">
        <v>8376</v>
      </c>
      <c r="R2875">
        <v>1808</v>
      </c>
      <c r="S2875" s="7">
        <v>1</v>
      </c>
      <c r="T2875" s="4">
        <v>28000</v>
      </c>
      <c r="U2875" s="4">
        <v>11594</v>
      </c>
      <c r="V2875" s="25">
        <v>35</v>
      </c>
      <c r="W2875" s="4">
        <v>96</v>
      </c>
    </row>
    <row r="2876" spans="1:23" x14ac:dyDescent="0.45">
      <c r="A2876" t="s">
        <v>8339</v>
      </c>
      <c r="B2876" t="s">
        <v>8224</v>
      </c>
      <c r="C2876" t="s">
        <v>8388</v>
      </c>
      <c r="D2876" s="8" t="s">
        <v>8377</v>
      </c>
      <c r="F2876" s="7">
        <v>1</v>
      </c>
      <c r="G2876" s="4">
        <v>3500</v>
      </c>
      <c r="H2876" s="4">
        <v>3865.55</v>
      </c>
      <c r="I2876" s="25">
        <v>27.958333333335759</v>
      </c>
      <c r="J2876" s="4">
        <v>70</v>
      </c>
      <c r="N2876" t="s">
        <v>8339</v>
      </c>
      <c r="O2876" t="s">
        <v>8224</v>
      </c>
      <c r="P2876" t="s">
        <v>8388</v>
      </c>
      <c r="Q2876" s="8" t="s">
        <v>8377</v>
      </c>
      <c r="S2876" s="7">
        <v>1</v>
      </c>
      <c r="T2876" s="4">
        <v>3500</v>
      </c>
      <c r="U2876" s="4">
        <v>3865.55</v>
      </c>
      <c r="V2876" s="25">
        <v>27.958333333335759</v>
      </c>
      <c r="W2876" s="4">
        <v>70</v>
      </c>
    </row>
    <row r="2877" spans="1:23" x14ac:dyDescent="0.45">
      <c r="A2877" t="s">
        <v>8339</v>
      </c>
      <c r="B2877" t="s">
        <v>8224</v>
      </c>
      <c r="C2877" t="s">
        <v>8388</v>
      </c>
      <c r="D2877" s="8" t="s">
        <v>8377</v>
      </c>
      <c r="E2877">
        <v>1527</v>
      </c>
      <c r="F2877" s="7">
        <v>1</v>
      </c>
      <c r="G2877" s="4">
        <v>3500</v>
      </c>
      <c r="H2877" s="4">
        <v>3865.55</v>
      </c>
      <c r="I2877" s="25">
        <v>27.958333333335759</v>
      </c>
      <c r="J2877" s="4">
        <v>70</v>
      </c>
      <c r="N2877" t="s">
        <v>8339</v>
      </c>
      <c r="O2877" t="s">
        <v>8224</v>
      </c>
      <c r="P2877" t="s">
        <v>8388</v>
      </c>
      <c r="Q2877" s="8" t="s">
        <v>8377</v>
      </c>
      <c r="R2877">
        <v>1527</v>
      </c>
      <c r="S2877" s="7">
        <v>1</v>
      </c>
      <c r="T2877" s="4">
        <v>3500</v>
      </c>
      <c r="U2877" s="4">
        <v>3865.55</v>
      </c>
      <c r="V2877" s="25">
        <v>27.958333333335759</v>
      </c>
      <c r="W2877" s="4">
        <v>70</v>
      </c>
    </row>
    <row r="2878" spans="1:23" x14ac:dyDescent="0.45">
      <c r="A2878" t="s">
        <v>8320</v>
      </c>
      <c r="B2878"/>
      <c r="F2878" s="7">
        <v>160</v>
      </c>
      <c r="G2878" s="4">
        <v>10967433</v>
      </c>
      <c r="H2878" s="4">
        <v>61130.350000000006</v>
      </c>
      <c r="I2878" s="25">
        <v>34.782475549768513</v>
      </c>
      <c r="J2878" s="4">
        <v>637</v>
      </c>
      <c r="N2878" t="s">
        <v>8320</v>
      </c>
      <c r="O2878"/>
      <c r="S2878" s="7">
        <v>160</v>
      </c>
      <c r="T2878" s="4">
        <v>10967433</v>
      </c>
      <c r="U2878" s="4">
        <v>61130.350000000006</v>
      </c>
      <c r="V2878" s="25">
        <v>34.782475549768513</v>
      </c>
      <c r="W2878" s="4">
        <v>637</v>
      </c>
    </row>
    <row r="2879" spans="1:23" x14ac:dyDescent="0.45">
      <c r="A2879" t="s">
        <v>8320</v>
      </c>
      <c r="B2879" t="s">
        <v>8226</v>
      </c>
      <c r="F2879" s="7">
        <v>8</v>
      </c>
      <c r="G2879" s="4">
        <v>945500</v>
      </c>
      <c r="H2879" s="4">
        <v>723</v>
      </c>
      <c r="I2879" s="25">
        <v>31.25</v>
      </c>
      <c r="J2879" s="4">
        <v>15</v>
      </c>
      <c r="N2879" t="s">
        <v>8320</v>
      </c>
      <c r="O2879" t="s">
        <v>8226</v>
      </c>
      <c r="S2879" s="7">
        <v>8</v>
      </c>
      <c r="T2879" s="4">
        <v>945500</v>
      </c>
      <c r="U2879" s="4">
        <v>723</v>
      </c>
      <c r="V2879" s="25">
        <v>31.25</v>
      </c>
      <c r="W2879" s="4">
        <v>15</v>
      </c>
    </row>
    <row r="2880" spans="1:23" x14ac:dyDescent="0.45">
      <c r="A2880" t="s">
        <v>8320</v>
      </c>
      <c r="B2880" t="s">
        <v>8226</v>
      </c>
      <c r="C2880" t="s">
        <v>8385</v>
      </c>
      <c r="F2880" s="7"/>
      <c r="G2880" s="4"/>
      <c r="H2880" s="4"/>
      <c r="I2880" s="25"/>
      <c r="J2880" s="4"/>
      <c r="N2880" t="s">
        <v>8320</v>
      </c>
      <c r="O2880" t="s">
        <v>8226</v>
      </c>
      <c r="P2880" t="s">
        <v>8385</v>
      </c>
      <c r="S2880" s="7"/>
      <c r="T2880" s="4"/>
      <c r="U2880" s="4"/>
      <c r="V2880" s="25"/>
      <c r="W2880" s="4"/>
    </row>
    <row r="2881" spans="1:23" x14ac:dyDescent="0.45">
      <c r="A2881" t="s">
        <v>8320</v>
      </c>
      <c r="B2881" t="s">
        <v>8226</v>
      </c>
      <c r="C2881" t="s">
        <v>8385</v>
      </c>
      <c r="D2881" s="8" t="s">
        <v>8373</v>
      </c>
      <c r="F2881" s="7">
        <v>1</v>
      </c>
      <c r="G2881" s="4">
        <v>22000</v>
      </c>
      <c r="H2881" s="4">
        <v>70</v>
      </c>
      <c r="I2881" s="25">
        <v>30</v>
      </c>
      <c r="J2881" s="4">
        <v>2</v>
      </c>
      <c r="N2881" t="s">
        <v>8320</v>
      </c>
      <c r="O2881" t="s">
        <v>8226</v>
      </c>
      <c r="P2881" t="s">
        <v>8385</v>
      </c>
      <c r="Q2881" s="8" t="s">
        <v>8373</v>
      </c>
      <c r="S2881" s="7">
        <v>1</v>
      </c>
      <c r="T2881" s="4">
        <v>22000</v>
      </c>
      <c r="U2881" s="4">
        <v>70</v>
      </c>
      <c r="V2881" s="25">
        <v>30</v>
      </c>
      <c r="W2881" s="4">
        <v>2</v>
      </c>
    </row>
    <row r="2882" spans="1:23" x14ac:dyDescent="0.45">
      <c r="A2882" t="s">
        <v>8320</v>
      </c>
      <c r="B2882" t="s">
        <v>8226</v>
      </c>
      <c r="C2882" t="s">
        <v>8385</v>
      </c>
      <c r="D2882" s="8" t="s">
        <v>8373</v>
      </c>
      <c r="E2882">
        <v>543</v>
      </c>
      <c r="F2882" s="7">
        <v>1</v>
      </c>
      <c r="G2882" s="4">
        <v>22000</v>
      </c>
      <c r="H2882" s="4">
        <v>70</v>
      </c>
      <c r="I2882" s="25">
        <v>30</v>
      </c>
      <c r="J2882" s="4">
        <v>2</v>
      </c>
      <c r="N2882" t="s">
        <v>8320</v>
      </c>
      <c r="O2882" t="s">
        <v>8226</v>
      </c>
      <c r="P2882" t="s">
        <v>8385</v>
      </c>
      <c r="Q2882" s="8" t="s">
        <v>8373</v>
      </c>
      <c r="R2882">
        <v>543</v>
      </c>
      <c r="S2882" s="7">
        <v>1</v>
      </c>
      <c r="T2882" s="4">
        <v>22000</v>
      </c>
      <c r="U2882" s="4">
        <v>70</v>
      </c>
      <c r="V2882" s="25">
        <v>30</v>
      </c>
      <c r="W2882" s="4">
        <v>2</v>
      </c>
    </row>
    <row r="2883" spans="1:23" x14ac:dyDescent="0.45">
      <c r="A2883" t="s">
        <v>8320</v>
      </c>
      <c r="B2883" t="s">
        <v>8226</v>
      </c>
      <c r="C2883" t="s">
        <v>8385</v>
      </c>
      <c r="D2883" s="8" t="s">
        <v>8374</v>
      </c>
      <c r="F2883" s="7">
        <v>1</v>
      </c>
      <c r="G2883" s="4">
        <v>510000</v>
      </c>
      <c r="H2883" s="4">
        <v>0</v>
      </c>
      <c r="I2883" s="25">
        <v>40</v>
      </c>
      <c r="J2883" s="4">
        <v>0</v>
      </c>
      <c r="N2883" t="s">
        <v>8320</v>
      </c>
      <c r="O2883" t="s">
        <v>8226</v>
      </c>
      <c r="P2883" t="s">
        <v>8385</v>
      </c>
      <c r="Q2883" s="8" t="s">
        <v>8374</v>
      </c>
      <c r="S2883" s="7">
        <v>1</v>
      </c>
      <c r="T2883" s="4">
        <v>510000</v>
      </c>
      <c r="U2883" s="4">
        <v>0</v>
      </c>
      <c r="V2883" s="25">
        <v>40</v>
      </c>
      <c r="W2883" s="4">
        <v>0</v>
      </c>
    </row>
    <row r="2884" spans="1:23" x14ac:dyDescent="0.45">
      <c r="A2884" t="s">
        <v>8320</v>
      </c>
      <c r="B2884" t="s">
        <v>8226</v>
      </c>
      <c r="C2884" t="s">
        <v>8385</v>
      </c>
      <c r="D2884" s="8" t="s">
        <v>8374</v>
      </c>
      <c r="E2884">
        <v>2390</v>
      </c>
      <c r="F2884" s="7">
        <v>1</v>
      </c>
      <c r="G2884" s="4">
        <v>510000</v>
      </c>
      <c r="H2884" s="4">
        <v>0</v>
      </c>
      <c r="I2884" s="25">
        <v>40</v>
      </c>
      <c r="J2884" s="4">
        <v>0</v>
      </c>
      <c r="N2884" t="s">
        <v>8320</v>
      </c>
      <c r="O2884" t="s">
        <v>8226</v>
      </c>
      <c r="P2884" t="s">
        <v>8385</v>
      </c>
      <c r="Q2884" s="8" t="s">
        <v>8374</v>
      </c>
      <c r="R2884">
        <v>2390</v>
      </c>
      <c r="S2884" s="7">
        <v>1</v>
      </c>
      <c r="T2884" s="4">
        <v>510000</v>
      </c>
      <c r="U2884" s="4">
        <v>0</v>
      </c>
      <c r="V2884" s="25">
        <v>40</v>
      </c>
      <c r="W2884" s="4">
        <v>0</v>
      </c>
    </row>
    <row r="2885" spans="1:23" x14ac:dyDescent="0.45">
      <c r="A2885" t="s">
        <v>8320</v>
      </c>
      <c r="B2885" t="s">
        <v>8226</v>
      </c>
      <c r="C2885" t="s">
        <v>8386</v>
      </c>
      <c r="F2885" s="7"/>
      <c r="G2885" s="4"/>
      <c r="H2885" s="4"/>
      <c r="I2885" s="25"/>
      <c r="J2885" s="4"/>
      <c r="N2885" t="s">
        <v>8320</v>
      </c>
      <c r="O2885" t="s">
        <v>8226</v>
      </c>
      <c r="P2885" t="s">
        <v>8386</v>
      </c>
      <c r="S2885" s="7"/>
      <c r="T2885" s="4"/>
      <c r="U2885" s="4"/>
      <c r="V2885" s="25"/>
      <c r="W2885" s="4"/>
    </row>
    <row r="2886" spans="1:23" x14ac:dyDescent="0.45">
      <c r="A2886" t="s">
        <v>8320</v>
      </c>
      <c r="B2886" t="s">
        <v>8226</v>
      </c>
      <c r="C2886" t="s">
        <v>8386</v>
      </c>
      <c r="D2886" s="8" t="s">
        <v>8376</v>
      </c>
      <c r="F2886" s="7">
        <v>1</v>
      </c>
      <c r="G2886" s="4">
        <v>75000</v>
      </c>
      <c r="H2886" s="4">
        <v>68</v>
      </c>
      <c r="I2886" s="25">
        <v>30</v>
      </c>
      <c r="J2886" s="4">
        <v>2</v>
      </c>
      <c r="N2886" t="s">
        <v>8320</v>
      </c>
      <c r="O2886" t="s">
        <v>8226</v>
      </c>
      <c r="P2886" t="s">
        <v>8386</v>
      </c>
      <c r="Q2886" s="8" t="s">
        <v>8376</v>
      </c>
      <c r="S2886" s="7">
        <v>1</v>
      </c>
      <c r="T2886" s="4">
        <v>75000</v>
      </c>
      <c r="U2886" s="4">
        <v>68</v>
      </c>
      <c r="V2886" s="25">
        <v>30</v>
      </c>
      <c r="W2886" s="4">
        <v>2</v>
      </c>
    </row>
    <row r="2887" spans="1:23" x14ac:dyDescent="0.45">
      <c r="A2887" t="s">
        <v>8320</v>
      </c>
      <c r="B2887" t="s">
        <v>8226</v>
      </c>
      <c r="C2887" t="s">
        <v>8386</v>
      </c>
      <c r="D2887" s="8" t="s">
        <v>8376</v>
      </c>
      <c r="E2887">
        <v>563</v>
      </c>
      <c r="F2887" s="7">
        <v>1</v>
      </c>
      <c r="G2887" s="4">
        <v>75000</v>
      </c>
      <c r="H2887" s="4">
        <v>68</v>
      </c>
      <c r="I2887" s="25">
        <v>30</v>
      </c>
      <c r="J2887" s="4">
        <v>2</v>
      </c>
      <c r="N2887" t="s">
        <v>8320</v>
      </c>
      <c r="O2887" t="s">
        <v>8226</v>
      </c>
      <c r="P2887" t="s">
        <v>8386</v>
      </c>
      <c r="Q2887" s="8" t="s">
        <v>8376</v>
      </c>
      <c r="R2887">
        <v>563</v>
      </c>
      <c r="S2887" s="7">
        <v>1</v>
      </c>
      <c r="T2887" s="4">
        <v>75000</v>
      </c>
      <c r="U2887" s="4">
        <v>68</v>
      </c>
      <c r="V2887" s="25">
        <v>30</v>
      </c>
      <c r="W2887" s="4">
        <v>2</v>
      </c>
    </row>
    <row r="2888" spans="1:23" x14ac:dyDescent="0.45">
      <c r="A2888" t="s">
        <v>8320</v>
      </c>
      <c r="B2888" t="s">
        <v>8226</v>
      </c>
      <c r="C2888" t="s">
        <v>8386</v>
      </c>
      <c r="D2888" s="8" t="s">
        <v>8378</v>
      </c>
      <c r="F2888" s="7">
        <v>1</v>
      </c>
      <c r="G2888" s="4">
        <v>5500</v>
      </c>
      <c r="H2888" s="4">
        <v>180</v>
      </c>
      <c r="I2888" s="25">
        <v>30</v>
      </c>
      <c r="J2888" s="4">
        <v>6</v>
      </c>
      <c r="N2888" t="s">
        <v>8320</v>
      </c>
      <c r="O2888" t="s">
        <v>8226</v>
      </c>
      <c r="P2888" t="s">
        <v>8386</v>
      </c>
      <c r="Q2888" s="8" t="s">
        <v>8378</v>
      </c>
      <c r="S2888" s="7">
        <v>1</v>
      </c>
      <c r="T2888" s="4">
        <v>5500</v>
      </c>
      <c r="U2888" s="4">
        <v>180</v>
      </c>
      <c r="V2888" s="25">
        <v>30</v>
      </c>
      <c r="W2888" s="4">
        <v>6</v>
      </c>
    </row>
    <row r="2889" spans="1:23" x14ac:dyDescent="0.45">
      <c r="A2889" t="s">
        <v>8320</v>
      </c>
      <c r="B2889" t="s">
        <v>8226</v>
      </c>
      <c r="C2889" t="s">
        <v>8386</v>
      </c>
      <c r="D2889" s="8" t="s">
        <v>8378</v>
      </c>
      <c r="E2889">
        <v>2372</v>
      </c>
      <c r="F2889" s="7">
        <v>1</v>
      </c>
      <c r="G2889" s="4">
        <v>5500</v>
      </c>
      <c r="H2889" s="4">
        <v>180</v>
      </c>
      <c r="I2889" s="25">
        <v>30</v>
      </c>
      <c r="J2889" s="4">
        <v>6</v>
      </c>
      <c r="N2889" t="s">
        <v>8320</v>
      </c>
      <c r="O2889" t="s">
        <v>8226</v>
      </c>
      <c r="P2889" t="s">
        <v>8386</v>
      </c>
      <c r="Q2889" s="8" t="s">
        <v>8378</v>
      </c>
      <c r="R2889">
        <v>2372</v>
      </c>
      <c r="S2889" s="7">
        <v>1</v>
      </c>
      <c r="T2889" s="4">
        <v>5500</v>
      </c>
      <c r="U2889" s="4">
        <v>180</v>
      </c>
      <c r="V2889" s="25">
        <v>30</v>
      </c>
      <c r="W2889" s="4">
        <v>6</v>
      </c>
    </row>
    <row r="2890" spans="1:23" x14ac:dyDescent="0.45">
      <c r="A2890" t="s">
        <v>8320</v>
      </c>
      <c r="B2890" t="s">
        <v>8226</v>
      </c>
      <c r="C2890" t="s">
        <v>8386</v>
      </c>
      <c r="D2890" s="8" t="s">
        <v>8379</v>
      </c>
      <c r="F2890" s="7">
        <v>2</v>
      </c>
      <c r="G2890" s="4">
        <v>83000</v>
      </c>
      <c r="H2890" s="4">
        <v>55</v>
      </c>
      <c r="I2890" s="25">
        <v>30</v>
      </c>
      <c r="J2890" s="4">
        <v>2</v>
      </c>
      <c r="N2890" t="s">
        <v>8320</v>
      </c>
      <c r="O2890" t="s">
        <v>8226</v>
      </c>
      <c r="P2890" t="s">
        <v>8386</v>
      </c>
      <c r="Q2890" s="8" t="s">
        <v>8379</v>
      </c>
      <c r="S2890" s="7">
        <v>2</v>
      </c>
      <c r="T2890" s="4">
        <v>83000</v>
      </c>
      <c r="U2890" s="4">
        <v>55</v>
      </c>
      <c r="V2890" s="25">
        <v>30</v>
      </c>
      <c r="W2890" s="4">
        <v>2</v>
      </c>
    </row>
    <row r="2891" spans="1:23" x14ac:dyDescent="0.45">
      <c r="A2891" t="s">
        <v>8320</v>
      </c>
      <c r="B2891" t="s">
        <v>8226</v>
      </c>
      <c r="C2891" t="s">
        <v>8386</v>
      </c>
      <c r="D2891" s="8" t="s">
        <v>8379</v>
      </c>
      <c r="E2891">
        <v>623</v>
      </c>
      <c r="F2891" s="7">
        <v>1</v>
      </c>
      <c r="G2891" s="4">
        <v>75000</v>
      </c>
      <c r="H2891" s="4">
        <v>0</v>
      </c>
      <c r="I2891" s="25">
        <v>30</v>
      </c>
      <c r="J2891" s="4">
        <v>0</v>
      </c>
      <c r="N2891" t="s">
        <v>8320</v>
      </c>
      <c r="O2891" t="s">
        <v>8226</v>
      </c>
      <c r="P2891" t="s">
        <v>8386</v>
      </c>
      <c r="Q2891" s="8" t="s">
        <v>8379</v>
      </c>
      <c r="R2891">
        <v>623</v>
      </c>
      <c r="S2891" s="7">
        <v>1</v>
      </c>
      <c r="T2891" s="4">
        <v>75000</v>
      </c>
      <c r="U2891" s="4">
        <v>0</v>
      </c>
      <c r="V2891" s="25">
        <v>30</v>
      </c>
      <c r="W2891" s="4">
        <v>0</v>
      </c>
    </row>
    <row r="2892" spans="1:23" x14ac:dyDescent="0.45">
      <c r="A2892" t="s">
        <v>8320</v>
      </c>
      <c r="B2892" t="s">
        <v>8226</v>
      </c>
      <c r="C2892" t="s">
        <v>8386</v>
      </c>
      <c r="D2892" s="8" t="s">
        <v>8379</v>
      </c>
      <c r="E2892">
        <v>2355</v>
      </c>
      <c r="F2892" s="7">
        <v>1</v>
      </c>
      <c r="G2892" s="4">
        <v>8000</v>
      </c>
      <c r="H2892" s="4">
        <v>55</v>
      </c>
      <c r="I2892" s="25">
        <v>30</v>
      </c>
      <c r="J2892" s="4">
        <v>2</v>
      </c>
      <c r="N2892" t="s">
        <v>8320</v>
      </c>
      <c r="O2892" t="s">
        <v>8226</v>
      </c>
      <c r="P2892" t="s">
        <v>8386</v>
      </c>
      <c r="Q2892" s="8" t="s">
        <v>8379</v>
      </c>
      <c r="R2892">
        <v>2355</v>
      </c>
      <c r="S2892" s="7">
        <v>1</v>
      </c>
      <c r="T2892" s="4">
        <v>8000</v>
      </c>
      <c r="U2892" s="4">
        <v>55</v>
      </c>
      <c r="V2892" s="25">
        <v>30</v>
      </c>
      <c r="W2892" s="4">
        <v>2</v>
      </c>
    </row>
    <row r="2893" spans="1:23" x14ac:dyDescent="0.45">
      <c r="A2893" t="s">
        <v>8320</v>
      </c>
      <c r="B2893" t="s">
        <v>8226</v>
      </c>
      <c r="C2893" t="s">
        <v>8387</v>
      </c>
      <c r="F2893" s="7"/>
      <c r="G2893" s="4"/>
      <c r="H2893" s="4"/>
      <c r="I2893" s="25"/>
      <c r="J2893" s="4"/>
      <c r="N2893" t="s">
        <v>8320</v>
      </c>
      <c r="O2893" t="s">
        <v>8226</v>
      </c>
      <c r="P2893" t="s">
        <v>8387</v>
      </c>
      <c r="S2893" s="7"/>
      <c r="T2893" s="4"/>
      <c r="U2893" s="4"/>
      <c r="V2893" s="25"/>
      <c r="W2893" s="4"/>
    </row>
    <row r="2894" spans="1:23" x14ac:dyDescent="0.45">
      <c r="A2894" t="s">
        <v>8320</v>
      </c>
      <c r="B2894" t="s">
        <v>8226</v>
      </c>
      <c r="C2894" t="s">
        <v>8387</v>
      </c>
      <c r="D2894" s="8" t="s">
        <v>8378</v>
      </c>
      <c r="F2894" s="7">
        <v>1</v>
      </c>
      <c r="G2894" s="4">
        <v>50000</v>
      </c>
      <c r="H2894" s="4">
        <v>0</v>
      </c>
      <c r="I2894" s="25">
        <v>30</v>
      </c>
      <c r="J2894" s="4">
        <v>0</v>
      </c>
      <c r="N2894" t="s">
        <v>8320</v>
      </c>
      <c r="O2894" t="s">
        <v>8226</v>
      </c>
      <c r="P2894" t="s">
        <v>8387</v>
      </c>
      <c r="Q2894" s="8" t="s">
        <v>8378</v>
      </c>
      <c r="S2894" s="7">
        <v>1</v>
      </c>
      <c r="T2894" s="4">
        <v>50000</v>
      </c>
      <c r="U2894" s="4">
        <v>0</v>
      </c>
      <c r="V2894" s="25">
        <v>30</v>
      </c>
      <c r="W2894" s="4">
        <v>0</v>
      </c>
    </row>
    <row r="2895" spans="1:23" x14ac:dyDescent="0.45">
      <c r="A2895" t="s">
        <v>8320</v>
      </c>
      <c r="B2895" t="s">
        <v>8226</v>
      </c>
      <c r="C2895" t="s">
        <v>8387</v>
      </c>
      <c r="D2895" s="8" t="s">
        <v>8378</v>
      </c>
      <c r="E2895">
        <v>2400</v>
      </c>
      <c r="F2895" s="7">
        <v>1</v>
      </c>
      <c r="G2895" s="4">
        <v>50000</v>
      </c>
      <c r="H2895" s="4">
        <v>0</v>
      </c>
      <c r="I2895" s="25">
        <v>30</v>
      </c>
      <c r="J2895" s="4">
        <v>0</v>
      </c>
      <c r="N2895" t="s">
        <v>8320</v>
      </c>
      <c r="O2895" t="s">
        <v>8226</v>
      </c>
      <c r="P2895" t="s">
        <v>8387</v>
      </c>
      <c r="Q2895" s="8" t="s">
        <v>8378</v>
      </c>
      <c r="R2895">
        <v>2400</v>
      </c>
      <c r="S2895" s="7">
        <v>1</v>
      </c>
      <c r="T2895" s="4">
        <v>50000</v>
      </c>
      <c r="U2895" s="4">
        <v>0</v>
      </c>
      <c r="V2895" s="25">
        <v>30</v>
      </c>
      <c r="W2895" s="4">
        <v>0</v>
      </c>
    </row>
    <row r="2896" spans="1:23" x14ac:dyDescent="0.45">
      <c r="A2896" t="s">
        <v>8320</v>
      </c>
      <c r="B2896" t="s">
        <v>8226</v>
      </c>
      <c r="C2896" t="s">
        <v>8387</v>
      </c>
      <c r="D2896" s="8" t="s">
        <v>8379</v>
      </c>
      <c r="F2896" s="7">
        <v>1</v>
      </c>
      <c r="G2896" s="4">
        <v>200000</v>
      </c>
      <c r="H2896" s="4">
        <v>350</v>
      </c>
      <c r="I2896" s="25">
        <v>30</v>
      </c>
      <c r="J2896" s="4">
        <v>3</v>
      </c>
      <c r="N2896" t="s">
        <v>8320</v>
      </c>
      <c r="O2896" t="s">
        <v>8226</v>
      </c>
      <c r="P2896" t="s">
        <v>8387</v>
      </c>
      <c r="Q2896" s="8" t="s">
        <v>8379</v>
      </c>
      <c r="S2896" s="7">
        <v>1</v>
      </c>
      <c r="T2896" s="4">
        <v>200000</v>
      </c>
      <c r="U2896" s="4">
        <v>350</v>
      </c>
      <c r="V2896" s="25">
        <v>30</v>
      </c>
      <c r="W2896" s="4">
        <v>3</v>
      </c>
    </row>
    <row r="2897" spans="1:23" x14ac:dyDescent="0.45">
      <c r="A2897" t="s">
        <v>8320</v>
      </c>
      <c r="B2897" t="s">
        <v>8226</v>
      </c>
      <c r="C2897" t="s">
        <v>8387</v>
      </c>
      <c r="D2897" s="8" t="s">
        <v>8379</v>
      </c>
      <c r="E2897">
        <v>629</v>
      </c>
      <c r="F2897" s="7">
        <v>1</v>
      </c>
      <c r="G2897" s="4">
        <v>200000</v>
      </c>
      <c r="H2897" s="4">
        <v>350</v>
      </c>
      <c r="I2897" s="25">
        <v>30</v>
      </c>
      <c r="J2897" s="4">
        <v>3</v>
      </c>
      <c r="N2897" t="s">
        <v>8320</v>
      </c>
      <c r="O2897" t="s">
        <v>8226</v>
      </c>
      <c r="P2897" t="s">
        <v>8387</v>
      </c>
      <c r="Q2897" s="8" t="s">
        <v>8379</v>
      </c>
      <c r="R2897">
        <v>629</v>
      </c>
      <c r="S2897" s="7">
        <v>1</v>
      </c>
      <c r="T2897" s="4">
        <v>200000</v>
      </c>
      <c r="U2897" s="4">
        <v>350</v>
      </c>
      <c r="V2897" s="25">
        <v>30</v>
      </c>
      <c r="W2897" s="4">
        <v>3</v>
      </c>
    </row>
    <row r="2898" spans="1:23" x14ac:dyDescent="0.45">
      <c r="A2898" t="s">
        <v>8320</v>
      </c>
      <c r="B2898" t="s">
        <v>8229</v>
      </c>
      <c r="F2898" s="7">
        <v>14</v>
      </c>
      <c r="G2898" s="4">
        <v>336200</v>
      </c>
      <c r="H2898" s="4">
        <v>3925</v>
      </c>
      <c r="I2898" s="25">
        <v>33.613382109788553</v>
      </c>
      <c r="J2898" s="4">
        <v>33</v>
      </c>
      <c r="N2898" t="s">
        <v>8320</v>
      </c>
      <c r="O2898" t="s">
        <v>8229</v>
      </c>
      <c r="S2898" s="7">
        <v>14</v>
      </c>
      <c r="T2898" s="4">
        <v>336200</v>
      </c>
      <c r="U2898" s="4">
        <v>3925</v>
      </c>
      <c r="V2898" s="25">
        <v>33.613382109788553</v>
      </c>
      <c r="W2898" s="4">
        <v>33</v>
      </c>
    </row>
    <row r="2899" spans="1:23" x14ac:dyDescent="0.45">
      <c r="A2899" t="s">
        <v>8320</v>
      </c>
      <c r="B2899" t="s">
        <v>8229</v>
      </c>
      <c r="C2899" t="s">
        <v>8385</v>
      </c>
      <c r="F2899" s="7"/>
      <c r="G2899" s="4"/>
      <c r="H2899" s="4"/>
      <c r="I2899" s="25"/>
      <c r="J2899" s="4"/>
      <c r="N2899" t="s">
        <v>8320</v>
      </c>
      <c r="O2899" t="s">
        <v>8229</v>
      </c>
      <c r="P2899" t="s">
        <v>8385</v>
      </c>
      <c r="S2899" s="7"/>
      <c r="T2899" s="4"/>
      <c r="U2899" s="4"/>
      <c r="V2899" s="25"/>
      <c r="W2899" s="4"/>
    </row>
    <row r="2900" spans="1:23" x14ac:dyDescent="0.45">
      <c r="A2900" t="s">
        <v>8320</v>
      </c>
      <c r="B2900" t="s">
        <v>8229</v>
      </c>
      <c r="C2900" t="s">
        <v>8385</v>
      </c>
      <c r="D2900" s="8" t="s">
        <v>8370</v>
      </c>
      <c r="F2900" s="7">
        <v>1</v>
      </c>
      <c r="G2900" s="4">
        <v>30000</v>
      </c>
      <c r="H2900" s="4">
        <v>300</v>
      </c>
      <c r="I2900" s="25">
        <v>45</v>
      </c>
      <c r="J2900" s="4">
        <v>1</v>
      </c>
      <c r="N2900" t="s">
        <v>8320</v>
      </c>
      <c r="O2900" t="s">
        <v>8229</v>
      </c>
      <c r="P2900" t="s">
        <v>8385</v>
      </c>
      <c r="Q2900" s="8" t="s">
        <v>8370</v>
      </c>
      <c r="S2900" s="7">
        <v>1</v>
      </c>
      <c r="T2900" s="4">
        <v>30000</v>
      </c>
      <c r="U2900" s="4">
        <v>300</v>
      </c>
      <c r="V2900" s="25">
        <v>45</v>
      </c>
      <c r="W2900" s="4">
        <v>1</v>
      </c>
    </row>
    <row r="2901" spans="1:23" x14ac:dyDescent="0.45">
      <c r="A2901" t="s">
        <v>8320</v>
      </c>
      <c r="B2901" t="s">
        <v>8229</v>
      </c>
      <c r="C2901" t="s">
        <v>8385</v>
      </c>
      <c r="D2901" s="8" t="s">
        <v>8370</v>
      </c>
      <c r="E2901">
        <v>620</v>
      </c>
      <c r="F2901" s="7">
        <v>1</v>
      </c>
      <c r="G2901" s="4">
        <v>30000</v>
      </c>
      <c r="H2901" s="4">
        <v>300</v>
      </c>
      <c r="I2901" s="25">
        <v>45</v>
      </c>
      <c r="J2901" s="4">
        <v>1</v>
      </c>
      <c r="N2901" t="s">
        <v>8320</v>
      </c>
      <c r="O2901" t="s">
        <v>8229</v>
      </c>
      <c r="P2901" t="s">
        <v>8385</v>
      </c>
      <c r="Q2901" s="8" t="s">
        <v>8370</v>
      </c>
      <c r="R2901">
        <v>620</v>
      </c>
      <c r="S2901" s="7">
        <v>1</v>
      </c>
      <c r="T2901" s="4">
        <v>30000</v>
      </c>
      <c r="U2901" s="4">
        <v>300</v>
      </c>
      <c r="V2901" s="25">
        <v>45</v>
      </c>
      <c r="W2901" s="4">
        <v>1</v>
      </c>
    </row>
    <row r="2902" spans="1:23" x14ac:dyDescent="0.45">
      <c r="A2902" t="s">
        <v>8320</v>
      </c>
      <c r="B2902" t="s">
        <v>8229</v>
      </c>
      <c r="C2902" t="s">
        <v>8385</v>
      </c>
      <c r="D2902" s="8" t="s">
        <v>8374</v>
      </c>
      <c r="F2902" s="7">
        <v>3</v>
      </c>
      <c r="G2902" s="4">
        <v>140000</v>
      </c>
      <c r="H2902" s="4">
        <v>152</v>
      </c>
      <c r="I2902" s="25">
        <v>40</v>
      </c>
      <c r="J2902" s="4">
        <v>9</v>
      </c>
      <c r="N2902" t="s">
        <v>8320</v>
      </c>
      <c r="O2902" t="s">
        <v>8229</v>
      </c>
      <c r="P2902" t="s">
        <v>8385</v>
      </c>
      <c r="Q2902" s="8" t="s">
        <v>8374</v>
      </c>
      <c r="S2902" s="7">
        <v>3</v>
      </c>
      <c r="T2902" s="4">
        <v>140000</v>
      </c>
      <c r="U2902" s="4">
        <v>152</v>
      </c>
      <c r="V2902" s="25">
        <v>40</v>
      </c>
      <c r="W2902" s="4">
        <v>9</v>
      </c>
    </row>
    <row r="2903" spans="1:23" x14ac:dyDescent="0.45">
      <c r="A2903" t="s">
        <v>8320</v>
      </c>
      <c r="B2903" t="s">
        <v>8229</v>
      </c>
      <c r="C2903" t="s">
        <v>8385</v>
      </c>
      <c r="D2903" s="8" t="s">
        <v>8374</v>
      </c>
      <c r="E2903">
        <v>560</v>
      </c>
      <c r="F2903" s="7">
        <v>1</v>
      </c>
      <c r="G2903" s="4">
        <v>100000</v>
      </c>
      <c r="H2903" s="4">
        <v>12</v>
      </c>
      <c r="I2903" s="25">
        <v>30</v>
      </c>
      <c r="J2903" s="4">
        <v>3</v>
      </c>
      <c r="N2903" t="s">
        <v>8320</v>
      </c>
      <c r="O2903" t="s">
        <v>8229</v>
      </c>
      <c r="P2903" t="s">
        <v>8385</v>
      </c>
      <c r="Q2903" s="8" t="s">
        <v>8374</v>
      </c>
      <c r="R2903">
        <v>560</v>
      </c>
      <c r="S2903" s="7">
        <v>1</v>
      </c>
      <c r="T2903" s="4">
        <v>100000</v>
      </c>
      <c r="U2903" s="4">
        <v>12</v>
      </c>
      <c r="V2903" s="25">
        <v>30</v>
      </c>
      <c r="W2903" s="4">
        <v>3</v>
      </c>
    </row>
    <row r="2904" spans="1:23" x14ac:dyDescent="0.45">
      <c r="A2904" t="s">
        <v>8320</v>
      </c>
      <c r="B2904" t="s">
        <v>8229</v>
      </c>
      <c r="C2904" t="s">
        <v>8385</v>
      </c>
      <c r="D2904" s="8" t="s">
        <v>8374</v>
      </c>
      <c r="E2904">
        <v>601</v>
      </c>
      <c r="F2904" s="7">
        <v>1</v>
      </c>
      <c r="G2904" s="4">
        <v>10000</v>
      </c>
      <c r="H2904" s="4">
        <v>140</v>
      </c>
      <c r="I2904" s="25">
        <v>30</v>
      </c>
      <c r="J2904" s="4">
        <v>6</v>
      </c>
      <c r="N2904" t="s">
        <v>8320</v>
      </c>
      <c r="O2904" t="s">
        <v>8229</v>
      </c>
      <c r="P2904" t="s">
        <v>8385</v>
      </c>
      <c r="Q2904" s="8" t="s">
        <v>8374</v>
      </c>
      <c r="R2904">
        <v>601</v>
      </c>
      <c r="S2904" s="7">
        <v>1</v>
      </c>
      <c r="T2904" s="4">
        <v>10000</v>
      </c>
      <c r="U2904" s="4">
        <v>140</v>
      </c>
      <c r="V2904" s="25">
        <v>30</v>
      </c>
      <c r="W2904" s="4">
        <v>6</v>
      </c>
    </row>
    <row r="2905" spans="1:23" x14ac:dyDescent="0.45">
      <c r="A2905" t="s">
        <v>8320</v>
      </c>
      <c r="B2905" t="s">
        <v>8229</v>
      </c>
      <c r="C2905" t="s">
        <v>8385</v>
      </c>
      <c r="D2905" s="8" t="s">
        <v>8374</v>
      </c>
      <c r="E2905">
        <v>2386</v>
      </c>
      <c r="F2905" s="7">
        <v>1</v>
      </c>
      <c r="G2905" s="4">
        <v>30000</v>
      </c>
      <c r="H2905" s="4">
        <v>0</v>
      </c>
      <c r="I2905" s="25">
        <v>60</v>
      </c>
      <c r="J2905" s="4">
        <v>0</v>
      </c>
      <c r="N2905" t="s">
        <v>8320</v>
      </c>
      <c r="O2905" t="s">
        <v>8229</v>
      </c>
      <c r="P2905" t="s">
        <v>8385</v>
      </c>
      <c r="Q2905" s="8" t="s">
        <v>8374</v>
      </c>
      <c r="R2905">
        <v>2386</v>
      </c>
      <c r="S2905" s="7">
        <v>1</v>
      </c>
      <c r="T2905" s="4">
        <v>30000</v>
      </c>
      <c r="U2905" s="4">
        <v>0</v>
      </c>
      <c r="V2905" s="25">
        <v>60</v>
      </c>
      <c r="W2905" s="4">
        <v>0</v>
      </c>
    </row>
    <row r="2906" spans="1:23" x14ac:dyDescent="0.45">
      <c r="A2906" t="s">
        <v>8320</v>
      </c>
      <c r="B2906" t="s">
        <v>8229</v>
      </c>
      <c r="C2906" t="s">
        <v>8386</v>
      </c>
      <c r="F2906" s="7"/>
      <c r="G2906" s="4"/>
      <c r="H2906" s="4"/>
      <c r="I2906" s="25"/>
      <c r="J2906" s="4"/>
      <c r="N2906" t="s">
        <v>8320</v>
      </c>
      <c r="O2906" t="s">
        <v>8229</v>
      </c>
      <c r="P2906" t="s">
        <v>8386</v>
      </c>
      <c r="S2906" s="7"/>
      <c r="T2906" s="4"/>
      <c r="U2906" s="4"/>
      <c r="V2906" s="25"/>
      <c r="W2906" s="4"/>
    </row>
    <row r="2907" spans="1:23" x14ac:dyDescent="0.45">
      <c r="A2907" t="s">
        <v>8320</v>
      </c>
      <c r="B2907" t="s">
        <v>8229</v>
      </c>
      <c r="C2907" t="s">
        <v>8386</v>
      </c>
      <c r="D2907" s="8" t="s">
        <v>8378</v>
      </c>
      <c r="F2907" s="7">
        <v>1</v>
      </c>
      <c r="G2907" s="4">
        <v>30000</v>
      </c>
      <c r="H2907" s="4">
        <v>2725</v>
      </c>
      <c r="I2907" s="25">
        <v>30</v>
      </c>
      <c r="J2907" s="4">
        <v>7</v>
      </c>
      <c r="N2907" t="s">
        <v>8320</v>
      </c>
      <c r="O2907" t="s">
        <v>8229</v>
      </c>
      <c r="P2907" t="s">
        <v>8386</v>
      </c>
      <c r="Q2907" s="8" t="s">
        <v>8378</v>
      </c>
      <c r="S2907" s="7">
        <v>1</v>
      </c>
      <c r="T2907" s="4">
        <v>30000</v>
      </c>
      <c r="U2907" s="4">
        <v>2725</v>
      </c>
      <c r="V2907" s="25">
        <v>30</v>
      </c>
      <c r="W2907" s="4">
        <v>7</v>
      </c>
    </row>
    <row r="2908" spans="1:23" x14ac:dyDescent="0.45">
      <c r="A2908" t="s">
        <v>8320</v>
      </c>
      <c r="B2908" t="s">
        <v>8229</v>
      </c>
      <c r="C2908" t="s">
        <v>8386</v>
      </c>
      <c r="D2908" s="8" t="s">
        <v>8378</v>
      </c>
      <c r="E2908">
        <v>587</v>
      </c>
      <c r="F2908" s="7">
        <v>1</v>
      </c>
      <c r="G2908" s="4">
        <v>30000</v>
      </c>
      <c r="H2908" s="4">
        <v>2725</v>
      </c>
      <c r="I2908" s="25">
        <v>30</v>
      </c>
      <c r="J2908" s="4">
        <v>7</v>
      </c>
      <c r="N2908" t="s">
        <v>8320</v>
      </c>
      <c r="O2908" t="s">
        <v>8229</v>
      </c>
      <c r="P2908" t="s">
        <v>8386</v>
      </c>
      <c r="Q2908" s="8" t="s">
        <v>8378</v>
      </c>
      <c r="R2908">
        <v>587</v>
      </c>
      <c r="S2908" s="7">
        <v>1</v>
      </c>
      <c r="T2908" s="4">
        <v>30000</v>
      </c>
      <c r="U2908" s="4">
        <v>2725</v>
      </c>
      <c r="V2908" s="25">
        <v>30</v>
      </c>
      <c r="W2908" s="4">
        <v>7</v>
      </c>
    </row>
    <row r="2909" spans="1:23" x14ac:dyDescent="0.45">
      <c r="A2909" t="s">
        <v>8320</v>
      </c>
      <c r="B2909" t="s">
        <v>8229</v>
      </c>
      <c r="C2909" t="s">
        <v>8386</v>
      </c>
      <c r="D2909" s="8" t="s">
        <v>8374</v>
      </c>
      <c r="F2909" s="7">
        <v>1</v>
      </c>
      <c r="G2909" s="4">
        <v>45000</v>
      </c>
      <c r="H2909" s="4">
        <v>0</v>
      </c>
      <c r="I2909" s="25">
        <v>60</v>
      </c>
      <c r="J2909" s="4">
        <v>0</v>
      </c>
      <c r="N2909" t="s">
        <v>8320</v>
      </c>
      <c r="O2909" t="s">
        <v>8229</v>
      </c>
      <c r="P2909" t="s">
        <v>8386</v>
      </c>
      <c r="Q2909" s="8" t="s">
        <v>8374</v>
      </c>
      <c r="S2909" s="7">
        <v>1</v>
      </c>
      <c r="T2909" s="4">
        <v>45000</v>
      </c>
      <c r="U2909" s="4">
        <v>0</v>
      </c>
      <c r="V2909" s="25">
        <v>60</v>
      </c>
      <c r="W2909" s="4">
        <v>0</v>
      </c>
    </row>
    <row r="2910" spans="1:23" x14ac:dyDescent="0.45">
      <c r="A2910" t="s">
        <v>8320</v>
      </c>
      <c r="B2910" t="s">
        <v>8229</v>
      </c>
      <c r="C2910" t="s">
        <v>8386</v>
      </c>
      <c r="D2910" s="8" t="s">
        <v>8374</v>
      </c>
      <c r="E2910">
        <v>552</v>
      </c>
      <c r="F2910" s="7">
        <v>1</v>
      </c>
      <c r="G2910" s="4">
        <v>45000</v>
      </c>
      <c r="H2910" s="4">
        <v>0</v>
      </c>
      <c r="I2910" s="25">
        <v>60</v>
      </c>
      <c r="J2910" s="4">
        <v>0</v>
      </c>
      <c r="N2910" t="s">
        <v>8320</v>
      </c>
      <c r="O2910" t="s">
        <v>8229</v>
      </c>
      <c r="P2910" t="s">
        <v>8386</v>
      </c>
      <c r="Q2910" s="8" t="s">
        <v>8374</v>
      </c>
      <c r="R2910">
        <v>552</v>
      </c>
      <c r="S2910" s="7">
        <v>1</v>
      </c>
      <c r="T2910" s="4">
        <v>45000</v>
      </c>
      <c r="U2910" s="4">
        <v>0</v>
      </c>
      <c r="V2910" s="25">
        <v>60</v>
      </c>
      <c r="W2910" s="4">
        <v>0</v>
      </c>
    </row>
    <row r="2911" spans="1:23" x14ac:dyDescent="0.45">
      <c r="A2911" t="s">
        <v>8320</v>
      </c>
      <c r="B2911" t="s">
        <v>8229</v>
      </c>
      <c r="C2911" t="s">
        <v>8386</v>
      </c>
      <c r="D2911" s="8" t="s">
        <v>8381</v>
      </c>
      <c r="F2911" s="7">
        <v>1</v>
      </c>
      <c r="G2911" s="4">
        <v>2500</v>
      </c>
      <c r="H2911" s="4">
        <v>20</v>
      </c>
      <c r="I2911" s="25">
        <v>30</v>
      </c>
      <c r="J2911" s="4">
        <v>1</v>
      </c>
      <c r="N2911" t="s">
        <v>8320</v>
      </c>
      <c r="O2911" t="s">
        <v>8229</v>
      </c>
      <c r="P2911" t="s">
        <v>8386</v>
      </c>
      <c r="Q2911" s="8" t="s">
        <v>8381</v>
      </c>
      <c r="S2911" s="7">
        <v>1</v>
      </c>
      <c r="T2911" s="4">
        <v>2500</v>
      </c>
      <c r="U2911" s="4">
        <v>20</v>
      </c>
      <c r="V2911" s="25">
        <v>30</v>
      </c>
      <c r="W2911" s="4">
        <v>1</v>
      </c>
    </row>
    <row r="2912" spans="1:23" x14ac:dyDescent="0.45">
      <c r="A2912" t="s">
        <v>8320</v>
      </c>
      <c r="B2912" t="s">
        <v>8229</v>
      </c>
      <c r="C2912" t="s">
        <v>8386</v>
      </c>
      <c r="D2912" s="8" t="s">
        <v>8381</v>
      </c>
      <c r="E2912">
        <v>569</v>
      </c>
      <c r="F2912" s="7">
        <v>1</v>
      </c>
      <c r="G2912" s="4">
        <v>2500</v>
      </c>
      <c r="H2912" s="4">
        <v>20</v>
      </c>
      <c r="I2912" s="25">
        <v>30</v>
      </c>
      <c r="J2912" s="4">
        <v>1</v>
      </c>
      <c r="N2912" t="s">
        <v>8320</v>
      </c>
      <c r="O2912" t="s">
        <v>8229</v>
      </c>
      <c r="P2912" t="s">
        <v>8386</v>
      </c>
      <c r="Q2912" s="8" t="s">
        <v>8381</v>
      </c>
      <c r="R2912">
        <v>569</v>
      </c>
      <c r="S2912" s="7">
        <v>1</v>
      </c>
      <c r="T2912" s="4">
        <v>2500</v>
      </c>
      <c r="U2912" s="4">
        <v>20</v>
      </c>
      <c r="V2912" s="25">
        <v>30</v>
      </c>
      <c r="W2912" s="4">
        <v>1</v>
      </c>
    </row>
    <row r="2913" spans="1:23" x14ac:dyDescent="0.45">
      <c r="A2913" t="s">
        <v>8320</v>
      </c>
      <c r="B2913" t="s">
        <v>8229</v>
      </c>
      <c r="C2913" t="s">
        <v>8387</v>
      </c>
      <c r="F2913" s="7"/>
      <c r="G2913" s="4"/>
      <c r="H2913" s="4"/>
      <c r="I2913" s="25"/>
      <c r="J2913" s="4"/>
      <c r="N2913" t="s">
        <v>8320</v>
      </c>
      <c r="O2913" t="s">
        <v>8229</v>
      </c>
      <c r="P2913" t="s">
        <v>8387</v>
      </c>
      <c r="S2913" s="7"/>
      <c r="T2913" s="4"/>
      <c r="U2913" s="4"/>
      <c r="V2913" s="25"/>
      <c r="W2913" s="4"/>
    </row>
    <row r="2914" spans="1:23" x14ac:dyDescent="0.45">
      <c r="A2914" t="s">
        <v>8320</v>
      </c>
      <c r="B2914" t="s">
        <v>8229</v>
      </c>
      <c r="C2914" t="s">
        <v>8387</v>
      </c>
      <c r="D2914" s="8" t="s">
        <v>8376</v>
      </c>
      <c r="F2914" s="7">
        <v>1</v>
      </c>
      <c r="G2914" s="4">
        <v>5000</v>
      </c>
      <c r="H2914" s="4">
        <v>2</v>
      </c>
      <c r="I2914" s="25">
        <v>30</v>
      </c>
      <c r="J2914" s="4">
        <v>1</v>
      </c>
      <c r="N2914" t="s">
        <v>8320</v>
      </c>
      <c r="O2914" t="s">
        <v>8229</v>
      </c>
      <c r="P2914" t="s">
        <v>8387</v>
      </c>
      <c r="Q2914" s="8" t="s">
        <v>8376</v>
      </c>
      <c r="S2914" s="7">
        <v>1</v>
      </c>
      <c r="T2914" s="4">
        <v>5000</v>
      </c>
      <c r="U2914" s="4">
        <v>2</v>
      </c>
      <c r="V2914" s="25">
        <v>30</v>
      </c>
      <c r="W2914" s="4">
        <v>1</v>
      </c>
    </row>
    <row r="2915" spans="1:23" x14ac:dyDescent="0.45">
      <c r="A2915" t="s">
        <v>8320</v>
      </c>
      <c r="B2915" t="s">
        <v>8229</v>
      </c>
      <c r="C2915" t="s">
        <v>8387</v>
      </c>
      <c r="D2915" s="8" t="s">
        <v>8376</v>
      </c>
      <c r="E2915">
        <v>2360</v>
      </c>
      <c r="F2915" s="7">
        <v>1</v>
      </c>
      <c r="G2915" s="4">
        <v>5000</v>
      </c>
      <c r="H2915" s="4">
        <v>2</v>
      </c>
      <c r="I2915" s="25">
        <v>30</v>
      </c>
      <c r="J2915" s="4">
        <v>1</v>
      </c>
      <c r="N2915" t="s">
        <v>8320</v>
      </c>
      <c r="O2915" t="s">
        <v>8229</v>
      </c>
      <c r="P2915" t="s">
        <v>8387</v>
      </c>
      <c r="Q2915" s="8" t="s">
        <v>8376</v>
      </c>
      <c r="R2915">
        <v>2360</v>
      </c>
      <c r="S2915" s="7">
        <v>1</v>
      </c>
      <c r="T2915" s="4">
        <v>5000</v>
      </c>
      <c r="U2915" s="4">
        <v>2</v>
      </c>
      <c r="V2915" s="25">
        <v>30</v>
      </c>
      <c r="W2915" s="4">
        <v>1</v>
      </c>
    </row>
    <row r="2916" spans="1:23" x14ac:dyDescent="0.45">
      <c r="A2916" t="s">
        <v>8320</v>
      </c>
      <c r="B2916" t="s">
        <v>8229</v>
      </c>
      <c r="C2916" t="s">
        <v>8387</v>
      </c>
      <c r="D2916" s="8" t="s">
        <v>8379</v>
      </c>
      <c r="F2916" s="7">
        <v>2</v>
      </c>
      <c r="G2916" s="4">
        <v>50200</v>
      </c>
      <c r="H2916" s="4">
        <v>690</v>
      </c>
      <c r="I2916" s="25">
        <v>26.528888888889924</v>
      </c>
      <c r="J2916" s="4">
        <v>9</v>
      </c>
      <c r="N2916" t="s">
        <v>8320</v>
      </c>
      <c r="O2916" t="s">
        <v>8229</v>
      </c>
      <c r="P2916" t="s">
        <v>8387</v>
      </c>
      <c r="Q2916" s="8" t="s">
        <v>8379</v>
      </c>
      <c r="S2916" s="7">
        <v>2</v>
      </c>
      <c r="T2916" s="4">
        <v>50200</v>
      </c>
      <c r="U2916" s="4">
        <v>690</v>
      </c>
      <c r="V2916" s="25">
        <v>26.528888888889924</v>
      </c>
      <c r="W2916" s="4">
        <v>9</v>
      </c>
    </row>
    <row r="2917" spans="1:23" x14ac:dyDescent="0.45">
      <c r="A2917" t="s">
        <v>8320</v>
      </c>
      <c r="B2917" t="s">
        <v>8229</v>
      </c>
      <c r="C2917" t="s">
        <v>8387</v>
      </c>
      <c r="D2917" s="8" t="s">
        <v>8379</v>
      </c>
      <c r="E2917">
        <v>631</v>
      </c>
      <c r="F2917" s="7">
        <v>1</v>
      </c>
      <c r="G2917" s="4">
        <v>50000</v>
      </c>
      <c r="H2917" s="4">
        <v>690</v>
      </c>
      <c r="I2917" s="25">
        <v>29</v>
      </c>
      <c r="J2917" s="4">
        <v>9</v>
      </c>
      <c r="N2917" t="s">
        <v>8320</v>
      </c>
      <c r="O2917" t="s">
        <v>8229</v>
      </c>
      <c r="P2917" t="s">
        <v>8387</v>
      </c>
      <c r="Q2917" s="8" t="s">
        <v>8379</v>
      </c>
      <c r="R2917">
        <v>631</v>
      </c>
      <c r="S2917" s="7">
        <v>1</v>
      </c>
      <c r="T2917" s="4">
        <v>50000</v>
      </c>
      <c r="U2917" s="4">
        <v>690</v>
      </c>
      <c r="V2917" s="25">
        <v>29</v>
      </c>
      <c r="W2917" s="4">
        <v>9</v>
      </c>
    </row>
    <row r="2918" spans="1:23" x14ac:dyDescent="0.45">
      <c r="A2918" t="s">
        <v>8320</v>
      </c>
      <c r="B2918" t="s">
        <v>8229</v>
      </c>
      <c r="C2918" t="s">
        <v>8387</v>
      </c>
      <c r="D2918" s="8" t="s">
        <v>8379</v>
      </c>
      <c r="E2918">
        <v>2361</v>
      </c>
      <c r="F2918" s="7">
        <v>1</v>
      </c>
      <c r="G2918" s="4">
        <v>200</v>
      </c>
      <c r="H2918" s="4">
        <v>0</v>
      </c>
      <c r="I2918" s="25">
        <v>24.057777777779847</v>
      </c>
      <c r="J2918" s="4">
        <v>0</v>
      </c>
      <c r="N2918" t="s">
        <v>8320</v>
      </c>
      <c r="O2918" t="s">
        <v>8229</v>
      </c>
      <c r="P2918" t="s">
        <v>8387</v>
      </c>
      <c r="Q2918" s="8" t="s">
        <v>8379</v>
      </c>
      <c r="R2918">
        <v>2361</v>
      </c>
      <c r="S2918" s="7">
        <v>1</v>
      </c>
      <c r="T2918" s="4">
        <v>200</v>
      </c>
      <c r="U2918" s="4">
        <v>0</v>
      </c>
      <c r="V2918" s="25">
        <v>24.057777777779847</v>
      </c>
      <c r="W2918" s="4">
        <v>0</v>
      </c>
    </row>
    <row r="2919" spans="1:23" x14ac:dyDescent="0.45">
      <c r="A2919" t="s">
        <v>8320</v>
      </c>
      <c r="B2919" t="s">
        <v>8229</v>
      </c>
      <c r="C2919" t="s">
        <v>8387</v>
      </c>
      <c r="D2919" s="8" t="s">
        <v>8369</v>
      </c>
      <c r="F2919" s="7">
        <v>1</v>
      </c>
      <c r="G2919" s="4">
        <v>1000</v>
      </c>
      <c r="H2919" s="4">
        <v>1</v>
      </c>
      <c r="I2919" s="25">
        <v>30</v>
      </c>
      <c r="J2919" s="4">
        <v>1</v>
      </c>
      <c r="N2919" t="s">
        <v>8320</v>
      </c>
      <c r="O2919" t="s">
        <v>8229</v>
      </c>
      <c r="P2919" t="s">
        <v>8387</v>
      </c>
      <c r="Q2919" s="8" t="s">
        <v>8369</v>
      </c>
      <c r="S2919" s="7">
        <v>1</v>
      </c>
      <c r="T2919" s="4">
        <v>1000</v>
      </c>
      <c r="U2919" s="4">
        <v>1</v>
      </c>
      <c r="V2919" s="25">
        <v>30</v>
      </c>
      <c r="W2919" s="4">
        <v>1</v>
      </c>
    </row>
    <row r="2920" spans="1:23" x14ac:dyDescent="0.45">
      <c r="A2920" t="s">
        <v>8320</v>
      </c>
      <c r="B2920" t="s">
        <v>8229</v>
      </c>
      <c r="C2920" t="s">
        <v>8387</v>
      </c>
      <c r="D2920" s="8" t="s">
        <v>8369</v>
      </c>
      <c r="E2920">
        <v>2344</v>
      </c>
      <c r="F2920" s="7">
        <v>1</v>
      </c>
      <c r="G2920" s="4">
        <v>1000</v>
      </c>
      <c r="H2920" s="4">
        <v>1</v>
      </c>
      <c r="I2920" s="25">
        <v>30</v>
      </c>
      <c r="J2920" s="4">
        <v>1</v>
      </c>
      <c r="N2920" t="s">
        <v>8320</v>
      </c>
      <c r="O2920" t="s">
        <v>8229</v>
      </c>
      <c r="P2920" t="s">
        <v>8387</v>
      </c>
      <c r="Q2920" s="8" t="s">
        <v>8369</v>
      </c>
      <c r="R2920">
        <v>2344</v>
      </c>
      <c r="S2920" s="7">
        <v>1</v>
      </c>
      <c r="T2920" s="4">
        <v>1000</v>
      </c>
      <c r="U2920" s="4">
        <v>1</v>
      </c>
      <c r="V2920" s="25">
        <v>30</v>
      </c>
      <c r="W2920" s="4">
        <v>1</v>
      </c>
    </row>
    <row r="2921" spans="1:23" x14ac:dyDescent="0.45">
      <c r="A2921" t="s">
        <v>8320</v>
      </c>
      <c r="B2921" t="s">
        <v>8229</v>
      </c>
      <c r="C2921" t="s">
        <v>8387</v>
      </c>
      <c r="D2921" s="8" t="s">
        <v>8373</v>
      </c>
      <c r="F2921" s="7">
        <v>1</v>
      </c>
      <c r="G2921" s="4">
        <v>2500</v>
      </c>
      <c r="H2921" s="4">
        <v>0</v>
      </c>
      <c r="I2921" s="25">
        <v>30.041666666671517</v>
      </c>
      <c r="J2921" s="4">
        <v>0</v>
      </c>
      <c r="N2921" t="s">
        <v>8320</v>
      </c>
      <c r="O2921" t="s">
        <v>8229</v>
      </c>
      <c r="P2921" t="s">
        <v>8387</v>
      </c>
      <c r="Q2921" s="8" t="s">
        <v>8373</v>
      </c>
      <c r="S2921" s="7">
        <v>1</v>
      </c>
      <c r="T2921" s="4">
        <v>2500</v>
      </c>
      <c r="U2921" s="4">
        <v>0</v>
      </c>
      <c r="V2921" s="25">
        <v>30.041666666671517</v>
      </c>
      <c r="W2921" s="4">
        <v>0</v>
      </c>
    </row>
    <row r="2922" spans="1:23" x14ac:dyDescent="0.45">
      <c r="A2922" t="s">
        <v>8320</v>
      </c>
      <c r="B2922" t="s">
        <v>8229</v>
      </c>
      <c r="C2922" t="s">
        <v>8387</v>
      </c>
      <c r="D2922" s="8" t="s">
        <v>8373</v>
      </c>
      <c r="E2922">
        <v>2377</v>
      </c>
      <c r="F2922" s="7">
        <v>1</v>
      </c>
      <c r="G2922" s="4">
        <v>2500</v>
      </c>
      <c r="H2922" s="4">
        <v>0</v>
      </c>
      <c r="I2922" s="25">
        <v>30.041666666671517</v>
      </c>
      <c r="J2922" s="4">
        <v>0</v>
      </c>
      <c r="N2922" t="s">
        <v>8320</v>
      </c>
      <c r="O2922" t="s">
        <v>8229</v>
      </c>
      <c r="P2922" t="s">
        <v>8387</v>
      </c>
      <c r="Q2922" s="8" t="s">
        <v>8373</v>
      </c>
      <c r="R2922">
        <v>2377</v>
      </c>
      <c r="S2922" s="7">
        <v>1</v>
      </c>
      <c r="T2922" s="4">
        <v>2500</v>
      </c>
      <c r="U2922" s="4">
        <v>0</v>
      </c>
      <c r="V2922" s="25">
        <v>30.041666666671517</v>
      </c>
      <c r="W2922" s="4">
        <v>0</v>
      </c>
    </row>
    <row r="2923" spans="1:23" x14ac:dyDescent="0.45">
      <c r="A2923" t="s">
        <v>8320</v>
      </c>
      <c r="B2923" t="s">
        <v>8229</v>
      </c>
      <c r="C2923" t="s">
        <v>8388</v>
      </c>
      <c r="F2923" s="7"/>
      <c r="G2923" s="4"/>
      <c r="H2923" s="4"/>
      <c r="I2923" s="25"/>
      <c r="J2923" s="4"/>
      <c r="N2923" t="s">
        <v>8320</v>
      </c>
      <c r="O2923" t="s">
        <v>8229</v>
      </c>
      <c r="P2923" t="s">
        <v>8388</v>
      </c>
      <c r="S2923" s="7"/>
      <c r="T2923" s="4"/>
      <c r="U2923" s="4"/>
      <c r="V2923" s="25"/>
      <c r="W2923" s="4"/>
    </row>
    <row r="2924" spans="1:23" x14ac:dyDescent="0.45">
      <c r="A2924" t="s">
        <v>8320</v>
      </c>
      <c r="B2924" t="s">
        <v>8229</v>
      </c>
      <c r="C2924" t="s">
        <v>8388</v>
      </c>
      <c r="D2924" s="8" t="s">
        <v>8376</v>
      </c>
      <c r="F2924" s="7">
        <v>1</v>
      </c>
      <c r="G2924" s="4">
        <v>5000</v>
      </c>
      <c r="H2924" s="4">
        <v>35</v>
      </c>
      <c r="I2924" s="25">
        <v>12.529571759252576</v>
      </c>
      <c r="J2924" s="4">
        <v>4</v>
      </c>
      <c r="N2924" t="s">
        <v>8320</v>
      </c>
      <c r="O2924" t="s">
        <v>8229</v>
      </c>
      <c r="P2924" t="s">
        <v>8388</v>
      </c>
      <c r="Q2924" s="8" t="s">
        <v>8376</v>
      </c>
      <c r="S2924" s="7">
        <v>1</v>
      </c>
      <c r="T2924" s="4">
        <v>5000</v>
      </c>
      <c r="U2924" s="4">
        <v>35</v>
      </c>
      <c r="V2924" s="25">
        <v>12.529571759252576</v>
      </c>
      <c r="W2924" s="4">
        <v>4</v>
      </c>
    </row>
    <row r="2925" spans="1:23" x14ac:dyDescent="0.45">
      <c r="A2925" t="s">
        <v>8320</v>
      </c>
      <c r="B2925" t="s">
        <v>8229</v>
      </c>
      <c r="C2925" t="s">
        <v>8388</v>
      </c>
      <c r="D2925" s="8" t="s">
        <v>8376</v>
      </c>
      <c r="E2925">
        <v>550</v>
      </c>
      <c r="F2925" s="7">
        <v>1</v>
      </c>
      <c r="G2925" s="4">
        <v>5000</v>
      </c>
      <c r="H2925" s="4">
        <v>35</v>
      </c>
      <c r="I2925" s="25">
        <v>12.529571759252576</v>
      </c>
      <c r="J2925" s="4">
        <v>4</v>
      </c>
      <c r="N2925" t="s">
        <v>8320</v>
      </c>
      <c r="O2925" t="s">
        <v>8229</v>
      </c>
      <c r="P2925" t="s">
        <v>8388</v>
      </c>
      <c r="Q2925" s="8" t="s">
        <v>8376</v>
      </c>
      <c r="R2925">
        <v>550</v>
      </c>
      <c r="S2925" s="7">
        <v>1</v>
      </c>
      <c r="T2925" s="4">
        <v>5000</v>
      </c>
      <c r="U2925" s="4">
        <v>35</v>
      </c>
      <c r="V2925" s="25">
        <v>12.529571759252576</v>
      </c>
      <c r="W2925" s="4">
        <v>4</v>
      </c>
    </row>
    <row r="2926" spans="1:23" x14ac:dyDescent="0.45">
      <c r="A2926" t="s">
        <v>8320</v>
      </c>
      <c r="B2926" t="s">
        <v>8229</v>
      </c>
      <c r="C2926" t="s">
        <v>8388</v>
      </c>
      <c r="D2926" s="8" t="s">
        <v>8377</v>
      </c>
      <c r="F2926" s="7">
        <v>1</v>
      </c>
      <c r="G2926" s="4">
        <v>25000</v>
      </c>
      <c r="H2926" s="4">
        <v>0</v>
      </c>
      <c r="I2926" s="25">
        <v>29.958333333335759</v>
      </c>
      <c r="J2926" s="4">
        <v>0</v>
      </c>
      <c r="N2926" t="s">
        <v>8320</v>
      </c>
      <c r="O2926" t="s">
        <v>8229</v>
      </c>
      <c r="P2926" t="s">
        <v>8388</v>
      </c>
      <c r="Q2926" s="8" t="s">
        <v>8377</v>
      </c>
      <c r="S2926" s="7">
        <v>1</v>
      </c>
      <c r="T2926" s="4">
        <v>25000</v>
      </c>
      <c r="U2926" s="4">
        <v>0</v>
      </c>
      <c r="V2926" s="25">
        <v>29.958333333335759</v>
      </c>
      <c r="W2926" s="4">
        <v>0</v>
      </c>
    </row>
    <row r="2927" spans="1:23" x14ac:dyDescent="0.45">
      <c r="A2927" t="s">
        <v>8320</v>
      </c>
      <c r="B2927" t="s">
        <v>8229</v>
      </c>
      <c r="C2927" t="s">
        <v>8388</v>
      </c>
      <c r="D2927" s="8" t="s">
        <v>8377</v>
      </c>
      <c r="E2927">
        <v>625</v>
      </c>
      <c r="F2927" s="7">
        <v>1</v>
      </c>
      <c r="G2927" s="4">
        <v>25000</v>
      </c>
      <c r="H2927" s="4">
        <v>0</v>
      </c>
      <c r="I2927" s="25">
        <v>29.958333333335759</v>
      </c>
      <c r="J2927" s="4">
        <v>0</v>
      </c>
      <c r="N2927" t="s">
        <v>8320</v>
      </c>
      <c r="O2927" t="s">
        <v>8229</v>
      </c>
      <c r="P2927" t="s">
        <v>8388</v>
      </c>
      <c r="Q2927" s="8" t="s">
        <v>8377</v>
      </c>
      <c r="R2927">
        <v>625</v>
      </c>
      <c r="S2927" s="7">
        <v>1</v>
      </c>
      <c r="T2927" s="4">
        <v>25000</v>
      </c>
      <c r="U2927" s="4">
        <v>0</v>
      </c>
      <c r="V2927" s="25">
        <v>29.958333333335759</v>
      </c>
      <c r="W2927" s="4">
        <v>0</v>
      </c>
    </row>
    <row r="2928" spans="1:23" x14ac:dyDescent="0.45">
      <c r="A2928" t="s">
        <v>8320</v>
      </c>
      <c r="B2928" t="s">
        <v>8240</v>
      </c>
      <c r="F2928" s="7">
        <v>1</v>
      </c>
      <c r="G2928" s="4">
        <v>5000</v>
      </c>
      <c r="H2928" s="4">
        <v>10</v>
      </c>
      <c r="I2928" s="25">
        <v>30</v>
      </c>
      <c r="J2928" s="4">
        <v>1</v>
      </c>
      <c r="N2928" t="s">
        <v>8320</v>
      </c>
      <c r="O2928" t="s">
        <v>8240</v>
      </c>
      <c r="S2928" s="7">
        <v>1</v>
      </c>
      <c r="T2928" s="4">
        <v>5000</v>
      </c>
      <c r="U2928" s="4">
        <v>10</v>
      </c>
      <c r="V2928" s="25">
        <v>30</v>
      </c>
      <c r="W2928" s="4">
        <v>1</v>
      </c>
    </row>
    <row r="2929" spans="1:23" x14ac:dyDescent="0.45">
      <c r="A2929" t="s">
        <v>8320</v>
      </c>
      <c r="B2929" t="s">
        <v>8240</v>
      </c>
      <c r="C2929" t="s">
        <v>8386</v>
      </c>
      <c r="F2929" s="7"/>
      <c r="G2929" s="4"/>
      <c r="H2929" s="4"/>
      <c r="I2929" s="25"/>
      <c r="J2929" s="4"/>
      <c r="N2929" t="s">
        <v>8320</v>
      </c>
      <c r="O2929" t="s">
        <v>8240</v>
      </c>
      <c r="P2929" t="s">
        <v>8386</v>
      </c>
      <c r="S2929" s="7"/>
      <c r="T2929" s="4"/>
      <c r="U2929" s="4"/>
      <c r="V2929" s="25"/>
      <c r="W2929" s="4"/>
    </row>
    <row r="2930" spans="1:23" x14ac:dyDescent="0.45">
      <c r="A2930" t="s">
        <v>8320</v>
      </c>
      <c r="B2930" t="s">
        <v>8240</v>
      </c>
      <c r="C2930" t="s">
        <v>8386</v>
      </c>
      <c r="D2930" s="8" t="s">
        <v>8372</v>
      </c>
      <c r="F2930" s="7">
        <v>1</v>
      </c>
      <c r="G2930" s="4">
        <v>5000</v>
      </c>
      <c r="H2930" s="4">
        <v>10</v>
      </c>
      <c r="I2930" s="25">
        <v>30</v>
      </c>
      <c r="J2930" s="4">
        <v>1</v>
      </c>
      <c r="N2930" t="s">
        <v>8320</v>
      </c>
      <c r="O2930" t="s">
        <v>8240</v>
      </c>
      <c r="P2930" t="s">
        <v>8386</v>
      </c>
      <c r="Q2930" s="8" t="s">
        <v>8372</v>
      </c>
      <c r="S2930" s="7">
        <v>1</v>
      </c>
      <c r="T2930" s="4">
        <v>5000</v>
      </c>
      <c r="U2930" s="4">
        <v>10</v>
      </c>
      <c r="V2930" s="25">
        <v>30</v>
      </c>
      <c r="W2930" s="4">
        <v>1</v>
      </c>
    </row>
    <row r="2931" spans="1:23" x14ac:dyDescent="0.45">
      <c r="A2931" t="s">
        <v>8320</v>
      </c>
      <c r="B2931" t="s">
        <v>8240</v>
      </c>
      <c r="C2931" t="s">
        <v>8386</v>
      </c>
      <c r="D2931" s="8" t="s">
        <v>8372</v>
      </c>
      <c r="E2931">
        <v>2396</v>
      </c>
      <c r="F2931" s="7">
        <v>1</v>
      </c>
      <c r="G2931" s="4">
        <v>5000</v>
      </c>
      <c r="H2931" s="4">
        <v>10</v>
      </c>
      <c r="I2931" s="25">
        <v>30</v>
      </c>
      <c r="J2931" s="4">
        <v>1</v>
      </c>
      <c r="N2931" t="s">
        <v>8320</v>
      </c>
      <c r="O2931" t="s">
        <v>8240</v>
      </c>
      <c r="P2931" t="s">
        <v>8386</v>
      </c>
      <c r="Q2931" s="8" t="s">
        <v>8372</v>
      </c>
      <c r="R2931">
        <v>2396</v>
      </c>
      <c r="S2931" s="7">
        <v>1</v>
      </c>
      <c r="T2931" s="4">
        <v>5000</v>
      </c>
      <c r="U2931" s="4">
        <v>10</v>
      </c>
      <c r="V2931" s="25">
        <v>30</v>
      </c>
      <c r="W2931" s="4">
        <v>1</v>
      </c>
    </row>
    <row r="2932" spans="1:23" x14ac:dyDescent="0.45">
      <c r="A2932" t="s">
        <v>8320</v>
      </c>
      <c r="B2932" t="s">
        <v>8236</v>
      </c>
      <c r="F2932" s="7">
        <v>3</v>
      </c>
      <c r="G2932" s="4">
        <v>410000</v>
      </c>
      <c r="H2932" s="4">
        <v>1643</v>
      </c>
      <c r="I2932" s="25">
        <v>40</v>
      </c>
      <c r="J2932" s="4">
        <v>30</v>
      </c>
      <c r="N2932" t="s">
        <v>8320</v>
      </c>
      <c r="O2932" t="s">
        <v>8236</v>
      </c>
      <c r="S2932" s="7">
        <v>3</v>
      </c>
      <c r="T2932" s="4">
        <v>410000</v>
      </c>
      <c r="U2932" s="4">
        <v>1643</v>
      </c>
      <c r="V2932" s="25">
        <v>40</v>
      </c>
      <c r="W2932" s="4">
        <v>30</v>
      </c>
    </row>
    <row r="2933" spans="1:23" x14ac:dyDescent="0.45">
      <c r="A2933" t="s">
        <v>8320</v>
      </c>
      <c r="B2933" t="s">
        <v>8236</v>
      </c>
      <c r="C2933" t="s">
        <v>8386</v>
      </c>
      <c r="F2933" s="7"/>
      <c r="G2933" s="4"/>
      <c r="H2933" s="4"/>
      <c r="I2933" s="25"/>
      <c r="J2933" s="4"/>
      <c r="N2933" t="s">
        <v>8320</v>
      </c>
      <c r="O2933" t="s">
        <v>8236</v>
      </c>
      <c r="P2933" t="s">
        <v>8386</v>
      </c>
      <c r="S2933" s="7"/>
      <c r="T2933" s="4"/>
      <c r="U2933" s="4"/>
      <c r="V2933" s="25"/>
      <c r="W2933" s="4"/>
    </row>
    <row r="2934" spans="1:23" x14ac:dyDescent="0.45">
      <c r="A2934" t="s">
        <v>8320</v>
      </c>
      <c r="B2934" t="s">
        <v>8236</v>
      </c>
      <c r="C2934" t="s">
        <v>8386</v>
      </c>
      <c r="D2934" s="8" t="s">
        <v>8369</v>
      </c>
      <c r="F2934" s="7">
        <v>1</v>
      </c>
      <c r="G2934" s="4">
        <v>60000</v>
      </c>
      <c r="H2934" s="4">
        <v>259</v>
      </c>
      <c r="I2934" s="25">
        <v>30</v>
      </c>
      <c r="J2934" s="4">
        <v>4</v>
      </c>
      <c r="N2934" t="s">
        <v>8320</v>
      </c>
      <c r="O2934" t="s">
        <v>8236</v>
      </c>
      <c r="P2934" t="s">
        <v>8386</v>
      </c>
      <c r="Q2934" s="8" t="s">
        <v>8369</v>
      </c>
      <c r="S2934" s="7">
        <v>1</v>
      </c>
      <c r="T2934" s="4">
        <v>60000</v>
      </c>
      <c r="U2934" s="4">
        <v>259</v>
      </c>
      <c r="V2934" s="25">
        <v>30</v>
      </c>
      <c r="W2934" s="4">
        <v>4</v>
      </c>
    </row>
    <row r="2935" spans="1:23" x14ac:dyDescent="0.45">
      <c r="A2935" t="s">
        <v>8320</v>
      </c>
      <c r="B2935" t="s">
        <v>8236</v>
      </c>
      <c r="C2935" t="s">
        <v>8386</v>
      </c>
      <c r="D2935" s="8" t="s">
        <v>8369</v>
      </c>
      <c r="E2935">
        <v>575</v>
      </c>
      <c r="F2935" s="7">
        <v>1</v>
      </c>
      <c r="G2935" s="4">
        <v>60000</v>
      </c>
      <c r="H2935" s="4">
        <v>259</v>
      </c>
      <c r="I2935" s="25">
        <v>30</v>
      </c>
      <c r="J2935" s="4">
        <v>4</v>
      </c>
      <c r="N2935" t="s">
        <v>8320</v>
      </c>
      <c r="O2935" t="s">
        <v>8236</v>
      </c>
      <c r="P2935" t="s">
        <v>8386</v>
      </c>
      <c r="Q2935" s="8" t="s">
        <v>8369</v>
      </c>
      <c r="R2935">
        <v>575</v>
      </c>
      <c r="S2935" s="7">
        <v>1</v>
      </c>
      <c r="T2935" s="4">
        <v>60000</v>
      </c>
      <c r="U2935" s="4">
        <v>259</v>
      </c>
      <c r="V2935" s="25">
        <v>30</v>
      </c>
      <c r="W2935" s="4">
        <v>4</v>
      </c>
    </row>
    <row r="2936" spans="1:23" x14ac:dyDescent="0.45">
      <c r="A2936" t="s">
        <v>8320</v>
      </c>
      <c r="B2936" t="s">
        <v>8236</v>
      </c>
      <c r="C2936" t="s">
        <v>8387</v>
      </c>
      <c r="F2936" s="7"/>
      <c r="G2936" s="4"/>
      <c r="H2936" s="4"/>
      <c r="I2936" s="25"/>
      <c r="J2936" s="4"/>
      <c r="N2936" t="s">
        <v>8320</v>
      </c>
      <c r="O2936" t="s">
        <v>8236</v>
      </c>
      <c r="P2936" t="s">
        <v>8387</v>
      </c>
      <c r="S2936" s="7"/>
      <c r="T2936" s="4"/>
      <c r="U2936" s="4"/>
      <c r="V2936" s="25"/>
      <c r="W2936" s="4"/>
    </row>
    <row r="2937" spans="1:23" x14ac:dyDescent="0.45">
      <c r="A2937" t="s">
        <v>8320</v>
      </c>
      <c r="B2937" t="s">
        <v>8236</v>
      </c>
      <c r="C2937" t="s">
        <v>8387</v>
      </c>
      <c r="D2937" s="8" t="s">
        <v>8374</v>
      </c>
      <c r="F2937" s="7">
        <v>1</v>
      </c>
      <c r="G2937" s="4">
        <v>150000</v>
      </c>
      <c r="H2937" s="4">
        <v>1366</v>
      </c>
      <c r="I2937" s="25">
        <v>30.041666666664241</v>
      </c>
      <c r="J2937" s="4">
        <v>20</v>
      </c>
      <c r="N2937" t="s">
        <v>8320</v>
      </c>
      <c r="O2937" t="s">
        <v>8236</v>
      </c>
      <c r="P2937" t="s">
        <v>8387</v>
      </c>
      <c r="Q2937" s="8" t="s">
        <v>8374</v>
      </c>
      <c r="S2937" s="7">
        <v>1</v>
      </c>
      <c r="T2937" s="4">
        <v>150000</v>
      </c>
      <c r="U2937" s="4">
        <v>1366</v>
      </c>
      <c r="V2937" s="25">
        <v>30.041666666664241</v>
      </c>
      <c r="W2937" s="4">
        <v>20</v>
      </c>
    </row>
    <row r="2938" spans="1:23" x14ac:dyDescent="0.45">
      <c r="A2938" t="s">
        <v>8320</v>
      </c>
      <c r="B2938" t="s">
        <v>8236</v>
      </c>
      <c r="C2938" t="s">
        <v>8387</v>
      </c>
      <c r="D2938" s="8" t="s">
        <v>8374</v>
      </c>
      <c r="E2938">
        <v>557</v>
      </c>
      <c r="F2938" s="7">
        <v>1</v>
      </c>
      <c r="G2938" s="4">
        <v>150000</v>
      </c>
      <c r="H2938" s="4">
        <v>1366</v>
      </c>
      <c r="I2938" s="25">
        <v>30.041666666664241</v>
      </c>
      <c r="J2938" s="4">
        <v>20</v>
      </c>
      <c r="N2938" t="s">
        <v>8320</v>
      </c>
      <c r="O2938" t="s">
        <v>8236</v>
      </c>
      <c r="P2938" t="s">
        <v>8387</v>
      </c>
      <c r="Q2938" s="8" t="s">
        <v>8374</v>
      </c>
      <c r="R2938">
        <v>557</v>
      </c>
      <c r="S2938" s="7">
        <v>1</v>
      </c>
      <c r="T2938" s="4">
        <v>150000</v>
      </c>
      <c r="U2938" s="4">
        <v>1366</v>
      </c>
      <c r="V2938" s="25">
        <v>30.041666666664241</v>
      </c>
      <c r="W2938" s="4">
        <v>20</v>
      </c>
    </row>
    <row r="2939" spans="1:23" x14ac:dyDescent="0.45">
      <c r="A2939" t="s">
        <v>8320</v>
      </c>
      <c r="B2939" t="s">
        <v>8236</v>
      </c>
      <c r="C2939" t="s">
        <v>8388</v>
      </c>
      <c r="F2939" s="7"/>
      <c r="G2939" s="4"/>
      <c r="H2939" s="4"/>
      <c r="I2939" s="25"/>
      <c r="J2939" s="4"/>
      <c r="N2939" t="s">
        <v>8320</v>
      </c>
      <c r="O2939" t="s">
        <v>8236</v>
      </c>
      <c r="P2939" t="s">
        <v>8388</v>
      </c>
      <c r="S2939" s="7"/>
      <c r="T2939" s="4"/>
      <c r="U2939" s="4"/>
      <c r="V2939" s="25"/>
      <c r="W2939" s="4"/>
    </row>
    <row r="2940" spans="1:23" x14ac:dyDescent="0.45">
      <c r="A2940" t="s">
        <v>8320</v>
      </c>
      <c r="B2940" t="s">
        <v>8236</v>
      </c>
      <c r="C2940" t="s">
        <v>8388</v>
      </c>
      <c r="D2940" s="8" t="s">
        <v>8376</v>
      </c>
      <c r="F2940" s="7">
        <v>1</v>
      </c>
      <c r="G2940" s="4">
        <v>200000</v>
      </c>
      <c r="H2940" s="4">
        <v>18</v>
      </c>
      <c r="I2940" s="25">
        <v>59.958333333335759</v>
      </c>
      <c r="J2940" s="4">
        <v>6</v>
      </c>
      <c r="N2940" t="s">
        <v>8320</v>
      </c>
      <c r="O2940" t="s">
        <v>8236</v>
      </c>
      <c r="P2940" t="s">
        <v>8388</v>
      </c>
      <c r="Q2940" s="8" t="s">
        <v>8376</v>
      </c>
      <c r="S2940" s="7">
        <v>1</v>
      </c>
      <c r="T2940" s="4">
        <v>200000</v>
      </c>
      <c r="U2940" s="4">
        <v>18</v>
      </c>
      <c r="V2940" s="25">
        <v>59.958333333335759</v>
      </c>
      <c r="W2940" s="4">
        <v>6</v>
      </c>
    </row>
    <row r="2941" spans="1:23" x14ac:dyDescent="0.45">
      <c r="A2941" t="s">
        <v>8320</v>
      </c>
      <c r="B2941" t="s">
        <v>8236</v>
      </c>
      <c r="C2941" t="s">
        <v>8388</v>
      </c>
      <c r="D2941" s="8" t="s">
        <v>8376</v>
      </c>
      <c r="E2941">
        <v>638</v>
      </c>
      <c r="F2941" s="7">
        <v>1</v>
      </c>
      <c r="G2941" s="4">
        <v>200000</v>
      </c>
      <c r="H2941" s="4">
        <v>18</v>
      </c>
      <c r="I2941" s="25">
        <v>59.958333333335759</v>
      </c>
      <c r="J2941" s="4">
        <v>6</v>
      </c>
      <c r="N2941" t="s">
        <v>8320</v>
      </c>
      <c r="O2941" t="s">
        <v>8236</v>
      </c>
      <c r="P2941" t="s">
        <v>8388</v>
      </c>
      <c r="Q2941" s="8" t="s">
        <v>8376</v>
      </c>
      <c r="R2941">
        <v>638</v>
      </c>
      <c r="S2941" s="7">
        <v>1</v>
      </c>
      <c r="T2941" s="4">
        <v>200000</v>
      </c>
      <c r="U2941" s="4">
        <v>18</v>
      </c>
      <c r="V2941" s="25">
        <v>59.958333333335759</v>
      </c>
      <c r="W2941" s="4">
        <v>6</v>
      </c>
    </row>
    <row r="2942" spans="1:23" x14ac:dyDescent="0.45">
      <c r="A2942" t="s">
        <v>8320</v>
      </c>
      <c r="B2942" t="s">
        <v>8230</v>
      </c>
      <c r="F2942" s="7">
        <v>5</v>
      </c>
      <c r="G2942" s="4">
        <v>169000</v>
      </c>
      <c r="H2942" s="4">
        <v>13723</v>
      </c>
      <c r="I2942" s="25">
        <v>38.260851851853658</v>
      </c>
      <c r="J2942" s="4">
        <v>36</v>
      </c>
      <c r="N2942" t="s">
        <v>8320</v>
      </c>
      <c r="O2942" t="s">
        <v>8230</v>
      </c>
      <c r="S2942" s="7">
        <v>5</v>
      </c>
      <c r="T2942" s="4">
        <v>169000</v>
      </c>
      <c r="U2942" s="4">
        <v>13723</v>
      </c>
      <c r="V2942" s="25">
        <v>38.260851851853658</v>
      </c>
      <c r="W2942" s="4">
        <v>36</v>
      </c>
    </row>
    <row r="2943" spans="1:23" x14ac:dyDescent="0.45">
      <c r="A2943" t="s">
        <v>8320</v>
      </c>
      <c r="B2943" t="s">
        <v>8230</v>
      </c>
      <c r="C2943" t="s">
        <v>8386</v>
      </c>
      <c r="F2943" s="7"/>
      <c r="G2943" s="4"/>
      <c r="H2943" s="4"/>
      <c r="I2943" s="25"/>
      <c r="J2943" s="4"/>
      <c r="N2943" t="s">
        <v>8320</v>
      </c>
      <c r="O2943" t="s">
        <v>8230</v>
      </c>
      <c r="P2943" t="s">
        <v>8386</v>
      </c>
      <c r="S2943" s="7"/>
      <c r="T2943" s="4"/>
      <c r="U2943" s="4"/>
      <c r="V2943" s="25"/>
      <c r="W2943" s="4"/>
    </row>
    <row r="2944" spans="1:23" x14ac:dyDescent="0.45">
      <c r="A2944" t="s">
        <v>8320</v>
      </c>
      <c r="B2944" t="s">
        <v>8230</v>
      </c>
      <c r="C2944" t="s">
        <v>8386</v>
      </c>
      <c r="D2944" s="8" t="s">
        <v>8380</v>
      </c>
      <c r="F2944" s="7">
        <v>1</v>
      </c>
      <c r="G2944" s="4">
        <v>16000</v>
      </c>
      <c r="H2944" s="4">
        <v>30</v>
      </c>
      <c r="I2944" s="25">
        <v>31.262592592596775</v>
      </c>
      <c r="J2944" s="4">
        <v>1</v>
      </c>
      <c r="N2944" t="s">
        <v>8320</v>
      </c>
      <c r="O2944" t="s">
        <v>8230</v>
      </c>
      <c r="P2944" t="s">
        <v>8386</v>
      </c>
      <c r="Q2944" s="8" t="s">
        <v>8380</v>
      </c>
      <c r="S2944" s="7">
        <v>1</v>
      </c>
      <c r="T2944" s="4">
        <v>16000</v>
      </c>
      <c r="U2944" s="4">
        <v>30</v>
      </c>
      <c r="V2944" s="25">
        <v>31.262592592596775</v>
      </c>
      <c r="W2944" s="4">
        <v>1</v>
      </c>
    </row>
    <row r="2945" spans="1:23" x14ac:dyDescent="0.45">
      <c r="A2945" t="s">
        <v>8320</v>
      </c>
      <c r="B2945" t="s">
        <v>8230</v>
      </c>
      <c r="C2945" t="s">
        <v>8386</v>
      </c>
      <c r="D2945" s="8" t="s">
        <v>8380</v>
      </c>
      <c r="E2945">
        <v>2389</v>
      </c>
      <c r="F2945" s="7">
        <v>1</v>
      </c>
      <c r="G2945" s="4">
        <v>16000</v>
      </c>
      <c r="H2945" s="4">
        <v>30</v>
      </c>
      <c r="I2945" s="25">
        <v>31.262592592596775</v>
      </c>
      <c r="J2945" s="4">
        <v>1</v>
      </c>
      <c r="N2945" t="s">
        <v>8320</v>
      </c>
      <c r="O2945" t="s">
        <v>8230</v>
      </c>
      <c r="P2945" t="s">
        <v>8386</v>
      </c>
      <c r="Q2945" s="8" t="s">
        <v>8380</v>
      </c>
      <c r="R2945">
        <v>2389</v>
      </c>
      <c r="S2945" s="7">
        <v>1</v>
      </c>
      <c r="T2945" s="4">
        <v>16000</v>
      </c>
      <c r="U2945" s="4">
        <v>30</v>
      </c>
      <c r="V2945" s="25">
        <v>31.262592592596775</v>
      </c>
      <c r="W2945" s="4">
        <v>1</v>
      </c>
    </row>
    <row r="2946" spans="1:23" x14ac:dyDescent="0.45">
      <c r="A2946" t="s">
        <v>8320</v>
      </c>
      <c r="B2946" t="s">
        <v>8230</v>
      </c>
      <c r="C2946" t="s">
        <v>8386</v>
      </c>
      <c r="D2946" s="8" t="s">
        <v>8373</v>
      </c>
      <c r="F2946" s="7">
        <v>1</v>
      </c>
      <c r="G2946" s="4">
        <v>50000</v>
      </c>
      <c r="H2946" s="4">
        <v>13692</v>
      </c>
      <c r="I2946" s="25">
        <v>40.041666666671517</v>
      </c>
      <c r="J2946" s="4">
        <v>34</v>
      </c>
      <c r="N2946" t="s">
        <v>8320</v>
      </c>
      <c r="O2946" t="s">
        <v>8230</v>
      </c>
      <c r="P2946" t="s">
        <v>8386</v>
      </c>
      <c r="Q2946" s="8" t="s">
        <v>8373</v>
      </c>
      <c r="S2946" s="7">
        <v>1</v>
      </c>
      <c r="T2946" s="4">
        <v>50000</v>
      </c>
      <c r="U2946" s="4">
        <v>13692</v>
      </c>
      <c r="V2946" s="25">
        <v>40.041666666671517</v>
      </c>
      <c r="W2946" s="4">
        <v>34</v>
      </c>
    </row>
    <row r="2947" spans="1:23" x14ac:dyDescent="0.45">
      <c r="A2947" t="s">
        <v>8320</v>
      </c>
      <c r="B2947" t="s">
        <v>8230</v>
      </c>
      <c r="C2947" t="s">
        <v>8386</v>
      </c>
      <c r="D2947" s="8" t="s">
        <v>8373</v>
      </c>
      <c r="E2947">
        <v>545</v>
      </c>
      <c r="F2947" s="7">
        <v>1</v>
      </c>
      <c r="G2947" s="4">
        <v>50000</v>
      </c>
      <c r="H2947" s="4">
        <v>13692</v>
      </c>
      <c r="I2947" s="25">
        <v>40.041666666671517</v>
      </c>
      <c r="J2947" s="4">
        <v>34</v>
      </c>
      <c r="N2947" t="s">
        <v>8320</v>
      </c>
      <c r="O2947" t="s">
        <v>8230</v>
      </c>
      <c r="P2947" t="s">
        <v>8386</v>
      </c>
      <c r="Q2947" s="8" t="s">
        <v>8373</v>
      </c>
      <c r="R2947">
        <v>545</v>
      </c>
      <c r="S2947" s="7">
        <v>1</v>
      </c>
      <c r="T2947" s="4">
        <v>50000</v>
      </c>
      <c r="U2947" s="4">
        <v>13692</v>
      </c>
      <c r="V2947" s="25">
        <v>40.041666666671517</v>
      </c>
      <c r="W2947" s="4">
        <v>34</v>
      </c>
    </row>
    <row r="2948" spans="1:23" x14ac:dyDescent="0.45">
      <c r="A2948" t="s">
        <v>8320</v>
      </c>
      <c r="B2948" t="s">
        <v>8230</v>
      </c>
      <c r="C2948" t="s">
        <v>8386</v>
      </c>
      <c r="D2948" s="8" t="s">
        <v>8374</v>
      </c>
      <c r="F2948" s="7">
        <v>1</v>
      </c>
      <c r="G2948" s="4">
        <v>80000</v>
      </c>
      <c r="H2948" s="4">
        <v>0</v>
      </c>
      <c r="I2948" s="25">
        <v>60</v>
      </c>
      <c r="J2948" s="4">
        <v>0</v>
      </c>
      <c r="N2948" t="s">
        <v>8320</v>
      </c>
      <c r="O2948" t="s">
        <v>8230</v>
      </c>
      <c r="P2948" t="s">
        <v>8386</v>
      </c>
      <c r="Q2948" s="8" t="s">
        <v>8374</v>
      </c>
      <c r="S2948" s="7">
        <v>1</v>
      </c>
      <c r="T2948" s="4">
        <v>80000</v>
      </c>
      <c r="U2948" s="4">
        <v>0</v>
      </c>
      <c r="V2948" s="25">
        <v>60</v>
      </c>
      <c r="W2948" s="4">
        <v>0</v>
      </c>
    </row>
    <row r="2949" spans="1:23" x14ac:dyDescent="0.45">
      <c r="A2949" t="s">
        <v>8320</v>
      </c>
      <c r="B2949" t="s">
        <v>8230</v>
      </c>
      <c r="C2949" t="s">
        <v>8386</v>
      </c>
      <c r="D2949" s="8" t="s">
        <v>8374</v>
      </c>
      <c r="E2949">
        <v>611</v>
      </c>
      <c r="F2949" s="7">
        <v>1</v>
      </c>
      <c r="G2949" s="4">
        <v>80000</v>
      </c>
      <c r="H2949" s="4">
        <v>0</v>
      </c>
      <c r="I2949" s="25">
        <v>60</v>
      </c>
      <c r="J2949" s="4">
        <v>0</v>
      </c>
      <c r="N2949" t="s">
        <v>8320</v>
      </c>
      <c r="O2949" t="s">
        <v>8230</v>
      </c>
      <c r="P2949" t="s">
        <v>8386</v>
      </c>
      <c r="Q2949" s="8" t="s">
        <v>8374</v>
      </c>
      <c r="R2949">
        <v>611</v>
      </c>
      <c r="S2949" s="7">
        <v>1</v>
      </c>
      <c r="T2949" s="4">
        <v>80000</v>
      </c>
      <c r="U2949" s="4">
        <v>0</v>
      </c>
      <c r="V2949" s="25">
        <v>60</v>
      </c>
      <c r="W2949" s="4">
        <v>0</v>
      </c>
    </row>
    <row r="2950" spans="1:23" x14ac:dyDescent="0.45">
      <c r="A2950" t="s">
        <v>8320</v>
      </c>
      <c r="B2950" t="s">
        <v>8230</v>
      </c>
      <c r="C2950" t="s">
        <v>8387</v>
      </c>
      <c r="F2950" s="7"/>
      <c r="G2950" s="4"/>
      <c r="H2950" s="4"/>
      <c r="I2950" s="25"/>
      <c r="J2950" s="4"/>
      <c r="N2950" t="s">
        <v>8320</v>
      </c>
      <c r="O2950" t="s">
        <v>8230</v>
      </c>
      <c r="P2950" t="s">
        <v>8387</v>
      </c>
      <c r="S2950" s="7"/>
      <c r="T2950" s="4"/>
      <c r="U2950" s="4"/>
      <c r="V2950" s="25"/>
      <c r="W2950" s="4"/>
    </row>
    <row r="2951" spans="1:23" x14ac:dyDescent="0.45">
      <c r="A2951" t="s">
        <v>8320</v>
      </c>
      <c r="B2951" t="s">
        <v>8230</v>
      </c>
      <c r="C2951" t="s">
        <v>8387</v>
      </c>
      <c r="D2951" s="8" t="s">
        <v>8377</v>
      </c>
      <c r="F2951" s="7">
        <v>1</v>
      </c>
      <c r="G2951" s="4">
        <v>18000</v>
      </c>
      <c r="H2951" s="4">
        <v>1</v>
      </c>
      <c r="I2951" s="25">
        <v>30</v>
      </c>
      <c r="J2951" s="4">
        <v>1</v>
      </c>
      <c r="N2951" t="s">
        <v>8320</v>
      </c>
      <c r="O2951" t="s">
        <v>8230</v>
      </c>
      <c r="P2951" t="s">
        <v>8387</v>
      </c>
      <c r="Q2951" s="8" t="s">
        <v>8377</v>
      </c>
      <c r="S2951" s="7">
        <v>1</v>
      </c>
      <c r="T2951" s="4">
        <v>18000</v>
      </c>
      <c r="U2951" s="4">
        <v>1</v>
      </c>
      <c r="V2951" s="25">
        <v>30</v>
      </c>
      <c r="W2951" s="4">
        <v>1</v>
      </c>
    </row>
    <row r="2952" spans="1:23" x14ac:dyDescent="0.45">
      <c r="A2952" t="s">
        <v>8320</v>
      </c>
      <c r="B2952" t="s">
        <v>8230</v>
      </c>
      <c r="C2952" t="s">
        <v>8387</v>
      </c>
      <c r="D2952" s="8" t="s">
        <v>8377</v>
      </c>
      <c r="E2952">
        <v>564</v>
      </c>
      <c r="F2952" s="7">
        <v>1</v>
      </c>
      <c r="G2952" s="4">
        <v>18000</v>
      </c>
      <c r="H2952" s="4">
        <v>1</v>
      </c>
      <c r="I2952" s="25">
        <v>30</v>
      </c>
      <c r="J2952" s="4">
        <v>1</v>
      </c>
      <c r="N2952" t="s">
        <v>8320</v>
      </c>
      <c r="O2952" t="s">
        <v>8230</v>
      </c>
      <c r="P2952" t="s">
        <v>8387</v>
      </c>
      <c r="Q2952" s="8" t="s">
        <v>8377</v>
      </c>
      <c r="R2952">
        <v>564</v>
      </c>
      <c r="S2952" s="7">
        <v>1</v>
      </c>
      <c r="T2952" s="4">
        <v>18000</v>
      </c>
      <c r="U2952" s="4">
        <v>1</v>
      </c>
      <c r="V2952" s="25">
        <v>30</v>
      </c>
      <c r="W2952" s="4">
        <v>1</v>
      </c>
    </row>
    <row r="2953" spans="1:23" x14ac:dyDescent="0.45">
      <c r="A2953" t="s">
        <v>8320</v>
      </c>
      <c r="B2953" t="s">
        <v>8230</v>
      </c>
      <c r="C2953" t="s">
        <v>8388</v>
      </c>
      <c r="F2953" s="7"/>
      <c r="G2953" s="4"/>
      <c r="H2953" s="4"/>
      <c r="I2953" s="25"/>
      <c r="J2953" s="4"/>
      <c r="N2953" t="s">
        <v>8320</v>
      </c>
      <c r="O2953" t="s">
        <v>8230</v>
      </c>
      <c r="P2953" t="s">
        <v>8388</v>
      </c>
      <c r="S2953" s="7"/>
      <c r="T2953" s="4"/>
      <c r="U2953" s="4"/>
      <c r="V2953" s="25"/>
      <c r="W2953" s="4"/>
    </row>
    <row r="2954" spans="1:23" x14ac:dyDescent="0.45">
      <c r="A2954" t="s">
        <v>8320</v>
      </c>
      <c r="B2954" t="s">
        <v>8230</v>
      </c>
      <c r="C2954" t="s">
        <v>8388</v>
      </c>
      <c r="D2954" s="8" t="s">
        <v>8376</v>
      </c>
      <c r="F2954" s="7">
        <v>1</v>
      </c>
      <c r="G2954" s="4">
        <v>5000</v>
      </c>
      <c r="H2954" s="4">
        <v>0</v>
      </c>
      <c r="I2954" s="25">
        <v>30</v>
      </c>
      <c r="J2954" s="4">
        <v>0</v>
      </c>
      <c r="N2954" t="s">
        <v>8320</v>
      </c>
      <c r="O2954" t="s">
        <v>8230</v>
      </c>
      <c r="P2954" t="s">
        <v>8388</v>
      </c>
      <c r="Q2954" s="8" t="s">
        <v>8376</v>
      </c>
      <c r="S2954" s="7">
        <v>1</v>
      </c>
      <c r="T2954" s="4">
        <v>5000</v>
      </c>
      <c r="U2954" s="4">
        <v>0</v>
      </c>
      <c r="V2954" s="25">
        <v>30</v>
      </c>
      <c r="W2954" s="4">
        <v>0</v>
      </c>
    </row>
    <row r="2955" spans="1:23" x14ac:dyDescent="0.45">
      <c r="A2955" t="s">
        <v>8320</v>
      </c>
      <c r="B2955" t="s">
        <v>8230</v>
      </c>
      <c r="C2955" t="s">
        <v>8388</v>
      </c>
      <c r="D2955" s="8" t="s">
        <v>8376</v>
      </c>
      <c r="E2955">
        <v>616</v>
      </c>
      <c r="F2955" s="7">
        <v>1</v>
      </c>
      <c r="G2955" s="4">
        <v>5000</v>
      </c>
      <c r="H2955" s="4">
        <v>0</v>
      </c>
      <c r="I2955" s="25">
        <v>30</v>
      </c>
      <c r="J2955" s="4">
        <v>0</v>
      </c>
      <c r="N2955" t="s">
        <v>8320</v>
      </c>
      <c r="O2955" t="s">
        <v>8230</v>
      </c>
      <c r="P2955" t="s">
        <v>8388</v>
      </c>
      <c r="Q2955" s="8" t="s">
        <v>8376</v>
      </c>
      <c r="R2955">
        <v>616</v>
      </c>
      <c r="S2955" s="7">
        <v>1</v>
      </c>
      <c r="T2955" s="4">
        <v>5000</v>
      </c>
      <c r="U2955" s="4">
        <v>0</v>
      </c>
      <c r="V2955" s="25">
        <v>30</v>
      </c>
      <c r="W2955" s="4">
        <v>0</v>
      </c>
    </row>
    <row r="2956" spans="1:23" x14ac:dyDescent="0.45">
      <c r="A2956" t="s">
        <v>8320</v>
      </c>
      <c r="B2956" t="s">
        <v>8225</v>
      </c>
      <c r="F2956" s="7">
        <v>17</v>
      </c>
      <c r="G2956" s="4">
        <v>361460</v>
      </c>
      <c r="H2956" s="4">
        <v>3208</v>
      </c>
      <c r="I2956" s="25">
        <v>33.569749455337039</v>
      </c>
      <c r="J2956" s="4">
        <v>68</v>
      </c>
      <c r="N2956" t="s">
        <v>8320</v>
      </c>
      <c r="O2956" t="s">
        <v>8225</v>
      </c>
      <c r="S2956" s="7">
        <v>17</v>
      </c>
      <c r="T2956" s="4">
        <v>361460</v>
      </c>
      <c r="U2956" s="4">
        <v>3208</v>
      </c>
      <c r="V2956" s="25">
        <v>33.569749455337039</v>
      </c>
      <c r="W2956" s="4">
        <v>68</v>
      </c>
    </row>
    <row r="2957" spans="1:23" x14ac:dyDescent="0.45">
      <c r="A2957" t="s">
        <v>8320</v>
      </c>
      <c r="B2957" t="s">
        <v>8225</v>
      </c>
      <c r="C2957" t="s">
        <v>8385</v>
      </c>
      <c r="F2957" s="7"/>
      <c r="G2957" s="4"/>
      <c r="H2957" s="4"/>
      <c r="I2957" s="25"/>
      <c r="J2957" s="4"/>
      <c r="N2957" t="s">
        <v>8320</v>
      </c>
      <c r="O2957" t="s">
        <v>8225</v>
      </c>
      <c r="P2957" t="s">
        <v>8385</v>
      </c>
      <c r="S2957" s="7"/>
      <c r="T2957" s="4"/>
      <c r="U2957" s="4"/>
      <c r="V2957" s="25"/>
      <c r="W2957" s="4"/>
    </row>
    <row r="2958" spans="1:23" x14ac:dyDescent="0.45">
      <c r="A2958" t="s">
        <v>8320</v>
      </c>
      <c r="B2958" t="s">
        <v>8225</v>
      </c>
      <c r="C2958" t="s">
        <v>8385</v>
      </c>
      <c r="D2958" s="8" t="s">
        <v>8381</v>
      </c>
      <c r="F2958" s="7">
        <v>1</v>
      </c>
      <c r="G2958" s="4">
        <v>1500</v>
      </c>
      <c r="H2958" s="4">
        <v>0</v>
      </c>
      <c r="I2958" s="25">
        <v>56.096111111110076</v>
      </c>
      <c r="J2958" s="4">
        <v>0</v>
      </c>
      <c r="N2958" t="s">
        <v>8320</v>
      </c>
      <c r="O2958" t="s">
        <v>8225</v>
      </c>
      <c r="P2958" t="s">
        <v>8385</v>
      </c>
      <c r="Q2958" s="8" t="s">
        <v>8381</v>
      </c>
      <c r="S2958" s="7">
        <v>1</v>
      </c>
      <c r="T2958" s="4">
        <v>1500</v>
      </c>
      <c r="U2958" s="4">
        <v>0</v>
      </c>
      <c r="V2958" s="25">
        <v>56.096111111110076</v>
      </c>
      <c r="W2958" s="4">
        <v>0</v>
      </c>
    </row>
    <row r="2959" spans="1:23" x14ac:dyDescent="0.45">
      <c r="A2959" t="s">
        <v>8320</v>
      </c>
      <c r="B2959" t="s">
        <v>8225</v>
      </c>
      <c r="C2959" t="s">
        <v>8385</v>
      </c>
      <c r="D2959" s="8" t="s">
        <v>8381</v>
      </c>
      <c r="E2959">
        <v>2358</v>
      </c>
      <c r="F2959" s="7">
        <v>1</v>
      </c>
      <c r="G2959" s="4">
        <v>1500</v>
      </c>
      <c r="H2959" s="4">
        <v>0</v>
      </c>
      <c r="I2959" s="25">
        <v>56.096111111110076</v>
      </c>
      <c r="J2959" s="4">
        <v>0</v>
      </c>
      <c r="N2959" t="s">
        <v>8320</v>
      </c>
      <c r="O2959" t="s">
        <v>8225</v>
      </c>
      <c r="P2959" t="s">
        <v>8385</v>
      </c>
      <c r="Q2959" s="8" t="s">
        <v>8381</v>
      </c>
      <c r="R2959">
        <v>2358</v>
      </c>
      <c r="S2959" s="7">
        <v>1</v>
      </c>
      <c r="T2959" s="4">
        <v>1500</v>
      </c>
      <c r="U2959" s="4">
        <v>0</v>
      </c>
      <c r="V2959" s="25">
        <v>56.096111111110076</v>
      </c>
      <c r="W2959" s="4">
        <v>0</v>
      </c>
    </row>
    <row r="2960" spans="1:23" x14ac:dyDescent="0.45">
      <c r="A2960" t="s">
        <v>8320</v>
      </c>
      <c r="B2960" t="s">
        <v>8225</v>
      </c>
      <c r="C2960" t="s">
        <v>8386</v>
      </c>
      <c r="F2960" s="7"/>
      <c r="G2960" s="4"/>
      <c r="H2960" s="4"/>
      <c r="I2960" s="25"/>
      <c r="J2960" s="4"/>
      <c r="N2960" t="s">
        <v>8320</v>
      </c>
      <c r="O2960" t="s">
        <v>8225</v>
      </c>
      <c r="P2960" t="s">
        <v>8386</v>
      </c>
      <c r="S2960" s="7"/>
      <c r="T2960" s="4"/>
      <c r="U2960" s="4"/>
      <c r="V2960" s="25"/>
      <c r="W2960" s="4"/>
    </row>
    <row r="2961" spans="1:23" x14ac:dyDescent="0.45">
      <c r="A2961" t="s">
        <v>8320</v>
      </c>
      <c r="B2961" t="s">
        <v>8225</v>
      </c>
      <c r="C2961" t="s">
        <v>8386</v>
      </c>
      <c r="D2961" s="8" t="s">
        <v>8378</v>
      </c>
      <c r="F2961" s="7">
        <v>2</v>
      </c>
      <c r="G2961" s="4">
        <v>2500</v>
      </c>
      <c r="H2961" s="4">
        <v>175</v>
      </c>
      <c r="I2961" s="25">
        <v>37.479166666667879</v>
      </c>
      <c r="J2961" s="4">
        <v>10</v>
      </c>
      <c r="N2961" t="s">
        <v>8320</v>
      </c>
      <c r="O2961" t="s">
        <v>8225</v>
      </c>
      <c r="P2961" t="s">
        <v>8386</v>
      </c>
      <c r="Q2961" s="8" t="s">
        <v>8378</v>
      </c>
      <c r="S2961" s="7">
        <v>2</v>
      </c>
      <c r="T2961" s="4">
        <v>2500</v>
      </c>
      <c r="U2961" s="4">
        <v>175</v>
      </c>
      <c r="V2961" s="25">
        <v>37.479166666667879</v>
      </c>
      <c r="W2961" s="4">
        <v>10</v>
      </c>
    </row>
    <row r="2962" spans="1:23" x14ac:dyDescent="0.45">
      <c r="A2962" t="s">
        <v>8320</v>
      </c>
      <c r="B2962" t="s">
        <v>8225</v>
      </c>
      <c r="C2962" t="s">
        <v>8386</v>
      </c>
      <c r="D2962" s="8" t="s">
        <v>8378</v>
      </c>
      <c r="E2962">
        <v>593</v>
      </c>
      <c r="F2962" s="7">
        <v>1</v>
      </c>
      <c r="G2962" s="4">
        <v>500</v>
      </c>
      <c r="H2962" s="4">
        <v>115</v>
      </c>
      <c r="I2962" s="25">
        <v>29.958333333335759</v>
      </c>
      <c r="J2962" s="4">
        <v>7</v>
      </c>
      <c r="N2962" t="s">
        <v>8320</v>
      </c>
      <c r="O2962" t="s">
        <v>8225</v>
      </c>
      <c r="P2962" t="s">
        <v>8386</v>
      </c>
      <c r="Q2962" s="8" t="s">
        <v>8378</v>
      </c>
      <c r="R2962">
        <v>593</v>
      </c>
      <c r="S2962" s="7">
        <v>1</v>
      </c>
      <c r="T2962" s="4">
        <v>500</v>
      </c>
      <c r="U2962" s="4">
        <v>115</v>
      </c>
      <c r="V2962" s="25">
        <v>29.958333333335759</v>
      </c>
      <c r="W2962" s="4">
        <v>7</v>
      </c>
    </row>
    <row r="2963" spans="1:23" x14ac:dyDescent="0.45">
      <c r="A2963" t="s">
        <v>8320</v>
      </c>
      <c r="B2963" t="s">
        <v>8225</v>
      </c>
      <c r="C2963" t="s">
        <v>8386</v>
      </c>
      <c r="D2963" s="8" t="s">
        <v>8378</v>
      </c>
      <c r="E2963">
        <v>617</v>
      </c>
      <c r="F2963" s="7">
        <v>1</v>
      </c>
      <c r="G2963" s="4">
        <v>2000</v>
      </c>
      <c r="H2963" s="4">
        <v>60</v>
      </c>
      <c r="I2963" s="25">
        <v>45</v>
      </c>
      <c r="J2963" s="4">
        <v>3</v>
      </c>
      <c r="N2963" t="s">
        <v>8320</v>
      </c>
      <c r="O2963" t="s">
        <v>8225</v>
      </c>
      <c r="P2963" t="s">
        <v>8386</v>
      </c>
      <c r="Q2963" s="8" t="s">
        <v>8378</v>
      </c>
      <c r="R2963">
        <v>617</v>
      </c>
      <c r="S2963" s="7">
        <v>1</v>
      </c>
      <c r="T2963" s="4">
        <v>2000</v>
      </c>
      <c r="U2963" s="4">
        <v>60</v>
      </c>
      <c r="V2963" s="25">
        <v>45</v>
      </c>
      <c r="W2963" s="4">
        <v>3</v>
      </c>
    </row>
    <row r="2964" spans="1:23" x14ac:dyDescent="0.45">
      <c r="A2964" t="s">
        <v>8320</v>
      </c>
      <c r="B2964" t="s">
        <v>8225</v>
      </c>
      <c r="C2964" t="s">
        <v>8386</v>
      </c>
      <c r="D2964" s="8" t="s">
        <v>8369</v>
      </c>
      <c r="F2964" s="7">
        <v>1</v>
      </c>
      <c r="G2964" s="4">
        <v>2000</v>
      </c>
      <c r="H2964" s="4">
        <v>4</v>
      </c>
      <c r="I2964" s="25">
        <v>29.993865740732872</v>
      </c>
      <c r="J2964" s="4">
        <v>1</v>
      </c>
      <c r="N2964" t="s">
        <v>8320</v>
      </c>
      <c r="O2964" t="s">
        <v>8225</v>
      </c>
      <c r="P2964" t="s">
        <v>8386</v>
      </c>
      <c r="Q2964" s="8" t="s">
        <v>8369</v>
      </c>
      <c r="S2964" s="7">
        <v>1</v>
      </c>
      <c r="T2964" s="4">
        <v>2000</v>
      </c>
      <c r="U2964" s="4">
        <v>4</v>
      </c>
      <c r="V2964" s="25">
        <v>29.993865740732872</v>
      </c>
      <c r="W2964" s="4">
        <v>1</v>
      </c>
    </row>
    <row r="2965" spans="1:23" x14ac:dyDescent="0.45">
      <c r="A2965" t="s">
        <v>8320</v>
      </c>
      <c r="B2965" t="s">
        <v>8225</v>
      </c>
      <c r="C2965" t="s">
        <v>8386</v>
      </c>
      <c r="D2965" s="8" t="s">
        <v>8369</v>
      </c>
      <c r="E2965">
        <v>636</v>
      </c>
      <c r="F2965" s="7">
        <v>1</v>
      </c>
      <c r="G2965" s="4">
        <v>2000</v>
      </c>
      <c r="H2965" s="4">
        <v>4</v>
      </c>
      <c r="I2965" s="25">
        <v>29.993865740732872</v>
      </c>
      <c r="J2965" s="4">
        <v>1</v>
      </c>
      <c r="N2965" t="s">
        <v>8320</v>
      </c>
      <c r="O2965" t="s">
        <v>8225</v>
      </c>
      <c r="P2965" t="s">
        <v>8386</v>
      </c>
      <c r="Q2965" s="8" t="s">
        <v>8369</v>
      </c>
      <c r="R2965">
        <v>636</v>
      </c>
      <c r="S2965" s="7">
        <v>1</v>
      </c>
      <c r="T2965" s="4">
        <v>2000</v>
      </c>
      <c r="U2965" s="4">
        <v>4</v>
      </c>
      <c r="V2965" s="25">
        <v>29.993865740732872</v>
      </c>
      <c r="W2965" s="4">
        <v>1</v>
      </c>
    </row>
    <row r="2966" spans="1:23" x14ac:dyDescent="0.45">
      <c r="A2966" t="s">
        <v>8320</v>
      </c>
      <c r="B2966" t="s">
        <v>8225</v>
      </c>
      <c r="C2966" t="s">
        <v>8386</v>
      </c>
      <c r="D2966" s="8" t="s">
        <v>8380</v>
      </c>
      <c r="F2966" s="7">
        <v>2</v>
      </c>
      <c r="G2966" s="4">
        <v>27500</v>
      </c>
      <c r="H2966" s="4">
        <v>68</v>
      </c>
      <c r="I2966" s="25">
        <v>30</v>
      </c>
      <c r="J2966" s="4">
        <v>8</v>
      </c>
      <c r="N2966" t="s">
        <v>8320</v>
      </c>
      <c r="O2966" t="s">
        <v>8225</v>
      </c>
      <c r="P2966" t="s">
        <v>8386</v>
      </c>
      <c r="Q2966" s="8" t="s">
        <v>8380</v>
      </c>
      <c r="S2966" s="7">
        <v>2</v>
      </c>
      <c r="T2966" s="4">
        <v>27500</v>
      </c>
      <c r="U2966" s="4">
        <v>68</v>
      </c>
      <c r="V2966" s="25">
        <v>30</v>
      </c>
      <c r="W2966" s="4">
        <v>8</v>
      </c>
    </row>
    <row r="2967" spans="1:23" x14ac:dyDescent="0.45">
      <c r="A2967" t="s">
        <v>8320</v>
      </c>
      <c r="B2967" t="s">
        <v>8225</v>
      </c>
      <c r="C2967" t="s">
        <v>8386</v>
      </c>
      <c r="D2967" s="8" t="s">
        <v>8380</v>
      </c>
      <c r="E2967">
        <v>549</v>
      </c>
      <c r="F2967" s="7">
        <v>1</v>
      </c>
      <c r="G2967" s="4">
        <v>2500</v>
      </c>
      <c r="H2967" s="4">
        <v>68</v>
      </c>
      <c r="I2967" s="25">
        <v>30</v>
      </c>
      <c r="J2967" s="4">
        <v>8</v>
      </c>
      <c r="N2967" t="s">
        <v>8320</v>
      </c>
      <c r="O2967" t="s">
        <v>8225</v>
      </c>
      <c r="P2967" t="s">
        <v>8386</v>
      </c>
      <c r="Q2967" s="8" t="s">
        <v>8380</v>
      </c>
      <c r="R2967">
        <v>549</v>
      </c>
      <c r="S2967" s="7">
        <v>1</v>
      </c>
      <c r="T2967" s="4">
        <v>2500</v>
      </c>
      <c r="U2967" s="4">
        <v>68</v>
      </c>
      <c r="V2967" s="25">
        <v>30</v>
      </c>
      <c r="W2967" s="4">
        <v>8</v>
      </c>
    </row>
    <row r="2968" spans="1:23" x14ac:dyDescent="0.45">
      <c r="A2968" t="s">
        <v>8320</v>
      </c>
      <c r="B2968" t="s">
        <v>8225</v>
      </c>
      <c r="C2968" t="s">
        <v>8386</v>
      </c>
      <c r="D2968" s="8" t="s">
        <v>8380</v>
      </c>
      <c r="E2968">
        <v>565</v>
      </c>
      <c r="F2968" s="7">
        <v>1</v>
      </c>
      <c r="G2968" s="4">
        <v>25000</v>
      </c>
      <c r="H2968" s="4">
        <v>0</v>
      </c>
      <c r="I2968" s="25">
        <v>30</v>
      </c>
      <c r="J2968" s="4">
        <v>0</v>
      </c>
      <c r="N2968" t="s">
        <v>8320</v>
      </c>
      <c r="O2968" t="s">
        <v>8225</v>
      </c>
      <c r="P2968" t="s">
        <v>8386</v>
      </c>
      <c r="Q2968" s="8" t="s">
        <v>8380</v>
      </c>
      <c r="R2968">
        <v>565</v>
      </c>
      <c r="S2968" s="7">
        <v>1</v>
      </c>
      <c r="T2968" s="4">
        <v>25000</v>
      </c>
      <c r="U2968" s="4">
        <v>0</v>
      </c>
      <c r="V2968" s="25">
        <v>30</v>
      </c>
      <c r="W2968" s="4">
        <v>0</v>
      </c>
    </row>
    <row r="2969" spans="1:23" x14ac:dyDescent="0.45">
      <c r="A2969" t="s">
        <v>8320</v>
      </c>
      <c r="B2969" t="s">
        <v>8225</v>
      </c>
      <c r="C2969" t="s">
        <v>8386</v>
      </c>
      <c r="D2969" s="8" t="s">
        <v>8371</v>
      </c>
      <c r="F2969" s="7">
        <v>1</v>
      </c>
      <c r="G2969" s="4">
        <v>125000</v>
      </c>
      <c r="H2969" s="4">
        <v>14</v>
      </c>
      <c r="I2969" s="25">
        <v>24</v>
      </c>
      <c r="J2969" s="4">
        <v>7</v>
      </c>
      <c r="N2969" t="s">
        <v>8320</v>
      </c>
      <c r="O2969" t="s">
        <v>8225</v>
      </c>
      <c r="P2969" t="s">
        <v>8386</v>
      </c>
      <c r="Q2969" s="8" t="s">
        <v>8371</v>
      </c>
      <c r="S2969" s="7">
        <v>1</v>
      </c>
      <c r="T2969" s="4">
        <v>125000</v>
      </c>
      <c r="U2969" s="4">
        <v>14</v>
      </c>
      <c r="V2969" s="25">
        <v>24</v>
      </c>
      <c r="W2969" s="4">
        <v>7</v>
      </c>
    </row>
    <row r="2970" spans="1:23" x14ac:dyDescent="0.45">
      <c r="A2970" t="s">
        <v>8320</v>
      </c>
      <c r="B2970" t="s">
        <v>8225</v>
      </c>
      <c r="C2970" t="s">
        <v>8386</v>
      </c>
      <c r="D2970" s="8" t="s">
        <v>8371</v>
      </c>
      <c r="E2970">
        <v>578</v>
      </c>
      <c r="F2970" s="7">
        <v>1</v>
      </c>
      <c r="G2970" s="4">
        <v>125000</v>
      </c>
      <c r="H2970" s="4">
        <v>14</v>
      </c>
      <c r="I2970" s="25">
        <v>24</v>
      </c>
      <c r="J2970" s="4">
        <v>7</v>
      </c>
      <c r="N2970" t="s">
        <v>8320</v>
      </c>
      <c r="O2970" t="s">
        <v>8225</v>
      </c>
      <c r="P2970" t="s">
        <v>8386</v>
      </c>
      <c r="Q2970" s="8" t="s">
        <v>8371</v>
      </c>
      <c r="R2970">
        <v>578</v>
      </c>
      <c r="S2970" s="7">
        <v>1</v>
      </c>
      <c r="T2970" s="4">
        <v>125000</v>
      </c>
      <c r="U2970" s="4">
        <v>14</v>
      </c>
      <c r="V2970" s="25">
        <v>24</v>
      </c>
      <c r="W2970" s="4">
        <v>7</v>
      </c>
    </row>
    <row r="2971" spans="1:23" x14ac:dyDescent="0.45">
      <c r="A2971" t="s">
        <v>8320</v>
      </c>
      <c r="B2971" t="s">
        <v>8225</v>
      </c>
      <c r="C2971" t="s">
        <v>8386</v>
      </c>
      <c r="D2971" s="8" t="s">
        <v>8372</v>
      </c>
      <c r="F2971" s="7">
        <v>3</v>
      </c>
      <c r="G2971" s="4">
        <v>62000</v>
      </c>
      <c r="H2971" s="4">
        <v>2639</v>
      </c>
      <c r="I2971" s="25">
        <v>30</v>
      </c>
      <c r="J2971" s="4">
        <v>28</v>
      </c>
      <c r="N2971" t="s">
        <v>8320</v>
      </c>
      <c r="O2971" t="s">
        <v>8225</v>
      </c>
      <c r="P2971" t="s">
        <v>8386</v>
      </c>
      <c r="Q2971" s="8" t="s">
        <v>8372</v>
      </c>
      <c r="S2971" s="7">
        <v>3</v>
      </c>
      <c r="T2971" s="4">
        <v>62000</v>
      </c>
      <c r="U2971" s="4">
        <v>2639</v>
      </c>
      <c r="V2971" s="25">
        <v>30</v>
      </c>
      <c r="W2971" s="4">
        <v>28</v>
      </c>
    </row>
    <row r="2972" spans="1:23" x14ac:dyDescent="0.45">
      <c r="A2972" t="s">
        <v>8320</v>
      </c>
      <c r="B2972" t="s">
        <v>8225</v>
      </c>
      <c r="C2972" t="s">
        <v>8386</v>
      </c>
      <c r="D2972" s="8" t="s">
        <v>8372</v>
      </c>
      <c r="E2972">
        <v>548</v>
      </c>
      <c r="F2972" s="7">
        <v>1</v>
      </c>
      <c r="G2972" s="4">
        <v>10000</v>
      </c>
      <c r="H2972" s="4">
        <v>9</v>
      </c>
      <c r="I2972" s="25">
        <v>30</v>
      </c>
      <c r="J2972" s="4">
        <v>1</v>
      </c>
      <c r="N2972" t="s">
        <v>8320</v>
      </c>
      <c r="O2972" t="s">
        <v>8225</v>
      </c>
      <c r="P2972" t="s">
        <v>8386</v>
      </c>
      <c r="Q2972" s="8" t="s">
        <v>8372</v>
      </c>
      <c r="R2972">
        <v>548</v>
      </c>
      <c r="S2972" s="7">
        <v>1</v>
      </c>
      <c r="T2972" s="4">
        <v>10000</v>
      </c>
      <c r="U2972" s="4">
        <v>9</v>
      </c>
      <c r="V2972" s="25">
        <v>30</v>
      </c>
      <c r="W2972" s="4">
        <v>1</v>
      </c>
    </row>
    <row r="2973" spans="1:23" x14ac:dyDescent="0.45">
      <c r="A2973" t="s">
        <v>8320</v>
      </c>
      <c r="B2973" t="s">
        <v>8225</v>
      </c>
      <c r="C2973" t="s">
        <v>8386</v>
      </c>
      <c r="D2973" s="8" t="s">
        <v>8372</v>
      </c>
      <c r="E2973">
        <v>2357</v>
      </c>
      <c r="F2973" s="7">
        <v>1</v>
      </c>
      <c r="G2973" s="4">
        <v>27000</v>
      </c>
      <c r="H2973" s="4">
        <v>0</v>
      </c>
      <c r="I2973" s="25">
        <v>30</v>
      </c>
      <c r="J2973" s="4">
        <v>0</v>
      </c>
      <c r="N2973" t="s">
        <v>8320</v>
      </c>
      <c r="O2973" t="s">
        <v>8225</v>
      </c>
      <c r="P2973" t="s">
        <v>8386</v>
      </c>
      <c r="Q2973" s="8" t="s">
        <v>8372</v>
      </c>
      <c r="R2973">
        <v>2357</v>
      </c>
      <c r="S2973" s="7">
        <v>1</v>
      </c>
      <c r="T2973" s="4">
        <v>27000</v>
      </c>
      <c r="U2973" s="4">
        <v>0</v>
      </c>
      <c r="V2973" s="25">
        <v>30</v>
      </c>
      <c r="W2973" s="4">
        <v>0</v>
      </c>
    </row>
    <row r="2974" spans="1:23" x14ac:dyDescent="0.45">
      <c r="A2974" t="s">
        <v>8320</v>
      </c>
      <c r="B2974" t="s">
        <v>8225</v>
      </c>
      <c r="C2974" t="s">
        <v>8386</v>
      </c>
      <c r="D2974" s="8" t="s">
        <v>8372</v>
      </c>
      <c r="E2974">
        <v>2366</v>
      </c>
      <c r="F2974" s="7">
        <v>1</v>
      </c>
      <c r="G2974" s="4">
        <v>25000</v>
      </c>
      <c r="H2974" s="4">
        <v>2630</v>
      </c>
      <c r="I2974" s="25">
        <v>30</v>
      </c>
      <c r="J2974" s="4">
        <v>27</v>
      </c>
      <c r="N2974" t="s">
        <v>8320</v>
      </c>
      <c r="O2974" t="s">
        <v>8225</v>
      </c>
      <c r="P2974" t="s">
        <v>8386</v>
      </c>
      <c r="Q2974" s="8" t="s">
        <v>8372</v>
      </c>
      <c r="R2974">
        <v>2366</v>
      </c>
      <c r="S2974" s="7">
        <v>1</v>
      </c>
      <c r="T2974" s="4">
        <v>25000</v>
      </c>
      <c r="U2974" s="4">
        <v>2630</v>
      </c>
      <c r="V2974" s="25">
        <v>30</v>
      </c>
      <c r="W2974" s="4">
        <v>27</v>
      </c>
    </row>
    <row r="2975" spans="1:23" x14ac:dyDescent="0.45">
      <c r="A2975" t="s">
        <v>8320</v>
      </c>
      <c r="B2975" t="s">
        <v>8225</v>
      </c>
      <c r="C2975" t="s">
        <v>8386</v>
      </c>
      <c r="D2975" s="8" t="s">
        <v>8373</v>
      </c>
      <c r="F2975" s="7">
        <v>2</v>
      </c>
      <c r="G2975" s="4">
        <v>9780</v>
      </c>
      <c r="H2975" s="4">
        <v>5</v>
      </c>
      <c r="I2975" s="25">
        <v>42.825364583328337</v>
      </c>
      <c r="J2975" s="4">
        <v>1</v>
      </c>
      <c r="N2975" t="s">
        <v>8320</v>
      </c>
      <c r="O2975" t="s">
        <v>8225</v>
      </c>
      <c r="P2975" t="s">
        <v>8386</v>
      </c>
      <c r="Q2975" s="8" t="s">
        <v>8373</v>
      </c>
      <c r="S2975" s="7">
        <v>2</v>
      </c>
      <c r="T2975" s="4">
        <v>9780</v>
      </c>
      <c r="U2975" s="4">
        <v>5</v>
      </c>
      <c r="V2975" s="25">
        <v>42.825364583328337</v>
      </c>
      <c r="W2975" s="4">
        <v>1</v>
      </c>
    </row>
    <row r="2976" spans="1:23" x14ac:dyDescent="0.45">
      <c r="A2976" t="s">
        <v>8320</v>
      </c>
      <c r="B2976" t="s">
        <v>8225</v>
      </c>
      <c r="C2976" t="s">
        <v>8386</v>
      </c>
      <c r="D2976" s="8" t="s">
        <v>8373</v>
      </c>
      <c r="E2976">
        <v>585</v>
      </c>
      <c r="F2976" s="7">
        <v>1</v>
      </c>
      <c r="G2976" s="4">
        <v>9000</v>
      </c>
      <c r="H2976" s="4">
        <v>0</v>
      </c>
      <c r="I2976" s="25">
        <v>55.609062499999709</v>
      </c>
      <c r="J2976" s="4">
        <v>0</v>
      </c>
      <c r="N2976" t="s">
        <v>8320</v>
      </c>
      <c r="O2976" t="s">
        <v>8225</v>
      </c>
      <c r="P2976" t="s">
        <v>8386</v>
      </c>
      <c r="Q2976" s="8" t="s">
        <v>8373</v>
      </c>
      <c r="R2976">
        <v>585</v>
      </c>
      <c r="S2976" s="7">
        <v>1</v>
      </c>
      <c r="T2976" s="4">
        <v>9000</v>
      </c>
      <c r="U2976" s="4">
        <v>0</v>
      </c>
      <c r="V2976" s="25">
        <v>55.609062499999709</v>
      </c>
      <c r="W2976" s="4">
        <v>0</v>
      </c>
    </row>
    <row r="2977" spans="1:23" x14ac:dyDescent="0.45">
      <c r="A2977" t="s">
        <v>8320</v>
      </c>
      <c r="B2977" t="s">
        <v>8225</v>
      </c>
      <c r="C2977" t="s">
        <v>8386</v>
      </c>
      <c r="D2977" s="8" t="s">
        <v>8373</v>
      </c>
      <c r="E2977">
        <v>609</v>
      </c>
      <c r="F2977" s="7">
        <v>1</v>
      </c>
      <c r="G2977" s="4">
        <v>780</v>
      </c>
      <c r="H2977" s="4">
        <v>5</v>
      </c>
      <c r="I2977" s="25">
        <v>30.041666666656965</v>
      </c>
      <c r="J2977" s="4">
        <v>1</v>
      </c>
      <c r="N2977" t="s">
        <v>8320</v>
      </c>
      <c r="O2977" t="s">
        <v>8225</v>
      </c>
      <c r="P2977" t="s">
        <v>8386</v>
      </c>
      <c r="Q2977" s="8" t="s">
        <v>8373</v>
      </c>
      <c r="R2977">
        <v>609</v>
      </c>
      <c r="S2977" s="7">
        <v>1</v>
      </c>
      <c r="T2977" s="4">
        <v>780</v>
      </c>
      <c r="U2977" s="4">
        <v>5</v>
      </c>
      <c r="V2977" s="25">
        <v>30.041666666656965</v>
      </c>
      <c r="W2977" s="4">
        <v>1</v>
      </c>
    </row>
    <row r="2978" spans="1:23" x14ac:dyDescent="0.45">
      <c r="A2978" t="s">
        <v>8320</v>
      </c>
      <c r="B2978" t="s">
        <v>8225</v>
      </c>
      <c r="C2978" t="s">
        <v>8387</v>
      </c>
      <c r="F2978" s="7"/>
      <c r="G2978" s="4"/>
      <c r="H2978" s="4"/>
      <c r="I2978" s="25"/>
      <c r="J2978" s="4"/>
      <c r="N2978" t="s">
        <v>8320</v>
      </c>
      <c r="O2978" t="s">
        <v>8225</v>
      </c>
      <c r="P2978" t="s">
        <v>8387</v>
      </c>
      <c r="S2978" s="7"/>
      <c r="T2978" s="4"/>
      <c r="U2978" s="4"/>
      <c r="V2978" s="25"/>
      <c r="W2978" s="4"/>
    </row>
    <row r="2979" spans="1:23" x14ac:dyDescent="0.45">
      <c r="A2979" t="s">
        <v>8320</v>
      </c>
      <c r="B2979" t="s">
        <v>8225</v>
      </c>
      <c r="C2979" t="s">
        <v>8387</v>
      </c>
      <c r="D2979" s="8" t="s">
        <v>8376</v>
      </c>
      <c r="F2979" s="7">
        <v>2</v>
      </c>
      <c r="G2979" s="4">
        <v>12500</v>
      </c>
      <c r="H2979" s="4">
        <v>223</v>
      </c>
      <c r="I2979" s="25">
        <v>30.493802083332412</v>
      </c>
      <c r="J2979" s="4">
        <v>9</v>
      </c>
      <c r="N2979" t="s">
        <v>8320</v>
      </c>
      <c r="O2979" t="s">
        <v>8225</v>
      </c>
      <c r="P2979" t="s">
        <v>8387</v>
      </c>
      <c r="Q2979" s="8" t="s">
        <v>8376</v>
      </c>
      <c r="S2979" s="7">
        <v>2</v>
      </c>
      <c r="T2979" s="4">
        <v>12500</v>
      </c>
      <c r="U2979" s="4">
        <v>223</v>
      </c>
      <c r="V2979" s="25">
        <v>30.493802083332412</v>
      </c>
      <c r="W2979" s="4">
        <v>9</v>
      </c>
    </row>
    <row r="2980" spans="1:23" x14ac:dyDescent="0.45">
      <c r="A2980" t="s">
        <v>8320</v>
      </c>
      <c r="B2980" t="s">
        <v>8225</v>
      </c>
      <c r="C2980" t="s">
        <v>8387</v>
      </c>
      <c r="D2980" s="8" t="s">
        <v>8376</v>
      </c>
      <c r="E2980">
        <v>547</v>
      </c>
      <c r="F2980" s="7">
        <v>1</v>
      </c>
      <c r="G2980" s="4">
        <v>7500</v>
      </c>
      <c r="H2980" s="4">
        <v>0</v>
      </c>
      <c r="I2980" s="25">
        <v>30</v>
      </c>
      <c r="J2980" s="4">
        <v>0</v>
      </c>
      <c r="N2980" t="s">
        <v>8320</v>
      </c>
      <c r="O2980" t="s">
        <v>8225</v>
      </c>
      <c r="P2980" t="s">
        <v>8387</v>
      </c>
      <c r="Q2980" s="8" t="s">
        <v>8376</v>
      </c>
      <c r="R2980">
        <v>547</v>
      </c>
      <c r="S2980" s="7">
        <v>1</v>
      </c>
      <c r="T2980" s="4">
        <v>7500</v>
      </c>
      <c r="U2980" s="4">
        <v>0</v>
      </c>
      <c r="V2980" s="25">
        <v>30</v>
      </c>
      <c r="W2980" s="4">
        <v>0</v>
      </c>
    </row>
    <row r="2981" spans="1:23" x14ac:dyDescent="0.45">
      <c r="A2981" t="s">
        <v>8320</v>
      </c>
      <c r="B2981" t="s">
        <v>8225</v>
      </c>
      <c r="C2981" t="s">
        <v>8387</v>
      </c>
      <c r="D2981" s="8" t="s">
        <v>8376</v>
      </c>
      <c r="E2981">
        <v>590</v>
      </c>
      <c r="F2981" s="7">
        <v>1</v>
      </c>
      <c r="G2981" s="4">
        <v>5000</v>
      </c>
      <c r="H2981" s="4">
        <v>223</v>
      </c>
      <c r="I2981" s="25">
        <v>30.987604166664823</v>
      </c>
      <c r="J2981" s="4">
        <v>9</v>
      </c>
      <c r="N2981" t="s">
        <v>8320</v>
      </c>
      <c r="O2981" t="s">
        <v>8225</v>
      </c>
      <c r="P2981" t="s">
        <v>8387</v>
      </c>
      <c r="Q2981" s="8" t="s">
        <v>8376</v>
      </c>
      <c r="R2981">
        <v>590</v>
      </c>
      <c r="S2981" s="7">
        <v>1</v>
      </c>
      <c r="T2981" s="4">
        <v>5000</v>
      </c>
      <c r="U2981" s="4">
        <v>223</v>
      </c>
      <c r="V2981" s="25">
        <v>30.987604166664823</v>
      </c>
      <c r="W2981" s="4">
        <v>9</v>
      </c>
    </row>
    <row r="2982" spans="1:23" x14ac:dyDescent="0.45">
      <c r="A2982" t="s">
        <v>8320</v>
      </c>
      <c r="B2982" t="s">
        <v>8225</v>
      </c>
      <c r="C2982" t="s">
        <v>8387</v>
      </c>
      <c r="D2982" s="8" t="s">
        <v>8369</v>
      </c>
      <c r="F2982" s="7">
        <v>1</v>
      </c>
      <c r="G2982" s="4">
        <v>7500</v>
      </c>
      <c r="H2982" s="4">
        <v>0</v>
      </c>
      <c r="I2982" s="25">
        <v>30</v>
      </c>
      <c r="J2982" s="4">
        <v>0</v>
      </c>
      <c r="N2982" t="s">
        <v>8320</v>
      </c>
      <c r="O2982" t="s">
        <v>8225</v>
      </c>
      <c r="P2982" t="s">
        <v>8387</v>
      </c>
      <c r="Q2982" s="8" t="s">
        <v>8369</v>
      </c>
      <c r="S2982" s="7">
        <v>1</v>
      </c>
      <c r="T2982" s="4">
        <v>7500</v>
      </c>
      <c r="U2982" s="4">
        <v>0</v>
      </c>
      <c r="V2982" s="25">
        <v>30</v>
      </c>
      <c r="W2982" s="4">
        <v>0</v>
      </c>
    </row>
    <row r="2983" spans="1:23" x14ac:dyDescent="0.45">
      <c r="A2983" t="s">
        <v>8320</v>
      </c>
      <c r="B2983" t="s">
        <v>8225</v>
      </c>
      <c r="C2983" t="s">
        <v>8387</v>
      </c>
      <c r="D2983" s="8" t="s">
        <v>8369</v>
      </c>
      <c r="E2983">
        <v>555</v>
      </c>
      <c r="F2983" s="7">
        <v>1</v>
      </c>
      <c r="G2983" s="4">
        <v>7500</v>
      </c>
      <c r="H2983" s="4">
        <v>0</v>
      </c>
      <c r="I2983" s="25">
        <v>30</v>
      </c>
      <c r="J2983" s="4">
        <v>0</v>
      </c>
      <c r="N2983" t="s">
        <v>8320</v>
      </c>
      <c r="O2983" t="s">
        <v>8225</v>
      </c>
      <c r="P2983" t="s">
        <v>8387</v>
      </c>
      <c r="Q2983" s="8" t="s">
        <v>8369</v>
      </c>
      <c r="R2983">
        <v>555</v>
      </c>
      <c r="S2983" s="7">
        <v>1</v>
      </c>
      <c r="T2983" s="4">
        <v>7500</v>
      </c>
      <c r="U2983" s="4">
        <v>0</v>
      </c>
      <c r="V2983" s="25">
        <v>30</v>
      </c>
      <c r="W2983" s="4">
        <v>0</v>
      </c>
    </row>
    <row r="2984" spans="1:23" x14ac:dyDescent="0.45">
      <c r="A2984" t="s">
        <v>8320</v>
      </c>
      <c r="B2984" t="s">
        <v>8225</v>
      </c>
      <c r="C2984" t="s">
        <v>8387</v>
      </c>
      <c r="D2984" s="8" t="s">
        <v>8372</v>
      </c>
      <c r="F2984" s="7">
        <v>1</v>
      </c>
      <c r="G2984" s="4">
        <v>11180</v>
      </c>
      <c r="H2984" s="4">
        <v>80</v>
      </c>
      <c r="I2984" s="25">
        <v>30</v>
      </c>
      <c r="J2984" s="4">
        <v>4</v>
      </c>
      <c r="N2984" t="s">
        <v>8320</v>
      </c>
      <c r="O2984" t="s">
        <v>8225</v>
      </c>
      <c r="P2984" t="s">
        <v>8387</v>
      </c>
      <c r="Q2984" s="8" t="s">
        <v>8372</v>
      </c>
      <c r="S2984" s="7">
        <v>1</v>
      </c>
      <c r="T2984" s="4">
        <v>11180</v>
      </c>
      <c r="U2984" s="4">
        <v>80</v>
      </c>
      <c r="V2984" s="25">
        <v>30</v>
      </c>
      <c r="W2984" s="4">
        <v>4</v>
      </c>
    </row>
    <row r="2985" spans="1:23" x14ac:dyDescent="0.45">
      <c r="A2985" t="s">
        <v>8320</v>
      </c>
      <c r="B2985" t="s">
        <v>8225</v>
      </c>
      <c r="C2985" t="s">
        <v>8387</v>
      </c>
      <c r="D2985" s="8" t="s">
        <v>8372</v>
      </c>
      <c r="E2985">
        <v>574</v>
      </c>
      <c r="F2985" s="7">
        <v>1</v>
      </c>
      <c r="G2985" s="4">
        <v>11180</v>
      </c>
      <c r="H2985" s="4">
        <v>80</v>
      </c>
      <c r="I2985" s="25">
        <v>30</v>
      </c>
      <c r="J2985" s="4">
        <v>4</v>
      </c>
      <c r="N2985" t="s">
        <v>8320</v>
      </c>
      <c r="O2985" t="s">
        <v>8225</v>
      </c>
      <c r="P2985" t="s">
        <v>8387</v>
      </c>
      <c r="Q2985" s="8" t="s">
        <v>8372</v>
      </c>
      <c r="R2985">
        <v>574</v>
      </c>
      <c r="S2985" s="7">
        <v>1</v>
      </c>
      <c r="T2985" s="4">
        <v>11180</v>
      </c>
      <c r="U2985" s="4">
        <v>80</v>
      </c>
      <c r="V2985" s="25">
        <v>30</v>
      </c>
      <c r="W2985" s="4">
        <v>4</v>
      </c>
    </row>
    <row r="2986" spans="1:23" x14ac:dyDescent="0.45">
      <c r="A2986" t="s">
        <v>8320</v>
      </c>
      <c r="B2986" t="s">
        <v>8225</v>
      </c>
      <c r="C2986" t="s">
        <v>8388</v>
      </c>
      <c r="F2986" s="7"/>
      <c r="G2986" s="4"/>
      <c r="H2986" s="4"/>
      <c r="I2986" s="25"/>
      <c r="J2986" s="4"/>
      <c r="N2986" t="s">
        <v>8320</v>
      </c>
      <c r="O2986" t="s">
        <v>8225</v>
      </c>
      <c r="P2986" t="s">
        <v>8388</v>
      </c>
      <c r="S2986" s="7"/>
      <c r="T2986" s="4"/>
      <c r="U2986" s="4"/>
      <c r="V2986" s="25"/>
      <c r="W2986" s="4"/>
    </row>
    <row r="2987" spans="1:23" x14ac:dyDescent="0.45">
      <c r="A2987" t="s">
        <v>8320</v>
      </c>
      <c r="B2987" t="s">
        <v>8225</v>
      </c>
      <c r="C2987" t="s">
        <v>8388</v>
      </c>
      <c r="D2987" s="8" t="s">
        <v>8376</v>
      </c>
      <c r="F2987" s="7">
        <v>1</v>
      </c>
      <c r="G2987" s="4">
        <v>100000</v>
      </c>
      <c r="H2987" s="4">
        <v>0</v>
      </c>
      <c r="I2987" s="25">
        <v>28.999097222229466</v>
      </c>
      <c r="J2987" s="4">
        <v>0</v>
      </c>
      <c r="N2987" t="s">
        <v>8320</v>
      </c>
      <c r="O2987" t="s">
        <v>8225</v>
      </c>
      <c r="P2987" t="s">
        <v>8388</v>
      </c>
      <c r="Q2987" s="8" t="s">
        <v>8376</v>
      </c>
      <c r="S2987" s="7">
        <v>1</v>
      </c>
      <c r="T2987" s="4">
        <v>100000</v>
      </c>
      <c r="U2987" s="4">
        <v>0</v>
      </c>
      <c r="V2987" s="25">
        <v>28.999097222229466</v>
      </c>
      <c r="W2987" s="4">
        <v>0</v>
      </c>
    </row>
    <row r="2988" spans="1:23" x14ac:dyDescent="0.45">
      <c r="A2988" t="s">
        <v>8320</v>
      </c>
      <c r="B2988" t="s">
        <v>8225</v>
      </c>
      <c r="C2988" t="s">
        <v>8388</v>
      </c>
      <c r="D2988" s="8" t="s">
        <v>8376</v>
      </c>
      <c r="E2988">
        <v>637</v>
      </c>
      <c r="F2988" s="7">
        <v>1</v>
      </c>
      <c r="G2988" s="4">
        <v>100000</v>
      </c>
      <c r="H2988" s="4">
        <v>0</v>
      </c>
      <c r="I2988" s="25">
        <v>28.999097222229466</v>
      </c>
      <c r="J2988" s="4">
        <v>0</v>
      </c>
      <c r="N2988" t="s">
        <v>8320</v>
      </c>
      <c r="O2988" t="s">
        <v>8225</v>
      </c>
      <c r="P2988" t="s">
        <v>8388</v>
      </c>
      <c r="Q2988" s="8" t="s">
        <v>8376</v>
      </c>
      <c r="R2988">
        <v>637</v>
      </c>
      <c r="S2988" s="7">
        <v>1</v>
      </c>
      <c r="T2988" s="4">
        <v>100000</v>
      </c>
      <c r="U2988" s="4">
        <v>0</v>
      </c>
      <c r="V2988" s="25">
        <v>28.999097222229466</v>
      </c>
      <c r="W2988" s="4">
        <v>0</v>
      </c>
    </row>
    <row r="2989" spans="1:23" x14ac:dyDescent="0.45">
      <c r="A2989" t="s">
        <v>8320</v>
      </c>
      <c r="B2989" t="s">
        <v>8241</v>
      </c>
      <c r="F2989" s="7">
        <v>2</v>
      </c>
      <c r="G2989" s="4">
        <v>55000</v>
      </c>
      <c r="H2989" s="4">
        <v>3</v>
      </c>
      <c r="I2989" s="25">
        <v>30</v>
      </c>
      <c r="J2989" s="4">
        <v>2</v>
      </c>
      <c r="N2989" t="s">
        <v>8320</v>
      </c>
      <c r="O2989" t="s">
        <v>8241</v>
      </c>
      <c r="S2989" s="7">
        <v>2</v>
      </c>
      <c r="T2989" s="4">
        <v>55000</v>
      </c>
      <c r="U2989" s="4">
        <v>3</v>
      </c>
      <c r="V2989" s="25">
        <v>30</v>
      </c>
      <c r="W2989" s="4">
        <v>2</v>
      </c>
    </row>
    <row r="2990" spans="1:23" x14ac:dyDescent="0.45">
      <c r="A2990" t="s">
        <v>8320</v>
      </c>
      <c r="B2990" t="s">
        <v>8241</v>
      </c>
      <c r="C2990" t="s">
        <v>8386</v>
      </c>
      <c r="F2990" s="7"/>
      <c r="G2990" s="4"/>
      <c r="H2990" s="4"/>
      <c r="I2990" s="25"/>
      <c r="J2990" s="4"/>
      <c r="N2990" t="s">
        <v>8320</v>
      </c>
      <c r="O2990" t="s">
        <v>8241</v>
      </c>
      <c r="P2990" t="s">
        <v>8386</v>
      </c>
      <c r="S2990" s="7"/>
      <c r="T2990" s="4"/>
      <c r="U2990" s="4"/>
      <c r="V2990" s="25"/>
      <c r="W2990" s="4"/>
    </row>
    <row r="2991" spans="1:23" x14ac:dyDescent="0.45">
      <c r="A2991" t="s">
        <v>8320</v>
      </c>
      <c r="B2991" t="s">
        <v>8241</v>
      </c>
      <c r="C2991" t="s">
        <v>8386</v>
      </c>
      <c r="D2991" s="8" t="s">
        <v>8376</v>
      </c>
      <c r="F2991" s="7">
        <v>1</v>
      </c>
      <c r="G2991" s="4">
        <v>5000</v>
      </c>
      <c r="H2991" s="4">
        <v>3</v>
      </c>
      <c r="I2991" s="25">
        <v>30</v>
      </c>
      <c r="J2991" s="4">
        <v>2</v>
      </c>
      <c r="N2991" t="s">
        <v>8320</v>
      </c>
      <c r="O2991" t="s">
        <v>8241</v>
      </c>
      <c r="P2991" t="s">
        <v>8386</v>
      </c>
      <c r="Q2991" s="8" t="s">
        <v>8376</v>
      </c>
      <c r="S2991" s="7">
        <v>1</v>
      </c>
      <c r="T2991" s="4">
        <v>5000</v>
      </c>
      <c r="U2991" s="4">
        <v>3</v>
      </c>
      <c r="V2991" s="25">
        <v>30</v>
      </c>
      <c r="W2991" s="4">
        <v>2</v>
      </c>
    </row>
    <row r="2992" spans="1:23" x14ac:dyDescent="0.45">
      <c r="A2992" t="s">
        <v>8320</v>
      </c>
      <c r="B2992" t="s">
        <v>8241</v>
      </c>
      <c r="C2992" t="s">
        <v>8386</v>
      </c>
      <c r="D2992" s="8" t="s">
        <v>8376</v>
      </c>
      <c r="E2992">
        <v>2394</v>
      </c>
      <c r="F2992" s="7">
        <v>1</v>
      </c>
      <c r="G2992" s="4">
        <v>5000</v>
      </c>
      <c r="H2992" s="4">
        <v>3</v>
      </c>
      <c r="I2992" s="25">
        <v>30</v>
      </c>
      <c r="J2992" s="4">
        <v>2</v>
      </c>
      <c r="N2992" t="s">
        <v>8320</v>
      </c>
      <c r="O2992" t="s">
        <v>8241</v>
      </c>
      <c r="P2992" t="s">
        <v>8386</v>
      </c>
      <c r="Q2992" s="8" t="s">
        <v>8376</v>
      </c>
      <c r="R2992">
        <v>2394</v>
      </c>
      <c r="S2992" s="7">
        <v>1</v>
      </c>
      <c r="T2992" s="4">
        <v>5000</v>
      </c>
      <c r="U2992" s="4">
        <v>3</v>
      </c>
      <c r="V2992" s="25">
        <v>30</v>
      </c>
      <c r="W2992" s="4">
        <v>2</v>
      </c>
    </row>
    <row r="2993" spans="1:23" x14ac:dyDescent="0.45">
      <c r="A2993" t="s">
        <v>8320</v>
      </c>
      <c r="B2993" t="s">
        <v>8241</v>
      </c>
      <c r="C2993" t="s">
        <v>8387</v>
      </c>
      <c r="F2993" s="7"/>
      <c r="G2993" s="4"/>
      <c r="H2993" s="4"/>
      <c r="I2993" s="25"/>
      <c r="J2993" s="4"/>
      <c r="N2993" t="s">
        <v>8320</v>
      </c>
      <c r="O2993" t="s">
        <v>8241</v>
      </c>
      <c r="P2993" t="s">
        <v>8387</v>
      </c>
      <c r="S2993" s="7"/>
      <c r="T2993" s="4"/>
      <c r="U2993" s="4"/>
      <c r="V2993" s="25"/>
      <c r="W2993" s="4"/>
    </row>
    <row r="2994" spans="1:23" x14ac:dyDescent="0.45">
      <c r="A2994" t="s">
        <v>8320</v>
      </c>
      <c r="B2994" t="s">
        <v>8241</v>
      </c>
      <c r="C2994" t="s">
        <v>8387</v>
      </c>
      <c r="D2994" s="8" t="s">
        <v>8381</v>
      </c>
      <c r="F2994" s="7">
        <v>1</v>
      </c>
      <c r="G2994" s="4">
        <v>50000</v>
      </c>
      <c r="H2994" s="4">
        <v>0</v>
      </c>
      <c r="I2994" s="25">
        <v>30</v>
      </c>
      <c r="J2994" s="4">
        <v>0</v>
      </c>
      <c r="N2994" t="s">
        <v>8320</v>
      </c>
      <c r="O2994" t="s">
        <v>8241</v>
      </c>
      <c r="P2994" t="s">
        <v>8387</v>
      </c>
      <c r="Q2994" s="8" t="s">
        <v>8381</v>
      </c>
      <c r="S2994" s="7">
        <v>1</v>
      </c>
      <c r="T2994" s="4">
        <v>50000</v>
      </c>
      <c r="U2994" s="4">
        <v>0</v>
      </c>
      <c r="V2994" s="25">
        <v>30</v>
      </c>
      <c r="W2994" s="4">
        <v>0</v>
      </c>
    </row>
    <row r="2995" spans="1:23" x14ac:dyDescent="0.45">
      <c r="A2995" t="s">
        <v>8320</v>
      </c>
      <c r="B2995" t="s">
        <v>8241</v>
      </c>
      <c r="C2995" t="s">
        <v>8387</v>
      </c>
      <c r="D2995" s="8" t="s">
        <v>8381</v>
      </c>
      <c r="E2995">
        <v>2350</v>
      </c>
      <c r="F2995" s="7">
        <v>1</v>
      </c>
      <c r="G2995" s="4">
        <v>50000</v>
      </c>
      <c r="H2995" s="4">
        <v>0</v>
      </c>
      <c r="I2995" s="25">
        <v>30</v>
      </c>
      <c r="J2995" s="4">
        <v>0</v>
      </c>
      <c r="N2995" t="s">
        <v>8320</v>
      </c>
      <c r="O2995" t="s">
        <v>8241</v>
      </c>
      <c r="P2995" t="s">
        <v>8387</v>
      </c>
      <c r="Q2995" s="8" t="s">
        <v>8381</v>
      </c>
      <c r="R2995">
        <v>2350</v>
      </c>
      <c r="S2995" s="7">
        <v>1</v>
      </c>
      <c r="T2995" s="4">
        <v>50000</v>
      </c>
      <c r="U2995" s="4">
        <v>0</v>
      </c>
      <c r="V2995" s="25">
        <v>30</v>
      </c>
      <c r="W2995" s="4">
        <v>0</v>
      </c>
    </row>
    <row r="2996" spans="1:23" x14ac:dyDescent="0.45">
      <c r="A2996" t="s">
        <v>8320</v>
      </c>
      <c r="B2996" t="s">
        <v>8237</v>
      </c>
      <c r="F2996" s="7">
        <v>3</v>
      </c>
      <c r="G2996" s="4">
        <v>20000</v>
      </c>
      <c r="H2996" s="4">
        <v>301</v>
      </c>
      <c r="I2996" s="25">
        <v>43.421199845676405</v>
      </c>
      <c r="J2996" s="4">
        <v>2</v>
      </c>
      <c r="N2996" t="s">
        <v>8320</v>
      </c>
      <c r="O2996" t="s">
        <v>8237</v>
      </c>
      <c r="S2996" s="7">
        <v>3</v>
      </c>
      <c r="T2996" s="4">
        <v>20000</v>
      </c>
      <c r="U2996" s="4">
        <v>301</v>
      </c>
      <c r="V2996" s="25">
        <v>43.421199845676405</v>
      </c>
      <c r="W2996" s="4">
        <v>2</v>
      </c>
    </row>
    <row r="2997" spans="1:23" x14ac:dyDescent="0.45">
      <c r="A2997" t="s">
        <v>8320</v>
      </c>
      <c r="B2997" t="s">
        <v>8237</v>
      </c>
      <c r="C2997" t="s">
        <v>8386</v>
      </c>
      <c r="F2997" s="7"/>
      <c r="G2997" s="4"/>
      <c r="H2997" s="4"/>
      <c r="I2997" s="25"/>
      <c r="J2997" s="4"/>
      <c r="N2997" t="s">
        <v>8320</v>
      </c>
      <c r="O2997" t="s">
        <v>8237</v>
      </c>
      <c r="P2997" t="s">
        <v>8386</v>
      </c>
      <c r="S2997" s="7"/>
      <c r="T2997" s="4"/>
      <c r="U2997" s="4"/>
      <c r="V2997" s="25"/>
      <c r="W2997" s="4"/>
    </row>
    <row r="2998" spans="1:23" x14ac:dyDescent="0.45">
      <c r="A2998" t="s">
        <v>8320</v>
      </c>
      <c r="B2998" t="s">
        <v>8237</v>
      </c>
      <c r="C2998" t="s">
        <v>8386</v>
      </c>
      <c r="D2998" s="8" t="s">
        <v>8381</v>
      </c>
      <c r="F2998" s="7">
        <v>1</v>
      </c>
      <c r="G2998" s="4">
        <v>1000</v>
      </c>
      <c r="H2998" s="4">
        <v>0</v>
      </c>
      <c r="I2998" s="25">
        <v>40.221932870364981</v>
      </c>
      <c r="J2998" s="4">
        <v>0</v>
      </c>
      <c r="N2998" t="s">
        <v>8320</v>
      </c>
      <c r="O2998" t="s">
        <v>8237</v>
      </c>
      <c r="P2998" t="s">
        <v>8386</v>
      </c>
      <c r="Q2998" s="8" t="s">
        <v>8381</v>
      </c>
      <c r="S2998" s="7">
        <v>1</v>
      </c>
      <c r="T2998" s="4">
        <v>1000</v>
      </c>
      <c r="U2998" s="4">
        <v>0</v>
      </c>
      <c r="V2998" s="25">
        <v>40.221932870364981</v>
      </c>
      <c r="W2998" s="4">
        <v>0</v>
      </c>
    </row>
    <row r="2999" spans="1:23" x14ac:dyDescent="0.45">
      <c r="A2999" t="s">
        <v>8320</v>
      </c>
      <c r="B2999" t="s">
        <v>8237</v>
      </c>
      <c r="C2999" t="s">
        <v>8386</v>
      </c>
      <c r="D2999" s="8" t="s">
        <v>8381</v>
      </c>
      <c r="E2999">
        <v>2365</v>
      </c>
      <c r="F2999" s="7">
        <v>1</v>
      </c>
      <c r="G2999" s="4">
        <v>1000</v>
      </c>
      <c r="H2999" s="4">
        <v>0</v>
      </c>
      <c r="I2999" s="25">
        <v>40.221932870364981</v>
      </c>
      <c r="J2999" s="4">
        <v>0</v>
      </c>
      <c r="N2999" t="s">
        <v>8320</v>
      </c>
      <c r="O2999" t="s">
        <v>8237</v>
      </c>
      <c r="P2999" t="s">
        <v>8386</v>
      </c>
      <c r="Q2999" s="8" t="s">
        <v>8381</v>
      </c>
      <c r="R2999">
        <v>2365</v>
      </c>
      <c r="S2999" s="7">
        <v>1</v>
      </c>
      <c r="T2999" s="4">
        <v>1000</v>
      </c>
      <c r="U2999" s="4">
        <v>0</v>
      </c>
      <c r="V2999" s="25">
        <v>40.221932870364981</v>
      </c>
      <c r="W2999" s="4">
        <v>0</v>
      </c>
    </row>
    <row r="3000" spans="1:23" x14ac:dyDescent="0.45">
      <c r="A3000" t="s">
        <v>8320</v>
      </c>
      <c r="B3000" t="s">
        <v>8237</v>
      </c>
      <c r="C3000" t="s">
        <v>8387</v>
      </c>
      <c r="F3000" s="7"/>
      <c r="G3000" s="4"/>
      <c r="H3000" s="4"/>
      <c r="I3000" s="25"/>
      <c r="J3000" s="4"/>
      <c r="N3000" t="s">
        <v>8320</v>
      </c>
      <c r="O3000" t="s">
        <v>8237</v>
      </c>
      <c r="P3000" t="s">
        <v>8387</v>
      </c>
      <c r="S3000" s="7"/>
      <c r="T3000" s="4"/>
      <c r="U3000" s="4"/>
      <c r="V3000" s="25"/>
      <c r="W3000" s="4"/>
    </row>
    <row r="3001" spans="1:23" x14ac:dyDescent="0.45">
      <c r="A3001" t="s">
        <v>8320</v>
      </c>
      <c r="B3001" t="s">
        <v>8237</v>
      </c>
      <c r="C3001" t="s">
        <v>8387</v>
      </c>
      <c r="D3001" s="8" t="s">
        <v>8371</v>
      </c>
      <c r="F3001" s="7">
        <v>1</v>
      </c>
      <c r="G3001" s="4">
        <v>10000</v>
      </c>
      <c r="H3001" s="4">
        <v>0</v>
      </c>
      <c r="I3001" s="25">
        <v>30</v>
      </c>
      <c r="J3001" s="4">
        <v>0</v>
      </c>
      <c r="N3001" t="s">
        <v>8320</v>
      </c>
      <c r="O3001" t="s">
        <v>8237</v>
      </c>
      <c r="P3001" t="s">
        <v>8387</v>
      </c>
      <c r="Q3001" s="8" t="s">
        <v>8371</v>
      </c>
      <c r="S3001" s="7">
        <v>1</v>
      </c>
      <c r="T3001" s="4">
        <v>10000</v>
      </c>
      <c r="U3001" s="4">
        <v>0</v>
      </c>
      <c r="V3001" s="25">
        <v>30</v>
      </c>
      <c r="W3001" s="4">
        <v>0</v>
      </c>
    </row>
    <row r="3002" spans="1:23" x14ac:dyDescent="0.45">
      <c r="A3002" t="s">
        <v>8320</v>
      </c>
      <c r="B3002" t="s">
        <v>8237</v>
      </c>
      <c r="C3002" t="s">
        <v>8387</v>
      </c>
      <c r="D3002" s="8" t="s">
        <v>8371</v>
      </c>
      <c r="E3002">
        <v>612</v>
      </c>
      <c r="F3002" s="7">
        <v>1</v>
      </c>
      <c r="G3002" s="4">
        <v>10000</v>
      </c>
      <c r="H3002" s="4">
        <v>0</v>
      </c>
      <c r="I3002" s="25">
        <v>30</v>
      </c>
      <c r="J3002" s="4">
        <v>0</v>
      </c>
      <c r="N3002" t="s">
        <v>8320</v>
      </c>
      <c r="O3002" t="s">
        <v>8237</v>
      </c>
      <c r="P3002" t="s">
        <v>8387</v>
      </c>
      <c r="Q3002" s="8" t="s">
        <v>8371</v>
      </c>
      <c r="R3002">
        <v>612</v>
      </c>
      <c r="S3002" s="7">
        <v>1</v>
      </c>
      <c r="T3002" s="4">
        <v>10000</v>
      </c>
      <c r="U3002" s="4">
        <v>0</v>
      </c>
      <c r="V3002" s="25">
        <v>30</v>
      </c>
      <c r="W3002" s="4">
        <v>0</v>
      </c>
    </row>
    <row r="3003" spans="1:23" x14ac:dyDescent="0.45">
      <c r="A3003" t="s">
        <v>8320</v>
      </c>
      <c r="B3003" t="s">
        <v>8237</v>
      </c>
      <c r="C3003" t="s">
        <v>8387</v>
      </c>
      <c r="D3003" s="8" t="s">
        <v>8372</v>
      </c>
      <c r="F3003" s="7">
        <v>1</v>
      </c>
      <c r="G3003" s="4">
        <v>9000</v>
      </c>
      <c r="H3003" s="4">
        <v>301</v>
      </c>
      <c r="I3003" s="25">
        <v>60.041666666664241</v>
      </c>
      <c r="J3003" s="4">
        <v>2</v>
      </c>
      <c r="N3003" t="s">
        <v>8320</v>
      </c>
      <c r="O3003" t="s">
        <v>8237</v>
      </c>
      <c r="P3003" t="s">
        <v>8387</v>
      </c>
      <c r="Q3003" s="8" t="s">
        <v>8372</v>
      </c>
      <c r="S3003" s="7">
        <v>1</v>
      </c>
      <c r="T3003" s="4">
        <v>9000</v>
      </c>
      <c r="U3003" s="4">
        <v>301</v>
      </c>
      <c r="V3003" s="25">
        <v>60.041666666664241</v>
      </c>
      <c r="W3003" s="4">
        <v>2</v>
      </c>
    </row>
    <row r="3004" spans="1:23" x14ac:dyDescent="0.45">
      <c r="A3004" t="s">
        <v>8320</v>
      </c>
      <c r="B3004" t="s">
        <v>8237</v>
      </c>
      <c r="C3004" t="s">
        <v>8387</v>
      </c>
      <c r="D3004" s="8" t="s">
        <v>8372</v>
      </c>
      <c r="E3004">
        <v>588</v>
      </c>
      <c r="F3004" s="7">
        <v>1</v>
      </c>
      <c r="G3004" s="4">
        <v>9000</v>
      </c>
      <c r="H3004" s="4">
        <v>301</v>
      </c>
      <c r="I3004" s="25">
        <v>60.041666666664241</v>
      </c>
      <c r="J3004" s="4">
        <v>2</v>
      </c>
      <c r="N3004" t="s">
        <v>8320</v>
      </c>
      <c r="O3004" t="s">
        <v>8237</v>
      </c>
      <c r="P3004" t="s">
        <v>8387</v>
      </c>
      <c r="Q3004" s="8" t="s">
        <v>8372</v>
      </c>
      <c r="R3004">
        <v>588</v>
      </c>
      <c r="S3004" s="7">
        <v>1</v>
      </c>
      <c r="T3004" s="4">
        <v>9000</v>
      </c>
      <c r="U3004" s="4">
        <v>301</v>
      </c>
      <c r="V3004" s="25">
        <v>60.041666666664241</v>
      </c>
      <c r="W3004" s="4">
        <v>2</v>
      </c>
    </row>
    <row r="3005" spans="1:23" x14ac:dyDescent="0.45">
      <c r="A3005" t="s">
        <v>8320</v>
      </c>
      <c r="B3005" t="s">
        <v>8233</v>
      </c>
      <c r="F3005" s="7">
        <v>4</v>
      </c>
      <c r="G3005" s="4">
        <v>85000</v>
      </c>
      <c r="H3005" s="4">
        <v>10</v>
      </c>
      <c r="I3005" s="25">
        <v>34.004024884259707</v>
      </c>
      <c r="J3005" s="4">
        <v>1</v>
      </c>
      <c r="N3005" t="s">
        <v>8320</v>
      </c>
      <c r="O3005" t="s">
        <v>8233</v>
      </c>
      <c r="S3005" s="7">
        <v>4</v>
      </c>
      <c r="T3005" s="4">
        <v>85000</v>
      </c>
      <c r="U3005" s="4">
        <v>10</v>
      </c>
      <c r="V3005" s="25">
        <v>34.004024884259707</v>
      </c>
      <c r="W3005" s="4">
        <v>1</v>
      </c>
    </row>
    <row r="3006" spans="1:23" x14ac:dyDescent="0.45">
      <c r="A3006" t="s">
        <v>8320</v>
      </c>
      <c r="B3006" t="s">
        <v>8233</v>
      </c>
      <c r="C3006" t="s">
        <v>8386</v>
      </c>
      <c r="F3006" s="7"/>
      <c r="G3006" s="4"/>
      <c r="H3006" s="4"/>
      <c r="I3006" s="25"/>
      <c r="J3006" s="4"/>
      <c r="N3006" t="s">
        <v>8320</v>
      </c>
      <c r="O3006" t="s">
        <v>8233</v>
      </c>
      <c r="P3006" t="s">
        <v>8386</v>
      </c>
      <c r="S3006" s="7"/>
      <c r="T3006" s="4"/>
      <c r="U3006" s="4"/>
      <c r="V3006" s="25"/>
      <c r="W3006" s="4"/>
    </row>
    <row r="3007" spans="1:23" x14ac:dyDescent="0.45">
      <c r="A3007" t="s">
        <v>8320</v>
      </c>
      <c r="B3007" t="s">
        <v>8233</v>
      </c>
      <c r="C3007" t="s">
        <v>8386</v>
      </c>
      <c r="D3007" s="8" t="s">
        <v>8379</v>
      </c>
      <c r="F3007" s="7">
        <v>1</v>
      </c>
      <c r="G3007" s="4">
        <v>5000</v>
      </c>
      <c r="H3007" s="4">
        <v>10</v>
      </c>
      <c r="I3007" s="25">
        <v>45.974432870367309</v>
      </c>
      <c r="J3007" s="4">
        <v>1</v>
      </c>
      <c r="N3007" t="s">
        <v>8320</v>
      </c>
      <c r="O3007" t="s">
        <v>8233</v>
      </c>
      <c r="P3007" t="s">
        <v>8386</v>
      </c>
      <c r="Q3007" s="8" t="s">
        <v>8379</v>
      </c>
      <c r="S3007" s="7">
        <v>1</v>
      </c>
      <c r="T3007" s="4">
        <v>5000</v>
      </c>
      <c r="U3007" s="4">
        <v>10</v>
      </c>
      <c r="V3007" s="25">
        <v>45.974432870367309</v>
      </c>
      <c r="W3007" s="4">
        <v>1</v>
      </c>
    </row>
    <row r="3008" spans="1:23" x14ac:dyDescent="0.45">
      <c r="A3008" t="s">
        <v>8320</v>
      </c>
      <c r="B3008" t="s">
        <v>8233</v>
      </c>
      <c r="C3008" t="s">
        <v>8386</v>
      </c>
      <c r="D3008" s="8" t="s">
        <v>8379</v>
      </c>
      <c r="E3008">
        <v>606</v>
      </c>
      <c r="F3008" s="7">
        <v>1</v>
      </c>
      <c r="G3008" s="4">
        <v>5000</v>
      </c>
      <c r="H3008" s="4">
        <v>10</v>
      </c>
      <c r="I3008" s="25">
        <v>45.974432870367309</v>
      </c>
      <c r="J3008" s="4">
        <v>1</v>
      </c>
      <c r="N3008" t="s">
        <v>8320</v>
      </c>
      <c r="O3008" t="s">
        <v>8233</v>
      </c>
      <c r="P3008" t="s">
        <v>8386</v>
      </c>
      <c r="Q3008" s="8" t="s">
        <v>8379</v>
      </c>
      <c r="R3008">
        <v>606</v>
      </c>
      <c r="S3008" s="7">
        <v>1</v>
      </c>
      <c r="T3008" s="4">
        <v>5000</v>
      </c>
      <c r="U3008" s="4">
        <v>10</v>
      </c>
      <c r="V3008" s="25">
        <v>45.974432870367309</v>
      </c>
      <c r="W3008" s="4">
        <v>1</v>
      </c>
    </row>
    <row r="3009" spans="1:23" x14ac:dyDescent="0.45">
      <c r="A3009" t="s">
        <v>8320</v>
      </c>
      <c r="B3009" t="s">
        <v>8233</v>
      </c>
      <c r="C3009" t="s">
        <v>8386</v>
      </c>
      <c r="D3009" s="8" t="s">
        <v>8369</v>
      </c>
      <c r="F3009" s="7">
        <v>1</v>
      </c>
      <c r="G3009" s="4">
        <v>10000</v>
      </c>
      <c r="H3009" s="4">
        <v>0</v>
      </c>
      <c r="I3009" s="25">
        <v>30</v>
      </c>
      <c r="J3009" s="4">
        <v>0</v>
      </c>
      <c r="N3009" t="s">
        <v>8320</v>
      </c>
      <c r="O3009" t="s">
        <v>8233</v>
      </c>
      <c r="P3009" t="s">
        <v>8386</v>
      </c>
      <c r="Q3009" s="8" t="s">
        <v>8369</v>
      </c>
      <c r="S3009" s="7">
        <v>1</v>
      </c>
      <c r="T3009" s="4">
        <v>10000</v>
      </c>
      <c r="U3009" s="4">
        <v>0</v>
      </c>
      <c r="V3009" s="25">
        <v>30</v>
      </c>
      <c r="W3009" s="4">
        <v>0</v>
      </c>
    </row>
    <row r="3010" spans="1:23" x14ac:dyDescent="0.45">
      <c r="A3010" t="s">
        <v>8320</v>
      </c>
      <c r="B3010" t="s">
        <v>8233</v>
      </c>
      <c r="C3010" t="s">
        <v>8386</v>
      </c>
      <c r="D3010" s="8" t="s">
        <v>8369</v>
      </c>
      <c r="E3010">
        <v>2356</v>
      </c>
      <c r="F3010" s="7">
        <v>1</v>
      </c>
      <c r="G3010" s="4">
        <v>10000</v>
      </c>
      <c r="H3010" s="4">
        <v>0</v>
      </c>
      <c r="I3010" s="25">
        <v>30</v>
      </c>
      <c r="J3010" s="4">
        <v>0</v>
      </c>
      <c r="N3010" t="s">
        <v>8320</v>
      </c>
      <c r="O3010" t="s">
        <v>8233</v>
      </c>
      <c r="P3010" t="s">
        <v>8386</v>
      </c>
      <c r="Q3010" s="8" t="s">
        <v>8369</v>
      </c>
      <c r="R3010">
        <v>2356</v>
      </c>
      <c r="S3010" s="7">
        <v>1</v>
      </c>
      <c r="T3010" s="4">
        <v>10000</v>
      </c>
      <c r="U3010" s="4">
        <v>0</v>
      </c>
      <c r="V3010" s="25">
        <v>30</v>
      </c>
      <c r="W3010" s="4">
        <v>0</v>
      </c>
    </row>
    <row r="3011" spans="1:23" x14ac:dyDescent="0.45">
      <c r="A3011" t="s">
        <v>8320</v>
      </c>
      <c r="B3011" t="s">
        <v>8233</v>
      </c>
      <c r="C3011" t="s">
        <v>8386</v>
      </c>
      <c r="D3011" s="8" t="s">
        <v>8373</v>
      </c>
      <c r="F3011" s="7">
        <v>1</v>
      </c>
      <c r="G3011" s="4">
        <v>20000</v>
      </c>
      <c r="H3011" s="4">
        <v>0</v>
      </c>
      <c r="I3011" s="25">
        <v>30.041666666671517</v>
      </c>
      <c r="J3011" s="4">
        <v>0</v>
      </c>
      <c r="N3011" t="s">
        <v>8320</v>
      </c>
      <c r="O3011" t="s">
        <v>8233</v>
      </c>
      <c r="P3011" t="s">
        <v>8386</v>
      </c>
      <c r="Q3011" s="8" t="s">
        <v>8373</v>
      </c>
      <c r="S3011" s="7">
        <v>1</v>
      </c>
      <c r="T3011" s="4">
        <v>20000</v>
      </c>
      <c r="U3011" s="4">
        <v>0</v>
      </c>
      <c r="V3011" s="25">
        <v>30.041666666671517</v>
      </c>
      <c r="W3011" s="4">
        <v>0</v>
      </c>
    </row>
    <row r="3012" spans="1:23" x14ac:dyDescent="0.45">
      <c r="A3012" t="s">
        <v>8320</v>
      </c>
      <c r="B3012" t="s">
        <v>8233</v>
      </c>
      <c r="C3012" t="s">
        <v>8386</v>
      </c>
      <c r="D3012" s="8" t="s">
        <v>8373</v>
      </c>
      <c r="E3012">
        <v>632</v>
      </c>
      <c r="F3012" s="7">
        <v>1</v>
      </c>
      <c r="G3012" s="4">
        <v>20000</v>
      </c>
      <c r="H3012" s="4">
        <v>0</v>
      </c>
      <c r="I3012" s="25">
        <v>30.041666666671517</v>
      </c>
      <c r="J3012" s="4">
        <v>0</v>
      </c>
      <c r="N3012" t="s">
        <v>8320</v>
      </c>
      <c r="O3012" t="s">
        <v>8233</v>
      </c>
      <c r="P3012" t="s">
        <v>8386</v>
      </c>
      <c r="Q3012" s="8" t="s">
        <v>8373</v>
      </c>
      <c r="R3012">
        <v>632</v>
      </c>
      <c r="S3012" s="7">
        <v>1</v>
      </c>
      <c r="T3012" s="4">
        <v>20000</v>
      </c>
      <c r="U3012" s="4">
        <v>0</v>
      </c>
      <c r="V3012" s="25">
        <v>30.041666666671517</v>
      </c>
      <c r="W3012" s="4">
        <v>0</v>
      </c>
    </row>
    <row r="3013" spans="1:23" x14ac:dyDescent="0.45">
      <c r="A3013" t="s">
        <v>8320</v>
      </c>
      <c r="B3013" t="s">
        <v>8233</v>
      </c>
      <c r="C3013" t="s">
        <v>8387</v>
      </c>
      <c r="F3013" s="7"/>
      <c r="G3013" s="4"/>
      <c r="H3013" s="4"/>
      <c r="I3013" s="25"/>
      <c r="J3013" s="4"/>
      <c r="N3013" t="s">
        <v>8320</v>
      </c>
      <c r="O3013" t="s">
        <v>8233</v>
      </c>
      <c r="P3013" t="s">
        <v>8387</v>
      </c>
      <c r="S3013" s="7"/>
      <c r="T3013" s="4"/>
      <c r="U3013" s="4"/>
      <c r="V3013" s="25"/>
      <c r="W3013" s="4"/>
    </row>
    <row r="3014" spans="1:23" x14ac:dyDescent="0.45">
      <c r="A3014" t="s">
        <v>8320</v>
      </c>
      <c r="B3014" t="s">
        <v>8233</v>
      </c>
      <c r="C3014" t="s">
        <v>8387</v>
      </c>
      <c r="D3014" s="8" t="s">
        <v>8374</v>
      </c>
      <c r="F3014" s="7">
        <v>1</v>
      </c>
      <c r="G3014" s="4">
        <v>50000</v>
      </c>
      <c r="H3014" s="4">
        <v>0</v>
      </c>
      <c r="I3014" s="25">
        <v>30</v>
      </c>
      <c r="J3014" s="4">
        <v>0</v>
      </c>
      <c r="N3014" t="s">
        <v>8320</v>
      </c>
      <c r="O3014" t="s">
        <v>8233</v>
      </c>
      <c r="P3014" t="s">
        <v>8387</v>
      </c>
      <c r="Q3014" s="8" t="s">
        <v>8374</v>
      </c>
      <c r="S3014" s="7">
        <v>1</v>
      </c>
      <c r="T3014" s="4">
        <v>50000</v>
      </c>
      <c r="U3014" s="4">
        <v>0</v>
      </c>
      <c r="V3014" s="25">
        <v>30</v>
      </c>
      <c r="W3014" s="4">
        <v>0</v>
      </c>
    </row>
    <row r="3015" spans="1:23" x14ac:dyDescent="0.45">
      <c r="A3015" t="s">
        <v>8320</v>
      </c>
      <c r="B3015" t="s">
        <v>8233</v>
      </c>
      <c r="C3015" t="s">
        <v>8387</v>
      </c>
      <c r="D3015" s="8" t="s">
        <v>8374</v>
      </c>
      <c r="E3015">
        <v>562</v>
      </c>
      <c r="F3015" s="7">
        <v>1</v>
      </c>
      <c r="G3015" s="4">
        <v>50000</v>
      </c>
      <c r="H3015" s="4">
        <v>0</v>
      </c>
      <c r="I3015" s="25">
        <v>30</v>
      </c>
      <c r="J3015" s="4">
        <v>0</v>
      </c>
      <c r="N3015" t="s">
        <v>8320</v>
      </c>
      <c r="O3015" t="s">
        <v>8233</v>
      </c>
      <c r="P3015" t="s">
        <v>8387</v>
      </c>
      <c r="Q3015" s="8" t="s">
        <v>8374</v>
      </c>
      <c r="R3015">
        <v>562</v>
      </c>
      <c r="S3015" s="7">
        <v>1</v>
      </c>
      <c r="T3015" s="4">
        <v>50000</v>
      </c>
      <c r="U3015" s="4">
        <v>0</v>
      </c>
      <c r="V3015" s="25">
        <v>30</v>
      </c>
      <c r="W3015" s="4">
        <v>0</v>
      </c>
    </row>
    <row r="3016" spans="1:23" x14ac:dyDescent="0.45">
      <c r="A3016" t="s">
        <v>8320</v>
      </c>
      <c r="B3016" t="s">
        <v>8228</v>
      </c>
      <c r="F3016" s="7">
        <v>4</v>
      </c>
      <c r="G3016" s="4">
        <v>53915</v>
      </c>
      <c r="H3016" s="4">
        <v>788</v>
      </c>
      <c r="I3016" s="25">
        <v>31.634192708332193</v>
      </c>
      <c r="J3016" s="4">
        <v>15</v>
      </c>
      <c r="N3016" t="s">
        <v>8320</v>
      </c>
      <c r="O3016" t="s">
        <v>8228</v>
      </c>
      <c r="S3016" s="7">
        <v>4</v>
      </c>
      <c r="T3016" s="4">
        <v>53915</v>
      </c>
      <c r="U3016" s="4">
        <v>788</v>
      </c>
      <c r="V3016" s="25">
        <v>31.634192708332193</v>
      </c>
      <c r="W3016" s="4">
        <v>15</v>
      </c>
    </row>
    <row r="3017" spans="1:23" x14ac:dyDescent="0.45">
      <c r="A3017" t="s">
        <v>8320</v>
      </c>
      <c r="B3017" t="s">
        <v>8228</v>
      </c>
      <c r="C3017" t="s">
        <v>8386</v>
      </c>
      <c r="F3017" s="7"/>
      <c r="G3017" s="4"/>
      <c r="H3017" s="4"/>
      <c r="I3017" s="25"/>
      <c r="J3017" s="4"/>
      <c r="N3017" t="s">
        <v>8320</v>
      </c>
      <c r="O3017" t="s">
        <v>8228</v>
      </c>
      <c r="P3017" t="s">
        <v>8386</v>
      </c>
      <c r="S3017" s="7"/>
      <c r="T3017" s="4"/>
      <c r="U3017" s="4"/>
      <c r="V3017" s="25"/>
      <c r="W3017" s="4"/>
    </row>
    <row r="3018" spans="1:23" x14ac:dyDescent="0.45">
      <c r="A3018" t="s">
        <v>8320</v>
      </c>
      <c r="B3018" t="s">
        <v>8228</v>
      </c>
      <c r="C3018" t="s">
        <v>8386</v>
      </c>
      <c r="D3018" s="8" t="s">
        <v>8376</v>
      </c>
      <c r="F3018" s="7">
        <v>1</v>
      </c>
      <c r="G3018" s="4">
        <v>10000</v>
      </c>
      <c r="H3018" s="4">
        <v>435</v>
      </c>
      <c r="I3018" s="25">
        <v>30</v>
      </c>
      <c r="J3018" s="4">
        <v>3</v>
      </c>
      <c r="N3018" t="s">
        <v>8320</v>
      </c>
      <c r="O3018" t="s">
        <v>8228</v>
      </c>
      <c r="P3018" t="s">
        <v>8386</v>
      </c>
      <c r="Q3018" s="8" t="s">
        <v>8376</v>
      </c>
      <c r="S3018" s="7">
        <v>1</v>
      </c>
      <c r="T3018" s="4">
        <v>10000</v>
      </c>
      <c r="U3018" s="4">
        <v>435</v>
      </c>
      <c r="V3018" s="25">
        <v>30</v>
      </c>
      <c r="W3018" s="4">
        <v>3</v>
      </c>
    </row>
    <row r="3019" spans="1:23" x14ac:dyDescent="0.45">
      <c r="A3019" t="s">
        <v>8320</v>
      </c>
      <c r="B3019" t="s">
        <v>8228</v>
      </c>
      <c r="C3019" t="s">
        <v>8386</v>
      </c>
      <c r="D3019" s="8" t="s">
        <v>8376</v>
      </c>
      <c r="E3019">
        <v>2383</v>
      </c>
      <c r="F3019" s="7">
        <v>1</v>
      </c>
      <c r="G3019" s="4">
        <v>10000</v>
      </c>
      <c r="H3019" s="4">
        <v>435</v>
      </c>
      <c r="I3019" s="25">
        <v>30</v>
      </c>
      <c r="J3019" s="4">
        <v>3</v>
      </c>
      <c r="N3019" t="s">
        <v>8320</v>
      </c>
      <c r="O3019" t="s">
        <v>8228</v>
      </c>
      <c r="P3019" t="s">
        <v>8386</v>
      </c>
      <c r="Q3019" s="8" t="s">
        <v>8376</v>
      </c>
      <c r="R3019">
        <v>2383</v>
      </c>
      <c r="S3019" s="7">
        <v>1</v>
      </c>
      <c r="T3019" s="4">
        <v>10000</v>
      </c>
      <c r="U3019" s="4">
        <v>435</v>
      </c>
      <c r="V3019" s="25">
        <v>30</v>
      </c>
      <c r="W3019" s="4">
        <v>3</v>
      </c>
    </row>
    <row r="3020" spans="1:23" x14ac:dyDescent="0.45">
      <c r="A3020" t="s">
        <v>8320</v>
      </c>
      <c r="B3020" t="s">
        <v>8228</v>
      </c>
      <c r="C3020" t="s">
        <v>8386</v>
      </c>
      <c r="D3020" s="8" t="s">
        <v>8378</v>
      </c>
      <c r="F3020" s="7">
        <v>1</v>
      </c>
      <c r="G3020" s="4">
        <v>18900</v>
      </c>
      <c r="H3020" s="4">
        <v>108</v>
      </c>
      <c r="I3020" s="25">
        <v>30</v>
      </c>
      <c r="J3020" s="4">
        <v>7</v>
      </c>
      <c r="N3020" t="s">
        <v>8320</v>
      </c>
      <c r="O3020" t="s">
        <v>8228</v>
      </c>
      <c r="P3020" t="s">
        <v>8386</v>
      </c>
      <c r="Q3020" s="8" t="s">
        <v>8378</v>
      </c>
      <c r="S3020" s="7">
        <v>1</v>
      </c>
      <c r="T3020" s="4">
        <v>18900</v>
      </c>
      <c r="U3020" s="4">
        <v>108</v>
      </c>
      <c r="V3020" s="25">
        <v>30</v>
      </c>
      <c r="W3020" s="4">
        <v>7</v>
      </c>
    </row>
    <row r="3021" spans="1:23" x14ac:dyDescent="0.45">
      <c r="A3021" t="s">
        <v>8320</v>
      </c>
      <c r="B3021" t="s">
        <v>8228</v>
      </c>
      <c r="C3021" t="s">
        <v>8386</v>
      </c>
      <c r="D3021" s="8" t="s">
        <v>8378</v>
      </c>
      <c r="E3021">
        <v>2351</v>
      </c>
      <c r="F3021" s="7">
        <v>1</v>
      </c>
      <c r="G3021" s="4">
        <v>18900</v>
      </c>
      <c r="H3021" s="4">
        <v>108</v>
      </c>
      <c r="I3021" s="25">
        <v>30</v>
      </c>
      <c r="J3021" s="4">
        <v>7</v>
      </c>
      <c r="N3021" t="s">
        <v>8320</v>
      </c>
      <c r="O3021" t="s">
        <v>8228</v>
      </c>
      <c r="P3021" t="s">
        <v>8386</v>
      </c>
      <c r="Q3021" s="8" t="s">
        <v>8378</v>
      </c>
      <c r="R3021">
        <v>2351</v>
      </c>
      <c r="S3021" s="7">
        <v>1</v>
      </c>
      <c r="T3021" s="4">
        <v>18900</v>
      </c>
      <c r="U3021" s="4">
        <v>108</v>
      </c>
      <c r="V3021" s="25">
        <v>30</v>
      </c>
      <c r="W3021" s="4">
        <v>7</v>
      </c>
    </row>
    <row r="3022" spans="1:23" x14ac:dyDescent="0.45">
      <c r="A3022" t="s">
        <v>8320</v>
      </c>
      <c r="B3022" t="s">
        <v>8228</v>
      </c>
      <c r="C3022" t="s">
        <v>8386</v>
      </c>
      <c r="D3022" s="8" t="s">
        <v>8371</v>
      </c>
      <c r="F3022" s="7">
        <v>1</v>
      </c>
      <c r="G3022" s="4">
        <v>515</v>
      </c>
      <c r="H3022" s="4">
        <v>0</v>
      </c>
      <c r="I3022" s="25">
        <v>30</v>
      </c>
      <c r="J3022" s="4">
        <v>0</v>
      </c>
      <c r="N3022" t="s">
        <v>8320</v>
      </c>
      <c r="O3022" t="s">
        <v>8228</v>
      </c>
      <c r="P3022" t="s">
        <v>8386</v>
      </c>
      <c r="Q3022" s="8" t="s">
        <v>8371</v>
      </c>
      <c r="S3022" s="7">
        <v>1</v>
      </c>
      <c r="T3022" s="4">
        <v>515</v>
      </c>
      <c r="U3022" s="4">
        <v>0</v>
      </c>
      <c r="V3022" s="25">
        <v>30</v>
      </c>
      <c r="W3022" s="4">
        <v>0</v>
      </c>
    </row>
    <row r="3023" spans="1:23" x14ac:dyDescent="0.45">
      <c r="A3023" t="s">
        <v>8320</v>
      </c>
      <c r="B3023" t="s">
        <v>8228</v>
      </c>
      <c r="C3023" t="s">
        <v>8386</v>
      </c>
      <c r="D3023" s="8" t="s">
        <v>8371</v>
      </c>
      <c r="E3023">
        <v>615</v>
      </c>
      <c r="F3023" s="7">
        <v>1</v>
      </c>
      <c r="G3023" s="4">
        <v>515</v>
      </c>
      <c r="H3023" s="4">
        <v>0</v>
      </c>
      <c r="I3023" s="25">
        <v>30</v>
      </c>
      <c r="J3023" s="4">
        <v>0</v>
      </c>
      <c r="N3023" t="s">
        <v>8320</v>
      </c>
      <c r="O3023" t="s">
        <v>8228</v>
      </c>
      <c r="P3023" t="s">
        <v>8386</v>
      </c>
      <c r="Q3023" s="8" t="s">
        <v>8371</v>
      </c>
      <c r="R3023">
        <v>615</v>
      </c>
      <c r="S3023" s="7">
        <v>1</v>
      </c>
      <c r="T3023" s="4">
        <v>515</v>
      </c>
      <c r="U3023" s="4">
        <v>0</v>
      </c>
      <c r="V3023" s="25">
        <v>30</v>
      </c>
      <c r="W3023" s="4">
        <v>0</v>
      </c>
    </row>
    <row r="3024" spans="1:23" x14ac:dyDescent="0.45">
      <c r="A3024" t="s">
        <v>8320</v>
      </c>
      <c r="B3024" t="s">
        <v>8228</v>
      </c>
      <c r="C3024" t="s">
        <v>8386</v>
      </c>
      <c r="D3024" s="8" t="s">
        <v>8381</v>
      </c>
      <c r="F3024" s="7">
        <v>1</v>
      </c>
      <c r="G3024" s="4">
        <v>24500</v>
      </c>
      <c r="H3024" s="4">
        <v>245</v>
      </c>
      <c r="I3024" s="25">
        <v>36.536770833328774</v>
      </c>
      <c r="J3024" s="4">
        <v>5</v>
      </c>
      <c r="N3024" t="s">
        <v>8320</v>
      </c>
      <c r="O3024" t="s">
        <v>8228</v>
      </c>
      <c r="P3024" t="s">
        <v>8386</v>
      </c>
      <c r="Q3024" s="8" t="s">
        <v>8381</v>
      </c>
      <c r="S3024" s="7">
        <v>1</v>
      </c>
      <c r="T3024" s="4">
        <v>24500</v>
      </c>
      <c r="U3024" s="4">
        <v>245</v>
      </c>
      <c r="V3024" s="25">
        <v>36.536770833328774</v>
      </c>
      <c r="W3024" s="4">
        <v>5</v>
      </c>
    </row>
    <row r="3025" spans="1:23" x14ac:dyDescent="0.45">
      <c r="A3025" t="s">
        <v>8320</v>
      </c>
      <c r="B3025" t="s">
        <v>8228</v>
      </c>
      <c r="C3025" t="s">
        <v>8386</v>
      </c>
      <c r="D3025" s="8" t="s">
        <v>8381</v>
      </c>
      <c r="E3025">
        <v>568</v>
      </c>
      <c r="F3025" s="7">
        <v>1</v>
      </c>
      <c r="G3025" s="4">
        <v>24500</v>
      </c>
      <c r="H3025" s="4">
        <v>245</v>
      </c>
      <c r="I3025" s="25">
        <v>36.536770833328774</v>
      </c>
      <c r="J3025" s="4">
        <v>5</v>
      </c>
      <c r="N3025" t="s">
        <v>8320</v>
      </c>
      <c r="O3025" t="s">
        <v>8228</v>
      </c>
      <c r="P3025" t="s">
        <v>8386</v>
      </c>
      <c r="Q3025" s="8" t="s">
        <v>8381</v>
      </c>
      <c r="R3025">
        <v>568</v>
      </c>
      <c r="S3025" s="7">
        <v>1</v>
      </c>
      <c r="T3025" s="4">
        <v>24500</v>
      </c>
      <c r="U3025" s="4">
        <v>245</v>
      </c>
      <c r="V3025" s="25">
        <v>36.536770833328774</v>
      </c>
      <c r="W3025" s="4">
        <v>5</v>
      </c>
    </row>
    <row r="3026" spans="1:23" x14ac:dyDescent="0.45">
      <c r="A3026" t="s">
        <v>8320</v>
      </c>
      <c r="B3026" t="s">
        <v>8235</v>
      </c>
      <c r="F3026" s="7">
        <v>4</v>
      </c>
      <c r="G3026" s="4">
        <v>1787900</v>
      </c>
      <c r="H3026" s="4">
        <v>140</v>
      </c>
      <c r="I3026" s="25">
        <v>38.412873263887377</v>
      </c>
      <c r="J3026" s="4">
        <v>2</v>
      </c>
      <c r="N3026" t="s">
        <v>8320</v>
      </c>
      <c r="O3026" t="s">
        <v>8235</v>
      </c>
      <c r="S3026" s="7">
        <v>4</v>
      </c>
      <c r="T3026" s="4">
        <v>1787900</v>
      </c>
      <c r="U3026" s="4">
        <v>140</v>
      </c>
      <c r="V3026" s="25">
        <v>38.412873263887377</v>
      </c>
      <c r="W3026" s="4">
        <v>2</v>
      </c>
    </row>
    <row r="3027" spans="1:23" x14ac:dyDescent="0.45">
      <c r="A3027" t="s">
        <v>8320</v>
      </c>
      <c r="B3027" t="s">
        <v>8235</v>
      </c>
      <c r="C3027" t="s">
        <v>8385</v>
      </c>
      <c r="F3027" s="7"/>
      <c r="G3027" s="4"/>
      <c r="H3027" s="4"/>
      <c r="I3027" s="25"/>
      <c r="J3027" s="4"/>
      <c r="N3027" t="s">
        <v>8320</v>
      </c>
      <c r="O3027" t="s">
        <v>8235</v>
      </c>
      <c r="P3027" t="s">
        <v>8385</v>
      </c>
      <c r="S3027" s="7"/>
      <c r="T3027" s="4"/>
      <c r="U3027" s="4"/>
      <c r="V3027" s="25"/>
      <c r="W3027" s="4"/>
    </row>
    <row r="3028" spans="1:23" x14ac:dyDescent="0.45">
      <c r="A3028" t="s">
        <v>8320</v>
      </c>
      <c r="B3028" t="s">
        <v>8235</v>
      </c>
      <c r="C3028" t="s">
        <v>8385</v>
      </c>
      <c r="D3028" s="8" t="s">
        <v>8374</v>
      </c>
      <c r="F3028" s="7">
        <v>1</v>
      </c>
      <c r="G3028" s="4">
        <v>13000</v>
      </c>
      <c r="H3028" s="4">
        <v>0</v>
      </c>
      <c r="I3028" s="25">
        <v>35</v>
      </c>
      <c r="J3028" s="4">
        <v>0</v>
      </c>
      <c r="N3028" t="s">
        <v>8320</v>
      </c>
      <c r="O3028" t="s">
        <v>8235</v>
      </c>
      <c r="P3028" t="s">
        <v>8385</v>
      </c>
      <c r="Q3028" s="8" t="s">
        <v>8374</v>
      </c>
      <c r="S3028" s="7">
        <v>1</v>
      </c>
      <c r="T3028" s="4">
        <v>13000</v>
      </c>
      <c r="U3028" s="4">
        <v>0</v>
      </c>
      <c r="V3028" s="25">
        <v>35</v>
      </c>
      <c r="W3028" s="4">
        <v>0</v>
      </c>
    </row>
    <row r="3029" spans="1:23" x14ac:dyDescent="0.45">
      <c r="A3029" t="s">
        <v>8320</v>
      </c>
      <c r="B3029" t="s">
        <v>8235</v>
      </c>
      <c r="C3029" t="s">
        <v>8385</v>
      </c>
      <c r="D3029" s="8" t="s">
        <v>8374</v>
      </c>
      <c r="E3029">
        <v>2399</v>
      </c>
      <c r="F3029" s="7">
        <v>1</v>
      </c>
      <c r="G3029" s="4">
        <v>13000</v>
      </c>
      <c r="H3029" s="4">
        <v>0</v>
      </c>
      <c r="I3029" s="25">
        <v>35</v>
      </c>
      <c r="J3029" s="4">
        <v>0</v>
      </c>
      <c r="N3029" t="s">
        <v>8320</v>
      </c>
      <c r="O3029" t="s">
        <v>8235</v>
      </c>
      <c r="P3029" t="s">
        <v>8385</v>
      </c>
      <c r="Q3029" s="8" t="s">
        <v>8374</v>
      </c>
      <c r="R3029">
        <v>2399</v>
      </c>
      <c r="S3029" s="7">
        <v>1</v>
      </c>
      <c r="T3029" s="4">
        <v>13000</v>
      </c>
      <c r="U3029" s="4">
        <v>0</v>
      </c>
      <c r="V3029" s="25">
        <v>35</v>
      </c>
      <c r="W3029" s="4">
        <v>0</v>
      </c>
    </row>
    <row r="3030" spans="1:23" x14ac:dyDescent="0.45">
      <c r="A3030" t="s">
        <v>8320</v>
      </c>
      <c r="B3030" t="s">
        <v>8235</v>
      </c>
      <c r="C3030" t="s">
        <v>8386</v>
      </c>
      <c r="F3030" s="7"/>
      <c r="G3030" s="4"/>
      <c r="H3030" s="4"/>
      <c r="I3030" s="25"/>
      <c r="J3030" s="4"/>
      <c r="N3030" t="s">
        <v>8320</v>
      </c>
      <c r="O3030" t="s">
        <v>8235</v>
      </c>
      <c r="P3030" t="s">
        <v>8386</v>
      </c>
      <c r="S3030" s="7"/>
      <c r="T3030" s="4"/>
      <c r="U3030" s="4"/>
      <c r="V3030" s="25"/>
      <c r="W3030" s="4"/>
    </row>
    <row r="3031" spans="1:23" x14ac:dyDescent="0.45">
      <c r="A3031" t="s">
        <v>8320</v>
      </c>
      <c r="B3031" t="s">
        <v>8235</v>
      </c>
      <c r="C3031" t="s">
        <v>8386</v>
      </c>
      <c r="D3031" s="8" t="s">
        <v>8370</v>
      </c>
      <c r="F3031" s="7">
        <v>2</v>
      </c>
      <c r="G3031" s="4">
        <v>1324900</v>
      </c>
      <c r="H3031" s="4">
        <v>50</v>
      </c>
      <c r="I3031" s="25">
        <v>29.5</v>
      </c>
      <c r="J3031" s="4">
        <v>1</v>
      </c>
      <c r="N3031" t="s">
        <v>8320</v>
      </c>
      <c r="O3031" t="s">
        <v>8235</v>
      </c>
      <c r="P3031" t="s">
        <v>8386</v>
      </c>
      <c r="Q3031" s="8" t="s">
        <v>8370</v>
      </c>
      <c r="S3031" s="7">
        <v>2</v>
      </c>
      <c r="T3031" s="4">
        <v>1324900</v>
      </c>
      <c r="U3031" s="4">
        <v>50</v>
      </c>
      <c r="V3031" s="25">
        <v>29.5</v>
      </c>
      <c r="W3031" s="4">
        <v>1</v>
      </c>
    </row>
    <row r="3032" spans="1:23" x14ac:dyDescent="0.45">
      <c r="A3032" t="s">
        <v>8320</v>
      </c>
      <c r="B3032" t="s">
        <v>8235</v>
      </c>
      <c r="C3032" t="s">
        <v>8386</v>
      </c>
      <c r="D3032" s="8" t="s">
        <v>8370</v>
      </c>
      <c r="E3032">
        <v>2349</v>
      </c>
      <c r="F3032" s="7">
        <v>1</v>
      </c>
      <c r="G3032" s="4">
        <v>474900</v>
      </c>
      <c r="H3032" s="4">
        <v>0</v>
      </c>
      <c r="I3032" s="25">
        <v>29</v>
      </c>
      <c r="J3032" s="4">
        <v>0</v>
      </c>
      <c r="N3032" t="s">
        <v>8320</v>
      </c>
      <c r="O3032" t="s">
        <v>8235</v>
      </c>
      <c r="P3032" t="s">
        <v>8386</v>
      </c>
      <c r="Q3032" s="8" t="s">
        <v>8370</v>
      </c>
      <c r="R3032">
        <v>2349</v>
      </c>
      <c r="S3032" s="7">
        <v>1</v>
      </c>
      <c r="T3032" s="4">
        <v>474900</v>
      </c>
      <c r="U3032" s="4">
        <v>0</v>
      </c>
      <c r="V3032" s="25">
        <v>29</v>
      </c>
      <c r="W3032" s="4">
        <v>0</v>
      </c>
    </row>
    <row r="3033" spans="1:23" x14ac:dyDescent="0.45">
      <c r="A3033" t="s">
        <v>8320</v>
      </c>
      <c r="B3033" t="s">
        <v>8235</v>
      </c>
      <c r="C3033" t="s">
        <v>8386</v>
      </c>
      <c r="D3033" s="8" t="s">
        <v>8370</v>
      </c>
      <c r="E3033">
        <v>2373</v>
      </c>
      <c r="F3033" s="7">
        <v>1</v>
      </c>
      <c r="G3033" s="4">
        <v>850000</v>
      </c>
      <c r="H3033" s="4">
        <v>50</v>
      </c>
      <c r="I3033" s="25">
        <v>30</v>
      </c>
      <c r="J3033" s="4">
        <v>1</v>
      </c>
      <c r="N3033" t="s">
        <v>8320</v>
      </c>
      <c r="O3033" t="s">
        <v>8235</v>
      </c>
      <c r="P3033" t="s">
        <v>8386</v>
      </c>
      <c r="Q3033" s="8" t="s">
        <v>8370</v>
      </c>
      <c r="R3033">
        <v>2373</v>
      </c>
      <c r="S3033" s="7">
        <v>1</v>
      </c>
      <c r="T3033" s="4">
        <v>850000</v>
      </c>
      <c r="U3033" s="4">
        <v>50</v>
      </c>
      <c r="V3033" s="25">
        <v>30</v>
      </c>
      <c r="W3033" s="4">
        <v>1</v>
      </c>
    </row>
    <row r="3034" spans="1:23" x14ac:dyDescent="0.45">
      <c r="A3034" t="s">
        <v>8320</v>
      </c>
      <c r="B3034" t="s">
        <v>8235</v>
      </c>
      <c r="C3034" t="s">
        <v>8387</v>
      </c>
      <c r="F3034" s="7"/>
      <c r="G3034" s="4"/>
      <c r="H3034" s="4"/>
      <c r="I3034" s="25"/>
      <c r="J3034" s="4"/>
      <c r="N3034" t="s">
        <v>8320</v>
      </c>
      <c r="O3034" t="s">
        <v>8235</v>
      </c>
      <c r="P3034" t="s">
        <v>8387</v>
      </c>
      <c r="S3034" s="7"/>
      <c r="T3034" s="4"/>
      <c r="U3034" s="4"/>
      <c r="V3034" s="25"/>
      <c r="W3034" s="4"/>
    </row>
    <row r="3035" spans="1:23" x14ac:dyDescent="0.45">
      <c r="A3035" t="s">
        <v>8320</v>
      </c>
      <c r="B3035" t="s">
        <v>8235</v>
      </c>
      <c r="C3035" t="s">
        <v>8387</v>
      </c>
      <c r="D3035" s="8" t="s">
        <v>8376</v>
      </c>
      <c r="F3035" s="7">
        <v>1</v>
      </c>
      <c r="G3035" s="4">
        <v>450000</v>
      </c>
      <c r="H3035" s="4">
        <v>90</v>
      </c>
      <c r="I3035" s="25">
        <v>59.651493055549508</v>
      </c>
      <c r="J3035" s="4">
        <v>1</v>
      </c>
      <c r="N3035" t="s">
        <v>8320</v>
      </c>
      <c r="O3035" t="s">
        <v>8235</v>
      </c>
      <c r="P3035" t="s">
        <v>8387</v>
      </c>
      <c r="Q3035" s="8" t="s">
        <v>8376</v>
      </c>
      <c r="S3035" s="7">
        <v>1</v>
      </c>
      <c r="T3035" s="4">
        <v>450000</v>
      </c>
      <c r="U3035" s="4">
        <v>90</v>
      </c>
      <c r="V3035" s="25">
        <v>59.651493055549508</v>
      </c>
      <c r="W3035" s="4">
        <v>1</v>
      </c>
    </row>
    <row r="3036" spans="1:23" x14ac:dyDescent="0.45">
      <c r="A3036" t="s">
        <v>8320</v>
      </c>
      <c r="B3036" t="s">
        <v>8235</v>
      </c>
      <c r="C3036" t="s">
        <v>8387</v>
      </c>
      <c r="D3036" s="8" t="s">
        <v>8376</v>
      </c>
      <c r="E3036">
        <v>627</v>
      </c>
      <c r="F3036" s="7">
        <v>1</v>
      </c>
      <c r="G3036" s="4">
        <v>450000</v>
      </c>
      <c r="H3036" s="4">
        <v>90</v>
      </c>
      <c r="I3036" s="25">
        <v>59.651493055549508</v>
      </c>
      <c r="J3036" s="4">
        <v>1</v>
      </c>
      <c r="N3036" t="s">
        <v>8320</v>
      </c>
      <c r="O3036" t="s">
        <v>8235</v>
      </c>
      <c r="P3036" t="s">
        <v>8387</v>
      </c>
      <c r="Q3036" s="8" t="s">
        <v>8376</v>
      </c>
      <c r="R3036">
        <v>627</v>
      </c>
      <c r="S3036" s="7">
        <v>1</v>
      </c>
      <c r="T3036" s="4">
        <v>450000</v>
      </c>
      <c r="U3036" s="4">
        <v>90</v>
      </c>
      <c r="V3036" s="25">
        <v>59.651493055549508</v>
      </c>
      <c r="W3036" s="4">
        <v>1</v>
      </c>
    </row>
    <row r="3037" spans="1:23" x14ac:dyDescent="0.45">
      <c r="A3037" t="s">
        <v>8320</v>
      </c>
      <c r="B3037" t="s">
        <v>8224</v>
      </c>
      <c r="F3037" s="7">
        <v>95</v>
      </c>
      <c r="G3037" s="4">
        <v>6738458</v>
      </c>
      <c r="H3037" s="4">
        <v>36656.350000000006</v>
      </c>
      <c r="I3037" s="25">
        <v>35.012113425926088</v>
      </c>
      <c r="J3037" s="4">
        <v>432</v>
      </c>
      <c r="N3037" t="s">
        <v>8320</v>
      </c>
      <c r="O3037" t="s">
        <v>8224</v>
      </c>
      <c r="S3037" s="7">
        <v>95</v>
      </c>
      <c r="T3037" s="4">
        <v>6738458</v>
      </c>
      <c r="U3037" s="4">
        <v>36656.350000000006</v>
      </c>
      <c r="V3037" s="25">
        <v>35.012113425926088</v>
      </c>
      <c r="W3037" s="4">
        <v>432</v>
      </c>
    </row>
    <row r="3038" spans="1:23" x14ac:dyDescent="0.45">
      <c r="A3038" t="s">
        <v>8320</v>
      </c>
      <c r="B3038" t="s">
        <v>8224</v>
      </c>
      <c r="C3038" t="s">
        <v>8385</v>
      </c>
      <c r="F3038" s="7"/>
      <c r="G3038" s="4"/>
      <c r="H3038" s="4"/>
      <c r="I3038" s="25"/>
      <c r="J3038" s="4"/>
      <c r="N3038" t="s">
        <v>8320</v>
      </c>
      <c r="O3038" t="s">
        <v>8224</v>
      </c>
      <c r="P3038" t="s">
        <v>8385</v>
      </c>
      <c r="S3038" s="7"/>
      <c r="T3038" s="4"/>
      <c r="U3038" s="4"/>
      <c r="V3038" s="25"/>
      <c r="W3038" s="4"/>
    </row>
    <row r="3039" spans="1:23" x14ac:dyDescent="0.45">
      <c r="A3039" t="s">
        <v>8320</v>
      </c>
      <c r="B3039" t="s">
        <v>8224</v>
      </c>
      <c r="C3039" t="s">
        <v>8385</v>
      </c>
      <c r="D3039" s="8" t="s">
        <v>8380</v>
      </c>
      <c r="F3039" s="7">
        <v>1</v>
      </c>
      <c r="G3039" s="4">
        <v>5000</v>
      </c>
      <c r="H3039" s="4">
        <v>0</v>
      </c>
      <c r="I3039" s="25">
        <v>30</v>
      </c>
      <c r="J3039" s="4">
        <v>0</v>
      </c>
      <c r="N3039" t="s">
        <v>8320</v>
      </c>
      <c r="O3039" t="s">
        <v>8224</v>
      </c>
      <c r="P3039" t="s">
        <v>8385</v>
      </c>
      <c r="Q3039" s="8" t="s">
        <v>8380</v>
      </c>
      <c r="S3039" s="7">
        <v>1</v>
      </c>
      <c r="T3039" s="4">
        <v>5000</v>
      </c>
      <c r="U3039" s="4">
        <v>0</v>
      </c>
      <c r="V3039" s="25">
        <v>30</v>
      </c>
      <c r="W3039" s="4">
        <v>0</v>
      </c>
    </row>
    <row r="3040" spans="1:23" x14ac:dyDescent="0.45">
      <c r="A3040" t="s">
        <v>8320</v>
      </c>
      <c r="B3040" t="s">
        <v>8224</v>
      </c>
      <c r="C3040" t="s">
        <v>8385</v>
      </c>
      <c r="D3040" s="8" t="s">
        <v>8380</v>
      </c>
      <c r="E3040">
        <v>628</v>
      </c>
      <c r="F3040" s="7">
        <v>1</v>
      </c>
      <c r="G3040" s="4">
        <v>5000</v>
      </c>
      <c r="H3040" s="4">
        <v>0</v>
      </c>
      <c r="I3040" s="25">
        <v>30</v>
      </c>
      <c r="J3040" s="4">
        <v>0</v>
      </c>
      <c r="N3040" t="s">
        <v>8320</v>
      </c>
      <c r="O3040" t="s">
        <v>8224</v>
      </c>
      <c r="P3040" t="s">
        <v>8385</v>
      </c>
      <c r="Q3040" s="8" t="s">
        <v>8380</v>
      </c>
      <c r="R3040">
        <v>628</v>
      </c>
      <c r="S3040" s="7">
        <v>1</v>
      </c>
      <c r="T3040" s="4">
        <v>5000</v>
      </c>
      <c r="U3040" s="4">
        <v>0</v>
      </c>
      <c r="V3040" s="25">
        <v>30</v>
      </c>
      <c r="W3040" s="4">
        <v>0</v>
      </c>
    </row>
    <row r="3041" spans="1:23" x14ac:dyDescent="0.45">
      <c r="A3041" t="s">
        <v>8320</v>
      </c>
      <c r="B3041" t="s">
        <v>8224</v>
      </c>
      <c r="C3041" t="s">
        <v>8385</v>
      </c>
      <c r="D3041" s="8" t="s">
        <v>8370</v>
      </c>
      <c r="F3041" s="7">
        <v>2</v>
      </c>
      <c r="G3041" s="4">
        <v>16500</v>
      </c>
      <c r="H3041" s="4">
        <v>590.02</v>
      </c>
      <c r="I3041" s="25">
        <v>30</v>
      </c>
      <c r="J3041" s="4">
        <v>13</v>
      </c>
      <c r="N3041" t="s">
        <v>8320</v>
      </c>
      <c r="O3041" t="s">
        <v>8224</v>
      </c>
      <c r="P3041" t="s">
        <v>8385</v>
      </c>
      <c r="Q3041" s="8" t="s">
        <v>8370</v>
      </c>
      <c r="S3041" s="7">
        <v>2</v>
      </c>
      <c r="T3041" s="4">
        <v>16500</v>
      </c>
      <c r="U3041" s="4">
        <v>590.02</v>
      </c>
      <c r="V3041" s="25">
        <v>30</v>
      </c>
      <c r="W3041" s="4">
        <v>13</v>
      </c>
    </row>
    <row r="3042" spans="1:23" x14ac:dyDescent="0.45">
      <c r="A3042" t="s">
        <v>8320</v>
      </c>
      <c r="B3042" t="s">
        <v>8224</v>
      </c>
      <c r="C3042" t="s">
        <v>8385</v>
      </c>
      <c r="D3042" s="8" t="s">
        <v>8370</v>
      </c>
      <c r="E3042">
        <v>603</v>
      </c>
      <c r="F3042" s="7">
        <v>1</v>
      </c>
      <c r="G3042" s="4">
        <v>15000</v>
      </c>
      <c r="H3042" s="4">
        <v>590.02</v>
      </c>
      <c r="I3042" s="25">
        <v>30</v>
      </c>
      <c r="J3042" s="4">
        <v>13</v>
      </c>
      <c r="N3042" t="s">
        <v>8320</v>
      </c>
      <c r="O3042" t="s">
        <v>8224</v>
      </c>
      <c r="P3042" t="s">
        <v>8385</v>
      </c>
      <c r="Q3042" s="8" t="s">
        <v>8370</v>
      </c>
      <c r="R3042">
        <v>603</v>
      </c>
      <c r="S3042" s="7">
        <v>1</v>
      </c>
      <c r="T3042" s="4">
        <v>15000</v>
      </c>
      <c r="U3042" s="4">
        <v>590.02</v>
      </c>
      <c r="V3042" s="25">
        <v>30</v>
      </c>
      <c r="W3042" s="4">
        <v>13</v>
      </c>
    </row>
    <row r="3043" spans="1:23" x14ac:dyDescent="0.45">
      <c r="A3043" t="s">
        <v>8320</v>
      </c>
      <c r="B3043" t="s">
        <v>8224</v>
      </c>
      <c r="C3043" t="s">
        <v>8385</v>
      </c>
      <c r="D3043" s="8" t="s">
        <v>8370</v>
      </c>
      <c r="E3043">
        <v>604</v>
      </c>
      <c r="F3043" s="7">
        <v>1</v>
      </c>
      <c r="G3043" s="4">
        <v>1500</v>
      </c>
      <c r="H3043" s="4">
        <v>0</v>
      </c>
      <c r="I3043" s="25">
        <v>30</v>
      </c>
      <c r="J3043" s="4">
        <v>0</v>
      </c>
      <c r="N3043" t="s">
        <v>8320</v>
      </c>
      <c r="O3043" t="s">
        <v>8224</v>
      </c>
      <c r="P3043" t="s">
        <v>8385</v>
      </c>
      <c r="Q3043" s="8" t="s">
        <v>8370</v>
      </c>
      <c r="R3043">
        <v>604</v>
      </c>
      <c r="S3043" s="7">
        <v>1</v>
      </c>
      <c r="T3043" s="4">
        <v>1500</v>
      </c>
      <c r="U3043" s="4">
        <v>0</v>
      </c>
      <c r="V3043" s="25">
        <v>30</v>
      </c>
      <c r="W3043" s="4">
        <v>0</v>
      </c>
    </row>
    <row r="3044" spans="1:23" x14ac:dyDescent="0.45">
      <c r="A3044" t="s">
        <v>8320</v>
      </c>
      <c r="B3044" t="s">
        <v>8224</v>
      </c>
      <c r="C3044" t="s">
        <v>8385</v>
      </c>
      <c r="D3044" s="8" t="s">
        <v>8371</v>
      </c>
      <c r="F3044" s="7">
        <v>1</v>
      </c>
      <c r="G3044" s="4">
        <v>1000000</v>
      </c>
      <c r="H3044" s="4">
        <v>1</v>
      </c>
      <c r="I3044" s="25">
        <v>60</v>
      </c>
      <c r="J3044" s="4">
        <v>1</v>
      </c>
      <c r="N3044" t="s">
        <v>8320</v>
      </c>
      <c r="O3044" t="s">
        <v>8224</v>
      </c>
      <c r="P3044" t="s">
        <v>8385</v>
      </c>
      <c r="Q3044" s="8" t="s">
        <v>8371</v>
      </c>
      <c r="S3044" s="7">
        <v>1</v>
      </c>
      <c r="T3044" s="4">
        <v>1000000</v>
      </c>
      <c r="U3044" s="4">
        <v>1</v>
      </c>
      <c r="V3044" s="25">
        <v>60</v>
      </c>
      <c r="W3044" s="4">
        <v>1</v>
      </c>
    </row>
    <row r="3045" spans="1:23" x14ac:dyDescent="0.45">
      <c r="A3045" t="s">
        <v>8320</v>
      </c>
      <c r="B3045" t="s">
        <v>8224</v>
      </c>
      <c r="C3045" t="s">
        <v>8385</v>
      </c>
      <c r="D3045" s="8" t="s">
        <v>8371</v>
      </c>
      <c r="E3045">
        <v>639</v>
      </c>
      <c r="F3045" s="7">
        <v>1</v>
      </c>
      <c r="G3045" s="4">
        <v>1000000</v>
      </c>
      <c r="H3045" s="4">
        <v>1</v>
      </c>
      <c r="I3045" s="25">
        <v>60</v>
      </c>
      <c r="J3045" s="4">
        <v>1</v>
      </c>
      <c r="N3045" t="s">
        <v>8320</v>
      </c>
      <c r="O3045" t="s">
        <v>8224</v>
      </c>
      <c r="P3045" t="s">
        <v>8385</v>
      </c>
      <c r="Q3045" s="8" t="s">
        <v>8371</v>
      </c>
      <c r="R3045">
        <v>639</v>
      </c>
      <c r="S3045" s="7">
        <v>1</v>
      </c>
      <c r="T3045" s="4">
        <v>1000000</v>
      </c>
      <c r="U3045" s="4">
        <v>1</v>
      </c>
      <c r="V3045" s="25">
        <v>60</v>
      </c>
      <c r="W3045" s="4">
        <v>1</v>
      </c>
    </row>
    <row r="3046" spans="1:23" x14ac:dyDescent="0.45">
      <c r="A3046" t="s">
        <v>8320</v>
      </c>
      <c r="B3046" t="s">
        <v>8224</v>
      </c>
      <c r="C3046" t="s">
        <v>8385</v>
      </c>
      <c r="D3046" s="8" t="s">
        <v>8372</v>
      </c>
      <c r="F3046" s="7">
        <v>3</v>
      </c>
      <c r="G3046" s="4">
        <v>2509370</v>
      </c>
      <c r="H3046" s="4">
        <v>1417</v>
      </c>
      <c r="I3046" s="25">
        <v>36.849266975308034</v>
      </c>
      <c r="J3046" s="4">
        <v>23</v>
      </c>
      <c r="N3046" t="s">
        <v>8320</v>
      </c>
      <c r="O3046" t="s">
        <v>8224</v>
      </c>
      <c r="P3046" t="s">
        <v>8385</v>
      </c>
      <c r="Q3046" s="8" t="s">
        <v>8372</v>
      </c>
      <c r="S3046" s="7">
        <v>3</v>
      </c>
      <c r="T3046" s="4">
        <v>2509370</v>
      </c>
      <c r="U3046" s="4">
        <v>1417</v>
      </c>
      <c r="V3046" s="25">
        <v>36.849266975308034</v>
      </c>
      <c r="W3046" s="4">
        <v>23</v>
      </c>
    </row>
    <row r="3047" spans="1:23" x14ac:dyDescent="0.45">
      <c r="A3047" t="s">
        <v>8320</v>
      </c>
      <c r="B3047" t="s">
        <v>8224</v>
      </c>
      <c r="C3047" t="s">
        <v>8385</v>
      </c>
      <c r="D3047" s="8" t="s">
        <v>8372</v>
      </c>
      <c r="E3047">
        <v>554</v>
      </c>
      <c r="F3047" s="7">
        <v>1</v>
      </c>
      <c r="G3047" s="4">
        <v>3870</v>
      </c>
      <c r="H3047" s="4">
        <v>1416</v>
      </c>
      <c r="I3047" s="25">
        <v>30</v>
      </c>
      <c r="J3047" s="4">
        <v>22</v>
      </c>
      <c r="N3047" t="s">
        <v>8320</v>
      </c>
      <c r="O3047" t="s">
        <v>8224</v>
      </c>
      <c r="P3047" t="s">
        <v>8385</v>
      </c>
      <c r="Q3047" s="8" t="s">
        <v>8372</v>
      </c>
      <c r="R3047">
        <v>554</v>
      </c>
      <c r="S3047" s="7">
        <v>1</v>
      </c>
      <c r="T3047" s="4">
        <v>3870</v>
      </c>
      <c r="U3047" s="4">
        <v>1416</v>
      </c>
      <c r="V3047" s="25">
        <v>30</v>
      </c>
      <c r="W3047" s="4">
        <v>22</v>
      </c>
    </row>
    <row r="3048" spans="1:23" x14ac:dyDescent="0.45">
      <c r="A3048" t="s">
        <v>8320</v>
      </c>
      <c r="B3048" t="s">
        <v>8224</v>
      </c>
      <c r="C3048" t="s">
        <v>8385</v>
      </c>
      <c r="D3048" s="8" t="s">
        <v>8372</v>
      </c>
      <c r="E3048">
        <v>619</v>
      </c>
      <c r="F3048" s="7">
        <v>1</v>
      </c>
      <c r="G3048" s="4">
        <v>2500000</v>
      </c>
      <c r="H3048" s="4">
        <v>1</v>
      </c>
      <c r="I3048" s="25">
        <v>60.041666666664241</v>
      </c>
      <c r="J3048" s="4">
        <v>1</v>
      </c>
      <c r="N3048" t="s">
        <v>8320</v>
      </c>
      <c r="O3048" t="s">
        <v>8224</v>
      </c>
      <c r="P3048" t="s">
        <v>8385</v>
      </c>
      <c r="Q3048" s="8" t="s">
        <v>8372</v>
      </c>
      <c r="R3048">
        <v>619</v>
      </c>
      <c r="S3048" s="7">
        <v>1</v>
      </c>
      <c r="T3048" s="4">
        <v>2500000</v>
      </c>
      <c r="U3048" s="4">
        <v>1</v>
      </c>
      <c r="V3048" s="25">
        <v>60.041666666664241</v>
      </c>
      <c r="W3048" s="4">
        <v>1</v>
      </c>
    </row>
    <row r="3049" spans="1:23" x14ac:dyDescent="0.45">
      <c r="A3049" t="s">
        <v>8320</v>
      </c>
      <c r="B3049" t="s">
        <v>8224</v>
      </c>
      <c r="C3049" t="s">
        <v>8385</v>
      </c>
      <c r="D3049" s="8" t="s">
        <v>8372</v>
      </c>
      <c r="E3049">
        <v>2342</v>
      </c>
      <c r="F3049" s="7">
        <v>1</v>
      </c>
      <c r="G3049" s="4">
        <v>5500</v>
      </c>
      <c r="H3049" s="4">
        <v>0</v>
      </c>
      <c r="I3049" s="25">
        <v>20.506134259259852</v>
      </c>
      <c r="J3049" s="4">
        <v>0</v>
      </c>
      <c r="N3049" t="s">
        <v>8320</v>
      </c>
      <c r="O3049" t="s">
        <v>8224</v>
      </c>
      <c r="P3049" t="s">
        <v>8385</v>
      </c>
      <c r="Q3049" s="8" t="s">
        <v>8372</v>
      </c>
      <c r="R3049">
        <v>2342</v>
      </c>
      <c r="S3049" s="7">
        <v>1</v>
      </c>
      <c r="T3049" s="4">
        <v>5500</v>
      </c>
      <c r="U3049" s="4">
        <v>0</v>
      </c>
      <c r="V3049" s="25">
        <v>20.506134259259852</v>
      </c>
      <c r="W3049" s="4">
        <v>0</v>
      </c>
    </row>
    <row r="3050" spans="1:23" x14ac:dyDescent="0.45">
      <c r="A3050" t="s">
        <v>8320</v>
      </c>
      <c r="B3050" t="s">
        <v>8224</v>
      </c>
      <c r="C3050" t="s">
        <v>8385</v>
      </c>
      <c r="D3050" s="8" t="s">
        <v>8373</v>
      </c>
      <c r="F3050" s="7">
        <v>2</v>
      </c>
      <c r="G3050" s="4">
        <v>26000</v>
      </c>
      <c r="H3050" s="4">
        <v>131</v>
      </c>
      <c r="I3050" s="25">
        <v>30.041666666667879</v>
      </c>
      <c r="J3050" s="4">
        <v>14</v>
      </c>
      <c r="N3050" t="s">
        <v>8320</v>
      </c>
      <c r="O3050" t="s">
        <v>8224</v>
      </c>
      <c r="P3050" t="s">
        <v>8385</v>
      </c>
      <c r="Q3050" s="8" t="s">
        <v>8373</v>
      </c>
      <c r="S3050" s="7">
        <v>2</v>
      </c>
      <c r="T3050" s="4">
        <v>26000</v>
      </c>
      <c r="U3050" s="4">
        <v>131</v>
      </c>
      <c r="V3050" s="25">
        <v>30.041666666667879</v>
      </c>
      <c r="W3050" s="4">
        <v>14</v>
      </c>
    </row>
    <row r="3051" spans="1:23" x14ac:dyDescent="0.45">
      <c r="A3051" t="s">
        <v>8320</v>
      </c>
      <c r="B3051" t="s">
        <v>8224</v>
      </c>
      <c r="C3051" t="s">
        <v>8385</v>
      </c>
      <c r="D3051" s="8" t="s">
        <v>8373</v>
      </c>
      <c r="E3051">
        <v>553</v>
      </c>
      <c r="F3051" s="7">
        <v>1</v>
      </c>
      <c r="G3051" s="4">
        <v>25000</v>
      </c>
      <c r="H3051" s="4">
        <v>123</v>
      </c>
      <c r="I3051" s="25">
        <v>30.041666666664241</v>
      </c>
      <c r="J3051" s="4">
        <v>6</v>
      </c>
      <c r="N3051" t="s">
        <v>8320</v>
      </c>
      <c r="O3051" t="s">
        <v>8224</v>
      </c>
      <c r="P3051" t="s">
        <v>8385</v>
      </c>
      <c r="Q3051" s="8" t="s">
        <v>8373</v>
      </c>
      <c r="R3051">
        <v>553</v>
      </c>
      <c r="S3051" s="7">
        <v>1</v>
      </c>
      <c r="T3051" s="4">
        <v>25000</v>
      </c>
      <c r="U3051" s="4">
        <v>123</v>
      </c>
      <c r="V3051" s="25">
        <v>30.041666666664241</v>
      </c>
      <c r="W3051" s="4">
        <v>6</v>
      </c>
    </row>
    <row r="3052" spans="1:23" x14ac:dyDescent="0.45">
      <c r="A3052" t="s">
        <v>8320</v>
      </c>
      <c r="B3052" t="s">
        <v>8224</v>
      </c>
      <c r="C3052" t="s">
        <v>8385</v>
      </c>
      <c r="D3052" s="8" t="s">
        <v>8373</v>
      </c>
      <c r="E3052">
        <v>2384</v>
      </c>
      <c r="F3052" s="7">
        <v>1</v>
      </c>
      <c r="G3052" s="4">
        <v>1000</v>
      </c>
      <c r="H3052" s="4">
        <v>8</v>
      </c>
      <c r="I3052" s="25">
        <v>30.041666666671517</v>
      </c>
      <c r="J3052" s="4">
        <v>8</v>
      </c>
      <c r="N3052" t="s">
        <v>8320</v>
      </c>
      <c r="O3052" t="s">
        <v>8224</v>
      </c>
      <c r="P3052" t="s">
        <v>8385</v>
      </c>
      <c r="Q3052" s="8" t="s">
        <v>8373</v>
      </c>
      <c r="R3052">
        <v>2384</v>
      </c>
      <c r="S3052" s="7">
        <v>1</v>
      </c>
      <c r="T3052" s="4">
        <v>1000</v>
      </c>
      <c r="U3052" s="4">
        <v>8</v>
      </c>
      <c r="V3052" s="25">
        <v>30.041666666671517</v>
      </c>
      <c r="W3052" s="4">
        <v>8</v>
      </c>
    </row>
    <row r="3053" spans="1:23" x14ac:dyDescent="0.45">
      <c r="A3053" t="s">
        <v>8320</v>
      </c>
      <c r="B3053" t="s">
        <v>8224</v>
      </c>
      <c r="C3053" t="s">
        <v>8385</v>
      </c>
      <c r="D3053" s="8" t="s">
        <v>8374</v>
      </c>
      <c r="F3053" s="7">
        <v>7</v>
      </c>
      <c r="G3053" s="4">
        <v>171308</v>
      </c>
      <c r="H3053" s="4">
        <v>1848</v>
      </c>
      <c r="I3053" s="25">
        <v>38.428553240740648</v>
      </c>
      <c r="J3053" s="4">
        <v>29</v>
      </c>
      <c r="N3053" t="s">
        <v>8320</v>
      </c>
      <c r="O3053" t="s">
        <v>8224</v>
      </c>
      <c r="P3053" t="s">
        <v>8385</v>
      </c>
      <c r="Q3053" s="8" t="s">
        <v>8374</v>
      </c>
      <c r="S3053" s="7">
        <v>7</v>
      </c>
      <c r="T3053" s="4">
        <v>171308</v>
      </c>
      <c r="U3053" s="4">
        <v>1848</v>
      </c>
      <c r="V3053" s="25">
        <v>38.428553240740648</v>
      </c>
      <c r="W3053" s="4">
        <v>29</v>
      </c>
    </row>
    <row r="3054" spans="1:23" x14ac:dyDescent="0.45">
      <c r="A3054" t="s">
        <v>8320</v>
      </c>
      <c r="B3054" t="s">
        <v>8224</v>
      </c>
      <c r="C3054" t="s">
        <v>8385</v>
      </c>
      <c r="D3054" s="8" t="s">
        <v>8374</v>
      </c>
      <c r="E3054">
        <v>573</v>
      </c>
      <c r="F3054" s="7">
        <v>1</v>
      </c>
      <c r="G3054" s="4">
        <v>88888</v>
      </c>
      <c r="H3054" s="4">
        <v>346</v>
      </c>
      <c r="I3054" s="25">
        <v>58.999872685191804</v>
      </c>
      <c r="J3054" s="4">
        <v>9</v>
      </c>
      <c r="N3054" t="s">
        <v>8320</v>
      </c>
      <c r="O3054" t="s">
        <v>8224</v>
      </c>
      <c r="P3054" t="s">
        <v>8385</v>
      </c>
      <c r="Q3054" s="8" t="s">
        <v>8374</v>
      </c>
      <c r="R3054">
        <v>573</v>
      </c>
      <c r="S3054" s="7">
        <v>1</v>
      </c>
      <c r="T3054" s="4">
        <v>88888</v>
      </c>
      <c r="U3054" s="4">
        <v>346</v>
      </c>
      <c r="V3054" s="25">
        <v>58.999872685191804</v>
      </c>
      <c r="W3054" s="4">
        <v>9</v>
      </c>
    </row>
    <row r="3055" spans="1:23" x14ac:dyDescent="0.45">
      <c r="A3055" t="s">
        <v>8320</v>
      </c>
      <c r="B3055" t="s">
        <v>8224</v>
      </c>
      <c r="C3055" t="s">
        <v>8385</v>
      </c>
      <c r="D3055" s="8" t="s">
        <v>8374</v>
      </c>
      <c r="E3055">
        <v>579</v>
      </c>
      <c r="F3055" s="7">
        <v>1</v>
      </c>
      <c r="G3055" s="4">
        <v>12000</v>
      </c>
      <c r="H3055" s="4">
        <v>175</v>
      </c>
      <c r="I3055" s="25">
        <v>30</v>
      </c>
      <c r="J3055" s="4">
        <v>5</v>
      </c>
      <c r="N3055" t="s">
        <v>8320</v>
      </c>
      <c r="O3055" t="s">
        <v>8224</v>
      </c>
      <c r="P3055" t="s">
        <v>8385</v>
      </c>
      <c r="Q3055" s="8" t="s">
        <v>8374</v>
      </c>
      <c r="R3055">
        <v>579</v>
      </c>
      <c r="S3055" s="7">
        <v>1</v>
      </c>
      <c r="T3055" s="4">
        <v>12000</v>
      </c>
      <c r="U3055" s="4">
        <v>175</v>
      </c>
      <c r="V3055" s="25">
        <v>30</v>
      </c>
      <c r="W3055" s="4">
        <v>5</v>
      </c>
    </row>
    <row r="3056" spans="1:23" x14ac:dyDescent="0.45">
      <c r="A3056" t="s">
        <v>8320</v>
      </c>
      <c r="B3056" t="s">
        <v>8224</v>
      </c>
      <c r="C3056" t="s">
        <v>8385</v>
      </c>
      <c r="D3056" s="8" t="s">
        <v>8374</v>
      </c>
      <c r="E3056">
        <v>592</v>
      </c>
      <c r="F3056" s="7">
        <v>1</v>
      </c>
      <c r="G3056" s="4">
        <v>7500</v>
      </c>
      <c r="H3056" s="4">
        <v>250</v>
      </c>
      <c r="I3056" s="25">
        <v>29.999999999992724</v>
      </c>
      <c r="J3056" s="4">
        <v>1</v>
      </c>
      <c r="N3056" t="s">
        <v>8320</v>
      </c>
      <c r="O3056" t="s">
        <v>8224</v>
      </c>
      <c r="P3056" t="s">
        <v>8385</v>
      </c>
      <c r="Q3056" s="8" t="s">
        <v>8374</v>
      </c>
      <c r="R3056">
        <v>592</v>
      </c>
      <c r="S3056" s="7">
        <v>1</v>
      </c>
      <c r="T3056" s="4">
        <v>7500</v>
      </c>
      <c r="U3056" s="4">
        <v>250</v>
      </c>
      <c r="V3056" s="25">
        <v>29.999999999992724</v>
      </c>
      <c r="W3056" s="4">
        <v>1</v>
      </c>
    </row>
    <row r="3057" spans="1:23" x14ac:dyDescent="0.45">
      <c r="A3057" t="s">
        <v>8320</v>
      </c>
      <c r="B3057" t="s">
        <v>8224</v>
      </c>
      <c r="C3057" t="s">
        <v>8385</v>
      </c>
      <c r="D3057" s="8" t="s">
        <v>8374</v>
      </c>
      <c r="E3057">
        <v>598</v>
      </c>
      <c r="F3057" s="7">
        <v>1</v>
      </c>
      <c r="G3057" s="4">
        <v>2500</v>
      </c>
      <c r="H3057" s="4">
        <v>850</v>
      </c>
      <c r="I3057" s="25">
        <v>30</v>
      </c>
      <c r="J3057" s="4">
        <v>7</v>
      </c>
      <c r="N3057" t="s">
        <v>8320</v>
      </c>
      <c r="O3057" t="s">
        <v>8224</v>
      </c>
      <c r="P3057" t="s">
        <v>8385</v>
      </c>
      <c r="Q3057" s="8" t="s">
        <v>8374</v>
      </c>
      <c r="R3057">
        <v>598</v>
      </c>
      <c r="S3057" s="7">
        <v>1</v>
      </c>
      <c r="T3057" s="4">
        <v>2500</v>
      </c>
      <c r="U3057" s="4">
        <v>850</v>
      </c>
      <c r="V3057" s="25">
        <v>30</v>
      </c>
      <c r="W3057" s="4">
        <v>7</v>
      </c>
    </row>
    <row r="3058" spans="1:23" x14ac:dyDescent="0.45">
      <c r="A3058" t="s">
        <v>8320</v>
      </c>
      <c r="B3058" t="s">
        <v>8224</v>
      </c>
      <c r="C3058" t="s">
        <v>8385</v>
      </c>
      <c r="D3058" s="8" t="s">
        <v>8374</v>
      </c>
      <c r="E3058">
        <v>2354</v>
      </c>
      <c r="F3058" s="7">
        <v>1</v>
      </c>
      <c r="G3058" s="4">
        <v>35000</v>
      </c>
      <c r="H3058" s="4">
        <v>25</v>
      </c>
      <c r="I3058" s="25">
        <v>60</v>
      </c>
      <c r="J3058" s="4">
        <v>1</v>
      </c>
      <c r="N3058" t="s">
        <v>8320</v>
      </c>
      <c r="O3058" t="s">
        <v>8224</v>
      </c>
      <c r="P3058" t="s">
        <v>8385</v>
      </c>
      <c r="Q3058" s="8" t="s">
        <v>8374</v>
      </c>
      <c r="R3058">
        <v>2354</v>
      </c>
      <c r="S3058" s="7">
        <v>1</v>
      </c>
      <c r="T3058" s="4">
        <v>35000</v>
      </c>
      <c r="U3058" s="4">
        <v>25</v>
      </c>
      <c r="V3058" s="25">
        <v>60</v>
      </c>
      <c r="W3058" s="4">
        <v>1</v>
      </c>
    </row>
    <row r="3059" spans="1:23" x14ac:dyDescent="0.45">
      <c r="A3059" t="s">
        <v>8320</v>
      </c>
      <c r="B3059" t="s">
        <v>8224</v>
      </c>
      <c r="C3059" t="s">
        <v>8385</v>
      </c>
      <c r="D3059" s="8" t="s">
        <v>8374</v>
      </c>
      <c r="E3059">
        <v>2362</v>
      </c>
      <c r="F3059" s="7">
        <v>1</v>
      </c>
      <c r="G3059" s="4">
        <v>420</v>
      </c>
      <c r="H3059" s="4">
        <v>120</v>
      </c>
      <c r="I3059" s="25">
        <v>30</v>
      </c>
      <c r="J3059" s="4">
        <v>2</v>
      </c>
      <c r="N3059" t="s">
        <v>8320</v>
      </c>
      <c r="O3059" t="s">
        <v>8224</v>
      </c>
      <c r="P3059" t="s">
        <v>8385</v>
      </c>
      <c r="Q3059" s="8" t="s">
        <v>8374</v>
      </c>
      <c r="R3059">
        <v>2362</v>
      </c>
      <c r="S3059" s="7">
        <v>1</v>
      </c>
      <c r="T3059" s="4">
        <v>420</v>
      </c>
      <c r="U3059" s="4">
        <v>120</v>
      </c>
      <c r="V3059" s="25">
        <v>30</v>
      </c>
      <c r="W3059" s="4">
        <v>2</v>
      </c>
    </row>
    <row r="3060" spans="1:23" x14ac:dyDescent="0.45">
      <c r="A3060" t="s">
        <v>8320</v>
      </c>
      <c r="B3060" t="s">
        <v>8224</v>
      </c>
      <c r="C3060" t="s">
        <v>8385</v>
      </c>
      <c r="D3060" s="8" t="s">
        <v>8374</v>
      </c>
      <c r="E3060">
        <v>2370</v>
      </c>
      <c r="F3060" s="7">
        <v>1</v>
      </c>
      <c r="G3060" s="4">
        <v>25000</v>
      </c>
      <c r="H3060" s="4">
        <v>82</v>
      </c>
      <c r="I3060" s="25">
        <v>30</v>
      </c>
      <c r="J3060" s="4">
        <v>4</v>
      </c>
      <c r="N3060" t="s">
        <v>8320</v>
      </c>
      <c r="O3060" t="s">
        <v>8224</v>
      </c>
      <c r="P3060" t="s">
        <v>8385</v>
      </c>
      <c r="Q3060" s="8" t="s">
        <v>8374</v>
      </c>
      <c r="R3060">
        <v>2370</v>
      </c>
      <c r="S3060" s="7">
        <v>1</v>
      </c>
      <c r="T3060" s="4">
        <v>25000</v>
      </c>
      <c r="U3060" s="4">
        <v>82</v>
      </c>
      <c r="V3060" s="25">
        <v>30</v>
      </c>
      <c r="W3060" s="4">
        <v>4</v>
      </c>
    </row>
    <row r="3061" spans="1:23" x14ac:dyDescent="0.45">
      <c r="A3061" t="s">
        <v>8320</v>
      </c>
      <c r="B3061" t="s">
        <v>8224</v>
      </c>
      <c r="C3061" t="s">
        <v>8385</v>
      </c>
      <c r="D3061" s="8" t="s">
        <v>8381</v>
      </c>
      <c r="F3061" s="7">
        <v>3</v>
      </c>
      <c r="G3061" s="4">
        <v>171000</v>
      </c>
      <c r="H3061" s="4">
        <v>463</v>
      </c>
      <c r="I3061" s="25">
        <v>29.986037808640202</v>
      </c>
      <c r="J3061" s="4">
        <v>8</v>
      </c>
      <c r="N3061" t="s">
        <v>8320</v>
      </c>
      <c r="O3061" t="s">
        <v>8224</v>
      </c>
      <c r="P3061" t="s">
        <v>8385</v>
      </c>
      <c r="Q3061" s="8" t="s">
        <v>8381</v>
      </c>
      <c r="S3061" s="7">
        <v>3</v>
      </c>
      <c r="T3061" s="4">
        <v>171000</v>
      </c>
      <c r="U3061" s="4">
        <v>463</v>
      </c>
      <c r="V3061" s="25">
        <v>29.986037808640202</v>
      </c>
      <c r="W3061" s="4">
        <v>8</v>
      </c>
    </row>
    <row r="3062" spans="1:23" x14ac:dyDescent="0.45">
      <c r="A3062" t="s">
        <v>8320</v>
      </c>
      <c r="B3062" t="s">
        <v>8224</v>
      </c>
      <c r="C3062" t="s">
        <v>8385</v>
      </c>
      <c r="D3062" s="8" t="s">
        <v>8381</v>
      </c>
      <c r="E3062">
        <v>567</v>
      </c>
      <c r="F3062" s="7">
        <v>1</v>
      </c>
      <c r="G3062" s="4">
        <v>10000</v>
      </c>
      <c r="H3062" s="4">
        <v>0</v>
      </c>
      <c r="I3062" s="25">
        <v>30</v>
      </c>
      <c r="J3062" s="4">
        <v>0</v>
      </c>
      <c r="N3062" t="s">
        <v>8320</v>
      </c>
      <c r="O3062" t="s">
        <v>8224</v>
      </c>
      <c r="P3062" t="s">
        <v>8385</v>
      </c>
      <c r="Q3062" s="8" t="s">
        <v>8381</v>
      </c>
      <c r="R3062">
        <v>567</v>
      </c>
      <c r="S3062" s="7">
        <v>1</v>
      </c>
      <c r="T3062" s="4">
        <v>10000</v>
      </c>
      <c r="U3062" s="4">
        <v>0</v>
      </c>
      <c r="V3062" s="25">
        <v>30</v>
      </c>
      <c r="W3062" s="4">
        <v>0</v>
      </c>
    </row>
    <row r="3063" spans="1:23" x14ac:dyDescent="0.45">
      <c r="A3063" t="s">
        <v>8320</v>
      </c>
      <c r="B3063" t="s">
        <v>8224</v>
      </c>
      <c r="C3063" t="s">
        <v>8385</v>
      </c>
      <c r="D3063" s="8" t="s">
        <v>8381</v>
      </c>
      <c r="E3063">
        <v>2388</v>
      </c>
      <c r="F3063" s="7">
        <v>1</v>
      </c>
      <c r="G3063" s="4">
        <v>37000</v>
      </c>
      <c r="H3063" s="4">
        <v>463</v>
      </c>
      <c r="I3063" s="25">
        <v>29.958113425920601</v>
      </c>
      <c r="J3063" s="4">
        <v>8</v>
      </c>
      <c r="N3063" t="s">
        <v>8320</v>
      </c>
      <c r="O3063" t="s">
        <v>8224</v>
      </c>
      <c r="P3063" t="s">
        <v>8385</v>
      </c>
      <c r="Q3063" s="8" t="s">
        <v>8381</v>
      </c>
      <c r="R3063">
        <v>2388</v>
      </c>
      <c r="S3063" s="7">
        <v>1</v>
      </c>
      <c r="T3063" s="4">
        <v>37000</v>
      </c>
      <c r="U3063" s="4">
        <v>463</v>
      </c>
      <c r="V3063" s="25">
        <v>29.958113425920601</v>
      </c>
      <c r="W3063" s="4">
        <v>8</v>
      </c>
    </row>
    <row r="3064" spans="1:23" x14ac:dyDescent="0.45">
      <c r="A3064" t="s">
        <v>8320</v>
      </c>
      <c r="B3064" t="s">
        <v>8224</v>
      </c>
      <c r="C3064" t="s">
        <v>8385</v>
      </c>
      <c r="D3064" s="8" t="s">
        <v>8381</v>
      </c>
      <c r="E3064">
        <v>2397</v>
      </c>
      <c r="F3064" s="7">
        <v>1</v>
      </c>
      <c r="G3064" s="4">
        <v>124000</v>
      </c>
      <c r="H3064" s="4">
        <v>0</v>
      </c>
      <c r="I3064" s="25">
        <v>30</v>
      </c>
      <c r="J3064" s="4">
        <v>0</v>
      </c>
      <c r="N3064" t="s">
        <v>8320</v>
      </c>
      <c r="O3064" t="s">
        <v>8224</v>
      </c>
      <c r="P3064" t="s">
        <v>8385</v>
      </c>
      <c r="Q3064" s="8" t="s">
        <v>8381</v>
      </c>
      <c r="R3064">
        <v>2397</v>
      </c>
      <c r="S3064" s="7">
        <v>1</v>
      </c>
      <c r="T3064" s="4">
        <v>124000</v>
      </c>
      <c r="U3064" s="4">
        <v>0</v>
      </c>
      <c r="V3064" s="25">
        <v>30</v>
      </c>
      <c r="W3064" s="4">
        <v>0</v>
      </c>
    </row>
    <row r="3065" spans="1:23" x14ac:dyDescent="0.45">
      <c r="A3065" t="s">
        <v>8320</v>
      </c>
      <c r="B3065" t="s">
        <v>8224</v>
      </c>
      <c r="C3065" t="s">
        <v>8386</v>
      </c>
      <c r="F3065" s="7"/>
      <c r="G3065" s="4"/>
      <c r="H3065" s="4"/>
      <c r="I3065" s="25"/>
      <c r="J3065" s="4"/>
      <c r="N3065" t="s">
        <v>8320</v>
      </c>
      <c r="O3065" t="s">
        <v>8224</v>
      </c>
      <c r="P3065" t="s">
        <v>8386</v>
      </c>
      <c r="S3065" s="7"/>
      <c r="T3065" s="4"/>
      <c r="U3065" s="4"/>
      <c r="V3065" s="25"/>
      <c r="W3065" s="4"/>
    </row>
    <row r="3066" spans="1:23" x14ac:dyDescent="0.45">
      <c r="A3066" t="s">
        <v>8320</v>
      </c>
      <c r="B3066" t="s">
        <v>8224</v>
      </c>
      <c r="C3066" t="s">
        <v>8386</v>
      </c>
      <c r="D3066" s="8" t="s">
        <v>8376</v>
      </c>
      <c r="F3066" s="7">
        <v>5</v>
      </c>
      <c r="G3066" s="4">
        <v>132000</v>
      </c>
      <c r="H3066" s="4">
        <v>69</v>
      </c>
      <c r="I3066" s="25">
        <v>35.99166666666715</v>
      </c>
      <c r="J3066" s="4">
        <v>8</v>
      </c>
      <c r="N3066" t="s">
        <v>8320</v>
      </c>
      <c r="O3066" t="s">
        <v>8224</v>
      </c>
      <c r="P3066" t="s">
        <v>8386</v>
      </c>
      <c r="Q3066" s="8" t="s">
        <v>8376</v>
      </c>
      <c r="S3066" s="7">
        <v>5</v>
      </c>
      <c r="T3066" s="4">
        <v>132000</v>
      </c>
      <c r="U3066" s="4">
        <v>69</v>
      </c>
      <c r="V3066" s="25">
        <v>35.99166666666715</v>
      </c>
      <c r="W3066" s="4">
        <v>8</v>
      </c>
    </row>
    <row r="3067" spans="1:23" x14ac:dyDescent="0.45">
      <c r="A3067" t="s">
        <v>8320</v>
      </c>
      <c r="B3067" t="s">
        <v>8224</v>
      </c>
      <c r="C3067" t="s">
        <v>8386</v>
      </c>
      <c r="D3067" s="8" t="s">
        <v>8376</v>
      </c>
      <c r="E3067">
        <v>540</v>
      </c>
      <c r="F3067" s="7">
        <v>1</v>
      </c>
      <c r="G3067" s="4">
        <v>15000</v>
      </c>
      <c r="H3067" s="4">
        <v>1</v>
      </c>
      <c r="I3067" s="25">
        <v>30</v>
      </c>
      <c r="J3067" s="4">
        <v>1</v>
      </c>
      <c r="N3067" t="s">
        <v>8320</v>
      </c>
      <c r="O3067" t="s">
        <v>8224</v>
      </c>
      <c r="P3067" t="s">
        <v>8386</v>
      </c>
      <c r="Q3067" s="8" t="s">
        <v>8376</v>
      </c>
      <c r="R3067">
        <v>540</v>
      </c>
      <c r="S3067" s="7">
        <v>1</v>
      </c>
      <c r="T3067" s="4">
        <v>15000</v>
      </c>
      <c r="U3067" s="4">
        <v>1</v>
      </c>
      <c r="V3067" s="25">
        <v>30</v>
      </c>
      <c r="W3067" s="4">
        <v>1</v>
      </c>
    </row>
    <row r="3068" spans="1:23" x14ac:dyDescent="0.45">
      <c r="A3068" t="s">
        <v>8320</v>
      </c>
      <c r="B3068" t="s">
        <v>8224</v>
      </c>
      <c r="C3068" t="s">
        <v>8386</v>
      </c>
      <c r="D3068" s="8" t="s">
        <v>8376</v>
      </c>
      <c r="E3068">
        <v>576</v>
      </c>
      <c r="F3068" s="7">
        <v>1</v>
      </c>
      <c r="G3068" s="4">
        <v>80000</v>
      </c>
      <c r="H3068" s="4">
        <v>1</v>
      </c>
      <c r="I3068" s="25">
        <v>59.958333333335759</v>
      </c>
      <c r="J3068" s="4">
        <v>1</v>
      </c>
      <c r="N3068" t="s">
        <v>8320</v>
      </c>
      <c r="O3068" t="s">
        <v>8224</v>
      </c>
      <c r="P3068" t="s">
        <v>8386</v>
      </c>
      <c r="Q3068" s="8" t="s">
        <v>8376</v>
      </c>
      <c r="R3068">
        <v>576</v>
      </c>
      <c r="S3068" s="7">
        <v>1</v>
      </c>
      <c r="T3068" s="4">
        <v>80000</v>
      </c>
      <c r="U3068" s="4">
        <v>1</v>
      </c>
      <c r="V3068" s="25">
        <v>59.958333333335759</v>
      </c>
      <c r="W3068" s="4">
        <v>1</v>
      </c>
    </row>
    <row r="3069" spans="1:23" x14ac:dyDescent="0.45">
      <c r="A3069" t="s">
        <v>8320</v>
      </c>
      <c r="B3069" t="s">
        <v>8224</v>
      </c>
      <c r="C3069" t="s">
        <v>8386</v>
      </c>
      <c r="D3069" s="8" t="s">
        <v>8376</v>
      </c>
      <c r="E3069">
        <v>586</v>
      </c>
      <c r="F3069" s="7">
        <v>1</v>
      </c>
      <c r="G3069" s="4">
        <v>10000</v>
      </c>
      <c r="H3069" s="4">
        <v>56</v>
      </c>
      <c r="I3069" s="25">
        <v>30</v>
      </c>
      <c r="J3069" s="4">
        <v>4</v>
      </c>
      <c r="N3069" t="s">
        <v>8320</v>
      </c>
      <c r="O3069" t="s">
        <v>8224</v>
      </c>
      <c r="P3069" t="s">
        <v>8386</v>
      </c>
      <c r="Q3069" s="8" t="s">
        <v>8376</v>
      </c>
      <c r="R3069">
        <v>586</v>
      </c>
      <c r="S3069" s="7">
        <v>1</v>
      </c>
      <c r="T3069" s="4">
        <v>10000</v>
      </c>
      <c r="U3069" s="4">
        <v>56</v>
      </c>
      <c r="V3069" s="25">
        <v>30</v>
      </c>
      <c r="W3069" s="4">
        <v>4</v>
      </c>
    </row>
    <row r="3070" spans="1:23" x14ac:dyDescent="0.45">
      <c r="A3070" t="s">
        <v>8320</v>
      </c>
      <c r="B3070" t="s">
        <v>8224</v>
      </c>
      <c r="C3070" t="s">
        <v>8386</v>
      </c>
      <c r="D3070" s="8" t="s">
        <v>8376</v>
      </c>
      <c r="E3070">
        <v>634</v>
      </c>
      <c r="F3070" s="7">
        <v>1</v>
      </c>
      <c r="G3070" s="4">
        <v>5000</v>
      </c>
      <c r="H3070" s="4">
        <v>1</v>
      </c>
      <c r="I3070" s="25">
        <v>30</v>
      </c>
      <c r="J3070" s="4">
        <v>1</v>
      </c>
      <c r="N3070" t="s">
        <v>8320</v>
      </c>
      <c r="O3070" t="s">
        <v>8224</v>
      </c>
      <c r="P3070" t="s">
        <v>8386</v>
      </c>
      <c r="Q3070" s="8" t="s">
        <v>8376</v>
      </c>
      <c r="R3070">
        <v>634</v>
      </c>
      <c r="S3070" s="7">
        <v>1</v>
      </c>
      <c r="T3070" s="4">
        <v>5000</v>
      </c>
      <c r="U3070" s="4">
        <v>1</v>
      </c>
      <c r="V3070" s="25">
        <v>30</v>
      </c>
      <c r="W3070" s="4">
        <v>1</v>
      </c>
    </row>
    <row r="3071" spans="1:23" x14ac:dyDescent="0.45">
      <c r="A3071" t="s">
        <v>8320</v>
      </c>
      <c r="B3071" t="s">
        <v>8224</v>
      </c>
      <c r="C3071" t="s">
        <v>8386</v>
      </c>
      <c r="D3071" s="8" t="s">
        <v>8376</v>
      </c>
      <c r="E3071">
        <v>2374</v>
      </c>
      <c r="F3071" s="7">
        <v>1</v>
      </c>
      <c r="G3071" s="4">
        <v>22000</v>
      </c>
      <c r="H3071" s="4">
        <v>10</v>
      </c>
      <c r="I3071" s="25">
        <v>30</v>
      </c>
      <c r="J3071" s="4">
        <v>1</v>
      </c>
      <c r="N3071" t="s">
        <v>8320</v>
      </c>
      <c r="O3071" t="s">
        <v>8224</v>
      </c>
      <c r="P3071" t="s">
        <v>8386</v>
      </c>
      <c r="Q3071" s="8" t="s">
        <v>8376</v>
      </c>
      <c r="R3071">
        <v>2374</v>
      </c>
      <c r="S3071" s="7">
        <v>1</v>
      </c>
      <c r="T3071" s="4">
        <v>22000</v>
      </c>
      <c r="U3071" s="4">
        <v>10</v>
      </c>
      <c r="V3071" s="25">
        <v>30</v>
      </c>
      <c r="W3071" s="4">
        <v>1</v>
      </c>
    </row>
    <row r="3072" spans="1:23" x14ac:dyDescent="0.45">
      <c r="A3072" t="s">
        <v>8320</v>
      </c>
      <c r="B3072" t="s">
        <v>8224</v>
      </c>
      <c r="C3072" t="s">
        <v>8386</v>
      </c>
      <c r="D3072" s="8" t="s">
        <v>8377</v>
      </c>
      <c r="F3072" s="7">
        <v>7</v>
      </c>
      <c r="G3072" s="4">
        <v>203750</v>
      </c>
      <c r="H3072" s="4">
        <v>142</v>
      </c>
      <c r="I3072" s="25">
        <v>30.950104166668357</v>
      </c>
      <c r="J3072" s="4">
        <v>7</v>
      </c>
      <c r="N3072" t="s">
        <v>8320</v>
      </c>
      <c r="O3072" t="s">
        <v>8224</v>
      </c>
      <c r="P3072" t="s">
        <v>8386</v>
      </c>
      <c r="Q3072" s="8" t="s">
        <v>8377</v>
      </c>
      <c r="S3072" s="7">
        <v>7</v>
      </c>
      <c r="T3072" s="4">
        <v>203750</v>
      </c>
      <c r="U3072" s="4">
        <v>142</v>
      </c>
      <c r="V3072" s="25">
        <v>30.950104166668357</v>
      </c>
      <c r="W3072" s="4">
        <v>7</v>
      </c>
    </row>
    <row r="3073" spans="1:23" x14ac:dyDescent="0.45">
      <c r="A3073" t="s">
        <v>8320</v>
      </c>
      <c r="B3073" t="s">
        <v>8224</v>
      </c>
      <c r="C3073" t="s">
        <v>8386</v>
      </c>
      <c r="D3073" s="8" t="s">
        <v>8377</v>
      </c>
      <c r="E3073">
        <v>558</v>
      </c>
      <c r="F3073" s="7">
        <v>1</v>
      </c>
      <c r="G3073" s="4">
        <v>750</v>
      </c>
      <c r="H3073" s="4">
        <v>0</v>
      </c>
      <c r="I3073" s="25">
        <v>29.958333333335759</v>
      </c>
      <c r="J3073" s="4">
        <v>0</v>
      </c>
      <c r="N3073" t="s">
        <v>8320</v>
      </c>
      <c r="O3073" t="s">
        <v>8224</v>
      </c>
      <c r="P3073" t="s">
        <v>8386</v>
      </c>
      <c r="Q3073" s="8" t="s">
        <v>8377</v>
      </c>
      <c r="R3073">
        <v>558</v>
      </c>
      <c r="S3073" s="7">
        <v>1</v>
      </c>
      <c r="T3073" s="4">
        <v>750</v>
      </c>
      <c r="U3073" s="4">
        <v>0</v>
      </c>
      <c r="V3073" s="25">
        <v>29.958333333335759</v>
      </c>
      <c r="W3073" s="4">
        <v>0</v>
      </c>
    </row>
    <row r="3074" spans="1:23" x14ac:dyDescent="0.45">
      <c r="A3074" t="s">
        <v>8320</v>
      </c>
      <c r="B3074" t="s">
        <v>8224</v>
      </c>
      <c r="C3074" t="s">
        <v>8386</v>
      </c>
      <c r="D3074" s="8" t="s">
        <v>8377</v>
      </c>
      <c r="E3074">
        <v>582</v>
      </c>
      <c r="F3074" s="7">
        <v>1</v>
      </c>
      <c r="G3074" s="4">
        <v>100000</v>
      </c>
      <c r="H3074" s="4">
        <v>0</v>
      </c>
      <c r="I3074" s="25">
        <v>23.010196759263636</v>
      </c>
      <c r="J3074" s="4">
        <v>0</v>
      </c>
      <c r="N3074" t="s">
        <v>8320</v>
      </c>
      <c r="O3074" t="s">
        <v>8224</v>
      </c>
      <c r="P3074" t="s">
        <v>8386</v>
      </c>
      <c r="Q3074" s="8" t="s">
        <v>8377</v>
      </c>
      <c r="R3074">
        <v>582</v>
      </c>
      <c r="S3074" s="7">
        <v>1</v>
      </c>
      <c r="T3074" s="4">
        <v>100000</v>
      </c>
      <c r="U3074" s="4">
        <v>0</v>
      </c>
      <c r="V3074" s="25">
        <v>23.010196759263636</v>
      </c>
      <c r="W3074" s="4">
        <v>0</v>
      </c>
    </row>
    <row r="3075" spans="1:23" x14ac:dyDescent="0.45">
      <c r="A3075" t="s">
        <v>8320</v>
      </c>
      <c r="B3075" t="s">
        <v>8224</v>
      </c>
      <c r="C3075" t="s">
        <v>8386</v>
      </c>
      <c r="D3075" s="8" t="s">
        <v>8377</v>
      </c>
      <c r="E3075">
        <v>583</v>
      </c>
      <c r="F3075" s="7">
        <v>1</v>
      </c>
      <c r="G3075" s="4">
        <v>9000</v>
      </c>
      <c r="H3075" s="4">
        <v>1</v>
      </c>
      <c r="I3075" s="25">
        <v>29.958333333343035</v>
      </c>
      <c r="J3075" s="4">
        <v>1</v>
      </c>
      <c r="N3075" t="s">
        <v>8320</v>
      </c>
      <c r="O3075" t="s">
        <v>8224</v>
      </c>
      <c r="P3075" t="s">
        <v>8386</v>
      </c>
      <c r="Q3075" s="8" t="s">
        <v>8377</v>
      </c>
      <c r="R3075">
        <v>583</v>
      </c>
      <c r="S3075" s="7">
        <v>1</v>
      </c>
      <c r="T3075" s="4">
        <v>9000</v>
      </c>
      <c r="U3075" s="4">
        <v>1</v>
      </c>
      <c r="V3075" s="25">
        <v>29.958333333343035</v>
      </c>
      <c r="W3075" s="4">
        <v>1</v>
      </c>
    </row>
    <row r="3076" spans="1:23" x14ac:dyDescent="0.45">
      <c r="A3076" t="s">
        <v>8320</v>
      </c>
      <c r="B3076" t="s">
        <v>8224</v>
      </c>
      <c r="C3076" t="s">
        <v>8386</v>
      </c>
      <c r="D3076" s="8" t="s">
        <v>8377</v>
      </c>
      <c r="E3076">
        <v>584</v>
      </c>
      <c r="F3076" s="7">
        <v>1</v>
      </c>
      <c r="G3076" s="4">
        <v>1000</v>
      </c>
      <c r="H3076" s="4">
        <v>10</v>
      </c>
      <c r="I3076" s="25">
        <v>29.958333333335759</v>
      </c>
      <c r="J3076" s="4">
        <v>2</v>
      </c>
      <c r="N3076" t="s">
        <v>8320</v>
      </c>
      <c r="O3076" t="s">
        <v>8224</v>
      </c>
      <c r="P3076" t="s">
        <v>8386</v>
      </c>
      <c r="Q3076" s="8" t="s">
        <v>8377</v>
      </c>
      <c r="R3076">
        <v>584</v>
      </c>
      <c r="S3076" s="7">
        <v>1</v>
      </c>
      <c r="T3076" s="4">
        <v>1000</v>
      </c>
      <c r="U3076" s="4">
        <v>10</v>
      </c>
      <c r="V3076" s="25">
        <v>29.958333333335759</v>
      </c>
      <c r="W3076" s="4">
        <v>2</v>
      </c>
    </row>
    <row r="3077" spans="1:23" x14ac:dyDescent="0.45">
      <c r="A3077" t="s">
        <v>8320</v>
      </c>
      <c r="B3077" t="s">
        <v>8224</v>
      </c>
      <c r="C3077" t="s">
        <v>8386</v>
      </c>
      <c r="D3077" s="8" t="s">
        <v>8377</v>
      </c>
      <c r="E3077">
        <v>599</v>
      </c>
      <c r="F3077" s="7">
        <v>1</v>
      </c>
      <c r="G3077" s="4">
        <v>50000</v>
      </c>
      <c r="H3077" s="4">
        <v>31</v>
      </c>
      <c r="I3077" s="25">
        <v>23.82358796295739</v>
      </c>
      <c r="J3077" s="4">
        <v>2</v>
      </c>
      <c r="N3077" t="s">
        <v>8320</v>
      </c>
      <c r="O3077" t="s">
        <v>8224</v>
      </c>
      <c r="P3077" t="s">
        <v>8386</v>
      </c>
      <c r="Q3077" s="8" t="s">
        <v>8377</v>
      </c>
      <c r="R3077">
        <v>599</v>
      </c>
      <c r="S3077" s="7">
        <v>1</v>
      </c>
      <c r="T3077" s="4">
        <v>50000</v>
      </c>
      <c r="U3077" s="4">
        <v>31</v>
      </c>
      <c r="V3077" s="25">
        <v>23.82358796295739</v>
      </c>
      <c r="W3077" s="4">
        <v>2</v>
      </c>
    </row>
    <row r="3078" spans="1:23" x14ac:dyDescent="0.45">
      <c r="A3078" t="s">
        <v>8320</v>
      </c>
      <c r="B3078" t="s">
        <v>8224</v>
      </c>
      <c r="C3078" t="s">
        <v>8386</v>
      </c>
      <c r="D3078" s="8" t="s">
        <v>8377</v>
      </c>
      <c r="E3078">
        <v>2345</v>
      </c>
      <c r="F3078" s="7">
        <v>1</v>
      </c>
      <c r="G3078" s="4">
        <v>3000</v>
      </c>
      <c r="H3078" s="4">
        <v>0</v>
      </c>
      <c r="I3078" s="25">
        <v>34.983611111107166</v>
      </c>
      <c r="J3078" s="4">
        <v>0</v>
      </c>
      <c r="N3078" t="s">
        <v>8320</v>
      </c>
      <c r="O3078" t="s">
        <v>8224</v>
      </c>
      <c r="P3078" t="s">
        <v>8386</v>
      </c>
      <c r="Q3078" s="8" t="s">
        <v>8377</v>
      </c>
      <c r="R3078">
        <v>2345</v>
      </c>
      <c r="S3078" s="7">
        <v>1</v>
      </c>
      <c r="T3078" s="4">
        <v>3000</v>
      </c>
      <c r="U3078" s="4">
        <v>0</v>
      </c>
      <c r="V3078" s="25">
        <v>34.983611111107166</v>
      </c>
      <c r="W3078" s="4">
        <v>0</v>
      </c>
    </row>
    <row r="3079" spans="1:23" x14ac:dyDescent="0.45">
      <c r="A3079" t="s">
        <v>8320</v>
      </c>
      <c r="B3079" t="s">
        <v>8224</v>
      </c>
      <c r="C3079" t="s">
        <v>8386</v>
      </c>
      <c r="D3079" s="8" t="s">
        <v>8377</v>
      </c>
      <c r="E3079">
        <v>2368</v>
      </c>
      <c r="F3079" s="7">
        <v>1</v>
      </c>
      <c r="G3079" s="4">
        <v>40000</v>
      </c>
      <c r="H3079" s="4">
        <v>100</v>
      </c>
      <c r="I3079" s="25">
        <v>44.958333333335759</v>
      </c>
      <c r="J3079" s="4">
        <v>2</v>
      </c>
      <c r="N3079" t="s">
        <v>8320</v>
      </c>
      <c r="O3079" t="s">
        <v>8224</v>
      </c>
      <c r="P3079" t="s">
        <v>8386</v>
      </c>
      <c r="Q3079" s="8" t="s">
        <v>8377</v>
      </c>
      <c r="R3079">
        <v>2368</v>
      </c>
      <c r="S3079" s="7">
        <v>1</v>
      </c>
      <c r="T3079" s="4">
        <v>40000</v>
      </c>
      <c r="U3079" s="4">
        <v>100</v>
      </c>
      <c r="V3079" s="25">
        <v>44.958333333335759</v>
      </c>
      <c r="W3079" s="4">
        <v>2</v>
      </c>
    </row>
    <row r="3080" spans="1:23" x14ac:dyDescent="0.45">
      <c r="A3080" t="s">
        <v>8320</v>
      </c>
      <c r="B3080" t="s">
        <v>8224</v>
      </c>
      <c r="C3080" t="s">
        <v>8386</v>
      </c>
      <c r="D3080" s="8" t="s">
        <v>8378</v>
      </c>
      <c r="F3080" s="7">
        <v>6</v>
      </c>
      <c r="G3080" s="4">
        <v>250153</v>
      </c>
      <c r="H3080" s="4">
        <v>2124</v>
      </c>
      <c r="I3080" s="25">
        <v>37.49305555555717</v>
      </c>
      <c r="J3080" s="4">
        <v>18</v>
      </c>
      <c r="N3080" t="s">
        <v>8320</v>
      </c>
      <c r="O3080" t="s">
        <v>8224</v>
      </c>
      <c r="P3080" t="s">
        <v>8386</v>
      </c>
      <c r="Q3080" s="8" t="s">
        <v>8378</v>
      </c>
      <c r="S3080" s="7">
        <v>6</v>
      </c>
      <c r="T3080" s="4">
        <v>250153</v>
      </c>
      <c r="U3080" s="4">
        <v>2124</v>
      </c>
      <c r="V3080" s="25">
        <v>37.49305555555717</v>
      </c>
      <c r="W3080" s="4">
        <v>18</v>
      </c>
    </row>
    <row r="3081" spans="1:23" x14ac:dyDescent="0.45">
      <c r="A3081" t="s">
        <v>8320</v>
      </c>
      <c r="B3081" t="s">
        <v>8224</v>
      </c>
      <c r="C3081" t="s">
        <v>8386</v>
      </c>
      <c r="D3081" s="8" t="s">
        <v>8378</v>
      </c>
      <c r="E3081">
        <v>595</v>
      </c>
      <c r="F3081" s="7">
        <v>1</v>
      </c>
      <c r="G3081" s="4">
        <v>100000</v>
      </c>
      <c r="H3081" s="4">
        <v>426</v>
      </c>
      <c r="I3081" s="25">
        <v>45</v>
      </c>
      <c r="J3081" s="4">
        <v>8</v>
      </c>
      <c r="N3081" t="s">
        <v>8320</v>
      </c>
      <c r="O3081" t="s">
        <v>8224</v>
      </c>
      <c r="P3081" t="s">
        <v>8386</v>
      </c>
      <c r="Q3081" s="8" t="s">
        <v>8378</v>
      </c>
      <c r="R3081">
        <v>595</v>
      </c>
      <c r="S3081" s="7">
        <v>1</v>
      </c>
      <c r="T3081" s="4">
        <v>100000</v>
      </c>
      <c r="U3081" s="4">
        <v>426</v>
      </c>
      <c r="V3081" s="25">
        <v>45</v>
      </c>
      <c r="W3081" s="4">
        <v>8</v>
      </c>
    </row>
    <row r="3082" spans="1:23" x14ac:dyDescent="0.45">
      <c r="A3082" t="s">
        <v>8320</v>
      </c>
      <c r="B3082" t="s">
        <v>8224</v>
      </c>
      <c r="C3082" t="s">
        <v>8386</v>
      </c>
      <c r="D3082" s="8" t="s">
        <v>8378</v>
      </c>
      <c r="E3082">
        <v>600</v>
      </c>
      <c r="F3082" s="7">
        <v>1</v>
      </c>
      <c r="G3082" s="4">
        <v>5000</v>
      </c>
      <c r="H3082" s="4">
        <v>100</v>
      </c>
      <c r="I3082" s="25">
        <v>60</v>
      </c>
      <c r="J3082" s="4">
        <v>1</v>
      </c>
      <c r="N3082" t="s">
        <v>8320</v>
      </c>
      <c r="O3082" t="s">
        <v>8224</v>
      </c>
      <c r="P3082" t="s">
        <v>8386</v>
      </c>
      <c r="Q3082" s="8" t="s">
        <v>8378</v>
      </c>
      <c r="R3082">
        <v>600</v>
      </c>
      <c r="S3082" s="7">
        <v>1</v>
      </c>
      <c r="T3082" s="4">
        <v>5000</v>
      </c>
      <c r="U3082" s="4">
        <v>100</v>
      </c>
      <c r="V3082" s="25">
        <v>60</v>
      </c>
      <c r="W3082" s="4">
        <v>1</v>
      </c>
    </row>
    <row r="3083" spans="1:23" x14ac:dyDescent="0.45">
      <c r="A3083" t="s">
        <v>8320</v>
      </c>
      <c r="B3083" t="s">
        <v>8224</v>
      </c>
      <c r="C3083" t="s">
        <v>8386</v>
      </c>
      <c r="D3083" s="8" t="s">
        <v>8378</v>
      </c>
      <c r="E3083">
        <v>610</v>
      </c>
      <c r="F3083" s="7">
        <v>1</v>
      </c>
      <c r="G3083" s="4">
        <v>13803</v>
      </c>
      <c r="H3083" s="4">
        <v>0</v>
      </c>
      <c r="I3083" s="25">
        <v>30</v>
      </c>
      <c r="J3083" s="4">
        <v>0</v>
      </c>
      <c r="N3083" t="s">
        <v>8320</v>
      </c>
      <c r="O3083" t="s">
        <v>8224</v>
      </c>
      <c r="P3083" t="s">
        <v>8386</v>
      </c>
      <c r="Q3083" s="8" t="s">
        <v>8378</v>
      </c>
      <c r="R3083">
        <v>610</v>
      </c>
      <c r="S3083" s="7">
        <v>1</v>
      </c>
      <c r="T3083" s="4">
        <v>13803</v>
      </c>
      <c r="U3083" s="4">
        <v>0</v>
      </c>
      <c r="V3083" s="25">
        <v>30</v>
      </c>
      <c r="W3083" s="4">
        <v>0</v>
      </c>
    </row>
    <row r="3084" spans="1:23" x14ac:dyDescent="0.45">
      <c r="A3084" t="s">
        <v>8320</v>
      </c>
      <c r="B3084" t="s">
        <v>8224</v>
      </c>
      <c r="C3084" t="s">
        <v>8386</v>
      </c>
      <c r="D3084" s="8" t="s">
        <v>8378</v>
      </c>
      <c r="E3084">
        <v>635</v>
      </c>
      <c r="F3084" s="7">
        <v>1</v>
      </c>
      <c r="G3084" s="4">
        <v>25000</v>
      </c>
      <c r="H3084" s="4">
        <v>2</v>
      </c>
      <c r="I3084" s="25">
        <v>30</v>
      </c>
      <c r="J3084" s="4">
        <v>1</v>
      </c>
      <c r="N3084" t="s">
        <v>8320</v>
      </c>
      <c r="O3084" t="s">
        <v>8224</v>
      </c>
      <c r="P3084" t="s">
        <v>8386</v>
      </c>
      <c r="Q3084" s="8" t="s">
        <v>8378</v>
      </c>
      <c r="R3084">
        <v>635</v>
      </c>
      <c r="S3084" s="7">
        <v>1</v>
      </c>
      <c r="T3084" s="4">
        <v>25000</v>
      </c>
      <c r="U3084" s="4">
        <v>2</v>
      </c>
      <c r="V3084" s="25">
        <v>30</v>
      </c>
      <c r="W3084" s="4">
        <v>1</v>
      </c>
    </row>
    <row r="3085" spans="1:23" x14ac:dyDescent="0.45">
      <c r="A3085" t="s">
        <v>8320</v>
      </c>
      <c r="B3085" t="s">
        <v>8224</v>
      </c>
      <c r="C3085" t="s">
        <v>8386</v>
      </c>
      <c r="D3085" s="8" t="s">
        <v>8378</v>
      </c>
      <c r="E3085">
        <v>2381</v>
      </c>
      <c r="F3085" s="7">
        <v>1</v>
      </c>
      <c r="G3085" s="4">
        <v>86350</v>
      </c>
      <c r="H3085" s="4">
        <v>1571</v>
      </c>
      <c r="I3085" s="25">
        <v>30</v>
      </c>
      <c r="J3085" s="4">
        <v>7</v>
      </c>
      <c r="N3085" t="s">
        <v>8320</v>
      </c>
      <c r="O3085" t="s">
        <v>8224</v>
      </c>
      <c r="P3085" t="s">
        <v>8386</v>
      </c>
      <c r="Q3085" s="8" t="s">
        <v>8378</v>
      </c>
      <c r="R3085">
        <v>2381</v>
      </c>
      <c r="S3085" s="7">
        <v>1</v>
      </c>
      <c r="T3085" s="4">
        <v>86350</v>
      </c>
      <c r="U3085" s="4">
        <v>1571</v>
      </c>
      <c r="V3085" s="25">
        <v>30</v>
      </c>
      <c r="W3085" s="4">
        <v>7</v>
      </c>
    </row>
    <row r="3086" spans="1:23" x14ac:dyDescent="0.45">
      <c r="A3086" t="s">
        <v>8320</v>
      </c>
      <c r="B3086" t="s">
        <v>8224</v>
      </c>
      <c r="C3086" t="s">
        <v>8386</v>
      </c>
      <c r="D3086" s="8" t="s">
        <v>8378</v>
      </c>
      <c r="E3086">
        <v>2391</v>
      </c>
      <c r="F3086" s="7">
        <v>1</v>
      </c>
      <c r="G3086" s="4">
        <v>20000</v>
      </c>
      <c r="H3086" s="4">
        <v>25</v>
      </c>
      <c r="I3086" s="25">
        <v>29.958333333343035</v>
      </c>
      <c r="J3086" s="4">
        <v>1</v>
      </c>
      <c r="N3086" t="s">
        <v>8320</v>
      </c>
      <c r="O3086" t="s">
        <v>8224</v>
      </c>
      <c r="P3086" t="s">
        <v>8386</v>
      </c>
      <c r="Q3086" s="8" t="s">
        <v>8378</v>
      </c>
      <c r="R3086">
        <v>2391</v>
      </c>
      <c r="S3086" s="7">
        <v>1</v>
      </c>
      <c r="T3086" s="4">
        <v>20000</v>
      </c>
      <c r="U3086" s="4">
        <v>25</v>
      </c>
      <c r="V3086" s="25">
        <v>29.958333333343035</v>
      </c>
      <c r="W3086" s="4">
        <v>1</v>
      </c>
    </row>
    <row r="3087" spans="1:23" x14ac:dyDescent="0.45">
      <c r="A3087" t="s">
        <v>8320</v>
      </c>
      <c r="B3087" t="s">
        <v>8224</v>
      </c>
      <c r="C3087" t="s">
        <v>8386</v>
      </c>
      <c r="D3087" s="8" t="s">
        <v>8379</v>
      </c>
      <c r="F3087" s="7">
        <v>3</v>
      </c>
      <c r="G3087" s="4">
        <v>8000</v>
      </c>
      <c r="H3087" s="4">
        <v>0</v>
      </c>
      <c r="I3087" s="25">
        <v>34</v>
      </c>
      <c r="J3087" s="4">
        <v>0</v>
      </c>
      <c r="N3087" t="s">
        <v>8320</v>
      </c>
      <c r="O3087" t="s">
        <v>8224</v>
      </c>
      <c r="P3087" t="s">
        <v>8386</v>
      </c>
      <c r="Q3087" s="8" t="s">
        <v>8379</v>
      </c>
      <c r="S3087" s="7">
        <v>3</v>
      </c>
      <c r="T3087" s="4">
        <v>8000</v>
      </c>
      <c r="U3087" s="4">
        <v>0</v>
      </c>
      <c r="V3087" s="25">
        <v>34</v>
      </c>
      <c r="W3087" s="4">
        <v>0</v>
      </c>
    </row>
    <row r="3088" spans="1:23" x14ac:dyDescent="0.45">
      <c r="A3088" t="s">
        <v>8320</v>
      </c>
      <c r="B3088" t="s">
        <v>8224</v>
      </c>
      <c r="C3088" t="s">
        <v>8386</v>
      </c>
      <c r="D3088" s="8" t="s">
        <v>8379</v>
      </c>
      <c r="E3088">
        <v>624</v>
      </c>
      <c r="F3088" s="7">
        <v>1</v>
      </c>
      <c r="G3088" s="4">
        <v>5000</v>
      </c>
      <c r="H3088" s="4">
        <v>0</v>
      </c>
      <c r="I3088" s="25">
        <v>30</v>
      </c>
      <c r="J3088" s="4">
        <v>0</v>
      </c>
      <c r="N3088" t="s">
        <v>8320</v>
      </c>
      <c r="O3088" t="s">
        <v>8224</v>
      </c>
      <c r="P3088" t="s">
        <v>8386</v>
      </c>
      <c r="Q3088" s="8" t="s">
        <v>8379</v>
      </c>
      <c r="R3088">
        <v>624</v>
      </c>
      <c r="S3088" s="7">
        <v>1</v>
      </c>
      <c r="T3088" s="4">
        <v>5000</v>
      </c>
      <c r="U3088" s="4">
        <v>0</v>
      </c>
      <c r="V3088" s="25">
        <v>30</v>
      </c>
      <c r="W3088" s="4">
        <v>0</v>
      </c>
    </row>
    <row r="3089" spans="1:23" x14ac:dyDescent="0.45">
      <c r="A3089" t="s">
        <v>8320</v>
      </c>
      <c r="B3089" t="s">
        <v>8224</v>
      </c>
      <c r="C3089" t="s">
        <v>8386</v>
      </c>
      <c r="D3089" s="8" t="s">
        <v>8379</v>
      </c>
      <c r="E3089">
        <v>2352</v>
      </c>
      <c r="F3089" s="7">
        <v>1</v>
      </c>
      <c r="G3089" s="4">
        <v>2000</v>
      </c>
      <c r="H3089" s="4">
        <v>0</v>
      </c>
      <c r="I3089" s="25">
        <v>60</v>
      </c>
      <c r="J3089" s="4">
        <v>0</v>
      </c>
      <c r="N3089" t="s">
        <v>8320</v>
      </c>
      <c r="O3089" t="s">
        <v>8224</v>
      </c>
      <c r="P3089" t="s">
        <v>8386</v>
      </c>
      <c r="Q3089" s="8" t="s">
        <v>8379</v>
      </c>
      <c r="R3089">
        <v>2352</v>
      </c>
      <c r="S3089" s="7">
        <v>1</v>
      </c>
      <c r="T3089" s="4">
        <v>2000</v>
      </c>
      <c r="U3089" s="4">
        <v>0</v>
      </c>
      <c r="V3089" s="25">
        <v>60</v>
      </c>
      <c r="W3089" s="4">
        <v>0</v>
      </c>
    </row>
    <row r="3090" spans="1:23" x14ac:dyDescent="0.45">
      <c r="A3090" t="s">
        <v>8320</v>
      </c>
      <c r="B3090" t="s">
        <v>8224</v>
      </c>
      <c r="C3090" t="s">
        <v>8386</v>
      </c>
      <c r="D3090" s="8" t="s">
        <v>8379</v>
      </c>
      <c r="E3090">
        <v>2353</v>
      </c>
      <c r="F3090" s="7">
        <v>1</v>
      </c>
      <c r="G3090" s="4">
        <v>1000</v>
      </c>
      <c r="H3090" s="4">
        <v>0</v>
      </c>
      <c r="I3090" s="25">
        <v>12</v>
      </c>
      <c r="J3090" s="4">
        <v>0</v>
      </c>
      <c r="N3090" t="s">
        <v>8320</v>
      </c>
      <c r="O3090" t="s">
        <v>8224</v>
      </c>
      <c r="P3090" t="s">
        <v>8386</v>
      </c>
      <c r="Q3090" s="8" t="s">
        <v>8379</v>
      </c>
      <c r="R3090">
        <v>2353</v>
      </c>
      <c r="S3090" s="7">
        <v>1</v>
      </c>
      <c r="T3090" s="4">
        <v>1000</v>
      </c>
      <c r="U3090" s="4">
        <v>0</v>
      </c>
      <c r="V3090" s="25">
        <v>12</v>
      </c>
      <c r="W3090" s="4">
        <v>0</v>
      </c>
    </row>
    <row r="3091" spans="1:23" x14ac:dyDescent="0.45">
      <c r="A3091" t="s">
        <v>8320</v>
      </c>
      <c r="B3091" t="s">
        <v>8224</v>
      </c>
      <c r="C3091" t="s">
        <v>8386</v>
      </c>
      <c r="D3091" s="8" t="s">
        <v>8369</v>
      </c>
      <c r="F3091" s="7">
        <v>3</v>
      </c>
      <c r="G3091" s="4">
        <v>222000</v>
      </c>
      <c r="H3091" s="4">
        <v>1461</v>
      </c>
      <c r="I3091" s="25">
        <v>30</v>
      </c>
      <c r="J3091" s="4">
        <v>5</v>
      </c>
      <c r="N3091" t="s">
        <v>8320</v>
      </c>
      <c r="O3091" t="s">
        <v>8224</v>
      </c>
      <c r="P3091" t="s">
        <v>8386</v>
      </c>
      <c r="Q3091" s="8" t="s">
        <v>8369</v>
      </c>
      <c r="S3091" s="7">
        <v>3</v>
      </c>
      <c r="T3091" s="4">
        <v>222000</v>
      </c>
      <c r="U3091" s="4">
        <v>1461</v>
      </c>
      <c r="V3091" s="25">
        <v>30</v>
      </c>
      <c r="W3091" s="4">
        <v>5</v>
      </c>
    </row>
    <row r="3092" spans="1:23" x14ac:dyDescent="0.45">
      <c r="A3092" t="s">
        <v>8320</v>
      </c>
      <c r="B3092" t="s">
        <v>8224</v>
      </c>
      <c r="C3092" t="s">
        <v>8386</v>
      </c>
      <c r="D3092" s="8" t="s">
        <v>8369</v>
      </c>
      <c r="E3092">
        <v>602</v>
      </c>
      <c r="F3092" s="7">
        <v>1</v>
      </c>
      <c r="G3092" s="4">
        <v>70000</v>
      </c>
      <c r="H3092" s="4">
        <v>0</v>
      </c>
      <c r="I3092" s="25">
        <v>30</v>
      </c>
      <c r="J3092" s="4">
        <v>0</v>
      </c>
      <c r="N3092" t="s">
        <v>8320</v>
      </c>
      <c r="O3092" t="s">
        <v>8224</v>
      </c>
      <c r="P3092" t="s">
        <v>8386</v>
      </c>
      <c r="Q3092" s="8" t="s">
        <v>8369</v>
      </c>
      <c r="R3092">
        <v>602</v>
      </c>
      <c r="S3092" s="7">
        <v>1</v>
      </c>
      <c r="T3092" s="4">
        <v>70000</v>
      </c>
      <c r="U3092" s="4">
        <v>0</v>
      </c>
      <c r="V3092" s="25">
        <v>30</v>
      </c>
      <c r="W3092" s="4">
        <v>0</v>
      </c>
    </row>
    <row r="3093" spans="1:23" x14ac:dyDescent="0.45">
      <c r="A3093" t="s">
        <v>8320</v>
      </c>
      <c r="B3093" t="s">
        <v>8224</v>
      </c>
      <c r="C3093" t="s">
        <v>8386</v>
      </c>
      <c r="D3093" s="8" t="s">
        <v>8369</v>
      </c>
      <c r="E3093">
        <v>608</v>
      </c>
      <c r="F3093" s="7">
        <v>1</v>
      </c>
      <c r="G3093" s="4">
        <v>150000</v>
      </c>
      <c r="H3093" s="4">
        <v>1461</v>
      </c>
      <c r="I3093" s="25">
        <v>30</v>
      </c>
      <c r="J3093" s="4">
        <v>5</v>
      </c>
      <c r="N3093" t="s">
        <v>8320</v>
      </c>
      <c r="O3093" t="s">
        <v>8224</v>
      </c>
      <c r="P3093" t="s">
        <v>8386</v>
      </c>
      <c r="Q3093" s="8" t="s">
        <v>8369</v>
      </c>
      <c r="R3093">
        <v>608</v>
      </c>
      <c r="S3093" s="7">
        <v>1</v>
      </c>
      <c r="T3093" s="4">
        <v>150000</v>
      </c>
      <c r="U3093" s="4">
        <v>1461</v>
      </c>
      <c r="V3093" s="25">
        <v>30</v>
      </c>
      <c r="W3093" s="4">
        <v>5</v>
      </c>
    </row>
    <row r="3094" spans="1:23" x14ac:dyDescent="0.45">
      <c r="A3094" t="s">
        <v>8320</v>
      </c>
      <c r="B3094" t="s">
        <v>8224</v>
      </c>
      <c r="C3094" t="s">
        <v>8386</v>
      </c>
      <c r="D3094" s="8" t="s">
        <v>8369</v>
      </c>
      <c r="E3094">
        <v>2371</v>
      </c>
      <c r="F3094" s="7">
        <v>1</v>
      </c>
      <c r="G3094" s="4">
        <v>2000</v>
      </c>
      <c r="H3094" s="4">
        <v>0</v>
      </c>
      <c r="I3094" s="25">
        <v>30</v>
      </c>
      <c r="J3094" s="4">
        <v>0</v>
      </c>
      <c r="N3094" t="s">
        <v>8320</v>
      </c>
      <c r="O3094" t="s">
        <v>8224</v>
      </c>
      <c r="P3094" t="s">
        <v>8386</v>
      </c>
      <c r="Q3094" s="8" t="s">
        <v>8369</v>
      </c>
      <c r="R3094">
        <v>2371</v>
      </c>
      <c r="S3094" s="7">
        <v>1</v>
      </c>
      <c r="T3094" s="4">
        <v>2000</v>
      </c>
      <c r="U3094" s="4">
        <v>0</v>
      </c>
      <c r="V3094" s="25">
        <v>30</v>
      </c>
      <c r="W3094" s="4">
        <v>0</v>
      </c>
    </row>
    <row r="3095" spans="1:23" x14ac:dyDescent="0.45">
      <c r="A3095" t="s">
        <v>8320</v>
      </c>
      <c r="B3095" t="s">
        <v>8224</v>
      </c>
      <c r="C3095" t="s">
        <v>8386</v>
      </c>
      <c r="D3095" s="8" t="s">
        <v>8380</v>
      </c>
      <c r="F3095" s="7">
        <v>6</v>
      </c>
      <c r="G3095" s="4">
        <v>199000</v>
      </c>
      <c r="H3095" s="4">
        <v>4944</v>
      </c>
      <c r="I3095" s="25">
        <v>34.91156635802448</v>
      </c>
      <c r="J3095" s="4">
        <v>34</v>
      </c>
      <c r="N3095" t="s">
        <v>8320</v>
      </c>
      <c r="O3095" t="s">
        <v>8224</v>
      </c>
      <c r="P3095" t="s">
        <v>8386</v>
      </c>
      <c r="Q3095" s="8" t="s">
        <v>8380</v>
      </c>
      <c r="S3095" s="7">
        <v>6</v>
      </c>
      <c r="T3095" s="4">
        <v>199000</v>
      </c>
      <c r="U3095" s="4">
        <v>4944</v>
      </c>
      <c r="V3095" s="25">
        <v>34.91156635802448</v>
      </c>
      <c r="W3095" s="4">
        <v>34</v>
      </c>
    </row>
    <row r="3096" spans="1:23" x14ac:dyDescent="0.45">
      <c r="A3096" t="s">
        <v>8320</v>
      </c>
      <c r="B3096" t="s">
        <v>8224</v>
      </c>
      <c r="C3096" t="s">
        <v>8386</v>
      </c>
      <c r="D3096" s="8" t="s">
        <v>8380</v>
      </c>
      <c r="E3096">
        <v>551</v>
      </c>
      <c r="F3096" s="7">
        <v>1</v>
      </c>
      <c r="G3096" s="4">
        <v>75000</v>
      </c>
      <c r="H3096" s="4">
        <v>3781</v>
      </c>
      <c r="I3096" s="25">
        <v>44.469398148146865</v>
      </c>
      <c r="J3096" s="4">
        <v>28</v>
      </c>
      <c r="N3096" t="s">
        <v>8320</v>
      </c>
      <c r="O3096" t="s">
        <v>8224</v>
      </c>
      <c r="P3096" t="s">
        <v>8386</v>
      </c>
      <c r="Q3096" s="8" t="s">
        <v>8380</v>
      </c>
      <c r="R3096">
        <v>551</v>
      </c>
      <c r="S3096" s="7">
        <v>1</v>
      </c>
      <c r="T3096" s="4">
        <v>75000</v>
      </c>
      <c r="U3096" s="4">
        <v>3781</v>
      </c>
      <c r="V3096" s="25">
        <v>44.469398148146865</v>
      </c>
      <c r="W3096" s="4">
        <v>28</v>
      </c>
    </row>
    <row r="3097" spans="1:23" x14ac:dyDescent="0.45">
      <c r="A3097" t="s">
        <v>8320</v>
      </c>
      <c r="B3097" t="s">
        <v>8224</v>
      </c>
      <c r="C3097" t="s">
        <v>8386</v>
      </c>
      <c r="D3097" s="8" t="s">
        <v>8380</v>
      </c>
      <c r="E3097">
        <v>589</v>
      </c>
      <c r="F3097" s="7">
        <v>1</v>
      </c>
      <c r="G3097" s="4">
        <v>7500</v>
      </c>
      <c r="H3097" s="4">
        <v>1</v>
      </c>
      <c r="I3097" s="25">
        <v>15</v>
      </c>
      <c r="J3097" s="4">
        <v>1</v>
      </c>
      <c r="N3097" t="s">
        <v>8320</v>
      </c>
      <c r="O3097" t="s">
        <v>8224</v>
      </c>
      <c r="P3097" t="s">
        <v>8386</v>
      </c>
      <c r="Q3097" s="8" t="s">
        <v>8380</v>
      </c>
      <c r="R3097">
        <v>589</v>
      </c>
      <c r="S3097" s="7">
        <v>1</v>
      </c>
      <c r="T3097" s="4">
        <v>7500</v>
      </c>
      <c r="U3097" s="4">
        <v>1</v>
      </c>
      <c r="V3097" s="25">
        <v>15</v>
      </c>
      <c r="W3097" s="4">
        <v>1</v>
      </c>
    </row>
    <row r="3098" spans="1:23" x14ac:dyDescent="0.45">
      <c r="A3098" t="s">
        <v>8320</v>
      </c>
      <c r="B3098" t="s">
        <v>8224</v>
      </c>
      <c r="C3098" t="s">
        <v>8386</v>
      </c>
      <c r="D3098" s="8" t="s">
        <v>8380</v>
      </c>
      <c r="E3098">
        <v>591</v>
      </c>
      <c r="F3098" s="7">
        <v>1</v>
      </c>
      <c r="G3098" s="4">
        <v>100000</v>
      </c>
      <c r="H3098" s="4">
        <v>61</v>
      </c>
      <c r="I3098" s="25">
        <v>30</v>
      </c>
      <c r="J3098" s="4">
        <v>2</v>
      </c>
      <c r="N3098" t="s">
        <v>8320</v>
      </c>
      <c r="O3098" t="s">
        <v>8224</v>
      </c>
      <c r="P3098" t="s">
        <v>8386</v>
      </c>
      <c r="Q3098" s="8" t="s">
        <v>8380</v>
      </c>
      <c r="R3098">
        <v>591</v>
      </c>
      <c r="S3098" s="7">
        <v>1</v>
      </c>
      <c r="T3098" s="4">
        <v>100000</v>
      </c>
      <c r="U3098" s="4">
        <v>61</v>
      </c>
      <c r="V3098" s="25">
        <v>30</v>
      </c>
      <c r="W3098" s="4">
        <v>2</v>
      </c>
    </row>
    <row r="3099" spans="1:23" x14ac:dyDescent="0.45">
      <c r="A3099" t="s">
        <v>8320</v>
      </c>
      <c r="B3099" t="s">
        <v>8224</v>
      </c>
      <c r="C3099" t="s">
        <v>8386</v>
      </c>
      <c r="D3099" s="8" t="s">
        <v>8380</v>
      </c>
      <c r="E3099">
        <v>2341</v>
      </c>
      <c r="F3099" s="7">
        <v>1</v>
      </c>
      <c r="G3099" s="4">
        <v>5000</v>
      </c>
      <c r="H3099" s="4">
        <v>0</v>
      </c>
      <c r="I3099" s="25">
        <v>30</v>
      </c>
      <c r="J3099" s="4">
        <v>0</v>
      </c>
      <c r="N3099" t="s">
        <v>8320</v>
      </c>
      <c r="O3099" t="s">
        <v>8224</v>
      </c>
      <c r="P3099" t="s">
        <v>8386</v>
      </c>
      <c r="Q3099" s="8" t="s">
        <v>8380</v>
      </c>
      <c r="R3099">
        <v>2341</v>
      </c>
      <c r="S3099" s="7">
        <v>1</v>
      </c>
      <c r="T3099" s="4">
        <v>5000</v>
      </c>
      <c r="U3099" s="4">
        <v>0</v>
      </c>
      <c r="V3099" s="25">
        <v>30</v>
      </c>
      <c r="W3099" s="4">
        <v>0</v>
      </c>
    </row>
    <row r="3100" spans="1:23" x14ac:dyDescent="0.45">
      <c r="A3100" t="s">
        <v>8320</v>
      </c>
      <c r="B3100" t="s">
        <v>8224</v>
      </c>
      <c r="C3100" t="s">
        <v>8386</v>
      </c>
      <c r="D3100" s="8" t="s">
        <v>8380</v>
      </c>
      <c r="E3100">
        <v>2359</v>
      </c>
      <c r="F3100" s="7">
        <v>1</v>
      </c>
      <c r="G3100" s="4">
        <v>7500</v>
      </c>
      <c r="H3100" s="4">
        <v>1101</v>
      </c>
      <c r="I3100" s="25">
        <v>60</v>
      </c>
      <c r="J3100" s="4">
        <v>3</v>
      </c>
      <c r="N3100" t="s">
        <v>8320</v>
      </c>
      <c r="O3100" t="s">
        <v>8224</v>
      </c>
      <c r="P3100" t="s">
        <v>8386</v>
      </c>
      <c r="Q3100" s="8" t="s">
        <v>8380</v>
      </c>
      <c r="R3100">
        <v>2359</v>
      </c>
      <c r="S3100" s="7">
        <v>1</v>
      </c>
      <c r="T3100" s="4">
        <v>7500</v>
      </c>
      <c r="U3100" s="4">
        <v>1101</v>
      </c>
      <c r="V3100" s="25">
        <v>60</v>
      </c>
      <c r="W3100" s="4">
        <v>3</v>
      </c>
    </row>
    <row r="3101" spans="1:23" x14ac:dyDescent="0.45">
      <c r="A3101" t="s">
        <v>8320</v>
      </c>
      <c r="B3101" t="s">
        <v>8224</v>
      </c>
      <c r="C3101" t="s">
        <v>8386</v>
      </c>
      <c r="D3101" s="8" t="s">
        <v>8380</v>
      </c>
      <c r="E3101">
        <v>2398</v>
      </c>
      <c r="F3101" s="7">
        <v>1</v>
      </c>
      <c r="G3101" s="4">
        <v>4000</v>
      </c>
      <c r="H3101" s="4">
        <v>0</v>
      </c>
      <c r="I3101" s="25">
        <v>30</v>
      </c>
      <c r="J3101" s="4">
        <v>0</v>
      </c>
      <c r="N3101" t="s">
        <v>8320</v>
      </c>
      <c r="O3101" t="s">
        <v>8224</v>
      </c>
      <c r="P3101" t="s">
        <v>8386</v>
      </c>
      <c r="Q3101" s="8" t="s">
        <v>8380</v>
      </c>
      <c r="R3101">
        <v>2398</v>
      </c>
      <c r="S3101" s="7">
        <v>1</v>
      </c>
      <c r="T3101" s="4">
        <v>4000</v>
      </c>
      <c r="U3101" s="4">
        <v>0</v>
      </c>
      <c r="V3101" s="25">
        <v>30</v>
      </c>
      <c r="W3101" s="4">
        <v>0</v>
      </c>
    </row>
    <row r="3102" spans="1:23" x14ac:dyDescent="0.45">
      <c r="A3102" t="s">
        <v>8320</v>
      </c>
      <c r="B3102" t="s">
        <v>8224</v>
      </c>
      <c r="C3102" t="s">
        <v>8386</v>
      </c>
      <c r="D3102" s="8" t="s">
        <v>8370</v>
      </c>
      <c r="F3102" s="7">
        <v>8</v>
      </c>
      <c r="G3102" s="4">
        <v>333400</v>
      </c>
      <c r="H3102" s="4">
        <v>5495</v>
      </c>
      <c r="I3102" s="25">
        <v>30.168399884259088</v>
      </c>
      <c r="J3102" s="4">
        <v>59</v>
      </c>
      <c r="N3102" t="s">
        <v>8320</v>
      </c>
      <c r="O3102" t="s">
        <v>8224</v>
      </c>
      <c r="P3102" t="s">
        <v>8386</v>
      </c>
      <c r="Q3102" s="8" t="s">
        <v>8370</v>
      </c>
      <c r="S3102" s="7">
        <v>8</v>
      </c>
      <c r="T3102" s="4">
        <v>333400</v>
      </c>
      <c r="U3102" s="4">
        <v>5495</v>
      </c>
      <c r="V3102" s="25">
        <v>30.168399884259088</v>
      </c>
      <c r="W3102" s="4">
        <v>59</v>
      </c>
    </row>
    <row r="3103" spans="1:23" x14ac:dyDescent="0.45">
      <c r="A3103" t="s">
        <v>8320</v>
      </c>
      <c r="B3103" t="s">
        <v>8224</v>
      </c>
      <c r="C3103" t="s">
        <v>8386</v>
      </c>
      <c r="D3103" s="8" t="s">
        <v>8370</v>
      </c>
      <c r="E3103">
        <v>571</v>
      </c>
      <c r="F3103" s="7">
        <v>1</v>
      </c>
      <c r="G3103" s="4">
        <v>25000</v>
      </c>
      <c r="H3103" s="4">
        <v>106</v>
      </c>
      <c r="I3103" s="25">
        <v>19.349733796298096</v>
      </c>
      <c r="J3103" s="4">
        <v>2</v>
      </c>
      <c r="N3103" t="s">
        <v>8320</v>
      </c>
      <c r="O3103" t="s">
        <v>8224</v>
      </c>
      <c r="P3103" t="s">
        <v>8386</v>
      </c>
      <c r="Q3103" s="8" t="s">
        <v>8370</v>
      </c>
      <c r="R3103">
        <v>571</v>
      </c>
      <c r="S3103" s="7">
        <v>1</v>
      </c>
      <c r="T3103" s="4">
        <v>25000</v>
      </c>
      <c r="U3103" s="4">
        <v>106</v>
      </c>
      <c r="V3103" s="25">
        <v>19.349733796298096</v>
      </c>
      <c r="W3103" s="4">
        <v>2</v>
      </c>
    </row>
    <row r="3104" spans="1:23" x14ac:dyDescent="0.45">
      <c r="A3104" t="s">
        <v>8320</v>
      </c>
      <c r="B3104" t="s">
        <v>8224</v>
      </c>
      <c r="C3104" t="s">
        <v>8386</v>
      </c>
      <c r="D3104" s="8" t="s">
        <v>8370</v>
      </c>
      <c r="E3104">
        <v>581</v>
      </c>
      <c r="F3104" s="7">
        <v>1</v>
      </c>
      <c r="G3104" s="4">
        <v>400</v>
      </c>
      <c r="H3104" s="4">
        <v>0</v>
      </c>
      <c r="I3104" s="25">
        <v>30</v>
      </c>
      <c r="J3104" s="4">
        <v>0</v>
      </c>
      <c r="N3104" t="s">
        <v>8320</v>
      </c>
      <c r="O3104" t="s">
        <v>8224</v>
      </c>
      <c r="P3104" t="s">
        <v>8386</v>
      </c>
      <c r="Q3104" s="8" t="s">
        <v>8370</v>
      </c>
      <c r="R3104">
        <v>581</v>
      </c>
      <c r="S3104" s="7">
        <v>1</v>
      </c>
      <c r="T3104" s="4">
        <v>400</v>
      </c>
      <c r="U3104" s="4">
        <v>0</v>
      </c>
      <c r="V3104" s="25">
        <v>30</v>
      </c>
      <c r="W3104" s="4">
        <v>0</v>
      </c>
    </row>
    <row r="3105" spans="1:23" x14ac:dyDescent="0.45">
      <c r="A3105" t="s">
        <v>8320</v>
      </c>
      <c r="B3105" t="s">
        <v>8224</v>
      </c>
      <c r="C3105" t="s">
        <v>8386</v>
      </c>
      <c r="D3105" s="8" t="s">
        <v>8370</v>
      </c>
      <c r="E3105">
        <v>605</v>
      </c>
      <c r="F3105" s="7">
        <v>1</v>
      </c>
      <c r="G3105" s="4">
        <v>5000</v>
      </c>
      <c r="H3105" s="4">
        <v>131</v>
      </c>
      <c r="I3105" s="25">
        <v>45</v>
      </c>
      <c r="J3105" s="4">
        <v>8</v>
      </c>
      <c r="N3105" t="s">
        <v>8320</v>
      </c>
      <c r="O3105" t="s">
        <v>8224</v>
      </c>
      <c r="P3105" t="s">
        <v>8386</v>
      </c>
      <c r="Q3105" s="8" t="s">
        <v>8370</v>
      </c>
      <c r="R3105">
        <v>605</v>
      </c>
      <c r="S3105" s="7">
        <v>1</v>
      </c>
      <c r="T3105" s="4">
        <v>5000</v>
      </c>
      <c r="U3105" s="4">
        <v>131</v>
      </c>
      <c r="V3105" s="25">
        <v>45</v>
      </c>
      <c r="W3105" s="4">
        <v>8</v>
      </c>
    </row>
    <row r="3106" spans="1:23" x14ac:dyDescent="0.45">
      <c r="A3106" t="s">
        <v>8320</v>
      </c>
      <c r="B3106" t="s">
        <v>8224</v>
      </c>
      <c r="C3106" t="s">
        <v>8386</v>
      </c>
      <c r="D3106" s="8" t="s">
        <v>8370</v>
      </c>
      <c r="E3106">
        <v>626</v>
      </c>
      <c r="F3106" s="7">
        <v>1</v>
      </c>
      <c r="G3106" s="4">
        <v>25000</v>
      </c>
      <c r="H3106" s="4">
        <v>4345</v>
      </c>
      <c r="I3106" s="25">
        <v>32.997465277774609</v>
      </c>
      <c r="J3106" s="4">
        <v>39</v>
      </c>
      <c r="N3106" t="s">
        <v>8320</v>
      </c>
      <c r="O3106" t="s">
        <v>8224</v>
      </c>
      <c r="P3106" t="s">
        <v>8386</v>
      </c>
      <c r="Q3106" s="8" t="s">
        <v>8370</v>
      </c>
      <c r="R3106">
        <v>626</v>
      </c>
      <c r="S3106" s="7">
        <v>1</v>
      </c>
      <c r="T3106" s="4">
        <v>25000</v>
      </c>
      <c r="U3106" s="4">
        <v>4345</v>
      </c>
      <c r="V3106" s="25">
        <v>32.997465277774609</v>
      </c>
      <c r="W3106" s="4">
        <v>39</v>
      </c>
    </row>
    <row r="3107" spans="1:23" x14ac:dyDescent="0.45">
      <c r="A3107" t="s">
        <v>8320</v>
      </c>
      <c r="B3107" t="s">
        <v>8224</v>
      </c>
      <c r="C3107" t="s">
        <v>8386</v>
      </c>
      <c r="D3107" s="8" t="s">
        <v>8370</v>
      </c>
      <c r="E3107">
        <v>2378</v>
      </c>
      <c r="F3107" s="7">
        <v>1</v>
      </c>
      <c r="G3107" s="4">
        <v>110000</v>
      </c>
      <c r="H3107" s="4">
        <v>0</v>
      </c>
      <c r="I3107" s="25">
        <v>29</v>
      </c>
      <c r="J3107" s="4">
        <v>0</v>
      </c>
      <c r="N3107" t="s">
        <v>8320</v>
      </c>
      <c r="O3107" t="s">
        <v>8224</v>
      </c>
      <c r="P3107" t="s">
        <v>8386</v>
      </c>
      <c r="Q3107" s="8" t="s">
        <v>8370</v>
      </c>
      <c r="R3107">
        <v>2378</v>
      </c>
      <c r="S3107" s="7">
        <v>1</v>
      </c>
      <c r="T3107" s="4">
        <v>110000</v>
      </c>
      <c r="U3107" s="4">
        <v>0</v>
      </c>
      <c r="V3107" s="25">
        <v>29</v>
      </c>
      <c r="W3107" s="4">
        <v>0</v>
      </c>
    </row>
    <row r="3108" spans="1:23" x14ac:dyDescent="0.45">
      <c r="A3108" t="s">
        <v>8320</v>
      </c>
      <c r="B3108" t="s">
        <v>8224</v>
      </c>
      <c r="C3108" t="s">
        <v>8386</v>
      </c>
      <c r="D3108" s="8" t="s">
        <v>8370</v>
      </c>
      <c r="E3108">
        <v>2382</v>
      </c>
      <c r="F3108" s="7">
        <v>1</v>
      </c>
      <c r="G3108" s="4">
        <v>3000</v>
      </c>
      <c r="H3108" s="4">
        <v>75</v>
      </c>
      <c r="I3108" s="25">
        <v>25</v>
      </c>
      <c r="J3108" s="4">
        <v>2</v>
      </c>
      <c r="N3108" t="s">
        <v>8320</v>
      </c>
      <c r="O3108" t="s">
        <v>8224</v>
      </c>
      <c r="P3108" t="s">
        <v>8386</v>
      </c>
      <c r="Q3108" s="8" t="s">
        <v>8370</v>
      </c>
      <c r="R3108">
        <v>2382</v>
      </c>
      <c r="S3108" s="7">
        <v>1</v>
      </c>
      <c r="T3108" s="4">
        <v>3000</v>
      </c>
      <c r="U3108" s="4">
        <v>75</v>
      </c>
      <c r="V3108" s="25">
        <v>25</v>
      </c>
      <c r="W3108" s="4">
        <v>2</v>
      </c>
    </row>
    <row r="3109" spans="1:23" x14ac:dyDescent="0.45">
      <c r="A3109" t="s">
        <v>8320</v>
      </c>
      <c r="B3109" t="s">
        <v>8224</v>
      </c>
      <c r="C3109" t="s">
        <v>8386</v>
      </c>
      <c r="D3109" s="8" t="s">
        <v>8370</v>
      </c>
      <c r="E3109">
        <v>2385</v>
      </c>
      <c r="F3109" s="7">
        <v>1</v>
      </c>
      <c r="G3109" s="4">
        <v>65000</v>
      </c>
      <c r="H3109" s="4">
        <v>788</v>
      </c>
      <c r="I3109" s="25">
        <v>30</v>
      </c>
      <c r="J3109" s="4">
        <v>7</v>
      </c>
      <c r="N3109" t="s">
        <v>8320</v>
      </c>
      <c r="O3109" t="s">
        <v>8224</v>
      </c>
      <c r="P3109" t="s">
        <v>8386</v>
      </c>
      <c r="Q3109" s="8" t="s">
        <v>8370</v>
      </c>
      <c r="R3109">
        <v>2385</v>
      </c>
      <c r="S3109" s="7">
        <v>1</v>
      </c>
      <c r="T3109" s="4">
        <v>65000</v>
      </c>
      <c r="U3109" s="4">
        <v>788</v>
      </c>
      <c r="V3109" s="25">
        <v>30</v>
      </c>
      <c r="W3109" s="4">
        <v>7</v>
      </c>
    </row>
    <row r="3110" spans="1:23" x14ac:dyDescent="0.45">
      <c r="A3110" t="s">
        <v>8320</v>
      </c>
      <c r="B3110" t="s">
        <v>8224</v>
      </c>
      <c r="C3110" t="s">
        <v>8386</v>
      </c>
      <c r="D3110" s="8" t="s">
        <v>8370</v>
      </c>
      <c r="E3110">
        <v>2393</v>
      </c>
      <c r="F3110" s="7">
        <v>1</v>
      </c>
      <c r="G3110" s="4">
        <v>100000</v>
      </c>
      <c r="H3110" s="4">
        <v>50</v>
      </c>
      <c r="I3110" s="25">
        <v>30</v>
      </c>
      <c r="J3110" s="4">
        <v>1</v>
      </c>
      <c r="N3110" t="s">
        <v>8320</v>
      </c>
      <c r="O3110" t="s">
        <v>8224</v>
      </c>
      <c r="P3110" t="s">
        <v>8386</v>
      </c>
      <c r="Q3110" s="8" t="s">
        <v>8370</v>
      </c>
      <c r="R3110">
        <v>2393</v>
      </c>
      <c r="S3110" s="7">
        <v>1</v>
      </c>
      <c r="T3110" s="4">
        <v>100000</v>
      </c>
      <c r="U3110" s="4">
        <v>50</v>
      </c>
      <c r="V3110" s="25">
        <v>30</v>
      </c>
      <c r="W3110" s="4">
        <v>1</v>
      </c>
    </row>
    <row r="3111" spans="1:23" x14ac:dyDescent="0.45">
      <c r="A3111" t="s">
        <v>8320</v>
      </c>
      <c r="B3111" t="s">
        <v>8224</v>
      </c>
      <c r="C3111" t="s">
        <v>8386</v>
      </c>
      <c r="D3111" s="8" t="s">
        <v>8371</v>
      </c>
      <c r="F3111" s="7">
        <v>3</v>
      </c>
      <c r="G3111" s="4">
        <v>101999</v>
      </c>
      <c r="H3111" s="4">
        <v>12828</v>
      </c>
      <c r="I3111" s="25">
        <v>35.102233796298002</v>
      </c>
      <c r="J3111" s="4">
        <v>122</v>
      </c>
      <c r="N3111" t="s">
        <v>8320</v>
      </c>
      <c r="O3111" t="s">
        <v>8224</v>
      </c>
      <c r="P3111" t="s">
        <v>8386</v>
      </c>
      <c r="Q3111" s="8" t="s">
        <v>8371</v>
      </c>
      <c r="S3111" s="7">
        <v>3</v>
      </c>
      <c r="T3111" s="4">
        <v>101999</v>
      </c>
      <c r="U3111" s="4">
        <v>12828</v>
      </c>
      <c r="V3111" s="25">
        <v>35.102233796298002</v>
      </c>
      <c r="W3111" s="4">
        <v>122</v>
      </c>
    </row>
    <row r="3112" spans="1:23" x14ac:dyDescent="0.45">
      <c r="A3112" t="s">
        <v>8320</v>
      </c>
      <c r="B3112" t="s">
        <v>8224</v>
      </c>
      <c r="C3112" t="s">
        <v>8386</v>
      </c>
      <c r="D3112" s="8" t="s">
        <v>8371</v>
      </c>
      <c r="E3112">
        <v>613</v>
      </c>
      <c r="F3112" s="7">
        <v>1</v>
      </c>
      <c r="G3112" s="4">
        <v>60000</v>
      </c>
      <c r="H3112" s="4">
        <v>12818</v>
      </c>
      <c r="I3112" s="25">
        <v>30.710879629630654</v>
      </c>
      <c r="J3112" s="4">
        <v>121</v>
      </c>
      <c r="N3112" t="s">
        <v>8320</v>
      </c>
      <c r="O3112" t="s">
        <v>8224</v>
      </c>
      <c r="P3112" t="s">
        <v>8386</v>
      </c>
      <c r="Q3112" s="8" t="s">
        <v>8371</v>
      </c>
      <c r="R3112">
        <v>613</v>
      </c>
      <c r="S3112" s="7">
        <v>1</v>
      </c>
      <c r="T3112" s="4">
        <v>60000</v>
      </c>
      <c r="U3112" s="4">
        <v>12818</v>
      </c>
      <c r="V3112" s="25">
        <v>30.710879629630654</v>
      </c>
      <c r="W3112" s="4">
        <v>121</v>
      </c>
    </row>
    <row r="3113" spans="1:23" x14ac:dyDescent="0.45">
      <c r="A3113" t="s">
        <v>8320</v>
      </c>
      <c r="B3113" t="s">
        <v>8224</v>
      </c>
      <c r="C3113" t="s">
        <v>8386</v>
      </c>
      <c r="D3113" s="8" t="s">
        <v>8371</v>
      </c>
      <c r="E3113">
        <v>630</v>
      </c>
      <c r="F3113" s="7">
        <v>1</v>
      </c>
      <c r="G3113" s="4">
        <v>11999</v>
      </c>
      <c r="H3113" s="4">
        <v>10</v>
      </c>
      <c r="I3113" s="25">
        <v>29.595821759263345</v>
      </c>
      <c r="J3113" s="4">
        <v>1</v>
      </c>
      <c r="N3113" t="s">
        <v>8320</v>
      </c>
      <c r="O3113" t="s">
        <v>8224</v>
      </c>
      <c r="P3113" t="s">
        <v>8386</v>
      </c>
      <c r="Q3113" s="8" t="s">
        <v>8371</v>
      </c>
      <c r="R3113">
        <v>630</v>
      </c>
      <c r="S3113" s="7">
        <v>1</v>
      </c>
      <c r="T3113" s="4">
        <v>11999</v>
      </c>
      <c r="U3113" s="4">
        <v>10</v>
      </c>
      <c r="V3113" s="25">
        <v>29.595821759263345</v>
      </c>
      <c r="W3113" s="4">
        <v>1</v>
      </c>
    </row>
    <row r="3114" spans="1:23" x14ac:dyDescent="0.45">
      <c r="A3114" t="s">
        <v>8320</v>
      </c>
      <c r="B3114" t="s">
        <v>8224</v>
      </c>
      <c r="C3114" t="s">
        <v>8386</v>
      </c>
      <c r="D3114" s="8" t="s">
        <v>8371</v>
      </c>
      <c r="E3114">
        <v>2379</v>
      </c>
      <c r="F3114" s="7">
        <v>1</v>
      </c>
      <c r="G3114" s="4">
        <v>30000</v>
      </c>
      <c r="H3114" s="4">
        <v>0</v>
      </c>
      <c r="I3114" s="25">
        <v>45</v>
      </c>
      <c r="J3114" s="4">
        <v>0</v>
      </c>
      <c r="N3114" t="s">
        <v>8320</v>
      </c>
      <c r="O3114" t="s">
        <v>8224</v>
      </c>
      <c r="P3114" t="s">
        <v>8386</v>
      </c>
      <c r="Q3114" s="8" t="s">
        <v>8371</v>
      </c>
      <c r="R3114">
        <v>2379</v>
      </c>
      <c r="S3114" s="7">
        <v>1</v>
      </c>
      <c r="T3114" s="4">
        <v>30000</v>
      </c>
      <c r="U3114" s="4">
        <v>0</v>
      </c>
      <c r="V3114" s="25">
        <v>45</v>
      </c>
      <c r="W3114" s="4">
        <v>0</v>
      </c>
    </row>
    <row r="3115" spans="1:23" x14ac:dyDescent="0.45">
      <c r="A3115" t="s">
        <v>8320</v>
      </c>
      <c r="B3115" t="s">
        <v>8224</v>
      </c>
      <c r="C3115" t="s">
        <v>8386</v>
      </c>
      <c r="D3115" s="8" t="s">
        <v>8372</v>
      </c>
      <c r="F3115" s="7">
        <v>6</v>
      </c>
      <c r="G3115" s="4">
        <v>98828</v>
      </c>
      <c r="H3115" s="4">
        <v>187</v>
      </c>
      <c r="I3115" s="25">
        <v>37.5</v>
      </c>
      <c r="J3115" s="4">
        <v>8</v>
      </c>
      <c r="N3115" t="s">
        <v>8320</v>
      </c>
      <c r="O3115" t="s">
        <v>8224</v>
      </c>
      <c r="P3115" t="s">
        <v>8386</v>
      </c>
      <c r="Q3115" s="8" t="s">
        <v>8372</v>
      </c>
      <c r="S3115" s="7">
        <v>6</v>
      </c>
      <c r="T3115" s="4">
        <v>98828</v>
      </c>
      <c r="U3115" s="4">
        <v>187</v>
      </c>
      <c r="V3115" s="25">
        <v>37.5</v>
      </c>
      <c r="W3115" s="4">
        <v>8</v>
      </c>
    </row>
    <row r="3116" spans="1:23" x14ac:dyDescent="0.45">
      <c r="A3116" t="s">
        <v>8320</v>
      </c>
      <c r="B3116" t="s">
        <v>8224</v>
      </c>
      <c r="C3116" t="s">
        <v>8386</v>
      </c>
      <c r="D3116" s="8" t="s">
        <v>8372</v>
      </c>
      <c r="E3116">
        <v>541</v>
      </c>
      <c r="F3116" s="7">
        <v>1</v>
      </c>
      <c r="G3116" s="4">
        <v>4500</v>
      </c>
      <c r="H3116" s="4">
        <v>25</v>
      </c>
      <c r="I3116" s="25">
        <v>30</v>
      </c>
      <c r="J3116" s="4">
        <v>1</v>
      </c>
      <c r="N3116" t="s">
        <v>8320</v>
      </c>
      <c r="O3116" t="s">
        <v>8224</v>
      </c>
      <c r="P3116" t="s">
        <v>8386</v>
      </c>
      <c r="Q3116" s="8" t="s">
        <v>8372</v>
      </c>
      <c r="R3116">
        <v>541</v>
      </c>
      <c r="S3116" s="7">
        <v>1</v>
      </c>
      <c r="T3116" s="4">
        <v>4500</v>
      </c>
      <c r="U3116" s="4">
        <v>25</v>
      </c>
      <c r="V3116" s="25">
        <v>30</v>
      </c>
      <c r="W3116" s="4">
        <v>1</v>
      </c>
    </row>
    <row r="3117" spans="1:23" x14ac:dyDescent="0.45">
      <c r="A3117" t="s">
        <v>8320</v>
      </c>
      <c r="B3117" t="s">
        <v>8224</v>
      </c>
      <c r="C3117" t="s">
        <v>8386</v>
      </c>
      <c r="D3117" s="8" t="s">
        <v>8372</v>
      </c>
      <c r="E3117">
        <v>546</v>
      </c>
      <c r="F3117" s="7">
        <v>1</v>
      </c>
      <c r="G3117" s="4">
        <v>60000</v>
      </c>
      <c r="H3117" s="4">
        <v>52</v>
      </c>
      <c r="I3117" s="25">
        <v>45</v>
      </c>
      <c r="J3117" s="4">
        <v>2</v>
      </c>
      <c r="N3117" t="s">
        <v>8320</v>
      </c>
      <c r="O3117" t="s">
        <v>8224</v>
      </c>
      <c r="P3117" t="s">
        <v>8386</v>
      </c>
      <c r="Q3117" s="8" t="s">
        <v>8372</v>
      </c>
      <c r="R3117">
        <v>546</v>
      </c>
      <c r="S3117" s="7">
        <v>1</v>
      </c>
      <c r="T3117" s="4">
        <v>60000</v>
      </c>
      <c r="U3117" s="4">
        <v>52</v>
      </c>
      <c r="V3117" s="25">
        <v>45</v>
      </c>
      <c r="W3117" s="4">
        <v>2</v>
      </c>
    </row>
    <row r="3118" spans="1:23" x14ac:dyDescent="0.45">
      <c r="A3118" t="s">
        <v>8320</v>
      </c>
      <c r="B3118" t="s">
        <v>8224</v>
      </c>
      <c r="C3118" t="s">
        <v>8386</v>
      </c>
      <c r="D3118" s="8" t="s">
        <v>8372</v>
      </c>
      <c r="E3118">
        <v>561</v>
      </c>
      <c r="F3118" s="7">
        <v>1</v>
      </c>
      <c r="G3118" s="4">
        <v>15000</v>
      </c>
      <c r="H3118" s="4">
        <v>55</v>
      </c>
      <c r="I3118" s="25">
        <v>35</v>
      </c>
      <c r="J3118" s="4">
        <v>2</v>
      </c>
      <c r="N3118" t="s">
        <v>8320</v>
      </c>
      <c r="O3118" t="s">
        <v>8224</v>
      </c>
      <c r="P3118" t="s">
        <v>8386</v>
      </c>
      <c r="Q3118" s="8" t="s">
        <v>8372</v>
      </c>
      <c r="R3118">
        <v>561</v>
      </c>
      <c r="S3118" s="7">
        <v>1</v>
      </c>
      <c r="T3118" s="4">
        <v>15000</v>
      </c>
      <c r="U3118" s="4">
        <v>55</v>
      </c>
      <c r="V3118" s="25">
        <v>35</v>
      </c>
      <c r="W3118" s="4">
        <v>2</v>
      </c>
    </row>
    <row r="3119" spans="1:23" x14ac:dyDescent="0.45">
      <c r="A3119" t="s">
        <v>8320</v>
      </c>
      <c r="B3119" t="s">
        <v>8224</v>
      </c>
      <c r="C3119" t="s">
        <v>8386</v>
      </c>
      <c r="D3119" s="8" t="s">
        <v>8372</v>
      </c>
      <c r="E3119">
        <v>2364</v>
      </c>
      <c r="F3119" s="7">
        <v>1</v>
      </c>
      <c r="G3119" s="4">
        <v>128</v>
      </c>
      <c r="H3119" s="4">
        <v>0</v>
      </c>
      <c r="I3119" s="25">
        <v>55</v>
      </c>
      <c r="J3119" s="4">
        <v>0</v>
      </c>
      <c r="N3119" t="s">
        <v>8320</v>
      </c>
      <c r="O3119" t="s">
        <v>8224</v>
      </c>
      <c r="P3119" t="s">
        <v>8386</v>
      </c>
      <c r="Q3119" s="8" t="s">
        <v>8372</v>
      </c>
      <c r="R3119">
        <v>2364</v>
      </c>
      <c r="S3119" s="7">
        <v>1</v>
      </c>
      <c r="T3119" s="4">
        <v>128</v>
      </c>
      <c r="U3119" s="4">
        <v>0</v>
      </c>
      <c r="V3119" s="25">
        <v>55</v>
      </c>
      <c r="W3119" s="4">
        <v>0</v>
      </c>
    </row>
    <row r="3120" spans="1:23" x14ac:dyDescent="0.45">
      <c r="A3120" t="s">
        <v>8320</v>
      </c>
      <c r="B3120" t="s">
        <v>8224</v>
      </c>
      <c r="C3120" t="s">
        <v>8386</v>
      </c>
      <c r="D3120" s="8" t="s">
        <v>8372</v>
      </c>
      <c r="E3120">
        <v>2380</v>
      </c>
      <c r="F3120" s="7">
        <v>1</v>
      </c>
      <c r="G3120" s="4">
        <v>15000</v>
      </c>
      <c r="H3120" s="4">
        <v>55</v>
      </c>
      <c r="I3120" s="25">
        <v>30</v>
      </c>
      <c r="J3120" s="4">
        <v>3</v>
      </c>
      <c r="N3120" t="s">
        <v>8320</v>
      </c>
      <c r="O3120" t="s">
        <v>8224</v>
      </c>
      <c r="P3120" t="s">
        <v>8386</v>
      </c>
      <c r="Q3120" s="8" t="s">
        <v>8372</v>
      </c>
      <c r="R3120">
        <v>2380</v>
      </c>
      <c r="S3120" s="7">
        <v>1</v>
      </c>
      <c r="T3120" s="4">
        <v>15000</v>
      </c>
      <c r="U3120" s="4">
        <v>55</v>
      </c>
      <c r="V3120" s="25">
        <v>30</v>
      </c>
      <c r="W3120" s="4">
        <v>3</v>
      </c>
    </row>
    <row r="3121" spans="1:23" x14ac:dyDescent="0.45">
      <c r="A3121" t="s">
        <v>8320</v>
      </c>
      <c r="B3121" t="s">
        <v>8224</v>
      </c>
      <c r="C3121" t="s">
        <v>8386</v>
      </c>
      <c r="D3121" s="8" t="s">
        <v>8372</v>
      </c>
      <c r="E3121">
        <v>2392</v>
      </c>
      <c r="F3121" s="7">
        <v>1</v>
      </c>
      <c r="G3121" s="4">
        <v>4200</v>
      </c>
      <c r="H3121" s="4">
        <v>0</v>
      </c>
      <c r="I3121" s="25">
        <v>30</v>
      </c>
      <c r="J3121" s="4">
        <v>0</v>
      </c>
      <c r="N3121" t="s">
        <v>8320</v>
      </c>
      <c r="O3121" t="s">
        <v>8224</v>
      </c>
      <c r="P3121" t="s">
        <v>8386</v>
      </c>
      <c r="Q3121" s="8" t="s">
        <v>8372</v>
      </c>
      <c r="R3121">
        <v>2392</v>
      </c>
      <c r="S3121" s="7">
        <v>1</v>
      </c>
      <c r="T3121" s="4">
        <v>4200</v>
      </c>
      <c r="U3121" s="4">
        <v>0</v>
      </c>
      <c r="V3121" s="25">
        <v>30</v>
      </c>
      <c r="W3121" s="4">
        <v>0</v>
      </c>
    </row>
    <row r="3122" spans="1:23" x14ac:dyDescent="0.45">
      <c r="A3122" t="s">
        <v>8320</v>
      </c>
      <c r="B3122" t="s">
        <v>8224</v>
      </c>
      <c r="C3122" t="s">
        <v>8386</v>
      </c>
      <c r="D3122" s="8" t="s">
        <v>8373</v>
      </c>
      <c r="F3122" s="7">
        <v>2</v>
      </c>
      <c r="G3122" s="4">
        <v>2750</v>
      </c>
      <c r="H3122" s="4">
        <v>0</v>
      </c>
      <c r="I3122" s="25">
        <v>30.041666666664241</v>
      </c>
      <c r="J3122" s="4">
        <v>0</v>
      </c>
      <c r="N3122" t="s">
        <v>8320</v>
      </c>
      <c r="O3122" t="s">
        <v>8224</v>
      </c>
      <c r="P3122" t="s">
        <v>8386</v>
      </c>
      <c r="Q3122" s="8" t="s">
        <v>8373</v>
      </c>
      <c r="S3122" s="7">
        <v>2</v>
      </c>
      <c r="T3122" s="4">
        <v>2750</v>
      </c>
      <c r="U3122" s="4">
        <v>0</v>
      </c>
      <c r="V3122" s="25">
        <v>30.041666666664241</v>
      </c>
      <c r="W3122" s="4">
        <v>0</v>
      </c>
    </row>
    <row r="3123" spans="1:23" x14ac:dyDescent="0.45">
      <c r="A3123" t="s">
        <v>8320</v>
      </c>
      <c r="B3123" t="s">
        <v>8224</v>
      </c>
      <c r="C3123" t="s">
        <v>8386</v>
      </c>
      <c r="D3123" s="8" t="s">
        <v>8373</v>
      </c>
      <c r="E3123">
        <v>572</v>
      </c>
      <c r="F3123" s="7">
        <v>1</v>
      </c>
      <c r="G3123" s="4">
        <v>2500</v>
      </c>
      <c r="H3123" s="4">
        <v>0</v>
      </c>
      <c r="I3123" s="25">
        <v>30.041666666664241</v>
      </c>
      <c r="J3123" s="4">
        <v>0</v>
      </c>
      <c r="N3123" t="s">
        <v>8320</v>
      </c>
      <c r="O3123" t="s">
        <v>8224</v>
      </c>
      <c r="P3123" t="s">
        <v>8386</v>
      </c>
      <c r="Q3123" s="8" t="s">
        <v>8373</v>
      </c>
      <c r="R3123">
        <v>572</v>
      </c>
      <c r="S3123" s="7">
        <v>1</v>
      </c>
      <c r="T3123" s="4">
        <v>2500</v>
      </c>
      <c r="U3123" s="4">
        <v>0</v>
      </c>
      <c r="V3123" s="25">
        <v>30.041666666664241</v>
      </c>
      <c r="W3123" s="4">
        <v>0</v>
      </c>
    </row>
    <row r="3124" spans="1:23" x14ac:dyDescent="0.45">
      <c r="A3124" t="s">
        <v>8320</v>
      </c>
      <c r="B3124" t="s">
        <v>8224</v>
      </c>
      <c r="C3124" t="s">
        <v>8386</v>
      </c>
      <c r="D3124" s="8" t="s">
        <v>8373</v>
      </c>
      <c r="E3124">
        <v>607</v>
      </c>
      <c r="F3124" s="7">
        <v>1</v>
      </c>
      <c r="G3124" s="4">
        <v>250</v>
      </c>
      <c r="H3124" s="4">
        <v>0</v>
      </c>
      <c r="I3124" s="25">
        <v>30.041666666664241</v>
      </c>
      <c r="J3124" s="4">
        <v>0</v>
      </c>
      <c r="N3124" t="s">
        <v>8320</v>
      </c>
      <c r="O3124" t="s">
        <v>8224</v>
      </c>
      <c r="P3124" t="s">
        <v>8386</v>
      </c>
      <c r="Q3124" s="8" t="s">
        <v>8373</v>
      </c>
      <c r="R3124">
        <v>607</v>
      </c>
      <c r="S3124" s="7">
        <v>1</v>
      </c>
      <c r="T3124" s="4">
        <v>250</v>
      </c>
      <c r="U3124" s="4">
        <v>0</v>
      </c>
      <c r="V3124" s="25">
        <v>30.041666666664241</v>
      </c>
      <c r="W3124" s="4">
        <v>0</v>
      </c>
    </row>
    <row r="3125" spans="1:23" x14ac:dyDescent="0.45">
      <c r="A3125" t="s">
        <v>8320</v>
      </c>
      <c r="B3125" t="s">
        <v>8224</v>
      </c>
      <c r="C3125" t="s">
        <v>8386</v>
      </c>
      <c r="D3125" s="8" t="s">
        <v>8374</v>
      </c>
      <c r="F3125" s="7">
        <v>5</v>
      </c>
      <c r="G3125" s="4">
        <v>428400</v>
      </c>
      <c r="H3125" s="4">
        <v>676.32999999999993</v>
      </c>
      <c r="I3125" s="25">
        <v>36.999803240739858</v>
      </c>
      <c r="J3125" s="4">
        <v>6</v>
      </c>
      <c r="N3125" t="s">
        <v>8320</v>
      </c>
      <c r="O3125" t="s">
        <v>8224</v>
      </c>
      <c r="P3125" t="s">
        <v>8386</v>
      </c>
      <c r="Q3125" s="8" t="s">
        <v>8374</v>
      </c>
      <c r="S3125" s="7">
        <v>5</v>
      </c>
      <c r="T3125" s="4">
        <v>428400</v>
      </c>
      <c r="U3125" s="4">
        <v>676.32999999999993</v>
      </c>
      <c r="V3125" s="25">
        <v>36.999803240739858</v>
      </c>
      <c r="W3125" s="4">
        <v>6</v>
      </c>
    </row>
    <row r="3126" spans="1:23" x14ac:dyDescent="0.45">
      <c r="A3126" t="s">
        <v>8320</v>
      </c>
      <c r="B3126" t="s">
        <v>8224</v>
      </c>
      <c r="C3126" t="s">
        <v>8386</v>
      </c>
      <c r="D3126" s="8" t="s">
        <v>8374</v>
      </c>
      <c r="E3126">
        <v>559</v>
      </c>
      <c r="F3126" s="7">
        <v>1</v>
      </c>
      <c r="G3126" s="4">
        <v>240000</v>
      </c>
      <c r="H3126" s="4">
        <v>50</v>
      </c>
      <c r="I3126" s="25">
        <v>30</v>
      </c>
      <c r="J3126" s="4">
        <v>1</v>
      </c>
      <c r="N3126" t="s">
        <v>8320</v>
      </c>
      <c r="O3126" t="s">
        <v>8224</v>
      </c>
      <c r="P3126" t="s">
        <v>8386</v>
      </c>
      <c r="Q3126" s="8" t="s">
        <v>8374</v>
      </c>
      <c r="R3126">
        <v>559</v>
      </c>
      <c r="S3126" s="7">
        <v>1</v>
      </c>
      <c r="T3126" s="4">
        <v>240000</v>
      </c>
      <c r="U3126" s="4">
        <v>50</v>
      </c>
      <c r="V3126" s="25">
        <v>30</v>
      </c>
      <c r="W3126" s="4">
        <v>1</v>
      </c>
    </row>
    <row r="3127" spans="1:23" x14ac:dyDescent="0.45">
      <c r="A3127" t="s">
        <v>8320</v>
      </c>
      <c r="B3127" t="s">
        <v>8224</v>
      </c>
      <c r="C3127" t="s">
        <v>8386</v>
      </c>
      <c r="D3127" s="8" t="s">
        <v>8374</v>
      </c>
      <c r="E3127">
        <v>618</v>
      </c>
      <c r="F3127" s="7">
        <v>1</v>
      </c>
      <c r="G3127" s="4">
        <v>400</v>
      </c>
      <c r="H3127" s="4">
        <v>0</v>
      </c>
      <c r="I3127" s="25">
        <v>30</v>
      </c>
      <c r="J3127" s="4">
        <v>0</v>
      </c>
      <c r="N3127" t="s">
        <v>8320</v>
      </c>
      <c r="O3127" t="s">
        <v>8224</v>
      </c>
      <c r="P3127" t="s">
        <v>8386</v>
      </c>
      <c r="Q3127" s="8" t="s">
        <v>8374</v>
      </c>
      <c r="R3127">
        <v>618</v>
      </c>
      <c r="S3127" s="7">
        <v>1</v>
      </c>
      <c r="T3127" s="4">
        <v>400</v>
      </c>
      <c r="U3127" s="4">
        <v>0</v>
      </c>
      <c r="V3127" s="25">
        <v>30</v>
      </c>
      <c r="W3127" s="4">
        <v>0</v>
      </c>
    </row>
    <row r="3128" spans="1:23" x14ac:dyDescent="0.45">
      <c r="A3128" t="s">
        <v>8320</v>
      </c>
      <c r="B3128" t="s">
        <v>8224</v>
      </c>
      <c r="C3128" t="s">
        <v>8386</v>
      </c>
      <c r="D3128" s="8" t="s">
        <v>8374</v>
      </c>
      <c r="E3128">
        <v>2343</v>
      </c>
      <c r="F3128" s="7">
        <v>1</v>
      </c>
      <c r="G3128" s="4">
        <v>10000</v>
      </c>
      <c r="H3128" s="4">
        <v>300</v>
      </c>
      <c r="I3128" s="25">
        <v>49.999016203699284</v>
      </c>
      <c r="J3128" s="4">
        <v>1</v>
      </c>
      <c r="N3128" t="s">
        <v>8320</v>
      </c>
      <c r="O3128" t="s">
        <v>8224</v>
      </c>
      <c r="P3128" t="s">
        <v>8386</v>
      </c>
      <c r="Q3128" s="8" t="s">
        <v>8374</v>
      </c>
      <c r="R3128">
        <v>2343</v>
      </c>
      <c r="S3128" s="7">
        <v>1</v>
      </c>
      <c r="T3128" s="4">
        <v>10000</v>
      </c>
      <c r="U3128" s="4">
        <v>300</v>
      </c>
      <c r="V3128" s="25">
        <v>49.999016203699284</v>
      </c>
      <c r="W3128" s="4">
        <v>1</v>
      </c>
    </row>
    <row r="3129" spans="1:23" x14ac:dyDescent="0.45">
      <c r="A3129" t="s">
        <v>8320</v>
      </c>
      <c r="B3129" t="s">
        <v>8224</v>
      </c>
      <c r="C3129" t="s">
        <v>8386</v>
      </c>
      <c r="D3129" s="8" t="s">
        <v>8374</v>
      </c>
      <c r="E3129">
        <v>2363</v>
      </c>
      <c r="F3129" s="7">
        <v>1</v>
      </c>
      <c r="G3129" s="4">
        <v>175000</v>
      </c>
      <c r="H3129" s="4">
        <v>0</v>
      </c>
      <c r="I3129" s="25">
        <v>45</v>
      </c>
      <c r="J3129" s="4">
        <v>0</v>
      </c>
      <c r="N3129" t="s">
        <v>8320</v>
      </c>
      <c r="O3129" t="s">
        <v>8224</v>
      </c>
      <c r="P3129" t="s">
        <v>8386</v>
      </c>
      <c r="Q3129" s="8" t="s">
        <v>8374</v>
      </c>
      <c r="R3129">
        <v>2363</v>
      </c>
      <c r="S3129" s="7">
        <v>1</v>
      </c>
      <c r="T3129" s="4">
        <v>175000</v>
      </c>
      <c r="U3129" s="4">
        <v>0</v>
      </c>
      <c r="V3129" s="25">
        <v>45</v>
      </c>
      <c r="W3129" s="4">
        <v>0</v>
      </c>
    </row>
    <row r="3130" spans="1:23" x14ac:dyDescent="0.45">
      <c r="A3130" t="s">
        <v>8320</v>
      </c>
      <c r="B3130" t="s">
        <v>8224</v>
      </c>
      <c r="C3130" t="s">
        <v>8386</v>
      </c>
      <c r="D3130" s="8" t="s">
        <v>8374</v>
      </c>
      <c r="E3130">
        <v>2376</v>
      </c>
      <c r="F3130" s="7">
        <v>1</v>
      </c>
      <c r="G3130" s="4">
        <v>3000</v>
      </c>
      <c r="H3130" s="4">
        <v>326.33</v>
      </c>
      <c r="I3130" s="25">
        <v>30</v>
      </c>
      <c r="J3130" s="4">
        <v>4</v>
      </c>
      <c r="N3130" t="s">
        <v>8320</v>
      </c>
      <c r="O3130" t="s">
        <v>8224</v>
      </c>
      <c r="P3130" t="s">
        <v>8386</v>
      </c>
      <c r="Q3130" s="8" t="s">
        <v>8374</v>
      </c>
      <c r="R3130">
        <v>2376</v>
      </c>
      <c r="S3130" s="7">
        <v>1</v>
      </c>
      <c r="T3130" s="4">
        <v>3000</v>
      </c>
      <c r="U3130" s="4">
        <v>326.33</v>
      </c>
      <c r="V3130" s="25">
        <v>30</v>
      </c>
      <c r="W3130" s="4">
        <v>4</v>
      </c>
    </row>
    <row r="3131" spans="1:23" x14ac:dyDescent="0.45">
      <c r="A3131" t="s">
        <v>8320</v>
      </c>
      <c r="B3131" t="s">
        <v>8224</v>
      </c>
      <c r="C3131" t="s">
        <v>8386</v>
      </c>
      <c r="D3131" s="8" t="s">
        <v>8381</v>
      </c>
      <c r="F3131" s="7">
        <v>2</v>
      </c>
      <c r="G3131" s="4">
        <v>78000</v>
      </c>
      <c r="H3131" s="4">
        <v>470</v>
      </c>
      <c r="I3131" s="25">
        <v>45</v>
      </c>
      <c r="J3131" s="4">
        <v>6</v>
      </c>
      <c r="N3131" t="s">
        <v>8320</v>
      </c>
      <c r="O3131" t="s">
        <v>8224</v>
      </c>
      <c r="P3131" t="s">
        <v>8386</v>
      </c>
      <c r="Q3131" s="8" t="s">
        <v>8381</v>
      </c>
      <c r="S3131" s="7">
        <v>2</v>
      </c>
      <c r="T3131" s="4">
        <v>78000</v>
      </c>
      <c r="U3131" s="4">
        <v>470</v>
      </c>
      <c r="V3131" s="25">
        <v>45</v>
      </c>
      <c r="W3131" s="4">
        <v>6</v>
      </c>
    </row>
    <row r="3132" spans="1:23" x14ac:dyDescent="0.45">
      <c r="A3132" t="s">
        <v>8320</v>
      </c>
      <c r="B3132" t="s">
        <v>8224</v>
      </c>
      <c r="C3132" t="s">
        <v>8386</v>
      </c>
      <c r="D3132" s="8" t="s">
        <v>8381</v>
      </c>
      <c r="E3132">
        <v>556</v>
      </c>
      <c r="F3132" s="7">
        <v>1</v>
      </c>
      <c r="G3132" s="4">
        <v>8000</v>
      </c>
      <c r="H3132" s="4">
        <v>200</v>
      </c>
      <c r="I3132" s="25">
        <v>30</v>
      </c>
      <c r="J3132" s="4">
        <v>1</v>
      </c>
      <c r="N3132" t="s">
        <v>8320</v>
      </c>
      <c r="O3132" t="s">
        <v>8224</v>
      </c>
      <c r="P3132" t="s">
        <v>8386</v>
      </c>
      <c r="Q3132" s="8" t="s">
        <v>8381</v>
      </c>
      <c r="R3132">
        <v>556</v>
      </c>
      <c r="S3132" s="7">
        <v>1</v>
      </c>
      <c r="T3132" s="4">
        <v>8000</v>
      </c>
      <c r="U3132" s="4">
        <v>200</v>
      </c>
      <c r="V3132" s="25">
        <v>30</v>
      </c>
      <c r="W3132" s="4">
        <v>1</v>
      </c>
    </row>
    <row r="3133" spans="1:23" x14ac:dyDescent="0.45">
      <c r="A3133" t="s">
        <v>8320</v>
      </c>
      <c r="B3133" t="s">
        <v>8224</v>
      </c>
      <c r="C3133" t="s">
        <v>8386</v>
      </c>
      <c r="D3133" s="8" t="s">
        <v>8381</v>
      </c>
      <c r="E3133">
        <v>2348</v>
      </c>
      <c r="F3133" s="7">
        <v>1</v>
      </c>
      <c r="G3133" s="4">
        <v>70000</v>
      </c>
      <c r="H3133" s="4">
        <v>270</v>
      </c>
      <c r="I3133" s="25">
        <v>60</v>
      </c>
      <c r="J3133" s="4">
        <v>5</v>
      </c>
      <c r="N3133" t="s">
        <v>8320</v>
      </c>
      <c r="O3133" t="s">
        <v>8224</v>
      </c>
      <c r="P3133" t="s">
        <v>8386</v>
      </c>
      <c r="Q3133" s="8" t="s">
        <v>8381</v>
      </c>
      <c r="R3133">
        <v>2348</v>
      </c>
      <c r="S3133" s="7">
        <v>1</v>
      </c>
      <c r="T3133" s="4">
        <v>70000</v>
      </c>
      <c r="U3133" s="4">
        <v>270</v>
      </c>
      <c r="V3133" s="25">
        <v>60</v>
      </c>
      <c r="W3133" s="4">
        <v>5</v>
      </c>
    </row>
    <row r="3134" spans="1:23" x14ac:dyDescent="0.45">
      <c r="A3134" t="s">
        <v>8320</v>
      </c>
      <c r="B3134" t="s">
        <v>8224</v>
      </c>
      <c r="C3134" t="s">
        <v>8387</v>
      </c>
      <c r="F3134" s="7"/>
      <c r="G3134" s="4"/>
      <c r="H3134" s="4"/>
      <c r="I3134" s="25"/>
      <c r="J3134" s="4"/>
      <c r="N3134" t="s">
        <v>8320</v>
      </c>
      <c r="O3134" t="s">
        <v>8224</v>
      </c>
      <c r="P3134" t="s">
        <v>8387</v>
      </c>
      <c r="S3134" s="7"/>
      <c r="T3134" s="4"/>
      <c r="U3134" s="4"/>
      <c r="V3134" s="25"/>
      <c r="W3134" s="4"/>
    </row>
    <row r="3135" spans="1:23" x14ac:dyDescent="0.45">
      <c r="A3135" t="s">
        <v>8320</v>
      </c>
      <c r="B3135" t="s">
        <v>8224</v>
      </c>
      <c r="C3135" t="s">
        <v>8387</v>
      </c>
      <c r="D3135" s="8" t="s">
        <v>8376</v>
      </c>
      <c r="F3135" s="7">
        <v>2</v>
      </c>
      <c r="G3135" s="4">
        <v>110000</v>
      </c>
      <c r="H3135" s="4">
        <v>142</v>
      </c>
      <c r="I3135" s="25">
        <v>30</v>
      </c>
      <c r="J3135" s="4">
        <v>1</v>
      </c>
      <c r="N3135" t="s">
        <v>8320</v>
      </c>
      <c r="O3135" t="s">
        <v>8224</v>
      </c>
      <c r="P3135" t="s">
        <v>8387</v>
      </c>
      <c r="Q3135" s="8" t="s">
        <v>8376</v>
      </c>
      <c r="S3135" s="7">
        <v>2</v>
      </c>
      <c r="T3135" s="4">
        <v>110000</v>
      </c>
      <c r="U3135" s="4">
        <v>142</v>
      </c>
      <c r="V3135" s="25">
        <v>30</v>
      </c>
      <c r="W3135" s="4">
        <v>1</v>
      </c>
    </row>
    <row r="3136" spans="1:23" x14ac:dyDescent="0.45">
      <c r="A3136" t="s">
        <v>8320</v>
      </c>
      <c r="B3136" t="s">
        <v>8224</v>
      </c>
      <c r="C3136" t="s">
        <v>8387</v>
      </c>
      <c r="D3136" s="8" t="s">
        <v>8376</v>
      </c>
      <c r="E3136">
        <v>570</v>
      </c>
      <c r="F3136" s="7">
        <v>1</v>
      </c>
      <c r="G3136" s="4">
        <v>85000</v>
      </c>
      <c r="H3136" s="4">
        <v>142</v>
      </c>
      <c r="I3136" s="25">
        <v>30</v>
      </c>
      <c r="J3136" s="4">
        <v>1</v>
      </c>
      <c r="N3136" t="s">
        <v>8320</v>
      </c>
      <c r="O3136" t="s">
        <v>8224</v>
      </c>
      <c r="P3136" t="s">
        <v>8387</v>
      </c>
      <c r="Q3136" s="8" t="s">
        <v>8376</v>
      </c>
      <c r="R3136">
        <v>570</v>
      </c>
      <c r="S3136" s="7">
        <v>1</v>
      </c>
      <c r="T3136" s="4">
        <v>85000</v>
      </c>
      <c r="U3136" s="4">
        <v>142</v>
      </c>
      <c r="V3136" s="25">
        <v>30</v>
      </c>
      <c r="W3136" s="4">
        <v>1</v>
      </c>
    </row>
    <row r="3137" spans="1:23" x14ac:dyDescent="0.45">
      <c r="A3137" t="s">
        <v>8320</v>
      </c>
      <c r="B3137" t="s">
        <v>8224</v>
      </c>
      <c r="C3137" t="s">
        <v>8387</v>
      </c>
      <c r="D3137" s="8" t="s">
        <v>8376</v>
      </c>
      <c r="E3137">
        <v>2369</v>
      </c>
      <c r="F3137" s="7">
        <v>1</v>
      </c>
      <c r="G3137" s="4">
        <v>25000</v>
      </c>
      <c r="H3137" s="4">
        <v>0</v>
      </c>
      <c r="I3137" s="25">
        <v>30</v>
      </c>
      <c r="J3137" s="4">
        <v>0</v>
      </c>
      <c r="N3137" t="s">
        <v>8320</v>
      </c>
      <c r="O3137" t="s">
        <v>8224</v>
      </c>
      <c r="P3137" t="s">
        <v>8387</v>
      </c>
      <c r="Q3137" s="8" t="s">
        <v>8376</v>
      </c>
      <c r="R3137">
        <v>2369</v>
      </c>
      <c r="S3137" s="7">
        <v>1</v>
      </c>
      <c r="T3137" s="4">
        <v>25000</v>
      </c>
      <c r="U3137" s="4">
        <v>0</v>
      </c>
      <c r="V3137" s="25">
        <v>30</v>
      </c>
      <c r="W3137" s="4">
        <v>0</v>
      </c>
    </row>
    <row r="3138" spans="1:23" x14ac:dyDescent="0.45">
      <c r="A3138" t="s">
        <v>8320</v>
      </c>
      <c r="B3138" t="s">
        <v>8224</v>
      </c>
      <c r="C3138" t="s">
        <v>8387</v>
      </c>
      <c r="D3138" s="8" t="s">
        <v>8377</v>
      </c>
      <c r="F3138" s="7">
        <v>1</v>
      </c>
      <c r="G3138" s="4">
        <v>50000</v>
      </c>
      <c r="H3138" s="4">
        <v>670</v>
      </c>
      <c r="I3138" s="25">
        <v>59.958333333335759</v>
      </c>
      <c r="J3138" s="4">
        <v>14</v>
      </c>
      <c r="N3138" t="s">
        <v>8320</v>
      </c>
      <c r="O3138" t="s">
        <v>8224</v>
      </c>
      <c r="P3138" t="s">
        <v>8387</v>
      </c>
      <c r="Q3138" s="8" t="s">
        <v>8377</v>
      </c>
      <c r="S3138" s="7">
        <v>1</v>
      </c>
      <c r="T3138" s="4">
        <v>50000</v>
      </c>
      <c r="U3138" s="4">
        <v>670</v>
      </c>
      <c r="V3138" s="25">
        <v>59.958333333335759</v>
      </c>
      <c r="W3138" s="4">
        <v>14</v>
      </c>
    </row>
    <row r="3139" spans="1:23" x14ac:dyDescent="0.45">
      <c r="A3139" t="s">
        <v>8320</v>
      </c>
      <c r="B3139" t="s">
        <v>8224</v>
      </c>
      <c r="C3139" t="s">
        <v>8387</v>
      </c>
      <c r="D3139" s="8" t="s">
        <v>8377</v>
      </c>
      <c r="E3139">
        <v>2367</v>
      </c>
      <c r="F3139" s="7">
        <v>1</v>
      </c>
      <c r="G3139" s="4">
        <v>50000</v>
      </c>
      <c r="H3139" s="4">
        <v>670</v>
      </c>
      <c r="I3139" s="25">
        <v>59.958333333335759</v>
      </c>
      <c r="J3139" s="4">
        <v>14</v>
      </c>
      <c r="N3139" t="s">
        <v>8320</v>
      </c>
      <c r="O3139" t="s">
        <v>8224</v>
      </c>
      <c r="P3139" t="s">
        <v>8387</v>
      </c>
      <c r="Q3139" s="8" t="s">
        <v>8377</v>
      </c>
      <c r="R3139">
        <v>2367</v>
      </c>
      <c r="S3139" s="7">
        <v>1</v>
      </c>
      <c r="T3139" s="4">
        <v>50000</v>
      </c>
      <c r="U3139" s="4">
        <v>670</v>
      </c>
      <c r="V3139" s="25">
        <v>59.958333333335759</v>
      </c>
      <c r="W3139" s="4">
        <v>14</v>
      </c>
    </row>
    <row r="3140" spans="1:23" x14ac:dyDescent="0.45">
      <c r="A3140" t="s">
        <v>8320</v>
      </c>
      <c r="B3140" t="s">
        <v>8224</v>
      </c>
      <c r="C3140" t="s">
        <v>8387</v>
      </c>
      <c r="D3140" s="8" t="s">
        <v>8378</v>
      </c>
      <c r="F3140" s="7">
        <v>3</v>
      </c>
      <c r="G3140" s="4">
        <v>280000</v>
      </c>
      <c r="H3140" s="4">
        <v>37</v>
      </c>
      <c r="I3140" s="25">
        <v>49.986111111111917</v>
      </c>
      <c r="J3140" s="4">
        <v>4</v>
      </c>
      <c r="N3140" t="s">
        <v>8320</v>
      </c>
      <c r="O3140" t="s">
        <v>8224</v>
      </c>
      <c r="P3140" t="s">
        <v>8387</v>
      </c>
      <c r="Q3140" s="8" t="s">
        <v>8378</v>
      </c>
      <c r="S3140" s="7">
        <v>3</v>
      </c>
      <c r="T3140" s="4">
        <v>280000</v>
      </c>
      <c r="U3140" s="4">
        <v>37</v>
      </c>
      <c r="V3140" s="25">
        <v>49.986111111111917</v>
      </c>
      <c r="W3140" s="4">
        <v>4</v>
      </c>
    </row>
    <row r="3141" spans="1:23" x14ac:dyDescent="0.45">
      <c r="A3141" t="s">
        <v>8320</v>
      </c>
      <c r="B3141" t="s">
        <v>8224</v>
      </c>
      <c r="C3141" t="s">
        <v>8387</v>
      </c>
      <c r="D3141" s="8" t="s">
        <v>8378</v>
      </c>
      <c r="E3141">
        <v>542</v>
      </c>
      <c r="F3141" s="7">
        <v>1</v>
      </c>
      <c r="G3141" s="4">
        <v>250000</v>
      </c>
      <c r="H3141" s="4">
        <v>1</v>
      </c>
      <c r="I3141" s="25">
        <v>59.958333333335759</v>
      </c>
      <c r="J3141" s="4">
        <v>1</v>
      </c>
      <c r="N3141" t="s">
        <v>8320</v>
      </c>
      <c r="O3141" t="s">
        <v>8224</v>
      </c>
      <c r="P3141" t="s">
        <v>8387</v>
      </c>
      <c r="Q3141" s="8" t="s">
        <v>8378</v>
      </c>
      <c r="R3141">
        <v>542</v>
      </c>
      <c r="S3141" s="7">
        <v>1</v>
      </c>
      <c r="T3141" s="4">
        <v>250000</v>
      </c>
      <c r="U3141" s="4">
        <v>1</v>
      </c>
      <c r="V3141" s="25">
        <v>59.958333333335759</v>
      </c>
      <c r="W3141" s="4">
        <v>1</v>
      </c>
    </row>
    <row r="3142" spans="1:23" x14ac:dyDescent="0.45">
      <c r="A3142" t="s">
        <v>8320</v>
      </c>
      <c r="B3142" t="s">
        <v>8224</v>
      </c>
      <c r="C3142" t="s">
        <v>8387</v>
      </c>
      <c r="D3142" s="8" t="s">
        <v>8378</v>
      </c>
      <c r="E3142">
        <v>577</v>
      </c>
      <c r="F3142" s="7">
        <v>1</v>
      </c>
      <c r="G3142" s="4">
        <v>5000</v>
      </c>
      <c r="H3142" s="4">
        <v>10</v>
      </c>
      <c r="I3142" s="25">
        <v>60</v>
      </c>
      <c r="J3142" s="4">
        <v>1</v>
      </c>
      <c r="N3142" t="s">
        <v>8320</v>
      </c>
      <c r="O3142" t="s">
        <v>8224</v>
      </c>
      <c r="P3142" t="s">
        <v>8387</v>
      </c>
      <c r="Q3142" s="8" t="s">
        <v>8378</v>
      </c>
      <c r="R3142">
        <v>577</v>
      </c>
      <c r="S3142" s="7">
        <v>1</v>
      </c>
      <c r="T3142" s="4">
        <v>5000</v>
      </c>
      <c r="U3142" s="4">
        <v>10</v>
      </c>
      <c r="V3142" s="25">
        <v>60</v>
      </c>
      <c r="W3142" s="4">
        <v>1</v>
      </c>
    </row>
    <row r="3143" spans="1:23" x14ac:dyDescent="0.45">
      <c r="A3143" t="s">
        <v>8320</v>
      </c>
      <c r="B3143" t="s">
        <v>8224</v>
      </c>
      <c r="C3143" t="s">
        <v>8387</v>
      </c>
      <c r="D3143" s="8" t="s">
        <v>8378</v>
      </c>
      <c r="E3143">
        <v>594</v>
      </c>
      <c r="F3143" s="7">
        <v>1</v>
      </c>
      <c r="G3143" s="4">
        <v>25000</v>
      </c>
      <c r="H3143" s="4">
        <v>26</v>
      </c>
      <c r="I3143" s="25">
        <v>30</v>
      </c>
      <c r="J3143" s="4">
        <v>2</v>
      </c>
      <c r="N3143" t="s">
        <v>8320</v>
      </c>
      <c r="O3143" t="s">
        <v>8224</v>
      </c>
      <c r="P3143" t="s">
        <v>8387</v>
      </c>
      <c r="Q3143" s="8" t="s">
        <v>8378</v>
      </c>
      <c r="R3143">
        <v>594</v>
      </c>
      <c r="S3143" s="7">
        <v>1</v>
      </c>
      <c r="T3143" s="4">
        <v>25000</v>
      </c>
      <c r="U3143" s="4">
        <v>26</v>
      </c>
      <c r="V3143" s="25">
        <v>30</v>
      </c>
      <c r="W3143" s="4">
        <v>2</v>
      </c>
    </row>
    <row r="3144" spans="1:23" x14ac:dyDescent="0.45">
      <c r="A3144" t="s">
        <v>8320</v>
      </c>
      <c r="B3144" t="s">
        <v>8224</v>
      </c>
      <c r="C3144" t="s">
        <v>8387</v>
      </c>
      <c r="D3144" s="8" t="s">
        <v>8369</v>
      </c>
      <c r="F3144" s="7">
        <v>2</v>
      </c>
      <c r="G3144" s="4">
        <v>20000</v>
      </c>
      <c r="H3144" s="4">
        <v>1245</v>
      </c>
      <c r="I3144" s="25">
        <v>30.829502314812999</v>
      </c>
      <c r="J3144" s="4">
        <v>25</v>
      </c>
      <c r="N3144" t="s">
        <v>8320</v>
      </c>
      <c r="O3144" t="s">
        <v>8224</v>
      </c>
      <c r="P3144" t="s">
        <v>8387</v>
      </c>
      <c r="Q3144" s="8" t="s">
        <v>8369</v>
      </c>
      <c r="S3144" s="7">
        <v>2</v>
      </c>
      <c r="T3144" s="4">
        <v>20000</v>
      </c>
      <c r="U3144" s="4">
        <v>1245</v>
      </c>
      <c r="V3144" s="25">
        <v>30.829502314812999</v>
      </c>
      <c r="W3144" s="4">
        <v>25</v>
      </c>
    </row>
    <row r="3145" spans="1:23" x14ac:dyDescent="0.45">
      <c r="A3145" t="s">
        <v>8320</v>
      </c>
      <c r="B3145" t="s">
        <v>8224</v>
      </c>
      <c r="C3145" t="s">
        <v>8387</v>
      </c>
      <c r="D3145" s="8" t="s">
        <v>8369</v>
      </c>
      <c r="E3145">
        <v>614</v>
      </c>
      <c r="F3145" s="7">
        <v>1</v>
      </c>
      <c r="G3145" s="4">
        <v>10000</v>
      </c>
      <c r="H3145" s="4">
        <v>0</v>
      </c>
      <c r="I3145" s="25">
        <v>30</v>
      </c>
      <c r="J3145" s="4">
        <v>0</v>
      </c>
      <c r="N3145" t="s">
        <v>8320</v>
      </c>
      <c r="O3145" t="s">
        <v>8224</v>
      </c>
      <c r="P3145" t="s">
        <v>8387</v>
      </c>
      <c r="Q3145" s="8" t="s">
        <v>8369</v>
      </c>
      <c r="R3145">
        <v>614</v>
      </c>
      <c r="S3145" s="7">
        <v>1</v>
      </c>
      <c r="T3145" s="4">
        <v>10000</v>
      </c>
      <c r="U3145" s="4">
        <v>0</v>
      </c>
      <c r="V3145" s="25">
        <v>30</v>
      </c>
      <c r="W3145" s="4">
        <v>0</v>
      </c>
    </row>
    <row r="3146" spans="1:23" x14ac:dyDescent="0.45">
      <c r="A3146" t="s">
        <v>8320</v>
      </c>
      <c r="B3146" t="s">
        <v>8224</v>
      </c>
      <c r="C3146" t="s">
        <v>8387</v>
      </c>
      <c r="D3146" s="8" t="s">
        <v>8369</v>
      </c>
      <c r="E3146">
        <v>633</v>
      </c>
      <c r="F3146" s="7">
        <v>1</v>
      </c>
      <c r="G3146" s="4">
        <v>10000</v>
      </c>
      <c r="H3146" s="4">
        <v>1245</v>
      </c>
      <c r="I3146" s="25">
        <v>31.659004629625997</v>
      </c>
      <c r="J3146" s="4">
        <v>25</v>
      </c>
      <c r="N3146" t="s">
        <v>8320</v>
      </c>
      <c r="O3146" t="s">
        <v>8224</v>
      </c>
      <c r="P3146" t="s">
        <v>8387</v>
      </c>
      <c r="Q3146" s="8" t="s">
        <v>8369</v>
      </c>
      <c r="R3146">
        <v>633</v>
      </c>
      <c r="S3146" s="7">
        <v>1</v>
      </c>
      <c r="T3146" s="4">
        <v>10000</v>
      </c>
      <c r="U3146" s="4">
        <v>1245</v>
      </c>
      <c r="V3146" s="25">
        <v>31.659004629625997</v>
      </c>
      <c r="W3146" s="4">
        <v>25</v>
      </c>
    </row>
    <row r="3147" spans="1:23" x14ac:dyDescent="0.45">
      <c r="A3147" t="s">
        <v>8320</v>
      </c>
      <c r="B3147" t="s">
        <v>8224</v>
      </c>
      <c r="C3147" t="s">
        <v>8387</v>
      </c>
      <c r="D3147" s="8" t="s">
        <v>8380</v>
      </c>
      <c r="F3147" s="7">
        <v>6</v>
      </c>
      <c r="G3147" s="4">
        <v>194000</v>
      </c>
      <c r="H3147" s="4">
        <v>1655</v>
      </c>
      <c r="I3147" s="25">
        <v>31.993566743828222</v>
      </c>
      <c r="J3147" s="4">
        <v>20</v>
      </c>
      <c r="N3147" t="s">
        <v>8320</v>
      </c>
      <c r="O3147" t="s">
        <v>8224</v>
      </c>
      <c r="P3147" t="s">
        <v>8387</v>
      </c>
      <c r="Q3147" s="8" t="s">
        <v>8380</v>
      </c>
      <c r="S3147" s="7">
        <v>6</v>
      </c>
      <c r="T3147" s="4">
        <v>194000</v>
      </c>
      <c r="U3147" s="4">
        <v>1655</v>
      </c>
      <c r="V3147" s="25">
        <v>31.993566743828222</v>
      </c>
      <c r="W3147" s="4">
        <v>20</v>
      </c>
    </row>
    <row r="3148" spans="1:23" x14ac:dyDescent="0.45">
      <c r="A3148" t="s">
        <v>8320</v>
      </c>
      <c r="B3148" t="s">
        <v>8224</v>
      </c>
      <c r="C3148" t="s">
        <v>8387</v>
      </c>
      <c r="D3148" s="8" t="s">
        <v>8380</v>
      </c>
      <c r="E3148">
        <v>544</v>
      </c>
      <c r="F3148" s="7">
        <v>1</v>
      </c>
      <c r="G3148" s="4">
        <v>500</v>
      </c>
      <c r="H3148" s="4">
        <v>6</v>
      </c>
      <c r="I3148" s="25">
        <v>30</v>
      </c>
      <c r="J3148" s="4">
        <v>2</v>
      </c>
      <c r="N3148" t="s">
        <v>8320</v>
      </c>
      <c r="O3148" t="s">
        <v>8224</v>
      </c>
      <c r="P3148" t="s">
        <v>8387</v>
      </c>
      <c r="Q3148" s="8" t="s">
        <v>8380</v>
      </c>
      <c r="R3148">
        <v>544</v>
      </c>
      <c r="S3148" s="7">
        <v>1</v>
      </c>
      <c r="T3148" s="4">
        <v>500</v>
      </c>
      <c r="U3148" s="4">
        <v>6</v>
      </c>
      <c r="V3148" s="25">
        <v>30</v>
      </c>
      <c r="W3148" s="4">
        <v>2</v>
      </c>
    </row>
    <row r="3149" spans="1:23" x14ac:dyDescent="0.45">
      <c r="A3149" t="s">
        <v>8320</v>
      </c>
      <c r="B3149" t="s">
        <v>8224</v>
      </c>
      <c r="C3149" t="s">
        <v>8387</v>
      </c>
      <c r="D3149" s="8" t="s">
        <v>8380</v>
      </c>
      <c r="E3149">
        <v>566</v>
      </c>
      <c r="F3149" s="7">
        <v>1</v>
      </c>
      <c r="G3149" s="4">
        <v>5000</v>
      </c>
      <c r="H3149" s="4">
        <v>1</v>
      </c>
      <c r="I3149" s="25">
        <v>30</v>
      </c>
      <c r="J3149" s="4">
        <v>1</v>
      </c>
      <c r="N3149" t="s">
        <v>8320</v>
      </c>
      <c r="O3149" t="s">
        <v>8224</v>
      </c>
      <c r="P3149" t="s">
        <v>8387</v>
      </c>
      <c r="Q3149" s="8" t="s">
        <v>8380</v>
      </c>
      <c r="R3149">
        <v>566</v>
      </c>
      <c r="S3149" s="7">
        <v>1</v>
      </c>
      <c r="T3149" s="4">
        <v>5000</v>
      </c>
      <c r="U3149" s="4">
        <v>1</v>
      </c>
      <c r="V3149" s="25">
        <v>30</v>
      </c>
      <c r="W3149" s="4">
        <v>1</v>
      </c>
    </row>
    <row r="3150" spans="1:23" x14ac:dyDescent="0.45">
      <c r="A3150" t="s">
        <v>8320</v>
      </c>
      <c r="B3150" t="s">
        <v>8224</v>
      </c>
      <c r="C3150" t="s">
        <v>8387</v>
      </c>
      <c r="D3150" s="8" t="s">
        <v>8380</v>
      </c>
      <c r="E3150">
        <v>597</v>
      </c>
      <c r="F3150" s="7">
        <v>1</v>
      </c>
      <c r="G3150" s="4">
        <v>7500</v>
      </c>
      <c r="H3150" s="4">
        <v>20</v>
      </c>
      <c r="I3150" s="25">
        <v>36.961400462969323</v>
      </c>
      <c r="J3150" s="4">
        <v>2</v>
      </c>
      <c r="N3150" t="s">
        <v>8320</v>
      </c>
      <c r="O3150" t="s">
        <v>8224</v>
      </c>
      <c r="P3150" t="s">
        <v>8387</v>
      </c>
      <c r="Q3150" s="8" t="s">
        <v>8380</v>
      </c>
      <c r="R3150">
        <v>597</v>
      </c>
      <c r="S3150" s="7">
        <v>1</v>
      </c>
      <c r="T3150" s="4">
        <v>7500</v>
      </c>
      <c r="U3150" s="4">
        <v>20</v>
      </c>
      <c r="V3150" s="25">
        <v>36.961400462969323</v>
      </c>
      <c r="W3150" s="4">
        <v>2</v>
      </c>
    </row>
    <row r="3151" spans="1:23" x14ac:dyDescent="0.45">
      <c r="A3151" t="s">
        <v>8320</v>
      </c>
      <c r="B3151" t="s">
        <v>8224</v>
      </c>
      <c r="C3151" t="s">
        <v>8387</v>
      </c>
      <c r="D3151" s="8" t="s">
        <v>8380</v>
      </c>
      <c r="E3151">
        <v>621</v>
      </c>
      <c r="F3151" s="7">
        <v>1</v>
      </c>
      <c r="G3151" s="4">
        <v>25000</v>
      </c>
      <c r="H3151" s="4">
        <v>261</v>
      </c>
      <c r="I3151" s="25">
        <v>30</v>
      </c>
      <c r="J3151" s="4">
        <v>3</v>
      </c>
      <c r="N3151" t="s">
        <v>8320</v>
      </c>
      <c r="O3151" t="s">
        <v>8224</v>
      </c>
      <c r="P3151" t="s">
        <v>8387</v>
      </c>
      <c r="Q3151" s="8" t="s">
        <v>8380</v>
      </c>
      <c r="R3151">
        <v>621</v>
      </c>
      <c r="S3151" s="7">
        <v>1</v>
      </c>
      <c r="T3151" s="4">
        <v>25000</v>
      </c>
      <c r="U3151" s="4">
        <v>261</v>
      </c>
      <c r="V3151" s="25">
        <v>30</v>
      </c>
      <c r="W3151" s="4">
        <v>3</v>
      </c>
    </row>
    <row r="3152" spans="1:23" x14ac:dyDescent="0.45">
      <c r="A3152" t="s">
        <v>8320</v>
      </c>
      <c r="B3152" t="s">
        <v>8224</v>
      </c>
      <c r="C3152" t="s">
        <v>8387</v>
      </c>
      <c r="D3152" s="8" t="s">
        <v>8380</v>
      </c>
      <c r="E3152">
        <v>622</v>
      </c>
      <c r="F3152" s="7">
        <v>1</v>
      </c>
      <c r="G3152" s="4">
        <v>6000</v>
      </c>
      <c r="H3152" s="4">
        <v>341</v>
      </c>
      <c r="I3152" s="25">
        <v>20</v>
      </c>
      <c r="J3152" s="4">
        <v>9</v>
      </c>
      <c r="N3152" t="s">
        <v>8320</v>
      </c>
      <c r="O3152" t="s">
        <v>8224</v>
      </c>
      <c r="P3152" t="s">
        <v>8387</v>
      </c>
      <c r="Q3152" s="8" t="s">
        <v>8380</v>
      </c>
      <c r="R3152">
        <v>622</v>
      </c>
      <c r="S3152" s="7">
        <v>1</v>
      </c>
      <c r="T3152" s="4">
        <v>6000</v>
      </c>
      <c r="U3152" s="4">
        <v>341</v>
      </c>
      <c r="V3152" s="25">
        <v>20</v>
      </c>
      <c r="W3152" s="4">
        <v>9</v>
      </c>
    </row>
    <row r="3153" spans="1:23" x14ac:dyDescent="0.45">
      <c r="A3153" t="s">
        <v>8320</v>
      </c>
      <c r="B3153" t="s">
        <v>8224</v>
      </c>
      <c r="C3153" t="s">
        <v>8387</v>
      </c>
      <c r="D3153" s="8" t="s">
        <v>8380</v>
      </c>
      <c r="E3153">
        <v>2387</v>
      </c>
      <c r="F3153" s="7">
        <v>1</v>
      </c>
      <c r="G3153" s="4">
        <v>150000</v>
      </c>
      <c r="H3153" s="4">
        <v>1026</v>
      </c>
      <c r="I3153" s="25">
        <v>45</v>
      </c>
      <c r="J3153" s="4">
        <v>3</v>
      </c>
      <c r="N3153" t="s">
        <v>8320</v>
      </c>
      <c r="O3153" t="s">
        <v>8224</v>
      </c>
      <c r="P3153" t="s">
        <v>8387</v>
      </c>
      <c r="Q3153" s="8" t="s">
        <v>8380</v>
      </c>
      <c r="R3153">
        <v>2387</v>
      </c>
      <c r="S3153" s="7">
        <v>1</v>
      </c>
      <c r="T3153" s="4">
        <v>150000</v>
      </c>
      <c r="U3153" s="4">
        <v>1026</v>
      </c>
      <c r="V3153" s="25">
        <v>45</v>
      </c>
      <c r="W3153" s="4">
        <v>3</v>
      </c>
    </row>
    <row r="3154" spans="1:23" x14ac:dyDescent="0.45">
      <c r="A3154" t="s">
        <v>8320</v>
      </c>
      <c r="B3154" t="s">
        <v>8224</v>
      </c>
      <c r="C3154" t="s">
        <v>8387</v>
      </c>
      <c r="D3154" s="8" t="s">
        <v>8370</v>
      </c>
      <c r="F3154" s="7">
        <v>1</v>
      </c>
      <c r="G3154" s="4">
        <v>1000</v>
      </c>
      <c r="H3154" s="4">
        <v>15</v>
      </c>
      <c r="I3154" s="25">
        <v>30</v>
      </c>
      <c r="J3154" s="4">
        <v>1</v>
      </c>
      <c r="N3154" t="s">
        <v>8320</v>
      </c>
      <c r="O3154" t="s">
        <v>8224</v>
      </c>
      <c r="P3154" t="s">
        <v>8387</v>
      </c>
      <c r="Q3154" s="8" t="s">
        <v>8370</v>
      </c>
      <c r="S3154" s="7">
        <v>1</v>
      </c>
      <c r="T3154" s="4">
        <v>1000</v>
      </c>
      <c r="U3154" s="4">
        <v>15</v>
      </c>
      <c r="V3154" s="25">
        <v>30</v>
      </c>
      <c r="W3154" s="4">
        <v>1</v>
      </c>
    </row>
    <row r="3155" spans="1:23" x14ac:dyDescent="0.45">
      <c r="A3155" t="s">
        <v>8320</v>
      </c>
      <c r="B3155" t="s">
        <v>8224</v>
      </c>
      <c r="C3155" t="s">
        <v>8387</v>
      </c>
      <c r="D3155" s="8" t="s">
        <v>8370</v>
      </c>
      <c r="E3155">
        <v>2347</v>
      </c>
      <c r="F3155" s="7">
        <v>1</v>
      </c>
      <c r="G3155" s="4">
        <v>1000</v>
      </c>
      <c r="H3155" s="4">
        <v>15</v>
      </c>
      <c r="I3155" s="25">
        <v>30</v>
      </c>
      <c r="J3155" s="4">
        <v>1</v>
      </c>
      <c r="N3155" t="s">
        <v>8320</v>
      </c>
      <c r="O3155" t="s">
        <v>8224</v>
      </c>
      <c r="P3155" t="s">
        <v>8387</v>
      </c>
      <c r="Q3155" s="8" t="s">
        <v>8370</v>
      </c>
      <c r="R3155">
        <v>2347</v>
      </c>
      <c r="S3155" s="7">
        <v>1</v>
      </c>
      <c r="T3155" s="4">
        <v>1000</v>
      </c>
      <c r="U3155" s="4">
        <v>15</v>
      </c>
      <c r="V3155" s="25">
        <v>30</v>
      </c>
      <c r="W3155" s="4">
        <v>1</v>
      </c>
    </row>
    <row r="3156" spans="1:23" x14ac:dyDescent="0.45">
      <c r="A3156" t="s">
        <v>8320</v>
      </c>
      <c r="B3156" t="s">
        <v>8224</v>
      </c>
      <c r="C3156" t="s">
        <v>8387</v>
      </c>
      <c r="D3156" s="8" t="s">
        <v>8371</v>
      </c>
      <c r="F3156" s="7">
        <v>2</v>
      </c>
      <c r="G3156" s="4">
        <v>13000</v>
      </c>
      <c r="H3156" s="4">
        <v>1</v>
      </c>
      <c r="I3156" s="25">
        <v>30</v>
      </c>
      <c r="J3156" s="4">
        <v>1</v>
      </c>
      <c r="N3156" t="s">
        <v>8320</v>
      </c>
      <c r="O3156" t="s">
        <v>8224</v>
      </c>
      <c r="P3156" t="s">
        <v>8387</v>
      </c>
      <c r="Q3156" s="8" t="s">
        <v>8371</v>
      </c>
      <c r="S3156" s="7">
        <v>2</v>
      </c>
      <c r="T3156" s="4">
        <v>13000</v>
      </c>
      <c r="U3156" s="4">
        <v>1</v>
      </c>
      <c r="V3156" s="25">
        <v>30</v>
      </c>
      <c r="W3156" s="4">
        <v>1</v>
      </c>
    </row>
    <row r="3157" spans="1:23" x14ac:dyDescent="0.45">
      <c r="A3157" t="s">
        <v>8320</v>
      </c>
      <c r="B3157" t="s">
        <v>8224</v>
      </c>
      <c r="C3157" t="s">
        <v>8387</v>
      </c>
      <c r="D3157" s="8" t="s">
        <v>8371</v>
      </c>
      <c r="E3157">
        <v>580</v>
      </c>
      <c r="F3157" s="7">
        <v>1</v>
      </c>
      <c r="G3157" s="4">
        <v>3000</v>
      </c>
      <c r="H3157" s="4">
        <v>1</v>
      </c>
      <c r="I3157" s="25">
        <v>30</v>
      </c>
      <c r="J3157" s="4">
        <v>1</v>
      </c>
      <c r="N3157" t="s">
        <v>8320</v>
      </c>
      <c r="O3157" t="s">
        <v>8224</v>
      </c>
      <c r="P3157" t="s">
        <v>8387</v>
      </c>
      <c r="Q3157" s="8" t="s">
        <v>8371</v>
      </c>
      <c r="R3157">
        <v>580</v>
      </c>
      <c r="S3157" s="7">
        <v>1</v>
      </c>
      <c r="T3157" s="4">
        <v>3000</v>
      </c>
      <c r="U3157" s="4">
        <v>1</v>
      </c>
      <c r="V3157" s="25">
        <v>30</v>
      </c>
      <c r="W3157" s="4">
        <v>1</v>
      </c>
    </row>
    <row r="3158" spans="1:23" x14ac:dyDescent="0.45">
      <c r="A3158" t="s">
        <v>8320</v>
      </c>
      <c r="B3158" t="s">
        <v>8224</v>
      </c>
      <c r="C3158" t="s">
        <v>8387</v>
      </c>
      <c r="D3158" s="8" t="s">
        <v>8371</v>
      </c>
      <c r="E3158">
        <v>2375</v>
      </c>
      <c r="F3158" s="7">
        <v>1</v>
      </c>
      <c r="G3158" s="4">
        <v>10000</v>
      </c>
      <c r="H3158" s="4">
        <v>0</v>
      </c>
      <c r="I3158" s="25">
        <v>30</v>
      </c>
      <c r="J3158" s="4">
        <v>0</v>
      </c>
      <c r="N3158" t="s">
        <v>8320</v>
      </c>
      <c r="O3158" t="s">
        <v>8224</v>
      </c>
      <c r="P3158" t="s">
        <v>8387</v>
      </c>
      <c r="Q3158" s="8" t="s">
        <v>8371</v>
      </c>
      <c r="R3158">
        <v>2375</v>
      </c>
      <c r="S3158" s="7">
        <v>1</v>
      </c>
      <c r="T3158" s="4">
        <v>10000</v>
      </c>
      <c r="U3158" s="4">
        <v>0</v>
      </c>
      <c r="V3158" s="25">
        <v>30</v>
      </c>
      <c r="W3158" s="4">
        <v>0</v>
      </c>
    </row>
    <row r="3159" spans="1:23" x14ac:dyDescent="0.45">
      <c r="A3159" t="s">
        <v>8320</v>
      </c>
      <c r="B3159" t="s">
        <v>8224</v>
      </c>
      <c r="C3159" t="s">
        <v>8387</v>
      </c>
      <c r="D3159" s="8" t="s">
        <v>8372</v>
      </c>
      <c r="F3159" s="7">
        <v>1</v>
      </c>
      <c r="G3159" s="4">
        <v>60000</v>
      </c>
      <c r="H3159" s="4">
        <v>39</v>
      </c>
      <c r="I3159" s="25">
        <v>45</v>
      </c>
      <c r="J3159" s="4">
        <v>3</v>
      </c>
      <c r="N3159" t="s">
        <v>8320</v>
      </c>
      <c r="O3159" t="s">
        <v>8224</v>
      </c>
      <c r="P3159" t="s">
        <v>8387</v>
      </c>
      <c r="Q3159" s="8" t="s">
        <v>8372</v>
      </c>
      <c r="S3159" s="7">
        <v>1</v>
      </c>
      <c r="T3159" s="4">
        <v>60000</v>
      </c>
      <c r="U3159" s="4">
        <v>39</v>
      </c>
      <c r="V3159" s="25">
        <v>45</v>
      </c>
      <c r="W3159" s="4">
        <v>3</v>
      </c>
    </row>
    <row r="3160" spans="1:23" x14ac:dyDescent="0.45">
      <c r="A3160" t="s">
        <v>8320</v>
      </c>
      <c r="B3160" t="s">
        <v>8224</v>
      </c>
      <c r="C3160" t="s">
        <v>8387</v>
      </c>
      <c r="D3160" s="8" t="s">
        <v>8372</v>
      </c>
      <c r="E3160">
        <v>2346</v>
      </c>
      <c r="F3160" s="7">
        <v>1</v>
      </c>
      <c r="G3160" s="4">
        <v>60000</v>
      </c>
      <c r="H3160" s="4">
        <v>39</v>
      </c>
      <c r="I3160" s="25">
        <v>45</v>
      </c>
      <c r="J3160" s="4">
        <v>3</v>
      </c>
      <c r="N3160" t="s">
        <v>8320</v>
      </c>
      <c r="O3160" t="s">
        <v>8224</v>
      </c>
      <c r="P3160" t="s">
        <v>8387</v>
      </c>
      <c r="Q3160" s="8" t="s">
        <v>8372</v>
      </c>
      <c r="R3160">
        <v>2346</v>
      </c>
      <c r="S3160" s="7">
        <v>1</v>
      </c>
      <c r="T3160" s="4">
        <v>60000</v>
      </c>
      <c r="U3160" s="4">
        <v>39</v>
      </c>
      <c r="V3160" s="25">
        <v>45</v>
      </c>
      <c r="W3160" s="4">
        <v>3</v>
      </c>
    </row>
    <row r="3161" spans="1:23" x14ac:dyDescent="0.45">
      <c r="A3161" t="s">
        <v>8320</v>
      </c>
      <c r="B3161" t="s">
        <v>8224</v>
      </c>
      <c r="C3161" t="s">
        <v>8387</v>
      </c>
      <c r="D3161" s="8" t="s">
        <v>8373</v>
      </c>
      <c r="F3161" s="7">
        <v>1</v>
      </c>
      <c r="G3161" s="4">
        <v>20000</v>
      </c>
      <c r="H3161" s="4">
        <v>6</v>
      </c>
      <c r="I3161" s="25">
        <v>30</v>
      </c>
      <c r="J3161" s="4">
        <v>2</v>
      </c>
      <c r="N3161" t="s">
        <v>8320</v>
      </c>
      <c r="O3161" t="s">
        <v>8224</v>
      </c>
      <c r="P3161" t="s">
        <v>8387</v>
      </c>
      <c r="Q3161" s="8" t="s">
        <v>8373</v>
      </c>
      <c r="S3161" s="7">
        <v>1</v>
      </c>
      <c r="T3161" s="4">
        <v>20000</v>
      </c>
      <c r="U3161" s="4">
        <v>6</v>
      </c>
      <c r="V3161" s="25">
        <v>30</v>
      </c>
      <c r="W3161" s="4">
        <v>2</v>
      </c>
    </row>
    <row r="3162" spans="1:23" x14ac:dyDescent="0.45">
      <c r="A3162" t="s">
        <v>8320</v>
      </c>
      <c r="B3162" t="s">
        <v>8224</v>
      </c>
      <c r="C3162" t="s">
        <v>8387</v>
      </c>
      <c r="D3162" s="8" t="s">
        <v>8373</v>
      </c>
      <c r="E3162">
        <v>596</v>
      </c>
      <c r="F3162" s="7">
        <v>1</v>
      </c>
      <c r="G3162" s="4">
        <v>20000</v>
      </c>
      <c r="H3162" s="4">
        <v>6</v>
      </c>
      <c r="I3162" s="25">
        <v>30</v>
      </c>
      <c r="J3162" s="4">
        <v>2</v>
      </c>
      <c r="N3162" t="s">
        <v>8320</v>
      </c>
      <c r="O3162" t="s">
        <v>8224</v>
      </c>
      <c r="P3162" t="s">
        <v>8387</v>
      </c>
      <c r="Q3162" s="8" t="s">
        <v>8373</v>
      </c>
      <c r="R3162">
        <v>596</v>
      </c>
      <c r="S3162" s="7">
        <v>1</v>
      </c>
      <c r="T3162" s="4">
        <v>20000</v>
      </c>
      <c r="U3162" s="4">
        <v>6</v>
      </c>
      <c r="V3162" s="25">
        <v>30</v>
      </c>
      <c r="W3162" s="4">
        <v>2</v>
      </c>
    </row>
    <row r="3163" spans="1:23" x14ac:dyDescent="0.45">
      <c r="A3163" t="s">
        <v>8320</v>
      </c>
      <c r="B3163" t="s">
        <v>8224</v>
      </c>
      <c r="C3163" t="s">
        <v>8387</v>
      </c>
      <c r="D3163" s="8" t="s">
        <v>8381</v>
      </c>
      <c r="F3163" s="7">
        <v>1</v>
      </c>
      <c r="G3163" s="4">
        <v>33000</v>
      </c>
      <c r="H3163" s="4">
        <v>0</v>
      </c>
      <c r="I3163" s="25">
        <v>28.251539351847896</v>
      </c>
      <c r="J3163" s="4">
        <v>0</v>
      </c>
      <c r="N3163" t="s">
        <v>8320</v>
      </c>
      <c r="O3163" t="s">
        <v>8224</v>
      </c>
      <c r="P3163" t="s">
        <v>8387</v>
      </c>
      <c r="Q3163" s="8" t="s">
        <v>8381</v>
      </c>
      <c r="S3163" s="7">
        <v>1</v>
      </c>
      <c r="T3163" s="4">
        <v>33000</v>
      </c>
      <c r="U3163" s="4">
        <v>0</v>
      </c>
      <c r="V3163" s="25">
        <v>28.251539351847896</v>
      </c>
      <c r="W3163" s="4">
        <v>0</v>
      </c>
    </row>
    <row r="3164" spans="1:23" x14ac:dyDescent="0.45">
      <c r="A3164" t="s">
        <v>8320</v>
      </c>
      <c r="B3164" t="s">
        <v>8224</v>
      </c>
      <c r="C3164" t="s">
        <v>8387</v>
      </c>
      <c r="D3164" s="8" t="s">
        <v>8381</v>
      </c>
      <c r="E3164">
        <v>2395</v>
      </c>
      <c r="F3164" s="7">
        <v>1</v>
      </c>
      <c r="G3164" s="4">
        <v>33000</v>
      </c>
      <c r="H3164" s="4">
        <v>0</v>
      </c>
      <c r="I3164" s="25">
        <v>28.251539351847896</v>
      </c>
      <c r="J3164" s="4">
        <v>0</v>
      </c>
      <c r="N3164" t="s">
        <v>8320</v>
      </c>
      <c r="O3164" t="s">
        <v>8224</v>
      </c>
      <c r="P3164" t="s">
        <v>8387</v>
      </c>
      <c r="Q3164" s="8" t="s">
        <v>8381</v>
      </c>
      <c r="R3164">
        <v>2395</v>
      </c>
      <c r="S3164" s="7">
        <v>1</v>
      </c>
      <c r="T3164" s="4">
        <v>33000</v>
      </c>
      <c r="U3164" s="4">
        <v>0</v>
      </c>
      <c r="V3164" s="25">
        <v>28.251539351847896</v>
      </c>
      <c r="W3164" s="4">
        <v>0</v>
      </c>
    </row>
    <row r="3165" spans="1:23" x14ac:dyDescent="0.45">
      <c r="A3165" t="s">
        <v>8329</v>
      </c>
      <c r="B3165"/>
      <c r="F3165" s="7">
        <v>160</v>
      </c>
      <c r="G3165" s="4">
        <v>719943.47</v>
      </c>
      <c r="H3165" s="4">
        <v>783072.33999999985</v>
      </c>
      <c r="I3165" s="25">
        <v>34.503092230902936</v>
      </c>
      <c r="J3165" s="4">
        <v>11323</v>
      </c>
      <c r="N3165" t="s">
        <v>8329</v>
      </c>
      <c r="O3165"/>
      <c r="S3165" s="7">
        <v>160</v>
      </c>
      <c r="T3165" s="4">
        <v>719943.47</v>
      </c>
      <c r="U3165" s="4">
        <v>783072.33999999985</v>
      </c>
      <c r="V3165" s="25">
        <v>34.503092230902936</v>
      </c>
      <c r="W3165" s="4">
        <v>11323</v>
      </c>
    </row>
    <row r="3166" spans="1:23" x14ac:dyDescent="0.45">
      <c r="A3166" t="s">
        <v>8329</v>
      </c>
      <c r="B3166" t="s">
        <v>8229</v>
      </c>
      <c r="F3166" s="7">
        <v>1</v>
      </c>
      <c r="G3166" s="4">
        <v>2000</v>
      </c>
      <c r="H3166" s="4">
        <v>2222</v>
      </c>
      <c r="I3166" s="25">
        <v>28.911377314812853</v>
      </c>
      <c r="J3166" s="4">
        <v>43</v>
      </c>
      <c r="N3166" t="s">
        <v>8329</v>
      </c>
      <c r="O3166" t="s">
        <v>8229</v>
      </c>
      <c r="S3166" s="7">
        <v>1</v>
      </c>
      <c r="T3166" s="4">
        <v>2000</v>
      </c>
      <c r="U3166" s="4">
        <v>2222</v>
      </c>
      <c r="V3166" s="25">
        <v>28.911377314812853</v>
      </c>
      <c r="W3166" s="4">
        <v>43</v>
      </c>
    </row>
    <row r="3167" spans="1:23" x14ac:dyDescent="0.45">
      <c r="A3167" t="s">
        <v>8329</v>
      </c>
      <c r="B3167" t="s">
        <v>8229</v>
      </c>
      <c r="C3167" t="s">
        <v>8386</v>
      </c>
      <c r="F3167" s="7"/>
      <c r="G3167" s="4"/>
      <c r="H3167" s="4"/>
      <c r="I3167" s="25"/>
      <c r="J3167" s="4"/>
      <c r="N3167" t="s">
        <v>8329</v>
      </c>
      <c r="O3167" t="s">
        <v>8229</v>
      </c>
      <c r="P3167" t="s">
        <v>8386</v>
      </c>
      <c r="S3167" s="7"/>
      <c r="T3167" s="4"/>
      <c r="U3167" s="4"/>
      <c r="V3167" s="25"/>
      <c r="W3167" s="4"/>
    </row>
    <row r="3168" spans="1:23" x14ac:dyDescent="0.45">
      <c r="A3168" t="s">
        <v>8329</v>
      </c>
      <c r="B3168" t="s">
        <v>8229</v>
      </c>
      <c r="C3168" t="s">
        <v>8386</v>
      </c>
      <c r="D3168" s="8" t="s">
        <v>8372</v>
      </c>
      <c r="F3168" s="7">
        <v>1</v>
      </c>
      <c r="G3168" s="4">
        <v>2000</v>
      </c>
      <c r="H3168" s="4">
        <v>2222</v>
      </c>
      <c r="I3168" s="25">
        <v>28.911377314812853</v>
      </c>
      <c r="J3168" s="4">
        <v>43</v>
      </c>
      <c r="N3168" t="s">
        <v>8329</v>
      </c>
      <c r="O3168" t="s">
        <v>8229</v>
      </c>
      <c r="P3168" t="s">
        <v>8386</v>
      </c>
      <c r="Q3168" s="8" t="s">
        <v>8372</v>
      </c>
      <c r="S3168" s="7">
        <v>1</v>
      </c>
      <c r="T3168" s="4">
        <v>2000</v>
      </c>
      <c r="U3168" s="4">
        <v>2222</v>
      </c>
      <c r="V3168" s="25">
        <v>28.911377314812853</v>
      </c>
      <c r="W3168" s="4">
        <v>43</v>
      </c>
    </row>
    <row r="3169" spans="1:23" x14ac:dyDescent="0.45">
      <c r="A3169" t="s">
        <v>8329</v>
      </c>
      <c r="B3169" t="s">
        <v>8229</v>
      </c>
      <c r="C3169" t="s">
        <v>8386</v>
      </c>
      <c r="D3169" s="8" t="s">
        <v>8372</v>
      </c>
      <c r="E3169">
        <v>2464</v>
      </c>
      <c r="F3169" s="7">
        <v>1</v>
      </c>
      <c r="G3169" s="4">
        <v>2000</v>
      </c>
      <c r="H3169" s="4">
        <v>2222</v>
      </c>
      <c r="I3169" s="25">
        <v>28.911377314812853</v>
      </c>
      <c r="J3169" s="4">
        <v>43</v>
      </c>
      <c r="N3169" t="s">
        <v>8329</v>
      </c>
      <c r="O3169" t="s">
        <v>8229</v>
      </c>
      <c r="P3169" t="s">
        <v>8386</v>
      </c>
      <c r="Q3169" s="8" t="s">
        <v>8372</v>
      </c>
      <c r="R3169">
        <v>2464</v>
      </c>
      <c r="S3169" s="7">
        <v>1</v>
      </c>
      <c r="T3169" s="4">
        <v>2000</v>
      </c>
      <c r="U3169" s="4">
        <v>2222</v>
      </c>
      <c r="V3169" s="25">
        <v>28.911377314812853</v>
      </c>
      <c r="W3169" s="4">
        <v>43</v>
      </c>
    </row>
    <row r="3170" spans="1:23" x14ac:dyDescent="0.45">
      <c r="A3170" t="s">
        <v>8329</v>
      </c>
      <c r="B3170" t="s">
        <v>8227</v>
      </c>
      <c r="F3170" s="7">
        <v>1</v>
      </c>
      <c r="G3170" s="4">
        <v>3000</v>
      </c>
      <c r="H3170" s="4">
        <v>3335</v>
      </c>
      <c r="I3170" s="25">
        <v>18.095694444440596</v>
      </c>
      <c r="J3170" s="4">
        <v>8</v>
      </c>
      <c r="N3170" t="s">
        <v>8329</v>
      </c>
      <c r="O3170" t="s">
        <v>8227</v>
      </c>
      <c r="S3170" s="7">
        <v>1</v>
      </c>
      <c r="T3170" s="4">
        <v>3000</v>
      </c>
      <c r="U3170" s="4">
        <v>3335</v>
      </c>
      <c r="V3170" s="25">
        <v>18.095694444440596</v>
      </c>
      <c r="W3170" s="4">
        <v>8</v>
      </c>
    </row>
    <row r="3171" spans="1:23" x14ac:dyDescent="0.45">
      <c r="A3171" t="s">
        <v>8329</v>
      </c>
      <c r="B3171" t="s">
        <v>8227</v>
      </c>
      <c r="C3171" t="s">
        <v>8386</v>
      </c>
      <c r="F3171" s="7"/>
      <c r="G3171" s="4"/>
      <c r="H3171" s="4"/>
      <c r="I3171" s="25"/>
      <c r="J3171" s="4"/>
      <c r="N3171" t="s">
        <v>8329</v>
      </c>
      <c r="O3171" t="s">
        <v>8227</v>
      </c>
      <c r="P3171" t="s">
        <v>8386</v>
      </c>
      <c r="S3171" s="7"/>
      <c r="T3171" s="4"/>
      <c r="U3171" s="4"/>
      <c r="V3171" s="25"/>
      <c r="W3171" s="4"/>
    </row>
    <row r="3172" spans="1:23" x14ac:dyDescent="0.45">
      <c r="A3172" t="s">
        <v>8329</v>
      </c>
      <c r="B3172" t="s">
        <v>8227</v>
      </c>
      <c r="C3172" t="s">
        <v>8386</v>
      </c>
      <c r="D3172" s="8" t="s">
        <v>8374</v>
      </c>
      <c r="F3172" s="7">
        <v>1</v>
      </c>
      <c r="G3172" s="4">
        <v>3000</v>
      </c>
      <c r="H3172" s="4">
        <v>3335</v>
      </c>
      <c r="I3172" s="25">
        <v>18.095694444440596</v>
      </c>
      <c r="J3172" s="4">
        <v>8</v>
      </c>
      <c r="N3172" t="s">
        <v>8329</v>
      </c>
      <c r="O3172" t="s">
        <v>8227</v>
      </c>
      <c r="P3172" t="s">
        <v>8386</v>
      </c>
      <c r="Q3172" s="8" t="s">
        <v>8374</v>
      </c>
      <c r="S3172" s="7">
        <v>1</v>
      </c>
      <c r="T3172" s="4">
        <v>3000</v>
      </c>
      <c r="U3172" s="4">
        <v>3335</v>
      </c>
      <c r="V3172" s="25">
        <v>18.095694444440596</v>
      </c>
      <c r="W3172" s="4">
        <v>8</v>
      </c>
    </row>
    <row r="3173" spans="1:23" x14ac:dyDescent="0.45">
      <c r="A3173" t="s">
        <v>8329</v>
      </c>
      <c r="B3173" t="s">
        <v>8227</v>
      </c>
      <c r="C3173" t="s">
        <v>8386</v>
      </c>
      <c r="D3173" s="8" t="s">
        <v>8374</v>
      </c>
      <c r="E3173">
        <v>1887</v>
      </c>
      <c r="F3173" s="7">
        <v>1</v>
      </c>
      <c r="G3173" s="4">
        <v>3000</v>
      </c>
      <c r="H3173" s="4">
        <v>3335</v>
      </c>
      <c r="I3173" s="25">
        <v>18.095694444440596</v>
      </c>
      <c r="J3173" s="4">
        <v>8</v>
      </c>
      <c r="N3173" t="s">
        <v>8329</v>
      </c>
      <c r="O3173" t="s">
        <v>8227</v>
      </c>
      <c r="P3173" t="s">
        <v>8386</v>
      </c>
      <c r="Q3173" s="8" t="s">
        <v>8374</v>
      </c>
      <c r="R3173">
        <v>1887</v>
      </c>
      <c r="S3173" s="7">
        <v>1</v>
      </c>
      <c r="T3173" s="4">
        <v>3000</v>
      </c>
      <c r="U3173" s="4">
        <v>3335</v>
      </c>
      <c r="V3173" s="25">
        <v>18.095694444440596</v>
      </c>
      <c r="W3173" s="4">
        <v>8</v>
      </c>
    </row>
    <row r="3174" spans="1:23" x14ac:dyDescent="0.45">
      <c r="A3174" t="s">
        <v>8329</v>
      </c>
      <c r="B3174" t="s">
        <v>8224</v>
      </c>
      <c r="F3174" s="7">
        <v>158</v>
      </c>
      <c r="G3174" s="4">
        <v>714943.47</v>
      </c>
      <c r="H3174" s="4">
        <v>777515.33999999985</v>
      </c>
      <c r="I3174" s="25">
        <v>34.642327121425424</v>
      </c>
      <c r="J3174" s="4">
        <v>11272</v>
      </c>
      <c r="N3174" t="s">
        <v>8329</v>
      </c>
      <c r="O3174" t="s">
        <v>8224</v>
      </c>
      <c r="S3174" s="7">
        <v>158</v>
      </c>
      <c r="T3174" s="4">
        <v>714943.47</v>
      </c>
      <c r="U3174" s="4">
        <v>777515.33999999985</v>
      </c>
      <c r="V3174" s="25">
        <v>34.642327121425424</v>
      </c>
      <c r="W3174" s="4">
        <v>11272</v>
      </c>
    </row>
    <row r="3175" spans="1:23" x14ac:dyDescent="0.45">
      <c r="A3175" t="s">
        <v>8329</v>
      </c>
      <c r="B3175" t="s">
        <v>8224</v>
      </c>
      <c r="C3175" t="s">
        <v>8368</v>
      </c>
      <c r="F3175" s="7"/>
      <c r="G3175" s="4"/>
      <c r="H3175" s="4"/>
      <c r="I3175" s="25"/>
      <c r="J3175" s="4"/>
      <c r="N3175" t="s">
        <v>8329</v>
      </c>
      <c r="O3175" t="s">
        <v>8224</v>
      </c>
      <c r="P3175" t="s">
        <v>8368</v>
      </c>
      <c r="S3175" s="7"/>
      <c r="T3175" s="4"/>
      <c r="U3175" s="4"/>
      <c r="V3175" s="25"/>
      <c r="W3175" s="4"/>
    </row>
    <row r="3176" spans="1:23" x14ac:dyDescent="0.45">
      <c r="A3176" t="s">
        <v>8329</v>
      </c>
      <c r="B3176" t="s">
        <v>8224</v>
      </c>
      <c r="C3176" t="s">
        <v>8368</v>
      </c>
      <c r="D3176" s="8" t="s">
        <v>8371</v>
      </c>
      <c r="F3176" s="7">
        <v>1</v>
      </c>
      <c r="G3176" s="4">
        <v>5000</v>
      </c>
      <c r="H3176" s="4">
        <v>6053</v>
      </c>
      <c r="I3176" s="25">
        <v>31.522291666668025</v>
      </c>
      <c r="J3176" s="4">
        <v>163</v>
      </c>
      <c r="N3176" t="s">
        <v>8329</v>
      </c>
      <c r="O3176" t="s">
        <v>8224</v>
      </c>
      <c r="P3176" t="s">
        <v>8368</v>
      </c>
      <c r="Q3176" s="8" t="s">
        <v>8371</v>
      </c>
      <c r="S3176" s="7">
        <v>1</v>
      </c>
      <c r="T3176" s="4">
        <v>5000</v>
      </c>
      <c r="U3176" s="4">
        <v>6053</v>
      </c>
      <c r="V3176" s="25">
        <v>31.522291666668025</v>
      </c>
      <c r="W3176" s="4">
        <v>163</v>
      </c>
    </row>
    <row r="3177" spans="1:23" x14ac:dyDescent="0.45">
      <c r="A3177" t="s">
        <v>8329</v>
      </c>
      <c r="B3177" t="s">
        <v>8224</v>
      </c>
      <c r="C3177" t="s">
        <v>8368</v>
      </c>
      <c r="D3177" s="8" t="s">
        <v>8371</v>
      </c>
      <c r="E3177">
        <v>2318</v>
      </c>
      <c r="F3177" s="7">
        <v>1</v>
      </c>
      <c r="G3177" s="4">
        <v>5000</v>
      </c>
      <c r="H3177" s="4">
        <v>6053</v>
      </c>
      <c r="I3177" s="25">
        <v>31.522291666668025</v>
      </c>
      <c r="J3177" s="4">
        <v>163</v>
      </c>
      <c r="N3177" t="s">
        <v>8329</v>
      </c>
      <c r="O3177" t="s">
        <v>8224</v>
      </c>
      <c r="P3177" t="s">
        <v>8368</v>
      </c>
      <c r="Q3177" s="8" t="s">
        <v>8371</v>
      </c>
      <c r="R3177">
        <v>2318</v>
      </c>
      <c r="S3177" s="7">
        <v>1</v>
      </c>
      <c r="T3177" s="4">
        <v>5000</v>
      </c>
      <c r="U3177" s="4">
        <v>6053</v>
      </c>
      <c r="V3177" s="25">
        <v>31.522291666668025</v>
      </c>
      <c r="W3177" s="4">
        <v>163</v>
      </c>
    </row>
    <row r="3178" spans="1:23" x14ac:dyDescent="0.45">
      <c r="A3178" t="s">
        <v>8329</v>
      </c>
      <c r="B3178" t="s">
        <v>8224</v>
      </c>
      <c r="C3178" t="s">
        <v>8368</v>
      </c>
      <c r="D3178" s="8" t="s">
        <v>8372</v>
      </c>
      <c r="F3178" s="7">
        <v>1</v>
      </c>
      <c r="G3178" s="4">
        <v>15000</v>
      </c>
      <c r="H3178" s="4">
        <v>15606.4</v>
      </c>
      <c r="I3178" s="25">
        <v>77.041550925918273</v>
      </c>
      <c r="J3178" s="4">
        <v>200</v>
      </c>
      <c r="N3178" t="s">
        <v>8329</v>
      </c>
      <c r="O3178" t="s">
        <v>8224</v>
      </c>
      <c r="P3178" t="s">
        <v>8368</v>
      </c>
      <c r="Q3178" s="8" t="s">
        <v>8372</v>
      </c>
      <c r="S3178" s="7">
        <v>1</v>
      </c>
      <c r="T3178" s="4">
        <v>15000</v>
      </c>
      <c r="U3178" s="4">
        <v>15606.4</v>
      </c>
      <c r="V3178" s="25">
        <v>77.041550925918273</v>
      </c>
      <c r="W3178" s="4">
        <v>200</v>
      </c>
    </row>
    <row r="3179" spans="1:23" x14ac:dyDescent="0.45">
      <c r="A3179" t="s">
        <v>8329</v>
      </c>
      <c r="B3179" t="s">
        <v>8224</v>
      </c>
      <c r="C3179" t="s">
        <v>8368</v>
      </c>
      <c r="D3179" s="8" t="s">
        <v>8372</v>
      </c>
      <c r="E3179">
        <v>2316</v>
      </c>
      <c r="F3179" s="7">
        <v>1</v>
      </c>
      <c r="G3179" s="4">
        <v>15000</v>
      </c>
      <c r="H3179" s="4">
        <v>15606.4</v>
      </c>
      <c r="I3179" s="25">
        <v>77.041550925918273</v>
      </c>
      <c r="J3179" s="4">
        <v>200</v>
      </c>
      <c r="N3179" t="s">
        <v>8329</v>
      </c>
      <c r="O3179" t="s">
        <v>8224</v>
      </c>
      <c r="P3179" t="s">
        <v>8368</v>
      </c>
      <c r="Q3179" s="8" t="s">
        <v>8372</v>
      </c>
      <c r="R3179">
        <v>2316</v>
      </c>
      <c r="S3179" s="7">
        <v>1</v>
      </c>
      <c r="T3179" s="4">
        <v>15000</v>
      </c>
      <c r="U3179" s="4">
        <v>15606.4</v>
      </c>
      <c r="V3179" s="25">
        <v>77.041550925918273</v>
      </c>
      <c r="W3179" s="4">
        <v>200</v>
      </c>
    </row>
    <row r="3180" spans="1:23" x14ac:dyDescent="0.45">
      <c r="A3180" t="s">
        <v>8329</v>
      </c>
      <c r="B3180" t="s">
        <v>8224</v>
      </c>
      <c r="C3180" t="s">
        <v>8375</v>
      </c>
      <c r="F3180" s="7"/>
      <c r="G3180" s="4"/>
      <c r="H3180" s="4"/>
      <c r="I3180" s="25"/>
      <c r="J3180" s="4"/>
      <c r="N3180" t="s">
        <v>8329</v>
      </c>
      <c r="O3180" t="s">
        <v>8224</v>
      </c>
      <c r="P3180" t="s">
        <v>8375</v>
      </c>
      <c r="S3180" s="7"/>
      <c r="T3180" s="4"/>
      <c r="U3180" s="4"/>
      <c r="V3180" s="25"/>
      <c r="W3180" s="4"/>
    </row>
    <row r="3181" spans="1:23" x14ac:dyDescent="0.45">
      <c r="A3181" t="s">
        <v>8329</v>
      </c>
      <c r="B3181" t="s">
        <v>8224</v>
      </c>
      <c r="C3181" t="s">
        <v>8375</v>
      </c>
      <c r="D3181" s="8" t="s">
        <v>8376</v>
      </c>
      <c r="F3181" s="7">
        <v>1</v>
      </c>
      <c r="G3181" s="4">
        <v>400</v>
      </c>
      <c r="H3181" s="4">
        <v>416</v>
      </c>
      <c r="I3181" s="25">
        <v>31.666099537040282</v>
      </c>
      <c r="J3181" s="4">
        <v>22</v>
      </c>
      <c r="N3181" t="s">
        <v>8329</v>
      </c>
      <c r="O3181" t="s">
        <v>8224</v>
      </c>
      <c r="P3181" t="s">
        <v>8375</v>
      </c>
      <c r="Q3181" s="8" t="s">
        <v>8376</v>
      </c>
      <c r="S3181" s="7">
        <v>1</v>
      </c>
      <c r="T3181" s="4">
        <v>400</v>
      </c>
      <c r="U3181" s="4">
        <v>416</v>
      </c>
      <c r="V3181" s="25">
        <v>31.666099537040282</v>
      </c>
      <c r="W3181" s="4">
        <v>22</v>
      </c>
    </row>
    <row r="3182" spans="1:23" x14ac:dyDescent="0.45">
      <c r="A3182" t="s">
        <v>8329</v>
      </c>
      <c r="B3182" t="s">
        <v>8224</v>
      </c>
      <c r="C3182" t="s">
        <v>8375</v>
      </c>
      <c r="D3182" s="8" t="s">
        <v>8376</v>
      </c>
      <c r="E3182">
        <v>2317</v>
      </c>
      <c r="F3182" s="7">
        <v>1</v>
      </c>
      <c r="G3182" s="4">
        <v>400</v>
      </c>
      <c r="H3182" s="4">
        <v>416</v>
      </c>
      <c r="I3182" s="25">
        <v>31.666099537040282</v>
      </c>
      <c r="J3182" s="4">
        <v>22</v>
      </c>
      <c r="N3182" t="s">
        <v>8329</v>
      </c>
      <c r="O3182" t="s">
        <v>8224</v>
      </c>
      <c r="P3182" t="s">
        <v>8375</v>
      </c>
      <c r="Q3182" s="8" t="s">
        <v>8376</v>
      </c>
      <c r="R3182">
        <v>2317</v>
      </c>
      <c r="S3182" s="7">
        <v>1</v>
      </c>
      <c r="T3182" s="4">
        <v>400</v>
      </c>
      <c r="U3182" s="4">
        <v>416</v>
      </c>
      <c r="V3182" s="25">
        <v>31.666099537040282</v>
      </c>
      <c r="W3182" s="4">
        <v>22</v>
      </c>
    </row>
    <row r="3183" spans="1:23" x14ac:dyDescent="0.45">
      <c r="A3183" t="s">
        <v>8329</v>
      </c>
      <c r="B3183" t="s">
        <v>8224</v>
      </c>
      <c r="C3183" t="s">
        <v>8375</v>
      </c>
      <c r="D3183" s="8" t="s">
        <v>8369</v>
      </c>
      <c r="F3183" s="7">
        <v>3</v>
      </c>
      <c r="G3183" s="4">
        <v>11000</v>
      </c>
      <c r="H3183" s="4">
        <v>9215</v>
      </c>
      <c r="I3183" s="25">
        <v>59.187770061728465</v>
      </c>
      <c r="J3183" s="4">
        <v>187</v>
      </c>
      <c r="N3183" t="s">
        <v>8329</v>
      </c>
      <c r="O3183" t="s">
        <v>8224</v>
      </c>
      <c r="P3183" t="s">
        <v>8375</v>
      </c>
      <c r="Q3183" s="8" t="s">
        <v>8369</v>
      </c>
      <c r="S3183" s="7">
        <v>3</v>
      </c>
      <c r="T3183" s="4">
        <v>11000</v>
      </c>
      <c r="U3183" s="4">
        <v>9215</v>
      </c>
      <c r="V3183" s="25">
        <v>59.187770061728465</v>
      </c>
      <c r="W3183" s="4">
        <v>187</v>
      </c>
    </row>
    <row r="3184" spans="1:23" x14ac:dyDescent="0.45">
      <c r="A3184" t="s">
        <v>8329</v>
      </c>
      <c r="B3184" t="s">
        <v>8224</v>
      </c>
      <c r="C3184" t="s">
        <v>8375</v>
      </c>
      <c r="D3184" s="8" t="s">
        <v>8369</v>
      </c>
      <c r="E3184">
        <v>892</v>
      </c>
      <c r="F3184" s="7">
        <v>1</v>
      </c>
      <c r="G3184" s="4">
        <v>6000</v>
      </c>
      <c r="H3184" s="4">
        <v>2445</v>
      </c>
      <c r="I3184" s="25">
        <v>86.966631944444089</v>
      </c>
      <c r="J3184" s="4">
        <v>17</v>
      </c>
      <c r="N3184" t="s">
        <v>8329</v>
      </c>
      <c r="O3184" t="s">
        <v>8224</v>
      </c>
      <c r="P3184" t="s">
        <v>8375</v>
      </c>
      <c r="Q3184" s="8" t="s">
        <v>8369</v>
      </c>
      <c r="R3184">
        <v>892</v>
      </c>
      <c r="S3184" s="7">
        <v>1</v>
      </c>
      <c r="T3184" s="4">
        <v>6000</v>
      </c>
      <c r="U3184" s="4">
        <v>2445</v>
      </c>
      <c r="V3184" s="25">
        <v>86.966631944444089</v>
      </c>
      <c r="W3184" s="4">
        <v>17</v>
      </c>
    </row>
    <row r="3185" spans="1:23" x14ac:dyDescent="0.45">
      <c r="A3185" t="s">
        <v>8329</v>
      </c>
      <c r="B3185" t="s">
        <v>8224</v>
      </c>
      <c r="C3185" t="s">
        <v>8375</v>
      </c>
      <c r="D3185" s="8" t="s">
        <v>8369</v>
      </c>
      <c r="E3185">
        <v>1888</v>
      </c>
      <c r="F3185" s="7">
        <v>1</v>
      </c>
      <c r="G3185" s="4">
        <v>2500</v>
      </c>
      <c r="H3185" s="4">
        <v>4152</v>
      </c>
      <c r="I3185" s="25">
        <v>30.967685185183655</v>
      </c>
      <c r="J3185" s="4">
        <v>89</v>
      </c>
      <c r="N3185" t="s">
        <v>8329</v>
      </c>
      <c r="O3185" t="s">
        <v>8224</v>
      </c>
      <c r="P3185" t="s">
        <v>8375</v>
      </c>
      <c r="Q3185" s="8" t="s">
        <v>8369</v>
      </c>
      <c r="R3185">
        <v>1888</v>
      </c>
      <c r="S3185" s="7">
        <v>1</v>
      </c>
      <c r="T3185" s="4">
        <v>2500</v>
      </c>
      <c r="U3185" s="4">
        <v>4152</v>
      </c>
      <c r="V3185" s="25">
        <v>30.967685185183655</v>
      </c>
      <c r="W3185" s="4">
        <v>89</v>
      </c>
    </row>
    <row r="3186" spans="1:23" x14ac:dyDescent="0.45">
      <c r="A3186" t="s">
        <v>8329</v>
      </c>
      <c r="B3186" t="s">
        <v>8224</v>
      </c>
      <c r="C3186" t="s">
        <v>8375</v>
      </c>
      <c r="D3186" s="8" t="s">
        <v>8369</v>
      </c>
      <c r="E3186">
        <v>2475</v>
      </c>
      <c r="F3186" s="7">
        <v>1</v>
      </c>
      <c r="G3186" s="4">
        <v>2500</v>
      </c>
      <c r="H3186" s="4">
        <v>2618</v>
      </c>
      <c r="I3186" s="25">
        <v>59.628993055557657</v>
      </c>
      <c r="J3186" s="4">
        <v>81</v>
      </c>
      <c r="N3186" t="s">
        <v>8329</v>
      </c>
      <c r="O3186" t="s">
        <v>8224</v>
      </c>
      <c r="P3186" t="s">
        <v>8375</v>
      </c>
      <c r="Q3186" s="8" t="s">
        <v>8369</v>
      </c>
      <c r="R3186">
        <v>2475</v>
      </c>
      <c r="S3186" s="7">
        <v>1</v>
      </c>
      <c r="T3186" s="4">
        <v>2500</v>
      </c>
      <c r="U3186" s="4">
        <v>2618</v>
      </c>
      <c r="V3186" s="25">
        <v>59.628993055557657</v>
      </c>
      <c r="W3186" s="4">
        <v>81</v>
      </c>
    </row>
    <row r="3187" spans="1:23" x14ac:dyDescent="0.45">
      <c r="A3187" t="s">
        <v>8329</v>
      </c>
      <c r="B3187" t="s">
        <v>8224</v>
      </c>
      <c r="C3187" t="s">
        <v>8375</v>
      </c>
      <c r="D3187" s="8" t="s">
        <v>8380</v>
      </c>
      <c r="F3187" s="7">
        <v>2</v>
      </c>
      <c r="G3187" s="4">
        <v>17500</v>
      </c>
      <c r="H3187" s="4">
        <v>20737.02</v>
      </c>
      <c r="I3187" s="25">
        <v>58.190081018517958</v>
      </c>
      <c r="J3187" s="4">
        <v>224</v>
      </c>
      <c r="N3187" t="s">
        <v>8329</v>
      </c>
      <c r="O3187" t="s">
        <v>8224</v>
      </c>
      <c r="P3187" t="s">
        <v>8375</v>
      </c>
      <c r="Q3187" s="8" t="s">
        <v>8380</v>
      </c>
      <c r="S3187" s="7">
        <v>2</v>
      </c>
      <c r="T3187" s="4">
        <v>17500</v>
      </c>
      <c r="U3187" s="4">
        <v>20737.02</v>
      </c>
      <c r="V3187" s="25">
        <v>58.190081018517958</v>
      </c>
      <c r="W3187" s="4">
        <v>224</v>
      </c>
    </row>
    <row r="3188" spans="1:23" x14ac:dyDescent="0.45">
      <c r="A3188" t="s">
        <v>8329</v>
      </c>
      <c r="B3188" t="s">
        <v>8224</v>
      </c>
      <c r="C3188" t="s">
        <v>8375</v>
      </c>
      <c r="D3188" s="8" t="s">
        <v>8380</v>
      </c>
      <c r="E3188">
        <v>1891</v>
      </c>
      <c r="F3188" s="7">
        <v>1</v>
      </c>
      <c r="G3188" s="4">
        <v>10000</v>
      </c>
      <c r="H3188" s="4">
        <v>10555</v>
      </c>
      <c r="I3188" s="25">
        <v>45.451921296298678</v>
      </c>
      <c r="J3188" s="4">
        <v>120</v>
      </c>
      <c r="N3188" t="s">
        <v>8329</v>
      </c>
      <c r="O3188" t="s">
        <v>8224</v>
      </c>
      <c r="P3188" t="s">
        <v>8375</v>
      </c>
      <c r="Q3188" s="8" t="s">
        <v>8380</v>
      </c>
      <c r="R3188">
        <v>1891</v>
      </c>
      <c r="S3188" s="7">
        <v>1</v>
      </c>
      <c r="T3188" s="4">
        <v>10000</v>
      </c>
      <c r="U3188" s="4">
        <v>10555</v>
      </c>
      <c r="V3188" s="25">
        <v>45.451921296298678</v>
      </c>
      <c r="W3188" s="4">
        <v>120</v>
      </c>
    </row>
    <row r="3189" spans="1:23" x14ac:dyDescent="0.45">
      <c r="A3189" t="s">
        <v>8329</v>
      </c>
      <c r="B3189" t="s">
        <v>8224</v>
      </c>
      <c r="C3189" t="s">
        <v>8375</v>
      </c>
      <c r="D3189" s="8" t="s">
        <v>8380</v>
      </c>
      <c r="E3189">
        <v>2472</v>
      </c>
      <c r="F3189" s="7">
        <v>1</v>
      </c>
      <c r="G3189" s="4">
        <v>7500</v>
      </c>
      <c r="H3189" s="4">
        <v>10182.02</v>
      </c>
      <c r="I3189" s="25">
        <v>70.928240740737238</v>
      </c>
      <c r="J3189" s="4">
        <v>104</v>
      </c>
      <c r="N3189" t="s">
        <v>8329</v>
      </c>
      <c r="O3189" t="s">
        <v>8224</v>
      </c>
      <c r="P3189" t="s">
        <v>8375</v>
      </c>
      <c r="Q3189" s="8" t="s">
        <v>8380</v>
      </c>
      <c r="R3189">
        <v>2472</v>
      </c>
      <c r="S3189" s="7">
        <v>1</v>
      </c>
      <c r="T3189" s="4">
        <v>7500</v>
      </c>
      <c r="U3189" s="4">
        <v>10182.02</v>
      </c>
      <c r="V3189" s="25">
        <v>70.928240740737238</v>
      </c>
      <c r="W3189" s="4">
        <v>104</v>
      </c>
    </row>
    <row r="3190" spans="1:23" x14ac:dyDescent="0.45">
      <c r="A3190" t="s">
        <v>8329</v>
      </c>
      <c r="B3190" t="s">
        <v>8224</v>
      </c>
      <c r="C3190" t="s">
        <v>8375</v>
      </c>
      <c r="D3190" s="8" t="s">
        <v>8371</v>
      </c>
      <c r="F3190" s="7">
        <v>2</v>
      </c>
      <c r="G3190" s="4">
        <v>8000</v>
      </c>
      <c r="H3190" s="4">
        <v>8465.5</v>
      </c>
      <c r="I3190" s="25">
        <v>40.725624999999127</v>
      </c>
      <c r="J3190" s="4">
        <v>113</v>
      </c>
      <c r="N3190" t="s">
        <v>8329</v>
      </c>
      <c r="O3190" t="s">
        <v>8224</v>
      </c>
      <c r="P3190" t="s">
        <v>8375</v>
      </c>
      <c r="Q3190" s="8" t="s">
        <v>8371</v>
      </c>
      <c r="S3190" s="7">
        <v>2</v>
      </c>
      <c r="T3190" s="4">
        <v>8000</v>
      </c>
      <c r="U3190" s="4">
        <v>8465.5</v>
      </c>
      <c r="V3190" s="25">
        <v>40.725624999999127</v>
      </c>
      <c r="W3190" s="4">
        <v>113</v>
      </c>
    </row>
    <row r="3191" spans="1:23" x14ac:dyDescent="0.45">
      <c r="A3191" t="s">
        <v>8329</v>
      </c>
      <c r="B3191" t="s">
        <v>8224</v>
      </c>
      <c r="C3191" t="s">
        <v>8375</v>
      </c>
      <c r="D3191" s="8" t="s">
        <v>8371</v>
      </c>
      <c r="E3191">
        <v>2088</v>
      </c>
      <c r="F3191" s="7">
        <v>1</v>
      </c>
      <c r="G3191" s="4">
        <v>3000</v>
      </c>
      <c r="H3191" s="4">
        <v>3465.32</v>
      </c>
      <c r="I3191" s="25">
        <v>36.451249999998254</v>
      </c>
      <c r="J3191" s="4">
        <v>75</v>
      </c>
      <c r="N3191" t="s">
        <v>8329</v>
      </c>
      <c r="O3191" t="s">
        <v>8224</v>
      </c>
      <c r="P3191" t="s">
        <v>8375</v>
      </c>
      <c r="Q3191" s="8" t="s">
        <v>8371</v>
      </c>
      <c r="R3191">
        <v>2088</v>
      </c>
      <c r="S3191" s="7">
        <v>1</v>
      </c>
      <c r="T3191" s="4">
        <v>3000</v>
      </c>
      <c r="U3191" s="4">
        <v>3465.32</v>
      </c>
      <c r="V3191" s="25">
        <v>36.451249999998254</v>
      </c>
      <c r="W3191" s="4">
        <v>75</v>
      </c>
    </row>
    <row r="3192" spans="1:23" x14ac:dyDescent="0.45">
      <c r="A3192" t="s">
        <v>8329</v>
      </c>
      <c r="B3192" t="s">
        <v>8224</v>
      </c>
      <c r="C3192" t="s">
        <v>8375</v>
      </c>
      <c r="D3192" s="8" t="s">
        <v>8371</v>
      </c>
      <c r="E3192">
        <v>2474</v>
      </c>
      <c r="F3192" s="7">
        <v>1</v>
      </c>
      <c r="G3192" s="4">
        <v>5000</v>
      </c>
      <c r="H3192" s="4">
        <v>5000.18</v>
      </c>
      <c r="I3192" s="25">
        <v>45</v>
      </c>
      <c r="J3192" s="4">
        <v>38</v>
      </c>
      <c r="N3192" t="s">
        <v>8329</v>
      </c>
      <c r="O3192" t="s">
        <v>8224</v>
      </c>
      <c r="P3192" t="s">
        <v>8375</v>
      </c>
      <c r="Q3192" s="8" t="s">
        <v>8371</v>
      </c>
      <c r="R3192">
        <v>2474</v>
      </c>
      <c r="S3192" s="7">
        <v>1</v>
      </c>
      <c r="T3192" s="4">
        <v>5000</v>
      </c>
      <c r="U3192" s="4">
        <v>5000.18</v>
      </c>
      <c r="V3192" s="25">
        <v>45</v>
      </c>
      <c r="W3192" s="4">
        <v>38</v>
      </c>
    </row>
    <row r="3193" spans="1:23" x14ac:dyDescent="0.45">
      <c r="A3193" t="s">
        <v>8329</v>
      </c>
      <c r="B3193" t="s">
        <v>8224</v>
      </c>
      <c r="C3193" t="s">
        <v>8375</v>
      </c>
      <c r="D3193" s="8" t="s">
        <v>8372</v>
      </c>
      <c r="F3193" s="7">
        <v>1</v>
      </c>
      <c r="G3193" s="4">
        <v>8000</v>
      </c>
      <c r="H3193" s="4">
        <v>195</v>
      </c>
      <c r="I3193" s="25">
        <v>45</v>
      </c>
      <c r="J3193" s="4">
        <v>7</v>
      </c>
      <c r="N3193" t="s">
        <v>8329</v>
      </c>
      <c r="O3193" t="s">
        <v>8224</v>
      </c>
      <c r="P3193" t="s">
        <v>8375</v>
      </c>
      <c r="Q3193" s="8" t="s">
        <v>8372</v>
      </c>
      <c r="S3193" s="7">
        <v>1</v>
      </c>
      <c r="T3193" s="4">
        <v>8000</v>
      </c>
      <c r="U3193" s="4">
        <v>195</v>
      </c>
      <c r="V3193" s="25">
        <v>45</v>
      </c>
      <c r="W3193" s="4">
        <v>7</v>
      </c>
    </row>
    <row r="3194" spans="1:23" x14ac:dyDescent="0.45">
      <c r="A3194" t="s">
        <v>8329</v>
      </c>
      <c r="B3194" t="s">
        <v>8224</v>
      </c>
      <c r="C3194" t="s">
        <v>8375</v>
      </c>
      <c r="D3194" s="8" t="s">
        <v>8372</v>
      </c>
      <c r="E3194">
        <v>895</v>
      </c>
      <c r="F3194" s="7">
        <v>1</v>
      </c>
      <c r="G3194" s="4">
        <v>8000</v>
      </c>
      <c r="H3194" s="4">
        <v>195</v>
      </c>
      <c r="I3194" s="25">
        <v>45</v>
      </c>
      <c r="J3194" s="4">
        <v>7</v>
      </c>
      <c r="N3194" t="s">
        <v>8329</v>
      </c>
      <c r="O3194" t="s">
        <v>8224</v>
      </c>
      <c r="P3194" t="s">
        <v>8375</v>
      </c>
      <c r="Q3194" s="8" t="s">
        <v>8372</v>
      </c>
      <c r="R3194">
        <v>895</v>
      </c>
      <c r="S3194" s="7">
        <v>1</v>
      </c>
      <c r="T3194" s="4">
        <v>8000</v>
      </c>
      <c r="U3194" s="4">
        <v>195</v>
      </c>
      <c r="V3194" s="25">
        <v>45</v>
      </c>
      <c r="W3194" s="4">
        <v>7</v>
      </c>
    </row>
    <row r="3195" spans="1:23" x14ac:dyDescent="0.45">
      <c r="A3195" t="s">
        <v>8329</v>
      </c>
      <c r="B3195" t="s">
        <v>8224</v>
      </c>
      <c r="C3195" t="s">
        <v>8375</v>
      </c>
      <c r="D3195" s="8" t="s">
        <v>8373</v>
      </c>
      <c r="F3195" s="7">
        <v>2</v>
      </c>
      <c r="G3195" s="4">
        <v>6500</v>
      </c>
      <c r="H3195" s="4">
        <v>8165.6900000000005</v>
      </c>
      <c r="I3195" s="25">
        <v>44.727858796297369</v>
      </c>
      <c r="J3195" s="4">
        <v>254</v>
      </c>
      <c r="N3195" t="s">
        <v>8329</v>
      </c>
      <c r="O3195" t="s">
        <v>8224</v>
      </c>
      <c r="P3195" t="s">
        <v>8375</v>
      </c>
      <c r="Q3195" s="8" t="s">
        <v>8373</v>
      </c>
      <c r="S3195" s="7">
        <v>2</v>
      </c>
      <c r="T3195" s="4">
        <v>6500</v>
      </c>
      <c r="U3195" s="4">
        <v>8165.6900000000005</v>
      </c>
      <c r="V3195" s="25">
        <v>44.727858796297369</v>
      </c>
      <c r="W3195" s="4">
        <v>254</v>
      </c>
    </row>
    <row r="3196" spans="1:23" x14ac:dyDescent="0.45">
      <c r="A3196" t="s">
        <v>8329</v>
      </c>
      <c r="B3196" t="s">
        <v>8224</v>
      </c>
      <c r="C3196" t="s">
        <v>8375</v>
      </c>
      <c r="D3196" s="8" t="s">
        <v>8373</v>
      </c>
      <c r="E3196">
        <v>1926</v>
      </c>
      <c r="F3196" s="7">
        <v>1</v>
      </c>
      <c r="G3196" s="4">
        <v>1500</v>
      </c>
      <c r="H3196" s="4">
        <v>2930.69</v>
      </c>
      <c r="I3196" s="25">
        <v>27.063703703708597</v>
      </c>
      <c r="J3196" s="4">
        <v>107</v>
      </c>
      <c r="N3196" t="s">
        <v>8329</v>
      </c>
      <c r="O3196" t="s">
        <v>8224</v>
      </c>
      <c r="P3196" t="s">
        <v>8375</v>
      </c>
      <c r="Q3196" s="8" t="s">
        <v>8373</v>
      </c>
      <c r="R3196">
        <v>1926</v>
      </c>
      <c r="S3196" s="7">
        <v>1</v>
      </c>
      <c r="T3196" s="4">
        <v>1500</v>
      </c>
      <c r="U3196" s="4">
        <v>2930.69</v>
      </c>
      <c r="V3196" s="25">
        <v>27.063703703708597</v>
      </c>
      <c r="W3196" s="4">
        <v>107</v>
      </c>
    </row>
    <row r="3197" spans="1:23" x14ac:dyDescent="0.45">
      <c r="A3197" t="s">
        <v>8329</v>
      </c>
      <c r="B3197" t="s">
        <v>8224</v>
      </c>
      <c r="C3197" t="s">
        <v>8375</v>
      </c>
      <c r="D3197" s="8" t="s">
        <v>8373</v>
      </c>
      <c r="E3197">
        <v>2114</v>
      </c>
      <c r="F3197" s="7">
        <v>1</v>
      </c>
      <c r="G3197" s="4">
        <v>5000</v>
      </c>
      <c r="H3197" s="4">
        <v>5235</v>
      </c>
      <c r="I3197" s="25">
        <v>62.39201388888614</v>
      </c>
      <c r="J3197" s="4">
        <v>147</v>
      </c>
      <c r="N3197" t="s">
        <v>8329</v>
      </c>
      <c r="O3197" t="s">
        <v>8224</v>
      </c>
      <c r="P3197" t="s">
        <v>8375</v>
      </c>
      <c r="Q3197" s="8" t="s">
        <v>8373</v>
      </c>
      <c r="R3197">
        <v>2114</v>
      </c>
      <c r="S3197" s="7">
        <v>1</v>
      </c>
      <c r="T3197" s="4">
        <v>5000</v>
      </c>
      <c r="U3197" s="4">
        <v>5235</v>
      </c>
      <c r="V3197" s="25">
        <v>62.39201388888614</v>
      </c>
      <c r="W3197" s="4">
        <v>147</v>
      </c>
    </row>
    <row r="3198" spans="1:23" x14ac:dyDescent="0.45">
      <c r="A3198" t="s">
        <v>8329</v>
      </c>
      <c r="B3198" t="s">
        <v>8224</v>
      </c>
      <c r="C3198" t="s">
        <v>8375</v>
      </c>
      <c r="D3198" s="8" t="s">
        <v>8374</v>
      </c>
      <c r="F3198" s="7">
        <v>1</v>
      </c>
      <c r="G3198" s="4">
        <v>6000</v>
      </c>
      <c r="H3198" s="4">
        <v>6042.02</v>
      </c>
      <c r="I3198" s="25">
        <v>41.391770833331975</v>
      </c>
      <c r="J3198" s="4">
        <v>113</v>
      </c>
      <c r="N3198" t="s">
        <v>8329</v>
      </c>
      <c r="O3198" t="s">
        <v>8224</v>
      </c>
      <c r="P3198" t="s">
        <v>8375</v>
      </c>
      <c r="Q3198" s="8" t="s">
        <v>8374</v>
      </c>
      <c r="S3198" s="7">
        <v>1</v>
      </c>
      <c r="T3198" s="4">
        <v>6000</v>
      </c>
      <c r="U3198" s="4">
        <v>6042.02</v>
      </c>
      <c r="V3198" s="25">
        <v>41.391770833331975</v>
      </c>
      <c r="W3198" s="4">
        <v>113</v>
      </c>
    </row>
    <row r="3199" spans="1:23" x14ac:dyDescent="0.45">
      <c r="A3199" t="s">
        <v>8329</v>
      </c>
      <c r="B3199" t="s">
        <v>8224</v>
      </c>
      <c r="C3199" t="s">
        <v>8375</v>
      </c>
      <c r="D3199" s="8" t="s">
        <v>8374</v>
      </c>
      <c r="E3199">
        <v>2304</v>
      </c>
      <c r="F3199" s="7">
        <v>1</v>
      </c>
      <c r="G3199" s="4">
        <v>6000</v>
      </c>
      <c r="H3199" s="4">
        <v>6042.02</v>
      </c>
      <c r="I3199" s="25">
        <v>41.391770833331975</v>
      </c>
      <c r="J3199" s="4">
        <v>113</v>
      </c>
      <c r="N3199" t="s">
        <v>8329</v>
      </c>
      <c r="O3199" t="s">
        <v>8224</v>
      </c>
      <c r="P3199" t="s">
        <v>8375</v>
      </c>
      <c r="Q3199" s="8" t="s">
        <v>8374</v>
      </c>
      <c r="R3199">
        <v>2304</v>
      </c>
      <c r="S3199" s="7">
        <v>1</v>
      </c>
      <c r="T3199" s="4">
        <v>6000</v>
      </c>
      <c r="U3199" s="4">
        <v>6042.02</v>
      </c>
      <c r="V3199" s="25">
        <v>41.391770833331975</v>
      </c>
      <c r="W3199" s="4">
        <v>113</v>
      </c>
    </row>
    <row r="3200" spans="1:23" x14ac:dyDescent="0.45">
      <c r="A3200" t="s">
        <v>8329</v>
      </c>
      <c r="B3200" t="s">
        <v>8224</v>
      </c>
      <c r="C3200" t="s">
        <v>8375</v>
      </c>
      <c r="D3200" s="8" t="s">
        <v>8381</v>
      </c>
      <c r="F3200" s="7">
        <v>1</v>
      </c>
      <c r="G3200" s="4">
        <v>500</v>
      </c>
      <c r="H3200" s="4">
        <v>516</v>
      </c>
      <c r="I3200" s="25">
        <v>16.237800925926422</v>
      </c>
      <c r="J3200" s="4">
        <v>10</v>
      </c>
      <c r="N3200" t="s">
        <v>8329</v>
      </c>
      <c r="O3200" t="s">
        <v>8224</v>
      </c>
      <c r="P3200" t="s">
        <v>8375</v>
      </c>
      <c r="Q3200" s="8" t="s">
        <v>8381</v>
      </c>
      <c r="S3200" s="7">
        <v>1</v>
      </c>
      <c r="T3200" s="4">
        <v>500</v>
      </c>
      <c r="U3200" s="4">
        <v>516</v>
      </c>
      <c r="V3200" s="25">
        <v>16.237800925926422</v>
      </c>
      <c r="W3200" s="4">
        <v>10</v>
      </c>
    </row>
    <row r="3201" spans="1:23" x14ac:dyDescent="0.45">
      <c r="A3201" t="s">
        <v>8329</v>
      </c>
      <c r="B3201" t="s">
        <v>8224</v>
      </c>
      <c r="C3201" t="s">
        <v>8375</v>
      </c>
      <c r="D3201" s="8" t="s">
        <v>8381</v>
      </c>
      <c r="E3201">
        <v>2491</v>
      </c>
      <c r="F3201" s="7">
        <v>1</v>
      </c>
      <c r="G3201" s="4">
        <v>500</v>
      </c>
      <c r="H3201" s="4">
        <v>516</v>
      </c>
      <c r="I3201" s="25">
        <v>16.237800925926422</v>
      </c>
      <c r="J3201" s="4">
        <v>10</v>
      </c>
      <c r="N3201" t="s">
        <v>8329</v>
      </c>
      <c r="O3201" t="s">
        <v>8224</v>
      </c>
      <c r="P3201" t="s">
        <v>8375</v>
      </c>
      <c r="Q3201" s="8" t="s">
        <v>8381</v>
      </c>
      <c r="R3201">
        <v>2491</v>
      </c>
      <c r="S3201" s="7">
        <v>1</v>
      </c>
      <c r="T3201" s="4">
        <v>500</v>
      </c>
      <c r="U3201" s="4">
        <v>516</v>
      </c>
      <c r="V3201" s="25">
        <v>16.237800925926422</v>
      </c>
      <c r="W3201" s="4">
        <v>10</v>
      </c>
    </row>
    <row r="3202" spans="1:23" x14ac:dyDescent="0.45">
      <c r="A3202" t="s">
        <v>8329</v>
      </c>
      <c r="B3202" t="s">
        <v>8224</v>
      </c>
      <c r="C3202" t="s">
        <v>8382</v>
      </c>
      <c r="F3202" s="7"/>
      <c r="G3202" s="4"/>
      <c r="H3202" s="4"/>
      <c r="I3202" s="25"/>
      <c r="J3202" s="4"/>
      <c r="N3202" t="s">
        <v>8329</v>
      </c>
      <c r="O3202" t="s">
        <v>8224</v>
      </c>
      <c r="P3202" t="s">
        <v>8382</v>
      </c>
      <c r="S3202" s="7"/>
      <c r="T3202" s="4"/>
      <c r="U3202" s="4"/>
      <c r="V3202" s="25"/>
      <c r="W3202" s="4"/>
    </row>
    <row r="3203" spans="1:23" x14ac:dyDescent="0.45">
      <c r="A3203" t="s">
        <v>8329</v>
      </c>
      <c r="B3203" t="s">
        <v>8224</v>
      </c>
      <c r="C3203" t="s">
        <v>8382</v>
      </c>
      <c r="D3203" s="8" t="s">
        <v>8376</v>
      </c>
      <c r="F3203" s="7">
        <v>3</v>
      </c>
      <c r="G3203" s="4">
        <v>20700</v>
      </c>
      <c r="H3203" s="4">
        <v>26433.200000000001</v>
      </c>
      <c r="I3203" s="25">
        <v>34.503557098765064</v>
      </c>
      <c r="J3203" s="4">
        <v>329</v>
      </c>
      <c r="N3203" t="s">
        <v>8329</v>
      </c>
      <c r="O3203" t="s">
        <v>8224</v>
      </c>
      <c r="P3203" t="s">
        <v>8382</v>
      </c>
      <c r="Q3203" s="8" t="s">
        <v>8376</v>
      </c>
      <c r="S3203" s="7">
        <v>3</v>
      </c>
      <c r="T3203" s="4">
        <v>20700</v>
      </c>
      <c r="U3203" s="4">
        <v>26433.200000000001</v>
      </c>
      <c r="V3203" s="25">
        <v>34.503557098765064</v>
      </c>
      <c r="W3203" s="4">
        <v>329</v>
      </c>
    </row>
    <row r="3204" spans="1:23" x14ac:dyDescent="0.45">
      <c r="A3204" t="s">
        <v>8329</v>
      </c>
      <c r="B3204" t="s">
        <v>8224</v>
      </c>
      <c r="C3204" t="s">
        <v>8382</v>
      </c>
      <c r="D3204" s="8" t="s">
        <v>8376</v>
      </c>
      <c r="E3204">
        <v>2091</v>
      </c>
      <c r="F3204" s="7">
        <v>1</v>
      </c>
      <c r="G3204" s="4">
        <v>18000</v>
      </c>
      <c r="H3204" s="4">
        <v>21684.2</v>
      </c>
      <c r="I3204" s="25">
        <v>48.510671296295186</v>
      </c>
      <c r="J3204" s="4">
        <v>246</v>
      </c>
      <c r="N3204" t="s">
        <v>8329</v>
      </c>
      <c r="O3204" t="s">
        <v>8224</v>
      </c>
      <c r="P3204" t="s">
        <v>8382</v>
      </c>
      <c r="Q3204" s="8" t="s">
        <v>8376</v>
      </c>
      <c r="R3204">
        <v>2091</v>
      </c>
      <c r="S3204" s="7">
        <v>1</v>
      </c>
      <c r="T3204" s="4">
        <v>18000</v>
      </c>
      <c r="U3204" s="4">
        <v>21684.2</v>
      </c>
      <c r="V3204" s="25">
        <v>48.510671296295186</v>
      </c>
      <c r="W3204" s="4">
        <v>246</v>
      </c>
    </row>
    <row r="3205" spans="1:23" x14ac:dyDescent="0.45">
      <c r="A3205" t="s">
        <v>8329</v>
      </c>
      <c r="B3205" t="s">
        <v>8224</v>
      </c>
      <c r="C3205" t="s">
        <v>8382</v>
      </c>
      <c r="D3205" s="8" t="s">
        <v>8376</v>
      </c>
      <c r="E3205">
        <v>2115</v>
      </c>
      <c r="F3205" s="7">
        <v>1</v>
      </c>
      <c r="G3205" s="4">
        <v>1500</v>
      </c>
      <c r="H3205" s="4">
        <v>3385</v>
      </c>
      <c r="I3205" s="25">
        <v>30</v>
      </c>
      <c r="J3205" s="4">
        <v>36</v>
      </c>
      <c r="N3205" t="s">
        <v>8329</v>
      </c>
      <c r="O3205" t="s">
        <v>8224</v>
      </c>
      <c r="P3205" t="s">
        <v>8382</v>
      </c>
      <c r="Q3205" s="8" t="s">
        <v>8376</v>
      </c>
      <c r="R3205">
        <v>2115</v>
      </c>
      <c r="S3205" s="7">
        <v>1</v>
      </c>
      <c r="T3205" s="4">
        <v>1500</v>
      </c>
      <c r="U3205" s="4">
        <v>3385</v>
      </c>
      <c r="V3205" s="25">
        <v>30</v>
      </c>
      <c r="W3205" s="4">
        <v>36</v>
      </c>
    </row>
    <row r="3206" spans="1:23" x14ac:dyDescent="0.45">
      <c r="A3206" t="s">
        <v>8329</v>
      </c>
      <c r="B3206" t="s">
        <v>8224</v>
      </c>
      <c r="C3206" t="s">
        <v>8382</v>
      </c>
      <c r="D3206" s="8" t="s">
        <v>8376</v>
      </c>
      <c r="E3206">
        <v>2469</v>
      </c>
      <c r="F3206" s="7">
        <v>1</v>
      </c>
      <c r="G3206" s="4">
        <v>1200</v>
      </c>
      <c r="H3206" s="4">
        <v>1364</v>
      </c>
      <c r="I3206" s="25">
        <v>25</v>
      </c>
      <c r="J3206" s="4">
        <v>47</v>
      </c>
      <c r="N3206" t="s">
        <v>8329</v>
      </c>
      <c r="O3206" t="s">
        <v>8224</v>
      </c>
      <c r="P3206" t="s">
        <v>8382</v>
      </c>
      <c r="Q3206" s="8" t="s">
        <v>8376</v>
      </c>
      <c r="R3206">
        <v>2469</v>
      </c>
      <c r="S3206" s="7">
        <v>1</v>
      </c>
      <c r="T3206" s="4">
        <v>1200</v>
      </c>
      <c r="U3206" s="4">
        <v>1364</v>
      </c>
      <c r="V3206" s="25">
        <v>25</v>
      </c>
      <c r="W3206" s="4">
        <v>47</v>
      </c>
    </row>
    <row r="3207" spans="1:23" x14ac:dyDescent="0.45">
      <c r="A3207" t="s">
        <v>8329</v>
      </c>
      <c r="B3207" t="s">
        <v>8224</v>
      </c>
      <c r="C3207" t="s">
        <v>8382</v>
      </c>
      <c r="D3207" s="8" t="s">
        <v>8378</v>
      </c>
      <c r="F3207" s="7">
        <v>1</v>
      </c>
      <c r="G3207" s="4">
        <v>2500</v>
      </c>
      <c r="H3207" s="4">
        <v>2600</v>
      </c>
      <c r="I3207" s="25">
        <v>16.224016203705105</v>
      </c>
      <c r="J3207" s="4">
        <v>45</v>
      </c>
      <c r="N3207" t="s">
        <v>8329</v>
      </c>
      <c r="O3207" t="s">
        <v>8224</v>
      </c>
      <c r="P3207" t="s">
        <v>8382</v>
      </c>
      <c r="Q3207" s="8" t="s">
        <v>8378</v>
      </c>
      <c r="S3207" s="7">
        <v>1</v>
      </c>
      <c r="T3207" s="4">
        <v>2500</v>
      </c>
      <c r="U3207" s="4">
        <v>2600</v>
      </c>
      <c r="V3207" s="25">
        <v>16.224016203705105</v>
      </c>
      <c r="W3207" s="4">
        <v>45</v>
      </c>
    </row>
    <row r="3208" spans="1:23" x14ac:dyDescent="0.45">
      <c r="A3208" t="s">
        <v>8329</v>
      </c>
      <c r="B3208" t="s">
        <v>8224</v>
      </c>
      <c r="C3208" t="s">
        <v>8382</v>
      </c>
      <c r="D3208" s="8" t="s">
        <v>8378</v>
      </c>
      <c r="E3208">
        <v>1893</v>
      </c>
      <c r="F3208" s="7">
        <v>1</v>
      </c>
      <c r="G3208" s="4">
        <v>2500</v>
      </c>
      <c r="H3208" s="4">
        <v>2600</v>
      </c>
      <c r="I3208" s="25">
        <v>16.224016203705105</v>
      </c>
      <c r="J3208" s="4">
        <v>45</v>
      </c>
      <c r="N3208" t="s">
        <v>8329</v>
      </c>
      <c r="O3208" t="s">
        <v>8224</v>
      </c>
      <c r="P3208" t="s">
        <v>8382</v>
      </c>
      <c r="Q3208" s="8" t="s">
        <v>8378</v>
      </c>
      <c r="R3208">
        <v>1893</v>
      </c>
      <c r="S3208" s="7">
        <v>1</v>
      </c>
      <c r="T3208" s="4">
        <v>2500</v>
      </c>
      <c r="U3208" s="4">
        <v>2600</v>
      </c>
      <c r="V3208" s="25">
        <v>16.224016203705105</v>
      </c>
      <c r="W3208" s="4">
        <v>45</v>
      </c>
    </row>
    <row r="3209" spans="1:23" x14ac:dyDescent="0.45">
      <c r="A3209" t="s">
        <v>8329</v>
      </c>
      <c r="B3209" t="s">
        <v>8224</v>
      </c>
      <c r="C3209" t="s">
        <v>8382</v>
      </c>
      <c r="D3209" s="8" t="s">
        <v>8379</v>
      </c>
      <c r="F3209" s="7">
        <v>2</v>
      </c>
      <c r="G3209" s="4">
        <v>1750</v>
      </c>
      <c r="H3209" s="4">
        <v>1640</v>
      </c>
      <c r="I3209" s="25">
        <v>37.5</v>
      </c>
      <c r="J3209" s="4">
        <v>46</v>
      </c>
      <c r="N3209" t="s">
        <v>8329</v>
      </c>
      <c r="O3209" t="s">
        <v>8224</v>
      </c>
      <c r="P3209" t="s">
        <v>8382</v>
      </c>
      <c r="Q3209" s="8" t="s">
        <v>8379</v>
      </c>
      <c r="S3209" s="7">
        <v>2</v>
      </c>
      <c r="T3209" s="4">
        <v>1750</v>
      </c>
      <c r="U3209" s="4">
        <v>1640</v>
      </c>
      <c r="V3209" s="25">
        <v>37.5</v>
      </c>
      <c r="W3209" s="4">
        <v>46</v>
      </c>
    </row>
    <row r="3210" spans="1:23" x14ac:dyDescent="0.45">
      <c r="A3210" t="s">
        <v>8329</v>
      </c>
      <c r="B3210" t="s">
        <v>8224</v>
      </c>
      <c r="C3210" t="s">
        <v>8382</v>
      </c>
      <c r="D3210" s="8" t="s">
        <v>8379</v>
      </c>
      <c r="E3210">
        <v>899</v>
      </c>
      <c r="F3210" s="7">
        <v>1</v>
      </c>
      <c r="G3210" s="4">
        <v>750</v>
      </c>
      <c r="H3210" s="4">
        <v>280</v>
      </c>
      <c r="I3210" s="25">
        <v>45</v>
      </c>
      <c r="J3210" s="4">
        <v>8</v>
      </c>
      <c r="N3210" t="s">
        <v>8329</v>
      </c>
      <c r="O3210" t="s">
        <v>8224</v>
      </c>
      <c r="P3210" t="s">
        <v>8382</v>
      </c>
      <c r="Q3210" s="8" t="s">
        <v>8379</v>
      </c>
      <c r="R3210">
        <v>899</v>
      </c>
      <c r="S3210" s="7">
        <v>1</v>
      </c>
      <c r="T3210" s="4">
        <v>750</v>
      </c>
      <c r="U3210" s="4">
        <v>280</v>
      </c>
      <c r="V3210" s="25">
        <v>45</v>
      </c>
      <c r="W3210" s="4">
        <v>8</v>
      </c>
    </row>
    <row r="3211" spans="1:23" x14ac:dyDescent="0.45">
      <c r="A3211" t="s">
        <v>8329</v>
      </c>
      <c r="B3211" t="s">
        <v>8224</v>
      </c>
      <c r="C3211" t="s">
        <v>8382</v>
      </c>
      <c r="D3211" s="8" t="s">
        <v>8379</v>
      </c>
      <c r="E3211">
        <v>2102</v>
      </c>
      <c r="F3211" s="7">
        <v>1</v>
      </c>
      <c r="G3211" s="4">
        <v>1000</v>
      </c>
      <c r="H3211" s="4">
        <v>1360</v>
      </c>
      <c r="I3211" s="25">
        <v>30</v>
      </c>
      <c r="J3211" s="4">
        <v>38</v>
      </c>
      <c r="N3211" t="s">
        <v>8329</v>
      </c>
      <c r="O3211" t="s">
        <v>8224</v>
      </c>
      <c r="P3211" t="s">
        <v>8382</v>
      </c>
      <c r="Q3211" s="8" t="s">
        <v>8379</v>
      </c>
      <c r="R3211">
        <v>2102</v>
      </c>
      <c r="S3211" s="7">
        <v>1</v>
      </c>
      <c r="T3211" s="4">
        <v>1000</v>
      </c>
      <c r="U3211" s="4">
        <v>1360</v>
      </c>
      <c r="V3211" s="25">
        <v>30</v>
      </c>
      <c r="W3211" s="4">
        <v>38</v>
      </c>
    </row>
    <row r="3212" spans="1:23" x14ac:dyDescent="0.45">
      <c r="A3212" t="s">
        <v>8329</v>
      </c>
      <c r="B3212" t="s">
        <v>8224</v>
      </c>
      <c r="C3212" t="s">
        <v>8382</v>
      </c>
      <c r="D3212" s="8" t="s">
        <v>8369</v>
      </c>
      <c r="F3212" s="7">
        <v>3</v>
      </c>
      <c r="G3212" s="4">
        <v>4350</v>
      </c>
      <c r="H3212" s="4">
        <v>5004</v>
      </c>
      <c r="I3212" s="25">
        <v>36.886215277777715</v>
      </c>
      <c r="J3212" s="4">
        <v>132</v>
      </c>
      <c r="N3212" t="s">
        <v>8329</v>
      </c>
      <c r="O3212" t="s">
        <v>8224</v>
      </c>
      <c r="P3212" t="s">
        <v>8382</v>
      </c>
      <c r="Q3212" s="8" t="s">
        <v>8369</v>
      </c>
      <c r="S3212" s="7">
        <v>3</v>
      </c>
      <c r="T3212" s="4">
        <v>4350</v>
      </c>
      <c r="U3212" s="4">
        <v>5004</v>
      </c>
      <c r="V3212" s="25">
        <v>36.886215277777715</v>
      </c>
      <c r="W3212" s="4">
        <v>132</v>
      </c>
    </row>
    <row r="3213" spans="1:23" x14ac:dyDescent="0.45">
      <c r="A3213" t="s">
        <v>8329</v>
      </c>
      <c r="B3213" t="s">
        <v>8224</v>
      </c>
      <c r="C3213" t="s">
        <v>8382</v>
      </c>
      <c r="D3213" s="8" t="s">
        <v>8369</v>
      </c>
      <c r="E3213">
        <v>1892</v>
      </c>
      <c r="F3213" s="7">
        <v>1</v>
      </c>
      <c r="G3213" s="4">
        <v>500</v>
      </c>
      <c r="H3213" s="4">
        <v>683</v>
      </c>
      <c r="I3213" s="25">
        <v>30</v>
      </c>
      <c r="J3213" s="4">
        <v>26</v>
      </c>
      <c r="N3213" t="s">
        <v>8329</v>
      </c>
      <c r="O3213" t="s">
        <v>8224</v>
      </c>
      <c r="P3213" t="s">
        <v>8382</v>
      </c>
      <c r="Q3213" s="8" t="s">
        <v>8369</v>
      </c>
      <c r="R3213">
        <v>1892</v>
      </c>
      <c r="S3213" s="7">
        <v>1</v>
      </c>
      <c r="T3213" s="4">
        <v>500</v>
      </c>
      <c r="U3213" s="4">
        <v>683</v>
      </c>
      <c r="V3213" s="25">
        <v>30</v>
      </c>
      <c r="W3213" s="4">
        <v>26</v>
      </c>
    </row>
    <row r="3214" spans="1:23" x14ac:dyDescent="0.45">
      <c r="A3214" t="s">
        <v>8329</v>
      </c>
      <c r="B3214" t="s">
        <v>8224</v>
      </c>
      <c r="C3214" t="s">
        <v>8382</v>
      </c>
      <c r="D3214" s="8" t="s">
        <v>8369</v>
      </c>
      <c r="E3214">
        <v>1929</v>
      </c>
      <c r="F3214" s="7">
        <v>1</v>
      </c>
      <c r="G3214" s="4">
        <v>3200</v>
      </c>
      <c r="H3214" s="4">
        <v>3210</v>
      </c>
      <c r="I3214" s="25">
        <v>42</v>
      </c>
      <c r="J3214" s="4">
        <v>75</v>
      </c>
      <c r="N3214" t="s">
        <v>8329</v>
      </c>
      <c r="O3214" t="s">
        <v>8224</v>
      </c>
      <c r="P3214" t="s">
        <v>8382</v>
      </c>
      <c r="Q3214" s="8" t="s">
        <v>8369</v>
      </c>
      <c r="R3214">
        <v>1929</v>
      </c>
      <c r="S3214" s="7">
        <v>1</v>
      </c>
      <c r="T3214" s="4">
        <v>3200</v>
      </c>
      <c r="U3214" s="4">
        <v>3210</v>
      </c>
      <c r="V3214" s="25">
        <v>42</v>
      </c>
      <c r="W3214" s="4">
        <v>75</v>
      </c>
    </row>
    <row r="3215" spans="1:23" x14ac:dyDescent="0.45">
      <c r="A3215" t="s">
        <v>8329</v>
      </c>
      <c r="B3215" t="s">
        <v>8224</v>
      </c>
      <c r="C3215" t="s">
        <v>8382</v>
      </c>
      <c r="D3215" s="8" t="s">
        <v>8369</v>
      </c>
      <c r="E3215">
        <v>1940</v>
      </c>
      <c r="F3215" s="7">
        <v>1</v>
      </c>
      <c r="G3215" s="4">
        <v>650</v>
      </c>
      <c r="H3215" s="4">
        <v>1111</v>
      </c>
      <c r="I3215" s="25">
        <v>38.658645833333139</v>
      </c>
      <c r="J3215" s="4">
        <v>31</v>
      </c>
      <c r="N3215" t="s">
        <v>8329</v>
      </c>
      <c r="O3215" t="s">
        <v>8224</v>
      </c>
      <c r="P3215" t="s">
        <v>8382</v>
      </c>
      <c r="Q3215" s="8" t="s">
        <v>8369</v>
      </c>
      <c r="R3215">
        <v>1940</v>
      </c>
      <c r="S3215" s="7">
        <v>1</v>
      </c>
      <c r="T3215" s="4">
        <v>650</v>
      </c>
      <c r="U3215" s="4">
        <v>1111</v>
      </c>
      <c r="V3215" s="25">
        <v>38.658645833333139</v>
      </c>
      <c r="W3215" s="4">
        <v>31</v>
      </c>
    </row>
    <row r="3216" spans="1:23" x14ac:dyDescent="0.45">
      <c r="A3216" t="s">
        <v>8329</v>
      </c>
      <c r="B3216" t="s">
        <v>8224</v>
      </c>
      <c r="C3216" t="s">
        <v>8382</v>
      </c>
      <c r="D3216" s="8" t="s">
        <v>8380</v>
      </c>
      <c r="F3216" s="7">
        <v>3</v>
      </c>
      <c r="G3216" s="4">
        <v>4000</v>
      </c>
      <c r="H3216" s="4">
        <v>4477.1099999999997</v>
      </c>
      <c r="I3216" s="25">
        <v>47.281539351851585</v>
      </c>
      <c r="J3216" s="4">
        <v>81</v>
      </c>
      <c r="N3216" t="s">
        <v>8329</v>
      </c>
      <c r="O3216" t="s">
        <v>8224</v>
      </c>
      <c r="P3216" t="s">
        <v>8382</v>
      </c>
      <c r="Q3216" s="8" t="s">
        <v>8380</v>
      </c>
      <c r="S3216" s="7">
        <v>3</v>
      </c>
      <c r="T3216" s="4">
        <v>4000</v>
      </c>
      <c r="U3216" s="4">
        <v>4477.1099999999997</v>
      </c>
      <c r="V3216" s="25">
        <v>47.281539351851585</v>
      </c>
      <c r="W3216" s="4">
        <v>81</v>
      </c>
    </row>
    <row r="3217" spans="1:23" x14ac:dyDescent="0.45">
      <c r="A3217" t="s">
        <v>8329</v>
      </c>
      <c r="B3217" t="s">
        <v>8224</v>
      </c>
      <c r="C3217" t="s">
        <v>8382</v>
      </c>
      <c r="D3217" s="8" t="s">
        <v>8380</v>
      </c>
      <c r="E3217">
        <v>2111</v>
      </c>
      <c r="F3217" s="7">
        <v>1</v>
      </c>
      <c r="G3217" s="4">
        <v>2000</v>
      </c>
      <c r="H3217" s="4">
        <v>2130</v>
      </c>
      <c r="I3217" s="25">
        <v>66.844618055554747</v>
      </c>
      <c r="J3217" s="4">
        <v>39</v>
      </c>
      <c r="N3217" t="s">
        <v>8329</v>
      </c>
      <c r="O3217" t="s">
        <v>8224</v>
      </c>
      <c r="P3217" t="s">
        <v>8382</v>
      </c>
      <c r="Q3217" s="8" t="s">
        <v>8380</v>
      </c>
      <c r="R3217">
        <v>2111</v>
      </c>
      <c r="S3217" s="7">
        <v>1</v>
      </c>
      <c r="T3217" s="4">
        <v>2000</v>
      </c>
      <c r="U3217" s="4">
        <v>2130</v>
      </c>
      <c r="V3217" s="25">
        <v>66.844618055554747</v>
      </c>
      <c r="W3217" s="4">
        <v>39</v>
      </c>
    </row>
    <row r="3218" spans="1:23" x14ac:dyDescent="0.45">
      <c r="A3218" t="s">
        <v>8329</v>
      </c>
      <c r="B3218" t="s">
        <v>8224</v>
      </c>
      <c r="C3218" t="s">
        <v>8382</v>
      </c>
      <c r="D3218" s="8" t="s">
        <v>8380</v>
      </c>
      <c r="E3218">
        <v>2118</v>
      </c>
      <c r="F3218" s="7">
        <v>1</v>
      </c>
      <c r="G3218" s="4">
        <v>1000</v>
      </c>
      <c r="H3218" s="4">
        <v>1346.11</v>
      </c>
      <c r="I3218" s="25">
        <v>30</v>
      </c>
      <c r="J3218" s="4">
        <v>17</v>
      </c>
      <c r="N3218" t="s">
        <v>8329</v>
      </c>
      <c r="O3218" t="s">
        <v>8224</v>
      </c>
      <c r="P3218" t="s">
        <v>8382</v>
      </c>
      <c r="Q3218" s="8" t="s">
        <v>8380</v>
      </c>
      <c r="R3218">
        <v>2118</v>
      </c>
      <c r="S3218" s="7">
        <v>1</v>
      </c>
      <c r="T3218" s="4">
        <v>1000</v>
      </c>
      <c r="U3218" s="4">
        <v>1346.11</v>
      </c>
      <c r="V3218" s="25">
        <v>30</v>
      </c>
      <c r="W3218" s="4">
        <v>17</v>
      </c>
    </row>
    <row r="3219" spans="1:23" x14ac:dyDescent="0.45">
      <c r="A3219" t="s">
        <v>8329</v>
      </c>
      <c r="B3219" t="s">
        <v>8224</v>
      </c>
      <c r="C3219" t="s">
        <v>8382</v>
      </c>
      <c r="D3219" s="8" t="s">
        <v>8380</v>
      </c>
      <c r="E3219">
        <v>2482</v>
      </c>
      <c r="F3219" s="7">
        <v>1</v>
      </c>
      <c r="G3219" s="4">
        <v>1000</v>
      </c>
      <c r="H3219" s="4">
        <v>1001</v>
      </c>
      <c r="I3219" s="25">
        <v>45</v>
      </c>
      <c r="J3219" s="4">
        <v>25</v>
      </c>
      <c r="N3219" t="s">
        <v>8329</v>
      </c>
      <c r="O3219" t="s">
        <v>8224</v>
      </c>
      <c r="P3219" t="s">
        <v>8382</v>
      </c>
      <c r="Q3219" s="8" t="s">
        <v>8380</v>
      </c>
      <c r="R3219">
        <v>2482</v>
      </c>
      <c r="S3219" s="7">
        <v>1</v>
      </c>
      <c r="T3219" s="4">
        <v>1000</v>
      </c>
      <c r="U3219" s="4">
        <v>1001</v>
      </c>
      <c r="V3219" s="25">
        <v>45</v>
      </c>
      <c r="W3219" s="4">
        <v>25</v>
      </c>
    </row>
    <row r="3220" spans="1:23" x14ac:dyDescent="0.45">
      <c r="A3220" t="s">
        <v>8329</v>
      </c>
      <c r="B3220" t="s">
        <v>8224</v>
      </c>
      <c r="C3220" t="s">
        <v>8382</v>
      </c>
      <c r="D3220" s="8" t="s">
        <v>8370</v>
      </c>
      <c r="F3220" s="7">
        <v>2</v>
      </c>
      <c r="G3220" s="4">
        <v>5000</v>
      </c>
      <c r="H3220" s="4">
        <v>4582.8599999999997</v>
      </c>
      <c r="I3220" s="25">
        <v>32.748350694444525</v>
      </c>
      <c r="J3220" s="4">
        <v>60</v>
      </c>
      <c r="N3220" t="s">
        <v>8329</v>
      </c>
      <c r="O3220" t="s">
        <v>8224</v>
      </c>
      <c r="P3220" t="s">
        <v>8382</v>
      </c>
      <c r="Q3220" s="8" t="s">
        <v>8370</v>
      </c>
      <c r="S3220" s="7">
        <v>2</v>
      </c>
      <c r="T3220" s="4">
        <v>5000</v>
      </c>
      <c r="U3220" s="4">
        <v>4582.8599999999997</v>
      </c>
      <c r="V3220" s="25">
        <v>32.748350694444525</v>
      </c>
      <c r="W3220" s="4">
        <v>60</v>
      </c>
    </row>
    <row r="3221" spans="1:23" x14ac:dyDescent="0.45">
      <c r="A3221" t="s">
        <v>8329</v>
      </c>
      <c r="B3221" t="s">
        <v>8224</v>
      </c>
      <c r="C3221" t="s">
        <v>8382</v>
      </c>
      <c r="D3221" s="8" t="s">
        <v>8370</v>
      </c>
      <c r="E3221">
        <v>888</v>
      </c>
      <c r="F3221" s="7">
        <v>1</v>
      </c>
      <c r="G3221" s="4">
        <v>1000</v>
      </c>
      <c r="H3221" s="4">
        <v>72</v>
      </c>
      <c r="I3221" s="25">
        <v>35.496701388889051</v>
      </c>
      <c r="J3221" s="4">
        <v>4</v>
      </c>
      <c r="N3221" t="s">
        <v>8329</v>
      </c>
      <c r="O3221" t="s">
        <v>8224</v>
      </c>
      <c r="P3221" t="s">
        <v>8382</v>
      </c>
      <c r="Q3221" s="8" t="s">
        <v>8370</v>
      </c>
      <c r="R3221">
        <v>888</v>
      </c>
      <c r="S3221" s="7">
        <v>1</v>
      </c>
      <c r="T3221" s="4">
        <v>1000</v>
      </c>
      <c r="U3221" s="4">
        <v>72</v>
      </c>
      <c r="V3221" s="25">
        <v>35.496701388889051</v>
      </c>
      <c r="W3221" s="4">
        <v>4</v>
      </c>
    </row>
    <row r="3222" spans="1:23" x14ac:dyDescent="0.45">
      <c r="A3222" t="s">
        <v>8329</v>
      </c>
      <c r="B3222" t="s">
        <v>8224</v>
      </c>
      <c r="C3222" t="s">
        <v>8382</v>
      </c>
      <c r="D3222" s="8" t="s">
        <v>8370</v>
      </c>
      <c r="E3222">
        <v>2497</v>
      </c>
      <c r="F3222" s="7">
        <v>1</v>
      </c>
      <c r="G3222" s="4">
        <v>4000</v>
      </c>
      <c r="H3222" s="4">
        <v>4510.8599999999997</v>
      </c>
      <c r="I3222" s="25">
        <v>30</v>
      </c>
      <c r="J3222" s="4">
        <v>56</v>
      </c>
      <c r="N3222" t="s">
        <v>8329</v>
      </c>
      <c r="O3222" t="s">
        <v>8224</v>
      </c>
      <c r="P3222" t="s">
        <v>8382</v>
      </c>
      <c r="Q3222" s="8" t="s">
        <v>8370</v>
      </c>
      <c r="R3222">
        <v>2497</v>
      </c>
      <c r="S3222" s="7">
        <v>1</v>
      </c>
      <c r="T3222" s="4">
        <v>4000</v>
      </c>
      <c r="U3222" s="4">
        <v>4510.8599999999997</v>
      </c>
      <c r="V3222" s="25">
        <v>30</v>
      </c>
      <c r="W3222" s="4">
        <v>56</v>
      </c>
    </row>
    <row r="3223" spans="1:23" x14ac:dyDescent="0.45">
      <c r="A3223" t="s">
        <v>8329</v>
      </c>
      <c r="B3223" t="s">
        <v>8224</v>
      </c>
      <c r="C3223" t="s">
        <v>8382</v>
      </c>
      <c r="D3223" s="8" t="s">
        <v>8371</v>
      </c>
      <c r="F3223" s="7">
        <v>7</v>
      </c>
      <c r="G3223" s="4">
        <v>22625</v>
      </c>
      <c r="H3223" s="4">
        <v>22694.11</v>
      </c>
      <c r="I3223" s="25">
        <v>40.924456018518995</v>
      </c>
      <c r="J3223" s="4">
        <v>305</v>
      </c>
      <c r="N3223" t="s">
        <v>8329</v>
      </c>
      <c r="O3223" t="s">
        <v>8224</v>
      </c>
      <c r="P3223" t="s">
        <v>8382</v>
      </c>
      <c r="Q3223" s="8" t="s">
        <v>8371</v>
      </c>
      <c r="S3223" s="7">
        <v>7</v>
      </c>
      <c r="T3223" s="4">
        <v>22625</v>
      </c>
      <c r="U3223" s="4">
        <v>22694.11</v>
      </c>
      <c r="V3223" s="25">
        <v>40.924456018518995</v>
      </c>
      <c r="W3223" s="4">
        <v>305</v>
      </c>
    </row>
    <row r="3224" spans="1:23" x14ac:dyDescent="0.45">
      <c r="A3224" t="s">
        <v>8329</v>
      </c>
      <c r="B3224" t="s">
        <v>8224</v>
      </c>
      <c r="C3224" t="s">
        <v>8382</v>
      </c>
      <c r="D3224" s="8" t="s">
        <v>8371</v>
      </c>
      <c r="E3224">
        <v>882</v>
      </c>
      <c r="F3224" s="7">
        <v>1</v>
      </c>
      <c r="G3224" s="4">
        <v>1500</v>
      </c>
      <c r="H3224" s="4">
        <v>302</v>
      </c>
      <c r="I3224" s="25">
        <v>33</v>
      </c>
      <c r="J3224" s="4">
        <v>14</v>
      </c>
      <c r="N3224" t="s">
        <v>8329</v>
      </c>
      <c r="O3224" t="s">
        <v>8224</v>
      </c>
      <c r="P3224" t="s">
        <v>8382</v>
      </c>
      <c r="Q3224" s="8" t="s">
        <v>8371</v>
      </c>
      <c r="R3224">
        <v>882</v>
      </c>
      <c r="S3224" s="7">
        <v>1</v>
      </c>
      <c r="T3224" s="4">
        <v>1500</v>
      </c>
      <c r="U3224" s="4">
        <v>302</v>
      </c>
      <c r="V3224" s="25">
        <v>33</v>
      </c>
      <c r="W3224" s="4">
        <v>14</v>
      </c>
    </row>
    <row r="3225" spans="1:23" x14ac:dyDescent="0.45">
      <c r="A3225" t="s">
        <v>8329</v>
      </c>
      <c r="B3225" t="s">
        <v>8224</v>
      </c>
      <c r="C3225" t="s">
        <v>8382</v>
      </c>
      <c r="D3225" s="8" t="s">
        <v>8371</v>
      </c>
      <c r="E3225">
        <v>1923</v>
      </c>
      <c r="F3225" s="7">
        <v>1</v>
      </c>
      <c r="G3225" s="4">
        <v>125</v>
      </c>
      <c r="H3225" s="4">
        <v>301</v>
      </c>
      <c r="I3225" s="25">
        <v>40.35888888889167</v>
      </c>
      <c r="J3225" s="4">
        <v>13</v>
      </c>
      <c r="N3225" t="s">
        <v>8329</v>
      </c>
      <c r="O3225" t="s">
        <v>8224</v>
      </c>
      <c r="P3225" t="s">
        <v>8382</v>
      </c>
      <c r="Q3225" s="8" t="s">
        <v>8371</v>
      </c>
      <c r="R3225">
        <v>1923</v>
      </c>
      <c r="S3225" s="7">
        <v>1</v>
      </c>
      <c r="T3225" s="4">
        <v>125</v>
      </c>
      <c r="U3225" s="4">
        <v>301</v>
      </c>
      <c r="V3225" s="25">
        <v>40.35888888889167</v>
      </c>
      <c r="W3225" s="4">
        <v>13</v>
      </c>
    </row>
    <row r="3226" spans="1:23" x14ac:dyDescent="0.45">
      <c r="A3226" t="s">
        <v>8329</v>
      </c>
      <c r="B3226" t="s">
        <v>8224</v>
      </c>
      <c r="C3226" t="s">
        <v>8382</v>
      </c>
      <c r="D3226" s="8" t="s">
        <v>8371</v>
      </c>
      <c r="E3226">
        <v>2087</v>
      </c>
      <c r="F3226" s="7">
        <v>1</v>
      </c>
      <c r="G3226" s="4">
        <v>1500</v>
      </c>
      <c r="H3226" s="4">
        <v>1553</v>
      </c>
      <c r="I3226" s="25">
        <v>30</v>
      </c>
      <c r="J3226" s="4">
        <v>25</v>
      </c>
      <c r="N3226" t="s">
        <v>8329</v>
      </c>
      <c r="O3226" t="s">
        <v>8224</v>
      </c>
      <c r="P3226" t="s">
        <v>8382</v>
      </c>
      <c r="Q3226" s="8" t="s">
        <v>8371</v>
      </c>
      <c r="R3226">
        <v>2087</v>
      </c>
      <c r="S3226" s="7">
        <v>1</v>
      </c>
      <c r="T3226" s="4">
        <v>1500</v>
      </c>
      <c r="U3226" s="4">
        <v>1553</v>
      </c>
      <c r="V3226" s="25">
        <v>30</v>
      </c>
      <c r="W3226" s="4">
        <v>25</v>
      </c>
    </row>
    <row r="3227" spans="1:23" x14ac:dyDescent="0.45">
      <c r="A3227" t="s">
        <v>8329</v>
      </c>
      <c r="B3227" t="s">
        <v>8224</v>
      </c>
      <c r="C3227" t="s">
        <v>8382</v>
      </c>
      <c r="D3227" s="8" t="s">
        <v>8371</v>
      </c>
      <c r="E3227">
        <v>2092</v>
      </c>
      <c r="F3227" s="7">
        <v>1</v>
      </c>
      <c r="G3227" s="4">
        <v>6000</v>
      </c>
      <c r="H3227" s="4">
        <v>6077</v>
      </c>
      <c r="I3227" s="25">
        <v>60</v>
      </c>
      <c r="J3227" s="4">
        <v>55</v>
      </c>
      <c r="N3227" t="s">
        <v>8329</v>
      </c>
      <c r="O3227" t="s">
        <v>8224</v>
      </c>
      <c r="P3227" t="s">
        <v>8382</v>
      </c>
      <c r="Q3227" s="8" t="s">
        <v>8371</v>
      </c>
      <c r="R3227">
        <v>2092</v>
      </c>
      <c r="S3227" s="7">
        <v>1</v>
      </c>
      <c r="T3227" s="4">
        <v>6000</v>
      </c>
      <c r="U3227" s="4">
        <v>6077</v>
      </c>
      <c r="V3227" s="25">
        <v>60</v>
      </c>
      <c r="W3227" s="4">
        <v>55</v>
      </c>
    </row>
    <row r="3228" spans="1:23" x14ac:dyDescent="0.45">
      <c r="A3228" t="s">
        <v>8329</v>
      </c>
      <c r="B3228" t="s">
        <v>8224</v>
      </c>
      <c r="C3228" t="s">
        <v>8382</v>
      </c>
      <c r="D3228" s="8" t="s">
        <v>8371</v>
      </c>
      <c r="E3228">
        <v>2095</v>
      </c>
      <c r="F3228" s="7">
        <v>1</v>
      </c>
      <c r="G3228" s="4">
        <v>2500</v>
      </c>
      <c r="H3228" s="4">
        <v>2500</v>
      </c>
      <c r="I3228" s="25">
        <v>60</v>
      </c>
      <c r="J3228" s="4">
        <v>22</v>
      </c>
      <c r="N3228" t="s">
        <v>8329</v>
      </c>
      <c r="O3228" t="s">
        <v>8224</v>
      </c>
      <c r="P3228" t="s">
        <v>8382</v>
      </c>
      <c r="Q3228" s="8" t="s">
        <v>8371</v>
      </c>
      <c r="R3228">
        <v>2095</v>
      </c>
      <c r="S3228" s="7">
        <v>1</v>
      </c>
      <c r="T3228" s="4">
        <v>2500</v>
      </c>
      <c r="U3228" s="4">
        <v>2500</v>
      </c>
      <c r="V3228" s="25">
        <v>60</v>
      </c>
      <c r="W3228" s="4">
        <v>22</v>
      </c>
    </row>
    <row r="3229" spans="1:23" x14ac:dyDescent="0.45">
      <c r="A3229" t="s">
        <v>8329</v>
      </c>
      <c r="B3229" t="s">
        <v>8224</v>
      </c>
      <c r="C3229" t="s">
        <v>8382</v>
      </c>
      <c r="D3229" s="8" t="s">
        <v>8371</v>
      </c>
      <c r="E3229">
        <v>2461</v>
      </c>
      <c r="F3229" s="7">
        <v>1</v>
      </c>
      <c r="G3229" s="4">
        <v>7500</v>
      </c>
      <c r="H3229" s="4">
        <v>7785</v>
      </c>
      <c r="I3229" s="25">
        <v>33.112303240741312</v>
      </c>
      <c r="J3229" s="4">
        <v>86</v>
      </c>
      <c r="N3229" t="s">
        <v>8329</v>
      </c>
      <c r="O3229" t="s">
        <v>8224</v>
      </c>
      <c r="P3229" t="s">
        <v>8382</v>
      </c>
      <c r="Q3229" s="8" t="s">
        <v>8371</v>
      </c>
      <c r="R3229">
        <v>2461</v>
      </c>
      <c r="S3229" s="7">
        <v>1</v>
      </c>
      <c r="T3229" s="4">
        <v>7500</v>
      </c>
      <c r="U3229" s="4">
        <v>7785</v>
      </c>
      <c r="V3229" s="25">
        <v>33.112303240741312</v>
      </c>
      <c r="W3229" s="4">
        <v>86</v>
      </c>
    </row>
    <row r="3230" spans="1:23" x14ac:dyDescent="0.45">
      <c r="A3230" t="s">
        <v>8329</v>
      </c>
      <c r="B3230" t="s">
        <v>8224</v>
      </c>
      <c r="C3230" t="s">
        <v>8382</v>
      </c>
      <c r="D3230" s="8" t="s">
        <v>8371</v>
      </c>
      <c r="E3230">
        <v>2484</v>
      </c>
      <c r="F3230" s="7">
        <v>1</v>
      </c>
      <c r="G3230" s="4">
        <v>3500</v>
      </c>
      <c r="H3230" s="4">
        <v>4176.1099999999997</v>
      </c>
      <c r="I3230" s="25">
        <v>30</v>
      </c>
      <c r="J3230" s="4">
        <v>90</v>
      </c>
      <c r="N3230" t="s">
        <v>8329</v>
      </c>
      <c r="O3230" t="s">
        <v>8224</v>
      </c>
      <c r="P3230" t="s">
        <v>8382</v>
      </c>
      <c r="Q3230" s="8" t="s">
        <v>8371</v>
      </c>
      <c r="R3230">
        <v>2484</v>
      </c>
      <c r="S3230" s="7">
        <v>1</v>
      </c>
      <c r="T3230" s="4">
        <v>3500</v>
      </c>
      <c r="U3230" s="4">
        <v>4176.1099999999997</v>
      </c>
      <c r="V3230" s="25">
        <v>30</v>
      </c>
      <c r="W3230" s="4">
        <v>90</v>
      </c>
    </row>
    <row r="3231" spans="1:23" x14ac:dyDescent="0.45">
      <c r="A3231" t="s">
        <v>8329</v>
      </c>
      <c r="B3231" t="s">
        <v>8224</v>
      </c>
      <c r="C3231" t="s">
        <v>8382</v>
      </c>
      <c r="D3231" s="8" t="s">
        <v>8372</v>
      </c>
      <c r="F3231" s="7">
        <v>2</v>
      </c>
      <c r="G3231" s="4">
        <v>3500</v>
      </c>
      <c r="H3231" s="4">
        <v>3726</v>
      </c>
      <c r="I3231" s="25">
        <v>47.520833333335759</v>
      </c>
      <c r="J3231" s="4">
        <v>79</v>
      </c>
      <c r="N3231" t="s">
        <v>8329</v>
      </c>
      <c r="O3231" t="s">
        <v>8224</v>
      </c>
      <c r="P3231" t="s">
        <v>8382</v>
      </c>
      <c r="Q3231" s="8" t="s">
        <v>8372</v>
      </c>
      <c r="S3231" s="7">
        <v>2</v>
      </c>
      <c r="T3231" s="4">
        <v>3500</v>
      </c>
      <c r="U3231" s="4">
        <v>3726</v>
      </c>
      <c r="V3231" s="25">
        <v>47.520833333335759</v>
      </c>
      <c r="W3231" s="4">
        <v>79</v>
      </c>
    </row>
    <row r="3232" spans="1:23" x14ac:dyDescent="0.45">
      <c r="A3232" t="s">
        <v>8329</v>
      </c>
      <c r="B3232" t="s">
        <v>8224</v>
      </c>
      <c r="C3232" t="s">
        <v>8382</v>
      </c>
      <c r="D3232" s="8" t="s">
        <v>8372</v>
      </c>
      <c r="E3232">
        <v>2082</v>
      </c>
      <c r="F3232" s="7">
        <v>1</v>
      </c>
      <c r="G3232" s="4">
        <v>1500</v>
      </c>
      <c r="H3232" s="4">
        <v>1661</v>
      </c>
      <c r="I3232" s="25">
        <v>60.041666666671517</v>
      </c>
      <c r="J3232" s="4">
        <v>38</v>
      </c>
      <c r="N3232" t="s">
        <v>8329</v>
      </c>
      <c r="O3232" t="s">
        <v>8224</v>
      </c>
      <c r="P3232" t="s">
        <v>8382</v>
      </c>
      <c r="Q3232" s="8" t="s">
        <v>8372</v>
      </c>
      <c r="R3232">
        <v>2082</v>
      </c>
      <c r="S3232" s="7">
        <v>1</v>
      </c>
      <c r="T3232" s="4">
        <v>1500</v>
      </c>
      <c r="U3232" s="4">
        <v>1661</v>
      </c>
      <c r="V3232" s="25">
        <v>60.041666666671517</v>
      </c>
      <c r="W3232" s="4">
        <v>38</v>
      </c>
    </row>
    <row r="3233" spans="1:23" x14ac:dyDescent="0.45">
      <c r="A3233" t="s">
        <v>8329</v>
      </c>
      <c r="B3233" t="s">
        <v>8224</v>
      </c>
      <c r="C3233" t="s">
        <v>8382</v>
      </c>
      <c r="D3233" s="8" t="s">
        <v>8372</v>
      </c>
      <c r="E3233">
        <v>2485</v>
      </c>
      <c r="F3233" s="7">
        <v>1</v>
      </c>
      <c r="G3233" s="4">
        <v>2000</v>
      </c>
      <c r="H3233" s="4">
        <v>2065</v>
      </c>
      <c r="I3233" s="25">
        <v>35</v>
      </c>
      <c r="J3233" s="4">
        <v>41</v>
      </c>
      <c r="N3233" t="s">
        <v>8329</v>
      </c>
      <c r="O3233" t="s">
        <v>8224</v>
      </c>
      <c r="P3233" t="s">
        <v>8382</v>
      </c>
      <c r="Q3233" s="8" t="s">
        <v>8372</v>
      </c>
      <c r="R3233">
        <v>2485</v>
      </c>
      <c r="S3233" s="7">
        <v>1</v>
      </c>
      <c r="T3233" s="4">
        <v>2000</v>
      </c>
      <c r="U3233" s="4">
        <v>2065</v>
      </c>
      <c r="V3233" s="25">
        <v>35</v>
      </c>
      <c r="W3233" s="4">
        <v>41</v>
      </c>
    </row>
    <row r="3234" spans="1:23" x14ac:dyDescent="0.45">
      <c r="A3234" t="s">
        <v>8329</v>
      </c>
      <c r="B3234" t="s">
        <v>8224</v>
      </c>
      <c r="C3234" t="s">
        <v>8382</v>
      </c>
      <c r="D3234" s="8" t="s">
        <v>8373</v>
      </c>
      <c r="F3234" s="7">
        <v>2</v>
      </c>
      <c r="G3234" s="4">
        <v>6000</v>
      </c>
      <c r="H3234" s="4">
        <v>6201</v>
      </c>
      <c r="I3234" s="25">
        <v>45.041666666664241</v>
      </c>
      <c r="J3234" s="4">
        <v>103</v>
      </c>
      <c r="N3234" t="s">
        <v>8329</v>
      </c>
      <c r="O3234" t="s">
        <v>8224</v>
      </c>
      <c r="P3234" t="s">
        <v>8382</v>
      </c>
      <c r="Q3234" s="8" t="s">
        <v>8373</v>
      </c>
      <c r="S3234" s="7">
        <v>2</v>
      </c>
      <c r="T3234" s="4">
        <v>6000</v>
      </c>
      <c r="U3234" s="4">
        <v>6201</v>
      </c>
      <c r="V3234" s="25">
        <v>45.041666666664241</v>
      </c>
      <c r="W3234" s="4">
        <v>103</v>
      </c>
    </row>
    <row r="3235" spans="1:23" x14ac:dyDescent="0.45">
      <c r="A3235" t="s">
        <v>8329</v>
      </c>
      <c r="B3235" t="s">
        <v>8224</v>
      </c>
      <c r="C3235" t="s">
        <v>8382</v>
      </c>
      <c r="D3235" s="8" t="s">
        <v>8373</v>
      </c>
      <c r="E3235">
        <v>2097</v>
      </c>
      <c r="F3235" s="7">
        <v>1</v>
      </c>
      <c r="G3235" s="4">
        <v>3000</v>
      </c>
      <c r="H3235" s="4">
        <v>3000</v>
      </c>
      <c r="I3235" s="25">
        <v>60.041666666664241</v>
      </c>
      <c r="J3235" s="4">
        <v>38</v>
      </c>
      <c r="N3235" t="s">
        <v>8329</v>
      </c>
      <c r="O3235" t="s">
        <v>8224</v>
      </c>
      <c r="P3235" t="s">
        <v>8382</v>
      </c>
      <c r="Q3235" s="8" t="s">
        <v>8373</v>
      </c>
      <c r="R3235">
        <v>2097</v>
      </c>
      <c r="S3235" s="7">
        <v>1</v>
      </c>
      <c r="T3235" s="4">
        <v>3000</v>
      </c>
      <c r="U3235" s="4">
        <v>3000</v>
      </c>
      <c r="V3235" s="25">
        <v>60.041666666664241</v>
      </c>
      <c r="W3235" s="4">
        <v>38</v>
      </c>
    </row>
    <row r="3236" spans="1:23" x14ac:dyDescent="0.45">
      <c r="A3236" t="s">
        <v>8329</v>
      </c>
      <c r="B3236" t="s">
        <v>8224</v>
      </c>
      <c r="C3236" t="s">
        <v>8382</v>
      </c>
      <c r="D3236" s="8" t="s">
        <v>8373</v>
      </c>
      <c r="E3236">
        <v>2488</v>
      </c>
      <c r="F3236" s="7">
        <v>1</v>
      </c>
      <c r="G3236" s="4">
        <v>3000</v>
      </c>
      <c r="H3236" s="4">
        <v>3201</v>
      </c>
      <c r="I3236" s="25">
        <v>30.041666666664241</v>
      </c>
      <c r="J3236" s="4">
        <v>65</v>
      </c>
      <c r="N3236" t="s">
        <v>8329</v>
      </c>
      <c r="O3236" t="s">
        <v>8224</v>
      </c>
      <c r="P3236" t="s">
        <v>8382</v>
      </c>
      <c r="Q3236" s="8" t="s">
        <v>8373</v>
      </c>
      <c r="R3236">
        <v>2488</v>
      </c>
      <c r="S3236" s="7">
        <v>1</v>
      </c>
      <c r="T3236" s="4">
        <v>3000</v>
      </c>
      <c r="U3236" s="4">
        <v>3201</v>
      </c>
      <c r="V3236" s="25">
        <v>30.041666666664241</v>
      </c>
      <c r="W3236" s="4">
        <v>65</v>
      </c>
    </row>
    <row r="3237" spans="1:23" x14ac:dyDescent="0.45">
      <c r="A3237" t="s">
        <v>8329</v>
      </c>
      <c r="B3237" t="s">
        <v>8224</v>
      </c>
      <c r="C3237" t="s">
        <v>8382</v>
      </c>
      <c r="D3237" s="8" t="s">
        <v>8374</v>
      </c>
      <c r="F3237" s="7">
        <v>5</v>
      </c>
      <c r="G3237" s="4">
        <v>26700</v>
      </c>
      <c r="H3237" s="4">
        <v>26031.620000000003</v>
      </c>
      <c r="I3237" s="25">
        <v>36.455918981479769</v>
      </c>
      <c r="J3237" s="4">
        <v>361</v>
      </c>
      <c r="N3237" t="s">
        <v>8329</v>
      </c>
      <c r="O3237" t="s">
        <v>8224</v>
      </c>
      <c r="P3237" t="s">
        <v>8382</v>
      </c>
      <c r="Q3237" s="8" t="s">
        <v>8374</v>
      </c>
      <c r="S3237" s="7">
        <v>5</v>
      </c>
      <c r="T3237" s="4">
        <v>26700</v>
      </c>
      <c r="U3237" s="4">
        <v>26031.620000000003</v>
      </c>
      <c r="V3237" s="25">
        <v>36.455918981479769</v>
      </c>
      <c r="W3237" s="4">
        <v>361</v>
      </c>
    </row>
    <row r="3238" spans="1:23" x14ac:dyDescent="0.45">
      <c r="A3238" t="s">
        <v>8329</v>
      </c>
      <c r="B3238" t="s">
        <v>8224</v>
      </c>
      <c r="C3238" t="s">
        <v>8382</v>
      </c>
      <c r="D3238" s="8" t="s">
        <v>8374</v>
      </c>
      <c r="E3238">
        <v>881</v>
      </c>
      <c r="F3238" s="7">
        <v>1</v>
      </c>
      <c r="G3238" s="4">
        <v>3750</v>
      </c>
      <c r="H3238" s="4">
        <v>30</v>
      </c>
      <c r="I3238" s="25">
        <v>45</v>
      </c>
      <c r="J3238" s="4">
        <v>1</v>
      </c>
      <c r="N3238" t="s">
        <v>8329</v>
      </c>
      <c r="O3238" t="s">
        <v>8224</v>
      </c>
      <c r="P3238" t="s">
        <v>8382</v>
      </c>
      <c r="Q3238" s="8" t="s">
        <v>8374</v>
      </c>
      <c r="R3238">
        <v>881</v>
      </c>
      <c r="S3238" s="7">
        <v>1</v>
      </c>
      <c r="T3238" s="4">
        <v>3750</v>
      </c>
      <c r="U3238" s="4">
        <v>30</v>
      </c>
      <c r="V3238" s="25">
        <v>45</v>
      </c>
      <c r="W3238" s="4">
        <v>1</v>
      </c>
    </row>
    <row r="3239" spans="1:23" x14ac:dyDescent="0.45">
      <c r="A3239" t="s">
        <v>8329</v>
      </c>
      <c r="B3239" t="s">
        <v>8224</v>
      </c>
      <c r="C3239" t="s">
        <v>8382</v>
      </c>
      <c r="D3239" s="8" t="s">
        <v>8374</v>
      </c>
      <c r="E3239">
        <v>1934</v>
      </c>
      <c r="F3239" s="7">
        <v>1</v>
      </c>
      <c r="G3239" s="4">
        <v>5000</v>
      </c>
      <c r="H3239" s="4">
        <v>6181</v>
      </c>
      <c r="I3239" s="25">
        <v>36.341192129628325</v>
      </c>
      <c r="J3239" s="4">
        <v>77</v>
      </c>
      <c r="N3239" t="s">
        <v>8329</v>
      </c>
      <c r="O3239" t="s">
        <v>8224</v>
      </c>
      <c r="P3239" t="s">
        <v>8382</v>
      </c>
      <c r="Q3239" s="8" t="s">
        <v>8374</v>
      </c>
      <c r="R3239">
        <v>1934</v>
      </c>
      <c r="S3239" s="7">
        <v>1</v>
      </c>
      <c r="T3239" s="4">
        <v>5000</v>
      </c>
      <c r="U3239" s="4">
        <v>6181</v>
      </c>
      <c r="V3239" s="25">
        <v>36.341192129628325</v>
      </c>
      <c r="W3239" s="4">
        <v>77</v>
      </c>
    </row>
    <row r="3240" spans="1:23" x14ac:dyDescent="0.45">
      <c r="A3240" t="s">
        <v>8329</v>
      </c>
      <c r="B3240" t="s">
        <v>8224</v>
      </c>
      <c r="C3240" t="s">
        <v>8382</v>
      </c>
      <c r="D3240" s="8" t="s">
        <v>8374</v>
      </c>
      <c r="E3240">
        <v>1936</v>
      </c>
      <c r="F3240" s="7">
        <v>1</v>
      </c>
      <c r="G3240" s="4">
        <v>7500</v>
      </c>
      <c r="H3240" s="4">
        <v>8739.01</v>
      </c>
      <c r="I3240" s="25">
        <v>30.359606481477385</v>
      </c>
      <c r="J3240" s="4">
        <v>145</v>
      </c>
      <c r="N3240" t="s">
        <v>8329</v>
      </c>
      <c r="O3240" t="s">
        <v>8224</v>
      </c>
      <c r="P3240" t="s">
        <v>8382</v>
      </c>
      <c r="Q3240" s="8" t="s">
        <v>8374</v>
      </c>
      <c r="R3240">
        <v>1936</v>
      </c>
      <c r="S3240" s="7">
        <v>1</v>
      </c>
      <c r="T3240" s="4">
        <v>7500</v>
      </c>
      <c r="U3240" s="4">
        <v>8739.01</v>
      </c>
      <c r="V3240" s="25">
        <v>30.359606481477385</v>
      </c>
      <c r="W3240" s="4">
        <v>145</v>
      </c>
    </row>
    <row r="3241" spans="1:23" x14ac:dyDescent="0.45">
      <c r="A3241" t="s">
        <v>8329</v>
      </c>
      <c r="B3241" t="s">
        <v>8224</v>
      </c>
      <c r="C3241" t="s">
        <v>8382</v>
      </c>
      <c r="D3241" s="8" t="s">
        <v>8374</v>
      </c>
      <c r="E3241">
        <v>2086</v>
      </c>
      <c r="F3241" s="7">
        <v>1</v>
      </c>
      <c r="G3241" s="4">
        <v>4000</v>
      </c>
      <c r="H3241" s="4">
        <v>4028</v>
      </c>
      <c r="I3241" s="25">
        <v>30.537129629628907</v>
      </c>
      <c r="J3241" s="4">
        <v>35</v>
      </c>
      <c r="N3241" t="s">
        <v>8329</v>
      </c>
      <c r="O3241" t="s">
        <v>8224</v>
      </c>
      <c r="P3241" t="s">
        <v>8382</v>
      </c>
      <c r="Q3241" s="8" t="s">
        <v>8374</v>
      </c>
      <c r="R3241">
        <v>2086</v>
      </c>
      <c r="S3241" s="7">
        <v>1</v>
      </c>
      <c r="T3241" s="4">
        <v>4000</v>
      </c>
      <c r="U3241" s="4">
        <v>4028</v>
      </c>
      <c r="V3241" s="25">
        <v>30.537129629628907</v>
      </c>
      <c r="W3241" s="4">
        <v>35</v>
      </c>
    </row>
    <row r="3242" spans="1:23" x14ac:dyDescent="0.45">
      <c r="A3242" t="s">
        <v>8329</v>
      </c>
      <c r="B3242" t="s">
        <v>8224</v>
      </c>
      <c r="C3242" t="s">
        <v>8382</v>
      </c>
      <c r="D3242" s="8" t="s">
        <v>8374</v>
      </c>
      <c r="E3242">
        <v>2303</v>
      </c>
      <c r="F3242" s="7">
        <v>1</v>
      </c>
      <c r="G3242" s="4">
        <v>6450</v>
      </c>
      <c r="H3242" s="4">
        <v>7053.61</v>
      </c>
      <c r="I3242" s="25">
        <v>40.041666666664241</v>
      </c>
      <c r="J3242" s="4">
        <v>103</v>
      </c>
      <c r="N3242" t="s">
        <v>8329</v>
      </c>
      <c r="O3242" t="s">
        <v>8224</v>
      </c>
      <c r="P3242" t="s">
        <v>8382</v>
      </c>
      <c r="Q3242" s="8" t="s">
        <v>8374</v>
      </c>
      <c r="R3242">
        <v>2303</v>
      </c>
      <c r="S3242" s="7">
        <v>1</v>
      </c>
      <c r="T3242" s="4">
        <v>6450</v>
      </c>
      <c r="U3242" s="4">
        <v>7053.61</v>
      </c>
      <c r="V3242" s="25">
        <v>40.041666666664241</v>
      </c>
      <c r="W3242" s="4">
        <v>103</v>
      </c>
    </row>
    <row r="3243" spans="1:23" x14ac:dyDescent="0.45">
      <c r="A3243" t="s">
        <v>8329</v>
      </c>
      <c r="B3243" t="s">
        <v>8224</v>
      </c>
      <c r="C3243" t="s">
        <v>8382</v>
      </c>
      <c r="D3243" s="8" t="s">
        <v>8381</v>
      </c>
      <c r="F3243" s="7">
        <v>3</v>
      </c>
      <c r="G3243" s="4">
        <v>5000</v>
      </c>
      <c r="H3243" s="4">
        <v>2975</v>
      </c>
      <c r="I3243" s="25">
        <v>48.333333333333336</v>
      </c>
      <c r="J3243" s="4">
        <v>63</v>
      </c>
      <c r="N3243" t="s">
        <v>8329</v>
      </c>
      <c r="O3243" t="s">
        <v>8224</v>
      </c>
      <c r="P3243" t="s">
        <v>8382</v>
      </c>
      <c r="Q3243" s="8" t="s">
        <v>8381</v>
      </c>
      <c r="S3243" s="7">
        <v>3</v>
      </c>
      <c r="T3243" s="4">
        <v>5000</v>
      </c>
      <c r="U3243" s="4">
        <v>2975</v>
      </c>
      <c r="V3243" s="25">
        <v>48.333333333333336</v>
      </c>
      <c r="W3243" s="4">
        <v>63</v>
      </c>
    </row>
    <row r="3244" spans="1:23" x14ac:dyDescent="0.45">
      <c r="A3244" t="s">
        <v>8329</v>
      </c>
      <c r="B3244" t="s">
        <v>8224</v>
      </c>
      <c r="C3244" t="s">
        <v>8382</v>
      </c>
      <c r="D3244" s="8" t="s">
        <v>8381</v>
      </c>
      <c r="E3244">
        <v>898</v>
      </c>
      <c r="F3244" s="7">
        <v>1</v>
      </c>
      <c r="G3244" s="4">
        <v>2500</v>
      </c>
      <c r="H3244" s="4">
        <v>70</v>
      </c>
      <c r="I3244" s="25">
        <v>45</v>
      </c>
      <c r="J3244" s="4">
        <v>2</v>
      </c>
      <c r="N3244" t="s">
        <v>8329</v>
      </c>
      <c r="O3244" t="s">
        <v>8224</v>
      </c>
      <c r="P3244" t="s">
        <v>8382</v>
      </c>
      <c r="Q3244" s="8" t="s">
        <v>8381</v>
      </c>
      <c r="R3244">
        <v>898</v>
      </c>
      <c r="S3244" s="7">
        <v>1</v>
      </c>
      <c r="T3244" s="4">
        <v>2500</v>
      </c>
      <c r="U3244" s="4">
        <v>70</v>
      </c>
      <c r="V3244" s="25">
        <v>45</v>
      </c>
      <c r="W3244" s="4">
        <v>2</v>
      </c>
    </row>
    <row r="3245" spans="1:23" x14ac:dyDescent="0.45">
      <c r="A3245" t="s">
        <v>8329</v>
      </c>
      <c r="B3245" t="s">
        <v>8224</v>
      </c>
      <c r="C3245" t="s">
        <v>8382</v>
      </c>
      <c r="D3245" s="8" t="s">
        <v>8381</v>
      </c>
      <c r="E3245">
        <v>2101</v>
      </c>
      <c r="F3245" s="7">
        <v>1</v>
      </c>
      <c r="G3245" s="4">
        <v>2000</v>
      </c>
      <c r="H3245" s="4">
        <v>2265</v>
      </c>
      <c r="I3245" s="25">
        <v>60</v>
      </c>
      <c r="J3245" s="4">
        <v>44</v>
      </c>
      <c r="N3245" t="s">
        <v>8329</v>
      </c>
      <c r="O3245" t="s">
        <v>8224</v>
      </c>
      <c r="P3245" t="s">
        <v>8382</v>
      </c>
      <c r="Q3245" s="8" t="s">
        <v>8381</v>
      </c>
      <c r="R3245">
        <v>2101</v>
      </c>
      <c r="S3245" s="7">
        <v>1</v>
      </c>
      <c r="T3245" s="4">
        <v>2000</v>
      </c>
      <c r="U3245" s="4">
        <v>2265</v>
      </c>
      <c r="V3245" s="25">
        <v>60</v>
      </c>
      <c r="W3245" s="4">
        <v>44</v>
      </c>
    </row>
    <row r="3246" spans="1:23" x14ac:dyDescent="0.45">
      <c r="A3246" t="s">
        <v>8329</v>
      </c>
      <c r="B3246" t="s">
        <v>8224</v>
      </c>
      <c r="C3246" t="s">
        <v>8382</v>
      </c>
      <c r="D3246" s="8" t="s">
        <v>8381</v>
      </c>
      <c r="E3246">
        <v>2471</v>
      </c>
      <c r="F3246" s="7">
        <v>1</v>
      </c>
      <c r="G3246" s="4">
        <v>500</v>
      </c>
      <c r="H3246" s="4">
        <v>640</v>
      </c>
      <c r="I3246" s="25">
        <v>40</v>
      </c>
      <c r="J3246" s="4">
        <v>17</v>
      </c>
      <c r="N3246" t="s">
        <v>8329</v>
      </c>
      <c r="O3246" t="s">
        <v>8224</v>
      </c>
      <c r="P3246" t="s">
        <v>8382</v>
      </c>
      <c r="Q3246" s="8" t="s">
        <v>8381</v>
      </c>
      <c r="R3246">
        <v>2471</v>
      </c>
      <c r="S3246" s="7">
        <v>1</v>
      </c>
      <c r="T3246" s="4">
        <v>500</v>
      </c>
      <c r="U3246" s="4">
        <v>640</v>
      </c>
      <c r="V3246" s="25">
        <v>40</v>
      </c>
      <c r="W3246" s="4">
        <v>17</v>
      </c>
    </row>
    <row r="3247" spans="1:23" x14ac:dyDescent="0.45">
      <c r="A3247" t="s">
        <v>8329</v>
      </c>
      <c r="B3247" t="s">
        <v>8224</v>
      </c>
      <c r="C3247" t="s">
        <v>8383</v>
      </c>
      <c r="F3247" s="7"/>
      <c r="G3247" s="4"/>
      <c r="H3247" s="4"/>
      <c r="I3247" s="25"/>
      <c r="J3247" s="4"/>
      <c r="N3247" t="s">
        <v>8329</v>
      </c>
      <c r="O3247" t="s">
        <v>8224</v>
      </c>
      <c r="P3247" t="s">
        <v>8383</v>
      </c>
      <c r="S3247" s="7"/>
      <c r="T3247" s="4"/>
      <c r="U3247" s="4"/>
      <c r="V3247" s="25"/>
      <c r="W3247" s="4"/>
    </row>
    <row r="3248" spans="1:23" x14ac:dyDescent="0.45">
      <c r="A3248" t="s">
        <v>8329</v>
      </c>
      <c r="B3248" t="s">
        <v>8224</v>
      </c>
      <c r="C3248" t="s">
        <v>8383</v>
      </c>
      <c r="D3248" s="8" t="s">
        <v>8376</v>
      </c>
      <c r="F3248" s="7">
        <v>3</v>
      </c>
      <c r="G3248" s="4">
        <v>9750</v>
      </c>
      <c r="H3248" s="4">
        <v>10981</v>
      </c>
      <c r="I3248" s="25">
        <v>28.701658950616547</v>
      </c>
      <c r="J3248" s="4">
        <v>172</v>
      </c>
      <c r="N3248" t="s">
        <v>8329</v>
      </c>
      <c r="O3248" t="s">
        <v>8224</v>
      </c>
      <c r="P3248" t="s">
        <v>8383</v>
      </c>
      <c r="Q3248" s="8" t="s">
        <v>8376</v>
      </c>
      <c r="S3248" s="7">
        <v>3</v>
      </c>
      <c r="T3248" s="4">
        <v>9750</v>
      </c>
      <c r="U3248" s="4">
        <v>10981</v>
      </c>
      <c r="V3248" s="25">
        <v>28.701658950616547</v>
      </c>
      <c r="W3248" s="4">
        <v>172</v>
      </c>
    </row>
    <row r="3249" spans="1:23" x14ac:dyDescent="0.45">
      <c r="A3249" t="s">
        <v>8329</v>
      </c>
      <c r="B3249" t="s">
        <v>8224</v>
      </c>
      <c r="C3249" t="s">
        <v>8383</v>
      </c>
      <c r="D3249" s="8" t="s">
        <v>8376</v>
      </c>
      <c r="E3249">
        <v>1894</v>
      </c>
      <c r="F3249" s="7">
        <v>1</v>
      </c>
      <c r="G3249" s="4">
        <v>1000</v>
      </c>
      <c r="H3249" s="4">
        <v>1145</v>
      </c>
      <c r="I3249" s="25">
        <v>31</v>
      </c>
      <c r="J3249" s="4">
        <v>20</v>
      </c>
      <c r="N3249" t="s">
        <v>8329</v>
      </c>
      <c r="O3249" t="s">
        <v>8224</v>
      </c>
      <c r="P3249" t="s">
        <v>8383</v>
      </c>
      <c r="Q3249" s="8" t="s">
        <v>8376</v>
      </c>
      <c r="R3249">
        <v>1894</v>
      </c>
      <c r="S3249" s="7">
        <v>1</v>
      </c>
      <c r="T3249" s="4">
        <v>1000</v>
      </c>
      <c r="U3249" s="4">
        <v>1145</v>
      </c>
      <c r="V3249" s="25">
        <v>31</v>
      </c>
      <c r="W3249" s="4">
        <v>20</v>
      </c>
    </row>
    <row r="3250" spans="1:23" x14ac:dyDescent="0.45">
      <c r="A3250" t="s">
        <v>8329</v>
      </c>
      <c r="B3250" t="s">
        <v>8224</v>
      </c>
      <c r="C3250" t="s">
        <v>8383</v>
      </c>
      <c r="D3250" s="8" t="s">
        <v>8376</v>
      </c>
      <c r="E3250">
        <v>1932</v>
      </c>
      <c r="F3250" s="7">
        <v>1</v>
      </c>
      <c r="G3250" s="4">
        <v>5250</v>
      </c>
      <c r="H3250" s="4">
        <v>5617</v>
      </c>
      <c r="I3250" s="25">
        <v>21</v>
      </c>
      <c r="J3250" s="4">
        <v>80</v>
      </c>
      <c r="N3250" t="s">
        <v>8329</v>
      </c>
      <c r="O3250" t="s">
        <v>8224</v>
      </c>
      <c r="P3250" t="s">
        <v>8383</v>
      </c>
      <c r="Q3250" s="8" t="s">
        <v>8376</v>
      </c>
      <c r="R3250">
        <v>1932</v>
      </c>
      <c r="S3250" s="7">
        <v>1</v>
      </c>
      <c r="T3250" s="4">
        <v>5250</v>
      </c>
      <c r="U3250" s="4">
        <v>5617</v>
      </c>
      <c r="V3250" s="25">
        <v>21</v>
      </c>
      <c r="W3250" s="4">
        <v>80</v>
      </c>
    </row>
    <row r="3251" spans="1:23" x14ac:dyDescent="0.45">
      <c r="A3251" t="s">
        <v>8329</v>
      </c>
      <c r="B3251" t="s">
        <v>8224</v>
      </c>
      <c r="C3251" t="s">
        <v>8383</v>
      </c>
      <c r="D3251" s="8" t="s">
        <v>8376</v>
      </c>
      <c r="E3251">
        <v>2094</v>
      </c>
      <c r="F3251" s="7">
        <v>1</v>
      </c>
      <c r="G3251" s="4">
        <v>3500</v>
      </c>
      <c r="H3251" s="4">
        <v>4219</v>
      </c>
      <c r="I3251" s="25">
        <v>34.104976851849642</v>
      </c>
      <c r="J3251" s="4">
        <v>72</v>
      </c>
      <c r="N3251" t="s">
        <v>8329</v>
      </c>
      <c r="O3251" t="s">
        <v>8224</v>
      </c>
      <c r="P3251" t="s">
        <v>8383</v>
      </c>
      <c r="Q3251" s="8" t="s">
        <v>8376</v>
      </c>
      <c r="R3251">
        <v>2094</v>
      </c>
      <c r="S3251" s="7">
        <v>1</v>
      </c>
      <c r="T3251" s="4">
        <v>3500</v>
      </c>
      <c r="U3251" s="4">
        <v>4219</v>
      </c>
      <c r="V3251" s="25">
        <v>34.104976851849642</v>
      </c>
      <c r="W3251" s="4">
        <v>72</v>
      </c>
    </row>
    <row r="3252" spans="1:23" x14ac:dyDescent="0.45">
      <c r="A3252" t="s">
        <v>8329</v>
      </c>
      <c r="B3252" t="s">
        <v>8224</v>
      </c>
      <c r="C3252" t="s">
        <v>8383</v>
      </c>
      <c r="D3252" s="8" t="s">
        <v>8377</v>
      </c>
      <c r="F3252" s="7">
        <v>3</v>
      </c>
      <c r="G3252" s="4">
        <v>10100</v>
      </c>
      <c r="H3252" s="4">
        <v>10376.549999999999</v>
      </c>
      <c r="I3252" s="25">
        <v>25.11535879629567</v>
      </c>
      <c r="J3252" s="4">
        <v>116</v>
      </c>
      <c r="N3252" t="s">
        <v>8329</v>
      </c>
      <c r="O3252" t="s">
        <v>8224</v>
      </c>
      <c r="P3252" t="s">
        <v>8383</v>
      </c>
      <c r="Q3252" s="8" t="s">
        <v>8377</v>
      </c>
      <c r="S3252" s="7">
        <v>3</v>
      </c>
      <c r="T3252" s="4">
        <v>10100</v>
      </c>
      <c r="U3252" s="4">
        <v>10376.549999999999</v>
      </c>
      <c r="V3252" s="25">
        <v>25.11535879629567</v>
      </c>
      <c r="W3252" s="4">
        <v>116</v>
      </c>
    </row>
    <row r="3253" spans="1:23" x14ac:dyDescent="0.45">
      <c r="A3253" t="s">
        <v>8329</v>
      </c>
      <c r="B3253" t="s">
        <v>8224</v>
      </c>
      <c r="C3253" t="s">
        <v>8383</v>
      </c>
      <c r="D3253" s="8" t="s">
        <v>8377</v>
      </c>
      <c r="E3253">
        <v>1927</v>
      </c>
      <c r="F3253" s="7">
        <v>1</v>
      </c>
      <c r="G3253" s="4">
        <v>600</v>
      </c>
      <c r="H3253" s="4">
        <v>620</v>
      </c>
      <c r="I3253" s="25">
        <v>15.346076388887013</v>
      </c>
      <c r="J3253" s="4">
        <v>11</v>
      </c>
      <c r="N3253" t="s">
        <v>8329</v>
      </c>
      <c r="O3253" t="s">
        <v>8224</v>
      </c>
      <c r="P3253" t="s">
        <v>8383</v>
      </c>
      <c r="Q3253" s="8" t="s">
        <v>8377</v>
      </c>
      <c r="R3253">
        <v>1927</v>
      </c>
      <c r="S3253" s="7">
        <v>1</v>
      </c>
      <c r="T3253" s="4">
        <v>600</v>
      </c>
      <c r="U3253" s="4">
        <v>620</v>
      </c>
      <c r="V3253" s="25">
        <v>15.346076388887013</v>
      </c>
      <c r="W3253" s="4">
        <v>11</v>
      </c>
    </row>
    <row r="3254" spans="1:23" x14ac:dyDescent="0.45">
      <c r="A3254" t="s">
        <v>8329</v>
      </c>
      <c r="B3254" t="s">
        <v>8224</v>
      </c>
      <c r="C3254" t="s">
        <v>8383</v>
      </c>
      <c r="D3254" s="8" t="s">
        <v>8377</v>
      </c>
      <c r="E3254">
        <v>2098</v>
      </c>
      <c r="F3254" s="7">
        <v>1</v>
      </c>
      <c r="G3254" s="4">
        <v>6000</v>
      </c>
      <c r="H3254" s="4">
        <v>6020</v>
      </c>
      <c r="I3254" s="25">
        <v>30</v>
      </c>
      <c r="J3254" s="4">
        <v>32</v>
      </c>
      <c r="N3254" t="s">
        <v>8329</v>
      </c>
      <c r="O3254" t="s">
        <v>8224</v>
      </c>
      <c r="P3254" t="s">
        <v>8383</v>
      </c>
      <c r="Q3254" s="8" t="s">
        <v>8377</v>
      </c>
      <c r="R3254">
        <v>2098</v>
      </c>
      <c r="S3254" s="7">
        <v>1</v>
      </c>
      <c r="T3254" s="4">
        <v>6000</v>
      </c>
      <c r="U3254" s="4">
        <v>6020</v>
      </c>
      <c r="V3254" s="25">
        <v>30</v>
      </c>
      <c r="W3254" s="4">
        <v>32</v>
      </c>
    </row>
    <row r="3255" spans="1:23" x14ac:dyDescent="0.45">
      <c r="A3255" t="s">
        <v>8329</v>
      </c>
      <c r="B3255" t="s">
        <v>8224</v>
      </c>
      <c r="C3255" t="s">
        <v>8383</v>
      </c>
      <c r="D3255" s="8" t="s">
        <v>8377</v>
      </c>
      <c r="E3255">
        <v>2306</v>
      </c>
      <c r="F3255" s="7">
        <v>1</v>
      </c>
      <c r="G3255" s="4">
        <v>3500</v>
      </c>
      <c r="H3255" s="4">
        <v>3736.55</v>
      </c>
      <c r="I3255" s="25">
        <v>30</v>
      </c>
      <c r="J3255" s="4">
        <v>73</v>
      </c>
      <c r="N3255" t="s">
        <v>8329</v>
      </c>
      <c r="O3255" t="s">
        <v>8224</v>
      </c>
      <c r="P3255" t="s">
        <v>8383</v>
      </c>
      <c r="Q3255" s="8" t="s">
        <v>8377</v>
      </c>
      <c r="R3255">
        <v>2306</v>
      </c>
      <c r="S3255" s="7">
        <v>1</v>
      </c>
      <c r="T3255" s="4">
        <v>3500</v>
      </c>
      <c r="U3255" s="4">
        <v>3736.55</v>
      </c>
      <c r="V3255" s="25">
        <v>30</v>
      </c>
      <c r="W3255" s="4">
        <v>73</v>
      </c>
    </row>
    <row r="3256" spans="1:23" x14ac:dyDescent="0.45">
      <c r="A3256" t="s">
        <v>8329</v>
      </c>
      <c r="B3256" t="s">
        <v>8224</v>
      </c>
      <c r="C3256" t="s">
        <v>8383</v>
      </c>
      <c r="D3256" s="8" t="s">
        <v>8378</v>
      </c>
      <c r="F3256" s="7">
        <v>6</v>
      </c>
      <c r="G3256" s="4">
        <v>8850</v>
      </c>
      <c r="H3256" s="4">
        <v>8190.44</v>
      </c>
      <c r="I3256" s="25">
        <v>39.869818672838541</v>
      </c>
      <c r="J3256" s="4">
        <v>191</v>
      </c>
      <c r="N3256" t="s">
        <v>8329</v>
      </c>
      <c r="O3256" t="s">
        <v>8224</v>
      </c>
      <c r="P3256" t="s">
        <v>8383</v>
      </c>
      <c r="Q3256" s="8" t="s">
        <v>8378</v>
      </c>
      <c r="S3256" s="7">
        <v>6</v>
      </c>
      <c r="T3256" s="4">
        <v>8850</v>
      </c>
      <c r="U3256" s="4">
        <v>8190.44</v>
      </c>
      <c r="V3256" s="25">
        <v>39.869818672838541</v>
      </c>
      <c r="W3256" s="4">
        <v>191</v>
      </c>
    </row>
    <row r="3257" spans="1:23" x14ac:dyDescent="0.45">
      <c r="A3257" t="s">
        <v>8329</v>
      </c>
      <c r="B3257" t="s">
        <v>8224</v>
      </c>
      <c r="C3257" t="s">
        <v>8383</v>
      </c>
      <c r="D3257" s="8" t="s">
        <v>8378</v>
      </c>
      <c r="E3257">
        <v>884</v>
      </c>
      <c r="F3257" s="7">
        <v>1</v>
      </c>
      <c r="G3257" s="4">
        <v>2000</v>
      </c>
      <c r="H3257" s="4">
        <v>20</v>
      </c>
      <c r="I3257" s="25">
        <v>59.302245370367018</v>
      </c>
      <c r="J3257" s="4">
        <v>2</v>
      </c>
      <c r="N3257" t="s">
        <v>8329</v>
      </c>
      <c r="O3257" t="s">
        <v>8224</v>
      </c>
      <c r="P3257" t="s">
        <v>8383</v>
      </c>
      <c r="Q3257" s="8" t="s">
        <v>8378</v>
      </c>
      <c r="R3257">
        <v>884</v>
      </c>
      <c r="S3257" s="7">
        <v>1</v>
      </c>
      <c r="T3257" s="4">
        <v>2000</v>
      </c>
      <c r="U3257" s="4">
        <v>20</v>
      </c>
      <c r="V3257" s="25">
        <v>59.302245370367018</v>
      </c>
      <c r="W3257" s="4">
        <v>2</v>
      </c>
    </row>
    <row r="3258" spans="1:23" x14ac:dyDescent="0.45">
      <c r="A3258" t="s">
        <v>8329</v>
      </c>
      <c r="B3258" t="s">
        <v>8224</v>
      </c>
      <c r="C3258" t="s">
        <v>8383</v>
      </c>
      <c r="D3258" s="8" t="s">
        <v>8378</v>
      </c>
      <c r="E3258">
        <v>1883</v>
      </c>
      <c r="F3258" s="7">
        <v>1</v>
      </c>
      <c r="G3258" s="4">
        <v>999</v>
      </c>
      <c r="H3258" s="4">
        <v>1047</v>
      </c>
      <c r="I3258" s="25">
        <v>29.958333333335759</v>
      </c>
      <c r="J3258" s="4">
        <v>32</v>
      </c>
      <c r="N3258" t="s">
        <v>8329</v>
      </c>
      <c r="O3258" t="s">
        <v>8224</v>
      </c>
      <c r="P3258" t="s">
        <v>8383</v>
      </c>
      <c r="Q3258" s="8" t="s">
        <v>8378</v>
      </c>
      <c r="R3258">
        <v>1883</v>
      </c>
      <c r="S3258" s="7">
        <v>1</v>
      </c>
      <c r="T3258" s="4">
        <v>999</v>
      </c>
      <c r="U3258" s="4">
        <v>1047</v>
      </c>
      <c r="V3258" s="25">
        <v>29.958333333335759</v>
      </c>
      <c r="W3258" s="4">
        <v>32</v>
      </c>
    </row>
    <row r="3259" spans="1:23" x14ac:dyDescent="0.45">
      <c r="A3259" t="s">
        <v>8329</v>
      </c>
      <c r="B3259" t="s">
        <v>8224</v>
      </c>
      <c r="C3259" t="s">
        <v>8383</v>
      </c>
      <c r="D3259" s="8" t="s">
        <v>8378</v>
      </c>
      <c r="E3259">
        <v>1896</v>
      </c>
      <c r="F3259" s="7">
        <v>1</v>
      </c>
      <c r="G3259" s="4">
        <v>451</v>
      </c>
      <c r="H3259" s="4">
        <v>559</v>
      </c>
      <c r="I3259" s="25">
        <v>30</v>
      </c>
      <c r="J3259" s="4">
        <v>13</v>
      </c>
      <c r="N3259" t="s">
        <v>8329</v>
      </c>
      <c r="O3259" t="s">
        <v>8224</v>
      </c>
      <c r="P3259" t="s">
        <v>8383</v>
      </c>
      <c r="Q3259" s="8" t="s">
        <v>8378</v>
      </c>
      <c r="R3259">
        <v>1896</v>
      </c>
      <c r="S3259" s="7">
        <v>1</v>
      </c>
      <c r="T3259" s="4">
        <v>451</v>
      </c>
      <c r="U3259" s="4">
        <v>559</v>
      </c>
      <c r="V3259" s="25">
        <v>30</v>
      </c>
      <c r="W3259" s="4">
        <v>13</v>
      </c>
    </row>
    <row r="3260" spans="1:23" x14ac:dyDescent="0.45">
      <c r="A3260" t="s">
        <v>8329</v>
      </c>
      <c r="B3260" t="s">
        <v>8224</v>
      </c>
      <c r="C3260" t="s">
        <v>8383</v>
      </c>
      <c r="D3260" s="8" t="s">
        <v>8378</v>
      </c>
      <c r="E3260">
        <v>2481</v>
      </c>
      <c r="F3260" s="7">
        <v>1</v>
      </c>
      <c r="G3260" s="4">
        <v>4000</v>
      </c>
      <c r="H3260" s="4">
        <v>4516.4399999999996</v>
      </c>
      <c r="I3260" s="25">
        <v>30</v>
      </c>
      <c r="J3260" s="4">
        <v>95</v>
      </c>
      <c r="N3260" t="s">
        <v>8329</v>
      </c>
      <c r="O3260" t="s">
        <v>8224</v>
      </c>
      <c r="P3260" t="s">
        <v>8383</v>
      </c>
      <c r="Q3260" s="8" t="s">
        <v>8378</v>
      </c>
      <c r="R3260">
        <v>2481</v>
      </c>
      <c r="S3260" s="7">
        <v>1</v>
      </c>
      <c r="T3260" s="4">
        <v>4000</v>
      </c>
      <c r="U3260" s="4">
        <v>4516.4399999999996</v>
      </c>
      <c r="V3260" s="25">
        <v>30</v>
      </c>
      <c r="W3260" s="4">
        <v>95</v>
      </c>
    </row>
    <row r="3261" spans="1:23" x14ac:dyDescent="0.45">
      <c r="A3261" t="s">
        <v>8329</v>
      </c>
      <c r="B3261" t="s">
        <v>8224</v>
      </c>
      <c r="C3261" t="s">
        <v>8383</v>
      </c>
      <c r="D3261" s="8" t="s">
        <v>8378</v>
      </c>
      <c r="E3261">
        <v>2483</v>
      </c>
      <c r="F3261" s="7">
        <v>1</v>
      </c>
      <c r="G3261" s="4">
        <v>1100</v>
      </c>
      <c r="H3261" s="4">
        <v>1251</v>
      </c>
      <c r="I3261" s="25">
        <v>59.958333333328483</v>
      </c>
      <c r="J3261" s="4">
        <v>19</v>
      </c>
      <c r="N3261" t="s">
        <v>8329</v>
      </c>
      <c r="O3261" t="s">
        <v>8224</v>
      </c>
      <c r="P3261" t="s">
        <v>8383</v>
      </c>
      <c r="Q3261" s="8" t="s">
        <v>8378</v>
      </c>
      <c r="R3261">
        <v>2483</v>
      </c>
      <c r="S3261" s="7">
        <v>1</v>
      </c>
      <c r="T3261" s="4">
        <v>1100</v>
      </c>
      <c r="U3261" s="4">
        <v>1251</v>
      </c>
      <c r="V3261" s="25">
        <v>59.958333333328483</v>
      </c>
      <c r="W3261" s="4">
        <v>19</v>
      </c>
    </row>
    <row r="3262" spans="1:23" x14ac:dyDescent="0.45">
      <c r="A3262" t="s">
        <v>8329</v>
      </c>
      <c r="B3262" t="s">
        <v>8224</v>
      </c>
      <c r="C3262" t="s">
        <v>8383</v>
      </c>
      <c r="D3262" s="8" t="s">
        <v>8378</v>
      </c>
      <c r="E3262">
        <v>2486</v>
      </c>
      <c r="F3262" s="7">
        <v>1</v>
      </c>
      <c r="G3262" s="4">
        <v>300</v>
      </c>
      <c r="H3262" s="4">
        <v>797</v>
      </c>
      <c r="I3262" s="25">
        <v>30</v>
      </c>
      <c r="J3262" s="4">
        <v>30</v>
      </c>
      <c r="N3262" t="s">
        <v>8329</v>
      </c>
      <c r="O3262" t="s">
        <v>8224</v>
      </c>
      <c r="P3262" t="s">
        <v>8383</v>
      </c>
      <c r="Q3262" s="8" t="s">
        <v>8378</v>
      </c>
      <c r="R3262">
        <v>2486</v>
      </c>
      <c r="S3262" s="7">
        <v>1</v>
      </c>
      <c r="T3262" s="4">
        <v>300</v>
      </c>
      <c r="U3262" s="4">
        <v>797</v>
      </c>
      <c r="V3262" s="25">
        <v>30</v>
      </c>
      <c r="W3262" s="4">
        <v>30</v>
      </c>
    </row>
    <row r="3263" spans="1:23" x14ac:dyDescent="0.45">
      <c r="A3263" t="s">
        <v>8329</v>
      </c>
      <c r="B3263" t="s">
        <v>8224</v>
      </c>
      <c r="C3263" t="s">
        <v>8383</v>
      </c>
      <c r="D3263" s="8" t="s">
        <v>8379</v>
      </c>
      <c r="F3263" s="7">
        <v>11</v>
      </c>
      <c r="G3263" s="4">
        <v>20064.47</v>
      </c>
      <c r="H3263" s="4">
        <v>24051.759999999995</v>
      </c>
      <c r="I3263" s="25">
        <v>34.21043876262609</v>
      </c>
      <c r="J3263" s="4">
        <v>550</v>
      </c>
      <c r="N3263" t="s">
        <v>8329</v>
      </c>
      <c r="O3263" t="s">
        <v>8224</v>
      </c>
      <c r="P3263" t="s">
        <v>8383</v>
      </c>
      <c r="Q3263" s="8" t="s">
        <v>8379</v>
      </c>
      <c r="S3263" s="7">
        <v>11</v>
      </c>
      <c r="T3263" s="4">
        <v>20064.47</v>
      </c>
      <c r="U3263" s="4">
        <v>24051.759999999995</v>
      </c>
      <c r="V3263" s="25">
        <v>34.21043876262609</v>
      </c>
      <c r="W3263" s="4">
        <v>550</v>
      </c>
    </row>
    <row r="3264" spans="1:23" x14ac:dyDescent="0.45">
      <c r="A3264" t="s">
        <v>8329</v>
      </c>
      <c r="B3264" t="s">
        <v>8224</v>
      </c>
      <c r="C3264" t="s">
        <v>8383</v>
      </c>
      <c r="D3264" s="8" t="s">
        <v>8379</v>
      </c>
      <c r="E3264">
        <v>887</v>
      </c>
      <c r="F3264" s="7">
        <v>1</v>
      </c>
      <c r="G3264" s="4">
        <v>1000</v>
      </c>
      <c r="H3264" s="4">
        <v>0</v>
      </c>
      <c r="I3264" s="25">
        <v>30</v>
      </c>
      <c r="J3264" s="4">
        <v>0</v>
      </c>
      <c r="N3264" t="s">
        <v>8329</v>
      </c>
      <c r="O3264" t="s">
        <v>8224</v>
      </c>
      <c r="P3264" t="s">
        <v>8383</v>
      </c>
      <c r="Q3264" s="8" t="s">
        <v>8379</v>
      </c>
      <c r="R3264">
        <v>887</v>
      </c>
      <c r="S3264" s="7">
        <v>1</v>
      </c>
      <c r="T3264" s="4">
        <v>1000</v>
      </c>
      <c r="U3264" s="4">
        <v>0</v>
      </c>
      <c r="V3264" s="25">
        <v>30</v>
      </c>
      <c r="W3264" s="4">
        <v>0</v>
      </c>
    </row>
    <row r="3265" spans="1:23" x14ac:dyDescent="0.45">
      <c r="A3265" t="s">
        <v>8329</v>
      </c>
      <c r="B3265" t="s">
        <v>8224</v>
      </c>
      <c r="C3265" t="s">
        <v>8383</v>
      </c>
      <c r="D3265" s="8" t="s">
        <v>8379</v>
      </c>
      <c r="E3265">
        <v>2081</v>
      </c>
      <c r="F3265" s="7">
        <v>1</v>
      </c>
      <c r="G3265" s="4">
        <v>3500</v>
      </c>
      <c r="H3265" s="4">
        <v>4010</v>
      </c>
      <c r="I3265" s="25">
        <v>41.050752314818965</v>
      </c>
      <c r="J3265" s="4">
        <v>55</v>
      </c>
      <c r="N3265" t="s">
        <v>8329</v>
      </c>
      <c r="O3265" t="s">
        <v>8224</v>
      </c>
      <c r="P3265" t="s">
        <v>8383</v>
      </c>
      <c r="Q3265" s="8" t="s">
        <v>8379</v>
      </c>
      <c r="R3265">
        <v>2081</v>
      </c>
      <c r="S3265" s="7">
        <v>1</v>
      </c>
      <c r="T3265" s="4">
        <v>3500</v>
      </c>
      <c r="U3265" s="4">
        <v>4010</v>
      </c>
      <c r="V3265" s="25">
        <v>41.050752314818965</v>
      </c>
      <c r="W3265" s="4">
        <v>55</v>
      </c>
    </row>
    <row r="3266" spans="1:23" x14ac:dyDescent="0.45">
      <c r="A3266" t="s">
        <v>8329</v>
      </c>
      <c r="B3266" t="s">
        <v>8224</v>
      </c>
      <c r="C3266" t="s">
        <v>8383</v>
      </c>
      <c r="D3266" s="8" t="s">
        <v>8379</v>
      </c>
      <c r="E3266">
        <v>2307</v>
      </c>
      <c r="F3266" s="7">
        <v>1</v>
      </c>
      <c r="G3266" s="4">
        <v>1964.47</v>
      </c>
      <c r="H3266" s="4">
        <v>2095.2600000000002</v>
      </c>
      <c r="I3266" s="25">
        <v>29.999942129623378</v>
      </c>
      <c r="J3266" s="4">
        <v>75</v>
      </c>
      <c r="N3266" t="s">
        <v>8329</v>
      </c>
      <c r="O3266" t="s">
        <v>8224</v>
      </c>
      <c r="P3266" t="s">
        <v>8383</v>
      </c>
      <c r="Q3266" s="8" t="s">
        <v>8379</v>
      </c>
      <c r="R3266">
        <v>2307</v>
      </c>
      <c r="S3266" s="7">
        <v>1</v>
      </c>
      <c r="T3266" s="4">
        <v>1964.47</v>
      </c>
      <c r="U3266" s="4">
        <v>2095.2600000000002</v>
      </c>
      <c r="V3266" s="25">
        <v>29.999942129623378</v>
      </c>
      <c r="W3266" s="4">
        <v>75</v>
      </c>
    </row>
    <row r="3267" spans="1:23" x14ac:dyDescent="0.45">
      <c r="A3267" t="s">
        <v>8329</v>
      </c>
      <c r="B3267" t="s">
        <v>8224</v>
      </c>
      <c r="C3267" t="s">
        <v>8383</v>
      </c>
      <c r="D3267" s="8" t="s">
        <v>8379</v>
      </c>
      <c r="E3267">
        <v>2313</v>
      </c>
      <c r="F3267" s="7">
        <v>1</v>
      </c>
      <c r="G3267" s="4">
        <v>5000</v>
      </c>
      <c r="H3267" s="4">
        <v>8792.02</v>
      </c>
      <c r="I3267" s="25">
        <v>30</v>
      </c>
      <c r="J3267" s="4">
        <v>157</v>
      </c>
      <c r="N3267" t="s">
        <v>8329</v>
      </c>
      <c r="O3267" t="s">
        <v>8224</v>
      </c>
      <c r="P3267" t="s">
        <v>8383</v>
      </c>
      <c r="Q3267" s="8" t="s">
        <v>8379</v>
      </c>
      <c r="R3267">
        <v>2313</v>
      </c>
      <c r="S3267" s="7">
        <v>1</v>
      </c>
      <c r="T3267" s="4">
        <v>5000</v>
      </c>
      <c r="U3267" s="4">
        <v>8792.02</v>
      </c>
      <c r="V3267" s="25">
        <v>30</v>
      </c>
      <c r="W3267" s="4">
        <v>157</v>
      </c>
    </row>
    <row r="3268" spans="1:23" x14ac:dyDescent="0.45">
      <c r="A3268" t="s">
        <v>8329</v>
      </c>
      <c r="B3268" t="s">
        <v>8224</v>
      </c>
      <c r="C3268" t="s">
        <v>8383</v>
      </c>
      <c r="D3268" s="8" t="s">
        <v>8379</v>
      </c>
      <c r="E3268">
        <v>2315</v>
      </c>
      <c r="F3268" s="7">
        <v>1</v>
      </c>
      <c r="G3268" s="4">
        <v>2500</v>
      </c>
      <c r="H3268" s="4">
        <v>2565</v>
      </c>
      <c r="I3268" s="25">
        <v>30</v>
      </c>
      <c r="J3268" s="4">
        <v>64</v>
      </c>
      <c r="N3268" t="s">
        <v>8329</v>
      </c>
      <c r="O3268" t="s">
        <v>8224</v>
      </c>
      <c r="P3268" t="s">
        <v>8383</v>
      </c>
      <c r="Q3268" s="8" t="s">
        <v>8379</v>
      </c>
      <c r="R3268">
        <v>2315</v>
      </c>
      <c r="S3268" s="7">
        <v>1</v>
      </c>
      <c r="T3268" s="4">
        <v>2500</v>
      </c>
      <c r="U3268" s="4">
        <v>2565</v>
      </c>
      <c r="V3268" s="25">
        <v>30</v>
      </c>
      <c r="W3268" s="4">
        <v>64</v>
      </c>
    </row>
    <row r="3269" spans="1:23" x14ac:dyDescent="0.45">
      <c r="A3269" t="s">
        <v>8329</v>
      </c>
      <c r="B3269" t="s">
        <v>8224</v>
      </c>
      <c r="C3269" t="s">
        <v>8383</v>
      </c>
      <c r="D3269" s="8" t="s">
        <v>8379</v>
      </c>
      <c r="E3269">
        <v>2467</v>
      </c>
      <c r="F3269" s="7">
        <v>1</v>
      </c>
      <c r="G3269" s="4">
        <v>1000</v>
      </c>
      <c r="H3269" s="4">
        <v>1185</v>
      </c>
      <c r="I3269" s="25">
        <v>13.83413194444438</v>
      </c>
      <c r="J3269" s="4">
        <v>43</v>
      </c>
      <c r="N3269" t="s">
        <v>8329</v>
      </c>
      <c r="O3269" t="s">
        <v>8224</v>
      </c>
      <c r="P3269" t="s">
        <v>8383</v>
      </c>
      <c r="Q3269" s="8" t="s">
        <v>8379</v>
      </c>
      <c r="R3269">
        <v>2467</v>
      </c>
      <c r="S3269" s="7">
        <v>1</v>
      </c>
      <c r="T3269" s="4">
        <v>1000</v>
      </c>
      <c r="U3269" s="4">
        <v>1185</v>
      </c>
      <c r="V3269" s="25">
        <v>13.83413194444438</v>
      </c>
      <c r="W3269" s="4">
        <v>43</v>
      </c>
    </row>
    <row r="3270" spans="1:23" x14ac:dyDescent="0.45">
      <c r="A3270" t="s">
        <v>8329</v>
      </c>
      <c r="B3270" t="s">
        <v>8224</v>
      </c>
      <c r="C3270" t="s">
        <v>8383</v>
      </c>
      <c r="D3270" s="8" t="s">
        <v>8379</v>
      </c>
      <c r="E3270">
        <v>2470</v>
      </c>
      <c r="F3270" s="7">
        <v>1</v>
      </c>
      <c r="G3270" s="4">
        <v>1000</v>
      </c>
      <c r="H3270" s="4">
        <v>1031.6400000000001</v>
      </c>
      <c r="I3270" s="25">
        <v>30</v>
      </c>
      <c r="J3270" s="4">
        <v>36</v>
      </c>
      <c r="N3270" t="s">
        <v>8329</v>
      </c>
      <c r="O3270" t="s">
        <v>8224</v>
      </c>
      <c r="P3270" t="s">
        <v>8383</v>
      </c>
      <c r="Q3270" s="8" t="s">
        <v>8379</v>
      </c>
      <c r="R3270">
        <v>2470</v>
      </c>
      <c r="S3270" s="7">
        <v>1</v>
      </c>
      <c r="T3270" s="4">
        <v>1000</v>
      </c>
      <c r="U3270" s="4">
        <v>1031.6400000000001</v>
      </c>
      <c r="V3270" s="25">
        <v>30</v>
      </c>
      <c r="W3270" s="4">
        <v>36</v>
      </c>
    </row>
    <row r="3271" spans="1:23" x14ac:dyDescent="0.45">
      <c r="A3271" t="s">
        <v>8329</v>
      </c>
      <c r="B3271" t="s">
        <v>8224</v>
      </c>
      <c r="C3271" t="s">
        <v>8383</v>
      </c>
      <c r="D3271" s="8" t="s">
        <v>8379</v>
      </c>
      <c r="E3271">
        <v>2487</v>
      </c>
      <c r="F3271" s="7">
        <v>1</v>
      </c>
      <c r="G3271" s="4">
        <v>1500</v>
      </c>
      <c r="H3271" s="4">
        <v>1500.76</v>
      </c>
      <c r="I3271" s="25">
        <v>30</v>
      </c>
      <c r="J3271" s="4">
        <v>38</v>
      </c>
      <c r="N3271" t="s">
        <v>8329</v>
      </c>
      <c r="O3271" t="s">
        <v>8224</v>
      </c>
      <c r="P3271" t="s">
        <v>8383</v>
      </c>
      <c r="Q3271" s="8" t="s">
        <v>8379</v>
      </c>
      <c r="R3271">
        <v>2487</v>
      </c>
      <c r="S3271" s="7">
        <v>1</v>
      </c>
      <c r="T3271" s="4">
        <v>1500</v>
      </c>
      <c r="U3271" s="4">
        <v>1500.76</v>
      </c>
      <c r="V3271" s="25">
        <v>30</v>
      </c>
      <c r="W3271" s="4">
        <v>38</v>
      </c>
    </row>
    <row r="3272" spans="1:23" x14ac:dyDescent="0.45">
      <c r="A3272" t="s">
        <v>8329</v>
      </c>
      <c r="B3272" t="s">
        <v>8224</v>
      </c>
      <c r="C3272" t="s">
        <v>8383</v>
      </c>
      <c r="D3272" s="8" t="s">
        <v>8379</v>
      </c>
      <c r="E3272">
        <v>2490</v>
      </c>
      <c r="F3272" s="7">
        <v>1</v>
      </c>
      <c r="G3272" s="4">
        <v>500</v>
      </c>
      <c r="H3272" s="4">
        <v>607</v>
      </c>
      <c r="I3272" s="25">
        <v>60</v>
      </c>
      <c r="J3272" s="4">
        <v>16</v>
      </c>
      <c r="N3272" t="s">
        <v>8329</v>
      </c>
      <c r="O3272" t="s">
        <v>8224</v>
      </c>
      <c r="P3272" t="s">
        <v>8383</v>
      </c>
      <c r="Q3272" s="8" t="s">
        <v>8379</v>
      </c>
      <c r="R3272">
        <v>2490</v>
      </c>
      <c r="S3272" s="7">
        <v>1</v>
      </c>
      <c r="T3272" s="4">
        <v>500</v>
      </c>
      <c r="U3272" s="4">
        <v>607</v>
      </c>
      <c r="V3272" s="25">
        <v>60</v>
      </c>
      <c r="W3272" s="4">
        <v>16</v>
      </c>
    </row>
    <row r="3273" spans="1:23" x14ac:dyDescent="0.45">
      <c r="A3273" t="s">
        <v>8329</v>
      </c>
      <c r="B3273" t="s">
        <v>8224</v>
      </c>
      <c r="C3273" t="s">
        <v>8383</v>
      </c>
      <c r="D3273" s="8" t="s">
        <v>8379</v>
      </c>
      <c r="E3273">
        <v>2492</v>
      </c>
      <c r="F3273" s="7">
        <v>1</v>
      </c>
      <c r="G3273" s="4">
        <v>600</v>
      </c>
      <c r="H3273" s="4">
        <v>750</v>
      </c>
      <c r="I3273" s="25">
        <v>51.430000000000291</v>
      </c>
      <c r="J3273" s="4">
        <v>27</v>
      </c>
      <c r="N3273" t="s">
        <v>8329</v>
      </c>
      <c r="O3273" t="s">
        <v>8224</v>
      </c>
      <c r="P3273" t="s">
        <v>8383</v>
      </c>
      <c r="Q3273" s="8" t="s">
        <v>8379</v>
      </c>
      <c r="R3273">
        <v>2492</v>
      </c>
      <c r="S3273" s="7">
        <v>1</v>
      </c>
      <c r="T3273" s="4">
        <v>600</v>
      </c>
      <c r="U3273" s="4">
        <v>750</v>
      </c>
      <c r="V3273" s="25">
        <v>51.430000000000291</v>
      </c>
      <c r="W3273" s="4">
        <v>27</v>
      </c>
    </row>
    <row r="3274" spans="1:23" x14ac:dyDescent="0.45">
      <c r="A3274" t="s">
        <v>8329</v>
      </c>
      <c r="B3274" t="s">
        <v>8224</v>
      </c>
      <c r="C3274" t="s">
        <v>8383</v>
      </c>
      <c r="D3274" s="8" t="s">
        <v>8379</v>
      </c>
      <c r="E3274">
        <v>2494</v>
      </c>
      <c r="F3274" s="7">
        <v>1</v>
      </c>
      <c r="G3274" s="4">
        <v>1500</v>
      </c>
      <c r="H3274" s="4">
        <v>1515.08</v>
      </c>
      <c r="I3274" s="25">
        <v>30</v>
      </c>
      <c r="J3274" s="4">
        <v>39</v>
      </c>
      <c r="N3274" t="s">
        <v>8329</v>
      </c>
      <c r="O3274" t="s">
        <v>8224</v>
      </c>
      <c r="P3274" t="s">
        <v>8383</v>
      </c>
      <c r="Q3274" s="8" t="s">
        <v>8379</v>
      </c>
      <c r="R3274">
        <v>2494</v>
      </c>
      <c r="S3274" s="7">
        <v>1</v>
      </c>
      <c r="T3274" s="4">
        <v>1500</v>
      </c>
      <c r="U3274" s="4">
        <v>1515.08</v>
      </c>
      <c r="V3274" s="25">
        <v>30</v>
      </c>
      <c r="W3274" s="4">
        <v>39</v>
      </c>
    </row>
    <row r="3275" spans="1:23" x14ac:dyDescent="0.45">
      <c r="A3275" t="s">
        <v>8329</v>
      </c>
      <c r="B3275" t="s">
        <v>8224</v>
      </c>
      <c r="C3275" t="s">
        <v>8383</v>
      </c>
      <c r="D3275" s="8" t="s">
        <v>8369</v>
      </c>
      <c r="F3275" s="7">
        <v>6</v>
      </c>
      <c r="G3275" s="4">
        <v>6650</v>
      </c>
      <c r="H3275" s="4">
        <v>8862.18</v>
      </c>
      <c r="I3275" s="25">
        <v>24.883391203704377</v>
      </c>
      <c r="J3275" s="4">
        <v>225</v>
      </c>
      <c r="N3275" t="s">
        <v>8329</v>
      </c>
      <c r="O3275" t="s">
        <v>8224</v>
      </c>
      <c r="P3275" t="s">
        <v>8383</v>
      </c>
      <c r="Q3275" s="8" t="s">
        <v>8369</v>
      </c>
      <c r="S3275" s="7">
        <v>6</v>
      </c>
      <c r="T3275" s="4">
        <v>6650</v>
      </c>
      <c r="U3275" s="4">
        <v>8862.18</v>
      </c>
      <c r="V3275" s="25">
        <v>24.883391203704377</v>
      </c>
      <c r="W3275" s="4">
        <v>225</v>
      </c>
    </row>
    <row r="3276" spans="1:23" x14ac:dyDescent="0.45">
      <c r="A3276" t="s">
        <v>8329</v>
      </c>
      <c r="B3276" t="s">
        <v>8224</v>
      </c>
      <c r="C3276" t="s">
        <v>8383</v>
      </c>
      <c r="D3276" s="8" t="s">
        <v>8369</v>
      </c>
      <c r="E3276">
        <v>1931</v>
      </c>
      <c r="F3276" s="7">
        <v>1</v>
      </c>
      <c r="G3276" s="4">
        <v>2000</v>
      </c>
      <c r="H3276" s="4">
        <v>2412.02</v>
      </c>
      <c r="I3276" s="25">
        <v>13.253368055557075</v>
      </c>
      <c r="J3276" s="4">
        <v>50</v>
      </c>
      <c r="N3276" t="s">
        <v>8329</v>
      </c>
      <c r="O3276" t="s">
        <v>8224</v>
      </c>
      <c r="P3276" t="s">
        <v>8383</v>
      </c>
      <c r="Q3276" s="8" t="s">
        <v>8369</v>
      </c>
      <c r="R3276">
        <v>1931</v>
      </c>
      <c r="S3276" s="7">
        <v>1</v>
      </c>
      <c r="T3276" s="4">
        <v>2000</v>
      </c>
      <c r="U3276" s="4">
        <v>2412.02</v>
      </c>
      <c r="V3276" s="25">
        <v>13.253368055557075</v>
      </c>
      <c r="W3276" s="4">
        <v>50</v>
      </c>
    </row>
    <row r="3277" spans="1:23" x14ac:dyDescent="0.45">
      <c r="A3277" t="s">
        <v>8329</v>
      </c>
      <c r="B3277" t="s">
        <v>8224</v>
      </c>
      <c r="C3277" t="s">
        <v>8383</v>
      </c>
      <c r="D3277" s="8" t="s">
        <v>8369</v>
      </c>
      <c r="E3277">
        <v>1937</v>
      </c>
      <c r="F3277" s="7">
        <v>1</v>
      </c>
      <c r="G3277" s="4">
        <v>600</v>
      </c>
      <c r="H3277" s="4">
        <v>1123.47</v>
      </c>
      <c r="I3277" s="25">
        <v>16.046979166669189</v>
      </c>
      <c r="J3277" s="4">
        <v>29</v>
      </c>
      <c r="N3277" t="s">
        <v>8329</v>
      </c>
      <c r="O3277" t="s">
        <v>8224</v>
      </c>
      <c r="P3277" t="s">
        <v>8383</v>
      </c>
      <c r="Q3277" s="8" t="s">
        <v>8369</v>
      </c>
      <c r="R3277">
        <v>1937</v>
      </c>
      <c r="S3277" s="7">
        <v>1</v>
      </c>
      <c r="T3277" s="4">
        <v>600</v>
      </c>
      <c r="U3277" s="4">
        <v>1123.47</v>
      </c>
      <c r="V3277" s="25">
        <v>16.046979166669189</v>
      </c>
      <c r="W3277" s="4">
        <v>29</v>
      </c>
    </row>
    <row r="3278" spans="1:23" x14ac:dyDescent="0.45">
      <c r="A3278" t="s">
        <v>8329</v>
      </c>
      <c r="B3278" t="s">
        <v>8224</v>
      </c>
      <c r="C3278" t="s">
        <v>8383</v>
      </c>
      <c r="D3278" s="8" t="s">
        <v>8369</v>
      </c>
      <c r="E3278">
        <v>2083</v>
      </c>
      <c r="F3278" s="7">
        <v>1</v>
      </c>
      <c r="G3278" s="4">
        <v>750</v>
      </c>
      <c r="H3278" s="4">
        <v>850</v>
      </c>
      <c r="I3278" s="25">
        <v>30</v>
      </c>
      <c r="J3278" s="4">
        <v>25</v>
      </c>
      <c r="N3278" t="s">
        <v>8329</v>
      </c>
      <c r="O3278" t="s">
        <v>8224</v>
      </c>
      <c r="P3278" t="s">
        <v>8383</v>
      </c>
      <c r="Q3278" s="8" t="s">
        <v>8369</v>
      </c>
      <c r="R3278">
        <v>2083</v>
      </c>
      <c r="S3278" s="7">
        <v>1</v>
      </c>
      <c r="T3278" s="4">
        <v>750</v>
      </c>
      <c r="U3278" s="4">
        <v>850</v>
      </c>
      <c r="V3278" s="25">
        <v>30</v>
      </c>
      <c r="W3278" s="4">
        <v>25</v>
      </c>
    </row>
    <row r="3279" spans="1:23" x14ac:dyDescent="0.45">
      <c r="A3279" t="s">
        <v>8329</v>
      </c>
      <c r="B3279" t="s">
        <v>8224</v>
      </c>
      <c r="C3279" t="s">
        <v>8383</v>
      </c>
      <c r="D3279" s="8" t="s">
        <v>8369</v>
      </c>
      <c r="E3279">
        <v>2314</v>
      </c>
      <c r="F3279" s="7">
        <v>1</v>
      </c>
      <c r="G3279" s="4">
        <v>1200</v>
      </c>
      <c r="H3279" s="4">
        <v>1883.64</v>
      </c>
      <c r="I3279" s="25">
        <v>30</v>
      </c>
      <c r="J3279" s="4">
        <v>50</v>
      </c>
      <c r="N3279" t="s">
        <v>8329</v>
      </c>
      <c r="O3279" t="s">
        <v>8224</v>
      </c>
      <c r="P3279" t="s">
        <v>8383</v>
      </c>
      <c r="Q3279" s="8" t="s">
        <v>8369</v>
      </c>
      <c r="R3279">
        <v>2314</v>
      </c>
      <c r="S3279" s="7">
        <v>1</v>
      </c>
      <c r="T3279" s="4">
        <v>1200</v>
      </c>
      <c r="U3279" s="4">
        <v>1883.64</v>
      </c>
      <c r="V3279" s="25">
        <v>30</v>
      </c>
      <c r="W3279" s="4">
        <v>50</v>
      </c>
    </row>
    <row r="3280" spans="1:23" x14ac:dyDescent="0.45">
      <c r="A3280" t="s">
        <v>8329</v>
      </c>
      <c r="B3280" t="s">
        <v>8224</v>
      </c>
      <c r="C3280" t="s">
        <v>8383</v>
      </c>
      <c r="D3280" s="8" t="s">
        <v>8369</v>
      </c>
      <c r="E3280">
        <v>2495</v>
      </c>
      <c r="F3280" s="7">
        <v>1</v>
      </c>
      <c r="G3280" s="4">
        <v>1500</v>
      </c>
      <c r="H3280" s="4">
        <v>1913.05</v>
      </c>
      <c r="I3280" s="25">
        <v>30</v>
      </c>
      <c r="J3280" s="4">
        <v>42</v>
      </c>
      <c r="N3280" t="s">
        <v>8329</v>
      </c>
      <c r="O3280" t="s">
        <v>8224</v>
      </c>
      <c r="P3280" t="s">
        <v>8383</v>
      </c>
      <c r="Q3280" s="8" t="s">
        <v>8369</v>
      </c>
      <c r="R3280">
        <v>2495</v>
      </c>
      <c r="S3280" s="7">
        <v>1</v>
      </c>
      <c r="T3280" s="4">
        <v>1500</v>
      </c>
      <c r="U3280" s="4">
        <v>1913.05</v>
      </c>
      <c r="V3280" s="25">
        <v>30</v>
      </c>
      <c r="W3280" s="4">
        <v>42</v>
      </c>
    </row>
    <row r="3281" spans="1:23" x14ac:dyDescent="0.45">
      <c r="A3281" t="s">
        <v>8329</v>
      </c>
      <c r="B3281" t="s">
        <v>8224</v>
      </c>
      <c r="C3281" t="s">
        <v>8383</v>
      </c>
      <c r="D3281" s="8" t="s">
        <v>8369</v>
      </c>
      <c r="E3281">
        <v>2500</v>
      </c>
      <c r="F3281" s="7">
        <v>1</v>
      </c>
      <c r="G3281" s="4">
        <v>600</v>
      </c>
      <c r="H3281" s="4">
        <v>680</v>
      </c>
      <c r="I3281" s="25">
        <v>30</v>
      </c>
      <c r="J3281" s="4">
        <v>29</v>
      </c>
      <c r="N3281" t="s">
        <v>8329</v>
      </c>
      <c r="O3281" t="s">
        <v>8224</v>
      </c>
      <c r="P3281" t="s">
        <v>8383</v>
      </c>
      <c r="Q3281" s="8" t="s">
        <v>8369</v>
      </c>
      <c r="R3281">
        <v>2500</v>
      </c>
      <c r="S3281" s="7">
        <v>1</v>
      </c>
      <c r="T3281" s="4">
        <v>600</v>
      </c>
      <c r="U3281" s="4">
        <v>680</v>
      </c>
      <c r="V3281" s="25">
        <v>30</v>
      </c>
      <c r="W3281" s="4">
        <v>29</v>
      </c>
    </row>
    <row r="3282" spans="1:23" x14ac:dyDescent="0.45">
      <c r="A3282" t="s">
        <v>8329</v>
      </c>
      <c r="B3282" t="s">
        <v>8224</v>
      </c>
      <c r="C3282" t="s">
        <v>8383</v>
      </c>
      <c r="D3282" s="8" t="s">
        <v>8380</v>
      </c>
      <c r="F3282" s="7">
        <v>6</v>
      </c>
      <c r="G3282" s="4">
        <v>15200</v>
      </c>
      <c r="H3282" s="4">
        <v>18270.25</v>
      </c>
      <c r="I3282" s="25">
        <v>28.895576774692017</v>
      </c>
      <c r="J3282" s="4">
        <v>385</v>
      </c>
      <c r="N3282" t="s">
        <v>8329</v>
      </c>
      <c r="O3282" t="s">
        <v>8224</v>
      </c>
      <c r="P3282" t="s">
        <v>8383</v>
      </c>
      <c r="Q3282" s="8" t="s">
        <v>8380</v>
      </c>
      <c r="S3282" s="7">
        <v>6</v>
      </c>
      <c r="T3282" s="4">
        <v>15200</v>
      </c>
      <c r="U3282" s="4">
        <v>18270.25</v>
      </c>
      <c r="V3282" s="25">
        <v>28.895576774692017</v>
      </c>
      <c r="W3282" s="4">
        <v>385</v>
      </c>
    </row>
    <row r="3283" spans="1:23" x14ac:dyDescent="0.45">
      <c r="A3283" t="s">
        <v>8329</v>
      </c>
      <c r="B3283" t="s">
        <v>8224</v>
      </c>
      <c r="C3283" t="s">
        <v>8383</v>
      </c>
      <c r="D3283" s="8" t="s">
        <v>8380</v>
      </c>
      <c r="E3283">
        <v>1882</v>
      </c>
      <c r="F3283" s="7">
        <v>1</v>
      </c>
      <c r="G3283" s="4">
        <v>3350</v>
      </c>
      <c r="H3283" s="4">
        <v>3380</v>
      </c>
      <c r="I3283" s="25">
        <v>33.042453703703359</v>
      </c>
      <c r="J3283" s="4">
        <v>81</v>
      </c>
      <c r="N3283" t="s">
        <v>8329</v>
      </c>
      <c r="O3283" t="s">
        <v>8224</v>
      </c>
      <c r="P3283" t="s">
        <v>8383</v>
      </c>
      <c r="Q3283" s="8" t="s">
        <v>8380</v>
      </c>
      <c r="R3283">
        <v>1882</v>
      </c>
      <c r="S3283" s="7">
        <v>1</v>
      </c>
      <c r="T3283" s="4">
        <v>3350</v>
      </c>
      <c r="U3283" s="4">
        <v>3380</v>
      </c>
      <c r="V3283" s="25">
        <v>33.042453703703359</v>
      </c>
      <c r="W3283" s="4">
        <v>81</v>
      </c>
    </row>
    <row r="3284" spans="1:23" x14ac:dyDescent="0.45">
      <c r="A3284" t="s">
        <v>8329</v>
      </c>
      <c r="B3284" t="s">
        <v>8224</v>
      </c>
      <c r="C3284" t="s">
        <v>8383</v>
      </c>
      <c r="D3284" s="8" t="s">
        <v>8380</v>
      </c>
      <c r="E3284">
        <v>1921</v>
      </c>
      <c r="F3284" s="7">
        <v>1</v>
      </c>
      <c r="G3284" s="4">
        <v>1500</v>
      </c>
      <c r="H3284" s="4">
        <v>2052</v>
      </c>
      <c r="I3284" s="25">
        <v>30</v>
      </c>
      <c r="J3284" s="4">
        <v>38</v>
      </c>
      <c r="N3284" t="s">
        <v>8329</v>
      </c>
      <c r="O3284" t="s">
        <v>8224</v>
      </c>
      <c r="P3284" t="s">
        <v>8383</v>
      </c>
      <c r="Q3284" s="8" t="s">
        <v>8380</v>
      </c>
      <c r="R3284">
        <v>1921</v>
      </c>
      <c r="S3284" s="7">
        <v>1</v>
      </c>
      <c r="T3284" s="4">
        <v>1500</v>
      </c>
      <c r="U3284" s="4">
        <v>2052</v>
      </c>
      <c r="V3284" s="25">
        <v>30</v>
      </c>
      <c r="W3284" s="4">
        <v>38</v>
      </c>
    </row>
    <row r="3285" spans="1:23" x14ac:dyDescent="0.45">
      <c r="A3285" t="s">
        <v>8329</v>
      </c>
      <c r="B3285" t="s">
        <v>8224</v>
      </c>
      <c r="C3285" t="s">
        <v>8383</v>
      </c>
      <c r="D3285" s="8" t="s">
        <v>8380</v>
      </c>
      <c r="E3285">
        <v>2085</v>
      </c>
      <c r="F3285" s="7">
        <v>1</v>
      </c>
      <c r="G3285" s="4">
        <v>6000</v>
      </c>
      <c r="H3285" s="4">
        <v>7412</v>
      </c>
      <c r="I3285" s="25">
        <v>30</v>
      </c>
      <c r="J3285" s="4">
        <v>83</v>
      </c>
      <c r="N3285" t="s">
        <v>8329</v>
      </c>
      <c r="O3285" t="s">
        <v>8224</v>
      </c>
      <c r="P3285" t="s">
        <v>8383</v>
      </c>
      <c r="Q3285" s="8" t="s">
        <v>8380</v>
      </c>
      <c r="R3285">
        <v>2085</v>
      </c>
      <c r="S3285" s="7">
        <v>1</v>
      </c>
      <c r="T3285" s="4">
        <v>6000</v>
      </c>
      <c r="U3285" s="4">
        <v>7412</v>
      </c>
      <c r="V3285" s="25">
        <v>30</v>
      </c>
      <c r="W3285" s="4">
        <v>83</v>
      </c>
    </row>
    <row r="3286" spans="1:23" x14ac:dyDescent="0.45">
      <c r="A3286" t="s">
        <v>8329</v>
      </c>
      <c r="B3286" t="s">
        <v>8224</v>
      </c>
      <c r="C3286" t="s">
        <v>8383</v>
      </c>
      <c r="D3286" s="8" t="s">
        <v>8380</v>
      </c>
      <c r="E3286">
        <v>2100</v>
      </c>
      <c r="F3286" s="7">
        <v>1</v>
      </c>
      <c r="G3286" s="4">
        <v>600</v>
      </c>
      <c r="H3286" s="4">
        <v>820</v>
      </c>
      <c r="I3286" s="25">
        <v>15.331006944448745</v>
      </c>
      <c r="J3286" s="4">
        <v>27</v>
      </c>
      <c r="N3286" t="s">
        <v>8329</v>
      </c>
      <c r="O3286" t="s">
        <v>8224</v>
      </c>
      <c r="P3286" t="s">
        <v>8383</v>
      </c>
      <c r="Q3286" s="8" t="s">
        <v>8380</v>
      </c>
      <c r="R3286">
        <v>2100</v>
      </c>
      <c r="S3286" s="7">
        <v>1</v>
      </c>
      <c r="T3286" s="4">
        <v>600</v>
      </c>
      <c r="U3286" s="4">
        <v>820</v>
      </c>
      <c r="V3286" s="25">
        <v>15.331006944448745</v>
      </c>
      <c r="W3286" s="4">
        <v>27</v>
      </c>
    </row>
    <row r="3287" spans="1:23" x14ac:dyDescent="0.45">
      <c r="A3287" t="s">
        <v>8329</v>
      </c>
      <c r="B3287" t="s">
        <v>8224</v>
      </c>
      <c r="C3287" t="s">
        <v>8383</v>
      </c>
      <c r="D3287" s="8" t="s">
        <v>8380</v>
      </c>
      <c r="E3287">
        <v>2462</v>
      </c>
      <c r="F3287" s="7">
        <v>1</v>
      </c>
      <c r="G3287" s="4">
        <v>3000</v>
      </c>
      <c r="H3287" s="4">
        <v>3321.25</v>
      </c>
      <c r="I3287" s="25">
        <v>20</v>
      </c>
      <c r="J3287" s="4">
        <v>115</v>
      </c>
      <c r="N3287" t="s">
        <v>8329</v>
      </c>
      <c r="O3287" t="s">
        <v>8224</v>
      </c>
      <c r="P3287" t="s">
        <v>8383</v>
      </c>
      <c r="Q3287" s="8" t="s">
        <v>8380</v>
      </c>
      <c r="R3287">
        <v>2462</v>
      </c>
      <c r="S3287" s="7">
        <v>1</v>
      </c>
      <c r="T3287" s="4">
        <v>3000</v>
      </c>
      <c r="U3287" s="4">
        <v>3321.25</v>
      </c>
      <c r="V3287" s="25">
        <v>20</v>
      </c>
      <c r="W3287" s="4">
        <v>115</v>
      </c>
    </row>
    <row r="3288" spans="1:23" x14ac:dyDescent="0.45">
      <c r="A3288" t="s">
        <v>8329</v>
      </c>
      <c r="B3288" t="s">
        <v>8224</v>
      </c>
      <c r="C3288" t="s">
        <v>8383</v>
      </c>
      <c r="D3288" s="8" t="s">
        <v>8380</v>
      </c>
      <c r="E3288">
        <v>2477</v>
      </c>
      <c r="F3288" s="7">
        <v>1</v>
      </c>
      <c r="G3288" s="4">
        <v>750</v>
      </c>
      <c r="H3288" s="4">
        <v>1285</v>
      </c>
      <c r="I3288" s="25">
        <v>45</v>
      </c>
      <c r="J3288" s="4">
        <v>41</v>
      </c>
      <c r="N3288" t="s">
        <v>8329</v>
      </c>
      <c r="O3288" t="s">
        <v>8224</v>
      </c>
      <c r="P3288" t="s">
        <v>8383</v>
      </c>
      <c r="Q3288" s="8" t="s">
        <v>8380</v>
      </c>
      <c r="R3288">
        <v>2477</v>
      </c>
      <c r="S3288" s="7">
        <v>1</v>
      </c>
      <c r="T3288" s="4">
        <v>750</v>
      </c>
      <c r="U3288" s="4">
        <v>1285</v>
      </c>
      <c r="V3288" s="25">
        <v>45</v>
      </c>
      <c r="W3288" s="4">
        <v>41</v>
      </c>
    </row>
    <row r="3289" spans="1:23" x14ac:dyDescent="0.45">
      <c r="A3289" t="s">
        <v>8329</v>
      </c>
      <c r="B3289" t="s">
        <v>8224</v>
      </c>
      <c r="C3289" t="s">
        <v>8383</v>
      </c>
      <c r="D3289" s="8" t="s">
        <v>8370</v>
      </c>
      <c r="F3289" s="7">
        <v>3</v>
      </c>
      <c r="G3289" s="4">
        <v>6875</v>
      </c>
      <c r="H3289" s="4">
        <v>7737.33</v>
      </c>
      <c r="I3289" s="25">
        <v>24.393117283951142</v>
      </c>
      <c r="J3289" s="4">
        <v>143</v>
      </c>
      <c r="N3289" t="s">
        <v>8329</v>
      </c>
      <c r="O3289" t="s">
        <v>8224</v>
      </c>
      <c r="P3289" t="s">
        <v>8383</v>
      </c>
      <c r="Q3289" s="8" t="s">
        <v>8370</v>
      </c>
      <c r="S3289" s="7">
        <v>3</v>
      </c>
      <c r="T3289" s="4">
        <v>6875</v>
      </c>
      <c r="U3289" s="4">
        <v>7737.33</v>
      </c>
      <c r="V3289" s="25">
        <v>24.393117283951142</v>
      </c>
      <c r="W3289" s="4">
        <v>143</v>
      </c>
    </row>
    <row r="3290" spans="1:23" x14ac:dyDescent="0.45">
      <c r="A3290" t="s">
        <v>8329</v>
      </c>
      <c r="B3290" t="s">
        <v>8224</v>
      </c>
      <c r="C3290" t="s">
        <v>8383</v>
      </c>
      <c r="D3290" s="8" t="s">
        <v>8370</v>
      </c>
      <c r="E3290">
        <v>1885</v>
      </c>
      <c r="F3290" s="7">
        <v>1</v>
      </c>
      <c r="G3290" s="4">
        <v>4575</v>
      </c>
      <c r="H3290" s="4">
        <v>5322</v>
      </c>
      <c r="I3290" s="25">
        <v>32.822800925925549</v>
      </c>
      <c r="J3290" s="4">
        <v>105</v>
      </c>
      <c r="N3290" t="s">
        <v>8329</v>
      </c>
      <c r="O3290" t="s">
        <v>8224</v>
      </c>
      <c r="P3290" t="s">
        <v>8383</v>
      </c>
      <c r="Q3290" s="8" t="s">
        <v>8370</v>
      </c>
      <c r="R3290">
        <v>1885</v>
      </c>
      <c r="S3290" s="7">
        <v>1</v>
      </c>
      <c r="T3290" s="4">
        <v>4575</v>
      </c>
      <c r="U3290" s="4">
        <v>5322</v>
      </c>
      <c r="V3290" s="25">
        <v>32.822800925925549</v>
      </c>
      <c r="W3290" s="4">
        <v>105</v>
      </c>
    </row>
    <row r="3291" spans="1:23" x14ac:dyDescent="0.45">
      <c r="A3291" t="s">
        <v>8329</v>
      </c>
      <c r="B3291" t="s">
        <v>8224</v>
      </c>
      <c r="C3291" t="s">
        <v>8383</v>
      </c>
      <c r="D3291" s="8" t="s">
        <v>8370</v>
      </c>
      <c r="E3291">
        <v>2119</v>
      </c>
      <c r="F3291" s="7">
        <v>1</v>
      </c>
      <c r="G3291" s="4">
        <v>2000</v>
      </c>
      <c r="H3291" s="4">
        <v>2015</v>
      </c>
      <c r="I3291" s="25">
        <v>30</v>
      </c>
      <c r="J3291" s="4">
        <v>22</v>
      </c>
      <c r="N3291" t="s">
        <v>8329</v>
      </c>
      <c r="O3291" t="s">
        <v>8224</v>
      </c>
      <c r="P3291" t="s">
        <v>8383</v>
      </c>
      <c r="Q3291" s="8" t="s">
        <v>8370</v>
      </c>
      <c r="R3291">
        <v>2119</v>
      </c>
      <c r="S3291" s="7">
        <v>1</v>
      </c>
      <c r="T3291" s="4">
        <v>2000</v>
      </c>
      <c r="U3291" s="4">
        <v>2015</v>
      </c>
      <c r="V3291" s="25">
        <v>30</v>
      </c>
      <c r="W3291" s="4">
        <v>22</v>
      </c>
    </row>
    <row r="3292" spans="1:23" x14ac:dyDescent="0.45">
      <c r="A3292" t="s">
        <v>8329</v>
      </c>
      <c r="B3292" t="s">
        <v>8224</v>
      </c>
      <c r="C3292" t="s">
        <v>8383</v>
      </c>
      <c r="D3292" s="8" t="s">
        <v>8370</v>
      </c>
      <c r="E3292">
        <v>2479</v>
      </c>
      <c r="F3292" s="7">
        <v>1</v>
      </c>
      <c r="G3292" s="4">
        <v>300</v>
      </c>
      <c r="H3292" s="4">
        <v>400.33</v>
      </c>
      <c r="I3292" s="25">
        <v>10.356550925927877</v>
      </c>
      <c r="J3292" s="4">
        <v>16</v>
      </c>
      <c r="N3292" t="s">
        <v>8329</v>
      </c>
      <c r="O3292" t="s">
        <v>8224</v>
      </c>
      <c r="P3292" t="s">
        <v>8383</v>
      </c>
      <c r="Q3292" s="8" t="s">
        <v>8370</v>
      </c>
      <c r="R3292">
        <v>2479</v>
      </c>
      <c r="S3292" s="7">
        <v>1</v>
      </c>
      <c r="T3292" s="4">
        <v>300</v>
      </c>
      <c r="U3292" s="4">
        <v>400.33</v>
      </c>
      <c r="V3292" s="25">
        <v>10.356550925927877</v>
      </c>
      <c r="W3292" s="4">
        <v>16</v>
      </c>
    </row>
    <row r="3293" spans="1:23" x14ac:dyDescent="0.45">
      <c r="A3293" t="s">
        <v>8329</v>
      </c>
      <c r="B3293" t="s">
        <v>8224</v>
      </c>
      <c r="C3293" t="s">
        <v>8383</v>
      </c>
      <c r="D3293" s="8" t="s">
        <v>8371</v>
      </c>
      <c r="F3293" s="7">
        <v>3</v>
      </c>
      <c r="G3293" s="4">
        <v>64700</v>
      </c>
      <c r="H3293" s="4">
        <v>66865</v>
      </c>
      <c r="I3293" s="25">
        <v>34.995833333334303</v>
      </c>
      <c r="J3293" s="4">
        <v>331</v>
      </c>
      <c r="N3293" t="s">
        <v>8329</v>
      </c>
      <c r="O3293" t="s">
        <v>8224</v>
      </c>
      <c r="P3293" t="s">
        <v>8383</v>
      </c>
      <c r="Q3293" s="8" t="s">
        <v>8371</v>
      </c>
      <c r="S3293" s="7">
        <v>3</v>
      </c>
      <c r="T3293" s="4">
        <v>64700</v>
      </c>
      <c r="U3293" s="4">
        <v>66865</v>
      </c>
      <c r="V3293" s="25">
        <v>34.995833333334303</v>
      </c>
      <c r="W3293" s="4">
        <v>331</v>
      </c>
    </row>
    <row r="3294" spans="1:23" x14ac:dyDescent="0.45">
      <c r="A3294" t="s">
        <v>8329</v>
      </c>
      <c r="B3294" t="s">
        <v>8224</v>
      </c>
      <c r="C3294" t="s">
        <v>8383</v>
      </c>
      <c r="D3294" s="8" t="s">
        <v>8371</v>
      </c>
      <c r="E3294">
        <v>2108</v>
      </c>
      <c r="F3294" s="7">
        <v>1</v>
      </c>
      <c r="G3294" s="4">
        <v>16000</v>
      </c>
      <c r="H3294" s="4">
        <v>17170</v>
      </c>
      <c r="I3294" s="25">
        <v>26.98750000000291</v>
      </c>
      <c r="J3294" s="4">
        <v>191</v>
      </c>
      <c r="N3294" t="s">
        <v>8329</v>
      </c>
      <c r="O3294" t="s">
        <v>8224</v>
      </c>
      <c r="P3294" t="s">
        <v>8383</v>
      </c>
      <c r="Q3294" s="8" t="s">
        <v>8371</v>
      </c>
      <c r="R3294">
        <v>2108</v>
      </c>
      <c r="S3294" s="7">
        <v>1</v>
      </c>
      <c r="T3294" s="4">
        <v>16000</v>
      </c>
      <c r="U3294" s="4">
        <v>17170</v>
      </c>
      <c r="V3294" s="25">
        <v>26.98750000000291</v>
      </c>
      <c r="W3294" s="4">
        <v>191</v>
      </c>
    </row>
    <row r="3295" spans="1:23" x14ac:dyDescent="0.45">
      <c r="A3295" t="s">
        <v>8329</v>
      </c>
      <c r="B3295" t="s">
        <v>8224</v>
      </c>
      <c r="C3295" t="s">
        <v>8383</v>
      </c>
      <c r="D3295" s="8" t="s">
        <v>8371</v>
      </c>
      <c r="E3295">
        <v>2116</v>
      </c>
      <c r="F3295" s="7">
        <v>1</v>
      </c>
      <c r="G3295" s="4">
        <v>48000</v>
      </c>
      <c r="H3295" s="4">
        <v>48434</v>
      </c>
      <c r="I3295" s="25">
        <v>48</v>
      </c>
      <c r="J3295" s="4">
        <v>92</v>
      </c>
      <c r="N3295" t="s">
        <v>8329</v>
      </c>
      <c r="O3295" t="s">
        <v>8224</v>
      </c>
      <c r="P3295" t="s">
        <v>8383</v>
      </c>
      <c r="Q3295" s="8" t="s">
        <v>8371</v>
      </c>
      <c r="R3295">
        <v>2116</v>
      </c>
      <c r="S3295" s="7">
        <v>1</v>
      </c>
      <c r="T3295" s="4">
        <v>48000</v>
      </c>
      <c r="U3295" s="4">
        <v>48434</v>
      </c>
      <c r="V3295" s="25">
        <v>48</v>
      </c>
      <c r="W3295" s="4">
        <v>92</v>
      </c>
    </row>
    <row r="3296" spans="1:23" x14ac:dyDescent="0.45">
      <c r="A3296" t="s">
        <v>8329</v>
      </c>
      <c r="B3296" t="s">
        <v>8224</v>
      </c>
      <c r="C3296" t="s">
        <v>8383</v>
      </c>
      <c r="D3296" s="8" t="s">
        <v>8371</v>
      </c>
      <c r="E3296">
        <v>2465</v>
      </c>
      <c r="F3296" s="7">
        <v>1</v>
      </c>
      <c r="G3296" s="4">
        <v>700</v>
      </c>
      <c r="H3296" s="4">
        <v>1261</v>
      </c>
      <c r="I3296" s="25">
        <v>30</v>
      </c>
      <c r="J3296" s="4">
        <v>48</v>
      </c>
      <c r="N3296" t="s">
        <v>8329</v>
      </c>
      <c r="O3296" t="s">
        <v>8224</v>
      </c>
      <c r="P3296" t="s">
        <v>8383</v>
      </c>
      <c r="Q3296" s="8" t="s">
        <v>8371</v>
      </c>
      <c r="R3296">
        <v>2465</v>
      </c>
      <c r="S3296" s="7">
        <v>1</v>
      </c>
      <c r="T3296" s="4">
        <v>700</v>
      </c>
      <c r="U3296" s="4">
        <v>1261</v>
      </c>
      <c r="V3296" s="25">
        <v>30</v>
      </c>
      <c r="W3296" s="4">
        <v>48</v>
      </c>
    </row>
    <row r="3297" spans="1:23" x14ac:dyDescent="0.45">
      <c r="A3297" t="s">
        <v>8329</v>
      </c>
      <c r="B3297" t="s">
        <v>8224</v>
      </c>
      <c r="C3297" t="s">
        <v>8383</v>
      </c>
      <c r="D3297" s="8" t="s">
        <v>8372</v>
      </c>
      <c r="F3297" s="7">
        <v>3</v>
      </c>
      <c r="G3297" s="4">
        <v>8280</v>
      </c>
      <c r="H3297" s="4">
        <v>4991.4500000000007</v>
      </c>
      <c r="I3297" s="25">
        <v>32.199413580247587</v>
      </c>
      <c r="J3297" s="4">
        <v>120</v>
      </c>
      <c r="N3297" t="s">
        <v>8329</v>
      </c>
      <c r="O3297" t="s">
        <v>8224</v>
      </c>
      <c r="P3297" t="s">
        <v>8383</v>
      </c>
      <c r="Q3297" s="8" t="s">
        <v>8372</v>
      </c>
      <c r="S3297" s="7">
        <v>3</v>
      </c>
      <c r="T3297" s="4">
        <v>8280</v>
      </c>
      <c r="U3297" s="4">
        <v>4991.4500000000007</v>
      </c>
      <c r="V3297" s="25">
        <v>32.199413580247587</v>
      </c>
      <c r="W3297" s="4">
        <v>120</v>
      </c>
    </row>
    <row r="3298" spans="1:23" x14ac:dyDescent="0.45">
      <c r="A3298" t="s">
        <v>8329</v>
      </c>
      <c r="B3298" t="s">
        <v>8224</v>
      </c>
      <c r="C3298" t="s">
        <v>8383</v>
      </c>
      <c r="D3298" s="8" t="s">
        <v>8372</v>
      </c>
      <c r="E3298">
        <v>880</v>
      </c>
      <c r="F3298" s="7">
        <v>1</v>
      </c>
      <c r="G3298" s="4">
        <v>3780</v>
      </c>
      <c r="H3298" s="4">
        <v>113</v>
      </c>
      <c r="I3298" s="25">
        <v>33</v>
      </c>
      <c r="J3298" s="4">
        <v>8</v>
      </c>
      <c r="N3298" t="s">
        <v>8329</v>
      </c>
      <c r="O3298" t="s">
        <v>8224</v>
      </c>
      <c r="P3298" t="s">
        <v>8383</v>
      </c>
      <c r="Q3298" s="8" t="s">
        <v>8372</v>
      </c>
      <c r="R3298">
        <v>880</v>
      </c>
      <c r="S3298" s="7">
        <v>1</v>
      </c>
      <c r="T3298" s="4">
        <v>3780</v>
      </c>
      <c r="U3298" s="4">
        <v>113</v>
      </c>
      <c r="V3298" s="25">
        <v>33</v>
      </c>
      <c r="W3298" s="4">
        <v>8</v>
      </c>
    </row>
    <row r="3299" spans="1:23" x14ac:dyDescent="0.45">
      <c r="A3299" t="s">
        <v>8329</v>
      </c>
      <c r="B3299" t="s">
        <v>8224</v>
      </c>
      <c r="C3299" t="s">
        <v>8383</v>
      </c>
      <c r="D3299" s="8" t="s">
        <v>8372</v>
      </c>
      <c r="E3299">
        <v>1900</v>
      </c>
      <c r="F3299" s="7">
        <v>1</v>
      </c>
      <c r="G3299" s="4">
        <v>2500</v>
      </c>
      <c r="H3299" s="4">
        <v>2734.11</v>
      </c>
      <c r="I3299" s="25">
        <v>27.54408564815094</v>
      </c>
      <c r="J3299" s="4">
        <v>54</v>
      </c>
      <c r="N3299" t="s">
        <v>8329</v>
      </c>
      <c r="O3299" t="s">
        <v>8224</v>
      </c>
      <c r="P3299" t="s">
        <v>8383</v>
      </c>
      <c r="Q3299" s="8" t="s">
        <v>8372</v>
      </c>
      <c r="R3299">
        <v>1900</v>
      </c>
      <c r="S3299" s="7">
        <v>1</v>
      </c>
      <c r="T3299" s="4">
        <v>2500</v>
      </c>
      <c r="U3299" s="4">
        <v>2734.11</v>
      </c>
      <c r="V3299" s="25">
        <v>27.54408564815094</v>
      </c>
      <c r="W3299" s="4">
        <v>54</v>
      </c>
    </row>
    <row r="3300" spans="1:23" x14ac:dyDescent="0.45">
      <c r="A3300" t="s">
        <v>8329</v>
      </c>
      <c r="B3300" t="s">
        <v>8224</v>
      </c>
      <c r="C3300" t="s">
        <v>8383</v>
      </c>
      <c r="D3300" s="8" t="s">
        <v>8372</v>
      </c>
      <c r="E3300">
        <v>2468</v>
      </c>
      <c r="F3300" s="7">
        <v>1</v>
      </c>
      <c r="G3300" s="4">
        <v>2000</v>
      </c>
      <c r="H3300" s="4">
        <v>2144.34</v>
      </c>
      <c r="I3300" s="25">
        <v>36.054155092591827</v>
      </c>
      <c r="J3300" s="4">
        <v>58</v>
      </c>
      <c r="N3300" t="s">
        <v>8329</v>
      </c>
      <c r="O3300" t="s">
        <v>8224</v>
      </c>
      <c r="P3300" t="s">
        <v>8383</v>
      </c>
      <c r="Q3300" s="8" t="s">
        <v>8372</v>
      </c>
      <c r="R3300">
        <v>2468</v>
      </c>
      <c r="S3300" s="7">
        <v>1</v>
      </c>
      <c r="T3300" s="4">
        <v>2000</v>
      </c>
      <c r="U3300" s="4">
        <v>2144.34</v>
      </c>
      <c r="V3300" s="25">
        <v>36.054155092591827</v>
      </c>
      <c r="W3300" s="4">
        <v>58</v>
      </c>
    </row>
    <row r="3301" spans="1:23" x14ac:dyDescent="0.45">
      <c r="A3301" t="s">
        <v>8329</v>
      </c>
      <c r="B3301" t="s">
        <v>8224</v>
      </c>
      <c r="C3301" t="s">
        <v>8383</v>
      </c>
      <c r="D3301" s="8" t="s">
        <v>8373</v>
      </c>
      <c r="F3301" s="7">
        <v>6</v>
      </c>
      <c r="G3301" s="4">
        <v>15877</v>
      </c>
      <c r="H3301" s="4">
        <v>16862</v>
      </c>
      <c r="I3301" s="25">
        <v>33.4793016975309</v>
      </c>
      <c r="J3301" s="4">
        <v>225</v>
      </c>
      <c r="N3301" t="s">
        <v>8329</v>
      </c>
      <c r="O3301" t="s">
        <v>8224</v>
      </c>
      <c r="P3301" t="s">
        <v>8383</v>
      </c>
      <c r="Q3301" s="8" t="s">
        <v>8373</v>
      </c>
      <c r="S3301" s="7">
        <v>6</v>
      </c>
      <c r="T3301" s="4">
        <v>15877</v>
      </c>
      <c r="U3301" s="4">
        <v>16862</v>
      </c>
      <c r="V3301" s="25">
        <v>33.4793016975309</v>
      </c>
      <c r="W3301" s="4">
        <v>225</v>
      </c>
    </row>
    <row r="3302" spans="1:23" x14ac:dyDescent="0.45">
      <c r="A3302" t="s">
        <v>8329</v>
      </c>
      <c r="B3302" t="s">
        <v>8224</v>
      </c>
      <c r="C3302" t="s">
        <v>8383</v>
      </c>
      <c r="D3302" s="8" t="s">
        <v>8373</v>
      </c>
      <c r="E3302">
        <v>897</v>
      </c>
      <c r="F3302" s="7">
        <v>1</v>
      </c>
      <c r="G3302" s="4">
        <v>3000</v>
      </c>
      <c r="H3302" s="4">
        <v>0</v>
      </c>
      <c r="I3302" s="25">
        <v>30.041666666664241</v>
      </c>
      <c r="J3302" s="4">
        <v>0</v>
      </c>
      <c r="N3302" t="s">
        <v>8329</v>
      </c>
      <c r="O3302" t="s">
        <v>8224</v>
      </c>
      <c r="P3302" t="s">
        <v>8383</v>
      </c>
      <c r="Q3302" s="8" t="s">
        <v>8373</v>
      </c>
      <c r="R3302">
        <v>897</v>
      </c>
      <c r="S3302" s="7">
        <v>1</v>
      </c>
      <c r="T3302" s="4">
        <v>3000</v>
      </c>
      <c r="U3302" s="4">
        <v>0</v>
      </c>
      <c r="V3302" s="25">
        <v>30.041666666664241</v>
      </c>
      <c r="W3302" s="4">
        <v>0</v>
      </c>
    </row>
    <row r="3303" spans="1:23" x14ac:dyDescent="0.45">
      <c r="A3303" t="s">
        <v>8329</v>
      </c>
      <c r="B3303" t="s">
        <v>8224</v>
      </c>
      <c r="C3303" t="s">
        <v>8383</v>
      </c>
      <c r="D3303" s="8" t="s">
        <v>8373</v>
      </c>
      <c r="E3303">
        <v>1884</v>
      </c>
      <c r="F3303" s="7">
        <v>1</v>
      </c>
      <c r="G3303" s="4">
        <v>1000</v>
      </c>
      <c r="H3303" s="4">
        <v>1351</v>
      </c>
      <c r="I3303" s="25">
        <v>35.301678240743058</v>
      </c>
      <c r="J3303" s="4">
        <v>26</v>
      </c>
      <c r="N3303" t="s">
        <v>8329</v>
      </c>
      <c r="O3303" t="s">
        <v>8224</v>
      </c>
      <c r="P3303" t="s">
        <v>8383</v>
      </c>
      <c r="Q3303" s="8" t="s">
        <v>8373</v>
      </c>
      <c r="R3303">
        <v>1884</v>
      </c>
      <c r="S3303" s="7">
        <v>1</v>
      </c>
      <c r="T3303" s="4">
        <v>1000</v>
      </c>
      <c r="U3303" s="4">
        <v>1351</v>
      </c>
      <c r="V3303" s="25">
        <v>35.301678240743058</v>
      </c>
      <c r="W3303" s="4">
        <v>26</v>
      </c>
    </row>
    <row r="3304" spans="1:23" x14ac:dyDescent="0.45">
      <c r="A3304" t="s">
        <v>8329</v>
      </c>
      <c r="B3304" t="s">
        <v>8224</v>
      </c>
      <c r="C3304" t="s">
        <v>8383</v>
      </c>
      <c r="D3304" s="8" t="s">
        <v>8373</v>
      </c>
      <c r="E3304">
        <v>2093</v>
      </c>
      <c r="F3304" s="7">
        <v>1</v>
      </c>
      <c r="G3304" s="4">
        <v>1500</v>
      </c>
      <c r="H3304" s="4">
        <v>1537</v>
      </c>
      <c r="I3304" s="25">
        <v>60.041666666664241</v>
      </c>
      <c r="J3304" s="4">
        <v>23</v>
      </c>
      <c r="N3304" t="s">
        <v>8329</v>
      </c>
      <c r="O3304" t="s">
        <v>8224</v>
      </c>
      <c r="P3304" t="s">
        <v>8383</v>
      </c>
      <c r="Q3304" s="8" t="s">
        <v>8373</v>
      </c>
      <c r="R3304">
        <v>2093</v>
      </c>
      <c r="S3304" s="7">
        <v>1</v>
      </c>
      <c r="T3304" s="4">
        <v>1500</v>
      </c>
      <c r="U3304" s="4">
        <v>1537</v>
      </c>
      <c r="V3304" s="25">
        <v>60.041666666664241</v>
      </c>
      <c r="W3304" s="4">
        <v>23</v>
      </c>
    </row>
    <row r="3305" spans="1:23" x14ac:dyDescent="0.45">
      <c r="A3305" t="s">
        <v>8329</v>
      </c>
      <c r="B3305" t="s">
        <v>8224</v>
      </c>
      <c r="C3305" t="s">
        <v>8383</v>
      </c>
      <c r="D3305" s="8" t="s">
        <v>8373</v>
      </c>
      <c r="E3305">
        <v>2096</v>
      </c>
      <c r="F3305" s="7">
        <v>1</v>
      </c>
      <c r="G3305" s="4">
        <v>600</v>
      </c>
      <c r="H3305" s="4">
        <v>610</v>
      </c>
      <c r="I3305" s="25">
        <v>15.407465277778101</v>
      </c>
      <c r="J3305" s="4">
        <v>14</v>
      </c>
      <c r="N3305" t="s">
        <v>8329</v>
      </c>
      <c r="O3305" t="s">
        <v>8224</v>
      </c>
      <c r="P3305" t="s">
        <v>8383</v>
      </c>
      <c r="Q3305" s="8" t="s">
        <v>8373</v>
      </c>
      <c r="R3305">
        <v>2096</v>
      </c>
      <c r="S3305" s="7">
        <v>1</v>
      </c>
      <c r="T3305" s="4">
        <v>600</v>
      </c>
      <c r="U3305" s="4">
        <v>610</v>
      </c>
      <c r="V3305" s="25">
        <v>15.407465277778101</v>
      </c>
      <c r="W3305" s="4">
        <v>14</v>
      </c>
    </row>
    <row r="3306" spans="1:23" x14ac:dyDescent="0.45">
      <c r="A3306" t="s">
        <v>8329</v>
      </c>
      <c r="B3306" t="s">
        <v>8224</v>
      </c>
      <c r="C3306" t="s">
        <v>8383</v>
      </c>
      <c r="D3306" s="8" t="s">
        <v>8373</v>
      </c>
      <c r="E3306">
        <v>2103</v>
      </c>
      <c r="F3306" s="7">
        <v>1</v>
      </c>
      <c r="G3306" s="4">
        <v>7777</v>
      </c>
      <c r="H3306" s="4">
        <v>11364</v>
      </c>
      <c r="I3306" s="25">
        <v>30.041666666671517</v>
      </c>
      <c r="J3306" s="4">
        <v>115</v>
      </c>
      <c r="N3306" t="s">
        <v>8329</v>
      </c>
      <c r="O3306" t="s">
        <v>8224</v>
      </c>
      <c r="P3306" t="s">
        <v>8383</v>
      </c>
      <c r="Q3306" s="8" t="s">
        <v>8373</v>
      </c>
      <c r="R3306">
        <v>2103</v>
      </c>
      <c r="S3306" s="7">
        <v>1</v>
      </c>
      <c r="T3306" s="4">
        <v>7777</v>
      </c>
      <c r="U3306" s="4">
        <v>11364</v>
      </c>
      <c r="V3306" s="25">
        <v>30.041666666671517</v>
      </c>
      <c r="W3306" s="4">
        <v>115</v>
      </c>
    </row>
    <row r="3307" spans="1:23" x14ac:dyDescent="0.45">
      <c r="A3307" t="s">
        <v>8329</v>
      </c>
      <c r="B3307" t="s">
        <v>8224</v>
      </c>
      <c r="C3307" t="s">
        <v>8383</v>
      </c>
      <c r="D3307" s="8" t="s">
        <v>8373</v>
      </c>
      <c r="E3307">
        <v>2473</v>
      </c>
      <c r="F3307" s="7">
        <v>1</v>
      </c>
      <c r="G3307" s="4">
        <v>2000</v>
      </c>
      <c r="H3307" s="4">
        <v>2000</v>
      </c>
      <c r="I3307" s="25">
        <v>30.041666666664241</v>
      </c>
      <c r="J3307" s="4">
        <v>47</v>
      </c>
      <c r="N3307" t="s">
        <v>8329</v>
      </c>
      <c r="O3307" t="s">
        <v>8224</v>
      </c>
      <c r="P3307" t="s">
        <v>8383</v>
      </c>
      <c r="Q3307" s="8" t="s">
        <v>8373</v>
      </c>
      <c r="R3307">
        <v>2473</v>
      </c>
      <c r="S3307" s="7">
        <v>1</v>
      </c>
      <c r="T3307" s="4">
        <v>2000</v>
      </c>
      <c r="U3307" s="4">
        <v>2000</v>
      </c>
      <c r="V3307" s="25">
        <v>30.041666666664241</v>
      </c>
      <c r="W3307" s="4">
        <v>47</v>
      </c>
    </row>
    <row r="3308" spans="1:23" x14ac:dyDescent="0.45">
      <c r="A3308" t="s">
        <v>8329</v>
      </c>
      <c r="B3308" t="s">
        <v>8224</v>
      </c>
      <c r="C3308" t="s">
        <v>8383</v>
      </c>
      <c r="D3308" s="8" t="s">
        <v>8374</v>
      </c>
      <c r="F3308" s="7">
        <v>2</v>
      </c>
      <c r="G3308" s="4">
        <v>16000</v>
      </c>
      <c r="H3308" s="4">
        <v>25455.13</v>
      </c>
      <c r="I3308" s="25">
        <v>39.050711805553874</v>
      </c>
      <c r="J3308" s="4">
        <v>416</v>
      </c>
      <c r="N3308" t="s">
        <v>8329</v>
      </c>
      <c r="O3308" t="s">
        <v>8224</v>
      </c>
      <c r="P3308" t="s">
        <v>8383</v>
      </c>
      <c r="Q3308" s="8" t="s">
        <v>8374</v>
      </c>
      <c r="S3308" s="7">
        <v>2</v>
      </c>
      <c r="T3308" s="4">
        <v>16000</v>
      </c>
      <c r="U3308" s="4">
        <v>25455.13</v>
      </c>
      <c r="V3308" s="25">
        <v>39.050711805553874</v>
      </c>
      <c r="W3308" s="4">
        <v>416</v>
      </c>
    </row>
    <row r="3309" spans="1:23" x14ac:dyDescent="0.45">
      <c r="A3309" t="s">
        <v>8329</v>
      </c>
      <c r="B3309" t="s">
        <v>8224</v>
      </c>
      <c r="C3309" t="s">
        <v>8383</v>
      </c>
      <c r="D3309" s="8" t="s">
        <v>8374</v>
      </c>
      <c r="E3309">
        <v>1890</v>
      </c>
      <c r="F3309" s="7">
        <v>1</v>
      </c>
      <c r="G3309" s="4">
        <v>12000</v>
      </c>
      <c r="H3309" s="4">
        <v>17350.13</v>
      </c>
      <c r="I3309" s="25">
        <v>30</v>
      </c>
      <c r="J3309" s="4">
        <v>246</v>
      </c>
      <c r="N3309" t="s">
        <v>8329</v>
      </c>
      <c r="O3309" t="s">
        <v>8224</v>
      </c>
      <c r="P3309" t="s">
        <v>8383</v>
      </c>
      <c r="Q3309" s="8" t="s">
        <v>8374</v>
      </c>
      <c r="R3309">
        <v>1890</v>
      </c>
      <c r="S3309" s="7">
        <v>1</v>
      </c>
      <c r="T3309" s="4">
        <v>12000</v>
      </c>
      <c r="U3309" s="4">
        <v>17350.13</v>
      </c>
      <c r="V3309" s="25">
        <v>30</v>
      </c>
      <c r="W3309" s="4">
        <v>246</v>
      </c>
    </row>
    <row r="3310" spans="1:23" x14ac:dyDescent="0.45">
      <c r="A3310" t="s">
        <v>8329</v>
      </c>
      <c r="B3310" t="s">
        <v>8224</v>
      </c>
      <c r="C3310" t="s">
        <v>8383</v>
      </c>
      <c r="D3310" s="8" t="s">
        <v>8374</v>
      </c>
      <c r="E3310">
        <v>2499</v>
      </c>
      <c r="F3310" s="7">
        <v>1</v>
      </c>
      <c r="G3310" s="4">
        <v>4000</v>
      </c>
      <c r="H3310" s="4">
        <v>8105</v>
      </c>
      <c r="I3310" s="25">
        <v>48.101423611107748</v>
      </c>
      <c r="J3310" s="4">
        <v>170</v>
      </c>
      <c r="N3310" t="s">
        <v>8329</v>
      </c>
      <c r="O3310" t="s">
        <v>8224</v>
      </c>
      <c r="P3310" t="s">
        <v>8383</v>
      </c>
      <c r="Q3310" s="8" t="s">
        <v>8374</v>
      </c>
      <c r="R3310">
        <v>2499</v>
      </c>
      <c r="S3310" s="7">
        <v>1</v>
      </c>
      <c r="T3310" s="4">
        <v>4000</v>
      </c>
      <c r="U3310" s="4">
        <v>8105</v>
      </c>
      <c r="V3310" s="25">
        <v>48.101423611107748</v>
      </c>
      <c r="W3310" s="4">
        <v>170</v>
      </c>
    </row>
    <row r="3311" spans="1:23" x14ac:dyDescent="0.45">
      <c r="A3311" t="s">
        <v>8329</v>
      </c>
      <c r="B3311" t="s">
        <v>8224</v>
      </c>
      <c r="C3311" t="s">
        <v>8383</v>
      </c>
      <c r="D3311" s="8" t="s">
        <v>8381</v>
      </c>
      <c r="F3311" s="7">
        <v>2</v>
      </c>
      <c r="G3311" s="4">
        <v>10200</v>
      </c>
      <c r="H3311" s="4">
        <v>12555</v>
      </c>
      <c r="I3311" s="25">
        <v>30</v>
      </c>
      <c r="J3311" s="4">
        <v>123</v>
      </c>
      <c r="N3311" t="s">
        <v>8329</v>
      </c>
      <c r="O3311" t="s">
        <v>8224</v>
      </c>
      <c r="P3311" t="s">
        <v>8383</v>
      </c>
      <c r="Q3311" s="8" t="s">
        <v>8381</v>
      </c>
      <c r="S3311" s="7">
        <v>2</v>
      </c>
      <c r="T3311" s="4">
        <v>10200</v>
      </c>
      <c r="U3311" s="4">
        <v>12555</v>
      </c>
      <c r="V3311" s="25">
        <v>30</v>
      </c>
      <c r="W3311" s="4">
        <v>123</v>
      </c>
    </row>
    <row r="3312" spans="1:23" x14ac:dyDescent="0.45">
      <c r="A3312" t="s">
        <v>8329</v>
      </c>
      <c r="B3312" t="s">
        <v>8224</v>
      </c>
      <c r="C3312" t="s">
        <v>8383</v>
      </c>
      <c r="D3312" s="8" t="s">
        <v>8381</v>
      </c>
      <c r="E3312">
        <v>2106</v>
      </c>
      <c r="F3312" s="7">
        <v>1</v>
      </c>
      <c r="G3312" s="4">
        <v>2200</v>
      </c>
      <c r="H3312" s="4">
        <v>2355</v>
      </c>
      <c r="I3312" s="25">
        <v>30</v>
      </c>
      <c r="J3312" s="4">
        <v>44</v>
      </c>
      <c r="N3312" t="s">
        <v>8329</v>
      </c>
      <c r="O3312" t="s">
        <v>8224</v>
      </c>
      <c r="P3312" t="s">
        <v>8383</v>
      </c>
      <c r="Q3312" s="8" t="s">
        <v>8381</v>
      </c>
      <c r="R3312">
        <v>2106</v>
      </c>
      <c r="S3312" s="7">
        <v>1</v>
      </c>
      <c r="T3312" s="4">
        <v>2200</v>
      </c>
      <c r="U3312" s="4">
        <v>2355</v>
      </c>
      <c r="V3312" s="25">
        <v>30</v>
      </c>
      <c r="W3312" s="4">
        <v>44</v>
      </c>
    </row>
    <row r="3313" spans="1:23" x14ac:dyDescent="0.45">
      <c r="A3313" t="s">
        <v>8329</v>
      </c>
      <c r="B3313" t="s">
        <v>8224</v>
      </c>
      <c r="C3313" t="s">
        <v>8383</v>
      </c>
      <c r="D3313" s="8" t="s">
        <v>8381</v>
      </c>
      <c r="E3313">
        <v>2478</v>
      </c>
      <c r="F3313" s="7">
        <v>1</v>
      </c>
      <c r="G3313" s="4">
        <v>8000</v>
      </c>
      <c r="H3313" s="4">
        <v>10200</v>
      </c>
      <c r="I3313" s="25">
        <v>30</v>
      </c>
      <c r="J3313" s="4">
        <v>79</v>
      </c>
      <c r="N3313" t="s">
        <v>8329</v>
      </c>
      <c r="O3313" t="s">
        <v>8224</v>
      </c>
      <c r="P3313" t="s">
        <v>8383</v>
      </c>
      <c r="Q3313" s="8" t="s">
        <v>8381</v>
      </c>
      <c r="R3313">
        <v>2478</v>
      </c>
      <c r="S3313" s="7">
        <v>1</v>
      </c>
      <c r="T3313" s="4">
        <v>8000</v>
      </c>
      <c r="U3313" s="4">
        <v>10200</v>
      </c>
      <c r="V3313" s="25">
        <v>30</v>
      </c>
      <c r="W3313" s="4">
        <v>79</v>
      </c>
    </row>
    <row r="3314" spans="1:23" x14ac:dyDescent="0.45">
      <c r="A3314" t="s">
        <v>8329</v>
      </c>
      <c r="B3314" t="s">
        <v>8224</v>
      </c>
      <c r="C3314" t="s">
        <v>8384</v>
      </c>
      <c r="F3314" s="7"/>
      <c r="G3314" s="4"/>
      <c r="H3314" s="4"/>
      <c r="I3314" s="25"/>
      <c r="J3314" s="4"/>
      <c r="N3314" t="s">
        <v>8329</v>
      </c>
      <c r="O3314" t="s">
        <v>8224</v>
      </c>
      <c r="P3314" t="s">
        <v>8384</v>
      </c>
      <c r="S3314" s="7"/>
      <c r="T3314" s="4"/>
      <c r="U3314" s="4"/>
      <c r="V3314" s="25"/>
      <c r="W3314" s="4"/>
    </row>
    <row r="3315" spans="1:23" x14ac:dyDescent="0.45">
      <c r="A3315" t="s">
        <v>8329</v>
      </c>
      <c r="B3315" t="s">
        <v>8224</v>
      </c>
      <c r="C3315" t="s">
        <v>8384</v>
      </c>
      <c r="D3315" s="8" t="s">
        <v>8376</v>
      </c>
      <c r="F3315" s="7">
        <v>2</v>
      </c>
      <c r="G3315" s="4">
        <v>10000</v>
      </c>
      <c r="H3315" s="4">
        <v>11335.23</v>
      </c>
      <c r="I3315" s="25">
        <v>37.479166666667879</v>
      </c>
      <c r="J3315" s="4">
        <v>204</v>
      </c>
      <c r="N3315" t="s">
        <v>8329</v>
      </c>
      <c r="O3315" t="s">
        <v>8224</v>
      </c>
      <c r="P3315" t="s">
        <v>8384</v>
      </c>
      <c r="Q3315" s="8" t="s">
        <v>8376</v>
      </c>
      <c r="S3315" s="7">
        <v>2</v>
      </c>
      <c r="T3315" s="4">
        <v>10000</v>
      </c>
      <c r="U3315" s="4">
        <v>11335.23</v>
      </c>
      <c r="V3315" s="25">
        <v>37.479166666667879</v>
      </c>
      <c r="W3315" s="4">
        <v>204</v>
      </c>
    </row>
    <row r="3316" spans="1:23" x14ac:dyDescent="0.45">
      <c r="A3316" t="s">
        <v>8329</v>
      </c>
      <c r="B3316" t="s">
        <v>8224</v>
      </c>
      <c r="C3316" t="s">
        <v>8384</v>
      </c>
      <c r="D3316" s="8" t="s">
        <v>8376</v>
      </c>
      <c r="E3316">
        <v>1889</v>
      </c>
      <c r="F3316" s="7">
        <v>1</v>
      </c>
      <c r="G3316" s="4">
        <v>2000</v>
      </c>
      <c r="H3316" s="4">
        <v>2132</v>
      </c>
      <c r="I3316" s="25">
        <v>44.958333333335759</v>
      </c>
      <c r="J3316" s="4">
        <v>44</v>
      </c>
      <c r="N3316" t="s">
        <v>8329</v>
      </c>
      <c r="O3316" t="s">
        <v>8224</v>
      </c>
      <c r="P3316" t="s">
        <v>8384</v>
      </c>
      <c r="Q3316" s="8" t="s">
        <v>8376</v>
      </c>
      <c r="R3316">
        <v>1889</v>
      </c>
      <c r="S3316" s="7">
        <v>1</v>
      </c>
      <c r="T3316" s="4">
        <v>2000</v>
      </c>
      <c r="U3316" s="4">
        <v>2132</v>
      </c>
      <c r="V3316" s="25">
        <v>44.958333333335759</v>
      </c>
      <c r="W3316" s="4">
        <v>44</v>
      </c>
    </row>
    <row r="3317" spans="1:23" x14ac:dyDescent="0.45">
      <c r="A3317" t="s">
        <v>8329</v>
      </c>
      <c r="B3317" t="s">
        <v>8224</v>
      </c>
      <c r="C3317" t="s">
        <v>8384</v>
      </c>
      <c r="D3317" s="8" t="s">
        <v>8376</v>
      </c>
      <c r="E3317">
        <v>2090</v>
      </c>
      <c r="F3317" s="7">
        <v>1</v>
      </c>
      <c r="G3317" s="4">
        <v>8000</v>
      </c>
      <c r="H3317" s="4">
        <v>9203.23</v>
      </c>
      <c r="I3317" s="25">
        <v>30</v>
      </c>
      <c r="J3317" s="4">
        <v>160</v>
      </c>
      <c r="N3317" t="s">
        <v>8329</v>
      </c>
      <c r="O3317" t="s">
        <v>8224</v>
      </c>
      <c r="P3317" t="s">
        <v>8384</v>
      </c>
      <c r="Q3317" s="8" t="s">
        <v>8376</v>
      </c>
      <c r="R3317">
        <v>2090</v>
      </c>
      <c r="S3317" s="7">
        <v>1</v>
      </c>
      <c r="T3317" s="4">
        <v>8000</v>
      </c>
      <c r="U3317" s="4">
        <v>9203.23</v>
      </c>
      <c r="V3317" s="25">
        <v>30</v>
      </c>
      <c r="W3317" s="4">
        <v>160</v>
      </c>
    </row>
    <row r="3318" spans="1:23" x14ac:dyDescent="0.45">
      <c r="A3318" t="s">
        <v>8329</v>
      </c>
      <c r="B3318" t="s">
        <v>8224</v>
      </c>
      <c r="C3318" t="s">
        <v>8384</v>
      </c>
      <c r="D3318" s="8" t="s">
        <v>8377</v>
      </c>
      <c r="F3318" s="7">
        <v>4</v>
      </c>
      <c r="G3318" s="4">
        <v>40500</v>
      </c>
      <c r="H3318" s="4">
        <v>102805.83</v>
      </c>
      <c r="I3318" s="25">
        <v>32.468750000001819</v>
      </c>
      <c r="J3318" s="4">
        <v>1437</v>
      </c>
      <c r="N3318" t="s">
        <v>8329</v>
      </c>
      <c r="O3318" t="s">
        <v>8224</v>
      </c>
      <c r="P3318" t="s">
        <v>8384</v>
      </c>
      <c r="Q3318" s="8" t="s">
        <v>8377</v>
      </c>
      <c r="S3318" s="7">
        <v>4</v>
      </c>
      <c r="T3318" s="4">
        <v>40500</v>
      </c>
      <c r="U3318" s="4">
        <v>102805.83</v>
      </c>
      <c r="V3318" s="25">
        <v>32.468750000001819</v>
      </c>
      <c r="W3318" s="4">
        <v>1437</v>
      </c>
    </row>
    <row r="3319" spans="1:23" x14ac:dyDescent="0.45">
      <c r="A3319" t="s">
        <v>8329</v>
      </c>
      <c r="B3319" t="s">
        <v>8224</v>
      </c>
      <c r="C3319" t="s">
        <v>8384</v>
      </c>
      <c r="D3319" s="8" t="s">
        <v>8377</v>
      </c>
      <c r="E3319">
        <v>1939</v>
      </c>
      <c r="F3319" s="7">
        <v>1</v>
      </c>
      <c r="G3319" s="4">
        <v>10000</v>
      </c>
      <c r="H3319" s="4">
        <v>11070</v>
      </c>
      <c r="I3319" s="25">
        <v>29.958333333335759</v>
      </c>
      <c r="J3319" s="4">
        <v>96</v>
      </c>
      <c r="N3319" t="s">
        <v>8329</v>
      </c>
      <c r="O3319" t="s">
        <v>8224</v>
      </c>
      <c r="P3319" t="s">
        <v>8384</v>
      </c>
      <c r="Q3319" s="8" t="s">
        <v>8377</v>
      </c>
      <c r="R3319">
        <v>1939</v>
      </c>
      <c r="S3319" s="7">
        <v>1</v>
      </c>
      <c r="T3319" s="4">
        <v>10000</v>
      </c>
      <c r="U3319" s="4">
        <v>11070</v>
      </c>
      <c r="V3319" s="25">
        <v>29.958333333335759</v>
      </c>
      <c r="W3319" s="4">
        <v>96</v>
      </c>
    </row>
    <row r="3320" spans="1:23" x14ac:dyDescent="0.45">
      <c r="A3320" t="s">
        <v>8329</v>
      </c>
      <c r="B3320" t="s">
        <v>8224</v>
      </c>
      <c r="C3320" t="s">
        <v>8384</v>
      </c>
      <c r="D3320" s="8" t="s">
        <v>8377</v>
      </c>
      <c r="E3320">
        <v>2309</v>
      </c>
      <c r="F3320" s="7">
        <v>1</v>
      </c>
      <c r="G3320" s="4">
        <v>6000</v>
      </c>
      <c r="H3320" s="4">
        <v>6400.47</v>
      </c>
      <c r="I3320" s="25">
        <v>35</v>
      </c>
      <c r="J3320" s="4">
        <v>107</v>
      </c>
      <c r="N3320" t="s">
        <v>8329</v>
      </c>
      <c r="O3320" t="s">
        <v>8224</v>
      </c>
      <c r="P3320" t="s">
        <v>8384</v>
      </c>
      <c r="Q3320" s="8" t="s">
        <v>8377</v>
      </c>
      <c r="R3320">
        <v>2309</v>
      </c>
      <c r="S3320" s="7">
        <v>1</v>
      </c>
      <c r="T3320" s="4">
        <v>6000</v>
      </c>
      <c r="U3320" s="4">
        <v>6400.47</v>
      </c>
      <c r="V3320" s="25">
        <v>35</v>
      </c>
      <c r="W3320" s="4">
        <v>107</v>
      </c>
    </row>
    <row r="3321" spans="1:23" x14ac:dyDescent="0.45">
      <c r="A3321" t="s">
        <v>8329</v>
      </c>
      <c r="B3321" t="s">
        <v>8224</v>
      </c>
      <c r="C3321" t="s">
        <v>8384</v>
      </c>
      <c r="D3321" s="8" t="s">
        <v>8377</v>
      </c>
      <c r="E3321">
        <v>2310</v>
      </c>
      <c r="F3321" s="7">
        <v>1</v>
      </c>
      <c r="G3321" s="4">
        <v>18500</v>
      </c>
      <c r="H3321" s="4">
        <v>79335.360000000001</v>
      </c>
      <c r="I3321" s="25">
        <v>29.958333333335759</v>
      </c>
      <c r="J3321" s="4">
        <v>1224</v>
      </c>
      <c r="N3321" t="s">
        <v>8329</v>
      </c>
      <c r="O3321" t="s">
        <v>8224</v>
      </c>
      <c r="P3321" t="s">
        <v>8384</v>
      </c>
      <c r="Q3321" s="8" t="s">
        <v>8377</v>
      </c>
      <c r="R3321">
        <v>2310</v>
      </c>
      <c r="S3321" s="7">
        <v>1</v>
      </c>
      <c r="T3321" s="4">
        <v>18500</v>
      </c>
      <c r="U3321" s="4">
        <v>79335.360000000001</v>
      </c>
      <c r="V3321" s="25">
        <v>29.958333333335759</v>
      </c>
      <c r="W3321" s="4">
        <v>1224</v>
      </c>
    </row>
    <row r="3322" spans="1:23" x14ac:dyDescent="0.45">
      <c r="A3322" t="s">
        <v>8329</v>
      </c>
      <c r="B3322" t="s">
        <v>8224</v>
      </c>
      <c r="C3322" t="s">
        <v>8384</v>
      </c>
      <c r="D3322" s="8" t="s">
        <v>8377</v>
      </c>
      <c r="E3322">
        <v>2496</v>
      </c>
      <c r="F3322" s="7">
        <v>1</v>
      </c>
      <c r="G3322" s="4">
        <v>6000</v>
      </c>
      <c r="H3322" s="4">
        <v>6000</v>
      </c>
      <c r="I3322" s="25">
        <v>34.958333333335759</v>
      </c>
      <c r="J3322" s="4">
        <v>10</v>
      </c>
      <c r="N3322" t="s">
        <v>8329</v>
      </c>
      <c r="O3322" t="s">
        <v>8224</v>
      </c>
      <c r="P3322" t="s">
        <v>8384</v>
      </c>
      <c r="Q3322" s="8" t="s">
        <v>8377</v>
      </c>
      <c r="R3322">
        <v>2496</v>
      </c>
      <c r="S3322" s="7">
        <v>1</v>
      </c>
      <c r="T3322" s="4">
        <v>6000</v>
      </c>
      <c r="U3322" s="4">
        <v>6000</v>
      </c>
      <c r="V3322" s="25">
        <v>34.958333333335759</v>
      </c>
      <c r="W3322" s="4">
        <v>10</v>
      </c>
    </row>
    <row r="3323" spans="1:23" x14ac:dyDescent="0.45">
      <c r="A3323" t="s">
        <v>8329</v>
      </c>
      <c r="B3323" t="s">
        <v>8224</v>
      </c>
      <c r="C3323" t="s">
        <v>8384</v>
      </c>
      <c r="D3323" s="8" t="s">
        <v>8378</v>
      </c>
      <c r="F3323" s="7">
        <v>2</v>
      </c>
      <c r="G3323" s="4">
        <v>22000</v>
      </c>
      <c r="H3323" s="4">
        <v>28065</v>
      </c>
      <c r="I3323" s="25">
        <v>42.34013310185037</v>
      </c>
      <c r="J3323" s="4">
        <v>334</v>
      </c>
      <c r="N3323" t="s">
        <v>8329</v>
      </c>
      <c r="O3323" t="s">
        <v>8224</v>
      </c>
      <c r="P3323" t="s">
        <v>8384</v>
      </c>
      <c r="Q3323" s="8" t="s">
        <v>8378</v>
      </c>
      <c r="S3323" s="7">
        <v>2</v>
      </c>
      <c r="T3323" s="4">
        <v>22000</v>
      </c>
      <c r="U3323" s="4">
        <v>28065</v>
      </c>
      <c r="V3323" s="25">
        <v>42.34013310185037</v>
      </c>
      <c r="W3323" s="4">
        <v>334</v>
      </c>
    </row>
    <row r="3324" spans="1:23" x14ac:dyDescent="0.45">
      <c r="A3324" t="s">
        <v>8329</v>
      </c>
      <c r="B3324" t="s">
        <v>8224</v>
      </c>
      <c r="C3324" t="s">
        <v>8384</v>
      </c>
      <c r="D3324" s="8" t="s">
        <v>8378</v>
      </c>
      <c r="E3324">
        <v>2463</v>
      </c>
      <c r="F3324" s="7">
        <v>1</v>
      </c>
      <c r="G3324" s="4">
        <v>2000</v>
      </c>
      <c r="H3324" s="4">
        <v>2325</v>
      </c>
      <c r="I3324" s="25">
        <v>39.680266203700739</v>
      </c>
      <c r="J3324" s="4">
        <v>75</v>
      </c>
      <c r="N3324" t="s">
        <v>8329</v>
      </c>
      <c r="O3324" t="s">
        <v>8224</v>
      </c>
      <c r="P3324" t="s">
        <v>8384</v>
      </c>
      <c r="Q3324" s="8" t="s">
        <v>8378</v>
      </c>
      <c r="R3324">
        <v>2463</v>
      </c>
      <c r="S3324" s="7">
        <v>1</v>
      </c>
      <c r="T3324" s="4">
        <v>2000</v>
      </c>
      <c r="U3324" s="4">
        <v>2325</v>
      </c>
      <c r="V3324" s="25">
        <v>39.680266203700739</v>
      </c>
      <c r="W3324" s="4">
        <v>75</v>
      </c>
    </row>
    <row r="3325" spans="1:23" x14ac:dyDescent="0.45">
      <c r="A3325" t="s">
        <v>8329</v>
      </c>
      <c r="B3325" t="s">
        <v>8224</v>
      </c>
      <c r="C3325" t="s">
        <v>8384</v>
      </c>
      <c r="D3325" s="8" t="s">
        <v>8378</v>
      </c>
      <c r="E3325">
        <v>2493</v>
      </c>
      <c r="F3325" s="7">
        <v>1</v>
      </c>
      <c r="G3325" s="4">
        <v>20000</v>
      </c>
      <c r="H3325" s="4">
        <v>25740</v>
      </c>
      <c r="I3325" s="25">
        <v>45</v>
      </c>
      <c r="J3325" s="4">
        <v>259</v>
      </c>
      <c r="N3325" t="s">
        <v>8329</v>
      </c>
      <c r="O3325" t="s">
        <v>8224</v>
      </c>
      <c r="P3325" t="s">
        <v>8384</v>
      </c>
      <c r="Q3325" s="8" t="s">
        <v>8378</v>
      </c>
      <c r="R3325">
        <v>2493</v>
      </c>
      <c r="S3325" s="7">
        <v>1</v>
      </c>
      <c r="T3325" s="4">
        <v>20000</v>
      </c>
      <c r="U3325" s="4">
        <v>25740</v>
      </c>
      <c r="V3325" s="25">
        <v>45</v>
      </c>
      <c r="W3325" s="4">
        <v>259</v>
      </c>
    </row>
    <row r="3326" spans="1:23" x14ac:dyDescent="0.45">
      <c r="A3326" t="s">
        <v>8329</v>
      </c>
      <c r="B3326" t="s">
        <v>8224</v>
      </c>
      <c r="C3326" t="s">
        <v>8384</v>
      </c>
      <c r="D3326" s="8" t="s">
        <v>8379</v>
      </c>
      <c r="F3326" s="7">
        <v>5</v>
      </c>
      <c r="G3326" s="4">
        <v>9650</v>
      </c>
      <c r="H3326" s="4">
        <v>11144.5</v>
      </c>
      <c r="I3326" s="25">
        <v>26.985106481480763</v>
      </c>
      <c r="J3326" s="4">
        <v>209</v>
      </c>
      <c r="N3326" t="s">
        <v>8329</v>
      </c>
      <c r="O3326" t="s">
        <v>8224</v>
      </c>
      <c r="P3326" t="s">
        <v>8384</v>
      </c>
      <c r="Q3326" s="8" t="s">
        <v>8379</v>
      </c>
      <c r="S3326" s="7">
        <v>5</v>
      </c>
      <c r="T3326" s="4">
        <v>9650</v>
      </c>
      <c r="U3326" s="4">
        <v>11144.5</v>
      </c>
      <c r="V3326" s="25">
        <v>26.985106481480763</v>
      </c>
      <c r="W3326" s="4">
        <v>209</v>
      </c>
    </row>
    <row r="3327" spans="1:23" x14ac:dyDescent="0.45">
      <c r="A3327" t="s">
        <v>8329</v>
      </c>
      <c r="B3327" t="s">
        <v>8224</v>
      </c>
      <c r="C3327" t="s">
        <v>8384</v>
      </c>
      <c r="D3327" s="8" t="s">
        <v>8379</v>
      </c>
      <c r="E3327">
        <v>1928</v>
      </c>
      <c r="F3327" s="7">
        <v>1</v>
      </c>
      <c r="G3327" s="4">
        <v>2550</v>
      </c>
      <c r="H3327" s="4">
        <v>2630</v>
      </c>
      <c r="I3327" s="25">
        <v>30</v>
      </c>
      <c r="J3327" s="4">
        <v>34</v>
      </c>
      <c r="N3327" t="s">
        <v>8329</v>
      </c>
      <c r="O3327" t="s">
        <v>8224</v>
      </c>
      <c r="P3327" t="s">
        <v>8384</v>
      </c>
      <c r="Q3327" s="8" t="s">
        <v>8379</v>
      </c>
      <c r="R3327">
        <v>1928</v>
      </c>
      <c r="S3327" s="7">
        <v>1</v>
      </c>
      <c r="T3327" s="4">
        <v>2550</v>
      </c>
      <c r="U3327" s="4">
        <v>2630</v>
      </c>
      <c r="V3327" s="25">
        <v>30</v>
      </c>
      <c r="W3327" s="4">
        <v>34</v>
      </c>
    </row>
    <row r="3328" spans="1:23" x14ac:dyDescent="0.45">
      <c r="A3328" t="s">
        <v>8329</v>
      </c>
      <c r="B3328" t="s">
        <v>8224</v>
      </c>
      <c r="C3328" t="s">
        <v>8384</v>
      </c>
      <c r="D3328" s="8" t="s">
        <v>8379</v>
      </c>
      <c r="E3328">
        <v>2104</v>
      </c>
      <c r="F3328" s="7">
        <v>1</v>
      </c>
      <c r="G3328" s="4">
        <v>800</v>
      </c>
      <c r="H3328" s="4">
        <v>1036</v>
      </c>
      <c r="I3328" s="25">
        <v>30.925532407403807</v>
      </c>
      <c r="J3328" s="4">
        <v>37</v>
      </c>
      <c r="N3328" t="s">
        <v>8329</v>
      </c>
      <c r="O3328" t="s">
        <v>8224</v>
      </c>
      <c r="P3328" t="s">
        <v>8384</v>
      </c>
      <c r="Q3328" s="8" t="s">
        <v>8379</v>
      </c>
      <c r="R3328">
        <v>2104</v>
      </c>
      <c r="S3328" s="7">
        <v>1</v>
      </c>
      <c r="T3328" s="4">
        <v>800</v>
      </c>
      <c r="U3328" s="4">
        <v>1036</v>
      </c>
      <c r="V3328" s="25">
        <v>30.925532407403807</v>
      </c>
      <c r="W3328" s="4">
        <v>37</v>
      </c>
    </row>
    <row r="3329" spans="1:23" x14ac:dyDescent="0.45">
      <c r="A3329" t="s">
        <v>8329</v>
      </c>
      <c r="B3329" t="s">
        <v>8224</v>
      </c>
      <c r="C3329" t="s">
        <v>8384</v>
      </c>
      <c r="D3329" s="8" t="s">
        <v>8379</v>
      </c>
      <c r="E3329">
        <v>2112</v>
      </c>
      <c r="F3329" s="7">
        <v>1</v>
      </c>
      <c r="G3329" s="4">
        <v>300</v>
      </c>
      <c r="H3329" s="4">
        <v>300</v>
      </c>
      <c r="I3329" s="25">
        <v>14</v>
      </c>
      <c r="J3329" s="4">
        <v>11</v>
      </c>
      <c r="N3329" t="s">
        <v>8329</v>
      </c>
      <c r="O3329" t="s">
        <v>8224</v>
      </c>
      <c r="P3329" t="s">
        <v>8384</v>
      </c>
      <c r="Q3329" s="8" t="s">
        <v>8379</v>
      </c>
      <c r="R3329">
        <v>2112</v>
      </c>
      <c r="S3329" s="7">
        <v>1</v>
      </c>
      <c r="T3329" s="4">
        <v>300</v>
      </c>
      <c r="U3329" s="4">
        <v>300</v>
      </c>
      <c r="V3329" s="25">
        <v>14</v>
      </c>
      <c r="W3329" s="4">
        <v>11</v>
      </c>
    </row>
    <row r="3330" spans="1:23" x14ac:dyDescent="0.45">
      <c r="A3330" t="s">
        <v>8329</v>
      </c>
      <c r="B3330" t="s">
        <v>8224</v>
      </c>
      <c r="C3330" t="s">
        <v>8384</v>
      </c>
      <c r="D3330" s="8" t="s">
        <v>8379</v>
      </c>
      <c r="E3330">
        <v>2466</v>
      </c>
      <c r="F3330" s="7">
        <v>1</v>
      </c>
      <c r="G3330" s="4">
        <v>2500</v>
      </c>
      <c r="H3330" s="4">
        <v>2500</v>
      </c>
      <c r="I3330" s="25">
        <v>30</v>
      </c>
      <c r="J3330" s="4">
        <v>52</v>
      </c>
      <c r="N3330" t="s">
        <v>8329</v>
      </c>
      <c r="O3330" t="s">
        <v>8224</v>
      </c>
      <c r="P3330" t="s">
        <v>8384</v>
      </c>
      <c r="Q3330" s="8" t="s">
        <v>8379</v>
      </c>
      <c r="R3330">
        <v>2466</v>
      </c>
      <c r="S3330" s="7">
        <v>1</v>
      </c>
      <c r="T3330" s="4">
        <v>2500</v>
      </c>
      <c r="U3330" s="4">
        <v>2500</v>
      </c>
      <c r="V3330" s="25">
        <v>30</v>
      </c>
      <c r="W3330" s="4">
        <v>52</v>
      </c>
    </row>
    <row r="3331" spans="1:23" x14ac:dyDescent="0.45">
      <c r="A3331" t="s">
        <v>8329</v>
      </c>
      <c r="B3331" t="s">
        <v>8224</v>
      </c>
      <c r="C3331" t="s">
        <v>8384</v>
      </c>
      <c r="D3331" s="8" t="s">
        <v>8379</v>
      </c>
      <c r="E3331">
        <v>2489</v>
      </c>
      <c r="F3331" s="7">
        <v>1</v>
      </c>
      <c r="G3331" s="4">
        <v>3500</v>
      </c>
      <c r="H3331" s="4">
        <v>4678.5</v>
      </c>
      <c r="I3331" s="25">
        <v>30</v>
      </c>
      <c r="J3331" s="4">
        <v>75</v>
      </c>
      <c r="N3331" t="s">
        <v>8329</v>
      </c>
      <c r="O3331" t="s">
        <v>8224</v>
      </c>
      <c r="P3331" t="s">
        <v>8384</v>
      </c>
      <c r="Q3331" s="8" t="s">
        <v>8379</v>
      </c>
      <c r="R3331">
        <v>2489</v>
      </c>
      <c r="S3331" s="7">
        <v>1</v>
      </c>
      <c r="T3331" s="4">
        <v>3500</v>
      </c>
      <c r="U3331" s="4">
        <v>4678.5</v>
      </c>
      <c r="V3331" s="25">
        <v>30</v>
      </c>
      <c r="W3331" s="4">
        <v>75</v>
      </c>
    </row>
    <row r="3332" spans="1:23" x14ac:dyDescent="0.45">
      <c r="A3332" t="s">
        <v>8329</v>
      </c>
      <c r="B3332" t="s">
        <v>8224</v>
      </c>
      <c r="C3332" t="s">
        <v>8384</v>
      </c>
      <c r="D3332" s="8" t="s">
        <v>8369</v>
      </c>
      <c r="F3332" s="7">
        <v>2</v>
      </c>
      <c r="G3332" s="4">
        <v>6000</v>
      </c>
      <c r="H3332" s="4">
        <v>7950.22</v>
      </c>
      <c r="I3332" s="25">
        <v>45</v>
      </c>
      <c r="J3332" s="4">
        <v>237</v>
      </c>
      <c r="N3332" t="s">
        <v>8329</v>
      </c>
      <c r="O3332" t="s">
        <v>8224</v>
      </c>
      <c r="P3332" t="s">
        <v>8384</v>
      </c>
      <c r="Q3332" s="8" t="s">
        <v>8369</v>
      </c>
      <c r="S3332" s="7">
        <v>2</v>
      </c>
      <c r="T3332" s="4">
        <v>6000</v>
      </c>
      <c r="U3332" s="4">
        <v>7950.22</v>
      </c>
      <c r="V3332" s="25">
        <v>45</v>
      </c>
      <c r="W3332" s="4">
        <v>237</v>
      </c>
    </row>
    <row r="3333" spans="1:23" x14ac:dyDescent="0.45">
      <c r="A3333" t="s">
        <v>8329</v>
      </c>
      <c r="B3333" t="s">
        <v>8224</v>
      </c>
      <c r="C3333" t="s">
        <v>8384</v>
      </c>
      <c r="D3333" s="8" t="s">
        <v>8369</v>
      </c>
      <c r="E3333">
        <v>1930</v>
      </c>
      <c r="F3333" s="7">
        <v>1</v>
      </c>
      <c r="G3333" s="4">
        <v>1000</v>
      </c>
      <c r="H3333" s="4">
        <v>1270</v>
      </c>
      <c r="I3333" s="25">
        <v>60</v>
      </c>
      <c r="J3333" s="4">
        <v>26</v>
      </c>
      <c r="N3333" t="s">
        <v>8329</v>
      </c>
      <c r="O3333" t="s">
        <v>8224</v>
      </c>
      <c r="P3333" t="s">
        <v>8384</v>
      </c>
      <c r="Q3333" s="8" t="s">
        <v>8369</v>
      </c>
      <c r="R3333">
        <v>1930</v>
      </c>
      <c r="S3333" s="7">
        <v>1</v>
      </c>
      <c r="T3333" s="4">
        <v>1000</v>
      </c>
      <c r="U3333" s="4">
        <v>1270</v>
      </c>
      <c r="V3333" s="25">
        <v>60</v>
      </c>
      <c r="W3333" s="4">
        <v>26</v>
      </c>
    </row>
    <row r="3334" spans="1:23" x14ac:dyDescent="0.45">
      <c r="A3334" t="s">
        <v>8329</v>
      </c>
      <c r="B3334" t="s">
        <v>8224</v>
      </c>
      <c r="C3334" t="s">
        <v>8384</v>
      </c>
      <c r="D3334" s="8" t="s">
        <v>8369</v>
      </c>
      <c r="E3334">
        <v>2301</v>
      </c>
      <c r="F3334" s="7">
        <v>1</v>
      </c>
      <c r="G3334" s="4">
        <v>5000</v>
      </c>
      <c r="H3334" s="4">
        <v>6680.22</v>
      </c>
      <c r="I3334" s="25">
        <v>30</v>
      </c>
      <c r="J3334" s="4">
        <v>211</v>
      </c>
      <c r="N3334" t="s">
        <v>8329</v>
      </c>
      <c r="O3334" t="s">
        <v>8224</v>
      </c>
      <c r="P3334" t="s">
        <v>8384</v>
      </c>
      <c r="Q3334" s="8" t="s">
        <v>8369</v>
      </c>
      <c r="R3334">
        <v>2301</v>
      </c>
      <c r="S3334" s="7">
        <v>1</v>
      </c>
      <c r="T3334" s="4">
        <v>5000</v>
      </c>
      <c r="U3334" s="4">
        <v>6680.22</v>
      </c>
      <c r="V3334" s="25">
        <v>30</v>
      </c>
      <c r="W3334" s="4">
        <v>211</v>
      </c>
    </row>
    <row r="3335" spans="1:23" x14ac:dyDescent="0.45">
      <c r="A3335" t="s">
        <v>8329</v>
      </c>
      <c r="B3335" t="s">
        <v>8224</v>
      </c>
      <c r="C3335" t="s">
        <v>8384</v>
      </c>
      <c r="D3335" s="8" t="s">
        <v>8380</v>
      </c>
      <c r="F3335" s="7">
        <v>2</v>
      </c>
      <c r="G3335" s="4">
        <v>17500</v>
      </c>
      <c r="H3335" s="4">
        <v>20400.010000000002</v>
      </c>
      <c r="I3335" s="25">
        <v>32.974357638890069</v>
      </c>
      <c r="J3335" s="4">
        <v>176</v>
      </c>
      <c r="N3335" t="s">
        <v>8329</v>
      </c>
      <c r="O3335" t="s">
        <v>8224</v>
      </c>
      <c r="P3335" t="s">
        <v>8384</v>
      </c>
      <c r="Q3335" s="8" t="s">
        <v>8380</v>
      </c>
      <c r="S3335" s="7">
        <v>2</v>
      </c>
      <c r="T3335" s="4">
        <v>17500</v>
      </c>
      <c r="U3335" s="4">
        <v>20400.010000000002</v>
      </c>
      <c r="V3335" s="25">
        <v>32.974357638890069</v>
      </c>
      <c r="W3335" s="4">
        <v>176</v>
      </c>
    </row>
    <row r="3336" spans="1:23" x14ac:dyDescent="0.45">
      <c r="A3336" t="s">
        <v>8329</v>
      </c>
      <c r="B3336" t="s">
        <v>8224</v>
      </c>
      <c r="C3336" t="s">
        <v>8384</v>
      </c>
      <c r="D3336" s="8" t="s">
        <v>8380</v>
      </c>
      <c r="E3336">
        <v>1938</v>
      </c>
      <c r="F3336" s="7">
        <v>1</v>
      </c>
      <c r="G3336" s="4">
        <v>15000</v>
      </c>
      <c r="H3336" s="4">
        <v>17390</v>
      </c>
      <c r="I3336" s="25">
        <v>30.948715277780138</v>
      </c>
      <c r="J3336" s="4">
        <v>114</v>
      </c>
      <c r="N3336" t="s">
        <v>8329</v>
      </c>
      <c r="O3336" t="s">
        <v>8224</v>
      </c>
      <c r="P3336" t="s">
        <v>8384</v>
      </c>
      <c r="Q3336" s="8" t="s">
        <v>8380</v>
      </c>
      <c r="R3336">
        <v>1938</v>
      </c>
      <c r="S3336" s="7">
        <v>1</v>
      </c>
      <c r="T3336" s="4">
        <v>15000</v>
      </c>
      <c r="U3336" s="4">
        <v>17390</v>
      </c>
      <c r="V3336" s="25">
        <v>30.948715277780138</v>
      </c>
      <c r="W3336" s="4">
        <v>114</v>
      </c>
    </row>
    <row r="3337" spans="1:23" x14ac:dyDescent="0.45">
      <c r="A3337" t="s">
        <v>8329</v>
      </c>
      <c r="B3337" t="s">
        <v>8224</v>
      </c>
      <c r="C3337" t="s">
        <v>8384</v>
      </c>
      <c r="D3337" s="8" t="s">
        <v>8380</v>
      </c>
      <c r="E3337">
        <v>2089</v>
      </c>
      <c r="F3337" s="7">
        <v>1</v>
      </c>
      <c r="G3337" s="4">
        <v>2500</v>
      </c>
      <c r="H3337" s="4">
        <v>3010.01</v>
      </c>
      <c r="I3337" s="25">
        <v>35</v>
      </c>
      <c r="J3337" s="4">
        <v>62</v>
      </c>
      <c r="N3337" t="s">
        <v>8329</v>
      </c>
      <c r="O3337" t="s">
        <v>8224</v>
      </c>
      <c r="P3337" t="s">
        <v>8384</v>
      </c>
      <c r="Q3337" s="8" t="s">
        <v>8380</v>
      </c>
      <c r="R3337">
        <v>2089</v>
      </c>
      <c r="S3337" s="7">
        <v>1</v>
      </c>
      <c r="T3337" s="4">
        <v>2500</v>
      </c>
      <c r="U3337" s="4">
        <v>3010.01</v>
      </c>
      <c r="V3337" s="25">
        <v>35</v>
      </c>
      <c r="W3337" s="4">
        <v>62</v>
      </c>
    </row>
    <row r="3338" spans="1:23" x14ac:dyDescent="0.45">
      <c r="A3338" t="s">
        <v>8329</v>
      </c>
      <c r="B3338" t="s">
        <v>8224</v>
      </c>
      <c r="C3338" t="s">
        <v>8384</v>
      </c>
      <c r="D3338" s="8" t="s">
        <v>8372</v>
      </c>
      <c r="F3338" s="7">
        <v>1</v>
      </c>
      <c r="G3338" s="4">
        <v>1500</v>
      </c>
      <c r="H3338" s="4">
        <v>1655</v>
      </c>
      <c r="I3338" s="25">
        <v>22.098518518519995</v>
      </c>
      <c r="J3338" s="4">
        <v>52</v>
      </c>
      <c r="N3338" t="s">
        <v>8329</v>
      </c>
      <c r="O3338" t="s">
        <v>8224</v>
      </c>
      <c r="P3338" t="s">
        <v>8384</v>
      </c>
      <c r="Q3338" s="8" t="s">
        <v>8372</v>
      </c>
      <c r="S3338" s="7">
        <v>1</v>
      </c>
      <c r="T3338" s="4">
        <v>1500</v>
      </c>
      <c r="U3338" s="4">
        <v>1655</v>
      </c>
      <c r="V3338" s="25">
        <v>22.098518518519995</v>
      </c>
      <c r="W3338" s="4">
        <v>52</v>
      </c>
    </row>
    <row r="3339" spans="1:23" x14ac:dyDescent="0.45">
      <c r="A3339" t="s">
        <v>8329</v>
      </c>
      <c r="B3339" t="s">
        <v>8224</v>
      </c>
      <c r="C3339" t="s">
        <v>8384</v>
      </c>
      <c r="D3339" s="8" t="s">
        <v>8372</v>
      </c>
      <c r="E3339">
        <v>1925</v>
      </c>
      <c r="F3339" s="7">
        <v>1</v>
      </c>
      <c r="G3339" s="4">
        <v>1500</v>
      </c>
      <c r="H3339" s="4">
        <v>1655</v>
      </c>
      <c r="I3339" s="25">
        <v>22.098518518519995</v>
      </c>
      <c r="J3339" s="4">
        <v>52</v>
      </c>
      <c r="N3339" t="s">
        <v>8329</v>
      </c>
      <c r="O3339" t="s">
        <v>8224</v>
      </c>
      <c r="P3339" t="s">
        <v>8384</v>
      </c>
      <c r="Q3339" s="8" t="s">
        <v>8372</v>
      </c>
      <c r="R3339">
        <v>1925</v>
      </c>
      <c r="S3339" s="7">
        <v>1</v>
      </c>
      <c r="T3339" s="4">
        <v>1500</v>
      </c>
      <c r="U3339" s="4">
        <v>1655</v>
      </c>
      <c r="V3339" s="25">
        <v>22.098518518519995</v>
      </c>
      <c r="W3339" s="4">
        <v>52</v>
      </c>
    </row>
    <row r="3340" spans="1:23" x14ac:dyDescent="0.45">
      <c r="A3340" t="s">
        <v>8329</v>
      </c>
      <c r="B3340" t="s">
        <v>8224</v>
      </c>
      <c r="C3340" t="s">
        <v>8384</v>
      </c>
      <c r="D3340" s="8" t="s">
        <v>8373</v>
      </c>
      <c r="F3340" s="7">
        <v>1</v>
      </c>
      <c r="G3340" s="4">
        <v>3000</v>
      </c>
      <c r="H3340" s="4">
        <v>125</v>
      </c>
      <c r="I3340" s="25">
        <v>30.041666666664241</v>
      </c>
      <c r="J3340" s="4">
        <v>4</v>
      </c>
      <c r="N3340" t="s">
        <v>8329</v>
      </c>
      <c r="O3340" t="s">
        <v>8224</v>
      </c>
      <c r="P3340" t="s">
        <v>8384</v>
      </c>
      <c r="Q3340" s="8" t="s">
        <v>8373</v>
      </c>
      <c r="S3340" s="7">
        <v>1</v>
      </c>
      <c r="T3340" s="4">
        <v>3000</v>
      </c>
      <c r="U3340" s="4">
        <v>125</v>
      </c>
      <c r="V3340" s="25">
        <v>30.041666666664241</v>
      </c>
      <c r="W3340" s="4">
        <v>4</v>
      </c>
    </row>
    <row r="3341" spans="1:23" x14ac:dyDescent="0.45">
      <c r="A3341" t="s">
        <v>8329</v>
      </c>
      <c r="B3341" t="s">
        <v>8224</v>
      </c>
      <c r="C3341" t="s">
        <v>8384</v>
      </c>
      <c r="D3341" s="8" t="s">
        <v>8373</v>
      </c>
      <c r="E3341">
        <v>890</v>
      </c>
      <c r="F3341" s="7">
        <v>1</v>
      </c>
      <c r="G3341" s="4">
        <v>3000</v>
      </c>
      <c r="H3341" s="4">
        <v>125</v>
      </c>
      <c r="I3341" s="25">
        <v>30.041666666664241</v>
      </c>
      <c r="J3341" s="4">
        <v>4</v>
      </c>
      <c r="N3341" t="s">
        <v>8329</v>
      </c>
      <c r="O3341" t="s">
        <v>8224</v>
      </c>
      <c r="P3341" t="s">
        <v>8384</v>
      </c>
      <c r="Q3341" s="8" t="s">
        <v>8373</v>
      </c>
      <c r="R3341">
        <v>890</v>
      </c>
      <c r="S3341" s="7">
        <v>1</v>
      </c>
      <c r="T3341" s="4">
        <v>3000</v>
      </c>
      <c r="U3341" s="4">
        <v>125</v>
      </c>
      <c r="V3341" s="25">
        <v>30.041666666664241</v>
      </c>
      <c r="W3341" s="4">
        <v>4</v>
      </c>
    </row>
    <row r="3342" spans="1:23" x14ac:dyDescent="0.45">
      <c r="A3342" t="s">
        <v>8329</v>
      </c>
      <c r="B3342" t="s">
        <v>8224</v>
      </c>
      <c r="C3342" t="s">
        <v>8384</v>
      </c>
      <c r="D3342" s="8" t="s">
        <v>8374</v>
      </c>
      <c r="F3342" s="7">
        <v>4</v>
      </c>
      <c r="G3342" s="4">
        <v>15300</v>
      </c>
      <c r="H3342" s="4">
        <v>17537.43</v>
      </c>
      <c r="I3342" s="25">
        <v>35.605804398148393</v>
      </c>
      <c r="J3342" s="4">
        <v>295</v>
      </c>
      <c r="N3342" t="s">
        <v>8329</v>
      </c>
      <c r="O3342" t="s">
        <v>8224</v>
      </c>
      <c r="P3342" t="s">
        <v>8384</v>
      </c>
      <c r="Q3342" s="8" t="s">
        <v>8374</v>
      </c>
      <c r="S3342" s="7">
        <v>4</v>
      </c>
      <c r="T3342" s="4">
        <v>15300</v>
      </c>
      <c r="U3342" s="4">
        <v>17537.43</v>
      </c>
      <c r="V3342" s="25">
        <v>35.605804398148393</v>
      </c>
      <c r="W3342" s="4">
        <v>295</v>
      </c>
    </row>
    <row r="3343" spans="1:23" x14ac:dyDescent="0.45">
      <c r="A3343" t="s">
        <v>8329</v>
      </c>
      <c r="B3343" t="s">
        <v>8224</v>
      </c>
      <c r="C3343" t="s">
        <v>8384</v>
      </c>
      <c r="D3343" s="8" t="s">
        <v>8374</v>
      </c>
      <c r="E3343">
        <v>1922</v>
      </c>
      <c r="F3343" s="7">
        <v>1</v>
      </c>
      <c r="G3343" s="4">
        <v>2000</v>
      </c>
      <c r="H3343" s="4">
        <v>2311</v>
      </c>
      <c r="I3343" s="25">
        <v>30</v>
      </c>
      <c r="J3343" s="4">
        <v>64</v>
      </c>
      <c r="N3343" t="s">
        <v>8329</v>
      </c>
      <c r="O3343" t="s">
        <v>8224</v>
      </c>
      <c r="P3343" t="s">
        <v>8384</v>
      </c>
      <c r="Q3343" s="8" t="s">
        <v>8374</v>
      </c>
      <c r="R3343">
        <v>1922</v>
      </c>
      <c r="S3343" s="7">
        <v>1</v>
      </c>
      <c r="T3343" s="4">
        <v>2000</v>
      </c>
      <c r="U3343" s="4">
        <v>2311</v>
      </c>
      <c r="V3343" s="25">
        <v>30</v>
      </c>
      <c r="W3343" s="4">
        <v>64</v>
      </c>
    </row>
    <row r="3344" spans="1:23" x14ac:dyDescent="0.45">
      <c r="A3344" t="s">
        <v>8329</v>
      </c>
      <c r="B3344" t="s">
        <v>8224</v>
      </c>
      <c r="C3344" t="s">
        <v>8384</v>
      </c>
      <c r="D3344" s="8" t="s">
        <v>8374</v>
      </c>
      <c r="E3344">
        <v>2120</v>
      </c>
      <c r="F3344" s="7">
        <v>1</v>
      </c>
      <c r="G3344" s="4">
        <v>8000</v>
      </c>
      <c r="H3344" s="4">
        <v>8070.43</v>
      </c>
      <c r="I3344" s="25">
        <v>49</v>
      </c>
      <c r="J3344" s="4">
        <v>69</v>
      </c>
      <c r="N3344" t="s">
        <v>8329</v>
      </c>
      <c r="O3344" t="s">
        <v>8224</v>
      </c>
      <c r="P3344" t="s">
        <v>8384</v>
      </c>
      <c r="Q3344" s="8" t="s">
        <v>8374</v>
      </c>
      <c r="R3344">
        <v>2120</v>
      </c>
      <c r="S3344" s="7">
        <v>1</v>
      </c>
      <c r="T3344" s="4">
        <v>8000</v>
      </c>
      <c r="U3344" s="4">
        <v>8070.43</v>
      </c>
      <c r="V3344" s="25">
        <v>49</v>
      </c>
      <c r="W3344" s="4">
        <v>69</v>
      </c>
    </row>
    <row r="3345" spans="1:23" x14ac:dyDescent="0.45">
      <c r="A3345" t="s">
        <v>8329</v>
      </c>
      <c r="B3345" t="s">
        <v>8224</v>
      </c>
      <c r="C3345" t="s">
        <v>8384</v>
      </c>
      <c r="D3345" s="8" t="s">
        <v>8374</v>
      </c>
      <c r="E3345">
        <v>2302</v>
      </c>
      <c r="F3345" s="7">
        <v>1</v>
      </c>
      <c r="G3345" s="4">
        <v>2300</v>
      </c>
      <c r="H3345" s="4">
        <v>3925</v>
      </c>
      <c r="I3345" s="25">
        <v>33.423217592593573</v>
      </c>
      <c r="J3345" s="4">
        <v>85</v>
      </c>
      <c r="N3345" t="s">
        <v>8329</v>
      </c>
      <c r="O3345" t="s">
        <v>8224</v>
      </c>
      <c r="P3345" t="s">
        <v>8384</v>
      </c>
      <c r="Q3345" s="8" t="s">
        <v>8374</v>
      </c>
      <c r="R3345">
        <v>2302</v>
      </c>
      <c r="S3345" s="7">
        <v>1</v>
      </c>
      <c r="T3345" s="4">
        <v>2300</v>
      </c>
      <c r="U3345" s="4">
        <v>3925</v>
      </c>
      <c r="V3345" s="25">
        <v>33.423217592593573</v>
      </c>
      <c r="W3345" s="4">
        <v>85</v>
      </c>
    </row>
    <row r="3346" spans="1:23" x14ac:dyDescent="0.45">
      <c r="A3346" t="s">
        <v>8329</v>
      </c>
      <c r="B3346" t="s">
        <v>8224</v>
      </c>
      <c r="C3346" t="s">
        <v>8384</v>
      </c>
      <c r="D3346" s="8" t="s">
        <v>8374</v>
      </c>
      <c r="E3346">
        <v>2319</v>
      </c>
      <c r="F3346" s="7">
        <v>1</v>
      </c>
      <c r="G3346" s="4">
        <v>3000</v>
      </c>
      <c r="H3346" s="4">
        <v>3231</v>
      </c>
      <c r="I3346" s="25">
        <v>30</v>
      </c>
      <c r="J3346" s="4">
        <v>77</v>
      </c>
      <c r="N3346" t="s">
        <v>8329</v>
      </c>
      <c r="O3346" t="s">
        <v>8224</v>
      </c>
      <c r="P3346" t="s">
        <v>8384</v>
      </c>
      <c r="Q3346" s="8" t="s">
        <v>8374</v>
      </c>
      <c r="R3346">
        <v>2319</v>
      </c>
      <c r="S3346" s="7">
        <v>1</v>
      </c>
      <c r="T3346" s="4">
        <v>3000</v>
      </c>
      <c r="U3346" s="4">
        <v>3231</v>
      </c>
      <c r="V3346" s="25">
        <v>30</v>
      </c>
      <c r="W3346" s="4">
        <v>77</v>
      </c>
    </row>
    <row r="3347" spans="1:23" x14ac:dyDescent="0.45">
      <c r="A3347" t="s">
        <v>8329</v>
      </c>
      <c r="B3347" t="s">
        <v>8224</v>
      </c>
      <c r="C3347" t="s">
        <v>8384</v>
      </c>
      <c r="D3347" s="8" t="s">
        <v>8381</v>
      </c>
      <c r="F3347" s="7">
        <v>1</v>
      </c>
      <c r="G3347" s="4">
        <v>3000</v>
      </c>
      <c r="H3347" s="4">
        <v>3432</v>
      </c>
      <c r="I3347" s="25">
        <v>28.053530092591245</v>
      </c>
      <c r="J3347" s="4">
        <v>33</v>
      </c>
      <c r="N3347" t="s">
        <v>8329</v>
      </c>
      <c r="O3347" t="s">
        <v>8224</v>
      </c>
      <c r="P3347" t="s">
        <v>8384</v>
      </c>
      <c r="Q3347" s="8" t="s">
        <v>8381</v>
      </c>
      <c r="S3347" s="7">
        <v>1</v>
      </c>
      <c r="T3347" s="4">
        <v>3000</v>
      </c>
      <c r="U3347" s="4">
        <v>3432</v>
      </c>
      <c r="V3347" s="25">
        <v>28.053530092591245</v>
      </c>
      <c r="W3347" s="4">
        <v>33</v>
      </c>
    </row>
    <row r="3348" spans="1:23" x14ac:dyDescent="0.45">
      <c r="A3348" t="s">
        <v>8329</v>
      </c>
      <c r="B3348" t="s">
        <v>8224</v>
      </c>
      <c r="C3348" t="s">
        <v>8384</v>
      </c>
      <c r="D3348" s="8" t="s">
        <v>8381</v>
      </c>
      <c r="E3348">
        <v>1924</v>
      </c>
      <c r="F3348" s="7">
        <v>1</v>
      </c>
      <c r="G3348" s="4">
        <v>3000</v>
      </c>
      <c r="H3348" s="4">
        <v>3432</v>
      </c>
      <c r="I3348" s="25">
        <v>28.053530092591245</v>
      </c>
      <c r="J3348" s="4">
        <v>33</v>
      </c>
      <c r="N3348" t="s">
        <v>8329</v>
      </c>
      <c r="O3348" t="s">
        <v>8224</v>
      </c>
      <c r="P3348" t="s">
        <v>8384</v>
      </c>
      <c r="Q3348" s="8" t="s">
        <v>8381</v>
      </c>
      <c r="R3348">
        <v>1924</v>
      </c>
      <c r="S3348" s="7">
        <v>1</v>
      </c>
      <c r="T3348" s="4">
        <v>3000</v>
      </c>
      <c r="U3348" s="4">
        <v>3432</v>
      </c>
      <c r="V3348" s="25">
        <v>28.053530092591245</v>
      </c>
      <c r="W3348" s="4">
        <v>33</v>
      </c>
    </row>
    <row r="3349" spans="1:23" x14ac:dyDescent="0.45">
      <c r="A3349" t="s">
        <v>8329</v>
      </c>
      <c r="B3349" t="s">
        <v>8224</v>
      </c>
      <c r="C3349" t="s">
        <v>8385</v>
      </c>
      <c r="F3349" s="7"/>
      <c r="G3349" s="4"/>
      <c r="H3349" s="4"/>
      <c r="I3349" s="25"/>
      <c r="J3349" s="4"/>
      <c r="N3349" t="s">
        <v>8329</v>
      </c>
      <c r="O3349" t="s">
        <v>8224</v>
      </c>
      <c r="P3349" t="s">
        <v>8385</v>
      </c>
      <c r="S3349" s="7"/>
      <c r="T3349" s="4"/>
      <c r="U3349" s="4"/>
      <c r="V3349" s="25"/>
      <c r="W3349" s="4"/>
    </row>
    <row r="3350" spans="1:23" x14ac:dyDescent="0.45">
      <c r="A3350" t="s">
        <v>8329</v>
      </c>
      <c r="B3350" t="s">
        <v>8224</v>
      </c>
      <c r="C3350" t="s">
        <v>8385</v>
      </c>
      <c r="D3350" s="8" t="s">
        <v>8377</v>
      </c>
      <c r="F3350" s="7">
        <v>2</v>
      </c>
      <c r="G3350" s="4">
        <v>11350</v>
      </c>
      <c r="H3350" s="4">
        <v>11939</v>
      </c>
      <c r="I3350" s="25">
        <v>28.624965277780575</v>
      </c>
      <c r="J3350" s="4">
        <v>272</v>
      </c>
      <c r="N3350" t="s">
        <v>8329</v>
      </c>
      <c r="O3350" t="s">
        <v>8224</v>
      </c>
      <c r="P3350" t="s">
        <v>8385</v>
      </c>
      <c r="Q3350" s="8" t="s">
        <v>8377</v>
      </c>
      <c r="S3350" s="7">
        <v>2</v>
      </c>
      <c r="T3350" s="4">
        <v>11350</v>
      </c>
      <c r="U3350" s="4">
        <v>11939</v>
      </c>
      <c r="V3350" s="25">
        <v>28.624965277780575</v>
      </c>
      <c r="W3350" s="4">
        <v>272</v>
      </c>
    </row>
    <row r="3351" spans="1:23" x14ac:dyDescent="0.45">
      <c r="A3351" t="s">
        <v>8329</v>
      </c>
      <c r="B3351" t="s">
        <v>8224</v>
      </c>
      <c r="C3351" t="s">
        <v>8385</v>
      </c>
      <c r="D3351" s="8" t="s">
        <v>8377</v>
      </c>
      <c r="E3351">
        <v>1897</v>
      </c>
      <c r="F3351" s="7">
        <v>1</v>
      </c>
      <c r="G3351" s="4">
        <v>6350</v>
      </c>
      <c r="H3351" s="4">
        <v>6506</v>
      </c>
      <c r="I3351" s="25">
        <v>22.291597222225391</v>
      </c>
      <c r="J3351" s="4">
        <v>183</v>
      </c>
      <c r="N3351" t="s">
        <v>8329</v>
      </c>
      <c r="O3351" t="s">
        <v>8224</v>
      </c>
      <c r="P3351" t="s">
        <v>8385</v>
      </c>
      <c r="Q3351" s="8" t="s">
        <v>8377</v>
      </c>
      <c r="R3351">
        <v>1897</v>
      </c>
      <c r="S3351" s="7">
        <v>1</v>
      </c>
      <c r="T3351" s="4">
        <v>6350</v>
      </c>
      <c r="U3351" s="4">
        <v>6506</v>
      </c>
      <c r="V3351" s="25">
        <v>22.291597222225391</v>
      </c>
      <c r="W3351" s="4">
        <v>183</v>
      </c>
    </row>
    <row r="3352" spans="1:23" x14ac:dyDescent="0.45">
      <c r="A3352" t="s">
        <v>8329</v>
      </c>
      <c r="B3352" t="s">
        <v>8224</v>
      </c>
      <c r="C3352" t="s">
        <v>8385</v>
      </c>
      <c r="D3352" s="8" t="s">
        <v>8377</v>
      </c>
      <c r="E3352">
        <v>2320</v>
      </c>
      <c r="F3352" s="7">
        <v>1</v>
      </c>
      <c r="G3352" s="4">
        <v>5000</v>
      </c>
      <c r="H3352" s="4">
        <v>5433</v>
      </c>
      <c r="I3352" s="25">
        <v>34.958333333335759</v>
      </c>
      <c r="J3352" s="4">
        <v>89</v>
      </c>
      <c r="N3352" t="s">
        <v>8329</v>
      </c>
      <c r="O3352" t="s">
        <v>8224</v>
      </c>
      <c r="P3352" t="s">
        <v>8385</v>
      </c>
      <c r="Q3352" s="8" t="s">
        <v>8377</v>
      </c>
      <c r="R3352">
        <v>2320</v>
      </c>
      <c r="S3352" s="7">
        <v>1</v>
      </c>
      <c r="T3352" s="4">
        <v>5000</v>
      </c>
      <c r="U3352" s="4">
        <v>5433</v>
      </c>
      <c r="V3352" s="25">
        <v>34.958333333335759</v>
      </c>
      <c r="W3352" s="4">
        <v>89</v>
      </c>
    </row>
    <row r="3353" spans="1:23" x14ac:dyDescent="0.45">
      <c r="A3353" t="s">
        <v>8329</v>
      </c>
      <c r="B3353" t="s">
        <v>8224</v>
      </c>
      <c r="C3353" t="s">
        <v>8385</v>
      </c>
      <c r="D3353" s="8" t="s">
        <v>8378</v>
      </c>
      <c r="F3353" s="7">
        <v>1</v>
      </c>
      <c r="G3353" s="4">
        <v>3000</v>
      </c>
      <c r="H3353" s="4">
        <v>3236</v>
      </c>
      <c r="I3353" s="25">
        <v>31.325486111112696</v>
      </c>
      <c r="J3353" s="4">
        <v>79</v>
      </c>
      <c r="N3353" t="s">
        <v>8329</v>
      </c>
      <c r="O3353" t="s">
        <v>8224</v>
      </c>
      <c r="P3353" t="s">
        <v>8385</v>
      </c>
      <c r="Q3353" s="8" t="s">
        <v>8378</v>
      </c>
      <c r="S3353" s="7">
        <v>1</v>
      </c>
      <c r="T3353" s="4">
        <v>3000</v>
      </c>
      <c r="U3353" s="4">
        <v>3236</v>
      </c>
      <c r="V3353" s="25">
        <v>31.325486111112696</v>
      </c>
      <c r="W3353" s="4">
        <v>79</v>
      </c>
    </row>
    <row r="3354" spans="1:23" x14ac:dyDescent="0.45">
      <c r="A3354" t="s">
        <v>8329</v>
      </c>
      <c r="B3354" t="s">
        <v>8224</v>
      </c>
      <c r="C3354" t="s">
        <v>8385</v>
      </c>
      <c r="D3354" s="8" t="s">
        <v>8378</v>
      </c>
      <c r="E3354">
        <v>2312</v>
      </c>
      <c r="F3354" s="7">
        <v>1</v>
      </c>
      <c r="G3354" s="4">
        <v>3000</v>
      </c>
      <c r="H3354" s="4">
        <v>3236</v>
      </c>
      <c r="I3354" s="25">
        <v>31.325486111112696</v>
      </c>
      <c r="J3354" s="4">
        <v>79</v>
      </c>
      <c r="N3354" t="s">
        <v>8329</v>
      </c>
      <c r="O3354" t="s">
        <v>8224</v>
      </c>
      <c r="P3354" t="s">
        <v>8385</v>
      </c>
      <c r="Q3354" s="8" t="s">
        <v>8378</v>
      </c>
      <c r="R3354">
        <v>2312</v>
      </c>
      <c r="S3354" s="7">
        <v>1</v>
      </c>
      <c r="T3354" s="4">
        <v>3000</v>
      </c>
      <c r="U3354" s="4">
        <v>3236</v>
      </c>
      <c r="V3354" s="25">
        <v>31.325486111112696</v>
      </c>
      <c r="W3354" s="4">
        <v>79</v>
      </c>
    </row>
    <row r="3355" spans="1:23" x14ac:dyDescent="0.45">
      <c r="A3355" t="s">
        <v>8329</v>
      </c>
      <c r="B3355" t="s">
        <v>8224</v>
      </c>
      <c r="C3355" t="s">
        <v>8385</v>
      </c>
      <c r="D3355" s="8" t="s">
        <v>8379</v>
      </c>
      <c r="F3355" s="7">
        <v>3</v>
      </c>
      <c r="G3355" s="4">
        <v>14000</v>
      </c>
      <c r="H3355" s="4">
        <v>14627</v>
      </c>
      <c r="I3355" s="25">
        <v>29.664849537039117</v>
      </c>
      <c r="J3355" s="4">
        <v>188</v>
      </c>
      <c r="N3355" t="s">
        <v>8329</v>
      </c>
      <c r="O3355" t="s">
        <v>8224</v>
      </c>
      <c r="P3355" t="s">
        <v>8385</v>
      </c>
      <c r="Q3355" s="8" t="s">
        <v>8379</v>
      </c>
      <c r="S3355" s="7">
        <v>3</v>
      </c>
      <c r="T3355" s="4">
        <v>14000</v>
      </c>
      <c r="U3355" s="4">
        <v>14627</v>
      </c>
      <c r="V3355" s="25">
        <v>29.664849537039117</v>
      </c>
      <c r="W3355" s="4">
        <v>188</v>
      </c>
    </row>
    <row r="3356" spans="1:23" x14ac:dyDescent="0.45">
      <c r="A3356" t="s">
        <v>8329</v>
      </c>
      <c r="B3356" t="s">
        <v>8224</v>
      </c>
      <c r="C3356" t="s">
        <v>8385</v>
      </c>
      <c r="D3356" s="8" t="s">
        <v>8379</v>
      </c>
      <c r="E3356">
        <v>2084</v>
      </c>
      <c r="F3356" s="7">
        <v>1</v>
      </c>
      <c r="G3356" s="4">
        <v>3000</v>
      </c>
      <c r="H3356" s="4">
        <v>3250</v>
      </c>
      <c r="I3356" s="25">
        <v>31.457847222227429</v>
      </c>
      <c r="J3356" s="4">
        <v>46</v>
      </c>
      <c r="N3356" t="s">
        <v>8329</v>
      </c>
      <c r="O3356" t="s">
        <v>8224</v>
      </c>
      <c r="P3356" t="s">
        <v>8385</v>
      </c>
      <c r="Q3356" s="8" t="s">
        <v>8379</v>
      </c>
      <c r="R3356">
        <v>2084</v>
      </c>
      <c r="S3356" s="7">
        <v>1</v>
      </c>
      <c r="T3356" s="4">
        <v>3000</v>
      </c>
      <c r="U3356" s="4">
        <v>3250</v>
      </c>
      <c r="V3356" s="25">
        <v>31.457847222227429</v>
      </c>
      <c r="W3356" s="4">
        <v>46</v>
      </c>
    </row>
    <row r="3357" spans="1:23" x14ac:dyDescent="0.45">
      <c r="A3357" t="s">
        <v>8329</v>
      </c>
      <c r="B3357" t="s">
        <v>8224</v>
      </c>
      <c r="C3357" t="s">
        <v>8385</v>
      </c>
      <c r="D3357" s="8" t="s">
        <v>8379</v>
      </c>
      <c r="E3357">
        <v>2110</v>
      </c>
      <c r="F3357" s="7">
        <v>1</v>
      </c>
      <c r="G3357" s="4">
        <v>2000</v>
      </c>
      <c r="H3357" s="4">
        <v>2007</v>
      </c>
      <c r="I3357" s="25">
        <v>27.536701388889924</v>
      </c>
      <c r="J3357" s="4">
        <v>38</v>
      </c>
      <c r="N3357" t="s">
        <v>8329</v>
      </c>
      <c r="O3357" t="s">
        <v>8224</v>
      </c>
      <c r="P3357" t="s">
        <v>8385</v>
      </c>
      <c r="Q3357" s="8" t="s">
        <v>8379</v>
      </c>
      <c r="R3357">
        <v>2110</v>
      </c>
      <c r="S3357" s="7">
        <v>1</v>
      </c>
      <c r="T3357" s="4">
        <v>2000</v>
      </c>
      <c r="U3357" s="4">
        <v>2007</v>
      </c>
      <c r="V3357" s="25">
        <v>27.536701388889924</v>
      </c>
      <c r="W3357" s="4">
        <v>38</v>
      </c>
    </row>
    <row r="3358" spans="1:23" x14ac:dyDescent="0.45">
      <c r="A3358" t="s">
        <v>8329</v>
      </c>
      <c r="B3358" t="s">
        <v>8224</v>
      </c>
      <c r="C3358" t="s">
        <v>8385</v>
      </c>
      <c r="D3358" s="8" t="s">
        <v>8379</v>
      </c>
      <c r="E3358">
        <v>2311</v>
      </c>
      <c r="F3358" s="7">
        <v>1</v>
      </c>
      <c r="G3358" s="4">
        <v>9000</v>
      </c>
      <c r="H3358" s="4">
        <v>9370</v>
      </c>
      <c r="I3358" s="25">
        <v>30</v>
      </c>
      <c r="J3358" s="4">
        <v>104</v>
      </c>
      <c r="N3358" t="s">
        <v>8329</v>
      </c>
      <c r="O3358" t="s">
        <v>8224</v>
      </c>
      <c r="P3358" t="s">
        <v>8385</v>
      </c>
      <c r="Q3358" s="8" t="s">
        <v>8379</v>
      </c>
      <c r="R3358">
        <v>2311</v>
      </c>
      <c r="S3358" s="7">
        <v>1</v>
      </c>
      <c r="T3358" s="4">
        <v>9000</v>
      </c>
      <c r="U3358" s="4">
        <v>9370</v>
      </c>
      <c r="V3358" s="25">
        <v>30</v>
      </c>
      <c r="W3358" s="4">
        <v>104</v>
      </c>
    </row>
    <row r="3359" spans="1:23" x14ac:dyDescent="0.45">
      <c r="A3359" t="s">
        <v>8329</v>
      </c>
      <c r="B3359" t="s">
        <v>8224</v>
      </c>
      <c r="C3359" t="s">
        <v>8385</v>
      </c>
      <c r="D3359" s="8" t="s">
        <v>8369</v>
      </c>
      <c r="F3359" s="7">
        <v>1</v>
      </c>
      <c r="G3359" s="4">
        <v>2500</v>
      </c>
      <c r="H3359" s="4">
        <v>2710</v>
      </c>
      <c r="I3359" s="25">
        <v>37.275104166670644</v>
      </c>
      <c r="J3359" s="4">
        <v>50</v>
      </c>
      <c r="N3359" t="s">
        <v>8329</v>
      </c>
      <c r="O3359" t="s">
        <v>8224</v>
      </c>
      <c r="P3359" t="s">
        <v>8385</v>
      </c>
      <c r="Q3359" s="8" t="s">
        <v>8369</v>
      </c>
      <c r="S3359" s="7">
        <v>1</v>
      </c>
      <c r="T3359" s="4">
        <v>2500</v>
      </c>
      <c r="U3359" s="4">
        <v>2710</v>
      </c>
      <c r="V3359" s="25">
        <v>37.275104166670644</v>
      </c>
      <c r="W3359" s="4">
        <v>50</v>
      </c>
    </row>
    <row r="3360" spans="1:23" x14ac:dyDescent="0.45">
      <c r="A3360" t="s">
        <v>8329</v>
      </c>
      <c r="B3360" t="s">
        <v>8224</v>
      </c>
      <c r="C3360" t="s">
        <v>8385</v>
      </c>
      <c r="D3360" s="8" t="s">
        <v>8369</v>
      </c>
      <c r="E3360">
        <v>1935</v>
      </c>
      <c r="F3360" s="7">
        <v>1</v>
      </c>
      <c r="G3360" s="4">
        <v>2500</v>
      </c>
      <c r="H3360" s="4">
        <v>2710</v>
      </c>
      <c r="I3360" s="25">
        <v>37.275104166670644</v>
      </c>
      <c r="J3360" s="4">
        <v>50</v>
      </c>
      <c r="N3360" t="s">
        <v>8329</v>
      </c>
      <c r="O3360" t="s">
        <v>8224</v>
      </c>
      <c r="P3360" t="s">
        <v>8385</v>
      </c>
      <c r="Q3360" s="8" t="s">
        <v>8369</v>
      </c>
      <c r="R3360">
        <v>1935</v>
      </c>
      <c r="S3360" s="7">
        <v>1</v>
      </c>
      <c r="T3360" s="4">
        <v>2500</v>
      </c>
      <c r="U3360" s="4">
        <v>2710</v>
      </c>
      <c r="V3360" s="25">
        <v>37.275104166670644</v>
      </c>
      <c r="W3360" s="4">
        <v>50</v>
      </c>
    </row>
    <row r="3361" spans="1:23" x14ac:dyDescent="0.45">
      <c r="A3361" t="s">
        <v>8329</v>
      </c>
      <c r="B3361" t="s">
        <v>8224</v>
      </c>
      <c r="C3361" t="s">
        <v>8385</v>
      </c>
      <c r="D3361" s="8" t="s">
        <v>8370</v>
      </c>
      <c r="F3361" s="7">
        <v>3</v>
      </c>
      <c r="G3361" s="4">
        <v>76000</v>
      </c>
      <c r="H3361" s="4">
        <v>69134.11</v>
      </c>
      <c r="I3361" s="25">
        <v>27.711157407405455</v>
      </c>
      <c r="J3361" s="4">
        <v>790</v>
      </c>
      <c r="N3361" t="s">
        <v>8329</v>
      </c>
      <c r="O3361" t="s">
        <v>8224</v>
      </c>
      <c r="P3361" t="s">
        <v>8385</v>
      </c>
      <c r="Q3361" s="8" t="s">
        <v>8370</v>
      </c>
      <c r="S3361" s="7">
        <v>3</v>
      </c>
      <c r="T3361" s="4">
        <v>76000</v>
      </c>
      <c r="U3361" s="4">
        <v>69134.11</v>
      </c>
      <c r="V3361" s="25">
        <v>27.711157407405455</v>
      </c>
      <c r="W3361" s="4">
        <v>790</v>
      </c>
    </row>
    <row r="3362" spans="1:23" x14ac:dyDescent="0.45">
      <c r="A3362" t="s">
        <v>8329</v>
      </c>
      <c r="B3362" t="s">
        <v>8224</v>
      </c>
      <c r="C3362" t="s">
        <v>8385</v>
      </c>
      <c r="D3362" s="8" t="s">
        <v>8370</v>
      </c>
      <c r="E3362">
        <v>891</v>
      </c>
      <c r="F3362" s="7">
        <v>1</v>
      </c>
      <c r="G3362" s="4">
        <v>8000</v>
      </c>
      <c r="H3362" s="4">
        <v>260</v>
      </c>
      <c r="I3362" s="25">
        <v>30</v>
      </c>
      <c r="J3362" s="4">
        <v>9</v>
      </c>
      <c r="N3362" t="s">
        <v>8329</v>
      </c>
      <c r="O3362" t="s">
        <v>8224</v>
      </c>
      <c r="P3362" t="s">
        <v>8385</v>
      </c>
      <c r="Q3362" s="8" t="s">
        <v>8370</v>
      </c>
      <c r="R3362">
        <v>891</v>
      </c>
      <c r="S3362" s="7">
        <v>1</v>
      </c>
      <c r="T3362" s="4">
        <v>8000</v>
      </c>
      <c r="U3362" s="4">
        <v>260</v>
      </c>
      <c r="V3362" s="25">
        <v>30</v>
      </c>
      <c r="W3362" s="4">
        <v>9</v>
      </c>
    </row>
    <row r="3363" spans="1:23" x14ac:dyDescent="0.45">
      <c r="A3363" t="s">
        <v>8329</v>
      </c>
      <c r="B3363" t="s">
        <v>8224</v>
      </c>
      <c r="C3363" t="s">
        <v>8385</v>
      </c>
      <c r="D3363" s="8" t="s">
        <v>8370</v>
      </c>
      <c r="E3363">
        <v>2305</v>
      </c>
      <c r="F3363" s="7">
        <v>1</v>
      </c>
      <c r="G3363" s="4">
        <v>18000</v>
      </c>
      <c r="H3363" s="4">
        <v>18221</v>
      </c>
      <c r="I3363" s="25">
        <v>25.054722222223063</v>
      </c>
      <c r="J3363" s="4">
        <v>167</v>
      </c>
      <c r="N3363" t="s">
        <v>8329</v>
      </c>
      <c r="O3363" t="s">
        <v>8224</v>
      </c>
      <c r="P3363" t="s">
        <v>8385</v>
      </c>
      <c r="Q3363" s="8" t="s">
        <v>8370</v>
      </c>
      <c r="R3363">
        <v>2305</v>
      </c>
      <c r="S3363" s="7">
        <v>1</v>
      </c>
      <c r="T3363" s="4">
        <v>18000</v>
      </c>
      <c r="U3363" s="4">
        <v>18221</v>
      </c>
      <c r="V3363" s="25">
        <v>25.054722222223063</v>
      </c>
      <c r="W3363" s="4">
        <v>167</v>
      </c>
    </row>
    <row r="3364" spans="1:23" x14ac:dyDescent="0.45">
      <c r="A3364" t="s">
        <v>8329</v>
      </c>
      <c r="B3364" t="s">
        <v>8224</v>
      </c>
      <c r="C3364" t="s">
        <v>8385</v>
      </c>
      <c r="D3364" s="8" t="s">
        <v>8370</v>
      </c>
      <c r="E3364">
        <v>2308</v>
      </c>
      <c r="F3364" s="7">
        <v>1</v>
      </c>
      <c r="G3364" s="4">
        <v>50000</v>
      </c>
      <c r="H3364" s="4">
        <v>50653.11</v>
      </c>
      <c r="I3364" s="25">
        <v>28.078749999993306</v>
      </c>
      <c r="J3364" s="4">
        <v>614</v>
      </c>
      <c r="N3364" t="s">
        <v>8329</v>
      </c>
      <c r="O3364" t="s">
        <v>8224</v>
      </c>
      <c r="P3364" t="s">
        <v>8385</v>
      </c>
      <c r="Q3364" s="8" t="s">
        <v>8370</v>
      </c>
      <c r="R3364">
        <v>2308</v>
      </c>
      <c r="S3364" s="7">
        <v>1</v>
      </c>
      <c r="T3364" s="4">
        <v>50000</v>
      </c>
      <c r="U3364" s="4">
        <v>50653.11</v>
      </c>
      <c r="V3364" s="25">
        <v>28.078749999993306</v>
      </c>
      <c r="W3364" s="4">
        <v>614</v>
      </c>
    </row>
    <row r="3365" spans="1:23" x14ac:dyDescent="0.45">
      <c r="A3365" t="s">
        <v>8329</v>
      </c>
      <c r="B3365" t="s">
        <v>8224</v>
      </c>
      <c r="C3365" t="s">
        <v>8385</v>
      </c>
      <c r="D3365" s="8" t="s">
        <v>8371</v>
      </c>
      <c r="F3365" s="7">
        <v>2</v>
      </c>
      <c r="G3365" s="4">
        <v>13000</v>
      </c>
      <c r="H3365" s="4">
        <v>17686</v>
      </c>
      <c r="I3365" s="25">
        <v>32.5</v>
      </c>
      <c r="J3365" s="4">
        <v>217</v>
      </c>
      <c r="N3365" t="s">
        <v>8329</v>
      </c>
      <c r="O3365" t="s">
        <v>8224</v>
      </c>
      <c r="P3365" t="s">
        <v>8385</v>
      </c>
      <c r="Q3365" s="8" t="s">
        <v>8371</v>
      </c>
      <c r="S3365" s="7">
        <v>2</v>
      </c>
      <c r="T3365" s="4">
        <v>13000</v>
      </c>
      <c r="U3365" s="4">
        <v>17686</v>
      </c>
      <c r="V3365" s="25">
        <v>32.5</v>
      </c>
      <c r="W3365" s="4">
        <v>217</v>
      </c>
    </row>
    <row r="3366" spans="1:23" x14ac:dyDescent="0.45">
      <c r="A3366" t="s">
        <v>8329</v>
      </c>
      <c r="B3366" t="s">
        <v>8224</v>
      </c>
      <c r="C3366" t="s">
        <v>8385</v>
      </c>
      <c r="D3366" s="8" t="s">
        <v>8371</v>
      </c>
      <c r="E3366">
        <v>1933</v>
      </c>
      <c r="F3366" s="7">
        <v>1</v>
      </c>
      <c r="G3366" s="4">
        <v>6000</v>
      </c>
      <c r="H3366" s="4">
        <v>10346</v>
      </c>
      <c r="I3366" s="25">
        <v>30</v>
      </c>
      <c r="J3366" s="4">
        <v>110</v>
      </c>
      <c r="N3366" t="s">
        <v>8329</v>
      </c>
      <c r="O3366" t="s">
        <v>8224</v>
      </c>
      <c r="P3366" t="s">
        <v>8385</v>
      </c>
      <c r="Q3366" s="8" t="s">
        <v>8371</v>
      </c>
      <c r="R3366">
        <v>1933</v>
      </c>
      <c r="S3366" s="7">
        <v>1</v>
      </c>
      <c r="T3366" s="4">
        <v>6000</v>
      </c>
      <c r="U3366" s="4">
        <v>10346</v>
      </c>
      <c r="V3366" s="25">
        <v>30</v>
      </c>
      <c r="W3366" s="4">
        <v>110</v>
      </c>
    </row>
    <row r="3367" spans="1:23" x14ac:dyDescent="0.45">
      <c r="A3367" t="s">
        <v>8329</v>
      </c>
      <c r="B3367" t="s">
        <v>8224</v>
      </c>
      <c r="C3367" t="s">
        <v>8385</v>
      </c>
      <c r="D3367" s="8" t="s">
        <v>8371</v>
      </c>
      <c r="E3367">
        <v>2113</v>
      </c>
      <c r="F3367" s="7">
        <v>1</v>
      </c>
      <c r="G3367" s="4">
        <v>7000</v>
      </c>
      <c r="H3367" s="4">
        <v>7340</v>
      </c>
      <c r="I3367" s="25">
        <v>35</v>
      </c>
      <c r="J3367" s="4">
        <v>107</v>
      </c>
      <c r="N3367" t="s">
        <v>8329</v>
      </c>
      <c r="O3367" t="s">
        <v>8224</v>
      </c>
      <c r="P3367" t="s">
        <v>8385</v>
      </c>
      <c r="Q3367" s="8" t="s">
        <v>8371</v>
      </c>
      <c r="R3367">
        <v>2113</v>
      </c>
      <c r="S3367" s="7">
        <v>1</v>
      </c>
      <c r="T3367" s="4">
        <v>7000</v>
      </c>
      <c r="U3367" s="4">
        <v>7340</v>
      </c>
      <c r="V3367" s="25">
        <v>35</v>
      </c>
      <c r="W3367" s="4">
        <v>107</v>
      </c>
    </row>
    <row r="3368" spans="1:23" x14ac:dyDescent="0.45">
      <c r="A3368" t="s">
        <v>8329</v>
      </c>
      <c r="B3368" t="s">
        <v>8224</v>
      </c>
      <c r="C3368" t="s">
        <v>8385</v>
      </c>
      <c r="D3368" s="8" t="s">
        <v>8372</v>
      </c>
      <c r="F3368" s="7">
        <v>1</v>
      </c>
      <c r="G3368" s="4">
        <v>25000</v>
      </c>
      <c r="H3368" s="4">
        <v>2360.3200000000002</v>
      </c>
      <c r="I3368" s="25">
        <v>30</v>
      </c>
      <c r="J3368" s="4">
        <v>32</v>
      </c>
      <c r="N3368" t="s">
        <v>8329</v>
      </c>
      <c r="O3368" t="s">
        <v>8224</v>
      </c>
      <c r="P3368" t="s">
        <v>8385</v>
      </c>
      <c r="Q3368" s="8" t="s">
        <v>8372</v>
      </c>
      <c r="S3368" s="7">
        <v>1</v>
      </c>
      <c r="T3368" s="4">
        <v>25000</v>
      </c>
      <c r="U3368" s="4">
        <v>2360.3200000000002</v>
      </c>
      <c r="V3368" s="25">
        <v>30</v>
      </c>
      <c r="W3368" s="4">
        <v>32</v>
      </c>
    </row>
    <row r="3369" spans="1:23" x14ac:dyDescent="0.45">
      <c r="A3369" t="s">
        <v>8329</v>
      </c>
      <c r="B3369" t="s">
        <v>8224</v>
      </c>
      <c r="C3369" t="s">
        <v>8385</v>
      </c>
      <c r="D3369" s="8" t="s">
        <v>8372</v>
      </c>
      <c r="E3369">
        <v>889</v>
      </c>
      <c r="F3369" s="7">
        <v>1</v>
      </c>
      <c r="G3369" s="4">
        <v>25000</v>
      </c>
      <c r="H3369" s="4">
        <v>2360.3200000000002</v>
      </c>
      <c r="I3369" s="25">
        <v>30</v>
      </c>
      <c r="J3369" s="4">
        <v>32</v>
      </c>
      <c r="N3369" t="s">
        <v>8329</v>
      </c>
      <c r="O3369" t="s">
        <v>8224</v>
      </c>
      <c r="P3369" t="s">
        <v>8385</v>
      </c>
      <c r="Q3369" s="8" t="s">
        <v>8372</v>
      </c>
      <c r="R3369">
        <v>889</v>
      </c>
      <c r="S3369" s="7">
        <v>1</v>
      </c>
      <c r="T3369" s="4">
        <v>25000</v>
      </c>
      <c r="U3369" s="4">
        <v>2360.3200000000002</v>
      </c>
      <c r="V3369" s="25">
        <v>30</v>
      </c>
      <c r="W3369" s="4">
        <v>32</v>
      </c>
    </row>
    <row r="3370" spans="1:23" x14ac:dyDescent="0.45">
      <c r="A3370" t="s">
        <v>8329</v>
      </c>
      <c r="B3370" t="s">
        <v>8224</v>
      </c>
      <c r="C3370" t="s">
        <v>8385</v>
      </c>
      <c r="D3370" s="8" t="s">
        <v>8373</v>
      </c>
      <c r="F3370" s="7">
        <v>3</v>
      </c>
      <c r="G3370" s="4">
        <v>6400</v>
      </c>
      <c r="H3370" s="4">
        <v>6740.3799999999992</v>
      </c>
      <c r="I3370" s="25">
        <v>28.041666666666668</v>
      </c>
      <c r="J3370" s="4">
        <v>142</v>
      </c>
      <c r="N3370" t="s">
        <v>8329</v>
      </c>
      <c r="O3370" t="s">
        <v>8224</v>
      </c>
      <c r="P3370" t="s">
        <v>8385</v>
      </c>
      <c r="Q3370" s="8" t="s">
        <v>8373</v>
      </c>
      <c r="S3370" s="7">
        <v>3</v>
      </c>
      <c r="T3370" s="4">
        <v>6400</v>
      </c>
      <c r="U3370" s="4">
        <v>6740.3799999999992</v>
      </c>
      <c r="V3370" s="25">
        <v>28.041666666666668</v>
      </c>
      <c r="W3370" s="4">
        <v>142</v>
      </c>
    </row>
    <row r="3371" spans="1:23" x14ac:dyDescent="0.45">
      <c r="A3371" t="s">
        <v>8329</v>
      </c>
      <c r="B3371" t="s">
        <v>8224</v>
      </c>
      <c r="C3371" t="s">
        <v>8385</v>
      </c>
      <c r="D3371" s="8" t="s">
        <v>8373</v>
      </c>
      <c r="E3371">
        <v>1886</v>
      </c>
      <c r="F3371" s="7">
        <v>1</v>
      </c>
      <c r="G3371" s="4">
        <v>1200</v>
      </c>
      <c r="H3371" s="4">
        <v>1225</v>
      </c>
      <c r="I3371" s="25">
        <v>30.041666666664241</v>
      </c>
      <c r="J3371" s="4">
        <v>29</v>
      </c>
      <c r="N3371" t="s">
        <v>8329</v>
      </c>
      <c r="O3371" t="s">
        <v>8224</v>
      </c>
      <c r="P3371" t="s">
        <v>8385</v>
      </c>
      <c r="Q3371" s="8" t="s">
        <v>8373</v>
      </c>
      <c r="R3371">
        <v>1886</v>
      </c>
      <c r="S3371" s="7">
        <v>1</v>
      </c>
      <c r="T3371" s="4">
        <v>1200</v>
      </c>
      <c r="U3371" s="4">
        <v>1225</v>
      </c>
      <c r="V3371" s="25">
        <v>30.041666666664241</v>
      </c>
      <c r="W3371" s="4">
        <v>29</v>
      </c>
    </row>
    <row r="3372" spans="1:23" x14ac:dyDescent="0.45">
      <c r="A3372" t="s">
        <v>8329</v>
      </c>
      <c r="B3372" t="s">
        <v>8224</v>
      </c>
      <c r="C3372" t="s">
        <v>8385</v>
      </c>
      <c r="D3372" s="8" t="s">
        <v>8373</v>
      </c>
      <c r="E3372">
        <v>2107</v>
      </c>
      <c r="F3372" s="7">
        <v>1</v>
      </c>
      <c r="G3372" s="4">
        <v>2000</v>
      </c>
      <c r="H3372" s="4">
        <v>2154.66</v>
      </c>
      <c r="I3372" s="25">
        <v>21.041666666664241</v>
      </c>
      <c r="J3372" s="4">
        <v>58</v>
      </c>
      <c r="N3372" t="s">
        <v>8329</v>
      </c>
      <c r="O3372" t="s">
        <v>8224</v>
      </c>
      <c r="P3372" t="s">
        <v>8385</v>
      </c>
      <c r="Q3372" s="8" t="s">
        <v>8373</v>
      </c>
      <c r="R3372">
        <v>2107</v>
      </c>
      <c r="S3372" s="7">
        <v>1</v>
      </c>
      <c r="T3372" s="4">
        <v>2000</v>
      </c>
      <c r="U3372" s="4">
        <v>2154.66</v>
      </c>
      <c r="V3372" s="25">
        <v>21.041666666664241</v>
      </c>
      <c r="W3372" s="4">
        <v>58</v>
      </c>
    </row>
    <row r="3373" spans="1:23" x14ac:dyDescent="0.45">
      <c r="A3373" t="s">
        <v>8329</v>
      </c>
      <c r="B3373" t="s">
        <v>8224</v>
      </c>
      <c r="C3373" t="s">
        <v>8385</v>
      </c>
      <c r="D3373" s="8" t="s">
        <v>8373</v>
      </c>
      <c r="E3373">
        <v>2476</v>
      </c>
      <c r="F3373" s="7">
        <v>1</v>
      </c>
      <c r="G3373" s="4">
        <v>3200</v>
      </c>
      <c r="H3373" s="4">
        <v>3360.72</v>
      </c>
      <c r="I3373" s="25">
        <v>33.041666666671517</v>
      </c>
      <c r="J3373" s="4">
        <v>55</v>
      </c>
      <c r="N3373" t="s">
        <v>8329</v>
      </c>
      <c r="O3373" t="s">
        <v>8224</v>
      </c>
      <c r="P3373" t="s">
        <v>8385</v>
      </c>
      <c r="Q3373" s="8" t="s">
        <v>8373</v>
      </c>
      <c r="R3373">
        <v>2476</v>
      </c>
      <c r="S3373" s="7">
        <v>1</v>
      </c>
      <c r="T3373" s="4">
        <v>3200</v>
      </c>
      <c r="U3373" s="4">
        <v>3360.72</v>
      </c>
      <c r="V3373" s="25">
        <v>33.041666666671517</v>
      </c>
      <c r="W3373" s="4">
        <v>55</v>
      </c>
    </row>
    <row r="3374" spans="1:23" x14ac:dyDescent="0.45">
      <c r="A3374" t="s">
        <v>8329</v>
      </c>
      <c r="B3374" t="s">
        <v>8224</v>
      </c>
      <c r="C3374" t="s">
        <v>8385</v>
      </c>
      <c r="D3374" s="8" t="s">
        <v>8374</v>
      </c>
      <c r="F3374" s="7">
        <v>1</v>
      </c>
      <c r="G3374" s="4">
        <v>2000</v>
      </c>
      <c r="H3374" s="4">
        <v>5080</v>
      </c>
      <c r="I3374" s="25">
        <v>12.377858796302462</v>
      </c>
      <c r="J3374" s="4">
        <v>99</v>
      </c>
      <c r="N3374" t="s">
        <v>8329</v>
      </c>
      <c r="O3374" t="s">
        <v>8224</v>
      </c>
      <c r="P3374" t="s">
        <v>8385</v>
      </c>
      <c r="Q3374" s="8" t="s">
        <v>8374</v>
      </c>
      <c r="S3374" s="7">
        <v>1</v>
      </c>
      <c r="T3374" s="4">
        <v>2000</v>
      </c>
      <c r="U3374" s="4">
        <v>5080</v>
      </c>
      <c r="V3374" s="25">
        <v>12.377858796302462</v>
      </c>
      <c r="W3374" s="4">
        <v>99</v>
      </c>
    </row>
    <row r="3375" spans="1:23" x14ac:dyDescent="0.45">
      <c r="A3375" t="s">
        <v>8329</v>
      </c>
      <c r="B3375" t="s">
        <v>8224</v>
      </c>
      <c r="C3375" t="s">
        <v>8385</v>
      </c>
      <c r="D3375" s="8" t="s">
        <v>8374</v>
      </c>
      <c r="E3375">
        <v>2105</v>
      </c>
      <c r="F3375" s="7">
        <v>1</v>
      </c>
      <c r="G3375" s="4">
        <v>2000</v>
      </c>
      <c r="H3375" s="4">
        <v>5080</v>
      </c>
      <c r="I3375" s="25">
        <v>12.377858796302462</v>
      </c>
      <c r="J3375" s="4">
        <v>99</v>
      </c>
      <c r="N3375" t="s">
        <v>8329</v>
      </c>
      <c r="O3375" t="s">
        <v>8224</v>
      </c>
      <c r="P3375" t="s">
        <v>8385</v>
      </c>
      <c r="Q3375" s="8" t="s">
        <v>8374</v>
      </c>
      <c r="R3375">
        <v>2105</v>
      </c>
      <c r="S3375" s="7">
        <v>1</v>
      </c>
      <c r="T3375" s="4">
        <v>2000</v>
      </c>
      <c r="U3375" s="4">
        <v>5080</v>
      </c>
      <c r="V3375" s="25">
        <v>12.377858796302462</v>
      </c>
      <c r="W3375" s="4">
        <v>99</v>
      </c>
    </row>
    <row r="3376" spans="1:23" x14ac:dyDescent="0.45">
      <c r="A3376" t="s">
        <v>8329</v>
      </c>
      <c r="B3376" t="s">
        <v>8224</v>
      </c>
      <c r="C3376" t="s">
        <v>8386</v>
      </c>
      <c r="F3376" s="7"/>
      <c r="G3376" s="4"/>
      <c r="H3376" s="4"/>
      <c r="I3376" s="25"/>
      <c r="J3376" s="4"/>
      <c r="N3376" t="s">
        <v>8329</v>
      </c>
      <c r="O3376" t="s">
        <v>8224</v>
      </c>
      <c r="P3376" t="s">
        <v>8386</v>
      </c>
      <c r="S3376" s="7"/>
      <c r="T3376" s="4"/>
      <c r="U3376" s="4"/>
      <c r="V3376" s="25"/>
      <c r="W3376" s="4"/>
    </row>
    <row r="3377" spans="1:23" x14ac:dyDescent="0.45">
      <c r="A3377" t="s">
        <v>8329</v>
      </c>
      <c r="B3377" t="s">
        <v>8224</v>
      </c>
      <c r="C3377" t="s">
        <v>8386</v>
      </c>
      <c r="D3377" s="8" t="s">
        <v>8376</v>
      </c>
      <c r="F3377" s="7">
        <v>1</v>
      </c>
      <c r="G3377" s="4">
        <v>1000</v>
      </c>
      <c r="H3377" s="4">
        <v>1056</v>
      </c>
      <c r="I3377" s="25">
        <v>14</v>
      </c>
      <c r="J3377" s="4">
        <v>20</v>
      </c>
      <c r="N3377" t="s">
        <v>8329</v>
      </c>
      <c r="O3377" t="s">
        <v>8224</v>
      </c>
      <c r="P3377" t="s">
        <v>8386</v>
      </c>
      <c r="Q3377" s="8" t="s">
        <v>8376</v>
      </c>
      <c r="S3377" s="7">
        <v>1</v>
      </c>
      <c r="T3377" s="4">
        <v>1000</v>
      </c>
      <c r="U3377" s="4">
        <v>1056</v>
      </c>
      <c r="V3377" s="25">
        <v>14</v>
      </c>
      <c r="W3377" s="4">
        <v>20</v>
      </c>
    </row>
    <row r="3378" spans="1:23" x14ac:dyDescent="0.45">
      <c r="A3378" t="s">
        <v>8329</v>
      </c>
      <c r="B3378" t="s">
        <v>8224</v>
      </c>
      <c r="C3378" t="s">
        <v>8386</v>
      </c>
      <c r="D3378" s="8" t="s">
        <v>8376</v>
      </c>
      <c r="E3378">
        <v>2498</v>
      </c>
      <c r="F3378" s="7">
        <v>1</v>
      </c>
      <c r="G3378" s="4">
        <v>1000</v>
      </c>
      <c r="H3378" s="4">
        <v>1056</v>
      </c>
      <c r="I3378" s="25">
        <v>14</v>
      </c>
      <c r="J3378" s="4">
        <v>20</v>
      </c>
      <c r="N3378" t="s">
        <v>8329</v>
      </c>
      <c r="O3378" t="s">
        <v>8224</v>
      </c>
      <c r="P3378" t="s">
        <v>8386</v>
      </c>
      <c r="Q3378" s="8" t="s">
        <v>8376</v>
      </c>
      <c r="R3378">
        <v>2498</v>
      </c>
      <c r="S3378" s="7">
        <v>1</v>
      </c>
      <c r="T3378" s="4">
        <v>1000</v>
      </c>
      <c r="U3378" s="4">
        <v>1056</v>
      </c>
      <c r="V3378" s="25">
        <v>14</v>
      </c>
      <c r="W3378" s="4">
        <v>20</v>
      </c>
    </row>
    <row r="3379" spans="1:23" x14ac:dyDescent="0.45">
      <c r="A3379" t="s">
        <v>8329</v>
      </c>
      <c r="B3379" t="s">
        <v>8224</v>
      </c>
      <c r="C3379" t="s">
        <v>8386</v>
      </c>
      <c r="D3379" s="8" t="s">
        <v>8377</v>
      </c>
      <c r="F3379" s="7">
        <v>2</v>
      </c>
      <c r="G3379" s="4">
        <v>2900</v>
      </c>
      <c r="H3379" s="4">
        <v>4653.6900000000005</v>
      </c>
      <c r="I3379" s="25">
        <v>29.958333333335759</v>
      </c>
      <c r="J3379" s="4">
        <v>112</v>
      </c>
      <c r="N3379" t="s">
        <v>8329</v>
      </c>
      <c r="O3379" t="s">
        <v>8224</v>
      </c>
      <c r="P3379" t="s">
        <v>8386</v>
      </c>
      <c r="Q3379" s="8" t="s">
        <v>8377</v>
      </c>
      <c r="S3379" s="7">
        <v>2</v>
      </c>
      <c r="T3379" s="4">
        <v>2900</v>
      </c>
      <c r="U3379" s="4">
        <v>4653.6900000000005</v>
      </c>
      <c r="V3379" s="25">
        <v>29.958333333335759</v>
      </c>
      <c r="W3379" s="4">
        <v>112</v>
      </c>
    </row>
    <row r="3380" spans="1:23" x14ac:dyDescent="0.45">
      <c r="A3380" t="s">
        <v>8329</v>
      </c>
      <c r="B3380" t="s">
        <v>8224</v>
      </c>
      <c r="C3380" t="s">
        <v>8386</v>
      </c>
      <c r="D3380" s="8" t="s">
        <v>8377</v>
      </c>
      <c r="E3380">
        <v>1881</v>
      </c>
      <c r="F3380" s="7">
        <v>1</v>
      </c>
      <c r="G3380" s="4">
        <v>2000</v>
      </c>
      <c r="H3380" s="4">
        <v>3453.69</v>
      </c>
      <c r="I3380" s="25">
        <v>29.958333333343035</v>
      </c>
      <c r="J3380" s="4">
        <v>70</v>
      </c>
      <c r="N3380" t="s">
        <v>8329</v>
      </c>
      <c r="O3380" t="s">
        <v>8224</v>
      </c>
      <c r="P3380" t="s">
        <v>8386</v>
      </c>
      <c r="Q3380" s="8" t="s">
        <v>8377</v>
      </c>
      <c r="R3380">
        <v>1881</v>
      </c>
      <c r="S3380" s="7">
        <v>1</v>
      </c>
      <c r="T3380" s="4">
        <v>2000</v>
      </c>
      <c r="U3380" s="4">
        <v>3453.69</v>
      </c>
      <c r="V3380" s="25">
        <v>29.958333333343035</v>
      </c>
      <c r="W3380" s="4">
        <v>70</v>
      </c>
    </row>
    <row r="3381" spans="1:23" x14ac:dyDescent="0.45">
      <c r="A3381" t="s">
        <v>8329</v>
      </c>
      <c r="B3381" t="s">
        <v>8224</v>
      </c>
      <c r="C3381" t="s">
        <v>8386</v>
      </c>
      <c r="D3381" s="8" t="s">
        <v>8377</v>
      </c>
      <c r="E3381">
        <v>1899</v>
      </c>
      <c r="F3381" s="7">
        <v>1</v>
      </c>
      <c r="G3381" s="4">
        <v>900</v>
      </c>
      <c r="H3381" s="4">
        <v>1200</v>
      </c>
      <c r="I3381" s="25">
        <v>29.958333333328483</v>
      </c>
      <c r="J3381" s="4">
        <v>42</v>
      </c>
      <c r="N3381" t="s">
        <v>8329</v>
      </c>
      <c r="O3381" t="s">
        <v>8224</v>
      </c>
      <c r="P3381" t="s">
        <v>8386</v>
      </c>
      <c r="Q3381" s="8" t="s">
        <v>8377</v>
      </c>
      <c r="R3381">
        <v>1899</v>
      </c>
      <c r="S3381" s="7">
        <v>1</v>
      </c>
      <c r="T3381" s="4">
        <v>900</v>
      </c>
      <c r="U3381" s="4">
        <v>1200</v>
      </c>
      <c r="V3381" s="25">
        <v>29.958333333328483</v>
      </c>
      <c r="W3381" s="4">
        <v>42</v>
      </c>
    </row>
    <row r="3382" spans="1:23" x14ac:dyDescent="0.45">
      <c r="A3382" t="s">
        <v>8329</v>
      </c>
      <c r="B3382" t="s">
        <v>8224</v>
      </c>
      <c r="C3382" t="s">
        <v>8386</v>
      </c>
      <c r="D3382" s="8" t="s">
        <v>8378</v>
      </c>
      <c r="F3382" s="7">
        <v>1</v>
      </c>
      <c r="G3382" s="4">
        <v>2000</v>
      </c>
      <c r="H3382" s="4">
        <v>200</v>
      </c>
      <c r="I3382" s="25">
        <v>29.958333333335759</v>
      </c>
      <c r="J3382" s="4">
        <v>5</v>
      </c>
      <c r="N3382" t="s">
        <v>8329</v>
      </c>
      <c r="O3382" t="s">
        <v>8224</v>
      </c>
      <c r="P3382" t="s">
        <v>8386</v>
      </c>
      <c r="Q3382" s="8" t="s">
        <v>8378</v>
      </c>
      <c r="S3382" s="7">
        <v>1</v>
      </c>
      <c r="T3382" s="4">
        <v>2000</v>
      </c>
      <c r="U3382" s="4">
        <v>200</v>
      </c>
      <c r="V3382" s="25">
        <v>29.958333333335759</v>
      </c>
      <c r="W3382" s="4">
        <v>5</v>
      </c>
    </row>
    <row r="3383" spans="1:23" x14ac:dyDescent="0.45">
      <c r="A3383" t="s">
        <v>8329</v>
      </c>
      <c r="B3383" t="s">
        <v>8224</v>
      </c>
      <c r="C3383" t="s">
        <v>8386</v>
      </c>
      <c r="D3383" s="8" t="s">
        <v>8378</v>
      </c>
      <c r="E3383">
        <v>893</v>
      </c>
      <c r="F3383" s="7">
        <v>1</v>
      </c>
      <c r="G3383" s="4">
        <v>2000</v>
      </c>
      <c r="H3383" s="4">
        <v>200</v>
      </c>
      <c r="I3383" s="25">
        <v>29.958333333335759</v>
      </c>
      <c r="J3383" s="4">
        <v>5</v>
      </c>
      <c r="N3383" t="s">
        <v>8329</v>
      </c>
      <c r="O3383" t="s">
        <v>8224</v>
      </c>
      <c r="P3383" t="s">
        <v>8386</v>
      </c>
      <c r="Q3383" s="8" t="s">
        <v>8378</v>
      </c>
      <c r="R3383">
        <v>893</v>
      </c>
      <c r="S3383" s="7">
        <v>1</v>
      </c>
      <c r="T3383" s="4">
        <v>2000</v>
      </c>
      <c r="U3383" s="4">
        <v>200</v>
      </c>
      <c r="V3383" s="25">
        <v>29.958333333335759</v>
      </c>
      <c r="W3383" s="4">
        <v>5</v>
      </c>
    </row>
    <row r="3384" spans="1:23" x14ac:dyDescent="0.45">
      <c r="A3384" t="s">
        <v>8329</v>
      </c>
      <c r="B3384" t="s">
        <v>8224</v>
      </c>
      <c r="C3384" t="s">
        <v>8386</v>
      </c>
      <c r="D3384" s="8" t="s">
        <v>8380</v>
      </c>
      <c r="F3384" s="7">
        <v>2</v>
      </c>
      <c r="G3384" s="4">
        <v>7000</v>
      </c>
      <c r="H3384" s="4">
        <v>8232</v>
      </c>
      <c r="I3384" s="25">
        <v>21.703217592592409</v>
      </c>
      <c r="J3384" s="4">
        <v>103</v>
      </c>
      <c r="N3384" t="s">
        <v>8329</v>
      </c>
      <c r="O3384" t="s">
        <v>8224</v>
      </c>
      <c r="P3384" t="s">
        <v>8386</v>
      </c>
      <c r="Q3384" s="8" t="s">
        <v>8380</v>
      </c>
      <c r="S3384" s="7">
        <v>2</v>
      </c>
      <c r="T3384" s="4">
        <v>7000</v>
      </c>
      <c r="U3384" s="4">
        <v>8232</v>
      </c>
      <c r="V3384" s="25">
        <v>21.703217592592409</v>
      </c>
      <c r="W3384" s="4">
        <v>103</v>
      </c>
    </row>
    <row r="3385" spans="1:23" x14ac:dyDescent="0.45">
      <c r="A3385" t="s">
        <v>8329</v>
      </c>
      <c r="B3385" t="s">
        <v>8224</v>
      </c>
      <c r="C3385" t="s">
        <v>8386</v>
      </c>
      <c r="D3385" s="8" t="s">
        <v>8380</v>
      </c>
      <c r="E3385">
        <v>2099</v>
      </c>
      <c r="F3385" s="7">
        <v>1</v>
      </c>
      <c r="G3385" s="4">
        <v>3000</v>
      </c>
      <c r="H3385" s="4">
        <v>3971</v>
      </c>
      <c r="I3385" s="25">
        <v>13.406435185184819</v>
      </c>
      <c r="J3385" s="4">
        <v>63</v>
      </c>
      <c r="N3385" t="s">
        <v>8329</v>
      </c>
      <c r="O3385" t="s">
        <v>8224</v>
      </c>
      <c r="P3385" t="s">
        <v>8386</v>
      </c>
      <c r="Q3385" s="8" t="s">
        <v>8380</v>
      </c>
      <c r="R3385">
        <v>2099</v>
      </c>
      <c r="S3385" s="7">
        <v>1</v>
      </c>
      <c r="T3385" s="4">
        <v>3000</v>
      </c>
      <c r="U3385" s="4">
        <v>3971</v>
      </c>
      <c r="V3385" s="25">
        <v>13.406435185184819</v>
      </c>
      <c r="W3385" s="4">
        <v>63</v>
      </c>
    </row>
    <row r="3386" spans="1:23" x14ac:dyDescent="0.45">
      <c r="A3386" t="s">
        <v>8329</v>
      </c>
      <c r="B3386" t="s">
        <v>8224</v>
      </c>
      <c r="C3386" t="s">
        <v>8386</v>
      </c>
      <c r="D3386" s="8" t="s">
        <v>8380</v>
      </c>
      <c r="E3386">
        <v>2109</v>
      </c>
      <c r="F3386" s="7">
        <v>1</v>
      </c>
      <c r="G3386" s="4">
        <v>4000</v>
      </c>
      <c r="H3386" s="4">
        <v>4261</v>
      </c>
      <c r="I3386" s="25">
        <v>30</v>
      </c>
      <c r="J3386" s="4">
        <v>40</v>
      </c>
      <c r="N3386" t="s">
        <v>8329</v>
      </c>
      <c r="O3386" t="s">
        <v>8224</v>
      </c>
      <c r="P3386" t="s">
        <v>8386</v>
      </c>
      <c r="Q3386" s="8" t="s">
        <v>8380</v>
      </c>
      <c r="R3386">
        <v>2109</v>
      </c>
      <c r="S3386" s="7">
        <v>1</v>
      </c>
      <c r="T3386" s="4">
        <v>4000</v>
      </c>
      <c r="U3386" s="4">
        <v>4261</v>
      </c>
      <c r="V3386" s="25">
        <v>30</v>
      </c>
      <c r="W3386" s="4">
        <v>40</v>
      </c>
    </row>
    <row r="3387" spans="1:23" x14ac:dyDescent="0.45">
      <c r="A3387" t="s">
        <v>8329</v>
      </c>
      <c r="B3387" t="s">
        <v>8224</v>
      </c>
      <c r="C3387" t="s">
        <v>8386</v>
      </c>
      <c r="D3387" s="8" t="s">
        <v>8371</v>
      </c>
      <c r="F3387" s="7">
        <v>2</v>
      </c>
      <c r="G3387" s="4">
        <v>10000</v>
      </c>
      <c r="H3387" s="4">
        <v>5200</v>
      </c>
      <c r="I3387" s="25">
        <v>42.646840277782758</v>
      </c>
      <c r="J3387" s="4">
        <v>80</v>
      </c>
      <c r="N3387" t="s">
        <v>8329</v>
      </c>
      <c r="O3387" t="s">
        <v>8224</v>
      </c>
      <c r="P3387" t="s">
        <v>8386</v>
      </c>
      <c r="Q3387" s="8" t="s">
        <v>8371</v>
      </c>
      <c r="S3387" s="7">
        <v>2</v>
      </c>
      <c r="T3387" s="4">
        <v>10000</v>
      </c>
      <c r="U3387" s="4">
        <v>5200</v>
      </c>
      <c r="V3387" s="25">
        <v>42.646840277782758</v>
      </c>
      <c r="W3387" s="4">
        <v>80</v>
      </c>
    </row>
    <row r="3388" spans="1:23" x14ac:dyDescent="0.45">
      <c r="A3388" t="s">
        <v>8329</v>
      </c>
      <c r="B3388" t="s">
        <v>8224</v>
      </c>
      <c r="C3388" t="s">
        <v>8386</v>
      </c>
      <c r="D3388" s="8" t="s">
        <v>8371</v>
      </c>
      <c r="E3388">
        <v>896</v>
      </c>
      <c r="F3388" s="7">
        <v>1</v>
      </c>
      <c r="G3388" s="4">
        <v>8000</v>
      </c>
      <c r="H3388" s="4">
        <v>3200</v>
      </c>
      <c r="I3388" s="25">
        <v>25.293680555565516</v>
      </c>
      <c r="J3388" s="4">
        <v>72</v>
      </c>
      <c r="N3388" t="s">
        <v>8329</v>
      </c>
      <c r="O3388" t="s">
        <v>8224</v>
      </c>
      <c r="P3388" t="s">
        <v>8386</v>
      </c>
      <c r="Q3388" s="8" t="s">
        <v>8371</v>
      </c>
      <c r="R3388">
        <v>896</v>
      </c>
      <c r="S3388" s="7">
        <v>1</v>
      </c>
      <c r="T3388" s="4">
        <v>8000</v>
      </c>
      <c r="U3388" s="4">
        <v>3200</v>
      </c>
      <c r="V3388" s="25">
        <v>25.293680555565516</v>
      </c>
      <c r="W3388" s="4">
        <v>72</v>
      </c>
    </row>
    <row r="3389" spans="1:23" x14ac:dyDescent="0.45">
      <c r="A3389" t="s">
        <v>8329</v>
      </c>
      <c r="B3389" t="s">
        <v>8224</v>
      </c>
      <c r="C3389" t="s">
        <v>8386</v>
      </c>
      <c r="D3389" s="8" t="s">
        <v>8371</v>
      </c>
      <c r="E3389">
        <v>2480</v>
      </c>
      <c r="F3389" s="7">
        <v>1</v>
      </c>
      <c r="G3389" s="4">
        <v>2000</v>
      </c>
      <c r="H3389" s="4">
        <v>2000</v>
      </c>
      <c r="I3389" s="25">
        <v>60</v>
      </c>
      <c r="J3389" s="4">
        <v>8</v>
      </c>
      <c r="N3389" t="s">
        <v>8329</v>
      </c>
      <c r="O3389" t="s">
        <v>8224</v>
      </c>
      <c r="P3389" t="s">
        <v>8386</v>
      </c>
      <c r="Q3389" s="8" t="s">
        <v>8371</v>
      </c>
      <c r="R3389">
        <v>2480</v>
      </c>
      <c r="S3389" s="7">
        <v>1</v>
      </c>
      <c r="T3389" s="4">
        <v>2000</v>
      </c>
      <c r="U3389" s="4">
        <v>2000</v>
      </c>
      <c r="V3389" s="25">
        <v>60</v>
      </c>
      <c r="W3389" s="4">
        <v>8</v>
      </c>
    </row>
    <row r="3390" spans="1:23" x14ac:dyDescent="0.45">
      <c r="A3390" t="s">
        <v>8329</v>
      </c>
      <c r="B3390" t="s">
        <v>8224</v>
      </c>
      <c r="C3390" t="s">
        <v>8386</v>
      </c>
      <c r="D3390" s="8" t="s">
        <v>8372</v>
      </c>
      <c r="F3390" s="7">
        <v>1</v>
      </c>
      <c r="G3390" s="4">
        <v>9072</v>
      </c>
      <c r="H3390" s="4">
        <v>9228</v>
      </c>
      <c r="I3390" s="25">
        <v>30</v>
      </c>
      <c r="J3390" s="4">
        <v>47</v>
      </c>
      <c r="N3390" t="s">
        <v>8329</v>
      </c>
      <c r="O3390" t="s">
        <v>8224</v>
      </c>
      <c r="P3390" t="s">
        <v>8386</v>
      </c>
      <c r="Q3390" s="8" t="s">
        <v>8372</v>
      </c>
      <c r="S3390" s="7">
        <v>1</v>
      </c>
      <c r="T3390" s="4">
        <v>9072</v>
      </c>
      <c r="U3390" s="4">
        <v>9228</v>
      </c>
      <c r="V3390" s="25">
        <v>30</v>
      </c>
      <c r="W3390" s="4">
        <v>47</v>
      </c>
    </row>
    <row r="3391" spans="1:23" x14ac:dyDescent="0.45">
      <c r="A3391" t="s">
        <v>8329</v>
      </c>
      <c r="B3391" t="s">
        <v>8224</v>
      </c>
      <c r="C3391" t="s">
        <v>8386</v>
      </c>
      <c r="D3391" s="8" t="s">
        <v>8372</v>
      </c>
      <c r="E3391">
        <v>1895</v>
      </c>
      <c r="F3391" s="7">
        <v>1</v>
      </c>
      <c r="G3391" s="4">
        <v>9072</v>
      </c>
      <c r="H3391" s="4">
        <v>9228</v>
      </c>
      <c r="I3391" s="25">
        <v>30</v>
      </c>
      <c r="J3391" s="4">
        <v>47</v>
      </c>
      <c r="N3391" t="s">
        <v>8329</v>
      </c>
      <c r="O3391" t="s">
        <v>8224</v>
      </c>
      <c r="P3391" t="s">
        <v>8386</v>
      </c>
      <c r="Q3391" s="8" t="s">
        <v>8372</v>
      </c>
      <c r="R3391">
        <v>1895</v>
      </c>
      <c r="S3391" s="7">
        <v>1</v>
      </c>
      <c r="T3391" s="4">
        <v>9072</v>
      </c>
      <c r="U3391" s="4">
        <v>9228</v>
      </c>
      <c r="V3391" s="25">
        <v>30</v>
      </c>
      <c r="W3391" s="4">
        <v>47</v>
      </c>
    </row>
    <row r="3392" spans="1:23" x14ac:dyDescent="0.45">
      <c r="A3392" t="s">
        <v>8329</v>
      </c>
      <c r="B3392" t="s">
        <v>8224</v>
      </c>
      <c r="C3392" t="s">
        <v>8386</v>
      </c>
      <c r="D3392" s="8" t="s">
        <v>8373</v>
      </c>
      <c r="F3392" s="7">
        <v>1</v>
      </c>
      <c r="G3392" s="4">
        <v>1200</v>
      </c>
      <c r="H3392" s="4">
        <v>1773</v>
      </c>
      <c r="I3392" s="25">
        <v>14.148043981484079</v>
      </c>
      <c r="J3392" s="4">
        <v>35</v>
      </c>
      <c r="N3392" t="s">
        <v>8329</v>
      </c>
      <c r="O3392" t="s">
        <v>8224</v>
      </c>
      <c r="P3392" t="s">
        <v>8386</v>
      </c>
      <c r="Q3392" s="8" t="s">
        <v>8373</v>
      </c>
      <c r="S3392" s="7">
        <v>1</v>
      </c>
      <c r="T3392" s="4">
        <v>1200</v>
      </c>
      <c r="U3392" s="4">
        <v>1773</v>
      </c>
      <c r="V3392" s="25">
        <v>14.148043981484079</v>
      </c>
      <c r="W3392" s="4">
        <v>35</v>
      </c>
    </row>
    <row r="3393" spans="1:23" x14ac:dyDescent="0.45">
      <c r="A3393" t="s">
        <v>8329</v>
      </c>
      <c r="B3393" t="s">
        <v>8224</v>
      </c>
      <c r="C3393" t="s">
        <v>8386</v>
      </c>
      <c r="D3393" s="8" t="s">
        <v>8373</v>
      </c>
      <c r="E3393">
        <v>2117</v>
      </c>
      <c r="F3393" s="7">
        <v>1</v>
      </c>
      <c r="G3393" s="4">
        <v>1200</v>
      </c>
      <c r="H3393" s="4">
        <v>1773</v>
      </c>
      <c r="I3393" s="25">
        <v>14.148043981484079</v>
      </c>
      <c r="J3393" s="4">
        <v>35</v>
      </c>
      <c r="N3393" t="s">
        <v>8329</v>
      </c>
      <c r="O3393" t="s">
        <v>8224</v>
      </c>
      <c r="P3393" t="s">
        <v>8386</v>
      </c>
      <c r="Q3393" s="8" t="s">
        <v>8373</v>
      </c>
      <c r="R3393">
        <v>2117</v>
      </c>
      <c r="S3393" s="7">
        <v>1</v>
      </c>
      <c r="T3393" s="4">
        <v>1200</v>
      </c>
      <c r="U3393" s="4">
        <v>1773</v>
      </c>
      <c r="V3393" s="25">
        <v>14.148043981484079</v>
      </c>
      <c r="W3393" s="4">
        <v>35</v>
      </c>
    </row>
    <row r="3394" spans="1:23" x14ac:dyDescent="0.45">
      <c r="A3394" t="s">
        <v>8329</v>
      </c>
      <c r="B3394" t="s">
        <v>8224</v>
      </c>
      <c r="C3394" t="s">
        <v>8386</v>
      </c>
      <c r="D3394" s="8" t="s">
        <v>8381</v>
      </c>
      <c r="F3394" s="7">
        <v>1</v>
      </c>
      <c r="G3394" s="4">
        <v>1000</v>
      </c>
      <c r="H3394" s="4">
        <v>1445</v>
      </c>
      <c r="I3394" s="25">
        <v>35.557025462963793</v>
      </c>
      <c r="J3394" s="4">
        <v>21</v>
      </c>
      <c r="N3394" t="s">
        <v>8329</v>
      </c>
      <c r="O3394" t="s">
        <v>8224</v>
      </c>
      <c r="P3394" t="s">
        <v>8386</v>
      </c>
      <c r="Q3394" s="8" t="s">
        <v>8381</v>
      </c>
      <c r="S3394" s="7">
        <v>1</v>
      </c>
      <c r="T3394" s="4">
        <v>1000</v>
      </c>
      <c r="U3394" s="4">
        <v>1445</v>
      </c>
      <c r="V3394" s="25">
        <v>35.557025462963793</v>
      </c>
      <c r="W3394" s="4">
        <v>21</v>
      </c>
    </row>
    <row r="3395" spans="1:23" x14ac:dyDescent="0.45">
      <c r="A3395" t="s">
        <v>8329</v>
      </c>
      <c r="B3395" t="s">
        <v>8224</v>
      </c>
      <c r="C3395" t="s">
        <v>8386</v>
      </c>
      <c r="D3395" s="8" t="s">
        <v>8381</v>
      </c>
      <c r="E3395">
        <v>1898</v>
      </c>
      <c r="F3395" s="7">
        <v>1</v>
      </c>
      <c r="G3395" s="4">
        <v>1000</v>
      </c>
      <c r="H3395" s="4">
        <v>1445</v>
      </c>
      <c r="I3395" s="25">
        <v>35.557025462963793</v>
      </c>
      <c r="J3395" s="4">
        <v>21</v>
      </c>
      <c r="N3395" t="s">
        <v>8329</v>
      </c>
      <c r="O3395" t="s">
        <v>8224</v>
      </c>
      <c r="P3395" t="s">
        <v>8386</v>
      </c>
      <c r="Q3395" s="8" t="s">
        <v>8381</v>
      </c>
      <c r="R3395">
        <v>1898</v>
      </c>
      <c r="S3395" s="7">
        <v>1</v>
      </c>
      <c r="T3395" s="4">
        <v>1000</v>
      </c>
      <c r="U3395" s="4">
        <v>1445</v>
      </c>
      <c r="V3395" s="25">
        <v>35.557025462963793</v>
      </c>
      <c r="W3395" s="4">
        <v>21</v>
      </c>
    </row>
    <row r="3396" spans="1:23" x14ac:dyDescent="0.45">
      <c r="A3396" t="s">
        <v>8329</v>
      </c>
      <c r="B3396" t="s">
        <v>8224</v>
      </c>
      <c r="C3396" t="s">
        <v>8387</v>
      </c>
      <c r="F3396" s="7"/>
      <c r="G3396" s="4"/>
      <c r="H3396" s="4"/>
      <c r="I3396" s="25"/>
      <c r="J3396" s="4"/>
      <c r="N3396" t="s">
        <v>8329</v>
      </c>
      <c r="O3396" t="s">
        <v>8224</v>
      </c>
      <c r="P3396" t="s">
        <v>8387</v>
      </c>
      <c r="S3396" s="7"/>
      <c r="T3396" s="4"/>
      <c r="U3396" s="4"/>
      <c r="V3396" s="25"/>
      <c r="W3396" s="4"/>
    </row>
    <row r="3397" spans="1:23" x14ac:dyDescent="0.45">
      <c r="A3397" t="s">
        <v>8329</v>
      </c>
      <c r="B3397" t="s">
        <v>8224</v>
      </c>
      <c r="C3397" t="s">
        <v>8387</v>
      </c>
      <c r="D3397" s="8" t="s">
        <v>8376</v>
      </c>
      <c r="F3397" s="7">
        <v>1</v>
      </c>
      <c r="G3397" s="4">
        <v>5000</v>
      </c>
      <c r="H3397" s="4">
        <v>2001</v>
      </c>
      <c r="I3397" s="25">
        <v>60</v>
      </c>
      <c r="J3397" s="4">
        <v>24</v>
      </c>
      <c r="N3397" t="s">
        <v>8329</v>
      </c>
      <c r="O3397" t="s">
        <v>8224</v>
      </c>
      <c r="P3397" t="s">
        <v>8387</v>
      </c>
      <c r="Q3397" s="8" t="s">
        <v>8376</v>
      </c>
      <c r="S3397" s="7">
        <v>1</v>
      </c>
      <c r="T3397" s="4">
        <v>5000</v>
      </c>
      <c r="U3397" s="4">
        <v>2001</v>
      </c>
      <c r="V3397" s="25">
        <v>60</v>
      </c>
      <c r="W3397" s="4">
        <v>24</v>
      </c>
    </row>
    <row r="3398" spans="1:23" x14ac:dyDescent="0.45">
      <c r="A3398" t="s">
        <v>8329</v>
      </c>
      <c r="B3398" t="s">
        <v>8224</v>
      </c>
      <c r="C3398" t="s">
        <v>8387</v>
      </c>
      <c r="D3398" s="8" t="s">
        <v>8376</v>
      </c>
      <c r="E3398">
        <v>883</v>
      </c>
      <c r="F3398" s="7">
        <v>1</v>
      </c>
      <c r="G3398" s="4">
        <v>5000</v>
      </c>
      <c r="H3398" s="4">
        <v>2001</v>
      </c>
      <c r="I3398" s="25">
        <v>60</v>
      </c>
      <c r="J3398" s="4">
        <v>24</v>
      </c>
      <c r="N3398" t="s">
        <v>8329</v>
      </c>
      <c r="O3398" t="s">
        <v>8224</v>
      </c>
      <c r="P3398" t="s">
        <v>8387</v>
      </c>
      <c r="Q3398" s="8" t="s">
        <v>8376</v>
      </c>
      <c r="R3398">
        <v>883</v>
      </c>
      <c r="S3398" s="7">
        <v>1</v>
      </c>
      <c r="T3398" s="4">
        <v>5000</v>
      </c>
      <c r="U3398" s="4">
        <v>2001</v>
      </c>
      <c r="V3398" s="25">
        <v>60</v>
      </c>
      <c r="W3398" s="4">
        <v>24</v>
      </c>
    </row>
    <row r="3399" spans="1:23" x14ac:dyDescent="0.45">
      <c r="A3399" t="s">
        <v>8329</v>
      </c>
      <c r="B3399" t="s">
        <v>8224</v>
      </c>
      <c r="C3399" t="s">
        <v>8387</v>
      </c>
      <c r="D3399" s="8" t="s">
        <v>8369</v>
      </c>
      <c r="F3399" s="7">
        <v>1</v>
      </c>
      <c r="G3399" s="4">
        <v>20000</v>
      </c>
      <c r="H3399" s="4">
        <v>7834</v>
      </c>
      <c r="I3399" s="25">
        <v>30</v>
      </c>
      <c r="J3399" s="4">
        <v>53</v>
      </c>
      <c r="N3399" t="s">
        <v>8329</v>
      </c>
      <c r="O3399" t="s">
        <v>8224</v>
      </c>
      <c r="P3399" t="s">
        <v>8387</v>
      </c>
      <c r="Q3399" s="8" t="s">
        <v>8369</v>
      </c>
      <c r="S3399" s="7">
        <v>1</v>
      </c>
      <c r="T3399" s="4">
        <v>20000</v>
      </c>
      <c r="U3399" s="4">
        <v>7834</v>
      </c>
      <c r="V3399" s="25">
        <v>30</v>
      </c>
      <c r="W3399" s="4">
        <v>53</v>
      </c>
    </row>
    <row r="3400" spans="1:23" x14ac:dyDescent="0.45">
      <c r="A3400" t="s">
        <v>8329</v>
      </c>
      <c r="B3400" t="s">
        <v>8224</v>
      </c>
      <c r="C3400" t="s">
        <v>8387</v>
      </c>
      <c r="D3400" s="8" t="s">
        <v>8369</v>
      </c>
      <c r="E3400">
        <v>894</v>
      </c>
      <c r="F3400" s="7">
        <v>1</v>
      </c>
      <c r="G3400" s="4">
        <v>20000</v>
      </c>
      <c r="H3400" s="4">
        <v>7834</v>
      </c>
      <c r="I3400" s="25">
        <v>30</v>
      </c>
      <c r="J3400" s="4">
        <v>53</v>
      </c>
      <c r="N3400" t="s">
        <v>8329</v>
      </c>
      <c r="O3400" t="s">
        <v>8224</v>
      </c>
      <c r="P3400" t="s">
        <v>8387</v>
      </c>
      <c r="Q3400" s="8" t="s">
        <v>8369</v>
      </c>
      <c r="R3400">
        <v>894</v>
      </c>
      <c r="S3400" s="7">
        <v>1</v>
      </c>
      <c r="T3400" s="4">
        <v>20000</v>
      </c>
      <c r="U3400" s="4">
        <v>7834</v>
      </c>
      <c r="V3400" s="25">
        <v>30</v>
      </c>
      <c r="W3400" s="4">
        <v>53</v>
      </c>
    </row>
    <row r="3401" spans="1:23" x14ac:dyDescent="0.45">
      <c r="A3401" t="s">
        <v>8329</v>
      </c>
      <c r="B3401" t="s">
        <v>8224</v>
      </c>
      <c r="C3401" t="s">
        <v>8387</v>
      </c>
      <c r="D3401" s="8" t="s">
        <v>8371</v>
      </c>
      <c r="F3401" s="7">
        <v>1</v>
      </c>
      <c r="G3401" s="4">
        <v>500</v>
      </c>
      <c r="H3401" s="4">
        <v>205</v>
      </c>
      <c r="I3401" s="25">
        <v>25</v>
      </c>
      <c r="J3401" s="4">
        <v>7</v>
      </c>
      <c r="N3401" t="s">
        <v>8329</v>
      </c>
      <c r="O3401" t="s">
        <v>8224</v>
      </c>
      <c r="P3401" t="s">
        <v>8387</v>
      </c>
      <c r="Q3401" s="8" t="s">
        <v>8371</v>
      </c>
      <c r="S3401" s="7">
        <v>1</v>
      </c>
      <c r="T3401" s="4">
        <v>500</v>
      </c>
      <c r="U3401" s="4">
        <v>205</v>
      </c>
      <c r="V3401" s="25">
        <v>25</v>
      </c>
      <c r="W3401" s="4">
        <v>7</v>
      </c>
    </row>
    <row r="3402" spans="1:23" x14ac:dyDescent="0.45">
      <c r="A3402" t="s">
        <v>8329</v>
      </c>
      <c r="B3402" t="s">
        <v>8224</v>
      </c>
      <c r="C3402" t="s">
        <v>8387</v>
      </c>
      <c r="D3402" s="8" t="s">
        <v>8371</v>
      </c>
      <c r="E3402">
        <v>886</v>
      </c>
      <c r="F3402" s="7">
        <v>1</v>
      </c>
      <c r="G3402" s="4">
        <v>500</v>
      </c>
      <c r="H3402" s="4">
        <v>205</v>
      </c>
      <c r="I3402" s="25">
        <v>25</v>
      </c>
      <c r="J3402" s="4">
        <v>7</v>
      </c>
      <c r="N3402" t="s">
        <v>8329</v>
      </c>
      <c r="O3402" t="s">
        <v>8224</v>
      </c>
      <c r="P3402" t="s">
        <v>8387</v>
      </c>
      <c r="Q3402" s="8" t="s">
        <v>8371</v>
      </c>
      <c r="R3402">
        <v>886</v>
      </c>
      <c r="S3402" s="7">
        <v>1</v>
      </c>
      <c r="T3402" s="4">
        <v>500</v>
      </c>
      <c r="U3402" s="4">
        <v>205</v>
      </c>
      <c r="V3402" s="25">
        <v>25</v>
      </c>
      <c r="W3402" s="4">
        <v>7</v>
      </c>
    </row>
    <row r="3403" spans="1:23" x14ac:dyDescent="0.45">
      <c r="A3403" t="s">
        <v>8329</v>
      </c>
      <c r="B3403" t="s">
        <v>8224</v>
      </c>
      <c r="C3403" t="s">
        <v>8387</v>
      </c>
      <c r="D3403" s="8" t="s">
        <v>8381</v>
      </c>
      <c r="F3403" s="7">
        <v>1</v>
      </c>
      <c r="G3403" s="4">
        <v>1000</v>
      </c>
      <c r="H3403" s="4">
        <v>750</v>
      </c>
      <c r="I3403" s="25">
        <v>21</v>
      </c>
      <c r="J3403" s="4">
        <v>21</v>
      </c>
      <c r="N3403" t="s">
        <v>8329</v>
      </c>
      <c r="O3403" t="s">
        <v>8224</v>
      </c>
      <c r="P3403" t="s">
        <v>8387</v>
      </c>
      <c r="Q3403" s="8" t="s">
        <v>8381</v>
      </c>
      <c r="S3403" s="7">
        <v>1</v>
      </c>
      <c r="T3403" s="4">
        <v>1000</v>
      </c>
      <c r="U3403" s="4">
        <v>750</v>
      </c>
      <c r="V3403" s="25">
        <v>21</v>
      </c>
      <c r="W3403" s="4">
        <v>21</v>
      </c>
    </row>
    <row r="3404" spans="1:23" x14ac:dyDescent="0.45">
      <c r="A3404" t="s">
        <v>8329</v>
      </c>
      <c r="B3404" t="s">
        <v>8224</v>
      </c>
      <c r="C3404" t="s">
        <v>8387</v>
      </c>
      <c r="D3404" s="8" t="s">
        <v>8381</v>
      </c>
      <c r="E3404">
        <v>885</v>
      </c>
      <c r="F3404" s="7">
        <v>1</v>
      </c>
      <c r="G3404" s="4">
        <v>1000</v>
      </c>
      <c r="H3404" s="4">
        <v>750</v>
      </c>
      <c r="I3404" s="25">
        <v>21</v>
      </c>
      <c r="J3404" s="4">
        <v>21</v>
      </c>
      <c r="N3404" t="s">
        <v>8329</v>
      </c>
      <c r="O3404" t="s">
        <v>8224</v>
      </c>
      <c r="P3404" t="s">
        <v>8387</v>
      </c>
      <c r="Q3404" s="8" t="s">
        <v>8381</v>
      </c>
      <c r="R3404">
        <v>885</v>
      </c>
      <c r="S3404" s="7">
        <v>1</v>
      </c>
      <c r="T3404" s="4">
        <v>1000</v>
      </c>
      <c r="U3404" s="4">
        <v>750</v>
      </c>
      <c r="V3404" s="25">
        <v>21</v>
      </c>
      <c r="W3404" s="4">
        <v>21</v>
      </c>
    </row>
    <row r="3405" spans="1:23" x14ac:dyDescent="0.45">
      <c r="A3405" t="s">
        <v>8349</v>
      </c>
      <c r="B3405"/>
      <c r="F3405" s="7">
        <v>140</v>
      </c>
      <c r="G3405" s="4">
        <v>5859808.79</v>
      </c>
      <c r="H3405" s="4">
        <v>17757389.099999994</v>
      </c>
      <c r="I3405" s="25">
        <v>36.743250744047742</v>
      </c>
      <c r="J3405" s="4">
        <v>134238</v>
      </c>
      <c r="N3405" t="s">
        <v>8349</v>
      </c>
      <c r="O3405"/>
      <c r="S3405" s="7">
        <v>140</v>
      </c>
      <c r="T3405" s="4">
        <v>5859808.79</v>
      </c>
      <c r="U3405" s="4">
        <v>17757389.099999994</v>
      </c>
      <c r="V3405" s="25">
        <v>36.743250744047742</v>
      </c>
      <c r="W3405" s="4">
        <v>134238</v>
      </c>
    </row>
    <row r="3406" spans="1:23" x14ac:dyDescent="0.45">
      <c r="A3406" t="s">
        <v>8349</v>
      </c>
      <c r="B3406" t="s">
        <v>8239</v>
      </c>
      <c r="F3406" s="7">
        <v>1</v>
      </c>
      <c r="G3406" s="4">
        <v>50000</v>
      </c>
      <c r="H3406" s="4">
        <v>409782</v>
      </c>
      <c r="I3406" s="25">
        <v>33.599849537029513</v>
      </c>
      <c r="J3406" s="4">
        <v>971</v>
      </c>
      <c r="N3406" t="s">
        <v>8349</v>
      </c>
      <c r="O3406" t="s">
        <v>8239</v>
      </c>
      <c r="S3406" s="7">
        <v>1</v>
      </c>
      <c r="T3406" s="4">
        <v>50000</v>
      </c>
      <c r="U3406" s="4">
        <v>409782</v>
      </c>
      <c r="V3406" s="25">
        <v>33.599849537029513</v>
      </c>
      <c r="W3406" s="4">
        <v>971</v>
      </c>
    </row>
    <row r="3407" spans="1:23" x14ac:dyDescent="0.45">
      <c r="A3407" t="s">
        <v>8349</v>
      </c>
      <c r="B3407" t="s">
        <v>8239</v>
      </c>
      <c r="C3407" t="s">
        <v>8386</v>
      </c>
      <c r="F3407" s="7"/>
      <c r="G3407" s="4"/>
      <c r="H3407" s="4"/>
      <c r="I3407" s="25"/>
      <c r="J3407" s="4"/>
      <c r="N3407" t="s">
        <v>8349</v>
      </c>
      <c r="O3407" t="s">
        <v>8239</v>
      </c>
      <c r="P3407" t="s">
        <v>8386</v>
      </c>
      <c r="S3407" s="7"/>
      <c r="T3407" s="4"/>
      <c r="U3407" s="4"/>
      <c r="V3407" s="25"/>
      <c r="W3407" s="4"/>
    </row>
    <row r="3408" spans="1:23" x14ac:dyDescent="0.45">
      <c r="A3408" t="s">
        <v>8349</v>
      </c>
      <c r="B3408" t="s">
        <v>8239</v>
      </c>
      <c r="C3408" t="s">
        <v>8386</v>
      </c>
      <c r="D3408" s="8" t="s">
        <v>8381</v>
      </c>
      <c r="F3408" s="7">
        <v>1</v>
      </c>
      <c r="G3408" s="4">
        <v>50000</v>
      </c>
      <c r="H3408" s="4">
        <v>409782</v>
      </c>
      <c r="I3408" s="25">
        <v>33.599849537029513</v>
      </c>
      <c r="J3408" s="4">
        <v>971</v>
      </c>
      <c r="N3408" t="s">
        <v>8349</v>
      </c>
      <c r="O3408" t="s">
        <v>8239</v>
      </c>
      <c r="P3408" t="s">
        <v>8386</v>
      </c>
      <c r="Q3408" s="8" t="s">
        <v>8381</v>
      </c>
      <c r="S3408" s="7">
        <v>1</v>
      </c>
      <c r="T3408" s="4">
        <v>50000</v>
      </c>
      <c r="U3408" s="4">
        <v>409782</v>
      </c>
      <c r="V3408" s="25">
        <v>33.599849537029513</v>
      </c>
      <c r="W3408" s="4">
        <v>971</v>
      </c>
    </row>
    <row r="3409" spans="1:23" x14ac:dyDescent="0.45">
      <c r="A3409" t="s">
        <v>8349</v>
      </c>
      <c r="B3409" t="s">
        <v>8239</v>
      </c>
      <c r="C3409" t="s">
        <v>8386</v>
      </c>
      <c r="D3409" s="8" t="s">
        <v>8381</v>
      </c>
      <c r="E3409">
        <v>2011</v>
      </c>
      <c r="F3409" s="7">
        <v>1</v>
      </c>
      <c r="G3409" s="4">
        <v>50000</v>
      </c>
      <c r="H3409" s="4">
        <v>409782</v>
      </c>
      <c r="I3409" s="25">
        <v>33.599849537029513</v>
      </c>
      <c r="J3409" s="4">
        <v>971</v>
      </c>
      <c r="N3409" t="s">
        <v>8349</v>
      </c>
      <c r="O3409" t="s">
        <v>8239</v>
      </c>
      <c r="P3409" t="s">
        <v>8386</v>
      </c>
      <c r="Q3409" s="8" t="s">
        <v>8381</v>
      </c>
      <c r="R3409">
        <v>2011</v>
      </c>
      <c r="S3409" s="7">
        <v>1</v>
      </c>
      <c r="T3409" s="4">
        <v>50000</v>
      </c>
      <c r="U3409" s="4">
        <v>409782</v>
      </c>
      <c r="V3409" s="25">
        <v>33.599849537029513</v>
      </c>
      <c r="W3409" s="4">
        <v>971</v>
      </c>
    </row>
    <row r="3410" spans="1:23" x14ac:dyDescent="0.45">
      <c r="A3410" t="s">
        <v>8349</v>
      </c>
      <c r="B3410" t="s">
        <v>8226</v>
      </c>
      <c r="F3410" s="7">
        <v>1</v>
      </c>
      <c r="G3410" s="4">
        <v>98000</v>
      </c>
      <c r="H3410" s="4">
        <v>100939</v>
      </c>
      <c r="I3410" s="25">
        <v>29.096412037033588</v>
      </c>
      <c r="J3410" s="4">
        <v>443</v>
      </c>
      <c r="N3410" t="s">
        <v>8349</v>
      </c>
      <c r="O3410" t="s">
        <v>8226</v>
      </c>
      <c r="S3410" s="7">
        <v>1</v>
      </c>
      <c r="T3410" s="4">
        <v>98000</v>
      </c>
      <c r="U3410" s="4">
        <v>100939</v>
      </c>
      <c r="V3410" s="25">
        <v>29.096412037033588</v>
      </c>
      <c r="W3410" s="4">
        <v>443</v>
      </c>
    </row>
    <row r="3411" spans="1:23" x14ac:dyDescent="0.45">
      <c r="A3411" t="s">
        <v>8349</v>
      </c>
      <c r="B3411" t="s">
        <v>8226</v>
      </c>
      <c r="C3411" t="s">
        <v>8386</v>
      </c>
      <c r="F3411" s="7"/>
      <c r="G3411" s="4"/>
      <c r="H3411" s="4"/>
      <c r="I3411" s="25"/>
      <c r="J3411" s="4"/>
      <c r="N3411" t="s">
        <v>8349</v>
      </c>
      <c r="O3411" t="s">
        <v>8226</v>
      </c>
      <c r="P3411" t="s">
        <v>8386</v>
      </c>
      <c r="S3411" s="7"/>
      <c r="T3411" s="4"/>
      <c r="U3411" s="4"/>
      <c r="V3411" s="25"/>
      <c r="W3411" s="4"/>
    </row>
    <row r="3412" spans="1:23" x14ac:dyDescent="0.45">
      <c r="A3412" t="s">
        <v>8349</v>
      </c>
      <c r="B3412" t="s">
        <v>8226</v>
      </c>
      <c r="C3412" t="s">
        <v>8386</v>
      </c>
      <c r="D3412" s="8" t="s">
        <v>8378</v>
      </c>
      <c r="F3412" s="7">
        <v>1</v>
      </c>
      <c r="G3412" s="4">
        <v>98000</v>
      </c>
      <c r="H3412" s="4">
        <v>100939</v>
      </c>
      <c r="I3412" s="25">
        <v>29.096412037033588</v>
      </c>
      <c r="J3412" s="4">
        <v>443</v>
      </c>
      <c r="N3412" t="s">
        <v>8349</v>
      </c>
      <c r="O3412" t="s">
        <v>8226</v>
      </c>
      <c r="P3412" t="s">
        <v>8386</v>
      </c>
      <c r="Q3412" s="8" t="s">
        <v>8378</v>
      </c>
      <c r="S3412" s="7">
        <v>1</v>
      </c>
      <c r="T3412" s="4">
        <v>98000</v>
      </c>
      <c r="U3412" s="4">
        <v>100939</v>
      </c>
      <c r="V3412" s="25">
        <v>29.096412037033588</v>
      </c>
      <c r="W3412" s="4">
        <v>443</v>
      </c>
    </row>
    <row r="3413" spans="1:23" x14ac:dyDescent="0.45">
      <c r="A3413" t="s">
        <v>8349</v>
      </c>
      <c r="B3413" t="s">
        <v>8226</v>
      </c>
      <c r="C3413" t="s">
        <v>8386</v>
      </c>
      <c r="D3413" s="8" t="s">
        <v>8378</v>
      </c>
      <c r="E3413">
        <v>2047</v>
      </c>
      <c r="F3413" s="7">
        <v>1</v>
      </c>
      <c r="G3413" s="4">
        <v>98000</v>
      </c>
      <c r="H3413" s="4">
        <v>100939</v>
      </c>
      <c r="I3413" s="25">
        <v>29.096412037033588</v>
      </c>
      <c r="J3413" s="4">
        <v>443</v>
      </c>
      <c r="N3413" t="s">
        <v>8349</v>
      </c>
      <c r="O3413" t="s">
        <v>8226</v>
      </c>
      <c r="P3413" t="s">
        <v>8386</v>
      </c>
      <c r="Q3413" s="8" t="s">
        <v>8378</v>
      </c>
      <c r="R3413">
        <v>2047</v>
      </c>
      <c r="S3413" s="7">
        <v>1</v>
      </c>
      <c r="T3413" s="4">
        <v>98000</v>
      </c>
      <c r="U3413" s="4">
        <v>100939</v>
      </c>
      <c r="V3413" s="25">
        <v>29.096412037033588</v>
      </c>
      <c r="W3413" s="4">
        <v>443</v>
      </c>
    </row>
    <row r="3414" spans="1:23" x14ac:dyDescent="0.45">
      <c r="A3414" t="s">
        <v>8349</v>
      </c>
      <c r="B3414" t="s">
        <v>8229</v>
      </c>
      <c r="F3414" s="7">
        <v>3</v>
      </c>
      <c r="G3414" s="4">
        <v>83000</v>
      </c>
      <c r="H3414" s="4">
        <v>137114.33000000002</v>
      </c>
      <c r="I3414" s="25">
        <v>39</v>
      </c>
      <c r="J3414" s="4">
        <v>853</v>
      </c>
      <c r="N3414" t="s">
        <v>8349</v>
      </c>
      <c r="O3414" t="s">
        <v>8229</v>
      </c>
      <c r="S3414" s="7">
        <v>3</v>
      </c>
      <c r="T3414" s="4">
        <v>83000</v>
      </c>
      <c r="U3414" s="4">
        <v>137114.33000000002</v>
      </c>
      <c r="V3414" s="25">
        <v>39</v>
      </c>
      <c r="W3414" s="4">
        <v>853</v>
      </c>
    </row>
    <row r="3415" spans="1:23" x14ac:dyDescent="0.45">
      <c r="A3415" t="s">
        <v>8349</v>
      </c>
      <c r="B3415" t="s">
        <v>8229</v>
      </c>
      <c r="C3415" t="s">
        <v>8384</v>
      </c>
      <c r="F3415" s="7"/>
      <c r="G3415" s="4"/>
      <c r="H3415" s="4"/>
      <c r="I3415" s="25"/>
      <c r="J3415" s="4"/>
      <c r="N3415" t="s">
        <v>8349</v>
      </c>
      <c r="O3415" t="s">
        <v>8229</v>
      </c>
      <c r="P3415" t="s">
        <v>8384</v>
      </c>
      <c r="S3415" s="7"/>
      <c r="T3415" s="4"/>
      <c r="U3415" s="4"/>
      <c r="V3415" s="25"/>
      <c r="W3415" s="4"/>
    </row>
    <row r="3416" spans="1:23" x14ac:dyDescent="0.45">
      <c r="A3416" t="s">
        <v>8349</v>
      </c>
      <c r="B3416" t="s">
        <v>8229</v>
      </c>
      <c r="C3416" t="s">
        <v>8384</v>
      </c>
      <c r="D3416" s="8" t="s">
        <v>8372</v>
      </c>
      <c r="F3416" s="7">
        <v>1</v>
      </c>
      <c r="G3416" s="4">
        <v>35000</v>
      </c>
      <c r="H3416" s="4">
        <v>69465.33</v>
      </c>
      <c r="I3416" s="25">
        <v>37</v>
      </c>
      <c r="J3416" s="4">
        <v>682</v>
      </c>
      <c r="N3416" t="s">
        <v>8349</v>
      </c>
      <c r="O3416" t="s">
        <v>8229</v>
      </c>
      <c r="P3416" t="s">
        <v>8384</v>
      </c>
      <c r="Q3416" s="8" t="s">
        <v>8372</v>
      </c>
      <c r="S3416" s="7">
        <v>1</v>
      </c>
      <c r="T3416" s="4">
        <v>35000</v>
      </c>
      <c r="U3416" s="4">
        <v>69465.33</v>
      </c>
      <c r="V3416" s="25">
        <v>37</v>
      </c>
      <c r="W3416" s="4">
        <v>682</v>
      </c>
    </row>
    <row r="3417" spans="1:23" x14ac:dyDescent="0.45">
      <c r="A3417" t="s">
        <v>8349</v>
      </c>
      <c r="B3417" t="s">
        <v>8229</v>
      </c>
      <c r="C3417" t="s">
        <v>8384</v>
      </c>
      <c r="D3417" s="8" t="s">
        <v>8372</v>
      </c>
      <c r="E3417">
        <v>1952</v>
      </c>
      <c r="F3417" s="7">
        <v>1</v>
      </c>
      <c r="G3417" s="4">
        <v>35000</v>
      </c>
      <c r="H3417" s="4">
        <v>69465.33</v>
      </c>
      <c r="I3417" s="25">
        <v>37</v>
      </c>
      <c r="J3417" s="4">
        <v>682</v>
      </c>
      <c r="N3417" t="s">
        <v>8349</v>
      </c>
      <c r="O3417" t="s">
        <v>8229</v>
      </c>
      <c r="P3417" t="s">
        <v>8384</v>
      </c>
      <c r="Q3417" s="8" t="s">
        <v>8372</v>
      </c>
      <c r="R3417">
        <v>1952</v>
      </c>
      <c r="S3417" s="7">
        <v>1</v>
      </c>
      <c r="T3417" s="4">
        <v>35000</v>
      </c>
      <c r="U3417" s="4">
        <v>69465.33</v>
      </c>
      <c r="V3417" s="25">
        <v>37</v>
      </c>
      <c r="W3417" s="4">
        <v>682</v>
      </c>
    </row>
    <row r="3418" spans="1:23" x14ac:dyDescent="0.45">
      <c r="A3418" t="s">
        <v>8349</v>
      </c>
      <c r="B3418" t="s">
        <v>8229</v>
      </c>
      <c r="C3418" t="s">
        <v>8385</v>
      </c>
      <c r="F3418" s="7"/>
      <c r="G3418" s="4"/>
      <c r="H3418" s="4"/>
      <c r="I3418" s="25"/>
      <c r="J3418" s="4"/>
      <c r="N3418" t="s">
        <v>8349</v>
      </c>
      <c r="O3418" t="s">
        <v>8229</v>
      </c>
      <c r="P3418" t="s">
        <v>8385</v>
      </c>
      <c r="S3418" s="7"/>
      <c r="T3418" s="4"/>
      <c r="U3418" s="4"/>
      <c r="V3418" s="25"/>
      <c r="W3418" s="4"/>
    </row>
    <row r="3419" spans="1:23" x14ac:dyDescent="0.45">
      <c r="A3419" t="s">
        <v>8349</v>
      </c>
      <c r="B3419" t="s">
        <v>8229</v>
      </c>
      <c r="C3419" t="s">
        <v>8385</v>
      </c>
      <c r="D3419" s="8" t="s">
        <v>8378</v>
      </c>
      <c r="F3419" s="7">
        <v>1</v>
      </c>
      <c r="G3419" s="4">
        <v>8000</v>
      </c>
      <c r="H3419" s="4">
        <v>9832</v>
      </c>
      <c r="I3419" s="25">
        <v>30</v>
      </c>
      <c r="J3419" s="4">
        <v>58</v>
      </c>
      <c r="N3419" t="s">
        <v>8349</v>
      </c>
      <c r="O3419" t="s">
        <v>8229</v>
      </c>
      <c r="P3419" t="s">
        <v>8385</v>
      </c>
      <c r="Q3419" s="8" t="s">
        <v>8378</v>
      </c>
      <c r="S3419" s="7">
        <v>1</v>
      </c>
      <c r="T3419" s="4">
        <v>8000</v>
      </c>
      <c r="U3419" s="4">
        <v>9832</v>
      </c>
      <c r="V3419" s="25">
        <v>30</v>
      </c>
      <c r="W3419" s="4">
        <v>58</v>
      </c>
    </row>
    <row r="3420" spans="1:23" x14ac:dyDescent="0.45">
      <c r="A3420" t="s">
        <v>8349</v>
      </c>
      <c r="B3420" t="s">
        <v>8229</v>
      </c>
      <c r="C3420" t="s">
        <v>8385</v>
      </c>
      <c r="D3420" s="8" t="s">
        <v>8378</v>
      </c>
      <c r="E3420">
        <v>2736</v>
      </c>
      <c r="F3420" s="7">
        <v>1</v>
      </c>
      <c r="G3420" s="4">
        <v>8000</v>
      </c>
      <c r="H3420" s="4">
        <v>9832</v>
      </c>
      <c r="I3420" s="25">
        <v>30</v>
      </c>
      <c r="J3420" s="4">
        <v>58</v>
      </c>
      <c r="N3420" t="s">
        <v>8349</v>
      </c>
      <c r="O3420" t="s">
        <v>8229</v>
      </c>
      <c r="P3420" t="s">
        <v>8385</v>
      </c>
      <c r="Q3420" s="8" t="s">
        <v>8378</v>
      </c>
      <c r="R3420">
        <v>2736</v>
      </c>
      <c r="S3420" s="7">
        <v>1</v>
      </c>
      <c r="T3420" s="4">
        <v>8000</v>
      </c>
      <c r="U3420" s="4">
        <v>9832</v>
      </c>
      <c r="V3420" s="25">
        <v>30</v>
      </c>
      <c r="W3420" s="4">
        <v>58</v>
      </c>
    </row>
    <row r="3421" spans="1:23" x14ac:dyDescent="0.45">
      <c r="A3421" t="s">
        <v>8349</v>
      </c>
      <c r="B3421" t="s">
        <v>8229</v>
      </c>
      <c r="C3421" t="s">
        <v>8388</v>
      </c>
      <c r="F3421" s="7"/>
      <c r="G3421" s="4"/>
      <c r="H3421" s="4"/>
      <c r="I3421" s="25"/>
      <c r="J3421" s="4"/>
      <c r="N3421" t="s">
        <v>8349</v>
      </c>
      <c r="O3421" t="s">
        <v>8229</v>
      </c>
      <c r="P3421" t="s">
        <v>8388</v>
      </c>
      <c r="S3421" s="7"/>
      <c r="T3421" s="4"/>
      <c r="U3421" s="4"/>
      <c r="V3421" s="25"/>
      <c r="W3421" s="4"/>
    </row>
    <row r="3422" spans="1:23" x14ac:dyDescent="0.45">
      <c r="A3422" t="s">
        <v>8349</v>
      </c>
      <c r="B3422" t="s">
        <v>8229</v>
      </c>
      <c r="C3422" t="s">
        <v>8388</v>
      </c>
      <c r="D3422" s="8" t="s">
        <v>8376</v>
      </c>
      <c r="F3422" s="7">
        <v>1</v>
      </c>
      <c r="G3422" s="4">
        <v>40000</v>
      </c>
      <c r="H3422" s="4">
        <v>57817</v>
      </c>
      <c r="I3422" s="25">
        <v>50</v>
      </c>
      <c r="J3422" s="4">
        <v>113</v>
      </c>
      <c r="N3422" t="s">
        <v>8349</v>
      </c>
      <c r="O3422" t="s">
        <v>8229</v>
      </c>
      <c r="P3422" t="s">
        <v>8388</v>
      </c>
      <c r="Q3422" s="8" t="s">
        <v>8376</v>
      </c>
      <c r="S3422" s="7">
        <v>1</v>
      </c>
      <c r="T3422" s="4">
        <v>40000</v>
      </c>
      <c r="U3422" s="4">
        <v>57817</v>
      </c>
      <c r="V3422" s="25">
        <v>50</v>
      </c>
      <c r="W3422" s="4">
        <v>113</v>
      </c>
    </row>
    <row r="3423" spans="1:23" x14ac:dyDescent="0.45">
      <c r="A3423" t="s">
        <v>8349</v>
      </c>
      <c r="B3423" t="s">
        <v>8229</v>
      </c>
      <c r="C3423" t="s">
        <v>8388</v>
      </c>
      <c r="D3423" s="8" t="s">
        <v>8376</v>
      </c>
      <c r="E3423">
        <v>2725</v>
      </c>
      <c r="F3423" s="7">
        <v>1</v>
      </c>
      <c r="G3423" s="4">
        <v>40000</v>
      </c>
      <c r="H3423" s="4">
        <v>57817</v>
      </c>
      <c r="I3423" s="25">
        <v>50</v>
      </c>
      <c r="J3423" s="4">
        <v>113</v>
      </c>
      <c r="N3423" t="s">
        <v>8349</v>
      </c>
      <c r="O3423" t="s">
        <v>8229</v>
      </c>
      <c r="P3423" t="s">
        <v>8388</v>
      </c>
      <c r="Q3423" s="8" t="s">
        <v>8376</v>
      </c>
      <c r="R3423">
        <v>2725</v>
      </c>
      <c r="S3423" s="7">
        <v>1</v>
      </c>
      <c r="T3423" s="4">
        <v>40000</v>
      </c>
      <c r="U3423" s="4">
        <v>57817</v>
      </c>
      <c r="V3423" s="25">
        <v>50</v>
      </c>
      <c r="W3423" s="4">
        <v>113</v>
      </c>
    </row>
    <row r="3424" spans="1:23" x14ac:dyDescent="0.45">
      <c r="A3424" t="s">
        <v>8349</v>
      </c>
      <c r="B3424" t="s">
        <v>8236</v>
      </c>
      <c r="F3424" s="7">
        <v>6</v>
      </c>
      <c r="G3424" s="4">
        <v>364000</v>
      </c>
      <c r="H3424" s="4">
        <v>1103663.01</v>
      </c>
      <c r="I3424" s="25">
        <v>33.43727623456774</v>
      </c>
      <c r="J3424" s="4">
        <v>6288</v>
      </c>
      <c r="N3424" t="s">
        <v>8349</v>
      </c>
      <c r="O3424" t="s">
        <v>8236</v>
      </c>
      <c r="S3424" s="7">
        <v>6</v>
      </c>
      <c r="T3424" s="4">
        <v>364000</v>
      </c>
      <c r="U3424" s="4">
        <v>1103663.01</v>
      </c>
      <c r="V3424" s="25">
        <v>33.43727623456774</v>
      </c>
      <c r="W3424" s="4">
        <v>6288</v>
      </c>
    </row>
    <row r="3425" spans="1:23" x14ac:dyDescent="0.45">
      <c r="A3425" t="s">
        <v>8349</v>
      </c>
      <c r="B3425" t="s">
        <v>8236</v>
      </c>
      <c r="C3425" t="s">
        <v>8386</v>
      </c>
      <c r="F3425" s="7"/>
      <c r="G3425" s="4"/>
      <c r="H3425" s="4"/>
      <c r="I3425" s="25"/>
      <c r="J3425" s="4"/>
      <c r="N3425" t="s">
        <v>8349</v>
      </c>
      <c r="O3425" t="s">
        <v>8236</v>
      </c>
      <c r="P3425" t="s">
        <v>8386</v>
      </c>
      <c r="S3425" s="7"/>
      <c r="T3425" s="4"/>
      <c r="U3425" s="4"/>
      <c r="V3425" s="25"/>
      <c r="W3425" s="4"/>
    </row>
    <row r="3426" spans="1:23" x14ac:dyDescent="0.45">
      <c r="A3426" t="s">
        <v>8349</v>
      </c>
      <c r="B3426" t="s">
        <v>8236</v>
      </c>
      <c r="C3426" t="s">
        <v>8386</v>
      </c>
      <c r="D3426" s="8" t="s">
        <v>8369</v>
      </c>
      <c r="F3426" s="7">
        <v>2</v>
      </c>
      <c r="G3426" s="4">
        <v>135000</v>
      </c>
      <c r="H3426" s="4">
        <v>371091</v>
      </c>
      <c r="I3426" s="25">
        <v>30.811828703699575</v>
      </c>
      <c r="J3426" s="4">
        <v>2366</v>
      </c>
      <c r="N3426" t="s">
        <v>8349</v>
      </c>
      <c r="O3426" t="s">
        <v>8236</v>
      </c>
      <c r="P3426" t="s">
        <v>8386</v>
      </c>
      <c r="Q3426" s="8" t="s">
        <v>8369</v>
      </c>
      <c r="S3426" s="7">
        <v>2</v>
      </c>
      <c r="T3426" s="4">
        <v>135000</v>
      </c>
      <c r="U3426" s="4">
        <v>371091</v>
      </c>
      <c r="V3426" s="25">
        <v>30.811828703699575</v>
      </c>
      <c r="W3426" s="4">
        <v>2366</v>
      </c>
    </row>
    <row r="3427" spans="1:23" x14ac:dyDescent="0.45">
      <c r="A3427" t="s">
        <v>8349</v>
      </c>
      <c r="B3427" t="s">
        <v>8236</v>
      </c>
      <c r="C3427" t="s">
        <v>8386</v>
      </c>
      <c r="D3427" s="8" t="s">
        <v>8369</v>
      </c>
      <c r="E3427">
        <v>2001</v>
      </c>
      <c r="F3427" s="7">
        <v>1</v>
      </c>
      <c r="G3427" s="4">
        <v>55000</v>
      </c>
      <c r="H3427" s="4">
        <v>210171</v>
      </c>
      <c r="I3427" s="25">
        <v>31.623657407399151</v>
      </c>
      <c r="J3427" s="4">
        <v>1637</v>
      </c>
      <c r="N3427" t="s">
        <v>8349</v>
      </c>
      <c r="O3427" t="s">
        <v>8236</v>
      </c>
      <c r="P3427" t="s">
        <v>8386</v>
      </c>
      <c r="Q3427" s="8" t="s">
        <v>8369</v>
      </c>
      <c r="R3427">
        <v>2001</v>
      </c>
      <c r="S3427" s="7">
        <v>1</v>
      </c>
      <c r="T3427" s="4">
        <v>55000</v>
      </c>
      <c r="U3427" s="4">
        <v>210171</v>
      </c>
      <c r="V3427" s="25">
        <v>31.623657407399151</v>
      </c>
      <c r="W3427" s="4">
        <v>1637</v>
      </c>
    </row>
    <row r="3428" spans="1:23" x14ac:dyDescent="0.45">
      <c r="A3428" t="s">
        <v>8349</v>
      </c>
      <c r="B3428" t="s">
        <v>8236</v>
      </c>
      <c r="C3428" t="s">
        <v>8386</v>
      </c>
      <c r="D3428" s="8" t="s">
        <v>8369</v>
      </c>
      <c r="E3428">
        <v>2025</v>
      </c>
      <c r="F3428" s="7">
        <v>1</v>
      </c>
      <c r="G3428" s="4">
        <v>80000</v>
      </c>
      <c r="H3428" s="4">
        <v>160920</v>
      </c>
      <c r="I3428" s="25">
        <v>30</v>
      </c>
      <c r="J3428" s="4">
        <v>729</v>
      </c>
      <c r="N3428" t="s">
        <v>8349</v>
      </c>
      <c r="O3428" t="s">
        <v>8236</v>
      </c>
      <c r="P3428" t="s">
        <v>8386</v>
      </c>
      <c r="Q3428" s="8" t="s">
        <v>8369</v>
      </c>
      <c r="R3428">
        <v>2025</v>
      </c>
      <c r="S3428" s="7">
        <v>1</v>
      </c>
      <c r="T3428" s="4">
        <v>80000</v>
      </c>
      <c r="U3428" s="4">
        <v>160920</v>
      </c>
      <c r="V3428" s="25">
        <v>30</v>
      </c>
      <c r="W3428" s="4">
        <v>729</v>
      </c>
    </row>
    <row r="3429" spans="1:23" x14ac:dyDescent="0.45">
      <c r="A3429" t="s">
        <v>8349</v>
      </c>
      <c r="B3429" t="s">
        <v>8236</v>
      </c>
      <c r="C3429" t="s">
        <v>8387</v>
      </c>
      <c r="F3429" s="7"/>
      <c r="G3429" s="4"/>
      <c r="H3429" s="4"/>
      <c r="I3429" s="25"/>
      <c r="J3429" s="4"/>
      <c r="N3429" t="s">
        <v>8349</v>
      </c>
      <c r="O3429" t="s">
        <v>8236</v>
      </c>
      <c r="P3429" t="s">
        <v>8387</v>
      </c>
      <c r="S3429" s="7"/>
      <c r="T3429" s="4"/>
      <c r="U3429" s="4"/>
      <c r="V3429" s="25"/>
      <c r="W3429" s="4"/>
    </row>
    <row r="3430" spans="1:23" x14ac:dyDescent="0.45">
      <c r="A3430" t="s">
        <v>8349</v>
      </c>
      <c r="B3430" t="s">
        <v>8236</v>
      </c>
      <c r="C3430" t="s">
        <v>8387</v>
      </c>
      <c r="D3430" s="8" t="s">
        <v>8377</v>
      </c>
      <c r="F3430" s="7">
        <v>1</v>
      </c>
      <c r="G3430" s="4">
        <v>50000</v>
      </c>
      <c r="H3430" s="4">
        <v>177412.01</v>
      </c>
      <c r="I3430" s="25">
        <v>39.958333333335759</v>
      </c>
      <c r="J3430" s="4">
        <v>1945</v>
      </c>
      <c r="N3430" t="s">
        <v>8349</v>
      </c>
      <c r="O3430" t="s">
        <v>8236</v>
      </c>
      <c r="P3430" t="s">
        <v>8387</v>
      </c>
      <c r="Q3430" s="8" t="s">
        <v>8377</v>
      </c>
      <c r="S3430" s="7">
        <v>1</v>
      </c>
      <c r="T3430" s="4">
        <v>50000</v>
      </c>
      <c r="U3430" s="4">
        <v>177412.01</v>
      </c>
      <c r="V3430" s="25">
        <v>39.958333333335759</v>
      </c>
      <c r="W3430" s="4">
        <v>1945</v>
      </c>
    </row>
    <row r="3431" spans="1:23" x14ac:dyDescent="0.45">
      <c r="A3431" t="s">
        <v>8349</v>
      </c>
      <c r="B3431" t="s">
        <v>8236</v>
      </c>
      <c r="C3431" t="s">
        <v>8387</v>
      </c>
      <c r="D3431" s="8" t="s">
        <v>8377</v>
      </c>
      <c r="E3431">
        <v>1980</v>
      </c>
      <c r="F3431" s="7">
        <v>1</v>
      </c>
      <c r="G3431" s="4">
        <v>50000</v>
      </c>
      <c r="H3431" s="4">
        <v>177412.01</v>
      </c>
      <c r="I3431" s="25">
        <v>39.958333333335759</v>
      </c>
      <c r="J3431" s="4">
        <v>1945</v>
      </c>
      <c r="N3431" t="s">
        <v>8349</v>
      </c>
      <c r="O3431" t="s">
        <v>8236</v>
      </c>
      <c r="P3431" t="s">
        <v>8387</v>
      </c>
      <c r="Q3431" s="8" t="s">
        <v>8377</v>
      </c>
      <c r="R3431">
        <v>1980</v>
      </c>
      <c r="S3431" s="7">
        <v>1</v>
      </c>
      <c r="T3431" s="4">
        <v>50000</v>
      </c>
      <c r="U3431" s="4">
        <v>177412.01</v>
      </c>
      <c r="V3431" s="25">
        <v>39.958333333335759</v>
      </c>
      <c r="W3431" s="4">
        <v>1945</v>
      </c>
    </row>
    <row r="3432" spans="1:23" x14ac:dyDescent="0.45">
      <c r="A3432" t="s">
        <v>8349</v>
      </c>
      <c r="B3432" t="s">
        <v>8236</v>
      </c>
      <c r="C3432" t="s">
        <v>8387</v>
      </c>
      <c r="D3432" s="8" t="s">
        <v>8379</v>
      </c>
      <c r="F3432" s="7">
        <v>1</v>
      </c>
      <c r="G3432" s="4">
        <v>4000</v>
      </c>
      <c r="H3432" s="4">
        <v>5922</v>
      </c>
      <c r="I3432" s="25">
        <v>33</v>
      </c>
      <c r="J3432" s="4">
        <v>49</v>
      </c>
      <c r="N3432" t="s">
        <v>8349</v>
      </c>
      <c r="O3432" t="s">
        <v>8236</v>
      </c>
      <c r="P3432" t="s">
        <v>8387</v>
      </c>
      <c r="Q3432" s="8" t="s">
        <v>8379</v>
      </c>
      <c r="S3432" s="7">
        <v>1</v>
      </c>
      <c r="T3432" s="4">
        <v>4000</v>
      </c>
      <c r="U3432" s="4">
        <v>5922</v>
      </c>
      <c r="V3432" s="25">
        <v>33</v>
      </c>
      <c r="W3432" s="4">
        <v>49</v>
      </c>
    </row>
    <row r="3433" spans="1:23" x14ac:dyDescent="0.45">
      <c r="A3433" t="s">
        <v>8349</v>
      </c>
      <c r="B3433" t="s">
        <v>8236</v>
      </c>
      <c r="C3433" t="s">
        <v>8387</v>
      </c>
      <c r="D3433" s="8" t="s">
        <v>8379</v>
      </c>
      <c r="E3433">
        <v>2063</v>
      </c>
      <c r="F3433" s="7">
        <v>1</v>
      </c>
      <c r="G3433" s="4">
        <v>4000</v>
      </c>
      <c r="H3433" s="4">
        <v>5922</v>
      </c>
      <c r="I3433" s="25">
        <v>33</v>
      </c>
      <c r="J3433" s="4">
        <v>49</v>
      </c>
      <c r="N3433" t="s">
        <v>8349</v>
      </c>
      <c r="O3433" t="s">
        <v>8236</v>
      </c>
      <c r="P3433" t="s">
        <v>8387</v>
      </c>
      <c r="Q3433" s="8" t="s">
        <v>8379</v>
      </c>
      <c r="R3433">
        <v>2063</v>
      </c>
      <c r="S3433" s="7">
        <v>1</v>
      </c>
      <c r="T3433" s="4">
        <v>4000</v>
      </c>
      <c r="U3433" s="4">
        <v>5922</v>
      </c>
      <c r="V3433" s="25">
        <v>33</v>
      </c>
      <c r="W3433" s="4">
        <v>49</v>
      </c>
    </row>
    <row r="3434" spans="1:23" x14ac:dyDescent="0.45">
      <c r="A3434" t="s">
        <v>8349</v>
      </c>
      <c r="B3434" t="s">
        <v>8236</v>
      </c>
      <c r="C3434" t="s">
        <v>8387</v>
      </c>
      <c r="D3434" s="8" t="s">
        <v>8369</v>
      </c>
      <c r="F3434" s="7">
        <v>1</v>
      </c>
      <c r="G3434" s="4">
        <v>125000</v>
      </c>
      <c r="H3434" s="4">
        <v>396659</v>
      </c>
      <c r="I3434" s="25">
        <v>30</v>
      </c>
      <c r="J3434" s="4">
        <v>1530</v>
      </c>
      <c r="N3434" t="s">
        <v>8349</v>
      </c>
      <c r="O3434" t="s">
        <v>8236</v>
      </c>
      <c r="P3434" t="s">
        <v>8387</v>
      </c>
      <c r="Q3434" s="8" t="s">
        <v>8369</v>
      </c>
      <c r="S3434" s="7">
        <v>1</v>
      </c>
      <c r="T3434" s="4">
        <v>125000</v>
      </c>
      <c r="U3434" s="4">
        <v>396659</v>
      </c>
      <c r="V3434" s="25">
        <v>30</v>
      </c>
      <c r="W3434" s="4">
        <v>1530</v>
      </c>
    </row>
    <row r="3435" spans="1:23" x14ac:dyDescent="0.45">
      <c r="A3435" t="s">
        <v>8349</v>
      </c>
      <c r="B3435" t="s">
        <v>8236</v>
      </c>
      <c r="C3435" t="s">
        <v>8387</v>
      </c>
      <c r="D3435" s="8" t="s">
        <v>8369</v>
      </c>
      <c r="E3435">
        <v>2070</v>
      </c>
      <c r="F3435" s="7">
        <v>1</v>
      </c>
      <c r="G3435" s="4">
        <v>125000</v>
      </c>
      <c r="H3435" s="4">
        <v>396659</v>
      </c>
      <c r="I3435" s="25">
        <v>30</v>
      </c>
      <c r="J3435" s="4">
        <v>1530</v>
      </c>
      <c r="N3435" t="s">
        <v>8349</v>
      </c>
      <c r="O3435" t="s">
        <v>8236</v>
      </c>
      <c r="P3435" t="s">
        <v>8387</v>
      </c>
      <c r="Q3435" s="8" t="s">
        <v>8369</v>
      </c>
      <c r="R3435">
        <v>2070</v>
      </c>
      <c r="S3435" s="7">
        <v>1</v>
      </c>
      <c r="T3435" s="4">
        <v>125000</v>
      </c>
      <c r="U3435" s="4">
        <v>396659</v>
      </c>
      <c r="V3435" s="25">
        <v>30</v>
      </c>
      <c r="W3435" s="4">
        <v>1530</v>
      </c>
    </row>
    <row r="3436" spans="1:23" x14ac:dyDescent="0.45">
      <c r="A3436" t="s">
        <v>8349</v>
      </c>
      <c r="B3436" t="s">
        <v>8236</v>
      </c>
      <c r="C3436" t="s">
        <v>8387</v>
      </c>
      <c r="D3436" s="8" t="s">
        <v>8373</v>
      </c>
      <c r="F3436" s="7">
        <v>1</v>
      </c>
      <c r="G3436" s="4">
        <v>50000</v>
      </c>
      <c r="H3436" s="4">
        <v>152579</v>
      </c>
      <c r="I3436" s="25">
        <v>36.041666666671517</v>
      </c>
      <c r="J3436" s="4">
        <v>398</v>
      </c>
      <c r="N3436" t="s">
        <v>8349</v>
      </c>
      <c r="O3436" t="s">
        <v>8236</v>
      </c>
      <c r="P3436" t="s">
        <v>8387</v>
      </c>
      <c r="Q3436" s="8" t="s">
        <v>8373</v>
      </c>
      <c r="S3436" s="7">
        <v>1</v>
      </c>
      <c r="T3436" s="4">
        <v>50000</v>
      </c>
      <c r="U3436" s="4">
        <v>152579</v>
      </c>
      <c r="V3436" s="25">
        <v>36.041666666671517</v>
      </c>
      <c r="W3436" s="4">
        <v>398</v>
      </c>
    </row>
    <row r="3437" spans="1:23" x14ac:dyDescent="0.45">
      <c r="A3437" t="s">
        <v>8349</v>
      </c>
      <c r="B3437" t="s">
        <v>8236</v>
      </c>
      <c r="C3437" t="s">
        <v>8387</v>
      </c>
      <c r="D3437" s="8" t="s">
        <v>8373</v>
      </c>
      <c r="E3437">
        <v>2009</v>
      </c>
      <c r="F3437" s="7">
        <v>1</v>
      </c>
      <c r="G3437" s="4">
        <v>50000</v>
      </c>
      <c r="H3437" s="4">
        <v>152579</v>
      </c>
      <c r="I3437" s="25">
        <v>36.041666666671517</v>
      </c>
      <c r="J3437" s="4">
        <v>398</v>
      </c>
      <c r="N3437" t="s">
        <v>8349</v>
      </c>
      <c r="O3437" t="s">
        <v>8236</v>
      </c>
      <c r="P3437" t="s">
        <v>8387</v>
      </c>
      <c r="Q3437" s="8" t="s">
        <v>8373</v>
      </c>
      <c r="R3437">
        <v>2009</v>
      </c>
      <c r="S3437" s="7">
        <v>1</v>
      </c>
      <c r="T3437" s="4">
        <v>50000</v>
      </c>
      <c r="U3437" s="4">
        <v>152579</v>
      </c>
      <c r="V3437" s="25">
        <v>36.041666666671517</v>
      </c>
      <c r="W3437" s="4">
        <v>398</v>
      </c>
    </row>
    <row r="3438" spans="1:23" x14ac:dyDescent="0.45">
      <c r="A3438" t="s">
        <v>8349</v>
      </c>
      <c r="B3438" t="s">
        <v>8232</v>
      </c>
      <c r="F3438" s="7">
        <v>1</v>
      </c>
      <c r="G3438" s="4">
        <v>100000</v>
      </c>
      <c r="H3438" s="4">
        <v>114977</v>
      </c>
      <c r="I3438" s="25">
        <v>29.958333333335759</v>
      </c>
      <c r="J3438" s="4">
        <v>203</v>
      </c>
      <c r="N3438" t="s">
        <v>8349</v>
      </c>
      <c r="O3438" t="s">
        <v>8232</v>
      </c>
      <c r="S3438" s="7">
        <v>1</v>
      </c>
      <c r="T3438" s="4">
        <v>100000</v>
      </c>
      <c r="U3438" s="4">
        <v>114977</v>
      </c>
      <c r="V3438" s="25">
        <v>29.958333333335759</v>
      </c>
      <c r="W3438" s="4">
        <v>203</v>
      </c>
    </row>
    <row r="3439" spans="1:23" x14ac:dyDescent="0.45">
      <c r="A3439" t="s">
        <v>8349</v>
      </c>
      <c r="B3439" t="s">
        <v>8232</v>
      </c>
      <c r="C3439" t="s">
        <v>8387</v>
      </c>
      <c r="F3439" s="7"/>
      <c r="G3439" s="4"/>
      <c r="H3439" s="4"/>
      <c r="I3439" s="25"/>
      <c r="J3439" s="4"/>
      <c r="N3439" t="s">
        <v>8349</v>
      </c>
      <c r="O3439" t="s">
        <v>8232</v>
      </c>
      <c r="P3439" t="s">
        <v>8387</v>
      </c>
      <c r="S3439" s="7"/>
      <c r="T3439" s="4"/>
      <c r="U3439" s="4"/>
      <c r="V3439" s="25"/>
      <c r="W3439" s="4"/>
    </row>
    <row r="3440" spans="1:23" x14ac:dyDescent="0.45">
      <c r="A3440" t="s">
        <v>8349</v>
      </c>
      <c r="B3440" t="s">
        <v>8232</v>
      </c>
      <c r="C3440" t="s">
        <v>8387</v>
      </c>
      <c r="D3440" s="8" t="s">
        <v>8377</v>
      </c>
      <c r="F3440" s="7">
        <v>1</v>
      </c>
      <c r="G3440" s="4">
        <v>100000</v>
      </c>
      <c r="H3440" s="4">
        <v>114977</v>
      </c>
      <c r="I3440" s="25">
        <v>29.958333333335759</v>
      </c>
      <c r="J3440" s="4">
        <v>203</v>
      </c>
      <c r="N3440" t="s">
        <v>8349</v>
      </c>
      <c r="O3440" t="s">
        <v>8232</v>
      </c>
      <c r="P3440" t="s">
        <v>8387</v>
      </c>
      <c r="Q3440" s="8" t="s">
        <v>8377</v>
      </c>
      <c r="S3440" s="7">
        <v>1</v>
      </c>
      <c r="T3440" s="4">
        <v>100000</v>
      </c>
      <c r="U3440" s="4">
        <v>114977</v>
      </c>
      <c r="V3440" s="25">
        <v>29.958333333335759</v>
      </c>
      <c r="W3440" s="4">
        <v>203</v>
      </c>
    </row>
    <row r="3441" spans="1:23" x14ac:dyDescent="0.45">
      <c r="A3441" t="s">
        <v>8349</v>
      </c>
      <c r="B3441" t="s">
        <v>8232</v>
      </c>
      <c r="C3441" t="s">
        <v>8387</v>
      </c>
      <c r="D3441" s="8" t="s">
        <v>8377</v>
      </c>
      <c r="E3441">
        <v>2062</v>
      </c>
      <c r="F3441" s="7">
        <v>1</v>
      </c>
      <c r="G3441" s="4">
        <v>100000</v>
      </c>
      <c r="H3441" s="4">
        <v>114977</v>
      </c>
      <c r="I3441" s="25">
        <v>29.958333333335759</v>
      </c>
      <c r="J3441" s="4">
        <v>203</v>
      </c>
      <c r="N3441" t="s">
        <v>8349</v>
      </c>
      <c r="O3441" t="s">
        <v>8232</v>
      </c>
      <c r="P3441" t="s">
        <v>8387</v>
      </c>
      <c r="Q3441" s="8" t="s">
        <v>8377</v>
      </c>
      <c r="R3441">
        <v>2062</v>
      </c>
      <c r="S3441" s="7">
        <v>1</v>
      </c>
      <c r="T3441" s="4">
        <v>100000</v>
      </c>
      <c r="U3441" s="4">
        <v>114977</v>
      </c>
      <c r="V3441" s="25">
        <v>29.958333333335759</v>
      </c>
      <c r="W3441" s="4">
        <v>203</v>
      </c>
    </row>
    <row r="3442" spans="1:23" x14ac:dyDescent="0.45">
      <c r="A3442" t="s">
        <v>8349</v>
      </c>
      <c r="B3442" t="s">
        <v>8227</v>
      </c>
      <c r="F3442" s="7">
        <v>2</v>
      </c>
      <c r="G3442" s="4">
        <v>120000</v>
      </c>
      <c r="H3442" s="4">
        <v>374259</v>
      </c>
      <c r="I3442" s="25">
        <v>35</v>
      </c>
      <c r="J3442" s="4">
        <v>728</v>
      </c>
      <c r="N3442" t="s">
        <v>8349</v>
      </c>
      <c r="O3442" t="s">
        <v>8227</v>
      </c>
      <c r="S3442" s="7">
        <v>2</v>
      </c>
      <c r="T3442" s="4">
        <v>120000</v>
      </c>
      <c r="U3442" s="4">
        <v>374259</v>
      </c>
      <c r="V3442" s="25">
        <v>35</v>
      </c>
      <c r="W3442" s="4">
        <v>728</v>
      </c>
    </row>
    <row r="3443" spans="1:23" x14ac:dyDescent="0.45">
      <c r="A3443" t="s">
        <v>8349</v>
      </c>
      <c r="B3443" t="s">
        <v>8227</v>
      </c>
      <c r="C3443" t="s">
        <v>8386</v>
      </c>
      <c r="F3443" s="7"/>
      <c r="G3443" s="4"/>
      <c r="H3443" s="4"/>
      <c r="I3443" s="25"/>
      <c r="J3443" s="4"/>
      <c r="N3443" t="s">
        <v>8349</v>
      </c>
      <c r="O3443" t="s">
        <v>8227</v>
      </c>
      <c r="P3443" t="s">
        <v>8386</v>
      </c>
      <c r="S3443" s="7"/>
      <c r="T3443" s="4"/>
      <c r="U3443" s="4"/>
      <c r="V3443" s="25"/>
      <c r="W3443" s="4"/>
    </row>
    <row r="3444" spans="1:23" x14ac:dyDescent="0.45">
      <c r="A3444" t="s">
        <v>8349</v>
      </c>
      <c r="B3444" t="s">
        <v>8227</v>
      </c>
      <c r="C3444" t="s">
        <v>8386</v>
      </c>
      <c r="D3444" s="8" t="s">
        <v>8380</v>
      </c>
      <c r="F3444" s="7">
        <v>1</v>
      </c>
      <c r="G3444" s="4">
        <v>100000</v>
      </c>
      <c r="H3444" s="4">
        <v>348018</v>
      </c>
      <c r="I3444" s="25">
        <v>40</v>
      </c>
      <c r="J3444" s="4">
        <v>680</v>
      </c>
      <c r="N3444" t="s">
        <v>8349</v>
      </c>
      <c r="O3444" t="s">
        <v>8227</v>
      </c>
      <c r="P3444" t="s">
        <v>8386</v>
      </c>
      <c r="Q3444" s="8" t="s">
        <v>8380</v>
      </c>
      <c r="S3444" s="7">
        <v>1</v>
      </c>
      <c r="T3444" s="4">
        <v>100000</v>
      </c>
      <c r="U3444" s="4">
        <v>348018</v>
      </c>
      <c r="V3444" s="25">
        <v>40</v>
      </c>
      <c r="W3444" s="4">
        <v>680</v>
      </c>
    </row>
    <row r="3445" spans="1:23" x14ac:dyDescent="0.45">
      <c r="A3445" t="s">
        <v>8349</v>
      </c>
      <c r="B3445" t="s">
        <v>8227</v>
      </c>
      <c r="C3445" t="s">
        <v>8386</v>
      </c>
      <c r="D3445" s="8" t="s">
        <v>8380</v>
      </c>
      <c r="E3445">
        <v>1945</v>
      </c>
      <c r="F3445" s="7">
        <v>1</v>
      </c>
      <c r="G3445" s="4">
        <v>100000</v>
      </c>
      <c r="H3445" s="4">
        <v>348018</v>
      </c>
      <c r="I3445" s="25">
        <v>40</v>
      </c>
      <c r="J3445" s="4">
        <v>680</v>
      </c>
      <c r="N3445" t="s">
        <v>8349</v>
      </c>
      <c r="O3445" t="s">
        <v>8227</v>
      </c>
      <c r="P3445" t="s">
        <v>8386</v>
      </c>
      <c r="Q3445" s="8" t="s">
        <v>8380</v>
      </c>
      <c r="R3445">
        <v>1945</v>
      </c>
      <c r="S3445" s="7">
        <v>1</v>
      </c>
      <c r="T3445" s="4">
        <v>100000</v>
      </c>
      <c r="U3445" s="4">
        <v>348018</v>
      </c>
      <c r="V3445" s="25">
        <v>40</v>
      </c>
      <c r="W3445" s="4">
        <v>680</v>
      </c>
    </row>
    <row r="3446" spans="1:23" x14ac:dyDescent="0.45">
      <c r="A3446" t="s">
        <v>8349</v>
      </c>
      <c r="B3446" t="s">
        <v>8227</v>
      </c>
      <c r="C3446" t="s">
        <v>8387</v>
      </c>
      <c r="F3446" s="7"/>
      <c r="G3446" s="4"/>
      <c r="H3446" s="4"/>
      <c r="I3446" s="25"/>
      <c r="J3446" s="4"/>
      <c r="N3446" t="s">
        <v>8349</v>
      </c>
      <c r="O3446" t="s">
        <v>8227</v>
      </c>
      <c r="P3446" t="s">
        <v>8387</v>
      </c>
      <c r="S3446" s="7"/>
      <c r="T3446" s="4"/>
      <c r="U3446" s="4"/>
      <c r="V3446" s="25"/>
      <c r="W3446" s="4"/>
    </row>
    <row r="3447" spans="1:23" x14ac:dyDescent="0.45">
      <c r="A3447" t="s">
        <v>8349</v>
      </c>
      <c r="B3447" t="s">
        <v>8227</v>
      </c>
      <c r="C3447" t="s">
        <v>8387</v>
      </c>
      <c r="D3447" s="8" t="s">
        <v>8374</v>
      </c>
      <c r="F3447" s="7">
        <v>1</v>
      </c>
      <c r="G3447" s="4">
        <v>20000</v>
      </c>
      <c r="H3447" s="4">
        <v>26241</v>
      </c>
      <c r="I3447" s="25">
        <v>30</v>
      </c>
      <c r="J3447" s="4">
        <v>48</v>
      </c>
      <c r="N3447" t="s">
        <v>8349</v>
      </c>
      <c r="O3447" t="s">
        <v>8227</v>
      </c>
      <c r="P3447" t="s">
        <v>8387</v>
      </c>
      <c r="Q3447" s="8" t="s">
        <v>8374</v>
      </c>
      <c r="S3447" s="7">
        <v>1</v>
      </c>
      <c r="T3447" s="4">
        <v>20000</v>
      </c>
      <c r="U3447" s="4">
        <v>26241</v>
      </c>
      <c r="V3447" s="25">
        <v>30</v>
      </c>
      <c r="W3447" s="4">
        <v>48</v>
      </c>
    </row>
    <row r="3448" spans="1:23" x14ac:dyDescent="0.45">
      <c r="A3448" t="s">
        <v>8349</v>
      </c>
      <c r="B3448" t="s">
        <v>8227</v>
      </c>
      <c r="C3448" t="s">
        <v>8387</v>
      </c>
      <c r="D3448" s="8" t="s">
        <v>8374</v>
      </c>
      <c r="E3448">
        <v>2078</v>
      </c>
      <c r="F3448" s="7">
        <v>1</v>
      </c>
      <c r="G3448" s="4">
        <v>20000</v>
      </c>
      <c r="H3448" s="4">
        <v>26241</v>
      </c>
      <c r="I3448" s="25">
        <v>30</v>
      </c>
      <c r="J3448" s="4">
        <v>48</v>
      </c>
      <c r="N3448" t="s">
        <v>8349</v>
      </c>
      <c r="O3448" t="s">
        <v>8227</v>
      </c>
      <c r="P3448" t="s">
        <v>8387</v>
      </c>
      <c r="Q3448" s="8" t="s">
        <v>8374</v>
      </c>
      <c r="R3448">
        <v>2078</v>
      </c>
      <c r="S3448" s="7">
        <v>1</v>
      </c>
      <c r="T3448" s="4">
        <v>20000</v>
      </c>
      <c r="U3448" s="4">
        <v>26241</v>
      </c>
      <c r="V3448" s="25">
        <v>30</v>
      </c>
      <c r="W3448" s="4">
        <v>48</v>
      </c>
    </row>
    <row r="3449" spans="1:23" x14ac:dyDescent="0.45">
      <c r="A3449" t="s">
        <v>8349</v>
      </c>
      <c r="B3449" t="s">
        <v>8225</v>
      </c>
      <c r="F3449" s="7">
        <v>19</v>
      </c>
      <c r="G3449" s="4">
        <v>490891</v>
      </c>
      <c r="H3449" s="4">
        <v>1635737.6099999999</v>
      </c>
      <c r="I3449" s="25">
        <v>34.390158991227892</v>
      </c>
      <c r="J3449" s="4">
        <v>19528</v>
      </c>
      <c r="N3449" t="s">
        <v>8349</v>
      </c>
      <c r="O3449" t="s">
        <v>8225</v>
      </c>
      <c r="S3449" s="7">
        <v>19</v>
      </c>
      <c r="T3449" s="4">
        <v>490891</v>
      </c>
      <c r="U3449" s="4">
        <v>1635737.6099999999</v>
      </c>
      <c r="V3449" s="25">
        <v>34.390158991227892</v>
      </c>
      <c r="W3449" s="4">
        <v>19528</v>
      </c>
    </row>
    <row r="3450" spans="1:23" x14ac:dyDescent="0.45">
      <c r="A3450" t="s">
        <v>8349</v>
      </c>
      <c r="B3450" t="s">
        <v>8225</v>
      </c>
      <c r="C3450" t="s">
        <v>8383</v>
      </c>
      <c r="F3450" s="7"/>
      <c r="G3450" s="4"/>
      <c r="H3450" s="4"/>
      <c r="I3450" s="25"/>
      <c r="J3450" s="4"/>
      <c r="N3450" t="s">
        <v>8349</v>
      </c>
      <c r="O3450" t="s">
        <v>8225</v>
      </c>
      <c r="P3450" t="s">
        <v>8383</v>
      </c>
      <c r="S3450" s="7"/>
      <c r="T3450" s="4"/>
      <c r="U3450" s="4"/>
      <c r="V3450" s="25"/>
      <c r="W3450" s="4"/>
    </row>
    <row r="3451" spans="1:23" x14ac:dyDescent="0.45">
      <c r="A3451" t="s">
        <v>8349</v>
      </c>
      <c r="B3451" t="s">
        <v>8225</v>
      </c>
      <c r="C3451" t="s">
        <v>8383</v>
      </c>
      <c r="D3451" s="8" t="s">
        <v>8373</v>
      </c>
      <c r="F3451" s="7">
        <v>1</v>
      </c>
      <c r="G3451" s="4">
        <v>32768</v>
      </c>
      <c r="H3451" s="4">
        <v>74134</v>
      </c>
      <c r="I3451" s="25">
        <v>30</v>
      </c>
      <c r="J3451" s="4">
        <v>625</v>
      </c>
      <c r="N3451" t="s">
        <v>8349</v>
      </c>
      <c r="O3451" t="s">
        <v>8225</v>
      </c>
      <c r="P3451" t="s">
        <v>8383</v>
      </c>
      <c r="Q3451" s="8" t="s">
        <v>8373</v>
      </c>
      <c r="S3451" s="7">
        <v>1</v>
      </c>
      <c r="T3451" s="4">
        <v>32768</v>
      </c>
      <c r="U3451" s="4">
        <v>74134</v>
      </c>
      <c r="V3451" s="25">
        <v>30</v>
      </c>
      <c r="W3451" s="4">
        <v>625</v>
      </c>
    </row>
    <row r="3452" spans="1:23" x14ac:dyDescent="0.45">
      <c r="A3452" t="s">
        <v>8349</v>
      </c>
      <c r="B3452" t="s">
        <v>8225</v>
      </c>
      <c r="C3452" t="s">
        <v>8383</v>
      </c>
      <c r="D3452" s="8" t="s">
        <v>8373</v>
      </c>
      <c r="E3452">
        <v>2030</v>
      </c>
      <c r="F3452" s="7">
        <v>1</v>
      </c>
      <c r="G3452" s="4">
        <v>32768</v>
      </c>
      <c r="H3452" s="4">
        <v>74134</v>
      </c>
      <c r="I3452" s="25">
        <v>30</v>
      </c>
      <c r="J3452" s="4">
        <v>625</v>
      </c>
      <c r="N3452" t="s">
        <v>8349</v>
      </c>
      <c r="O3452" t="s">
        <v>8225</v>
      </c>
      <c r="P3452" t="s">
        <v>8383</v>
      </c>
      <c r="Q3452" s="8" t="s">
        <v>8373</v>
      </c>
      <c r="R3452">
        <v>2030</v>
      </c>
      <c r="S3452" s="7">
        <v>1</v>
      </c>
      <c r="T3452" s="4">
        <v>32768</v>
      </c>
      <c r="U3452" s="4">
        <v>74134</v>
      </c>
      <c r="V3452" s="25">
        <v>30</v>
      </c>
      <c r="W3452" s="4">
        <v>625</v>
      </c>
    </row>
    <row r="3453" spans="1:23" x14ac:dyDescent="0.45">
      <c r="A3453" t="s">
        <v>8349</v>
      </c>
      <c r="B3453" t="s">
        <v>8225</v>
      </c>
      <c r="C3453" t="s">
        <v>8384</v>
      </c>
      <c r="F3453" s="7"/>
      <c r="G3453" s="4"/>
      <c r="H3453" s="4"/>
      <c r="I3453" s="25"/>
      <c r="J3453" s="4"/>
      <c r="N3453" t="s">
        <v>8349</v>
      </c>
      <c r="O3453" t="s">
        <v>8225</v>
      </c>
      <c r="P3453" t="s">
        <v>8384</v>
      </c>
      <c r="S3453" s="7"/>
      <c r="T3453" s="4"/>
      <c r="U3453" s="4"/>
      <c r="V3453" s="25"/>
      <c r="W3453" s="4"/>
    </row>
    <row r="3454" spans="1:23" x14ac:dyDescent="0.45">
      <c r="A3454" t="s">
        <v>8349</v>
      </c>
      <c r="B3454" t="s">
        <v>8225</v>
      </c>
      <c r="C3454" t="s">
        <v>8384</v>
      </c>
      <c r="D3454" s="8" t="s">
        <v>8377</v>
      </c>
      <c r="F3454" s="7">
        <v>1</v>
      </c>
      <c r="G3454" s="4">
        <v>750</v>
      </c>
      <c r="H3454" s="4">
        <v>7336.01</v>
      </c>
      <c r="I3454" s="25">
        <v>30.712384259262762</v>
      </c>
      <c r="J3454" s="4">
        <v>339</v>
      </c>
      <c r="N3454" t="s">
        <v>8349</v>
      </c>
      <c r="O3454" t="s">
        <v>8225</v>
      </c>
      <c r="P3454" t="s">
        <v>8384</v>
      </c>
      <c r="Q3454" s="8" t="s">
        <v>8377</v>
      </c>
      <c r="S3454" s="7">
        <v>1</v>
      </c>
      <c r="T3454" s="4">
        <v>750</v>
      </c>
      <c r="U3454" s="4">
        <v>7336.01</v>
      </c>
      <c r="V3454" s="25">
        <v>30.712384259262762</v>
      </c>
      <c r="W3454" s="4">
        <v>339</v>
      </c>
    </row>
    <row r="3455" spans="1:23" x14ac:dyDescent="0.45">
      <c r="A3455" t="s">
        <v>8349</v>
      </c>
      <c r="B3455" t="s">
        <v>8225</v>
      </c>
      <c r="C3455" t="s">
        <v>8384</v>
      </c>
      <c r="D3455" s="8" t="s">
        <v>8377</v>
      </c>
      <c r="E3455">
        <v>2735</v>
      </c>
      <c r="F3455" s="7">
        <v>1</v>
      </c>
      <c r="G3455" s="4">
        <v>750</v>
      </c>
      <c r="H3455" s="4">
        <v>7336.01</v>
      </c>
      <c r="I3455" s="25">
        <v>30.712384259262762</v>
      </c>
      <c r="J3455" s="4">
        <v>339</v>
      </c>
      <c r="N3455" t="s">
        <v>8349</v>
      </c>
      <c r="O3455" t="s">
        <v>8225</v>
      </c>
      <c r="P3455" t="s">
        <v>8384</v>
      </c>
      <c r="Q3455" s="8" t="s">
        <v>8377</v>
      </c>
      <c r="R3455">
        <v>2735</v>
      </c>
      <c r="S3455" s="7">
        <v>1</v>
      </c>
      <c r="T3455" s="4">
        <v>750</v>
      </c>
      <c r="U3455" s="4">
        <v>7336.01</v>
      </c>
      <c r="V3455" s="25">
        <v>30.712384259262762</v>
      </c>
      <c r="W3455" s="4">
        <v>339</v>
      </c>
    </row>
    <row r="3456" spans="1:23" x14ac:dyDescent="0.45">
      <c r="A3456" t="s">
        <v>8349</v>
      </c>
      <c r="B3456" t="s">
        <v>8225</v>
      </c>
      <c r="C3456" t="s">
        <v>8384</v>
      </c>
      <c r="D3456" s="8" t="s">
        <v>8369</v>
      </c>
      <c r="F3456" s="7">
        <v>1</v>
      </c>
      <c r="G3456" s="4">
        <v>8000</v>
      </c>
      <c r="H3456" s="4">
        <v>33641</v>
      </c>
      <c r="I3456" s="25">
        <v>32.478923611110076</v>
      </c>
      <c r="J3456" s="4">
        <v>204</v>
      </c>
      <c r="N3456" t="s">
        <v>8349</v>
      </c>
      <c r="O3456" t="s">
        <v>8225</v>
      </c>
      <c r="P3456" t="s">
        <v>8384</v>
      </c>
      <c r="Q3456" s="8" t="s">
        <v>8369</v>
      </c>
      <c r="S3456" s="7">
        <v>1</v>
      </c>
      <c r="T3456" s="4">
        <v>8000</v>
      </c>
      <c r="U3456" s="4">
        <v>33641</v>
      </c>
      <c r="V3456" s="25">
        <v>32.478923611110076</v>
      </c>
      <c r="W3456" s="4">
        <v>204</v>
      </c>
    </row>
    <row r="3457" spans="1:23" x14ac:dyDescent="0.45">
      <c r="A3457" t="s">
        <v>8349</v>
      </c>
      <c r="B3457" t="s">
        <v>8225</v>
      </c>
      <c r="C3457" t="s">
        <v>8384</v>
      </c>
      <c r="D3457" s="8" t="s">
        <v>8369</v>
      </c>
      <c r="E3457">
        <v>2038</v>
      </c>
      <c r="F3457" s="7">
        <v>1</v>
      </c>
      <c r="G3457" s="4">
        <v>8000</v>
      </c>
      <c r="H3457" s="4">
        <v>33641</v>
      </c>
      <c r="I3457" s="25">
        <v>32.478923611110076</v>
      </c>
      <c r="J3457" s="4">
        <v>204</v>
      </c>
      <c r="N3457" t="s">
        <v>8349</v>
      </c>
      <c r="O3457" t="s">
        <v>8225</v>
      </c>
      <c r="P3457" t="s">
        <v>8384</v>
      </c>
      <c r="Q3457" s="8" t="s">
        <v>8369</v>
      </c>
      <c r="R3457">
        <v>2038</v>
      </c>
      <c r="S3457" s="7">
        <v>1</v>
      </c>
      <c r="T3457" s="4">
        <v>8000</v>
      </c>
      <c r="U3457" s="4">
        <v>33641</v>
      </c>
      <c r="V3457" s="25">
        <v>32.478923611110076</v>
      </c>
      <c r="W3457" s="4">
        <v>204</v>
      </c>
    </row>
    <row r="3458" spans="1:23" x14ac:dyDescent="0.45">
      <c r="A3458" t="s">
        <v>8349</v>
      </c>
      <c r="B3458" t="s">
        <v>8225</v>
      </c>
      <c r="C3458" t="s">
        <v>8384</v>
      </c>
      <c r="D3458" s="8" t="s">
        <v>8380</v>
      </c>
      <c r="F3458" s="7">
        <v>2</v>
      </c>
      <c r="G3458" s="4">
        <v>24000</v>
      </c>
      <c r="H3458" s="4">
        <v>88963.199999999997</v>
      </c>
      <c r="I3458" s="25">
        <v>45</v>
      </c>
      <c r="J3458" s="4">
        <v>875</v>
      </c>
      <c r="N3458" t="s">
        <v>8349</v>
      </c>
      <c r="O3458" t="s">
        <v>8225</v>
      </c>
      <c r="P3458" t="s">
        <v>8384</v>
      </c>
      <c r="Q3458" s="8" t="s">
        <v>8380</v>
      </c>
      <c r="S3458" s="7">
        <v>2</v>
      </c>
      <c r="T3458" s="4">
        <v>24000</v>
      </c>
      <c r="U3458" s="4">
        <v>88963.199999999997</v>
      </c>
      <c r="V3458" s="25">
        <v>45</v>
      </c>
      <c r="W3458" s="4">
        <v>875</v>
      </c>
    </row>
    <row r="3459" spans="1:23" x14ac:dyDescent="0.45">
      <c r="A3459" t="s">
        <v>8349</v>
      </c>
      <c r="B3459" t="s">
        <v>8225</v>
      </c>
      <c r="C3459" t="s">
        <v>8384</v>
      </c>
      <c r="D3459" s="8" t="s">
        <v>8380</v>
      </c>
      <c r="E3459">
        <v>1974</v>
      </c>
      <c r="F3459" s="7">
        <v>1</v>
      </c>
      <c r="G3459" s="4">
        <v>20000</v>
      </c>
      <c r="H3459" s="4">
        <v>75099.199999999997</v>
      </c>
      <c r="I3459" s="25">
        <v>60</v>
      </c>
      <c r="J3459" s="4">
        <v>402</v>
      </c>
      <c r="N3459" t="s">
        <v>8349</v>
      </c>
      <c r="O3459" t="s">
        <v>8225</v>
      </c>
      <c r="P3459" t="s">
        <v>8384</v>
      </c>
      <c r="Q3459" s="8" t="s">
        <v>8380</v>
      </c>
      <c r="R3459">
        <v>1974</v>
      </c>
      <c r="S3459" s="7">
        <v>1</v>
      </c>
      <c r="T3459" s="4">
        <v>20000</v>
      </c>
      <c r="U3459" s="4">
        <v>75099.199999999997</v>
      </c>
      <c r="V3459" s="25">
        <v>60</v>
      </c>
      <c r="W3459" s="4">
        <v>402</v>
      </c>
    </row>
    <row r="3460" spans="1:23" x14ac:dyDescent="0.45">
      <c r="A3460" t="s">
        <v>8349</v>
      </c>
      <c r="B3460" t="s">
        <v>8225</v>
      </c>
      <c r="C3460" t="s">
        <v>8384</v>
      </c>
      <c r="D3460" s="8" t="s">
        <v>8380</v>
      </c>
      <c r="E3460">
        <v>1976</v>
      </c>
      <c r="F3460" s="7">
        <v>1</v>
      </c>
      <c r="G3460" s="4">
        <v>4000</v>
      </c>
      <c r="H3460" s="4">
        <v>13864</v>
      </c>
      <c r="I3460" s="25">
        <v>30</v>
      </c>
      <c r="J3460" s="4">
        <v>473</v>
      </c>
      <c r="N3460" t="s">
        <v>8349</v>
      </c>
      <c r="O3460" t="s">
        <v>8225</v>
      </c>
      <c r="P3460" t="s">
        <v>8384</v>
      </c>
      <c r="Q3460" s="8" t="s">
        <v>8380</v>
      </c>
      <c r="R3460">
        <v>1976</v>
      </c>
      <c r="S3460" s="7">
        <v>1</v>
      </c>
      <c r="T3460" s="4">
        <v>4000</v>
      </c>
      <c r="U3460" s="4">
        <v>13864</v>
      </c>
      <c r="V3460" s="25">
        <v>30</v>
      </c>
      <c r="W3460" s="4">
        <v>473</v>
      </c>
    </row>
    <row r="3461" spans="1:23" x14ac:dyDescent="0.45">
      <c r="A3461" t="s">
        <v>8349</v>
      </c>
      <c r="B3461" t="s">
        <v>8225</v>
      </c>
      <c r="C3461" t="s">
        <v>8384</v>
      </c>
      <c r="D3461" s="8" t="s">
        <v>8371</v>
      </c>
      <c r="F3461" s="7">
        <v>1</v>
      </c>
      <c r="G3461" s="4">
        <v>750</v>
      </c>
      <c r="H3461" s="4">
        <v>10965</v>
      </c>
      <c r="I3461" s="25">
        <v>30.247708333328774</v>
      </c>
      <c r="J3461" s="4">
        <v>269</v>
      </c>
      <c r="N3461" t="s">
        <v>8349</v>
      </c>
      <c r="O3461" t="s">
        <v>8225</v>
      </c>
      <c r="P3461" t="s">
        <v>8384</v>
      </c>
      <c r="Q3461" s="8" t="s">
        <v>8371</v>
      </c>
      <c r="S3461" s="7">
        <v>1</v>
      </c>
      <c r="T3461" s="4">
        <v>750</v>
      </c>
      <c r="U3461" s="4">
        <v>10965</v>
      </c>
      <c r="V3461" s="25">
        <v>30.247708333328774</v>
      </c>
      <c r="W3461" s="4">
        <v>269</v>
      </c>
    </row>
    <row r="3462" spans="1:23" x14ac:dyDescent="0.45">
      <c r="A3462" t="s">
        <v>8349</v>
      </c>
      <c r="B3462" t="s">
        <v>8225</v>
      </c>
      <c r="C3462" t="s">
        <v>8384</v>
      </c>
      <c r="D3462" s="8" t="s">
        <v>8371</v>
      </c>
      <c r="E3462">
        <v>2721</v>
      </c>
      <c r="F3462" s="7">
        <v>1</v>
      </c>
      <c r="G3462" s="4">
        <v>750</v>
      </c>
      <c r="H3462" s="4">
        <v>10965</v>
      </c>
      <c r="I3462" s="25">
        <v>30.247708333328774</v>
      </c>
      <c r="J3462" s="4">
        <v>269</v>
      </c>
      <c r="N3462" t="s">
        <v>8349</v>
      </c>
      <c r="O3462" t="s">
        <v>8225</v>
      </c>
      <c r="P3462" t="s">
        <v>8384</v>
      </c>
      <c r="Q3462" s="8" t="s">
        <v>8371</v>
      </c>
      <c r="R3462">
        <v>2721</v>
      </c>
      <c r="S3462" s="7">
        <v>1</v>
      </c>
      <c r="T3462" s="4">
        <v>750</v>
      </c>
      <c r="U3462" s="4">
        <v>10965</v>
      </c>
      <c r="V3462" s="25">
        <v>30.247708333328774</v>
      </c>
      <c r="W3462" s="4">
        <v>269</v>
      </c>
    </row>
    <row r="3463" spans="1:23" x14ac:dyDescent="0.45">
      <c r="A3463" t="s">
        <v>8349</v>
      </c>
      <c r="B3463" t="s">
        <v>8225</v>
      </c>
      <c r="C3463" t="s">
        <v>8384</v>
      </c>
      <c r="D3463" s="8" t="s">
        <v>8373</v>
      </c>
      <c r="F3463" s="7">
        <v>1</v>
      </c>
      <c r="G3463" s="4">
        <v>50000</v>
      </c>
      <c r="H3463" s="4">
        <v>60095.35</v>
      </c>
      <c r="I3463" s="25">
        <v>35.430289351854299</v>
      </c>
      <c r="J3463" s="4">
        <v>742</v>
      </c>
      <c r="N3463" t="s">
        <v>8349</v>
      </c>
      <c r="O3463" t="s">
        <v>8225</v>
      </c>
      <c r="P3463" t="s">
        <v>8384</v>
      </c>
      <c r="Q3463" s="8" t="s">
        <v>8373</v>
      </c>
      <c r="S3463" s="7">
        <v>1</v>
      </c>
      <c r="T3463" s="4">
        <v>50000</v>
      </c>
      <c r="U3463" s="4">
        <v>60095.35</v>
      </c>
      <c r="V3463" s="25">
        <v>35.430289351854299</v>
      </c>
      <c r="W3463" s="4">
        <v>742</v>
      </c>
    </row>
    <row r="3464" spans="1:23" x14ac:dyDescent="0.45">
      <c r="A3464" t="s">
        <v>8349</v>
      </c>
      <c r="B3464" t="s">
        <v>8225</v>
      </c>
      <c r="C3464" t="s">
        <v>8384</v>
      </c>
      <c r="D3464" s="8" t="s">
        <v>8373</v>
      </c>
      <c r="E3464">
        <v>2049</v>
      </c>
      <c r="F3464" s="7">
        <v>1</v>
      </c>
      <c r="G3464" s="4">
        <v>50000</v>
      </c>
      <c r="H3464" s="4">
        <v>60095.35</v>
      </c>
      <c r="I3464" s="25">
        <v>35.430289351854299</v>
      </c>
      <c r="J3464" s="4">
        <v>742</v>
      </c>
      <c r="N3464" t="s">
        <v>8349</v>
      </c>
      <c r="O3464" t="s">
        <v>8225</v>
      </c>
      <c r="P3464" t="s">
        <v>8384</v>
      </c>
      <c r="Q3464" s="8" t="s">
        <v>8373</v>
      </c>
      <c r="R3464">
        <v>2049</v>
      </c>
      <c r="S3464" s="7">
        <v>1</v>
      </c>
      <c r="T3464" s="4">
        <v>50000</v>
      </c>
      <c r="U3464" s="4">
        <v>60095.35</v>
      </c>
      <c r="V3464" s="25">
        <v>35.430289351854299</v>
      </c>
      <c r="W3464" s="4">
        <v>742</v>
      </c>
    </row>
    <row r="3465" spans="1:23" x14ac:dyDescent="0.45">
      <c r="A3465" t="s">
        <v>8349</v>
      </c>
      <c r="B3465" t="s">
        <v>8225</v>
      </c>
      <c r="C3465" t="s">
        <v>8384</v>
      </c>
      <c r="D3465" s="8" t="s">
        <v>8374</v>
      </c>
      <c r="F3465" s="7">
        <v>1</v>
      </c>
      <c r="G3465" s="4">
        <v>40000</v>
      </c>
      <c r="H3465" s="4">
        <v>79686.05</v>
      </c>
      <c r="I3465" s="25">
        <v>30</v>
      </c>
      <c r="J3465" s="4">
        <v>1556</v>
      </c>
      <c r="N3465" t="s">
        <v>8349</v>
      </c>
      <c r="O3465" t="s">
        <v>8225</v>
      </c>
      <c r="P3465" t="s">
        <v>8384</v>
      </c>
      <c r="Q3465" s="8" t="s">
        <v>8374</v>
      </c>
      <c r="S3465" s="7">
        <v>1</v>
      </c>
      <c r="T3465" s="4">
        <v>40000</v>
      </c>
      <c r="U3465" s="4">
        <v>79686.05</v>
      </c>
      <c r="V3465" s="25">
        <v>30</v>
      </c>
      <c r="W3465" s="4">
        <v>1556</v>
      </c>
    </row>
    <row r="3466" spans="1:23" x14ac:dyDescent="0.45">
      <c r="A3466" t="s">
        <v>8349</v>
      </c>
      <c r="B3466" t="s">
        <v>8225</v>
      </c>
      <c r="C3466" t="s">
        <v>8384</v>
      </c>
      <c r="D3466" s="8" t="s">
        <v>8374</v>
      </c>
      <c r="E3466">
        <v>2065</v>
      </c>
      <c r="F3466" s="7">
        <v>1</v>
      </c>
      <c r="G3466" s="4">
        <v>40000</v>
      </c>
      <c r="H3466" s="4">
        <v>79686.05</v>
      </c>
      <c r="I3466" s="25">
        <v>30</v>
      </c>
      <c r="J3466" s="4">
        <v>1556</v>
      </c>
      <c r="N3466" t="s">
        <v>8349</v>
      </c>
      <c r="O3466" t="s">
        <v>8225</v>
      </c>
      <c r="P3466" t="s">
        <v>8384</v>
      </c>
      <c r="Q3466" s="8" t="s">
        <v>8374</v>
      </c>
      <c r="R3466">
        <v>2065</v>
      </c>
      <c r="S3466" s="7">
        <v>1</v>
      </c>
      <c r="T3466" s="4">
        <v>40000</v>
      </c>
      <c r="U3466" s="4">
        <v>79686.05</v>
      </c>
      <c r="V3466" s="25">
        <v>30</v>
      </c>
      <c r="W3466" s="4">
        <v>1556</v>
      </c>
    </row>
    <row r="3467" spans="1:23" x14ac:dyDescent="0.45">
      <c r="A3467" t="s">
        <v>8349</v>
      </c>
      <c r="B3467" t="s">
        <v>8225</v>
      </c>
      <c r="C3467" t="s">
        <v>8385</v>
      </c>
      <c r="F3467" s="7"/>
      <c r="G3467" s="4"/>
      <c r="H3467" s="4"/>
      <c r="I3467" s="25"/>
      <c r="J3467" s="4"/>
      <c r="N3467" t="s">
        <v>8349</v>
      </c>
      <c r="O3467" t="s">
        <v>8225</v>
      </c>
      <c r="P3467" t="s">
        <v>8385</v>
      </c>
      <c r="S3467" s="7"/>
      <c r="T3467" s="4"/>
      <c r="U3467" s="4"/>
      <c r="V3467" s="25"/>
      <c r="W3467" s="4"/>
    </row>
    <row r="3468" spans="1:23" x14ac:dyDescent="0.45">
      <c r="A3468" t="s">
        <v>8349</v>
      </c>
      <c r="B3468" t="s">
        <v>8225</v>
      </c>
      <c r="C3468" t="s">
        <v>8385</v>
      </c>
      <c r="D3468" s="8" t="s">
        <v>8378</v>
      </c>
      <c r="F3468" s="7">
        <v>1</v>
      </c>
      <c r="G3468" s="4">
        <v>1100</v>
      </c>
      <c r="H3468" s="4">
        <v>4225</v>
      </c>
      <c r="I3468" s="25">
        <v>45</v>
      </c>
      <c r="J3468" s="4">
        <v>191</v>
      </c>
      <c r="N3468" t="s">
        <v>8349</v>
      </c>
      <c r="O3468" t="s">
        <v>8225</v>
      </c>
      <c r="P3468" t="s">
        <v>8385</v>
      </c>
      <c r="Q3468" s="8" t="s">
        <v>8378</v>
      </c>
      <c r="S3468" s="7">
        <v>1</v>
      </c>
      <c r="T3468" s="4">
        <v>1100</v>
      </c>
      <c r="U3468" s="4">
        <v>4225</v>
      </c>
      <c r="V3468" s="25">
        <v>45</v>
      </c>
      <c r="W3468" s="4">
        <v>191</v>
      </c>
    </row>
    <row r="3469" spans="1:23" x14ac:dyDescent="0.45">
      <c r="A3469" t="s">
        <v>8349</v>
      </c>
      <c r="B3469" t="s">
        <v>8225</v>
      </c>
      <c r="C3469" t="s">
        <v>8385</v>
      </c>
      <c r="D3469" s="8" t="s">
        <v>8378</v>
      </c>
      <c r="E3469">
        <v>2739</v>
      </c>
      <c r="F3469" s="7">
        <v>1</v>
      </c>
      <c r="G3469" s="4">
        <v>1100</v>
      </c>
      <c r="H3469" s="4">
        <v>4225</v>
      </c>
      <c r="I3469" s="25">
        <v>45</v>
      </c>
      <c r="J3469" s="4">
        <v>191</v>
      </c>
      <c r="N3469" t="s">
        <v>8349</v>
      </c>
      <c r="O3469" t="s">
        <v>8225</v>
      </c>
      <c r="P3469" t="s">
        <v>8385</v>
      </c>
      <c r="Q3469" s="8" t="s">
        <v>8378</v>
      </c>
      <c r="R3469">
        <v>2739</v>
      </c>
      <c r="S3469" s="7">
        <v>1</v>
      </c>
      <c r="T3469" s="4">
        <v>1100</v>
      </c>
      <c r="U3469" s="4">
        <v>4225</v>
      </c>
      <c r="V3469" s="25">
        <v>45</v>
      </c>
      <c r="W3469" s="4">
        <v>191</v>
      </c>
    </row>
    <row r="3470" spans="1:23" x14ac:dyDescent="0.45">
      <c r="A3470" t="s">
        <v>8349</v>
      </c>
      <c r="B3470" t="s">
        <v>8225</v>
      </c>
      <c r="C3470" t="s">
        <v>8385</v>
      </c>
      <c r="D3470" s="8" t="s">
        <v>8379</v>
      </c>
      <c r="F3470" s="7">
        <v>1</v>
      </c>
      <c r="G3470" s="4">
        <v>35000</v>
      </c>
      <c r="H3470" s="4">
        <v>39757</v>
      </c>
      <c r="I3470" s="25">
        <v>30</v>
      </c>
      <c r="J3470" s="4">
        <v>621</v>
      </c>
      <c r="N3470" t="s">
        <v>8349</v>
      </c>
      <c r="O3470" t="s">
        <v>8225</v>
      </c>
      <c r="P3470" t="s">
        <v>8385</v>
      </c>
      <c r="Q3470" s="8" t="s">
        <v>8379</v>
      </c>
      <c r="S3470" s="7">
        <v>1</v>
      </c>
      <c r="T3470" s="4">
        <v>35000</v>
      </c>
      <c r="U3470" s="4">
        <v>39757</v>
      </c>
      <c r="V3470" s="25">
        <v>30</v>
      </c>
      <c r="W3470" s="4">
        <v>621</v>
      </c>
    </row>
    <row r="3471" spans="1:23" x14ac:dyDescent="0.45">
      <c r="A3471" t="s">
        <v>8349</v>
      </c>
      <c r="B3471" t="s">
        <v>8225</v>
      </c>
      <c r="C3471" t="s">
        <v>8385</v>
      </c>
      <c r="D3471" s="8" t="s">
        <v>8379</v>
      </c>
      <c r="E3471">
        <v>2054</v>
      </c>
      <c r="F3471" s="7">
        <v>1</v>
      </c>
      <c r="G3471" s="4">
        <v>35000</v>
      </c>
      <c r="H3471" s="4">
        <v>39757</v>
      </c>
      <c r="I3471" s="25">
        <v>30</v>
      </c>
      <c r="J3471" s="4">
        <v>621</v>
      </c>
      <c r="N3471" t="s">
        <v>8349</v>
      </c>
      <c r="O3471" t="s">
        <v>8225</v>
      </c>
      <c r="P3471" t="s">
        <v>8385</v>
      </c>
      <c r="Q3471" s="8" t="s">
        <v>8379</v>
      </c>
      <c r="R3471">
        <v>2054</v>
      </c>
      <c r="S3471" s="7">
        <v>1</v>
      </c>
      <c r="T3471" s="4">
        <v>35000</v>
      </c>
      <c r="U3471" s="4">
        <v>39757</v>
      </c>
      <c r="V3471" s="25">
        <v>30</v>
      </c>
      <c r="W3471" s="4">
        <v>621</v>
      </c>
    </row>
    <row r="3472" spans="1:23" x14ac:dyDescent="0.45">
      <c r="A3472" t="s">
        <v>8349</v>
      </c>
      <c r="B3472" t="s">
        <v>8225</v>
      </c>
      <c r="C3472" t="s">
        <v>8385</v>
      </c>
      <c r="D3472" s="8" t="s">
        <v>8380</v>
      </c>
      <c r="F3472" s="7">
        <v>2</v>
      </c>
      <c r="G3472" s="4">
        <v>229000</v>
      </c>
      <c r="H3472" s="4">
        <v>1025596.29</v>
      </c>
      <c r="I3472" s="25">
        <v>35</v>
      </c>
      <c r="J3472" s="4">
        <v>9302</v>
      </c>
      <c r="N3472" t="s">
        <v>8349</v>
      </c>
      <c r="O3472" t="s">
        <v>8225</v>
      </c>
      <c r="P3472" t="s">
        <v>8385</v>
      </c>
      <c r="Q3472" s="8" t="s">
        <v>8380</v>
      </c>
      <c r="S3472" s="7">
        <v>2</v>
      </c>
      <c r="T3472" s="4">
        <v>229000</v>
      </c>
      <c r="U3472" s="4">
        <v>1025596.29</v>
      </c>
      <c r="V3472" s="25">
        <v>35</v>
      </c>
      <c r="W3472" s="4">
        <v>9302</v>
      </c>
    </row>
    <row r="3473" spans="1:23" x14ac:dyDescent="0.45">
      <c r="A3473" t="s">
        <v>8349</v>
      </c>
      <c r="B3473" t="s">
        <v>8225</v>
      </c>
      <c r="C3473" t="s">
        <v>8385</v>
      </c>
      <c r="D3473" s="8" t="s">
        <v>8380</v>
      </c>
      <c r="E3473">
        <v>1949</v>
      </c>
      <c r="F3473" s="7">
        <v>1</v>
      </c>
      <c r="G3473" s="4">
        <v>50000</v>
      </c>
      <c r="H3473" s="4">
        <v>53001.3</v>
      </c>
      <c r="I3473" s="25">
        <v>30</v>
      </c>
      <c r="J3473" s="4">
        <v>943</v>
      </c>
      <c r="N3473" t="s">
        <v>8349</v>
      </c>
      <c r="O3473" t="s">
        <v>8225</v>
      </c>
      <c r="P3473" t="s">
        <v>8385</v>
      </c>
      <c r="Q3473" s="8" t="s">
        <v>8380</v>
      </c>
      <c r="R3473">
        <v>1949</v>
      </c>
      <c r="S3473" s="7">
        <v>1</v>
      </c>
      <c r="T3473" s="4">
        <v>50000</v>
      </c>
      <c r="U3473" s="4">
        <v>53001.3</v>
      </c>
      <c r="V3473" s="25">
        <v>30</v>
      </c>
      <c r="W3473" s="4">
        <v>943</v>
      </c>
    </row>
    <row r="3474" spans="1:23" x14ac:dyDescent="0.45">
      <c r="A3474" t="s">
        <v>8349</v>
      </c>
      <c r="B3474" t="s">
        <v>8225</v>
      </c>
      <c r="C3474" t="s">
        <v>8385</v>
      </c>
      <c r="D3474" s="8" t="s">
        <v>8380</v>
      </c>
      <c r="E3474">
        <v>2076</v>
      </c>
      <c r="F3474" s="7">
        <v>1</v>
      </c>
      <c r="G3474" s="4">
        <v>179000</v>
      </c>
      <c r="H3474" s="4">
        <v>972594.99</v>
      </c>
      <c r="I3474" s="25">
        <v>40</v>
      </c>
      <c r="J3474" s="4">
        <v>8359</v>
      </c>
      <c r="N3474" t="s">
        <v>8349</v>
      </c>
      <c r="O3474" t="s">
        <v>8225</v>
      </c>
      <c r="P3474" t="s">
        <v>8385</v>
      </c>
      <c r="Q3474" s="8" t="s">
        <v>8380</v>
      </c>
      <c r="R3474">
        <v>2076</v>
      </c>
      <c r="S3474" s="7">
        <v>1</v>
      </c>
      <c r="T3474" s="4">
        <v>179000</v>
      </c>
      <c r="U3474" s="4">
        <v>972594.99</v>
      </c>
      <c r="V3474" s="25">
        <v>40</v>
      </c>
      <c r="W3474" s="4">
        <v>8359</v>
      </c>
    </row>
    <row r="3475" spans="1:23" x14ac:dyDescent="0.45">
      <c r="A3475" t="s">
        <v>8349</v>
      </c>
      <c r="B3475" t="s">
        <v>8225</v>
      </c>
      <c r="C3475" t="s">
        <v>8385</v>
      </c>
      <c r="D3475" s="8" t="s">
        <v>8371</v>
      </c>
      <c r="F3475" s="7">
        <v>1</v>
      </c>
      <c r="G3475" s="4">
        <v>19000</v>
      </c>
      <c r="H3475" s="4">
        <v>24108</v>
      </c>
      <c r="I3475" s="25">
        <v>35</v>
      </c>
      <c r="J3475" s="4">
        <v>205</v>
      </c>
      <c r="N3475" t="s">
        <v>8349</v>
      </c>
      <c r="O3475" t="s">
        <v>8225</v>
      </c>
      <c r="P3475" t="s">
        <v>8385</v>
      </c>
      <c r="Q3475" s="8" t="s">
        <v>8371</v>
      </c>
      <c r="S3475" s="7">
        <v>1</v>
      </c>
      <c r="T3475" s="4">
        <v>19000</v>
      </c>
      <c r="U3475" s="4">
        <v>24108</v>
      </c>
      <c r="V3475" s="25">
        <v>35</v>
      </c>
      <c r="W3475" s="4">
        <v>205</v>
      </c>
    </row>
    <row r="3476" spans="1:23" x14ac:dyDescent="0.45">
      <c r="A3476" t="s">
        <v>8349</v>
      </c>
      <c r="B3476" t="s">
        <v>8225</v>
      </c>
      <c r="C3476" t="s">
        <v>8385</v>
      </c>
      <c r="D3476" s="8" t="s">
        <v>8371</v>
      </c>
      <c r="E3476">
        <v>1963</v>
      </c>
      <c r="F3476" s="7">
        <v>1</v>
      </c>
      <c r="G3476" s="4">
        <v>19000</v>
      </c>
      <c r="H3476" s="4">
        <v>24108</v>
      </c>
      <c r="I3476" s="25">
        <v>35</v>
      </c>
      <c r="J3476" s="4">
        <v>205</v>
      </c>
      <c r="N3476" t="s">
        <v>8349</v>
      </c>
      <c r="O3476" t="s">
        <v>8225</v>
      </c>
      <c r="P3476" t="s">
        <v>8385</v>
      </c>
      <c r="Q3476" s="8" t="s">
        <v>8371</v>
      </c>
      <c r="R3476">
        <v>1963</v>
      </c>
      <c r="S3476" s="7">
        <v>1</v>
      </c>
      <c r="T3476" s="4">
        <v>19000</v>
      </c>
      <c r="U3476" s="4">
        <v>24108</v>
      </c>
      <c r="V3476" s="25">
        <v>35</v>
      </c>
      <c r="W3476" s="4">
        <v>205</v>
      </c>
    </row>
    <row r="3477" spans="1:23" x14ac:dyDescent="0.45">
      <c r="A3477" t="s">
        <v>8349</v>
      </c>
      <c r="B3477" t="s">
        <v>8225</v>
      </c>
      <c r="C3477" t="s">
        <v>8386</v>
      </c>
      <c r="F3477" s="7"/>
      <c r="G3477" s="4"/>
      <c r="H3477" s="4"/>
      <c r="I3477" s="25"/>
      <c r="J3477" s="4"/>
      <c r="N3477" t="s">
        <v>8349</v>
      </c>
      <c r="O3477" t="s">
        <v>8225</v>
      </c>
      <c r="P3477" t="s">
        <v>8386</v>
      </c>
      <c r="S3477" s="7"/>
      <c r="T3477" s="4"/>
      <c r="U3477" s="4"/>
      <c r="V3477" s="25"/>
      <c r="W3477" s="4"/>
    </row>
    <row r="3478" spans="1:23" x14ac:dyDescent="0.45">
      <c r="A3478" t="s">
        <v>8349</v>
      </c>
      <c r="B3478" t="s">
        <v>8225</v>
      </c>
      <c r="C3478" t="s">
        <v>8386</v>
      </c>
      <c r="D3478" s="8" t="s">
        <v>8376</v>
      </c>
      <c r="F3478" s="7">
        <v>1</v>
      </c>
      <c r="G3478" s="4">
        <v>2560</v>
      </c>
      <c r="H3478" s="4">
        <v>4308</v>
      </c>
      <c r="I3478" s="25">
        <v>39.462615740732872</v>
      </c>
      <c r="J3478" s="4">
        <v>410</v>
      </c>
      <c r="N3478" t="s">
        <v>8349</v>
      </c>
      <c r="O3478" t="s">
        <v>8225</v>
      </c>
      <c r="P3478" t="s">
        <v>8386</v>
      </c>
      <c r="Q3478" s="8" t="s">
        <v>8376</v>
      </c>
      <c r="S3478" s="7">
        <v>1</v>
      </c>
      <c r="T3478" s="4">
        <v>2560</v>
      </c>
      <c r="U3478" s="4">
        <v>4308</v>
      </c>
      <c r="V3478" s="25">
        <v>39.462615740732872</v>
      </c>
      <c r="W3478" s="4">
        <v>410</v>
      </c>
    </row>
    <row r="3479" spans="1:23" x14ac:dyDescent="0.45">
      <c r="A3479" t="s">
        <v>8349</v>
      </c>
      <c r="B3479" t="s">
        <v>8225</v>
      </c>
      <c r="C3479" t="s">
        <v>8386</v>
      </c>
      <c r="D3479" s="8" t="s">
        <v>8376</v>
      </c>
      <c r="E3479">
        <v>2058</v>
      </c>
      <c r="F3479" s="7">
        <v>1</v>
      </c>
      <c r="G3479" s="4">
        <v>2560</v>
      </c>
      <c r="H3479" s="4">
        <v>4308</v>
      </c>
      <c r="I3479" s="25">
        <v>39.462615740732872</v>
      </c>
      <c r="J3479" s="4">
        <v>410</v>
      </c>
      <c r="N3479" t="s">
        <v>8349</v>
      </c>
      <c r="O3479" t="s">
        <v>8225</v>
      </c>
      <c r="P3479" t="s">
        <v>8386</v>
      </c>
      <c r="Q3479" s="8" t="s">
        <v>8376</v>
      </c>
      <c r="R3479">
        <v>2058</v>
      </c>
      <c r="S3479" s="7">
        <v>1</v>
      </c>
      <c r="T3479" s="4">
        <v>2560</v>
      </c>
      <c r="U3479" s="4">
        <v>4308</v>
      </c>
      <c r="V3479" s="25">
        <v>39.462615740732872</v>
      </c>
      <c r="W3479" s="4">
        <v>410</v>
      </c>
    </row>
    <row r="3480" spans="1:23" x14ac:dyDescent="0.45">
      <c r="A3480" t="s">
        <v>8349</v>
      </c>
      <c r="B3480" t="s">
        <v>8225</v>
      </c>
      <c r="C3480" t="s">
        <v>8386</v>
      </c>
      <c r="D3480" s="8" t="s">
        <v>8379</v>
      </c>
      <c r="F3480" s="7">
        <v>1</v>
      </c>
      <c r="G3480" s="4">
        <v>495</v>
      </c>
      <c r="H3480" s="4">
        <v>628</v>
      </c>
      <c r="I3480" s="25">
        <v>33</v>
      </c>
      <c r="J3480" s="4">
        <v>10</v>
      </c>
      <c r="N3480" t="s">
        <v>8349</v>
      </c>
      <c r="O3480" t="s">
        <v>8225</v>
      </c>
      <c r="P3480" t="s">
        <v>8386</v>
      </c>
      <c r="Q3480" s="8" t="s">
        <v>8379</v>
      </c>
      <c r="S3480" s="7">
        <v>1</v>
      </c>
      <c r="T3480" s="4">
        <v>495</v>
      </c>
      <c r="U3480" s="4">
        <v>628</v>
      </c>
      <c r="V3480" s="25">
        <v>33</v>
      </c>
      <c r="W3480" s="4">
        <v>10</v>
      </c>
    </row>
    <row r="3481" spans="1:23" x14ac:dyDescent="0.45">
      <c r="A3481" t="s">
        <v>8349</v>
      </c>
      <c r="B3481" t="s">
        <v>8225</v>
      </c>
      <c r="C3481" t="s">
        <v>8386</v>
      </c>
      <c r="D3481" s="8" t="s">
        <v>8379</v>
      </c>
      <c r="E3481">
        <v>2067</v>
      </c>
      <c r="F3481" s="7">
        <v>1</v>
      </c>
      <c r="G3481" s="4">
        <v>495</v>
      </c>
      <c r="H3481" s="4">
        <v>628</v>
      </c>
      <c r="I3481" s="25">
        <v>33</v>
      </c>
      <c r="J3481" s="4">
        <v>10</v>
      </c>
      <c r="N3481" t="s">
        <v>8349</v>
      </c>
      <c r="O3481" t="s">
        <v>8225</v>
      </c>
      <c r="P3481" t="s">
        <v>8386</v>
      </c>
      <c r="Q3481" s="8" t="s">
        <v>8379</v>
      </c>
      <c r="R3481">
        <v>2067</v>
      </c>
      <c r="S3481" s="7">
        <v>1</v>
      </c>
      <c r="T3481" s="4">
        <v>495</v>
      </c>
      <c r="U3481" s="4">
        <v>628</v>
      </c>
      <c r="V3481" s="25">
        <v>33</v>
      </c>
      <c r="W3481" s="4">
        <v>10</v>
      </c>
    </row>
    <row r="3482" spans="1:23" x14ac:dyDescent="0.45">
      <c r="A3482" t="s">
        <v>8349</v>
      </c>
      <c r="B3482" t="s">
        <v>8225</v>
      </c>
      <c r="C3482" t="s">
        <v>8386</v>
      </c>
      <c r="D3482" s="8" t="s">
        <v>8369</v>
      </c>
      <c r="F3482" s="7">
        <v>1</v>
      </c>
      <c r="G3482" s="4">
        <v>10000</v>
      </c>
      <c r="H3482" s="4">
        <v>28817</v>
      </c>
      <c r="I3482" s="25">
        <v>30.081099537041155</v>
      </c>
      <c r="J3482" s="4">
        <v>607</v>
      </c>
      <c r="N3482" t="s">
        <v>8349</v>
      </c>
      <c r="O3482" t="s">
        <v>8225</v>
      </c>
      <c r="P3482" t="s">
        <v>8386</v>
      </c>
      <c r="Q3482" s="8" t="s">
        <v>8369</v>
      </c>
      <c r="S3482" s="7">
        <v>1</v>
      </c>
      <c r="T3482" s="4">
        <v>10000</v>
      </c>
      <c r="U3482" s="4">
        <v>28817</v>
      </c>
      <c r="V3482" s="25">
        <v>30.081099537041155</v>
      </c>
      <c r="W3482" s="4">
        <v>607</v>
      </c>
    </row>
    <row r="3483" spans="1:23" x14ac:dyDescent="0.45">
      <c r="A3483" t="s">
        <v>8349</v>
      </c>
      <c r="B3483" t="s">
        <v>8225</v>
      </c>
      <c r="C3483" t="s">
        <v>8386</v>
      </c>
      <c r="D3483" s="8" t="s">
        <v>8369</v>
      </c>
      <c r="E3483">
        <v>2079</v>
      </c>
      <c r="F3483" s="7">
        <v>1</v>
      </c>
      <c r="G3483" s="4">
        <v>10000</v>
      </c>
      <c r="H3483" s="4">
        <v>28817</v>
      </c>
      <c r="I3483" s="25">
        <v>30.081099537041155</v>
      </c>
      <c r="J3483" s="4">
        <v>607</v>
      </c>
      <c r="N3483" t="s">
        <v>8349</v>
      </c>
      <c r="O3483" t="s">
        <v>8225</v>
      </c>
      <c r="P3483" t="s">
        <v>8386</v>
      </c>
      <c r="Q3483" s="8" t="s">
        <v>8369</v>
      </c>
      <c r="R3483">
        <v>2079</v>
      </c>
      <c r="S3483" s="7">
        <v>1</v>
      </c>
      <c r="T3483" s="4">
        <v>10000</v>
      </c>
      <c r="U3483" s="4">
        <v>28817</v>
      </c>
      <c r="V3483" s="25">
        <v>30.081099537041155</v>
      </c>
      <c r="W3483" s="4">
        <v>607</v>
      </c>
    </row>
    <row r="3484" spans="1:23" x14ac:dyDescent="0.45">
      <c r="A3484" t="s">
        <v>8349</v>
      </c>
      <c r="B3484" t="s">
        <v>8225</v>
      </c>
      <c r="C3484" t="s">
        <v>8386</v>
      </c>
      <c r="D3484" s="8" t="s">
        <v>8370</v>
      </c>
      <c r="F3484" s="7">
        <v>1</v>
      </c>
      <c r="G3484" s="4">
        <v>2468</v>
      </c>
      <c r="H3484" s="4">
        <v>7326.88</v>
      </c>
      <c r="I3484" s="25">
        <v>32</v>
      </c>
      <c r="J3484" s="4">
        <v>1019</v>
      </c>
      <c r="N3484" t="s">
        <v>8349</v>
      </c>
      <c r="O3484" t="s">
        <v>8225</v>
      </c>
      <c r="P3484" t="s">
        <v>8386</v>
      </c>
      <c r="Q3484" s="8" t="s">
        <v>8370</v>
      </c>
      <c r="S3484" s="7">
        <v>1</v>
      </c>
      <c r="T3484" s="4">
        <v>2468</v>
      </c>
      <c r="U3484" s="4">
        <v>7326.88</v>
      </c>
      <c r="V3484" s="25">
        <v>32</v>
      </c>
      <c r="W3484" s="4">
        <v>1019</v>
      </c>
    </row>
    <row r="3485" spans="1:23" x14ac:dyDescent="0.45">
      <c r="A3485" t="s">
        <v>8349</v>
      </c>
      <c r="B3485" t="s">
        <v>8225</v>
      </c>
      <c r="C3485" t="s">
        <v>8386</v>
      </c>
      <c r="D3485" s="8" t="s">
        <v>8370</v>
      </c>
      <c r="E3485">
        <v>2724</v>
      </c>
      <c r="F3485" s="7">
        <v>1</v>
      </c>
      <c r="G3485" s="4">
        <v>2468</v>
      </c>
      <c r="H3485" s="4">
        <v>7326.88</v>
      </c>
      <c r="I3485" s="25">
        <v>32</v>
      </c>
      <c r="J3485" s="4">
        <v>1019</v>
      </c>
      <c r="N3485" t="s">
        <v>8349</v>
      </c>
      <c r="O3485" t="s">
        <v>8225</v>
      </c>
      <c r="P3485" t="s">
        <v>8386</v>
      </c>
      <c r="Q3485" s="8" t="s">
        <v>8370</v>
      </c>
      <c r="R3485">
        <v>2724</v>
      </c>
      <c r="S3485" s="7">
        <v>1</v>
      </c>
      <c r="T3485" s="4">
        <v>2468</v>
      </c>
      <c r="U3485" s="4">
        <v>7326.88</v>
      </c>
      <c r="V3485" s="25">
        <v>32</v>
      </c>
      <c r="W3485" s="4">
        <v>1019</v>
      </c>
    </row>
    <row r="3486" spans="1:23" x14ac:dyDescent="0.45">
      <c r="A3486" t="s">
        <v>8349</v>
      </c>
      <c r="B3486" t="s">
        <v>8225</v>
      </c>
      <c r="C3486" t="s">
        <v>8387</v>
      </c>
      <c r="F3486" s="7"/>
      <c r="G3486" s="4"/>
      <c r="H3486" s="4"/>
      <c r="I3486" s="25"/>
      <c r="J3486" s="4"/>
      <c r="N3486" t="s">
        <v>8349</v>
      </c>
      <c r="O3486" t="s">
        <v>8225</v>
      </c>
      <c r="P3486" t="s">
        <v>8387</v>
      </c>
      <c r="S3486" s="7"/>
      <c r="T3486" s="4"/>
      <c r="U3486" s="4"/>
      <c r="V3486" s="25"/>
      <c r="W3486" s="4"/>
    </row>
    <row r="3487" spans="1:23" x14ac:dyDescent="0.45">
      <c r="A3487" t="s">
        <v>8349</v>
      </c>
      <c r="B3487" t="s">
        <v>8225</v>
      </c>
      <c r="C3487" t="s">
        <v>8387</v>
      </c>
      <c r="D3487" s="8" t="s">
        <v>8376</v>
      </c>
      <c r="F3487" s="7">
        <v>1</v>
      </c>
      <c r="G3487" s="4">
        <v>15000</v>
      </c>
      <c r="H3487" s="4">
        <v>30334.83</v>
      </c>
      <c r="I3487" s="25">
        <v>30</v>
      </c>
      <c r="J3487" s="4">
        <v>666</v>
      </c>
      <c r="N3487" t="s">
        <v>8349</v>
      </c>
      <c r="O3487" t="s">
        <v>8225</v>
      </c>
      <c r="P3487" t="s">
        <v>8387</v>
      </c>
      <c r="Q3487" s="8" t="s">
        <v>8376</v>
      </c>
      <c r="S3487" s="7">
        <v>1</v>
      </c>
      <c r="T3487" s="4">
        <v>15000</v>
      </c>
      <c r="U3487" s="4">
        <v>30334.83</v>
      </c>
      <c r="V3487" s="25">
        <v>30</v>
      </c>
      <c r="W3487" s="4">
        <v>666</v>
      </c>
    </row>
    <row r="3488" spans="1:23" x14ac:dyDescent="0.45">
      <c r="A3488" t="s">
        <v>8349</v>
      </c>
      <c r="B3488" t="s">
        <v>8225</v>
      </c>
      <c r="C3488" t="s">
        <v>8387</v>
      </c>
      <c r="D3488" s="8" t="s">
        <v>8376</v>
      </c>
      <c r="E3488">
        <v>2057</v>
      </c>
      <c r="F3488" s="7">
        <v>1</v>
      </c>
      <c r="G3488" s="4">
        <v>15000</v>
      </c>
      <c r="H3488" s="4">
        <v>30334.83</v>
      </c>
      <c r="I3488" s="25">
        <v>30</v>
      </c>
      <c r="J3488" s="4">
        <v>666</v>
      </c>
      <c r="N3488" t="s">
        <v>8349</v>
      </c>
      <c r="O3488" t="s">
        <v>8225</v>
      </c>
      <c r="P3488" t="s">
        <v>8387</v>
      </c>
      <c r="Q3488" s="8" t="s">
        <v>8376</v>
      </c>
      <c r="R3488">
        <v>2057</v>
      </c>
      <c r="S3488" s="7">
        <v>1</v>
      </c>
      <c r="T3488" s="4">
        <v>15000</v>
      </c>
      <c r="U3488" s="4">
        <v>30334.83</v>
      </c>
      <c r="V3488" s="25">
        <v>30</v>
      </c>
      <c r="W3488" s="4">
        <v>666</v>
      </c>
    </row>
    <row r="3489" spans="1:23" x14ac:dyDescent="0.45">
      <c r="A3489" t="s">
        <v>8349</v>
      </c>
      <c r="B3489" t="s">
        <v>8225</v>
      </c>
      <c r="C3489" t="s">
        <v>8387</v>
      </c>
      <c r="D3489" s="8" t="s">
        <v>8370</v>
      </c>
      <c r="F3489" s="7">
        <v>1</v>
      </c>
      <c r="G3489" s="4">
        <v>20000</v>
      </c>
      <c r="H3489" s="4">
        <v>115816</v>
      </c>
      <c r="I3489" s="25">
        <v>30</v>
      </c>
      <c r="J3489" s="4">
        <v>1887</v>
      </c>
      <c r="N3489" t="s">
        <v>8349</v>
      </c>
      <c r="O3489" t="s">
        <v>8225</v>
      </c>
      <c r="P3489" t="s">
        <v>8387</v>
      </c>
      <c r="Q3489" s="8" t="s">
        <v>8370</v>
      </c>
      <c r="S3489" s="7">
        <v>1</v>
      </c>
      <c r="T3489" s="4">
        <v>20000</v>
      </c>
      <c r="U3489" s="4">
        <v>115816</v>
      </c>
      <c r="V3489" s="25">
        <v>30</v>
      </c>
      <c r="W3489" s="4">
        <v>1887</v>
      </c>
    </row>
    <row r="3490" spans="1:23" x14ac:dyDescent="0.45">
      <c r="A3490" t="s">
        <v>8349</v>
      </c>
      <c r="B3490" t="s">
        <v>8225</v>
      </c>
      <c r="C3490" t="s">
        <v>8387</v>
      </c>
      <c r="D3490" s="8" t="s">
        <v>8370</v>
      </c>
      <c r="E3490">
        <v>1969</v>
      </c>
      <c r="F3490" s="7">
        <v>1</v>
      </c>
      <c r="G3490" s="4">
        <v>20000</v>
      </c>
      <c r="H3490" s="4">
        <v>115816</v>
      </c>
      <c r="I3490" s="25">
        <v>30</v>
      </c>
      <c r="J3490" s="4">
        <v>1887</v>
      </c>
      <c r="N3490" t="s">
        <v>8349</v>
      </c>
      <c r="O3490" t="s">
        <v>8225</v>
      </c>
      <c r="P3490" t="s">
        <v>8387</v>
      </c>
      <c r="Q3490" s="8" t="s">
        <v>8370</v>
      </c>
      <c r="R3490">
        <v>1969</v>
      </c>
      <c r="S3490" s="7">
        <v>1</v>
      </c>
      <c r="T3490" s="4">
        <v>20000</v>
      </c>
      <c r="U3490" s="4">
        <v>115816</v>
      </c>
      <c r="V3490" s="25">
        <v>30</v>
      </c>
      <c r="W3490" s="4">
        <v>1887</v>
      </c>
    </row>
    <row r="3491" spans="1:23" x14ac:dyDescent="0.45">
      <c r="A3491" t="s">
        <v>8349</v>
      </c>
      <c r="B3491" t="s">
        <v>8241</v>
      </c>
      <c r="F3491" s="7">
        <v>1</v>
      </c>
      <c r="G3491" s="4">
        <v>65000</v>
      </c>
      <c r="H3491" s="4">
        <v>66458.23</v>
      </c>
      <c r="I3491" s="25">
        <v>30</v>
      </c>
      <c r="J3491" s="4">
        <v>450</v>
      </c>
      <c r="N3491" t="s">
        <v>8349</v>
      </c>
      <c r="O3491" t="s">
        <v>8241</v>
      </c>
      <c r="S3491" s="7">
        <v>1</v>
      </c>
      <c r="T3491" s="4">
        <v>65000</v>
      </c>
      <c r="U3491" s="4">
        <v>66458.23</v>
      </c>
      <c r="V3491" s="25">
        <v>30</v>
      </c>
      <c r="W3491" s="4">
        <v>450</v>
      </c>
    </row>
    <row r="3492" spans="1:23" x14ac:dyDescent="0.45">
      <c r="A3492" t="s">
        <v>8349</v>
      </c>
      <c r="B3492" t="s">
        <v>8241</v>
      </c>
      <c r="C3492" t="s">
        <v>8386</v>
      </c>
      <c r="F3492" s="7"/>
      <c r="G3492" s="4"/>
      <c r="H3492" s="4"/>
      <c r="I3492" s="25"/>
      <c r="J3492" s="4"/>
      <c r="N3492" t="s">
        <v>8349</v>
      </c>
      <c r="O3492" t="s">
        <v>8241</v>
      </c>
      <c r="P3492" t="s">
        <v>8386</v>
      </c>
      <c r="S3492" s="7"/>
      <c r="T3492" s="4"/>
      <c r="U3492" s="4"/>
      <c r="V3492" s="25"/>
      <c r="W3492" s="4"/>
    </row>
    <row r="3493" spans="1:23" x14ac:dyDescent="0.45">
      <c r="A3493" t="s">
        <v>8349</v>
      </c>
      <c r="B3493" t="s">
        <v>8241</v>
      </c>
      <c r="C3493" t="s">
        <v>8386</v>
      </c>
      <c r="D3493" s="8" t="s">
        <v>8370</v>
      </c>
      <c r="F3493" s="7">
        <v>1</v>
      </c>
      <c r="G3493" s="4">
        <v>65000</v>
      </c>
      <c r="H3493" s="4">
        <v>66458.23</v>
      </c>
      <c r="I3493" s="25">
        <v>30</v>
      </c>
      <c r="J3493" s="4">
        <v>450</v>
      </c>
      <c r="N3493" t="s">
        <v>8349</v>
      </c>
      <c r="O3493" t="s">
        <v>8241</v>
      </c>
      <c r="P3493" t="s">
        <v>8386</v>
      </c>
      <c r="Q3493" s="8" t="s">
        <v>8370</v>
      </c>
      <c r="S3493" s="7">
        <v>1</v>
      </c>
      <c r="T3493" s="4">
        <v>65000</v>
      </c>
      <c r="U3493" s="4">
        <v>66458.23</v>
      </c>
      <c r="V3493" s="25">
        <v>30</v>
      </c>
      <c r="W3493" s="4">
        <v>450</v>
      </c>
    </row>
    <row r="3494" spans="1:23" x14ac:dyDescent="0.45">
      <c r="A3494" t="s">
        <v>8349</v>
      </c>
      <c r="B3494" t="s">
        <v>8241</v>
      </c>
      <c r="C3494" t="s">
        <v>8386</v>
      </c>
      <c r="D3494" s="8" t="s">
        <v>8370</v>
      </c>
      <c r="E3494">
        <v>2018</v>
      </c>
      <c r="F3494" s="7">
        <v>1</v>
      </c>
      <c r="G3494" s="4">
        <v>65000</v>
      </c>
      <c r="H3494" s="4">
        <v>66458.23</v>
      </c>
      <c r="I3494" s="25">
        <v>30</v>
      </c>
      <c r="J3494" s="4">
        <v>450</v>
      </c>
      <c r="N3494" t="s">
        <v>8349</v>
      </c>
      <c r="O3494" t="s">
        <v>8241</v>
      </c>
      <c r="P3494" t="s">
        <v>8386</v>
      </c>
      <c r="Q3494" s="8" t="s">
        <v>8370</v>
      </c>
      <c r="R3494">
        <v>2018</v>
      </c>
      <c r="S3494" s="7">
        <v>1</v>
      </c>
      <c r="T3494" s="4">
        <v>65000</v>
      </c>
      <c r="U3494" s="4">
        <v>66458.23</v>
      </c>
      <c r="V3494" s="25">
        <v>30</v>
      </c>
      <c r="W3494" s="4">
        <v>450</v>
      </c>
    </row>
    <row r="3495" spans="1:23" x14ac:dyDescent="0.45">
      <c r="A3495" t="s">
        <v>8349</v>
      </c>
      <c r="B3495" t="s">
        <v>8237</v>
      </c>
      <c r="F3495" s="7">
        <v>1</v>
      </c>
      <c r="G3495" s="4">
        <v>89200</v>
      </c>
      <c r="H3495" s="4">
        <v>231543.12</v>
      </c>
      <c r="I3495" s="25">
        <v>30</v>
      </c>
      <c r="J3495" s="4">
        <v>1281</v>
      </c>
      <c r="N3495" t="s">
        <v>8349</v>
      </c>
      <c r="O3495" t="s">
        <v>8237</v>
      </c>
      <c r="S3495" s="7">
        <v>1</v>
      </c>
      <c r="T3495" s="4">
        <v>89200</v>
      </c>
      <c r="U3495" s="4">
        <v>231543.12</v>
      </c>
      <c r="V3495" s="25">
        <v>30</v>
      </c>
      <c r="W3495" s="4">
        <v>1281</v>
      </c>
    </row>
    <row r="3496" spans="1:23" x14ac:dyDescent="0.45">
      <c r="A3496" t="s">
        <v>8349</v>
      </c>
      <c r="B3496" t="s">
        <v>8237</v>
      </c>
      <c r="C3496" t="s">
        <v>8387</v>
      </c>
      <c r="F3496" s="7"/>
      <c r="G3496" s="4"/>
      <c r="H3496" s="4"/>
      <c r="I3496" s="25"/>
      <c r="J3496" s="4"/>
      <c r="N3496" t="s">
        <v>8349</v>
      </c>
      <c r="O3496" t="s">
        <v>8237</v>
      </c>
      <c r="P3496" t="s">
        <v>8387</v>
      </c>
      <c r="S3496" s="7"/>
      <c r="T3496" s="4"/>
      <c r="U3496" s="4"/>
      <c r="V3496" s="25"/>
      <c r="W3496" s="4"/>
    </row>
    <row r="3497" spans="1:23" x14ac:dyDescent="0.45">
      <c r="A3497" t="s">
        <v>8349</v>
      </c>
      <c r="B3497" t="s">
        <v>8237</v>
      </c>
      <c r="C3497" t="s">
        <v>8387</v>
      </c>
      <c r="D3497" s="8" t="s">
        <v>8378</v>
      </c>
      <c r="F3497" s="7">
        <v>1</v>
      </c>
      <c r="G3497" s="4">
        <v>89200</v>
      </c>
      <c r="H3497" s="4">
        <v>231543.12</v>
      </c>
      <c r="I3497" s="25">
        <v>30</v>
      </c>
      <c r="J3497" s="4">
        <v>1281</v>
      </c>
      <c r="N3497" t="s">
        <v>8349</v>
      </c>
      <c r="O3497" t="s">
        <v>8237</v>
      </c>
      <c r="P3497" t="s">
        <v>8387</v>
      </c>
      <c r="Q3497" s="8" t="s">
        <v>8378</v>
      </c>
      <c r="S3497" s="7">
        <v>1</v>
      </c>
      <c r="T3497" s="4">
        <v>89200</v>
      </c>
      <c r="U3497" s="4">
        <v>231543.12</v>
      </c>
      <c r="V3497" s="25">
        <v>30</v>
      </c>
      <c r="W3497" s="4">
        <v>1281</v>
      </c>
    </row>
    <row r="3498" spans="1:23" x14ac:dyDescent="0.45">
      <c r="A3498" t="s">
        <v>8349</v>
      </c>
      <c r="B3498" t="s">
        <v>8237</v>
      </c>
      <c r="C3498" t="s">
        <v>8387</v>
      </c>
      <c r="D3498" s="8" t="s">
        <v>8378</v>
      </c>
      <c r="E3498">
        <v>1964</v>
      </c>
      <c r="F3498" s="7">
        <v>1</v>
      </c>
      <c r="G3498" s="4">
        <v>89200</v>
      </c>
      <c r="H3498" s="4">
        <v>231543.12</v>
      </c>
      <c r="I3498" s="25">
        <v>30</v>
      </c>
      <c r="J3498" s="4">
        <v>1281</v>
      </c>
      <c r="N3498" t="s">
        <v>8349</v>
      </c>
      <c r="O3498" t="s">
        <v>8237</v>
      </c>
      <c r="P3498" t="s">
        <v>8387</v>
      </c>
      <c r="Q3498" s="8" t="s">
        <v>8378</v>
      </c>
      <c r="R3498">
        <v>1964</v>
      </c>
      <c r="S3498" s="7">
        <v>1</v>
      </c>
      <c r="T3498" s="4">
        <v>89200</v>
      </c>
      <c r="U3498" s="4">
        <v>231543.12</v>
      </c>
      <c r="V3498" s="25">
        <v>30</v>
      </c>
      <c r="W3498" s="4">
        <v>1281</v>
      </c>
    </row>
    <row r="3499" spans="1:23" x14ac:dyDescent="0.45">
      <c r="A3499" t="s">
        <v>8349</v>
      </c>
      <c r="B3499" t="s">
        <v>8233</v>
      </c>
      <c r="F3499" s="7">
        <v>1</v>
      </c>
      <c r="G3499" s="4">
        <v>50000</v>
      </c>
      <c r="H3499" s="4">
        <v>60175</v>
      </c>
      <c r="I3499" s="25">
        <v>37.712349537046975</v>
      </c>
      <c r="J3499" s="4">
        <v>508</v>
      </c>
      <c r="N3499" t="s">
        <v>8349</v>
      </c>
      <c r="O3499" t="s">
        <v>8233</v>
      </c>
      <c r="S3499" s="7">
        <v>1</v>
      </c>
      <c r="T3499" s="4">
        <v>50000</v>
      </c>
      <c r="U3499" s="4">
        <v>60175</v>
      </c>
      <c r="V3499" s="25">
        <v>37.712349537046975</v>
      </c>
      <c r="W3499" s="4">
        <v>508</v>
      </c>
    </row>
    <row r="3500" spans="1:23" x14ac:dyDescent="0.45">
      <c r="A3500" t="s">
        <v>8349</v>
      </c>
      <c r="B3500" t="s">
        <v>8233</v>
      </c>
      <c r="C3500" t="s">
        <v>8385</v>
      </c>
      <c r="F3500" s="7"/>
      <c r="G3500" s="4"/>
      <c r="H3500" s="4"/>
      <c r="I3500" s="25"/>
      <c r="J3500" s="4"/>
      <c r="N3500" t="s">
        <v>8349</v>
      </c>
      <c r="O3500" t="s">
        <v>8233</v>
      </c>
      <c r="P3500" t="s">
        <v>8385</v>
      </c>
      <c r="S3500" s="7"/>
      <c r="T3500" s="4"/>
      <c r="U3500" s="4"/>
      <c r="V3500" s="25"/>
      <c r="W3500" s="4"/>
    </row>
    <row r="3501" spans="1:23" x14ac:dyDescent="0.45">
      <c r="A3501" t="s">
        <v>8349</v>
      </c>
      <c r="B3501" t="s">
        <v>8233</v>
      </c>
      <c r="C3501" t="s">
        <v>8385</v>
      </c>
      <c r="D3501" s="8" t="s">
        <v>8381</v>
      </c>
      <c r="F3501" s="7">
        <v>1</v>
      </c>
      <c r="G3501" s="4">
        <v>50000</v>
      </c>
      <c r="H3501" s="4">
        <v>60175</v>
      </c>
      <c r="I3501" s="25">
        <v>37.712349537046975</v>
      </c>
      <c r="J3501" s="4">
        <v>508</v>
      </c>
      <c r="N3501" t="s">
        <v>8349</v>
      </c>
      <c r="O3501" t="s">
        <v>8233</v>
      </c>
      <c r="P3501" t="s">
        <v>8385</v>
      </c>
      <c r="Q3501" s="8" t="s">
        <v>8381</v>
      </c>
      <c r="S3501" s="7">
        <v>1</v>
      </c>
      <c r="T3501" s="4">
        <v>50000</v>
      </c>
      <c r="U3501" s="4">
        <v>60175</v>
      </c>
      <c r="V3501" s="25">
        <v>37.712349537046975</v>
      </c>
      <c r="W3501" s="4">
        <v>508</v>
      </c>
    </row>
    <row r="3502" spans="1:23" x14ac:dyDescent="0.45">
      <c r="A3502" t="s">
        <v>8349</v>
      </c>
      <c r="B3502" t="s">
        <v>8233</v>
      </c>
      <c r="C3502" t="s">
        <v>8385</v>
      </c>
      <c r="D3502" s="8" t="s">
        <v>8381</v>
      </c>
      <c r="E3502">
        <v>2031</v>
      </c>
      <c r="F3502" s="7">
        <v>1</v>
      </c>
      <c r="G3502" s="4">
        <v>50000</v>
      </c>
      <c r="H3502" s="4">
        <v>60175</v>
      </c>
      <c r="I3502" s="25">
        <v>37.712349537046975</v>
      </c>
      <c r="J3502" s="4">
        <v>508</v>
      </c>
      <c r="N3502" t="s">
        <v>8349</v>
      </c>
      <c r="O3502" t="s">
        <v>8233</v>
      </c>
      <c r="P3502" t="s">
        <v>8385</v>
      </c>
      <c r="Q3502" s="8" t="s">
        <v>8381</v>
      </c>
      <c r="R3502">
        <v>2031</v>
      </c>
      <c r="S3502" s="7">
        <v>1</v>
      </c>
      <c r="T3502" s="4">
        <v>50000</v>
      </c>
      <c r="U3502" s="4">
        <v>60175</v>
      </c>
      <c r="V3502" s="25">
        <v>37.712349537046975</v>
      </c>
      <c r="W3502" s="4">
        <v>508</v>
      </c>
    </row>
    <row r="3503" spans="1:23" x14ac:dyDescent="0.45">
      <c r="A3503" t="s">
        <v>8349</v>
      </c>
      <c r="B3503" t="s">
        <v>8235</v>
      </c>
      <c r="F3503" s="7">
        <v>1</v>
      </c>
      <c r="G3503" s="4">
        <v>70000</v>
      </c>
      <c r="H3503" s="4">
        <v>82532</v>
      </c>
      <c r="I3503" s="25">
        <v>30</v>
      </c>
      <c r="J3503" s="4">
        <v>33</v>
      </c>
      <c r="N3503" t="s">
        <v>8349</v>
      </c>
      <c r="O3503" t="s">
        <v>8235</v>
      </c>
      <c r="S3503" s="7">
        <v>1</v>
      </c>
      <c r="T3503" s="4">
        <v>70000</v>
      </c>
      <c r="U3503" s="4">
        <v>82532</v>
      </c>
      <c r="V3503" s="25">
        <v>30</v>
      </c>
      <c r="W3503" s="4">
        <v>33</v>
      </c>
    </row>
    <row r="3504" spans="1:23" x14ac:dyDescent="0.45">
      <c r="A3504" t="s">
        <v>8349</v>
      </c>
      <c r="B3504" t="s">
        <v>8235</v>
      </c>
      <c r="C3504" t="s">
        <v>8385</v>
      </c>
      <c r="F3504" s="7"/>
      <c r="G3504" s="4"/>
      <c r="H3504" s="4"/>
      <c r="I3504" s="25"/>
      <c r="J3504" s="4"/>
      <c r="N3504" t="s">
        <v>8349</v>
      </c>
      <c r="O3504" t="s">
        <v>8235</v>
      </c>
      <c r="P3504" t="s">
        <v>8385</v>
      </c>
      <c r="S3504" s="7"/>
      <c r="T3504" s="4"/>
      <c r="U3504" s="4"/>
      <c r="V3504" s="25"/>
      <c r="W3504" s="4"/>
    </row>
    <row r="3505" spans="1:23" x14ac:dyDescent="0.45">
      <c r="A3505" t="s">
        <v>8349</v>
      </c>
      <c r="B3505" t="s">
        <v>8235</v>
      </c>
      <c r="C3505" t="s">
        <v>8385</v>
      </c>
      <c r="D3505" s="8" t="s">
        <v>8374</v>
      </c>
      <c r="F3505" s="7">
        <v>1</v>
      </c>
      <c r="G3505" s="4">
        <v>70000</v>
      </c>
      <c r="H3505" s="4">
        <v>82532</v>
      </c>
      <c r="I3505" s="25">
        <v>30</v>
      </c>
      <c r="J3505" s="4">
        <v>33</v>
      </c>
      <c r="N3505" t="s">
        <v>8349</v>
      </c>
      <c r="O3505" t="s">
        <v>8235</v>
      </c>
      <c r="P3505" t="s">
        <v>8385</v>
      </c>
      <c r="Q3505" s="8" t="s">
        <v>8374</v>
      </c>
      <c r="S3505" s="7">
        <v>1</v>
      </c>
      <c r="T3505" s="4">
        <v>70000</v>
      </c>
      <c r="U3505" s="4">
        <v>82532</v>
      </c>
      <c r="V3505" s="25">
        <v>30</v>
      </c>
      <c r="W3505" s="4">
        <v>33</v>
      </c>
    </row>
    <row r="3506" spans="1:23" x14ac:dyDescent="0.45">
      <c r="A3506" t="s">
        <v>8349</v>
      </c>
      <c r="B3506" t="s">
        <v>8235</v>
      </c>
      <c r="C3506" t="s">
        <v>8385</v>
      </c>
      <c r="D3506" s="8" t="s">
        <v>8374</v>
      </c>
      <c r="E3506">
        <v>1960</v>
      </c>
      <c r="F3506" s="7">
        <v>1</v>
      </c>
      <c r="G3506" s="4">
        <v>70000</v>
      </c>
      <c r="H3506" s="4">
        <v>82532</v>
      </c>
      <c r="I3506" s="25">
        <v>30</v>
      </c>
      <c r="J3506" s="4">
        <v>33</v>
      </c>
      <c r="N3506" t="s">
        <v>8349</v>
      </c>
      <c r="O3506" t="s">
        <v>8235</v>
      </c>
      <c r="P3506" t="s">
        <v>8385</v>
      </c>
      <c r="Q3506" s="8" t="s">
        <v>8374</v>
      </c>
      <c r="R3506">
        <v>1960</v>
      </c>
      <c r="S3506" s="7">
        <v>1</v>
      </c>
      <c r="T3506" s="4">
        <v>70000</v>
      </c>
      <c r="U3506" s="4">
        <v>82532</v>
      </c>
      <c r="V3506" s="25">
        <v>30</v>
      </c>
      <c r="W3506" s="4">
        <v>33</v>
      </c>
    </row>
    <row r="3507" spans="1:23" x14ac:dyDescent="0.45">
      <c r="A3507" t="s">
        <v>8349</v>
      </c>
      <c r="B3507" t="s">
        <v>8224</v>
      </c>
      <c r="F3507" s="7">
        <v>103</v>
      </c>
      <c r="G3507" s="4">
        <v>4279717.79</v>
      </c>
      <c r="H3507" s="4">
        <v>13440208.800000001</v>
      </c>
      <c r="I3507" s="25">
        <v>37.695645451276718</v>
      </c>
      <c r="J3507" s="4">
        <v>102952</v>
      </c>
      <c r="N3507" t="s">
        <v>8349</v>
      </c>
      <c r="O3507" t="s">
        <v>8224</v>
      </c>
      <c r="S3507" s="7">
        <v>103</v>
      </c>
      <c r="T3507" s="4">
        <v>4279717.79</v>
      </c>
      <c r="U3507" s="4">
        <v>13440208.800000001</v>
      </c>
      <c r="V3507" s="25">
        <v>37.695645451276718</v>
      </c>
      <c r="W3507" s="4">
        <v>102952</v>
      </c>
    </row>
    <row r="3508" spans="1:23" x14ac:dyDescent="0.45">
      <c r="A3508" t="s">
        <v>8349</v>
      </c>
      <c r="B3508" t="s">
        <v>8224</v>
      </c>
      <c r="C3508" t="s">
        <v>8368</v>
      </c>
      <c r="F3508" s="7"/>
      <c r="G3508" s="4"/>
      <c r="H3508" s="4"/>
      <c r="I3508" s="25"/>
      <c r="J3508" s="4"/>
      <c r="N3508" t="s">
        <v>8349</v>
      </c>
      <c r="O3508" t="s">
        <v>8224</v>
      </c>
      <c r="P3508" t="s">
        <v>8368</v>
      </c>
      <c r="S3508" s="7"/>
      <c r="T3508" s="4"/>
      <c r="U3508" s="4"/>
      <c r="V3508" s="25"/>
      <c r="W3508" s="4"/>
    </row>
    <row r="3509" spans="1:23" x14ac:dyDescent="0.45">
      <c r="A3509" t="s">
        <v>8349</v>
      </c>
      <c r="B3509" t="s">
        <v>8224</v>
      </c>
      <c r="C3509" t="s">
        <v>8368</v>
      </c>
      <c r="D3509" s="8" t="s">
        <v>8373</v>
      </c>
      <c r="F3509" s="7">
        <v>1</v>
      </c>
      <c r="G3509" s="4">
        <v>800</v>
      </c>
      <c r="H3509" s="4">
        <v>805.07</v>
      </c>
      <c r="I3509" s="25">
        <v>37.331249999995634</v>
      </c>
      <c r="J3509" s="4">
        <v>23</v>
      </c>
      <c r="N3509" t="s">
        <v>8349</v>
      </c>
      <c r="O3509" t="s">
        <v>8224</v>
      </c>
      <c r="P3509" t="s">
        <v>8368</v>
      </c>
      <c r="Q3509" s="8" t="s">
        <v>8373</v>
      </c>
      <c r="S3509" s="7">
        <v>1</v>
      </c>
      <c r="T3509" s="4">
        <v>800</v>
      </c>
      <c r="U3509" s="4">
        <v>805.07</v>
      </c>
      <c r="V3509" s="25">
        <v>37.331249999995634</v>
      </c>
      <c r="W3509" s="4">
        <v>23</v>
      </c>
    </row>
    <row r="3510" spans="1:23" x14ac:dyDescent="0.45">
      <c r="A3510" t="s">
        <v>8349</v>
      </c>
      <c r="B3510" t="s">
        <v>8224</v>
      </c>
      <c r="C3510" t="s">
        <v>8368</v>
      </c>
      <c r="D3510" s="8" t="s">
        <v>8373</v>
      </c>
      <c r="E3510">
        <v>1947</v>
      </c>
      <c r="F3510" s="7">
        <v>1</v>
      </c>
      <c r="G3510" s="4">
        <v>800</v>
      </c>
      <c r="H3510" s="4">
        <v>805.07</v>
      </c>
      <c r="I3510" s="25">
        <v>37.331249999995634</v>
      </c>
      <c r="J3510" s="4">
        <v>23</v>
      </c>
      <c r="N3510" t="s">
        <v>8349</v>
      </c>
      <c r="O3510" t="s">
        <v>8224</v>
      </c>
      <c r="P3510" t="s">
        <v>8368</v>
      </c>
      <c r="Q3510" s="8" t="s">
        <v>8373</v>
      </c>
      <c r="R3510">
        <v>1947</v>
      </c>
      <c r="S3510" s="7">
        <v>1</v>
      </c>
      <c r="T3510" s="4">
        <v>800</v>
      </c>
      <c r="U3510" s="4">
        <v>805.07</v>
      </c>
      <c r="V3510" s="25">
        <v>37.331249999995634</v>
      </c>
      <c r="W3510" s="4">
        <v>23</v>
      </c>
    </row>
    <row r="3511" spans="1:23" x14ac:dyDescent="0.45">
      <c r="A3511" t="s">
        <v>8349</v>
      </c>
      <c r="B3511" t="s">
        <v>8224</v>
      </c>
      <c r="C3511" t="s">
        <v>8375</v>
      </c>
      <c r="F3511" s="7"/>
      <c r="G3511" s="4"/>
      <c r="H3511" s="4"/>
      <c r="I3511" s="25"/>
      <c r="J3511" s="4"/>
      <c r="N3511" t="s">
        <v>8349</v>
      </c>
      <c r="O3511" t="s">
        <v>8224</v>
      </c>
      <c r="P3511" t="s">
        <v>8375</v>
      </c>
      <c r="S3511" s="7"/>
      <c r="T3511" s="4"/>
      <c r="U3511" s="4"/>
      <c r="V3511" s="25"/>
      <c r="W3511" s="4"/>
    </row>
    <row r="3512" spans="1:23" x14ac:dyDescent="0.45">
      <c r="A3512" t="s">
        <v>8349</v>
      </c>
      <c r="B3512" t="s">
        <v>8224</v>
      </c>
      <c r="C3512" t="s">
        <v>8375</v>
      </c>
      <c r="D3512" s="8" t="s">
        <v>8377</v>
      </c>
      <c r="F3512" s="7">
        <v>1</v>
      </c>
      <c r="G3512" s="4">
        <v>3000</v>
      </c>
      <c r="H3512" s="4">
        <v>3785</v>
      </c>
      <c r="I3512" s="25">
        <v>36.994143518517376</v>
      </c>
      <c r="J3512" s="4">
        <v>79</v>
      </c>
      <c r="N3512" t="s">
        <v>8349</v>
      </c>
      <c r="O3512" t="s">
        <v>8224</v>
      </c>
      <c r="P3512" t="s">
        <v>8375</v>
      </c>
      <c r="Q3512" s="8" t="s">
        <v>8377</v>
      </c>
      <c r="S3512" s="7">
        <v>1</v>
      </c>
      <c r="T3512" s="4">
        <v>3000</v>
      </c>
      <c r="U3512" s="4">
        <v>3785</v>
      </c>
      <c r="V3512" s="25">
        <v>36.994143518517376</v>
      </c>
      <c r="W3512" s="4">
        <v>79</v>
      </c>
    </row>
    <row r="3513" spans="1:23" x14ac:dyDescent="0.45">
      <c r="A3513" t="s">
        <v>8349</v>
      </c>
      <c r="B3513" t="s">
        <v>8224</v>
      </c>
      <c r="C3513" t="s">
        <v>8375</v>
      </c>
      <c r="D3513" s="8" t="s">
        <v>8377</v>
      </c>
      <c r="E3513">
        <v>2028</v>
      </c>
      <c r="F3513" s="7">
        <v>1</v>
      </c>
      <c r="G3513" s="4">
        <v>3000</v>
      </c>
      <c r="H3513" s="4">
        <v>3785</v>
      </c>
      <c r="I3513" s="25">
        <v>36.994143518517376</v>
      </c>
      <c r="J3513" s="4">
        <v>79</v>
      </c>
      <c r="N3513" t="s">
        <v>8349</v>
      </c>
      <c r="O3513" t="s">
        <v>8224</v>
      </c>
      <c r="P3513" t="s">
        <v>8375</v>
      </c>
      <c r="Q3513" s="8" t="s">
        <v>8377</v>
      </c>
      <c r="R3513">
        <v>2028</v>
      </c>
      <c r="S3513" s="7">
        <v>1</v>
      </c>
      <c r="T3513" s="4">
        <v>3000</v>
      </c>
      <c r="U3513" s="4">
        <v>3785</v>
      </c>
      <c r="V3513" s="25">
        <v>36.994143518517376</v>
      </c>
      <c r="W3513" s="4">
        <v>79</v>
      </c>
    </row>
    <row r="3514" spans="1:23" x14ac:dyDescent="0.45">
      <c r="A3514" t="s">
        <v>8349</v>
      </c>
      <c r="B3514" t="s">
        <v>8224</v>
      </c>
      <c r="C3514" t="s">
        <v>8375</v>
      </c>
      <c r="D3514" s="8" t="s">
        <v>8380</v>
      </c>
      <c r="F3514" s="7">
        <v>2</v>
      </c>
      <c r="G3514" s="4">
        <v>10500</v>
      </c>
      <c r="H3514" s="4">
        <v>13130.92</v>
      </c>
      <c r="I3514" s="25">
        <v>40.580798611110367</v>
      </c>
      <c r="J3514" s="4">
        <v>154</v>
      </c>
      <c r="N3514" t="s">
        <v>8349</v>
      </c>
      <c r="O3514" t="s">
        <v>8224</v>
      </c>
      <c r="P3514" t="s">
        <v>8375</v>
      </c>
      <c r="Q3514" s="8" t="s">
        <v>8380</v>
      </c>
      <c r="S3514" s="7">
        <v>2</v>
      </c>
      <c r="T3514" s="4">
        <v>10500</v>
      </c>
      <c r="U3514" s="4">
        <v>13130.92</v>
      </c>
      <c r="V3514" s="25">
        <v>40.580798611110367</v>
      </c>
      <c r="W3514" s="4">
        <v>154</v>
      </c>
    </row>
    <row r="3515" spans="1:23" x14ac:dyDescent="0.45">
      <c r="A3515" t="s">
        <v>8349</v>
      </c>
      <c r="B3515" t="s">
        <v>8224</v>
      </c>
      <c r="C3515" t="s">
        <v>8375</v>
      </c>
      <c r="D3515" s="8" t="s">
        <v>8380</v>
      </c>
      <c r="E3515">
        <v>2003</v>
      </c>
      <c r="F3515" s="7">
        <v>1</v>
      </c>
      <c r="G3515" s="4">
        <v>500</v>
      </c>
      <c r="H3515" s="4">
        <v>1560</v>
      </c>
      <c r="I3515" s="25">
        <v>14.83273148148146</v>
      </c>
      <c r="J3515" s="4">
        <v>17</v>
      </c>
      <c r="N3515" t="s">
        <v>8349</v>
      </c>
      <c r="O3515" t="s">
        <v>8224</v>
      </c>
      <c r="P3515" t="s">
        <v>8375</v>
      </c>
      <c r="Q3515" s="8" t="s">
        <v>8380</v>
      </c>
      <c r="R3515">
        <v>2003</v>
      </c>
      <c r="S3515" s="7">
        <v>1</v>
      </c>
      <c r="T3515" s="4">
        <v>500</v>
      </c>
      <c r="U3515" s="4">
        <v>1560</v>
      </c>
      <c r="V3515" s="25">
        <v>14.83273148148146</v>
      </c>
      <c r="W3515" s="4">
        <v>17</v>
      </c>
    </row>
    <row r="3516" spans="1:23" x14ac:dyDescent="0.45">
      <c r="A3516" t="s">
        <v>8349</v>
      </c>
      <c r="B3516" t="s">
        <v>8224</v>
      </c>
      <c r="C3516" t="s">
        <v>8375</v>
      </c>
      <c r="D3516" s="8" t="s">
        <v>8380</v>
      </c>
      <c r="E3516">
        <v>2007</v>
      </c>
      <c r="F3516" s="7">
        <v>1</v>
      </c>
      <c r="G3516" s="4">
        <v>10000</v>
      </c>
      <c r="H3516" s="4">
        <v>11570.92</v>
      </c>
      <c r="I3516" s="25">
        <v>66.328865740739275</v>
      </c>
      <c r="J3516" s="4">
        <v>137</v>
      </c>
      <c r="N3516" t="s">
        <v>8349</v>
      </c>
      <c r="O3516" t="s">
        <v>8224</v>
      </c>
      <c r="P3516" t="s">
        <v>8375</v>
      </c>
      <c r="Q3516" s="8" t="s">
        <v>8380</v>
      </c>
      <c r="R3516">
        <v>2007</v>
      </c>
      <c r="S3516" s="7">
        <v>1</v>
      </c>
      <c r="T3516" s="4">
        <v>10000</v>
      </c>
      <c r="U3516" s="4">
        <v>11570.92</v>
      </c>
      <c r="V3516" s="25">
        <v>66.328865740739275</v>
      </c>
      <c r="W3516" s="4">
        <v>137</v>
      </c>
    </row>
    <row r="3517" spans="1:23" x14ac:dyDescent="0.45">
      <c r="A3517" t="s">
        <v>8349</v>
      </c>
      <c r="B3517" t="s">
        <v>8224</v>
      </c>
      <c r="C3517" t="s">
        <v>8382</v>
      </c>
      <c r="F3517" s="7"/>
      <c r="G3517" s="4"/>
      <c r="H3517" s="4"/>
      <c r="I3517" s="25"/>
      <c r="J3517" s="4"/>
      <c r="N3517" t="s">
        <v>8349</v>
      </c>
      <c r="O3517" t="s">
        <v>8224</v>
      </c>
      <c r="P3517" t="s">
        <v>8382</v>
      </c>
      <c r="S3517" s="7"/>
      <c r="T3517" s="4"/>
      <c r="U3517" s="4"/>
      <c r="V3517" s="25"/>
      <c r="W3517" s="4"/>
    </row>
    <row r="3518" spans="1:23" x14ac:dyDescent="0.45">
      <c r="A3518" t="s">
        <v>8349</v>
      </c>
      <c r="B3518" t="s">
        <v>8224</v>
      </c>
      <c r="C3518" t="s">
        <v>8382</v>
      </c>
      <c r="D3518" s="8" t="s">
        <v>8378</v>
      </c>
      <c r="F3518" s="7">
        <v>1</v>
      </c>
      <c r="G3518" s="4">
        <v>48000</v>
      </c>
      <c r="H3518" s="4">
        <v>96248.960000000006</v>
      </c>
      <c r="I3518" s="25">
        <v>31</v>
      </c>
      <c r="J3518" s="4">
        <v>1876</v>
      </c>
      <c r="N3518" t="s">
        <v>8349</v>
      </c>
      <c r="O3518" t="s">
        <v>8224</v>
      </c>
      <c r="P3518" t="s">
        <v>8382</v>
      </c>
      <c r="Q3518" s="8" t="s">
        <v>8378</v>
      </c>
      <c r="S3518" s="7">
        <v>1</v>
      </c>
      <c r="T3518" s="4">
        <v>48000</v>
      </c>
      <c r="U3518" s="4">
        <v>96248.960000000006</v>
      </c>
      <c r="V3518" s="25">
        <v>31</v>
      </c>
      <c r="W3518" s="4">
        <v>1876</v>
      </c>
    </row>
    <row r="3519" spans="1:23" x14ac:dyDescent="0.45">
      <c r="A3519" t="s">
        <v>8349</v>
      </c>
      <c r="B3519" t="s">
        <v>8224</v>
      </c>
      <c r="C3519" t="s">
        <v>8382</v>
      </c>
      <c r="D3519" s="8" t="s">
        <v>8378</v>
      </c>
      <c r="E3519">
        <v>1950</v>
      </c>
      <c r="F3519" s="7">
        <v>1</v>
      </c>
      <c r="G3519" s="4">
        <v>48000</v>
      </c>
      <c r="H3519" s="4">
        <v>96248.960000000006</v>
      </c>
      <c r="I3519" s="25">
        <v>31</v>
      </c>
      <c r="J3519" s="4">
        <v>1876</v>
      </c>
      <c r="N3519" t="s">
        <v>8349</v>
      </c>
      <c r="O3519" t="s">
        <v>8224</v>
      </c>
      <c r="P3519" t="s">
        <v>8382</v>
      </c>
      <c r="Q3519" s="8" t="s">
        <v>8378</v>
      </c>
      <c r="R3519">
        <v>1950</v>
      </c>
      <c r="S3519" s="7">
        <v>1</v>
      </c>
      <c r="T3519" s="4">
        <v>48000</v>
      </c>
      <c r="U3519" s="4">
        <v>96248.960000000006</v>
      </c>
      <c r="V3519" s="25">
        <v>31</v>
      </c>
      <c r="W3519" s="4">
        <v>1876</v>
      </c>
    </row>
    <row r="3520" spans="1:23" x14ac:dyDescent="0.45">
      <c r="A3520" t="s">
        <v>8349</v>
      </c>
      <c r="B3520" t="s">
        <v>8224</v>
      </c>
      <c r="C3520" t="s">
        <v>8382</v>
      </c>
      <c r="D3520" s="8" t="s">
        <v>8379</v>
      </c>
      <c r="F3520" s="7">
        <v>1</v>
      </c>
      <c r="G3520" s="4">
        <v>6000</v>
      </c>
      <c r="H3520" s="4">
        <v>8306.42</v>
      </c>
      <c r="I3520" s="25">
        <v>90</v>
      </c>
      <c r="J3520" s="4">
        <v>95</v>
      </c>
      <c r="N3520" t="s">
        <v>8349</v>
      </c>
      <c r="O3520" t="s">
        <v>8224</v>
      </c>
      <c r="P3520" t="s">
        <v>8382</v>
      </c>
      <c r="Q3520" s="8" t="s">
        <v>8379</v>
      </c>
      <c r="S3520" s="7">
        <v>1</v>
      </c>
      <c r="T3520" s="4">
        <v>6000</v>
      </c>
      <c r="U3520" s="4">
        <v>8306.42</v>
      </c>
      <c r="V3520" s="25">
        <v>90</v>
      </c>
      <c r="W3520" s="4">
        <v>95</v>
      </c>
    </row>
    <row r="3521" spans="1:23" x14ac:dyDescent="0.45">
      <c r="A3521" t="s">
        <v>8349</v>
      </c>
      <c r="B3521" t="s">
        <v>8224</v>
      </c>
      <c r="C3521" t="s">
        <v>8382</v>
      </c>
      <c r="D3521" s="8" t="s">
        <v>8379</v>
      </c>
      <c r="E3521">
        <v>1942</v>
      </c>
      <c r="F3521" s="7">
        <v>1</v>
      </c>
      <c r="G3521" s="4">
        <v>6000</v>
      </c>
      <c r="H3521" s="4">
        <v>8306.42</v>
      </c>
      <c r="I3521" s="25">
        <v>90</v>
      </c>
      <c r="J3521" s="4">
        <v>95</v>
      </c>
      <c r="N3521" t="s">
        <v>8349</v>
      </c>
      <c r="O3521" t="s">
        <v>8224</v>
      </c>
      <c r="P3521" t="s">
        <v>8382</v>
      </c>
      <c r="Q3521" s="8" t="s">
        <v>8379</v>
      </c>
      <c r="R3521">
        <v>1942</v>
      </c>
      <c r="S3521" s="7">
        <v>1</v>
      </c>
      <c r="T3521" s="4">
        <v>6000</v>
      </c>
      <c r="U3521" s="4">
        <v>8306.42</v>
      </c>
      <c r="V3521" s="25">
        <v>90</v>
      </c>
      <c r="W3521" s="4">
        <v>95</v>
      </c>
    </row>
    <row r="3522" spans="1:23" x14ac:dyDescent="0.45">
      <c r="A3522" t="s">
        <v>8349</v>
      </c>
      <c r="B3522" t="s">
        <v>8224</v>
      </c>
      <c r="C3522" t="s">
        <v>8382</v>
      </c>
      <c r="D3522" s="8" t="s">
        <v>8371</v>
      </c>
      <c r="F3522" s="7">
        <v>2</v>
      </c>
      <c r="G3522" s="4">
        <v>8770.7900000000009</v>
      </c>
      <c r="H3522" s="4">
        <v>9975.01</v>
      </c>
      <c r="I3522" s="25">
        <v>37</v>
      </c>
      <c r="J3522" s="4">
        <v>203</v>
      </c>
      <c r="N3522" t="s">
        <v>8349</v>
      </c>
      <c r="O3522" t="s">
        <v>8224</v>
      </c>
      <c r="P3522" t="s">
        <v>8382</v>
      </c>
      <c r="Q3522" s="8" t="s">
        <v>8371</v>
      </c>
      <c r="S3522" s="7">
        <v>2</v>
      </c>
      <c r="T3522" s="4">
        <v>8770.7900000000009</v>
      </c>
      <c r="U3522" s="4">
        <v>9975.01</v>
      </c>
      <c r="V3522" s="25">
        <v>37</v>
      </c>
      <c r="W3522" s="4">
        <v>203</v>
      </c>
    </row>
    <row r="3523" spans="1:23" x14ac:dyDescent="0.45">
      <c r="A3523" t="s">
        <v>8349</v>
      </c>
      <c r="B3523" t="s">
        <v>8224</v>
      </c>
      <c r="C3523" t="s">
        <v>8382</v>
      </c>
      <c r="D3523" s="8" t="s">
        <v>8371</v>
      </c>
      <c r="E3523">
        <v>2008</v>
      </c>
      <c r="F3523" s="7">
        <v>1</v>
      </c>
      <c r="G3523" s="4">
        <v>1570.79</v>
      </c>
      <c r="H3523" s="4">
        <v>1839</v>
      </c>
      <c r="I3523" s="25">
        <v>44</v>
      </c>
      <c r="J3523" s="4">
        <v>41</v>
      </c>
      <c r="N3523" t="s">
        <v>8349</v>
      </c>
      <c r="O3523" t="s">
        <v>8224</v>
      </c>
      <c r="P3523" t="s">
        <v>8382</v>
      </c>
      <c r="Q3523" s="8" t="s">
        <v>8371</v>
      </c>
      <c r="R3523">
        <v>2008</v>
      </c>
      <c r="S3523" s="7">
        <v>1</v>
      </c>
      <c r="T3523" s="4">
        <v>1570.79</v>
      </c>
      <c r="U3523" s="4">
        <v>1839</v>
      </c>
      <c r="V3523" s="25">
        <v>44</v>
      </c>
      <c r="W3523" s="4">
        <v>41</v>
      </c>
    </row>
    <row r="3524" spans="1:23" x14ac:dyDescent="0.45">
      <c r="A3524" t="s">
        <v>8349</v>
      </c>
      <c r="B3524" t="s">
        <v>8224</v>
      </c>
      <c r="C3524" t="s">
        <v>8382</v>
      </c>
      <c r="D3524" s="8" t="s">
        <v>8371</v>
      </c>
      <c r="E3524">
        <v>2015</v>
      </c>
      <c r="F3524" s="7">
        <v>1</v>
      </c>
      <c r="G3524" s="4">
        <v>7200</v>
      </c>
      <c r="H3524" s="4">
        <v>8136.01</v>
      </c>
      <c r="I3524" s="25">
        <v>30</v>
      </c>
      <c r="J3524" s="4">
        <v>162</v>
      </c>
      <c r="N3524" t="s">
        <v>8349</v>
      </c>
      <c r="O3524" t="s">
        <v>8224</v>
      </c>
      <c r="P3524" t="s">
        <v>8382</v>
      </c>
      <c r="Q3524" s="8" t="s">
        <v>8371</v>
      </c>
      <c r="R3524">
        <v>2015</v>
      </c>
      <c r="S3524" s="7">
        <v>1</v>
      </c>
      <c r="T3524" s="4">
        <v>7200</v>
      </c>
      <c r="U3524" s="4">
        <v>8136.01</v>
      </c>
      <c r="V3524" s="25">
        <v>30</v>
      </c>
      <c r="W3524" s="4">
        <v>162</v>
      </c>
    </row>
    <row r="3525" spans="1:23" x14ac:dyDescent="0.45">
      <c r="A3525" t="s">
        <v>8349</v>
      </c>
      <c r="B3525" t="s">
        <v>8224</v>
      </c>
      <c r="C3525" t="s">
        <v>8382</v>
      </c>
      <c r="D3525" s="8" t="s">
        <v>8381</v>
      </c>
      <c r="F3525" s="7">
        <v>1</v>
      </c>
      <c r="G3525" s="4">
        <v>5000</v>
      </c>
      <c r="H3525" s="4">
        <v>13114</v>
      </c>
      <c r="I3525" s="25">
        <v>21.952430555553292</v>
      </c>
      <c r="J3525" s="4">
        <v>103</v>
      </c>
      <c r="N3525" t="s">
        <v>8349</v>
      </c>
      <c r="O3525" t="s">
        <v>8224</v>
      </c>
      <c r="P3525" t="s">
        <v>8382</v>
      </c>
      <c r="Q3525" s="8" t="s">
        <v>8381</v>
      </c>
      <c r="S3525" s="7">
        <v>1</v>
      </c>
      <c r="T3525" s="4">
        <v>5000</v>
      </c>
      <c r="U3525" s="4">
        <v>13114</v>
      </c>
      <c r="V3525" s="25">
        <v>21.952430555553292</v>
      </c>
      <c r="W3525" s="4">
        <v>103</v>
      </c>
    </row>
    <row r="3526" spans="1:23" x14ac:dyDescent="0.45">
      <c r="A3526" t="s">
        <v>8349</v>
      </c>
      <c r="B3526" t="s">
        <v>8224</v>
      </c>
      <c r="C3526" t="s">
        <v>8382</v>
      </c>
      <c r="D3526" s="8" t="s">
        <v>8381</v>
      </c>
      <c r="E3526">
        <v>1965</v>
      </c>
      <c r="F3526" s="7">
        <v>1</v>
      </c>
      <c r="G3526" s="4">
        <v>5000</v>
      </c>
      <c r="H3526" s="4">
        <v>13114</v>
      </c>
      <c r="I3526" s="25">
        <v>21.952430555553292</v>
      </c>
      <c r="J3526" s="4">
        <v>103</v>
      </c>
      <c r="N3526" t="s">
        <v>8349</v>
      </c>
      <c r="O3526" t="s">
        <v>8224</v>
      </c>
      <c r="P3526" t="s">
        <v>8382</v>
      </c>
      <c r="Q3526" s="8" t="s">
        <v>8381</v>
      </c>
      <c r="R3526">
        <v>1965</v>
      </c>
      <c r="S3526" s="7">
        <v>1</v>
      </c>
      <c r="T3526" s="4">
        <v>5000</v>
      </c>
      <c r="U3526" s="4">
        <v>13114</v>
      </c>
      <c r="V3526" s="25">
        <v>21.952430555553292</v>
      </c>
      <c r="W3526" s="4">
        <v>103</v>
      </c>
    </row>
    <row r="3527" spans="1:23" x14ac:dyDescent="0.45">
      <c r="A3527" t="s">
        <v>8349</v>
      </c>
      <c r="B3527" t="s">
        <v>8224</v>
      </c>
      <c r="C3527" t="s">
        <v>8383</v>
      </c>
      <c r="F3527" s="7"/>
      <c r="G3527" s="4"/>
      <c r="H3527" s="4"/>
      <c r="I3527" s="25"/>
      <c r="J3527" s="4"/>
      <c r="N3527" t="s">
        <v>8349</v>
      </c>
      <c r="O3527" t="s">
        <v>8224</v>
      </c>
      <c r="P3527" t="s">
        <v>8383</v>
      </c>
      <c r="S3527" s="7"/>
      <c r="T3527" s="4"/>
      <c r="U3527" s="4"/>
      <c r="V3527" s="25"/>
      <c r="W3527" s="4"/>
    </row>
    <row r="3528" spans="1:23" x14ac:dyDescent="0.45">
      <c r="A3528" t="s">
        <v>8349</v>
      </c>
      <c r="B3528" t="s">
        <v>8224</v>
      </c>
      <c r="C3528" t="s">
        <v>8383</v>
      </c>
      <c r="D3528" s="8" t="s">
        <v>8377</v>
      </c>
      <c r="F3528" s="7">
        <v>2</v>
      </c>
      <c r="G3528" s="4">
        <v>40000</v>
      </c>
      <c r="H3528" s="4">
        <v>65167.6</v>
      </c>
      <c r="I3528" s="25">
        <v>30.017245370370802</v>
      </c>
      <c r="J3528" s="4">
        <v>573</v>
      </c>
      <c r="N3528" t="s">
        <v>8349</v>
      </c>
      <c r="O3528" t="s">
        <v>8224</v>
      </c>
      <c r="P3528" t="s">
        <v>8383</v>
      </c>
      <c r="Q3528" s="8" t="s">
        <v>8377</v>
      </c>
      <c r="S3528" s="7">
        <v>2</v>
      </c>
      <c r="T3528" s="4">
        <v>40000</v>
      </c>
      <c r="U3528" s="4">
        <v>65167.6</v>
      </c>
      <c r="V3528" s="25">
        <v>30.017245370370802</v>
      </c>
      <c r="W3528" s="4">
        <v>573</v>
      </c>
    </row>
    <row r="3529" spans="1:23" x14ac:dyDescent="0.45">
      <c r="A3529" t="s">
        <v>8349</v>
      </c>
      <c r="B3529" t="s">
        <v>8224</v>
      </c>
      <c r="C3529" t="s">
        <v>8383</v>
      </c>
      <c r="D3529" s="8" t="s">
        <v>8377</v>
      </c>
      <c r="E3529">
        <v>1953</v>
      </c>
      <c r="F3529" s="7">
        <v>1</v>
      </c>
      <c r="G3529" s="4">
        <v>15000</v>
      </c>
      <c r="H3529" s="4">
        <v>33892</v>
      </c>
      <c r="I3529" s="25">
        <v>28.925173611110949</v>
      </c>
      <c r="J3529" s="4">
        <v>147</v>
      </c>
      <c r="N3529" t="s">
        <v>8349</v>
      </c>
      <c r="O3529" t="s">
        <v>8224</v>
      </c>
      <c r="P3529" t="s">
        <v>8383</v>
      </c>
      <c r="Q3529" s="8" t="s">
        <v>8377</v>
      </c>
      <c r="R3529">
        <v>1953</v>
      </c>
      <c r="S3529" s="7">
        <v>1</v>
      </c>
      <c r="T3529" s="4">
        <v>15000</v>
      </c>
      <c r="U3529" s="4">
        <v>33892</v>
      </c>
      <c r="V3529" s="25">
        <v>28.925173611110949</v>
      </c>
      <c r="W3529" s="4">
        <v>147</v>
      </c>
    </row>
    <row r="3530" spans="1:23" x14ac:dyDescent="0.45">
      <c r="A3530" t="s">
        <v>8349</v>
      </c>
      <c r="B3530" t="s">
        <v>8224</v>
      </c>
      <c r="C3530" t="s">
        <v>8383</v>
      </c>
      <c r="D3530" s="8" t="s">
        <v>8377</v>
      </c>
      <c r="E3530">
        <v>2017</v>
      </c>
      <c r="F3530" s="7">
        <v>1</v>
      </c>
      <c r="G3530" s="4">
        <v>25000</v>
      </c>
      <c r="H3530" s="4">
        <v>31275.599999999999</v>
      </c>
      <c r="I3530" s="25">
        <v>31.109317129630654</v>
      </c>
      <c r="J3530" s="4">
        <v>426</v>
      </c>
      <c r="N3530" t="s">
        <v>8349</v>
      </c>
      <c r="O3530" t="s">
        <v>8224</v>
      </c>
      <c r="P3530" t="s">
        <v>8383</v>
      </c>
      <c r="Q3530" s="8" t="s">
        <v>8377</v>
      </c>
      <c r="R3530">
        <v>2017</v>
      </c>
      <c r="S3530" s="7">
        <v>1</v>
      </c>
      <c r="T3530" s="4">
        <v>25000</v>
      </c>
      <c r="U3530" s="4">
        <v>31275.599999999999</v>
      </c>
      <c r="V3530" s="25">
        <v>31.109317129630654</v>
      </c>
      <c r="W3530" s="4">
        <v>426</v>
      </c>
    </row>
    <row r="3531" spans="1:23" x14ac:dyDescent="0.45">
      <c r="A3531" t="s">
        <v>8349</v>
      </c>
      <c r="B3531" t="s">
        <v>8224</v>
      </c>
      <c r="C3531" t="s">
        <v>8383</v>
      </c>
      <c r="D3531" s="8" t="s">
        <v>8379</v>
      </c>
      <c r="F3531" s="7">
        <v>1</v>
      </c>
      <c r="G3531" s="4">
        <v>42000</v>
      </c>
      <c r="H3531" s="4">
        <v>167410.01999999999</v>
      </c>
      <c r="I3531" s="25">
        <v>32.51989583332761</v>
      </c>
      <c r="J3531" s="4">
        <v>290</v>
      </c>
      <c r="N3531" t="s">
        <v>8349</v>
      </c>
      <c r="O3531" t="s">
        <v>8224</v>
      </c>
      <c r="P3531" t="s">
        <v>8383</v>
      </c>
      <c r="Q3531" s="8" t="s">
        <v>8379</v>
      </c>
      <c r="S3531" s="7">
        <v>1</v>
      </c>
      <c r="T3531" s="4">
        <v>42000</v>
      </c>
      <c r="U3531" s="4">
        <v>167410.01999999999</v>
      </c>
      <c r="V3531" s="25">
        <v>32.51989583332761</v>
      </c>
      <c r="W3531" s="4">
        <v>290</v>
      </c>
    </row>
    <row r="3532" spans="1:23" x14ac:dyDescent="0.45">
      <c r="A3532" t="s">
        <v>8349</v>
      </c>
      <c r="B3532" t="s">
        <v>8224</v>
      </c>
      <c r="C3532" t="s">
        <v>8383</v>
      </c>
      <c r="D3532" s="8" t="s">
        <v>8379</v>
      </c>
      <c r="E3532">
        <v>1955</v>
      </c>
      <c r="F3532" s="7">
        <v>1</v>
      </c>
      <c r="G3532" s="4">
        <v>42000</v>
      </c>
      <c r="H3532" s="4">
        <v>167410.01999999999</v>
      </c>
      <c r="I3532" s="25">
        <v>32.51989583332761</v>
      </c>
      <c r="J3532" s="4">
        <v>290</v>
      </c>
      <c r="N3532" t="s">
        <v>8349</v>
      </c>
      <c r="O3532" t="s">
        <v>8224</v>
      </c>
      <c r="P3532" t="s">
        <v>8383</v>
      </c>
      <c r="Q3532" s="8" t="s">
        <v>8379</v>
      </c>
      <c r="R3532">
        <v>1955</v>
      </c>
      <c r="S3532" s="7">
        <v>1</v>
      </c>
      <c r="T3532" s="4">
        <v>42000</v>
      </c>
      <c r="U3532" s="4">
        <v>167410.01999999999</v>
      </c>
      <c r="V3532" s="25">
        <v>32.51989583332761</v>
      </c>
      <c r="W3532" s="4">
        <v>290</v>
      </c>
    </row>
    <row r="3533" spans="1:23" x14ac:dyDescent="0.45">
      <c r="A3533" t="s">
        <v>8349</v>
      </c>
      <c r="B3533" t="s">
        <v>8224</v>
      </c>
      <c r="C3533" t="s">
        <v>8383</v>
      </c>
      <c r="D3533" s="8" t="s">
        <v>8369</v>
      </c>
      <c r="F3533" s="7">
        <v>1</v>
      </c>
      <c r="G3533" s="4">
        <v>50000</v>
      </c>
      <c r="H3533" s="4">
        <v>513422.57</v>
      </c>
      <c r="I3533" s="25">
        <v>33.066064814811398</v>
      </c>
      <c r="J3533" s="4">
        <v>388</v>
      </c>
      <c r="N3533" t="s">
        <v>8349</v>
      </c>
      <c r="O3533" t="s">
        <v>8224</v>
      </c>
      <c r="P3533" t="s">
        <v>8383</v>
      </c>
      <c r="Q3533" s="8" t="s">
        <v>8369</v>
      </c>
      <c r="S3533" s="7">
        <v>1</v>
      </c>
      <c r="T3533" s="4">
        <v>50000</v>
      </c>
      <c r="U3533" s="4">
        <v>513422.57</v>
      </c>
      <c r="V3533" s="25">
        <v>33.066064814811398</v>
      </c>
      <c r="W3533" s="4">
        <v>388</v>
      </c>
    </row>
    <row r="3534" spans="1:23" x14ac:dyDescent="0.45">
      <c r="A3534" t="s">
        <v>8349</v>
      </c>
      <c r="B3534" t="s">
        <v>8224</v>
      </c>
      <c r="C3534" t="s">
        <v>8383</v>
      </c>
      <c r="D3534" s="8" t="s">
        <v>8369</v>
      </c>
      <c r="E3534">
        <v>1978</v>
      </c>
      <c r="F3534" s="7">
        <v>1</v>
      </c>
      <c r="G3534" s="4">
        <v>50000</v>
      </c>
      <c r="H3534" s="4">
        <v>513422.57</v>
      </c>
      <c r="I3534" s="25">
        <v>33.066064814811398</v>
      </c>
      <c r="J3534" s="4">
        <v>388</v>
      </c>
      <c r="N3534" t="s">
        <v>8349</v>
      </c>
      <c r="O3534" t="s">
        <v>8224</v>
      </c>
      <c r="P3534" t="s">
        <v>8383</v>
      </c>
      <c r="Q3534" s="8" t="s">
        <v>8369</v>
      </c>
      <c r="R3534">
        <v>1978</v>
      </c>
      <c r="S3534" s="7">
        <v>1</v>
      </c>
      <c r="T3534" s="4">
        <v>50000</v>
      </c>
      <c r="U3534" s="4">
        <v>513422.57</v>
      </c>
      <c r="V3534" s="25">
        <v>33.066064814811398</v>
      </c>
      <c r="W3534" s="4">
        <v>388</v>
      </c>
    </row>
    <row r="3535" spans="1:23" x14ac:dyDescent="0.45">
      <c r="A3535" t="s">
        <v>8349</v>
      </c>
      <c r="B3535" t="s">
        <v>8224</v>
      </c>
      <c r="C3535" t="s">
        <v>8383</v>
      </c>
      <c r="D3535" s="8" t="s">
        <v>8380</v>
      </c>
      <c r="F3535" s="7">
        <v>1</v>
      </c>
      <c r="G3535" s="4">
        <v>4900</v>
      </c>
      <c r="H3535" s="4">
        <v>40140.01</v>
      </c>
      <c r="I3535" s="25">
        <v>30</v>
      </c>
      <c r="J3535" s="4">
        <v>263</v>
      </c>
      <c r="N3535" t="s">
        <v>8349</v>
      </c>
      <c r="O3535" t="s">
        <v>8224</v>
      </c>
      <c r="P3535" t="s">
        <v>8383</v>
      </c>
      <c r="Q3535" s="8" t="s">
        <v>8380</v>
      </c>
      <c r="S3535" s="7">
        <v>1</v>
      </c>
      <c r="T3535" s="4">
        <v>4900</v>
      </c>
      <c r="U3535" s="4">
        <v>40140.01</v>
      </c>
      <c r="V3535" s="25">
        <v>30</v>
      </c>
      <c r="W3535" s="4">
        <v>263</v>
      </c>
    </row>
    <row r="3536" spans="1:23" x14ac:dyDescent="0.45">
      <c r="A3536" t="s">
        <v>8349</v>
      </c>
      <c r="B3536" t="s">
        <v>8224</v>
      </c>
      <c r="C3536" t="s">
        <v>8383</v>
      </c>
      <c r="D3536" s="8" t="s">
        <v>8380</v>
      </c>
      <c r="E3536">
        <v>2045</v>
      </c>
      <c r="F3536" s="7">
        <v>1</v>
      </c>
      <c r="G3536" s="4">
        <v>4900</v>
      </c>
      <c r="H3536" s="4">
        <v>40140.01</v>
      </c>
      <c r="I3536" s="25">
        <v>30</v>
      </c>
      <c r="J3536" s="4">
        <v>263</v>
      </c>
      <c r="N3536" t="s">
        <v>8349</v>
      </c>
      <c r="O3536" t="s">
        <v>8224</v>
      </c>
      <c r="P3536" t="s">
        <v>8383</v>
      </c>
      <c r="Q3536" s="8" t="s">
        <v>8380</v>
      </c>
      <c r="R3536">
        <v>2045</v>
      </c>
      <c r="S3536" s="7">
        <v>1</v>
      </c>
      <c r="T3536" s="4">
        <v>4900</v>
      </c>
      <c r="U3536" s="4">
        <v>40140.01</v>
      </c>
      <c r="V3536" s="25">
        <v>30</v>
      </c>
      <c r="W3536" s="4">
        <v>263</v>
      </c>
    </row>
    <row r="3537" spans="1:23" x14ac:dyDescent="0.45">
      <c r="A3537" t="s">
        <v>8349</v>
      </c>
      <c r="B3537" t="s">
        <v>8224</v>
      </c>
      <c r="C3537" t="s">
        <v>8383</v>
      </c>
      <c r="D3537" s="8" t="s">
        <v>8370</v>
      </c>
      <c r="F3537" s="7">
        <v>1</v>
      </c>
      <c r="G3537" s="4">
        <v>4000</v>
      </c>
      <c r="H3537" s="4">
        <v>23414</v>
      </c>
      <c r="I3537" s="25">
        <v>34.15805555555562</v>
      </c>
      <c r="J3537" s="4">
        <v>105</v>
      </c>
      <c r="N3537" t="s">
        <v>8349</v>
      </c>
      <c r="O3537" t="s">
        <v>8224</v>
      </c>
      <c r="P3537" t="s">
        <v>8383</v>
      </c>
      <c r="Q3537" s="8" t="s">
        <v>8370</v>
      </c>
      <c r="S3537" s="7">
        <v>1</v>
      </c>
      <c r="T3537" s="4">
        <v>4000</v>
      </c>
      <c r="U3537" s="4">
        <v>23414</v>
      </c>
      <c r="V3537" s="25">
        <v>34.15805555555562</v>
      </c>
      <c r="W3537" s="4">
        <v>105</v>
      </c>
    </row>
    <row r="3538" spans="1:23" x14ac:dyDescent="0.45">
      <c r="A3538" t="s">
        <v>8349</v>
      </c>
      <c r="B3538" t="s">
        <v>8224</v>
      </c>
      <c r="C3538" t="s">
        <v>8383</v>
      </c>
      <c r="D3538" s="8" t="s">
        <v>8370</v>
      </c>
      <c r="E3538">
        <v>2024</v>
      </c>
      <c r="F3538" s="7">
        <v>1</v>
      </c>
      <c r="G3538" s="4">
        <v>4000</v>
      </c>
      <c r="H3538" s="4">
        <v>23414</v>
      </c>
      <c r="I3538" s="25">
        <v>34.15805555555562</v>
      </c>
      <c r="J3538" s="4">
        <v>105</v>
      </c>
      <c r="N3538" t="s">
        <v>8349</v>
      </c>
      <c r="O3538" t="s">
        <v>8224</v>
      </c>
      <c r="P3538" t="s">
        <v>8383</v>
      </c>
      <c r="Q3538" s="8" t="s">
        <v>8370</v>
      </c>
      <c r="R3538">
        <v>2024</v>
      </c>
      <c r="S3538" s="7">
        <v>1</v>
      </c>
      <c r="T3538" s="4">
        <v>4000</v>
      </c>
      <c r="U3538" s="4">
        <v>23414</v>
      </c>
      <c r="V3538" s="25">
        <v>34.15805555555562</v>
      </c>
      <c r="W3538" s="4">
        <v>105</v>
      </c>
    </row>
    <row r="3539" spans="1:23" x14ac:dyDescent="0.45">
      <c r="A3539" t="s">
        <v>8349</v>
      </c>
      <c r="B3539" t="s">
        <v>8224</v>
      </c>
      <c r="C3539" t="s">
        <v>8383</v>
      </c>
      <c r="D3539" s="8" t="s">
        <v>8371</v>
      </c>
      <c r="F3539" s="7">
        <v>1</v>
      </c>
      <c r="G3539" s="4">
        <v>10000</v>
      </c>
      <c r="H3539" s="4">
        <v>110538.12</v>
      </c>
      <c r="I3539" s="25">
        <v>39.971331018517958</v>
      </c>
      <c r="J3539" s="4">
        <v>1633</v>
      </c>
      <c r="N3539" t="s">
        <v>8349</v>
      </c>
      <c r="O3539" t="s">
        <v>8224</v>
      </c>
      <c r="P3539" t="s">
        <v>8383</v>
      </c>
      <c r="Q3539" s="8" t="s">
        <v>8371</v>
      </c>
      <c r="S3539" s="7">
        <v>1</v>
      </c>
      <c r="T3539" s="4">
        <v>10000</v>
      </c>
      <c r="U3539" s="4">
        <v>110538.12</v>
      </c>
      <c r="V3539" s="25">
        <v>39.971331018517958</v>
      </c>
      <c r="W3539" s="4">
        <v>1633</v>
      </c>
    </row>
    <row r="3540" spans="1:23" x14ac:dyDescent="0.45">
      <c r="A3540" t="s">
        <v>8349</v>
      </c>
      <c r="B3540" t="s">
        <v>8224</v>
      </c>
      <c r="C3540" t="s">
        <v>8383</v>
      </c>
      <c r="D3540" s="8" t="s">
        <v>8371</v>
      </c>
      <c r="E3540">
        <v>1961</v>
      </c>
      <c r="F3540" s="7">
        <v>1</v>
      </c>
      <c r="G3540" s="4">
        <v>10000</v>
      </c>
      <c r="H3540" s="4">
        <v>110538.12</v>
      </c>
      <c r="I3540" s="25">
        <v>39.971331018517958</v>
      </c>
      <c r="J3540" s="4">
        <v>1633</v>
      </c>
      <c r="N3540" t="s">
        <v>8349</v>
      </c>
      <c r="O3540" t="s">
        <v>8224</v>
      </c>
      <c r="P3540" t="s">
        <v>8383</v>
      </c>
      <c r="Q3540" s="8" t="s">
        <v>8371</v>
      </c>
      <c r="R3540">
        <v>1961</v>
      </c>
      <c r="S3540" s="7">
        <v>1</v>
      </c>
      <c r="T3540" s="4">
        <v>10000</v>
      </c>
      <c r="U3540" s="4">
        <v>110538.12</v>
      </c>
      <c r="V3540" s="25">
        <v>39.971331018517958</v>
      </c>
      <c r="W3540" s="4">
        <v>1633</v>
      </c>
    </row>
    <row r="3541" spans="1:23" x14ac:dyDescent="0.45">
      <c r="A3541" t="s">
        <v>8349</v>
      </c>
      <c r="B3541" t="s">
        <v>8224</v>
      </c>
      <c r="C3541" t="s">
        <v>8383</v>
      </c>
      <c r="D3541" s="8" t="s">
        <v>8372</v>
      </c>
      <c r="F3541" s="7">
        <v>1</v>
      </c>
      <c r="G3541" s="4">
        <v>30000</v>
      </c>
      <c r="H3541" s="4">
        <v>50251.41</v>
      </c>
      <c r="I3541" s="25">
        <v>30</v>
      </c>
      <c r="J3541" s="4">
        <v>660</v>
      </c>
      <c r="N3541" t="s">
        <v>8349</v>
      </c>
      <c r="O3541" t="s">
        <v>8224</v>
      </c>
      <c r="P3541" t="s">
        <v>8383</v>
      </c>
      <c r="Q3541" s="8" t="s">
        <v>8372</v>
      </c>
      <c r="S3541" s="7">
        <v>1</v>
      </c>
      <c r="T3541" s="4">
        <v>30000</v>
      </c>
      <c r="U3541" s="4">
        <v>50251.41</v>
      </c>
      <c r="V3541" s="25">
        <v>30</v>
      </c>
      <c r="W3541" s="4">
        <v>660</v>
      </c>
    </row>
    <row r="3542" spans="1:23" x14ac:dyDescent="0.45">
      <c r="A3542" t="s">
        <v>8349</v>
      </c>
      <c r="B3542" t="s">
        <v>8224</v>
      </c>
      <c r="C3542" t="s">
        <v>8383</v>
      </c>
      <c r="D3542" s="8" t="s">
        <v>8372</v>
      </c>
      <c r="E3542">
        <v>1957</v>
      </c>
      <c r="F3542" s="7">
        <v>1</v>
      </c>
      <c r="G3542" s="4">
        <v>30000</v>
      </c>
      <c r="H3542" s="4">
        <v>50251.41</v>
      </c>
      <c r="I3542" s="25">
        <v>30</v>
      </c>
      <c r="J3542" s="4">
        <v>660</v>
      </c>
      <c r="N3542" t="s">
        <v>8349</v>
      </c>
      <c r="O3542" t="s">
        <v>8224</v>
      </c>
      <c r="P3542" t="s">
        <v>8383</v>
      </c>
      <c r="Q3542" s="8" t="s">
        <v>8372</v>
      </c>
      <c r="R3542">
        <v>1957</v>
      </c>
      <c r="S3542" s="7">
        <v>1</v>
      </c>
      <c r="T3542" s="4">
        <v>30000</v>
      </c>
      <c r="U3542" s="4">
        <v>50251.41</v>
      </c>
      <c r="V3542" s="25">
        <v>30</v>
      </c>
      <c r="W3542" s="4">
        <v>660</v>
      </c>
    </row>
    <row r="3543" spans="1:23" x14ac:dyDescent="0.45">
      <c r="A3543" t="s">
        <v>8349</v>
      </c>
      <c r="B3543" t="s">
        <v>8224</v>
      </c>
      <c r="C3543" t="s">
        <v>8383</v>
      </c>
      <c r="D3543" s="8" t="s">
        <v>8373</v>
      </c>
      <c r="F3543" s="7">
        <v>1</v>
      </c>
      <c r="G3543" s="4">
        <v>2500</v>
      </c>
      <c r="H3543" s="4">
        <v>16862</v>
      </c>
      <c r="I3543" s="25">
        <v>30.041666666664241</v>
      </c>
      <c r="J3543" s="4">
        <v>238</v>
      </c>
      <c r="N3543" t="s">
        <v>8349</v>
      </c>
      <c r="O3543" t="s">
        <v>8224</v>
      </c>
      <c r="P3543" t="s">
        <v>8383</v>
      </c>
      <c r="Q3543" s="8" t="s">
        <v>8373</v>
      </c>
      <c r="S3543" s="7">
        <v>1</v>
      </c>
      <c r="T3543" s="4">
        <v>2500</v>
      </c>
      <c r="U3543" s="4">
        <v>16862</v>
      </c>
      <c r="V3543" s="25">
        <v>30.041666666664241</v>
      </c>
      <c r="W3543" s="4">
        <v>238</v>
      </c>
    </row>
    <row r="3544" spans="1:23" x14ac:dyDescent="0.45">
      <c r="A3544" t="s">
        <v>8349</v>
      </c>
      <c r="B3544" t="s">
        <v>8224</v>
      </c>
      <c r="C3544" t="s">
        <v>8383</v>
      </c>
      <c r="D3544" s="8" t="s">
        <v>8373</v>
      </c>
      <c r="E3544">
        <v>1972</v>
      </c>
      <c r="F3544" s="7">
        <v>1</v>
      </c>
      <c r="G3544" s="4">
        <v>2500</v>
      </c>
      <c r="H3544" s="4">
        <v>16862</v>
      </c>
      <c r="I3544" s="25">
        <v>30.041666666664241</v>
      </c>
      <c r="J3544" s="4">
        <v>238</v>
      </c>
      <c r="N3544" t="s">
        <v>8349</v>
      </c>
      <c r="O3544" t="s">
        <v>8224</v>
      </c>
      <c r="P3544" t="s">
        <v>8383</v>
      </c>
      <c r="Q3544" s="8" t="s">
        <v>8373</v>
      </c>
      <c r="R3544">
        <v>1972</v>
      </c>
      <c r="S3544" s="7">
        <v>1</v>
      </c>
      <c r="T3544" s="4">
        <v>2500</v>
      </c>
      <c r="U3544" s="4">
        <v>16862</v>
      </c>
      <c r="V3544" s="25">
        <v>30.041666666664241</v>
      </c>
      <c r="W3544" s="4">
        <v>238</v>
      </c>
    </row>
    <row r="3545" spans="1:23" x14ac:dyDescent="0.45">
      <c r="A3545" t="s">
        <v>8349</v>
      </c>
      <c r="B3545" t="s">
        <v>8224</v>
      </c>
      <c r="C3545" t="s">
        <v>8384</v>
      </c>
      <c r="F3545" s="7"/>
      <c r="G3545" s="4"/>
      <c r="H3545" s="4"/>
      <c r="I3545" s="25"/>
      <c r="J3545" s="4"/>
      <c r="N3545" t="s">
        <v>8349</v>
      </c>
      <c r="O3545" t="s">
        <v>8224</v>
      </c>
      <c r="P3545" t="s">
        <v>8384</v>
      </c>
      <c r="S3545" s="7"/>
      <c r="T3545" s="4"/>
      <c r="U3545" s="4"/>
      <c r="V3545" s="25"/>
      <c r="W3545" s="4"/>
    </row>
    <row r="3546" spans="1:23" x14ac:dyDescent="0.45">
      <c r="A3546" t="s">
        <v>8349</v>
      </c>
      <c r="B3546" t="s">
        <v>8224</v>
      </c>
      <c r="C3546" t="s">
        <v>8384</v>
      </c>
      <c r="D3546" s="8" t="s">
        <v>8377</v>
      </c>
      <c r="F3546" s="7">
        <v>5</v>
      </c>
      <c r="G3546" s="4">
        <v>68000</v>
      </c>
      <c r="H3546" s="4">
        <v>2626762.25</v>
      </c>
      <c r="I3546" s="25">
        <v>36.774999999999999</v>
      </c>
      <c r="J3546" s="4">
        <v>29246</v>
      </c>
      <c r="N3546" t="s">
        <v>8349</v>
      </c>
      <c r="O3546" t="s">
        <v>8224</v>
      </c>
      <c r="P3546" t="s">
        <v>8384</v>
      </c>
      <c r="Q3546" s="8" t="s">
        <v>8377</v>
      </c>
      <c r="S3546" s="7">
        <v>5</v>
      </c>
      <c r="T3546" s="4">
        <v>68000</v>
      </c>
      <c r="U3546" s="4">
        <v>2626762.25</v>
      </c>
      <c r="V3546" s="25">
        <v>36.774999999999999</v>
      </c>
      <c r="W3546" s="4">
        <v>29246</v>
      </c>
    </row>
    <row r="3547" spans="1:23" x14ac:dyDescent="0.45">
      <c r="A3547" t="s">
        <v>8349</v>
      </c>
      <c r="B3547" t="s">
        <v>8224</v>
      </c>
      <c r="C3547" t="s">
        <v>8384</v>
      </c>
      <c r="D3547" s="8" t="s">
        <v>8377</v>
      </c>
      <c r="E3547">
        <v>1958</v>
      </c>
      <c r="F3547" s="7">
        <v>1</v>
      </c>
      <c r="G3547" s="4">
        <v>7000</v>
      </c>
      <c r="H3547" s="4">
        <v>100490.02</v>
      </c>
      <c r="I3547" s="25">
        <v>29.958333333335759</v>
      </c>
      <c r="J3547" s="4">
        <v>1356</v>
      </c>
      <c r="N3547" t="s">
        <v>8349</v>
      </c>
      <c r="O3547" t="s">
        <v>8224</v>
      </c>
      <c r="P3547" t="s">
        <v>8384</v>
      </c>
      <c r="Q3547" s="8" t="s">
        <v>8377</v>
      </c>
      <c r="R3547">
        <v>1958</v>
      </c>
      <c r="S3547" s="7">
        <v>1</v>
      </c>
      <c r="T3547" s="4">
        <v>7000</v>
      </c>
      <c r="U3547" s="4">
        <v>100490.02</v>
      </c>
      <c r="V3547" s="25">
        <v>29.958333333335759</v>
      </c>
      <c r="W3547" s="4">
        <v>1356</v>
      </c>
    </row>
    <row r="3548" spans="1:23" x14ac:dyDescent="0.45">
      <c r="A3548" t="s">
        <v>8349</v>
      </c>
      <c r="B3548" t="s">
        <v>8224</v>
      </c>
      <c r="C3548" t="s">
        <v>8384</v>
      </c>
      <c r="D3548" s="8" t="s">
        <v>8377</v>
      </c>
      <c r="E3548">
        <v>1970</v>
      </c>
      <c r="F3548" s="7">
        <v>1</v>
      </c>
      <c r="G3548" s="4">
        <v>5000</v>
      </c>
      <c r="H3548" s="4">
        <v>56590</v>
      </c>
      <c r="I3548" s="25">
        <v>59.958333333328483</v>
      </c>
      <c r="J3548" s="4">
        <v>701</v>
      </c>
      <c r="N3548" t="s">
        <v>8349</v>
      </c>
      <c r="O3548" t="s">
        <v>8224</v>
      </c>
      <c r="P3548" t="s">
        <v>8384</v>
      </c>
      <c r="Q3548" s="8" t="s">
        <v>8377</v>
      </c>
      <c r="R3548">
        <v>1970</v>
      </c>
      <c r="S3548" s="7">
        <v>1</v>
      </c>
      <c r="T3548" s="4">
        <v>5000</v>
      </c>
      <c r="U3548" s="4">
        <v>56590</v>
      </c>
      <c r="V3548" s="25">
        <v>59.958333333328483</v>
      </c>
      <c r="W3548" s="4">
        <v>701</v>
      </c>
    </row>
    <row r="3549" spans="1:23" x14ac:dyDescent="0.45">
      <c r="A3549" t="s">
        <v>8349</v>
      </c>
      <c r="B3549" t="s">
        <v>8224</v>
      </c>
      <c r="C3549" t="s">
        <v>8384</v>
      </c>
      <c r="D3549" s="8" t="s">
        <v>8377</v>
      </c>
      <c r="E3549">
        <v>1975</v>
      </c>
      <c r="F3549" s="7">
        <v>1</v>
      </c>
      <c r="G3549" s="4">
        <v>16000</v>
      </c>
      <c r="H3549" s="4">
        <v>33393.339999999997</v>
      </c>
      <c r="I3549" s="25">
        <v>30</v>
      </c>
      <c r="J3549" s="4">
        <v>253</v>
      </c>
      <c r="N3549" t="s">
        <v>8349</v>
      </c>
      <c r="O3549" t="s">
        <v>8224</v>
      </c>
      <c r="P3549" t="s">
        <v>8384</v>
      </c>
      <c r="Q3549" s="8" t="s">
        <v>8377</v>
      </c>
      <c r="R3549">
        <v>1975</v>
      </c>
      <c r="S3549" s="7">
        <v>1</v>
      </c>
      <c r="T3549" s="4">
        <v>16000</v>
      </c>
      <c r="U3549" s="4">
        <v>33393.339999999997</v>
      </c>
      <c r="V3549" s="25">
        <v>30</v>
      </c>
      <c r="W3549" s="4">
        <v>253</v>
      </c>
    </row>
    <row r="3550" spans="1:23" x14ac:dyDescent="0.45">
      <c r="A3550" t="s">
        <v>8349</v>
      </c>
      <c r="B3550" t="s">
        <v>8224</v>
      </c>
      <c r="C3550" t="s">
        <v>8384</v>
      </c>
      <c r="D3550" s="8" t="s">
        <v>8377</v>
      </c>
      <c r="E3550">
        <v>2014</v>
      </c>
      <c r="F3550" s="7">
        <v>1</v>
      </c>
      <c r="G3550" s="4">
        <v>30000</v>
      </c>
      <c r="H3550" s="4">
        <v>2344134.67</v>
      </c>
      <c r="I3550" s="25">
        <v>33.958333333335759</v>
      </c>
      <c r="J3550" s="4">
        <v>26457</v>
      </c>
      <c r="N3550" t="s">
        <v>8349</v>
      </c>
      <c r="O3550" t="s">
        <v>8224</v>
      </c>
      <c r="P3550" t="s">
        <v>8384</v>
      </c>
      <c r="Q3550" s="8" t="s">
        <v>8377</v>
      </c>
      <c r="R3550">
        <v>2014</v>
      </c>
      <c r="S3550" s="7">
        <v>1</v>
      </c>
      <c r="T3550" s="4">
        <v>30000</v>
      </c>
      <c r="U3550" s="4">
        <v>2344134.67</v>
      </c>
      <c r="V3550" s="25">
        <v>33.958333333335759</v>
      </c>
      <c r="W3550" s="4">
        <v>26457</v>
      </c>
    </row>
    <row r="3551" spans="1:23" x14ac:dyDescent="0.45">
      <c r="A3551" t="s">
        <v>8349</v>
      </c>
      <c r="B3551" t="s">
        <v>8224</v>
      </c>
      <c r="C3551" t="s">
        <v>8384</v>
      </c>
      <c r="D3551" s="8" t="s">
        <v>8377</v>
      </c>
      <c r="E3551">
        <v>2016</v>
      </c>
      <c r="F3551" s="7">
        <v>1</v>
      </c>
      <c r="G3551" s="4">
        <v>10000</v>
      </c>
      <c r="H3551" s="4">
        <v>92154.22</v>
      </c>
      <c r="I3551" s="25">
        <v>30</v>
      </c>
      <c r="J3551" s="4">
        <v>479</v>
      </c>
      <c r="N3551" t="s">
        <v>8349</v>
      </c>
      <c r="O3551" t="s">
        <v>8224</v>
      </c>
      <c r="P3551" t="s">
        <v>8384</v>
      </c>
      <c r="Q3551" s="8" t="s">
        <v>8377</v>
      </c>
      <c r="R3551">
        <v>2016</v>
      </c>
      <c r="S3551" s="7">
        <v>1</v>
      </c>
      <c r="T3551" s="4">
        <v>10000</v>
      </c>
      <c r="U3551" s="4">
        <v>92154.22</v>
      </c>
      <c r="V3551" s="25">
        <v>30</v>
      </c>
      <c r="W3551" s="4">
        <v>479</v>
      </c>
    </row>
    <row r="3552" spans="1:23" x14ac:dyDescent="0.45">
      <c r="A3552" t="s">
        <v>8349</v>
      </c>
      <c r="B3552" t="s">
        <v>8224</v>
      </c>
      <c r="C3552" t="s">
        <v>8384</v>
      </c>
      <c r="D3552" s="8" t="s">
        <v>8378</v>
      </c>
      <c r="F3552" s="7">
        <v>2</v>
      </c>
      <c r="G3552" s="4">
        <v>77000</v>
      </c>
      <c r="H3552" s="4">
        <v>122705.01000000001</v>
      </c>
      <c r="I3552" s="25">
        <v>32.5</v>
      </c>
      <c r="J3552" s="4">
        <v>1236</v>
      </c>
      <c r="N3552" t="s">
        <v>8349</v>
      </c>
      <c r="O3552" t="s">
        <v>8224</v>
      </c>
      <c r="P3552" t="s">
        <v>8384</v>
      </c>
      <c r="Q3552" s="8" t="s">
        <v>8378</v>
      </c>
      <c r="S3552" s="7">
        <v>2</v>
      </c>
      <c r="T3552" s="4">
        <v>77000</v>
      </c>
      <c r="U3552" s="4">
        <v>122705.01000000001</v>
      </c>
      <c r="V3552" s="25">
        <v>32.5</v>
      </c>
      <c r="W3552" s="4">
        <v>1236</v>
      </c>
    </row>
    <row r="3553" spans="1:23" x14ac:dyDescent="0.45">
      <c r="A3553" t="s">
        <v>8349</v>
      </c>
      <c r="B3553" t="s">
        <v>8224</v>
      </c>
      <c r="C3553" t="s">
        <v>8384</v>
      </c>
      <c r="D3553" s="8" t="s">
        <v>8378</v>
      </c>
      <c r="E3553">
        <v>2056</v>
      </c>
      <c r="F3553" s="7">
        <v>1</v>
      </c>
      <c r="G3553" s="4">
        <v>50000</v>
      </c>
      <c r="H3553" s="4">
        <v>76726</v>
      </c>
      <c r="I3553" s="25">
        <v>30</v>
      </c>
      <c r="J3553" s="4">
        <v>554</v>
      </c>
      <c r="N3553" t="s">
        <v>8349</v>
      </c>
      <c r="O3553" t="s">
        <v>8224</v>
      </c>
      <c r="P3553" t="s">
        <v>8384</v>
      </c>
      <c r="Q3553" s="8" t="s">
        <v>8378</v>
      </c>
      <c r="R3553">
        <v>2056</v>
      </c>
      <c r="S3553" s="7">
        <v>1</v>
      </c>
      <c r="T3553" s="4">
        <v>50000</v>
      </c>
      <c r="U3553" s="4">
        <v>76726</v>
      </c>
      <c r="V3553" s="25">
        <v>30</v>
      </c>
      <c r="W3553" s="4">
        <v>554</v>
      </c>
    </row>
    <row r="3554" spans="1:23" x14ac:dyDescent="0.45">
      <c r="A3554" t="s">
        <v>8349</v>
      </c>
      <c r="B3554" t="s">
        <v>8224</v>
      </c>
      <c r="C3554" t="s">
        <v>8384</v>
      </c>
      <c r="D3554" s="8" t="s">
        <v>8378</v>
      </c>
      <c r="E3554">
        <v>2730</v>
      </c>
      <c r="F3554" s="7">
        <v>1</v>
      </c>
      <c r="G3554" s="4">
        <v>27000</v>
      </c>
      <c r="H3554" s="4">
        <v>45979.01</v>
      </c>
      <c r="I3554" s="25">
        <v>35</v>
      </c>
      <c r="J3554" s="4">
        <v>682</v>
      </c>
      <c r="N3554" t="s">
        <v>8349</v>
      </c>
      <c r="O3554" t="s">
        <v>8224</v>
      </c>
      <c r="P3554" t="s">
        <v>8384</v>
      </c>
      <c r="Q3554" s="8" t="s">
        <v>8378</v>
      </c>
      <c r="R3554">
        <v>2730</v>
      </c>
      <c r="S3554" s="7">
        <v>1</v>
      </c>
      <c r="T3554" s="4">
        <v>27000</v>
      </c>
      <c r="U3554" s="4">
        <v>45979.01</v>
      </c>
      <c r="V3554" s="25">
        <v>35</v>
      </c>
      <c r="W3554" s="4">
        <v>682</v>
      </c>
    </row>
    <row r="3555" spans="1:23" x14ac:dyDescent="0.45">
      <c r="A3555" t="s">
        <v>8349</v>
      </c>
      <c r="B3555" t="s">
        <v>8224</v>
      </c>
      <c r="C3555" t="s">
        <v>8384</v>
      </c>
      <c r="D3555" s="8" t="s">
        <v>8379</v>
      </c>
      <c r="F3555" s="7">
        <v>4</v>
      </c>
      <c r="G3555" s="4">
        <v>368962</v>
      </c>
      <c r="H3555" s="4">
        <v>653166.72</v>
      </c>
      <c r="I3555" s="25">
        <v>32.081739004630435</v>
      </c>
      <c r="J3555" s="4">
        <v>7548</v>
      </c>
      <c r="N3555" t="s">
        <v>8349</v>
      </c>
      <c r="O3555" t="s">
        <v>8224</v>
      </c>
      <c r="P3555" t="s">
        <v>8384</v>
      </c>
      <c r="Q3555" s="8" t="s">
        <v>8379</v>
      </c>
      <c r="S3555" s="7">
        <v>4</v>
      </c>
      <c r="T3555" s="4">
        <v>368962</v>
      </c>
      <c r="U3555" s="4">
        <v>653166.72</v>
      </c>
      <c r="V3555" s="25">
        <v>32.081739004630435</v>
      </c>
      <c r="W3555" s="4">
        <v>7548</v>
      </c>
    </row>
    <row r="3556" spans="1:23" x14ac:dyDescent="0.45">
      <c r="A3556" t="s">
        <v>8349</v>
      </c>
      <c r="B3556" t="s">
        <v>8224</v>
      </c>
      <c r="C3556" t="s">
        <v>8384</v>
      </c>
      <c r="D3556" s="8" t="s">
        <v>8379</v>
      </c>
      <c r="E3556">
        <v>2046</v>
      </c>
      <c r="F3556" s="7">
        <v>1</v>
      </c>
      <c r="G3556" s="4">
        <v>10000</v>
      </c>
      <c r="H3556" s="4">
        <v>12110</v>
      </c>
      <c r="I3556" s="25">
        <v>30</v>
      </c>
      <c r="J3556" s="4">
        <v>217</v>
      </c>
      <c r="N3556" t="s">
        <v>8349</v>
      </c>
      <c r="O3556" t="s">
        <v>8224</v>
      </c>
      <c r="P3556" t="s">
        <v>8384</v>
      </c>
      <c r="Q3556" s="8" t="s">
        <v>8379</v>
      </c>
      <c r="R3556">
        <v>2046</v>
      </c>
      <c r="S3556" s="7">
        <v>1</v>
      </c>
      <c r="T3556" s="4">
        <v>10000</v>
      </c>
      <c r="U3556" s="4">
        <v>12110</v>
      </c>
      <c r="V3556" s="25">
        <v>30</v>
      </c>
      <c r="W3556" s="4">
        <v>217</v>
      </c>
    </row>
    <row r="3557" spans="1:23" x14ac:dyDescent="0.45">
      <c r="A3557" t="s">
        <v>8349</v>
      </c>
      <c r="B3557" t="s">
        <v>8224</v>
      </c>
      <c r="C3557" t="s">
        <v>8384</v>
      </c>
      <c r="D3557" s="8" t="s">
        <v>8379</v>
      </c>
      <c r="E3557">
        <v>2048</v>
      </c>
      <c r="F3557" s="7">
        <v>1</v>
      </c>
      <c r="G3557" s="4">
        <v>85000</v>
      </c>
      <c r="H3557" s="4">
        <v>126082.45</v>
      </c>
      <c r="I3557" s="25">
        <v>30</v>
      </c>
      <c r="J3557" s="4">
        <v>1373</v>
      </c>
      <c r="N3557" t="s">
        <v>8349</v>
      </c>
      <c r="O3557" t="s">
        <v>8224</v>
      </c>
      <c r="P3557" t="s">
        <v>8384</v>
      </c>
      <c r="Q3557" s="8" t="s">
        <v>8379</v>
      </c>
      <c r="R3557">
        <v>2048</v>
      </c>
      <c r="S3557" s="7">
        <v>1</v>
      </c>
      <c r="T3557" s="4">
        <v>85000</v>
      </c>
      <c r="U3557" s="4">
        <v>126082.45</v>
      </c>
      <c r="V3557" s="25">
        <v>30</v>
      </c>
      <c r="W3557" s="4">
        <v>1373</v>
      </c>
    </row>
    <row r="3558" spans="1:23" x14ac:dyDescent="0.45">
      <c r="A3558" t="s">
        <v>8349</v>
      </c>
      <c r="B3558" t="s">
        <v>8224</v>
      </c>
      <c r="C3558" t="s">
        <v>8384</v>
      </c>
      <c r="D3558" s="8" t="s">
        <v>8379</v>
      </c>
      <c r="E3558">
        <v>2064</v>
      </c>
      <c r="F3558" s="7">
        <v>1</v>
      </c>
      <c r="G3558" s="4">
        <v>261962</v>
      </c>
      <c r="H3558" s="4">
        <v>500784.27</v>
      </c>
      <c r="I3558" s="25">
        <v>36.135150462963793</v>
      </c>
      <c r="J3558" s="4">
        <v>5812</v>
      </c>
      <c r="N3558" t="s">
        <v>8349</v>
      </c>
      <c r="O3558" t="s">
        <v>8224</v>
      </c>
      <c r="P3558" t="s">
        <v>8384</v>
      </c>
      <c r="Q3558" s="8" t="s">
        <v>8379</v>
      </c>
      <c r="R3558">
        <v>2064</v>
      </c>
      <c r="S3558" s="7">
        <v>1</v>
      </c>
      <c r="T3558" s="4">
        <v>261962</v>
      </c>
      <c r="U3558" s="4">
        <v>500784.27</v>
      </c>
      <c r="V3558" s="25">
        <v>36.135150462963793</v>
      </c>
      <c r="W3558" s="4">
        <v>5812</v>
      </c>
    </row>
    <row r="3559" spans="1:23" x14ac:dyDescent="0.45">
      <c r="A3559" t="s">
        <v>8349</v>
      </c>
      <c r="B3559" t="s">
        <v>8224</v>
      </c>
      <c r="C3559" t="s">
        <v>8384</v>
      </c>
      <c r="D3559" s="8" t="s">
        <v>8379</v>
      </c>
      <c r="E3559">
        <v>2732</v>
      </c>
      <c r="F3559" s="7">
        <v>1</v>
      </c>
      <c r="G3559" s="4">
        <v>12000</v>
      </c>
      <c r="H3559" s="4">
        <v>14190</v>
      </c>
      <c r="I3559" s="25">
        <v>32.191805555557949</v>
      </c>
      <c r="J3559" s="4">
        <v>146</v>
      </c>
      <c r="N3559" t="s">
        <v>8349</v>
      </c>
      <c r="O3559" t="s">
        <v>8224</v>
      </c>
      <c r="P3559" t="s">
        <v>8384</v>
      </c>
      <c r="Q3559" s="8" t="s">
        <v>8379</v>
      </c>
      <c r="R3559">
        <v>2732</v>
      </c>
      <c r="S3559" s="7">
        <v>1</v>
      </c>
      <c r="T3559" s="4">
        <v>12000</v>
      </c>
      <c r="U3559" s="4">
        <v>14190</v>
      </c>
      <c r="V3559" s="25">
        <v>32.191805555557949</v>
      </c>
      <c r="W3559" s="4">
        <v>146</v>
      </c>
    </row>
    <row r="3560" spans="1:23" x14ac:dyDescent="0.45">
      <c r="A3560" t="s">
        <v>8349</v>
      </c>
      <c r="B3560" t="s">
        <v>8224</v>
      </c>
      <c r="C3560" t="s">
        <v>8384</v>
      </c>
      <c r="D3560" s="8" t="s">
        <v>8380</v>
      </c>
      <c r="F3560" s="7">
        <v>1</v>
      </c>
      <c r="G3560" s="4">
        <v>9999</v>
      </c>
      <c r="H3560" s="4">
        <v>167820.6</v>
      </c>
      <c r="I3560" s="25">
        <v>30</v>
      </c>
      <c r="J3560" s="4">
        <v>8200</v>
      </c>
      <c r="N3560" t="s">
        <v>8349</v>
      </c>
      <c r="O3560" t="s">
        <v>8224</v>
      </c>
      <c r="P3560" t="s">
        <v>8384</v>
      </c>
      <c r="Q3560" s="8" t="s">
        <v>8380</v>
      </c>
      <c r="S3560" s="7">
        <v>1</v>
      </c>
      <c r="T3560" s="4">
        <v>9999</v>
      </c>
      <c r="U3560" s="4">
        <v>167820.6</v>
      </c>
      <c r="V3560" s="25">
        <v>30</v>
      </c>
      <c r="W3560" s="4">
        <v>8200</v>
      </c>
    </row>
    <row r="3561" spans="1:23" x14ac:dyDescent="0.45">
      <c r="A3561" t="s">
        <v>8349</v>
      </c>
      <c r="B3561" t="s">
        <v>8224</v>
      </c>
      <c r="C3561" t="s">
        <v>8384</v>
      </c>
      <c r="D3561" s="8" t="s">
        <v>8380</v>
      </c>
      <c r="E3561">
        <v>2075</v>
      </c>
      <c r="F3561" s="7">
        <v>1</v>
      </c>
      <c r="G3561" s="4">
        <v>9999</v>
      </c>
      <c r="H3561" s="4">
        <v>167820.6</v>
      </c>
      <c r="I3561" s="25">
        <v>30</v>
      </c>
      <c r="J3561" s="4">
        <v>8200</v>
      </c>
      <c r="N3561" t="s">
        <v>8349</v>
      </c>
      <c r="O3561" t="s">
        <v>8224</v>
      </c>
      <c r="P3561" t="s">
        <v>8384</v>
      </c>
      <c r="Q3561" s="8" t="s">
        <v>8380</v>
      </c>
      <c r="R3561">
        <v>2075</v>
      </c>
      <c r="S3561" s="7">
        <v>1</v>
      </c>
      <c r="T3561" s="4">
        <v>9999</v>
      </c>
      <c r="U3561" s="4">
        <v>167820.6</v>
      </c>
      <c r="V3561" s="25">
        <v>30</v>
      </c>
      <c r="W3561" s="4">
        <v>8200</v>
      </c>
    </row>
    <row r="3562" spans="1:23" x14ac:dyDescent="0.45">
      <c r="A3562" t="s">
        <v>8349</v>
      </c>
      <c r="B3562" t="s">
        <v>8224</v>
      </c>
      <c r="C3562" t="s">
        <v>8384</v>
      </c>
      <c r="D3562" s="8" t="s">
        <v>8372</v>
      </c>
      <c r="F3562" s="7">
        <v>1</v>
      </c>
      <c r="G3562" s="4">
        <v>30000</v>
      </c>
      <c r="H3562" s="4">
        <v>37104.03</v>
      </c>
      <c r="I3562" s="25">
        <v>27.353263888893707</v>
      </c>
      <c r="J3562" s="4">
        <v>191</v>
      </c>
      <c r="N3562" t="s">
        <v>8349</v>
      </c>
      <c r="O3562" t="s">
        <v>8224</v>
      </c>
      <c r="P3562" t="s">
        <v>8384</v>
      </c>
      <c r="Q3562" s="8" t="s">
        <v>8372</v>
      </c>
      <c r="S3562" s="7">
        <v>1</v>
      </c>
      <c r="T3562" s="4">
        <v>30000</v>
      </c>
      <c r="U3562" s="4">
        <v>37104.03</v>
      </c>
      <c r="V3562" s="25">
        <v>27.353263888893707</v>
      </c>
      <c r="W3562" s="4">
        <v>191</v>
      </c>
    </row>
    <row r="3563" spans="1:23" x14ac:dyDescent="0.45">
      <c r="A3563" t="s">
        <v>8349</v>
      </c>
      <c r="B3563" t="s">
        <v>8224</v>
      </c>
      <c r="C3563" t="s">
        <v>8384</v>
      </c>
      <c r="D3563" s="8" t="s">
        <v>8372</v>
      </c>
      <c r="E3563">
        <v>2005</v>
      </c>
      <c r="F3563" s="7">
        <v>1</v>
      </c>
      <c r="G3563" s="4">
        <v>30000</v>
      </c>
      <c r="H3563" s="4">
        <v>37104.03</v>
      </c>
      <c r="I3563" s="25">
        <v>27.353263888893707</v>
      </c>
      <c r="J3563" s="4">
        <v>191</v>
      </c>
      <c r="N3563" t="s">
        <v>8349</v>
      </c>
      <c r="O3563" t="s">
        <v>8224</v>
      </c>
      <c r="P3563" t="s">
        <v>8384</v>
      </c>
      <c r="Q3563" s="8" t="s">
        <v>8372</v>
      </c>
      <c r="R3563">
        <v>2005</v>
      </c>
      <c r="S3563" s="7">
        <v>1</v>
      </c>
      <c r="T3563" s="4">
        <v>30000</v>
      </c>
      <c r="U3563" s="4">
        <v>37104.03</v>
      </c>
      <c r="V3563" s="25">
        <v>27.353263888893707</v>
      </c>
      <c r="W3563" s="4">
        <v>191</v>
      </c>
    </row>
    <row r="3564" spans="1:23" x14ac:dyDescent="0.45">
      <c r="A3564" t="s">
        <v>8349</v>
      </c>
      <c r="B3564" t="s">
        <v>8224</v>
      </c>
      <c r="C3564" t="s">
        <v>8384</v>
      </c>
      <c r="D3564" s="8" t="s">
        <v>8373</v>
      </c>
      <c r="F3564" s="7">
        <v>3</v>
      </c>
      <c r="G3564" s="4">
        <v>413000</v>
      </c>
      <c r="H3564" s="4">
        <v>1089603.6499999999</v>
      </c>
      <c r="I3564" s="25">
        <v>35.583097993827927</v>
      </c>
      <c r="J3564" s="4">
        <v>4563</v>
      </c>
      <c r="N3564" t="s">
        <v>8349</v>
      </c>
      <c r="O3564" t="s">
        <v>8224</v>
      </c>
      <c r="P3564" t="s">
        <v>8384</v>
      </c>
      <c r="Q3564" s="8" t="s">
        <v>8373</v>
      </c>
      <c r="S3564" s="7">
        <v>3</v>
      </c>
      <c r="T3564" s="4">
        <v>413000</v>
      </c>
      <c r="U3564" s="4">
        <v>1089603.6499999999</v>
      </c>
      <c r="V3564" s="25">
        <v>35.583097993827927</v>
      </c>
      <c r="W3564" s="4">
        <v>4563</v>
      </c>
    </row>
    <row r="3565" spans="1:23" x14ac:dyDescent="0.45">
      <c r="A3565" t="s">
        <v>8349</v>
      </c>
      <c r="B3565" t="s">
        <v>8224</v>
      </c>
      <c r="C3565" t="s">
        <v>8384</v>
      </c>
      <c r="D3565" s="8" t="s">
        <v>8373</v>
      </c>
      <c r="E3565">
        <v>1971</v>
      </c>
      <c r="F3565" s="7">
        <v>1</v>
      </c>
      <c r="G3565" s="4">
        <v>400000</v>
      </c>
      <c r="H3565" s="4">
        <v>1052110.8700000001</v>
      </c>
      <c r="I3565" s="25">
        <v>31.66596064814803</v>
      </c>
      <c r="J3565" s="4">
        <v>3863</v>
      </c>
      <c r="N3565" t="s">
        <v>8349</v>
      </c>
      <c r="O3565" t="s">
        <v>8224</v>
      </c>
      <c r="P3565" t="s">
        <v>8384</v>
      </c>
      <c r="Q3565" s="8" t="s">
        <v>8373</v>
      </c>
      <c r="R3565">
        <v>1971</v>
      </c>
      <c r="S3565" s="7">
        <v>1</v>
      </c>
      <c r="T3565" s="4">
        <v>400000</v>
      </c>
      <c r="U3565" s="4">
        <v>1052110.8700000001</v>
      </c>
      <c r="V3565" s="25">
        <v>31.66596064814803</v>
      </c>
      <c r="W3565" s="4">
        <v>3863</v>
      </c>
    </row>
    <row r="3566" spans="1:23" x14ac:dyDescent="0.45">
      <c r="A3566" t="s">
        <v>8349</v>
      </c>
      <c r="B3566" t="s">
        <v>8224</v>
      </c>
      <c r="C3566" t="s">
        <v>8384</v>
      </c>
      <c r="D3566" s="8" t="s">
        <v>8373</v>
      </c>
      <c r="E3566">
        <v>2037</v>
      </c>
      <c r="F3566" s="7">
        <v>1</v>
      </c>
      <c r="G3566" s="4">
        <v>10000</v>
      </c>
      <c r="H3566" s="4">
        <v>30047.64</v>
      </c>
      <c r="I3566" s="25">
        <v>60.041666666664241</v>
      </c>
      <c r="J3566" s="4">
        <v>429</v>
      </c>
      <c r="N3566" t="s">
        <v>8349</v>
      </c>
      <c r="O3566" t="s">
        <v>8224</v>
      </c>
      <c r="P3566" t="s">
        <v>8384</v>
      </c>
      <c r="Q3566" s="8" t="s">
        <v>8373</v>
      </c>
      <c r="R3566">
        <v>2037</v>
      </c>
      <c r="S3566" s="7">
        <v>1</v>
      </c>
      <c r="T3566" s="4">
        <v>10000</v>
      </c>
      <c r="U3566" s="4">
        <v>30047.64</v>
      </c>
      <c r="V3566" s="25">
        <v>60.041666666664241</v>
      </c>
      <c r="W3566" s="4">
        <v>429</v>
      </c>
    </row>
    <row r="3567" spans="1:23" x14ac:dyDescent="0.45">
      <c r="A3567" t="s">
        <v>8349</v>
      </c>
      <c r="B3567" t="s">
        <v>8224</v>
      </c>
      <c r="C3567" t="s">
        <v>8384</v>
      </c>
      <c r="D3567" s="8" t="s">
        <v>8373</v>
      </c>
      <c r="E3567">
        <v>2040</v>
      </c>
      <c r="F3567" s="7">
        <v>1</v>
      </c>
      <c r="G3567" s="4">
        <v>3000</v>
      </c>
      <c r="H3567" s="4">
        <v>7445.14</v>
      </c>
      <c r="I3567" s="25">
        <v>15.041666666671517</v>
      </c>
      <c r="J3567" s="4">
        <v>271</v>
      </c>
      <c r="N3567" t="s">
        <v>8349</v>
      </c>
      <c r="O3567" t="s">
        <v>8224</v>
      </c>
      <c r="P3567" t="s">
        <v>8384</v>
      </c>
      <c r="Q3567" s="8" t="s">
        <v>8373</v>
      </c>
      <c r="R3567">
        <v>2040</v>
      </c>
      <c r="S3567" s="7">
        <v>1</v>
      </c>
      <c r="T3567" s="4">
        <v>3000</v>
      </c>
      <c r="U3567" s="4">
        <v>7445.14</v>
      </c>
      <c r="V3567" s="25">
        <v>15.041666666671517</v>
      </c>
      <c r="W3567" s="4">
        <v>271</v>
      </c>
    </row>
    <row r="3568" spans="1:23" x14ac:dyDescent="0.45">
      <c r="A3568" t="s">
        <v>8349</v>
      </c>
      <c r="B3568" t="s">
        <v>8224</v>
      </c>
      <c r="C3568" t="s">
        <v>8384</v>
      </c>
      <c r="D3568" s="8" t="s">
        <v>8374</v>
      </c>
      <c r="F3568" s="7">
        <v>1</v>
      </c>
      <c r="G3568" s="4">
        <v>8000</v>
      </c>
      <c r="H3568" s="4">
        <v>10429</v>
      </c>
      <c r="I3568" s="25">
        <v>30</v>
      </c>
      <c r="J3568" s="4">
        <v>242</v>
      </c>
      <c r="N3568" t="s">
        <v>8349</v>
      </c>
      <c r="O3568" t="s">
        <v>8224</v>
      </c>
      <c r="P3568" t="s">
        <v>8384</v>
      </c>
      <c r="Q3568" s="8" t="s">
        <v>8374</v>
      </c>
      <c r="S3568" s="7">
        <v>1</v>
      </c>
      <c r="T3568" s="4">
        <v>8000</v>
      </c>
      <c r="U3568" s="4">
        <v>10429</v>
      </c>
      <c r="V3568" s="25">
        <v>30</v>
      </c>
      <c r="W3568" s="4">
        <v>242</v>
      </c>
    </row>
    <row r="3569" spans="1:23" x14ac:dyDescent="0.45">
      <c r="A3569" t="s">
        <v>8349</v>
      </c>
      <c r="B3569" t="s">
        <v>8224</v>
      </c>
      <c r="C3569" t="s">
        <v>8384</v>
      </c>
      <c r="D3569" s="8" t="s">
        <v>8374</v>
      </c>
      <c r="E3569">
        <v>2051</v>
      </c>
      <c r="F3569" s="7">
        <v>1</v>
      </c>
      <c r="G3569" s="4">
        <v>8000</v>
      </c>
      <c r="H3569" s="4">
        <v>10429</v>
      </c>
      <c r="I3569" s="25">
        <v>30</v>
      </c>
      <c r="J3569" s="4">
        <v>242</v>
      </c>
      <c r="N3569" t="s">
        <v>8349</v>
      </c>
      <c r="O3569" t="s">
        <v>8224</v>
      </c>
      <c r="P3569" t="s">
        <v>8384</v>
      </c>
      <c r="Q3569" s="8" t="s">
        <v>8374</v>
      </c>
      <c r="R3569">
        <v>2051</v>
      </c>
      <c r="S3569" s="7">
        <v>1</v>
      </c>
      <c r="T3569" s="4">
        <v>8000</v>
      </c>
      <c r="U3569" s="4">
        <v>10429</v>
      </c>
      <c r="V3569" s="25">
        <v>30</v>
      </c>
      <c r="W3569" s="4">
        <v>242</v>
      </c>
    </row>
    <row r="3570" spans="1:23" x14ac:dyDescent="0.45">
      <c r="A3570" t="s">
        <v>8349</v>
      </c>
      <c r="B3570" t="s">
        <v>8224</v>
      </c>
      <c r="C3570" t="s">
        <v>8384</v>
      </c>
      <c r="D3570" s="8" t="s">
        <v>8381</v>
      </c>
      <c r="F3570" s="7">
        <v>1</v>
      </c>
      <c r="G3570" s="4">
        <v>30000</v>
      </c>
      <c r="H3570" s="4">
        <v>73818.240000000005</v>
      </c>
      <c r="I3570" s="25">
        <v>42.873993055553001</v>
      </c>
      <c r="J3570" s="4">
        <v>456</v>
      </c>
      <c r="N3570" t="s">
        <v>8349</v>
      </c>
      <c r="O3570" t="s">
        <v>8224</v>
      </c>
      <c r="P3570" t="s">
        <v>8384</v>
      </c>
      <c r="Q3570" s="8" t="s">
        <v>8381</v>
      </c>
      <c r="S3570" s="7">
        <v>1</v>
      </c>
      <c r="T3570" s="4">
        <v>30000</v>
      </c>
      <c r="U3570" s="4">
        <v>73818.240000000005</v>
      </c>
      <c r="V3570" s="25">
        <v>42.873993055553001</v>
      </c>
      <c r="W3570" s="4">
        <v>456</v>
      </c>
    </row>
    <row r="3571" spans="1:23" x14ac:dyDescent="0.45">
      <c r="A3571" t="s">
        <v>8349</v>
      </c>
      <c r="B3571" t="s">
        <v>8224</v>
      </c>
      <c r="C3571" t="s">
        <v>8384</v>
      </c>
      <c r="D3571" s="8" t="s">
        <v>8381</v>
      </c>
      <c r="E3571">
        <v>2737</v>
      </c>
      <c r="F3571" s="7">
        <v>1</v>
      </c>
      <c r="G3571" s="4">
        <v>30000</v>
      </c>
      <c r="H3571" s="4">
        <v>73818.240000000005</v>
      </c>
      <c r="I3571" s="25">
        <v>42.873993055553001</v>
      </c>
      <c r="J3571" s="4">
        <v>456</v>
      </c>
      <c r="N3571" t="s">
        <v>8349</v>
      </c>
      <c r="O3571" t="s">
        <v>8224</v>
      </c>
      <c r="P3571" t="s">
        <v>8384</v>
      </c>
      <c r="Q3571" s="8" t="s">
        <v>8381</v>
      </c>
      <c r="R3571">
        <v>2737</v>
      </c>
      <c r="S3571" s="7">
        <v>1</v>
      </c>
      <c r="T3571" s="4">
        <v>30000</v>
      </c>
      <c r="U3571" s="4">
        <v>73818.240000000005</v>
      </c>
      <c r="V3571" s="25">
        <v>42.873993055553001</v>
      </c>
      <c r="W3571" s="4">
        <v>456</v>
      </c>
    </row>
    <row r="3572" spans="1:23" x14ac:dyDescent="0.45">
      <c r="A3572" t="s">
        <v>8349</v>
      </c>
      <c r="B3572" t="s">
        <v>8224</v>
      </c>
      <c r="C3572" t="s">
        <v>8385</v>
      </c>
      <c r="F3572" s="7"/>
      <c r="G3572" s="4"/>
      <c r="H3572" s="4"/>
      <c r="I3572" s="25"/>
      <c r="J3572" s="4"/>
      <c r="N3572" t="s">
        <v>8349</v>
      </c>
      <c r="O3572" t="s">
        <v>8224</v>
      </c>
      <c r="P3572" t="s">
        <v>8385</v>
      </c>
      <c r="S3572" s="7"/>
      <c r="T3572" s="4"/>
      <c r="U3572" s="4"/>
      <c r="V3572" s="25"/>
      <c r="W3572" s="4"/>
    </row>
    <row r="3573" spans="1:23" x14ac:dyDescent="0.45">
      <c r="A3573" t="s">
        <v>8349</v>
      </c>
      <c r="B3573" t="s">
        <v>8224</v>
      </c>
      <c r="C3573" t="s">
        <v>8385</v>
      </c>
      <c r="D3573" s="8" t="s">
        <v>8377</v>
      </c>
      <c r="F3573" s="7">
        <v>1</v>
      </c>
      <c r="G3573" s="4">
        <v>7500</v>
      </c>
      <c r="H3573" s="4">
        <v>11231</v>
      </c>
      <c r="I3573" s="25">
        <v>59.958333333328483</v>
      </c>
      <c r="J3573" s="4">
        <v>70</v>
      </c>
      <c r="N3573" t="s">
        <v>8349</v>
      </c>
      <c r="O3573" t="s">
        <v>8224</v>
      </c>
      <c r="P3573" t="s">
        <v>8385</v>
      </c>
      <c r="Q3573" s="8" t="s">
        <v>8377</v>
      </c>
      <c r="S3573" s="7">
        <v>1</v>
      </c>
      <c r="T3573" s="4">
        <v>7500</v>
      </c>
      <c r="U3573" s="4">
        <v>11231</v>
      </c>
      <c r="V3573" s="25">
        <v>59.958333333328483</v>
      </c>
      <c r="W3573" s="4">
        <v>70</v>
      </c>
    </row>
    <row r="3574" spans="1:23" x14ac:dyDescent="0.45">
      <c r="A3574" t="s">
        <v>8349</v>
      </c>
      <c r="B3574" t="s">
        <v>8224</v>
      </c>
      <c r="C3574" t="s">
        <v>8385</v>
      </c>
      <c r="D3574" s="8" t="s">
        <v>8377</v>
      </c>
      <c r="E3574">
        <v>1946</v>
      </c>
      <c r="F3574" s="7">
        <v>1</v>
      </c>
      <c r="G3574" s="4">
        <v>7500</v>
      </c>
      <c r="H3574" s="4">
        <v>11231</v>
      </c>
      <c r="I3574" s="25">
        <v>59.958333333328483</v>
      </c>
      <c r="J3574" s="4">
        <v>70</v>
      </c>
      <c r="N3574" t="s">
        <v>8349</v>
      </c>
      <c r="O3574" t="s">
        <v>8224</v>
      </c>
      <c r="P3574" t="s">
        <v>8385</v>
      </c>
      <c r="Q3574" s="8" t="s">
        <v>8377</v>
      </c>
      <c r="R3574">
        <v>1946</v>
      </c>
      <c r="S3574" s="7">
        <v>1</v>
      </c>
      <c r="T3574" s="4">
        <v>7500</v>
      </c>
      <c r="U3574" s="4">
        <v>11231</v>
      </c>
      <c r="V3574" s="25">
        <v>59.958333333328483</v>
      </c>
      <c r="W3574" s="4">
        <v>70</v>
      </c>
    </row>
    <row r="3575" spans="1:23" x14ac:dyDescent="0.45">
      <c r="A3575" t="s">
        <v>8349</v>
      </c>
      <c r="B3575" t="s">
        <v>8224</v>
      </c>
      <c r="C3575" t="s">
        <v>8385</v>
      </c>
      <c r="D3575" s="8" t="s">
        <v>8378</v>
      </c>
      <c r="F3575" s="7">
        <v>2</v>
      </c>
      <c r="G3575" s="4">
        <v>50000</v>
      </c>
      <c r="H3575" s="4">
        <v>78039.76999999999</v>
      </c>
      <c r="I3575" s="25">
        <v>37.715017361111677</v>
      </c>
      <c r="J3575" s="4">
        <v>612</v>
      </c>
      <c r="N3575" t="s">
        <v>8349</v>
      </c>
      <c r="O3575" t="s">
        <v>8224</v>
      </c>
      <c r="P3575" t="s">
        <v>8385</v>
      </c>
      <c r="Q3575" s="8" t="s">
        <v>8378</v>
      </c>
      <c r="S3575" s="7">
        <v>2</v>
      </c>
      <c r="T3575" s="4">
        <v>50000</v>
      </c>
      <c r="U3575" s="4">
        <v>78039.76999999999</v>
      </c>
      <c r="V3575" s="25">
        <v>37.715017361111677</v>
      </c>
      <c r="W3575" s="4">
        <v>612</v>
      </c>
    </row>
    <row r="3576" spans="1:23" x14ac:dyDescent="0.45">
      <c r="A3576" t="s">
        <v>8349</v>
      </c>
      <c r="B3576" t="s">
        <v>8224</v>
      </c>
      <c r="C3576" t="s">
        <v>8385</v>
      </c>
      <c r="D3576" s="8" t="s">
        <v>8378</v>
      </c>
      <c r="E3576">
        <v>2026</v>
      </c>
      <c r="F3576" s="7">
        <v>1</v>
      </c>
      <c r="G3576" s="4">
        <v>25000</v>
      </c>
      <c r="H3576" s="4">
        <v>33370.769999999997</v>
      </c>
      <c r="I3576" s="25">
        <v>45.430034722223354</v>
      </c>
      <c r="J3576" s="4">
        <v>454</v>
      </c>
      <c r="N3576" t="s">
        <v>8349</v>
      </c>
      <c r="O3576" t="s">
        <v>8224</v>
      </c>
      <c r="P3576" t="s">
        <v>8385</v>
      </c>
      <c r="Q3576" s="8" t="s">
        <v>8378</v>
      </c>
      <c r="R3576">
        <v>2026</v>
      </c>
      <c r="S3576" s="7">
        <v>1</v>
      </c>
      <c r="T3576" s="4">
        <v>25000</v>
      </c>
      <c r="U3576" s="4">
        <v>33370.769999999997</v>
      </c>
      <c r="V3576" s="25">
        <v>45.430034722223354</v>
      </c>
      <c r="W3576" s="4">
        <v>454</v>
      </c>
    </row>
    <row r="3577" spans="1:23" x14ac:dyDescent="0.45">
      <c r="A3577" t="s">
        <v>8349</v>
      </c>
      <c r="B3577" t="s">
        <v>8224</v>
      </c>
      <c r="C3577" t="s">
        <v>8385</v>
      </c>
      <c r="D3577" s="8" t="s">
        <v>8378</v>
      </c>
      <c r="E3577">
        <v>2033</v>
      </c>
      <c r="F3577" s="7">
        <v>1</v>
      </c>
      <c r="G3577" s="4">
        <v>25000</v>
      </c>
      <c r="H3577" s="4">
        <v>44669</v>
      </c>
      <c r="I3577" s="25">
        <v>30</v>
      </c>
      <c r="J3577" s="4">
        <v>158</v>
      </c>
      <c r="N3577" t="s">
        <v>8349</v>
      </c>
      <c r="O3577" t="s">
        <v>8224</v>
      </c>
      <c r="P3577" t="s">
        <v>8385</v>
      </c>
      <c r="Q3577" s="8" t="s">
        <v>8378</v>
      </c>
      <c r="R3577">
        <v>2033</v>
      </c>
      <c r="S3577" s="7">
        <v>1</v>
      </c>
      <c r="T3577" s="4">
        <v>25000</v>
      </c>
      <c r="U3577" s="4">
        <v>44669</v>
      </c>
      <c r="V3577" s="25">
        <v>30</v>
      </c>
      <c r="W3577" s="4">
        <v>158</v>
      </c>
    </row>
    <row r="3578" spans="1:23" x14ac:dyDescent="0.45">
      <c r="A3578" t="s">
        <v>8349</v>
      </c>
      <c r="B3578" t="s">
        <v>8224</v>
      </c>
      <c r="C3578" t="s">
        <v>8385</v>
      </c>
      <c r="D3578" s="8" t="s">
        <v>8379</v>
      </c>
      <c r="F3578" s="7">
        <v>6</v>
      </c>
      <c r="G3578" s="4">
        <v>351500</v>
      </c>
      <c r="H3578" s="4">
        <v>766222.09000000008</v>
      </c>
      <c r="I3578" s="25">
        <v>31.143935185185303</v>
      </c>
      <c r="J3578" s="4">
        <v>8353</v>
      </c>
      <c r="N3578" t="s">
        <v>8349</v>
      </c>
      <c r="O3578" t="s">
        <v>8224</v>
      </c>
      <c r="P3578" t="s">
        <v>8385</v>
      </c>
      <c r="Q3578" s="8" t="s">
        <v>8379</v>
      </c>
      <c r="S3578" s="7">
        <v>6</v>
      </c>
      <c r="T3578" s="4">
        <v>351500</v>
      </c>
      <c r="U3578" s="4">
        <v>766222.09000000008</v>
      </c>
      <c r="V3578" s="25">
        <v>31.143935185185303</v>
      </c>
      <c r="W3578" s="4">
        <v>8353</v>
      </c>
    </row>
    <row r="3579" spans="1:23" x14ac:dyDescent="0.45">
      <c r="A3579" t="s">
        <v>8349</v>
      </c>
      <c r="B3579" t="s">
        <v>8224</v>
      </c>
      <c r="C3579" t="s">
        <v>8385</v>
      </c>
      <c r="D3579" s="8" t="s">
        <v>8379</v>
      </c>
      <c r="E3579">
        <v>1941</v>
      </c>
      <c r="F3579" s="7">
        <v>1</v>
      </c>
      <c r="G3579" s="4">
        <v>250000</v>
      </c>
      <c r="H3579" s="4">
        <v>315295.89</v>
      </c>
      <c r="I3579" s="25">
        <v>30</v>
      </c>
      <c r="J3579" s="4">
        <v>4883</v>
      </c>
      <c r="N3579" t="s">
        <v>8349</v>
      </c>
      <c r="O3579" t="s">
        <v>8224</v>
      </c>
      <c r="P3579" t="s">
        <v>8385</v>
      </c>
      <c r="Q3579" s="8" t="s">
        <v>8379</v>
      </c>
      <c r="R3579">
        <v>1941</v>
      </c>
      <c r="S3579" s="7">
        <v>1</v>
      </c>
      <c r="T3579" s="4">
        <v>250000</v>
      </c>
      <c r="U3579" s="4">
        <v>315295.89</v>
      </c>
      <c r="V3579" s="25">
        <v>30</v>
      </c>
      <c r="W3579" s="4">
        <v>4883</v>
      </c>
    </row>
    <row r="3580" spans="1:23" x14ac:dyDescent="0.45">
      <c r="A3580" t="s">
        <v>8349</v>
      </c>
      <c r="B3580" t="s">
        <v>8224</v>
      </c>
      <c r="C3580" t="s">
        <v>8385</v>
      </c>
      <c r="D3580" s="8" t="s">
        <v>8379</v>
      </c>
      <c r="E3580">
        <v>1944</v>
      </c>
      <c r="F3580" s="7">
        <v>1</v>
      </c>
      <c r="G3580" s="4">
        <v>40000</v>
      </c>
      <c r="H3580" s="4">
        <v>315222.2</v>
      </c>
      <c r="I3580" s="25">
        <v>30</v>
      </c>
      <c r="J3580" s="4">
        <v>1789</v>
      </c>
      <c r="N3580" t="s">
        <v>8349</v>
      </c>
      <c r="O3580" t="s">
        <v>8224</v>
      </c>
      <c r="P3580" t="s">
        <v>8385</v>
      </c>
      <c r="Q3580" s="8" t="s">
        <v>8379</v>
      </c>
      <c r="R3580">
        <v>1944</v>
      </c>
      <c r="S3580" s="7">
        <v>1</v>
      </c>
      <c r="T3580" s="4">
        <v>40000</v>
      </c>
      <c r="U3580" s="4">
        <v>315222.2</v>
      </c>
      <c r="V3580" s="25">
        <v>30</v>
      </c>
      <c r="W3580" s="4">
        <v>1789</v>
      </c>
    </row>
    <row r="3581" spans="1:23" x14ac:dyDescent="0.45">
      <c r="A3581" t="s">
        <v>8349</v>
      </c>
      <c r="B3581" t="s">
        <v>8224</v>
      </c>
      <c r="C3581" t="s">
        <v>8385</v>
      </c>
      <c r="D3581" s="8" t="s">
        <v>8379</v>
      </c>
      <c r="E3581">
        <v>1962</v>
      </c>
      <c r="F3581" s="7">
        <v>1</v>
      </c>
      <c r="G3581" s="4">
        <v>10000</v>
      </c>
      <c r="H3581" s="4">
        <v>19292.5</v>
      </c>
      <c r="I3581" s="25">
        <v>30</v>
      </c>
      <c r="J3581" s="4">
        <v>306</v>
      </c>
      <c r="N3581" t="s">
        <v>8349</v>
      </c>
      <c r="O3581" t="s">
        <v>8224</v>
      </c>
      <c r="P3581" t="s">
        <v>8385</v>
      </c>
      <c r="Q3581" s="8" t="s">
        <v>8379</v>
      </c>
      <c r="R3581">
        <v>1962</v>
      </c>
      <c r="S3581" s="7">
        <v>1</v>
      </c>
      <c r="T3581" s="4">
        <v>10000</v>
      </c>
      <c r="U3581" s="4">
        <v>19292.5</v>
      </c>
      <c r="V3581" s="25">
        <v>30</v>
      </c>
      <c r="W3581" s="4">
        <v>306</v>
      </c>
    </row>
    <row r="3582" spans="1:23" x14ac:dyDescent="0.45">
      <c r="A3582" t="s">
        <v>8349</v>
      </c>
      <c r="B3582" t="s">
        <v>8224</v>
      </c>
      <c r="C3582" t="s">
        <v>8385</v>
      </c>
      <c r="D3582" s="8" t="s">
        <v>8379</v>
      </c>
      <c r="E3582">
        <v>1967</v>
      </c>
      <c r="F3582" s="7">
        <v>1</v>
      </c>
      <c r="G3582" s="4">
        <v>20000</v>
      </c>
      <c r="H3582" s="4">
        <v>74026</v>
      </c>
      <c r="I3582" s="25">
        <v>30</v>
      </c>
      <c r="J3582" s="4">
        <v>405</v>
      </c>
      <c r="N3582" t="s">
        <v>8349</v>
      </c>
      <c r="O3582" t="s">
        <v>8224</v>
      </c>
      <c r="P3582" t="s">
        <v>8385</v>
      </c>
      <c r="Q3582" s="8" t="s">
        <v>8379</v>
      </c>
      <c r="R3582">
        <v>1967</v>
      </c>
      <c r="S3582" s="7">
        <v>1</v>
      </c>
      <c r="T3582" s="4">
        <v>20000</v>
      </c>
      <c r="U3582" s="4">
        <v>74026</v>
      </c>
      <c r="V3582" s="25">
        <v>30</v>
      </c>
      <c r="W3582" s="4">
        <v>405</v>
      </c>
    </row>
    <row r="3583" spans="1:23" x14ac:dyDescent="0.45">
      <c r="A3583" t="s">
        <v>8349</v>
      </c>
      <c r="B3583" t="s">
        <v>8224</v>
      </c>
      <c r="C3583" t="s">
        <v>8385</v>
      </c>
      <c r="D3583" s="8" t="s">
        <v>8379</v>
      </c>
      <c r="E3583">
        <v>2020</v>
      </c>
      <c r="F3583" s="7">
        <v>1</v>
      </c>
      <c r="G3583" s="4">
        <v>1500</v>
      </c>
      <c r="H3583" s="4">
        <v>2885</v>
      </c>
      <c r="I3583" s="25">
        <v>36.863611111111823</v>
      </c>
      <c r="J3583" s="4">
        <v>122</v>
      </c>
      <c r="N3583" t="s">
        <v>8349</v>
      </c>
      <c r="O3583" t="s">
        <v>8224</v>
      </c>
      <c r="P3583" t="s">
        <v>8385</v>
      </c>
      <c r="Q3583" s="8" t="s">
        <v>8379</v>
      </c>
      <c r="R3583">
        <v>2020</v>
      </c>
      <c r="S3583" s="7">
        <v>1</v>
      </c>
      <c r="T3583" s="4">
        <v>1500</v>
      </c>
      <c r="U3583" s="4">
        <v>2885</v>
      </c>
      <c r="V3583" s="25">
        <v>36.863611111111823</v>
      </c>
      <c r="W3583" s="4">
        <v>122</v>
      </c>
    </row>
    <row r="3584" spans="1:23" x14ac:dyDescent="0.45">
      <c r="A3584" t="s">
        <v>8349</v>
      </c>
      <c r="B3584" t="s">
        <v>8224</v>
      </c>
      <c r="C3584" t="s">
        <v>8385</v>
      </c>
      <c r="D3584" s="8" t="s">
        <v>8379</v>
      </c>
      <c r="E3584">
        <v>2036</v>
      </c>
      <c r="F3584" s="7">
        <v>1</v>
      </c>
      <c r="G3584" s="4">
        <v>30000</v>
      </c>
      <c r="H3584" s="4">
        <v>39500.5</v>
      </c>
      <c r="I3584" s="25">
        <v>30</v>
      </c>
      <c r="J3584" s="4">
        <v>848</v>
      </c>
      <c r="N3584" t="s">
        <v>8349</v>
      </c>
      <c r="O3584" t="s">
        <v>8224</v>
      </c>
      <c r="P3584" t="s">
        <v>8385</v>
      </c>
      <c r="Q3584" s="8" t="s">
        <v>8379</v>
      </c>
      <c r="R3584">
        <v>2036</v>
      </c>
      <c r="S3584" s="7">
        <v>1</v>
      </c>
      <c r="T3584" s="4">
        <v>30000</v>
      </c>
      <c r="U3584" s="4">
        <v>39500.5</v>
      </c>
      <c r="V3584" s="25">
        <v>30</v>
      </c>
      <c r="W3584" s="4">
        <v>848</v>
      </c>
    </row>
    <row r="3585" spans="1:23" x14ac:dyDescent="0.45">
      <c r="A3585" t="s">
        <v>8349</v>
      </c>
      <c r="B3585" t="s">
        <v>8224</v>
      </c>
      <c r="C3585" t="s">
        <v>8385</v>
      </c>
      <c r="D3585" s="8" t="s">
        <v>8369</v>
      </c>
      <c r="F3585" s="7">
        <v>1</v>
      </c>
      <c r="G3585" s="4">
        <v>25000</v>
      </c>
      <c r="H3585" s="4">
        <v>49100</v>
      </c>
      <c r="I3585" s="25">
        <v>60</v>
      </c>
      <c r="J3585" s="4">
        <v>1364</v>
      </c>
      <c r="N3585" t="s">
        <v>8349</v>
      </c>
      <c r="O3585" t="s">
        <v>8224</v>
      </c>
      <c r="P3585" t="s">
        <v>8385</v>
      </c>
      <c r="Q3585" s="8" t="s">
        <v>8369</v>
      </c>
      <c r="S3585" s="7">
        <v>1</v>
      </c>
      <c r="T3585" s="4">
        <v>25000</v>
      </c>
      <c r="U3585" s="4">
        <v>49100</v>
      </c>
      <c r="V3585" s="25">
        <v>60</v>
      </c>
      <c r="W3585" s="4">
        <v>1364</v>
      </c>
    </row>
    <row r="3586" spans="1:23" x14ac:dyDescent="0.45">
      <c r="A3586" t="s">
        <v>8349</v>
      </c>
      <c r="B3586" t="s">
        <v>8224</v>
      </c>
      <c r="C3586" t="s">
        <v>8385</v>
      </c>
      <c r="D3586" s="8" t="s">
        <v>8369</v>
      </c>
      <c r="E3586">
        <v>2060</v>
      </c>
      <c r="F3586" s="7">
        <v>1</v>
      </c>
      <c r="G3586" s="4">
        <v>25000</v>
      </c>
      <c r="H3586" s="4">
        <v>49100</v>
      </c>
      <c r="I3586" s="25">
        <v>60</v>
      </c>
      <c r="J3586" s="4">
        <v>1364</v>
      </c>
      <c r="N3586" t="s">
        <v>8349</v>
      </c>
      <c r="O3586" t="s">
        <v>8224</v>
      </c>
      <c r="P3586" t="s">
        <v>8385</v>
      </c>
      <c r="Q3586" s="8" t="s">
        <v>8369</v>
      </c>
      <c r="R3586">
        <v>2060</v>
      </c>
      <c r="S3586" s="7">
        <v>1</v>
      </c>
      <c r="T3586" s="4">
        <v>25000</v>
      </c>
      <c r="U3586" s="4">
        <v>49100</v>
      </c>
      <c r="V3586" s="25">
        <v>60</v>
      </c>
      <c r="W3586" s="4">
        <v>1364</v>
      </c>
    </row>
    <row r="3587" spans="1:23" x14ac:dyDescent="0.45">
      <c r="A3587" t="s">
        <v>8349</v>
      </c>
      <c r="B3587" t="s">
        <v>8224</v>
      </c>
      <c r="C3587" t="s">
        <v>8385</v>
      </c>
      <c r="D3587" s="8" t="s">
        <v>8380</v>
      </c>
      <c r="F3587" s="7">
        <v>1</v>
      </c>
      <c r="G3587" s="4">
        <v>50000</v>
      </c>
      <c r="H3587" s="4">
        <v>117210.24000000001</v>
      </c>
      <c r="I3587" s="25">
        <v>30</v>
      </c>
      <c r="J3587" s="4">
        <v>354</v>
      </c>
      <c r="N3587" t="s">
        <v>8349</v>
      </c>
      <c r="O3587" t="s">
        <v>8224</v>
      </c>
      <c r="P3587" t="s">
        <v>8385</v>
      </c>
      <c r="Q3587" s="8" t="s">
        <v>8380</v>
      </c>
      <c r="S3587" s="7">
        <v>1</v>
      </c>
      <c r="T3587" s="4">
        <v>50000</v>
      </c>
      <c r="U3587" s="4">
        <v>117210.24000000001</v>
      </c>
      <c r="V3587" s="25">
        <v>30</v>
      </c>
      <c r="W3587" s="4">
        <v>354</v>
      </c>
    </row>
    <row r="3588" spans="1:23" x14ac:dyDescent="0.45">
      <c r="A3588" t="s">
        <v>8349</v>
      </c>
      <c r="B3588" t="s">
        <v>8224</v>
      </c>
      <c r="C3588" t="s">
        <v>8385</v>
      </c>
      <c r="D3588" s="8" t="s">
        <v>8380</v>
      </c>
      <c r="E3588">
        <v>2004</v>
      </c>
      <c r="F3588" s="7">
        <v>1</v>
      </c>
      <c r="G3588" s="4">
        <v>50000</v>
      </c>
      <c r="H3588" s="4">
        <v>117210.24000000001</v>
      </c>
      <c r="I3588" s="25">
        <v>30</v>
      </c>
      <c r="J3588" s="4">
        <v>354</v>
      </c>
      <c r="N3588" t="s">
        <v>8349</v>
      </c>
      <c r="O3588" t="s">
        <v>8224</v>
      </c>
      <c r="P3588" t="s">
        <v>8385</v>
      </c>
      <c r="Q3588" s="8" t="s">
        <v>8380</v>
      </c>
      <c r="R3588">
        <v>2004</v>
      </c>
      <c r="S3588" s="7">
        <v>1</v>
      </c>
      <c r="T3588" s="4">
        <v>50000</v>
      </c>
      <c r="U3588" s="4">
        <v>117210.24000000001</v>
      </c>
      <c r="V3588" s="25">
        <v>30</v>
      </c>
      <c r="W3588" s="4">
        <v>354</v>
      </c>
    </row>
    <row r="3589" spans="1:23" x14ac:dyDescent="0.45">
      <c r="A3589" t="s">
        <v>8349</v>
      </c>
      <c r="B3589" t="s">
        <v>8224</v>
      </c>
      <c r="C3589" t="s">
        <v>8385</v>
      </c>
      <c r="D3589" s="8" t="s">
        <v>8370</v>
      </c>
      <c r="F3589" s="7">
        <v>3</v>
      </c>
      <c r="G3589" s="4">
        <v>104500</v>
      </c>
      <c r="H3589" s="4">
        <v>220145.09</v>
      </c>
      <c r="I3589" s="25">
        <v>30</v>
      </c>
      <c r="J3589" s="4">
        <v>1672</v>
      </c>
      <c r="N3589" t="s">
        <v>8349</v>
      </c>
      <c r="O3589" t="s">
        <v>8224</v>
      </c>
      <c r="P3589" t="s">
        <v>8385</v>
      </c>
      <c r="Q3589" s="8" t="s">
        <v>8370</v>
      </c>
      <c r="S3589" s="7">
        <v>3</v>
      </c>
      <c r="T3589" s="4">
        <v>104500</v>
      </c>
      <c r="U3589" s="4">
        <v>220145.09</v>
      </c>
      <c r="V3589" s="25">
        <v>30</v>
      </c>
      <c r="W3589" s="4">
        <v>1672</v>
      </c>
    </row>
    <row r="3590" spans="1:23" x14ac:dyDescent="0.45">
      <c r="A3590" t="s">
        <v>8349</v>
      </c>
      <c r="B3590" t="s">
        <v>8224</v>
      </c>
      <c r="C3590" t="s">
        <v>8385</v>
      </c>
      <c r="D3590" s="8" t="s">
        <v>8370</v>
      </c>
      <c r="E3590">
        <v>1966</v>
      </c>
      <c r="F3590" s="7">
        <v>1</v>
      </c>
      <c r="G3590" s="4">
        <v>100000</v>
      </c>
      <c r="H3590" s="4">
        <v>206743.09</v>
      </c>
      <c r="I3590" s="25">
        <v>30</v>
      </c>
      <c r="J3590" s="4">
        <v>1513</v>
      </c>
      <c r="N3590" t="s">
        <v>8349</v>
      </c>
      <c r="O3590" t="s">
        <v>8224</v>
      </c>
      <c r="P3590" t="s">
        <v>8385</v>
      </c>
      <c r="Q3590" s="8" t="s">
        <v>8370</v>
      </c>
      <c r="R3590">
        <v>1966</v>
      </c>
      <c r="S3590" s="7">
        <v>1</v>
      </c>
      <c r="T3590" s="4">
        <v>100000</v>
      </c>
      <c r="U3590" s="4">
        <v>206743.09</v>
      </c>
      <c r="V3590" s="25">
        <v>30</v>
      </c>
      <c r="W3590" s="4">
        <v>1513</v>
      </c>
    </row>
    <row r="3591" spans="1:23" x14ac:dyDescent="0.45">
      <c r="A3591" t="s">
        <v>8349</v>
      </c>
      <c r="B3591" t="s">
        <v>8224</v>
      </c>
      <c r="C3591" t="s">
        <v>8385</v>
      </c>
      <c r="D3591" s="8" t="s">
        <v>8370</v>
      </c>
      <c r="E3591">
        <v>2029</v>
      </c>
      <c r="F3591" s="7">
        <v>1</v>
      </c>
      <c r="G3591" s="4">
        <v>2500</v>
      </c>
      <c r="H3591" s="4">
        <v>9030</v>
      </c>
      <c r="I3591" s="25">
        <v>30</v>
      </c>
      <c r="J3591" s="4">
        <v>94</v>
      </c>
      <c r="N3591" t="s">
        <v>8349</v>
      </c>
      <c r="O3591" t="s">
        <v>8224</v>
      </c>
      <c r="P3591" t="s">
        <v>8385</v>
      </c>
      <c r="Q3591" s="8" t="s">
        <v>8370</v>
      </c>
      <c r="R3591">
        <v>2029</v>
      </c>
      <c r="S3591" s="7">
        <v>1</v>
      </c>
      <c r="T3591" s="4">
        <v>2500</v>
      </c>
      <c r="U3591" s="4">
        <v>9030</v>
      </c>
      <c r="V3591" s="25">
        <v>30</v>
      </c>
      <c r="W3591" s="4">
        <v>94</v>
      </c>
    </row>
    <row r="3592" spans="1:23" x14ac:dyDescent="0.45">
      <c r="A3592" t="s">
        <v>8349</v>
      </c>
      <c r="B3592" t="s">
        <v>8224</v>
      </c>
      <c r="C3592" t="s">
        <v>8385</v>
      </c>
      <c r="D3592" s="8" t="s">
        <v>8370</v>
      </c>
      <c r="E3592">
        <v>2066</v>
      </c>
      <c r="F3592" s="7">
        <v>1</v>
      </c>
      <c r="G3592" s="4">
        <v>2000</v>
      </c>
      <c r="H3592" s="4">
        <v>4372</v>
      </c>
      <c r="I3592" s="25">
        <v>30</v>
      </c>
      <c r="J3592" s="4">
        <v>65</v>
      </c>
      <c r="N3592" t="s">
        <v>8349</v>
      </c>
      <c r="O3592" t="s">
        <v>8224</v>
      </c>
      <c r="P3592" t="s">
        <v>8385</v>
      </c>
      <c r="Q3592" s="8" t="s">
        <v>8370</v>
      </c>
      <c r="R3592">
        <v>2066</v>
      </c>
      <c r="S3592" s="7">
        <v>1</v>
      </c>
      <c r="T3592" s="4">
        <v>2000</v>
      </c>
      <c r="U3592" s="4">
        <v>4372</v>
      </c>
      <c r="V3592" s="25">
        <v>30</v>
      </c>
      <c r="W3592" s="4">
        <v>65</v>
      </c>
    </row>
    <row r="3593" spans="1:23" x14ac:dyDescent="0.45">
      <c r="A3593" t="s">
        <v>8349</v>
      </c>
      <c r="B3593" t="s">
        <v>8224</v>
      </c>
      <c r="C3593" t="s">
        <v>8385</v>
      </c>
      <c r="D3593" s="8" t="s">
        <v>8371</v>
      </c>
      <c r="F3593" s="7">
        <v>3</v>
      </c>
      <c r="G3593" s="4">
        <v>45000</v>
      </c>
      <c r="H3593" s="4">
        <v>61019.44</v>
      </c>
      <c r="I3593" s="25">
        <v>47.931782407407205</v>
      </c>
      <c r="J3593" s="4">
        <v>556</v>
      </c>
      <c r="N3593" t="s">
        <v>8349</v>
      </c>
      <c r="O3593" t="s">
        <v>8224</v>
      </c>
      <c r="P3593" t="s">
        <v>8385</v>
      </c>
      <c r="Q3593" s="8" t="s">
        <v>8371</v>
      </c>
      <c r="S3593" s="7">
        <v>3</v>
      </c>
      <c r="T3593" s="4">
        <v>45000</v>
      </c>
      <c r="U3593" s="4">
        <v>61019.44</v>
      </c>
      <c r="V3593" s="25">
        <v>47.931782407407205</v>
      </c>
      <c r="W3593" s="4">
        <v>556</v>
      </c>
    </row>
    <row r="3594" spans="1:23" x14ac:dyDescent="0.45">
      <c r="A3594" t="s">
        <v>8349</v>
      </c>
      <c r="B3594" t="s">
        <v>8224</v>
      </c>
      <c r="C3594" t="s">
        <v>8385</v>
      </c>
      <c r="D3594" s="8" t="s">
        <v>8371</v>
      </c>
      <c r="E3594">
        <v>1959</v>
      </c>
      <c r="F3594" s="7">
        <v>1</v>
      </c>
      <c r="G3594" s="4">
        <v>10000</v>
      </c>
      <c r="H3594" s="4">
        <v>15673.44</v>
      </c>
      <c r="I3594" s="25">
        <v>41.154398148151813</v>
      </c>
      <c r="J3594" s="4">
        <v>424</v>
      </c>
      <c r="N3594" t="s">
        <v>8349</v>
      </c>
      <c r="O3594" t="s">
        <v>8224</v>
      </c>
      <c r="P3594" t="s">
        <v>8385</v>
      </c>
      <c r="Q3594" s="8" t="s">
        <v>8371</v>
      </c>
      <c r="R3594">
        <v>1959</v>
      </c>
      <c r="S3594" s="7">
        <v>1</v>
      </c>
      <c r="T3594" s="4">
        <v>10000</v>
      </c>
      <c r="U3594" s="4">
        <v>15673.44</v>
      </c>
      <c r="V3594" s="25">
        <v>41.154398148151813</v>
      </c>
      <c r="W3594" s="4">
        <v>424</v>
      </c>
    </row>
    <row r="3595" spans="1:23" x14ac:dyDescent="0.45">
      <c r="A3595" t="s">
        <v>8349</v>
      </c>
      <c r="B3595" t="s">
        <v>8224</v>
      </c>
      <c r="C3595" t="s">
        <v>8385</v>
      </c>
      <c r="D3595" s="8" t="s">
        <v>8371</v>
      </c>
      <c r="E3595">
        <v>2021</v>
      </c>
      <c r="F3595" s="7">
        <v>1</v>
      </c>
      <c r="G3595" s="4">
        <v>5000</v>
      </c>
      <c r="H3595" s="4">
        <v>14055</v>
      </c>
      <c r="I3595" s="25">
        <v>45</v>
      </c>
      <c r="J3595" s="4">
        <v>95</v>
      </c>
      <c r="N3595" t="s">
        <v>8349</v>
      </c>
      <c r="O3595" t="s">
        <v>8224</v>
      </c>
      <c r="P3595" t="s">
        <v>8385</v>
      </c>
      <c r="Q3595" s="8" t="s">
        <v>8371</v>
      </c>
      <c r="R3595">
        <v>2021</v>
      </c>
      <c r="S3595" s="7">
        <v>1</v>
      </c>
      <c r="T3595" s="4">
        <v>5000</v>
      </c>
      <c r="U3595" s="4">
        <v>14055</v>
      </c>
      <c r="V3595" s="25">
        <v>45</v>
      </c>
      <c r="W3595" s="4">
        <v>95</v>
      </c>
    </row>
    <row r="3596" spans="1:23" x14ac:dyDescent="0.45">
      <c r="A3596" t="s">
        <v>8349</v>
      </c>
      <c r="B3596" t="s">
        <v>8224</v>
      </c>
      <c r="C3596" t="s">
        <v>8385</v>
      </c>
      <c r="D3596" s="8" t="s">
        <v>8371</v>
      </c>
      <c r="E3596">
        <v>2731</v>
      </c>
      <c r="F3596" s="7">
        <v>1</v>
      </c>
      <c r="G3596" s="4">
        <v>30000</v>
      </c>
      <c r="H3596" s="4">
        <v>31291</v>
      </c>
      <c r="I3596" s="25">
        <v>57.640949074069795</v>
      </c>
      <c r="J3596" s="4">
        <v>37</v>
      </c>
      <c r="N3596" t="s">
        <v>8349</v>
      </c>
      <c r="O3596" t="s">
        <v>8224</v>
      </c>
      <c r="P3596" t="s">
        <v>8385</v>
      </c>
      <c r="Q3596" s="8" t="s">
        <v>8371</v>
      </c>
      <c r="R3596">
        <v>2731</v>
      </c>
      <c r="S3596" s="7">
        <v>1</v>
      </c>
      <c r="T3596" s="4">
        <v>30000</v>
      </c>
      <c r="U3596" s="4">
        <v>31291</v>
      </c>
      <c r="V3596" s="25">
        <v>57.640949074069795</v>
      </c>
      <c r="W3596" s="4">
        <v>37</v>
      </c>
    </row>
    <row r="3597" spans="1:23" x14ac:dyDescent="0.45">
      <c r="A3597" t="s">
        <v>8349</v>
      </c>
      <c r="B3597" t="s">
        <v>8224</v>
      </c>
      <c r="C3597" t="s">
        <v>8385</v>
      </c>
      <c r="D3597" s="8" t="s">
        <v>8373</v>
      </c>
      <c r="F3597" s="7">
        <v>1</v>
      </c>
      <c r="G3597" s="4">
        <v>50000</v>
      </c>
      <c r="H3597" s="4">
        <v>123920</v>
      </c>
      <c r="I3597" s="25">
        <v>35.041666666671517</v>
      </c>
      <c r="J3597" s="4">
        <v>303</v>
      </c>
      <c r="N3597" t="s">
        <v>8349</v>
      </c>
      <c r="O3597" t="s">
        <v>8224</v>
      </c>
      <c r="P3597" t="s">
        <v>8385</v>
      </c>
      <c r="Q3597" s="8" t="s">
        <v>8373</v>
      </c>
      <c r="S3597" s="7">
        <v>1</v>
      </c>
      <c r="T3597" s="4">
        <v>50000</v>
      </c>
      <c r="U3597" s="4">
        <v>123920</v>
      </c>
      <c r="V3597" s="25">
        <v>35.041666666671517</v>
      </c>
      <c r="W3597" s="4">
        <v>303</v>
      </c>
    </row>
    <row r="3598" spans="1:23" x14ac:dyDescent="0.45">
      <c r="A3598" t="s">
        <v>8349</v>
      </c>
      <c r="B3598" t="s">
        <v>8224</v>
      </c>
      <c r="C3598" t="s">
        <v>8385</v>
      </c>
      <c r="D3598" s="8" t="s">
        <v>8373</v>
      </c>
      <c r="E3598">
        <v>2006</v>
      </c>
      <c r="F3598" s="7">
        <v>1</v>
      </c>
      <c r="G3598" s="4">
        <v>50000</v>
      </c>
      <c r="H3598" s="4">
        <v>123920</v>
      </c>
      <c r="I3598" s="25">
        <v>35.041666666671517</v>
      </c>
      <c r="J3598" s="4">
        <v>303</v>
      </c>
      <c r="N3598" t="s">
        <v>8349</v>
      </c>
      <c r="O3598" t="s">
        <v>8224</v>
      </c>
      <c r="P3598" t="s">
        <v>8385</v>
      </c>
      <c r="Q3598" s="8" t="s">
        <v>8373</v>
      </c>
      <c r="R3598">
        <v>2006</v>
      </c>
      <c r="S3598" s="7">
        <v>1</v>
      </c>
      <c r="T3598" s="4">
        <v>50000</v>
      </c>
      <c r="U3598" s="4">
        <v>123920</v>
      </c>
      <c r="V3598" s="25">
        <v>35.041666666671517</v>
      </c>
      <c r="W3598" s="4">
        <v>303</v>
      </c>
    </row>
    <row r="3599" spans="1:23" x14ac:dyDescent="0.45">
      <c r="A3599" t="s">
        <v>8349</v>
      </c>
      <c r="B3599" t="s">
        <v>8224</v>
      </c>
      <c r="C3599" t="s">
        <v>8385</v>
      </c>
      <c r="D3599" s="8" t="s">
        <v>8374</v>
      </c>
      <c r="F3599" s="7">
        <v>2</v>
      </c>
      <c r="G3599" s="4">
        <v>18000</v>
      </c>
      <c r="H3599" s="4">
        <v>26851</v>
      </c>
      <c r="I3599" s="25">
        <v>44.767112268520577</v>
      </c>
      <c r="J3599" s="4">
        <v>277</v>
      </c>
      <c r="N3599" t="s">
        <v>8349</v>
      </c>
      <c r="O3599" t="s">
        <v>8224</v>
      </c>
      <c r="P3599" t="s">
        <v>8385</v>
      </c>
      <c r="Q3599" s="8" t="s">
        <v>8374</v>
      </c>
      <c r="S3599" s="7">
        <v>2</v>
      </c>
      <c r="T3599" s="4">
        <v>18000</v>
      </c>
      <c r="U3599" s="4">
        <v>26851</v>
      </c>
      <c r="V3599" s="25">
        <v>44.767112268520577</v>
      </c>
      <c r="W3599" s="4">
        <v>277</v>
      </c>
    </row>
    <row r="3600" spans="1:23" x14ac:dyDescent="0.45">
      <c r="A3600" t="s">
        <v>8349</v>
      </c>
      <c r="B3600" t="s">
        <v>8224</v>
      </c>
      <c r="C3600" t="s">
        <v>8385</v>
      </c>
      <c r="D3600" s="8" t="s">
        <v>8374</v>
      </c>
      <c r="E3600">
        <v>2055</v>
      </c>
      <c r="F3600" s="7">
        <v>1</v>
      </c>
      <c r="G3600" s="4">
        <v>6000</v>
      </c>
      <c r="H3600" s="4">
        <v>10045</v>
      </c>
      <c r="I3600" s="25">
        <v>29.492557870376913</v>
      </c>
      <c r="J3600" s="4">
        <v>101</v>
      </c>
      <c r="N3600" t="s">
        <v>8349</v>
      </c>
      <c r="O3600" t="s">
        <v>8224</v>
      </c>
      <c r="P3600" t="s">
        <v>8385</v>
      </c>
      <c r="Q3600" s="8" t="s">
        <v>8374</v>
      </c>
      <c r="R3600">
        <v>2055</v>
      </c>
      <c r="S3600" s="7">
        <v>1</v>
      </c>
      <c r="T3600" s="4">
        <v>6000</v>
      </c>
      <c r="U3600" s="4">
        <v>10045</v>
      </c>
      <c r="V3600" s="25">
        <v>29.492557870376913</v>
      </c>
      <c r="W3600" s="4">
        <v>101</v>
      </c>
    </row>
    <row r="3601" spans="1:23" x14ac:dyDescent="0.45">
      <c r="A3601" t="s">
        <v>8349</v>
      </c>
      <c r="B3601" t="s">
        <v>8224</v>
      </c>
      <c r="C3601" t="s">
        <v>8385</v>
      </c>
      <c r="D3601" s="8" t="s">
        <v>8374</v>
      </c>
      <c r="E3601">
        <v>2723</v>
      </c>
      <c r="F3601" s="7">
        <v>1</v>
      </c>
      <c r="G3601" s="4">
        <v>12000</v>
      </c>
      <c r="H3601" s="4">
        <v>16806</v>
      </c>
      <c r="I3601" s="25">
        <v>60.041666666664241</v>
      </c>
      <c r="J3601" s="4">
        <v>176</v>
      </c>
      <c r="N3601" t="s">
        <v>8349</v>
      </c>
      <c r="O3601" t="s">
        <v>8224</v>
      </c>
      <c r="P3601" t="s">
        <v>8385</v>
      </c>
      <c r="Q3601" s="8" t="s">
        <v>8374</v>
      </c>
      <c r="R3601">
        <v>2723</v>
      </c>
      <c r="S3601" s="7">
        <v>1</v>
      </c>
      <c r="T3601" s="4">
        <v>12000</v>
      </c>
      <c r="U3601" s="4">
        <v>16806</v>
      </c>
      <c r="V3601" s="25">
        <v>60.041666666664241</v>
      </c>
      <c r="W3601" s="4">
        <v>176</v>
      </c>
    </row>
    <row r="3602" spans="1:23" x14ac:dyDescent="0.45">
      <c r="A3602" t="s">
        <v>8349</v>
      </c>
      <c r="B3602" t="s">
        <v>8224</v>
      </c>
      <c r="C3602" t="s">
        <v>8386</v>
      </c>
      <c r="F3602" s="7"/>
      <c r="G3602" s="4"/>
      <c r="H3602" s="4"/>
      <c r="I3602" s="25"/>
      <c r="J3602" s="4"/>
      <c r="N3602" t="s">
        <v>8349</v>
      </c>
      <c r="O3602" t="s">
        <v>8224</v>
      </c>
      <c r="P3602" t="s">
        <v>8386</v>
      </c>
      <c r="S3602" s="7"/>
      <c r="T3602" s="4"/>
      <c r="U3602" s="4"/>
      <c r="V3602" s="25"/>
      <c r="W3602" s="4"/>
    </row>
    <row r="3603" spans="1:23" x14ac:dyDescent="0.45">
      <c r="A3603" t="s">
        <v>8349</v>
      </c>
      <c r="B3603" t="s">
        <v>8224</v>
      </c>
      <c r="C3603" t="s">
        <v>8386</v>
      </c>
      <c r="D3603" s="8" t="s">
        <v>8376</v>
      </c>
      <c r="F3603" s="7">
        <v>1</v>
      </c>
      <c r="G3603" s="4">
        <v>5000</v>
      </c>
      <c r="H3603" s="4">
        <v>11745</v>
      </c>
      <c r="I3603" s="25">
        <v>30</v>
      </c>
      <c r="J3603" s="4">
        <v>183</v>
      </c>
      <c r="N3603" t="s">
        <v>8349</v>
      </c>
      <c r="O3603" t="s">
        <v>8224</v>
      </c>
      <c r="P3603" t="s">
        <v>8386</v>
      </c>
      <c r="Q3603" s="8" t="s">
        <v>8376</v>
      </c>
      <c r="S3603" s="7">
        <v>1</v>
      </c>
      <c r="T3603" s="4">
        <v>5000</v>
      </c>
      <c r="U3603" s="4">
        <v>11745</v>
      </c>
      <c r="V3603" s="25">
        <v>30</v>
      </c>
      <c r="W3603" s="4">
        <v>183</v>
      </c>
    </row>
    <row r="3604" spans="1:23" x14ac:dyDescent="0.45">
      <c r="A3604" t="s">
        <v>8349</v>
      </c>
      <c r="B3604" t="s">
        <v>8224</v>
      </c>
      <c r="C3604" t="s">
        <v>8386</v>
      </c>
      <c r="D3604" s="8" t="s">
        <v>8376</v>
      </c>
      <c r="E3604">
        <v>2012</v>
      </c>
      <c r="F3604" s="7">
        <v>1</v>
      </c>
      <c r="G3604" s="4">
        <v>5000</v>
      </c>
      <c r="H3604" s="4">
        <v>11745</v>
      </c>
      <c r="I3604" s="25">
        <v>30</v>
      </c>
      <c r="J3604" s="4">
        <v>183</v>
      </c>
      <c r="N3604" t="s">
        <v>8349</v>
      </c>
      <c r="O3604" t="s">
        <v>8224</v>
      </c>
      <c r="P3604" t="s">
        <v>8386</v>
      </c>
      <c r="Q3604" s="8" t="s">
        <v>8376</v>
      </c>
      <c r="R3604">
        <v>2012</v>
      </c>
      <c r="S3604" s="7">
        <v>1</v>
      </c>
      <c r="T3604" s="4">
        <v>5000</v>
      </c>
      <c r="U3604" s="4">
        <v>11745</v>
      </c>
      <c r="V3604" s="25">
        <v>30</v>
      </c>
      <c r="W3604" s="4">
        <v>183</v>
      </c>
    </row>
    <row r="3605" spans="1:23" x14ac:dyDescent="0.45">
      <c r="A3605" t="s">
        <v>8349</v>
      </c>
      <c r="B3605" t="s">
        <v>8224</v>
      </c>
      <c r="C3605" t="s">
        <v>8386</v>
      </c>
      <c r="D3605" s="8" t="s">
        <v>8377</v>
      </c>
      <c r="F3605" s="7">
        <v>3</v>
      </c>
      <c r="G3605" s="4">
        <v>150300</v>
      </c>
      <c r="H3605" s="4">
        <v>174328</v>
      </c>
      <c r="I3605" s="25">
        <v>44.958333333338182</v>
      </c>
      <c r="J3605" s="4">
        <v>675</v>
      </c>
      <c r="N3605" t="s">
        <v>8349</v>
      </c>
      <c r="O3605" t="s">
        <v>8224</v>
      </c>
      <c r="P3605" t="s">
        <v>8386</v>
      </c>
      <c r="Q3605" s="8" t="s">
        <v>8377</v>
      </c>
      <c r="S3605" s="7">
        <v>3</v>
      </c>
      <c r="T3605" s="4">
        <v>150300</v>
      </c>
      <c r="U3605" s="4">
        <v>174328</v>
      </c>
      <c r="V3605" s="25">
        <v>44.958333333338182</v>
      </c>
      <c r="W3605" s="4">
        <v>675</v>
      </c>
    </row>
    <row r="3606" spans="1:23" x14ac:dyDescent="0.45">
      <c r="A3606" t="s">
        <v>8349</v>
      </c>
      <c r="B3606" t="s">
        <v>8224</v>
      </c>
      <c r="C3606" t="s">
        <v>8386</v>
      </c>
      <c r="D3606" s="8" t="s">
        <v>8377</v>
      </c>
      <c r="E3606">
        <v>2027</v>
      </c>
      <c r="F3606" s="7">
        <v>1</v>
      </c>
      <c r="G3606" s="4">
        <v>100000</v>
      </c>
      <c r="H3606" s="4">
        <v>120249</v>
      </c>
      <c r="I3606" s="25">
        <v>44.958333333343035</v>
      </c>
      <c r="J3606" s="4">
        <v>539</v>
      </c>
      <c r="N3606" t="s">
        <v>8349</v>
      </c>
      <c r="O3606" t="s">
        <v>8224</v>
      </c>
      <c r="P3606" t="s">
        <v>8386</v>
      </c>
      <c r="Q3606" s="8" t="s">
        <v>8377</v>
      </c>
      <c r="R3606">
        <v>2027</v>
      </c>
      <c r="S3606" s="7">
        <v>1</v>
      </c>
      <c r="T3606" s="4">
        <v>100000</v>
      </c>
      <c r="U3606" s="4">
        <v>120249</v>
      </c>
      <c r="V3606" s="25">
        <v>44.958333333343035</v>
      </c>
      <c r="W3606" s="4">
        <v>539</v>
      </c>
    </row>
    <row r="3607" spans="1:23" x14ac:dyDescent="0.45">
      <c r="A3607" t="s">
        <v>8349</v>
      </c>
      <c r="B3607" t="s">
        <v>8224</v>
      </c>
      <c r="C3607" t="s">
        <v>8386</v>
      </c>
      <c r="D3607" s="8" t="s">
        <v>8377</v>
      </c>
      <c r="E3607">
        <v>2733</v>
      </c>
      <c r="F3607" s="7">
        <v>1</v>
      </c>
      <c r="G3607" s="4">
        <v>50000</v>
      </c>
      <c r="H3607" s="4">
        <v>53769</v>
      </c>
      <c r="I3607" s="25">
        <v>59.958333333328483</v>
      </c>
      <c r="J3607" s="4">
        <v>119</v>
      </c>
      <c r="N3607" t="s">
        <v>8349</v>
      </c>
      <c r="O3607" t="s">
        <v>8224</v>
      </c>
      <c r="P3607" t="s">
        <v>8386</v>
      </c>
      <c r="Q3607" s="8" t="s">
        <v>8377</v>
      </c>
      <c r="R3607">
        <v>2733</v>
      </c>
      <c r="S3607" s="7">
        <v>1</v>
      </c>
      <c r="T3607" s="4">
        <v>50000</v>
      </c>
      <c r="U3607" s="4">
        <v>53769</v>
      </c>
      <c r="V3607" s="25">
        <v>59.958333333328483</v>
      </c>
      <c r="W3607" s="4">
        <v>119</v>
      </c>
    </row>
    <row r="3608" spans="1:23" x14ac:dyDescent="0.45">
      <c r="A3608" t="s">
        <v>8349</v>
      </c>
      <c r="B3608" t="s">
        <v>8224</v>
      </c>
      <c r="C3608" t="s">
        <v>8386</v>
      </c>
      <c r="D3608" s="8" t="s">
        <v>8377</v>
      </c>
      <c r="E3608">
        <v>2740</v>
      </c>
      <c r="F3608" s="7">
        <v>1</v>
      </c>
      <c r="G3608" s="4">
        <v>300</v>
      </c>
      <c r="H3608" s="4">
        <v>310</v>
      </c>
      <c r="I3608" s="25">
        <v>29.958333333343035</v>
      </c>
      <c r="J3608" s="4">
        <v>17</v>
      </c>
      <c r="N3608" t="s">
        <v>8349</v>
      </c>
      <c r="O3608" t="s">
        <v>8224</v>
      </c>
      <c r="P3608" t="s">
        <v>8386</v>
      </c>
      <c r="Q3608" s="8" t="s">
        <v>8377</v>
      </c>
      <c r="R3608">
        <v>2740</v>
      </c>
      <c r="S3608" s="7">
        <v>1</v>
      </c>
      <c r="T3608" s="4">
        <v>300</v>
      </c>
      <c r="U3608" s="4">
        <v>310</v>
      </c>
      <c r="V3608" s="25">
        <v>29.958333333343035</v>
      </c>
      <c r="W3608" s="4">
        <v>17</v>
      </c>
    </row>
    <row r="3609" spans="1:23" x14ac:dyDescent="0.45">
      <c r="A3609" t="s">
        <v>8349</v>
      </c>
      <c r="B3609" t="s">
        <v>8224</v>
      </c>
      <c r="C3609" t="s">
        <v>8386</v>
      </c>
      <c r="D3609" s="8" t="s">
        <v>8378</v>
      </c>
      <c r="F3609" s="7">
        <v>3</v>
      </c>
      <c r="G3609" s="4">
        <v>238000</v>
      </c>
      <c r="H3609" s="4">
        <v>630743.89</v>
      </c>
      <c r="I3609" s="25">
        <v>48.372866512344139</v>
      </c>
      <c r="J3609" s="4">
        <v>1343</v>
      </c>
      <c r="N3609" t="s">
        <v>8349</v>
      </c>
      <c r="O3609" t="s">
        <v>8224</v>
      </c>
      <c r="P3609" t="s">
        <v>8386</v>
      </c>
      <c r="Q3609" s="8" t="s">
        <v>8378</v>
      </c>
      <c r="S3609" s="7">
        <v>3</v>
      </c>
      <c r="T3609" s="4">
        <v>238000</v>
      </c>
      <c r="U3609" s="4">
        <v>630743.89</v>
      </c>
      <c r="V3609" s="25">
        <v>48.372866512344139</v>
      </c>
      <c r="W3609" s="4">
        <v>1343</v>
      </c>
    </row>
    <row r="3610" spans="1:23" x14ac:dyDescent="0.45">
      <c r="A3610" t="s">
        <v>8349</v>
      </c>
      <c r="B3610" t="s">
        <v>8224</v>
      </c>
      <c r="C3610" t="s">
        <v>8386</v>
      </c>
      <c r="D3610" s="8" t="s">
        <v>8378</v>
      </c>
      <c r="E3610">
        <v>1956</v>
      </c>
      <c r="F3610" s="7">
        <v>1</v>
      </c>
      <c r="G3610" s="4">
        <v>60000</v>
      </c>
      <c r="H3610" s="4">
        <v>176420</v>
      </c>
      <c r="I3610" s="25">
        <v>44.958333333328483</v>
      </c>
      <c r="J3610" s="4">
        <v>365</v>
      </c>
      <c r="N3610" t="s">
        <v>8349</v>
      </c>
      <c r="O3610" t="s">
        <v>8224</v>
      </c>
      <c r="P3610" t="s">
        <v>8386</v>
      </c>
      <c r="Q3610" s="8" t="s">
        <v>8378</v>
      </c>
      <c r="R3610">
        <v>1956</v>
      </c>
      <c r="S3610" s="7">
        <v>1</v>
      </c>
      <c r="T3610" s="4">
        <v>60000</v>
      </c>
      <c r="U3610" s="4">
        <v>176420</v>
      </c>
      <c r="V3610" s="25">
        <v>44.958333333328483</v>
      </c>
      <c r="W3610" s="4">
        <v>365</v>
      </c>
    </row>
    <row r="3611" spans="1:23" x14ac:dyDescent="0.45">
      <c r="A3611" t="s">
        <v>8349</v>
      </c>
      <c r="B3611" t="s">
        <v>8224</v>
      </c>
      <c r="C3611" t="s">
        <v>8386</v>
      </c>
      <c r="D3611" s="8" t="s">
        <v>8378</v>
      </c>
      <c r="E3611">
        <v>2034</v>
      </c>
      <c r="F3611" s="7">
        <v>1</v>
      </c>
      <c r="G3611" s="4">
        <v>78000</v>
      </c>
      <c r="H3611" s="4">
        <v>301719.59000000003</v>
      </c>
      <c r="I3611" s="25">
        <v>55.160266203703941</v>
      </c>
      <c r="J3611" s="4">
        <v>508</v>
      </c>
      <c r="N3611" t="s">
        <v>8349</v>
      </c>
      <c r="O3611" t="s">
        <v>8224</v>
      </c>
      <c r="P3611" t="s">
        <v>8386</v>
      </c>
      <c r="Q3611" s="8" t="s">
        <v>8378</v>
      </c>
      <c r="R3611">
        <v>2034</v>
      </c>
      <c r="S3611" s="7">
        <v>1</v>
      </c>
      <c r="T3611" s="4">
        <v>78000</v>
      </c>
      <c r="U3611" s="4">
        <v>301719.59000000003</v>
      </c>
      <c r="V3611" s="25">
        <v>55.160266203703941</v>
      </c>
      <c r="W3611" s="4">
        <v>508</v>
      </c>
    </row>
    <row r="3612" spans="1:23" x14ac:dyDescent="0.45">
      <c r="A3612" t="s">
        <v>8349</v>
      </c>
      <c r="B3612" t="s">
        <v>8224</v>
      </c>
      <c r="C3612" t="s">
        <v>8386</v>
      </c>
      <c r="D3612" s="8" t="s">
        <v>8378</v>
      </c>
      <c r="E3612">
        <v>2073</v>
      </c>
      <c r="F3612" s="7">
        <v>1</v>
      </c>
      <c r="G3612" s="4">
        <v>100000</v>
      </c>
      <c r="H3612" s="4">
        <v>152604.29999999999</v>
      </c>
      <c r="I3612" s="25">
        <v>45</v>
      </c>
      <c r="J3612" s="4">
        <v>470</v>
      </c>
      <c r="N3612" t="s">
        <v>8349</v>
      </c>
      <c r="O3612" t="s">
        <v>8224</v>
      </c>
      <c r="P3612" t="s">
        <v>8386</v>
      </c>
      <c r="Q3612" s="8" t="s">
        <v>8378</v>
      </c>
      <c r="R3612">
        <v>2073</v>
      </c>
      <c r="S3612" s="7">
        <v>1</v>
      </c>
      <c r="T3612" s="4">
        <v>100000</v>
      </c>
      <c r="U3612" s="4">
        <v>152604.29999999999</v>
      </c>
      <c r="V3612" s="25">
        <v>45</v>
      </c>
      <c r="W3612" s="4">
        <v>470</v>
      </c>
    </row>
    <row r="3613" spans="1:23" x14ac:dyDescent="0.45">
      <c r="A3613" t="s">
        <v>8349</v>
      </c>
      <c r="B3613" t="s">
        <v>8224</v>
      </c>
      <c r="C3613" t="s">
        <v>8386</v>
      </c>
      <c r="D3613" s="8" t="s">
        <v>8379</v>
      </c>
      <c r="F3613" s="7">
        <v>3</v>
      </c>
      <c r="G3613" s="4">
        <v>67500</v>
      </c>
      <c r="H3613" s="4">
        <v>112914</v>
      </c>
      <c r="I3613" s="25">
        <v>42.610817901234746</v>
      </c>
      <c r="J3613" s="4">
        <v>381</v>
      </c>
      <c r="N3613" t="s">
        <v>8349</v>
      </c>
      <c r="O3613" t="s">
        <v>8224</v>
      </c>
      <c r="P3613" t="s">
        <v>8386</v>
      </c>
      <c r="Q3613" s="8" t="s">
        <v>8379</v>
      </c>
      <c r="S3613" s="7">
        <v>3</v>
      </c>
      <c r="T3613" s="4">
        <v>67500</v>
      </c>
      <c r="U3613" s="4">
        <v>112914</v>
      </c>
      <c r="V3613" s="25">
        <v>42.610817901234746</v>
      </c>
      <c r="W3613" s="4">
        <v>381</v>
      </c>
    </row>
    <row r="3614" spans="1:23" x14ac:dyDescent="0.45">
      <c r="A3614" t="s">
        <v>8349</v>
      </c>
      <c r="B3614" t="s">
        <v>8224</v>
      </c>
      <c r="C3614" t="s">
        <v>8386</v>
      </c>
      <c r="D3614" s="8" t="s">
        <v>8379</v>
      </c>
      <c r="E3614">
        <v>2050</v>
      </c>
      <c r="F3614" s="7">
        <v>1</v>
      </c>
      <c r="G3614" s="4">
        <v>10000</v>
      </c>
      <c r="H3614" s="4">
        <v>47327</v>
      </c>
      <c r="I3614" s="25">
        <v>40</v>
      </c>
      <c r="J3614" s="4">
        <v>170</v>
      </c>
      <c r="N3614" t="s">
        <v>8349</v>
      </c>
      <c r="O3614" t="s">
        <v>8224</v>
      </c>
      <c r="P3614" t="s">
        <v>8386</v>
      </c>
      <c r="Q3614" s="8" t="s">
        <v>8379</v>
      </c>
      <c r="R3614">
        <v>2050</v>
      </c>
      <c r="S3614" s="7">
        <v>1</v>
      </c>
      <c r="T3614" s="4">
        <v>10000</v>
      </c>
      <c r="U3614" s="4">
        <v>47327</v>
      </c>
      <c r="V3614" s="25">
        <v>40</v>
      </c>
      <c r="W3614" s="4">
        <v>170</v>
      </c>
    </row>
    <row r="3615" spans="1:23" x14ac:dyDescent="0.45">
      <c r="A3615" t="s">
        <v>8349</v>
      </c>
      <c r="B3615" t="s">
        <v>8224</v>
      </c>
      <c r="C3615" t="s">
        <v>8386</v>
      </c>
      <c r="D3615" s="8" t="s">
        <v>8379</v>
      </c>
      <c r="E3615">
        <v>2077</v>
      </c>
      <c r="F3615" s="7">
        <v>1</v>
      </c>
      <c r="G3615" s="4">
        <v>50000</v>
      </c>
      <c r="H3615" s="4">
        <v>57754</v>
      </c>
      <c r="I3615" s="25">
        <v>57.832453703704232</v>
      </c>
      <c r="J3615" s="4">
        <v>188</v>
      </c>
      <c r="N3615" t="s">
        <v>8349</v>
      </c>
      <c r="O3615" t="s">
        <v>8224</v>
      </c>
      <c r="P3615" t="s">
        <v>8386</v>
      </c>
      <c r="Q3615" s="8" t="s">
        <v>8379</v>
      </c>
      <c r="R3615">
        <v>2077</v>
      </c>
      <c r="S3615" s="7">
        <v>1</v>
      </c>
      <c r="T3615" s="4">
        <v>50000</v>
      </c>
      <c r="U3615" s="4">
        <v>57754</v>
      </c>
      <c r="V3615" s="25">
        <v>57.832453703704232</v>
      </c>
      <c r="W3615" s="4">
        <v>188</v>
      </c>
    </row>
    <row r="3616" spans="1:23" x14ac:dyDescent="0.45">
      <c r="A3616" t="s">
        <v>8349</v>
      </c>
      <c r="B3616" t="s">
        <v>8224</v>
      </c>
      <c r="C3616" t="s">
        <v>8386</v>
      </c>
      <c r="D3616" s="8" t="s">
        <v>8379</v>
      </c>
      <c r="E3616">
        <v>2729</v>
      </c>
      <c r="F3616" s="7">
        <v>1</v>
      </c>
      <c r="G3616" s="4">
        <v>7500</v>
      </c>
      <c r="H3616" s="4">
        <v>7833</v>
      </c>
      <c r="I3616" s="25">
        <v>30</v>
      </c>
      <c r="J3616" s="4">
        <v>23</v>
      </c>
      <c r="N3616" t="s">
        <v>8349</v>
      </c>
      <c r="O3616" t="s">
        <v>8224</v>
      </c>
      <c r="P3616" t="s">
        <v>8386</v>
      </c>
      <c r="Q3616" s="8" t="s">
        <v>8379</v>
      </c>
      <c r="R3616">
        <v>2729</v>
      </c>
      <c r="S3616" s="7">
        <v>1</v>
      </c>
      <c r="T3616" s="4">
        <v>7500</v>
      </c>
      <c r="U3616" s="4">
        <v>7833</v>
      </c>
      <c r="V3616" s="25">
        <v>30</v>
      </c>
      <c r="W3616" s="4">
        <v>23</v>
      </c>
    </row>
    <row r="3617" spans="1:23" x14ac:dyDescent="0.45">
      <c r="A3617" t="s">
        <v>8349</v>
      </c>
      <c r="B3617" t="s">
        <v>8224</v>
      </c>
      <c r="C3617" t="s">
        <v>8386</v>
      </c>
      <c r="D3617" s="8" t="s">
        <v>8369</v>
      </c>
      <c r="F3617" s="7">
        <v>2</v>
      </c>
      <c r="G3617" s="4">
        <v>115000</v>
      </c>
      <c r="H3617" s="4">
        <v>177691</v>
      </c>
      <c r="I3617" s="25">
        <v>30</v>
      </c>
      <c r="J3617" s="4">
        <v>533</v>
      </c>
      <c r="N3617" t="s">
        <v>8349</v>
      </c>
      <c r="O3617" t="s">
        <v>8224</v>
      </c>
      <c r="P3617" t="s">
        <v>8386</v>
      </c>
      <c r="Q3617" s="8" t="s">
        <v>8369</v>
      </c>
      <c r="S3617" s="7">
        <v>2</v>
      </c>
      <c r="T3617" s="4">
        <v>115000</v>
      </c>
      <c r="U3617" s="4">
        <v>177691</v>
      </c>
      <c r="V3617" s="25">
        <v>30</v>
      </c>
      <c r="W3617" s="4">
        <v>533</v>
      </c>
    </row>
    <row r="3618" spans="1:23" x14ac:dyDescent="0.45">
      <c r="A3618" t="s">
        <v>8349</v>
      </c>
      <c r="B3618" t="s">
        <v>8224</v>
      </c>
      <c r="C3618" t="s">
        <v>8386</v>
      </c>
      <c r="D3618" s="8" t="s">
        <v>8369</v>
      </c>
      <c r="E3618">
        <v>2023</v>
      </c>
      <c r="F3618" s="7">
        <v>1</v>
      </c>
      <c r="G3618" s="4">
        <v>100000</v>
      </c>
      <c r="H3618" s="4">
        <v>161459</v>
      </c>
      <c r="I3618" s="25">
        <v>30</v>
      </c>
      <c r="J3618" s="4">
        <v>353</v>
      </c>
      <c r="N3618" t="s">
        <v>8349</v>
      </c>
      <c r="O3618" t="s">
        <v>8224</v>
      </c>
      <c r="P3618" t="s">
        <v>8386</v>
      </c>
      <c r="Q3618" s="8" t="s">
        <v>8369</v>
      </c>
      <c r="R3618">
        <v>2023</v>
      </c>
      <c r="S3618" s="7">
        <v>1</v>
      </c>
      <c r="T3618" s="4">
        <v>100000</v>
      </c>
      <c r="U3618" s="4">
        <v>161459</v>
      </c>
      <c r="V3618" s="25">
        <v>30</v>
      </c>
      <c r="W3618" s="4">
        <v>353</v>
      </c>
    </row>
    <row r="3619" spans="1:23" x14ac:dyDescent="0.45">
      <c r="A3619" t="s">
        <v>8349</v>
      </c>
      <c r="B3619" t="s">
        <v>8224</v>
      </c>
      <c r="C3619" t="s">
        <v>8386</v>
      </c>
      <c r="D3619" s="8" t="s">
        <v>8369</v>
      </c>
      <c r="E3619">
        <v>2044</v>
      </c>
      <c r="F3619" s="7">
        <v>1</v>
      </c>
      <c r="G3619" s="4">
        <v>15000</v>
      </c>
      <c r="H3619" s="4">
        <v>16232</v>
      </c>
      <c r="I3619" s="25">
        <v>30</v>
      </c>
      <c r="J3619" s="4">
        <v>180</v>
      </c>
      <c r="N3619" t="s">
        <v>8349</v>
      </c>
      <c r="O3619" t="s">
        <v>8224</v>
      </c>
      <c r="P3619" t="s">
        <v>8386</v>
      </c>
      <c r="Q3619" s="8" t="s">
        <v>8369</v>
      </c>
      <c r="R3619">
        <v>2044</v>
      </c>
      <c r="S3619" s="7">
        <v>1</v>
      </c>
      <c r="T3619" s="4">
        <v>15000</v>
      </c>
      <c r="U3619" s="4">
        <v>16232</v>
      </c>
      <c r="V3619" s="25">
        <v>30</v>
      </c>
      <c r="W3619" s="4">
        <v>180</v>
      </c>
    </row>
    <row r="3620" spans="1:23" x14ac:dyDescent="0.45">
      <c r="A3620" t="s">
        <v>8349</v>
      </c>
      <c r="B3620" t="s">
        <v>8224</v>
      </c>
      <c r="C3620" t="s">
        <v>8386</v>
      </c>
      <c r="D3620" s="8" t="s">
        <v>8370</v>
      </c>
      <c r="F3620" s="7">
        <v>1</v>
      </c>
      <c r="G3620" s="4">
        <v>10000</v>
      </c>
      <c r="H3620" s="4">
        <v>49321</v>
      </c>
      <c r="I3620" s="25">
        <v>25</v>
      </c>
      <c r="J3620" s="4">
        <v>707</v>
      </c>
      <c r="N3620" t="s">
        <v>8349</v>
      </c>
      <c r="O3620" t="s">
        <v>8224</v>
      </c>
      <c r="P3620" t="s">
        <v>8386</v>
      </c>
      <c r="Q3620" s="8" t="s">
        <v>8370</v>
      </c>
      <c r="S3620" s="7">
        <v>1</v>
      </c>
      <c r="T3620" s="4">
        <v>10000</v>
      </c>
      <c r="U3620" s="4">
        <v>49321</v>
      </c>
      <c r="V3620" s="25">
        <v>25</v>
      </c>
      <c r="W3620" s="4">
        <v>707</v>
      </c>
    </row>
    <row r="3621" spans="1:23" x14ac:dyDescent="0.45">
      <c r="A3621" t="s">
        <v>8349</v>
      </c>
      <c r="B3621" t="s">
        <v>8224</v>
      </c>
      <c r="C3621" t="s">
        <v>8386</v>
      </c>
      <c r="D3621" s="8" t="s">
        <v>8370</v>
      </c>
      <c r="E3621">
        <v>2727</v>
      </c>
      <c r="F3621" s="7">
        <v>1</v>
      </c>
      <c r="G3621" s="4">
        <v>10000</v>
      </c>
      <c r="H3621" s="4">
        <v>49321</v>
      </c>
      <c r="I3621" s="25">
        <v>25</v>
      </c>
      <c r="J3621" s="4">
        <v>707</v>
      </c>
      <c r="N3621" t="s">
        <v>8349</v>
      </c>
      <c r="O3621" t="s">
        <v>8224</v>
      </c>
      <c r="P3621" t="s">
        <v>8386</v>
      </c>
      <c r="Q3621" s="8" t="s">
        <v>8370</v>
      </c>
      <c r="R3621">
        <v>2727</v>
      </c>
      <c r="S3621" s="7">
        <v>1</v>
      </c>
      <c r="T3621" s="4">
        <v>10000</v>
      </c>
      <c r="U3621" s="4">
        <v>49321</v>
      </c>
      <c r="V3621" s="25">
        <v>25</v>
      </c>
      <c r="W3621" s="4">
        <v>707</v>
      </c>
    </row>
    <row r="3622" spans="1:23" x14ac:dyDescent="0.45">
      <c r="A3622" t="s">
        <v>8349</v>
      </c>
      <c r="B3622" t="s">
        <v>8224</v>
      </c>
      <c r="C3622" t="s">
        <v>8386</v>
      </c>
      <c r="D3622" s="8" t="s">
        <v>8373</v>
      </c>
      <c r="F3622" s="7">
        <v>3</v>
      </c>
      <c r="G3622" s="4">
        <v>206000</v>
      </c>
      <c r="H3622" s="4">
        <v>239931.31</v>
      </c>
      <c r="I3622" s="25">
        <v>32.276983024693131</v>
      </c>
      <c r="J3622" s="4">
        <v>984</v>
      </c>
      <c r="N3622" t="s">
        <v>8349</v>
      </c>
      <c r="O3622" t="s">
        <v>8224</v>
      </c>
      <c r="P3622" t="s">
        <v>8386</v>
      </c>
      <c r="Q3622" s="8" t="s">
        <v>8373</v>
      </c>
      <c r="S3622" s="7">
        <v>3</v>
      </c>
      <c r="T3622" s="4">
        <v>206000</v>
      </c>
      <c r="U3622" s="4">
        <v>239931.31</v>
      </c>
      <c r="V3622" s="25">
        <v>32.276983024693131</v>
      </c>
      <c r="W3622" s="4">
        <v>984</v>
      </c>
    </row>
    <row r="3623" spans="1:23" x14ac:dyDescent="0.45">
      <c r="A3623" t="s">
        <v>8349</v>
      </c>
      <c r="B3623" t="s">
        <v>8224</v>
      </c>
      <c r="C3623" t="s">
        <v>8386</v>
      </c>
      <c r="D3623" s="8" t="s">
        <v>8373</v>
      </c>
      <c r="E3623">
        <v>1979</v>
      </c>
      <c r="F3623" s="7">
        <v>1</v>
      </c>
      <c r="G3623" s="4">
        <v>200000</v>
      </c>
      <c r="H3623" s="4">
        <v>229802.31</v>
      </c>
      <c r="I3623" s="25">
        <v>36.74761574074364</v>
      </c>
      <c r="J3623" s="4">
        <v>813</v>
      </c>
      <c r="N3623" t="s">
        <v>8349</v>
      </c>
      <c r="O3623" t="s">
        <v>8224</v>
      </c>
      <c r="P3623" t="s">
        <v>8386</v>
      </c>
      <c r="Q3623" s="8" t="s">
        <v>8373</v>
      </c>
      <c r="R3623">
        <v>1979</v>
      </c>
      <c r="S3623" s="7">
        <v>1</v>
      </c>
      <c r="T3623" s="4">
        <v>200000</v>
      </c>
      <c r="U3623" s="4">
        <v>229802.31</v>
      </c>
      <c r="V3623" s="25">
        <v>36.74761574074364</v>
      </c>
      <c r="W3623" s="4">
        <v>813</v>
      </c>
    </row>
    <row r="3624" spans="1:23" x14ac:dyDescent="0.45">
      <c r="A3624" t="s">
        <v>8349</v>
      </c>
      <c r="B3624" t="s">
        <v>8224</v>
      </c>
      <c r="C3624" t="s">
        <v>8386</v>
      </c>
      <c r="D3624" s="8" t="s">
        <v>8373</v>
      </c>
      <c r="E3624">
        <v>2053</v>
      </c>
      <c r="F3624" s="7">
        <v>1</v>
      </c>
      <c r="G3624" s="4">
        <v>5000</v>
      </c>
      <c r="H3624" s="4">
        <v>5051</v>
      </c>
      <c r="I3624" s="25">
        <v>30.041666666671517</v>
      </c>
      <c r="J3624" s="4">
        <v>121</v>
      </c>
      <c r="N3624" t="s">
        <v>8349</v>
      </c>
      <c r="O3624" t="s">
        <v>8224</v>
      </c>
      <c r="P3624" t="s">
        <v>8386</v>
      </c>
      <c r="Q3624" s="8" t="s">
        <v>8373</v>
      </c>
      <c r="R3624">
        <v>2053</v>
      </c>
      <c r="S3624" s="7">
        <v>1</v>
      </c>
      <c r="T3624" s="4">
        <v>5000</v>
      </c>
      <c r="U3624" s="4">
        <v>5051</v>
      </c>
      <c r="V3624" s="25">
        <v>30.041666666671517</v>
      </c>
      <c r="W3624" s="4">
        <v>121</v>
      </c>
    </row>
    <row r="3625" spans="1:23" x14ac:dyDescent="0.45">
      <c r="A3625" t="s">
        <v>8349</v>
      </c>
      <c r="B3625" t="s">
        <v>8224</v>
      </c>
      <c r="C3625" t="s">
        <v>8386</v>
      </c>
      <c r="D3625" s="8" t="s">
        <v>8373</v>
      </c>
      <c r="E3625">
        <v>2080</v>
      </c>
      <c r="F3625" s="7">
        <v>1</v>
      </c>
      <c r="G3625" s="4">
        <v>1000</v>
      </c>
      <c r="H3625" s="4">
        <v>5078</v>
      </c>
      <c r="I3625" s="25">
        <v>30.041666666664241</v>
      </c>
      <c r="J3625" s="4">
        <v>50</v>
      </c>
      <c r="N3625" t="s">
        <v>8349</v>
      </c>
      <c r="O3625" t="s">
        <v>8224</v>
      </c>
      <c r="P3625" t="s">
        <v>8386</v>
      </c>
      <c r="Q3625" s="8" t="s">
        <v>8373</v>
      </c>
      <c r="R3625">
        <v>2080</v>
      </c>
      <c r="S3625" s="7">
        <v>1</v>
      </c>
      <c r="T3625" s="4">
        <v>1000</v>
      </c>
      <c r="U3625" s="4">
        <v>5078</v>
      </c>
      <c r="V3625" s="25">
        <v>30.041666666664241</v>
      </c>
      <c r="W3625" s="4">
        <v>50</v>
      </c>
    </row>
    <row r="3626" spans="1:23" x14ac:dyDescent="0.45">
      <c r="A3626" t="s">
        <v>8349</v>
      </c>
      <c r="B3626" t="s">
        <v>8224</v>
      </c>
      <c r="C3626" t="s">
        <v>8386</v>
      </c>
      <c r="D3626" s="8" t="s">
        <v>8374</v>
      </c>
      <c r="F3626" s="7">
        <v>4</v>
      </c>
      <c r="G3626" s="4">
        <v>155000</v>
      </c>
      <c r="H3626" s="4">
        <v>412621.14</v>
      </c>
      <c r="I3626" s="25">
        <v>46.633081597223281</v>
      </c>
      <c r="J3626" s="4">
        <v>1997</v>
      </c>
      <c r="N3626" t="s">
        <v>8349</v>
      </c>
      <c r="O3626" t="s">
        <v>8224</v>
      </c>
      <c r="P3626" t="s">
        <v>8386</v>
      </c>
      <c r="Q3626" s="8" t="s">
        <v>8374</v>
      </c>
      <c r="S3626" s="7">
        <v>4</v>
      </c>
      <c r="T3626" s="4">
        <v>155000</v>
      </c>
      <c r="U3626" s="4">
        <v>412621.14</v>
      </c>
      <c r="V3626" s="25">
        <v>46.633081597223281</v>
      </c>
      <c r="W3626" s="4">
        <v>1997</v>
      </c>
    </row>
    <row r="3627" spans="1:23" x14ac:dyDescent="0.45">
      <c r="A3627" t="s">
        <v>8349</v>
      </c>
      <c r="B3627" t="s">
        <v>8224</v>
      </c>
      <c r="C3627" t="s">
        <v>8386</v>
      </c>
      <c r="D3627" s="8" t="s">
        <v>8374</v>
      </c>
      <c r="E3627">
        <v>1977</v>
      </c>
      <c r="F3627" s="7">
        <v>1</v>
      </c>
      <c r="G3627" s="4">
        <v>50000</v>
      </c>
      <c r="H3627" s="4">
        <v>201165</v>
      </c>
      <c r="I3627" s="25">
        <v>46.115740740737238</v>
      </c>
      <c r="J3627" s="4">
        <v>821</v>
      </c>
      <c r="N3627" t="s">
        <v>8349</v>
      </c>
      <c r="O3627" t="s">
        <v>8224</v>
      </c>
      <c r="P3627" t="s">
        <v>8386</v>
      </c>
      <c r="Q3627" s="8" t="s">
        <v>8374</v>
      </c>
      <c r="R3627">
        <v>1977</v>
      </c>
      <c r="S3627" s="7">
        <v>1</v>
      </c>
      <c r="T3627" s="4">
        <v>50000</v>
      </c>
      <c r="U3627" s="4">
        <v>201165</v>
      </c>
      <c r="V3627" s="25">
        <v>46.115740740737238</v>
      </c>
      <c r="W3627" s="4">
        <v>821</v>
      </c>
    </row>
    <row r="3628" spans="1:23" x14ac:dyDescent="0.45">
      <c r="A3628" t="s">
        <v>8349</v>
      </c>
      <c r="B3628" t="s">
        <v>8224</v>
      </c>
      <c r="C3628" t="s">
        <v>8386</v>
      </c>
      <c r="D3628" s="8" t="s">
        <v>8374</v>
      </c>
      <c r="E3628">
        <v>2035</v>
      </c>
      <c r="F3628" s="7">
        <v>1</v>
      </c>
      <c r="G3628" s="4">
        <v>80000</v>
      </c>
      <c r="H3628" s="4">
        <v>168829.14</v>
      </c>
      <c r="I3628" s="25">
        <v>45.416585648155888</v>
      </c>
      <c r="J3628" s="4">
        <v>644</v>
      </c>
      <c r="N3628" t="s">
        <v>8349</v>
      </c>
      <c r="O3628" t="s">
        <v>8224</v>
      </c>
      <c r="P3628" t="s">
        <v>8386</v>
      </c>
      <c r="Q3628" s="8" t="s">
        <v>8374</v>
      </c>
      <c r="R3628">
        <v>2035</v>
      </c>
      <c r="S3628" s="7">
        <v>1</v>
      </c>
      <c r="T3628" s="4">
        <v>80000</v>
      </c>
      <c r="U3628" s="4">
        <v>168829.14</v>
      </c>
      <c r="V3628" s="25">
        <v>45.416585648155888</v>
      </c>
      <c r="W3628" s="4">
        <v>644</v>
      </c>
    </row>
    <row r="3629" spans="1:23" x14ac:dyDescent="0.45">
      <c r="A3629" t="s">
        <v>8349</v>
      </c>
      <c r="B3629" t="s">
        <v>8224</v>
      </c>
      <c r="C3629" t="s">
        <v>8386</v>
      </c>
      <c r="D3629" s="8" t="s">
        <v>8374</v>
      </c>
      <c r="E3629">
        <v>2042</v>
      </c>
      <c r="F3629" s="7">
        <v>1</v>
      </c>
      <c r="G3629" s="4">
        <v>10000</v>
      </c>
      <c r="H3629" s="4">
        <v>12353</v>
      </c>
      <c r="I3629" s="25">
        <v>60</v>
      </c>
      <c r="J3629" s="4">
        <v>140</v>
      </c>
      <c r="N3629" t="s">
        <v>8349</v>
      </c>
      <c r="O3629" t="s">
        <v>8224</v>
      </c>
      <c r="P3629" t="s">
        <v>8386</v>
      </c>
      <c r="Q3629" s="8" t="s">
        <v>8374</v>
      </c>
      <c r="R3629">
        <v>2042</v>
      </c>
      <c r="S3629" s="7">
        <v>1</v>
      </c>
      <c r="T3629" s="4">
        <v>10000</v>
      </c>
      <c r="U3629" s="4">
        <v>12353</v>
      </c>
      <c r="V3629" s="25">
        <v>60</v>
      </c>
      <c r="W3629" s="4">
        <v>140</v>
      </c>
    </row>
    <row r="3630" spans="1:23" x14ac:dyDescent="0.45">
      <c r="A3630" t="s">
        <v>8349</v>
      </c>
      <c r="B3630" t="s">
        <v>8224</v>
      </c>
      <c r="C3630" t="s">
        <v>8386</v>
      </c>
      <c r="D3630" s="8" t="s">
        <v>8374</v>
      </c>
      <c r="E3630">
        <v>2728</v>
      </c>
      <c r="F3630" s="7">
        <v>1</v>
      </c>
      <c r="G3630" s="4">
        <v>15000</v>
      </c>
      <c r="H3630" s="4">
        <v>30274</v>
      </c>
      <c r="I3630" s="25">
        <v>35</v>
      </c>
      <c r="J3630" s="4">
        <v>392</v>
      </c>
      <c r="N3630" t="s">
        <v>8349</v>
      </c>
      <c r="O3630" t="s">
        <v>8224</v>
      </c>
      <c r="P3630" t="s">
        <v>8386</v>
      </c>
      <c r="Q3630" s="8" t="s">
        <v>8374</v>
      </c>
      <c r="R3630">
        <v>2728</v>
      </c>
      <c r="S3630" s="7">
        <v>1</v>
      </c>
      <c r="T3630" s="4">
        <v>15000</v>
      </c>
      <c r="U3630" s="4">
        <v>30274</v>
      </c>
      <c r="V3630" s="25">
        <v>35</v>
      </c>
      <c r="W3630" s="4">
        <v>392</v>
      </c>
    </row>
    <row r="3631" spans="1:23" x14ac:dyDescent="0.45">
      <c r="A3631" t="s">
        <v>8349</v>
      </c>
      <c r="B3631" t="s">
        <v>8224</v>
      </c>
      <c r="C3631" t="s">
        <v>8386</v>
      </c>
      <c r="D3631" s="8" t="s">
        <v>8381</v>
      </c>
      <c r="F3631" s="7">
        <v>2</v>
      </c>
      <c r="G3631" s="4">
        <v>80000</v>
      </c>
      <c r="H3631" s="4">
        <v>107240.33</v>
      </c>
      <c r="I3631" s="25">
        <v>35.15674768518511</v>
      </c>
      <c r="J3631" s="4">
        <v>638</v>
      </c>
      <c r="N3631" t="s">
        <v>8349</v>
      </c>
      <c r="O3631" t="s">
        <v>8224</v>
      </c>
      <c r="P3631" t="s">
        <v>8386</v>
      </c>
      <c r="Q3631" s="8" t="s">
        <v>8381</v>
      </c>
      <c r="S3631" s="7">
        <v>2</v>
      </c>
      <c r="T3631" s="4">
        <v>80000</v>
      </c>
      <c r="U3631" s="4">
        <v>107240.33</v>
      </c>
      <c r="V3631" s="25">
        <v>35.15674768518511</v>
      </c>
      <c r="W3631" s="4">
        <v>638</v>
      </c>
    </row>
    <row r="3632" spans="1:23" x14ac:dyDescent="0.45">
      <c r="A3632" t="s">
        <v>8349</v>
      </c>
      <c r="B3632" t="s">
        <v>8224</v>
      </c>
      <c r="C3632" t="s">
        <v>8386</v>
      </c>
      <c r="D3632" s="8" t="s">
        <v>8381</v>
      </c>
      <c r="E3632">
        <v>2059</v>
      </c>
      <c r="F3632" s="7">
        <v>1</v>
      </c>
      <c r="G3632" s="4">
        <v>30000</v>
      </c>
      <c r="H3632" s="4">
        <v>43037</v>
      </c>
      <c r="I3632" s="25">
        <v>39.313495370370219</v>
      </c>
      <c r="J3632" s="4">
        <v>375</v>
      </c>
      <c r="N3632" t="s">
        <v>8349</v>
      </c>
      <c r="O3632" t="s">
        <v>8224</v>
      </c>
      <c r="P3632" t="s">
        <v>8386</v>
      </c>
      <c r="Q3632" s="8" t="s">
        <v>8381</v>
      </c>
      <c r="R3632">
        <v>2059</v>
      </c>
      <c r="S3632" s="7">
        <v>1</v>
      </c>
      <c r="T3632" s="4">
        <v>30000</v>
      </c>
      <c r="U3632" s="4">
        <v>43037</v>
      </c>
      <c r="V3632" s="25">
        <v>39.313495370370219</v>
      </c>
      <c r="W3632" s="4">
        <v>375</v>
      </c>
    </row>
    <row r="3633" spans="1:23" x14ac:dyDescent="0.45">
      <c r="A3633" t="s">
        <v>8349</v>
      </c>
      <c r="B3633" t="s">
        <v>8224</v>
      </c>
      <c r="C3633" t="s">
        <v>8386</v>
      </c>
      <c r="D3633" s="8" t="s">
        <v>8381</v>
      </c>
      <c r="E3633">
        <v>2069</v>
      </c>
      <c r="F3633" s="7">
        <v>1</v>
      </c>
      <c r="G3633" s="4">
        <v>50000</v>
      </c>
      <c r="H3633" s="4">
        <v>64203.33</v>
      </c>
      <c r="I3633" s="25">
        <v>31</v>
      </c>
      <c r="J3633" s="4">
        <v>263</v>
      </c>
      <c r="N3633" t="s">
        <v>8349</v>
      </c>
      <c r="O3633" t="s">
        <v>8224</v>
      </c>
      <c r="P3633" t="s">
        <v>8386</v>
      </c>
      <c r="Q3633" s="8" t="s">
        <v>8381</v>
      </c>
      <c r="R3633">
        <v>2069</v>
      </c>
      <c r="S3633" s="7">
        <v>1</v>
      </c>
      <c r="T3633" s="4">
        <v>50000</v>
      </c>
      <c r="U3633" s="4">
        <v>64203.33</v>
      </c>
      <c r="V3633" s="25">
        <v>31</v>
      </c>
      <c r="W3633" s="4">
        <v>263</v>
      </c>
    </row>
    <row r="3634" spans="1:23" x14ac:dyDescent="0.45">
      <c r="A3634" t="s">
        <v>8349</v>
      </c>
      <c r="B3634" t="s">
        <v>8224</v>
      </c>
      <c r="C3634" t="s">
        <v>8387</v>
      </c>
      <c r="F3634" s="7"/>
      <c r="G3634" s="4"/>
      <c r="H3634" s="4"/>
      <c r="I3634" s="25"/>
      <c r="J3634" s="4"/>
      <c r="N3634" t="s">
        <v>8349</v>
      </c>
      <c r="O3634" t="s">
        <v>8224</v>
      </c>
      <c r="P3634" t="s">
        <v>8387</v>
      </c>
      <c r="S3634" s="7"/>
      <c r="T3634" s="4"/>
      <c r="U3634" s="4"/>
      <c r="V3634" s="25"/>
      <c r="W3634" s="4"/>
    </row>
    <row r="3635" spans="1:23" x14ac:dyDescent="0.45">
      <c r="A3635" t="s">
        <v>8349</v>
      </c>
      <c r="B3635" t="s">
        <v>8224</v>
      </c>
      <c r="C3635" t="s">
        <v>8387</v>
      </c>
      <c r="D3635" s="8" t="s">
        <v>8376</v>
      </c>
      <c r="F3635" s="7">
        <v>2</v>
      </c>
      <c r="G3635" s="4">
        <v>100000</v>
      </c>
      <c r="H3635" s="4">
        <v>525998</v>
      </c>
      <c r="I3635" s="25">
        <v>45.813796296293731</v>
      </c>
      <c r="J3635" s="4">
        <v>956</v>
      </c>
      <c r="N3635" t="s">
        <v>8349</v>
      </c>
      <c r="O3635" t="s">
        <v>8224</v>
      </c>
      <c r="P3635" t="s">
        <v>8387</v>
      </c>
      <c r="Q3635" s="8" t="s">
        <v>8376</v>
      </c>
      <c r="S3635" s="7">
        <v>2</v>
      </c>
      <c r="T3635" s="4">
        <v>100000</v>
      </c>
      <c r="U3635" s="4">
        <v>525998</v>
      </c>
      <c r="V3635" s="25">
        <v>45.813796296293731</v>
      </c>
      <c r="W3635" s="4">
        <v>956</v>
      </c>
    </row>
    <row r="3636" spans="1:23" x14ac:dyDescent="0.45">
      <c r="A3636" t="s">
        <v>8349</v>
      </c>
      <c r="B3636" t="s">
        <v>8224</v>
      </c>
      <c r="C3636" t="s">
        <v>8387</v>
      </c>
      <c r="D3636" s="8" t="s">
        <v>8376</v>
      </c>
      <c r="E3636">
        <v>1954</v>
      </c>
      <c r="F3636" s="7">
        <v>1</v>
      </c>
      <c r="G3636" s="4">
        <v>50000</v>
      </c>
      <c r="H3636" s="4">
        <v>349474</v>
      </c>
      <c r="I3636" s="25">
        <v>46.627592592587462</v>
      </c>
      <c r="J3636" s="4">
        <v>415</v>
      </c>
      <c r="N3636" t="s">
        <v>8349</v>
      </c>
      <c r="O3636" t="s">
        <v>8224</v>
      </c>
      <c r="P3636" t="s">
        <v>8387</v>
      </c>
      <c r="Q3636" s="8" t="s">
        <v>8376</v>
      </c>
      <c r="R3636">
        <v>1954</v>
      </c>
      <c r="S3636" s="7">
        <v>1</v>
      </c>
      <c r="T3636" s="4">
        <v>50000</v>
      </c>
      <c r="U3636" s="4">
        <v>349474</v>
      </c>
      <c r="V3636" s="25">
        <v>46.627592592587462</v>
      </c>
      <c r="W3636" s="4">
        <v>415</v>
      </c>
    </row>
    <row r="3637" spans="1:23" x14ac:dyDescent="0.45">
      <c r="A3637" t="s">
        <v>8349</v>
      </c>
      <c r="B3637" t="s">
        <v>8224</v>
      </c>
      <c r="C3637" t="s">
        <v>8387</v>
      </c>
      <c r="D3637" s="8" t="s">
        <v>8376</v>
      </c>
      <c r="E3637">
        <v>2052</v>
      </c>
      <c r="F3637" s="7">
        <v>1</v>
      </c>
      <c r="G3637" s="4">
        <v>50000</v>
      </c>
      <c r="H3637" s="4">
        <v>176524</v>
      </c>
      <c r="I3637" s="25">
        <v>45</v>
      </c>
      <c r="J3637" s="4">
        <v>541</v>
      </c>
      <c r="N3637" t="s">
        <v>8349</v>
      </c>
      <c r="O3637" t="s">
        <v>8224</v>
      </c>
      <c r="P3637" t="s">
        <v>8387</v>
      </c>
      <c r="Q3637" s="8" t="s">
        <v>8376</v>
      </c>
      <c r="R3637">
        <v>2052</v>
      </c>
      <c r="S3637" s="7">
        <v>1</v>
      </c>
      <c r="T3637" s="4">
        <v>50000</v>
      </c>
      <c r="U3637" s="4">
        <v>176524</v>
      </c>
      <c r="V3637" s="25">
        <v>45</v>
      </c>
      <c r="W3637" s="4">
        <v>541</v>
      </c>
    </row>
    <row r="3638" spans="1:23" x14ac:dyDescent="0.45">
      <c r="A3638" t="s">
        <v>8349</v>
      </c>
      <c r="B3638" t="s">
        <v>8224</v>
      </c>
      <c r="C3638" t="s">
        <v>8387</v>
      </c>
      <c r="D3638" s="8" t="s">
        <v>8378</v>
      </c>
      <c r="F3638" s="7">
        <v>1</v>
      </c>
      <c r="G3638" s="4">
        <v>100000</v>
      </c>
      <c r="H3638" s="4">
        <v>105745</v>
      </c>
      <c r="I3638" s="25">
        <v>30</v>
      </c>
      <c r="J3638" s="4">
        <v>404</v>
      </c>
      <c r="N3638" t="s">
        <v>8349</v>
      </c>
      <c r="O3638" t="s">
        <v>8224</v>
      </c>
      <c r="P3638" t="s">
        <v>8387</v>
      </c>
      <c r="Q3638" s="8" t="s">
        <v>8378</v>
      </c>
      <c r="S3638" s="7">
        <v>1</v>
      </c>
      <c r="T3638" s="4">
        <v>100000</v>
      </c>
      <c r="U3638" s="4">
        <v>105745</v>
      </c>
      <c r="V3638" s="25">
        <v>30</v>
      </c>
      <c r="W3638" s="4">
        <v>404</v>
      </c>
    </row>
    <row r="3639" spans="1:23" x14ac:dyDescent="0.45">
      <c r="A3639" t="s">
        <v>8349</v>
      </c>
      <c r="B3639" t="s">
        <v>8224</v>
      </c>
      <c r="C3639" t="s">
        <v>8387</v>
      </c>
      <c r="D3639" s="8" t="s">
        <v>8378</v>
      </c>
      <c r="E3639">
        <v>2726</v>
      </c>
      <c r="F3639" s="7">
        <v>1</v>
      </c>
      <c r="G3639" s="4">
        <v>100000</v>
      </c>
      <c r="H3639" s="4">
        <v>105745</v>
      </c>
      <c r="I3639" s="25">
        <v>30</v>
      </c>
      <c r="J3639" s="4">
        <v>404</v>
      </c>
      <c r="N3639" t="s">
        <v>8349</v>
      </c>
      <c r="O3639" t="s">
        <v>8224</v>
      </c>
      <c r="P3639" t="s">
        <v>8387</v>
      </c>
      <c r="Q3639" s="8" t="s">
        <v>8378</v>
      </c>
      <c r="R3639">
        <v>2726</v>
      </c>
      <c r="S3639" s="7">
        <v>1</v>
      </c>
      <c r="T3639" s="4">
        <v>100000</v>
      </c>
      <c r="U3639" s="4">
        <v>105745</v>
      </c>
      <c r="V3639" s="25">
        <v>30</v>
      </c>
      <c r="W3639" s="4">
        <v>404</v>
      </c>
    </row>
    <row r="3640" spans="1:23" x14ac:dyDescent="0.45">
      <c r="A3640" t="s">
        <v>8349</v>
      </c>
      <c r="B3640" t="s">
        <v>8224</v>
      </c>
      <c r="C3640" t="s">
        <v>8387</v>
      </c>
      <c r="D3640" s="8" t="s">
        <v>8379</v>
      </c>
      <c r="F3640" s="7">
        <v>3</v>
      </c>
      <c r="G3640" s="4">
        <v>172100</v>
      </c>
      <c r="H3640" s="4">
        <v>879999</v>
      </c>
      <c r="I3640" s="25">
        <v>38.035150462962825</v>
      </c>
      <c r="J3640" s="4">
        <v>4598</v>
      </c>
      <c r="N3640" t="s">
        <v>8349</v>
      </c>
      <c r="O3640" t="s">
        <v>8224</v>
      </c>
      <c r="P3640" t="s">
        <v>8387</v>
      </c>
      <c r="Q3640" s="8" t="s">
        <v>8379</v>
      </c>
      <c r="S3640" s="7">
        <v>3</v>
      </c>
      <c r="T3640" s="4">
        <v>172100</v>
      </c>
      <c r="U3640" s="4">
        <v>879999</v>
      </c>
      <c r="V3640" s="25">
        <v>38.035150462962825</v>
      </c>
      <c r="W3640" s="4">
        <v>4598</v>
      </c>
    </row>
    <row r="3641" spans="1:23" x14ac:dyDescent="0.45">
      <c r="A3641" t="s">
        <v>8349</v>
      </c>
      <c r="B3641" t="s">
        <v>8224</v>
      </c>
      <c r="C3641" t="s">
        <v>8387</v>
      </c>
      <c r="D3641" s="8" t="s">
        <v>8379</v>
      </c>
      <c r="E3641">
        <v>1948</v>
      </c>
      <c r="F3641" s="7">
        <v>1</v>
      </c>
      <c r="G3641" s="4">
        <v>100000</v>
      </c>
      <c r="H3641" s="4">
        <v>800211</v>
      </c>
      <c r="I3641" s="25">
        <v>54.105451388888469</v>
      </c>
      <c r="J3641" s="4">
        <v>4245</v>
      </c>
      <c r="N3641" t="s">
        <v>8349</v>
      </c>
      <c r="O3641" t="s">
        <v>8224</v>
      </c>
      <c r="P3641" t="s">
        <v>8387</v>
      </c>
      <c r="Q3641" s="8" t="s">
        <v>8379</v>
      </c>
      <c r="R3641">
        <v>1948</v>
      </c>
      <c r="S3641" s="7">
        <v>1</v>
      </c>
      <c r="T3641" s="4">
        <v>100000</v>
      </c>
      <c r="U3641" s="4">
        <v>800211</v>
      </c>
      <c r="V3641" s="25">
        <v>54.105451388888469</v>
      </c>
      <c r="W3641" s="4">
        <v>4245</v>
      </c>
    </row>
    <row r="3642" spans="1:23" x14ac:dyDescent="0.45">
      <c r="A3642" t="s">
        <v>8349</v>
      </c>
      <c r="B3642" t="s">
        <v>8224</v>
      </c>
      <c r="C3642" t="s">
        <v>8387</v>
      </c>
      <c r="D3642" s="8" t="s">
        <v>8379</v>
      </c>
      <c r="E3642">
        <v>2072</v>
      </c>
      <c r="F3642" s="7">
        <v>1</v>
      </c>
      <c r="G3642" s="4">
        <v>71500</v>
      </c>
      <c r="H3642" s="4">
        <v>79173</v>
      </c>
      <c r="I3642" s="25">
        <v>30</v>
      </c>
      <c r="J3642" s="4">
        <v>350</v>
      </c>
      <c r="N3642" t="s">
        <v>8349</v>
      </c>
      <c r="O3642" t="s">
        <v>8224</v>
      </c>
      <c r="P3642" t="s">
        <v>8387</v>
      </c>
      <c r="Q3642" s="8" t="s">
        <v>8379</v>
      </c>
      <c r="R3642">
        <v>2072</v>
      </c>
      <c r="S3642" s="7">
        <v>1</v>
      </c>
      <c r="T3642" s="4">
        <v>71500</v>
      </c>
      <c r="U3642" s="4">
        <v>79173</v>
      </c>
      <c r="V3642" s="25">
        <v>30</v>
      </c>
      <c r="W3642" s="4">
        <v>350</v>
      </c>
    </row>
    <row r="3643" spans="1:23" x14ac:dyDescent="0.45">
      <c r="A3643" t="s">
        <v>8349</v>
      </c>
      <c r="B3643" t="s">
        <v>8224</v>
      </c>
      <c r="C3643" t="s">
        <v>8387</v>
      </c>
      <c r="D3643" s="8" t="s">
        <v>8379</v>
      </c>
      <c r="E3643">
        <v>2074</v>
      </c>
      <c r="F3643" s="7">
        <v>1</v>
      </c>
      <c r="G3643" s="4">
        <v>600</v>
      </c>
      <c r="H3643" s="4">
        <v>615</v>
      </c>
      <c r="I3643" s="25">
        <v>30</v>
      </c>
      <c r="J3643" s="4">
        <v>3</v>
      </c>
      <c r="N3643" t="s">
        <v>8349</v>
      </c>
      <c r="O3643" t="s">
        <v>8224</v>
      </c>
      <c r="P3643" t="s">
        <v>8387</v>
      </c>
      <c r="Q3643" s="8" t="s">
        <v>8379</v>
      </c>
      <c r="R3643">
        <v>2074</v>
      </c>
      <c r="S3643" s="7">
        <v>1</v>
      </c>
      <c r="T3643" s="4">
        <v>600</v>
      </c>
      <c r="U3643" s="4">
        <v>615</v>
      </c>
      <c r="V3643" s="25">
        <v>30</v>
      </c>
      <c r="W3643" s="4">
        <v>3</v>
      </c>
    </row>
    <row r="3644" spans="1:23" x14ac:dyDescent="0.45">
      <c r="A3644" t="s">
        <v>8349</v>
      </c>
      <c r="B3644" t="s">
        <v>8224</v>
      </c>
      <c r="C3644" t="s">
        <v>8387</v>
      </c>
      <c r="D3644" s="8" t="s">
        <v>8369</v>
      </c>
      <c r="F3644" s="7">
        <v>2</v>
      </c>
      <c r="G3644" s="4">
        <v>260000</v>
      </c>
      <c r="H3644" s="4">
        <v>916999</v>
      </c>
      <c r="I3644" s="25">
        <v>45</v>
      </c>
      <c r="J3644" s="4">
        <v>4887</v>
      </c>
      <c r="N3644" t="s">
        <v>8349</v>
      </c>
      <c r="O3644" t="s">
        <v>8224</v>
      </c>
      <c r="P3644" t="s">
        <v>8387</v>
      </c>
      <c r="Q3644" s="8" t="s">
        <v>8369</v>
      </c>
      <c r="S3644" s="7">
        <v>2</v>
      </c>
      <c r="T3644" s="4">
        <v>260000</v>
      </c>
      <c r="U3644" s="4">
        <v>916999</v>
      </c>
      <c r="V3644" s="25">
        <v>45</v>
      </c>
      <c r="W3644" s="4">
        <v>4887</v>
      </c>
    </row>
    <row r="3645" spans="1:23" x14ac:dyDescent="0.45">
      <c r="A3645" t="s">
        <v>8349</v>
      </c>
      <c r="B3645" t="s">
        <v>8224</v>
      </c>
      <c r="C3645" t="s">
        <v>8387</v>
      </c>
      <c r="D3645" s="8" t="s">
        <v>8369</v>
      </c>
      <c r="E3645">
        <v>2013</v>
      </c>
      <c r="F3645" s="7">
        <v>1</v>
      </c>
      <c r="G3645" s="4">
        <v>160000</v>
      </c>
      <c r="H3645" s="4">
        <v>791862</v>
      </c>
      <c r="I3645" s="25">
        <v>60</v>
      </c>
      <c r="J3645" s="4">
        <v>4562</v>
      </c>
      <c r="N3645" t="s">
        <v>8349</v>
      </c>
      <c r="O3645" t="s">
        <v>8224</v>
      </c>
      <c r="P3645" t="s">
        <v>8387</v>
      </c>
      <c r="Q3645" s="8" t="s">
        <v>8369</v>
      </c>
      <c r="R3645">
        <v>2013</v>
      </c>
      <c r="S3645" s="7">
        <v>1</v>
      </c>
      <c r="T3645" s="4">
        <v>160000</v>
      </c>
      <c r="U3645" s="4">
        <v>791862</v>
      </c>
      <c r="V3645" s="25">
        <v>60</v>
      </c>
      <c r="W3645" s="4">
        <v>4562</v>
      </c>
    </row>
    <row r="3646" spans="1:23" x14ac:dyDescent="0.45">
      <c r="A3646" t="s">
        <v>8349</v>
      </c>
      <c r="B3646" t="s">
        <v>8224</v>
      </c>
      <c r="C3646" t="s">
        <v>8387</v>
      </c>
      <c r="D3646" s="8" t="s">
        <v>8369</v>
      </c>
      <c r="E3646">
        <v>2022</v>
      </c>
      <c r="F3646" s="7">
        <v>1</v>
      </c>
      <c r="G3646" s="4">
        <v>100000</v>
      </c>
      <c r="H3646" s="4">
        <v>125137</v>
      </c>
      <c r="I3646" s="25">
        <v>30</v>
      </c>
      <c r="J3646" s="4">
        <v>325</v>
      </c>
      <c r="N3646" t="s">
        <v>8349</v>
      </c>
      <c r="O3646" t="s">
        <v>8224</v>
      </c>
      <c r="P3646" t="s">
        <v>8387</v>
      </c>
      <c r="Q3646" s="8" t="s">
        <v>8369</v>
      </c>
      <c r="R3646">
        <v>2022</v>
      </c>
      <c r="S3646" s="7">
        <v>1</v>
      </c>
      <c r="T3646" s="4">
        <v>100000</v>
      </c>
      <c r="U3646" s="4">
        <v>125137</v>
      </c>
      <c r="V3646" s="25">
        <v>30</v>
      </c>
      <c r="W3646" s="4">
        <v>325</v>
      </c>
    </row>
    <row r="3647" spans="1:23" x14ac:dyDescent="0.45">
      <c r="A3647" t="s">
        <v>8349</v>
      </c>
      <c r="B3647" t="s">
        <v>8224</v>
      </c>
      <c r="C3647" t="s">
        <v>8387</v>
      </c>
      <c r="D3647" s="8" t="s">
        <v>8380</v>
      </c>
      <c r="F3647" s="7">
        <v>2</v>
      </c>
      <c r="G3647" s="4">
        <v>208000</v>
      </c>
      <c r="H3647" s="4">
        <v>679050.01</v>
      </c>
      <c r="I3647" s="25">
        <v>41.784351851856627</v>
      </c>
      <c r="J3647" s="4">
        <v>4529</v>
      </c>
      <c r="N3647" t="s">
        <v>8349</v>
      </c>
      <c r="O3647" t="s">
        <v>8224</v>
      </c>
      <c r="P3647" t="s">
        <v>8387</v>
      </c>
      <c r="Q3647" s="8" t="s">
        <v>8380</v>
      </c>
      <c r="S3647" s="7">
        <v>2</v>
      </c>
      <c r="T3647" s="4">
        <v>208000</v>
      </c>
      <c r="U3647" s="4">
        <v>679050.01</v>
      </c>
      <c r="V3647" s="25">
        <v>41.784351851856627</v>
      </c>
      <c r="W3647" s="4">
        <v>4529</v>
      </c>
    </row>
    <row r="3648" spans="1:23" x14ac:dyDescent="0.45">
      <c r="A3648" t="s">
        <v>8349</v>
      </c>
      <c r="B3648" t="s">
        <v>8224</v>
      </c>
      <c r="C3648" t="s">
        <v>8387</v>
      </c>
      <c r="D3648" s="8" t="s">
        <v>8380</v>
      </c>
      <c r="E3648">
        <v>1943</v>
      </c>
      <c r="F3648" s="7">
        <v>1</v>
      </c>
      <c r="G3648" s="4">
        <v>10000</v>
      </c>
      <c r="H3648" s="4">
        <v>170525</v>
      </c>
      <c r="I3648" s="25">
        <v>45</v>
      </c>
      <c r="J3648" s="4">
        <v>2478</v>
      </c>
      <c r="N3648" t="s">
        <v>8349</v>
      </c>
      <c r="O3648" t="s">
        <v>8224</v>
      </c>
      <c r="P3648" t="s">
        <v>8387</v>
      </c>
      <c r="Q3648" s="8" t="s">
        <v>8380</v>
      </c>
      <c r="R3648">
        <v>1943</v>
      </c>
      <c r="S3648" s="7">
        <v>1</v>
      </c>
      <c r="T3648" s="4">
        <v>10000</v>
      </c>
      <c r="U3648" s="4">
        <v>170525</v>
      </c>
      <c r="V3648" s="25">
        <v>45</v>
      </c>
      <c r="W3648" s="4">
        <v>2478</v>
      </c>
    </row>
    <row r="3649" spans="1:23" x14ac:dyDescent="0.45">
      <c r="A3649" t="s">
        <v>8349</v>
      </c>
      <c r="B3649" t="s">
        <v>8224</v>
      </c>
      <c r="C3649" t="s">
        <v>8387</v>
      </c>
      <c r="D3649" s="8" t="s">
        <v>8380</v>
      </c>
      <c r="E3649">
        <v>1973</v>
      </c>
      <c r="F3649" s="7">
        <v>1</v>
      </c>
      <c r="G3649" s="4">
        <v>198000</v>
      </c>
      <c r="H3649" s="4">
        <v>508525.01</v>
      </c>
      <c r="I3649" s="25">
        <v>38.568703703713254</v>
      </c>
      <c r="J3649" s="4">
        <v>2051</v>
      </c>
      <c r="N3649" t="s">
        <v>8349</v>
      </c>
      <c r="O3649" t="s">
        <v>8224</v>
      </c>
      <c r="P3649" t="s">
        <v>8387</v>
      </c>
      <c r="Q3649" s="8" t="s">
        <v>8380</v>
      </c>
      <c r="R3649">
        <v>1973</v>
      </c>
      <c r="S3649" s="7">
        <v>1</v>
      </c>
      <c r="T3649" s="4">
        <v>198000</v>
      </c>
      <c r="U3649" s="4">
        <v>508525.01</v>
      </c>
      <c r="V3649" s="25">
        <v>38.568703703713254</v>
      </c>
      <c r="W3649" s="4">
        <v>2051</v>
      </c>
    </row>
    <row r="3650" spans="1:23" x14ac:dyDescent="0.45">
      <c r="A3650" t="s">
        <v>8349</v>
      </c>
      <c r="B3650" t="s">
        <v>8224</v>
      </c>
      <c r="C3650" t="s">
        <v>8387</v>
      </c>
      <c r="D3650" s="8" t="s">
        <v>8370</v>
      </c>
      <c r="F3650" s="7">
        <v>1</v>
      </c>
      <c r="G3650" s="4">
        <v>30000</v>
      </c>
      <c r="H3650" s="4">
        <v>96015.9</v>
      </c>
      <c r="I3650" s="25">
        <v>30</v>
      </c>
      <c r="J3650" s="4">
        <v>1737</v>
      </c>
      <c r="N3650" t="s">
        <v>8349</v>
      </c>
      <c r="O3650" t="s">
        <v>8224</v>
      </c>
      <c r="P3650" t="s">
        <v>8387</v>
      </c>
      <c r="Q3650" s="8" t="s">
        <v>8370</v>
      </c>
      <c r="S3650" s="7">
        <v>1</v>
      </c>
      <c r="T3650" s="4">
        <v>30000</v>
      </c>
      <c r="U3650" s="4">
        <v>96015.9</v>
      </c>
      <c r="V3650" s="25">
        <v>30</v>
      </c>
      <c r="W3650" s="4">
        <v>1737</v>
      </c>
    </row>
    <row r="3651" spans="1:23" x14ac:dyDescent="0.45">
      <c r="A3651" t="s">
        <v>8349</v>
      </c>
      <c r="B3651" t="s">
        <v>8224</v>
      </c>
      <c r="C3651" t="s">
        <v>8387</v>
      </c>
      <c r="D3651" s="8" t="s">
        <v>8370</v>
      </c>
      <c r="E3651">
        <v>2010</v>
      </c>
      <c r="F3651" s="7">
        <v>1</v>
      </c>
      <c r="G3651" s="4">
        <v>30000</v>
      </c>
      <c r="H3651" s="4">
        <v>96015.9</v>
      </c>
      <c r="I3651" s="25">
        <v>30</v>
      </c>
      <c r="J3651" s="4">
        <v>1737</v>
      </c>
      <c r="N3651" t="s">
        <v>8349</v>
      </c>
      <c r="O3651" t="s">
        <v>8224</v>
      </c>
      <c r="P3651" t="s">
        <v>8387</v>
      </c>
      <c r="Q3651" s="8" t="s">
        <v>8370</v>
      </c>
      <c r="R3651">
        <v>2010</v>
      </c>
      <c r="S3651" s="7">
        <v>1</v>
      </c>
      <c r="T3651" s="4">
        <v>30000</v>
      </c>
      <c r="U3651" s="4">
        <v>96015.9</v>
      </c>
      <c r="V3651" s="25">
        <v>30</v>
      </c>
      <c r="W3651" s="4">
        <v>1737</v>
      </c>
    </row>
    <row r="3652" spans="1:23" x14ac:dyDescent="0.45">
      <c r="A3652" t="s">
        <v>8349</v>
      </c>
      <c r="B3652" t="s">
        <v>8224</v>
      </c>
      <c r="C3652" t="s">
        <v>8387</v>
      </c>
      <c r="D3652" s="8" t="s">
        <v>8371</v>
      </c>
      <c r="F3652" s="7">
        <v>2</v>
      </c>
      <c r="G3652" s="4">
        <v>60000</v>
      </c>
      <c r="H3652" s="4">
        <v>250109.9</v>
      </c>
      <c r="I3652" s="25">
        <v>37.5</v>
      </c>
      <c r="J3652" s="4">
        <v>2058</v>
      </c>
      <c r="N3652" t="s">
        <v>8349</v>
      </c>
      <c r="O3652" t="s">
        <v>8224</v>
      </c>
      <c r="P3652" t="s">
        <v>8387</v>
      </c>
      <c r="Q3652" s="8" t="s">
        <v>8371</v>
      </c>
      <c r="S3652" s="7">
        <v>2</v>
      </c>
      <c r="T3652" s="4">
        <v>60000</v>
      </c>
      <c r="U3652" s="4">
        <v>250109.9</v>
      </c>
      <c r="V3652" s="25">
        <v>37.5</v>
      </c>
      <c r="W3652" s="4">
        <v>2058</v>
      </c>
    </row>
    <row r="3653" spans="1:23" x14ac:dyDescent="0.45">
      <c r="A3653" t="s">
        <v>8349</v>
      </c>
      <c r="B3653" t="s">
        <v>8224</v>
      </c>
      <c r="C3653" t="s">
        <v>8387</v>
      </c>
      <c r="D3653" s="8" t="s">
        <v>8371</v>
      </c>
      <c r="E3653">
        <v>2019</v>
      </c>
      <c r="F3653" s="7">
        <v>1</v>
      </c>
      <c r="G3653" s="4">
        <v>40000</v>
      </c>
      <c r="H3653" s="4">
        <v>193963.9</v>
      </c>
      <c r="I3653" s="25">
        <v>30</v>
      </c>
      <c r="J3653" s="4">
        <v>1780</v>
      </c>
      <c r="N3653" t="s">
        <v>8349</v>
      </c>
      <c r="O3653" t="s">
        <v>8224</v>
      </c>
      <c r="P3653" t="s">
        <v>8387</v>
      </c>
      <c r="Q3653" s="8" t="s">
        <v>8371</v>
      </c>
      <c r="R3653">
        <v>2019</v>
      </c>
      <c r="S3653" s="7">
        <v>1</v>
      </c>
      <c r="T3653" s="4">
        <v>40000</v>
      </c>
      <c r="U3653" s="4">
        <v>193963.9</v>
      </c>
      <c r="V3653" s="25">
        <v>30</v>
      </c>
      <c r="W3653" s="4">
        <v>1780</v>
      </c>
    </row>
    <row r="3654" spans="1:23" x14ac:dyDescent="0.45">
      <c r="A3654" t="s">
        <v>8349</v>
      </c>
      <c r="B3654" t="s">
        <v>8224</v>
      </c>
      <c r="C3654" t="s">
        <v>8387</v>
      </c>
      <c r="D3654" s="8" t="s">
        <v>8371</v>
      </c>
      <c r="E3654">
        <v>2071</v>
      </c>
      <c r="F3654" s="7">
        <v>1</v>
      </c>
      <c r="G3654" s="4">
        <v>20000</v>
      </c>
      <c r="H3654" s="4">
        <v>56146</v>
      </c>
      <c r="I3654" s="25">
        <v>45</v>
      </c>
      <c r="J3654" s="4">
        <v>278</v>
      </c>
      <c r="N3654" t="s">
        <v>8349</v>
      </c>
      <c r="O3654" t="s">
        <v>8224</v>
      </c>
      <c r="P3654" t="s">
        <v>8387</v>
      </c>
      <c r="Q3654" s="8" t="s">
        <v>8371</v>
      </c>
      <c r="R3654">
        <v>2071</v>
      </c>
      <c r="S3654" s="7">
        <v>1</v>
      </c>
      <c r="T3654" s="4">
        <v>20000</v>
      </c>
      <c r="U3654" s="4">
        <v>56146</v>
      </c>
      <c r="V3654" s="25">
        <v>45</v>
      </c>
      <c r="W3654" s="4">
        <v>278</v>
      </c>
    </row>
    <row r="3655" spans="1:23" x14ac:dyDescent="0.45">
      <c r="A3655" t="s">
        <v>8349</v>
      </c>
      <c r="B3655" t="s">
        <v>8224</v>
      </c>
      <c r="C3655" t="s">
        <v>8387</v>
      </c>
      <c r="D3655" s="8" t="s">
        <v>8372</v>
      </c>
      <c r="F3655" s="7">
        <v>3</v>
      </c>
      <c r="G3655" s="4">
        <v>30001</v>
      </c>
      <c r="H3655" s="4">
        <v>56305.97</v>
      </c>
      <c r="I3655" s="25">
        <v>40.082361111111823</v>
      </c>
      <c r="J3655" s="4">
        <v>254</v>
      </c>
      <c r="N3655" t="s">
        <v>8349</v>
      </c>
      <c r="O3655" t="s">
        <v>8224</v>
      </c>
      <c r="P3655" t="s">
        <v>8387</v>
      </c>
      <c r="Q3655" s="8" t="s">
        <v>8372</v>
      </c>
      <c r="S3655" s="7">
        <v>3</v>
      </c>
      <c r="T3655" s="4">
        <v>30001</v>
      </c>
      <c r="U3655" s="4">
        <v>56305.97</v>
      </c>
      <c r="V3655" s="25">
        <v>40.082361111111823</v>
      </c>
      <c r="W3655" s="4">
        <v>254</v>
      </c>
    </row>
    <row r="3656" spans="1:23" x14ac:dyDescent="0.45">
      <c r="A3656" t="s">
        <v>8349</v>
      </c>
      <c r="B3656" t="s">
        <v>8224</v>
      </c>
      <c r="C3656" t="s">
        <v>8387</v>
      </c>
      <c r="D3656" s="8" t="s">
        <v>8372</v>
      </c>
      <c r="E3656">
        <v>2068</v>
      </c>
      <c r="F3656" s="7">
        <v>1</v>
      </c>
      <c r="G3656" s="4">
        <v>25000</v>
      </c>
      <c r="H3656" s="4">
        <v>26305.97</v>
      </c>
      <c r="I3656" s="25">
        <v>30</v>
      </c>
      <c r="J3656" s="4">
        <v>76</v>
      </c>
      <c r="N3656" t="s">
        <v>8349</v>
      </c>
      <c r="O3656" t="s">
        <v>8224</v>
      </c>
      <c r="P3656" t="s">
        <v>8387</v>
      </c>
      <c r="Q3656" s="8" t="s">
        <v>8372</v>
      </c>
      <c r="R3656">
        <v>2068</v>
      </c>
      <c r="S3656" s="7">
        <v>1</v>
      </c>
      <c r="T3656" s="4">
        <v>25000</v>
      </c>
      <c r="U3656" s="4">
        <v>26305.97</v>
      </c>
      <c r="V3656" s="25">
        <v>30</v>
      </c>
      <c r="W3656" s="4">
        <v>76</v>
      </c>
    </row>
    <row r="3657" spans="1:23" x14ac:dyDescent="0.45">
      <c r="A3657" t="s">
        <v>8349</v>
      </c>
      <c r="B3657" t="s">
        <v>8224</v>
      </c>
      <c r="C3657" t="s">
        <v>8387</v>
      </c>
      <c r="D3657" s="8" t="s">
        <v>8372</v>
      </c>
      <c r="E3657">
        <v>2734</v>
      </c>
      <c r="F3657" s="7">
        <v>1</v>
      </c>
      <c r="G3657" s="4">
        <v>1</v>
      </c>
      <c r="H3657" s="4">
        <v>22603</v>
      </c>
      <c r="I3657" s="25">
        <v>30.247083333335468</v>
      </c>
      <c r="J3657" s="4">
        <v>163</v>
      </c>
      <c r="N3657" t="s">
        <v>8349</v>
      </c>
      <c r="O3657" t="s">
        <v>8224</v>
      </c>
      <c r="P3657" t="s">
        <v>8387</v>
      </c>
      <c r="Q3657" s="8" t="s">
        <v>8372</v>
      </c>
      <c r="R3657">
        <v>2734</v>
      </c>
      <c r="S3657" s="7">
        <v>1</v>
      </c>
      <c r="T3657" s="4">
        <v>1</v>
      </c>
      <c r="U3657" s="4">
        <v>22603</v>
      </c>
      <c r="V3657" s="25">
        <v>30.247083333335468</v>
      </c>
      <c r="W3657" s="4">
        <v>163</v>
      </c>
    </row>
    <row r="3658" spans="1:23" x14ac:dyDescent="0.45">
      <c r="A3658" t="s">
        <v>8349</v>
      </c>
      <c r="B3658" t="s">
        <v>8224</v>
      </c>
      <c r="C3658" t="s">
        <v>8387</v>
      </c>
      <c r="D3658" s="8" t="s">
        <v>8372</v>
      </c>
      <c r="E3658">
        <v>2738</v>
      </c>
      <c r="F3658" s="7">
        <v>1</v>
      </c>
      <c r="G3658" s="4">
        <v>5000</v>
      </c>
      <c r="H3658" s="4">
        <v>7397</v>
      </c>
      <c r="I3658" s="25">
        <v>60</v>
      </c>
      <c r="J3658" s="4">
        <v>15</v>
      </c>
      <c r="N3658" t="s">
        <v>8349</v>
      </c>
      <c r="O3658" t="s">
        <v>8224</v>
      </c>
      <c r="P3658" t="s">
        <v>8387</v>
      </c>
      <c r="Q3658" s="8" t="s">
        <v>8372</v>
      </c>
      <c r="R3658">
        <v>2738</v>
      </c>
      <c r="S3658" s="7">
        <v>1</v>
      </c>
      <c r="T3658" s="4">
        <v>5000</v>
      </c>
      <c r="U3658" s="4">
        <v>7397</v>
      </c>
      <c r="V3658" s="25">
        <v>60</v>
      </c>
      <c r="W3658" s="4">
        <v>15</v>
      </c>
    </row>
    <row r="3659" spans="1:23" x14ac:dyDescent="0.45">
      <c r="A3659" t="s">
        <v>8349</v>
      </c>
      <c r="B3659" t="s">
        <v>8224</v>
      </c>
      <c r="C3659" t="s">
        <v>8387</v>
      </c>
      <c r="D3659" s="8" t="s">
        <v>8373</v>
      </c>
      <c r="F3659" s="7">
        <v>3</v>
      </c>
      <c r="G3659" s="4">
        <v>60885</v>
      </c>
      <c r="H3659" s="4">
        <v>130510</v>
      </c>
      <c r="I3659" s="25">
        <v>38.038051697529831</v>
      </c>
      <c r="J3659" s="4">
        <v>1147</v>
      </c>
      <c r="N3659" t="s">
        <v>8349</v>
      </c>
      <c r="O3659" t="s">
        <v>8224</v>
      </c>
      <c r="P3659" t="s">
        <v>8387</v>
      </c>
      <c r="Q3659" s="8" t="s">
        <v>8373</v>
      </c>
      <c r="S3659" s="7">
        <v>3</v>
      </c>
      <c r="T3659" s="4">
        <v>60885</v>
      </c>
      <c r="U3659" s="4">
        <v>130510</v>
      </c>
      <c r="V3659" s="25">
        <v>38.038051697529831</v>
      </c>
      <c r="W3659" s="4">
        <v>1147</v>
      </c>
    </row>
    <row r="3660" spans="1:23" x14ac:dyDescent="0.45">
      <c r="A3660" t="s">
        <v>8349</v>
      </c>
      <c r="B3660" t="s">
        <v>8224</v>
      </c>
      <c r="C3660" t="s">
        <v>8387</v>
      </c>
      <c r="D3660" s="8" t="s">
        <v>8373</v>
      </c>
      <c r="E3660">
        <v>1951</v>
      </c>
      <c r="F3660" s="7">
        <v>1</v>
      </c>
      <c r="G3660" s="4">
        <v>50000</v>
      </c>
      <c r="H3660" s="4">
        <v>106222</v>
      </c>
      <c r="I3660" s="25">
        <v>30.041666666664241</v>
      </c>
      <c r="J3660" s="4">
        <v>834</v>
      </c>
      <c r="N3660" t="s">
        <v>8349</v>
      </c>
      <c r="O3660" t="s">
        <v>8224</v>
      </c>
      <c r="P3660" t="s">
        <v>8387</v>
      </c>
      <c r="Q3660" s="8" t="s">
        <v>8373</v>
      </c>
      <c r="R3660">
        <v>1951</v>
      </c>
      <c r="S3660" s="7">
        <v>1</v>
      </c>
      <c r="T3660" s="4">
        <v>50000</v>
      </c>
      <c r="U3660" s="4">
        <v>106222</v>
      </c>
      <c r="V3660" s="25">
        <v>30.041666666664241</v>
      </c>
      <c r="W3660" s="4">
        <v>834</v>
      </c>
    </row>
    <row r="3661" spans="1:23" x14ac:dyDescent="0.45">
      <c r="A3661" t="s">
        <v>8349</v>
      </c>
      <c r="B3661" t="s">
        <v>8224</v>
      </c>
      <c r="C3661" t="s">
        <v>8387</v>
      </c>
      <c r="D3661" s="8" t="s">
        <v>8373</v>
      </c>
      <c r="E3661">
        <v>2041</v>
      </c>
      <c r="F3661" s="7">
        <v>1</v>
      </c>
      <c r="G3661" s="4">
        <v>9500</v>
      </c>
      <c r="H3661" s="4">
        <v>17277</v>
      </c>
      <c r="I3661" s="25">
        <v>30.041666666664241</v>
      </c>
      <c r="J3661" s="4">
        <v>120</v>
      </c>
      <c r="N3661" t="s">
        <v>8349</v>
      </c>
      <c r="O3661" t="s">
        <v>8224</v>
      </c>
      <c r="P3661" t="s">
        <v>8387</v>
      </c>
      <c r="Q3661" s="8" t="s">
        <v>8373</v>
      </c>
      <c r="R3661">
        <v>2041</v>
      </c>
      <c r="S3661" s="7">
        <v>1</v>
      </c>
      <c r="T3661" s="4">
        <v>9500</v>
      </c>
      <c r="U3661" s="4">
        <v>17277</v>
      </c>
      <c r="V3661" s="25">
        <v>30.041666666664241</v>
      </c>
      <c r="W3661" s="4">
        <v>120</v>
      </c>
    </row>
    <row r="3662" spans="1:23" x14ac:dyDescent="0.45">
      <c r="A3662" t="s">
        <v>8349</v>
      </c>
      <c r="B3662" t="s">
        <v>8224</v>
      </c>
      <c r="C3662" t="s">
        <v>8387</v>
      </c>
      <c r="D3662" s="8" t="s">
        <v>8373</v>
      </c>
      <c r="E3662">
        <v>2043</v>
      </c>
      <c r="F3662" s="7">
        <v>1</v>
      </c>
      <c r="G3662" s="4">
        <v>1385</v>
      </c>
      <c r="H3662" s="4">
        <v>7011</v>
      </c>
      <c r="I3662" s="25">
        <v>54.030821759261016</v>
      </c>
      <c r="J3662" s="4">
        <v>193</v>
      </c>
      <c r="N3662" t="s">
        <v>8349</v>
      </c>
      <c r="O3662" t="s">
        <v>8224</v>
      </c>
      <c r="P3662" t="s">
        <v>8387</v>
      </c>
      <c r="Q3662" s="8" t="s">
        <v>8373</v>
      </c>
      <c r="R3662">
        <v>2043</v>
      </c>
      <c r="S3662" s="7">
        <v>1</v>
      </c>
      <c r="T3662" s="4">
        <v>1385</v>
      </c>
      <c r="U3662" s="4">
        <v>7011</v>
      </c>
      <c r="V3662" s="25">
        <v>54.030821759261016</v>
      </c>
      <c r="W3662" s="4">
        <v>193</v>
      </c>
    </row>
    <row r="3663" spans="1:23" x14ac:dyDescent="0.45">
      <c r="A3663" t="s">
        <v>8349</v>
      </c>
      <c r="B3663" t="s">
        <v>8224</v>
      </c>
      <c r="C3663" t="s">
        <v>8387</v>
      </c>
      <c r="D3663" s="8" t="s">
        <v>8374</v>
      </c>
      <c r="F3663" s="7">
        <v>4</v>
      </c>
      <c r="G3663" s="4">
        <v>205000</v>
      </c>
      <c r="H3663" s="4">
        <v>401428</v>
      </c>
      <c r="I3663" s="25">
        <v>37.613255208334522</v>
      </c>
      <c r="J3663" s="4">
        <v>1605</v>
      </c>
      <c r="N3663" t="s">
        <v>8349</v>
      </c>
      <c r="O3663" t="s">
        <v>8224</v>
      </c>
      <c r="P3663" t="s">
        <v>8387</v>
      </c>
      <c r="Q3663" s="8" t="s">
        <v>8374</v>
      </c>
      <c r="S3663" s="7">
        <v>4</v>
      </c>
      <c r="T3663" s="4">
        <v>205000</v>
      </c>
      <c r="U3663" s="4">
        <v>401428</v>
      </c>
      <c r="V3663" s="25">
        <v>37.613255208334522</v>
      </c>
      <c r="W3663" s="4">
        <v>1605</v>
      </c>
    </row>
    <row r="3664" spans="1:23" x14ac:dyDescent="0.45">
      <c r="A3664" t="s">
        <v>8349</v>
      </c>
      <c r="B3664" t="s">
        <v>8224</v>
      </c>
      <c r="C3664" t="s">
        <v>8387</v>
      </c>
      <c r="D3664" s="8" t="s">
        <v>8374</v>
      </c>
      <c r="E3664">
        <v>1968</v>
      </c>
      <c r="F3664" s="7">
        <v>1</v>
      </c>
      <c r="G3664" s="4">
        <v>50000</v>
      </c>
      <c r="H3664" s="4">
        <v>142483</v>
      </c>
      <c r="I3664" s="25">
        <v>31.041666666671517</v>
      </c>
      <c r="J3664" s="4">
        <v>510</v>
      </c>
      <c r="N3664" t="s">
        <v>8349</v>
      </c>
      <c r="O3664" t="s">
        <v>8224</v>
      </c>
      <c r="P3664" t="s">
        <v>8387</v>
      </c>
      <c r="Q3664" s="8" t="s">
        <v>8374</v>
      </c>
      <c r="R3664">
        <v>1968</v>
      </c>
      <c r="S3664" s="7">
        <v>1</v>
      </c>
      <c r="T3664" s="4">
        <v>50000</v>
      </c>
      <c r="U3664" s="4">
        <v>142483</v>
      </c>
      <c r="V3664" s="25">
        <v>31.041666666671517</v>
      </c>
      <c r="W3664" s="4">
        <v>510</v>
      </c>
    </row>
    <row r="3665" spans="1:23" x14ac:dyDescent="0.45">
      <c r="A3665" t="s">
        <v>8349</v>
      </c>
      <c r="B3665" t="s">
        <v>8224</v>
      </c>
      <c r="C3665" t="s">
        <v>8387</v>
      </c>
      <c r="D3665" s="8" t="s">
        <v>8374</v>
      </c>
      <c r="E3665">
        <v>2032</v>
      </c>
      <c r="F3665" s="7">
        <v>1</v>
      </c>
      <c r="G3665" s="4">
        <v>25000</v>
      </c>
      <c r="H3665" s="4">
        <v>76047</v>
      </c>
      <c r="I3665" s="25">
        <v>29.642662037033006</v>
      </c>
      <c r="J3665" s="4">
        <v>531</v>
      </c>
      <c r="N3665" t="s">
        <v>8349</v>
      </c>
      <c r="O3665" t="s">
        <v>8224</v>
      </c>
      <c r="P3665" t="s">
        <v>8387</v>
      </c>
      <c r="Q3665" s="8" t="s">
        <v>8374</v>
      </c>
      <c r="R3665">
        <v>2032</v>
      </c>
      <c r="S3665" s="7">
        <v>1</v>
      </c>
      <c r="T3665" s="4">
        <v>25000</v>
      </c>
      <c r="U3665" s="4">
        <v>76047</v>
      </c>
      <c r="V3665" s="25">
        <v>29.642662037033006</v>
      </c>
      <c r="W3665" s="4">
        <v>531</v>
      </c>
    </row>
    <row r="3666" spans="1:23" x14ac:dyDescent="0.45">
      <c r="A3666" t="s">
        <v>8349</v>
      </c>
      <c r="B3666" t="s">
        <v>8224</v>
      </c>
      <c r="C3666" t="s">
        <v>8387</v>
      </c>
      <c r="D3666" s="8" t="s">
        <v>8374</v>
      </c>
      <c r="E3666">
        <v>2039</v>
      </c>
      <c r="F3666" s="7">
        <v>1</v>
      </c>
      <c r="G3666" s="4">
        <v>125000</v>
      </c>
      <c r="H3666" s="4">
        <v>170271</v>
      </c>
      <c r="I3666" s="25">
        <v>29.768692129633564</v>
      </c>
      <c r="J3666" s="4">
        <v>379</v>
      </c>
      <c r="N3666" t="s">
        <v>8349</v>
      </c>
      <c r="O3666" t="s">
        <v>8224</v>
      </c>
      <c r="P3666" t="s">
        <v>8387</v>
      </c>
      <c r="Q3666" s="8" t="s">
        <v>8374</v>
      </c>
      <c r="R3666">
        <v>2039</v>
      </c>
      <c r="S3666" s="7">
        <v>1</v>
      </c>
      <c r="T3666" s="4">
        <v>125000</v>
      </c>
      <c r="U3666" s="4">
        <v>170271</v>
      </c>
      <c r="V3666" s="25">
        <v>29.768692129633564</v>
      </c>
      <c r="W3666" s="4">
        <v>379</v>
      </c>
    </row>
    <row r="3667" spans="1:23" x14ac:dyDescent="0.45">
      <c r="A3667" t="s">
        <v>8349</v>
      </c>
      <c r="B3667" t="s">
        <v>8224</v>
      </c>
      <c r="C3667" t="s">
        <v>8387</v>
      </c>
      <c r="D3667" s="8" t="s">
        <v>8374</v>
      </c>
      <c r="E3667">
        <v>2722</v>
      </c>
      <c r="F3667" s="7">
        <v>1</v>
      </c>
      <c r="G3667" s="4">
        <v>5000</v>
      </c>
      <c r="H3667" s="4">
        <v>12627</v>
      </c>
      <c r="I3667" s="25">
        <v>60</v>
      </c>
      <c r="J3667" s="4">
        <v>185</v>
      </c>
      <c r="N3667" t="s">
        <v>8349</v>
      </c>
      <c r="O3667" t="s">
        <v>8224</v>
      </c>
      <c r="P3667" t="s">
        <v>8387</v>
      </c>
      <c r="Q3667" s="8" t="s">
        <v>8374</v>
      </c>
      <c r="R3667">
        <v>2722</v>
      </c>
      <c r="S3667" s="7">
        <v>1</v>
      </c>
      <c r="T3667" s="4">
        <v>5000</v>
      </c>
      <c r="U3667" s="4">
        <v>12627</v>
      </c>
      <c r="V3667" s="25">
        <v>60</v>
      </c>
      <c r="W3667" s="4">
        <v>185</v>
      </c>
    </row>
    <row r="3668" spans="1:23" x14ac:dyDescent="0.45">
      <c r="A3668" t="s">
        <v>8349</v>
      </c>
      <c r="B3668" t="s">
        <v>8224</v>
      </c>
      <c r="C3668" t="s">
        <v>8387</v>
      </c>
      <c r="D3668" s="8" t="s">
        <v>8381</v>
      </c>
      <c r="F3668" s="7">
        <v>2</v>
      </c>
      <c r="G3668" s="4">
        <v>55000</v>
      </c>
      <c r="H3668" s="4">
        <v>113793.11</v>
      </c>
      <c r="I3668" s="25">
        <v>30</v>
      </c>
      <c r="J3668" s="4">
        <v>1410</v>
      </c>
      <c r="N3668" t="s">
        <v>8349</v>
      </c>
      <c r="O3668" t="s">
        <v>8224</v>
      </c>
      <c r="P3668" t="s">
        <v>8387</v>
      </c>
      <c r="Q3668" s="8" t="s">
        <v>8381</v>
      </c>
      <c r="S3668" s="7">
        <v>2</v>
      </c>
      <c r="T3668" s="4">
        <v>55000</v>
      </c>
      <c r="U3668" s="4">
        <v>113793.11</v>
      </c>
      <c r="V3668" s="25">
        <v>30</v>
      </c>
      <c r="W3668" s="4">
        <v>1410</v>
      </c>
    </row>
    <row r="3669" spans="1:23" x14ac:dyDescent="0.45">
      <c r="A3669" t="s">
        <v>8349</v>
      </c>
      <c r="B3669" t="s">
        <v>8224</v>
      </c>
      <c r="C3669" t="s">
        <v>8387</v>
      </c>
      <c r="D3669" s="8" t="s">
        <v>8381</v>
      </c>
      <c r="E3669">
        <v>2002</v>
      </c>
      <c r="F3669" s="7">
        <v>1</v>
      </c>
      <c r="G3669" s="4">
        <v>50000</v>
      </c>
      <c r="H3669" s="4">
        <v>108397.11</v>
      </c>
      <c r="I3669" s="25">
        <v>30</v>
      </c>
      <c r="J3669" s="4">
        <v>1375</v>
      </c>
      <c r="N3669" t="s">
        <v>8349</v>
      </c>
      <c r="O3669" t="s">
        <v>8224</v>
      </c>
      <c r="P3669" t="s">
        <v>8387</v>
      </c>
      <c r="Q3669" s="8" t="s">
        <v>8381</v>
      </c>
      <c r="R3669">
        <v>2002</v>
      </c>
      <c r="S3669" s="7">
        <v>1</v>
      </c>
      <c r="T3669" s="4">
        <v>50000</v>
      </c>
      <c r="U3669" s="4">
        <v>108397.11</v>
      </c>
      <c r="V3669" s="25">
        <v>30</v>
      </c>
      <c r="W3669" s="4">
        <v>1375</v>
      </c>
    </row>
    <row r="3670" spans="1:23" x14ac:dyDescent="0.45">
      <c r="A3670" t="s">
        <v>8349</v>
      </c>
      <c r="B3670" t="s">
        <v>8224</v>
      </c>
      <c r="C3670" t="s">
        <v>8387</v>
      </c>
      <c r="D3670" s="8" t="s">
        <v>8381</v>
      </c>
      <c r="E3670">
        <v>2061</v>
      </c>
      <c r="F3670" s="7">
        <v>1</v>
      </c>
      <c r="G3670" s="4">
        <v>5000</v>
      </c>
      <c r="H3670" s="4">
        <v>5396</v>
      </c>
      <c r="I3670" s="25">
        <v>30</v>
      </c>
      <c r="J3670" s="4">
        <v>35</v>
      </c>
      <c r="N3670" t="s">
        <v>8349</v>
      </c>
      <c r="O3670" t="s">
        <v>8224</v>
      </c>
      <c r="P3670" t="s">
        <v>8387</v>
      </c>
      <c r="Q3670" s="8" t="s">
        <v>8381</v>
      </c>
      <c r="R3670">
        <v>2061</v>
      </c>
      <c r="S3670" s="7">
        <v>1</v>
      </c>
      <c r="T3670" s="4">
        <v>5000</v>
      </c>
      <c r="U3670" s="4">
        <v>5396</v>
      </c>
      <c r="V3670" s="25">
        <v>30</v>
      </c>
      <c r="W3670" s="4">
        <v>35</v>
      </c>
    </row>
    <row r="3671" spans="1:23" x14ac:dyDescent="0.45">
      <c r="A3671" t="s">
        <v>8337</v>
      </c>
      <c r="B3671"/>
      <c r="F3671" s="7">
        <v>140</v>
      </c>
      <c r="G3671" s="4">
        <v>4200112</v>
      </c>
      <c r="H3671" s="4">
        <v>76983.509999999995</v>
      </c>
      <c r="I3671" s="25">
        <v>36.125024636243687</v>
      </c>
      <c r="J3671" s="4">
        <v>907</v>
      </c>
      <c r="N3671" t="s">
        <v>8337</v>
      </c>
      <c r="O3671"/>
      <c r="S3671" s="7">
        <v>140</v>
      </c>
      <c r="T3671" s="4">
        <v>4200112</v>
      </c>
      <c r="U3671" s="4">
        <v>76983.509999999995</v>
      </c>
      <c r="V3671" s="25">
        <v>36.125024636243687</v>
      </c>
      <c r="W3671" s="4">
        <v>907</v>
      </c>
    </row>
    <row r="3672" spans="1:23" x14ac:dyDescent="0.45">
      <c r="A3672" t="s">
        <v>8337</v>
      </c>
      <c r="B3672" t="s">
        <v>8226</v>
      </c>
      <c r="F3672" s="7">
        <v>4</v>
      </c>
      <c r="G3672" s="4">
        <v>293000</v>
      </c>
      <c r="H3672" s="4">
        <v>260</v>
      </c>
      <c r="I3672" s="25">
        <v>37.880503472224518</v>
      </c>
      <c r="J3672" s="4">
        <v>5</v>
      </c>
      <c r="N3672" t="s">
        <v>8337</v>
      </c>
      <c r="O3672" t="s">
        <v>8226</v>
      </c>
      <c r="S3672" s="7">
        <v>4</v>
      </c>
      <c r="T3672" s="4">
        <v>293000</v>
      </c>
      <c r="U3672" s="4">
        <v>260</v>
      </c>
      <c r="V3672" s="25">
        <v>37.880503472224518</v>
      </c>
      <c r="W3672" s="4">
        <v>5</v>
      </c>
    </row>
    <row r="3673" spans="1:23" x14ac:dyDescent="0.45">
      <c r="A3673" t="s">
        <v>8337</v>
      </c>
      <c r="B3673" t="s">
        <v>8226</v>
      </c>
      <c r="C3673" t="s">
        <v>8386</v>
      </c>
      <c r="F3673" s="7"/>
      <c r="G3673" s="4"/>
      <c r="H3673" s="4"/>
      <c r="I3673" s="25"/>
      <c r="J3673" s="4"/>
      <c r="N3673" t="s">
        <v>8337</v>
      </c>
      <c r="O3673" t="s">
        <v>8226</v>
      </c>
      <c r="P3673" t="s">
        <v>8386</v>
      </c>
      <c r="S3673" s="7"/>
      <c r="T3673" s="4"/>
      <c r="U3673" s="4"/>
      <c r="V3673" s="25"/>
      <c r="W3673" s="4"/>
    </row>
    <row r="3674" spans="1:23" x14ac:dyDescent="0.45">
      <c r="A3674" t="s">
        <v>8337</v>
      </c>
      <c r="B3674" t="s">
        <v>8226</v>
      </c>
      <c r="C3674" t="s">
        <v>8386</v>
      </c>
      <c r="D3674" s="8" t="s">
        <v>8371</v>
      </c>
      <c r="F3674" s="7">
        <v>1</v>
      </c>
      <c r="G3674" s="4">
        <v>15000</v>
      </c>
      <c r="H3674" s="4">
        <v>0</v>
      </c>
      <c r="I3674" s="25">
        <v>30</v>
      </c>
      <c r="J3674" s="4">
        <v>0</v>
      </c>
      <c r="N3674" t="s">
        <v>8337</v>
      </c>
      <c r="O3674" t="s">
        <v>8226</v>
      </c>
      <c r="P3674" t="s">
        <v>8386</v>
      </c>
      <c r="Q3674" s="8" t="s">
        <v>8371</v>
      </c>
      <c r="S3674" s="7">
        <v>1</v>
      </c>
      <c r="T3674" s="4">
        <v>15000</v>
      </c>
      <c r="U3674" s="4">
        <v>0</v>
      </c>
      <c r="V3674" s="25">
        <v>30</v>
      </c>
      <c r="W3674" s="4">
        <v>0</v>
      </c>
    </row>
    <row r="3675" spans="1:23" x14ac:dyDescent="0.45">
      <c r="A3675" t="s">
        <v>8337</v>
      </c>
      <c r="B3675" t="s">
        <v>8226</v>
      </c>
      <c r="C3675" t="s">
        <v>8386</v>
      </c>
      <c r="D3675" s="8" t="s">
        <v>8371</v>
      </c>
      <c r="E3675">
        <v>2410</v>
      </c>
      <c r="F3675" s="7">
        <v>1</v>
      </c>
      <c r="G3675" s="4">
        <v>15000</v>
      </c>
      <c r="H3675" s="4">
        <v>0</v>
      </c>
      <c r="I3675" s="25">
        <v>30</v>
      </c>
      <c r="J3675" s="4">
        <v>0</v>
      </c>
      <c r="N3675" t="s">
        <v>8337</v>
      </c>
      <c r="O3675" t="s">
        <v>8226</v>
      </c>
      <c r="P3675" t="s">
        <v>8386</v>
      </c>
      <c r="Q3675" s="8" t="s">
        <v>8371</v>
      </c>
      <c r="R3675">
        <v>2410</v>
      </c>
      <c r="S3675" s="7">
        <v>1</v>
      </c>
      <c r="T3675" s="4">
        <v>15000</v>
      </c>
      <c r="U3675" s="4">
        <v>0</v>
      </c>
      <c r="V3675" s="25">
        <v>30</v>
      </c>
      <c r="W3675" s="4">
        <v>0</v>
      </c>
    </row>
    <row r="3676" spans="1:23" x14ac:dyDescent="0.45">
      <c r="A3676" t="s">
        <v>8337</v>
      </c>
      <c r="B3676" t="s">
        <v>8226</v>
      </c>
      <c r="C3676" t="s">
        <v>8387</v>
      </c>
      <c r="F3676" s="7"/>
      <c r="G3676" s="4"/>
      <c r="H3676" s="4"/>
      <c r="I3676" s="25"/>
      <c r="J3676" s="4"/>
      <c r="N3676" t="s">
        <v>8337</v>
      </c>
      <c r="O3676" t="s">
        <v>8226</v>
      </c>
      <c r="P3676" t="s">
        <v>8387</v>
      </c>
      <c r="S3676" s="7"/>
      <c r="T3676" s="4"/>
      <c r="U3676" s="4"/>
      <c r="V3676" s="25"/>
      <c r="W3676" s="4"/>
    </row>
    <row r="3677" spans="1:23" x14ac:dyDescent="0.45">
      <c r="A3677" t="s">
        <v>8337</v>
      </c>
      <c r="B3677" t="s">
        <v>8226</v>
      </c>
      <c r="C3677" t="s">
        <v>8387</v>
      </c>
      <c r="D3677" s="8" t="s">
        <v>8376</v>
      </c>
      <c r="F3677" s="7">
        <v>1</v>
      </c>
      <c r="G3677" s="4">
        <v>3000</v>
      </c>
      <c r="H3677" s="4">
        <v>0</v>
      </c>
      <c r="I3677" s="25">
        <v>7</v>
      </c>
      <c r="J3677" s="4">
        <v>0</v>
      </c>
      <c r="N3677" t="s">
        <v>8337</v>
      </c>
      <c r="O3677" t="s">
        <v>8226</v>
      </c>
      <c r="P3677" t="s">
        <v>8387</v>
      </c>
      <c r="Q3677" s="8" t="s">
        <v>8376</v>
      </c>
      <c r="S3677" s="7">
        <v>1</v>
      </c>
      <c r="T3677" s="4">
        <v>3000</v>
      </c>
      <c r="U3677" s="4">
        <v>0</v>
      </c>
      <c r="V3677" s="25">
        <v>7</v>
      </c>
      <c r="W3677" s="4">
        <v>0</v>
      </c>
    </row>
    <row r="3678" spans="1:23" x14ac:dyDescent="0.45">
      <c r="A3678" t="s">
        <v>8337</v>
      </c>
      <c r="B3678" t="s">
        <v>8226</v>
      </c>
      <c r="C3678" t="s">
        <v>8387</v>
      </c>
      <c r="D3678" s="8" t="s">
        <v>8376</v>
      </c>
      <c r="E3678">
        <v>2590</v>
      </c>
      <c r="F3678" s="7">
        <v>1</v>
      </c>
      <c r="G3678" s="4">
        <v>3000</v>
      </c>
      <c r="H3678" s="4">
        <v>0</v>
      </c>
      <c r="I3678" s="25">
        <v>7</v>
      </c>
      <c r="J3678" s="4">
        <v>0</v>
      </c>
      <c r="N3678" t="s">
        <v>8337</v>
      </c>
      <c r="O3678" t="s">
        <v>8226</v>
      </c>
      <c r="P3678" t="s">
        <v>8387</v>
      </c>
      <c r="Q3678" s="8" t="s">
        <v>8376</v>
      </c>
      <c r="R3678">
        <v>2590</v>
      </c>
      <c r="S3678" s="7">
        <v>1</v>
      </c>
      <c r="T3678" s="4">
        <v>3000</v>
      </c>
      <c r="U3678" s="4">
        <v>0</v>
      </c>
      <c r="V3678" s="25">
        <v>7</v>
      </c>
      <c r="W3678" s="4">
        <v>0</v>
      </c>
    </row>
    <row r="3679" spans="1:23" x14ac:dyDescent="0.45">
      <c r="A3679" t="s">
        <v>8337</v>
      </c>
      <c r="B3679" t="s">
        <v>8226</v>
      </c>
      <c r="C3679" t="s">
        <v>8387</v>
      </c>
      <c r="D3679" s="8" t="s">
        <v>8378</v>
      </c>
      <c r="F3679" s="7">
        <v>1</v>
      </c>
      <c r="G3679" s="4">
        <v>100000</v>
      </c>
      <c r="H3679" s="4">
        <v>250</v>
      </c>
      <c r="I3679" s="25">
        <v>60</v>
      </c>
      <c r="J3679" s="4">
        <v>4</v>
      </c>
      <c r="N3679" t="s">
        <v>8337</v>
      </c>
      <c r="O3679" t="s">
        <v>8226</v>
      </c>
      <c r="P3679" t="s">
        <v>8387</v>
      </c>
      <c r="Q3679" s="8" t="s">
        <v>8378</v>
      </c>
      <c r="S3679" s="7">
        <v>1</v>
      </c>
      <c r="T3679" s="4">
        <v>100000</v>
      </c>
      <c r="U3679" s="4">
        <v>250</v>
      </c>
      <c r="V3679" s="25">
        <v>60</v>
      </c>
      <c r="W3679" s="4">
        <v>4</v>
      </c>
    </row>
    <row r="3680" spans="1:23" x14ac:dyDescent="0.45">
      <c r="A3680" t="s">
        <v>8337</v>
      </c>
      <c r="B3680" t="s">
        <v>8226</v>
      </c>
      <c r="C3680" t="s">
        <v>8387</v>
      </c>
      <c r="D3680" s="8" t="s">
        <v>8378</v>
      </c>
      <c r="E3680">
        <v>2571</v>
      </c>
      <c r="F3680" s="7">
        <v>1</v>
      </c>
      <c r="G3680" s="4">
        <v>100000</v>
      </c>
      <c r="H3680" s="4">
        <v>250</v>
      </c>
      <c r="I3680" s="25">
        <v>60</v>
      </c>
      <c r="J3680" s="4">
        <v>4</v>
      </c>
      <c r="N3680" t="s">
        <v>8337</v>
      </c>
      <c r="O3680" t="s">
        <v>8226</v>
      </c>
      <c r="P3680" t="s">
        <v>8387</v>
      </c>
      <c r="Q3680" s="8" t="s">
        <v>8378</v>
      </c>
      <c r="R3680">
        <v>2571</v>
      </c>
      <c r="S3680" s="7">
        <v>1</v>
      </c>
      <c r="T3680" s="4">
        <v>100000</v>
      </c>
      <c r="U3680" s="4">
        <v>250</v>
      </c>
      <c r="V3680" s="25">
        <v>60</v>
      </c>
      <c r="W3680" s="4">
        <v>4</v>
      </c>
    </row>
    <row r="3681" spans="1:23" x14ac:dyDescent="0.45">
      <c r="A3681" t="s">
        <v>8337</v>
      </c>
      <c r="B3681" t="s">
        <v>8226</v>
      </c>
      <c r="C3681" t="s">
        <v>8388</v>
      </c>
      <c r="F3681" s="7"/>
      <c r="G3681" s="4"/>
      <c r="H3681" s="4"/>
      <c r="I3681" s="25"/>
      <c r="J3681" s="4"/>
      <c r="N3681" t="s">
        <v>8337</v>
      </c>
      <c r="O3681" t="s">
        <v>8226</v>
      </c>
      <c r="P3681" t="s">
        <v>8388</v>
      </c>
      <c r="S3681" s="7"/>
      <c r="T3681" s="4"/>
      <c r="U3681" s="4"/>
      <c r="V3681" s="25"/>
      <c r="W3681" s="4"/>
    </row>
    <row r="3682" spans="1:23" x14ac:dyDescent="0.45">
      <c r="A3682" t="s">
        <v>8337</v>
      </c>
      <c r="B3682" t="s">
        <v>8226</v>
      </c>
      <c r="C3682" t="s">
        <v>8388</v>
      </c>
      <c r="D3682" s="8" t="s">
        <v>8376</v>
      </c>
      <c r="F3682" s="7">
        <v>1</v>
      </c>
      <c r="G3682" s="4">
        <v>175000</v>
      </c>
      <c r="H3682" s="4">
        <v>10</v>
      </c>
      <c r="I3682" s="25">
        <v>54.522013888898073</v>
      </c>
      <c r="J3682" s="4">
        <v>1</v>
      </c>
      <c r="N3682" t="s">
        <v>8337</v>
      </c>
      <c r="O3682" t="s">
        <v>8226</v>
      </c>
      <c r="P3682" t="s">
        <v>8388</v>
      </c>
      <c r="Q3682" s="8" t="s">
        <v>8376</v>
      </c>
      <c r="S3682" s="7">
        <v>1</v>
      </c>
      <c r="T3682" s="4">
        <v>175000</v>
      </c>
      <c r="U3682" s="4">
        <v>10</v>
      </c>
      <c r="V3682" s="25">
        <v>54.522013888898073</v>
      </c>
      <c r="W3682" s="4">
        <v>1</v>
      </c>
    </row>
    <row r="3683" spans="1:23" x14ac:dyDescent="0.45">
      <c r="A3683" t="s">
        <v>8337</v>
      </c>
      <c r="B3683" t="s">
        <v>8226</v>
      </c>
      <c r="C3683" t="s">
        <v>8388</v>
      </c>
      <c r="D3683" s="8" t="s">
        <v>8376</v>
      </c>
      <c r="E3683">
        <v>1176</v>
      </c>
      <c r="F3683" s="7">
        <v>1</v>
      </c>
      <c r="G3683" s="4">
        <v>175000</v>
      </c>
      <c r="H3683" s="4">
        <v>10</v>
      </c>
      <c r="I3683" s="25">
        <v>54.522013888898073</v>
      </c>
      <c r="J3683" s="4">
        <v>1</v>
      </c>
      <c r="N3683" t="s">
        <v>8337</v>
      </c>
      <c r="O3683" t="s">
        <v>8226</v>
      </c>
      <c r="P3683" t="s">
        <v>8388</v>
      </c>
      <c r="Q3683" s="8" t="s">
        <v>8376</v>
      </c>
      <c r="R3683">
        <v>1176</v>
      </c>
      <c r="S3683" s="7">
        <v>1</v>
      </c>
      <c r="T3683" s="4">
        <v>175000</v>
      </c>
      <c r="U3683" s="4">
        <v>10</v>
      </c>
      <c r="V3683" s="25">
        <v>54.522013888898073</v>
      </c>
      <c r="W3683" s="4">
        <v>1</v>
      </c>
    </row>
    <row r="3684" spans="1:23" x14ac:dyDescent="0.45">
      <c r="A3684" t="s">
        <v>8337</v>
      </c>
      <c r="B3684" t="s">
        <v>8242</v>
      </c>
      <c r="F3684" s="7">
        <v>1</v>
      </c>
      <c r="G3684" s="4">
        <v>5000</v>
      </c>
      <c r="H3684" s="4">
        <v>10</v>
      </c>
      <c r="I3684" s="25">
        <v>30</v>
      </c>
      <c r="J3684" s="4">
        <v>2</v>
      </c>
      <c r="N3684" t="s">
        <v>8337</v>
      </c>
      <c r="O3684" t="s">
        <v>8242</v>
      </c>
      <c r="S3684" s="7">
        <v>1</v>
      </c>
      <c r="T3684" s="4">
        <v>5000</v>
      </c>
      <c r="U3684" s="4">
        <v>10</v>
      </c>
      <c r="V3684" s="25">
        <v>30</v>
      </c>
      <c r="W3684" s="4">
        <v>2</v>
      </c>
    </row>
    <row r="3685" spans="1:23" x14ac:dyDescent="0.45">
      <c r="A3685" t="s">
        <v>8337</v>
      </c>
      <c r="B3685" t="s">
        <v>8242</v>
      </c>
      <c r="C3685" t="s">
        <v>8387</v>
      </c>
      <c r="F3685" s="7"/>
      <c r="G3685" s="4"/>
      <c r="H3685" s="4"/>
      <c r="I3685" s="25"/>
      <c r="J3685" s="4"/>
      <c r="N3685" t="s">
        <v>8337</v>
      </c>
      <c r="O3685" t="s">
        <v>8242</v>
      </c>
      <c r="P3685" t="s">
        <v>8387</v>
      </c>
      <c r="S3685" s="7"/>
      <c r="T3685" s="4"/>
      <c r="U3685" s="4"/>
      <c r="V3685" s="25"/>
      <c r="W3685" s="4"/>
    </row>
    <row r="3686" spans="1:23" x14ac:dyDescent="0.45">
      <c r="A3686" t="s">
        <v>8337</v>
      </c>
      <c r="B3686" t="s">
        <v>8242</v>
      </c>
      <c r="C3686" t="s">
        <v>8387</v>
      </c>
      <c r="D3686" s="8" t="s">
        <v>8376</v>
      </c>
      <c r="F3686" s="7">
        <v>1</v>
      </c>
      <c r="G3686" s="4">
        <v>5000</v>
      </c>
      <c r="H3686" s="4">
        <v>10</v>
      </c>
      <c r="I3686" s="25">
        <v>30</v>
      </c>
      <c r="J3686" s="4">
        <v>2</v>
      </c>
      <c r="N3686" t="s">
        <v>8337</v>
      </c>
      <c r="O3686" t="s">
        <v>8242</v>
      </c>
      <c r="P3686" t="s">
        <v>8387</v>
      </c>
      <c r="Q3686" s="8" t="s">
        <v>8376</v>
      </c>
      <c r="S3686" s="7">
        <v>1</v>
      </c>
      <c r="T3686" s="4">
        <v>5000</v>
      </c>
      <c r="U3686" s="4">
        <v>10</v>
      </c>
      <c r="V3686" s="25">
        <v>30</v>
      </c>
      <c r="W3686" s="4">
        <v>2</v>
      </c>
    </row>
    <row r="3687" spans="1:23" x14ac:dyDescent="0.45">
      <c r="A3687" t="s">
        <v>8337</v>
      </c>
      <c r="B3687" t="s">
        <v>8242</v>
      </c>
      <c r="C3687" t="s">
        <v>8387</v>
      </c>
      <c r="D3687" s="8" t="s">
        <v>8376</v>
      </c>
      <c r="E3687">
        <v>2440</v>
      </c>
      <c r="F3687" s="7">
        <v>1</v>
      </c>
      <c r="G3687" s="4">
        <v>5000</v>
      </c>
      <c r="H3687" s="4">
        <v>10</v>
      </c>
      <c r="I3687" s="25">
        <v>30</v>
      </c>
      <c r="J3687" s="4">
        <v>2</v>
      </c>
      <c r="N3687" t="s">
        <v>8337</v>
      </c>
      <c r="O3687" t="s">
        <v>8242</v>
      </c>
      <c r="P3687" t="s">
        <v>8387</v>
      </c>
      <c r="Q3687" s="8" t="s">
        <v>8376</v>
      </c>
      <c r="R3687">
        <v>2440</v>
      </c>
      <c r="S3687" s="7">
        <v>1</v>
      </c>
      <c r="T3687" s="4">
        <v>5000</v>
      </c>
      <c r="U3687" s="4">
        <v>10</v>
      </c>
      <c r="V3687" s="25">
        <v>30</v>
      </c>
      <c r="W3687" s="4">
        <v>2</v>
      </c>
    </row>
    <row r="3688" spans="1:23" x14ac:dyDescent="0.45">
      <c r="A3688" t="s">
        <v>8337</v>
      </c>
      <c r="B3688" t="s">
        <v>8229</v>
      </c>
      <c r="F3688" s="7">
        <v>8</v>
      </c>
      <c r="G3688" s="4">
        <v>442002</v>
      </c>
      <c r="H3688" s="4">
        <v>11536</v>
      </c>
      <c r="I3688" s="25">
        <v>39.375</v>
      </c>
      <c r="J3688" s="4">
        <v>36</v>
      </c>
      <c r="N3688" t="s">
        <v>8337</v>
      </c>
      <c r="O3688" t="s">
        <v>8229</v>
      </c>
      <c r="S3688" s="7">
        <v>8</v>
      </c>
      <c r="T3688" s="4">
        <v>442002</v>
      </c>
      <c r="U3688" s="4">
        <v>11536</v>
      </c>
      <c r="V3688" s="25">
        <v>39.375</v>
      </c>
      <c r="W3688" s="4">
        <v>36</v>
      </c>
    </row>
    <row r="3689" spans="1:23" x14ac:dyDescent="0.45">
      <c r="A3689" t="s">
        <v>8337</v>
      </c>
      <c r="B3689" t="s">
        <v>8229</v>
      </c>
      <c r="C3689" t="s">
        <v>8385</v>
      </c>
      <c r="F3689" s="7"/>
      <c r="G3689" s="4"/>
      <c r="H3689" s="4"/>
      <c r="I3689" s="25"/>
      <c r="J3689" s="4"/>
      <c r="N3689" t="s">
        <v>8337</v>
      </c>
      <c r="O3689" t="s">
        <v>8229</v>
      </c>
      <c r="P3689" t="s">
        <v>8385</v>
      </c>
      <c r="S3689" s="7"/>
      <c r="T3689" s="4"/>
      <c r="U3689" s="4"/>
      <c r="V3689" s="25"/>
      <c r="W3689" s="4"/>
    </row>
    <row r="3690" spans="1:23" x14ac:dyDescent="0.45">
      <c r="A3690" t="s">
        <v>8337</v>
      </c>
      <c r="B3690" t="s">
        <v>8229</v>
      </c>
      <c r="C3690" t="s">
        <v>8385</v>
      </c>
      <c r="D3690" s="8" t="s">
        <v>8370</v>
      </c>
      <c r="F3690" s="7">
        <v>3</v>
      </c>
      <c r="G3690" s="4">
        <v>75002</v>
      </c>
      <c r="H3690" s="4">
        <v>8256</v>
      </c>
      <c r="I3690" s="25">
        <v>30</v>
      </c>
      <c r="J3690" s="4">
        <v>27</v>
      </c>
      <c r="N3690" t="s">
        <v>8337</v>
      </c>
      <c r="O3690" t="s">
        <v>8229</v>
      </c>
      <c r="P3690" t="s">
        <v>8385</v>
      </c>
      <c r="Q3690" s="8" t="s">
        <v>8370</v>
      </c>
      <c r="S3690" s="7">
        <v>3</v>
      </c>
      <c r="T3690" s="4">
        <v>75002</v>
      </c>
      <c r="U3690" s="4">
        <v>8256</v>
      </c>
      <c r="V3690" s="25">
        <v>30</v>
      </c>
      <c r="W3690" s="4">
        <v>27</v>
      </c>
    </row>
    <row r="3691" spans="1:23" x14ac:dyDescent="0.45">
      <c r="A3691" t="s">
        <v>8337</v>
      </c>
      <c r="B3691" t="s">
        <v>8229</v>
      </c>
      <c r="C3691" t="s">
        <v>8385</v>
      </c>
      <c r="D3691" s="8" t="s">
        <v>8370</v>
      </c>
      <c r="E3691">
        <v>2564</v>
      </c>
      <c r="F3691" s="7">
        <v>1</v>
      </c>
      <c r="G3691" s="4">
        <v>40000</v>
      </c>
      <c r="H3691" s="4">
        <v>0</v>
      </c>
      <c r="I3691" s="25">
        <v>30</v>
      </c>
      <c r="J3691" s="4">
        <v>0</v>
      </c>
      <c r="N3691" t="s">
        <v>8337</v>
      </c>
      <c r="O3691" t="s">
        <v>8229</v>
      </c>
      <c r="P3691" t="s">
        <v>8385</v>
      </c>
      <c r="Q3691" s="8" t="s">
        <v>8370</v>
      </c>
      <c r="R3691">
        <v>2564</v>
      </c>
      <c r="S3691" s="7">
        <v>1</v>
      </c>
      <c r="T3691" s="4">
        <v>40000</v>
      </c>
      <c r="U3691" s="4">
        <v>0</v>
      </c>
      <c r="V3691" s="25">
        <v>30</v>
      </c>
      <c r="W3691" s="4">
        <v>0</v>
      </c>
    </row>
    <row r="3692" spans="1:23" x14ac:dyDescent="0.45">
      <c r="A3692" t="s">
        <v>8337</v>
      </c>
      <c r="B3692" t="s">
        <v>8229</v>
      </c>
      <c r="C3692" t="s">
        <v>8385</v>
      </c>
      <c r="D3692" s="8" t="s">
        <v>8370</v>
      </c>
      <c r="E3692">
        <v>2596</v>
      </c>
      <c r="F3692" s="7">
        <v>1</v>
      </c>
      <c r="G3692" s="4">
        <v>35000</v>
      </c>
      <c r="H3692" s="4">
        <v>8256</v>
      </c>
      <c r="I3692" s="25">
        <v>30</v>
      </c>
      <c r="J3692" s="4">
        <v>27</v>
      </c>
      <c r="N3692" t="s">
        <v>8337</v>
      </c>
      <c r="O3692" t="s">
        <v>8229</v>
      </c>
      <c r="P3692" t="s">
        <v>8385</v>
      </c>
      <c r="Q3692" s="8" t="s">
        <v>8370</v>
      </c>
      <c r="R3692">
        <v>2596</v>
      </c>
      <c r="S3692" s="7">
        <v>1</v>
      </c>
      <c r="T3692" s="4">
        <v>35000</v>
      </c>
      <c r="U3692" s="4">
        <v>8256</v>
      </c>
      <c r="V3692" s="25">
        <v>30</v>
      </c>
      <c r="W3692" s="4">
        <v>27</v>
      </c>
    </row>
    <row r="3693" spans="1:23" x14ac:dyDescent="0.45">
      <c r="A3693" t="s">
        <v>8337</v>
      </c>
      <c r="B3693" t="s">
        <v>8229</v>
      </c>
      <c r="C3693" t="s">
        <v>8385</v>
      </c>
      <c r="D3693" s="8" t="s">
        <v>8370</v>
      </c>
      <c r="E3693">
        <v>2699</v>
      </c>
      <c r="F3693" s="7">
        <v>1</v>
      </c>
      <c r="G3693" s="4">
        <v>2</v>
      </c>
      <c r="H3693" s="4">
        <v>0</v>
      </c>
      <c r="I3693" s="25">
        <v>30</v>
      </c>
      <c r="J3693" s="4">
        <v>0</v>
      </c>
      <c r="N3693" t="s">
        <v>8337</v>
      </c>
      <c r="O3693" t="s">
        <v>8229</v>
      </c>
      <c r="P3693" t="s">
        <v>8385</v>
      </c>
      <c r="Q3693" s="8" t="s">
        <v>8370</v>
      </c>
      <c r="R3693">
        <v>2699</v>
      </c>
      <c r="S3693" s="7">
        <v>1</v>
      </c>
      <c r="T3693" s="4">
        <v>2</v>
      </c>
      <c r="U3693" s="4">
        <v>0</v>
      </c>
      <c r="V3693" s="25">
        <v>30</v>
      </c>
      <c r="W3693" s="4">
        <v>0</v>
      </c>
    </row>
    <row r="3694" spans="1:23" x14ac:dyDescent="0.45">
      <c r="A3694" t="s">
        <v>8337</v>
      </c>
      <c r="B3694" t="s">
        <v>8229</v>
      </c>
      <c r="C3694" t="s">
        <v>8385</v>
      </c>
      <c r="D3694" s="8" t="s">
        <v>8371</v>
      </c>
      <c r="F3694" s="7">
        <v>1</v>
      </c>
      <c r="G3694" s="4">
        <v>25000</v>
      </c>
      <c r="H3694" s="4">
        <v>0</v>
      </c>
      <c r="I3694" s="25">
        <v>60</v>
      </c>
      <c r="J3694" s="4">
        <v>0</v>
      </c>
      <c r="N3694" t="s">
        <v>8337</v>
      </c>
      <c r="O3694" t="s">
        <v>8229</v>
      </c>
      <c r="P3694" t="s">
        <v>8385</v>
      </c>
      <c r="Q3694" s="8" t="s">
        <v>8371</v>
      </c>
      <c r="S3694" s="7">
        <v>1</v>
      </c>
      <c r="T3694" s="4">
        <v>25000</v>
      </c>
      <c r="U3694" s="4">
        <v>0</v>
      </c>
      <c r="V3694" s="25">
        <v>60</v>
      </c>
      <c r="W3694" s="4">
        <v>0</v>
      </c>
    </row>
    <row r="3695" spans="1:23" x14ac:dyDescent="0.45">
      <c r="A3695" t="s">
        <v>8337</v>
      </c>
      <c r="B3695" t="s">
        <v>8229</v>
      </c>
      <c r="C3695" t="s">
        <v>8385</v>
      </c>
      <c r="D3695" s="8" t="s">
        <v>8371</v>
      </c>
      <c r="E3695">
        <v>1147</v>
      </c>
      <c r="F3695" s="7">
        <v>1</v>
      </c>
      <c r="G3695" s="4">
        <v>25000</v>
      </c>
      <c r="H3695" s="4">
        <v>0</v>
      </c>
      <c r="I3695" s="25">
        <v>60</v>
      </c>
      <c r="J3695" s="4">
        <v>0</v>
      </c>
      <c r="N3695" t="s">
        <v>8337</v>
      </c>
      <c r="O3695" t="s">
        <v>8229</v>
      </c>
      <c r="P3695" t="s">
        <v>8385</v>
      </c>
      <c r="Q3695" s="8" t="s">
        <v>8371</v>
      </c>
      <c r="R3695">
        <v>1147</v>
      </c>
      <c r="S3695" s="7">
        <v>1</v>
      </c>
      <c r="T3695" s="4">
        <v>25000</v>
      </c>
      <c r="U3695" s="4">
        <v>0</v>
      </c>
      <c r="V3695" s="25">
        <v>60</v>
      </c>
      <c r="W3695" s="4">
        <v>0</v>
      </c>
    </row>
    <row r="3696" spans="1:23" x14ac:dyDescent="0.45">
      <c r="A3696" t="s">
        <v>8337</v>
      </c>
      <c r="B3696" t="s">
        <v>8229</v>
      </c>
      <c r="C3696" t="s">
        <v>8386</v>
      </c>
      <c r="F3696" s="7"/>
      <c r="G3696" s="4"/>
      <c r="H3696" s="4"/>
      <c r="I3696" s="25"/>
      <c r="J3696" s="4"/>
      <c r="N3696" t="s">
        <v>8337</v>
      </c>
      <c r="O3696" t="s">
        <v>8229</v>
      </c>
      <c r="P3696" t="s">
        <v>8386</v>
      </c>
      <c r="S3696" s="7"/>
      <c r="T3696" s="4"/>
      <c r="U3696" s="4"/>
      <c r="V3696" s="25"/>
      <c r="W3696" s="4"/>
    </row>
    <row r="3697" spans="1:23" x14ac:dyDescent="0.45">
      <c r="A3697" t="s">
        <v>8337</v>
      </c>
      <c r="B3697" t="s">
        <v>8229</v>
      </c>
      <c r="C3697" t="s">
        <v>8386</v>
      </c>
      <c r="D3697" s="8" t="s">
        <v>8378</v>
      </c>
      <c r="F3697" s="7">
        <v>1</v>
      </c>
      <c r="G3697" s="4">
        <v>65000</v>
      </c>
      <c r="H3697" s="4">
        <v>35</v>
      </c>
      <c r="I3697" s="25">
        <v>45</v>
      </c>
      <c r="J3697" s="4">
        <v>2</v>
      </c>
      <c r="N3697" t="s">
        <v>8337</v>
      </c>
      <c r="O3697" t="s">
        <v>8229</v>
      </c>
      <c r="P3697" t="s">
        <v>8386</v>
      </c>
      <c r="Q3697" s="8" t="s">
        <v>8378</v>
      </c>
      <c r="S3697" s="7">
        <v>1</v>
      </c>
      <c r="T3697" s="4">
        <v>65000</v>
      </c>
      <c r="U3697" s="4">
        <v>35</v>
      </c>
      <c r="V3697" s="25">
        <v>45</v>
      </c>
      <c r="W3697" s="4">
        <v>2</v>
      </c>
    </row>
    <row r="3698" spans="1:23" x14ac:dyDescent="0.45">
      <c r="A3698" t="s">
        <v>8337</v>
      </c>
      <c r="B3698" t="s">
        <v>8229</v>
      </c>
      <c r="C3698" t="s">
        <v>8386</v>
      </c>
      <c r="D3698" s="8" t="s">
        <v>8378</v>
      </c>
      <c r="E3698">
        <v>2691</v>
      </c>
      <c r="F3698" s="7">
        <v>1</v>
      </c>
      <c r="G3698" s="4">
        <v>65000</v>
      </c>
      <c r="H3698" s="4">
        <v>35</v>
      </c>
      <c r="I3698" s="25">
        <v>45</v>
      </c>
      <c r="J3698" s="4">
        <v>2</v>
      </c>
      <c r="N3698" t="s">
        <v>8337</v>
      </c>
      <c r="O3698" t="s">
        <v>8229</v>
      </c>
      <c r="P3698" t="s">
        <v>8386</v>
      </c>
      <c r="Q3698" s="8" t="s">
        <v>8378</v>
      </c>
      <c r="R3698">
        <v>2691</v>
      </c>
      <c r="S3698" s="7">
        <v>1</v>
      </c>
      <c r="T3698" s="4">
        <v>65000</v>
      </c>
      <c r="U3698" s="4">
        <v>35</v>
      </c>
      <c r="V3698" s="25">
        <v>45</v>
      </c>
      <c r="W3698" s="4">
        <v>2</v>
      </c>
    </row>
    <row r="3699" spans="1:23" x14ac:dyDescent="0.45">
      <c r="A3699" t="s">
        <v>8337</v>
      </c>
      <c r="B3699" t="s">
        <v>8229</v>
      </c>
      <c r="C3699" t="s">
        <v>8386</v>
      </c>
      <c r="D3699" s="8" t="s">
        <v>8372</v>
      </c>
      <c r="F3699" s="7">
        <v>2</v>
      </c>
      <c r="G3699" s="4">
        <v>160000</v>
      </c>
      <c r="H3699" s="4">
        <v>3200</v>
      </c>
      <c r="I3699" s="25">
        <v>30</v>
      </c>
      <c r="J3699" s="4">
        <v>5</v>
      </c>
      <c r="N3699" t="s">
        <v>8337</v>
      </c>
      <c r="O3699" t="s">
        <v>8229</v>
      </c>
      <c r="P3699" t="s">
        <v>8386</v>
      </c>
      <c r="Q3699" s="8" t="s">
        <v>8372</v>
      </c>
      <c r="S3699" s="7">
        <v>2</v>
      </c>
      <c r="T3699" s="4">
        <v>160000</v>
      </c>
      <c r="U3699" s="4">
        <v>3200</v>
      </c>
      <c r="V3699" s="25">
        <v>30</v>
      </c>
      <c r="W3699" s="4">
        <v>5</v>
      </c>
    </row>
    <row r="3700" spans="1:23" x14ac:dyDescent="0.45">
      <c r="A3700" t="s">
        <v>8337</v>
      </c>
      <c r="B3700" t="s">
        <v>8229</v>
      </c>
      <c r="C3700" t="s">
        <v>8386</v>
      </c>
      <c r="D3700" s="8" t="s">
        <v>8372</v>
      </c>
      <c r="E3700">
        <v>1179</v>
      </c>
      <c r="F3700" s="7">
        <v>1</v>
      </c>
      <c r="G3700" s="4">
        <v>60000</v>
      </c>
      <c r="H3700" s="4">
        <v>3200</v>
      </c>
      <c r="I3700" s="25">
        <v>30</v>
      </c>
      <c r="J3700" s="4">
        <v>5</v>
      </c>
      <c r="N3700" t="s">
        <v>8337</v>
      </c>
      <c r="O3700" t="s">
        <v>8229</v>
      </c>
      <c r="P3700" t="s">
        <v>8386</v>
      </c>
      <c r="Q3700" s="8" t="s">
        <v>8372</v>
      </c>
      <c r="R3700">
        <v>1179</v>
      </c>
      <c r="S3700" s="7">
        <v>1</v>
      </c>
      <c r="T3700" s="4">
        <v>60000</v>
      </c>
      <c r="U3700" s="4">
        <v>3200</v>
      </c>
      <c r="V3700" s="25">
        <v>30</v>
      </c>
      <c r="W3700" s="4">
        <v>5</v>
      </c>
    </row>
    <row r="3701" spans="1:23" x14ac:dyDescent="0.45">
      <c r="A3701" t="s">
        <v>8337</v>
      </c>
      <c r="B3701" t="s">
        <v>8229</v>
      </c>
      <c r="C3701" t="s">
        <v>8386</v>
      </c>
      <c r="D3701" s="8" t="s">
        <v>8372</v>
      </c>
      <c r="E3701">
        <v>2561</v>
      </c>
      <c r="F3701" s="7">
        <v>1</v>
      </c>
      <c r="G3701" s="4">
        <v>100000</v>
      </c>
      <c r="H3701" s="4">
        <v>0</v>
      </c>
      <c r="I3701" s="25">
        <v>30</v>
      </c>
      <c r="J3701" s="4">
        <v>0</v>
      </c>
      <c r="N3701" t="s">
        <v>8337</v>
      </c>
      <c r="O3701" t="s">
        <v>8229</v>
      </c>
      <c r="P3701" t="s">
        <v>8386</v>
      </c>
      <c r="Q3701" s="8" t="s">
        <v>8372</v>
      </c>
      <c r="R3701">
        <v>2561</v>
      </c>
      <c r="S3701" s="7">
        <v>1</v>
      </c>
      <c r="T3701" s="4">
        <v>100000</v>
      </c>
      <c r="U3701" s="4">
        <v>0</v>
      </c>
      <c r="V3701" s="25">
        <v>30</v>
      </c>
      <c r="W3701" s="4">
        <v>0</v>
      </c>
    </row>
    <row r="3702" spans="1:23" x14ac:dyDescent="0.45">
      <c r="A3702" t="s">
        <v>8337</v>
      </c>
      <c r="B3702" t="s">
        <v>8229</v>
      </c>
      <c r="C3702" t="s">
        <v>8386</v>
      </c>
      <c r="D3702" s="8" t="s">
        <v>8374</v>
      </c>
      <c r="F3702" s="7">
        <v>1</v>
      </c>
      <c r="G3702" s="4">
        <v>117000</v>
      </c>
      <c r="H3702" s="4">
        <v>45</v>
      </c>
      <c r="I3702" s="25">
        <v>60</v>
      </c>
      <c r="J3702" s="4">
        <v>2</v>
      </c>
      <c r="N3702" t="s">
        <v>8337</v>
      </c>
      <c r="O3702" t="s">
        <v>8229</v>
      </c>
      <c r="P3702" t="s">
        <v>8386</v>
      </c>
      <c r="Q3702" s="8" t="s">
        <v>8374</v>
      </c>
      <c r="S3702" s="7">
        <v>1</v>
      </c>
      <c r="T3702" s="4">
        <v>117000</v>
      </c>
      <c r="U3702" s="4">
        <v>45</v>
      </c>
      <c r="V3702" s="25">
        <v>60</v>
      </c>
      <c r="W3702" s="4">
        <v>2</v>
      </c>
    </row>
    <row r="3703" spans="1:23" x14ac:dyDescent="0.45">
      <c r="A3703" t="s">
        <v>8337</v>
      </c>
      <c r="B3703" t="s">
        <v>8229</v>
      </c>
      <c r="C3703" t="s">
        <v>8386</v>
      </c>
      <c r="D3703" s="8" t="s">
        <v>8374</v>
      </c>
      <c r="E3703">
        <v>2436</v>
      </c>
      <c r="F3703" s="7">
        <v>1</v>
      </c>
      <c r="G3703" s="4">
        <v>117000</v>
      </c>
      <c r="H3703" s="4">
        <v>45</v>
      </c>
      <c r="I3703" s="25">
        <v>60</v>
      </c>
      <c r="J3703" s="4">
        <v>2</v>
      </c>
      <c r="N3703" t="s">
        <v>8337</v>
      </c>
      <c r="O3703" t="s">
        <v>8229</v>
      </c>
      <c r="P3703" t="s">
        <v>8386</v>
      </c>
      <c r="Q3703" s="8" t="s">
        <v>8374</v>
      </c>
      <c r="R3703">
        <v>2436</v>
      </c>
      <c r="S3703" s="7">
        <v>1</v>
      </c>
      <c r="T3703" s="4">
        <v>117000</v>
      </c>
      <c r="U3703" s="4">
        <v>45</v>
      </c>
      <c r="V3703" s="25">
        <v>60</v>
      </c>
      <c r="W3703" s="4">
        <v>2</v>
      </c>
    </row>
    <row r="3704" spans="1:23" x14ac:dyDescent="0.45">
      <c r="A3704" t="s">
        <v>8337</v>
      </c>
      <c r="B3704" t="s">
        <v>8236</v>
      </c>
      <c r="F3704" s="7">
        <v>1</v>
      </c>
      <c r="G3704" s="4">
        <v>10000</v>
      </c>
      <c r="H3704" s="4">
        <v>75</v>
      </c>
      <c r="I3704" s="25">
        <v>60</v>
      </c>
      <c r="J3704" s="4">
        <v>3</v>
      </c>
      <c r="N3704" t="s">
        <v>8337</v>
      </c>
      <c r="O3704" t="s">
        <v>8236</v>
      </c>
      <c r="S3704" s="7">
        <v>1</v>
      </c>
      <c r="T3704" s="4">
        <v>10000</v>
      </c>
      <c r="U3704" s="4">
        <v>75</v>
      </c>
      <c r="V3704" s="25">
        <v>60</v>
      </c>
      <c r="W3704" s="4">
        <v>3</v>
      </c>
    </row>
    <row r="3705" spans="1:23" x14ac:dyDescent="0.45">
      <c r="A3705" t="s">
        <v>8337</v>
      </c>
      <c r="B3705" t="s">
        <v>8236</v>
      </c>
      <c r="C3705" t="s">
        <v>8387</v>
      </c>
      <c r="F3705" s="7"/>
      <c r="G3705" s="4"/>
      <c r="H3705" s="4"/>
      <c r="I3705" s="25"/>
      <c r="J3705" s="4"/>
      <c r="N3705" t="s">
        <v>8337</v>
      </c>
      <c r="O3705" t="s">
        <v>8236</v>
      </c>
      <c r="P3705" t="s">
        <v>8387</v>
      </c>
      <c r="S3705" s="7"/>
      <c r="T3705" s="4"/>
      <c r="U3705" s="4"/>
      <c r="V3705" s="25"/>
      <c r="W3705" s="4"/>
    </row>
    <row r="3706" spans="1:23" x14ac:dyDescent="0.45">
      <c r="A3706" t="s">
        <v>8337</v>
      </c>
      <c r="B3706" t="s">
        <v>8236</v>
      </c>
      <c r="C3706" t="s">
        <v>8387</v>
      </c>
      <c r="D3706" s="8" t="s">
        <v>8371</v>
      </c>
      <c r="F3706" s="7">
        <v>1</v>
      </c>
      <c r="G3706" s="4">
        <v>10000</v>
      </c>
      <c r="H3706" s="4">
        <v>75</v>
      </c>
      <c r="I3706" s="25">
        <v>60</v>
      </c>
      <c r="J3706" s="4">
        <v>3</v>
      </c>
      <c r="N3706" t="s">
        <v>8337</v>
      </c>
      <c r="O3706" t="s">
        <v>8236</v>
      </c>
      <c r="P3706" t="s">
        <v>8387</v>
      </c>
      <c r="Q3706" s="8" t="s">
        <v>8371</v>
      </c>
      <c r="S3706" s="7">
        <v>1</v>
      </c>
      <c r="T3706" s="4">
        <v>10000</v>
      </c>
      <c r="U3706" s="4">
        <v>75</v>
      </c>
      <c r="V3706" s="25">
        <v>60</v>
      </c>
      <c r="W3706" s="4">
        <v>3</v>
      </c>
    </row>
    <row r="3707" spans="1:23" x14ac:dyDescent="0.45">
      <c r="A3707" t="s">
        <v>8337</v>
      </c>
      <c r="B3707" t="s">
        <v>8236</v>
      </c>
      <c r="C3707" t="s">
        <v>8387</v>
      </c>
      <c r="D3707" s="8" t="s">
        <v>8371</v>
      </c>
      <c r="E3707">
        <v>2562</v>
      </c>
      <c r="F3707" s="7">
        <v>1</v>
      </c>
      <c r="G3707" s="4">
        <v>10000</v>
      </c>
      <c r="H3707" s="4">
        <v>75</v>
      </c>
      <c r="I3707" s="25">
        <v>60</v>
      </c>
      <c r="J3707" s="4">
        <v>3</v>
      </c>
      <c r="N3707" t="s">
        <v>8337</v>
      </c>
      <c r="O3707" t="s">
        <v>8236</v>
      </c>
      <c r="P3707" t="s">
        <v>8387</v>
      </c>
      <c r="Q3707" s="8" t="s">
        <v>8371</v>
      </c>
      <c r="R3707">
        <v>2562</v>
      </c>
      <c r="S3707" s="7">
        <v>1</v>
      </c>
      <c r="T3707" s="4">
        <v>10000</v>
      </c>
      <c r="U3707" s="4">
        <v>75</v>
      </c>
      <c r="V3707" s="25">
        <v>60</v>
      </c>
      <c r="W3707" s="4">
        <v>3</v>
      </c>
    </row>
    <row r="3708" spans="1:23" x14ac:dyDescent="0.45">
      <c r="A3708" t="s">
        <v>8337</v>
      </c>
      <c r="B3708" t="s">
        <v>8232</v>
      </c>
      <c r="F3708" s="7">
        <v>1</v>
      </c>
      <c r="G3708" s="4">
        <v>50000</v>
      </c>
      <c r="H3708" s="4">
        <v>5</v>
      </c>
      <c r="I3708" s="25">
        <v>29.958333333335759</v>
      </c>
      <c r="J3708" s="4">
        <v>1</v>
      </c>
      <c r="N3708" t="s">
        <v>8337</v>
      </c>
      <c r="O3708" t="s">
        <v>8232</v>
      </c>
      <c r="S3708" s="7">
        <v>1</v>
      </c>
      <c r="T3708" s="4">
        <v>50000</v>
      </c>
      <c r="U3708" s="4">
        <v>5</v>
      </c>
      <c r="V3708" s="25">
        <v>29.958333333335759</v>
      </c>
      <c r="W3708" s="4">
        <v>1</v>
      </c>
    </row>
    <row r="3709" spans="1:23" x14ac:dyDescent="0.45">
      <c r="A3709" t="s">
        <v>8337</v>
      </c>
      <c r="B3709" t="s">
        <v>8232</v>
      </c>
      <c r="C3709" t="s">
        <v>8387</v>
      </c>
      <c r="F3709" s="7"/>
      <c r="G3709" s="4"/>
      <c r="H3709" s="4"/>
      <c r="I3709" s="25"/>
      <c r="J3709" s="4"/>
      <c r="N3709" t="s">
        <v>8337</v>
      </c>
      <c r="O3709" t="s">
        <v>8232</v>
      </c>
      <c r="P3709" t="s">
        <v>8387</v>
      </c>
      <c r="S3709" s="7"/>
      <c r="T3709" s="4"/>
      <c r="U3709" s="4"/>
      <c r="V3709" s="25"/>
      <c r="W3709" s="4"/>
    </row>
    <row r="3710" spans="1:23" x14ac:dyDescent="0.45">
      <c r="A3710" t="s">
        <v>8337</v>
      </c>
      <c r="B3710" t="s">
        <v>8232</v>
      </c>
      <c r="C3710" t="s">
        <v>8387</v>
      </c>
      <c r="D3710" s="8" t="s">
        <v>8377</v>
      </c>
      <c r="F3710" s="7">
        <v>1</v>
      </c>
      <c r="G3710" s="4">
        <v>50000</v>
      </c>
      <c r="H3710" s="4">
        <v>5</v>
      </c>
      <c r="I3710" s="25">
        <v>29.958333333335759</v>
      </c>
      <c r="J3710" s="4">
        <v>1</v>
      </c>
      <c r="N3710" t="s">
        <v>8337</v>
      </c>
      <c r="O3710" t="s">
        <v>8232</v>
      </c>
      <c r="P3710" t="s">
        <v>8387</v>
      </c>
      <c r="Q3710" s="8" t="s">
        <v>8377</v>
      </c>
      <c r="S3710" s="7">
        <v>1</v>
      </c>
      <c r="T3710" s="4">
        <v>50000</v>
      </c>
      <c r="U3710" s="4">
        <v>5</v>
      </c>
      <c r="V3710" s="25">
        <v>29.958333333335759</v>
      </c>
      <c r="W3710" s="4">
        <v>1</v>
      </c>
    </row>
    <row r="3711" spans="1:23" x14ac:dyDescent="0.45">
      <c r="A3711" t="s">
        <v>8337</v>
      </c>
      <c r="B3711" t="s">
        <v>8232</v>
      </c>
      <c r="C3711" t="s">
        <v>8387</v>
      </c>
      <c r="D3711" s="8" t="s">
        <v>8377</v>
      </c>
      <c r="E3711">
        <v>2589</v>
      </c>
      <c r="F3711" s="7">
        <v>1</v>
      </c>
      <c r="G3711" s="4">
        <v>50000</v>
      </c>
      <c r="H3711" s="4">
        <v>5</v>
      </c>
      <c r="I3711" s="25">
        <v>29.958333333335759</v>
      </c>
      <c r="J3711" s="4">
        <v>1</v>
      </c>
      <c r="N3711" t="s">
        <v>8337</v>
      </c>
      <c r="O3711" t="s">
        <v>8232</v>
      </c>
      <c r="P3711" t="s">
        <v>8387</v>
      </c>
      <c r="Q3711" s="8" t="s">
        <v>8377</v>
      </c>
      <c r="R3711">
        <v>2589</v>
      </c>
      <c r="S3711" s="7">
        <v>1</v>
      </c>
      <c r="T3711" s="4">
        <v>50000</v>
      </c>
      <c r="U3711" s="4">
        <v>5</v>
      </c>
      <c r="V3711" s="25">
        <v>29.958333333335759</v>
      </c>
      <c r="W3711" s="4">
        <v>1</v>
      </c>
    </row>
    <row r="3712" spans="1:23" x14ac:dyDescent="0.45">
      <c r="A3712" t="s">
        <v>8337</v>
      </c>
      <c r="B3712" t="s">
        <v>8230</v>
      </c>
      <c r="F3712" s="7">
        <v>1</v>
      </c>
      <c r="G3712" s="4">
        <v>8000</v>
      </c>
      <c r="H3712" s="4">
        <v>0</v>
      </c>
      <c r="I3712" s="25">
        <v>45.041666666671517</v>
      </c>
      <c r="J3712" s="4">
        <v>0</v>
      </c>
      <c r="N3712" t="s">
        <v>8337</v>
      </c>
      <c r="O3712" t="s">
        <v>8230</v>
      </c>
      <c r="S3712" s="7">
        <v>1</v>
      </c>
      <c r="T3712" s="4">
        <v>8000</v>
      </c>
      <c r="U3712" s="4">
        <v>0</v>
      </c>
      <c r="V3712" s="25">
        <v>45.041666666671517</v>
      </c>
      <c r="W3712" s="4">
        <v>0</v>
      </c>
    </row>
    <row r="3713" spans="1:23" x14ac:dyDescent="0.45">
      <c r="A3713" t="s">
        <v>8337</v>
      </c>
      <c r="B3713" t="s">
        <v>8230</v>
      </c>
      <c r="C3713" t="s">
        <v>8387</v>
      </c>
      <c r="F3713" s="7"/>
      <c r="G3713" s="4"/>
      <c r="H3713" s="4"/>
      <c r="I3713" s="25"/>
      <c r="J3713" s="4"/>
      <c r="N3713" t="s">
        <v>8337</v>
      </c>
      <c r="O3713" t="s">
        <v>8230</v>
      </c>
      <c r="P3713" t="s">
        <v>8387</v>
      </c>
      <c r="S3713" s="7"/>
      <c r="T3713" s="4"/>
      <c r="U3713" s="4"/>
      <c r="V3713" s="25"/>
      <c r="W3713" s="4"/>
    </row>
    <row r="3714" spans="1:23" x14ac:dyDescent="0.45">
      <c r="A3714" t="s">
        <v>8337</v>
      </c>
      <c r="B3714" t="s">
        <v>8230</v>
      </c>
      <c r="C3714" t="s">
        <v>8387</v>
      </c>
      <c r="D3714" s="8" t="s">
        <v>8373</v>
      </c>
      <c r="F3714" s="7">
        <v>1</v>
      </c>
      <c r="G3714" s="4">
        <v>8000</v>
      </c>
      <c r="H3714" s="4">
        <v>0</v>
      </c>
      <c r="I3714" s="25">
        <v>45.041666666671517</v>
      </c>
      <c r="J3714" s="4">
        <v>0</v>
      </c>
      <c r="N3714" t="s">
        <v>8337</v>
      </c>
      <c r="O3714" t="s">
        <v>8230</v>
      </c>
      <c r="P3714" t="s">
        <v>8387</v>
      </c>
      <c r="Q3714" s="8" t="s">
        <v>8373</v>
      </c>
      <c r="S3714" s="7">
        <v>1</v>
      </c>
      <c r="T3714" s="4">
        <v>8000</v>
      </c>
      <c r="U3714" s="4">
        <v>0</v>
      </c>
      <c r="V3714" s="25">
        <v>45.041666666671517</v>
      </c>
      <c r="W3714" s="4">
        <v>0</v>
      </c>
    </row>
    <row r="3715" spans="1:23" x14ac:dyDescent="0.45">
      <c r="A3715" t="s">
        <v>8337</v>
      </c>
      <c r="B3715" t="s">
        <v>8230</v>
      </c>
      <c r="C3715" t="s">
        <v>8387</v>
      </c>
      <c r="D3715" s="8" t="s">
        <v>8373</v>
      </c>
      <c r="E3715">
        <v>2412</v>
      </c>
      <c r="F3715" s="7">
        <v>1</v>
      </c>
      <c r="G3715" s="4">
        <v>8000</v>
      </c>
      <c r="H3715" s="4">
        <v>0</v>
      </c>
      <c r="I3715" s="25">
        <v>45.041666666671517</v>
      </c>
      <c r="J3715" s="4">
        <v>0</v>
      </c>
      <c r="N3715" t="s">
        <v>8337</v>
      </c>
      <c r="O3715" t="s">
        <v>8230</v>
      </c>
      <c r="P3715" t="s">
        <v>8387</v>
      </c>
      <c r="Q3715" s="8" t="s">
        <v>8373</v>
      </c>
      <c r="R3715">
        <v>2412</v>
      </c>
      <c r="S3715" s="7">
        <v>1</v>
      </c>
      <c r="T3715" s="4">
        <v>8000</v>
      </c>
      <c r="U3715" s="4">
        <v>0</v>
      </c>
      <c r="V3715" s="25">
        <v>45.041666666671517</v>
      </c>
      <c r="W3715" s="4">
        <v>0</v>
      </c>
    </row>
    <row r="3716" spans="1:23" x14ac:dyDescent="0.45">
      <c r="A3716" t="s">
        <v>8337</v>
      </c>
      <c r="B3716" t="s">
        <v>8225</v>
      </c>
      <c r="F3716" s="7">
        <v>6</v>
      </c>
      <c r="G3716" s="4">
        <v>46700</v>
      </c>
      <c r="H3716" s="4">
        <v>442</v>
      </c>
      <c r="I3716" s="25">
        <v>34.993055555554747</v>
      </c>
      <c r="J3716" s="4">
        <v>23</v>
      </c>
      <c r="N3716" t="s">
        <v>8337</v>
      </c>
      <c r="O3716" t="s">
        <v>8225</v>
      </c>
      <c r="S3716" s="7">
        <v>6</v>
      </c>
      <c r="T3716" s="4">
        <v>46700</v>
      </c>
      <c r="U3716" s="4">
        <v>442</v>
      </c>
      <c r="V3716" s="25">
        <v>34.993055555554747</v>
      </c>
      <c r="W3716" s="4">
        <v>23</v>
      </c>
    </row>
    <row r="3717" spans="1:23" x14ac:dyDescent="0.45">
      <c r="A3717" t="s">
        <v>8337</v>
      </c>
      <c r="B3717" t="s">
        <v>8225</v>
      </c>
      <c r="C3717" t="s">
        <v>8385</v>
      </c>
      <c r="F3717" s="7"/>
      <c r="G3717" s="4"/>
      <c r="H3717" s="4"/>
      <c r="I3717" s="25"/>
      <c r="J3717" s="4"/>
      <c r="N3717" t="s">
        <v>8337</v>
      </c>
      <c r="O3717" t="s">
        <v>8225</v>
      </c>
      <c r="P3717" t="s">
        <v>8385</v>
      </c>
      <c r="S3717" s="7"/>
      <c r="T3717" s="4"/>
      <c r="U3717" s="4"/>
      <c r="V3717" s="25"/>
      <c r="W3717" s="4"/>
    </row>
    <row r="3718" spans="1:23" x14ac:dyDescent="0.45">
      <c r="A3718" t="s">
        <v>8337</v>
      </c>
      <c r="B3718" t="s">
        <v>8225</v>
      </c>
      <c r="C3718" t="s">
        <v>8385</v>
      </c>
      <c r="D3718" s="8" t="s">
        <v>8372</v>
      </c>
      <c r="F3718" s="7">
        <v>1</v>
      </c>
      <c r="G3718" s="4">
        <v>6000</v>
      </c>
      <c r="H3718" s="4">
        <v>0</v>
      </c>
      <c r="I3718" s="25">
        <v>30</v>
      </c>
      <c r="J3718" s="4">
        <v>0</v>
      </c>
      <c r="N3718" t="s">
        <v>8337</v>
      </c>
      <c r="O3718" t="s">
        <v>8225</v>
      </c>
      <c r="P3718" t="s">
        <v>8385</v>
      </c>
      <c r="Q3718" s="8" t="s">
        <v>8372</v>
      </c>
      <c r="S3718" s="7">
        <v>1</v>
      </c>
      <c r="T3718" s="4">
        <v>6000</v>
      </c>
      <c r="U3718" s="4">
        <v>0</v>
      </c>
      <c r="V3718" s="25">
        <v>30</v>
      </c>
      <c r="W3718" s="4">
        <v>0</v>
      </c>
    </row>
    <row r="3719" spans="1:23" x14ac:dyDescent="0.45">
      <c r="A3719" t="s">
        <v>8337</v>
      </c>
      <c r="B3719" t="s">
        <v>8225</v>
      </c>
      <c r="C3719" t="s">
        <v>8385</v>
      </c>
      <c r="D3719" s="8" t="s">
        <v>8372</v>
      </c>
      <c r="E3719">
        <v>1177</v>
      </c>
      <c r="F3719" s="7">
        <v>1</v>
      </c>
      <c r="G3719" s="4">
        <v>6000</v>
      </c>
      <c r="H3719" s="4">
        <v>0</v>
      </c>
      <c r="I3719" s="25">
        <v>30</v>
      </c>
      <c r="J3719" s="4">
        <v>0</v>
      </c>
      <c r="N3719" t="s">
        <v>8337</v>
      </c>
      <c r="O3719" t="s">
        <v>8225</v>
      </c>
      <c r="P3719" t="s">
        <v>8385</v>
      </c>
      <c r="Q3719" s="8" t="s">
        <v>8372</v>
      </c>
      <c r="R3719">
        <v>1177</v>
      </c>
      <c r="S3719" s="7">
        <v>1</v>
      </c>
      <c r="T3719" s="4">
        <v>6000</v>
      </c>
      <c r="U3719" s="4">
        <v>0</v>
      </c>
      <c r="V3719" s="25">
        <v>30</v>
      </c>
      <c r="W3719" s="4">
        <v>0</v>
      </c>
    </row>
    <row r="3720" spans="1:23" x14ac:dyDescent="0.45">
      <c r="A3720" t="s">
        <v>8337</v>
      </c>
      <c r="B3720" t="s">
        <v>8225</v>
      </c>
      <c r="C3720" t="s">
        <v>8386</v>
      </c>
      <c r="F3720" s="7"/>
      <c r="G3720" s="4"/>
      <c r="H3720" s="4"/>
      <c r="I3720" s="25"/>
      <c r="J3720" s="4"/>
      <c r="N3720" t="s">
        <v>8337</v>
      </c>
      <c r="O3720" t="s">
        <v>8225</v>
      </c>
      <c r="P3720" t="s">
        <v>8386</v>
      </c>
      <c r="S3720" s="7"/>
      <c r="T3720" s="4"/>
      <c r="U3720" s="4"/>
      <c r="V3720" s="25"/>
      <c r="W3720" s="4"/>
    </row>
    <row r="3721" spans="1:23" x14ac:dyDescent="0.45">
      <c r="A3721" t="s">
        <v>8337</v>
      </c>
      <c r="B3721" t="s">
        <v>8225</v>
      </c>
      <c r="C3721" t="s">
        <v>8386</v>
      </c>
      <c r="D3721" s="8" t="s">
        <v>8379</v>
      </c>
      <c r="F3721" s="7">
        <v>1</v>
      </c>
      <c r="G3721" s="4">
        <v>25000</v>
      </c>
      <c r="H3721" s="4">
        <v>100</v>
      </c>
      <c r="I3721" s="25">
        <v>30</v>
      </c>
      <c r="J3721" s="4">
        <v>2</v>
      </c>
      <c r="N3721" t="s">
        <v>8337</v>
      </c>
      <c r="O3721" t="s">
        <v>8225</v>
      </c>
      <c r="P3721" t="s">
        <v>8386</v>
      </c>
      <c r="Q3721" s="8" t="s">
        <v>8379</v>
      </c>
      <c r="S3721" s="7">
        <v>1</v>
      </c>
      <c r="T3721" s="4">
        <v>25000</v>
      </c>
      <c r="U3721" s="4">
        <v>100</v>
      </c>
      <c r="V3721" s="25">
        <v>30</v>
      </c>
      <c r="W3721" s="4">
        <v>2</v>
      </c>
    </row>
    <row r="3722" spans="1:23" x14ac:dyDescent="0.45">
      <c r="A3722" t="s">
        <v>8337</v>
      </c>
      <c r="B3722" t="s">
        <v>8225</v>
      </c>
      <c r="C3722" t="s">
        <v>8386</v>
      </c>
      <c r="D3722" s="8" t="s">
        <v>8379</v>
      </c>
      <c r="E3722">
        <v>1170</v>
      </c>
      <c r="F3722" s="7">
        <v>1</v>
      </c>
      <c r="G3722" s="4">
        <v>25000</v>
      </c>
      <c r="H3722" s="4">
        <v>100</v>
      </c>
      <c r="I3722" s="25">
        <v>30</v>
      </c>
      <c r="J3722" s="4">
        <v>2</v>
      </c>
      <c r="N3722" t="s">
        <v>8337</v>
      </c>
      <c r="O3722" t="s">
        <v>8225</v>
      </c>
      <c r="P3722" t="s">
        <v>8386</v>
      </c>
      <c r="Q3722" s="8" t="s">
        <v>8379</v>
      </c>
      <c r="R3722">
        <v>1170</v>
      </c>
      <c r="S3722" s="7">
        <v>1</v>
      </c>
      <c r="T3722" s="4">
        <v>25000</v>
      </c>
      <c r="U3722" s="4">
        <v>100</v>
      </c>
      <c r="V3722" s="25">
        <v>30</v>
      </c>
      <c r="W3722" s="4">
        <v>2</v>
      </c>
    </row>
    <row r="3723" spans="1:23" x14ac:dyDescent="0.45">
      <c r="A3723" t="s">
        <v>8337</v>
      </c>
      <c r="B3723" t="s">
        <v>8225</v>
      </c>
      <c r="C3723" t="s">
        <v>8386</v>
      </c>
      <c r="D3723" s="8" t="s">
        <v>8374</v>
      </c>
      <c r="F3723" s="7">
        <v>1</v>
      </c>
      <c r="G3723" s="4">
        <v>3000</v>
      </c>
      <c r="H3723" s="4">
        <v>5</v>
      </c>
      <c r="I3723" s="25">
        <v>30</v>
      </c>
      <c r="J3723" s="4">
        <v>1</v>
      </c>
      <c r="N3723" t="s">
        <v>8337</v>
      </c>
      <c r="O3723" t="s">
        <v>8225</v>
      </c>
      <c r="P3723" t="s">
        <v>8386</v>
      </c>
      <c r="Q3723" s="8" t="s">
        <v>8374</v>
      </c>
      <c r="S3723" s="7">
        <v>1</v>
      </c>
      <c r="T3723" s="4">
        <v>3000</v>
      </c>
      <c r="U3723" s="4">
        <v>5</v>
      </c>
      <c r="V3723" s="25">
        <v>30</v>
      </c>
      <c r="W3723" s="4">
        <v>1</v>
      </c>
    </row>
    <row r="3724" spans="1:23" x14ac:dyDescent="0.45">
      <c r="A3724" t="s">
        <v>8337</v>
      </c>
      <c r="B3724" t="s">
        <v>8225</v>
      </c>
      <c r="C3724" t="s">
        <v>8386</v>
      </c>
      <c r="D3724" s="8" t="s">
        <v>8374</v>
      </c>
      <c r="E3724">
        <v>2586</v>
      </c>
      <c r="F3724" s="7">
        <v>1</v>
      </c>
      <c r="G3724" s="4">
        <v>3000</v>
      </c>
      <c r="H3724" s="4">
        <v>5</v>
      </c>
      <c r="I3724" s="25">
        <v>30</v>
      </c>
      <c r="J3724" s="4">
        <v>1</v>
      </c>
      <c r="N3724" t="s">
        <v>8337</v>
      </c>
      <c r="O3724" t="s">
        <v>8225</v>
      </c>
      <c r="P3724" t="s">
        <v>8386</v>
      </c>
      <c r="Q3724" s="8" t="s">
        <v>8374</v>
      </c>
      <c r="R3724">
        <v>2586</v>
      </c>
      <c r="S3724" s="7">
        <v>1</v>
      </c>
      <c r="T3724" s="4">
        <v>3000</v>
      </c>
      <c r="U3724" s="4">
        <v>5</v>
      </c>
      <c r="V3724" s="25">
        <v>30</v>
      </c>
      <c r="W3724" s="4">
        <v>1</v>
      </c>
    </row>
    <row r="3725" spans="1:23" x14ac:dyDescent="0.45">
      <c r="A3725" t="s">
        <v>8337</v>
      </c>
      <c r="B3725" t="s">
        <v>8225</v>
      </c>
      <c r="C3725" t="s">
        <v>8387</v>
      </c>
      <c r="F3725" s="7"/>
      <c r="G3725" s="4"/>
      <c r="H3725" s="4"/>
      <c r="I3725" s="25"/>
      <c r="J3725" s="4"/>
      <c r="N3725" t="s">
        <v>8337</v>
      </c>
      <c r="O3725" t="s">
        <v>8225</v>
      </c>
      <c r="P3725" t="s">
        <v>8387</v>
      </c>
      <c r="S3725" s="7"/>
      <c r="T3725" s="4"/>
      <c r="U3725" s="4"/>
      <c r="V3725" s="25"/>
      <c r="W3725" s="4"/>
    </row>
    <row r="3726" spans="1:23" x14ac:dyDescent="0.45">
      <c r="A3726" t="s">
        <v>8337</v>
      </c>
      <c r="B3726" t="s">
        <v>8225</v>
      </c>
      <c r="C3726" t="s">
        <v>8387</v>
      </c>
      <c r="D3726" s="8" t="s">
        <v>8376</v>
      </c>
      <c r="F3726" s="7">
        <v>1</v>
      </c>
      <c r="G3726" s="4">
        <v>1200</v>
      </c>
      <c r="H3726" s="4">
        <v>202</v>
      </c>
      <c r="I3726" s="25">
        <v>59.958333333328483</v>
      </c>
      <c r="J3726" s="4">
        <v>12</v>
      </c>
      <c r="N3726" t="s">
        <v>8337</v>
      </c>
      <c r="O3726" t="s">
        <v>8225</v>
      </c>
      <c r="P3726" t="s">
        <v>8387</v>
      </c>
      <c r="Q3726" s="8" t="s">
        <v>8376</v>
      </c>
      <c r="S3726" s="7">
        <v>1</v>
      </c>
      <c r="T3726" s="4">
        <v>1200</v>
      </c>
      <c r="U3726" s="4">
        <v>202</v>
      </c>
      <c r="V3726" s="25">
        <v>59.958333333328483</v>
      </c>
      <c r="W3726" s="4">
        <v>12</v>
      </c>
    </row>
    <row r="3727" spans="1:23" x14ac:dyDescent="0.45">
      <c r="A3727" t="s">
        <v>8337</v>
      </c>
      <c r="B3727" t="s">
        <v>8225</v>
      </c>
      <c r="C3727" t="s">
        <v>8387</v>
      </c>
      <c r="D3727" s="8" t="s">
        <v>8376</v>
      </c>
      <c r="E3727">
        <v>2403</v>
      </c>
      <c r="F3727" s="7">
        <v>1</v>
      </c>
      <c r="G3727" s="4">
        <v>1200</v>
      </c>
      <c r="H3727" s="4">
        <v>202</v>
      </c>
      <c r="I3727" s="25">
        <v>59.958333333328483</v>
      </c>
      <c r="J3727" s="4">
        <v>12</v>
      </c>
      <c r="N3727" t="s">
        <v>8337</v>
      </c>
      <c r="O3727" t="s">
        <v>8225</v>
      </c>
      <c r="P3727" t="s">
        <v>8387</v>
      </c>
      <c r="Q3727" s="8" t="s">
        <v>8376</v>
      </c>
      <c r="R3727">
        <v>2403</v>
      </c>
      <c r="S3727" s="7">
        <v>1</v>
      </c>
      <c r="T3727" s="4">
        <v>1200</v>
      </c>
      <c r="U3727" s="4">
        <v>202</v>
      </c>
      <c r="V3727" s="25">
        <v>59.958333333328483</v>
      </c>
      <c r="W3727" s="4">
        <v>12</v>
      </c>
    </row>
    <row r="3728" spans="1:23" x14ac:dyDescent="0.45">
      <c r="A3728" t="s">
        <v>8337</v>
      </c>
      <c r="B3728" t="s">
        <v>8225</v>
      </c>
      <c r="C3728" t="s">
        <v>8387</v>
      </c>
      <c r="D3728" s="8" t="s">
        <v>8369</v>
      </c>
      <c r="F3728" s="7">
        <v>1</v>
      </c>
      <c r="G3728" s="4">
        <v>1500</v>
      </c>
      <c r="H3728" s="4">
        <v>85</v>
      </c>
      <c r="I3728" s="25">
        <v>30</v>
      </c>
      <c r="J3728" s="4">
        <v>7</v>
      </c>
      <c r="N3728" t="s">
        <v>8337</v>
      </c>
      <c r="O3728" t="s">
        <v>8225</v>
      </c>
      <c r="P3728" t="s">
        <v>8387</v>
      </c>
      <c r="Q3728" s="8" t="s">
        <v>8369</v>
      </c>
      <c r="S3728" s="7">
        <v>1</v>
      </c>
      <c r="T3728" s="4">
        <v>1500</v>
      </c>
      <c r="U3728" s="4">
        <v>85</v>
      </c>
      <c r="V3728" s="25">
        <v>30</v>
      </c>
      <c r="W3728" s="4">
        <v>7</v>
      </c>
    </row>
    <row r="3729" spans="1:23" x14ac:dyDescent="0.45">
      <c r="A3729" t="s">
        <v>8337</v>
      </c>
      <c r="B3729" t="s">
        <v>8225</v>
      </c>
      <c r="C3729" t="s">
        <v>8387</v>
      </c>
      <c r="D3729" s="8" t="s">
        <v>8369</v>
      </c>
      <c r="E3729">
        <v>2597</v>
      </c>
      <c r="F3729" s="7">
        <v>1</v>
      </c>
      <c r="G3729" s="4">
        <v>1500</v>
      </c>
      <c r="H3729" s="4">
        <v>85</v>
      </c>
      <c r="I3729" s="25">
        <v>30</v>
      </c>
      <c r="J3729" s="4">
        <v>7</v>
      </c>
      <c r="N3729" t="s">
        <v>8337</v>
      </c>
      <c r="O3729" t="s">
        <v>8225</v>
      </c>
      <c r="P3729" t="s">
        <v>8387</v>
      </c>
      <c r="Q3729" s="8" t="s">
        <v>8369</v>
      </c>
      <c r="R3729">
        <v>2597</v>
      </c>
      <c r="S3729" s="7">
        <v>1</v>
      </c>
      <c r="T3729" s="4">
        <v>1500</v>
      </c>
      <c r="U3729" s="4">
        <v>85</v>
      </c>
      <c r="V3729" s="25">
        <v>30</v>
      </c>
      <c r="W3729" s="4">
        <v>7</v>
      </c>
    </row>
    <row r="3730" spans="1:23" x14ac:dyDescent="0.45">
      <c r="A3730" t="s">
        <v>8337</v>
      </c>
      <c r="B3730" t="s">
        <v>8225</v>
      </c>
      <c r="C3730" t="s">
        <v>8387</v>
      </c>
      <c r="D3730" s="8" t="s">
        <v>8371</v>
      </c>
      <c r="F3730" s="7">
        <v>1</v>
      </c>
      <c r="G3730" s="4">
        <v>10000</v>
      </c>
      <c r="H3730" s="4">
        <v>50</v>
      </c>
      <c r="I3730" s="25">
        <v>30</v>
      </c>
      <c r="J3730" s="4">
        <v>1</v>
      </c>
      <c r="N3730" t="s">
        <v>8337</v>
      </c>
      <c r="O3730" t="s">
        <v>8225</v>
      </c>
      <c r="P3730" t="s">
        <v>8387</v>
      </c>
      <c r="Q3730" s="8" t="s">
        <v>8371</v>
      </c>
      <c r="S3730" s="7">
        <v>1</v>
      </c>
      <c r="T3730" s="4">
        <v>10000</v>
      </c>
      <c r="U3730" s="4">
        <v>50</v>
      </c>
      <c r="V3730" s="25">
        <v>30</v>
      </c>
      <c r="W3730" s="4">
        <v>1</v>
      </c>
    </row>
    <row r="3731" spans="1:23" x14ac:dyDescent="0.45">
      <c r="A3731" t="s">
        <v>8337</v>
      </c>
      <c r="B3731" t="s">
        <v>8225</v>
      </c>
      <c r="C3731" t="s">
        <v>8387</v>
      </c>
      <c r="D3731" s="8" t="s">
        <v>8371</v>
      </c>
      <c r="E3731">
        <v>2568</v>
      </c>
      <c r="F3731" s="7">
        <v>1</v>
      </c>
      <c r="G3731" s="4">
        <v>10000</v>
      </c>
      <c r="H3731" s="4">
        <v>50</v>
      </c>
      <c r="I3731" s="25">
        <v>30</v>
      </c>
      <c r="J3731" s="4">
        <v>1</v>
      </c>
      <c r="N3731" t="s">
        <v>8337</v>
      </c>
      <c r="O3731" t="s">
        <v>8225</v>
      </c>
      <c r="P3731" t="s">
        <v>8387</v>
      </c>
      <c r="Q3731" s="8" t="s">
        <v>8371</v>
      </c>
      <c r="R3731">
        <v>2568</v>
      </c>
      <c r="S3731" s="7">
        <v>1</v>
      </c>
      <c r="T3731" s="4">
        <v>10000</v>
      </c>
      <c r="U3731" s="4">
        <v>50</v>
      </c>
      <c r="V3731" s="25">
        <v>30</v>
      </c>
      <c r="W3731" s="4">
        <v>1</v>
      </c>
    </row>
    <row r="3732" spans="1:23" x14ac:dyDescent="0.45">
      <c r="A3732" t="s">
        <v>8337</v>
      </c>
      <c r="B3732" t="s">
        <v>8234</v>
      </c>
      <c r="F3732" s="7">
        <v>1</v>
      </c>
      <c r="G3732" s="4">
        <v>140000</v>
      </c>
      <c r="H3732" s="4">
        <v>2005</v>
      </c>
      <c r="I3732" s="25">
        <v>36.817986111112987</v>
      </c>
      <c r="J3732" s="4">
        <v>4</v>
      </c>
      <c r="N3732" t="s">
        <v>8337</v>
      </c>
      <c r="O3732" t="s">
        <v>8234</v>
      </c>
      <c r="S3732" s="7">
        <v>1</v>
      </c>
      <c r="T3732" s="4">
        <v>140000</v>
      </c>
      <c r="U3732" s="4">
        <v>2005</v>
      </c>
      <c r="V3732" s="25">
        <v>36.817986111112987</v>
      </c>
      <c r="W3732" s="4">
        <v>4</v>
      </c>
    </row>
    <row r="3733" spans="1:23" x14ac:dyDescent="0.45">
      <c r="A3733" t="s">
        <v>8337</v>
      </c>
      <c r="B3733" t="s">
        <v>8234</v>
      </c>
      <c r="C3733" t="s">
        <v>8387</v>
      </c>
      <c r="F3733" s="7"/>
      <c r="G3733" s="4"/>
      <c r="H3733" s="4"/>
      <c r="I3733" s="25"/>
      <c r="J3733" s="4"/>
      <c r="N3733" t="s">
        <v>8337</v>
      </c>
      <c r="O3733" t="s">
        <v>8234</v>
      </c>
      <c r="P3733" t="s">
        <v>8387</v>
      </c>
      <c r="S3733" s="7"/>
      <c r="T3733" s="4"/>
      <c r="U3733" s="4"/>
      <c r="V3733" s="25"/>
      <c r="W3733" s="4"/>
    </row>
    <row r="3734" spans="1:23" x14ac:dyDescent="0.45">
      <c r="A3734" t="s">
        <v>8337</v>
      </c>
      <c r="B3734" t="s">
        <v>8234</v>
      </c>
      <c r="C3734" t="s">
        <v>8387</v>
      </c>
      <c r="D3734" s="8" t="s">
        <v>8381</v>
      </c>
      <c r="F3734" s="7">
        <v>1</v>
      </c>
      <c r="G3734" s="4">
        <v>140000</v>
      </c>
      <c r="H3734" s="4">
        <v>2005</v>
      </c>
      <c r="I3734" s="25">
        <v>36.817986111112987</v>
      </c>
      <c r="J3734" s="4">
        <v>4</v>
      </c>
      <c r="N3734" t="s">
        <v>8337</v>
      </c>
      <c r="O3734" t="s">
        <v>8234</v>
      </c>
      <c r="P3734" t="s">
        <v>8387</v>
      </c>
      <c r="Q3734" s="8" t="s">
        <v>8381</v>
      </c>
      <c r="S3734" s="7">
        <v>1</v>
      </c>
      <c r="T3734" s="4">
        <v>140000</v>
      </c>
      <c r="U3734" s="4">
        <v>2005</v>
      </c>
      <c r="V3734" s="25">
        <v>36.817986111112987</v>
      </c>
      <c r="W3734" s="4">
        <v>4</v>
      </c>
    </row>
    <row r="3735" spans="1:23" x14ac:dyDescent="0.45">
      <c r="A3735" t="s">
        <v>8337</v>
      </c>
      <c r="B3735" t="s">
        <v>8234</v>
      </c>
      <c r="C3735" t="s">
        <v>8387</v>
      </c>
      <c r="D3735" s="8" t="s">
        <v>8381</v>
      </c>
      <c r="E3735">
        <v>2429</v>
      </c>
      <c r="F3735" s="7">
        <v>1</v>
      </c>
      <c r="G3735" s="4">
        <v>140000</v>
      </c>
      <c r="H3735" s="4">
        <v>2005</v>
      </c>
      <c r="I3735" s="25">
        <v>36.817986111112987</v>
      </c>
      <c r="J3735" s="4">
        <v>4</v>
      </c>
      <c r="N3735" t="s">
        <v>8337</v>
      </c>
      <c r="O3735" t="s">
        <v>8234</v>
      </c>
      <c r="P3735" t="s">
        <v>8387</v>
      </c>
      <c r="Q3735" s="8" t="s">
        <v>8381</v>
      </c>
      <c r="R3735">
        <v>2429</v>
      </c>
      <c r="S3735" s="7">
        <v>1</v>
      </c>
      <c r="T3735" s="4">
        <v>140000</v>
      </c>
      <c r="U3735" s="4">
        <v>2005</v>
      </c>
      <c r="V3735" s="25">
        <v>36.817986111112987</v>
      </c>
      <c r="W3735" s="4">
        <v>4</v>
      </c>
    </row>
    <row r="3736" spans="1:23" x14ac:dyDescent="0.45">
      <c r="A3736" t="s">
        <v>8337</v>
      </c>
      <c r="B3736" t="s">
        <v>8235</v>
      </c>
      <c r="F3736" s="7">
        <v>1</v>
      </c>
      <c r="G3736" s="4">
        <v>250000</v>
      </c>
      <c r="H3736" s="4">
        <v>1224</v>
      </c>
      <c r="I3736" s="25">
        <v>30</v>
      </c>
      <c r="J3736" s="4">
        <v>4</v>
      </c>
      <c r="N3736" t="s">
        <v>8337</v>
      </c>
      <c r="O3736" t="s">
        <v>8235</v>
      </c>
      <c r="S3736" s="7">
        <v>1</v>
      </c>
      <c r="T3736" s="4">
        <v>250000</v>
      </c>
      <c r="U3736" s="4">
        <v>1224</v>
      </c>
      <c r="V3736" s="25">
        <v>30</v>
      </c>
      <c r="W3736" s="4">
        <v>4</v>
      </c>
    </row>
    <row r="3737" spans="1:23" x14ac:dyDescent="0.45">
      <c r="A3737" t="s">
        <v>8337</v>
      </c>
      <c r="B3737" t="s">
        <v>8235</v>
      </c>
      <c r="C3737" t="s">
        <v>8386</v>
      </c>
      <c r="F3737" s="7"/>
      <c r="G3737" s="4"/>
      <c r="H3737" s="4"/>
      <c r="I3737" s="25"/>
      <c r="J3737" s="4"/>
      <c r="N3737" t="s">
        <v>8337</v>
      </c>
      <c r="O3737" t="s">
        <v>8235</v>
      </c>
      <c r="P3737" t="s">
        <v>8386</v>
      </c>
      <c r="S3737" s="7"/>
      <c r="T3737" s="4"/>
      <c r="U3737" s="4"/>
      <c r="V3737" s="25"/>
      <c r="W3737" s="4"/>
    </row>
    <row r="3738" spans="1:23" x14ac:dyDescent="0.45">
      <c r="A3738" t="s">
        <v>8337</v>
      </c>
      <c r="B3738" t="s">
        <v>8235</v>
      </c>
      <c r="C3738" t="s">
        <v>8386</v>
      </c>
      <c r="D3738" s="8" t="s">
        <v>8372</v>
      </c>
      <c r="F3738" s="7">
        <v>1</v>
      </c>
      <c r="G3738" s="4">
        <v>250000</v>
      </c>
      <c r="H3738" s="4">
        <v>1224</v>
      </c>
      <c r="I3738" s="25">
        <v>30</v>
      </c>
      <c r="J3738" s="4">
        <v>4</v>
      </c>
      <c r="N3738" t="s">
        <v>8337</v>
      </c>
      <c r="O3738" t="s">
        <v>8235</v>
      </c>
      <c r="P3738" t="s">
        <v>8386</v>
      </c>
      <c r="Q3738" s="8" t="s">
        <v>8372</v>
      </c>
      <c r="S3738" s="7">
        <v>1</v>
      </c>
      <c r="T3738" s="4">
        <v>250000</v>
      </c>
      <c r="U3738" s="4">
        <v>1224</v>
      </c>
      <c r="V3738" s="25">
        <v>30</v>
      </c>
      <c r="W3738" s="4">
        <v>4</v>
      </c>
    </row>
    <row r="3739" spans="1:23" x14ac:dyDescent="0.45">
      <c r="A3739" t="s">
        <v>8337</v>
      </c>
      <c r="B3739" t="s">
        <v>8235</v>
      </c>
      <c r="C3739" t="s">
        <v>8386</v>
      </c>
      <c r="D3739" s="8" t="s">
        <v>8372</v>
      </c>
      <c r="E3739">
        <v>2435</v>
      </c>
      <c r="F3739" s="7">
        <v>1</v>
      </c>
      <c r="G3739" s="4">
        <v>250000</v>
      </c>
      <c r="H3739" s="4">
        <v>1224</v>
      </c>
      <c r="I3739" s="25">
        <v>30</v>
      </c>
      <c r="J3739" s="4">
        <v>4</v>
      </c>
      <c r="N3739" t="s">
        <v>8337</v>
      </c>
      <c r="O3739" t="s">
        <v>8235</v>
      </c>
      <c r="P3739" t="s">
        <v>8386</v>
      </c>
      <c r="Q3739" s="8" t="s">
        <v>8372</v>
      </c>
      <c r="R3739">
        <v>2435</v>
      </c>
      <c r="S3739" s="7">
        <v>1</v>
      </c>
      <c r="T3739" s="4">
        <v>250000</v>
      </c>
      <c r="U3739" s="4">
        <v>1224</v>
      </c>
      <c r="V3739" s="25">
        <v>30</v>
      </c>
      <c r="W3739" s="4">
        <v>4</v>
      </c>
    </row>
    <row r="3740" spans="1:23" x14ac:dyDescent="0.45">
      <c r="A3740" t="s">
        <v>8337</v>
      </c>
      <c r="B3740" t="s">
        <v>8224</v>
      </c>
      <c r="F3740" s="7">
        <v>116</v>
      </c>
      <c r="G3740" s="4">
        <v>2955410</v>
      </c>
      <c r="H3740" s="4">
        <v>61426.51</v>
      </c>
      <c r="I3740" s="25">
        <v>35.769009618454909</v>
      </c>
      <c r="J3740" s="4">
        <v>829</v>
      </c>
      <c r="N3740" t="s">
        <v>8337</v>
      </c>
      <c r="O3740" t="s">
        <v>8224</v>
      </c>
      <c r="S3740" s="7">
        <v>116</v>
      </c>
      <c r="T3740" s="4">
        <v>2955410</v>
      </c>
      <c r="U3740" s="4">
        <v>61426.51</v>
      </c>
      <c r="V3740" s="25">
        <v>35.769009618454909</v>
      </c>
      <c r="W3740" s="4">
        <v>829</v>
      </c>
    </row>
    <row r="3741" spans="1:23" x14ac:dyDescent="0.45">
      <c r="A3741" t="s">
        <v>8337</v>
      </c>
      <c r="B3741" t="s">
        <v>8224</v>
      </c>
      <c r="C3741" t="s">
        <v>8385</v>
      </c>
      <c r="F3741" s="7"/>
      <c r="G3741" s="4"/>
      <c r="H3741" s="4"/>
      <c r="I3741" s="25"/>
      <c r="J3741" s="4"/>
      <c r="N3741" t="s">
        <v>8337</v>
      </c>
      <c r="O3741" t="s">
        <v>8224</v>
      </c>
      <c r="P3741" t="s">
        <v>8385</v>
      </c>
      <c r="S3741" s="7"/>
      <c r="T3741" s="4"/>
      <c r="U3741" s="4"/>
      <c r="V3741" s="25"/>
      <c r="W3741" s="4"/>
    </row>
    <row r="3742" spans="1:23" x14ac:dyDescent="0.45">
      <c r="A3742" t="s">
        <v>8337</v>
      </c>
      <c r="B3742" t="s">
        <v>8224</v>
      </c>
      <c r="C3742" t="s">
        <v>8385</v>
      </c>
      <c r="D3742" s="8" t="s">
        <v>8378</v>
      </c>
      <c r="F3742" s="7">
        <v>1</v>
      </c>
      <c r="G3742" s="4">
        <v>6000</v>
      </c>
      <c r="H3742" s="4">
        <v>530</v>
      </c>
      <c r="I3742" s="25">
        <v>38</v>
      </c>
      <c r="J3742" s="4">
        <v>12</v>
      </c>
      <c r="N3742" t="s">
        <v>8337</v>
      </c>
      <c r="O3742" t="s">
        <v>8224</v>
      </c>
      <c r="P3742" t="s">
        <v>8385</v>
      </c>
      <c r="Q3742" s="8" t="s">
        <v>8378</v>
      </c>
      <c r="S3742" s="7">
        <v>1</v>
      </c>
      <c r="T3742" s="4">
        <v>6000</v>
      </c>
      <c r="U3742" s="4">
        <v>530</v>
      </c>
      <c r="V3742" s="25">
        <v>38</v>
      </c>
      <c r="W3742" s="4">
        <v>12</v>
      </c>
    </row>
    <row r="3743" spans="1:23" x14ac:dyDescent="0.45">
      <c r="A3743" t="s">
        <v>8337</v>
      </c>
      <c r="B3743" t="s">
        <v>8224</v>
      </c>
      <c r="C3743" t="s">
        <v>8385</v>
      </c>
      <c r="D3743" s="8" t="s">
        <v>8378</v>
      </c>
      <c r="E3743">
        <v>1146</v>
      </c>
      <c r="F3743" s="7">
        <v>1</v>
      </c>
      <c r="G3743" s="4">
        <v>6000</v>
      </c>
      <c r="H3743" s="4">
        <v>530</v>
      </c>
      <c r="I3743" s="25">
        <v>38</v>
      </c>
      <c r="J3743" s="4">
        <v>12</v>
      </c>
      <c r="N3743" t="s">
        <v>8337</v>
      </c>
      <c r="O3743" t="s">
        <v>8224</v>
      </c>
      <c r="P3743" t="s">
        <v>8385</v>
      </c>
      <c r="Q3743" s="8" t="s">
        <v>8378</v>
      </c>
      <c r="R3743">
        <v>1146</v>
      </c>
      <c r="S3743" s="7">
        <v>1</v>
      </c>
      <c r="T3743" s="4">
        <v>6000</v>
      </c>
      <c r="U3743" s="4">
        <v>530</v>
      </c>
      <c r="V3743" s="25">
        <v>38</v>
      </c>
      <c r="W3743" s="4">
        <v>12</v>
      </c>
    </row>
    <row r="3744" spans="1:23" x14ac:dyDescent="0.45">
      <c r="A3744" t="s">
        <v>8337</v>
      </c>
      <c r="B3744" t="s">
        <v>8224</v>
      </c>
      <c r="C3744" t="s">
        <v>8385</v>
      </c>
      <c r="D3744" s="8" t="s">
        <v>8379</v>
      </c>
      <c r="F3744" s="7">
        <v>1</v>
      </c>
      <c r="G3744" s="4">
        <v>3000</v>
      </c>
      <c r="H3744" s="4">
        <v>25</v>
      </c>
      <c r="I3744" s="25">
        <v>30.869421296294604</v>
      </c>
      <c r="J3744" s="4">
        <v>3</v>
      </c>
      <c r="N3744" t="s">
        <v>8337</v>
      </c>
      <c r="O3744" t="s">
        <v>8224</v>
      </c>
      <c r="P3744" t="s">
        <v>8385</v>
      </c>
      <c r="Q3744" s="8" t="s">
        <v>8379</v>
      </c>
      <c r="S3744" s="7">
        <v>1</v>
      </c>
      <c r="T3744" s="4">
        <v>3000</v>
      </c>
      <c r="U3744" s="4">
        <v>25</v>
      </c>
      <c r="V3744" s="25">
        <v>30.869421296294604</v>
      </c>
      <c r="W3744" s="4">
        <v>3</v>
      </c>
    </row>
    <row r="3745" spans="1:23" x14ac:dyDescent="0.45">
      <c r="A3745" t="s">
        <v>8337</v>
      </c>
      <c r="B3745" t="s">
        <v>8224</v>
      </c>
      <c r="C3745" t="s">
        <v>8385</v>
      </c>
      <c r="D3745" s="8" t="s">
        <v>8379</v>
      </c>
      <c r="E3745">
        <v>2413</v>
      </c>
      <c r="F3745" s="7">
        <v>1</v>
      </c>
      <c r="G3745" s="4">
        <v>3000</v>
      </c>
      <c r="H3745" s="4">
        <v>25</v>
      </c>
      <c r="I3745" s="25">
        <v>30.869421296294604</v>
      </c>
      <c r="J3745" s="4">
        <v>3</v>
      </c>
      <c r="N3745" t="s">
        <v>8337</v>
      </c>
      <c r="O3745" t="s">
        <v>8224</v>
      </c>
      <c r="P3745" t="s">
        <v>8385</v>
      </c>
      <c r="Q3745" s="8" t="s">
        <v>8379</v>
      </c>
      <c r="R3745">
        <v>2413</v>
      </c>
      <c r="S3745" s="7">
        <v>1</v>
      </c>
      <c r="T3745" s="4">
        <v>3000</v>
      </c>
      <c r="U3745" s="4">
        <v>25</v>
      </c>
      <c r="V3745" s="25">
        <v>30.869421296294604</v>
      </c>
      <c r="W3745" s="4">
        <v>3</v>
      </c>
    </row>
    <row r="3746" spans="1:23" x14ac:dyDescent="0.45">
      <c r="A3746" t="s">
        <v>8337</v>
      </c>
      <c r="B3746" t="s">
        <v>8224</v>
      </c>
      <c r="C3746" t="s">
        <v>8385</v>
      </c>
      <c r="D3746" s="8" t="s">
        <v>8369</v>
      </c>
      <c r="F3746" s="7">
        <v>2</v>
      </c>
      <c r="G3746" s="4">
        <v>58000</v>
      </c>
      <c r="H3746" s="4">
        <v>5901.01</v>
      </c>
      <c r="I3746" s="25">
        <v>33.5</v>
      </c>
      <c r="J3746" s="4">
        <v>87</v>
      </c>
      <c r="N3746" t="s">
        <v>8337</v>
      </c>
      <c r="O3746" t="s">
        <v>8224</v>
      </c>
      <c r="P3746" t="s">
        <v>8385</v>
      </c>
      <c r="Q3746" s="8" t="s">
        <v>8369</v>
      </c>
      <c r="S3746" s="7">
        <v>2</v>
      </c>
      <c r="T3746" s="4">
        <v>58000</v>
      </c>
      <c r="U3746" s="4">
        <v>5901.01</v>
      </c>
      <c r="V3746" s="25">
        <v>33.5</v>
      </c>
      <c r="W3746" s="4">
        <v>87</v>
      </c>
    </row>
    <row r="3747" spans="1:23" x14ac:dyDescent="0.45">
      <c r="A3747" t="s">
        <v>8337</v>
      </c>
      <c r="B3747" t="s">
        <v>8224</v>
      </c>
      <c r="C3747" t="s">
        <v>8385</v>
      </c>
      <c r="D3747" s="8" t="s">
        <v>8369</v>
      </c>
      <c r="E3747">
        <v>1180</v>
      </c>
      <c r="F3747" s="7">
        <v>1</v>
      </c>
      <c r="G3747" s="4">
        <v>50000</v>
      </c>
      <c r="H3747" s="4">
        <v>5875</v>
      </c>
      <c r="I3747" s="25">
        <v>37</v>
      </c>
      <c r="J3747" s="4">
        <v>85</v>
      </c>
      <c r="N3747" t="s">
        <v>8337</v>
      </c>
      <c r="O3747" t="s">
        <v>8224</v>
      </c>
      <c r="P3747" t="s">
        <v>8385</v>
      </c>
      <c r="Q3747" s="8" t="s">
        <v>8369</v>
      </c>
      <c r="R3747">
        <v>1180</v>
      </c>
      <c r="S3747" s="7">
        <v>1</v>
      </c>
      <c r="T3747" s="4">
        <v>50000</v>
      </c>
      <c r="U3747" s="4">
        <v>5875</v>
      </c>
      <c r="V3747" s="25">
        <v>37</v>
      </c>
      <c r="W3747" s="4">
        <v>85</v>
      </c>
    </row>
    <row r="3748" spans="1:23" x14ac:dyDescent="0.45">
      <c r="A3748" t="s">
        <v>8337</v>
      </c>
      <c r="B3748" t="s">
        <v>8224</v>
      </c>
      <c r="C3748" t="s">
        <v>8385</v>
      </c>
      <c r="D3748" s="8" t="s">
        <v>8369</v>
      </c>
      <c r="E3748">
        <v>2698</v>
      </c>
      <c r="F3748" s="7">
        <v>1</v>
      </c>
      <c r="G3748" s="4">
        <v>8000</v>
      </c>
      <c r="H3748" s="4">
        <v>26.01</v>
      </c>
      <c r="I3748" s="25">
        <v>30</v>
      </c>
      <c r="J3748" s="4">
        <v>2</v>
      </c>
      <c r="N3748" t="s">
        <v>8337</v>
      </c>
      <c r="O3748" t="s">
        <v>8224</v>
      </c>
      <c r="P3748" t="s">
        <v>8385</v>
      </c>
      <c r="Q3748" s="8" t="s">
        <v>8369</v>
      </c>
      <c r="R3748">
        <v>2698</v>
      </c>
      <c r="S3748" s="7">
        <v>1</v>
      </c>
      <c r="T3748" s="4">
        <v>8000</v>
      </c>
      <c r="U3748" s="4">
        <v>26.01</v>
      </c>
      <c r="V3748" s="25">
        <v>30</v>
      </c>
      <c r="W3748" s="4">
        <v>2</v>
      </c>
    </row>
    <row r="3749" spans="1:23" x14ac:dyDescent="0.45">
      <c r="A3749" t="s">
        <v>8337</v>
      </c>
      <c r="B3749" t="s">
        <v>8224</v>
      </c>
      <c r="C3749" t="s">
        <v>8385</v>
      </c>
      <c r="D3749" s="8" t="s">
        <v>8380</v>
      </c>
      <c r="F3749" s="7">
        <v>5</v>
      </c>
      <c r="G3749" s="4">
        <v>127041</v>
      </c>
      <c r="H3749" s="4">
        <v>3065.5</v>
      </c>
      <c r="I3749" s="25">
        <v>34.799999999999997</v>
      </c>
      <c r="J3749" s="4">
        <v>37</v>
      </c>
      <c r="N3749" t="s">
        <v>8337</v>
      </c>
      <c r="O3749" t="s">
        <v>8224</v>
      </c>
      <c r="P3749" t="s">
        <v>8385</v>
      </c>
      <c r="Q3749" s="8" t="s">
        <v>8380</v>
      </c>
      <c r="S3749" s="7">
        <v>5</v>
      </c>
      <c r="T3749" s="4">
        <v>127041</v>
      </c>
      <c r="U3749" s="4">
        <v>3065.5</v>
      </c>
      <c r="V3749" s="25">
        <v>34.799999999999997</v>
      </c>
      <c r="W3749" s="4">
        <v>37</v>
      </c>
    </row>
    <row r="3750" spans="1:23" x14ac:dyDescent="0.45">
      <c r="A3750" t="s">
        <v>8337</v>
      </c>
      <c r="B3750" t="s">
        <v>8224</v>
      </c>
      <c r="C3750" t="s">
        <v>8385</v>
      </c>
      <c r="D3750" s="8" t="s">
        <v>8380</v>
      </c>
      <c r="E3750">
        <v>1165</v>
      </c>
      <c r="F3750" s="7">
        <v>1</v>
      </c>
      <c r="G3750" s="4">
        <v>10000</v>
      </c>
      <c r="H3750" s="4">
        <v>2070.5</v>
      </c>
      <c r="I3750" s="25">
        <v>34</v>
      </c>
      <c r="J3750" s="4">
        <v>25</v>
      </c>
      <c r="N3750" t="s">
        <v>8337</v>
      </c>
      <c r="O3750" t="s">
        <v>8224</v>
      </c>
      <c r="P3750" t="s">
        <v>8385</v>
      </c>
      <c r="Q3750" s="8" t="s">
        <v>8380</v>
      </c>
      <c r="R3750">
        <v>1165</v>
      </c>
      <c r="S3750" s="7">
        <v>1</v>
      </c>
      <c r="T3750" s="4">
        <v>10000</v>
      </c>
      <c r="U3750" s="4">
        <v>2070.5</v>
      </c>
      <c r="V3750" s="25">
        <v>34</v>
      </c>
      <c r="W3750" s="4">
        <v>25</v>
      </c>
    </row>
    <row r="3751" spans="1:23" x14ac:dyDescent="0.45">
      <c r="A3751" t="s">
        <v>8337</v>
      </c>
      <c r="B3751" t="s">
        <v>8224</v>
      </c>
      <c r="C3751" t="s">
        <v>8385</v>
      </c>
      <c r="D3751" s="8" t="s">
        <v>8380</v>
      </c>
      <c r="E3751">
        <v>2585</v>
      </c>
      <c r="F3751" s="7">
        <v>1</v>
      </c>
      <c r="G3751" s="4">
        <v>30000</v>
      </c>
      <c r="H3751" s="4">
        <v>50</v>
      </c>
      <c r="I3751" s="25">
        <v>30</v>
      </c>
      <c r="J3751" s="4">
        <v>1</v>
      </c>
      <c r="N3751" t="s">
        <v>8337</v>
      </c>
      <c r="O3751" t="s">
        <v>8224</v>
      </c>
      <c r="P3751" t="s">
        <v>8385</v>
      </c>
      <c r="Q3751" s="8" t="s">
        <v>8380</v>
      </c>
      <c r="R3751">
        <v>2585</v>
      </c>
      <c r="S3751" s="7">
        <v>1</v>
      </c>
      <c r="T3751" s="4">
        <v>30000</v>
      </c>
      <c r="U3751" s="4">
        <v>50</v>
      </c>
      <c r="V3751" s="25">
        <v>30</v>
      </c>
      <c r="W3751" s="4">
        <v>1</v>
      </c>
    </row>
    <row r="3752" spans="1:23" x14ac:dyDescent="0.45">
      <c r="A3752" t="s">
        <v>8337</v>
      </c>
      <c r="B3752" t="s">
        <v>8224</v>
      </c>
      <c r="C3752" t="s">
        <v>8385</v>
      </c>
      <c r="D3752" s="8" t="s">
        <v>8380</v>
      </c>
      <c r="E3752">
        <v>2599</v>
      </c>
      <c r="F3752" s="7">
        <v>1</v>
      </c>
      <c r="G3752" s="4">
        <v>9041</v>
      </c>
      <c r="H3752" s="4">
        <v>90</v>
      </c>
      <c r="I3752" s="25">
        <v>45</v>
      </c>
      <c r="J3752" s="4">
        <v>5</v>
      </c>
      <c r="N3752" t="s">
        <v>8337</v>
      </c>
      <c r="O3752" t="s">
        <v>8224</v>
      </c>
      <c r="P3752" t="s">
        <v>8385</v>
      </c>
      <c r="Q3752" s="8" t="s">
        <v>8380</v>
      </c>
      <c r="R3752">
        <v>2599</v>
      </c>
      <c r="S3752" s="7">
        <v>1</v>
      </c>
      <c r="T3752" s="4">
        <v>9041</v>
      </c>
      <c r="U3752" s="4">
        <v>90</v>
      </c>
      <c r="V3752" s="25">
        <v>45</v>
      </c>
      <c r="W3752" s="4">
        <v>5</v>
      </c>
    </row>
    <row r="3753" spans="1:23" x14ac:dyDescent="0.45">
      <c r="A3753" t="s">
        <v>8337</v>
      </c>
      <c r="B3753" t="s">
        <v>8224</v>
      </c>
      <c r="C3753" t="s">
        <v>8385</v>
      </c>
      <c r="D3753" s="8" t="s">
        <v>8380</v>
      </c>
      <c r="E3753">
        <v>2681</v>
      </c>
      <c r="F3753" s="7">
        <v>1</v>
      </c>
      <c r="G3753" s="4">
        <v>8000</v>
      </c>
      <c r="H3753" s="4">
        <v>55</v>
      </c>
      <c r="I3753" s="25">
        <v>25</v>
      </c>
      <c r="J3753" s="4">
        <v>2</v>
      </c>
      <c r="N3753" t="s">
        <v>8337</v>
      </c>
      <c r="O3753" t="s">
        <v>8224</v>
      </c>
      <c r="P3753" t="s">
        <v>8385</v>
      </c>
      <c r="Q3753" s="8" t="s">
        <v>8380</v>
      </c>
      <c r="R3753">
        <v>2681</v>
      </c>
      <c r="S3753" s="7">
        <v>1</v>
      </c>
      <c r="T3753" s="4">
        <v>8000</v>
      </c>
      <c r="U3753" s="4">
        <v>55</v>
      </c>
      <c r="V3753" s="25">
        <v>25</v>
      </c>
      <c r="W3753" s="4">
        <v>2</v>
      </c>
    </row>
    <row r="3754" spans="1:23" x14ac:dyDescent="0.45">
      <c r="A3754" t="s">
        <v>8337</v>
      </c>
      <c r="B3754" t="s">
        <v>8224</v>
      </c>
      <c r="C3754" t="s">
        <v>8385</v>
      </c>
      <c r="D3754" s="8" t="s">
        <v>8380</v>
      </c>
      <c r="E3754">
        <v>2684</v>
      </c>
      <c r="F3754" s="7">
        <v>1</v>
      </c>
      <c r="G3754" s="4">
        <v>70000</v>
      </c>
      <c r="H3754" s="4">
        <v>800</v>
      </c>
      <c r="I3754" s="25">
        <v>40</v>
      </c>
      <c r="J3754" s="4">
        <v>4</v>
      </c>
      <c r="N3754" t="s">
        <v>8337</v>
      </c>
      <c r="O3754" t="s">
        <v>8224</v>
      </c>
      <c r="P3754" t="s">
        <v>8385</v>
      </c>
      <c r="Q3754" s="8" t="s">
        <v>8380</v>
      </c>
      <c r="R3754">
        <v>2684</v>
      </c>
      <c r="S3754" s="7">
        <v>1</v>
      </c>
      <c r="T3754" s="4">
        <v>70000</v>
      </c>
      <c r="U3754" s="4">
        <v>800</v>
      </c>
      <c r="V3754" s="25">
        <v>40</v>
      </c>
      <c r="W3754" s="4">
        <v>4</v>
      </c>
    </row>
    <row r="3755" spans="1:23" x14ac:dyDescent="0.45">
      <c r="A3755" t="s">
        <v>8337</v>
      </c>
      <c r="B3755" t="s">
        <v>8224</v>
      </c>
      <c r="C3755" t="s">
        <v>8385</v>
      </c>
      <c r="D3755" s="8" t="s">
        <v>8370</v>
      </c>
      <c r="F3755" s="7">
        <v>11</v>
      </c>
      <c r="G3755" s="4">
        <v>458200</v>
      </c>
      <c r="H3755" s="4">
        <v>511</v>
      </c>
      <c r="I3755" s="25">
        <v>33.636363636363633</v>
      </c>
      <c r="J3755" s="4">
        <v>25</v>
      </c>
      <c r="N3755" t="s">
        <v>8337</v>
      </c>
      <c r="O3755" t="s">
        <v>8224</v>
      </c>
      <c r="P3755" t="s">
        <v>8385</v>
      </c>
      <c r="Q3755" s="8" t="s">
        <v>8370</v>
      </c>
      <c r="S3755" s="7">
        <v>11</v>
      </c>
      <c r="T3755" s="4">
        <v>458200</v>
      </c>
      <c r="U3755" s="4">
        <v>511</v>
      </c>
      <c r="V3755" s="25">
        <v>33.636363636363633</v>
      </c>
      <c r="W3755" s="4">
        <v>25</v>
      </c>
    </row>
    <row r="3756" spans="1:23" x14ac:dyDescent="0.45">
      <c r="A3756" t="s">
        <v>8337</v>
      </c>
      <c r="B3756" t="s">
        <v>8224</v>
      </c>
      <c r="C3756" t="s">
        <v>8385</v>
      </c>
      <c r="D3756" s="8" t="s">
        <v>8370</v>
      </c>
      <c r="E3756">
        <v>1155</v>
      </c>
      <c r="F3756" s="7">
        <v>1</v>
      </c>
      <c r="G3756" s="4">
        <v>25000</v>
      </c>
      <c r="H3756" s="4">
        <v>188</v>
      </c>
      <c r="I3756" s="25">
        <v>30</v>
      </c>
      <c r="J3756" s="4">
        <v>8</v>
      </c>
      <c r="N3756" t="s">
        <v>8337</v>
      </c>
      <c r="O3756" t="s">
        <v>8224</v>
      </c>
      <c r="P3756" t="s">
        <v>8385</v>
      </c>
      <c r="Q3756" s="8" t="s">
        <v>8370</v>
      </c>
      <c r="R3756">
        <v>1155</v>
      </c>
      <c r="S3756" s="7">
        <v>1</v>
      </c>
      <c r="T3756" s="4">
        <v>25000</v>
      </c>
      <c r="U3756" s="4">
        <v>188</v>
      </c>
      <c r="V3756" s="25">
        <v>30</v>
      </c>
      <c r="W3756" s="4">
        <v>8</v>
      </c>
    </row>
    <row r="3757" spans="1:23" x14ac:dyDescent="0.45">
      <c r="A3757" t="s">
        <v>8337</v>
      </c>
      <c r="B3757" t="s">
        <v>8224</v>
      </c>
      <c r="C3757" t="s">
        <v>8385</v>
      </c>
      <c r="D3757" s="8" t="s">
        <v>8370</v>
      </c>
      <c r="E3757">
        <v>1163</v>
      </c>
      <c r="F3757" s="7">
        <v>1</v>
      </c>
      <c r="G3757" s="4">
        <v>5200</v>
      </c>
      <c r="H3757" s="4">
        <v>0</v>
      </c>
      <c r="I3757" s="25">
        <v>30</v>
      </c>
      <c r="J3757" s="4">
        <v>0</v>
      </c>
      <c r="N3757" t="s">
        <v>8337</v>
      </c>
      <c r="O3757" t="s">
        <v>8224</v>
      </c>
      <c r="P3757" t="s">
        <v>8385</v>
      </c>
      <c r="Q3757" s="8" t="s">
        <v>8370</v>
      </c>
      <c r="R3757">
        <v>1163</v>
      </c>
      <c r="S3757" s="7">
        <v>1</v>
      </c>
      <c r="T3757" s="4">
        <v>5200</v>
      </c>
      <c r="U3757" s="4">
        <v>0</v>
      </c>
      <c r="V3757" s="25">
        <v>30</v>
      </c>
      <c r="W3757" s="4">
        <v>0</v>
      </c>
    </row>
    <row r="3758" spans="1:23" x14ac:dyDescent="0.45">
      <c r="A3758" t="s">
        <v>8337</v>
      </c>
      <c r="B3758" t="s">
        <v>8224</v>
      </c>
      <c r="C3758" t="s">
        <v>8385</v>
      </c>
      <c r="D3758" s="8" t="s">
        <v>8370</v>
      </c>
      <c r="E3758">
        <v>1172</v>
      </c>
      <c r="F3758" s="7">
        <v>1</v>
      </c>
      <c r="G3758" s="4">
        <v>9000</v>
      </c>
      <c r="H3758" s="4">
        <v>0</v>
      </c>
      <c r="I3758" s="25">
        <v>30</v>
      </c>
      <c r="J3758" s="4">
        <v>0</v>
      </c>
      <c r="N3758" t="s">
        <v>8337</v>
      </c>
      <c r="O3758" t="s">
        <v>8224</v>
      </c>
      <c r="P3758" t="s">
        <v>8385</v>
      </c>
      <c r="Q3758" s="8" t="s">
        <v>8370</v>
      </c>
      <c r="R3758">
        <v>1172</v>
      </c>
      <c r="S3758" s="7">
        <v>1</v>
      </c>
      <c r="T3758" s="4">
        <v>9000</v>
      </c>
      <c r="U3758" s="4">
        <v>0</v>
      </c>
      <c r="V3758" s="25">
        <v>30</v>
      </c>
      <c r="W3758" s="4">
        <v>0</v>
      </c>
    </row>
    <row r="3759" spans="1:23" x14ac:dyDescent="0.45">
      <c r="A3759" t="s">
        <v>8337</v>
      </c>
      <c r="B3759" t="s">
        <v>8224</v>
      </c>
      <c r="C3759" t="s">
        <v>8385</v>
      </c>
      <c r="D3759" s="8" t="s">
        <v>8370</v>
      </c>
      <c r="E3759">
        <v>1178</v>
      </c>
      <c r="F3759" s="7">
        <v>1</v>
      </c>
      <c r="G3759" s="4">
        <v>75000</v>
      </c>
      <c r="H3759" s="4">
        <v>5</v>
      </c>
      <c r="I3759" s="25">
        <v>30</v>
      </c>
      <c r="J3759" s="4">
        <v>1</v>
      </c>
      <c r="N3759" t="s">
        <v>8337</v>
      </c>
      <c r="O3759" t="s">
        <v>8224</v>
      </c>
      <c r="P3759" t="s">
        <v>8385</v>
      </c>
      <c r="Q3759" s="8" t="s">
        <v>8370</v>
      </c>
      <c r="R3759">
        <v>1178</v>
      </c>
      <c r="S3759" s="7">
        <v>1</v>
      </c>
      <c r="T3759" s="4">
        <v>75000</v>
      </c>
      <c r="U3759" s="4">
        <v>5</v>
      </c>
      <c r="V3759" s="25">
        <v>30</v>
      </c>
      <c r="W3759" s="4">
        <v>1</v>
      </c>
    </row>
    <row r="3760" spans="1:23" x14ac:dyDescent="0.45">
      <c r="A3760" t="s">
        <v>8337</v>
      </c>
      <c r="B3760" t="s">
        <v>8224</v>
      </c>
      <c r="C3760" t="s">
        <v>8385</v>
      </c>
      <c r="D3760" s="8" t="s">
        <v>8370</v>
      </c>
      <c r="E3760">
        <v>2417</v>
      </c>
      <c r="F3760" s="7">
        <v>1</v>
      </c>
      <c r="G3760" s="4">
        <v>1000</v>
      </c>
      <c r="H3760" s="4">
        <v>0</v>
      </c>
      <c r="I3760" s="25">
        <v>30</v>
      </c>
      <c r="J3760" s="4">
        <v>0</v>
      </c>
      <c r="N3760" t="s">
        <v>8337</v>
      </c>
      <c r="O3760" t="s">
        <v>8224</v>
      </c>
      <c r="P3760" t="s">
        <v>8385</v>
      </c>
      <c r="Q3760" s="8" t="s">
        <v>8370</v>
      </c>
      <c r="R3760">
        <v>2417</v>
      </c>
      <c r="S3760" s="7">
        <v>1</v>
      </c>
      <c r="T3760" s="4">
        <v>1000</v>
      </c>
      <c r="U3760" s="4">
        <v>0</v>
      </c>
      <c r="V3760" s="25">
        <v>30</v>
      </c>
      <c r="W3760" s="4">
        <v>0</v>
      </c>
    </row>
    <row r="3761" spans="1:23" x14ac:dyDescent="0.45">
      <c r="A3761" t="s">
        <v>8337</v>
      </c>
      <c r="B3761" t="s">
        <v>8224</v>
      </c>
      <c r="C3761" t="s">
        <v>8385</v>
      </c>
      <c r="D3761" s="8" t="s">
        <v>8370</v>
      </c>
      <c r="E3761">
        <v>2566</v>
      </c>
      <c r="F3761" s="7">
        <v>1</v>
      </c>
      <c r="G3761" s="4">
        <v>35000</v>
      </c>
      <c r="H3761" s="4">
        <v>0</v>
      </c>
      <c r="I3761" s="25">
        <v>30</v>
      </c>
      <c r="J3761" s="4">
        <v>0</v>
      </c>
      <c r="N3761" t="s">
        <v>8337</v>
      </c>
      <c r="O3761" t="s">
        <v>8224</v>
      </c>
      <c r="P3761" t="s">
        <v>8385</v>
      </c>
      <c r="Q3761" s="8" t="s">
        <v>8370</v>
      </c>
      <c r="R3761">
        <v>2566</v>
      </c>
      <c r="S3761" s="7">
        <v>1</v>
      </c>
      <c r="T3761" s="4">
        <v>35000</v>
      </c>
      <c r="U3761" s="4">
        <v>0</v>
      </c>
      <c r="V3761" s="25">
        <v>30</v>
      </c>
      <c r="W3761" s="4">
        <v>0</v>
      </c>
    </row>
    <row r="3762" spans="1:23" x14ac:dyDescent="0.45">
      <c r="A3762" t="s">
        <v>8337</v>
      </c>
      <c r="B3762" t="s">
        <v>8224</v>
      </c>
      <c r="C3762" t="s">
        <v>8385</v>
      </c>
      <c r="D3762" s="8" t="s">
        <v>8370</v>
      </c>
      <c r="E3762">
        <v>2573</v>
      </c>
      <c r="F3762" s="7">
        <v>1</v>
      </c>
      <c r="G3762" s="4">
        <v>8000</v>
      </c>
      <c r="H3762" s="4">
        <v>0</v>
      </c>
      <c r="I3762" s="25">
        <v>45</v>
      </c>
      <c r="J3762" s="4">
        <v>0</v>
      </c>
      <c r="N3762" t="s">
        <v>8337</v>
      </c>
      <c r="O3762" t="s">
        <v>8224</v>
      </c>
      <c r="P3762" t="s">
        <v>8385</v>
      </c>
      <c r="Q3762" s="8" t="s">
        <v>8370</v>
      </c>
      <c r="R3762">
        <v>2573</v>
      </c>
      <c r="S3762" s="7">
        <v>1</v>
      </c>
      <c r="T3762" s="4">
        <v>8000</v>
      </c>
      <c r="U3762" s="4">
        <v>0</v>
      </c>
      <c r="V3762" s="25">
        <v>45</v>
      </c>
      <c r="W3762" s="4">
        <v>0</v>
      </c>
    </row>
    <row r="3763" spans="1:23" x14ac:dyDescent="0.45">
      <c r="A3763" t="s">
        <v>8337</v>
      </c>
      <c r="B3763" t="s">
        <v>8224</v>
      </c>
      <c r="C3763" t="s">
        <v>8385</v>
      </c>
      <c r="D3763" s="8" t="s">
        <v>8370</v>
      </c>
      <c r="E3763">
        <v>2577</v>
      </c>
      <c r="F3763" s="7">
        <v>1</v>
      </c>
      <c r="G3763" s="4">
        <v>15000</v>
      </c>
      <c r="H3763" s="4">
        <v>0</v>
      </c>
      <c r="I3763" s="25">
        <v>25</v>
      </c>
      <c r="J3763" s="4">
        <v>0</v>
      </c>
      <c r="N3763" t="s">
        <v>8337</v>
      </c>
      <c r="O3763" t="s">
        <v>8224</v>
      </c>
      <c r="P3763" t="s">
        <v>8385</v>
      </c>
      <c r="Q3763" s="8" t="s">
        <v>8370</v>
      </c>
      <c r="R3763">
        <v>2577</v>
      </c>
      <c r="S3763" s="7">
        <v>1</v>
      </c>
      <c r="T3763" s="4">
        <v>15000</v>
      </c>
      <c r="U3763" s="4">
        <v>0</v>
      </c>
      <c r="V3763" s="25">
        <v>25</v>
      </c>
      <c r="W3763" s="4">
        <v>0</v>
      </c>
    </row>
    <row r="3764" spans="1:23" x14ac:dyDescent="0.45">
      <c r="A3764" t="s">
        <v>8337</v>
      </c>
      <c r="B3764" t="s">
        <v>8224</v>
      </c>
      <c r="C3764" t="s">
        <v>8385</v>
      </c>
      <c r="D3764" s="8" t="s">
        <v>8370</v>
      </c>
      <c r="E3764">
        <v>2579</v>
      </c>
      <c r="F3764" s="7">
        <v>1</v>
      </c>
      <c r="G3764" s="4">
        <v>200000</v>
      </c>
      <c r="H3764" s="4">
        <v>277</v>
      </c>
      <c r="I3764" s="25">
        <v>60</v>
      </c>
      <c r="J3764" s="4">
        <v>12</v>
      </c>
      <c r="N3764" t="s">
        <v>8337</v>
      </c>
      <c r="O3764" t="s">
        <v>8224</v>
      </c>
      <c r="P3764" t="s">
        <v>8385</v>
      </c>
      <c r="Q3764" s="8" t="s">
        <v>8370</v>
      </c>
      <c r="R3764">
        <v>2579</v>
      </c>
      <c r="S3764" s="7">
        <v>1</v>
      </c>
      <c r="T3764" s="4">
        <v>200000</v>
      </c>
      <c r="U3764" s="4">
        <v>277</v>
      </c>
      <c r="V3764" s="25">
        <v>60</v>
      </c>
      <c r="W3764" s="4">
        <v>12</v>
      </c>
    </row>
    <row r="3765" spans="1:23" x14ac:dyDescent="0.45">
      <c r="A3765" t="s">
        <v>8337</v>
      </c>
      <c r="B3765" t="s">
        <v>8224</v>
      </c>
      <c r="C3765" t="s">
        <v>8385</v>
      </c>
      <c r="D3765" s="8" t="s">
        <v>8370</v>
      </c>
      <c r="E3765">
        <v>2594</v>
      </c>
      <c r="F3765" s="7">
        <v>1</v>
      </c>
      <c r="G3765" s="4">
        <v>80000</v>
      </c>
      <c r="H3765" s="4">
        <v>1</v>
      </c>
      <c r="I3765" s="25">
        <v>30</v>
      </c>
      <c r="J3765" s="4">
        <v>1</v>
      </c>
      <c r="N3765" t="s">
        <v>8337</v>
      </c>
      <c r="O3765" t="s">
        <v>8224</v>
      </c>
      <c r="P3765" t="s">
        <v>8385</v>
      </c>
      <c r="Q3765" s="8" t="s">
        <v>8370</v>
      </c>
      <c r="R3765">
        <v>2594</v>
      </c>
      <c r="S3765" s="7">
        <v>1</v>
      </c>
      <c r="T3765" s="4">
        <v>80000</v>
      </c>
      <c r="U3765" s="4">
        <v>1</v>
      </c>
      <c r="V3765" s="25">
        <v>30</v>
      </c>
      <c r="W3765" s="4">
        <v>1</v>
      </c>
    </row>
    <row r="3766" spans="1:23" x14ac:dyDescent="0.45">
      <c r="A3766" t="s">
        <v>8337</v>
      </c>
      <c r="B3766" t="s">
        <v>8224</v>
      </c>
      <c r="C3766" t="s">
        <v>8385</v>
      </c>
      <c r="D3766" s="8" t="s">
        <v>8370</v>
      </c>
      <c r="E3766">
        <v>2693</v>
      </c>
      <c r="F3766" s="7">
        <v>1</v>
      </c>
      <c r="G3766" s="4">
        <v>5000</v>
      </c>
      <c r="H3766" s="4">
        <v>40</v>
      </c>
      <c r="I3766" s="25">
        <v>30</v>
      </c>
      <c r="J3766" s="4">
        <v>3</v>
      </c>
      <c r="N3766" t="s">
        <v>8337</v>
      </c>
      <c r="O3766" t="s">
        <v>8224</v>
      </c>
      <c r="P3766" t="s">
        <v>8385</v>
      </c>
      <c r="Q3766" s="8" t="s">
        <v>8370</v>
      </c>
      <c r="R3766">
        <v>2693</v>
      </c>
      <c r="S3766" s="7">
        <v>1</v>
      </c>
      <c r="T3766" s="4">
        <v>5000</v>
      </c>
      <c r="U3766" s="4">
        <v>40</v>
      </c>
      <c r="V3766" s="25">
        <v>30</v>
      </c>
      <c r="W3766" s="4">
        <v>3</v>
      </c>
    </row>
    <row r="3767" spans="1:23" x14ac:dyDescent="0.45">
      <c r="A3767" t="s">
        <v>8337</v>
      </c>
      <c r="B3767" t="s">
        <v>8224</v>
      </c>
      <c r="C3767" t="s">
        <v>8385</v>
      </c>
      <c r="D3767" s="8" t="s">
        <v>8371</v>
      </c>
      <c r="F3767" s="7">
        <v>5</v>
      </c>
      <c r="G3767" s="4">
        <v>239999</v>
      </c>
      <c r="H3767" s="4">
        <v>1185</v>
      </c>
      <c r="I3767" s="25">
        <v>36.4</v>
      </c>
      <c r="J3767" s="4">
        <v>24</v>
      </c>
      <c r="N3767" t="s">
        <v>8337</v>
      </c>
      <c r="O3767" t="s">
        <v>8224</v>
      </c>
      <c r="P3767" t="s">
        <v>8385</v>
      </c>
      <c r="Q3767" s="8" t="s">
        <v>8371</v>
      </c>
      <c r="S3767" s="7">
        <v>5</v>
      </c>
      <c r="T3767" s="4">
        <v>239999</v>
      </c>
      <c r="U3767" s="4">
        <v>1185</v>
      </c>
      <c r="V3767" s="25">
        <v>36.4</v>
      </c>
      <c r="W3767" s="4">
        <v>24</v>
      </c>
    </row>
    <row r="3768" spans="1:23" x14ac:dyDescent="0.45">
      <c r="A3768" t="s">
        <v>8337</v>
      </c>
      <c r="B3768" t="s">
        <v>8224</v>
      </c>
      <c r="C3768" t="s">
        <v>8385</v>
      </c>
      <c r="D3768" s="8" t="s">
        <v>8371</v>
      </c>
      <c r="E3768">
        <v>1145</v>
      </c>
      <c r="F3768" s="7">
        <v>1</v>
      </c>
      <c r="G3768" s="4">
        <v>80000</v>
      </c>
      <c r="H3768" s="4">
        <v>100</v>
      </c>
      <c r="I3768" s="25">
        <v>60</v>
      </c>
      <c r="J3768" s="4">
        <v>1</v>
      </c>
      <c r="N3768" t="s">
        <v>8337</v>
      </c>
      <c r="O3768" t="s">
        <v>8224</v>
      </c>
      <c r="P3768" t="s">
        <v>8385</v>
      </c>
      <c r="Q3768" s="8" t="s">
        <v>8371</v>
      </c>
      <c r="R3768">
        <v>1145</v>
      </c>
      <c r="S3768" s="7">
        <v>1</v>
      </c>
      <c r="T3768" s="4">
        <v>80000</v>
      </c>
      <c r="U3768" s="4">
        <v>100</v>
      </c>
      <c r="V3768" s="25">
        <v>60</v>
      </c>
      <c r="W3768" s="4">
        <v>1</v>
      </c>
    </row>
    <row r="3769" spans="1:23" x14ac:dyDescent="0.45">
      <c r="A3769" t="s">
        <v>8337</v>
      </c>
      <c r="B3769" t="s">
        <v>8224</v>
      </c>
      <c r="C3769" t="s">
        <v>8385</v>
      </c>
      <c r="D3769" s="8" t="s">
        <v>8371</v>
      </c>
      <c r="E3769">
        <v>1162</v>
      </c>
      <c r="F3769" s="7">
        <v>1</v>
      </c>
      <c r="G3769" s="4">
        <v>60000</v>
      </c>
      <c r="H3769" s="4">
        <v>35</v>
      </c>
      <c r="I3769" s="25">
        <v>31</v>
      </c>
      <c r="J3769" s="4">
        <v>2</v>
      </c>
      <c r="N3769" t="s">
        <v>8337</v>
      </c>
      <c r="O3769" t="s">
        <v>8224</v>
      </c>
      <c r="P3769" t="s">
        <v>8385</v>
      </c>
      <c r="Q3769" s="8" t="s">
        <v>8371</v>
      </c>
      <c r="R3769">
        <v>1162</v>
      </c>
      <c r="S3769" s="7">
        <v>1</v>
      </c>
      <c r="T3769" s="4">
        <v>60000</v>
      </c>
      <c r="U3769" s="4">
        <v>35</v>
      </c>
      <c r="V3769" s="25">
        <v>31</v>
      </c>
      <c r="W3769" s="4">
        <v>2</v>
      </c>
    </row>
    <row r="3770" spans="1:23" x14ac:dyDescent="0.45">
      <c r="A3770" t="s">
        <v>8337</v>
      </c>
      <c r="B3770" t="s">
        <v>8224</v>
      </c>
      <c r="C3770" t="s">
        <v>8385</v>
      </c>
      <c r="D3770" s="8" t="s">
        <v>8371</v>
      </c>
      <c r="E3770">
        <v>1167</v>
      </c>
      <c r="F3770" s="7">
        <v>1</v>
      </c>
      <c r="G3770" s="4">
        <v>60000</v>
      </c>
      <c r="H3770" s="4">
        <v>979</v>
      </c>
      <c r="I3770" s="25">
        <v>31</v>
      </c>
      <c r="J3770" s="4">
        <v>16</v>
      </c>
      <c r="N3770" t="s">
        <v>8337</v>
      </c>
      <c r="O3770" t="s">
        <v>8224</v>
      </c>
      <c r="P3770" t="s">
        <v>8385</v>
      </c>
      <c r="Q3770" s="8" t="s">
        <v>8371</v>
      </c>
      <c r="R3770">
        <v>1167</v>
      </c>
      <c r="S3770" s="7">
        <v>1</v>
      </c>
      <c r="T3770" s="4">
        <v>60000</v>
      </c>
      <c r="U3770" s="4">
        <v>979</v>
      </c>
      <c r="V3770" s="25">
        <v>31</v>
      </c>
      <c r="W3770" s="4">
        <v>16</v>
      </c>
    </row>
    <row r="3771" spans="1:23" x14ac:dyDescent="0.45">
      <c r="A3771" t="s">
        <v>8337</v>
      </c>
      <c r="B3771" t="s">
        <v>8224</v>
      </c>
      <c r="C3771" t="s">
        <v>8385</v>
      </c>
      <c r="D3771" s="8" t="s">
        <v>8371</v>
      </c>
      <c r="E3771">
        <v>2694</v>
      </c>
      <c r="F3771" s="7">
        <v>1</v>
      </c>
      <c r="G3771" s="4">
        <v>30000</v>
      </c>
      <c r="H3771" s="4">
        <v>1</v>
      </c>
      <c r="I3771" s="25">
        <v>30</v>
      </c>
      <c r="J3771" s="4">
        <v>1</v>
      </c>
      <c r="N3771" t="s">
        <v>8337</v>
      </c>
      <c r="O3771" t="s">
        <v>8224</v>
      </c>
      <c r="P3771" t="s">
        <v>8385</v>
      </c>
      <c r="Q3771" s="8" t="s">
        <v>8371</v>
      </c>
      <c r="R3771">
        <v>2694</v>
      </c>
      <c r="S3771" s="7">
        <v>1</v>
      </c>
      <c r="T3771" s="4">
        <v>30000</v>
      </c>
      <c r="U3771" s="4">
        <v>1</v>
      </c>
      <c r="V3771" s="25">
        <v>30</v>
      </c>
      <c r="W3771" s="4">
        <v>1</v>
      </c>
    </row>
    <row r="3772" spans="1:23" x14ac:dyDescent="0.45">
      <c r="A3772" t="s">
        <v>8337</v>
      </c>
      <c r="B3772" t="s">
        <v>8224</v>
      </c>
      <c r="C3772" t="s">
        <v>8385</v>
      </c>
      <c r="D3772" s="8" t="s">
        <v>8371</v>
      </c>
      <c r="E3772">
        <v>2700</v>
      </c>
      <c r="F3772" s="7">
        <v>1</v>
      </c>
      <c r="G3772" s="4">
        <v>9999</v>
      </c>
      <c r="H3772" s="4">
        <v>70</v>
      </c>
      <c r="I3772" s="25">
        <v>30</v>
      </c>
      <c r="J3772" s="4">
        <v>4</v>
      </c>
      <c r="N3772" t="s">
        <v>8337</v>
      </c>
      <c r="O3772" t="s">
        <v>8224</v>
      </c>
      <c r="P3772" t="s">
        <v>8385</v>
      </c>
      <c r="Q3772" s="8" t="s">
        <v>8371</v>
      </c>
      <c r="R3772">
        <v>2700</v>
      </c>
      <c r="S3772" s="7">
        <v>1</v>
      </c>
      <c r="T3772" s="4">
        <v>9999</v>
      </c>
      <c r="U3772" s="4">
        <v>70</v>
      </c>
      <c r="V3772" s="25">
        <v>30</v>
      </c>
      <c r="W3772" s="4">
        <v>4</v>
      </c>
    </row>
    <row r="3773" spans="1:23" x14ac:dyDescent="0.45">
      <c r="A3773" t="s">
        <v>8337</v>
      </c>
      <c r="B3773" t="s">
        <v>8224</v>
      </c>
      <c r="C3773" t="s">
        <v>8385</v>
      </c>
      <c r="D3773" s="8" t="s">
        <v>8372</v>
      </c>
      <c r="F3773" s="7">
        <v>4</v>
      </c>
      <c r="G3773" s="4">
        <v>101870</v>
      </c>
      <c r="H3773" s="4">
        <v>2861</v>
      </c>
      <c r="I3773" s="25">
        <v>35.01041666666606</v>
      </c>
      <c r="J3773" s="4">
        <v>46</v>
      </c>
      <c r="N3773" t="s">
        <v>8337</v>
      </c>
      <c r="O3773" t="s">
        <v>8224</v>
      </c>
      <c r="P3773" t="s">
        <v>8385</v>
      </c>
      <c r="Q3773" s="8" t="s">
        <v>8372</v>
      </c>
      <c r="S3773" s="7">
        <v>4</v>
      </c>
      <c r="T3773" s="4">
        <v>101870</v>
      </c>
      <c r="U3773" s="4">
        <v>2861</v>
      </c>
      <c r="V3773" s="25">
        <v>35.01041666666606</v>
      </c>
      <c r="W3773" s="4">
        <v>46</v>
      </c>
    </row>
    <row r="3774" spans="1:23" x14ac:dyDescent="0.45">
      <c r="A3774" t="s">
        <v>8337</v>
      </c>
      <c r="B3774" t="s">
        <v>8224</v>
      </c>
      <c r="C3774" t="s">
        <v>8385</v>
      </c>
      <c r="D3774" s="8" t="s">
        <v>8372</v>
      </c>
      <c r="E3774">
        <v>2420</v>
      </c>
      <c r="F3774" s="7">
        <v>1</v>
      </c>
      <c r="G3774" s="4">
        <v>16870</v>
      </c>
      <c r="H3774" s="4">
        <v>2501</v>
      </c>
      <c r="I3774" s="25">
        <v>60.041666666664241</v>
      </c>
      <c r="J3774" s="4">
        <v>36</v>
      </c>
      <c r="N3774" t="s">
        <v>8337</v>
      </c>
      <c r="O3774" t="s">
        <v>8224</v>
      </c>
      <c r="P3774" t="s">
        <v>8385</v>
      </c>
      <c r="Q3774" s="8" t="s">
        <v>8372</v>
      </c>
      <c r="R3774">
        <v>2420</v>
      </c>
      <c r="S3774" s="7">
        <v>1</v>
      </c>
      <c r="T3774" s="4">
        <v>16870</v>
      </c>
      <c r="U3774" s="4">
        <v>2501</v>
      </c>
      <c r="V3774" s="25">
        <v>60.041666666664241</v>
      </c>
      <c r="W3774" s="4">
        <v>36</v>
      </c>
    </row>
    <row r="3775" spans="1:23" x14ac:dyDescent="0.45">
      <c r="A3775" t="s">
        <v>8337</v>
      </c>
      <c r="B3775" t="s">
        <v>8224</v>
      </c>
      <c r="C3775" t="s">
        <v>8385</v>
      </c>
      <c r="D3775" s="8" t="s">
        <v>8372</v>
      </c>
      <c r="E3775">
        <v>2424</v>
      </c>
      <c r="F3775" s="7">
        <v>1</v>
      </c>
      <c r="G3775" s="4">
        <v>25000</v>
      </c>
      <c r="H3775" s="4">
        <v>310</v>
      </c>
      <c r="I3775" s="25">
        <v>30</v>
      </c>
      <c r="J3775" s="4">
        <v>9</v>
      </c>
      <c r="N3775" t="s">
        <v>8337</v>
      </c>
      <c r="O3775" t="s">
        <v>8224</v>
      </c>
      <c r="P3775" t="s">
        <v>8385</v>
      </c>
      <c r="Q3775" s="8" t="s">
        <v>8372</v>
      </c>
      <c r="R3775">
        <v>2424</v>
      </c>
      <c r="S3775" s="7">
        <v>1</v>
      </c>
      <c r="T3775" s="4">
        <v>25000</v>
      </c>
      <c r="U3775" s="4">
        <v>310</v>
      </c>
      <c r="V3775" s="25">
        <v>30</v>
      </c>
      <c r="W3775" s="4">
        <v>9</v>
      </c>
    </row>
    <row r="3776" spans="1:23" x14ac:dyDescent="0.45">
      <c r="A3776" t="s">
        <v>8337</v>
      </c>
      <c r="B3776" t="s">
        <v>8224</v>
      </c>
      <c r="C3776" t="s">
        <v>8385</v>
      </c>
      <c r="D3776" s="8" t="s">
        <v>8372</v>
      </c>
      <c r="E3776">
        <v>2592</v>
      </c>
      <c r="F3776" s="7">
        <v>1</v>
      </c>
      <c r="G3776" s="4">
        <v>30000</v>
      </c>
      <c r="H3776" s="4">
        <v>50</v>
      </c>
      <c r="I3776" s="25">
        <v>30</v>
      </c>
      <c r="J3776" s="4">
        <v>1</v>
      </c>
      <c r="N3776" t="s">
        <v>8337</v>
      </c>
      <c r="O3776" t="s">
        <v>8224</v>
      </c>
      <c r="P3776" t="s">
        <v>8385</v>
      </c>
      <c r="Q3776" s="8" t="s">
        <v>8372</v>
      </c>
      <c r="R3776">
        <v>2592</v>
      </c>
      <c r="S3776" s="7">
        <v>1</v>
      </c>
      <c r="T3776" s="4">
        <v>30000</v>
      </c>
      <c r="U3776" s="4">
        <v>50</v>
      </c>
      <c r="V3776" s="25">
        <v>30</v>
      </c>
      <c r="W3776" s="4">
        <v>1</v>
      </c>
    </row>
    <row r="3777" spans="1:23" x14ac:dyDescent="0.45">
      <c r="A3777" t="s">
        <v>8337</v>
      </c>
      <c r="B3777" t="s">
        <v>8224</v>
      </c>
      <c r="C3777" t="s">
        <v>8385</v>
      </c>
      <c r="D3777" s="8" t="s">
        <v>8372</v>
      </c>
      <c r="E3777">
        <v>2686</v>
      </c>
      <c r="F3777" s="7">
        <v>1</v>
      </c>
      <c r="G3777" s="4">
        <v>30000</v>
      </c>
      <c r="H3777" s="4">
        <v>0</v>
      </c>
      <c r="I3777" s="25">
        <v>20</v>
      </c>
      <c r="J3777" s="4">
        <v>0</v>
      </c>
      <c r="N3777" t="s">
        <v>8337</v>
      </c>
      <c r="O3777" t="s">
        <v>8224</v>
      </c>
      <c r="P3777" t="s">
        <v>8385</v>
      </c>
      <c r="Q3777" s="8" t="s">
        <v>8372</v>
      </c>
      <c r="R3777">
        <v>2686</v>
      </c>
      <c r="S3777" s="7">
        <v>1</v>
      </c>
      <c r="T3777" s="4">
        <v>30000</v>
      </c>
      <c r="U3777" s="4">
        <v>0</v>
      </c>
      <c r="V3777" s="25">
        <v>20</v>
      </c>
      <c r="W3777" s="4">
        <v>0</v>
      </c>
    </row>
    <row r="3778" spans="1:23" x14ac:dyDescent="0.45">
      <c r="A3778" t="s">
        <v>8337</v>
      </c>
      <c r="B3778" t="s">
        <v>8224</v>
      </c>
      <c r="C3778" t="s">
        <v>8385</v>
      </c>
      <c r="D3778" s="8" t="s">
        <v>8373</v>
      </c>
      <c r="F3778" s="7">
        <v>4</v>
      </c>
      <c r="G3778" s="4">
        <v>56000</v>
      </c>
      <c r="H3778" s="4">
        <v>1904</v>
      </c>
      <c r="I3778" s="25">
        <v>35.125578703702558</v>
      </c>
      <c r="J3778" s="4">
        <v>26</v>
      </c>
      <c r="N3778" t="s">
        <v>8337</v>
      </c>
      <c r="O3778" t="s">
        <v>8224</v>
      </c>
      <c r="P3778" t="s">
        <v>8385</v>
      </c>
      <c r="Q3778" s="8" t="s">
        <v>8373</v>
      </c>
      <c r="S3778" s="7">
        <v>4</v>
      </c>
      <c r="T3778" s="4">
        <v>56000</v>
      </c>
      <c r="U3778" s="4">
        <v>1904</v>
      </c>
      <c r="V3778" s="25">
        <v>35.125578703702558</v>
      </c>
      <c r="W3778" s="4">
        <v>26</v>
      </c>
    </row>
    <row r="3779" spans="1:23" x14ac:dyDescent="0.45">
      <c r="A3779" t="s">
        <v>8337</v>
      </c>
      <c r="B3779" t="s">
        <v>8224</v>
      </c>
      <c r="C3779" t="s">
        <v>8385</v>
      </c>
      <c r="D3779" s="8" t="s">
        <v>8373</v>
      </c>
      <c r="E3779">
        <v>1157</v>
      </c>
      <c r="F3779" s="7">
        <v>1</v>
      </c>
      <c r="G3779" s="4">
        <v>10000</v>
      </c>
      <c r="H3779" s="4">
        <v>151</v>
      </c>
      <c r="I3779" s="25">
        <v>60.041666666664241</v>
      </c>
      <c r="J3779" s="4">
        <v>3</v>
      </c>
      <c r="N3779" t="s">
        <v>8337</v>
      </c>
      <c r="O3779" t="s">
        <v>8224</v>
      </c>
      <c r="P3779" t="s">
        <v>8385</v>
      </c>
      <c r="Q3779" s="8" t="s">
        <v>8373</v>
      </c>
      <c r="R3779">
        <v>1157</v>
      </c>
      <c r="S3779" s="7">
        <v>1</v>
      </c>
      <c r="T3779" s="4">
        <v>10000</v>
      </c>
      <c r="U3779" s="4">
        <v>151</v>
      </c>
      <c r="V3779" s="25">
        <v>60.041666666664241</v>
      </c>
      <c r="W3779" s="4">
        <v>3</v>
      </c>
    </row>
    <row r="3780" spans="1:23" x14ac:dyDescent="0.45">
      <c r="A3780" t="s">
        <v>8337</v>
      </c>
      <c r="B3780" t="s">
        <v>8224</v>
      </c>
      <c r="C3780" t="s">
        <v>8385</v>
      </c>
      <c r="D3780" s="8" t="s">
        <v>8373</v>
      </c>
      <c r="E3780">
        <v>1171</v>
      </c>
      <c r="F3780" s="7">
        <v>1</v>
      </c>
      <c r="G3780" s="4">
        <v>25000</v>
      </c>
      <c r="H3780" s="4">
        <v>25</v>
      </c>
      <c r="I3780" s="25">
        <v>18.041666666664241</v>
      </c>
      <c r="J3780" s="4">
        <v>1</v>
      </c>
      <c r="N3780" t="s">
        <v>8337</v>
      </c>
      <c r="O3780" t="s">
        <v>8224</v>
      </c>
      <c r="P3780" t="s">
        <v>8385</v>
      </c>
      <c r="Q3780" s="8" t="s">
        <v>8373</v>
      </c>
      <c r="R3780">
        <v>1171</v>
      </c>
      <c r="S3780" s="7">
        <v>1</v>
      </c>
      <c r="T3780" s="4">
        <v>25000</v>
      </c>
      <c r="U3780" s="4">
        <v>25</v>
      </c>
      <c r="V3780" s="25">
        <v>18.041666666664241</v>
      </c>
      <c r="W3780" s="4">
        <v>1</v>
      </c>
    </row>
    <row r="3781" spans="1:23" x14ac:dyDescent="0.45">
      <c r="A3781" t="s">
        <v>8337</v>
      </c>
      <c r="B3781" t="s">
        <v>8224</v>
      </c>
      <c r="C3781" t="s">
        <v>8385</v>
      </c>
      <c r="D3781" s="8" t="s">
        <v>8373</v>
      </c>
      <c r="E3781">
        <v>2408</v>
      </c>
      <c r="F3781" s="7">
        <v>1</v>
      </c>
      <c r="G3781" s="4">
        <v>15000</v>
      </c>
      <c r="H3781" s="4">
        <v>30</v>
      </c>
      <c r="I3781" s="25">
        <v>30.041666666671517</v>
      </c>
      <c r="J3781" s="4">
        <v>2</v>
      </c>
      <c r="N3781" t="s">
        <v>8337</v>
      </c>
      <c r="O3781" t="s">
        <v>8224</v>
      </c>
      <c r="P3781" t="s">
        <v>8385</v>
      </c>
      <c r="Q3781" s="8" t="s">
        <v>8373</v>
      </c>
      <c r="R3781">
        <v>2408</v>
      </c>
      <c r="S3781" s="7">
        <v>1</v>
      </c>
      <c r="T3781" s="4">
        <v>15000</v>
      </c>
      <c r="U3781" s="4">
        <v>30</v>
      </c>
      <c r="V3781" s="25">
        <v>30.041666666671517</v>
      </c>
      <c r="W3781" s="4">
        <v>2</v>
      </c>
    </row>
    <row r="3782" spans="1:23" x14ac:dyDescent="0.45">
      <c r="A3782" t="s">
        <v>8337</v>
      </c>
      <c r="B3782" t="s">
        <v>8224</v>
      </c>
      <c r="C3782" t="s">
        <v>8385</v>
      </c>
      <c r="D3782" s="8" t="s">
        <v>8373</v>
      </c>
      <c r="E3782">
        <v>2682</v>
      </c>
      <c r="F3782" s="7">
        <v>1</v>
      </c>
      <c r="G3782" s="4">
        <v>6000</v>
      </c>
      <c r="H3782" s="4">
        <v>1698</v>
      </c>
      <c r="I3782" s="25">
        <v>32.377314814810234</v>
      </c>
      <c r="J3782" s="4">
        <v>20</v>
      </c>
      <c r="N3782" t="s">
        <v>8337</v>
      </c>
      <c r="O3782" t="s">
        <v>8224</v>
      </c>
      <c r="P3782" t="s">
        <v>8385</v>
      </c>
      <c r="Q3782" s="8" t="s">
        <v>8373</v>
      </c>
      <c r="R3782">
        <v>2682</v>
      </c>
      <c r="S3782" s="7">
        <v>1</v>
      </c>
      <c r="T3782" s="4">
        <v>6000</v>
      </c>
      <c r="U3782" s="4">
        <v>1698</v>
      </c>
      <c r="V3782" s="25">
        <v>32.377314814810234</v>
      </c>
      <c r="W3782" s="4">
        <v>20</v>
      </c>
    </row>
    <row r="3783" spans="1:23" x14ac:dyDescent="0.45">
      <c r="A3783" t="s">
        <v>8337</v>
      </c>
      <c r="B3783" t="s">
        <v>8224</v>
      </c>
      <c r="C3783" t="s">
        <v>8385</v>
      </c>
      <c r="D3783" s="8" t="s">
        <v>8374</v>
      </c>
      <c r="F3783" s="7">
        <v>2</v>
      </c>
      <c r="G3783" s="4">
        <v>67500</v>
      </c>
      <c r="H3783" s="4">
        <v>3425</v>
      </c>
      <c r="I3783" s="25">
        <v>32</v>
      </c>
      <c r="J3783" s="4">
        <v>41</v>
      </c>
      <c r="N3783" t="s">
        <v>8337</v>
      </c>
      <c r="O3783" t="s">
        <v>8224</v>
      </c>
      <c r="P3783" t="s">
        <v>8385</v>
      </c>
      <c r="Q3783" s="8" t="s">
        <v>8374</v>
      </c>
      <c r="S3783" s="7">
        <v>2</v>
      </c>
      <c r="T3783" s="4">
        <v>67500</v>
      </c>
      <c r="U3783" s="4">
        <v>3425</v>
      </c>
      <c r="V3783" s="25">
        <v>32</v>
      </c>
      <c r="W3783" s="4">
        <v>41</v>
      </c>
    </row>
    <row r="3784" spans="1:23" x14ac:dyDescent="0.45">
      <c r="A3784" t="s">
        <v>8337</v>
      </c>
      <c r="B3784" t="s">
        <v>8224</v>
      </c>
      <c r="C3784" t="s">
        <v>8385</v>
      </c>
      <c r="D3784" s="8" t="s">
        <v>8374</v>
      </c>
      <c r="E3784">
        <v>1158</v>
      </c>
      <c r="F3784" s="7">
        <v>1</v>
      </c>
      <c r="G3784" s="4">
        <v>7500</v>
      </c>
      <c r="H3784" s="4">
        <v>35</v>
      </c>
      <c r="I3784" s="25">
        <v>30</v>
      </c>
      <c r="J3784" s="4">
        <v>3</v>
      </c>
      <c r="N3784" t="s">
        <v>8337</v>
      </c>
      <c r="O3784" t="s">
        <v>8224</v>
      </c>
      <c r="P3784" t="s">
        <v>8385</v>
      </c>
      <c r="Q3784" s="8" t="s">
        <v>8374</v>
      </c>
      <c r="R3784">
        <v>1158</v>
      </c>
      <c r="S3784" s="7">
        <v>1</v>
      </c>
      <c r="T3784" s="4">
        <v>7500</v>
      </c>
      <c r="U3784" s="4">
        <v>35</v>
      </c>
      <c r="V3784" s="25">
        <v>30</v>
      </c>
      <c r="W3784" s="4">
        <v>3</v>
      </c>
    </row>
    <row r="3785" spans="1:23" x14ac:dyDescent="0.45">
      <c r="A3785" t="s">
        <v>8337</v>
      </c>
      <c r="B3785" t="s">
        <v>8224</v>
      </c>
      <c r="C3785" t="s">
        <v>8385</v>
      </c>
      <c r="D3785" s="8" t="s">
        <v>8374</v>
      </c>
      <c r="E3785">
        <v>2696</v>
      </c>
      <c r="F3785" s="7">
        <v>1</v>
      </c>
      <c r="G3785" s="4">
        <v>60000</v>
      </c>
      <c r="H3785" s="4">
        <v>3390</v>
      </c>
      <c r="I3785" s="25">
        <v>34</v>
      </c>
      <c r="J3785" s="4">
        <v>38</v>
      </c>
      <c r="N3785" t="s">
        <v>8337</v>
      </c>
      <c r="O3785" t="s">
        <v>8224</v>
      </c>
      <c r="P3785" t="s">
        <v>8385</v>
      </c>
      <c r="Q3785" s="8" t="s">
        <v>8374</v>
      </c>
      <c r="R3785">
        <v>2696</v>
      </c>
      <c r="S3785" s="7">
        <v>1</v>
      </c>
      <c r="T3785" s="4">
        <v>60000</v>
      </c>
      <c r="U3785" s="4">
        <v>3390</v>
      </c>
      <c r="V3785" s="25">
        <v>34</v>
      </c>
      <c r="W3785" s="4">
        <v>38</v>
      </c>
    </row>
    <row r="3786" spans="1:23" x14ac:dyDescent="0.45">
      <c r="A3786" t="s">
        <v>8337</v>
      </c>
      <c r="B3786" t="s">
        <v>8224</v>
      </c>
      <c r="C3786" t="s">
        <v>8385</v>
      </c>
      <c r="D3786" s="8" t="s">
        <v>8381</v>
      </c>
      <c r="F3786" s="7">
        <v>4</v>
      </c>
      <c r="G3786" s="4">
        <v>151250</v>
      </c>
      <c r="H3786" s="4">
        <v>1353</v>
      </c>
      <c r="I3786" s="25">
        <v>40</v>
      </c>
      <c r="J3786" s="4">
        <v>17</v>
      </c>
      <c r="N3786" t="s">
        <v>8337</v>
      </c>
      <c r="O3786" t="s">
        <v>8224</v>
      </c>
      <c r="P3786" t="s">
        <v>8385</v>
      </c>
      <c r="Q3786" s="8" t="s">
        <v>8381</v>
      </c>
      <c r="S3786" s="7">
        <v>4</v>
      </c>
      <c r="T3786" s="4">
        <v>151250</v>
      </c>
      <c r="U3786" s="4">
        <v>1353</v>
      </c>
      <c r="V3786" s="25">
        <v>40</v>
      </c>
      <c r="W3786" s="4">
        <v>17</v>
      </c>
    </row>
    <row r="3787" spans="1:23" x14ac:dyDescent="0.45">
      <c r="A3787" t="s">
        <v>8337</v>
      </c>
      <c r="B3787" t="s">
        <v>8224</v>
      </c>
      <c r="C3787" t="s">
        <v>8385</v>
      </c>
      <c r="D3787" s="8" t="s">
        <v>8381</v>
      </c>
      <c r="E3787">
        <v>2406</v>
      </c>
      <c r="F3787" s="7">
        <v>1</v>
      </c>
      <c r="G3787" s="4">
        <v>3250</v>
      </c>
      <c r="H3787" s="4">
        <v>1345</v>
      </c>
      <c r="I3787" s="25">
        <v>40</v>
      </c>
      <c r="J3787" s="4">
        <v>16</v>
      </c>
      <c r="N3787" t="s">
        <v>8337</v>
      </c>
      <c r="O3787" t="s">
        <v>8224</v>
      </c>
      <c r="P3787" t="s">
        <v>8385</v>
      </c>
      <c r="Q3787" s="8" t="s">
        <v>8381</v>
      </c>
      <c r="R3787">
        <v>2406</v>
      </c>
      <c r="S3787" s="7">
        <v>1</v>
      </c>
      <c r="T3787" s="4">
        <v>3250</v>
      </c>
      <c r="U3787" s="4">
        <v>1345</v>
      </c>
      <c r="V3787" s="25">
        <v>40</v>
      </c>
      <c r="W3787" s="4">
        <v>16</v>
      </c>
    </row>
    <row r="3788" spans="1:23" x14ac:dyDescent="0.45">
      <c r="A3788" t="s">
        <v>8337</v>
      </c>
      <c r="B3788" t="s">
        <v>8224</v>
      </c>
      <c r="C3788" t="s">
        <v>8385</v>
      </c>
      <c r="D3788" s="8" t="s">
        <v>8381</v>
      </c>
      <c r="E3788">
        <v>2419</v>
      </c>
      <c r="F3788" s="7">
        <v>1</v>
      </c>
      <c r="G3788" s="4">
        <v>3000</v>
      </c>
      <c r="H3788" s="4">
        <v>0</v>
      </c>
      <c r="I3788" s="25">
        <v>60</v>
      </c>
      <c r="J3788" s="4">
        <v>0</v>
      </c>
      <c r="N3788" t="s">
        <v>8337</v>
      </c>
      <c r="O3788" t="s">
        <v>8224</v>
      </c>
      <c r="P3788" t="s">
        <v>8385</v>
      </c>
      <c r="Q3788" s="8" t="s">
        <v>8381</v>
      </c>
      <c r="R3788">
        <v>2419</v>
      </c>
      <c r="S3788" s="7">
        <v>1</v>
      </c>
      <c r="T3788" s="4">
        <v>3000</v>
      </c>
      <c r="U3788" s="4">
        <v>0</v>
      </c>
      <c r="V3788" s="25">
        <v>60</v>
      </c>
      <c r="W3788" s="4">
        <v>0</v>
      </c>
    </row>
    <row r="3789" spans="1:23" x14ac:dyDescent="0.45">
      <c r="A3789" t="s">
        <v>8337</v>
      </c>
      <c r="B3789" t="s">
        <v>8224</v>
      </c>
      <c r="C3789" t="s">
        <v>8385</v>
      </c>
      <c r="D3789" s="8" t="s">
        <v>8381</v>
      </c>
      <c r="E3789">
        <v>2423</v>
      </c>
      <c r="F3789" s="7">
        <v>1</v>
      </c>
      <c r="G3789" s="4">
        <v>60000</v>
      </c>
      <c r="H3789" s="4">
        <v>8</v>
      </c>
      <c r="I3789" s="25">
        <v>30</v>
      </c>
      <c r="J3789" s="4">
        <v>1</v>
      </c>
      <c r="N3789" t="s">
        <v>8337</v>
      </c>
      <c r="O3789" t="s">
        <v>8224</v>
      </c>
      <c r="P3789" t="s">
        <v>8385</v>
      </c>
      <c r="Q3789" s="8" t="s">
        <v>8381</v>
      </c>
      <c r="R3789">
        <v>2423</v>
      </c>
      <c r="S3789" s="7">
        <v>1</v>
      </c>
      <c r="T3789" s="4">
        <v>60000</v>
      </c>
      <c r="U3789" s="4">
        <v>8</v>
      </c>
      <c r="V3789" s="25">
        <v>30</v>
      </c>
      <c r="W3789" s="4">
        <v>1</v>
      </c>
    </row>
    <row r="3790" spans="1:23" x14ac:dyDescent="0.45">
      <c r="A3790" t="s">
        <v>8337</v>
      </c>
      <c r="B3790" t="s">
        <v>8224</v>
      </c>
      <c r="C3790" t="s">
        <v>8385</v>
      </c>
      <c r="D3790" s="8" t="s">
        <v>8381</v>
      </c>
      <c r="E3790">
        <v>2575</v>
      </c>
      <c r="F3790" s="7">
        <v>1</v>
      </c>
      <c r="G3790" s="4">
        <v>85000</v>
      </c>
      <c r="H3790" s="4">
        <v>0</v>
      </c>
      <c r="I3790" s="25">
        <v>30</v>
      </c>
      <c r="J3790" s="4">
        <v>0</v>
      </c>
      <c r="N3790" t="s">
        <v>8337</v>
      </c>
      <c r="O3790" t="s">
        <v>8224</v>
      </c>
      <c r="P3790" t="s">
        <v>8385</v>
      </c>
      <c r="Q3790" s="8" t="s">
        <v>8381</v>
      </c>
      <c r="R3790">
        <v>2575</v>
      </c>
      <c r="S3790" s="7">
        <v>1</v>
      </c>
      <c r="T3790" s="4">
        <v>85000</v>
      </c>
      <c r="U3790" s="4">
        <v>0</v>
      </c>
      <c r="V3790" s="25">
        <v>30</v>
      </c>
      <c r="W3790" s="4">
        <v>0</v>
      </c>
    </row>
    <row r="3791" spans="1:23" x14ac:dyDescent="0.45">
      <c r="A3791" t="s">
        <v>8337</v>
      </c>
      <c r="B3791" t="s">
        <v>8224</v>
      </c>
      <c r="C3791" t="s">
        <v>8386</v>
      </c>
      <c r="F3791" s="7"/>
      <c r="G3791" s="4"/>
      <c r="H3791" s="4"/>
      <c r="I3791" s="25"/>
      <c r="J3791" s="4"/>
      <c r="N3791" t="s">
        <v>8337</v>
      </c>
      <c r="O3791" t="s">
        <v>8224</v>
      </c>
      <c r="P3791" t="s">
        <v>8386</v>
      </c>
      <c r="S3791" s="7"/>
      <c r="T3791" s="4"/>
      <c r="U3791" s="4"/>
      <c r="V3791" s="25"/>
      <c r="W3791" s="4"/>
    </row>
    <row r="3792" spans="1:23" x14ac:dyDescent="0.45">
      <c r="A3792" t="s">
        <v>8337</v>
      </c>
      <c r="B3792" t="s">
        <v>8224</v>
      </c>
      <c r="C3792" t="s">
        <v>8386</v>
      </c>
      <c r="D3792" s="8" t="s">
        <v>8376</v>
      </c>
      <c r="F3792" s="7">
        <v>10</v>
      </c>
      <c r="G3792" s="4">
        <v>191500</v>
      </c>
      <c r="H3792" s="4">
        <v>147</v>
      </c>
      <c r="I3792" s="25">
        <v>40.759489583333924</v>
      </c>
      <c r="J3792" s="4">
        <v>35</v>
      </c>
      <c r="N3792" t="s">
        <v>8337</v>
      </c>
      <c r="O3792" t="s">
        <v>8224</v>
      </c>
      <c r="P3792" t="s">
        <v>8386</v>
      </c>
      <c r="Q3792" s="8" t="s">
        <v>8376</v>
      </c>
      <c r="S3792" s="7">
        <v>10</v>
      </c>
      <c r="T3792" s="4">
        <v>191500</v>
      </c>
      <c r="U3792" s="4">
        <v>147</v>
      </c>
      <c r="V3792" s="25">
        <v>40.759489583333924</v>
      </c>
      <c r="W3792" s="4">
        <v>35</v>
      </c>
    </row>
    <row r="3793" spans="1:23" x14ac:dyDescent="0.45">
      <c r="A3793" t="s">
        <v>8337</v>
      </c>
      <c r="B3793" t="s">
        <v>8224</v>
      </c>
      <c r="C3793" t="s">
        <v>8386</v>
      </c>
      <c r="D3793" s="8" t="s">
        <v>8376</v>
      </c>
      <c r="E3793">
        <v>1156</v>
      </c>
      <c r="F3793" s="7">
        <v>1</v>
      </c>
      <c r="G3793" s="4">
        <v>6500</v>
      </c>
      <c r="H3793" s="4">
        <v>0</v>
      </c>
      <c r="I3793" s="25">
        <v>30</v>
      </c>
      <c r="J3793" s="4">
        <v>0</v>
      </c>
      <c r="N3793" t="s">
        <v>8337</v>
      </c>
      <c r="O3793" t="s">
        <v>8224</v>
      </c>
      <c r="P3793" t="s">
        <v>8386</v>
      </c>
      <c r="Q3793" s="8" t="s">
        <v>8376</v>
      </c>
      <c r="R3793">
        <v>1156</v>
      </c>
      <c r="S3793" s="7">
        <v>1</v>
      </c>
      <c r="T3793" s="4">
        <v>6500</v>
      </c>
      <c r="U3793" s="4">
        <v>0</v>
      </c>
      <c r="V3793" s="25">
        <v>30</v>
      </c>
      <c r="W3793" s="4">
        <v>0</v>
      </c>
    </row>
    <row r="3794" spans="1:23" x14ac:dyDescent="0.45">
      <c r="A3794" t="s">
        <v>8337</v>
      </c>
      <c r="B3794" t="s">
        <v>8224</v>
      </c>
      <c r="C3794" t="s">
        <v>8386</v>
      </c>
      <c r="D3794" s="8" t="s">
        <v>8376</v>
      </c>
      <c r="E3794">
        <v>1169</v>
      </c>
      <c r="F3794" s="7">
        <v>1</v>
      </c>
      <c r="G3794" s="4">
        <v>10000</v>
      </c>
      <c r="H3794" s="4">
        <v>17</v>
      </c>
      <c r="I3794" s="25">
        <v>30</v>
      </c>
      <c r="J3794" s="4">
        <v>3</v>
      </c>
      <c r="N3794" t="s">
        <v>8337</v>
      </c>
      <c r="O3794" t="s">
        <v>8224</v>
      </c>
      <c r="P3794" t="s">
        <v>8386</v>
      </c>
      <c r="Q3794" s="8" t="s">
        <v>8376</v>
      </c>
      <c r="R3794">
        <v>1169</v>
      </c>
      <c r="S3794" s="7">
        <v>1</v>
      </c>
      <c r="T3794" s="4">
        <v>10000</v>
      </c>
      <c r="U3794" s="4">
        <v>17</v>
      </c>
      <c r="V3794" s="25">
        <v>30</v>
      </c>
      <c r="W3794" s="4">
        <v>3</v>
      </c>
    </row>
    <row r="3795" spans="1:23" x14ac:dyDescent="0.45">
      <c r="A3795" t="s">
        <v>8337</v>
      </c>
      <c r="B3795" t="s">
        <v>8224</v>
      </c>
      <c r="C3795" t="s">
        <v>8386</v>
      </c>
      <c r="D3795" s="8" t="s">
        <v>8376</v>
      </c>
      <c r="E3795">
        <v>1181</v>
      </c>
      <c r="F3795" s="7">
        <v>1</v>
      </c>
      <c r="G3795" s="4">
        <v>50000</v>
      </c>
      <c r="H3795" s="4">
        <v>4</v>
      </c>
      <c r="I3795" s="25">
        <v>30</v>
      </c>
      <c r="J3795" s="4">
        <v>3</v>
      </c>
      <c r="N3795" t="s">
        <v>8337</v>
      </c>
      <c r="O3795" t="s">
        <v>8224</v>
      </c>
      <c r="P3795" t="s">
        <v>8386</v>
      </c>
      <c r="Q3795" s="8" t="s">
        <v>8376</v>
      </c>
      <c r="R3795">
        <v>1181</v>
      </c>
      <c r="S3795" s="7">
        <v>1</v>
      </c>
      <c r="T3795" s="4">
        <v>50000</v>
      </c>
      <c r="U3795" s="4">
        <v>4</v>
      </c>
      <c r="V3795" s="25">
        <v>30</v>
      </c>
      <c r="W3795" s="4">
        <v>3</v>
      </c>
    </row>
    <row r="3796" spans="1:23" x14ac:dyDescent="0.45">
      <c r="A3796" t="s">
        <v>8337</v>
      </c>
      <c r="B3796" t="s">
        <v>8224</v>
      </c>
      <c r="C3796" t="s">
        <v>8386</v>
      </c>
      <c r="D3796" s="8" t="s">
        <v>8376</v>
      </c>
      <c r="E3796">
        <v>2416</v>
      </c>
      <c r="F3796" s="7">
        <v>1</v>
      </c>
      <c r="G3796" s="4">
        <v>20000</v>
      </c>
      <c r="H3796" s="4">
        <v>5</v>
      </c>
      <c r="I3796" s="25">
        <v>57.887233796296641</v>
      </c>
      <c r="J3796" s="4">
        <v>1</v>
      </c>
      <c r="N3796" t="s">
        <v>8337</v>
      </c>
      <c r="O3796" t="s">
        <v>8224</v>
      </c>
      <c r="P3796" t="s">
        <v>8386</v>
      </c>
      <c r="Q3796" s="8" t="s">
        <v>8376</v>
      </c>
      <c r="R3796">
        <v>2416</v>
      </c>
      <c r="S3796" s="7">
        <v>1</v>
      </c>
      <c r="T3796" s="4">
        <v>20000</v>
      </c>
      <c r="U3796" s="4">
        <v>5</v>
      </c>
      <c r="V3796" s="25">
        <v>57.887233796296641</v>
      </c>
      <c r="W3796" s="4">
        <v>1</v>
      </c>
    </row>
    <row r="3797" spans="1:23" x14ac:dyDescent="0.45">
      <c r="A3797" t="s">
        <v>8337</v>
      </c>
      <c r="B3797" t="s">
        <v>8224</v>
      </c>
      <c r="C3797" t="s">
        <v>8386</v>
      </c>
      <c r="D3797" s="8" t="s">
        <v>8376</v>
      </c>
      <c r="E3797">
        <v>2418</v>
      </c>
      <c r="F3797" s="7">
        <v>1</v>
      </c>
      <c r="G3797" s="4">
        <v>25000</v>
      </c>
      <c r="H3797" s="4">
        <v>5</v>
      </c>
      <c r="I3797" s="25">
        <v>59.958333333343035</v>
      </c>
      <c r="J3797" s="4">
        <v>5</v>
      </c>
      <c r="N3797" t="s">
        <v>8337</v>
      </c>
      <c r="O3797" t="s">
        <v>8224</v>
      </c>
      <c r="P3797" t="s">
        <v>8386</v>
      </c>
      <c r="Q3797" s="8" t="s">
        <v>8376</v>
      </c>
      <c r="R3797">
        <v>2418</v>
      </c>
      <c r="S3797" s="7">
        <v>1</v>
      </c>
      <c r="T3797" s="4">
        <v>25000</v>
      </c>
      <c r="U3797" s="4">
        <v>5</v>
      </c>
      <c r="V3797" s="25">
        <v>59.958333333343035</v>
      </c>
      <c r="W3797" s="4">
        <v>5</v>
      </c>
    </row>
    <row r="3798" spans="1:23" x14ac:dyDescent="0.45">
      <c r="A3798" t="s">
        <v>8337</v>
      </c>
      <c r="B3798" t="s">
        <v>8224</v>
      </c>
      <c r="C3798" t="s">
        <v>8386</v>
      </c>
      <c r="D3798" s="8" t="s">
        <v>8376</v>
      </c>
      <c r="E3798">
        <v>2421</v>
      </c>
      <c r="F3798" s="7">
        <v>1</v>
      </c>
      <c r="G3798" s="4">
        <v>6000</v>
      </c>
      <c r="H3798" s="4">
        <v>1</v>
      </c>
      <c r="I3798" s="25">
        <v>30</v>
      </c>
      <c r="J3798" s="4">
        <v>1</v>
      </c>
      <c r="N3798" t="s">
        <v>8337</v>
      </c>
      <c r="O3798" t="s">
        <v>8224</v>
      </c>
      <c r="P3798" t="s">
        <v>8386</v>
      </c>
      <c r="Q3798" s="8" t="s">
        <v>8376</v>
      </c>
      <c r="R3798">
        <v>2421</v>
      </c>
      <c r="S3798" s="7">
        <v>1</v>
      </c>
      <c r="T3798" s="4">
        <v>6000</v>
      </c>
      <c r="U3798" s="4">
        <v>1</v>
      </c>
      <c r="V3798" s="25">
        <v>30</v>
      </c>
      <c r="W3798" s="4">
        <v>1</v>
      </c>
    </row>
    <row r="3799" spans="1:23" x14ac:dyDescent="0.45">
      <c r="A3799" t="s">
        <v>8337</v>
      </c>
      <c r="B3799" t="s">
        <v>8224</v>
      </c>
      <c r="C3799" t="s">
        <v>8386</v>
      </c>
      <c r="D3799" s="8" t="s">
        <v>8376</v>
      </c>
      <c r="E3799">
        <v>2437</v>
      </c>
      <c r="F3799" s="7">
        <v>1</v>
      </c>
      <c r="G3799" s="4">
        <v>8000</v>
      </c>
      <c r="H3799" s="4">
        <v>0</v>
      </c>
      <c r="I3799" s="25">
        <v>48.78486111111124</v>
      </c>
      <c r="J3799" s="4">
        <v>0</v>
      </c>
      <c r="N3799" t="s">
        <v>8337</v>
      </c>
      <c r="O3799" t="s">
        <v>8224</v>
      </c>
      <c r="P3799" t="s">
        <v>8386</v>
      </c>
      <c r="Q3799" s="8" t="s">
        <v>8376</v>
      </c>
      <c r="R3799">
        <v>2437</v>
      </c>
      <c r="S3799" s="7">
        <v>1</v>
      </c>
      <c r="T3799" s="4">
        <v>8000</v>
      </c>
      <c r="U3799" s="4">
        <v>0</v>
      </c>
      <c r="V3799" s="25">
        <v>48.78486111111124</v>
      </c>
      <c r="W3799" s="4">
        <v>0</v>
      </c>
    </row>
    <row r="3800" spans="1:23" x14ac:dyDescent="0.45">
      <c r="A3800" t="s">
        <v>8337</v>
      </c>
      <c r="B3800" t="s">
        <v>8224</v>
      </c>
      <c r="C3800" t="s">
        <v>8386</v>
      </c>
      <c r="D3800" s="8" t="s">
        <v>8376</v>
      </c>
      <c r="E3800">
        <v>2583</v>
      </c>
      <c r="F3800" s="7">
        <v>1</v>
      </c>
      <c r="G3800" s="4">
        <v>1000</v>
      </c>
      <c r="H3800" s="4">
        <v>5</v>
      </c>
      <c r="I3800" s="25">
        <v>59.958333333328483</v>
      </c>
      <c r="J3800" s="4">
        <v>5</v>
      </c>
      <c r="N3800" t="s">
        <v>8337</v>
      </c>
      <c r="O3800" t="s">
        <v>8224</v>
      </c>
      <c r="P3800" t="s">
        <v>8386</v>
      </c>
      <c r="Q3800" s="8" t="s">
        <v>8376</v>
      </c>
      <c r="R3800">
        <v>2583</v>
      </c>
      <c r="S3800" s="7">
        <v>1</v>
      </c>
      <c r="T3800" s="4">
        <v>1000</v>
      </c>
      <c r="U3800" s="4">
        <v>5</v>
      </c>
      <c r="V3800" s="25">
        <v>59.958333333328483</v>
      </c>
      <c r="W3800" s="4">
        <v>5</v>
      </c>
    </row>
    <row r="3801" spans="1:23" x14ac:dyDescent="0.45">
      <c r="A3801" t="s">
        <v>8337</v>
      </c>
      <c r="B3801" t="s">
        <v>8224</v>
      </c>
      <c r="C3801" t="s">
        <v>8386</v>
      </c>
      <c r="D3801" s="8" t="s">
        <v>8376</v>
      </c>
      <c r="E3801">
        <v>2683</v>
      </c>
      <c r="F3801" s="7">
        <v>1</v>
      </c>
      <c r="G3801" s="4">
        <v>15000</v>
      </c>
      <c r="H3801" s="4">
        <v>36</v>
      </c>
      <c r="I3801" s="25">
        <v>30</v>
      </c>
      <c r="J3801" s="4">
        <v>3</v>
      </c>
      <c r="N3801" t="s">
        <v>8337</v>
      </c>
      <c r="O3801" t="s">
        <v>8224</v>
      </c>
      <c r="P3801" t="s">
        <v>8386</v>
      </c>
      <c r="Q3801" s="8" t="s">
        <v>8376</v>
      </c>
      <c r="R3801">
        <v>2683</v>
      </c>
      <c r="S3801" s="7">
        <v>1</v>
      </c>
      <c r="T3801" s="4">
        <v>15000</v>
      </c>
      <c r="U3801" s="4">
        <v>36</v>
      </c>
      <c r="V3801" s="25">
        <v>30</v>
      </c>
      <c r="W3801" s="4">
        <v>3</v>
      </c>
    </row>
    <row r="3802" spans="1:23" x14ac:dyDescent="0.45">
      <c r="A3802" t="s">
        <v>8337</v>
      </c>
      <c r="B3802" t="s">
        <v>8224</v>
      </c>
      <c r="C3802" t="s">
        <v>8386</v>
      </c>
      <c r="D3802" s="8" t="s">
        <v>8376</v>
      </c>
      <c r="E3802">
        <v>2688</v>
      </c>
      <c r="F3802" s="7">
        <v>1</v>
      </c>
      <c r="G3802" s="4">
        <v>50000</v>
      </c>
      <c r="H3802" s="4">
        <v>74</v>
      </c>
      <c r="I3802" s="25">
        <v>31.006134259259852</v>
      </c>
      <c r="J3802" s="4">
        <v>14</v>
      </c>
      <c r="N3802" t="s">
        <v>8337</v>
      </c>
      <c r="O3802" t="s">
        <v>8224</v>
      </c>
      <c r="P3802" t="s">
        <v>8386</v>
      </c>
      <c r="Q3802" s="8" t="s">
        <v>8376</v>
      </c>
      <c r="R3802">
        <v>2688</v>
      </c>
      <c r="S3802" s="7">
        <v>1</v>
      </c>
      <c r="T3802" s="4">
        <v>50000</v>
      </c>
      <c r="U3802" s="4">
        <v>74</v>
      </c>
      <c r="V3802" s="25">
        <v>31.006134259259852</v>
      </c>
      <c r="W3802" s="4">
        <v>14</v>
      </c>
    </row>
    <row r="3803" spans="1:23" x14ac:dyDescent="0.45">
      <c r="A3803" t="s">
        <v>8337</v>
      </c>
      <c r="B3803" t="s">
        <v>8224</v>
      </c>
      <c r="C3803" t="s">
        <v>8386</v>
      </c>
      <c r="D3803" s="8" t="s">
        <v>8377</v>
      </c>
      <c r="F3803" s="7">
        <v>9</v>
      </c>
      <c r="G3803" s="4">
        <v>164000</v>
      </c>
      <c r="H3803" s="4">
        <v>1498</v>
      </c>
      <c r="I3803" s="25">
        <v>40.731499485597951</v>
      </c>
      <c r="J3803" s="4">
        <v>36</v>
      </c>
      <c r="N3803" t="s">
        <v>8337</v>
      </c>
      <c r="O3803" t="s">
        <v>8224</v>
      </c>
      <c r="P3803" t="s">
        <v>8386</v>
      </c>
      <c r="Q3803" s="8" t="s">
        <v>8377</v>
      </c>
      <c r="S3803" s="7">
        <v>9</v>
      </c>
      <c r="T3803" s="4">
        <v>164000</v>
      </c>
      <c r="U3803" s="4">
        <v>1498</v>
      </c>
      <c r="V3803" s="25">
        <v>40.731499485597951</v>
      </c>
      <c r="W3803" s="4">
        <v>36</v>
      </c>
    </row>
    <row r="3804" spans="1:23" x14ac:dyDescent="0.45">
      <c r="A3804" t="s">
        <v>8337</v>
      </c>
      <c r="B3804" t="s">
        <v>8224</v>
      </c>
      <c r="C3804" t="s">
        <v>8386</v>
      </c>
      <c r="D3804" s="8" t="s">
        <v>8377</v>
      </c>
      <c r="E3804">
        <v>1160</v>
      </c>
      <c r="F3804" s="7">
        <v>1</v>
      </c>
      <c r="G3804" s="4">
        <v>30000</v>
      </c>
      <c r="H3804" s="4">
        <v>1155</v>
      </c>
      <c r="I3804" s="25">
        <v>29.958333333335759</v>
      </c>
      <c r="J3804" s="4">
        <v>19</v>
      </c>
      <c r="N3804" t="s">
        <v>8337</v>
      </c>
      <c r="O3804" t="s">
        <v>8224</v>
      </c>
      <c r="P3804" t="s">
        <v>8386</v>
      </c>
      <c r="Q3804" s="8" t="s">
        <v>8377</v>
      </c>
      <c r="R3804">
        <v>1160</v>
      </c>
      <c r="S3804" s="7">
        <v>1</v>
      </c>
      <c r="T3804" s="4">
        <v>30000</v>
      </c>
      <c r="U3804" s="4">
        <v>1155</v>
      </c>
      <c r="V3804" s="25">
        <v>29.958333333335759</v>
      </c>
      <c r="W3804" s="4">
        <v>19</v>
      </c>
    </row>
    <row r="3805" spans="1:23" x14ac:dyDescent="0.45">
      <c r="A3805" t="s">
        <v>8337</v>
      </c>
      <c r="B3805" t="s">
        <v>8224</v>
      </c>
      <c r="C3805" t="s">
        <v>8386</v>
      </c>
      <c r="D3805" s="8" t="s">
        <v>8377</v>
      </c>
      <c r="E3805">
        <v>2422</v>
      </c>
      <c r="F3805" s="7">
        <v>1</v>
      </c>
      <c r="G3805" s="4">
        <v>500</v>
      </c>
      <c r="H3805" s="4">
        <v>1</v>
      </c>
      <c r="I3805" s="25">
        <v>29.958333333343035</v>
      </c>
      <c r="J3805" s="4">
        <v>1</v>
      </c>
      <c r="N3805" t="s">
        <v>8337</v>
      </c>
      <c r="O3805" t="s">
        <v>8224</v>
      </c>
      <c r="P3805" t="s">
        <v>8386</v>
      </c>
      <c r="Q3805" s="8" t="s">
        <v>8377</v>
      </c>
      <c r="R3805">
        <v>2422</v>
      </c>
      <c r="S3805" s="7">
        <v>1</v>
      </c>
      <c r="T3805" s="4">
        <v>500</v>
      </c>
      <c r="U3805" s="4">
        <v>1</v>
      </c>
      <c r="V3805" s="25">
        <v>29.958333333343035</v>
      </c>
      <c r="W3805" s="4">
        <v>1</v>
      </c>
    </row>
    <row r="3806" spans="1:23" x14ac:dyDescent="0.45">
      <c r="A3806" t="s">
        <v>8337</v>
      </c>
      <c r="B3806" t="s">
        <v>8224</v>
      </c>
      <c r="C3806" t="s">
        <v>8386</v>
      </c>
      <c r="D3806" s="8" t="s">
        <v>8377</v>
      </c>
      <c r="E3806">
        <v>2428</v>
      </c>
      <c r="F3806" s="7">
        <v>1</v>
      </c>
      <c r="G3806" s="4">
        <v>35000</v>
      </c>
      <c r="H3806" s="4">
        <v>1</v>
      </c>
      <c r="I3806" s="25">
        <v>29.958333333328483</v>
      </c>
      <c r="J3806" s="4">
        <v>1</v>
      </c>
      <c r="N3806" t="s">
        <v>8337</v>
      </c>
      <c r="O3806" t="s">
        <v>8224</v>
      </c>
      <c r="P3806" t="s">
        <v>8386</v>
      </c>
      <c r="Q3806" s="8" t="s">
        <v>8377</v>
      </c>
      <c r="R3806">
        <v>2428</v>
      </c>
      <c r="S3806" s="7">
        <v>1</v>
      </c>
      <c r="T3806" s="4">
        <v>35000</v>
      </c>
      <c r="U3806" s="4">
        <v>1</v>
      </c>
      <c r="V3806" s="25">
        <v>29.958333333328483</v>
      </c>
      <c r="W3806" s="4">
        <v>1</v>
      </c>
    </row>
    <row r="3807" spans="1:23" x14ac:dyDescent="0.45">
      <c r="A3807" t="s">
        <v>8337</v>
      </c>
      <c r="B3807" t="s">
        <v>8224</v>
      </c>
      <c r="C3807" t="s">
        <v>8386</v>
      </c>
      <c r="D3807" s="8" t="s">
        <v>8377</v>
      </c>
      <c r="E3807">
        <v>2432</v>
      </c>
      <c r="F3807" s="7">
        <v>1</v>
      </c>
      <c r="G3807" s="4">
        <v>14000</v>
      </c>
      <c r="H3807" s="4">
        <v>2</v>
      </c>
      <c r="I3807" s="25">
        <v>30</v>
      </c>
      <c r="J3807" s="4">
        <v>2</v>
      </c>
      <c r="N3807" t="s">
        <v>8337</v>
      </c>
      <c r="O3807" t="s">
        <v>8224</v>
      </c>
      <c r="P3807" t="s">
        <v>8386</v>
      </c>
      <c r="Q3807" s="8" t="s">
        <v>8377</v>
      </c>
      <c r="R3807">
        <v>2432</v>
      </c>
      <c r="S3807" s="7">
        <v>1</v>
      </c>
      <c r="T3807" s="4">
        <v>14000</v>
      </c>
      <c r="U3807" s="4">
        <v>2</v>
      </c>
      <c r="V3807" s="25">
        <v>30</v>
      </c>
      <c r="W3807" s="4">
        <v>2</v>
      </c>
    </row>
    <row r="3808" spans="1:23" x14ac:dyDescent="0.45">
      <c r="A3808" t="s">
        <v>8337</v>
      </c>
      <c r="B3808" t="s">
        <v>8224</v>
      </c>
      <c r="C3808" t="s">
        <v>8386</v>
      </c>
      <c r="D3808" s="8" t="s">
        <v>8377</v>
      </c>
      <c r="E3808">
        <v>2576</v>
      </c>
      <c r="F3808" s="7">
        <v>1</v>
      </c>
      <c r="G3808" s="4">
        <v>10000</v>
      </c>
      <c r="H3808" s="4">
        <v>0</v>
      </c>
      <c r="I3808" s="25">
        <v>44.958333333328483</v>
      </c>
      <c r="J3808" s="4">
        <v>0</v>
      </c>
      <c r="N3808" t="s">
        <v>8337</v>
      </c>
      <c r="O3808" t="s">
        <v>8224</v>
      </c>
      <c r="P3808" t="s">
        <v>8386</v>
      </c>
      <c r="Q3808" s="8" t="s">
        <v>8377</v>
      </c>
      <c r="R3808">
        <v>2576</v>
      </c>
      <c r="S3808" s="7">
        <v>1</v>
      </c>
      <c r="T3808" s="4">
        <v>10000</v>
      </c>
      <c r="U3808" s="4">
        <v>0</v>
      </c>
      <c r="V3808" s="25">
        <v>44.958333333328483</v>
      </c>
      <c r="W3808" s="4">
        <v>0</v>
      </c>
    </row>
    <row r="3809" spans="1:23" x14ac:dyDescent="0.45">
      <c r="A3809" t="s">
        <v>8337</v>
      </c>
      <c r="B3809" t="s">
        <v>8224</v>
      </c>
      <c r="C3809" t="s">
        <v>8386</v>
      </c>
      <c r="D3809" s="8" t="s">
        <v>8377</v>
      </c>
      <c r="E3809">
        <v>2588</v>
      </c>
      <c r="F3809" s="7">
        <v>1</v>
      </c>
      <c r="G3809" s="4">
        <v>6000</v>
      </c>
      <c r="H3809" s="4">
        <v>233</v>
      </c>
      <c r="I3809" s="25">
        <v>51.875162037038535</v>
      </c>
      <c r="J3809" s="4">
        <v>8</v>
      </c>
      <c r="N3809" t="s">
        <v>8337</v>
      </c>
      <c r="O3809" t="s">
        <v>8224</v>
      </c>
      <c r="P3809" t="s">
        <v>8386</v>
      </c>
      <c r="Q3809" s="8" t="s">
        <v>8377</v>
      </c>
      <c r="R3809">
        <v>2588</v>
      </c>
      <c r="S3809" s="7">
        <v>1</v>
      </c>
      <c r="T3809" s="4">
        <v>6000</v>
      </c>
      <c r="U3809" s="4">
        <v>233</v>
      </c>
      <c r="V3809" s="25">
        <v>51.875162037038535</v>
      </c>
      <c r="W3809" s="4">
        <v>8</v>
      </c>
    </row>
    <row r="3810" spans="1:23" x14ac:dyDescent="0.45">
      <c r="A3810" t="s">
        <v>8337</v>
      </c>
      <c r="B3810" t="s">
        <v>8224</v>
      </c>
      <c r="C3810" t="s">
        <v>8386</v>
      </c>
      <c r="D3810" s="8" t="s">
        <v>8377</v>
      </c>
      <c r="E3810">
        <v>2685</v>
      </c>
      <c r="F3810" s="7">
        <v>1</v>
      </c>
      <c r="G3810" s="4">
        <v>50000</v>
      </c>
      <c r="H3810" s="4">
        <v>10</v>
      </c>
      <c r="I3810" s="25">
        <v>59.958333333335759</v>
      </c>
      <c r="J3810" s="4">
        <v>1</v>
      </c>
      <c r="N3810" t="s">
        <v>8337</v>
      </c>
      <c r="O3810" t="s">
        <v>8224</v>
      </c>
      <c r="P3810" t="s">
        <v>8386</v>
      </c>
      <c r="Q3810" s="8" t="s">
        <v>8377</v>
      </c>
      <c r="R3810">
        <v>2685</v>
      </c>
      <c r="S3810" s="7">
        <v>1</v>
      </c>
      <c r="T3810" s="4">
        <v>50000</v>
      </c>
      <c r="U3810" s="4">
        <v>10</v>
      </c>
      <c r="V3810" s="25">
        <v>59.958333333335759</v>
      </c>
      <c r="W3810" s="4">
        <v>1</v>
      </c>
    </row>
    <row r="3811" spans="1:23" x14ac:dyDescent="0.45">
      <c r="A3811" t="s">
        <v>8337</v>
      </c>
      <c r="B3811" t="s">
        <v>8224</v>
      </c>
      <c r="C3811" t="s">
        <v>8386</v>
      </c>
      <c r="D3811" s="8" t="s">
        <v>8377</v>
      </c>
      <c r="E3811">
        <v>2692</v>
      </c>
      <c r="F3811" s="7">
        <v>1</v>
      </c>
      <c r="G3811" s="4">
        <v>3500</v>
      </c>
      <c r="H3811" s="4">
        <v>25</v>
      </c>
      <c r="I3811" s="25">
        <v>29.958333333335759</v>
      </c>
      <c r="J3811" s="4">
        <v>1</v>
      </c>
      <c r="N3811" t="s">
        <v>8337</v>
      </c>
      <c r="O3811" t="s">
        <v>8224</v>
      </c>
      <c r="P3811" t="s">
        <v>8386</v>
      </c>
      <c r="Q3811" s="8" t="s">
        <v>8377</v>
      </c>
      <c r="R3811">
        <v>2692</v>
      </c>
      <c r="S3811" s="7">
        <v>1</v>
      </c>
      <c r="T3811" s="4">
        <v>3500</v>
      </c>
      <c r="U3811" s="4">
        <v>25</v>
      </c>
      <c r="V3811" s="25">
        <v>29.958333333335759</v>
      </c>
      <c r="W3811" s="4">
        <v>1</v>
      </c>
    </row>
    <row r="3812" spans="1:23" x14ac:dyDescent="0.45">
      <c r="A3812" t="s">
        <v>8337</v>
      </c>
      <c r="B3812" t="s">
        <v>8224</v>
      </c>
      <c r="C3812" t="s">
        <v>8386</v>
      </c>
      <c r="D3812" s="8" t="s">
        <v>8377</v>
      </c>
      <c r="E3812">
        <v>2695</v>
      </c>
      <c r="F3812" s="7">
        <v>1</v>
      </c>
      <c r="G3812" s="4">
        <v>15000</v>
      </c>
      <c r="H3812" s="4">
        <v>71</v>
      </c>
      <c r="I3812" s="25">
        <v>59.958333333335759</v>
      </c>
      <c r="J3812" s="4">
        <v>3</v>
      </c>
      <c r="N3812" t="s">
        <v>8337</v>
      </c>
      <c r="O3812" t="s">
        <v>8224</v>
      </c>
      <c r="P3812" t="s">
        <v>8386</v>
      </c>
      <c r="Q3812" s="8" t="s">
        <v>8377</v>
      </c>
      <c r="R3812">
        <v>2695</v>
      </c>
      <c r="S3812" s="7">
        <v>1</v>
      </c>
      <c r="T3812" s="4">
        <v>15000</v>
      </c>
      <c r="U3812" s="4">
        <v>71</v>
      </c>
      <c r="V3812" s="25">
        <v>59.958333333335759</v>
      </c>
      <c r="W3812" s="4">
        <v>3</v>
      </c>
    </row>
    <row r="3813" spans="1:23" x14ac:dyDescent="0.45">
      <c r="A3813" t="s">
        <v>8337</v>
      </c>
      <c r="B3813" t="s">
        <v>8224</v>
      </c>
      <c r="C3813" t="s">
        <v>8386</v>
      </c>
      <c r="D3813" s="8" t="s">
        <v>8378</v>
      </c>
      <c r="F3813" s="7">
        <v>5</v>
      </c>
      <c r="G3813" s="4">
        <v>116300</v>
      </c>
      <c r="H3813" s="4">
        <v>5677</v>
      </c>
      <c r="I3813" s="25">
        <v>28.534888888889689</v>
      </c>
      <c r="J3813" s="4">
        <v>35</v>
      </c>
      <c r="N3813" t="s">
        <v>8337</v>
      </c>
      <c r="O3813" t="s">
        <v>8224</v>
      </c>
      <c r="P3813" t="s">
        <v>8386</v>
      </c>
      <c r="Q3813" s="8" t="s">
        <v>8378</v>
      </c>
      <c r="S3813" s="7">
        <v>5</v>
      </c>
      <c r="T3813" s="4">
        <v>116300</v>
      </c>
      <c r="U3813" s="4">
        <v>5677</v>
      </c>
      <c r="V3813" s="25">
        <v>28.534888888889689</v>
      </c>
      <c r="W3813" s="4">
        <v>35</v>
      </c>
    </row>
    <row r="3814" spans="1:23" x14ac:dyDescent="0.45">
      <c r="A3814" t="s">
        <v>8337</v>
      </c>
      <c r="B3814" t="s">
        <v>8224</v>
      </c>
      <c r="C3814" t="s">
        <v>8386</v>
      </c>
      <c r="D3814" s="8" t="s">
        <v>8378</v>
      </c>
      <c r="E3814">
        <v>1144</v>
      </c>
      <c r="F3814" s="7">
        <v>1</v>
      </c>
      <c r="G3814" s="4">
        <v>9300</v>
      </c>
      <c r="H3814" s="4">
        <v>0</v>
      </c>
      <c r="I3814" s="25">
        <v>30</v>
      </c>
      <c r="J3814" s="4">
        <v>0</v>
      </c>
      <c r="N3814" t="s">
        <v>8337</v>
      </c>
      <c r="O3814" t="s">
        <v>8224</v>
      </c>
      <c r="P3814" t="s">
        <v>8386</v>
      </c>
      <c r="Q3814" s="8" t="s">
        <v>8378</v>
      </c>
      <c r="R3814">
        <v>1144</v>
      </c>
      <c r="S3814" s="7">
        <v>1</v>
      </c>
      <c r="T3814" s="4">
        <v>9300</v>
      </c>
      <c r="U3814" s="4">
        <v>0</v>
      </c>
      <c r="V3814" s="25">
        <v>30</v>
      </c>
      <c r="W3814" s="4">
        <v>0</v>
      </c>
    </row>
    <row r="3815" spans="1:23" x14ac:dyDescent="0.45">
      <c r="A3815" t="s">
        <v>8337</v>
      </c>
      <c r="B3815" t="s">
        <v>8224</v>
      </c>
      <c r="C3815" t="s">
        <v>8386</v>
      </c>
      <c r="D3815" s="8" t="s">
        <v>8378</v>
      </c>
      <c r="E3815">
        <v>2407</v>
      </c>
      <c r="F3815" s="7">
        <v>1</v>
      </c>
      <c r="G3815" s="4">
        <v>22000</v>
      </c>
      <c r="H3815" s="4">
        <v>5557</v>
      </c>
      <c r="I3815" s="25">
        <v>22.674444444448454</v>
      </c>
      <c r="J3815" s="4">
        <v>33</v>
      </c>
      <c r="N3815" t="s">
        <v>8337</v>
      </c>
      <c r="O3815" t="s">
        <v>8224</v>
      </c>
      <c r="P3815" t="s">
        <v>8386</v>
      </c>
      <c r="Q3815" s="8" t="s">
        <v>8378</v>
      </c>
      <c r="R3815">
        <v>2407</v>
      </c>
      <c r="S3815" s="7">
        <v>1</v>
      </c>
      <c r="T3815" s="4">
        <v>22000</v>
      </c>
      <c r="U3815" s="4">
        <v>5557</v>
      </c>
      <c r="V3815" s="25">
        <v>22.674444444448454</v>
      </c>
      <c r="W3815" s="4">
        <v>33</v>
      </c>
    </row>
    <row r="3816" spans="1:23" x14ac:dyDescent="0.45">
      <c r="A3816" t="s">
        <v>8337</v>
      </c>
      <c r="B3816" t="s">
        <v>8224</v>
      </c>
      <c r="C3816" t="s">
        <v>8386</v>
      </c>
      <c r="D3816" s="8" t="s">
        <v>8378</v>
      </c>
      <c r="E3816">
        <v>2567</v>
      </c>
      <c r="F3816" s="7">
        <v>1</v>
      </c>
      <c r="G3816" s="4">
        <v>45000</v>
      </c>
      <c r="H3816" s="4">
        <v>120</v>
      </c>
      <c r="I3816" s="25">
        <v>30</v>
      </c>
      <c r="J3816" s="4">
        <v>2</v>
      </c>
      <c r="N3816" t="s">
        <v>8337</v>
      </c>
      <c r="O3816" t="s">
        <v>8224</v>
      </c>
      <c r="P3816" t="s">
        <v>8386</v>
      </c>
      <c r="Q3816" s="8" t="s">
        <v>8378</v>
      </c>
      <c r="R3816">
        <v>2567</v>
      </c>
      <c r="S3816" s="7">
        <v>1</v>
      </c>
      <c r="T3816" s="4">
        <v>45000</v>
      </c>
      <c r="U3816" s="4">
        <v>120</v>
      </c>
      <c r="V3816" s="25">
        <v>30</v>
      </c>
      <c r="W3816" s="4">
        <v>2</v>
      </c>
    </row>
    <row r="3817" spans="1:23" x14ac:dyDescent="0.45">
      <c r="A3817" t="s">
        <v>8337</v>
      </c>
      <c r="B3817" t="s">
        <v>8224</v>
      </c>
      <c r="C3817" t="s">
        <v>8386</v>
      </c>
      <c r="D3817" s="8" t="s">
        <v>8378</v>
      </c>
      <c r="E3817">
        <v>2572</v>
      </c>
      <c r="F3817" s="7">
        <v>1</v>
      </c>
      <c r="G3817" s="4">
        <v>30000</v>
      </c>
      <c r="H3817" s="4">
        <v>0</v>
      </c>
      <c r="I3817" s="25">
        <v>30</v>
      </c>
      <c r="J3817" s="4">
        <v>0</v>
      </c>
      <c r="N3817" t="s">
        <v>8337</v>
      </c>
      <c r="O3817" t="s">
        <v>8224</v>
      </c>
      <c r="P3817" t="s">
        <v>8386</v>
      </c>
      <c r="Q3817" s="8" t="s">
        <v>8378</v>
      </c>
      <c r="R3817">
        <v>2572</v>
      </c>
      <c r="S3817" s="7">
        <v>1</v>
      </c>
      <c r="T3817" s="4">
        <v>30000</v>
      </c>
      <c r="U3817" s="4">
        <v>0</v>
      </c>
      <c r="V3817" s="25">
        <v>30</v>
      </c>
      <c r="W3817" s="4">
        <v>0</v>
      </c>
    </row>
    <row r="3818" spans="1:23" x14ac:dyDescent="0.45">
      <c r="A3818" t="s">
        <v>8337</v>
      </c>
      <c r="B3818" t="s">
        <v>8224</v>
      </c>
      <c r="C3818" t="s">
        <v>8386</v>
      </c>
      <c r="D3818" s="8" t="s">
        <v>8378</v>
      </c>
      <c r="E3818">
        <v>2593</v>
      </c>
      <c r="F3818" s="7">
        <v>1</v>
      </c>
      <c r="G3818" s="4">
        <v>10000</v>
      </c>
      <c r="H3818" s="4">
        <v>0</v>
      </c>
      <c r="I3818" s="25">
        <v>30</v>
      </c>
      <c r="J3818" s="4">
        <v>0</v>
      </c>
      <c r="N3818" t="s">
        <v>8337</v>
      </c>
      <c r="O3818" t="s">
        <v>8224</v>
      </c>
      <c r="P3818" t="s">
        <v>8386</v>
      </c>
      <c r="Q3818" s="8" t="s">
        <v>8378</v>
      </c>
      <c r="R3818">
        <v>2593</v>
      </c>
      <c r="S3818" s="7">
        <v>1</v>
      </c>
      <c r="T3818" s="4">
        <v>10000</v>
      </c>
      <c r="U3818" s="4">
        <v>0</v>
      </c>
      <c r="V3818" s="25">
        <v>30</v>
      </c>
      <c r="W3818" s="4">
        <v>0</v>
      </c>
    </row>
    <row r="3819" spans="1:23" x14ac:dyDescent="0.45">
      <c r="A3819" t="s">
        <v>8337</v>
      </c>
      <c r="B3819" t="s">
        <v>8224</v>
      </c>
      <c r="C3819" t="s">
        <v>8386</v>
      </c>
      <c r="D3819" s="8" t="s">
        <v>8379</v>
      </c>
      <c r="F3819" s="7">
        <v>5</v>
      </c>
      <c r="G3819" s="4">
        <v>134500</v>
      </c>
      <c r="H3819" s="4">
        <v>9600</v>
      </c>
      <c r="I3819" s="25">
        <v>31.159715277777288</v>
      </c>
      <c r="J3819" s="4">
        <v>136</v>
      </c>
      <c r="N3819" t="s">
        <v>8337</v>
      </c>
      <c r="O3819" t="s">
        <v>8224</v>
      </c>
      <c r="P3819" t="s">
        <v>8386</v>
      </c>
      <c r="Q3819" s="8" t="s">
        <v>8379</v>
      </c>
      <c r="S3819" s="7">
        <v>5</v>
      </c>
      <c r="T3819" s="4">
        <v>134500</v>
      </c>
      <c r="U3819" s="4">
        <v>9600</v>
      </c>
      <c r="V3819" s="25">
        <v>31.159715277777288</v>
      </c>
      <c r="W3819" s="4">
        <v>136</v>
      </c>
    </row>
    <row r="3820" spans="1:23" x14ac:dyDescent="0.45">
      <c r="A3820" t="s">
        <v>8337</v>
      </c>
      <c r="B3820" t="s">
        <v>8224</v>
      </c>
      <c r="C3820" t="s">
        <v>8386</v>
      </c>
      <c r="D3820" s="8" t="s">
        <v>8379</v>
      </c>
      <c r="E3820">
        <v>1152</v>
      </c>
      <c r="F3820" s="7">
        <v>1</v>
      </c>
      <c r="G3820" s="4">
        <v>16000</v>
      </c>
      <c r="H3820" s="4">
        <v>911</v>
      </c>
      <c r="I3820" s="25">
        <v>30</v>
      </c>
      <c r="J3820" s="4">
        <v>15</v>
      </c>
      <c r="N3820" t="s">
        <v>8337</v>
      </c>
      <c r="O3820" t="s">
        <v>8224</v>
      </c>
      <c r="P3820" t="s">
        <v>8386</v>
      </c>
      <c r="Q3820" s="8" t="s">
        <v>8379</v>
      </c>
      <c r="R3820">
        <v>1152</v>
      </c>
      <c r="S3820" s="7">
        <v>1</v>
      </c>
      <c r="T3820" s="4">
        <v>16000</v>
      </c>
      <c r="U3820" s="4">
        <v>911</v>
      </c>
      <c r="V3820" s="25">
        <v>30</v>
      </c>
      <c r="W3820" s="4">
        <v>15</v>
      </c>
    </row>
    <row r="3821" spans="1:23" x14ac:dyDescent="0.45">
      <c r="A3821" t="s">
        <v>8337</v>
      </c>
      <c r="B3821" t="s">
        <v>8224</v>
      </c>
      <c r="C3821" t="s">
        <v>8386</v>
      </c>
      <c r="D3821" s="8" t="s">
        <v>8379</v>
      </c>
      <c r="E3821">
        <v>1161</v>
      </c>
      <c r="F3821" s="7">
        <v>1</v>
      </c>
      <c r="G3821" s="4">
        <v>18000</v>
      </c>
      <c r="H3821" s="4">
        <v>0</v>
      </c>
      <c r="I3821" s="25">
        <v>21</v>
      </c>
      <c r="J3821" s="4">
        <v>0</v>
      </c>
      <c r="N3821" t="s">
        <v>8337</v>
      </c>
      <c r="O3821" t="s">
        <v>8224</v>
      </c>
      <c r="P3821" t="s">
        <v>8386</v>
      </c>
      <c r="Q3821" s="8" t="s">
        <v>8379</v>
      </c>
      <c r="R3821">
        <v>1161</v>
      </c>
      <c r="S3821" s="7">
        <v>1</v>
      </c>
      <c r="T3821" s="4">
        <v>18000</v>
      </c>
      <c r="U3821" s="4">
        <v>0</v>
      </c>
      <c r="V3821" s="25">
        <v>21</v>
      </c>
      <c r="W3821" s="4">
        <v>0</v>
      </c>
    </row>
    <row r="3822" spans="1:23" x14ac:dyDescent="0.45">
      <c r="A3822" t="s">
        <v>8337</v>
      </c>
      <c r="B3822" t="s">
        <v>8224</v>
      </c>
      <c r="C3822" t="s">
        <v>8386</v>
      </c>
      <c r="D3822" s="8" t="s">
        <v>8379</v>
      </c>
      <c r="E3822">
        <v>2402</v>
      </c>
      <c r="F3822" s="7">
        <v>1</v>
      </c>
      <c r="G3822" s="4">
        <v>12000</v>
      </c>
      <c r="H3822" s="4">
        <v>52</v>
      </c>
      <c r="I3822" s="25">
        <v>30</v>
      </c>
      <c r="J3822" s="4">
        <v>1</v>
      </c>
      <c r="N3822" t="s">
        <v>8337</v>
      </c>
      <c r="O3822" t="s">
        <v>8224</v>
      </c>
      <c r="P3822" t="s">
        <v>8386</v>
      </c>
      <c r="Q3822" s="8" t="s">
        <v>8379</v>
      </c>
      <c r="R3822">
        <v>2402</v>
      </c>
      <c r="S3822" s="7">
        <v>1</v>
      </c>
      <c r="T3822" s="4">
        <v>12000</v>
      </c>
      <c r="U3822" s="4">
        <v>52</v>
      </c>
      <c r="V3822" s="25">
        <v>30</v>
      </c>
      <c r="W3822" s="4">
        <v>1</v>
      </c>
    </row>
    <row r="3823" spans="1:23" x14ac:dyDescent="0.45">
      <c r="A3823" t="s">
        <v>8337</v>
      </c>
      <c r="B3823" t="s">
        <v>8224</v>
      </c>
      <c r="C3823" t="s">
        <v>8386</v>
      </c>
      <c r="D3823" s="8" t="s">
        <v>8379</v>
      </c>
      <c r="E3823">
        <v>2580</v>
      </c>
      <c r="F3823" s="7">
        <v>1</v>
      </c>
      <c r="G3823" s="4">
        <v>8500</v>
      </c>
      <c r="H3823" s="4">
        <v>51</v>
      </c>
      <c r="I3823" s="25">
        <v>29.798576388886431</v>
      </c>
      <c r="J3823" s="4">
        <v>2</v>
      </c>
      <c r="N3823" t="s">
        <v>8337</v>
      </c>
      <c r="O3823" t="s">
        <v>8224</v>
      </c>
      <c r="P3823" t="s">
        <v>8386</v>
      </c>
      <c r="Q3823" s="8" t="s">
        <v>8379</v>
      </c>
      <c r="R3823">
        <v>2580</v>
      </c>
      <c r="S3823" s="7">
        <v>1</v>
      </c>
      <c r="T3823" s="4">
        <v>8500</v>
      </c>
      <c r="U3823" s="4">
        <v>51</v>
      </c>
      <c r="V3823" s="25">
        <v>29.798576388886431</v>
      </c>
      <c r="W3823" s="4">
        <v>2</v>
      </c>
    </row>
    <row r="3824" spans="1:23" x14ac:dyDescent="0.45">
      <c r="A3824" t="s">
        <v>8337</v>
      </c>
      <c r="B3824" t="s">
        <v>8224</v>
      </c>
      <c r="C3824" t="s">
        <v>8386</v>
      </c>
      <c r="D3824" s="8" t="s">
        <v>8379</v>
      </c>
      <c r="E3824">
        <v>2690</v>
      </c>
      <c r="F3824" s="7">
        <v>1</v>
      </c>
      <c r="G3824" s="4">
        <v>80000</v>
      </c>
      <c r="H3824" s="4">
        <v>8586</v>
      </c>
      <c r="I3824" s="25">
        <v>45</v>
      </c>
      <c r="J3824" s="4">
        <v>118</v>
      </c>
      <c r="N3824" t="s">
        <v>8337</v>
      </c>
      <c r="O3824" t="s">
        <v>8224</v>
      </c>
      <c r="P3824" t="s">
        <v>8386</v>
      </c>
      <c r="Q3824" s="8" t="s">
        <v>8379</v>
      </c>
      <c r="R3824">
        <v>2690</v>
      </c>
      <c r="S3824" s="7">
        <v>1</v>
      </c>
      <c r="T3824" s="4">
        <v>80000</v>
      </c>
      <c r="U3824" s="4">
        <v>8586</v>
      </c>
      <c r="V3824" s="25">
        <v>45</v>
      </c>
      <c r="W3824" s="4">
        <v>118</v>
      </c>
    </row>
    <row r="3825" spans="1:23" x14ac:dyDescent="0.45">
      <c r="A3825" t="s">
        <v>8337</v>
      </c>
      <c r="B3825" t="s">
        <v>8224</v>
      </c>
      <c r="C3825" t="s">
        <v>8386</v>
      </c>
      <c r="D3825" s="8" t="s">
        <v>8369</v>
      </c>
      <c r="F3825" s="7">
        <v>6</v>
      </c>
      <c r="G3825" s="4">
        <v>74750</v>
      </c>
      <c r="H3825" s="4">
        <v>2921</v>
      </c>
      <c r="I3825" s="25">
        <v>35.268505015432311</v>
      </c>
      <c r="J3825" s="4">
        <v>9</v>
      </c>
      <c r="N3825" t="s">
        <v>8337</v>
      </c>
      <c r="O3825" t="s">
        <v>8224</v>
      </c>
      <c r="P3825" t="s">
        <v>8386</v>
      </c>
      <c r="Q3825" s="8" t="s">
        <v>8369</v>
      </c>
      <c r="S3825" s="7">
        <v>6</v>
      </c>
      <c r="T3825" s="4">
        <v>74750</v>
      </c>
      <c r="U3825" s="4">
        <v>2921</v>
      </c>
      <c r="V3825" s="25">
        <v>35.268505015432311</v>
      </c>
      <c r="W3825" s="4">
        <v>9</v>
      </c>
    </row>
    <row r="3826" spans="1:23" x14ac:dyDescent="0.45">
      <c r="A3826" t="s">
        <v>8337</v>
      </c>
      <c r="B3826" t="s">
        <v>8224</v>
      </c>
      <c r="C3826" t="s">
        <v>8386</v>
      </c>
      <c r="D3826" s="8" t="s">
        <v>8369</v>
      </c>
      <c r="E3826">
        <v>1153</v>
      </c>
      <c r="F3826" s="7">
        <v>1</v>
      </c>
      <c r="G3826" s="4">
        <v>8000</v>
      </c>
      <c r="H3826" s="4">
        <v>50</v>
      </c>
      <c r="I3826" s="25">
        <v>30</v>
      </c>
      <c r="J3826" s="4">
        <v>1</v>
      </c>
      <c r="N3826" t="s">
        <v>8337</v>
      </c>
      <c r="O3826" t="s">
        <v>8224</v>
      </c>
      <c r="P3826" t="s">
        <v>8386</v>
      </c>
      <c r="Q3826" s="8" t="s">
        <v>8369</v>
      </c>
      <c r="R3826">
        <v>1153</v>
      </c>
      <c r="S3826" s="7">
        <v>1</v>
      </c>
      <c r="T3826" s="4">
        <v>8000</v>
      </c>
      <c r="U3826" s="4">
        <v>50</v>
      </c>
      <c r="V3826" s="25">
        <v>30</v>
      </c>
      <c r="W3826" s="4">
        <v>1</v>
      </c>
    </row>
    <row r="3827" spans="1:23" x14ac:dyDescent="0.45">
      <c r="A3827" t="s">
        <v>8337</v>
      </c>
      <c r="B3827" t="s">
        <v>8224</v>
      </c>
      <c r="C3827" t="s">
        <v>8386</v>
      </c>
      <c r="D3827" s="8" t="s">
        <v>8369</v>
      </c>
      <c r="E3827">
        <v>1159</v>
      </c>
      <c r="F3827" s="7">
        <v>1</v>
      </c>
      <c r="G3827" s="4">
        <v>6750</v>
      </c>
      <c r="H3827" s="4">
        <v>0</v>
      </c>
      <c r="I3827" s="25">
        <v>30.929803240738693</v>
      </c>
      <c r="J3827" s="4">
        <v>0</v>
      </c>
      <c r="N3827" t="s">
        <v>8337</v>
      </c>
      <c r="O3827" t="s">
        <v>8224</v>
      </c>
      <c r="P3827" t="s">
        <v>8386</v>
      </c>
      <c r="Q3827" s="8" t="s">
        <v>8369</v>
      </c>
      <c r="R3827">
        <v>1159</v>
      </c>
      <c r="S3827" s="7">
        <v>1</v>
      </c>
      <c r="T3827" s="4">
        <v>6750</v>
      </c>
      <c r="U3827" s="4">
        <v>0</v>
      </c>
      <c r="V3827" s="25">
        <v>30.929803240738693</v>
      </c>
      <c r="W3827" s="4">
        <v>0</v>
      </c>
    </row>
    <row r="3828" spans="1:23" x14ac:dyDescent="0.45">
      <c r="A3828" t="s">
        <v>8337</v>
      </c>
      <c r="B3828" t="s">
        <v>8224</v>
      </c>
      <c r="C3828" t="s">
        <v>8386</v>
      </c>
      <c r="D3828" s="8" t="s">
        <v>8369</v>
      </c>
      <c r="E3828">
        <v>1166</v>
      </c>
      <c r="F3828" s="7">
        <v>1</v>
      </c>
      <c r="G3828" s="4">
        <v>15000</v>
      </c>
      <c r="H3828" s="4">
        <v>2871</v>
      </c>
      <c r="I3828" s="25">
        <v>30.681226851855172</v>
      </c>
      <c r="J3828" s="4">
        <v>8</v>
      </c>
      <c r="N3828" t="s">
        <v>8337</v>
      </c>
      <c r="O3828" t="s">
        <v>8224</v>
      </c>
      <c r="P3828" t="s">
        <v>8386</v>
      </c>
      <c r="Q3828" s="8" t="s">
        <v>8369</v>
      </c>
      <c r="R3828">
        <v>1166</v>
      </c>
      <c r="S3828" s="7">
        <v>1</v>
      </c>
      <c r="T3828" s="4">
        <v>15000</v>
      </c>
      <c r="U3828" s="4">
        <v>2871</v>
      </c>
      <c r="V3828" s="25">
        <v>30.681226851855172</v>
      </c>
      <c r="W3828" s="4">
        <v>8</v>
      </c>
    </row>
    <row r="3829" spans="1:23" x14ac:dyDescent="0.45">
      <c r="A3829" t="s">
        <v>8337</v>
      </c>
      <c r="B3829" t="s">
        <v>8224</v>
      </c>
      <c r="C3829" t="s">
        <v>8386</v>
      </c>
      <c r="D3829" s="8" t="s">
        <v>8369</v>
      </c>
      <c r="E3829">
        <v>2563</v>
      </c>
      <c r="F3829" s="7">
        <v>1</v>
      </c>
      <c r="G3829" s="4">
        <v>20000</v>
      </c>
      <c r="H3829" s="4">
        <v>0</v>
      </c>
      <c r="I3829" s="25">
        <v>60</v>
      </c>
      <c r="J3829" s="4">
        <v>0</v>
      </c>
      <c r="N3829" t="s">
        <v>8337</v>
      </c>
      <c r="O3829" t="s">
        <v>8224</v>
      </c>
      <c r="P3829" t="s">
        <v>8386</v>
      </c>
      <c r="Q3829" s="8" t="s">
        <v>8369</v>
      </c>
      <c r="R3829">
        <v>2563</v>
      </c>
      <c r="S3829" s="7">
        <v>1</v>
      </c>
      <c r="T3829" s="4">
        <v>20000</v>
      </c>
      <c r="U3829" s="4">
        <v>0</v>
      </c>
      <c r="V3829" s="25">
        <v>60</v>
      </c>
      <c r="W3829" s="4">
        <v>0</v>
      </c>
    </row>
    <row r="3830" spans="1:23" x14ac:dyDescent="0.45">
      <c r="A3830" t="s">
        <v>8337</v>
      </c>
      <c r="B3830" t="s">
        <v>8224</v>
      </c>
      <c r="C3830" t="s">
        <v>8386</v>
      </c>
      <c r="D3830" s="8" t="s">
        <v>8369</v>
      </c>
      <c r="E3830">
        <v>2584</v>
      </c>
      <c r="F3830" s="7">
        <v>1</v>
      </c>
      <c r="G3830" s="4">
        <v>10000</v>
      </c>
      <c r="H3830" s="4">
        <v>0</v>
      </c>
      <c r="I3830" s="25">
        <v>30</v>
      </c>
      <c r="J3830" s="4">
        <v>0</v>
      </c>
      <c r="N3830" t="s">
        <v>8337</v>
      </c>
      <c r="O3830" t="s">
        <v>8224</v>
      </c>
      <c r="P3830" t="s">
        <v>8386</v>
      </c>
      <c r="Q3830" s="8" t="s">
        <v>8369</v>
      </c>
      <c r="R3830">
        <v>2584</v>
      </c>
      <c r="S3830" s="7">
        <v>1</v>
      </c>
      <c r="T3830" s="4">
        <v>10000</v>
      </c>
      <c r="U3830" s="4">
        <v>0</v>
      </c>
      <c r="V3830" s="25">
        <v>30</v>
      </c>
      <c r="W3830" s="4">
        <v>0</v>
      </c>
    </row>
    <row r="3831" spans="1:23" x14ac:dyDescent="0.45">
      <c r="A3831" t="s">
        <v>8337</v>
      </c>
      <c r="B3831" t="s">
        <v>8224</v>
      </c>
      <c r="C3831" t="s">
        <v>8386</v>
      </c>
      <c r="D3831" s="8" t="s">
        <v>8369</v>
      </c>
      <c r="E3831">
        <v>2687</v>
      </c>
      <c r="F3831" s="7">
        <v>1</v>
      </c>
      <c r="G3831" s="4">
        <v>15000</v>
      </c>
      <c r="H3831" s="4">
        <v>0</v>
      </c>
      <c r="I3831" s="25">
        <v>30</v>
      </c>
      <c r="J3831" s="4">
        <v>0</v>
      </c>
      <c r="N3831" t="s">
        <v>8337</v>
      </c>
      <c r="O3831" t="s">
        <v>8224</v>
      </c>
      <c r="P3831" t="s">
        <v>8386</v>
      </c>
      <c r="Q3831" s="8" t="s">
        <v>8369</v>
      </c>
      <c r="R3831">
        <v>2687</v>
      </c>
      <c r="S3831" s="7">
        <v>1</v>
      </c>
      <c r="T3831" s="4">
        <v>15000</v>
      </c>
      <c r="U3831" s="4">
        <v>0</v>
      </c>
      <c r="V3831" s="25">
        <v>30</v>
      </c>
      <c r="W3831" s="4">
        <v>0</v>
      </c>
    </row>
    <row r="3832" spans="1:23" x14ac:dyDescent="0.45">
      <c r="A3832" t="s">
        <v>8337</v>
      </c>
      <c r="B3832" t="s">
        <v>8224</v>
      </c>
      <c r="C3832" t="s">
        <v>8386</v>
      </c>
      <c r="D3832" s="8" t="s">
        <v>8380</v>
      </c>
      <c r="F3832" s="7">
        <v>4</v>
      </c>
      <c r="G3832" s="4">
        <v>185000</v>
      </c>
      <c r="H3832" s="4">
        <v>641</v>
      </c>
      <c r="I3832" s="25">
        <v>41.25</v>
      </c>
      <c r="J3832" s="4">
        <v>12</v>
      </c>
      <c r="N3832" t="s">
        <v>8337</v>
      </c>
      <c r="O3832" t="s">
        <v>8224</v>
      </c>
      <c r="P3832" t="s">
        <v>8386</v>
      </c>
      <c r="Q3832" s="8" t="s">
        <v>8380</v>
      </c>
      <c r="S3832" s="7">
        <v>4</v>
      </c>
      <c r="T3832" s="4">
        <v>185000</v>
      </c>
      <c r="U3832" s="4">
        <v>641</v>
      </c>
      <c r="V3832" s="25">
        <v>41.25</v>
      </c>
      <c r="W3832" s="4">
        <v>12</v>
      </c>
    </row>
    <row r="3833" spans="1:23" x14ac:dyDescent="0.45">
      <c r="A3833" t="s">
        <v>8337</v>
      </c>
      <c r="B3833" t="s">
        <v>8224</v>
      </c>
      <c r="C3833" t="s">
        <v>8386</v>
      </c>
      <c r="D3833" s="8" t="s">
        <v>8380</v>
      </c>
      <c r="E3833">
        <v>1173</v>
      </c>
      <c r="F3833" s="7">
        <v>1</v>
      </c>
      <c r="G3833" s="4">
        <v>125000</v>
      </c>
      <c r="H3833" s="4">
        <v>30</v>
      </c>
      <c r="I3833" s="25">
        <v>35</v>
      </c>
      <c r="J3833" s="4">
        <v>1</v>
      </c>
      <c r="N3833" t="s">
        <v>8337</v>
      </c>
      <c r="O3833" t="s">
        <v>8224</v>
      </c>
      <c r="P3833" t="s">
        <v>8386</v>
      </c>
      <c r="Q3833" s="8" t="s">
        <v>8380</v>
      </c>
      <c r="R3833">
        <v>1173</v>
      </c>
      <c r="S3833" s="7">
        <v>1</v>
      </c>
      <c r="T3833" s="4">
        <v>125000</v>
      </c>
      <c r="U3833" s="4">
        <v>30</v>
      </c>
      <c r="V3833" s="25">
        <v>35</v>
      </c>
      <c r="W3833" s="4">
        <v>1</v>
      </c>
    </row>
    <row r="3834" spans="1:23" x14ac:dyDescent="0.45">
      <c r="A3834" t="s">
        <v>8337</v>
      </c>
      <c r="B3834" t="s">
        <v>8224</v>
      </c>
      <c r="C3834" t="s">
        <v>8386</v>
      </c>
      <c r="D3834" s="8" t="s">
        <v>8380</v>
      </c>
      <c r="E3834">
        <v>1175</v>
      </c>
      <c r="F3834" s="7">
        <v>1</v>
      </c>
      <c r="G3834" s="4">
        <v>20000</v>
      </c>
      <c r="H3834" s="4">
        <v>585</v>
      </c>
      <c r="I3834" s="25">
        <v>30</v>
      </c>
      <c r="J3834" s="4">
        <v>9</v>
      </c>
      <c r="N3834" t="s">
        <v>8337</v>
      </c>
      <c r="O3834" t="s">
        <v>8224</v>
      </c>
      <c r="P3834" t="s">
        <v>8386</v>
      </c>
      <c r="Q3834" s="8" t="s">
        <v>8380</v>
      </c>
      <c r="R3834">
        <v>1175</v>
      </c>
      <c r="S3834" s="7">
        <v>1</v>
      </c>
      <c r="T3834" s="4">
        <v>20000</v>
      </c>
      <c r="U3834" s="4">
        <v>585</v>
      </c>
      <c r="V3834" s="25">
        <v>30</v>
      </c>
      <c r="W3834" s="4">
        <v>9</v>
      </c>
    </row>
    <row r="3835" spans="1:23" x14ac:dyDescent="0.45">
      <c r="A3835" t="s">
        <v>8337</v>
      </c>
      <c r="B3835" t="s">
        <v>8224</v>
      </c>
      <c r="C3835" t="s">
        <v>8386</v>
      </c>
      <c r="D3835" s="8" t="s">
        <v>8380</v>
      </c>
      <c r="E3835">
        <v>2426</v>
      </c>
      <c r="F3835" s="7">
        <v>1</v>
      </c>
      <c r="G3835" s="4">
        <v>20000</v>
      </c>
      <c r="H3835" s="4">
        <v>0</v>
      </c>
      <c r="I3835" s="25">
        <v>60</v>
      </c>
      <c r="J3835" s="4">
        <v>0</v>
      </c>
      <c r="N3835" t="s">
        <v>8337</v>
      </c>
      <c r="O3835" t="s">
        <v>8224</v>
      </c>
      <c r="P3835" t="s">
        <v>8386</v>
      </c>
      <c r="Q3835" s="8" t="s">
        <v>8380</v>
      </c>
      <c r="R3835">
        <v>2426</v>
      </c>
      <c r="S3835" s="7">
        <v>1</v>
      </c>
      <c r="T3835" s="4">
        <v>20000</v>
      </c>
      <c r="U3835" s="4">
        <v>0</v>
      </c>
      <c r="V3835" s="25">
        <v>60</v>
      </c>
      <c r="W3835" s="4">
        <v>0</v>
      </c>
    </row>
    <row r="3836" spans="1:23" x14ac:dyDescent="0.45">
      <c r="A3836" t="s">
        <v>8337</v>
      </c>
      <c r="B3836" t="s">
        <v>8224</v>
      </c>
      <c r="C3836" t="s">
        <v>8386</v>
      </c>
      <c r="D3836" s="8" t="s">
        <v>8380</v>
      </c>
      <c r="E3836">
        <v>2434</v>
      </c>
      <c r="F3836" s="7">
        <v>1</v>
      </c>
      <c r="G3836" s="4">
        <v>20000</v>
      </c>
      <c r="H3836" s="4">
        <v>26</v>
      </c>
      <c r="I3836" s="25">
        <v>40</v>
      </c>
      <c r="J3836" s="4">
        <v>2</v>
      </c>
      <c r="N3836" t="s">
        <v>8337</v>
      </c>
      <c r="O3836" t="s">
        <v>8224</v>
      </c>
      <c r="P3836" t="s">
        <v>8386</v>
      </c>
      <c r="Q3836" s="8" t="s">
        <v>8380</v>
      </c>
      <c r="R3836">
        <v>2434</v>
      </c>
      <c r="S3836" s="7">
        <v>1</v>
      </c>
      <c r="T3836" s="4">
        <v>20000</v>
      </c>
      <c r="U3836" s="4">
        <v>26</v>
      </c>
      <c r="V3836" s="25">
        <v>40</v>
      </c>
      <c r="W3836" s="4">
        <v>2</v>
      </c>
    </row>
    <row r="3837" spans="1:23" x14ac:dyDescent="0.45">
      <c r="A3837" t="s">
        <v>8337</v>
      </c>
      <c r="B3837" t="s">
        <v>8224</v>
      </c>
      <c r="C3837" t="s">
        <v>8386</v>
      </c>
      <c r="D3837" s="8" t="s">
        <v>8370</v>
      </c>
      <c r="F3837" s="7">
        <v>4</v>
      </c>
      <c r="G3837" s="4">
        <v>88000</v>
      </c>
      <c r="H3837" s="4">
        <v>7132</v>
      </c>
      <c r="I3837" s="25">
        <v>32.611854745373421</v>
      </c>
      <c r="J3837" s="4">
        <v>74</v>
      </c>
      <c r="N3837" t="s">
        <v>8337</v>
      </c>
      <c r="O3837" t="s">
        <v>8224</v>
      </c>
      <c r="P3837" t="s">
        <v>8386</v>
      </c>
      <c r="Q3837" s="8" t="s">
        <v>8370</v>
      </c>
      <c r="S3837" s="7">
        <v>4</v>
      </c>
      <c r="T3837" s="4">
        <v>88000</v>
      </c>
      <c r="U3837" s="4">
        <v>7132</v>
      </c>
      <c r="V3837" s="25">
        <v>32.611854745373421</v>
      </c>
      <c r="W3837" s="4">
        <v>74</v>
      </c>
    </row>
    <row r="3838" spans="1:23" x14ac:dyDescent="0.45">
      <c r="A3838" t="s">
        <v>8337</v>
      </c>
      <c r="B3838" t="s">
        <v>8224</v>
      </c>
      <c r="C3838" t="s">
        <v>8386</v>
      </c>
      <c r="D3838" s="8" t="s">
        <v>8370</v>
      </c>
      <c r="E3838">
        <v>2409</v>
      </c>
      <c r="F3838" s="7">
        <v>1</v>
      </c>
      <c r="G3838" s="4">
        <v>25000</v>
      </c>
      <c r="H3838" s="4">
        <v>460</v>
      </c>
      <c r="I3838" s="25">
        <v>30</v>
      </c>
      <c r="J3838" s="4">
        <v>6</v>
      </c>
      <c r="N3838" t="s">
        <v>8337</v>
      </c>
      <c r="O3838" t="s">
        <v>8224</v>
      </c>
      <c r="P3838" t="s">
        <v>8386</v>
      </c>
      <c r="Q3838" s="8" t="s">
        <v>8370</v>
      </c>
      <c r="R3838">
        <v>2409</v>
      </c>
      <c r="S3838" s="7">
        <v>1</v>
      </c>
      <c r="T3838" s="4">
        <v>25000</v>
      </c>
      <c r="U3838" s="4">
        <v>460</v>
      </c>
      <c r="V3838" s="25">
        <v>30</v>
      </c>
      <c r="W3838" s="4">
        <v>6</v>
      </c>
    </row>
    <row r="3839" spans="1:23" x14ac:dyDescent="0.45">
      <c r="A3839" t="s">
        <v>8337</v>
      </c>
      <c r="B3839" t="s">
        <v>8224</v>
      </c>
      <c r="C3839" t="s">
        <v>8386</v>
      </c>
      <c r="D3839" s="8" t="s">
        <v>8370</v>
      </c>
      <c r="E3839">
        <v>2411</v>
      </c>
      <c r="F3839" s="7">
        <v>1</v>
      </c>
      <c r="G3839" s="4">
        <v>25000</v>
      </c>
      <c r="H3839" s="4">
        <v>151</v>
      </c>
      <c r="I3839" s="25">
        <v>30</v>
      </c>
      <c r="J3839" s="4">
        <v>3</v>
      </c>
      <c r="N3839" t="s">
        <v>8337</v>
      </c>
      <c r="O3839" t="s">
        <v>8224</v>
      </c>
      <c r="P3839" t="s">
        <v>8386</v>
      </c>
      <c r="Q3839" s="8" t="s">
        <v>8370</v>
      </c>
      <c r="R3839">
        <v>2411</v>
      </c>
      <c r="S3839" s="7">
        <v>1</v>
      </c>
      <c r="T3839" s="4">
        <v>25000</v>
      </c>
      <c r="U3839" s="4">
        <v>151</v>
      </c>
      <c r="V3839" s="25">
        <v>30</v>
      </c>
      <c r="W3839" s="4">
        <v>3</v>
      </c>
    </row>
    <row r="3840" spans="1:23" x14ac:dyDescent="0.45">
      <c r="A3840" t="s">
        <v>8337</v>
      </c>
      <c r="B3840" t="s">
        <v>8224</v>
      </c>
      <c r="C3840" t="s">
        <v>8386</v>
      </c>
      <c r="D3840" s="8" t="s">
        <v>8370</v>
      </c>
      <c r="E3840">
        <v>2414</v>
      </c>
      <c r="F3840" s="7">
        <v>1</v>
      </c>
      <c r="G3840" s="4">
        <v>15000</v>
      </c>
      <c r="H3840" s="4">
        <v>460</v>
      </c>
      <c r="I3840" s="25">
        <v>39.470833333340124</v>
      </c>
      <c r="J3840" s="4">
        <v>13</v>
      </c>
      <c r="N3840" t="s">
        <v>8337</v>
      </c>
      <c r="O3840" t="s">
        <v>8224</v>
      </c>
      <c r="P3840" t="s">
        <v>8386</v>
      </c>
      <c r="Q3840" s="8" t="s">
        <v>8370</v>
      </c>
      <c r="R3840">
        <v>2414</v>
      </c>
      <c r="S3840" s="7">
        <v>1</v>
      </c>
      <c r="T3840" s="4">
        <v>15000</v>
      </c>
      <c r="U3840" s="4">
        <v>460</v>
      </c>
      <c r="V3840" s="25">
        <v>39.470833333340124</v>
      </c>
      <c r="W3840" s="4">
        <v>13</v>
      </c>
    </row>
    <row r="3841" spans="1:23" x14ac:dyDescent="0.45">
      <c r="A3841" t="s">
        <v>8337</v>
      </c>
      <c r="B3841" t="s">
        <v>8224</v>
      </c>
      <c r="C3841" t="s">
        <v>8386</v>
      </c>
      <c r="D3841" s="8" t="s">
        <v>8370</v>
      </c>
      <c r="E3841">
        <v>2697</v>
      </c>
      <c r="F3841" s="7">
        <v>1</v>
      </c>
      <c r="G3841" s="4">
        <v>23000</v>
      </c>
      <c r="H3841" s="4">
        <v>6061</v>
      </c>
      <c r="I3841" s="25">
        <v>30.976585648153559</v>
      </c>
      <c r="J3841" s="4">
        <v>52</v>
      </c>
      <c r="N3841" t="s">
        <v>8337</v>
      </c>
      <c r="O3841" t="s">
        <v>8224</v>
      </c>
      <c r="P3841" t="s">
        <v>8386</v>
      </c>
      <c r="Q3841" s="8" t="s">
        <v>8370</v>
      </c>
      <c r="R3841">
        <v>2697</v>
      </c>
      <c r="S3841" s="7">
        <v>1</v>
      </c>
      <c r="T3841" s="4">
        <v>23000</v>
      </c>
      <c r="U3841" s="4">
        <v>6061</v>
      </c>
      <c r="V3841" s="25">
        <v>30.976585648153559</v>
      </c>
      <c r="W3841" s="4">
        <v>52</v>
      </c>
    </row>
    <row r="3842" spans="1:23" x14ac:dyDescent="0.45">
      <c r="A3842" t="s">
        <v>8337</v>
      </c>
      <c r="B3842" t="s">
        <v>8224</v>
      </c>
      <c r="C3842" t="s">
        <v>8386</v>
      </c>
      <c r="D3842" s="8" t="s">
        <v>8371</v>
      </c>
      <c r="F3842" s="7">
        <v>5</v>
      </c>
      <c r="G3842" s="4">
        <v>45500</v>
      </c>
      <c r="H3842" s="4">
        <v>1640</v>
      </c>
      <c r="I3842" s="25">
        <v>33.737085648147328</v>
      </c>
      <c r="J3842" s="4">
        <v>19</v>
      </c>
      <c r="N3842" t="s">
        <v>8337</v>
      </c>
      <c r="O3842" t="s">
        <v>8224</v>
      </c>
      <c r="P3842" t="s">
        <v>8386</v>
      </c>
      <c r="Q3842" s="8" t="s">
        <v>8371</v>
      </c>
      <c r="S3842" s="7">
        <v>5</v>
      </c>
      <c r="T3842" s="4">
        <v>45500</v>
      </c>
      <c r="U3842" s="4">
        <v>1640</v>
      </c>
      <c r="V3842" s="25">
        <v>33.737085648147328</v>
      </c>
      <c r="W3842" s="4">
        <v>19</v>
      </c>
    </row>
    <row r="3843" spans="1:23" x14ac:dyDescent="0.45">
      <c r="A3843" t="s">
        <v>8337</v>
      </c>
      <c r="B3843" t="s">
        <v>8224</v>
      </c>
      <c r="C3843" t="s">
        <v>8386</v>
      </c>
      <c r="D3843" s="8" t="s">
        <v>8371</v>
      </c>
      <c r="E3843">
        <v>1151</v>
      </c>
      <c r="F3843" s="7">
        <v>1</v>
      </c>
      <c r="G3843" s="4">
        <v>25000</v>
      </c>
      <c r="H3843" s="4">
        <v>0</v>
      </c>
      <c r="I3843" s="25">
        <v>30</v>
      </c>
      <c r="J3843" s="4">
        <v>0</v>
      </c>
      <c r="N3843" t="s">
        <v>8337</v>
      </c>
      <c r="O3843" t="s">
        <v>8224</v>
      </c>
      <c r="P3843" t="s">
        <v>8386</v>
      </c>
      <c r="Q3843" s="8" t="s">
        <v>8371</v>
      </c>
      <c r="R3843">
        <v>1151</v>
      </c>
      <c r="S3843" s="7">
        <v>1</v>
      </c>
      <c r="T3843" s="4">
        <v>25000</v>
      </c>
      <c r="U3843" s="4">
        <v>0</v>
      </c>
      <c r="V3843" s="25">
        <v>30</v>
      </c>
      <c r="W3843" s="4">
        <v>0</v>
      </c>
    </row>
    <row r="3844" spans="1:23" x14ac:dyDescent="0.45">
      <c r="A3844" t="s">
        <v>8337</v>
      </c>
      <c r="B3844" t="s">
        <v>8224</v>
      </c>
      <c r="C3844" t="s">
        <v>8386</v>
      </c>
      <c r="D3844" s="8" t="s">
        <v>8371</v>
      </c>
      <c r="E3844">
        <v>1154</v>
      </c>
      <c r="F3844" s="7">
        <v>1</v>
      </c>
      <c r="G3844" s="4">
        <v>5000</v>
      </c>
      <c r="H3844" s="4">
        <v>325</v>
      </c>
      <c r="I3844" s="25">
        <v>30</v>
      </c>
      <c r="J3844" s="4">
        <v>3</v>
      </c>
      <c r="N3844" t="s">
        <v>8337</v>
      </c>
      <c r="O3844" t="s">
        <v>8224</v>
      </c>
      <c r="P3844" t="s">
        <v>8386</v>
      </c>
      <c r="Q3844" s="8" t="s">
        <v>8371</v>
      </c>
      <c r="R3844">
        <v>1154</v>
      </c>
      <c r="S3844" s="7">
        <v>1</v>
      </c>
      <c r="T3844" s="4">
        <v>5000</v>
      </c>
      <c r="U3844" s="4">
        <v>325</v>
      </c>
      <c r="V3844" s="25">
        <v>30</v>
      </c>
      <c r="W3844" s="4">
        <v>3</v>
      </c>
    </row>
    <row r="3845" spans="1:23" x14ac:dyDescent="0.45">
      <c r="A3845" t="s">
        <v>8337</v>
      </c>
      <c r="B3845" t="s">
        <v>8224</v>
      </c>
      <c r="C3845" t="s">
        <v>8386</v>
      </c>
      <c r="D3845" s="8" t="s">
        <v>8371</v>
      </c>
      <c r="E3845">
        <v>2569</v>
      </c>
      <c r="F3845" s="7">
        <v>1</v>
      </c>
      <c r="G3845" s="4">
        <v>6500</v>
      </c>
      <c r="H3845" s="4">
        <v>145</v>
      </c>
      <c r="I3845" s="25">
        <v>30</v>
      </c>
      <c r="J3845" s="4">
        <v>2</v>
      </c>
      <c r="N3845" t="s">
        <v>8337</v>
      </c>
      <c r="O3845" t="s">
        <v>8224</v>
      </c>
      <c r="P3845" t="s">
        <v>8386</v>
      </c>
      <c r="Q3845" s="8" t="s">
        <v>8371</v>
      </c>
      <c r="R3845">
        <v>2569</v>
      </c>
      <c r="S3845" s="7">
        <v>1</v>
      </c>
      <c r="T3845" s="4">
        <v>6500</v>
      </c>
      <c r="U3845" s="4">
        <v>145</v>
      </c>
      <c r="V3845" s="25">
        <v>30</v>
      </c>
      <c r="W3845" s="4">
        <v>2</v>
      </c>
    </row>
    <row r="3846" spans="1:23" x14ac:dyDescent="0.45">
      <c r="A3846" t="s">
        <v>8337</v>
      </c>
      <c r="B3846" t="s">
        <v>8224</v>
      </c>
      <c r="C3846" t="s">
        <v>8386</v>
      </c>
      <c r="D3846" s="8" t="s">
        <v>8371</v>
      </c>
      <c r="E3846">
        <v>2578</v>
      </c>
      <c r="F3846" s="7">
        <v>1</v>
      </c>
      <c r="G3846" s="4">
        <v>6000</v>
      </c>
      <c r="H3846" s="4">
        <v>0</v>
      </c>
      <c r="I3846" s="25">
        <v>48.685428240736655</v>
      </c>
      <c r="J3846" s="4">
        <v>0</v>
      </c>
      <c r="N3846" t="s">
        <v>8337</v>
      </c>
      <c r="O3846" t="s">
        <v>8224</v>
      </c>
      <c r="P3846" t="s">
        <v>8386</v>
      </c>
      <c r="Q3846" s="8" t="s">
        <v>8371</v>
      </c>
      <c r="R3846">
        <v>2578</v>
      </c>
      <c r="S3846" s="7">
        <v>1</v>
      </c>
      <c r="T3846" s="4">
        <v>6000</v>
      </c>
      <c r="U3846" s="4">
        <v>0</v>
      </c>
      <c r="V3846" s="25">
        <v>48.685428240736655</v>
      </c>
      <c r="W3846" s="4">
        <v>0</v>
      </c>
    </row>
    <row r="3847" spans="1:23" x14ac:dyDescent="0.45">
      <c r="A3847" t="s">
        <v>8337</v>
      </c>
      <c r="B3847" t="s">
        <v>8224</v>
      </c>
      <c r="C3847" t="s">
        <v>8386</v>
      </c>
      <c r="D3847" s="8" t="s">
        <v>8371</v>
      </c>
      <c r="E3847">
        <v>2598</v>
      </c>
      <c r="F3847" s="7">
        <v>1</v>
      </c>
      <c r="G3847" s="4">
        <v>3000</v>
      </c>
      <c r="H3847" s="4">
        <v>1170</v>
      </c>
      <c r="I3847" s="25">
        <v>30</v>
      </c>
      <c r="J3847" s="4">
        <v>14</v>
      </c>
      <c r="N3847" t="s">
        <v>8337</v>
      </c>
      <c r="O3847" t="s">
        <v>8224</v>
      </c>
      <c r="P3847" t="s">
        <v>8386</v>
      </c>
      <c r="Q3847" s="8" t="s">
        <v>8371</v>
      </c>
      <c r="R3847">
        <v>2598</v>
      </c>
      <c r="S3847" s="7">
        <v>1</v>
      </c>
      <c r="T3847" s="4">
        <v>3000</v>
      </c>
      <c r="U3847" s="4">
        <v>1170</v>
      </c>
      <c r="V3847" s="25">
        <v>30</v>
      </c>
      <c r="W3847" s="4">
        <v>14</v>
      </c>
    </row>
    <row r="3848" spans="1:23" x14ac:dyDescent="0.45">
      <c r="A3848" t="s">
        <v>8337</v>
      </c>
      <c r="B3848" t="s">
        <v>8224</v>
      </c>
      <c r="C3848" t="s">
        <v>8386</v>
      </c>
      <c r="D3848" s="8" t="s">
        <v>8372</v>
      </c>
      <c r="F3848" s="7">
        <v>1</v>
      </c>
      <c r="G3848" s="4">
        <v>10000</v>
      </c>
      <c r="H3848" s="4">
        <v>0</v>
      </c>
      <c r="I3848" s="25">
        <v>30</v>
      </c>
      <c r="J3848" s="4">
        <v>0</v>
      </c>
      <c r="N3848" t="s">
        <v>8337</v>
      </c>
      <c r="O3848" t="s">
        <v>8224</v>
      </c>
      <c r="P3848" t="s">
        <v>8386</v>
      </c>
      <c r="Q3848" s="8" t="s">
        <v>8372</v>
      </c>
      <c r="S3848" s="7">
        <v>1</v>
      </c>
      <c r="T3848" s="4">
        <v>10000</v>
      </c>
      <c r="U3848" s="4">
        <v>0</v>
      </c>
      <c r="V3848" s="25">
        <v>30</v>
      </c>
      <c r="W3848" s="4">
        <v>0</v>
      </c>
    </row>
    <row r="3849" spans="1:23" x14ac:dyDescent="0.45">
      <c r="A3849" t="s">
        <v>8337</v>
      </c>
      <c r="B3849" t="s">
        <v>8224</v>
      </c>
      <c r="C3849" t="s">
        <v>8386</v>
      </c>
      <c r="D3849" s="8" t="s">
        <v>8372</v>
      </c>
      <c r="E3849">
        <v>2439</v>
      </c>
      <c r="F3849" s="7">
        <v>1</v>
      </c>
      <c r="G3849" s="4">
        <v>10000</v>
      </c>
      <c r="H3849" s="4">
        <v>0</v>
      </c>
      <c r="I3849" s="25">
        <v>30</v>
      </c>
      <c r="J3849" s="4">
        <v>0</v>
      </c>
      <c r="N3849" t="s">
        <v>8337</v>
      </c>
      <c r="O3849" t="s">
        <v>8224</v>
      </c>
      <c r="P3849" t="s">
        <v>8386</v>
      </c>
      <c r="Q3849" s="8" t="s">
        <v>8372</v>
      </c>
      <c r="R3849">
        <v>2439</v>
      </c>
      <c r="S3849" s="7">
        <v>1</v>
      </c>
      <c r="T3849" s="4">
        <v>10000</v>
      </c>
      <c r="U3849" s="4">
        <v>0</v>
      </c>
      <c r="V3849" s="25">
        <v>30</v>
      </c>
      <c r="W3849" s="4">
        <v>0</v>
      </c>
    </row>
    <row r="3850" spans="1:23" x14ac:dyDescent="0.45">
      <c r="A3850" t="s">
        <v>8337</v>
      </c>
      <c r="B3850" t="s">
        <v>8224</v>
      </c>
      <c r="C3850" t="s">
        <v>8386</v>
      </c>
      <c r="D3850" s="8" t="s">
        <v>8373</v>
      </c>
      <c r="F3850" s="7">
        <v>2</v>
      </c>
      <c r="G3850" s="4">
        <v>20000</v>
      </c>
      <c r="H3850" s="4">
        <v>580</v>
      </c>
      <c r="I3850" s="25">
        <v>45.041666666667879</v>
      </c>
      <c r="J3850" s="4">
        <v>12</v>
      </c>
      <c r="N3850" t="s">
        <v>8337</v>
      </c>
      <c r="O3850" t="s">
        <v>8224</v>
      </c>
      <c r="P3850" t="s">
        <v>8386</v>
      </c>
      <c r="Q3850" s="8" t="s">
        <v>8373</v>
      </c>
      <c r="S3850" s="7">
        <v>2</v>
      </c>
      <c r="T3850" s="4">
        <v>20000</v>
      </c>
      <c r="U3850" s="4">
        <v>580</v>
      </c>
      <c r="V3850" s="25">
        <v>45.041666666667879</v>
      </c>
      <c r="W3850" s="4">
        <v>12</v>
      </c>
    </row>
    <row r="3851" spans="1:23" x14ac:dyDescent="0.45">
      <c r="A3851" t="s">
        <v>8337</v>
      </c>
      <c r="B3851" t="s">
        <v>8224</v>
      </c>
      <c r="C3851" t="s">
        <v>8386</v>
      </c>
      <c r="D3851" s="8" t="s">
        <v>8373</v>
      </c>
      <c r="E3851">
        <v>2438</v>
      </c>
      <c r="F3851" s="7">
        <v>1</v>
      </c>
      <c r="G3851" s="4">
        <v>15000</v>
      </c>
      <c r="H3851" s="4">
        <v>50</v>
      </c>
      <c r="I3851" s="25">
        <v>60.041666666671517</v>
      </c>
      <c r="J3851" s="4">
        <v>1</v>
      </c>
      <c r="N3851" t="s">
        <v>8337</v>
      </c>
      <c r="O3851" t="s">
        <v>8224</v>
      </c>
      <c r="P3851" t="s">
        <v>8386</v>
      </c>
      <c r="Q3851" s="8" t="s">
        <v>8373</v>
      </c>
      <c r="R3851">
        <v>2438</v>
      </c>
      <c r="S3851" s="7">
        <v>1</v>
      </c>
      <c r="T3851" s="4">
        <v>15000</v>
      </c>
      <c r="U3851" s="4">
        <v>50</v>
      </c>
      <c r="V3851" s="25">
        <v>60.041666666671517</v>
      </c>
      <c r="W3851" s="4">
        <v>1</v>
      </c>
    </row>
    <row r="3852" spans="1:23" x14ac:dyDescent="0.45">
      <c r="A3852" t="s">
        <v>8337</v>
      </c>
      <c r="B3852" t="s">
        <v>8224</v>
      </c>
      <c r="C3852" t="s">
        <v>8386</v>
      </c>
      <c r="D3852" s="8" t="s">
        <v>8373</v>
      </c>
      <c r="E3852">
        <v>2581</v>
      </c>
      <c r="F3852" s="7">
        <v>1</v>
      </c>
      <c r="G3852" s="4">
        <v>5000</v>
      </c>
      <c r="H3852" s="4">
        <v>530</v>
      </c>
      <c r="I3852" s="25">
        <v>30.041666666664241</v>
      </c>
      <c r="J3852" s="4">
        <v>11</v>
      </c>
      <c r="N3852" t="s">
        <v>8337</v>
      </c>
      <c r="O3852" t="s">
        <v>8224</v>
      </c>
      <c r="P3852" t="s">
        <v>8386</v>
      </c>
      <c r="Q3852" s="8" t="s">
        <v>8373</v>
      </c>
      <c r="R3852">
        <v>2581</v>
      </c>
      <c r="S3852" s="7">
        <v>1</v>
      </c>
      <c r="T3852" s="4">
        <v>5000</v>
      </c>
      <c r="U3852" s="4">
        <v>530</v>
      </c>
      <c r="V3852" s="25">
        <v>30.041666666664241</v>
      </c>
      <c r="W3852" s="4">
        <v>11</v>
      </c>
    </row>
    <row r="3853" spans="1:23" x14ac:dyDescent="0.45">
      <c r="A3853" t="s">
        <v>8337</v>
      </c>
      <c r="B3853" t="s">
        <v>8224</v>
      </c>
      <c r="C3853" t="s">
        <v>8386</v>
      </c>
      <c r="D3853" s="8" t="s">
        <v>8374</v>
      </c>
      <c r="F3853" s="7">
        <v>2</v>
      </c>
      <c r="G3853" s="4">
        <v>52500</v>
      </c>
      <c r="H3853" s="4">
        <v>1469</v>
      </c>
      <c r="I3853" s="25">
        <v>45</v>
      </c>
      <c r="J3853" s="4">
        <v>12</v>
      </c>
      <c r="N3853" t="s">
        <v>8337</v>
      </c>
      <c r="O3853" t="s">
        <v>8224</v>
      </c>
      <c r="P3853" t="s">
        <v>8386</v>
      </c>
      <c r="Q3853" s="8" t="s">
        <v>8374</v>
      </c>
      <c r="S3853" s="7">
        <v>2</v>
      </c>
      <c r="T3853" s="4">
        <v>52500</v>
      </c>
      <c r="U3853" s="4">
        <v>1469</v>
      </c>
      <c r="V3853" s="25">
        <v>45</v>
      </c>
      <c r="W3853" s="4">
        <v>12</v>
      </c>
    </row>
    <row r="3854" spans="1:23" x14ac:dyDescent="0.45">
      <c r="A3854" t="s">
        <v>8337</v>
      </c>
      <c r="B3854" t="s">
        <v>8224</v>
      </c>
      <c r="C3854" t="s">
        <v>8386</v>
      </c>
      <c r="D3854" s="8" t="s">
        <v>8374</v>
      </c>
      <c r="E3854">
        <v>1150</v>
      </c>
      <c r="F3854" s="7">
        <v>1</v>
      </c>
      <c r="G3854" s="4">
        <v>2500</v>
      </c>
      <c r="H3854" s="4">
        <v>252</v>
      </c>
      <c r="I3854" s="25">
        <v>60</v>
      </c>
      <c r="J3854" s="4">
        <v>6</v>
      </c>
      <c r="N3854" t="s">
        <v>8337</v>
      </c>
      <c r="O3854" t="s">
        <v>8224</v>
      </c>
      <c r="P3854" t="s">
        <v>8386</v>
      </c>
      <c r="Q3854" s="8" t="s">
        <v>8374</v>
      </c>
      <c r="R3854">
        <v>1150</v>
      </c>
      <c r="S3854" s="7">
        <v>1</v>
      </c>
      <c r="T3854" s="4">
        <v>2500</v>
      </c>
      <c r="U3854" s="4">
        <v>252</v>
      </c>
      <c r="V3854" s="25">
        <v>60</v>
      </c>
      <c r="W3854" s="4">
        <v>6</v>
      </c>
    </row>
    <row r="3855" spans="1:23" x14ac:dyDescent="0.45">
      <c r="A3855" t="s">
        <v>8337</v>
      </c>
      <c r="B3855" t="s">
        <v>8224</v>
      </c>
      <c r="C3855" t="s">
        <v>8386</v>
      </c>
      <c r="D3855" s="8" t="s">
        <v>8374</v>
      </c>
      <c r="E3855">
        <v>2587</v>
      </c>
      <c r="F3855" s="7">
        <v>1</v>
      </c>
      <c r="G3855" s="4">
        <v>50000</v>
      </c>
      <c r="H3855" s="4">
        <v>1217</v>
      </c>
      <c r="I3855" s="25">
        <v>30</v>
      </c>
      <c r="J3855" s="4">
        <v>6</v>
      </c>
      <c r="N3855" t="s">
        <v>8337</v>
      </c>
      <c r="O3855" t="s">
        <v>8224</v>
      </c>
      <c r="P3855" t="s">
        <v>8386</v>
      </c>
      <c r="Q3855" s="8" t="s">
        <v>8374</v>
      </c>
      <c r="R3855">
        <v>2587</v>
      </c>
      <c r="S3855" s="7">
        <v>1</v>
      </c>
      <c r="T3855" s="4">
        <v>50000</v>
      </c>
      <c r="U3855" s="4">
        <v>1217</v>
      </c>
      <c r="V3855" s="25">
        <v>30</v>
      </c>
      <c r="W3855" s="4">
        <v>6</v>
      </c>
    </row>
    <row r="3856" spans="1:23" x14ac:dyDescent="0.45">
      <c r="A3856" t="s">
        <v>8337</v>
      </c>
      <c r="B3856" t="s">
        <v>8224</v>
      </c>
      <c r="C3856" t="s">
        <v>8386</v>
      </c>
      <c r="D3856" s="8" t="s">
        <v>8381</v>
      </c>
      <c r="F3856" s="7">
        <v>1</v>
      </c>
      <c r="G3856" s="4">
        <v>15000</v>
      </c>
      <c r="H3856" s="4">
        <v>0</v>
      </c>
      <c r="I3856" s="25">
        <v>30</v>
      </c>
      <c r="J3856" s="4">
        <v>0</v>
      </c>
      <c r="N3856" t="s">
        <v>8337</v>
      </c>
      <c r="O3856" t="s">
        <v>8224</v>
      </c>
      <c r="P3856" t="s">
        <v>8386</v>
      </c>
      <c r="Q3856" s="8" t="s">
        <v>8381</v>
      </c>
      <c r="S3856" s="7">
        <v>1</v>
      </c>
      <c r="T3856" s="4">
        <v>15000</v>
      </c>
      <c r="U3856" s="4">
        <v>0</v>
      </c>
      <c r="V3856" s="25">
        <v>30</v>
      </c>
      <c r="W3856" s="4">
        <v>0</v>
      </c>
    </row>
    <row r="3857" spans="1:23" x14ac:dyDescent="0.45">
      <c r="A3857" t="s">
        <v>8337</v>
      </c>
      <c r="B3857" t="s">
        <v>8224</v>
      </c>
      <c r="C3857" t="s">
        <v>8386</v>
      </c>
      <c r="D3857" s="8" t="s">
        <v>8381</v>
      </c>
      <c r="E3857">
        <v>2404</v>
      </c>
      <c r="F3857" s="7">
        <v>1</v>
      </c>
      <c r="G3857" s="4">
        <v>15000</v>
      </c>
      <c r="H3857" s="4">
        <v>0</v>
      </c>
      <c r="I3857" s="25">
        <v>30</v>
      </c>
      <c r="J3857" s="4">
        <v>0</v>
      </c>
      <c r="N3857" t="s">
        <v>8337</v>
      </c>
      <c r="O3857" t="s">
        <v>8224</v>
      </c>
      <c r="P3857" t="s">
        <v>8386</v>
      </c>
      <c r="Q3857" s="8" t="s">
        <v>8381</v>
      </c>
      <c r="R3857">
        <v>2404</v>
      </c>
      <c r="S3857" s="7">
        <v>1</v>
      </c>
      <c r="T3857" s="4">
        <v>15000</v>
      </c>
      <c r="U3857" s="4">
        <v>0</v>
      </c>
      <c r="V3857" s="25">
        <v>30</v>
      </c>
      <c r="W3857" s="4">
        <v>0</v>
      </c>
    </row>
    <row r="3858" spans="1:23" x14ac:dyDescent="0.45">
      <c r="A3858" t="s">
        <v>8337</v>
      </c>
      <c r="B3858" t="s">
        <v>8224</v>
      </c>
      <c r="C3858" t="s">
        <v>8387</v>
      </c>
      <c r="F3858" s="7"/>
      <c r="G3858" s="4"/>
      <c r="H3858" s="4"/>
      <c r="I3858" s="25"/>
      <c r="J3858" s="4"/>
      <c r="N3858" t="s">
        <v>8337</v>
      </c>
      <c r="O3858" t="s">
        <v>8224</v>
      </c>
      <c r="P3858" t="s">
        <v>8387</v>
      </c>
      <c r="S3858" s="7"/>
      <c r="T3858" s="4"/>
      <c r="U3858" s="4"/>
      <c r="V3858" s="25"/>
      <c r="W3858" s="4"/>
    </row>
    <row r="3859" spans="1:23" x14ac:dyDescent="0.45">
      <c r="A3859" t="s">
        <v>8337</v>
      </c>
      <c r="B3859" t="s">
        <v>8224</v>
      </c>
      <c r="C3859" t="s">
        <v>8387</v>
      </c>
      <c r="D3859" s="8" t="s">
        <v>8376</v>
      </c>
      <c r="F3859" s="7">
        <v>5</v>
      </c>
      <c r="G3859" s="4">
        <v>92500</v>
      </c>
      <c r="H3859" s="4">
        <v>3714</v>
      </c>
      <c r="I3859" s="25">
        <v>47.983333333332851</v>
      </c>
      <c r="J3859" s="4">
        <v>43</v>
      </c>
      <c r="N3859" t="s">
        <v>8337</v>
      </c>
      <c r="O3859" t="s">
        <v>8224</v>
      </c>
      <c r="P3859" t="s">
        <v>8387</v>
      </c>
      <c r="Q3859" s="8" t="s">
        <v>8376</v>
      </c>
      <c r="S3859" s="7">
        <v>5</v>
      </c>
      <c r="T3859" s="4">
        <v>92500</v>
      </c>
      <c r="U3859" s="4">
        <v>3714</v>
      </c>
      <c r="V3859" s="25">
        <v>47.983333333332851</v>
      </c>
      <c r="W3859" s="4">
        <v>43</v>
      </c>
    </row>
    <row r="3860" spans="1:23" x14ac:dyDescent="0.45">
      <c r="A3860" t="s">
        <v>8337</v>
      </c>
      <c r="B3860" t="s">
        <v>8224</v>
      </c>
      <c r="C3860" t="s">
        <v>8387</v>
      </c>
      <c r="D3860" s="8" t="s">
        <v>8376</v>
      </c>
      <c r="E3860">
        <v>2401</v>
      </c>
      <c r="F3860" s="7">
        <v>1</v>
      </c>
      <c r="G3860" s="4">
        <v>28000</v>
      </c>
      <c r="H3860" s="4">
        <v>201</v>
      </c>
      <c r="I3860" s="25">
        <v>60</v>
      </c>
      <c r="J3860" s="4">
        <v>9</v>
      </c>
      <c r="N3860" t="s">
        <v>8337</v>
      </c>
      <c r="O3860" t="s">
        <v>8224</v>
      </c>
      <c r="P3860" t="s">
        <v>8387</v>
      </c>
      <c r="Q3860" s="8" t="s">
        <v>8376</v>
      </c>
      <c r="R3860">
        <v>2401</v>
      </c>
      <c r="S3860" s="7">
        <v>1</v>
      </c>
      <c r="T3860" s="4">
        <v>28000</v>
      </c>
      <c r="U3860" s="4">
        <v>201</v>
      </c>
      <c r="V3860" s="25">
        <v>60</v>
      </c>
      <c r="W3860" s="4">
        <v>9</v>
      </c>
    </row>
    <row r="3861" spans="1:23" x14ac:dyDescent="0.45">
      <c r="A3861" t="s">
        <v>8337</v>
      </c>
      <c r="B3861" t="s">
        <v>8224</v>
      </c>
      <c r="C3861" t="s">
        <v>8387</v>
      </c>
      <c r="D3861" s="8" t="s">
        <v>8376</v>
      </c>
      <c r="E3861">
        <v>2430</v>
      </c>
      <c r="F3861" s="7">
        <v>1</v>
      </c>
      <c r="G3861" s="4">
        <v>3000</v>
      </c>
      <c r="H3861" s="4">
        <v>21</v>
      </c>
      <c r="I3861" s="25">
        <v>30</v>
      </c>
      <c r="J3861" s="4">
        <v>2</v>
      </c>
      <c r="N3861" t="s">
        <v>8337</v>
      </c>
      <c r="O3861" t="s">
        <v>8224</v>
      </c>
      <c r="P3861" t="s">
        <v>8387</v>
      </c>
      <c r="Q3861" s="8" t="s">
        <v>8376</v>
      </c>
      <c r="R3861">
        <v>2430</v>
      </c>
      <c r="S3861" s="7">
        <v>1</v>
      </c>
      <c r="T3861" s="4">
        <v>3000</v>
      </c>
      <c r="U3861" s="4">
        <v>21</v>
      </c>
      <c r="V3861" s="25">
        <v>30</v>
      </c>
      <c r="W3861" s="4">
        <v>2</v>
      </c>
    </row>
    <row r="3862" spans="1:23" x14ac:dyDescent="0.45">
      <c r="A3862" t="s">
        <v>8337</v>
      </c>
      <c r="B3862" t="s">
        <v>8224</v>
      </c>
      <c r="C3862" t="s">
        <v>8387</v>
      </c>
      <c r="D3862" s="8" t="s">
        <v>8376</v>
      </c>
      <c r="E3862">
        <v>2433</v>
      </c>
      <c r="F3862" s="7">
        <v>1</v>
      </c>
      <c r="G3862" s="4">
        <v>10000</v>
      </c>
      <c r="H3862" s="4">
        <v>0</v>
      </c>
      <c r="I3862" s="25">
        <v>30</v>
      </c>
      <c r="J3862" s="4">
        <v>0</v>
      </c>
      <c r="N3862" t="s">
        <v>8337</v>
      </c>
      <c r="O3862" t="s">
        <v>8224</v>
      </c>
      <c r="P3862" t="s">
        <v>8387</v>
      </c>
      <c r="Q3862" s="8" t="s">
        <v>8376</v>
      </c>
      <c r="R3862">
        <v>2433</v>
      </c>
      <c r="S3862" s="7">
        <v>1</v>
      </c>
      <c r="T3862" s="4">
        <v>10000</v>
      </c>
      <c r="U3862" s="4">
        <v>0</v>
      </c>
      <c r="V3862" s="25">
        <v>30</v>
      </c>
      <c r="W3862" s="4">
        <v>0</v>
      </c>
    </row>
    <row r="3863" spans="1:23" x14ac:dyDescent="0.45">
      <c r="A3863" t="s">
        <v>8337</v>
      </c>
      <c r="B3863" t="s">
        <v>8224</v>
      </c>
      <c r="C3863" t="s">
        <v>8387</v>
      </c>
      <c r="D3863" s="8" t="s">
        <v>8376</v>
      </c>
      <c r="E3863">
        <v>2591</v>
      </c>
      <c r="F3863" s="7">
        <v>1</v>
      </c>
      <c r="G3863" s="4">
        <v>1500</v>
      </c>
      <c r="H3863" s="4">
        <v>26</v>
      </c>
      <c r="I3863" s="25">
        <v>59.958333333335759</v>
      </c>
      <c r="J3863" s="4">
        <v>2</v>
      </c>
      <c r="N3863" t="s">
        <v>8337</v>
      </c>
      <c r="O3863" t="s">
        <v>8224</v>
      </c>
      <c r="P3863" t="s">
        <v>8387</v>
      </c>
      <c r="Q3863" s="8" t="s">
        <v>8376</v>
      </c>
      <c r="R3863">
        <v>2591</v>
      </c>
      <c r="S3863" s="7">
        <v>1</v>
      </c>
      <c r="T3863" s="4">
        <v>1500</v>
      </c>
      <c r="U3863" s="4">
        <v>26</v>
      </c>
      <c r="V3863" s="25">
        <v>59.958333333335759</v>
      </c>
      <c r="W3863" s="4">
        <v>2</v>
      </c>
    </row>
    <row r="3864" spans="1:23" x14ac:dyDescent="0.45">
      <c r="A3864" t="s">
        <v>8337</v>
      </c>
      <c r="B3864" t="s">
        <v>8224</v>
      </c>
      <c r="C3864" t="s">
        <v>8387</v>
      </c>
      <c r="D3864" s="8" t="s">
        <v>8376</v>
      </c>
      <c r="E3864">
        <v>2600</v>
      </c>
      <c r="F3864" s="7">
        <v>1</v>
      </c>
      <c r="G3864" s="4">
        <v>50000</v>
      </c>
      <c r="H3864" s="4">
        <v>3466</v>
      </c>
      <c r="I3864" s="25">
        <v>59.958333333328483</v>
      </c>
      <c r="J3864" s="4">
        <v>30</v>
      </c>
      <c r="N3864" t="s">
        <v>8337</v>
      </c>
      <c r="O3864" t="s">
        <v>8224</v>
      </c>
      <c r="P3864" t="s">
        <v>8387</v>
      </c>
      <c r="Q3864" s="8" t="s">
        <v>8376</v>
      </c>
      <c r="R3864">
        <v>2600</v>
      </c>
      <c r="S3864" s="7">
        <v>1</v>
      </c>
      <c r="T3864" s="4">
        <v>50000</v>
      </c>
      <c r="U3864" s="4">
        <v>3466</v>
      </c>
      <c r="V3864" s="25">
        <v>59.958333333328483</v>
      </c>
      <c r="W3864" s="4">
        <v>30</v>
      </c>
    </row>
    <row r="3865" spans="1:23" x14ac:dyDescent="0.45">
      <c r="A3865" t="s">
        <v>8337</v>
      </c>
      <c r="B3865" t="s">
        <v>8224</v>
      </c>
      <c r="C3865" t="s">
        <v>8387</v>
      </c>
      <c r="D3865" s="8" t="s">
        <v>8377</v>
      </c>
      <c r="F3865" s="7">
        <v>1</v>
      </c>
      <c r="G3865" s="4">
        <v>50000</v>
      </c>
      <c r="H3865" s="4">
        <v>1</v>
      </c>
      <c r="I3865" s="25">
        <v>39.958333333335759</v>
      </c>
      <c r="J3865" s="4">
        <v>1</v>
      </c>
      <c r="N3865" t="s">
        <v>8337</v>
      </c>
      <c r="O3865" t="s">
        <v>8224</v>
      </c>
      <c r="P3865" t="s">
        <v>8387</v>
      </c>
      <c r="Q3865" s="8" t="s">
        <v>8377</v>
      </c>
      <c r="S3865" s="7">
        <v>1</v>
      </c>
      <c r="T3865" s="4">
        <v>50000</v>
      </c>
      <c r="U3865" s="4">
        <v>1</v>
      </c>
      <c r="V3865" s="25">
        <v>39.958333333335759</v>
      </c>
      <c r="W3865" s="4">
        <v>1</v>
      </c>
    </row>
    <row r="3866" spans="1:23" x14ac:dyDescent="0.45">
      <c r="A3866" t="s">
        <v>8337</v>
      </c>
      <c r="B3866" t="s">
        <v>8224</v>
      </c>
      <c r="C3866" t="s">
        <v>8387</v>
      </c>
      <c r="D3866" s="8" t="s">
        <v>8377</v>
      </c>
      <c r="E3866">
        <v>2427</v>
      </c>
      <c r="F3866" s="7">
        <v>1</v>
      </c>
      <c r="G3866" s="4">
        <v>50000</v>
      </c>
      <c r="H3866" s="4">
        <v>1</v>
      </c>
      <c r="I3866" s="25">
        <v>39.958333333335759</v>
      </c>
      <c r="J3866" s="4">
        <v>1</v>
      </c>
      <c r="N3866" t="s">
        <v>8337</v>
      </c>
      <c r="O3866" t="s">
        <v>8224</v>
      </c>
      <c r="P3866" t="s">
        <v>8387</v>
      </c>
      <c r="Q3866" s="8" t="s">
        <v>8377</v>
      </c>
      <c r="R3866">
        <v>2427</v>
      </c>
      <c r="S3866" s="7">
        <v>1</v>
      </c>
      <c r="T3866" s="4">
        <v>50000</v>
      </c>
      <c r="U3866" s="4">
        <v>1</v>
      </c>
      <c r="V3866" s="25">
        <v>39.958333333335759</v>
      </c>
      <c r="W3866" s="4">
        <v>1</v>
      </c>
    </row>
    <row r="3867" spans="1:23" x14ac:dyDescent="0.45">
      <c r="A3867" t="s">
        <v>8337</v>
      </c>
      <c r="B3867" t="s">
        <v>8224</v>
      </c>
      <c r="C3867" t="s">
        <v>8387</v>
      </c>
      <c r="D3867" s="8" t="s">
        <v>8378</v>
      </c>
      <c r="F3867" s="7">
        <v>1</v>
      </c>
      <c r="G3867" s="4">
        <v>10000</v>
      </c>
      <c r="H3867" s="4">
        <v>100</v>
      </c>
      <c r="I3867" s="25">
        <v>59.217719907406718</v>
      </c>
      <c r="J3867" s="4">
        <v>1</v>
      </c>
      <c r="N3867" t="s">
        <v>8337</v>
      </c>
      <c r="O3867" t="s">
        <v>8224</v>
      </c>
      <c r="P3867" t="s">
        <v>8387</v>
      </c>
      <c r="Q3867" s="8" t="s">
        <v>8378</v>
      </c>
      <c r="S3867" s="7">
        <v>1</v>
      </c>
      <c r="T3867" s="4">
        <v>10000</v>
      </c>
      <c r="U3867" s="4">
        <v>100</v>
      </c>
      <c r="V3867" s="25">
        <v>59.217719907406718</v>
      </c>
      <c r="W3867" s="4">
        <v>1</v>
      </c>
    </row>
    <row r="3868" spans="1:23" x14ac:dyDescent="0.45">
      <c r="A3868" t="s">
        <v>8337</v>
      </c>
      <c r="B3868" t="s">
        <v>8224</v>
      </c>
      <c r="C3868" t="s">
        <v>8387</v>
      </c>
      <c r="D3868" s="8" t="s">
        <v>8378</v>
      </c>
      <c r="E3868">
        <v>2565</v>
      </c>
      <c r="F3868" s="7">
        <v>1</v>
      </c>
      <c r="G3868" s="4">
        <v>10000</v>
      </c>
      <c r="H3868" s="4">
        <v>100</v>
      </c>
      <c r="I3868" s="25">
        <v>59.217719907406718</v>
      </c>
      <c r="J3868" s="4">
        <v>1</v>
      </c>
      <c r="N3868" t="s">
        <v>8337</v>
      </c>
      <c r="O3868" t="s">
        <v>8224</v>
      </c>
      <c r="P3868" t="s">
        <v>8387</v>
      </c>
      <c r="Q3868" s="8" t="s">
        <v>8378</v>
      </c>
      <c r="R3868">
        <v>2565</v>
      </c>
      <c r="S3868" s="7">
        <v>1</v>
      </c>
      <c r="T3868" s="4">
        <v>10000</v>
      </c>
      <c r="U3868" s="4">
        <v>100</v>
      </c>
      <c r="V3868" s="25">
        <v>59.217719907406718</v>
      </c>
      <c r="W3868" s="4">
        <v>1</v>
      </c>
    </row>
    <row r="3869" spans="1:23" x14ac:dyDescent="0.45">
      <c r="A3869" t="s">
        <v>8337</v>
      </c>
      <c r="B3869" t="s">
        <v>8224</v>
      </c>
      <c r="C3869" t="s">
        <v>8387</v>
      </c>
      <c r="D3869" s="8" t="s">
        <v>8379</v>
      </c>
      <c r="F3869" s="7">
        <v>3</v>
      </c>
      <c r="G3869" s="4">
        <v>125000</v>
      </c>
      <c r="H3869" s="4">
        <v>888</v>
      </c>
      <c r="I3869" s="25">
        <v>37</v>
      </c>
      <c r="J3869" s="4">
        <v>21</v>
      </c>
      <c r="N3869" t="s">
        <v>8337</v>
      </c>
      <c r="O3869" t="s">
        <v>8224</v>
      </c>
      <c r="P3869" t="s">
        <v>8387</v>
      </c>
      <c r="Q3869" s="8" t="s">
        <v>8379</v>
      </c>
      <c r="S3869" s="7">
        <v>3</v>
      </c>
      <c r="T3869" s="4">
        <v>125000</v>
      </c>
      <c r="U3869" s="4">
        <v>888</v>
      </c>
      <c r="V3869" s="25">
        <v>37</v>
      </c>
      <c r="W3869" s="4">
        <v>21</v>
      </c>
    </row>
    <row r="3870" spans="1:23" x14ac:dyDescent="0.45">
      <c r="A3870" t="s">
        <v>8337</v>
      </c>
      <c r="B3870" t="s">
        <v>8224</v>
      </c>
      <c r="C3870" t="s">
        <v>8387</v>
      </c>
      <c r="D3870" s="8" t="s">
        <v>8379</v>
      </c>
      <c r="E3870">
        <v>1174</v>
      </c>
      <c r="F3870" s="7">
        <v>1</v>
      </c>
      <c r="G3870" s="4">
        <v>15000</v>
      </c>
      <c r="H3870" s="4">
        <v>886</v>
      </c>
      <c r="I3870" s="25">
        <v>30</v>
      </c>
      <c r="J3870" s="4">
        <v>19</v>
      </c>
      <c r="N3870" t="s">
        <v>8337</v>
      </c>
      <c r="O3870" t="s">
        <v>8224</v>
      </c>
      <c r="P3870" t="s">
        <v>8387</v>
      </c>
      <c r="Q3870" s="8" t="s">
        <v>8379</v>
      </c>
      <c r="R3870">
        <v>1174</v>
      </c>
      <c r="S3870" s="7">
        <v>1</v>
      </c>
      <c r="T3870" s="4">
        <v>15000</v>
      </c>
      <c r="U3870" s="4">
        <v>886</v>
      </c>
      <c r="V3870" s="25">
        <v>30</v>
      </c>
      <c r="W3870" s="4">
        <v>19</v>
      </c>
    </row>
    <row r="3871" spans="1:23" x14ac:dyDescent="0.45">
      <c r="A3871" t="s">
        <v>8337</v>
      </c>
      <c r="B3871" t="s">
        <v>8224</v>
      </c>
      <c r="C3871" t="s">
        <v>8387</v>
      </c>
      <c r="D3871" s="8" t="s">
        <v>8379</v>
      </c>
      <c r="E3871">
        <v>2431</v>
      </c>
      <c r="F3871" s="7">
        <v>1</v>
      </c>
      <c r="G3871" s="4">
        <v>100000</v>
      </c>
      <c r="H3871" s="4">
        <v>2</v>
      </c>
      <c r="I3871" s="25">
        <v>60</v>
      </c>
      <c r="J3871" s="4">
        <v>2</v>
      </c>
      <c r="N3871" t="s">
        <v>8337</v>
      </c>
      <c r="O3871" t="s">
        <v>8224</v>
      </c>
      <c r="P3871" t="s">
        <v>8387</v>
      </c>
      <c r="Q3871" s="8" t="s">
        <v>8379</v>
      </c>
      <c r="R3871">
        <v>2431</v>
      </c>
      <c r="S3871" s="7">
        <v>1</v>
      </c>
      <c r="T3871" s="4">
        <v>100000</v>
      </c>
      <c r="U3871" s="4">
        <v>2</v>
      </c>
      <c r="V3871" s="25">
        <v>60</v>
      </c>
      <c r="W3871" s="4">
        <v>2</v>
      </c>
    </row>
    <row r="3872" spans="1:23" x14ac:dyDescent="0.45">
      <c r="A3872" t="s">
        <v>8337</v>
      </c>
      <c r="B3872" t="s">
        <v>8224</v>
      </c>
      <c r="C3872" t="s">
        <v>8387</v>
      </c>
      <c r="D3872" s="8" t="s">
        <v>8379</v>
      </c>
      <c r="E3872">
        <v>2574</v>
      </c>
      <c r="F3872" s="7">
        <v>1</v>
      </c>
      <c r="G3872" s="4">
        <v>10000</v>
      </c>
      <c r="H3872" s="4">
        <v>0</v>
      </c>
      <c r="I3872" s="25">
        <v>21</v>
      </c>
      <c r="J3872" s="4">
        <v>0</v>
      </c>
      <c r="N3872" t="s">
        <v>8337</v>
      </c>
      <c r="O3872" t="s">
        <v>8224</v>
      </c>
      <c r="P3872" t="s">
        <v>8387</v>
      </c>
      <c r="Q3872" s="8" t="s">
        <v>8379</v>
      </c>
      <c r="R3872">
        <v>2574</v>
      </c>
      <c r="S3872" s="7">
        <v>1</v>
      </c>
      <c r="T3872" s="4">
        <v>10000</v>
      </c>
      <c r="U3872" s="4">
        <v>0</v>
      </c>
      <c r="V3872" s="25">
        <v>21</v>
      </c>
      <c r="W3872" s="4">
        <v>0</v>
      </c>
    </row>
    <row r="3873" spans="1:23" x14ac:dyDescent="0.45">
      <c r="A3873" t="s">
        <v>8337</v>
      </c>
      <c r="B3873" t="s">
        <v>8224</v>
      </c>
      <c r="C3873" t="s">
        <v>8387</v>
      </c>
      <c r="D3873" s="8" t="s">
        <v>8369</v>
      </c>
      <c r="F3873" s="7">
        <v>3</v>
      </c>
      <c r="G3873" s="4">
        <v>63500</v>
      </c>
      <c r="H3873" s="4">
        <v>76</v>
      </c>
      <c r="I3873" s="25">
        <v>25.001894290122436</v>
      </c>
      <c r="J3873" s="4">
        <v>3</v>
      </c>
      <c r="N3873" t="s">
        <v>8337</v>
      </c>
      <c r="O3873" t="s">
        <v>8224</v>
      </c>
      <c r="P3873" t="s">
        <v>8387</v>
      </c>
      <c r="Q3873" s="8" t="s">
        <v>8369</v>
      </c>
      <c r="S3873" s="7">
        <v>3</v>
      </c>
      <c r="T3873" s="4">
        <v>63500</v>
      </c>
      <c r="U3873" s="4">
        <v>76</v>
      </c>
      <c r="V3873" s="25">
        <v>25.001894290122436</v>
      </c>
      <c r="W3873" s="4">
        <v>3</v>
      </c>
    </row>
    <row r="3874" spans="1:23" x14ac:dyDescent="0.45">
      <c r="A3874" t="s">
        <v>8337</v>
      </c>
      <c r="B3874" t="s">
        <v>8224</v>
      </c>
      <c r="C3874" t="s">
        <v>8387</v>
      </c>
      <c r="D3874" s="8" t="s">
        <v>8369</v>
      </c>
      <c r="E3874">
        <v>1149</v>
      </c>
      <c r="F3874" s="7">
        <v>1</v>
      </c>
      <c r="G3874" s="4">
        <v>50000</v>
      </c>
      <c r="H3874" s="4">
        <v>75</v>
      </c>
      <c r="I3874" s="25">
        <v>30</v>
      </c>
      <c r="J3874" s="4">
        <v>2</v>
      </c>
      <c r="N3874" t="s">
        <v>8337</v>
      </c>
      <c r="O3874" t="s">
        <v>8224</v>
      </c>
      <c r="P3874" t="s">
        <v>8387</v>
      </c>
      <c r="Q3874" s="8" t="s">
        <v>8369</v>
      </c>
      <c r="R3874">
        <v>1149</v>
      </c>
      <c r="S3874" s="7">
        <v>1</v>
      </c>
      <c r="T3874" s="4">
        <v>50000</v>
      </c>
      <c r="U3874" s="4">
        <v>75</v>
      </c>
      <c r="V3874" s="25">
        <v>30</v>
      </c>
      <c r="W3874" s="4">
        <v>2</v>
      </c>
    </row>
    <row r="3875" spans="1:23" x14ac:dyDescent="0.45">
      <c r="A3875" t="s">
        <v>8337</v>
      </c>
      <c r="B3875" t="s">
        <v>8224</v>
      </c>
      <c r="C3875" t="s">
        <v>8387</v>
      </c>
      <c r="D3875" s="8" t="s">
        <v>8369</v>
      </c>
      <c r="E3875">
        <v>1164</v>
      </c>
      <c r="F3875" s="7">
        <v>1</v>
      </c>
      <c r="G3875" s="4">
        <v>10000</v>
      </c>
      <c r="H3875" s="4">
        <v>0</v>
      </c>
      <c r="I3875" s="25">
        <v>30</v>
      </c>
      <c r="J3875" s="4">
        <v>0</v>
      </c>
      <c r="N3875" t="s">
        <v>8337</v>
      </c>
      <c r="O3875" t="s">
        <v>8224</v>
      </c>
      <c r="P3875" t="s">
        <v>8387</v>
      </c>
      <c r="Q3875" s="8" t="s">
        <v>8369</v>
      </c>
      <c r="R3875">
        <v>1164</v>
      </c>
      <c r="S3875" s="7">
        <v>1</v>
      </c>
      <c r="T3875" s="4">
        <v>10000</v>
      </c>
      <c r="U3875" s="4">
        <v>0</v>
      </c>
      <c r="V3875" s="25">
        <v>30</v>
      </c>
      <c r="W3875" s="4">
        <v>0</v>
      </c>
    </row>
    <row r="3876" spans="1:23" x14ac:dyDescent="0.45">
      <c r="A3876" t="s">
        <v>8337</v>
      </c>
      <c r="B3876" t="s">
        <v>8224</v>
      </c>
      <c r="C3876" t="s">
        <v>8387</v>
      </c>
      <c r="D3876" s="8" t="s">
        <v>8369</v>
      </c>
      <c r="E3876">
        <v>2425</v>
      </c>
      <c r="F3876" s="7">
        <v>1</v>
      </c>
      <c r="G3876" s="4">
        <v>3500</v>
      </c>
      <c r="H3876" s="4">
        <v>1</v>
      </c>
      <c r="I3876" s="25">
        <v>15.005682870367309</v>
      </c>
      <c r="J3876" s="4">
        <v>1</v>
      </c>
      <c r="N3876" t="s">
        <v>8337</v>
      </c>
      <c r="O3876" t="s">
        <v>8224</v>
      </c>
      <c r="P3876" t="s">
        <v>8387</v>
      </c>
      <c r="Q3876" s="8" t="s">
        <v>8369</v>
      </c>
      <c r="R3876">
        <v>2425</v>
      </c>
      <c r="S3876" s="7">
        <v>1</v>
      </c>
      <c r="T3876" s="4">
        <v>3500</v>
      </c>
      <c r="U3876" s="4">
        <v>1</v>
      </c>
      <c r="V3876" s="25">
        <v>15.005682870367309</v>
      </c>
      <c r="W3876" s="4">
        <v>1</v>
      </c>
    </row>
    <row r="3877" spans="1:23" x14ac:dyDescent="0.45">
      <c r="A3877" t="s">
        <v>8337</v>
      </c>
      <c r="B3877" t="s">
        <v>8224</v>
      </c>
      <c r="C3877" t="s">
        <v>8387</v>
      </c>
      <c r="D3877" s="8" t="s">
        <v>8380</v>
      </c>
      <c r="F3877" s="7">
        <v>2</v>
      </c>
      <c r="G3877" s="4">
        <v>95000</v>
      </c>
      <c r="H3877" s="4">
        <v>336</v>
      </c>
      <c r="I3877" s="25">
        <v>30</v>
      </c>
      <c r="J3877" s="4">
        <v>7</v>
      </c>
      <c r="N3877" t="s">
        <v>8337</v>
      </c>
      <c r="O3877" t="s">
        <v>8224</v>
      </c>
      <c r="P3877" t="s">
        <v>8387</v>
      </c>
      <c r="Q3877" s="8" t="s">
        <v>8380</v>
      </c>
      <c r="S3877" s="7">
        <v>2</v>
      </c>
      <c r="T3877" s="4">
        <v>95000</v>
      </c>
      <c r="U3877" s="4">
        <v>336</v>
      </c>
      <c r="V3877" s="25">
        <v>30</v>
      </c>
      <c r="W3877" s="4">
        <v>7</v>
      </c>
    </row>
    <row r="3878" spans="1:23" x14ac:dyDescent="0.45">
      <c r="A3878" t="s">
        <v>8337</v>
      </c>
      <c r="B3878" t="s">
        <v>8224</v>
      </c>
      <c r="C3878" t="s">
        <v>8387</v>
      </c>
      <c r="D3878" s="8" t="s">
        <v>8380</v>
      </c>
      <c r="E3878">
        <v>2415</v>
      </c>
      <c r="F3878" s="7">
        <v>1</v>
      </c>
      <c r="G3878" s="4">
        <v>60000</v>
      </c>
      <c r="H3878" s="4">
        <v>335</v>
      </c>
      <c r="I3878" s="25">
        <v>30</v>
      </c>
      <c r="J3878" s="4">
        <v>6</v>
      </c>
      <c r="N3878" t="s">
        <v>8337</v>
      </c>
      <c r="O3878" t="s">
        <v>8224</v>
      </c>
      <c r="P3878" t="s">
        <v>8387</v>
      </c>
      <c r="Q3878" s="8" t="s">
        <v>8380</v>
      </c>
      <c r="R3878">
        <v>2415</v>
      </c>
      <c r="S3878" s="7">
        <v>1</v>
      </c>
      <c r="T3878" s="4">
        <v>60000</v>
      </c>
      <c r="U3878" s="4">
        <v>335</v>
      </c>
      <c r="V3878" s="25">
        <v>30</v>
      </c>
      <c r="W3878" s="4">
        <v>6</v>
      </c>
    </row>
    <row r="3879" spans="1:23" x14ac:dyDescent="0.45">
      <c r="A3879" t="s">
        <v>8337</v>
      </c>
      <c r="B3879" t="s">
        <v>8224</v>
      </c>
      <c r="C3879" t="s">
        <v>8387</v>
      </c>
      <c r="D3879" s="8" t="s">
        <v>8380</v>
      </c>
      <c r="E3879">
        <v>2689</v>
      </c>
      <c r="F3879" s="7">
        <v>1</v>
      </c>
      <c r="G3879" s="4">
        <v>35000</v>
      </c>
      <c r="H3879" s="4">
        <v>1</v>
      </c>
      <c r="I3879" s="25">
        <v>30</v>
      </c>
      <c r="J3879" s="4">
        <v>1</v>
      </c>
      <c r="N3879" t="s">
        <v>8337</v>
      </c>
      <c r="O3879" t="s">
        <v>8224</v>
      </c>
      <c r="P3879" t="s">
        <v>8387</v>
      </c>
      <c r="Q3879" s="8" t="s">
        <v>8380</v>
      </c>
      <c r="R3879">
        <v>2689</v>
      </c>
      <c r="S3879" s="7">
        <v>1</v>
      </c>
      <c r="T3879" s="4">
        <v>35000</v>
      </c>
      <c r="U3879" s="4">
        <v>1</v>
      </c>
      <c r="V3879" s="25">
        <v>30</v>
      </c>
      <c r="W3879" s="4">
        <v>1</v>
      </c>
    </row>
    <row r="3880" spans="1:23" x14ac:dyDescent="0.45">
      <c r="A3880" t="s">
        <v>8337</v>
      </c>
      <c r="B3880" t="s">
        <v>8224</v>
      </c>
      <c r="C3880" t="s">
        <v>8387</v>
      </c>
      <c r="D3880" s="8" t="s">
        <v>8371</v>
      </c>
      <c r="F3880" s="7">
        <v>2</v>
      </c>
      <c r="G3880" s="4">
        <v>23000</v>
      </c>
      <c r="H3880" s="4">
        <v>2146</v>
      </c>
      <c r="I3880" s="25">
        <v>25.5</v>
      </c>
      <c r="J3880" s="4">
        <v>23</v>
      </c>
      <c r="N3880" t="s">
        <v>8337</v>
      </c>
      <c r="O3880" t="s">
        <v>8224</v>
      </c>
      <c r="P3880" t="s">
        <v>8387</v>
      </c>
      <c r="Q3880" s="8" t="s">
        <v>8371</v>
      </c>
      <c r="S3880" s="7">
        <v>2</v>
      </c>
      <c r="T3880" s="4">
        <v>23000</v>
      </c>
      <c r="U3880" s="4">
        <v>2146</v>
      </c>
      <c r="V3880" s="25">
        <v>25.5</v>
      </c>
      <c r="W3880" s="4">
        <v>23</v>
      </c>
    </row>
    <row r="3881" spans="1:23" x14ac:dyDescent="0.45">
      <c r="A3881" t="s">
        <v>8337</v>
      </c>
      <c r="B3881" t="s">
        <v>8224</v>
      </c>
      <c r="C3881" t="s">
        <v>8387</v>
      </c>
      <c r="D3881" s="8" t="s">
        <v>8371</v>
      </c>
      <c r="E3881">
        <v>1168</v>
      </c>
      <c r="F3881" s="7">
        <v>1</v>
      </c>
      <c r="G3881" s="4">
        <v>18000</v>
      </c>
      <c r="H3881" s="4">
        <v>1020</v>
      </c>
      <c r="I3881" s="25">
        <v>30</v>
      </c>
      <c r="J3881" s="4">
        <v>3</v>
      </c>
      <c r="N3881" t="s">
        <v>8337</v>
      </c>
      <c r="O3881" t="s">
        <v>8224</v>
      </c>
      <c r="P3881" t="s">
        <v>8387</v>
      </c>
      <c r="Q3881" s="8" t="s">
        <v>8371</v>
      </c>
      <c r="R3881">
        <v>1168</v>
      </c>
      <c r="S3881" s="7">
        <v>1</v>
      </c>
      <c r="T3881" s="4">
        <v>18000</v>
      </c>
      <c r="U3881" s="4">
        <v>1020</v>
      </c>
      <c r="V3881" s="25">
        <v>30</v>
      </c>
      <c r="W3881" s="4">
        <v>3</v>
      </c>
    </row>
    <row r="3882" spans="1:23" x14ac:dyDescent="0.45">
      <c r="A3882" t="s">
        <v>8337</v>
      </c>
      <c r="B3882" t="s">
        <v>8224</v>
      </c>
      <c r="C3882" t="s">
        <v>8387</v>
      </c>
      <c r="D3882" s="8" t="s">
        <v>8371</v>
      </c>
      <c r="E3882">
        <v>2405</v>
      </c>
      <c r="F3882" s="7">
        <v>1</v>
      </c>
      <c r="G3882" s="4">
        <v>5000</v>
      </c>
      <c r="H3882" s="4">
        <v>1126</v>
      </c>
      <c r="I3882" s="25">
        <v>21</v>
      </c>
      <c r="J3882" s="4">
        <v>20</v>
      </c>
      <c r="N3882" t="s">
        <v>8337</v>
      </c>
      <c r="O3882" t="s">
        <v>8224</v>
      </c>
      <c r="P3882" t="s">
        <v>8387</v>
      </c>
      <c r="Q3882" s="8" t="s">
        <v>8371</v>
      </c>
      <c r="R3882">
        <v>2405</v>
      </c>
      <c r="S3882" s="7">
        <v>1</v>
      </c>
      <c r="T3882" s="4">
        <v>5000</v>
      </c>
      <c r="U3882" s="4">
        <v>1126</v>
      </c>
      <c r="V3882" s="25">
        <v>21</v>
      </c>
      <c r="W3882" s="4">
        <v>20</v>
      </c>
    </row>
    <row r="3883" spans="1:23" x14ac:dyDescent="0.45">
      <c r="A3883" t="s">
        <v>8337</v>
      </c>
      <c r="B3883" t="s">
        <v>8224</v>
      </c>
      <c r="C3883" t="s">
        <v>8387</v>
      </c>
      <c r="D3883" s="8" t="s">
        <v>8372</v>
      </c>
      <c r="F3883" s="7">
        <v>1</v>
      </c>
      <c r="G3883" s="4">
        <v>90000</v>
      </c>
      <c r="H3883" s="4">
        <v>1</v>
      </c>
      <c r="I3883" s="25">
        <v>30</v>
      </c>
      <c r="J3883" s="4">
        <v>1</v>
      </c>
      <c r="N3883" t="s">
        <v>8337</v>
      </c>
      <c r="O3883" t="s">
        <v>8224</v>
      </c>
      <c r="P3883" t="s">
        <v>8387</v>
      </c>
      <c r="Q3883" s="8" t="s">
        <v>8372</v>
      </c>
      <c r="S3883" s="7">
        <v>1</v>
      </c>
      <c r="T3883" s="4">
        <v>90000</v>
      </c>
      <c r="U3883" s="4">
        <v>1</v>
      </c>
      <c r="V3883" s="25">
        <v>30</v>
      </c>
      <c r="W3883" s="4">
        <v>1</v>
      </c>
    </row>
    <row r="3884" spans="1:23" x14ac:dyDescent="0.45">
      <c r="A3884" t="s">
        <v>8337</v>
      </c>
      <c r="B3884" t="s">
        <v>8224</v>
      </c>
      <c r="C3884" t="s">
        <v>8387</v>
      </c>
      <c r="D3884" s="8" t="s">
        <v>8372</v>
      </c>
      <c r="E3884">
        <v>2582</v>
      </c>
      <c r="F3884" s="7">
        <v>1</v>
      </c>
      <c r="G3884" s="4">
        <v>90000</v>
      </c>
      <c r="H3884" s="4">
        <v>1</v>
      </c>
      <c r="I3884" s="25">
        <v>30</v>
      </c>
      <c r="J3884" s="4">
        <v>1</v>
      </c>
      <c r="N3884" t="s">
        <v>8337</v>
      </c>
      <c r="O3884" t="s">
        <v>8224</v>
      </c>
      <c r="P3884" t="s">
        <v>8387</v>
      </c>
      <c r="Q3884" s="8" t="s">
        <v>8372</v>
      </c>
      <c r="R3884">
        <v>2582</v>
      </c>
      <c r="S3884" s="7">
        <v>1</v>
      </c>
      <c r="T3884" s="4">
        <v>90000</v>
      </c>
      <c r="U3884" s="4">
        <v>1</v>
      </c>
      <c r="V3884" s="25">
        <v>30</v>
      </c>
      <c r="W3884" s="4">
        <v>1</v>
      </c>
    </row>
    <row r="3885" spans="1:23" x14ac:dyDescent="0.45">
      <c r="A3885" t="s">
        <v>8337</v>
      </c>
      <c r="B3885" t="s">
        <v>8224</v>
      </c>
      <c r="C3885" t="s">
        <v>8387</v>
      </c>
      <c r="D3885" s="8" t="s">
        <v>8373</v>
      </c>
      <c r="F3885" s="7">
        <v>2</v>
      </c>
      <c r="G3885" s="4">
        <v>17500</v>
      </c>
      <c r="H3885" s="4">
        <v>173</v>
      </c>
      <c r="I3885" s="25">
        <v>24.673130787043192</v>
      </c>
      <c r="J3885" s="4">
        <v>6</v>
      </c>
      <c r="N3885" t="s">
        <v>8337</v>
      </c>
      <c r="O3885" t="s">
        <v>8224</v>
      </c>
      <c r="P3885" t="s">
        <v>8387</v>
      </c>
      <c r="Q3885" s="8" t="s">
        <v>8373</v>
      </c>
      <c r="S3885" s="7">
        <v>2</v>
      </c>
      <c r="T3885" s="4">
        <v>17500</v>
      </c>
      <c r="U3885" s="4">
        <v>173</v>
      </c>
      <c r="V3885" s="25">
        <v>24.673130787043192</v>
      </c>
      <c r="W3885" s="4">
        <v>6</v>
      </c>
    </row>
    <row r="3886" spans="1:23" x14ac:dyDescent="0.45">
      <c r="A3886" t="s">
        <v>8337</v>
      </c>
      <c r="B3886" t="s">
        <v>8224</v>
      </c>
      <c r="C3886" t="s">
        <v>8387</v>
      </c>
      <c r="D3886" s="8" t="s">
        <v>8373</v>
      </c>
      <c r="E3886">
        <v>1148</v>
      </c>
      <c r="F3886" s="7">
        <v>1</v>
      </c>
      <c r="G3886" s="4">
        <v>15000</v>
      </c>
      <c r="H3886" s="4">
        <v>73</v>
      </c>
      <c r="I3886" s="25">
        <v>30.041666666671517</v>
      </c>
      <c r="J3886" s="4">
        <v>3</v>
      </c>
      <c r="N3886" t="s">
        <v>8337</v>
      </c>
      <c r="O3886" t="s">
        <v>8224</v>
      </c>
      <c r="P3886" t="s">
        <v>8387</v>
      </c>
      <c r="Q3886" s="8" t="s">
        <v>8373</v>
      </c>
      <c r="R3886">
        <v>1148</v>
      </c>
      <c r="S3886" s="7">
        <v>1</v>
      </c>
      <c r="T3886" s="4">
        <v>15000</v>
      </c>
      <c r="U3886" s="4">
        <v>73</v>
      </c>
      <c r="V3886" s="25">
        <v>30.041666666671517</v>
      </c>
      <c r="W3886" s="4">
        <v>3</v>
      </c>
    </row>
    <row r="3887" spans="1:23" x14ac:dyDescent="0.45">
      <c r="A3887" t="s">
        <v>8337</v>
      </c>
      <c r="B3887" t="s">
        <v>8224</v>
      </c>
      <c r="C3887" t="s">
        <v>8387</v>
      </c>
      <c r="D3887" s="8" t="s">
        <v>8373</v>
      </c>
      <c r="E3887">
        <v>1183</v>
      </c>
      <c r="F3887" s="7">
        <v>1</v>
      </c>
      <c r="G3887" s="4">
        <v>2500</v>
      </c>
      <c r="H3887" s="4">
        <v>100</v>
      </c>
      <c r="I3887" s="25">
        <v>19.304594907414867</v>
      </c>
      <c r="J3887" s="4">
        <v>3</v>
      </c>
      <c r="N3887" t="s">
        <v>8337</v>
      </c>
      <c r="O3887" t="s">
        <v>8224</v>
      </c>
      <c r="P3887" t="s">
        <v>8387</v>
      </c>
      <c r="Q3887" s="8" t="s">
        <v>8373</v>
      </c>
      <c r="R3887">
        <v>1183</v>
      </c>
      <c r="S3887" s="7">
        <v>1</v>
      </c>
      <c r="T3887" s="4">
        <v>2500</v>
      </c>
      <c r="U3887" s="4">
        <v>100</v>
      </c>
      <c r="V3887" s="25">
        <v>19.304594907414867</v>
      </c>
      <c r="W3887" s="4">
        <v>3</v>
      </c>
    </row>
    <row r="3888" spans="1:23" x14ac:dyDescent="0.45">
      <c r="A3888" t="s">
        <v>8337</v>
      </c>
      <c r="B3888" t="s">
        <v>8224</v>
      </c>
      <c r="C3888" t="s">
        <v>8387</v>
      </c>
      <c r="D3888" s="8" t="s">
        <v>8381</v>
      </c>
      <c r="F3888" s="7">
        <v>1</v>
      </c>
      <c r="G3888" s="4">
        <v>1000</v>
      </c>
      <c r="H3888" s="4">
        <v>42</v>
      </c>
      <c r="I3888" s="25">
        <v>18.868425925924385</v>
      </c>
      <c r="J3888" s="4">
        <v>4</v>
      </c>
      <c r="N3888" t="s">
        <v>8337</v>
      </c>
      <c r="O3888" t="s">
        <v>8224</v>
      </c>
      <c r="P3888" t="s">
        <v>8387</v>
      </c>
      <c r="Q3888" s="8" t="s">
        <v>8381</v>
      </c>
      <c r="S3888" s="7">
        <v>1</v>
      </c>
      <c r="T3888" s="4">
        <v>1000</v>
      </c>
      <c r="U3888" s="4">
        <v>42</v>
      </c>
      <c r="V3888" s="25">
        <v>18.868425925924385</v>
      </c>
      <c r="W3888" s="4">
        <v>4</v>
      </c>
    </row>
    <row r="3889" spans="1:23" x14ac:dyDescent="0.45">
      <c r="A3889" t="s">
        <v>8337</v>
      </c>
      <c r="B3889" t="s">
        <v>8224</v>
      </c>
      <c r="C3889" t="s">
        <v>8387</v>
      </c>
      <c r="D3889" s="8" t="s">
        <v>8381</v>
      </c>
      <c r="E3889">
        <v>1182</v>
      </c>
      <c r="F3889" s="7">
        <v>1</v>
      </c>
      <c r="G3889" s="4">
        <v>1000</v>
      </c>
      <c r="H3889" s="4">
        <v>42</v>
      </c>
      <c r="I3889" s="25">
        <v>18.868425925924385</v>
      </c>
      <c r="J3889" s="4">
        <v>4</v>
      </c>
      <c r="N3889" t="s">
        <v>8337</v>
      </c>
      <c r="O3889" t="s">
        <v>8224</v>
      </c>
      <c r="P3889" t="s">
        <v>8387</v>
      </c>
      <c r="Q3889" s="8" t="s">
        <v>8381</v>
      </c>
      <c r="R3889">
        <v>1182</v>
      </c>
      <c r="S3889" s="7">
        <v>1</v>
      </c>
      <c r="T3889" s="4">
        <v>1000</v>
      </c>
      <c r="U3889" s="4">
        <v>42</v>
      </c>
      <c r="V3889" s="25">
        <v>18.868425925924385</v>
      </c>
      <c r="W3889" s="4">
        <v>4</v>
      </c>
    </row>
    <row r="3890" spans="1:23" x14ac:dyDescent="0.45">
      <c r="A3890" t="s">
        <v>8337</v>
      </c>
      <c r="B3890" t="s">
        <v>8224</v>
      </c>
      <c r="C3890" t="s">
        <v>8388</v>
      </c>
      <c r="F3890" s="7"/>
      <c r="G3890" s="4"/>
      <c r="H3890" s="4"/>
      <c r="I3890" s="25"/>
      <c r="J3890" s="4"/>
      <c r="N3890" t="s">
        <v>8337</v>
      </c>
      <c r="O3890" t="s">
        <v>8224</v>
      </c>
      <c r="P3890" t="s">
        <v>8388</v>
      </c>
      <c r="S3890" s="7"/>
      <c r="T3890" s="4"/>
      <c r="U3890" s="4"/>
      <c r="V3890" s="25"/>
      <c r="W3890" s="4"/>
    </row>
    <row r="3891" spans="1:23" x14ac:dyDescent="0.45">
      <c r="A3891" t="s">
        <v>8337</v>
      </c>
      <c r="B3891" t="s">
        <v>8224</v>
      </c>
      <c r="C3891" t="s">
        <v>8388</v>
      </c>
      <c r="D3891" s="8" t="s">
        <v>8376</v>
      </c>
      <c r="F3891" s="7">
        <v>2</v>
      </c>
      <c r="G3891" s="4">
        <v>22000</v>
      </c>
      <c r="H3891" s="4">
        <v>1884</v>
      </c>
      <c r="I3891" s="25">
        <v>30</v>
      </c>
      <c r="J3891" s="4">
        <v>21</v>
      </c>
      <c r="N3891" t="s">
        <v>8337</v>
      </c>
      <c r="O3891" t="s">
        <v>8224</v>
      </c>
      <c r="P3891" t="s">
        <v>8388</v>
      </c>
      <c r="Q3891" s="8" t="s">
        <v>8376</v>
      </c>
      <c r="S3891" s="7">
        <v>2</v>
      </c>
      <c r="T3891" s="4">
        <v>22000</v>
      </c>
      <c r="U3891" s="4">
        <v>1884</v>
      </c>
      <c r="V3891" s="25">
        <v>30</v>
      </c>
      <c r="W3891" s="4">
        <v>21</v>
      </c>
    </row>
    <row r="3892" spans="1:23" x14ac:dyDescent="0.45">
      <c r="A3892" t="s">
        <v>8337</v>
      </c>
      <c r="B3892" t="s">
        <v>8224</v>
      </c>
      <c r="C3892" t="s">
        <v>8388</v>
      </c>
      <c r="D3892" s="8" t="s">
        <v>8376</v>
      </c>
      <c r="E3892">
        <v>2570</v>
      </c>
      <c r="F3892" s="7">
        <v>1</v>
      </c>
      <c r="G3892" s="4">
        <v>7000</v>
      </c>
      <c r="H3892" s="4">
        <v>59</v>
      </c>
      <c r="I3892" s="25">
        <v>30</v>
      </c>
      <c r="J3892" s="4">
        <v>2</v>
      </c>
      <c r="N3892" t="s">
        <v>8337</v>
      </c>
      <c r="O3892" t="s">
        <v>8224</v>
      </c>
      <c r="P3892" t="s">
        <v>8388</v>
      </c>
      <c r="Q3892" s="8" t="s">
        <v>8376</v>
      </c>
      <c r="R3892">
        <v>2570</v>
      </c>
      <c r="S3892" s="7">
        <v>1</v>
      </c>
      <c r="T3892" s="4">
        <v>7000</v>
      </c>
      <c r="U3892" s="4">
        <v>59</v>
      </c>
      <c r="V3892" s="25">
        <v>30</v>
      </c>
      <c r="W3892" s="4">
        <v>2</v>
      </c>
    </row>
    <row r="3893" spans="1:23" x14ac:dyDescent="0.45">
      <c r="A3893" t="s">
        <v>8337</v>
      </c>
      <c r="B3893" t="s">
        <v>8224</v>
      </c>
      <c r="C3893" t="s">
        <v>8388</v>
      </c>
      <c r="D3893" s="8" t="s">
        <v>8376</v>
      </c>
      <c r="E3893">
        <v>2595</v>
      </c>
      <c r="F3893" s="7">
        <v>1</v>
      </c>
      <c r="G3893" s="4">
        <v>15000</v>
      </c>
      <c r="H3893" s="4">
        <v>1825</v>
      </c>
      <c r="I3893" s="25">
        <v>30</v>
      </c>
      <c r="J3893" s="4">
        <v>19</v>
      </c>
      <c r="N3893" t="s">
        <v>8337</v>
      </c>
      <c r="O3893" t="s">
        <v>8224</v>
      </c>
      <c r="P3893" t="s">
        <v>8388</v>
      </c>
      <c r="Q3893" s="8" t="s">
        <v>8376</v>
      </c>
      <c r="R3893">
        <v>2595</v>
      </c>
      <c r="S3893" s="7">
        <v>1</v>
      </c>
      <c r="T3893" s="4">
        <v>15000</v>
      </c>
      <c r="U3893" s="4">
        <v>1825</v>
      </c>
      <c r="V3893" s="25">
        <v>30</v>
      </c>
      <c r="W3893" s="4">
        <v>19</v>
      </c>
    </row>
    <row r="3894" spans="1:23" x14ac:dyDescent="0.45">
      <c r="A3894" t="s">
        <v>8359</v>
      </c>
      <c r="B3894"/>
      <c r="F3894" s="7">
        <v>140</v>
      </c>
      <c r="G3894" s="4">
        <v>5936731</v>
      </c>
      <c r="H3894" s="4">
        <v>337584.9</v>
      </c>
      <c r="I3894" s="25">
        <v>33.206121527778095</v>
      </c>
      <c r="J3894" s="4">
        <v>3278</v>
      </c>
      <c r="N3894" t="s">
        <v>8359</v>
      </c>
      <c r="O3894"/>
      <c r="S3894" s="7">
        <v>140</v>
      </c>
      <c r="T3894" s="4">
        <v>5936731</v>
      </c>
      <c r="U3894" s="4">
        <v>337584.9</v>
      </c>
      <c r="V3894" s="25">
        <v>33.206121527778095</v>
      </c>
      <c r="W3894" s="4">
        <v>3278</v>
      </c>
    </row>
    <row r="3895" spans="1:23" x14ac:dyDescent="0.45">
      <c r="A3895" t="s">
        <v>8359</v>
      </c>
      <c r="B3895" t="s">
        <v>8226</v>
      </c>
      <c r="F3895" s="7">
        <v>4</v>
      </c>
      <c r="G3895" s="4">
        <v>50600</v>
      </c>
      <c r="H3895" s="4">
        <v>3263</v>
      </c>
      <c r="I3895" s="25">
        <v>27.067630208332048</v>
      </c>
      <c r="J3895" s="4">
        <v>39</v>
      </c>
      <c r="N3895" t="s">
        <v>8359</v>
      </c>
      <c r="O3895" t="s">
        <v>8226</v>
      </c>
      <c r="S3895" s="7">
        <v>4</v>
      </c>
      <c r="T3895" s="4">
        <v>50600</v>
      </c>
      <c r="U3895" s="4">
        <v>3263</v>
      </c>
      <c r="V3895" s="25">
        <v>27.067630208332048</v>
      </c>
      <c r="W3895" s="4">
        <v>39</v>
      </c>
    </row>
    <row r="3896" spans="1:23" x14ac:dyDescent="0.45">
      <c r="A3896" t="s">
        <v>8359</v>
      </c>
      <c r="B3896" t="s">
        <v>8226</v>
      </c>
      <c r="C3896" t="s">
        <v>8385</v>
      </c>
      <c r="F3896" s="7"/>
      <c r="G3896" s="4"/>
      <c r="H3896" s="4"/>
      <c r="I3896" s="25"/>
      <c r="J3896" s="4"/>
      <c r="N3896" t="s">
        <v>8359</v>
      </c>
      <c r="O3896" t="s">
        <v>8226</v>
      </c>
      <c r="P3896" t="s">
        <v>8385</v>
      </c>
      <c r="S3896" s="7"/>
      <c r="T3896" s="4"/>
      <c r="U3896" s="4"/>
      <c r="V3896" s="25"/>
      <c r="W3896" s="4"/>
    </row>
    <row r="3897" spans="1:23" x14ac:dyDescent="0.45">
      <c r="A3897" t="s">
        <v>8359</v>
      </c>
      <c r="B3897" t="s">
        <v>8226</v>
      </c>
      <c r="C3897" t="s">
        <v>8385</v>
      </c>
      <c r="D3897" s="8" t="s">
        <v>8380</v>
      </c>
      <c r="F3897" s="7">
        <v>1</v>
      </c>
      <c r="G3897" s="4">
        <v>7500</v>
      </c>
      <c r="H3897" s="4">
        <v>5</v>
      </c>
      <c r="I3897" s="25">
        <v>20</v>
      </c>
      <c r="J3897" s="4">
        <v>1</v>
      </c>
      <c r="N3897" t="s">
        <v>8359</v>
      </c>
      <c r="O3897" t="s">
        <v>8226</v>
      </c>
      <c r="P3897" t="s">
        <v>8385</v>
      </c>
      <c r="Q3897" s="8" t="s">
        <v>8380</v>
      </c>
      <c r="S3897" s="7">
        <v>1</v>
      </c>
      <c r="T3897" s="4">
        <v>7500</v>
      </c>
      <c r="U3897" s="4">
        <v>5</v>
      </c>
      <c r="V3897" s="25">
        <v>20</v>
      </c>
      <c r="W3897" s="4">
        <v>1</v>
      </c>
    </row>
    <row r="3898" spans="1:23" x14ac:dyDescent="0.45">
      <c r="A3898" t="s">
        <v>8359</v>
      </c>
      <c r="B3898" t="s">
        <v>8226</v>
      </c>
      <c r="C3898" t="s">
        <v>8385</v>
      </c>
      <c r="D3898" s="8" t="s">
        <v>8380</v>
      </c>
      <c r="E3898">
        <v>3806</v>
      </c>
      <c r="F3898" s="7">
        <v>1</v>
      </c>
      <c r="G3898" s="4">
        <v>7500</v>
      </c>
      <c r="H3898" s="4">
        <v>5</v>
      </c>
      <c r="I3898" s="25">
        <v>20</v>
      </c>
      <c r="J3898" s="4">
        <v>1</v>
      </c>
      <c r="N3898" t="s">
        <v>8359</v>
      </c>
      <c r="O3898" t="s">
        <v>8226</v>
      </c>
      <c r="P3898" t="s">
        <v>8385</v>
      </c>
      <c r="Q3898" s="8" t="s">
        <v>8380</v>
      </c>
      <c r="R3898">
        <v>3806</v>
      </c>
      <c r="S3898" s="7">
        <v>1</v>
      </c>
      <c r="T3898" s="4">
        <v>7500</v>
      </c>
      <c r="U3898" s="4">
        <v>5</v>
      </c>
      <c r="V3898" s="25">
        <v>20</v>
      </c>
      <c r="W3898" s="4">
        <v>1</v>
      </c>
    </row>
    <row r="3899" spans="1:23" x14ac:dyDescent="0.45">
      <c r="A3899" t="s">
        <v>8359</v>
      </c>
      <c r="B3899" t="s">
        <v>8226</v>
      </c>
      <c r="C3899" t="s">
        <v>8385</v>
      </c>
      <c r="D3899" s="8" t="s">
        <v>8374</v>
      </c>
      <c r="F3899" s="7">
        <v>1</v>
      </c>
      <c r="G3899" s="4">
        <v>10000</v>
      </c>
      <c r="H3899" s="4">
        <v>0</v>
      </c>
      <c r="I3899" s="25">
        <v>30</v>
      </c>
      <c r="J3899" s="4">
        <v>0</v>
      </c>
      <c r="N3899" t="s">
        <v>8359</v>
      </c>
      <c r="O3899" t="s">
        <v>8226</v>
      </c>
      <c r="P3899" t="s">
        <v>8385</v>
      </c>
      <c r="Q3899" s="8" t="s">
        <v>8374</v>
      </c>
      <c r="S3899" s="7">
        <v>1</v>
      </c>
      <c r="T3899" s="4">
        <v>10000</v>
      </c>
      <c r="U3899" s="4">
        <v>0</v>
      </c>
      <c r="V3899" s="25">
        <v>30</v>
      </c>
      <c r="W3899" s="4">
        <v>0</v>
      </c>
    </row>
    <row r="3900" spans="1:23" x14ac:dyDescent="0.45">
      <c r="A3900" t="s">
        <v>8359</v>
      </c>
      <c r="B3900" t="s">
        <v>8226</v>
      </c>
      <c r="C3900" t="s">
        <v>8385</v>
      </c>
      <c r="D3900" s="8" t="s">
        <v>8374</v>
      </c>
      <c r="E3900">
        <v>3886</v>
      </c>
      <c r="F3900" s="7">
        <v>1</v>
      </c>
      <c r="G3900" s="4">
        <v>10000</v>
      </c>
      <c r="H3900" s="4">
        <v>0</v>
      </c>
      <c r="I3900" s="25">
        <v>30</v>
      </c>
      <c r="J3900" s="4">
        <v>0</v>
      </c>
      <c r="N3900" t="s">
        <v>8359</v>
      </c>
      <c r="O3900" t="s">
        <v>8226</v>
      </c>
      <c r="P3900" t="s">
        <v>8385</v>
      </c>
      <c r="Q3900" s="8" t="s">
        <v>8374</v>
      </c>
      <c r="R3900">
        <v>3886</v>
      </c>
      <c r="S3900" s="7">
        <v>1</v>
      </c>
      <c r="T3900" s="4">
        <v>10000</v>
      </c>
      <c r="U3900" s="4">
        <v>0</v>
      </c>
      <c r="V3900" s="25">
        <v>30</v>
      </c>
      <c r="W3900" s="4">
        <v>0</v>
      </c>
    </row>
    <row r="3901" spans="1:23" x14ac:dyDescent="0.45">
      <c r="A3901" t="s">
        <v>8359</v>
      </c>
      <c r="B3901" t="s">
        <v>8226</v>
      </c>
      <c r="C3901" t="s">
        <v>8386</v>
      </c>
      <c r="F3901" s="7"/>
      <c r="G3901" s="4"/>
      <c r="H3901" s="4"/>
      <c r="I3901" s="25"/>
      <c r="J3901" s="4"/>
      <c r="N3901" t="s">
        <v>8359</v>
      </c>
      <c r="O3901" t="s">
        <v>8226</v>
      </c>
      <c r="P3901" t="s">
        <v>8386</v>
      </c>
      <c r="S3901" s="7"/>
      <c r="T3901" s="4"/>
      <c r="U3901" s="4"/>
      <c r="V3901" s="25"/>
      <c r="W3901" s="4"/>
    </row>
    <row r="3902" spans="1:23" x14ac:dyDescent="0.45">
      <c r="A3902" t="s">
        <v>8359</v>
      </c>
      <c r="B3902" t="s">
        <v>8226</v>
      </c>
      <c r="C3902" t="s">
        <v>8386</v>
      </c>
      <c r="D3902" s="8" t="s">
        <v>8376</v>
      </c>
      <c r="F3902" s="7">
        <v>1</v>
      </c>
      <c r="G3902" s="4">
        <v>3100</v>
      </c>
      <c r="H3902" s="4">
        <v>3258</v>
      </c>
      <c r="I3902" s="25">
        <v>31.293553240735491</v>
      </c>
      <c r="J3902" s="4">
        <v>38</v>
      </c>
      <c r="N3902" t="s">
        <v>8359</v>
      </c>
      <c r="O3902" t="s">
        <v>8226</v>
      </c>
      <c r="P3902" t="s">
        <v>8386</v>
      </c>
      <c r="Q3902" s="8" t="s">
        <v>8376</v>
      </c>
      <c r="S3902" s="7">
        <v>1</v>
      </c>
      <c r="T3902" s="4">
        <v>3100</v>
      </c>
      <c r="U3902" s="4">
        <v>3258</v>
      </c>
      <c r="V3902" s="25">
        <v>31.293553240735491</v>
      </c>
      <c r="W3902" s="4">
        <v>38</v>
      </c>
    </row>
    <row r="3903" spans="1:23" x14ac:dyDescent="0.45">
      <c r="A3903" t="s">
        <v>8359</v>
      </c>
      <c r="B3903" t="s">
        <v>8226</v>
      </c>
      <c r="C3903" t="s">
        <v>8386</v>
      </c>
      <c r="D3903" s="8" t="s">
        <v>8376</v>
      </c>
      <c r="E3903">
        <v>2932</v>
      </c>
      <c r="F3903" s="7">
        <v>1</v>
      </c>
      <c r="G3903" s="4">
        <v>3100</v>
      </c>
      <c r="H3903" s="4">
        <v>3258</v>
      </c>
      <c r="I3903" s="25">
        <v>31.293553240735491</v>
      </c>
      <c r="J3903" s="4">
        <v>38</v>
      </c>
      <c r="N3903" t="s">
        <v>8359</v>
      </c>
      <c r="O3903" t="s">
        <v>8226</v>
      </c>
      <c r="P3903" t="s">
        <v>8386</v>
      </c>
      <c r="Q3903" s="8" t="s">
        <v>8376</v>
      </c>
      <c r="R3903">
        <v>2932</v>
      </c>
      <c r="S3903" s="7">
        <v>1</v>
      </c>
      <c r="T3903" s="4">
        <v>3100</v>
      </c>
      <c r="U3903" s="4">
        <v>3258</v>
      </c>
      <c r="V3903" s="25">
        <v>31.293553240735491</v>
      </c>
      <c r="W3903" s="4">
        <v>38</v>
      </c>
    </row>
    <row r="3904" spans="1:23" x14ac:dyDescent="0.45">
      <c r="A3904" t="s">
        <v>8359</v>
      </c>
      <c r="B3904" t="s">
        <v>8226</v>
      </c>
      <c r="C3904" t="s">
        <v>8387</v>
      </c>
      <c r="F3904" s="7"/>
      <c r="G3904" s="4"/>
      <c r="H3904" s="4"/>
      <c r="I3904" s="25"/>
      <c r="J3904" s="4"/>
      <c r="N3904" t="s">
        <v>8359</v>
      </c>
      <c r="O3904" t="s">
        <v>8226</v>
      </c>
      <c r="P3904" t="s">
        <v>8387</v>
      </c>
      <c r="S3904" s="7"/>
      <c r="T3904" s="4"/>
      <c r="U3904" s="4"/>
      <c r="V3904" s="25"/>
      <c r="W3904" s="4"/>
    </row>
    <row r="3905" spans="1:23" x14ac:dyDescent="0.45">
      <c r="A3905" t="s">
        <v>8359</v>
      </c>
      <c r="B3905" t="s">
        <v>8226</v>
      </c>
      <c r="C3905" t="s">
        <v>8387</v>
      </c>
      <c r="D3905" s="8" t="s">
        <v>8376</v>
      </c>
      <c r="F3905" s="7">
        <v>1</v>
      </c>
      <c r="G3905" s="4">
        <v>30000</v>
      </c>
      <c r="H3905" s="4">
        <v>0</v>
      </c>
      <c r="I3905" s="25">
        <v>26.9769675925927</v>
      </c>
      <c r="J3905" s="4">
        <v>0</v>
      </c>
      <c r="N3905" t="s">
        <v>8359</v>
      </c>
      <c r="O3905" t="s">
        <v>8226</v>
      </c>
      <c r="P3905" t="s">
        <v>8387</v>
      </c>
      <c r="Q3905" s="8" t="s">
        <v>8376</v>
      </c>
      <c r="S3905" s="7">
        <v>1</v>
      </c>
      <c r="T3905" s="4">
        <v>30000</v>
      </c>
      <c r="U3905" s="4">
        <v>0</v>
      </c>
      <c r="V3905" s="25">
        <v>26.9769675925927</v>
      </c>
      <c r="W3905" s="4">
        <v>0</v>
      </c>
    </row>
    <row r="3906" spans="1:23" x14ac:dyDescent="0.45">
      <c r="A3906" t="s">
        <v>8359</v>
      </c>
      <c r="B3906" t="s">
        <v>8226</v>
      </c>
      <c r="C3906" t="s">
        <v>8387</v>
      </c>
      <c r="D3906" s="8" t="s">
        <v>8376</v>
      </c>
      <c r="E3906">
        <v>3882</v>
      </c>
      <c r="F3906" s="7">
        <v>1</v>
      </c>
      <c r="G3906" s="4">
        <v>30000</v>
      </c>
      <c r="H3906" s="4">
        <v>0</v>
      </c>
      <c r="I3906" s="25">
        <v>26.9769675925927</v>
      </c>
      <c r="J3906" s="4">
        <v>0</v>
      </c>
      <c r="N3906" t="s">
        <v>8359</v>
      </c>
      <c r="O3906" t="s">
        <v>8226</v>
      </c>
      <c r="P3906" t="s">
        <v>8387</v>
      </c>
      <c r="Q3906" s="8" t="s">
        <v>8376</v>
      </c>
      <c r="R3906">
        <v>3882</v>
      </c>
      <c r="S3906" s="7">
        <v>1</v>
      </c>
      <c r="T3906" s="4">
        <v>30000</v>
      </c>
      <c r="U3906" s="4">
        <v>0</v>
      </c>
      <c r="V3906" s="25">
        <v>26.9769675925927</v>
      </c>
      <c r="W3906" s="4">
        <v>0</v>
      </c>
    </row>
    <row r="3907" spans="1:23" x14ac:dyDescent="0.45">
      <c r="A3907" t="s">
        <v>8359</v>
      </c>
      <c r="B3907" t="s">
        <v>8229</v>
      </c>
      <c r="F3907" s="7">
        <v>8</v>
      </c>
      <c r="G3907" s="4">
        <v>90050</v>
      </c>
      <c r="H3907" s="4">
        <v>10547</v>
      </c>
      <c r="I3907" s="25">
        <v>33.625698784722772</v>
      </c>
      <c r="J3907" s="4">
        <v>102</v>
      </c>
      <c r="N3907" t="s">
        <v>8359</v>
      </c>
      <c r="O3907" t="s">
        <v>8229</v>
      </c>
      <c r="S3907" s="7">
        <v>8</v>
      </c>
      <c r="T3907" s="4">
        <v>90050</v>
      </c>
      <c r="U3907" s="4">
        <v>10547</v>
      </c>
      <c r="V3907" s="25">
        <v>33.625698784722772</v>
      </c>
      <c r="W3907" s="4">
        <v>102</v>
      </c>
    </row>
    <row r="3908" spans="1:23" x14ac:dyDescent="0.45">
      <c r="A3908" t="s">
        <v>8359</v>
      </c>
      <c r="B3908" t="s">
        <v>8229</v>
      </c>
      <c r="C3908" t="s">
        <v>8385</v>
      </c>
      <c r="F3908" s="7"/>
      <c r="G3908" s="4"/>
      <c r="H3908" s="4"/>
      <c r="I3908" s="25"/>
      <c r="J3908" s="4"/>
      <c r="N3908" t="s">
        <v>8359</v>
      </c>
      <c r="O3908" t="s">
        <v>8229</v>
      </c>
      <c r="P3908" t="s">
        <v>8385</v>
      </c>
      <c r="S3908" s="7"/>
      <c r="T3908" s="4"/>
      <c r="U3908" s="4"/>
      <c r="V3908" s="25"/>
      <c r="W3908" s="4"/>
    </row>
    <row r="3909" spans="1:23" x14ac:dyDescent="0.45">
      <c r="A3909" t="s">
        <v>8359</v>
      </c>
      <c r="B3909" t="s">
        <v>8229</v>
      </c>
      <c r="C3909" t="s">
        <v>8385</v>
      </c>
      <c r="D3909" s="8" t="s">
        <v>8369</v>
      </c>
      <c r="F3909" s="7">
        <v>1</v>
      </c>
      <c r="G3909" s="4">
        <v>2500</v>
      </c>
      <c r="H3909" s="4">
        <v>2700</v>
      </c>
      <c r="I3909" s="25">
        <v>30</v>
      </c>
      <c r="J3909" s="4">
        <v>37</v>
      </c>
      <c r="N3909" t="s">
        <v>8359</v>
      </c>
      <c r="O3909" t="s">
        <v>8229</v>
      </c>
      <c r="P3909" t="s">
        <v>8385</v>
      </c>
      <c r="Q3909" s="8" t="s">
        <v>8369</v>
      </c>
      <c r="S3909" s="7">
        <v>1</v>
      </c>
      <c r="T3909" s="4">
        <v>2500</v>
      </c>
      <c r="U3909" s="4">
        <v>2700</v>
      </c>
      <c r="V3909" s="25">
        <v>30</v>
      </c>
      <c r="W3909" s="4">
        <v>37</v>
      </c>
    </row>
    <row r="3910" spans="1:23" x14ac:dyDescent="0.45">
      <c r="A3910" t="s">
        <v>8359</v>
      </c>
      <c r="B3910" t="s">
        <v>8229</v>
      </c>
      <c r="C3910" t="s">
        <v>8385</v>
      </c>
      <c r="D3910" s="8" t="s">
        <v>8369</v>
      </c>
      <c r="E3910">
        <v>2934</v>
      </c>
      <c r="F3910" s="7">
        <v>1</v>
      </c>
      <c r="G3910" s="4">
        <v>2500</v>
      </c>
      <c r="H3910" s="4">
        <v>2700</v>
      </c>
      <c r="I3910" s="25">
        <v>30</v>
      </c>
      <c r="J3910" s="4">
        <v>37</v>
      </c>
      <c r="N3910" t="s">
        <v>8359</v>
      </c>
      <c r="O3910" t="s">
        <v>8229</v>
      </c>
      <c r="P3910" t="s">
        <v>8385</v>
      </c>
      <c r="Q3910" s="8" t="s">
        <v>8369</v>
      </c>
      <c r="R3910">
        <v>2934</v>
      </c>
      <c r="S3910" s="7">
        <v>1</v>
      </c>
      <c r="T3910" s="4">
        <v>2500</v>
      </c>
      <c r="U3910" s="4">
        <v>2700</v>
      </c>
      <c r="V3910" s="25">
        <v>30</v>
      </c>
      <c r="W3910" s="4">
        <v>37</v>
      </c>
    </row>
    <row r="3911" spans="1:23" x14ac:dyDescent="0.45">
      <c r="A3911" t="s">
        <v>8359</v>
      </c>
      <c r="B3911" t="s">
        <v>8229</v>
      </c>
      <c r="C3911" t="s">
        <v>8385</v>
      </c>
      <c r="D3911" s="8" t="s">
        <v>8371</v>
      </c>
      <c r="F3911" s="7">
        <v>1</v>
      </c>
      <c r="G3911" s="4">
        <v>750</v>
      </c>
      <c r="H3911" s="4">
        <v>795</v>
      </c>
      <c r="I3911" s="25">
        <v>24.964317129633855</v>
      </c>
      <c r="J3911" s="4">
        <v>9</v>
      </c>
      <c r="N3911" t="s">
        <v>8359</v>
      </c>
      <c r="O3911" t="s">
        <v>8229</v>
      </c>
      <c r="P3911" t="s">
        <v>8385</v>
      </c>
      <c r="Q3911" s="8" t="s">
        <v>8371</v>
      </c>
      <c r="S3911" s="7">
        <v>1</v>
      </c>
      <c r="T3911" s="4">
        <v>750</v>
      </c>
      <c r="U3911" s="4">
        <v>795</v>
      </c>
      <c r="V3911" s="25">
        <v>24.964317129633855</v>
      </c>
      <c r="W3911" s="4">
        <v>9</v>
      </c>
    </row>
    <row r="3912" spans="1:23" x14ac:dyDescent="0.45">
      <c r="A3912" t="s">
        <v>8359</v>
      </c>
      <c r="B3912" t="s">
        <v>8229</v>
      </c>
      <c r="C3912" t="s">
        <v>8385</v>
      </c>
      <c r="D3912" s="8" t="s">
        <v>8371</v>
      </c>
      <c r="E3912">
        <v>2931</v>
      </c>
      <c r="F3912" s="7">
        <v>1</v>
      </c>
      <c r="G3912" s="4">
        <v>750</v>
      </c>
      <c r="H3912" s="4">
        <v>795</v>
      </c>
      <c r="I3912" s="25">
        <v>24.964317129633855</v>
      </c>
      <c r="J3912" s="4">
        <v>9</v>
      </c>
      <c r="N3912" t="s">
        <v>8359</v>
      </c>
      <c r="O3912" t="s">
        <v>8229</v>
      </c>
      <c r="P3912" t="s">
        <v>8385</v>
      </c>
      <c r="Q3912" s="8" t="s">
        <v>8371</v>
      </c>
      <c r="R3912">
        <v>2931</v>
      </c>
      <c r="S3912" s="7">
        <v>1</v>
      </c>
      <c r="T3912" s="4">
        <v>750</v>
      </c>
      <c r="U3912" s="4">
        <v>795</v>
      </c>
      <c r="V3912" s="25">
        <v>24.964317129633855</v>
      </c>
      <c r="W3912" s="4">
        <v>9</v>
      </c>
    </row>
    <row r="3913" spans="1:23" x14ac:dyDescent="0.45">
      <c r="A3913" t="s">
        <v>8359</v>
      </c>
      <c r="B3913" t="s">
        <v>8229</v>
      </c>
      <c r="C3913" t="s">
        <v>8386</v>
      </c>
      <c r="F3913" s="7"/>
      <c r="G3913" s="4"/>
      <c r="H3913" s="4"/>
      <c r="I3913" s="25"/>
      <c r="J3913" s="4"/>
      <c r="N3913" t="s">
        <v>8359</v>
      </c>
      <c r="O3913" t="s">
        <v>8229</v>
      </c>
      <c r="P3913" t="s">
        <v>8386</v>
      </c>
      <c r="S3913" s="7"/>
      <c r="T3913" s="4"/>
      <c r="U3913" s="4"/>
      <c r="V3913" s="25"/>
      <c r="W3913" s="4"/>
    </row>
    <row r="3914" spans="1:23" x14ac:dyDescent="0.45">
      <c r="A3914" t="s">
        <v>8359</v>
      </c>
      <c r="B3914" t="s">
        <v>8229</v>
      </c>
      <c r="C3914" t="s">
        <v>8386</v>
      </c>
      <c r="D3914" s="8" t="s">
        <v>8377</v>
      </c>
      <c r="F3914" s="7">
        <v>1</v>
      </c>
      <c r="G3914" s="4">
        <v>3300</v>
      </c>
      <c r="H3914" s="4">
        <v>216</v>
      </c>
      <c r="I3914" s="25">
        <v>59.958333333328483</v>
      </c>
      <c r="J3914" s="4">
        <v>2</v>
      </c>
      <c r="N3914" t="s">
        <v>8359</v>
      </c>
      <c r="O3914" t="s">
        <v>8229</v>
      </c>
      <c r="P3914" t="s">
        <v>8386</v>
      </c>
      <c r="Q3914" s="8" t="s">
        <v>8377</v>
      </c>
      <c r="S3914" s="7">
        <v>1</v>
      </c>
      <c r="T3914" s="4">
        <v>3300</v>
      </c>
      <c r="U3914" s="4">
        <v>216</v>
      </c>
      <c r="V3914" s="25">
        <v>59.958333333328483</v>
      </c>
      <c r="W3914" s="4">
        <v>2</v>
      </c>
    </row>
    <row r="3915" spans="1:23" x14ac:dyDescent="0.45">
      <c r="A3915" t="s">
        <v>8359</v>
      </c>
      <c r="B3915" t="s">
        <v>8229</v>
      </c>
      <c r="C3915" t="s">
        <v>8386</v>
      </c>
      <c r="D3915" s="8" t="s">
        <v>8377</v>
      </c>
      <c r="E3915">
        <v>3638</v>
      </c>
      <c r="F3915" s="7">
        <v>1</v>
      </c>
      <c r="G3915" s="4">
        <v>3300</v>
      </c>
      <c r="H3915" s="4">
        <v>216</v>
      </c>
      <c r="I3915" s="25">
        <v>59.958333333328483</v>
      </c>
      <c r="J3915" s="4">
        <v>2</v>
      </c>
      <c r="N3915" t="s">
        <v>8359</v>
      </c>
      <c r="O3915" t="s">
        <v>8229</v>
      </c>
      <c r="P3915" t="s">
        <v>8386</v>
      </c>
      <c r="Q3915" s="8" t="s">
        <v>8377</v>
      </c>
      <c r="R3915">
        <v>3638</v>
      </c>
      <c r="S3915" s="7">
        <v>1</v>
      </c>
      <c r="T3915" s="4">
        <v>3300</v>
      </c>
      <c r="U3915" s="4">
        <v>216</v>
      </c>
      <c r="V3915" s="25">
        <v>59.958333333328483</v>
      </c>
      <c r="W3915" s="4">
        <v>2</v>
      </c>
    </row>
    <row r="3916" spans="1:23" x14ac:dyDescent="0.45">
      <c r="A3916" t="s">
        <v>8359</v>
      </c>
      <c r="B3916" t="s">
        <v>8229</v>
      </c>
      <c r="C3916" t="s">
        <v>8386</v>
      </c>
      <c r="D3916" s="8" t="s">
        <v>8378</v>
      </c>
      <c r="F3916" s="7">
        <v>1</v>
      </c>
      <c r="G3916" s="4">
        <v>2500</v>
      </c>
      <c r="H3916" s="4">
        <v>2500</v>
      </c>
      <c r="I3916" s="25">
        <v>16</v>
      </c>
      <c r="J3916" s="4">
        <v>25</v>
      </c>
      <c r="N3916" t="s">
        <v>8359</v>
      </c>
      <c r="O3916" t="s">
        <v>8229</v>
      </c>
      <c r="P3916" t="s">
        <v>8386</v>
      </c>
      <c r="Q3916" s="8" t="s">
        <v>8378</v>
      </c>
      <c r="S3916" s="7">
        <v>1</v>
      </c>
      <c r="T3916" s="4">
        <v>2500</v>
      </c>
      <c r="U3916" s="4">
        <v>2500</v>
      </c>
      <c r="V3916" s="25">
        <v>16</v>
      </c>
      <c r="W3916" s="4">
        <v>25</v>
      </c>
    </row>
    <row r="3917" spans="1:23" x14ac:dyDescent="0.45">
      <c r="A3917" t="s">
        <v>8359</v>
      </c>
      <c r="B3917" t="s">
        <v>8229</v>
      </c>
      <c r="C3917" t="s">
        <v>8386</v>
      </c>
      <c r="D3917" s="8" t="s">
        <v>8378</v>
      </c>
      <c r="E3917">
        <v>3774</v>
      </c>
      <c r="F3917" s="7">
        <v>1</v>
      </c>
      <c r="G3917" s="4">
        <v>2500</v>
      </c>
      <c r="H3917" s="4">
        <v>2500</v>
      </c>
      <c r="I3917" s="25">
        <v>16</v>
      </c>
      <c r="J3917" s="4">
        <v>25</v>
      </c>
      <c r="N3917" t="s">
        <v>8359</v>
      </c>
      <c r="O3917" t="s">
        <v>8229</v>
      </c>
      <c r="P3917" t="s">
        <v>8386</v>
      </c>
      <c r="Q3917" s="8" t="s">
        <v>8378</v>
      </c>
      <c r="R3917">
        <v>3774</v>
      </c>
      <c r="S3917" s="7">
        <v>1</v>
      </c>
      <c r="T3917" s="4">
        <v>2500</v>
      </c>
      <c r="U3917" s="4">
        <v>2500</v>
      </c>
      <c r="V3917" s="25">
        <v>16</v>
      </c>
      <c r="W3917" s="4">
        <v>25</v>
      </c>
    </row>
    <row r="3918" spans="1:23" x14ac:dyDescent="0.45">
      <c r="A3918" t="s">
        <v>8359</v>
      </c>
      <c r="B3918" t="s">
        <v>8229</v>
      </c>
      <c r="C3918" t="s">
        <v>8387</v>
      </c>
      <c r="F3918" s="7"/>
      <c r="G3918" s="4"/>
      <c r="H3918" s="4"/>
      <c r="I3918" s="25"/>
      <c r="J3918" s="4"/>
      <c r="N3918" t="s">
        <v>8359</v>
      </c>
      <c r="O3918" t="s">
        <v>8229</v>
      </c>
      <c r="P3918" t="s">
        <v>8387</v>
      </c>
      <c r="S3918" s="7"/>
      <c r="T3918" s="4"/>
      <c r="U3918" s="4"/>
      <c r="V3918" s="25"/>
      <c r="W3918" s="4"/>
    </row>
    <row r="3919" spans="1:23" x14ac:dyDescent="0.45">
      <c r="A3919" t="s">
        <v>8359</v>
      </c>
      <c r="B3919" t="s">
        <v>8229</v>
      </c>
      <c r="C3919" t="s">
        <v>8387</v>
      </c>
      <c r="D3919" s="8" t="s">
        <v>8380</v>
      </c>
      <c r="F3919" s="7">
        <v>1</v>
      </c>
      <c r="G3919" s="4">
        <v>1000</v>
      </c>
      <c r="H3919" s="4">
        <v>1150</v>
      </c>
      <c r="I3919" s="25">
        <v>30</v>
      </c>
      <c r="J3919" s="4">
        <v>10</v>
      </c>
      <c r="N3919" t="s">
        <v>8359</v>
      </c>
      <c r="O3919" t="s">
        <v>8229</v>
      </c>
      <c r="P3919" t="s">
        <v>8387</v>
      </c>
      <c r="Q3919" s="8" t="s">
        <v>8380</v>
      </c>
      <c r="S3919" s="7">
        <v>1</v>
      </c>
      <c r="T3919" s="4">
        <v>1000</v>
      </c>
      <c r="U3919" s="4">
        <v>1150</v>
      </c>
      <c r="V3919" s="25">
        <v>30</v>
      </c>
      <c r="W3919" s="4">
        <v>10</v>
      </c>
    </row>
    <row r="3920" spans="1:23" x14ac:dyDescent="0.45">
      <c r="A3920" t="s">
        <v>8359</v>
      </c>
      <c r="B3920" t="s">
        <v>8229</v>
      </c>
      <c r="C3920" t="s">
        <v>8387</v>
      </c>
      <c r="D3920" s="8" t="s">
        <v>8380</v>
      </c>
      <c r="E3920">
        <v>3784</v>
      </c>
      <c r="F3920" s="7">
        <v>1</v>
      </c>
      <c r="G3920" s="4">
        <v>1000</v>
      </c>
      <c r="H3920" s="4">
        <v>1150</v>
      </c>
      <c r="I3920" s="25">
        <v>30</v>
      </c>
      <c r="J3920" s="4">
        <v>10</v>
      </c>
      <c r="N3920" t="s">
        <v>8359</v>
      </c>
      <c r="O3920" t="s">
        <v>8229</v>
      </c>
      <c r="P3920" t="s">
        <v>8387</v>
      </c>
      <c r="Q3920" s="8" t="s">
        <v>8380</v>
      </c>
      <c r="R3920">
        <v>3784</v>
      </c>
      <c r="S3920" s="7">
        <v>1</v>
      </c>
      <c r="T3920" s="4">
        <v>1000</v>
      </c>
      <c r="U3920" s="4">
        <v>1150</v>
      </c>
      <c r="V3920" s="25">
        <v>30</v>
      </c>
      <c r="W3920" s="4">
        <v>10</v>
      </c>
    </row>
    <row r="3921" spans="1:23" x14ac:dyDescent="0.45">
      <c r="A3921" t="s">
        <v>8359</v>
      </c>
      <c r="B3921" t="s">
        <v>8229</v>
      </c>
      <c r="C3921" t="s">
        <v>8387</v>
      </c>
      <c r="D3921" s="8" t="s">
        <v>8373</v>
      </c>
      <c r="F3921" s="7">
        <v>1</v>
      </c>
      <c r="G3921" s="4">
        <v>1000</v>
      </c>
      <c r="H3921" s="4">
        <v>1</v>
      </c>
      <c r="I3921" s="25">
        <v>30.041666666671517</v>
      </c>
      <c r="J3921" s="4">
        <v>1</v>
      </c>
      <c r="N3921" t="s">
        <v>8359</v>
      </c>
      <c r="O3921" t="s">
        <v>8229</v>
      </c>
      <c r="P3921" t="s">
        <v>8387</v>
      </c>
      <c r="Q3921" s="8" t="s">
        <v>8373</v>
      </c>
      <c r="S3921" s="7">
        <v>1</v>
      </c>
      <c r="T3921" s="4">
        <v>1000</v>
      </c>
      <c r="U3921" s="4">
        <v>1</v>
      </c>
      <c r="V3921" s="25">
        <v>30.041666666671517</v>
      </c>
      <c r="W3921" s="4">
        <v>1</v>
      </c>
    </row>
    <row r="3922" spans="1:23" x14ac:dyDescent="0.45">
      <c r="A3922" t="s">
        <v>8359</v>
      </c>
      <c r="B3922" t="s">
        <v>8229</v>
      </c>
      <c r="C3922" t="s">
        <v>8387</v>
      </c>
      <c r="D3922" s="8" t="s">
        <v>8373</v>
      </c>
      <c r="E3922">
        <v>3645</v>
      </c>
      <c r="F3922" s="7">
        <v>1</v>
      </c>
      <c r="G3922" s="4">
        <v>1000</v>
      </c>
      <c r="H3922" s="4">
        <v>1</v>
      </c>
      <c r="I3922" s="25">
        <v>30.041666666671517</v>
      </c>
      <c r="J3922" s="4">
        <v>1</v>
      </c>
      <c r="N3922" t="s">
        <v>8359</v>
      </c>
      <c r="O3922" t="s">
        <v>8229</v>
      </c>
      <c r="P3922" t="s">
        <v>8387</v>
      </c>
      <c r="Q3922" s="8" t="s">
        <v>8373</v>
      </c>
      <c r="R3922">
        <v>3645</v>
      </c>
      <c r="S3922" s="7">
        <v>1</v>
      </c>
      <c r="T3922" s="4">
        <v>1000</v>
      </c>
      <c r="U3922" s="4">
        <v>1</v>
      </c>
      <c r="V3922" s="25">
        <v>30.041666666671517</v>
      </c>
      <c r="W3922" s="4">
        <v>1</v>
      </c>
    </row>
    <row r="3923" spans="1:23" x14ac:dyDescent="0.45">
      <c r="A3923" t="s">
        <v>8359</v>
      </c>
      <c r="B3923" t="s">
        <v>8229</v>
      </c>
      <c r="C3923" t="s">
        <v>8387</v>
      </c>
      <c r="D3923" s="8" t="s">
        <v>8374</v>
      </c>
      <c r="F3923" s="7">
        <v>2</v>
      </c>
      <c r="G3923" s="4">
        <v>79000</v>
      </c>
      <c r="H3923" s="4">
        <v>3185</v>
      </c>
      <c r="I3923" s="25">
        <v>39.02063657407416</v>
      </c>
      <c r="J3923" s="4">
        <v>18</v>
      </c>
      <c r="N3923" t="s">
        <v>8359</v>
      </c>
      <c r="O3923" t="s">
        <v>8229</v>
      </c>
      <c r="P3923" t="s">
        <v>8387</v>
      </c>
      <c r="Q3923" s="8" t="s">
        <v>8374</v>
      </c>
      <c r="S3923" s="7">
        <v>2</v>
      </c>
      <c r="T3923" s="4">
        <v>79000</v>
      </c>
      <c r="U3923" s="4">
        <v>3185</v>
      </c>
      <c r="V3923" s="25">
        <v>39.02063657407416</v>
      </c>
      <c r="W3923" s="4">
        <v>18</v>
      </c>
    </row>
    <row r="3924" spans="1:23" x14ac:dyDescent="0.45">
      <c r="A3924" t="s">
        <v>8359</v>
      </c>
      <c r="B3924" t="s">
        <v>8229</v>
      </c>
      <c r="C3924" t="s">
        <v>8387</v>
      </c>
      <c r="D3924" s="8" t="s">
        <v>8374</v>
      </c>
      <c r="E3924">
        <v>3190</v>
      </c>
      <c r="F3924" s="7">
        <v>1</v>
      </c>
      <c r="G3924" s="4">
        <v>4000</v>
      </c>
      <c r="H3924" s="4">
        <v>0</v>
      </c>
      <c r="I3924" s="25">
        <v>30.041666666664241</v>
      </c>
      <c r="J3924" s="4">
        <v>0</v>
      </c>
      <c r="N3924" t="s">
        <v>8359</v>
      </c>
      <c r="O3924" t="s">
        <v>8229</v>
      </c>
      <c r="P3924" t="s">
        <v>8387</v>
      </c>
      <c r="Q3924" s="8" t="s">
        <v>8374</v>
      </c>
      <c r="R3924">
        <v>3190</v>
      </c>
      <c r="S3924" s="7">
        <v>1</v>
      </c>
      <c r="T3924" s="4">
        <v>4000</v>
      </c>
      <c r="U3924" s="4">
        <v>0</v>
      </c>
      <c r="V3924" s="25">
        <v>30.041666666664241</v>
      </c>
      <c r="W3924" s="4">
        <v>0</v>
      </c>
    </row>
    <row r="3925" spans="1:23" x14ac:dyDescent="0.45">
      <c r="A3925" t="s">
        <v>8359</v>
      </c>
      <c r="B3925" t="s">
        <v>8229</v>
      </c>
      <c r="C3925" t="s">
        <v>8387</v>
      </c>
      <c r="D3925" s="8" t="s">
        <v>8374</v>
      </c>
      <c r="E3925">
        <v>3634</v>
      </c>
      <c r="F3925" s="7">
        <v>1</v>
      </c>
      <c r="G3925" s="4">
        <v>75000</v>
      </c>
      <c r="H3925" s="4">
        <v>3185</v>
      </c>
      <c r="I3925" s="25">
        <v>47.999606481484079</v>
      </c>
      <c r="J3925" s="4">
        <v>18</v>
      </c>
      <c r="N3925" t="s">
        <v>8359</v>
      </c>
      <c r="O3925" t="s">
        <v>8229</v>
      </c>
      <c r="P3925" t="s">
        <v>8387</v>
      </c>
      <c r="Q3925" s="8" t="s">
        <v>8374</v>
      </c>
      <c r="R3925">
        <v>3634</v>
      </c>
      <c r="S3925" s="7">
        <v>1</v>
      </c>
      <c r="T3925" s="4">
        <v>75000</v>
      </c>
      <c r="U3925" s="4">
        <v>3185</v>
      </c>
      <c r="V3925" s="25">
        <v>47.999606481484079</v>
      </c>
      <c r="W3925" s="4">
        <v>18</v>
      </c>
    </row>
    <row r="3926" spans="1:23" x14ac:dyDescent="0.45">
      <c r="A3926" t="s">
        <v>8359</v>
      </c>
      <c r="B3926" t="s">
        <v>8236</v>
      </c>
      <c r="F3926" s="7">
        <v>1</v>
      </c>
      <c r="G3926" s="4">
        <v>700</v>
      </c>
      <c r="H3926" s="4">
        <v>15</v>
      </c>
      <c r="I3926" s="25">
        <v>40.892048611101927</v>
      </c>
      <c r="J3926" s="4">
        <v>2</v>
      </c>
      <c r="N3926" t="s">
        <v>8359</v>
      </c>
      <c r="O3926" t="s">
        <v>8236</v>
      </c>
      <c r="S3926" s="7">
        <v>1</v>
      </c>
      <c r="T3926" s="4">
        <v>700</v>
      </c>
      <c r="U3926" s="4">
        <v>15</v>
      </c>
      <c r="V3926" s="25">
        <v>40.892048611101927</v>
      </c>
      <c r="W3926" s="4">
        <v>2</v>
      </c>
    </row>
    <row r="3927" spans="1:23" x14ac:dyDescent="0.45">
      <c r="A3927" t="s">
        <v>8359</v>
      </c>
      <c r="B3927" t="s">
        <v>8236</v>
      </c>
      <c r="C3927" t="s">
        <v>8386</v>
      </c>
      <c r="F3927" s="7"/>
      <c r="G3927" s="4"/>
      <c r="H3927" s="4"/>
      <c r="I3927" s="25"/>
      <c r="J3927" s="4"/>
      <c r="N3927" t="s">
        <v>8359</v>
      </c>
      <c r="O3927" t="s">
        <v>8236</v>
      </c>
      <c r="P3927" t="s">
        <v>8386</v>
      </c>
      <c r="S3927" s="7"/>
      <c r="T3927" s="4"/>
      <c r="U3927" s="4"/>
      <c r="V3927" s="25"/>
      <c r="W3927" s="4"/>
    </row>
    <row r="3928" spans="1:23" x14ac:dyDescent="0.45">
      <c r="A3928" t="s">
        <v>8359</v>
      </c>
      <c r="B3928" t="s">
        <v>8236</v>
      </c>
      <c r="C3928" t="s">
        <v>8386</v>
      </c>
      <c r="D3928" s="8" t="s">
        <v>8373</v>
      </c>
      <c r="F3928" s="7">
        <v>1</v>
      </c>
      <c r="G3928" s="4">
        <v>700</v>
      </c>
      <c r="H3928" s="4">
        <v>15</v>
      </c>
      <c r="I3928" s="25">
        <v>40.892048611101927</v>
      </c>
      <c r="J3928" s="4">
        <v>2</v>
      </c>
      <c r="N3928" t="s">
        <v>8359</v>
      </c>
      <c r="O3928" t="s">
        <v>8236</v>
      </c>
      <c r="P3928" t="s">
        <v>8386</v>
      </c>
      <c r="Q3928" s="8" t="s">
        <v>8373</v>
      </c>
      <c r="S3928" s="7">
        <v>1</v>
      </c>
      <c r="T3928" s="4">
        <v>700</v>
      </c>
      <c r="U3928" s="4">
        <v>15</v>
      </c>
      <c r="V3928" s="25">
        <v>40.892048611101927</v>
      </c>
      <c r="W3928" s="4">
        <v>2</v>
      </c>
    </row>
    <row r="3929" spans="1:23" x14ac:dyDescent="0.45">
      <c r="A3929" t="s">
        <v>8359</v>
      </c>
      <c r="B3929" t="s">
        <v>8236</v>
      </c>
      <c r="C3929" t="s">
        <v>8386</v>
      </c>
      <c r="D3929" s="8" t="s">
        <v>8373</v>
      </c>
      <c r="E3929">
        <v>3642</v>
      </c>
      <c r="F3929" s="7">
        <v>1</v>
      </c>
      <c r="G3929" s="4">
        <v>700</v>
      </c>
      <c r="H3929" s="4">
        <v>15</v>
      </c>
      <c r="I3929" s="25">
        <v>40.892048611101927</v>
      </c>
      <c r="J3929" s="4">
        <v>2</v>
      </c>
      <c r="N3929" t="s">
        <v>8359</v>
      </c>
      <c r="O3929" t="s">
        <v>8236</v>
      </c>
      <c r="P3929" t="s">
        <v>8386</v>
      </c>
      <c r="Q3929" s="8" t="s">
        <v>8373</v>
      </c>
      <c r="R3929">
        <v>3642</v>
      </c>
      <c r="S3929" s="7">
        <v>1</v>
      </c>
      <c r="T3929" s="4">
        <v>700</v>
      </c>
      <c r="U3929" s="4">
        <v>15</v>
      </c>
      <c r="V3929" s="25">
        <v>40.892048611101927</v>
      </c>
      <c r="W3929" s="4">
        <v>2</v>
      </c>
    </row>
    <row r="3930" spans="1:23" x14ac:dyDescent="0.45">
      <c r="A3930" t="s">
        <v>8359</v>
      </c>
      <c r="B3930" t="s">
        <v>8232</v>
      </c>
      <c r="F3930" s="7">
        <v>2</v>
      </c>
      <c r="G3930" s="4">
        <v>60000</v>
      </c>
      <c r="H3930" s="4">
        <v>110</v>
      </c>
      <c r="I3930" s="25">
        <v>19.534924768522615</v>
      </c>
      <c r="J3930" s="4">
        <v>3</v>
      </c>
      <c r="N3930" t="s">
        <v>8359</v>
      </c>
      <c r="O3930" t="s">
        <v>8232</v>
      </c>
      <c r="S3930" s="7">
        <v>2</v>
      </c>
      <c r="T3930" s="4">
        <v>60000</v>
      </c>
      <c r="U3930" s="4">
        <v>110</v>
      </c>
      <c r="V3930" s="25">
        <v>19.534924768522615</v>
      </c>
      <c r="W3930" s="4">
        <v>3</v>
      </c>
    </row>
    <row r="3931" spans="1:23" x14ac:dyDescent="0.45">
      <c r="A3931" t="s">
        <v>8359</v>
      </c>
      <c r="B3931" t="s">
        <v>8232</v>
      </c>
      <c r="C3931" t="s">
        <v>8386</v>
      </c>
      <c r="F3931" s="7"/>
      <c r="G3931" s="4"/>
      <c r="H3931" s="4"/>
      <c r="I3931" s="25"/>
      <c r="J3931" s="4"/>
      <c r="N3931" t="s">
        <v>8359</v>
      </c>
      <c r="O3931" t="s">
        <v>8232</v>
      </c>
      <c r="P3931" t="s">
        <v>8386</v>
      </c>
      <c r="S3931" s="7"/>
      <c r="T3931" s="4"/>
      <c r="U3931" s="4"/>
      <c r="V3931" s="25"/>
      <c r="W3931" s="4"/>
    </row>
    <row r="3932" spans="1:23" x14ac:dyDescent="0.45">
      <c r="A3932" t="s">
        <v>8359</v>
      </c>
      <c r="B3932" t="s">
        <v>8232</v>
      </c>
      <c r="C3932" t="s">
        <v>8386</v>
      </c>
      <c r="D3932" s="8" t="s">
        <v>8376</v>
      </c>
      <c r="F3932" s="7">
        <v>1</v>
      </c>
      <c r="G3932" s="4">
        <v>30000</v>
      </c>
      <c r="H3932" s="4">
        <v>110</v>
      </c>
      <c r="I3932" s="25">
        <v>38</v>
      </c>
      <c r="J3932" s="4">
        <v>3</v>
      </c>
      <c r="N3932" t="s">
        <v>8359</v>
      </c>
      <c r="O3932" t="s">
        <v>8232</v>
      </c>
      <c r="P3932" t="s">
        <v>8386</v>
      </c>
      <c r="Q3932" s="8" t="s">
        <v>8376</v>
      </c>
      <c r="S3932" s="7">
        <v>1</v>
      </c>
      <c r="T3932" s="4">
        <v>30000</v>
      </c>
      <c r="U3932" s="4">
        <v>110</v>
      </c>
      <c r="V3932" s="25">
        <v>38</v>
      </c>
      <c r="W3932" s="4">
        <v>3</v>
      </c>
    </row>
    <row r="3933" spans="1:23" x14ac:dyDescent="0.45">
      <c r="A3933" t="s">
        <v>8359</v>
      </c>
      <c r="B3933" t="s">
        <v>8232</v>
      </c>
      <c r="C3933" t="s">
        <v>8386</v>
      </c>
      <c r="D3933" s="8" t="s">
        <v>8376</v>
      </c>
      <c r="E3933">
        <v>3198</v>
      </c>
      <c r="F3933" s="7">
        <v>1</v>
      </c>
      <c r="G3933" s="4">
        <v>30000</v>
      </c>
      <c r="H3933" s="4">
        <v>110</v>
      </c>
      <c r="I3933" s="25">
        <v>38</v>
      </c>
      <c r="J3933" s="4">
        <v>3</v>
      </c>
      <c r="N3933" t="s">
        <v>8359</v>
      </c>
      <c r="O3933" t="s">
        <v>8232</v>
      </c>
      <c r="P3933" t="s">
        <v>8386</v>
      </c>
      <c r="Q3933" s="8" t="s">
        <v>8376</v>
      </c>
      <c r="R3933">
        <v>3198</v>
      </c>
      <c r="S3933" s="7">
        <v>1</v>
      </c>
      <c r="T3933" s="4">
        <v>30000</v>
      </c>
      <c r="U3933" s="4">
        <v>110</v>
      </c>
      <c r="V3933" s="25">
        <v>38</v>
      </c>
      <c r="W3933" s="4">
        <v>3</v>
      </c>
    </row>
    <row r="3934" spans="1:23" x14ac:dyDescent="0.45">
      <c r="A3934" t="s">
        <v>8359</v>
      </c>
      <c r="B3934" t="s">
        <v>8232</v>
      </c>
      <c r="C3934" t="s">
        <v>8387</v>
      </c>
      <c r="F3934" s="7"/>
      <c r="G3934" s="4"/>
      <c r="H3934" s="4"/>
      <c r="I3934" s="25"/>
      <c r="J3934" s="4"/>
      <c r="N3934" t="s">
        <v>8359</v>
      </c>
      <c r="O3934" t="s">
        <v>8232</v>
      </c>
      <c r="P3934" t="s">
        <v>8387</v>
      </c>
      <c r="S3934" s="7"/>
      <c r="T3934" s="4"/>
      <c r="U3934" s="4"/>
      <c r="V3934" s="25"/>
      <c r="W3934" s="4"/>
    </row>
    <row r="3935" spans="1:23" x14ac:dyDescent="0.45">
      <c r="A3935" t="s">
        <v>8359</v>
      </c>
      <c r="B3935" t="s">
        <v>8232</v>
      </c>
      <c r="C3935" t="s">
        <v>8387</v>
      </c>
      <c r="D3935" s="8" t="s">
        <v>8372</v>
      </c>
      <c r="F3935" s="7">
        <v>1</v>
      </c>
      <c r="G3935" s="4">
        <v>30000</v>
      </c>
      <c r="H3935" s="4">
        <v>0</v>
      </c>
      <c r="I3935" s="25">
        <v>1.0698495370452292</v>
      </c>
      <c r="J3935" s="4">
        <v>0</v>
      </c>
      <c r="N3935" t="s">
        <v>8359</v>
      </c>
      <c r="O3935" t="s">
        <v>8232</v>
      </c>
      <c r="P3935" t="s">
        <v>8387</v>
      </c>
      <c r="Q3935" s="8" t="s">
        <v>8372</v>
      </c>
      <c r="S3935" s="7">
        <v>1</v>
      </c>
      <c r="T3935" s="4">
        <v>30000</v>
      </c>
      <c r="U3935" s="4">
        <v>0</v>
      </c>
      <c r="V3935" s="25">
        <v>1.0698495370452292</v>
      </c>
      <c r="W3935" s="4">
        <v>0</v>
      </c>
    </row>
    <row r="3936" spans="1:23" x14ac:dyDescent="0.45">
      <c r="A3936" t="s">
        <v>8359</v>
      </c>
      <c r="B3936" t="s">
        <v>8232</v>
      </c>
      <c r="C3936" t="s">
        <v>8387</v>
      </c>
      <c r="D3936" s="8" t="s">
        <v>8372</v>
      </c>
      <c r="E3936">
        <v>3875</v>
      </c>
      <c r="F3936" s="7">
        <v>1</v>
      </c>
      <c r="G3936" s="4">
        <v>30000</v>
      </c>
      <c r="H3936" s="4">
        <v>0</v>
      </c>
      <c r="I3936" s="25">
        <v>1.0698495370452292</v>
      </c>
      <c r="J3936" s="4">
        <v>0</v>
      </c>
      <c r="N3936" t="s">
        <v>8359</v>
      </c>
      <c r="O3936" t="s">
        <v>8232</v>
      </c>
      <c r="P3936" t="s">
        <v>8387</v>
      </c>
      <c r="Q3936" s="8" t="s">
        <v>8372</v>
      </c>
      <c r="R3936">
        <v>3875</v>
      </c>
      <c r="S3936" s="7">
        <v>1</v>
      </c>
      <c r="T3936" s="4">
        <v>30000</v>
      </c>
      <c r="U3936" s="4">
        <v>0</v>
      </c>
      <c r="V3936" s="25">
        <v>1.0698495370452292</v>
      </c>
      <c r="W3936" s="4">
        <v>0</v>
      </c>
    </row>
    <row r="3937" spans="1:23" x14ac:dyDescent="0.45">
      <c r="A3937" t="s">
        <v>8359</v>
      </c>
      <c r="B3937" t="s">
        <v>8225</v>
      </c>
      <c r="F3937" s="7">
        <v>26</v>
      </c>
      <c r="G3937" s="4">
        <v>105550</v>
      </c>
      <c r="H3937" s="4">
        <v>27221</v>
      </c>
      <c r="I3937" s="25">
        <v>33.119334490741146</v>
      </c>
      <c r="J3937" s="4">
        <v>404</v>
      </c>
      <c r="N3937" t="s">
        <v>8359</v>
      </c>
      <c r="O3937" t="s">
        <v>8225</v>
      </c>
      <c r="S3937" s="7">
        <v>26</v>
      </c>
      <c r="T3937" s="4">
        <v>105550</v>
      </c>
      <c r="U3937" s="4">
        <v>27221</v>
      </c>
      <c r="V3937" s="25">
        <v>33.119334490741146</v>
      </c>
      <c r="W3937" s="4">
        <v>404</v>
      </c>
    </row>
    <row r="3938" spans="1:23" x14ac:dyDescent="0.45">
      <c r="A3938" t="s">
        <v>8359</v>
      </c>
      <c r="B3938" t="s">
        <v>8225</v>
      </c>
      <c r="C3938" t="s">
        <v>8385</v>
      </c>
      <c r="F3938" s="7"/>
      <c r="G3938" s="4"/>
      <c r="H3938" s="4"/>
      <c r="I3938" s="25"/>
      <c r="J3938" s="4"/>
      <c r="N3938" t="s">
        <v>8359</v>
      </c>
      <c r="O3938" t="s">
        <v>8225</v>
      </c>
      <c r="P3938" t="s">
        <v>8385</v>
      </c>
      <c r="S3938" s="7"/>
      <c r="T3938" s="4"/>
      <c r="U3938" s="4"/>
      <c r="V3938" s="25"/>
      <c r="W3938" s="4"/>
    </row>
    <row r="3939" spans="1:23" x14ac:dyDescent="0.45">
      <c r="A3939" t="s">
        <v>8359</v>
      </c>
      <c r="B3939" t="s">
        <v>8225</v>
      </c>
      <c r="C3939" t="s">
        <v>8385</v>
      </c>
      <c r="D3939" s="8" t="s">
        <v>8380</v>
      </c>
      <c r="F3939" s="7">
        <v>2</v>
      </c>
      <c r="G3939" s="4">
        <v>9000</v>
      </c>
      <c r="H3939" s="4">
        <v>2980</v>
      </c>
      <c r="I3939" s="25">
        <v>32.571643518520432</v>
      </c>
      <c r="J3939" s="4">
        <v>72</v>
      </c>
      <c r="N3939" t="s">
        <v>8359</v>
      </c>
      <c r="O3939" t="s">
        <v>8225</v>
      </c>
      <c r="P3939" t="s">
        <v>8385</v>
      </c>
      <c r="Q3939" s="8" t="s">
        <v>8380</v>
      </c>
      <c r="S3939" s="7">
        <v>2</v>
      </c>
      <c r="T3939" s="4">
        <v>9000</v>
      </c>
      <c r="U3939" s="4">
        <v>2980</v>
      </c>
      <c r="V3939" s="25">
        <v>32.571643518520432</v>
      </c>
      <c r="W3939" s="4">
        <v>72</v>
      </c>
    </row>
    <row r="3940" spans="1:23" x14ac:dyDescent="0.45">
      <c r="A3940" t="s">
        <v>8359</v>
      </c>
      <c r="B3940" t="s">
        <v>8225</v>
      </c>
      <c r="C3940" t="s">
        <v>8385</v>
      </c>
      <c r="D3940" s="8" t="s">
        <v>8380</v>
      </c>
      <c r="E3940">
        <v>2937</v>
      </c>
      <c r="F3940" s="7">
        <v>1</v>
      </c>
      <c r="G3940" s="4">
        <v>1500</v>
      </c>
      <c r="H3940" s="4">
        <v>2000</v>
      </c>
      <c r="I3940" s="25">
        <v>30</v>
      </c>
      <c r="J3940" s="4">
        <v>55</v>
      </c>
      <c r="N3940" t="s">
        <v>8359</v>
      </c>
      <c r="O3940" t="s">
        <v>8225</v>
      </c>
      <c r="P3940" t="s">
        <v>8385</v>
      </c>
      <c r="Q3940" s="8" t="s">
        <v>8380</v>
      </c>
      <c r="R3940">
        <v>2937</v>
      </c>
      <c r="S3940" s="7">
        <v>1</v>
      </c>
      <c r="T3940" s="4">
        <v>1500</v>
      </c>
      <c r="U3940" s="4">
        <v>2000</v>
      </c>
      <c r="V3940" s="25">
        <v>30</v>
      </c>
      <c r="W3940" s="4">
        <v>55</v>
      </c>
    </row>
    <row r="3941" spans="1:23" x14ac:dyDescent="0.45">
      <c r="A3941" t="s">
        <v>8359</v>
      </c>
      <c r="B3941" t="s">
        <v>8225</v>
      </c>
      <c r="C3941" t="s">
        <v>8385</v>
      </c>
      <c r="D3941" s="8" t="s">
        <v>8380</v>
      </c>
      <c r="E3941">
        <v>3880</v>
      </c>
      <c r="F3941" s="7">
        <v>1</v>
      </c>
      <c r="G3941" s="4">
        <v>7500</v>
      </c>
      <c r="H3941" s="4">
        <v>980</v>
      </c>
      <c r="I3941" s="25">
        <v>35.143287037040864</v>
      </c>
      <c r="J3941" s="4">
        <v>17</v>
      </c>
      <c r="N3941" t="s">
        <v>8359</v>
      </c>
      <c r="O3941" t="s">
        <v>8225</v>
      </c>
      <c r="P3941" t="s">
        <v>8385</v>
      </c>
      <c r="Q3941" s="8" t="s">
        <v>8380</v>
      </c>
      <c r="R3941">
        <v>3880</v>
      </c>
      <c r="S3941" s="7">
        <v>1</v>
      </c>
      <c r="T3941" s="4">
        <v>7500</v>
      </c>
      <c r="U3941" s="4">
        <v>980</v>
      </c>
      <c r="V3941" s="25">
        <v>35.143287037040864</v>
      </c>
      <c r="W3941" s="4">
        <v>17</v>
      </c>
    </row>
    <row r="3942" spans="1:23" x14ac:dyDescent="0.45">
      <c r="A3942" t="s">
        <v>8359</v>
      </c>
      <c r="B3942" t="s">
        <v>8225</v>
      </c>
      <c r="C3942" t="s">
        <v>8385</v>
      </c>
      <c r="D3942" s="8" t="s">
        <v>8371</v>
      </c>
      <c r="F3942" s="7">
        <v>3</v>
      </c>
      <c r="G3942" s="4">
        <v>22000</v>
      </c>
      <c r="H3942" s="4">
        <v>35</v>
      </c>
      <c r="I3942" s="25">
        <v>25.333333333333332</v>
      </c>
      <c r="J3942" s="4">
        <v>3</v>
      </c>
      <c r="N3942" t="s">
        <v>8359</v>
      </c>
      <c r="O3942" t="s">
        <v>8225</v>
      </c>
      <c r="P3942" t="s">
        <v>8385</v>
      </c>
      <c r="Q3942" s="8" t="s">
        <v>8371</v>
      </c>
      <c r="S3942" s="7">
        <v>3</v>
      </c>
      <c r="T3942" s="4">
        <v>22000</v>
      </c>
      <c r="U3942" s="4">
        <v>35</v>
      </c>
      <c r="V3942" s="25">
        <v>25.333333333333332</v>
      </c>
      <c r="W3942" s="4">
        <v>3</v>
      </c>
    </row>
    <row r="3943" spans="1:23" x14ac:dyDescent="0.45">
      <c r="A3943" t="s">
        <v>8359</v>
      </c>
      <c r="B3943" t="s">
        <v>8225</v>
      </c>
      <c r="C3943" t="s">
        <v>8385</v>
      </c>
      <c r="D3943" s="8" t="s">
        <v>8371</v>
      </c>
      <c r="E3943">
        <v>3201</v>
      </c>
      <c r="F3943" s="7">
        <v>1</v>
      </c>
      <c r="G3943" s="4">
        <v>2000</v>
      </c>
      <c r="H3943" s="4">
        <v>25</v>
      </c>
      <c r="I3943" s="25">
        <v>21</v>
      </c>
      <c r="J3943" s="4">
        <v>2</v>
      </c>
      <c r="N3943" t="s">
        <v>8359</v>
      </c>
      <c r="O3943" t="s">
        <v>8225</v>
      </c>
      <c r="P3943" t="s">
        <v>8385</v>
      </c>
      <c r="Q3943" s="8" t="s">
        <v>8371</v>
      </c>
      <c r="R3943">
        <v>3201</v>
      </c>
      <c r="S3943" s="7">
        <v>1</v>
      </c>
      <c r="T3943" s="4">
        <v>2000</v>
      </c>
      <c r="U3943" s="4">
        <v>25</v>
      </c>
      <c r="V3943" s="25">
        <v>21</v>
      </c>
      <c r="W3943" s="4">
        <v>2</v>
      </c>
    </row>
    <row r="3944" spans="1:23" x14ac:dyDescent="0.45">
      <c r="A3944" t="s">
        <v>8359</v>
      </c>
      <c r="B3944" t="s">
        <v>8225</v>
      </c>
      <c r="C3944" t="s">
        <v>8385</v>
      </c>
      <c r="D3944" s="8" t="s">
        <v>8371</v>
      </c>
      <c r="E3944">
        <v>3868</v>
      </c>
      <c r="F3944" s="7">
        <v>1</v>
      </c>
      <c r="G3944" s="4">
        <v>5000</v>
      </c>
      <c r="H3944" s="4">
        <v>10</v>
      </c>
      <c r="I3944" s="25">
        <v>25</v>
      </c>
      <c r="J3944" s="4">
        <v>1</v>
      </c>
      <c r="N3944" t="s">
        <v>8359</v>
      </c>
      <c r="O3944" t="s">
        <v>8225</v>
      </c>
      <c r="P3944" t="s">
        <v>8385</v>
      </c>
      <c r="Q3944" s="8" t="s">
        <v>8371</v>
      </c>
      <c r="R3944">
        <v>3868</v>
      </c>
      <c r="S3944" s="7">
        <v>1</v>
      </c>
      <c r="T3944" s="4">
        <v>5000</v>
      </c>
      <c r="U3944" s="4">
        <v>10</v>
      </c>
      <c r="V3944" s="25">
        <v>25</v>
      </c>
      <c r="W3944" s="4">
        <v>1</v>
      </c>
    </row>
    <row r="3945" spans="1:23" x14ac:dyDescent="0.45">
      <c r="A3945" t="s">
        <v>8359</v>
      </c>
      <c r="B3945" t="s">
        <v>8225</v>
      </c>
      <c r="C3945" t="s">
        <v>8385</v>
      </c>
      <c r="D3945" s="8" t="s">
        <v>8371</v>
      </c>
      <c r="E3945">
        <v>3883</v>
      </c>
      <c r="F3945" s="7">
        <v>1</v>
      </c>
      <c r="G3945" s="4">
        <v>15000</v>
      </c>
      <c r="H3945" s="4">
        <v>0</v>
      </c>
      <c r="I3945" s="25">
        <v>30</v>
      </c>
      <c r="J3945" s="4">
        <v>0</v>
      </c>
      <c r="N3945" t="s">
        <v>8359</v>
      </c>
      <c r="O3945" t="s">
        <v>8225</v>
      </c>
      <c r="P3945" t="s">
        <v>8385</v>
      </c>
      <c r="Q3945" s="8" t="s">
        <v>8371</v>
      </c>
      <c r="R3945">
        <v>3883</v>
      </c>
      <c r="S3945" s="7">
        <v>1</v>
      </c>
      <c r="T3945" s="4">
        <v>15000</v>
      </c>
      <c r="U3945" s="4">
        <v>0</v>
      </c>
      <c r="V3945" s="25">
        <v>30</v>
      </c>
      <c r="W3945" s="4">
        <v>0</v>
      </c>
    </row>
    <row r="3946" spans="1:23" x14ac:dyDescent="0.45">
      <c r="A3946" t="s">
        <v>8359</v>
      </c>
      <c r="B3946" t="s">
        <v>8225</v>
      </c>
      <c r="C3946" t="s">
        <v>8385</v>
      </c>
      <c r="D3946" s="8" t="s">
        <v>8373</v>
      </c>
      <c r="F3946" s="7">
        <v>1</v>
      </c>
      <c r="G3946" s="4">
        <v>3000</v>
      </c>
      <c r="H3946" s="4">
        <v>1</v>
      </c>
      <c r="I3946" s="25">
        <v>30.041666666671517</v>
      </c>
      <c r="J3946" s="4">
        <v>1</v>
      </c>
      <c r="N3946" t="s">
        <v>8359</v>
      </c>
      <c r="O3946" t="s">
        <v>8225</v>
      </c>
      <c r="P3946" t="s">
        <v>8385</v>
      </c>
      <c r="Q3946" s="8" t="s">
        <v>8373</v>
      </c>
      <c r="S3946" s="7">
        <v>1</v>
      </c>
      <c r="T3946" s="4">
        <v>3000</v>
      </c>
      <c r="U3946" s="4">
        <v>1</v>
      </c>
      <c r="V3946" s="25">
        <v>30.041666666671517</v>
      </c>
      <c r="W3946" s="4">
        <v>1</v>
      </c>
    </row>
    <row r="3947" spans="1:23" x14ac:dyDescent="0.45">
      <c r="A3947" t="s">
        <v>8359</v>
      </c>
      <c r="B3947" t="s">
        <v>8225</v>
      </c>
      <c r="C3947" t="s">
        <v>8385</v>
      </c>
      <c r="D3947" s="8" t="s">
        <v>8373</v>
      </c>
      <c r="E3947">
        <v>3630</v>
      </c>
      <c r="F3947" s="7">
        <v>1</v>
      </c>
      <c r="G3947" s="4">
        <v>3000</v>
      </c>
      <c r="H3947" s="4">
        <v>1</v>
      </c>
      <c r="I3947" s="25">
        <v>30.041666666671517</v>
      </c>
      <c r="J3947" s="4">
        <v>1</v>
      </c>
      <c r="N3947" t="s">
        <v>8359</v>
      </c>
      <c r="O3947" t="s">
        <v>8225</v>
      </c>
      <c r="P3947" t="s">
        <v>8385</v>
      </c>
      <c r="Q3947" s="8" t="s">
        <v>8373</v>
      </c>
      <c r="R3947">
        <v>3630</v>
      </c>
      <c r="S3947" s="7">
        <v>1</v>
      </c>
      <c r="T3947" s="4">
        <v>3000</v>
      </c>
      <c r="U3947" s="4">
        <v>1</v>
      </c>
      <c r="V3947" s="25">
        <v>30.041666666671517</v>
      </c>
      <c r="W3947" s="4">
        <v>1</v>
      </c>
    </row>
    <row r="3948" spans="1:23" x14ac:dyDescent="0.45">
      <c r="A3948" t="s">
        <v>8359</v>
      </c>
      <c r="B3948" t="s">
        <v>8225</v>
      </c>
      <c r="C3948" t="s">
        <v>8385</v>
      </c>
      <c r="D3948" s="8" t="s">
        <v>8374</v>
      </c>
      <c r="F3948" s="7">
        <v>1</v>
      </c>
      <c r="G3948" s="4">
        <v>500</v>
      </c>
      <c r="H3948" s="4">
        <v>100</v>
      </c>
      <c r="I3948" s="25">
        <v>20</v>
      </c>
      <c r="J3948" s="4">
        <v>1</v>
      </c>
      <c r="N3948" t="s">
        <v>8359</v>
      </c>
      <c r="O3948" t="s">
        <v>8225</v>
      </c>
      <c r="P3948" t="s">
        <v>8385</v>
      </c>
      <c r="Q3948" s="8" t="s">
        <v>8374</v>
      </c>
      <c r="S3948" s="7">
        <v>1</v>
      </c>
      <c r="T3948" s="4">
        <v>500</v>
      </c>
      <c r="U3948" s="4">
        <v>100</v>
      </c>
      <c r="V3948" s="25">
        <v>20</v>
      </c>
      <c r="W3948" s="4">
        <v>1</v>
      </c>
    </row>
    <row r="3949" spans="1:23" x14ac:dyDescent="0.45">
      <c r="A3949" t="s">
        <v>8359</v>
      </c>
      <c r="B3949" t="s">
        <v>8225</v>
      </c>
      <c r="C3949" t="s">
        <v>8385</v>
      </c>
      <c r="D3949" s="8" t="s">
        <v>8374</v>
      </c>
      <c r="E3949">
        <v>3632</v>
      </c>
      <c r="F3949" s="7">
        <v>1</v>
      </c>
      <c r="G3949" s="4">
        <v>500</v>
      </c>
      <c r="H3949" s="4">
        <v>100</v>
      </c>
      <c r="I3949" s="25">
        <v>20</v>
      </c>
      <c r="J3949" s="4">
        <v>1</v>
      </c>
      <c r="N3949" t="s">
        <v>8359</v>
      </c>
      <c r="O3949" t="s">
        <v>8225</v>
      </c>
      <c r="P3949" t="s">
        <v>8385</v>
      </c>
      <c r="Q3949" s="8" t="s">
        <v>8374</v>
      </c>
      <c r="R3949">
        <v>3632</v>
      </c>
      <c r="S3949" s="7">
        <v>1</v>
      </c>
      <c r="T3949" s="4">
        <v>500</v>
      </c>
      <c r="U3949" s="4">
        <v>100</v>
      </c>
      <c r="V3949" s="25">
        <v>20</v>
      </c>
      <c r="W3949" s="4">
        <v>1</v>
      </c>
    </row>
    <row r="3950" spans="1:23" x14ac:dyDescent="0.45">
      <c r="A3950" t="s">
        <v>8359</v>
      </c>
      <c r="B3950" t="s">
        <v>8225</v>
      </c>
      <c r="C3950" t="s">
        <v>8385</v>
      </c>
      <c r="D3950" s="8" t="s">
        <v>8381</v>
      </c>
      <c r="F3950" s="7">
        <v>1</v>
      </c>
      <c r="G3950" s="4">
        <v>15000</v>
      </c>
      <c r="H3950" s="4">
        <v>0</v>
      </c>
      <c r="I3950" s="25">
        <v>30</v>
      </c>
      <c r="J3950" s="4">
        <v>0</v>
      </c>
      <c r="N3950" t="s">
        <v>8359</v>
      </c>
      <c r="O3950" t="s">
        <v>8225</v>
      </c>
      <c r="P3950" t="s">
        <v>8385</v>
      </c>
      <c r="Q3950" s="8" t="s">
        <v>8381</v>
      </c>
      <c r="S3950" s="7">
        <v>1</v>
      </c>
      <c r="T3950" s="4">
        <v>15000</v>
      </c>
      <c r="U3950" s="4">
        <v>0</v>
      </c>
      <c r="V3950" s="25">
        <v>30</v>
      </c>
      <c r="W3950" s="4">
        <v>0</v>
      </c>
    </row>
    <row r="3951" spans="1:23" x14ac:dyDescent="0.45">
      <c r="A3951" t="s">
        <v>8359</v>
      </c>
      <c r="B3951" t="s">
        <v>8225</v>
      </c>
      <c r="C3951" t="s">
        <v>8385</v>
      </c>
      <c r="D3951" s="8" t="s">
        <v>8381</v>
      </c>
      <c r="E3951">
        <v>3879</v>
      </c>
      <c r="F3951" s="7">
        <v>1</v>
      </c>
      <c r="G3951" s="4">
        <v>15000</v>
      </c>
      <c r="H3951" s="4">
        <v>0</v>
      </c>
      <c r="I3951" s="25">
        <v>30</v>
      </c>
      <c r="J3951" s="4">
        <v>0</v>
      </c>
      <c r="N3951" t="s">
        <v>8359</v>
      </c>
      <c r="O3951" t="s">
        <v>8225</v>
      </c>
      <c r="P3951" t="s">
        <v>8385</v>
      </c>
      <c r="Q3951" s="8" t="s">
        <v>8381</v>
      </c>
      <c r="R3951">
        <v>3879</v>
      </c>
      <c r="S3951" s="7">
        <v>1</v>
      </c>
      <c r="T3951" s="4">
        <v>15000</v>
      </c>
      <c r="U3951" s="4">
        <v>0</v>
      </c>
      <c r="V3951" s="25">
        <v>30</v>
      </c>
      <c r="W3951" s="4">
        <v>0</v>
      </c>
    </row>
    <row r="3952" spans="1:23" x14ac:dyDescent="0.45">
      <c r="A3952" t="s">
        <v>8359</v>
      </c>
      <c r="B3952" t="s">
        <v>8225</v>
      </c>
      <c r="C3952" t="s">
        <v>8386</v>
      </c>
      <c r="F3952" s="7"/>
      <c r="G3952" s="4"/>
      <c r="H3952" s="4"/>
      <c r="I3952" s="25"/>
      <c r="J3952" s="4"/>
      <c r="N3952" t="s">
        <v>8359</v>
      </c>
      <c r="O3952" t="s">
        <v>8225</v>
      </c>
      <c r="P3952" t="s">
        <v>8386</v>
      </c>
      <c r="S3952" s="7"/>
      <c r="T3952" s="4"/>
      <c r="U3952" s="4"/>
      <c r="V3952" s="25"/>
      <c r="W3952" s="4"/>
    </row>
    <row r="3953" spans="1:23" x14ac:dyDescent="0.45">
      <c r="A3953" t="s">
        <v>8359</v>
      </c>
      <c r="B3953" t="s">
        <v>8225</v>
      </c>
      <c r="C3953" t="s">
        <v>8386</v>
      </c>
      <c r="D3953" s="8" t="s">
        <v>8376</v>
      </c>
      <c r="F3953" s="7">
        <v>2</v>
      </c>
      <c r="G3953" s="4">
        <v>15000</v>
      </c>
      <c r="H3953" s="4">
        <v>689</v>
      </c>
      <c r="I3953" s="25">
        <v>44.988084490745678</v>
      </c>
      <c r="J3953" s="4">
        <v>32</v>
      </c>
      <c r="N3953" t="s">
        <v>8359</v>
      </c>
      <c r="O3953" t="s">
        <v>8225</v>
      </c>
      <c r="P3953" t="s">
        <v>8386</v>
      </c>
      <c r="Q3953" s="8" t="s">
        <v>8376</v>
      </c>
      <c r="S3953" s="7">
        <v>2</v>
      </c>
      <c r="T3953" s="4">
        <v>15000</v>
      </c>
      <c r="U3953" s="4">
        <v>689</v>
      </c>
      <c r="V3953" s="25">
        <v>44.988084490745678</v>
      </c>
      <c r="W3953" s="4">
        <v>32</v>
      </c>
    </row>
    <row r="3954" spans="1:23" x14ac:dyDescent="0.45">
      <c r="A3954" t="s">
        <v>8359</v>
      </c>
      <c r="B3954" t="s">
        <v>8225</v>
      </c>
      <c r="C3954" t="s">
        <v>8386</v>
      </c>
      <c r="D3954" s="8" t="s">
        <v>8376</v>
      </c>
      <c r="E3954">
        <v>3192</v>
      </c>
      <c r="F3954" s="7">
        <v>1</v>
      </c>
      <c r="G3954" s="4">
        <v>10000</v>
      </c>
      <c r="H3954" s="4">
        <v>102</v>
      </c>
      <c r="I3954" s="25">
        <v>44.976168981491355</v>
      </c>
      <c r="J3954" s="4">
        <v>8</v>
      </c>
      <c r="N3954" t="s">
        <v>8359</v>
      </c>
      <c r="O3954" t="s">
        <v>8225</v>
      </c>
      <c r="P3954" t="s">
        <v>8386</v>
      </c>
      <c r="Q3954" s="8" t="s">
        <v>8376</v>
      </c>
      <c r="R3954">
        <v>3192</v>
      </c>
      <c r="S3954" s="7">
        <v>1</v>
      </c>
      <c r="T3954" s="4">
        <v>10000</v>
      </c>
      <c r="U3954" s="4">
        <v>102</v>
      </c>
      <c r="V3954" s="25">
        <v>44.976168981491355</v>
      </c>
      <c r="W3954" s="4">
        <v>8</v>
      </c>
    </row>
    <row r="3955" spans="1:23" x14ac:dyDescent="0.45">
      <c r="A3955" t="s">
        <v>8359</v>
      </c>
      <c r="B3955" t="s">
        <v>8225</v>
      </c>
      <c r="C3955" t="s">
        <v>8386</v>
      </c>
      <c r="D3955" s="8" t="s">
        <v>8376</v>
      </c>
      <c r="E3955">
        <v>3193</v>
      </c>
      <c r="F3955" s="7">
        <v>1</v>
      </c>
      <c r="G3955" s="4">
        <v>5000</v>
      </c>
      <c r="H3955" s="4">
        <v>587</v>
      </c>
      <c r="I3955" s="25">
        <v>45</v>
      </c>
      <c r="J3955" s="4">
        <v>24</v>
      </c>
      <c r="N3955" t="s">
        <v>8359</v>
      </c>
      <c r="O3955" t="s">
        <v>8225</v>
      </c>
      <c r="P3955" t="s">
        <v>8386</v>
      </c>
      <c r="Q3955" s="8" t="s">
        <v>8376</v>
      </c>
      <c r="R3955">
        <v>3193</v>
      </c>
      <c r="S3955" s="7">
        <v>1</v>
      </c>
      <c r="T3955" s="4">
        <v>5000</v>
      </c>
      <c r="U3955" s="4">
        <v>587</v>
      </c>
      <c r="V3955" s="25">
        <v>45</v>
      </c>
      <c r="W3955" s="4">
        <v>24</v>
      </c>
    </row>
    <row r="3956" spans="1:23" x14ac:dyDescent="0.45">
      <c r="A3956" t="s">
        <v>8359</v>
      </c>
      <c r="B3956" t="s">
        <v>8225</v>
      </c>
      <c r="C3956" t="s">
        <v>8386</v>
      </c>
      <c r="D3956" s="8" t="s">
        <v>8379</v>
      </c>
      <c r="F3956" s="7">
        <v>3</v>
      </c>
      <c r="G3956" s="4">
        <v>18500</v>
      </c>
      <c r="H3956" s="4">
        <v>10865</v>
      </c>
      <c r="I3956" s="25">
        <v>35</v>
      </c>
      <c r="J3956" s="4">
        <v>80</v>
      </c>
      <c r="N3956" t="s">
        <v>8359</v>
      </c>
      <c r="O3956" t="s">
        <v>8225</v>
      </c>
      <c r="P3956" t="s">
        <v>8386</v>
      </c>
      <c r="Q3956" s="8" t="s">
        <v>8379</v>
      </c>
      <c r="S3956" s="7">
        <v>3</v>
      </c>
      <c r="T3956" s="4">
        <v>18500</v>
      </c>
      <c r="U3956" s="4">
        <v>10865</v>
      </c>
      <c r="V3956" s="25">
        <v>35</v>
      </c>
      <c r="W3956" s="4">
        <v>80</v>
      </c>
    </row>
    <row r="3957" spans="1:23" x14ac:dyDescent="0.45">
      <c r="A3957" t="s">
        <v>8359</v>
      </c>
      <c r="B3957" t="s">
        <v>8225</v>
      </c>
      <c r="C3957" t="s">
        <v>8386</v>
      </c>
      <c r="D3957" s="8" t="s">
        <v>8379</v>
      </c>
      <c r="E3957">
        <v>2922</v>
      </c>
      <c r="F3957" s="7">
        <v>1</v>
      </c>
      <c r="G3957" s="4">
        <v>500</v>
      </c>
      <c r="H3957" s="4">
        <v>500</v>
      </c>
      <c r="I3957" s="25">
        <v>45</v>
      </c>
      <c r="J3957" s="4">
        <v>6</v>
      </c>
      <c r="N3957" t="s">
        <v>8359</v>
      </c>
      <c r="O3957" t="s">
        <v>8225</v>
      </c>
      <c r="P3957" t="s">
        <v>8386</v>
      </c>
      <c r="Q3957" s="8" t="s">
        <v>8379</v>
      </c>
      <c r="R3957">
        <v>2922</v>
      </c>
      <c r="S3957" s="7">
        <v>1</v>
      </c>
      <c r="T3957" s="4">
        <v>500</v>
      </c>
      <c r="U3957" s="4">
        <v>500</v>
      </c>
      <c r="V3957" s="25">
        <v>45</v>
      </c>
      <c r="W3957" s="4">
        <v>6</v>
      </c>
    </row>
    <row r="3958" spans="1:23" x14ac:dyDescent="0.45">
      <c r="A3958" t="s">
        <v>8359</v>
      </c>
      <c r="B3958" t="s">
        <v>8225</v>
      </c>
      <c r="C3958" t="s">
        <v>8386</v>
      </c>
      <c r="D3958" s="8" t="s">
        <v>8379</v>
      </c>
      <c r="E3958">
        <v>2930</v>
      </c>
      <c r="F3958" s="7">
        <v>1</v>
      </c>
      <c r="G3958" s="4">
        <v>10000</v>
      </c>
      <c r="H3958" s="4">
        <v>10092</v>
      </c>
      <c r="I3958" s="25">
        <v>30</v>
      </c>
      <c r="J3958" s="4">
        <v>62</v>
      </c>
      <c r="N3958" t="s">
        <v>8359</v>
      </c>
      <c r="O3958" t="s">
        <v>8225</v>
      </c>
      <c r="P3958" t="s">
        <v>8386</v>
      </c>
      <c r="Q3958" s="8" t="s">
        <v>8379</v>
      </c>
      <c r="R3958">
        <v>2930</v>
      </c>
      <c r="S3958" s="7">
        <v>1</v>
      </c>
      <c r="T3958" s="4">
        <v>10000</v>
      </c>
      <c r="U3958" s="4">
        <v>10092</v>
      </c>
      <c r="V3958" s="25">
        <v>30</v>
      </c>
      <c r="W3958" s="4">
        <v>62</v>
      </c>
    </row>
    <row r="3959" spans="1:23" x14ac:dyDescent="0.45">
      <c r="A3959" t="s">
        <v>8359</v>
      </c>
      <c r="B3959" t="s">
        <v>8225</v>
      </c>
      <c r="C3959" t="s">
        <v>8386</v>
      </c>
      <c r="D3959" s="8" t="s">
        <v>8379</v>
      </c>
      <c r="E3959">
        <v>3205</v>
      </c>
      <c r="F3959" s="7">
        <v>1</v>
      </c>
      <c r="G3959" s="4">
        <v>8000</v>
      </c>
      <c r="H3959" s="4">
        <v>273</v>
      </c>
      <c r="I3959" s="25">
        <v>30</v>
      </c>
      <c r="J3959" s="4">
        <v>12</v>
      </c>
      <c r="N3959" t="s">
        <v>8359</v>
      </c>
      <c r="O3959" t="s">
        <v>8225</v>
      </c>
      <c r="P3959" t="s">
        <v>8386</v>
      </c>
      <c r="Q3959" s="8" t="s">
        <v>8379</v>
      </c>
      <c r="R3959">
        <v>3205</v>
      </c>
      <c r="S3959" s="7">
        <v>1</v>
      </c>
      <c r="T3959" s="4">
        <v>8000</v>
      </c>
      <c r="U3959" s="4">
        <v>273</v>
      </c>
      <c r="V3959" s="25">
        <v>30</v>
      </c>
      <c r="W3959" s="4">
        <v>12</v>
      </c>
    </row>
    <row r="3960" spans="1:23" x14ac:dyDescent="0.45">
      <c r="A3960" t="s">
        <v>8359</v>
      </c>
      <c r="B3960" t="s">
        <v>8225</v>
      </c>
      <c r="C3960" t="s">
        <v>8386</v>
      </c>
      <c r="D3960" s="8" t="s">
        <v>8369</v>
      </c>
      <c r="F3960" s="7">
        <v>4</v>
      </c>
      <c r="G3960" s="4">
        <v>10750</v>
      </c>
      <c r="H3960" s="4">
        <v>2296</v>
      </c>
      <c r="I3960" s="25">
        <v>28.25</v>
      </c>
      <c r="J3960" s="4">
        <v>34</v>
      </c>
      <c r="N3960" t="s">
        <v>8359</v>
      </c>
      <c r="O3960" t="s">
        <v>8225</v>
      </c>
      <c r="P3960" t="s">
        <v>8386</v>
      </c>
      <c r="Q3960" s="8" t="s">
        <v>8369</v>
      </c>
      <c r="S3960" s="7">
        <v>4</v>
      </c>
      <c r="T3960" s="4">
        <v>10750</v>
      </c>
      <c r="U3960" s="4">
        <v>2296</v>
      </c>
      <c r="V3960" s="25">
        <v>28.25</v>
      </c>
      <c r="W3960" s="4">
        <v>34</v>
      </c>
    </row>
    <row r="3961" spans="1:23" x14ac:dyDescent="0.45">
      <c r="A3961" t="s">
        <v>8359</v>
      </c>
      <c r="B3961" t="s">
        <v>8225</v>
      </c>
      <c r="C3961" t="s">
        <v>8386</v>
      </c>
      <c r="D3961" s="8" t="s">
        <v>8369</v>
      </c>
      <c r="E3961">
        <v>3188</v>
      </c>
      <c r="F3961" s="7">
        <v>1</v>
      </c>
      <c r="G3961" s="4">
        <v>200</v>
      </c>
      <c r="H3961" s="4">
        <v>130</v>
      </c>
      <c r="I3961" s="25">
        <v>21</v>
      </c>
      <c r="J3961" s="4">
        <v>9</v>
      </c>
      <c r="N3961" t="s">
        <v>8359</v>
      </c>
      <c r="O3961" t="s">
        <v>8225</v>
      </c>
      <c r="P3961" t="s">
        <v>8386</v>
      </c>
      <c r="Q3961" s="8" t="s">
        <v>8369</v>
      </c>
      <c r="R3961">
        <v>3188</v>
      </c>
      <c r="S3961" s="7">
        <v>1</v>
      </c>
      <c r="T3961" s="4">
        <v>200</v>
      </c>
      <c r="U3961" s="4">
        <v>130</v>
      </c>
      <c r="V3961" s="25">
        <v>21</v>
      </c>
      <c r="W3961" s="4">
        <v>9</v>
      </c>
    </row>
    <row r="3962" spans="1:23" x14ac:dyDescent="0.45">
      <c r="A3962" t="s">
        <v>8359</v>
      </c>
      <c r="B3962" t="s">
        <v>8225</v>
      </c>
      <c r="C3962" t="s">
        <v>8386</v>
      </c>
      <c r="D3962" s="8" t="s">
        <v>8369</v>
      </c>
      <c r="E3962">
        <v>3770</v>
      </c>
      <c r="F3962" s="7">
        <v>1</v>
      </c>
      <c r="G3962" s="4">
        <v>2000</v>
      </c>
      <c r="H3962" s="4">
        <v>2000</v>
      </c>
      <c r="I3962" s="25">
        <v>30</v>
      </c>
      <c r="J3962" s="4">
        <v>20</v>
      </c>
      <c r="N3962" t="s">
        <v>8359</v>
      </c>
      <c r="O3962" t="s">
        <v>8225</v>
      </c>
      <c r="P3962" t="s">
        <v>8386</v>
      </c>
      <c r="Q3962" s="8" t="s">
        <v>8369</v>
      </c>
      <c r="R3962">
        <v>3770</v>
      </c>
      <c r="S3962" s="7">
        <v>1</v>
      </c>
      <c r="T3962" s="4">
        <v>2000</v>
      </c>
      <c r="U3962" s="4">
        <v>2000</v>
      </c>
      <c r="V3962" s="25">
        <v>30</v>
      </c>
      <c r="W3962" s="4">
        <v>20</v>
      </c>
    </row>
    <row r="3963" spans="1:23" x14ac:dyDescent="0.45">
      <c r="A3963" t="s">
        <v>8359</v>
      </c>
      <c r="B3963" t="s">
        <v>8225</v>
      </c>
      <c r="C3963" t="s">
        <v>8386</v>
      </c>
      <c r="D3963" s="8" t="s">
        <v>8369</v>
      </c>
      <c r="E3963">
        <v>3789</v>
      </c>
      <c r="F3963" s="7">
        <v>1</v>
      </c>
      <c r="G3963" s="4">
        <v>3550</v>
      </c>
      <c r="H3963" s="4">
        <v>116</v>
      </c>
      <c r="I3963" s="25">
        <v>32</v>
      </c>
      <c r="J3963" s="4">
        <v>4</v>
      </c>
      <c r="N3963" t="s">
        <v>8359</v>
      </c>
      <c r="O3963" t="s">
        <v>8225</v>
      </c>
      <c r="P3963" t="s">
        <v>8386</v>
      </c>
      <c r="Q3963" s="8" t="s">
        <v>8369</v>
      </c>
      <c r="R3963">
        <v>3789</v>
      </c>
      <c r="S3963" s="7">
        <v>1</v>
      </c>
      <c r="T3963" s="4">
        <v>3550</v>
      </c>
      <c r="U3963" s="4">
        <v>116</v>
      </c>
      <c r="V3963" s="25">
        <v>32</v>
      </c>
      <c r="W3963" s="4">
        <v>4</v>
      </c>
    </row>
    <row r="3964" spans="1:23" x14ac:dyDescent="0.45">
      <c r="A3964" t="s">
        <v>8359</v>
      </c>
      <c r="B3964" t="s">
        <v>8225</v>
      </c>
      <c r="C3964" t="s">
        <v>8386</v>
      </c>
      <c r="D3964" s="8" t="s">
        <v>8369</v>
      </c>
      <c r="E3964">
        <v>3794</v>
      </c>
      <c r="F3964" s="7">
        <v>1</v>
      </c>
      <c r="G3964" s="4">
        <v>5000</v>
      </c>
      <c r="H3964" s="4">
        <v>50</v>
      </c>
      <c r="I3964" s="25">
        <v>30</v>
      </c>
      <c r="J3964" s="4">
        <v>1</v>
      </c>
      <c r="N3964" t="s">
        <v>8359</v>
      </c>
      <c r="O3964" t="s">
        <v>8225</v>
      </c>
      <c r="P3964" t="s">
        <v>8386</v>
      </c>
      <c r="Q3964" s="8" t="s">
        <v>8369</v>
      </c>
      <c r="R3964">
        <v>3794</v>
      </c>
      <c r="S3964" s="7">
        <v>1</v>
      </c>
      <c r="T3964" s="4">
        <v>5000</v>
      </c>
      <c r="U3964" s="4">
        <v>50</v>
      </c>
      <c r="V3964" s="25">
        <v>30</v>
      </c>
      <c r="W3964" s="4">
        <v>1</v>
      </c>
    </row>
    <row r="3965" spans="1:23" x14ac:dyDescent="0.45">
      <c r="A3965" t="s">
        <v>8359</v>
      </c>
      <c r="B3965" t="s">
        <v>8225</v>
      </c>
      <c r="C3965" t="s">
        <v>8386</v>
      </c>
      <c r="D3965" s="8" t="s">
        <v>8380</v>
      </c>
      <c r="F3965" s="7">
        <v>1</v>
      </c>
      <c r="G3965" s="4">
        <v>500</v>
      </c>
      <c r="H3965" s="4">
        <v>500</v>
      </c>
      <c r="I3965" s="25">
        <v>53.491469907399733</v>
      </c>
      <c r="J3965" s="4">
        <v>3</v>
      </c>
      <c r="N3965" t="s">
        <v>8359</v>
      </c>
      <c r="O3965" t="s">
        <v>8225</v>
      </c>
      <c r="P3965" t="s">
        <v>8386</v>
      </c>
      <c r="Q3965" s="8" t="s">
        <v>8380</v>
      </c>
      <c r="S3965" s="7">
        <v>1</v>
      </c>
      <c r="T3965" s="4">
        <v>500</v>
      </c>
      <c r="U3965" s="4">
        <v>500</v>
      </c>
      <c r="V3965" s="25">
        <v>53.491469907399733</v>
      </c>
      <c r="W3965" s="4">
        <v>3</v>
      </c>
    </row>
    <row r="3966" spans="1:23" x14ac:dyDescent="0.45">
      <c r="A3966" t="s">
        <v>8359</v>
      </c>
      <c r="B3966" t="s">
        <v>8225</v>
      </c>
      <c r="C3966" t="s">
        <v>8386</v>
      </c>
      <c r="D3966" s="8" t="s">
        <v>8380</v>
      </c>
      <c r="E3966">
        <v>3761</v>
      </c>
      <c r="F3966" s="7">
        <v>1</v>
      </c>
      <c r="G3966" s="4">
        <v>500</v>
      </c>
      <c r="H3966" s="4">
        <v>500</v>
      </c>
      <c r="I3966" s="25">
        <v>53.491469907399733</v>
      </c>
      <c r="J3966" s="4">
        <v>3</v>
      </c>
      <c r="N3966" t="s">
        <v>8359</v>
      </c>
      <c r="O3966" t="s">
        <v>8225</v>
      </c>
      <c r="P3966" t="s">
        <v>8386</v>
      </c>
      <c r="Q3966" s="8" t="s">
        <v>8380</v>
      </c>
      <c r="R3966">
        <v>3761</v>
      </c>
      <c r="S3966" s="7">
        <v>1</v>
      </c>
      <c r="T3966" s="4">
        <v>500</v>
      </c>
      <c r="U3966" s="4">
        <v>500</v>
      </c>
      <c r="V3966" s="25">
        <v>53.491469907399733</v>
      </c>
      <c r="W3966" s="4">
        <v>3</v>
      </c>
    </row>
    <row r="3967" spans="1:23" x14ac:dyDescent="0.45">
      <c r="A3967" t="s">
        <v>8359</v>
      </c>
      <c r="B3967" t="s">
        <v>8225</v>
      </c>
      <c r="C3967" t="s">
        <v>8386</v>
      </c>
      <c r="D3967" s="8" t="s">
        <v>8370</v>
      </c>
      <c r="F3967" s="7">
        <v>2</v>
      </c>
      <c r="G3967" s="4">
        <v>1850</v>
      </c>
      <c r="H3967" s="4">
        <v>1338</v>
      </c>
      <c r="I3967" s="25">
        <v>34.250636574073724</v>
      </c>
      <c r="J3967" s="4">
        <v>30</v>
      </c>
      <c r="N3967" t="s">
        <v>8359</v>
      </c>
      <c r="O3967" t="s">
        <v>8225</v>
      </c>
      <c r="P3967" t="s">
        <v>8386</v>
      </c>
      <c r="Q3967" s="8" t="s">
        <v>8370</v>
      </c>
      <c r="S3967" s="7">
        <v>2</v>
      </c>
      <c r="T3967" s="4">
        <v>1850</v>
      </c>
      <c r="U3967" s="4">
        <v>1338</v>
      </c>
      <c r="V3967" s="25">
        <v>34.250636574073724</v>
      </c>
      <c r="W3967" s="4">
        <v>30</v>
      </c>
    </row>
    <row r="3968" spans="1:23" x14ac:dyDescent="0.45">
      <c r="A3968" t="s">
        <v>8359</v>
      </c>
      <c r="B3968" t="s">
        <v>8225</v>
      </c>
      <c r="C3968" t="s">
        <v>8386</v>
      </c>
      <c r="D3968" s="8" t="s">
        <v>8370</v>
      </c>
      <c r="E3968">
        <v>3762</v>
      </c>
      <c r="F3968" s="7">
        <v>1</v>
      </c>
      <c r="G3968" s="4">
        <v>1250</v>
      </c>
      <c r="H3968" s="4">
        <v>1328</v>
      </c>
      <c r="I3968" s="25">
        <v>25</v>
      </c>
      <c r="J3968" s="4">
        <v>28</v>
      </c>
      <c r="N3968" t="s">
        <v>8359</v>
      </c>
      <c r="O3968" t="s">
        <v>8225</v>
      </c>
      <c r="P3968" t="s">
        <v>8386</v>
      </c>
      <c r="Q3968" s="8" t="s">
        <v>8370</v>
      </c>
      <c r="R3968">
        <v>3762</v>
      </c>
      <c r="S3968" s="7">
        <v>1</v>
      </c>
      <c r="T3968" s="4">
        <v>1250</v>
      </c>
      <c r="U3968" s="4">
        <v>1328</v>
      </c>
      <c r="V3968" s="25">
        <v>25</v>
      </c>
      <c r="W3968" s="4">
        <v>28</v>
      </c>
    </row>
    <row r="3969" spans="1:23" x14ac:dyDescent="0.45">
      <c r="A3969" t="s">
        <v>8359</v>
      </c>
      <c r="B3969" t="s">
        <v>8225</v>
      </c>
      <c r="C3969" t="s">
        <v>8386</v>
      </c>
      <c r="D3969" s="8" t="s">
        <v>8370</v>
      </c>
      <c r="E3969">
        <v>3795</v>
      </c>
      <c r="F3969" s="7">
        <v>1</v>
      </c>
      <c r="G3969" s="4">
        <v>600</v>
      </c>
      <c r="H3969" s="4">
        <v>10</v>
      </c>
      <c r="I3969" s="25">
        <v>43.501273148147448</v>
      </c>
      <c r="J3969" s="4">
        <v>2</v>
      </c>
      <c r="N3969" t="s">
        <v>8359</v>
      </c>
      <c r="O3969" t="s">
        <v>8225</v>
      </c>
      <c r="P3969" t="s">
        <v>8386</v>
      </c>
      <c r="Q3969" s="8" t="s">
        <v>8370</v>
      </c>
      <c r="R3969">
        <v>3795</v>
      </c>
      <c r="S3969" s="7">
        <v>1</v>
      </c>
      <c r="T3969" s="4">
        <v>600</v>
      </c>
      <c r="U3969" s="4">
        <v>10</v>
      </c>
      <c r="V3969" s="25">
        <v>43.501273148147448</v>
      </c>
      <c r="W3969" s="4">
        <v>2</v>
      </c>
    </row>
    <row r="3970" spans="1:23" x14ac:dyDescent="0.45">
      <c r="A3970" t="s">
        <v>8359</v>
      </c>
      <c r="B3970" t="s">
        <v>8225</v>
      </c>
      <c r="C3970" t="s">
        <v>8387</v>
      </c>
      <c r="F3970" s="7"/>
      <c r="G3970" s="4"/>
      <c r="H3970" s="4"/>
      <c r="I3970" s="25"/>
      <c r="J3970" s="4"/>
      <c r="N3970" t="s">
        <v>8359</v>
      </c>
      <c r="O3970" t="s">
        <v>8225</v>
      </c>
      <c r="P3970" t="s">
        <v>8387</v>
      </c>
      <c r="S3970" s="7"/>
      <c r="T3970" s="4"/>
      <c r="U3970" s="4"/>
      <c r="V3970" s="25"/>
      <c r="W3970" s="4"/>
    </row>
    <row r="3971" spans="1:23" x14ac:dyDescent="0.45">
      <c r="A3971" t="s">
        <v>8359</v>
      </c>
      <c r="B3971" t="s">
        <v>8225</v>
      </c>
      <c r="C3971" t="s">
        <v>8387</v>
      </c>
      <c r="D3971" s="8" t="s">
        <v>8376</v>
      </c>
      <c r="F3971" s="7">
        <v>1</v>
      </c>
      <c r="G3971" s="4">
        <v>3900</v>
      </c>
      <c r="H3971" s="4">
        <v>2059</v>
      </c>
      <c r="I3971" s="25">
        <v>30</v>
      </c>
      <c r="J3971" s="4">
        <v>46</v>
      </c>
      <c r="N3971" t="s">
        <v>8359</v>
      </c>
      <c r="O3971" t="s">
        <v>8225</v>
      </c>
      <c r="P3971" t="s">
        <v>8387</v>
      </c>
      <c r="Q3971" s="8" t="s">
        <v>8376</v>
      </c>
      <c r="S3971" s="7">
        <v>1</v>
      </c>
      <c r="T3971" s="4">
        <v>3900</v>
      </c>
      <c r="U3971" s="4">
        <v>2059</v>
      </c>
      <c r="V3971" s="25">
        <v>30</v>
      </c>
      <c r="W3971" s="4">
        <v>46</v>
      </c>
    </row>
    <row r="3972" spans="1:23" x14ac:dyDescent="0.45">
      <c r="A3972" t="s">
        <v>8359</v>
      </c>
      <c r="B3972" t="s">
        <v>8225</v>
      </c>
      <c r="C3972" t="s">
        <v>8387</v>
      </c>
      <c r="D3972" s="8" t="s">
        <v>8376</v>
      </c>
      <c r="E3972">
        <v>3876</v>
      </c>
      <c r="F3972" s="7">
        <v>1</v>
      </c>
      <c r="G3972" s="4">
        <v>3900</v>
      </c>
      <c r="H3972" s="4">
        <v>2059</v>
      </c>
      <c r="I3972" s="25">
        <v>30</v>
      </c>
      <c r="J3972" s="4">
        <v>46</v>
      </c>
      <c r="N3972" t="s">
        <v>8359</v>
      </c>
      <c r="O3972" t="s">
        <v>8225</v>
      </c>
      <c r="P3972" t="s">
        <v>8387</v>
      </c>
      <c r="Q3972" s="8" t="s">
        <v>8376</v>
      </c>
      <c r="R3972">
        <v>3876</v>
      </c>
      <c r="S3972" s="7">
        <v>1</v>
      </c>
      <c r="T3972" s="4">
        <v>3900</v>
      </c>
      <c r="U3972" s="4">
        <v>2059</v>
      </c>
      <c r="V3972" s="25">
        <v>30</v>
      </c>
      <c r="W3972" s="4">
        <v>46</v>
      </c>
    </row>
    <row r="3973" spans="1:23" x14ac:dyDescent="0.45">
      <c r="A3973" t="s">
        <v>8359</v>
      </c>
      <c r="B3973" t="s">
        <v>8225</v>
      </c>
      <c r="C3973" t="s">
        <v>8387</v>
      </c>
      <c r="D3973" s="8" t="s">
        <v>8378</v>
      </c>
      <c r="F3973" s="7">
        <v>1</v>
      </c>
      <c r="G3973" s="4">
        <v>550</v>
      </c>
      <c r="H3973" s="4">
        <v>713</v>
      </c>
      <c r="I3973" s="25">
        <v>30</v>
      </c>
      <c r="J3973" s="4">
        <v>28</v>
      </c>
      <c r="N3973" t="s">
        <v>8359</v>
      </c>
      <c r="O3973" t="s">
        <v>8225</v>
      </c>
      <c r="P3973" t="s">
        <v>8387</v>
      </c>
      <c r="Q3973" s="8" t="s">
        <v>8378</v>
      </c>
      <c r="S3973" s="7">
        <v>1</v>
      </c>
      <c r="T3973" s="4">
        <v>550</v>
      </c>
      <c r="U3973" s="4">
        <v>713</v>
      </c>
      <c r="V3973" s="25">
        <v>30</v>
      </c>
      <c r="W3973" s="4">
        <v>28</v>
      </c>
    </row>
    <row r="3974" spans="1:23" x14ac:dyDescent="0.45">
      <c r="A3974" t="s">
        <v>8359</v>
      </c>
      <c r="B3974" t="s">
        <v>8225</v>
      </c>
      <c r="C3974" t="s">
        <v>8387</v>
      </c>
      <c r="D3974" s="8" t="s">
        <v>8378</v>
      </c>
      <c r="E3974">
        <v>3755</v>
      </c>
      <c r="F3974" s="7">
        <v>1</v>
      </c>
      <c r="G3974" s="4">
        <v>550</v>
      </c>
      <c r="H3974" s="4">
        <v>713</v>
      </c>
      <c r="I3974" s="25">
        <v>30</v>
      </c>
      <c r="J3974" s="4">
        <v>28</v>
      </c>
      <c r="N3974" t="s">
        <v>8359</v>
      </c>
      <c r="O3974" t="s">
        <v>8225</v>
      </c>
      <c r="P3974" t="s">
        <v>8387</v>
      </c>
      <c r="Q3974" s="8" t="s">
        <v>8378</v>
      </c>
      <c r="R3974">
        <v>3755</v>
      </c>
      <c r="S3974" s="7">
        <v>1</v>
      </c>
      <c r="T3974" s="4">
        <v>550</v>
      </c>
      <c r="U3974" s="4">
        <v>713</v>
      </c>
      <c r="V3974" s="25">
        <v>30</v>
      </c>
      <c r="W3974" s="4">
        <v>28</v>
      </c>
    </row>
    <row r="3975" spans="1:23" x14ac:dyDescent="0.45">
      <c r="A3975" t="s">
        <v>8359</v>
      </c>
      <c r="B3975" t="s">
        <v>8225</v>
      </c>
      <c r="C3975" t="s">
        <v>8387</v>
      </c>
      <c r="D3975" s="8" t="s">
        <v>8380</v>
      </c>
      <c r="F3975" s="7">
        <v>2</v>
      </c>
      <c r="G3975" s="4">
        <v>4000</v>
      </c>
      <c r="H3975" s="4">
        <v>5050</v>
      </c>
      <c r="I3975" s="25">
        <v>32.438159722220007</v>
      </c>
      <c r="J3975" s="4">
        <v>57</v>
      </c>
      <c r="N3975" t="s">
        <v>8359</v>
      </c>
      <c r="O3975" t="s">
        <v>8225</v>
      </c>
      <c r="P3975" t="s">
        <v>8387</v>
      </c>
      <c r="Q3975" s="8" t="s">
        <v>8380</v>
      </c>
      <c r="S3975" s="7">
        <v>2</v>
      </c>
      <c r="T3975" s="4">
        <v>4000</v>
      </c>
      <c r="U3975" s="4">
        <v>5050</v>
      </c>
      <c r="V3975" s="25">
        <v>32.438159722220007</v>
      </c>
      <c r="W3975" s="4">
        <v>57</v>
      </c>
    </row>
    <row r="3976" spans="1:23" x14ac:dyDescent="0.45">
      <c r="A3976" t="s">
        <v>8359</v>
      </c>
      <c r="B3976" t="s">
        <v>8225</v>
      </c>
      <c r="C3976" t="s">
        <v>8387</v>
      </c>
      <c r="D3976" s="8" t="s">
        <v>8380</v>
      </c>
      <c r="E3976">
        <v>3782</v>
      </c>
      <c r="F3976" s="7">
        <v>1</v>
      </c>
      <c r="G3976" s="4">
        <v>2000</v>
      </c>
      <c r="H3976" s="4">
        <v>2035</v>
      </c>
      <c r="I3976" s="25">
        <v>29.096099537033297</v>
      </c>
      <c r="J3976" s="4">
        <v>27</v>
      </c>
      <c r="N3976" t="s">
        <v>8359</v>
      </c>
      <c r="O3976" t="s">
        <v>8225</v>
      </c>
      <c r="P3976" t="s">
        <v>8387</v>
      </c>
      <c r="Q3976" s="8" t="s">
        <v>8380</v>
      </c>
      <c r="R3976">
        <v>3782</v>
      </c>
      <c r="S3976" s="7">
        <v>1</v>
      </c>
      <c r="T3976" s="4">
        <v>2000</v>
      </c>
      <c r="U3976" s="4">
        <v>2035</v>
      </c>
      <c r="V3976" s="25">
        <v>29.096099537033297</v>
      </c>
      <c r="W3976" s="4">
        <v>27</v>
      </c>
    </row>
    <row r="3977" spans="1:23" x14ac:dyDescent="0.45">
      <c r="A3977" t="s">
        <v>8359</v>
      </c>
      <c r="B3977" t="s">
        <v>8225</v>
      </c>
      <c r="C3977" t="s">
        <v>8387</v>
      </c>
      <c r="D3977" s="8" t="s">
        <v>8380</v>
      </c>
      <c r="E3977">
        <v>3785</v>
      </c>
      <c r="F3977" s="7">
        <v>1</v>
      </c>
      <c r="G3977" s="4">
        <v>2000</v>
      </c>
      <c r="H3977" s="4">
        <v>3015</v>
      </c>
      <c r="I3977" s="25">
        <v>35.780219907406718</v>
      </c>
      <c r="J3977" s="4">
        <v>30</v>
      </c>
      <c r="N3977" t="s">
        <v>8359</v>
      </c>
      <c r="O3977" t="s">
        <v>8225</v>
      </c>
      <c r="P3977" t="s">
        <v>8387</v>
      </c>
      <c r="Q3977" s="8" t="s">
        <v>8380</v>
      </c>
      <c r="R3977">
        <v>3785</v>
      </c>
      <c r="S3977" s="7">
        <v>1</v>
      </c>
      <c r="T3977" s="4">
        <v>2000</v>
      </c>
      <c r="U3977" s="4">
        <v>3015</v>
      </c>
      <c r="V3977" s="25">
        <v>35.780219907406718</v>
      </c>
      <c r="W3977" s="4">
        <v>30</v>
      </c>
    </row>
    <row r="3978" spans="1:23" x14ac:dyDescent="0.45">
      <c r="A3978" t="s">
        <v>8359</v>
      </c>
      <c r="B3978" t="s">
        <v>8225</v>
      </c>
      <c r="C3978" t="s">
        <v>8387</v>
      </c>
      <c r="D3978" s="8" t="s">
        <v>8371</v>
      </c>
      <c r="F3978" s="7">
        <v>1</v>
      </c>
      <c r="G3978" s="4">
        <v>500</v>
      </c>
      <c r="H3978" s="4">
        <v>30</v>
      </c>
      <c r="I3978" s="25">
        <v>45</v>
      </c>
      <c r="J3978" s="4">
        <v>2</v>
      </c>
      <c r="N3978" t="s">
        <v>8359</v>
      </c>
      <c r="O3978" t="s">
        <v>8225</v>
      </c>
      <c r="P3978" t="s">
        <v>8387</v>
      </c>
      <c r="Q3978" s="8" t="s">
        <v>8371</v>
      </c>
      <c r="S3978" s="7">
        <v>1</v>
      </c>
      <c r="T3978" s="4">
        <v>500</v>
      </c>
      <c r="U3978" s="4">
        <v>30</v>
      </c>
      <c r="V3978" s="25">
        <v>45</v>
      </c>
      <c r="W3978" s="4">
        <v>2</v>
      </c>
    </row>
    <row r="3979" spans="1:23" x14ac:dyDescent="0.45">
      <c r="A3979" t="s">
        <v>8359</v>
      </c>
      <c r="B3979" t="s">
        <v>8225</v>
      </c>
      <c r="C3979" t="s">
        <v>8387</v>
      </c>
      <c r="D3979" s="8" t="s">
        <v>8371</v>
      </c>
      <c r="E3979">
        <v>3647</v>
      </c>
      <c r="F3979" s="7">
        <v>1</v>
      </c>
      <c r="G3979" s="4">
        <v>500</v>
      </c>
      <c r="H3979" s="4">
        <v>30</v>
      </c>
      <c r="I3979" s="25">
        <v>45</v>
      </c>
      <c r="J3979" s="4">
        <v>2</v>
      </c>
      <c r="N3979" t="s">
        <v>8359</v>
      </c>
      <c r="O3979" t="s">
        <v>8225</v>
      </c>
      <c r="P3979" t="s">
        <v>8387</v>
      </c>
      <c r="Q3979" s="8" t="s">
        <v>8371</v>
      </c>
      <c r="R3979">
        <v>3647</v>
      </c>
      <c r="S3979" s="7">
        <v>1</v>
      </c>
      <c r="T3979" s="4">
        <v>500</v>
      </c>
      <c r="U3979" s="4">
        <v>30</v>
      </c>
      <c r="V3979" s="25">
        <v>45</v>
      </c>
      <c r="W3979" s="4">
        <v>2</v>
      </c>
    </row>
    <row r="3980" spans="1:23" x14ac:dyDescent="0.45">
      <c r="A3980" t="s">
        <v>8359</v>
      </c>
      <c r="B3980" t="s">
        <v>8225</v>
      </c>
      <c r="C3980" t="s">
        <v>8387</v>
      </c>
      <c r="D3980" s="8" t="s">
        <v>8372</v>
      </c>
      <c r="F3980" s="7">
        <v>1</v>
      </c>
      <c r="G3980" s="4">
        <v>500</v>
      </c>
      <c r="H3980" s="4">
        <v>565</v>
      </c>
      <c r="I3980" s="25">
        <v>40.072511574078817</v>
      </c>
      <c r="J3980" s="4">
        <v>15</v>
      </c>
      <c r="N3980" t="s">
        <v>8359</v>
      </c>
      <c r="O3980" t="s">
        <v>8225</v>
      </c>
      <c r="P3980" t="s">
        <v>8387</v>
      </c>
      <c r="Q3980" s="8" t="s">
        <v>8372</v>
      </c>
      <c r="S3980" s="7">
        <v>1</v>
      </c>
      <c r="T3980" s="4">
        <v>500</v>
      </c>
      <c r="U3980" s="4">
        <v>565</v>
      </c>
      <c r="V3980" s="25">
        <v>40.072511574078817</v>
      </c>
      <c r="W3980" s="4">
        <v>15</v>
      </c>
    </row>
    <row r="3981" spans="1:23" x14ac:dyDescent="0.45">
      <c r="A3981" t="s">
        <v>8359</v>
      </c>
      <c r="B3981" t="s">
        <v>8225</v>
      </c>
      <c r="C3981" t="s">
        <v>8387</v>
      </c>
      <c r="D3981" s="8" t="s">
        <v>8372</v>
      </c>
      <c r="E3981">
        <v>3752</v>
      </c>
      <c r="F3981" s="7">
        <v>1</v>
      </c>
      <c r="G3981" s="4">
        <v>500</v>
      </c>
      <c r="H3981" s="4">
        <v>565</v>
      </c>
      <c r="I3981" s="25">
        <v>40.072511574078817</v>
      </c>
      <c r="J3981" s="4">
        <v>15</v>
      </c>
      <c r="N3981" t="s">
        <v>8359</v>
      </c>
      <c r="O3981" t="s">
        <v>8225</v>
      </c>
      <c r="P3981" t="s">
        <v>8387</v>
      </c>
      <c r="Q3981" s="8" t="s">
        <v>8372</v>
      </c>
      <c r="R3981">
        <v>3752</v>
      </c>
      <c r="S3981" s="7">
        <v>1</v>
      </c>
      <c r="T3981" s="4">
        <v>500</v>
      </c>
      <c r="U3981" s="4">
        <v>565</v>
      </c>
      <c r="V3981" s="25">
        <v>40.072511574078817</v>
      </c>
      <c r="W3981" s="4">
        <v>15</v>
      </c>
    </row>
    <row r="3982" spans="1:23" x14ac:dyDescent="0.45">
      <c r="A3982" t="s">
        <v>8359</v>
      </c>
      <c r="B3982" t="s">
        <v>8234</v>
      </c>
      <c r="F3982" s="7">
        <v>1</v>
      </c>
      <c r="G3982" s="4">
        <v>10000</v>
      </c>
      <c r="H3982" s="4">
        <v>1145</v>
      </c>
      <c r="I3982" s="25">
        <v>30</v>
      </c>
      <c r="J3982" s="4">
        <v>4</v>
      </c>
      <c r="N3982" t="s">
        <v>8359</v>
      </c>
      <c r="O3982" t="s">
        <v>8234</v>
      </c>
      <c r="S3982" s="7">
        <v>1</v>
      </c>
      <c r="T3982" s="4">
        <v>10000</v>
      </c>
      <c r="U3982" s="4">
        <v>1145</v>
      </c>
      <c r="V3982" s="25">
        <v>30</v>
      </c>
      <c r="W3982" s="4">
        <v>4</v>
      </c>
    </row>
    <row r="3983" spans="1:23" x14ac:dyDescent="0.45">
      <c r="A3983" t="s">
        <v>8359</v>
      </c>
      <c r="B3983" t="s">
        <v>8234</v>
      </c>
      <c r="C3983" t="s">
        <v>8386</v>
      </c>
      <c r="F3983" s="7"/>
      <c r="G3983" s="4"/>
      <c r="H3983" s="4"/>
      <c r="I3983" s="25"/>
      <c r="J3983" s="4"/>
      <c r="N3983" t="s">
        <v>8359</v>
      </c>
      <c r="O3983" t="s">
        <v>8234</v>
      </c>
      <c r="P3983" t="s">
        <v>8386</v>
      </c>
      <c r="S3983" s="7"/>
      <c r="T3983" s="4"/>
      <c r="U3983" s="4"/>
      <c r="V3983" s="25"/>
      <c r="W3983" s="4"/>
    </row>
    <row r="3984" spans="1:23" x14ac:dyDescent="0.45">
      <c r="A3984" t="s">
        <v>8359</v>
      </c>
      <c r="B3984" t="s">
        <v>8234</v>
      </c>
      <c r="C3984" t="s">
        <v>8386</v>
      </c>
      <c r="D3984" s="8" t="s">
        <v>8376</v>
      </c>
      <c r="F3984" s="7">
        <v>1</v>
      </c>
      <c r="G3984" s="4">
        <v>10000</v>
      </c>
      <c r="H3984" s="4">
        <v>1145</v>
      </c>
      <c r="I3984" s="25">
        <v>30</v>
      </c>
      <c r="J3984" s="4">
        <v>4</v>
      </c>
      <c r="N3984" t="s">
        <v>8359</v>
      </c>
      <c r="O3984" t="s">
        <v>8234</v>
      </c>
      <c r="P3984" t="s">
        <v>8386</v>
      </c>
      <c r="Q3984" s="8" t="s">
        <v>8376</v>
      </c>
      <c r="S3984" s="7">
        <v>1</v>
      </c>
      <c r="T3984" s="4">
        <v>10000</v>
      </c>
      <c r="U3984" s="4">
        <v>1145</v>
      </c>
      <c r="V3984" s="25">
        <v>30</v>
      </c>
      <c r="W3984" s="4">
        <v>4</v>
      </c>
    </row>
    <row r="3985" spans="1:23" x14ac:dyDescent="0.45">
      <c r="A3985" t="s">
        <v>8359</v>
      </c>
      <c r="B3985" t="s">
        <v>8234</v>
      </c>
      <c r="C3985" t="s">
        <v>8386</v>
      </c>
      <c r="D3985" s="8" t="s">
        <v>8376</v>
      </c>
      <c r="E3985">
        <v>3197</v>
      </c>
      <c r="F3985" s="7">
        <v>1</v>
      </c>
      <c r="G3985" s="4">
        <v>10000</v>
      </c>
      <c r="H3985" s="4">
        <v>1145</v>
      </c>
      <c r="I3985" s="25">
        <v>30</v>
      </c>
      <c r="J3985" s="4">
        <v>4</v>
      </c>
      <c r="N3985" t="s">
        <v>8359</v>
      </c>
      <c r="O3985" t="s">
        <v>8234</v>
      </c>
      <c r="P3985" t="s">
        <v>8386</v>
      </c>
      <c r="Q3985" s="8" t="s">
        <v>8376</v>
      </c>
      <c r="R3985">
        <v>3197</v>
      </c>
      <c r="S3985" s="7">
        <v>1</v>
      </c>
      <c r="T3985" s="4">
        <v>10000</v>
      </c>
      <c r="U3985" s="4">
        <v>1145</v>
      </c>
      <c r="V3985" s="25">
        <v>30</v>
      </c>
      <c r="W3985" s="4">
        <v>4</v>
      </c>
    </row>
    <row r="3986" spans="1:23" x14ac:dyDescent="0.45">
      <c r="A3986" t="s">
        <v>8359</v>
      </c>
      <c r="B3986" t="s">
        <v>8228</v>
      </c>
      <c r="F3986" s="7">
        <v>1</v>
      </c>
      <c r="G3986" s="4">
        <v>620</v>
      </c>
      <c r="H3986" s="4">
        <v>0</v>
      </c>
      <c r="I3986" s="25">
        <v>21.025208333339833</v>
      </c>
      <c r="J3986" s="4">
        <v>0</v>
      </c>
      <c r="N3986" t="s">
        <v>8359</v>
      </c>
      <c r="O3986" t="s">
        <v>8228</v>
      </c>
      <c r="S3986" s="7">
        <v>1</v>
      </c>
      <c r="T3986" s="4">
        <v>620</v>
      </c>
      <c r="U3986" s="4">
        <v>0</v>
      </c>
      <c r="V3986" s="25">
        <v>21.025208333339833</v>
      </c>
      <c r="W3986" s="4">
        <v>0</v>
      </c>
    </row>
    <row r="3987" spans="1:23" x14ac:dyDescent="0.45">
      <c r="A3987" t="s">
        <v>8359</v>
      </c>
      <c r="B3987" t="s">
        <v>8228</v>
      </c>
      <c r="C3987" t="s">
        <v>8386</v>
      </c>
      <c r="F3987" s="7"/>
      <c r="G3987" s="4"/>
      <c r="H3987" s="4"/>
      <c r="I3987" s="25"/>
      <c r="J3987" s="4"/>
      <c r="N3987" t="s">
        <v>8359</v>
      </c>
      <c r="O3987" t="s">
        <v>8228</v>
      </c>
      <c r="P3987" t="s">
        <v>8386</v>
      </c>
      <c r="S3987" s="7"/>
      <c r="T3987" s="4"/>
      <c r="U3987" s="4"/>
      <c r="V3987" s="25"/>
      <c r="W3987" s="4"/>
    </row>
    <row r="3988" spans="1:23" x14ac:dyDescent="0.45">
      <c r="A3988" t="s">
        <v>8359</v>
      </c>
      <c r="B3988" t="s">
        <v>8228</v>
      </c>
      <c r="C3988" t="s">
        <v>8386</v>
      </c>
      <c r="D3988" s="8" t="s">
        <v>8376</v>
      </c>
      <c r="F3988" s="7">
        <v>1</v>
      </c>
      <c r="G3988" s="4">
        <v>620</v>
      </c>
      <c r="H3988" s="4">
        <v>0</v>
      </c>
      <c r="I3988" s="25">
        <v>21.025208333339833</v>
      </c>
      <c r="J3988" s="4">
        <v>0</v>
      </c>
      <c r="N3988" t="s">
        <v>8359</v>
      </c>
      <c r="O3988" t="s">
        <v>8228</v>
      </c>
      <c r="P3988" t="s">
        <v>8386</v>
      </c>
      <c r="Q3988" s="8" t="s">
        <v>8376</v>
      </c>
      <c r="S3988" s="7">
        <v>1</v>
      </c>
      <c r="T3988" s="4">
        <v>620</v>
      </c>
      <c r="U3988" s="4">
        <v>0</v>
      </c>
      <c r="V3988" s="25">
        <v>21.025208333339833</v>
      </c>
      <c r="W3988" s="4">
        <v>0</v>
      </c>
    </row>
    <row r="3989" spans="1:23" x14ac:dyDescent="0.45">
      <c r="A3989" t="s">
        <v>8359</v>
      </c>
      <c r="B3989" t="s">
        <v>8228</v>
      </c>
      <c r="C3989" t="s">
        <v>8386</v>
      </c>
      <c r="D3989" s="8" t="s">
        <v>8376</v>
      </c>
      <c r="E3989">
        <v>3874</v>
      </c>
      <c r="F3989" s="7">
        <v>1</v>
      </c>
      <c r="G3989" s="4">
        <v>620</v>
      </c>
      <c r="H3989" s="4">
        <v>0</v>
      </c>
      <c r="I3989" s="25">
        <v>21.025208333339833</v>
      </c>
      <c r="J3989" s="4">
        <v>0</v>
      </c>
      <c r="N3989" t="s">
        <v>8359</v>
      </c>
      <c r="O3989" t="s">
        <v>8228</v>
      </c>
      <c r="P3989" t="s">
        <v>8386</v>
      </c>
      <c r="Q3989" s="8" t="s">
        <v>8376</v>
      </c>
      <c r="R3989">
        <v>3874</v>
      </c>
      <c r="S3989" s="7">
        <v>1</v>
      </c>
      <c r="T3989" s="4">
        <v>620</v>
      </c>
      <c r="U3989" s="4">
        <v>0</v>
      </c>
      <c r="V3989" s="25">
        <v>21.025208333339833</v>
      </c>
      <c r="W3989" s="4">
        <v>0</v>
      </c>
    </row>
    <row r="3990" spans="1:23" x14ac:dyDescent="0.45">
      <c r="A3990" t="s">
        <v>8359</v>
      </c>
      <c r="B3990" t="s">
        <v>8235</v>
      </c>
      <c r="F3990" s="7">
        <v>1</v>
      </c>
      <c r="G3990" s="4">
        <v>55000</v>
      </c>
      <c r="H3990" s="4">
        <v>6780</v>
      </c>
      <c r="I3990" s="25">
        <v>30</v>
      </c>
      <c r="J3990" s="4">
        <v>19</v>
      </c>
      <c r="N3990" t="s">
        <v>8359</v>
      </c>
      <c r="O3990" t="s">
        <v>8235</v>
      </c>
      <c r="S3990" s="7">
        <v>1</v>
      </c>
      <c r="T3990" s="4">
        <v>55000</v>
      </c>
      <c r="U3990" s="4">
        <v>6780</v>
      </c>
      <c r="V3990" s="25">
        <v>30</v>
      </c>
      <c r="W3990" s="4">
        <v>19</v>
      </c>
    </row>
    <row r="3991" spans="1:23" x14ac:dyDescent="0.45">
      <c r="A3991" t="s">
        <v>8359</v>
      </c>
      <c r="B3991" t="s">
        <v>8235</v>
      </c>
      <c r="C3991" t="s">
        <v>8386</v>
      </c>
      <c r="F3991" s="7"/>
      <c r="G3991" s="4"/>
      <c r="H3991" s="4"/>
      <c r="I3991" s="25"/>
      <c r="J3991" s="4"/>
      <c r="N3991" t="s">
        <v>8359</v>
      </c>
      <c r="O3991" t="s">
        <v>8235</v>
      </c>
      <c r="P3991" t="s">
        <v>8386</v>
      </c>
      <c r="S3991" s="7"/>
      <c r="T3991" s="4"/>
      <c r="U3991" s="4"/>
      <c r="V3991" s="25"/>
      <c r="W3991" s="4"/>
    </row>
    <row r="3992" spans="1:23" x14ac:dyDescent="0.45">
      <c r="A3992" t="s">
        <v>8359</v>
      </c>
      <c r="B3992" t="s">
        <v>8235</v>
      </c>
      <c r="C3992" t="s">
        <v>8386</v>
      </c>
      <c r="D3992" s="8" t="s">
        <v>8379</v>
      </c>
      <c r="F3992" s="7">
        <v>1</v>
      </c>
      <c r="G3992" s="4">
        <v>55000</v>
      </c>
      <c r="H3992" s="4">
        <v>6780</v>
      </c>
      <c r="I3992" s="25">
        <v>30</v>
      </c>
      <c r="J3992" s="4">
        <v>19</v>
      </c>
      <c r="N3992" t="s">
        <v>8359</v>
      </c>
      <c r="O3992" t="s">
        <v>8235</v>
      </c>
      <c r="P3992" t="s">
        <v>8386</v>
      </c>
      <c r="Q3992" s="8" t="s">
        <v>8379</v>
      </c>
      <c r="S3992" s="7">
        <v>1</v>
      </c>
      <c r="T3992" s="4">
        <v>55000</v>
      </c>
      <c r="U3992" s="4">
        <v>6780</v>
      </c>
      <c r="V3992" s="25">
        <v>30</v>
      </c>
      <c r="W3992" s="4">
        <v>19</v>
      </c>
    </row>
    <row r="3993" spans="1:23" x14ac:dyDescent="0.45">
      <c r="A3993" t="s">
        <v>8359</v>
      </c>
      <c r="B3993" t="s">
        <v>8235</v>
      </c>
      <c r="C3993" t="s">
        <v>8386</v>
      </c>
      <c r="D3993" s="8" t="s">
        <v>8379</v>
      </c>
      <c r="E3993">
        <v>3189</v>
      </c>
      <c r="F3993" s="7">
        <v>1</v>
      </c>
      <c r="G3993" s="4">
        <v>55000</v>
      </c>
      <c r="H3993" s="4">
        <v>6780</v>
      </c>
      <c r="I3993" s="25">
        <v>30</v>
      </c>
      <c r="J3993" s="4">
        <v>19</v>
      </c>
      <c r="N3993" t="s">
        <v>8359</v>
      </c>
      <c r="O3993" t="s">
        <v>8235</v>
      </c>
      <c r="P3993" t="s">
        <v>8386</v>
      </c>
      <c r="Q3993" s="8" t="s">
        <v>8379</v>
      </c>
      <c r="R3993">
        <v>3189</v>
      </c>
      <c r="S3993" s="7">
        <v>1</v>
      </c>
      <c r="T3993" s="4">
        <v>55000</v>
      </c>
      <c r="U3993" s="4">
        <v>6780</v>
      </c>
      <c r="V3993" s="25">
        <v>30</v>
      </c>
      <c r="W3993" s="4">
        <v>19</v>
      </c>
    </row>
    <row r="3994" spans="1:23" x14ac:dyDescent="0.45">
      <c r="A3994" t="s">
        <v>8359</v>
      </c>
      <c r="B3994" t="s">
        <v>8224</v>
      </c>
      <c r="F3994" s="7">
        <v>96</v>
      </c>
      <c r="G3994" s="4">
        <v>5564211</v>
      </c>
      <c r="H3994" s="4">
        <v>288503.90000000002</v>
      </c>
      <c r="I3994" s="25">
        <v>33.848865620177776</v>
      </c>
      <c r="J3994" s="4">
        <v>2705</v>
      </c>
      <c r="N3994" t="s">
        <v>8359</v>
      </c>
      <c r="O3994" t="s">
        <v>8224</v>
      </c>
      <c r="S3994" s="7">
        <v>96</v>
      </c>
      <c r="T3994" s="4">
        <v>5564211</v>
      </c>
      <c r="U3994" s="4">
        <v>288503.90000000002</v>
      </c>
      <c r="V3994" s="25">
        <v>33.848865620177776</v>
      </c>
      <c r="W3994" s="4">
        <v>2705</v>
      </c>
    </row>
    <row r="3995" spans="1:23" x14ac:dyDescent="0.45">
      <c r="A3995" t="s">
        <v>8359</v>
      </c>
      <c r="B3995" t="s">
        <v>8224</v>
      </c>
      <c r="C3995" t="s">
        <v>8385</v>
      </c>
      <c r="F3995" s="7"/>
      <c r="G3995" s="4"/>
      <c r="H3995" s="4"/>
      <c r="I3995" s="25"/>
      <c r="J3995" s="4"/>
      <c r="N3995" t="s">
        <v>8359</v>
      </c>
      <c r="O3995" t="s">
        <v>8224</v>
      </c>
      <c r="P3995" t="s">
        <v>8385</v>
      </c>
      <c r="S3995" s="7"/>
      <c r="T3995" s="4"/>
      <c r="U3995" s="4"/>
      <c r="V3995" s="25"/>
      <c r="W3995" s="4"/>
    </row>
    <row r="3996" spans="1:23" x14ac:dyDescent="0.45">
      <c r="A3996" t="s">
        <v>8359</v>
      </c>
      <c r="B3996" t="s">
        <v>8224</v>
      </c>
      <c r="C3996" t="s">
        <v>8385</v>
      </c>
      <c r="D3996" s="8" t="s">
        <v>8379</v>
      </c>
      <c r="F3996" s="7">
        <v>3</v>
      </c>
      <c r="G3996" s="4">
        <v>14500</v>
      </c>
      <c r="H3996" s="4">
        <v>14751.32</v>
      </c>
      <c r="I3996" s="25">
        <v>28.578942901234161</v>
      </c>
      <c r="J3996" s="4">
        <v>149</v>
      </c>
      <c r="N3996" t="s">
        <v>8359</v>
      </c>
      <c r="O3996" t="s">
        <v>8224</v>
      </c>
      <c r="P3996" t="s">
        <v>8385</v>
      </c>
      <c r="Q3996" s="8" t="s">
        <v>8379</v>
      </c>
      <c r="S3996" s="7">
        <v>3</v>
      </c>
      <c r="T3996" s="4">
        <v>14500</v>
      </c>
      <c r="U3996" s="4">
        <v>14751.32</v>
      </c>
      <c r="V3996" s="25">
        <v>28.578942901234161</v>
      </c>
      <c r="W3996" s="4">
        <v>149</v>
      </c>
    </row>
    <row r="3997" spans="1:23" x14ac:dyDescent="0.45">
      <c r="A3997" t="s">
        <v>8359</v>
      </c>
      <c r="B3997" t="s">
        <v>8224</v>
      </c>
      <c r="C3997" t="s">
        <v>8385</v>
      </c>
      <c r="D3997" s="8" t="s">
        <v>8379</v>
      </c>
      <c r="E3997">
        <v>2929</v>
      </c>
      <c r="F3997" s="7">
        <v>1</v>
      </c>
      <c r="G3997" s="4">
        <v>8000</v>
      </c>
      <c r="H3997" s="4">
        <v>8165.55</v>
      </c>
      <c r="I3997" s="25">
        <v>30</v>
      </c>
      <c r="J3997" s="4">
        <v>32</v>
      </c>
      <c r="N3997" t="s">
        <v>8359</v>
      </c>
      <c r="O3997" t="s">
        <v>8224</v>
      </c>
      <c r="P3997" t="s">
        <v>8385</v>
      </c>
      <c r="Q3997" s="8" t="s">
        <v>8379</v>
      </c>
      <c r="R3997">
        <v>2929</v>
      </c>
      <c r="S3997" s="7">
        <v>1</v>
      </c>
      <c r="T3997" s="4">
        <v>8000</v>
      </c>
      <c r="U3997" s="4">
        <v>8165.55</v>
      </c>
      <c r="V3997" s="25">
        <v>30</v>
      </c>
      <c r="W3997" s="4">
        <v>32</v>
      </c>
    </row>
    <row r="3998" spans="1:23" x14ac:dyDescent="0.45">
      <c r="A3998" t="s">
        <v>8359</v>
      </c>
      <c r="B3998" t="s">
        <v>8224</v>
      </c>
      <c r="C3998" t="s">
        <v>8385</v>
      </c>
      <c r="D3998" s="8" t="s">
        <v>8379</v>
      </c>
      <c r="E3998">
        <v>3758</v>
      </c>
      <c r="F3998" s="7">
        <v>1</v>
      </c>
      <c r="G3998" s="4">
        <v>1500</v>
      </c>
      <c r="H3998" s="4">
        <v>1535</v>
      </c>
      <c r="I3998" s="25">
        <v>30.736828703702486</v>
      </c>
      <c r="J3998" s="4">
        <v>26</v>
      </c>
      <c r="N3998" t="s">
        <v>8359</v>
      </c>
      <c r="O3998" t="s">
        <v>8224</v>
      </c>
      <c r="P3998" t="s">
        <v>8385</v>
      </c>
      <c r="Q3998" s="8" t="s">
        <v>8379</v>
      </c>
      <c r="R3998">
        <v>3758</v>
      </c>
      <c r="S3998" s="7">
        <v>1</v>
      </c>
      <c r="T3998" s="4">
        <v>1500</v>
      </c>
      <c r="U3998" s="4">
        <v>1535</v>
      </c>
      <c r="V3998" s="25">
        <v>30.736828703702486</v>
      </c>
      <c r="W3998" s="4">
        <v>26</v>
      </c>
    </row>
    <row r="3999" spans="1:23" x14ac:dyDescent="0.45">
      <c r="A3999" t="s">
        <v>8359</v>
      </c>
      <c r="B3999" t="s">
        <v>8224</v>
      </c>
      <c r="C3999" t="s">
        <v>8385</v>
      </c>
      <c r="D3999" s="8" t="s">
        <v>8379</v>
      </c>
      <c r="E3999">
        <v>3760</v>
      </c>
      <c r="F3999" s="7">
        <v>1</v>
      </c>
      <c r="G3999" s="4">
        <v>5000</v>
      </c>
      <c r="H3999" s="4">
        <v>5050.7700000000004</v>
      </c>
      <c r="I3999" s="25">
        <v>25</v>
      </c>
      <c r="J3999" s="4">
        <v>91</v>
      </c>
      <c r="N3999" t="s">
        <v>8359</v>
      </c>
      <c r="O3999" t="s">
        <v>8224</v>
      </c>
      <c r="P3999" t="s">
        <v>8385</v>
      </c>
      <c r="Q3999" s="8" t="s">
        <v>8379</v>
      </c>
      <c r="R3999">
        <v>3760</v>
      </c>
      <c r="S3999" s="7">
        <v>1</v>
      </c>
      <c r="T3999" s="4">
        <v>5000</v>
      </c>
      <c r="U3999" s="4">
        <v>5050.7700000000004</v>
      </c>
      <c r="V3999" s="25">
        <v>25</v>
      </c>
      <c r="W3999" s="4">
        <v>91</v>
      </c>
    </row>
    <row r="4000" spans="1:23" x14ac:dyDescent="0.45">
      <c r="A4000" t="s">
        <v>8359</v>
      </c>
      <c r="B4000" t="s">
        <v>8224</v>
      </c>
      <c r="C4000" t="s">
        <v>8385</v>
      </c>
      <c r="D4000" s="8" t="s">
        <v>8369</v>
      </c>
      <c r="F4000" s="7">
        <v>4</v>
      </c>
      <c r="G4000" s="4">
        <v>20000</v>
      </c>
      <c r="H4000" s="4">
        <v>19121.12</v>
      </c>
      <c r="I4000" s="25">
        <v>38.75</v>
      </c>
      <c r="J4000" s="4">
        <v>171</v>
      </c>
      <c r="N4000" t="s">
        <v>8359</v>
      </c>
      <c r="O4000" t="s">
        <v>8224</v>
      </c>
      <c r="P4000" t="s">
        <v>8385</v>
      </c>
      <c r="Q4000" s="8" t="s">
        <v>8369</v>
      </c>
      <c r="S4000" s="7">
        <v>4</v>
      </c>
      <c r="T4000" s="4">
        <v>20000</v>
      </c>
      <c r="U4000" s="4">
        <v>19121.12</v>
      </c>
      <c r="V4000" s="25">
        <v>38.75</v>
      </c>
      <c r="W4000" s="4">
        <v>171</v>
      </c>
    </row>
    <row r="4001" spans="1:23" x14ac:dyDescent="0.45">
      <c r="A4001" t="s">
        <v>8359</v>
      </c>
      <c r="B4001" t="s">
        <v>8224</v>
      </c>
      <c r="C4001" t="s">
        <v>8385</v>
      </c>
      <c r="D4001" s="8" t="s">
        <v>8369</v>
      </c>
      <c r="E4001">
        <v>3756</v>
      </c>
      <c r="F4001" s="7">
        <v>1</v>
      </c>
      <c r="G4001" s="4">
        <v>4500</v>
      </c>
      <c r="H4001" s="4">
        <v>4550</v>
      </c>
      <c r="I4001" s="25">
        <v>30</v>
      </c>
      <c r="J4001" s="4">
        <v>17</v>
      </c>
      <c r="N4001" t="s">
        <v>8359</v>
      </c>
      <c r="O4001" t="s">
        <v>8224</v>
      </c>
      <c r="P4001" t="s">
        <v>8385</v>
      </c>
      <c r="Q4001" s="8" t="s">
        <v>8369</v>
      </c>
      <c r="R4001">
        <v>3756</v>
      </c>
      <c r="S4001" s="7">
        <v>1</v>
      </c>
      <c r="T4001" s="4">
        <v>4500</v>
      </c>
      <c r="U4001" s="4">
        <v>4550</v>
      </c>
      <c r="V4001" s="25">
        <v>30</v>
      </c>
      <c r="W4001" s="4">
        <v>17</v>
      </c>
    </row>
    <row r="4002" spans="1:23" x14ac:dyDescent="0.45">
      <c r="A4002" t="s">
        <v>8359</v>
      </c>
      <c r="B4002" t="s">
        <v>8224</v>
      </c>
      <c r="C4002" t="s">
        <v>8385</v>
      </c>
      <c r="D4002" s="8" t="s">
        <v>8369</v>
      </c>
      <c r="E4002">
        <v>3766</v>
      </c>
      <c r="F4002" s="7">
        <v>1</v>
      </c>
      <c r="G4002" s="4">
        <v>10000</v>
      </c>
      <c r="H4002" s="4">
        <v>10265.01</v>
      </c>
      <c r="I4002" s="25">
        <v>35</v>
      </c>
      <c r="J4002" s="4">
        <v>96</v>
      </c>
      <c r="N4002" t="s">
        <v>8359</v>
      </c>
      <c r="O4002" t="s">
        <v>8224</v>
      </c>
      <c r="P4002" t="s">
        <v>8385</v>
      </c>
      <c r="Q4002" s="8" t="s">
        <v>8369</v>
      </c>
      <c r="R4002">
        <v>3766</v>
      </c>
      <c r="S4002" s="7">
        <v>1</v>
      </c>
      <c r="T4002" s="4">
        <v>10000</v>
      </c>
      <c r="U4002" s="4">
        <v>10265.01</v>
      </c>
      <c r="V4002" s="25">
        <v>35</v>
      </c>
      <c r="W4002" s="4">
        <v>96</v>
      </c>
    </row>
    <row r="4003" spans="1:23" x14ac:dyDescent="0.45">
      <c r="A4003" t="s">
        <v>8359</v>
      </c>
      <c r="B4003" t="s">
        <v>8224</v>
      </c>
      <c r="C4003" t="s">
        <v>8385</v>
      </c>
      <c r="D4003" s="8" t="s">
        <v>8369</v>
      </c>
      <c r="E4003">
        <v>3768</v>
      </c>
      <c r="F4003" s="7">
        <v>1</v>
      </c>
      <c r="G4003" s="4">
        <v>4000</v>
      </c>
      <c r="H4003" s="4">
        <v>4306.1099999999997</v>
      </c>
      <c r="I4003" s="25">
        <v>30</v>
      </c>
      <c r="J4003" s="4">
        <v>58</v>
      </c>
      <c r="N4003" t="s">
        <v>8359</v>
      </c>
      <c r="O4003" t="s">
        <v>8224</v>
      </c>
      <c r="P4003" t="s">
        <v>8385</v>
      </c>
      <c r="Q4003" s="8" t="s">
        <v>8369</v>
      </c>
      <c r="R4003">
        <v>3768</v>
      </c>
      <c r="S4003" s="7">
        <v>1</v>
      </c>
      <c r="T4003" s="4">
        <v>4000</v>
      </c>
      <c r="U4003" s="4">
        <v>4306.1099999999997</v>
      </c>
      <c r="V4003" s="25">
        <v>30</v>
      </c>
      <c r="W4003" s="4">
        <v>58</v>
      </c>
    </row>
    <row r="4004" spans="1:23" x14ac:dyDescent="0.45">
      <c r="A4004" t="s">
        <v>8359</v>
      </c>
      <c r="B4004" t="s">
        <v>8224</v>
      </c>
      <c r="C4004" t="s">
        <v>8385</v>
      </c>
      <c r="D4004" s="8" t="s">
        <v>8369</v>
      </c>
      <c r="E4004">
        <v>3791</v>
      </c>
      <c r="F4004" s="7">
        <v>1</v>
      </c>
      <c r="G4004" s="4">
        <v>1500</v>
      </c>
      <c r="H4004" s="4">
        <v>0</v>
      </c>
      <c r="I4004" s="25">
        <v>60</v>
      </c>
      <c r="J4004" s="4">
        <v>0</v>
      </c>
      <c r="N4004" t="s">
        <v>8359</v>
      </c>
      <c r="O4004" t="s">
        <v>8224</v>
      </c>
      <c r="P4004" t="s">
        <v>8385</v>
      </c>
      <c r="Q4004" s="8" t="s">
        <v>8369</v>
      </c>
      <c r="R4004">
        <v>3791</v>
      </c>
      <c r="S4004" s="7">
        <v>1</v>
      </c>
      <c r="T4004" s="4">
        <v>1500</v>
      </c>
      <c r="U4004" s="4">
        <v>0</v>
      </c>
      <c r="V4004" s="25">
        <v>60</v>
      </c>
      <c r="W4004" s="4">
        <v>0</v>
      </c>
    </row>
    <row r="4005" spans="1:23" x14ac:dyDescent="0.45">
      <c r="A4005" t="s">
        <v>8359</v>
      </c>
      <c r="B4005" t="s">
        <v>8224</v>
      </c>
      <c r="C4005" t="s">
        <v>8385</v>
      </c>
      <c r="D4005" s="8" t="s">
        <v>8380</v>
      </c>
      <c r="F4005" s="7">
        <v>5</v>
      </c>
      <c r="G4005" s="4">
        <v>29300</v>
      </c>
      <c r="H4005" s="4">
        <v>23334</v>
      </c>
      <c r="I4005" s="25">
        <v>32.707861111112287</v>
      </c>
      <c r="J4005" s="4">
        <v>259</v>
      </c>
      <c r="N4005" t="s">
        <v>8359</v>
      </c>
      <c r="O4005" t="s">
        <v>8224</v>
      </c>
      <c r="P4005" t="s">
        <v>8385</v>
      </c>
      <c r="Q4005" s="8" t="s">
        <v>8380</v>
      </c>
      <c r="S4005" s="7">
        <v>5</v>
      </c>
      <c r="T4005" s="4">
        <v>29300</v>
      </c>
      <c r="U4005" s="4">
        <v>23334</v>
      </c>
      <c r="V4005" s="25">
        <v>32.707861111112287</v>
      </c>
      <c r="W4005" s="4">
        <v>259</v>
      </c>
    </row>
    <row r="4006" spans="1:23" x14ac:dyDescent="0.45">
      <c r="A4006" t="s">
        <v>8359</v>
      </c>
      <c r="B4006" t="s">
        <v>8224</v>
      </c>
      <c r="C4006" t="s">
        <v>8385</v>
      </c>
      <c r="D4006" s="8" t="s">
        <v>8380</v>
      </c>
      <c r="E4006">
        <v>2927</v>
      </c>
      <c r="F4006" s="7">
        <v>1</v>
      </c>
      <c r="G4006" s="4">
        <v>1800</v>
      </c>
      <c r="H4006" s="4">
        <v>2355</v>
      </c>
      <c r="I4006" s="25">
        <v>28.539016203707433</v>
      </c>
      <c r="J4006" s="4">
        <v>21</v>
      </c>
      <c r="N4006" t="s">
        <v>8359</v>
      </c>
      <c r="O4006" t="s">
        <v>8224</v>
      </c>
      <c r="P4006" t="s">
        <v>8385</v>
      </c>
      <c r="Q4006" s="8" t="s">
        <v>8380</v>
      </c>
      <c r="R4006">
        <v>2927</v>
      </c>
      <c r="S4006" s="7">
        <v>1</v>
      </c>
      <c r="T4006" s="4">
        <v>1800</v>
      </c>
      <c r="U4006" s="4">
        <v>2355</v>
      </c>
      <c r="V4006" s="25">
        <v>28.539016203707433</v>
      </c>
      <c r="W4006" s="4">
        <v>21</v>
      </c>
    </row>
    <row r="4007" spans="1:23" x14ac:dyDescent="0.45">
      <c r="A4007" t="s">
        <v>8359</v>
      </c>
      <c r="B4007" t="s">
        <v>8224</v>
      </c>
      <c r="C4007" t="s">
        <v>8385</v>
      </c>
      <c r="D4007" s="8" t="s">
        <v>8380</v>
      </c>
      <c r="E4007">
        <v>3754</v>
      </c>
      <c r="F4007" s="7">
        <v>1</v>
      </c>
      <c r="G4007" s="4">
        <v>2500</v>
      </c>
      <c r="H4007" s="4">
        <v>3000</v>
      </c>
      <c r="I4007" s="25">
        <v>37.326423611113569</v>
      </c>
      <c r="J4007" s="4">
        <v>27</v>
      </c>
      <c r="N4007" t="s">
        <v>8359</v>
      </c>
      <c r="O4007" t="s">
        <v>8224</v>
      </c>
      <c r="P4007" t="s">
        <v>8385</v>
      </c>
      <c r="Q4007" s="8" t="s">
        <v>8380</v>
      </c>
      <c r="R4007">
        <v>3754</v>
      </c>
      <c r="S4007" s="7">
        <v>1</v>
      </c>
      <c r="T4007" s="4">
        <v>2500</v>
      </c>
      <c r="U4007" s="4">
        <v>3000</v>
      </c>
      <c r="V4007" s="25">
        <v>37.326423611113569</v>
      </c>
      <c r="W4007" s="4">
        <v>27</v>
      </c>
    </row>
    <row r="4008" spans="1:23" x14ac:dyDescent="0.45">
      <c r="A4008" t="s">
        <v>8359</v>
      </c>
      <c r="B4008" t="s">
        <v>8224</v>
      </c>
      <c r="C4008" t="s">
        <v>8385</v>
      </c>
      <c r="D4008" s="8" t="s">
        <v>8380</v>
      </c>
      <c r="E4008">
        <v>3765</v>
      </c>
      <c r="F4008" s="7">
        <v>1</v>
      </c>
      <c r="G4008" s="4">
        <v>7000</v>
      </c>
      <c r="H4008" s="4">
        <v>7942</v>
      </c>
      <c r="I4008" s="25">
        <v>30</v>
      </c>
      <c r="J4008" s="4">
        <v>107</v>
      </c>
      <c r="N4008" t="s">
        <v>8359</v>
      </c>
      <c r="O4008" t="s">
        <v>8224</v>
      </c>
      <c r="P4008" t="s">
        <v>8385</v>
      </c>
      <c r="Q4008" s="8" t="s">
        <v>8380</v>
      </c>
      <c r="R4008">
        <v>3765</v>
      </c>
      <c r="S4008" s="7">
        <v>1</v>
      </c>
      <c r="T4008" s="4">
        <v>7000</v>
      </c>
      <c r="U4008" s="4">
        <v>7942</v>
      </c>
      <c r="V4008" s="25">
        <v>30</v>
      </c>
      <c r="W4008" s="4">
        <v>107</v>
      </c>
    </row>
    <row r="4009" spans="1:23" x14ac:dyDescent="0.45">
      <c r="A4009" t="s">
        <v>8359</v>
      </c>
      <c r="B4009" t="s">
        <v>8224</v>
      </c>
      <c r="C4009" t="s">
        <v>8385</v>
      </c>
      <c r="D4009" s="8" t="s">
        <v>8380</v>
      </c>
      <c r="E4009">
        <v>3776</v>
      </c>
      <c r="F4009" s="7">
        <v>1</v>
      </c>
      <c r="G4009" s="4">
        <v>8000</v>
      </c>
      <c r="H4009" s="4">
        <v>8537</v>
      </c>
      <c r="I4009" s="25">
        <v>37.673865740740439</v>
      </c>
      <c r="J4009" s="4">
        <v>94</v>
      </c>
      <c r="N4009" t="s">
        <v>8359</v>
      </c>
      <c r="O4009" t="s">
        <v>8224</v>
      </c>
      <c r="P4009" t="s">
        <v>8385</v>
      </c>
      <c r="Q4009" s="8" t="s">
        <v>8380</v>
      </c>
      <c r="R4009">
        <v>3776</v>
      </c>
      <c r="S4009" s="7">
        <v>1</v>
      </c>
      <c r="T4009" s="4">
        <v>8000</v>
      </c>
      <c r="U4009" s="4">
        <v>8537</v>
      </c>
      <c r="V4009" s="25">
        <v>37.673865740740439</v>
      </c>
      <c r="W4009" s="4">
        <v>94</v>
      </c>
    </row>
    <row r="4010" spans="1:23" x14ac:dyDescent="0.45">
      <c r="A4010" t="s">
        <v>8359</v>
      </c>
      <c r="B4010" t="s">
        <v>8224</v>
      </c>
      <c r="C4010" t="s">
        <v>8385</v>
      </c>
      <c r="D4010" s="8" t="s">
        <v>8380</v>
      </c>
      <c r="E4010">
        <v>3870</v>
      </c>
      <c r="F4010" s="7">
        <v>1</v>
      </c>
      <c r="G4010" s="4">
        <v>10000</v>
      </c>
      <c r="H4010" s="4">
        <v>1500</v>
      </c>
      <c r="I4010" s="25">
        <v>30</v>
      </c>
      <c r="J4010" s="4">
        <v>10</v>
      </c>
      <c r="N4010" t="s">
        <v>8359</v>
      </c>
      <c r="O4010" t="s">
        <v>8224</v>
      </c>
      <c r="P4010" t="s">
        <v>8385</v>
      </c>
      <c r="Q4010" s="8" t="s">
        <v>8380</v>
      </c>
      <c r="R4010">
        <v>3870</v>
      </c>
      <c r="S4010" s="7">
        <v>1</v>
      </c>
      <c r="T4010" s="4">
        <v>10000</v>
      </c>
      <c r="U4010" s="4">
        <v>1500</v>
      </c>
      <c r="V4010" s="25">
        <v>30</v>
      </c>
      <c r="W4010" s="4">
        <v>10</v>
      </c>
    </row>
    <row r="4011" spans="1:23" x14ac:dyDescent="0.45">
      <c r="A4011" t="s">
        <v>8359</v>
      </c>
      <c r="B4011" t="s">
        <v>8224</v>
      </c>
      <c r="C4011" t="s">
        <v>8385</v>
      </c>
      <c r="D4011" s="8" t="s">
        <v>8370</v>
      </c>
      <c r="F4011" s="7">
        <v>3</v>
      </c>
      <c r="G4011" s="4">
        <v>228000</v>
      </c>
      <c r="H4011" s="4">
        <v>9258</v>
      </c>
      <c r="I4011" s="25">
        <v>41.077499999999418</v>
      </c>
      <c r="J4011" s="4">
        <v>32</v>
      </c>
      <c r="N4011" t="s">
        <v>8359</v>
      </c>
      <c r="O4011" t="s">
        <v>8224</v>
      </c>
      <c r="P4011" t="s">
        <v>8385</v>
      </c>
      <c r="Q4011" s="8" t="s">
        <v>8370</v>
      </c>
      <c r="S4011" s="7">
        <v>3</v>
      </c>
      <c r="T4011" s="4">
        <v>228000</v>
      </c>
      <c r="U4011" s="4">
        <v>9258</v>
      </c>
      <c r="V4011" s="25">
        <v>41.077499999999418</v>
      </c>
      <c r="W4011" s="4">
        <v>32</v>
      </c>
    </row>
    <row r="4012" spans="1:23" x14ac:dyDescent="0.45">
      <c r="A4012" t="s">
        <v>8359</v>
      </c>
      <c r="B4012" t="s">
        <v>8224</v>
      </c>
      <c r="C4012" t="s">
        <v>8385</v>
      </c>
      <c r="D4012" s="8" t="s">
        <v>8370</v>
      </c>
      <c r="E4012">
        <v>2939</v>
      </c>
      <c r="F4012" s="7">
        <v>1</v>
      </c>
      <c r="G4012" s="4">
        <v>8000</v>
      </c>
      <c r="H4012" s="4">
        <v>8230</v>
      </c>
      <c r="I4012" s="25">
        <v>33.232499999998254</v>
      </c>
      <c r="J4012" s="4">
        <v>25</v>
      </c>
      <c r="N4012" t="s">
        <v>8359</v>
      </c>
      <c r="O4012" t="s">
        <v>8224</v>
      </c>
      <c r="P4012" t="s">
        <v>8385</v>
      </c>
      <c r="Q4012" s="8" t="s">
        <v>8370</v>
      </c>
      <c r="R4012">
        <v>2939</v>
      </c>
      <c r="S4012" s="7">
        <v>1</v>
      </c>
      <c r="T4012" s="4">
        <v>8000</v>
      </c>
      <c r="U4012" s="4">
        <v>8230</v>
      </c>
      <c r="V4012" s="25">
        <v>33.232499999998254</v>
      </c>
      <c r="W4012" s="4">
        <v>25</v>
      </c>
    </row>
    <row r="4013" spans="1:23" x14ac:dyDescent="0.45">
      <c r="A4013" t="s">
        <v>8359</v>
      </c>
      <c r="B4013" t="s">
        <v>8224</v>
      </c>
      <c r="C4013" t="s">
        <v>8385</v>
      </c>
      <c r="D4013" s="8" t="s">
        <v>8370</v>
      </c>
      <c r="E4013">
        <v>3798</v>
      </c>
      <c r="F4013" s="7">
        <v>1</v>
      </c>
      <c r="G4013" s="4">
        <v>70000</v>
      </c>
      <c r="H4013" s="4">
        <v>1025</v>
      </c>
      <c r="I4013" s="25">
        <v>30</v>
      </c>
      <c r="J4013" s="4">
        <v>5</v>
      </c>
      <c r="N4013" t="s">
        <v>8359</v>
      </c>
      <c r="O4013" t="s">
        <v>8224</v>
      </c>
      <c r="P4013" t="s">
        <v>8385</v>
      </c>
      <c r="Q4013" s="8" t="s">
        <v>8370</v>
      </c>
      <c r="R4013">
        <v>3798</v>
      </c>
      <c r="S4013" s="7">
        <v>1</v>
      </c>
      <c r="T4013" s="4">
        <v>70000</v>
      </c>
      <c r="U4013" s="4">
        <v>1025</v>
      </c>
      <c r="V4013" s="25">
        <v>30</v>
      </c>
      <c r="W4013" s="4">
        <v>5</v>
      </c>
    </row>
    <row r="4014" spans="1:23" x14ac:dyDescent="0.45">
      <c r="A4014" t="s">
        <v>8359</v>
      </c>
      <c r="B4014" t="s">
        <v>8224</v>
      </c>
      <c r="C4014" t="s">
        <v>8385</v>
      </c>
      <c r="D4014" s="8" t="s">
        <v>8370</v>
      </c>
      <c r="E4014">
        <v>3805</v>
      </c>
      <c r="F4014" s="7">
        <v>1</v>
      </c>
      <c r="G4014" s="4">
        <v>150000</v>
      </c>
      <c r="H4014" s="4">
        <v>3</v>
      </c>
      <c r="I4014" s="25">
        <v>60</v>
      </c>
      <c r="J4014" s="4">
        <v>2</v>
      </c>
      <c r="N4014" t="s">
        <v>8359</v>
      </c>
      <c r="O4014" t="s">
        <v>8224</v>
      </c>
      <c r="P4014" t="s">
        <v>8385</v>
      </c>
      <c r="Q4014" s="8" t="s">
        <v>8370</v>
      </c>
      <c r="R4014">
        <v>3805</v>
      </c>
      <c r="S4014" s="7">
        <v>1</v>
      </c>
      <c r="T4014" s="4">
        <v>150000</v>
      </c>
      <c r="U4014" s="4">
        <v>3</v>
      </c>
      <c r="V4014" s="25">
        <v>60</v>
      </c>
      <c r="W4014" s="4">
        <v>2</v>
      </c>
    </row>
    <row r="4015" spans="1:23" x14ac:dyDescent="0.45">
      <c r="A4015" t="s">
        <v>8359</v>
      </c>
      <c r="B4015" t="s">
        <v>8224</v>
      </c>
      <c r="C4015" t="s">
        <v>8385</v>
      </c>
      <c r="D4015" s="8" t="s">
        <v>8371</v>
      </c>
      <c r="F4015" s="7">
        <v>5</v>
      </c>
      <c r="G4015" s="4">
        <v>71700</v>
      </c>
      <c r="H4015" s="4">
        <v>62497.69</v>
      </c>
      <c r="I4015" s="25">
        <v>27.905150462963501</v>
      </c>
      <c r="J4015" s="4">
        <v>366</v>
      </c>
      <c r="N4015" t="s">
        <v>8359</v>
      </c>
      <c r="O4015" t="s">
        <v>8224</v>
      </c>
      <c r="P4015" t="s">
        <v>8385</v>
      </c>
      <c r="Q4015" s="8" t="s">
        <v>8371</v>
      </c>
      <c r="S4015" s="7">
        <v>5</v>
      </c>
      <c r="T4015" s="4">
        <v>71700</v>
      </c>
      <c r="U4015" s="4">
        <v>62497.69</v>
      </c>
      <c r="V4015" s="25">
        <v>27.905150462963501</v>
      </c>
      <c r="W4015" s="4">
        <v>366</v>
      </c>
    </row>
    <row r="4016" spans="1:23" x14ac:dyDescent="0.45">
      <c r="A4016" t="s">
        <v>8359</v>
      </c>
      <c r="B4016" t="s">
        <v>8224</v>
      </c>
      <c r="C4016" t="s">
        <v>8385</v>
      </c>
      <c r="D4016" s="8" t="s">
        <v>8371</v>
      </c>
      <c r="E4016">
        <v>2921</v>
      </c>
      <c r="F4016" s="7">
        <v>1</v>
      </c>
      <c r="G4016" s="4">
        <v>100</v>
      </c>
      <c r="H4016" s="4">
        <v>129</v>
      </c>
      <c r="I4016" s="25">
        <v>30</v>
      </c>
      <c r="J4016" s="4">
        <v>3</v>
      </c>
      <c r="N4016" t="s">
        <v>8359</v>
      </c>
      <c r="O4016" t="s">
        <v>8224</v>
      </c>
      <c r="P4016" t="s">
        <v>8385</v>
      </c>
      <c r="Q4016" s="8" t="s">
        <v>8371</v>
      </c>
      <c r="R4016">
        <v>2921</v>
      </c>
      <c r="S4016" s="7">
        <v>1</v>
      </c>
      <c r="T4016" s="4">
        <v>100</v>
      </c>
      <c r="U4016" s="4">
        <v>129</v>
      </c>
      <c r="V4016" s="25">
        <v>30</v>
      </c>
      <c r="W4016" s="4">
        <v>3</v>
      </c>
    </row>
    <row r="4017" spans="1:23" x14ac:dyDescent="0.45">
      <c r="A4017" t="s">
        <v>8359</v>
      </c>
      <c r="B4017" t="s">
        <v>8224</v>
      </c>
      <c r="C4017" t="s">
        <v>8385</v>
      </c>
      <c r="D4017" s="8" t="s">
        <v>8371</v>
      </c>
      <c r="E4017">
        <v>2925</v>
      </c>
      <c r="F4017" s="7">
        <v>1</v>
      </c>
      <c r="G4017" s="4">
        <v>45000</v>
      </c>
      <c r="H4017" s="4">
        <v>46100.69</v>
      </c>
      <c r="I4017" s="25">
        <v>30</v>
      </c>
      <c r="J4017" s="4">
        <v>199</v>
      </c>
      <c r="N4017" t="s">
        <v>8359</v>
      </c>
      <c r="O4017" t="s">
        <v>8224</v>
      </c>
      <c r="P4017" t="s">
        <v>8385</v>
      </c>
      <c r="Q4017" s="8" t="s">
        <v>8371</v>
      </c>
      <c r="R4017">
        <v>2925</v>
      </c>
      <c r="S4017" s="7">
        <v>1</v>
      </c>
      <c r="T4017" s="4">
        <v>45000</v>
      </c>
      <c r="U4017" s="4">
        <v>46100.69</v>
      </c>
      <c r="V4017" s="25">
        <v>30</v>
      </c>
      <c r="W4017" s="4">
        <v>199</v>
      </c>
    </row>
    <row r="4018" spans="1:23" x14ac:dyDescent="0.45">
      <c r="A4018" t="s">
        <v>8359</v>
      </c>
      <c r="B4018" t="s">
        <v>8224</v>
      </c>
      <c r="C4018" t="s">
        <v>8385</v>
      </c>
      <c r="D4018" s="8" t="s">
        <v>8371</v>
      </c>
      <c r="E4018">
        <v>3199</v>
      </c>
      <c r="F4018" s="7">
        <v>1</v>
      </c>
      <c r="G4018" s="4">
        <v>5000</v>
      </c>
      <c r="H4018" s="4">
        <v>2608</v>
      </c>
      <c r="I4018" s="25">
        <v>30.113217592588626</v>
      </c>
      <c r="J4018" s="4">
        <v>53</v>
      </c>
      <c r="N4018" t="s">
        <v>8359</v>
      </c>
      <c r="O4018" t="s">
        <v>8224</v>
      </c>
      <c r="P4018" t="s">
        <v>8385</v>
      </c>
      <c r="Q4018" s="8" t="s">
        <v>8371</v>
      </c>
      <c r="R4018">
        <v>3199</v>
      </c>
      <c r="S4018" s="7">
        <v>1</v>
      </c>
      <c r="T4018" s="4">
        <v>5000</v>
      </c>
      <c r="U4018" s="4">
        <v>2608</v>
      </c>
      <c r="V4018" s="25">
        <v>30.113217592588626</v>
      </c>
      <c r="W4018" s="4">
        <v>53</v>
      </c>
    </row>
    <row r="4019" spans="1:23" x14ac:dyDescent="0.45">
      <c r="A4019" t="s">
        <v>8359</v>
      </c>
      <c r="B4019" t="s">
        <v>8224</v>
      </c>
      <c r="C4019" t="s">
        <v>8385</v>
      </c>
      <c r="D4019" s="8" t="s">
        <v>8371</v>
      </c>
      <c r="E4019">
        <v>3631</v>
      </c>
      <c r="F4019" s="7">
        <v>1</v>
      </c>
      <c r="G4019" s="4">
        <v>17100</v>
      </c>
      <c r="H4019" s="4">
        <v>8725</v>
      </c>
      <c r="I4019" s="25">
        <v>24.412534722228884</v>
      </c>
      <c r="J4019" s="4">
        <v>59</v>
      </c>
      <c r="N4019" t="s">
        <v>8359</v>
      </c>
      <c r="O4019" t="s">
        <v>8224</v>
      </c>
      <c r="P4019" t="s">
        <v>8385</v>
      </c>
      <c r="Q4019" s="8" t="s">
        <v>8371</v>
      </c>
      <c r="R4019">
        <v>3631</v>
      </c>
      <c r="S4019" s="7">
        <v>1</v>
      </c>
      <c r="T4019" s="4">
        <v>17100</v>
      </c>
      <c r="U4019" s="4">
        <v>8725</v>
      </c>
      <c r="V4019" s="25">
        <v>24.412534722228884</v>
      </c>
      <c r="W4019" s="4">
        <v>59</v>
      </c>
    </row>
    <row r="4020" spans="1:23" x14ac:dyDescent="0.45">
      <c r="A4020" t="s">
        <v>8359</v>
      </c>
      <c r="B4020" t="s">
        <v>8224</v>
      </c>
      <c r="C4020" t="s">
        <v>8385</v>
      </c>
      <c r="D4020" s="8" t="s">
        <v>8371</v>
      </c>
      <c r="E4020">
        <v>3781</v>
      </c>
      <c r="F4020" s="7">
        <v>1</v>
      </c>
      <c r="G4020" s="4">
        <v>4500</v>
      </c>
      <c r="H4020" s="4">
        <v>4935</v>
      </c>
      <c r="I4020" s="25">
        <v>25</v>
      </c>
      <c r="J4020" s="4">
        <v>52</v>
      </c>
      <c r="N4020" t="s">
        <v>8359</v>
      </c>
      <c r="O4020" t="s">
        <v>8224</v>
      </c>
      <c r="P4020" t="s">
        <v>8385</v>
      </c>
      <c r="Q4020" s="8" t="s">
        <v>8371</v>
      </c>
      <c r="R4020">
        <v>3781</v>
      </c>
      <c r="S4020" s="7">
        <v>1</v>
      </c>
      <c r="T4020" s="4">
        <v>4500</v>
      </c>
      <c r="U4020" s="4">
        <v>4935</v>
      </c>
      <c r="V4020" s="25">
        <v>25</v>
      </c>
      <c r="W4020" s="4">
        <v>52</v>
      </c>
    </row>
    <row r="4021" spans="1:23" x14ac:dyDescent="0.45">
      <c r="A4021" t="s">
        <v>8359</v>
      </c>
      <c r="B4021" t="s">
        <v>8224</v>
      </c>
      <c r="C4021" t="s">
        <v>8385</v>
      </c>
      <c r="D4021" s="8" t="s">
        <v>8372</v>
      </c>
      <c r="F4021" s="7">
        <v>3</v>
      </c>
      <c r="G4021" s="4">
        <v>6000</v>
      </c>
      <c r="H4021" s="4">
        <v>4144</v>
      </c>
      <c r="I4021" s="25">
        <v>17.397827932099364</v>
      </c>
      <c r="J4021" s="4">
        <v>93</v>
      </c>
      <c r="N4021" t="s">
        <v>8359</v>
      </c>
      <c r="O4021" t="s">
        <v>8224</v>
      </c>
      <c r="P4021" t="s">
        <v>8385</v>
      </c>
      <c r="Q4021" s="8" t="s">
        <v>8372</v>
      </c>
      <c r="S4021" s="7">
        <v>3</v>
      </c>
      <c r="T4021" s="4">
        <v>6000</v>
      </c>
      <c r="U4021" s="4">
        <v>4144</v>
      </c>
      <c r="V4021" s="25">
        <v>17.397827932099364</v>
      </c>
      <c r="W4021" s="4">
        <v>93</v>
      </c>
    </row>
    <row r="4022" spans="1:23" x14ac:dyDescent="0.45">
      <c r="A4022" t="s">
        <v>8359</v>
      </c>
      <c r="B4022" t="s">
        <v>8224</v>
      </c>
      <c r="C4022" t="s">
        <v>8385</v>
      </c>
      <c r="D4022" s="8" t="s">
        <v>8372</v>
      </c>
      <c r="E4022">
        <v>2936</v>
      </c>
      <c r="F4022" s="7">
        <v>1</v>
      </c>
      <c r="G4022" s="4">
        <v>1000</v>
      </c>
      <c r="H4022" s="4">
        <v>1280</v>
      </c>
      <c r="I4022" s="25">
        <v>12.5569097222251</v>
      </c>
      <c r="J4022" s="4">
        <v>34</v>
      </c>
      <c r="N4022" t="s">
        <v>8359</v>
      </c>
      <c r="O4022" t="s">
        <v>8224</v>
      </c>
      <c r="P4022" t="s">
        <v>8385</v>
      </c>
      <c r="Q4022" s="8" t="s">
        <v>8372</v>
      </c>
      <c r="R4022">
        <v>2936</v>
      </c>
      <c r="S4022" s="7">
        <v>1</v>
      </c>
      <c r="T4022" s="4">
        <v>1000</v>
      </c>
      <c r="U4022" s="4">
        <v>1280</v>
      </c>
      <c r="V4022" s="25">
        <v>12.5569097222251</v>
      </c>
      <c r="W4022" s="4">
        <v>34</v>
      </c>
    </row>
    <row r="4023" spans="1:23" x14ac:dyDescent="0.45">
      <c r="A4023" t="s">
        <v>8359</v>
      </c>
      <c r="B4023" t="s">
        <v>8224</v>
      </c>
      <c r="C4023" t="s">
        <v>8385</v>
      </c>
      <c r="D4023" s="8" t="s">
        <v>8372</v>
      </c>
      <c r="E4023">
        <v>3641</v>
      </c>
      <c r="F4023" s="7">
        <v>1</v>
      </c>
      <c r="G4023" s="4">
        <v>3000</v>
      </c>
      <c r="H4023" s="4">
        <v>0</v>
      </c>
      <c r="I4023" s="25">
        <v>17.58126157407969</v>
      </c>
      <c r="J4023" s="4">
        <v>0</v>
      </c>
      <c r="N4023" t="s">
        <v>8359</v>
      </c>
      <c r="O4023" t="s">
        <v>8224</v>
      </c>
      <c r="P4023" t="s">
        <v>8385</v>
      </c>
      <c r="Q4023" s="8" t="s">
        <v>8372</v>
      </c>
      <c r="R4023">
        <v>3641</v>
      </c>
      <c r="S4023" s="7">
        <v>1</v>
      </c>
      <c r="T4023" s="4">
        <v>3000</v>
      </c>
      <c r="U4023" s="4">
        <v>0</v>
      </c>
      <c r="V4023" s="25">
        <v>17.58126157407969</v>
      </c>
      <c r="W4023" s="4">
        <v>0</v>
      </c>
    </row>
    <row r="4024" spans="1:23" x14ac:dyDescent="0.45">
      <c r="A4024" t="s">
        <v>8359</v>
      </c>
      <c r="B4024" t="s">
        <v>8224</v>
      </c>
      <c r="C4024" t="s">
        <v>8385</v>
      </c>
      <c r="D4024" s="8" t="s">
        <v>8372</v>
      </c>
      <c r="E4024">
        <v>3777</v>
      </c>
      <c r="F4024" s="7">
        <v>1</v>
      </c>
      <c r="G4024" s="4">
        <v>2000</v>
      </c>
      <c r="H4024" s="4">
        <v>2864</v>
      </c>
      <c r="I4024" s="25">
        <v>22.055312499993306</v>
      </c>
      <c r="J4024" s="4">
        <v>59</v>
      </c>
      <c r="N4024" t="s">
        <v>8359</v>
      </c>
      <c r="O4024" t="s">
        <v>8224</v>
      </c>
      <c r="P4024" t="s">
        <v>8385</v>
      </c>
      <c r="Q4024" s="8" t="s">
        <v>8372</v>
      </c>
      <c r="R4024">
        <v>3777</v>
      </c>
      <c r="S4024" s="7">
        <v>1</v>
      </c>
      <c r="T4024" s="4">
        <v>2000</v>
      </c>
      <c r="U4024" s="4">
        <v>2864</v>
      </c>
      <c r="V4024" s="25">
        <v>22.055312499993306</v>
      </c>
      <c r="W4024" s="4">
        <v>59</v>
      </c>
    </row>
    <row r="4025" spans="1:23" x14ac:dyDescent="0.45">
      <c r="A4025" t="s">
        <v>8359</v>
      </c>
      <c r="B4025" t="s">
        <v>8224</v>
      </c>
      <c r="C4025" t="s">
        <v>8385</v>
      </c>
      <c r="D4025" s="8" t="s">
        <v>8374</v>
      </c>
      <c r="F4025" s="7">
        <v>2</v>
      </c>
      <c r="G4025" s="4">
        <v>10500</v>
      </c>
      <c r="H4025" s="4">
        <v>7974</v>
      </c>
      <c r="I4025" s="25">
        <v>20.5</v>
      </c>
      <c r="J4025" s="4">
        <v>74</v>
      </c>
      <c r="N4025" t="s">
        <v>8359</v>
      </c>
      <c r="O4025" t="s">
        <v>8224</v>
      </c>
      <c r="P4025" t="s">
        <v>8385</v>
      </c>
      <c r="Q4025" s="8" t="s">
        <v>8374</v>
      </c>
      <c r="S4025" s="7">
        <v>2</v>
      </c>
      <c r="T4025" s="4">
        <v>10500</v>
      </c>
      <c r="U4025" s="4">
        <v>7974</v>
      </c>
      <c r="V4025" s="25">
        <v>20.5</v>
      </c>
      <c r="W4025" s="4">
        <v>74</v>
      </c>
    </row>
    <row r="4026" spans="1:23" x14ac:dyDescent="0.45">
      <c r="A4026" t="s">
        <v>8359</v>
      </c>
      <c r="B4026" t="s">
        <v>8224</v>
      </c>
      <c r="C4026" t="s">
        <v>8385</v>
      </c>
      <c r="D4026" s="8" t="s">
        <v>8374</v>
      </c>
      <c r="E4026">
        <v>3757</v>
      </c>
      <c r="F4026" s="7">
        <v>1</v>
      </c>
      <c r="G4026" s="4">
        <v>3500</v>
      </c>
      <c r="H4026" s="4">
        <v>3798</v>
      </c>
      <c r="I4026" s="25">
        <v>20</v>
      </c>
      <c r="J4026" s="4">
        <v>50</v>
      </c>
      <c r="N4026" t="s">
        <v>8359</v>
      </c>
      <c r="O4026" t="s">
        <v>8224</v>
      </c>
      <c r="P4026" t="s">
        <v>8385</v>
      </c>
      <c r="Q4026" s="8" t="s">
        <v>8374</v>
      </c>
      <c r="R4026">
        <v>3757</v>
      </c>
      <c r="S4026" s="7">
        <v>1</v>
      </c>
      <c r="T4026" s="4">
        <v>3500</v>
      </c>
      <c r="U4026" s="4">
        <v>3798</v>
      </c>
      <c r="V4026" s="25">
        <v>20</v>
      </c>
      <c r="W4026" s="4">
        <v>50</v>
      </c>
    </row>
    <row r="4027" spans="1:23" x14ac:dyDescent="0.45">
      <c r="A4027" t="s">
        <v>8359</v>
      </c>
      <c r="B4027" t="s">
        <v>8224</v>
      </c>
      <c r="C4027" t="s">
        <v>8385</v>
      </c>
      <c r="D4027" s="8" t="s">
        <v>8374</v>
      </c>
      <c r="E4027">
        <v>3793</v>
      </c>
      <c r="F4027" s="7">
        <v>1</v>
      </c>
      <c r="G4027" s="4">
        <v>7000</v>
      </c>
      <c r="H4027" s="4">
        <v>4176</v>
      </c>
      <c r="I4027" s="25">
        <v>21</v>
      </c>
      <c r="J4027" s="4">
        <v>24</v>
      </c>
      <c r="N4027" t="s">
        <v>8359</v>
      </c>
      <c r="O4027" t="s">
        <v>8224</v>
      </c>
      <c r="P4027" t="s">
        <v>8385</v>
      </c>
      <c r="Q4027" s="8" t="s">
        <v>8374</v>
      </c>
      <c r="R4027">
        <v>3793</v>
      </c>
      <c r="S4027" s="7">
        <v>1</v>
      </c>
      <c r="T4027" s="4">
        <v>7000</v>
      </c>
      <c r="U4027" s="4">
        <v>4176</v>
      </c>
      <c r="V4027" s="25">
        <v>21</v>
      </c>
      <c r="W4027" s="4">
        <v>24</v>
      </c>
    </row>
    <row r="4028" spans="1:23" x14ac:dyDescent="0.45">
      <c r="A4028" t="s">
        <v>8359</v>
      </c>
      <c r="B4028" t="s">
        <v>8224</v>
      </c>
      <c r="C4028" t="s">
        <v>8385</v>
      </c>
      <c r="D4028" s="8" t="s">
        <v>8381</v>
      </c>
      <c r="F4028" s="7">
        <v>6</v>
      </c>
      <c r="G4028" s="4">
        <v>38900</v>
      </c>
      <c r="H4028" s="4">
        <v>11490</v>
      </c>
      <c r="I4028" s="25">
        <v>37.245094521605402</v>
      </c>
      <c r="J4028" s="4">
        <v>140</v>
      </c>
      <c r="N4028" t="s">
        <v>8359</v>
      </c>
      <c r="O4028" t="s">
        <v>8224</v>
      </c>
      <c r="P4028" t="s">
        <v>8385</v>
      </c>
      <c r="Q4028" s="8" t="s">
        <v>8381</v>
      </c>
      <c r="S4028" s="7">
        <v>6</v>
      </c>
      <c r="T4028" s="4">
        <v>38900</v>
      </c>
      <c r="U4028" s="4">
        <v>11490</v>
      </c>
      <c r="V4028" s="25">
        <v>37.245094521605402</v>
      </c>
      <c r="W4028" s="4">
        <v>140</v>
      </c>
    </row>
    <row r="4029" spans="1:23" x14ac:dyDescent="0.45">
      <c r="A4029" t="s">
        <v>8359</v>
      </c>
      <c r="B4029" t="s">
        <v>8224</v>
      </c>
      <c r="C4029" t="s">
        <v>8385</v>
      </c>
      <c r="D4029" s="8" t="s">
        <v>8381</v>
      </c>
      <c r="E4029">
        <v>2938</v>
      </c>
      <c r="F4029" s="7">
        <v>1</v>
      </c>
      <c r="G4029" s="4">
        <v>4000</v>
      </c>
      <c r="H4029" s="4">
        <v>4055</v>
      </c>
      <c r="I4029" s="25">
        <v>30</v>
      </c>
      <c r="J4029" s="4">
        <v>32</v>
      </c>
      <c r="N4029" t="s">
        <v>8359</v>
      </c>
      <c r="O4029" t="s">
        <v>8224</v>
      </c>
      <c r="P4029" t="s">
        <v>8385</v>
      </c>
      <c r="Q4029" s="8" t="s">
        <v>8381</v>
      </c>
      <c r="R4029">
        <v>2938</v>
      </c>
      <c r="S4029" s="7">
        <v>1</v>
      </c>
      <c r="T4029" s="4">
        <v>4000</v>
      </c>
      <c r="U4029" s="4">
        <v>4055</v>
      </c>
      <c r="V4029" s="25">
        <v>30</v>
      </c>
      <c r="W4029" s="4">
        <v>32</v>
      </c>
    </row>
    <row r="4030" spans="1:23" x14ac:dyDescent="0.45">
      <c r="A4030" t="s">
        <v>8359</v>
      </c>
      <c r="B4030" t="s">
        <v>8224</v>
      </c>
      <c r="C4030" t="s">
        <v>8385</v>
      </c>
      <c r="D4030" s="8" t="s">
        <v>8381</v>
      </c>
      <c r="E4030">
        <v>2940</v>
      </c>
      <c r="F4030" s="7">
        <v>1</v>
      </c>
      <c r="G4030" s="4">
        <v>2500</v>
      </c>
      <c r="H4030" s="4">
        <v>2681</v>
      </c>
      <c r="I4030" s="25">
        <v>40</v>
      </c>
      <c r="J4030" s="4">
        <v>33</v>
      </c>
      <c r="N4030" t="s">
        <v>8359</v>
      </c>
      <c r="O4030" t="s">
        <v>8224</v>
      </c>
      <c r="P4030" t="s">
        <v>8385</v>
      </c>
      <c r="Q4030" s="8" t="s">
        <v>8381</v>
      </c>
      <c r="R4030">
        <v>2940</v>
      </c>
      <c r="S4030" s="7">
        <v>1</v>
      </c>
      <c r="T4030" s="4">
        <v>2500</v>
      </c>
      <c r="U4030" s="4">
        <v>2681</v>
      </c>
      <c r="V4030" s="25">
        <v>40</v>
      </c>
      <c r="W4030" s="4">
        <v>33</v>
      </c>
    </row>
    <row r="4031" spans="1:23" x14ac:dyDescent="0.45">
      <c r="A4031" t="s">
        <v>8359</v>
      </c>
      <c r="B4031" t="s">
        <v>8224</v>
      </c>
      <c r="C4031" t="s">
        <v>8385</v>
      </c>
      <c r="D4031" s="8" t="s">
        <v>8381</v>
      </c>
      <c r="E4031">
        <v>3637</v>
      </c>
      <c r="F4031" s="7">
        <v>1</v>
      </c>
      <c r="G4031" s="4">
        <v>3000</v>
      </c>
      <c r="H4031" s="4">
        <v>926</v>
      </c>
      <c r="I4031" s="25">
        <v>30</v>
      </c>
      <c r="J4031" s="4">
        <v>14</v>
      </c>
      <c r="N4031" t="s">
        <v>8359</v>
      </c>
      <c r="O4031" t="s">
        <v>8224</v>
      </c>
      <c r="P4031" t="s">
        <v>8385</v>
      </c>
      <c r="Q4031" s="8" t="s">
        <v>8381</v>
      </c>
      <c r="R4031">
        <v>3637</v>
      </c>
      <c r="S4031" s="7">
        <v>1</v>
      </c>
      <c r="T4031" s="4">
        <v>3000</v>
      </c>
      <c r="U4031" s="4">
        <v>926</v>
      </c>
      <c r="V4031" s="25">
        <v>30</v>
      </c>
      <c r="W4031" s="4">
        <v>14</v>
      </c>
    </row>
    <row r="4032" spans="1:23" x14ac:dyDescent="0.45">
      <c r="A4032" t="s">
        <v>8359</v>
      </c>
      <c r="B4032" t="s">
        <v>8224</v>
      </c>
      <c r="C4032" t="s">
        <v>8385</v>
      </c>
      <c r="D4032" s="8" t="s">
        <v>8381</v>
      </c>
      <c r="E4032">
        <v>3778</v>
      </c>
      <c r="F4032" s="7">
        <v>1</v>
      </c>
      <c r="G4032" s="4">
        <v>2400</v>
      </c>
      <c r="H4032" s="4">
        <v>2521</v>
      </c>
      <c r="I4032" s="25">
        <v>60</v>
      </c>
      <c r="J4032" s="4">
        <v>36</v>
      </c>
      <c r="N4032" t="s">
        <v>8359</v>
      </c>
      <c r="O4032" t="s">
        <v>8224</v>
      </c>
      <c r="P4032" t="s">
        <v>8385</v>
      </c>
      <c r="Q4032" s="8" t="s">
        <v>8381</v>
      </c>
      <c r="R4032">
        <v>3778</v>
      </c>
      <c r="S4032" s="7">
        <v>1</v>
      </c>
      <c r="T4032" s="4">
        <v>2400</v>
      </c>
      <c r="U4032" s="4">
        <v>2521</v>
      </c>
      <c r="V4032" s="25">
        <v>60</v>
      </c>
      <c r="W4032" s="4">
        <v>36</v>
      </c>
    </row>
    <row r="4033" spans="1:23" x14ac:dyDescent="0.45">
      <c r="A4033" t="s">
        <v>8359</v>
      </c>
      <c r="B4033" t="s">
        <v>8224</v>
      </c>
      <c r="C4033" t="s">
        <v>8385</v>
      </c>
      <c r="D4033" s="8" t="s">
        <v>8381</v>
      </c>
      <c r="E4033">
        <v>3800</v>
      </c>
      <c r="F4033" s="7">
        <v>1</v>
      </c>
      <c r="G4033" s="4">
        <v>22000</v>
      </c>
      <c r="H4033" s="4">
        <v>881</v>
      </c>
      <c r="I4033" s="25">
        <v>32.4705671296324</v>
      </c>
      <c r="J4033" s="4">
        <v>16</v>
      </c>
      <c r="N4033" t="s">
        <v>8359</v>
      </c>
      <c r="O4033" t="s">
        <v>8224</v>
      </c>
      <c r="P4033" t="s">
        <v>8385</v>
      </c>
      <c r="Q4033" s="8" t="s">
        <v>8381</v>
      </c>
      <c r="R4033">
        <v>3800</v>
      </c>
      <c r="S4033" s="7">
        <v>1</v>
      </c>
      <c r="T4033" s="4">
        <v>22000</v>
      </c>
      <c r="U4033" s="4">
        <v>881</v>
      </c>
      <c r="V4033" s="25">
        <v>32.4705671296324</v>
      </c>
      <c r="W4033" s="4">
        <v>16</v>
      </c>
    </row>
    <row r="4034" spans="1:23" x14ac:dyDescent="0.45">
      <c r="A4034" t="s">
        <v>8359</v>
      </c>
      <c r="B4034" t="s">
        <v>8224</v>
      </c>
      <c r="C4034" t="s">
        <v>8385</v>
      </c>
      <c r="D4034" s="8" t="s">
        <v>8381</v>
      </c>
      <c r="E4034">
        <v>3801</v>
      </c>
      <c r="F4034" s="7">
        <v>1</v>
      </c>
      <c r="G4034" s="4">
        <v>5000</v>
      </c>
      <c r="H4034" s="4">
        <v>426</v>
      </c>
      <c r="I4034" s="25">
        <v>31</v>
      </c>
      <c r="J4034" s="4">
        <v>9</v>
      </c>
      <c r="N4034" t="s">
        <v>8359</v>
      </c>
      <c r="O4034" t="s">
        <v>8224</v>
      </c>
      <c r="P4034" t="s">
        <v>8385</v>
      </c>
      <c r="Q4034" s="8" t="s">
        <v>8381</v>
      </c>
      <c r="R4034">
        <v>3801</v>
      </c>
      <c r="S4034" s="7">
        <v>1</v>
      </c>
      <c r="T4034" s="4">
        <v>5000</v>
      </c>
      <c r="U4034" s="4">
        <v>426</v>
      </c>
      <c r="V4034" s="25">
        <v>31</v>
      </c>
      <c r="W4034" s="4">
        <v>9</v>
      </c>
    </row>
    <row r="4035" spans="1:23" x14ac:dyDescent="0.45">
      <c r="A4035" t="s">
        <v>8359</v>
      </c>
      <c r="B4035" t="s">
        <v>8224</v>
      </c>
      <c r="C4035" t="s">
        <v>8386</v>
      </c>
      <c r="F4035" s="7"/>
      <c r="G4035" s="4"/>
      <c r="H4035" s="4"/>
      <c r="I4035" s="25"/>
      <c r="J4035" s="4"/>
      <c r="N4035" t="s">
        <v>8359</v>
      </c>
      <c r="O4035" t="s">
        <v>8224</v>
      </c>
      <c r="P4035" t="s">
        <v>8386</v>
      </c>
      <c r="S4035" s="7"/>
      <c r="T4035" s="4"/>
      <c r="U4035" s="4"/>
      <c r="V4035" s="25"/>
      <c r="W4035" s="4"/>
    </row>
    <row r="4036" spans="1:23" x14ac:dyDescent="0.45">
      <c r="A4036" t="s">
        <v>8359</v>
      </c>
      <c r="B4036" t="s">
        <v>8224</v>
      </c>
      <c r="C4036" t="s">
        <v>8386</v>
      </c>
      <c r="D4036" s="8" t="s">
        <v>8376</v>
      </c>
      <c r="F4036" s="7">
        <v>3</v>
      </c>
      <c r="G4036" s="4">
        <v>9800</v>
      </c>
      <c r="H4036" s="4">
        <v>8397</v>
      </c>
      <c r="I4036" s="25">
        <v>24.441176697531773</v>
      </c>
      <c r="J4036" s="4">
        <v>77</v>
      </c>
      <c r="N4036" t="s">
        <v>8359</v>
      </c>
      <c r="O4036" t="s">
        <v>8224</v>
      </c>
      <c r="P4036" t="s">
        <v>8386</v>
      </c>
      <c r="Q4036" s="8" t="s">
        <v>8376</v>
      </c>
      <c r="S4036" s="7">
        <v>3</v>
      </c>
      <c r="T4036" s="4">
        <v>9800</v>
      </c>
      <c r="U4036" s="4">
        <v>8397</v>
      </c>
      <c r="V4036" s="25">
        <v>24.441176697531773</v>
      </c>
      <c r="W4036" s="4">
        <v>77</v>
      </c>
    </row>
    <row r="4037" spans="1:23" x14ac:dyDescent="0.45">
      <c r="A4037" t="s">
        <v>8359</v>
      </c>
      <c r="B4037" t="s">
        <v>8224</v>
      </c>
      <c r="C4037" t="s">
        <v>8386</v>
      </c>
      <c r="D4037" s="8" t="s">
        <v>8376</v>
      </c>
      <c r="E4037">
        <v>2923</v>
      </c>
      <c r="F4037" s="7">
        <v>1</v>
      </c>
      <c r="G4037" s="4">
        <v>300</v>
      </c>
      <c r="H4037" s="4">
        <v>300</v>
      </c>
      <c r="I4037" s="25">
        <v>14.972465277780429</v>
      </c>
      <c r="J4037" s="4">
        <v>10</v>
      </c>
      <c r="N4037" t="s">
        <v>8359</v>
      </c>
      <c r="O4037" t="s">
        <v>8224</v>
      </c>
      <c r="P4037" t="s">
        <v>8386</v>
      </c>
      <c r="Q4037" s="8" t="s">
        <v>8376</v>
      </c>
      <c r="R4037">
        <v>2923</v>
      </c>
      <c r="S4037" s="7">
        <v>1</v>
      </c>
      <c r="T4037" s="4">
        <v>300</v>
      </c>
      <c r="U4037" s="4">
        <v>300</v>
      </c>
      <c r="V4037" s="25">
        <v>14.972465277780429</v>
      </c>
      <c r="W4037" s="4">
        <v>10</v>
      </c>
    </row>
    <row r="4038" spans="1:23" x14ac:dyDescent="0.45">
      <c r="A4038" t="s">
        <v>8359</v>
      </c>
      <c r="B4038" t="s">
        <v>8224</v>
      </c>
      <c r="C4038" t="s">
        <v>8386</v>
      </c>
      <c r="D4038" s="8" t="s">
        <v>8376</v>
      </c>
      <c r="E4038">
        <v>3195</v>
      </c>
      <c r="F4038" s="7">
        <v>1</v>
      </c>
      <c r="G4038" s="4">
        <v>3500</v>
      </c>
      <c r="H4038" s="4">
        <v>2070</v>
      </c>
      <c r="I4038" s="25">
        <v>30</v>
      </c>
      <c r="J4038" s="4">
        <v>39</v>
      </c>
      <c r="N4038" t="s">
        <v>8359</v>
      </c>
      <c r="O4038" t="s">
        <v>8224</v>
      </c>
      <c r="P4038" t="s">
        <v>8386</v>
      </c>
      <c r="Q4038" s="8" t="s">
        <v>8376</v>
      </c>
      <c r="R4038">
        <v>3195</v>
      </c>
      <c r="S4038" s="7">
        <v>1</v>
      </c>
      <c r="T4038" s="4">
        <v>3500</v>
      </c>
      <c r="U4038" s="4">
        <v>2070</v>
      </c>
      <c r="V4038" s="25">
        <v>30</v>
      </c>
      <c r="W4038" s="4">
        <v>39</v>
      </c>
    </row>
    <row r="4039" spans="1:23" x14ac:dyDescent="0.45">
      <c r="A4039" t="s">
        <v>8359</v>
      </c>
      <c r="B4039" t="s">
        <v>8224</v>
      </c>
      <c r="C4039" t="s">
        <v>8386</v>
      </c>
      <c r="D4039" s="8" t="s">
        <v>8376</v>
      </c>
      <c r="E4039">
        <v>3750</v>
      </c>
      <c r="F4039" s="7">
        <v>1</v>
      </c>
      <c r="G4039" s="4">
        <v>6000</v>
      </c>
      <c r="H4039" s="4">
        <v>6027</v>
      </c>
      <c r="I4039" s="25">
        <v>28.35106481481489</v>
      </c>
      <c r="J4039" s="4">
        <v>28</v>
      </c>
      <c r="N4039" t="s">
        <v>8359</v>
      </c>
      <c r="O4039" t="s">
        <v>8224</v>
      </c>
      <c r="P4039" t="s">
        <v>8386</v>
      </c>
      <c r="Q4039" s="8" t="s">
        <v>8376</v>
      </c>
      <c r="R4039">
        <v>3750</v>
      </c>
      <c r="S4039" s="7">
        <v>1</v>
      </c>
      <c r="T4039" s="4">
        <v>6000</v>
      </c>
      <c r="U4039" s="4">
        <v>6027</v>
      </c>
      <c r="V4039" s="25">
        <v>28.35106481481489</v>
      </c>
      <c r="W4039" s="4">
        <v>28</v>
      </c>
    </row>
    <row r="4040" spans="1:23" x14ac:dyDescent="0.45">
      <c r="A4040" t="s">
        <v>8359</v>
      </c>
      <c r="B4040" t="s">
        <v>8224</v>
      </c>
      <c r="C4040" t="s">
        <v>8386</v>
      </c>
      <c r="D4040" s="8" t="s">
        <v>8377</v>
      </c>
      <c r="F4040" s="7">
        <v>4</v>
      </c>
      <c r="G4040" s="4">
        <v>23611</v>
      </c>
      <c r="H4040" s="4">
        <v>9087</v>
      </c>
      <c r="I4040" s="25">
        <v>29.388631365738547</v>
      </c>
      <c r="J4040" s="4">
        <v>157</v>
      </c>
      <c r="N4040" t="s">
        <v>8359</v>
      </c>
      <c r="O4040" t="s">
        <v>8224</v>
      </c>
      <c r="P4040" t="s">
        <v>8386</v>
      </c>
      <c r="Q4040" s="8" t="s">
        <v>8377</v>
      </c>
      <c r="S4040" s="7">
        <v>4</v>
      </c>
      <c r="T4040" s="4">
        <v>23611</v>
      </c>
      <c r="U4040" s="4">
        <v>9087</v>
      </c>
      <c r="V4040" s="25">
        <v>29.388631365738547</v>
      </c>
      <c r="W4040" s="4">
        <v>157</v>
      </c>
    </row>
    <row r="4041" spans="1:23" x14ac:dyDescent="0.45">
      <c r="A4041" t="s">
        <v>8359</v>
      </c>
      <c r="B4041" t="s">
        <v>8224</v>
      </c>
      <c r="C4041" t="s">
        <v>8386</v>
      </c>
      <c r="D4041" s="8" t="s">
        <v>8377</v>
      </c>
      <c r="E4041">
        <v>2926</v>
      </c>
      <c r="F4041" s="7">
        <v>1</v>
      </c>
      <c r="G4041" s="4">
        <v>3000</v>
      </c>
      <c r="H4041" s="4">
        <v>3750</v>
      </c>
      <c r="I4041" s="25">
        <v>14</v>
      </c>
      <c r="J4041" s="4">
        <v>50</v>
      </c>
      <c r="N4041" t="s">
        <v>8359</v>
      </c>
      <c r="O4041" t="s">
        <v>8224</v>
      </c>
      <c r="P4041" t="s">
        <v>8386</v>
      </c>
      <c r="Q4041" s="8" t="s">
        <v>8377</v>
      </c>
      <c r="R4041">
        <v>2926</v>
      </c>
      <c r="S4041" s="7">
        <v>1</v>
      </c>
      <c r="T4041" s="4">
        <v>3000</v>
      </c>
      <c r="U4041" s="4">
        <v>3750</v>
      </c>
      <c r="V4041" s="25">
        <v>14</v>
      </c>
      <c r="W4041" s="4">
        <v>50</v>
      </c>
    </row>
    <row r="4042" spans="1:23" x14ac:dyDescent="0.45">
      <c r="A4042" t="s">
        <v>8359</v>
      </c>
      <c r="B4042" t="s">
        <v>8224</v>
      </c>
      <c r="C4042" t="s">
        <v>8386</v>
      </c>
      <c r="D4042" s="8" t="s">
        <v>8377</v>
      </c>
      <c r="E4042">
        <v>3207</v>
      </c>
      <c r="F4042" s="7">
        <v>1</v>
      </c>
      <c r="G4042" s="4">
        <v>5500</v>
      </c>
      <c r="H4042" s="4">
        <v>2550</v>
      </c>
      <c r="I4042" s="25">
        <v>59.958333333328483</v>
      </c>
      <c r="J4042" s="4">
        <v>36</v>
      </c>
      <c r="N4042" t="s">
        <v>8359</v>
      </c>
      <c r="O4042" t="s">
        <v>8224</v>
      </c>
      <c r="P4042" t="s">
        <v>8386</v>
      </c>
      <c r="Q4042" s="8" t="s">
        <v>8377</v>
      </c>
      <c r="R4042">
        <v>3207</v>
      </c>
      <c r="S4042" s="7">
        <v>1</v>
      </c>
      <c r="T4042" s="4">
        <v>5500</v>
      </c>
      <c r="U4042" s="4">
        <v>2550</v>
      </c>
      <c r="V4042" s="25">
        <v>59.958333333328483</v>
      </c>
      <c r="W4042" s="4">
        <v>36</v>
      </c>
    </row>
    <row r="4043" spans="1:23" x14ac:dyDescent="0.45">
      <c r="A4043" t="s">
        <v>8359</v>
      </c>
      <c r="B4043" t="s">
        <v>8224</v>
      </c>
      <c r="C4043" t="s">
        <v>8386</v>
      </c>
      <c r="D4043" s="8" t="s">
        <v>8377</v>
      </c>
      <c r="E4043">
        <v>3767</v>
      </c>
      <c r="F4043" s="7">
        <v>1</v>
      </c>
      <c r="G4043" s="4">
        <v>2000</v>
      </c>
      <c r="H4043" s="4">
        <v>2335</v>
      </c>
      <c r="I4043" s="25">
        <v>14.18799768518511</v>
      </c>
      <c r="J4043" s="4">
        <v>56</v>
      </c>
      <c r="N4043" t="s">
        <v>8359</v>
      </c>
      <c r="O4043" t="s">
        <v>8224</v>
      </c>
      <c r="P4043" t="s">
        <v>8386</v>
      </c>
      <c r="Q4043" s="8" t="s">
        <v>8377</v>
      </c>
      <c r="R4043">
        <v>3767</v>
      </c>
      <c r="S4043" s="7">
        <v>1</v>
      </c>
      <c r="T4043" s="4">
        <v>2000</v>
      </c>
      <c r="U4043" s="4">
        <v>2335</v>
      </c>
      <c r="V4043" s="25">
        <v>14.18799768518511</v>
      </c>
      <c r="W4043" s="4">
        <v>56</v>
      </c>
    </row>
    <row r="4044" spans="1:23" x14ac:dyDescent="0.45">
      <c r="A4044" t="s">
        <v>8359</v>
      </c>
      <c r="B4044" t="s">
        <v>8224</v>
      </c>
      <c r="C4044" t="s">
        <v>8386</v>
      </c>
      <c r="D4044" s="8" t="s">
        <v>8377</v>
      </c>
      <c r="E4044">
        <v>3869</v>
      </c>
      <c r="F4044" s="7">
        <v>1</v>
      </c>
      <c r="G4044" s="4">
        <v>13111</v>
      </c>
      <c r="H4044" s="4">
        <v>452</v>
      </c>
      <c r="I4044" s="25">
        <v>29.408194444440596</v>
      </c>
      <c r="J4044" s="4">
        <v>15</v>
      </c>
      <c r="N4044" t="s">
        <v>8359</v>
      </c>
      <c r="O4044" t="s">
        <v>8224</v>
      </c>
      <c r="P4044" t="s">
        <v>8386</v>
      </c>
      <c r="Q4044" s="8" t="s">
        <v>8377</v>
      </c>
      <c r="R4044">
        <v>3869</v>
      </c>
      <c r="S4044" s="7">
        <v>1</v>
      </c>
      <c r="T4044" s="4">
        <v>13111</v>
      </c>
      <c r="U4044" s="4">
        <v>452</v>
      </c>
      <c r="V4044" s="25">
        <v>29.408194444440596</v>
      </c>
      <c r="W4044" s="4">
        <v>15</v>
      </c>
    </row>
    <row r="4045" spans="1:23" x14ac:dyDescent="0.45">
      <c r="A4045" t="s">
        <v>8359</v>
      </c>
      <c r="B4045" t="s">
        <v>8224</v>
      </c>
      <c r="C4045" t="s">
        <v>8386</v>
      </c>
      <c r="D4045" s="8" t="s">
        <v>8378</v>
      </c>
      <c r="F4045" s="7">
        <v>6</v>
      </c>
      <c r="G4045" s="4">
        <v>26500</v>
      </c>
      <c r="H4045" s="4">
        <v>12875</v>
      </c>
      <c r="I4045" s="25">
        <v>27.533233024694102</v>
      </c>
      <c r="J4045" s="4">
        <v>139</v>
      </c>
      <c r="N4045" t="s">
        <v>8359</v>
      </c>
      <c r="O4045" t="s">
        <v>8224</v>
      </c>
      <c r="P4045" t="s">
        <v>8386</v>
      </c>
      <c r="Q4045" s="8" t="s">
        <v>8378</v>
      </c>
      <c r="S4045" s="7">
        <v>6</v>
      </c>
      <c r="T4045" s="4">
        <v>26500</v>
      </c>
      <c r="U4045" s="4">
        <v>12875</v>
      </c>
      <c r="V4045" s="25">
        <v>27.533233024694102</v>
      </c>
      <c r="W4045" s="4">
        <v>139</v>
      </c>
    </row>
    <row r="4046" spans="1:23" x14ac:dyDescent="0.45">
      <c r="A4046" t="s">
        <v>8359</v>
      </c>
      <c r="B4046" t="s">
        <v>8224</v>
      </c>
      <c r="C4046" t="s">
        <v>8386</v>
      </c>
      <c r="D4046" s="8" t="s">
        <v>8378</v>
      </c>
      <c r="E4046">
        <v>3763</v>
      </c>
      <c r="F4046" s="7">
        <v>1</v>
      </c>
      <c r="G4046" s="4">
        <v>5000</v>
      </c>
      <c r="H4046" s="4">
        <v>5000</v>
      </c>
      <c r="I4046" s="25">
        <v>29.958333333335759</v>
      </c>
      <c r="J4046" s="4">
        <v>77</v>
      </c>
      <c r="N4046" t="s">
        <v>8359</v>
      </c>
      <c r="O4046" t="s">
        <v>8224</v>
      </c>
      <c r="P4046" t="s">
        <v>8386</v>
      </c>
      <c r="Q4046" s="8" t="s">
        <v>8378</v>
      </c>
      <c r="R4046">
        <v>3763</v>
      </c>
      <c r="S4046" s="7">
        <v>1</v>
      </c>
      <c r="T4046" s="4">
        <v>5000</v>
      </c>
      <c r="U4046" s="4">
        <v>5000</v>
      </c>
      <c r="V4046" s="25">
        <v>29.958333333335759</v>
      </c>
      <c r="W4046" s="4">
        <v>77</v>
      </c>
    </row>
    <row r="4047" spans="1:23" x14ac:dyDescent="0.45">
      <c r="A4047" t="s">
        <v>8359</v>
      </c>
      <c r="B4047" t="s">
        <v>8224</v>
      </c>
      <c r="C4047" t="s">
        <v>8386</v>
      </c>
      <c r="D4047" s="8" t="s">
        <v>8378</v>
      </c>
      <c r="E4047">
        <v>3775</v>
      </c>
      <c r="F4047" s="7">
        <v>1</v>
      </c>
      <c r="G4047" s="4">
        <v>2000</v>
      </c>
      <c r="H4047" s="4">
        <v>2005</v>
      </c>
      <c r="I4047" s="25">
        <v>27.224039351858664</v>
      </c>
      <c r="J4047" s="4">
        <v>14</v>
      </c>
      <c r="N4047" t="s">
        <v>8359</v>
      </c>
      <c r="O4047" t="s">
        <v>8224</v>
      </c>
      <c r="P4047" t="s">
        <v>8386</v>
      </c>
      <c r="Q4047" s="8" t="s">
        <v>8378</v>
      </c>
      <c r="R4047">
        <v>3775</v>
      </c>
      <c r="S4047" s="7">
        <v>1</v>
      </c>
      <c r="T4047" s="4">
        <v>2000</v>
      </c>
      <c r="U4047" s="4">
        <v>2005</v>
      </c>
      <c r="V4047" s="25">
        <v>27.224039351858664</v>
      </c>
      <c r="W4047" s="4">
        <v>14</v>
      </c>
    </row>
    <row r="4048" spans="1:23" x14ac:dyDescent="0.45">
      <c r="A4048" t="s">
        <v>8359</v>
      </c>
      <c r="B4048" t="s">
        <v>8224</v>
      </c>
      <c r="C4048" t="s">
        <v>8386</v>
      </c>
      <c r="D4048" s="8" t="s">
        <v>8378</v>
      </c>
      <c r="E4048">
        <v>3797</v>
      </c>
      <c r="F4048" s="7">
        <v>1</v>
      </c>
      <c r="G4048" s="4">
        <v>6000</v>
      </c>
      <c r="H4048" s="4">
        <v>5380</v>
      </c>
      <c r="I4048" s="25">
        <v>30</v>
      </c>
      <c r="J4048" s="4">
        <v>37</v>
      </c>
      <c r="N4048" t="s">
        <v>8359</v>
      </c>
      <c r="O4048" t="s">
        <v>8224</v>
      </c>
      <c r="P4048" t="s">
        <v>8386</v>
      </c>
      <c r="Q4048" s="8" t="s">
        <v>8378</v>
      </c>
      <c r="R4048">
        <v>3797</v>
      </c>
      <c r="S4048" s="7">
        <v>1</v>
      </c>
      <c r="T4048" s="4">
        <v>6000</v>
      </c>
      <c r="U4048" s="4">
        <v>5380</v>
      </c>
      <c r="V4048" s="25">
        <v>30</v>
      </c>
      <c r="W4048" s="4">
        <v>37</v>
      </c>
    </row>
    <row r="4049" spans="1:23" x14ac:dyDescent="0.45">
      <c r="A4049" t="s">
        <v>8359</v>
      </c>
      <c r="B4049" t="s">
        <v>8224</v>
      </c>
      <c r="C4049" t="s">
        <v>8386</v>
      </c>
      <c r="D4049" s="8" t="s">
        <v>8378</v>
      </c>
      <c r="E4049">
        <v>3807</v>
      </c>
      <c r="F4049" s="7">
        <v>1</v>
      </c>
      <c r="G4049" s="4">
        <v>1500</v>
      </c>
      <c r="H4049" s="4">
        <v>455</v>
      </c>
      <c r="I4049" s="25">
        <v>7</v>
      </c>
      <c r="J4049" s="4">
        <v>9</v>
      </c>
      <c r="N4049" t="s">
        <v>8359</v>
      </c>
      <c r="O4049" t="s">
        <v>8224</v>
      </c>
      <c r="P4049" t="s">
        <v>8386</v>
      </c>
      <c r="Q4049" s="8" t="s">
        <v>8378</v>
      </c>
      <c r="R4049">
        <v>3807</v>
      </c>
      <c r="S4049" s="7">
        <v>1</v>
      </c>
      <c r="T4049" s="4">
        <v>1500</v>
      </c>
      <c r="U4049" s="4">
        <v>455</v>
      </c>
      <c r="V4049" s="25">
        <v>7</v>
      </c>
      <c r="W4049" s="4">
        <v>9</v>
      </c>
    </row>
    <row r="4050" spans="1:23" x14ac:dyDescent="0.45">
      <c r="A4050" t="s">
        <v>8359</v>
      </c>
      <c r="B4050" t="s">
        <v>8224</v>
      </c>
      <c r="C4050" t="s">
        <v>8386</v>
      </c>
      <c r="D4050" s="8" t="s">
        <v>8378</v>
      </c>
      <c r="E4050">
        <v>3884</v>
      </c>
      <c r="F4050" s="7">
        <v>1</v>
      </c>
      <c r="G4050" s="4">
        <v>10000</v>
      </c>
      <c r="H4050" s="4">
        <v>0</v>
      </c>
      <c r="I4050" s="25">
        <v>24.958333333335759</v>
      </c>
      <c r="J4050" s="4">
        <v>0</v>
      </c>
      <c r="N4050" t="s">
        <v>8359</v>
      </c>
      <c r="O4050" t="s">
        <v>8224</v>
      </c>
      <c r="P4050" t="s">
        <v>8386</v>
      </c>
      <c r="Q4050" s="8" t="s">
        <v>8378</v>
      </c>
      <c r="R4050">
        <v>3884</v>
      </c>
      <c r="S4050" s="7">
        <v>1</v>
      </c>
      <c r="T4050" s="4">
        <v>10000</v>
      </c>
      <c r="U4050" s="4">
        <v>0</v>
      </c>
      <c r="V4050" s="25">
        <v>24.958333333335759</v>
      </c>
      <c r="W4050" s="4">
        <v>0</v>
      </c>
    </row>
    <row r="4051" spans="1:23" x14ac:dyDescent="0.45">
      <c r="A4051" t="s">
        <v>8359</v>
      </c>
      <c r="B4051" t="s">
        <v>8224</v>
      </c>
      <c r="C4051" t="s">
        <v>8386</v>
      </c>
      <c r="D4051" s="8" t="s">
        <v>8378</v>
      </c>
      <c r="E4051">
        <v>3887</v>
      </c>
      <c r="F4051" s="7">
        <v>1</v>
      </c>
      <c r="G4051" s="4">
        <v>2000</v>
      </c>
      <c r="H4051" s="4">
        <v>35</v>
      </c>
      <c r="I4051" s="25">
        <v>46.058692129634437</v>
      </c>
      <c r="J4051" s="4">
        <v>2</v>
      </c>
      <c r="N4051" t="s">
        <v>8359</v>
      </c>
      <c r="O4051" t="s">
        <v>8224</v>
      </c>
      <c r="P4051" t="s">
        <v>8386</v>
      </c>
      <c r="Q4051" s="8" t="s">
        <v>8378</v>
      </c>
      <c r="R4051">
        <v>3887</v>
      </c>
      <c r="S4051" s="7">
        <v>1</v>
      </c>
      <c r="T4051" s="4">
        <v>2000</v>
      </c>
      <c r="U4051" s="4">
        <v>35</v>
      </c>
      <c r="V4051" s="25">
        <v>46.058692129634437</v>
      </c>
      <c r="W4051" s="4">
        <v>2</v>
      </c>
    </row>
    <row r="4052" spans="1:23" x14ac:dyDescent="0.45">
      <c r="A4052" t="s">
        <v>8359</v>
      </c>
      <c r="B4052" t="s">
        <v>8224</v>
      </c>
      <c r="C4052" t="s">
        <v>8386</v>
      </c>
      <c r="D4052" s="8" t="s">
        <v>8379</v>
      </c>
      <c r="F4052" s="7">
        <v>2</v>
      </c>
      <c r="G4052" s="4">
        <v>26000</v>
      </c>
      <c r="H4052" s="4">
        <v>25855</v>
      </c>
      <c r="I4052" s="25">
        <v>29.804571759261307</v>
      </c>
      <c r="J4052" s="4">
        <v>150</v>
      </c>
      <c r="N4052" t="s">
        <v>8359</v>
      </c>
      <c r="O4052" t="s">
        <v>8224</v>
      </c>
      <c r="P4052" t="s">
        <v>8386</v>
      </c>
      <c r="Q4052" s="8" t="s">
        <v>8379</v>
      </c>
      <c r="S4052" s="7">
        <v>2</v>
      </c>
      <c r="T4052" s="4">
        <v>26000</v>
      </c>
      <c r="U4052" s="4">
        <v>25855</v>
      </c>
      <c r="V4052" s="25">
        <v>29.804571759261307</v>
      </c>
      <c r="W4052" s="4">
        <v>150</v>
      </c>
    </row>
    <row r="4053" spans="1:23" x14ac:dyDescent="0.45">
      <c r="A4053" t="s">
        <v>8359</v>
      </c>
      <c r="B4053" t="s">
        <v>8224</v>
      </c>
      <c r="C4053" t="s">
        <v>8386</v>
      </c>
      <c r="D4053" s="8" t="s">
        <v>8379</v>
      </c>
      <c r="E4053">
        <v>2924</v>
      </c>
      <c r="F4053" s="7">
        <v>1</v>
      </c>
      <c r="G4053" s="4">
        <v>25000</v>
      </c>
      <c r="H4053" s="4">
        <v>25800</v>
      </c>
      <c r="I4053" s="25">
        <v>29.609143518522615</v>
      </c>
      <c r="J4053" s="4">
        <v>147</v>
      </c>
      <c r="N4053" t="s">
        <v>8359</v>
      </c>
      <c r="O4053" t="s">
        <v>8224</v>
      </c>
      <c r="P4053" t="s">
        <v>8386</v>
      </c>
      <c r="Q4053" s="8" t="s">
        <v>8379</v>
      </c>
      <c r="R4053">
        <v>2924</v>
      </c>
      <c r="S4053" s="7">
        <v>1</v>
      </c>
      <c r="T4053" s="4">
        <v>25000</v>
      </c>
      <c r="U4053" s="4">
        <v>25800</v>
      </c>
      <c r="V4053" s="25">
        <v>29.609143518522615</v>
      </c>
      <c r="W4053" s="4">
        <v>147</v>
      </c>
    </row>
    <row r="4054" spans="1:23" x14ac:dyDescent="0.45">
      <c r="A4054" t="s">
        <v>8359</v>
      </c>
      <c r="B4054" t="s">
        <v>8224</v>
      </c>
      <c r="C4054" t="s">
        <v>8386</v>
      </c>
      <c r="D4054" s="8" t="s">
        <v>8379</v>
      </c>
      <c r="E4054">
        <v>3640</v>
      </c>
      <c r="F4054" s="7">
        <v>1</v>
      </c>
      <c r="G4054" s="4">
        <v>1000</v>
      </c>
      <c r="H4054" s="4">
        <v>55</v>
      </c>
      <c r="I4054" s="25">
        <v>30</v>
      </c>
      <c r="J4054" s="4">
        <v>3</v>
      </c>
      <c r="N4054" t="s">
        <v>8359</v>
      </c>
      <c r="O4054" t="s">
        <v>8224</v>
      </c>
      <c r="P4054" t="s">
        <v>8386</v>
      </c>
      <c r="Q4054" s="8" t="s">
        <v>8379</v>
      </c>
      <c r="R4054">
        <v>3640</v>
      </c>
      <c r="S4054" s="7">
        <v>1</v>
      </c>
      <c r="T4054" s="4">
        <v>1000</v>
      </c>
      <c r="U4054" s="4">
        <v>55</v>
      </c>
      <c r="V4054" s="25">
        <v>30</v>
      </c>
      <c r="W4054" s="4">
        <v>3</v>
      </c>
    </row>
    <row r="4055" spans="1:23" x14ac:dyDescent="0.45">
      <c r="A4055" t="s">
        <v>8359</v>
      </c>
      <c r="B4055" t="s">
        <v>8224</v>
      </c>
      <c r="C4055" t="s">
        <v>8386</v>
      </c>
      <c r="D4055" s="8" t="s">
        <v>8369</v>
      </c>
      <c r="F4055" s="7">
        <v>3</v>
      </c>
      <c r="G4055" s="4">
        <v>33000</v>
      </c>
      <c r="H4055" s="4">
        <v>5658</v>
      </c>
      <c r="I4055" s="25">
        <v>30.360308641977706</v>
      </c>
      <c r="J4055" s="4">
        <v>39</v>
      </c>
      <c r="N4055" t="s">
        <v>8359</v>
      </c>
      <c r="O4055" t="s">
        <v>8224</v>
      </c>
      <c r="P4055" t="s">
        <v>8386</v>
      </c>
      <c r="Q4055" s="8" t="s">
        <v>8369</v>
      </c>
      <c r="S4055" s="7">
        <v>3</v>
      </c>
      <c r="T4055" s="4">
        <v>33000</v>
      </c>
      <c r="U4055" s="4">
        <v>5658</v>
      </c>
      <c r="V4055" s="25">
        <v>30.360308641977706</v>
      </c>
      <c r="W4055" s="4">
        <v>39</v>
      </c>
    </row>
    <row r="4056" spans="1:23" x14ac:dyDescent="0.45">
      <c r="A4056" t="s">
        <v>8359</v>
      </c>
      <c r="B4056" t="s">
        <v>8224</v>
      </c>
      <c r="C4056" t="s">
        <v>8386</v>
      </c>
      <c r="D4056" s="8" t="s">
        <v>8369</v>
      </c>
      <c r="E4056">
        <v>3646</v>
      </c>
      <c r="F4056" s="7">
        <v>1</v>
      </c>
      <c r="G4056" s="4">
        <v>10000</v>
      </c>
      <c r="H4056" s="4">
        <v>481</v>
      </c>
      <c r="I4056" s="25">
        <v>31.557847222225973</v>
      </c>
      <c r="J4056" s="4">
        <v>8</v>
      </c>
      <c r="N4056" t="s">
        <v>8359</v>
      </c>
      <c r="O4056" t="s">
        <v>8224</v>
      </c>
      <c r="P4056" t="s">
        <v>8386</v>
      </c>
      <c r="Q4056" s="8" t="s">
        <v>8369</v>
      </c>
      <c r="R4056">
        <v>3646</v>
      </c>
      <c r="S4056" s="7">
        <v>1</v>
      </c>
      <c r="T4056" s="4">
        <v>10000</v>
      </c>
      <c r="U4056" s="4">
        <v>481</v>
      </c>
      <c r="V4056" s="25">
        <v>31.557847222225973</v>
      </c>
      <c r="W4056" s="4">
        <v>8</v>
      </c>
    </row>
    <row r="4057" spans="1:23" x14ac:dyDescent="0.45">
      <c r="A4057" t="s">
        <v>8359</v>
      </c>
      <c r="B4057" t="s">
        <v>8224</v>
      </c>
      <c r="C4057" t="s">
        <v>8386</v>
      </c>
      <c r="D4057" s="8" t="s">
        <v>8369</v>
      </c>
      <c r="E4057">
        <v>3753</v>
      </c>
      <c r="F4057" s="7">
        <v>1</v>
      </c>
      <c r="G4057" s="4">
        <v>5000</v>
      </c>
      <c r="H4057" s="4">
        <v>5167</v>
      </c>
      <c r="I4057" s="25">
        <v>29.175925925927004</v>
      </c>
      <c r="J4057" s="4">
        <v>30</v>
      </c>
      <c r="N4057" t="s">
        <v>8359</v>
      </c>
      <c r="O4057" t="s">
        <v>8224</v>
      </c>
      <c r="P4057" t="s">
        <v>8386</v>
      </c>
      <c r="Q4057" s="8" t="s">
        <v>8369</v>
      </c>
      <c r="R4057">
        <v>3753</v>
      </c>
      <c r="S4057" s="7">
        <v>1</v>
      </c>
      <c r="T4057" s="4">
        <v>5000</v>
      </c>
      <c r="U4057" s="4">
        <v>5167</v>
      </c>
      <c r="V4057" s="25">
        <v>29.175925925927004</v>
      </c>
      <c r="W4057" s="4">
        <v>30</v>
      </c>
    </row>
    <row r="4058" spans="1:23" x14ac:dyDescent="0.45">
      <c r="A4058" t="s">
        <v>8359</v>
      </c>
      <c r="B4058" t="s">
        <v>8224</v>
      </c>
      <c r="C4058" t="s">
        <v>8386</v>
      </c>
      <c r="D4058" s="8" t="s">
        <v>8369</v>
      </c>
      <c r="E4058">
        <v>3878</v>
      </c>
      <c r="F4058" s="7">
        <v>1</v>
      </c>
      <c r="G4058" s="4">
        <v>18000</v>
      </c>
      <c r="H4058" s="4">
        <v>10</v>
      </c>
      <c r="I4058" s="25">
        <v>30.347152777780138</v>
      </c>
      <c r="J4058" s="4">
        <v>1</v>
      </c>
      <c r="N4058" t="s">
        <v>8359</v>
      </c>
      <c r="O4058" t="s">
        <v>8224</v>
      </c>
      <c r="P4058" t="s">
        <v>8386</v>
      </c>
      <c r="Q4058" s="8" t="s">
        <v>8369</v>
      </c>
      <c r="R4058">
        <v>3878</v>
      </c>
      <c r="S4058" s="7">
        <v>1</v>
      </c>
      <c r="T4058" s="4">
        <v>18000</v>
      </c>
      <c r="U4058" s="4">
        <v>10</v>
      </c>
      <c r="V4058" s="25">
        <v>30.347152777780138</v>
      </c>
      <c r="W4058" s="4">
        <v>1</v>
      </c>
    </row>
    <row r="4059" spans="1:23" x14ac:dyDescent="0.45">
      <c r="A4059" t="s">
        <v>8359</v>
      </c>
      <c r="B4059" t="s">
        <v>8224</v>
      </c>
      <c r="C4059" t="s">
        <v>8386</v>
      </c>
      <c r="D4059" s="8" t="s">
        <v>8380</v>
      </c>
      <c r="F4059" s="7">
        <v>8</v>
      </c>
      <c r="G4059" s="4">
        <v>3045850</v>
      </c>
      <c r="H4059" s="4">
        <v>9595.77</v>
      </c>
      <c r="I4059" s="25">
        <v>40.153059895832484</v>
      </c>
      <c r="J4059" s="4">
        <v>136</v>
      </c>
      <c r="N4059" t="s">
        <v>8359</v>
      </c>
      <c r="O4059" t="s">
        <v>8224</v>
      </c>
      <c r="P4059" t="s">
        <v>8386</v>
      </c>
      <c r="Q4059" s="8" t="s">
        <v>8380</v>
      </c>
      <c r="S4059" s="7">
        <v>8</v>
      </c>
      <c r="T4059" s="4">
        <v>3045850</v>
      </c>
      <c r="U4059" s="4">
        <v>9595.77</v>
      </c>
      <c r="V4059" s="25">
        <v>40.153059895832484</v>
      </c>
      <c r="W4059" s="4">
        <v>136</v>
      </c>
    </row>
    <row r="4060" spans="1:23" x14ac:dyDescent="0.45">
      <c r="A4060" t="s">
        <v>8359</v>
      </c>
      <c r="B4060" t="s">
        <v>8224</v>
      </c>
      <c r="C4060" t="s">
        <v>8386</v>
      </c>
      <c r="D4060" s="8" t="s">
        <v>8380</v>
      </c>
      <c r="E4060">
        <v>3194</v>
      </c>
      <c r="F4060" s="7">
        <v>1</v>
      </c>
      <c r="G4060" s="4">
        <v>11000</v>
      </c>
      <c r="H4060" s="4">
        <v>0</v>
      </c>
      <c r="I4060" s="25">
        <v>30</v>
      </c>
      <c r="J4060" s="4">
        <v>0</v>
      </c>
      <c r="N4060" t="s">
        <v>8359</v>
      </c>
      <c r="O4060" t="s">
        <v>8224</v>
      </c>
      <c r="P4060" t="s">
        <v>8386</v>
      </c>
      <c r="Q4060" s="8" t="s">
        <v>8380</v>
      </c>
      <c r="R4060">
        <v>3194</v>
      </c>
      <c r="S4060" s="7">
        <v>1</v>
      </c>
      <c r="T4060" s="4">
        <v>11000</v>
      </c>
      <c r="U4060" s="4">
        <v>0</v>
      </c>
      <c r="V4060" s="25">
        <v>30</v>
      </c>
      <c r="W4060" s="4">
        <v>0</v>
      </c>
    </row>
    <row r="4061" spans="1:23" x14ac:dyDescent="0.45">
      <c r="A4061" t="s">
        <v>8359</v>
      </c>
      <c r="B4061" t="s">
        <v>8224</v>
      </c>
      <c r="C4061" t="s">
        <v>8386</v>
      </c>
      <c r="D4061" s="8" t="s">
        <v>8380</v>
      </c>
      <c r="E4061">
        <v>3196</v>
      </c>
      <c r="F4061" s="7">
        <v>1</v>
      </c>
      <c r="G4061" s="4">
        <v>3000000</v>
      </c>
      <c r="H4061" s="4">
        <v>1800</v>
      </c>
      <c r="I4061" s="25">
        <v>59.985243055547471</v>
      </c>
      <c r="J4061" s="4">
        <v>6</v>
      </c>
      <c r="N4061" t="s">
        <v>8359</v>
      </c>
      <c r="O4061" t="s">
        <v>8224</v>
      </c>
      <c r="P4061" t="s">
        <v>8386</v>
      </c>
      <c r="Q4061" s="8" t="s">
        <v>8380</v>
      </c>
      <c r="R4061">
        <v>3196</v>
      </c>
      <c r="S4061" s="7">
        <v>1</v>
      </c>
      <c r="T4061" s="4">
        <v>3000000</v>
      </c>
      <c r="U4061" s="4">
        <v>1800</v>
      </c>
      <c r="V4061" s="25">
        <v>59.985243055547471</v>
      </c>
      <c r="W4061" s="4">
        <v>6</v>
      </c>
    </row>
    <row r="4062" spans="1:23" x14ac:dyDescent="0.45">
      <c r="A4062" t="s">
        <v>8359</v>
      </c>
      <c r="B4062" t="s">
        <v>8224</v>
      </c>
      <c r="C4062" t="s">
        <v>8386</v>
      </c>
      <c r="D4062" s="8" t="s">
        <v>8380</v>
      </c>
      <c r="E4062">
        <v>3204</v>
      </c>
      <c r="F4062" s="7">
        <v>1</v>
      </c>
      <c r="G4062" s="4">
        <v>500</v>
      </c>
      <c r="H4062" s="4">
        <v>0</v>
      </c>
      <c r="I4062" s="25">
        <v>29.99028935185197</v>
      </c>
      <c r="J4062" s="4">
        <v>0</v>
      </c>
      <c r="N4062" t="s">
        <v>8359</v>
      </c>
      <c r="O4062" t="s">
        <v>8224</v>
      </c>
      <c r="P4062" t="s">
        <v>8386</v>
      </c>
      <c r="Q4062" s="8" t="s">
        <v>8380</v>
      </c>
      <c r="R4062">
        <v>3204</v>
      </c>
      <c r="S4062" s="7">
        <v>1</v>
      </c>
      <c r="T4062" s="4">
        <v>500</v>
      </c>
      <c r="U4062" s="4">
        <v>0</v>
      </c>
      <c r="V4062" s="25">
        <v>29.99028935185197</v>
      </c>
      <c r="W4062" s="4">
        <v>0</v>
      </c>
    </row>
    <row r="4063" spans="1:23" x14ac:dyDescent="0.45">
      <c r="A4063" t="s">
        <v>8359</v>
      </c>
      <c r="B4063" t="s">
        <v>8224</v>
      </c>
      <c r="C4063" t="s">
        <v>8386</v>
      </c>
      <c r="D4063" s="8" t="s">
        <v>8380</v>
      </c>
      <c r="E4063">
        <v>3759</v>
      </c>
      <c r="F4063" s="7">
        <v>1</v>
      </c>
      <c r="G4063" s="4">
        <v>4000</v>
      </c>
      <c r="H4063" s="4">
        <v>4409.7700000000004</v>
      </c>
      <c r="I4063" s="25">
        <v>60</v>
      </c>
      <c r="J4063" s="4">
        <v>88</v>
      </c>
      <c r="N4063" t="s">
        <v>8359</v>
      </c>
      <c r="O4063" t="s">
        <v>8224</v>
      </c>
      <c r="P4063" t="s">
        <v>8386</v>
      </c>
      <c r="Q4063" s="8" t="s">
        <v>8380</v>
      </c>
      <c r="R4063">
        <v>3759</v>
      </c>
      <c r="S4063" s="7">
        <v>1</v>
      </c>
      <c r="T4063" s="4">
        <v>4000</v>
      </c>
      <c r="U4063" s="4">
        <v>4409.7700000000004</v>
      </c>
      <c r="V4063" s="25">
        <v>60</v>
      </c>
      <c r="W4063" s="4">
        <v>88</v>
      </c>
    </row>
    <row r="4064" spans="1:23" x14ac:dyDescent="0.45">
      <c r="A4064" t="s">
        <v>8359</v>
      </c>
      <c r="B4064" t="s">
        <v>8224</v>
      </c>
      <c r="C4064" t="s">
        <v>8386</v>
      </c>
      <c r="D4064" s="8" t="s">
        <v>8380</v>
      </c>
      <c r="E4064">
        <v>3780</v>
      </c>
      <c r="F4064" s="7">
        <v>1</v>
      </c>
      <c r="G4064" s="4">
        <v>2500</v>
      </c>
      <c r="H4064" s="4">
        <v>3000</v>
      </c>
      <c r="I4064" s="25">
        <v>32.617766203700739</v>
      </c>
      <c r="J4064" s="4">
        <v>30</v>
      </c>
      <c r="N4064" t="s">
        <v>8359</v>
      </c>
      <c r="O4064" t="s">
        <v>8224</v>
      </c>
      <c r="P4064" t="s">
        <v>8386</v>
      </c>
      <c r="Q4064" s="8" t="s">
        <v>8380</v>
      </c>
      <c r="R4064">
        <v>3780</v>
      </c>
      <c r="S4064" s="7">
        <v>1</v>
      </c>
      <c r="T4064" s="4">
        <v>2500</v>
      </c>
      <c r="U4064" s="4">
        <v>3000</v>
      </c>
      <c r="V4064" s="25">
        <v>32.617766203700739</v>
      </c>
      <c r="W4064" s="4">
        <v>30</v>
      </c>
    </row>
    <row r="4065" spans="1:23" x14ac:dyDescent="0.45">
      <c r="A4065" t="s">
        <v>8359</v>
      </c>
      <c r="B4065" t="s">
        <v>8224</v>
      </c>
      <c r="C4065" t="s">
        <v>8386</v>
      </c>
      <c r="D4065" s="8" t="s">
        <v>8380</v>
      </c>
      <c r="E4065">
        <v>3787</v>
      </c>
      <c r="F4065" s="7">
        <v>1</v>
      </c>
      <c r="G4065" s="4">
        <v>350</v>
      </c>
      <c r="H4065" s="4">
        <v>351</v>
      </c>
      <c r="I4065" s="25">
        <v>28.631180555559695</v>
      </c>
      <c r="J4065" s="4">
        <v>10</v>
      </c>
      <c r="N4065" t="s">
        <v>8359</v>
      </c>
      <c r="O4065" t="s">
        <v>8224</v>
      </c>
      <c r="P4065" t="s">
        <v>8386</v>
      </c>
      <c r="Q4065" s="8" t="s">
        <v>8380</v>
      </c>
      <c r="R4065">
        <v>3787</v>
      </c>
      <c r="S4065" s="7">
        <v>1</v>
      </c>
      <c r="T4065" s="4">
        <v>350</v>
      </c>
      <c r="U4065" s="4">
        <v>351</v>
      </c>
      <c r="V4065" s="25">
        <v>28.631180555559695</v>
      </c>
      <c r="W4065" s="4">
        <v>10</v>
      </c>
    </row>
    <row r="4066" spans="1:23" x14ac:dyDescent="0.45">
      <c r="A4066" t="s">
        <v>8359</v>
      </c>
      <c r="B4066" t="s">
        <v>8224</v>
      </c>
      <c r="C4066" t="s">
        <v>8386</v>
      </c>
      <c r="D4066" s="8" t="s">
        <v>8380</v>
      </c>
      <c r="E4066">
        <v>3792</v>
      </c>
      <c r="F4066" s="7">
        <v>1</v>
      </c>
      <c r="G4066" s="4">
        <v>12500</v>
      </c>
      <c r="H4066" s="4">
        <v>35</v>
      </c>
      <c r="I4066" s="25">
        <v>30</v>
      </c>
      <c r="J4066" s="4">
        <v>2</v>
      </c>
      <c r="N4066" t="s">
        <v>8359</v>
      </c>
      <c r="O4066" t="s">
        <v>8224</v>
      </c>
      <c r="P4066" t="s">
        <v>8386</v>
      </c>
      <c r="Q4066" s="8" t="s">
        <v>8380</v>
      </c>
      <c r="R4066">
        <v>3792</v>
      </c>
      <c r="S4066" s="7">
        <v>1</v>
      </c>
      <c r="T4066" s="4">
        <v>12500</v>
      </c>
      <c r="U4066" s="4">
        <v>35</v>
      </c>
      <c r="V4066" s="25">
        <v>30</v>
      </c>
      <c r="W4066" s="4">
        <v>2</v>
      </c>
    </row>
    <row r="4067" spans="1:23" x14ac:dyDescent="0.45">
      <c r="A4067" t="s">
        <v>8359</v>
      </c>
      <c r="B4067" t="s">
        <v>8224</v>
      </c>
      <c r="C4067" t="s">
        <v>8386</v>
      </c>
      <c r="D4067" s="8" t="s">
        <v>8380</v>
      </c>
      <c r="E4067">
        <v>3872</v>
      </c>
      <c r="F4067" s="7">
        <v>1</v>
      </c>
      <c r="G4067" s="4">
        <v>15000</v>
      </c>
      <c r="H4067" s="4">
        <v>0</v>
      </c>
      <c r="I4067" s="25">
        <v>50</v>
      </c>
      <c r="J4067" s="4">
        <v>0</v>
      </c>
      <c r="N4067" t="s">
        <v>8359</v>
      </c>
      <c r="O4067" t="s">
        <v>8224</v>
      </c>
      <c r="P4067" t="s">
        <v>8386</v>
      </c>
      <c r="Q4067" s="8" t="s">
        <v>8380</v>
      </c>
      <c r="R4067">
        <v>3872</v>
      </c>
      <c r="S4067" s="7">
        <v>1</v>
      </c>
      <c r="T4067" s="4">
        <v>15000</v>
      </c>
      <c r="U4067" s="4">
        <v>0</v>
      </c>
      <c r="V4067" s="25">
        <v>50</v>
      </c>
      <c r="W4067" s="4">
        <v>0</v>
      </c>
    </row>
    <row r="4068" spans="1:23" x14ac:dyDescent="0.45">
      <c r="A4068" t="s">
        <v>8359</v>
      </c>
      <c r="B4068" t="s">
        <v>8224</v>
      </c>
      <c r="C4068" t="s">
        <v>8386</v>
      </c>
      <c r="D4068" s="8" t="s">
        <v>8371</v>
      </c>
      <c r="F4068" s="7">
        <v>3</v>
      </c>
      <c r="G4068" s="4">
        <v>156000</v>
      </c>
      <c r="H4068" s="4">
        <v>250</v>
      </c>
      <c r="I4068" s="25">
        <v>31.666666666666668</v>
      </c>
      <c r="J4068" s="4">
        <v>6</v>
      </c>
      <c r="N4068" t="s">
        <v>8359</v>
      </c>
      <c r="O4068" t="s">
        <v>8224</v>
      </c>
      <c r="P4068" t="s">
        <v>8386</v>
      </c>
      <c r="Q4068" s="8" t="s">
        <v>8371</v>
      </c>
      <c r="S4068" s="7">
        <v>3</v>
      </c>
      <c r="T4068" s="4">
        <v>156000</v>
      </c>
      <c r="U4068" s="4">
        <v>250</v>
      </c>
      <c r="V4068" s="25">
        <v>31.666666666666668</v>
      </c>
      <c r="W4068" s="4">
        <v>6</v>
      </c>
    </row>
    <row r="4069" spans="1:23" x14ac:dyDescent="0.45">
      <c r="A4069" t="s">
        <v>8359</v>
      </c>
      <c r="B4069" t="s">
        <v>8224</v>
      </c>
      <c r="C4069" t="s">
        <v>8386</v>
      </c>
      <c r="D4069" s="8" t="s">
        <v>8371</v>
      </c>
      <c r="E4069">
        <v>3203</v>
      </c>
      <c r="F4069" s="7">
        <v>1</v>
      </c>
      <c r="G4069" s="4">
        <v>1000</v>
      </c>
      <c r="H4069" s="4">
        <v>250</v>
      </c>
      <c r="I4069" s="25">
        <v>30</v>
      </c>
      <c r="J4069" s="4">
        <v>6</v>
      </c>
      <c r="N4069" t="s">
        <v>8359</v>
      </c>
      <c r="O4069" t="s">
        <v>8224</v>
      </c>
      <c r="P4069" t="s">
        <v>8386</v>
      </c>
      <c r="Q4069" s="8" t="s">
        <v>8371</v>
      </c>
      <c r="R4069">
        <v>3203</v>
      </c>
      <c r="S4069" s="7">
        <v>1</v>
      </c>
      <c r="T4069" s="4">
        <v>1000</v>
      </c>
      <c r="U4069" s="4">
        <v>250</v>
      </c>
      <c r="V4069" s="25">
        <v>30</v>
      </c>
      <c r="W4069" s="4">
        <v>6</v>
      </c>
    </row>
    <row r="4070" spans="1:23" x14ac:dyDescent="0.45">
      <c r="A4070" t="s">
        <v>8359</v>
      </c>
      <c r="B4070" t="s">
        <v>8224</v>
      </c>
      <c r="C4070" t="s">
        <v>8386</v>
      </c>
      <c r="D4070" s="8" t="s">
        <v>8371</v>
      </c>
      <c r="E4070">
        <v>3206</v>
      </c>
      <c r="F4070" s="7">
        <v>1</v>
      </c>
      <c r="G4070" s="4">
        <v>5000</v>
      </c>
      <c r="H4070" s="4">
        <v>0</v>
      </c>
      <c r="I4070" s="25">
        <v>30</v>
      </c>
      <c r="J4070" s="4">
        <v>0</v>
      </c>
      <c r="N4070" t="s">
        <v>8359</v>
      </c>
      <c r="O4070" t="s">
        <v>8224</v>
      </c>
      <c r="P4070" t="s">
        <v>8386</v>
      </c>
      <c r="Q4070" s="8" t="s">
        <v>8371</v>
      </c>
      <c r="R4070">
        <v>3206</v>
      </c>
      <c r="S4070" s="7">
        <v>1</v>
      </c>
      <c r="T4070" s="4">
        <v>5000</v>
      </c>
      <c r="U4070" s="4">
        <v>0</v>
      </c>
      <c r="V4070" s="25">
        <v>30</v>
      </c>
      <c r="W4070" s="4">
        <v>0</v>
      </c>
    </row>
    <row r="4071" spans="1:23" x14ac:dyDescent="0.45">
      <c r="A4071" t="s">
        <v>8359</v>
      </c>
      <c r="B4071" t="s">
        <v>8224</v>
      </c>
      <c r="C4071" t="s">
        <v>8386</v>
      </c>
      <c r="D4071" s="8" t="s">
        <v>8371</v>
      </c>
      <c r="E4071">
        <v>3636</v>
      </c>
      <c r="F4071" s="7">
        <v>1</v>
      </c>
      <c r="G4071" s="4">
        <v>150000</v>
      </c>
      <c r="H4071" s="4">
        <v>0</v>
      </c>
      <c r="I4071" s="25">
        <v>35</v>
      </c>
      <c r="J4071" s="4">
        <v>0</v>
      </c>
      <c r="N4071" t="s">
        <v>8359</v>
      </c>
      <c r="O4071" t="s">
        <v>8224</v>
      </c>
      <c r="P4071" t="s">
        <v>8386</v>
      </c>
      <c r="Q4071" s="8" t="s">
        <v>8371</v>
      </c>
      <c r="R4071">
        <v>3636</v>
      </c>
      <c r="S4071" s="7">
        <v>1</v>
      </c>
      <c r="T4071" s="4">
        <v>150000</v>
      </c>
      <c r="U4071" s="4">
        <v>0</v>
      </c>
      <c r="V4071" s="25">
        <v>35</v>
      </c>
      <c r="W4071" s="4">
        <v>0</v>
      </c>
    </row>
    <row r="4072" spans="1:23" x14ac:dyDescent="0.45">
      <c r="A4072" t="s">
        <v>8359</v>
      </c>
      <c r="B4072" t="s">
        <v>8224</v>
      </c>
      <c r="C4072" t="s">
        <v>8386</v>
      </c>
      <c r="D4072" s="8" t="s">
        <v>8372</v>
      </c>
      <c r="F4072" s="7">
        <v>2</v>
      </c>
      <c r="G4072" s="4">
        <v>8500</v>
      </c>
      <c r="H4072" s="4">
        <v>0</v>
      </c>
      <c r="I4072" s="25">
        <v>30</v>
      </c>
      <c r="J4072" s="4">
        <v>0</v>
      </c>
      <c r="N4072" t="s">
        <v>8359</v>
      </c>
      <c r="O4072" t="s">
        <v>8224</v>
      </c>
      <c r="P4072" t="s">
        <v>8386</v>
      </c>
      <c r="Q4072" s="8" t="s">
        <v>8372</v>
      </c>
      <c r="S4072" s="7">
        <v>2</v>
      </c>
      <c r="T4072" s="4">
        <v>8500</v>
      </c>
      <c r="U4072" s="4">
        <v>0</v>
      </c>
      <c r="V4072" s="25">
        <v>30</v>
      </c>
      <c r="W4072" s="4">
        <v>0</v>
      </c>
    </row>
    <row r="4073" spans="1:23" x14ac:dyDescent="0.45">
      <c r="A4073" t="s">
        <v>8359</v>
      </c>
      <c r="B4073" t="s">
        <v>8224</v>
      </c>
      <c r="C4073" t="s">
        <v>8386</v>
      </c>
      <c r="D4073" s="8" t="s">
        <v>8372</v>
      </c>
      <c r="E4073">
        <v>3802</v>
      </c>
      <c r="F4073" s="7">
        <v>1</v>
      </c>
      <c r="G4073" s="4">
        <v>3000</v>
      </c>
      <c r="H4073" s="4">
        <v>0</v>
      </c>
      <c r="I4073" s="25">
        <v>30</v>
      </c>
      <c r="J4073" s="4">
        <v>0</v>
      </c>
      <c r="N4073" t="s">
        <v>8359</v>
      </c>
      <c r="O4073" t="s">
        <v>8224</v>
      </c>
      <c r="P4073" t="s">
        <v>8386</v>
      </c>
      <c r="Q4073" s="8" t="s">
        <v>8372</v>
      </c>
      <c r="R4073">
        <v>3802</v>
      </c>
      <c r="S4073" s="7">
        <v>1</v>
      </c>
      <c r="T4073" s="4">
        <v>3000</v>
      </c>
      <c r="U4073" s="4">
        <v>0</v>
      </c>
      <c r="V4073" s="25">
        <v>30</v>
      </c>
      <c r="W4073" s="4">
        <v>0</v>
      </c>
    </row>
    <row r="4074" spans="1:23" x14ac:dyDescent="0.45">
      <c r="A4074" t="s">
        <v>8359</v>
      </c>
      <c r="B4074" t="s">
        <v>8224</v>
      </c>
      <c r="C4074" t="s">
        <v>8386</v>
      </c>
      <c r="D4074" s="8" t="s">
        <v>8372</v>
      </c>
      <c r="E4074">
        <v>3873</v>
      </c>
      <c r="F4074" s="7">
        <v>1</v>
      </c>
      <c r="G4074" s="4">
        <v>5500</v>
      </c>
      <c r="H4074" s="4">
        <v>0</v>
      </c>
      <c r="I4074" s="25">
        <v>30</v>
      </c>
      <c r="J4074" s="4">
        <v>0</v>
      </c>
      <c r="N4074" t="s">
        <v>8359</v>
      </c>
      <c r="O4074" t="s">
        <v>8224</v>
      </c>
      <c r="P4074" t="s">
        <v>8386</v>
      </c>
      <c r="Q4074" s="8" t="s">
        <v>8372</v>
      </c>
      <c r="R4074">
        <v>3873</v>
      </c>
      <c r="S4074" s="7">
        <v>1</v>
      </c>
      <c r="T4074" s="4">
        <v>5500</v>
      </c>
      <c r="U4074" s="4">
        <v>0</v>
      </c>
      <c r="V4074" s="25">
        <v>30</v>
      </c>
      <c r="W4074" s="4">
        <v>0</v>
      </c>
    </row>
    <row r="4075" spans="1:23" x14ac:dyDescent="0.45">
      <c r="A4075" t="s">
        <v>8359</v>
      </c>
      <c r="B4075" t="s">
        <v>8224</v>
      </c>
      <c r="C4075" t="s">
        <v>8386</v>
      </c>
      <c r="D4075" s="8" t="s">
        <v>8373</v>
      </c>
      <c r="F4075" s="7">
        <v>3</v>
      </c>
      <c r="G4075" s="4">
        <v>130000</v>
      </c>
      <c r="H4075" s="4">
        <v>2726</v>
      </c>
      <c r="I4075" s="25">
        <v>52.826365740739369</v>
      </c>
      <c r="J4075" s="4">
        <v>25</v>
      </c>
      <c r="N4075" t="s">
        <v>8359</v>
      </c>
      <c r="O4075" t="s">
        <v>8224</v>
      </c>
      <c r="P4075" t="s">
        <v>8386</v>
      </c>
      <c r="Q4075" s="8" t="s">
        <v>8373</v>
      </c>
      <c r="S4075" s="7">
        <v>3</v>
      </c>
      <c r="T4075" s="4">
        <v>130000</v>
      </c>
      <c r="U4075" s="4">
        <v>2726</v>
      </c>
      <c r="V4075" s="25">
        <v>52.826365740739369</v>
      </c>
      <c r="W4075" s="4">
        <v>25</v>
      </c>
    </row>
    <row r="4076" spans="1:23" x14ac:dyDescent="0.45">
      <c r="A4076" t="s">
        <v>8359</v>
      </c>
      <c r="B4076" t="s">
        <v>8224</v>
      </c>
      <c r="C4076" t="s">
        <v>8386</v>
      </c>
      <c r="D4076" s="8" t="s">
        <v>8373</v>
      </c>
      <c r="E4076">
        <v>3202</v>
      </c>
      <c r="F4076" s="7">
        <v>1</v>
      </c>
      <c r="G4076" s="4">
        <v>5000</v>
      </c>
      <c r="H4076" s="4">
        <v>2726</v>
      </c>
      <c r="I4076" s="25">
        <v>58.395763888882357</v>
      </c>
      <c r="J4076" s="4">
        <v>25</v>
      </c>
      <c r="N4076" t="s">
        <v>8359</v>
      </c>
      <c r="O4076" t="s">
        <v>8224</v>
      </c>
      <c r="P4076" t="s">
        <v>8386</v>
      </c>
      <c r="Q4076" s="8" t="s">
        <v>8373</v>
      </c>
      <c r="R4076">
        <v>3202</v>
      </c>
      <c r="S4076" s="7">
        <v>1</v>
      </c>
      <c r="T4076" s="4">
        <v>5000</v>
      </c>
      <c r="U4076" s="4">
        <v>2726</v>
      </c>
      <c r="V4076" s="25">
        <v>58.395763888882357</v>
      </c>
      <c r="W4076" s="4">
        <v>25</v>
      </c>
    </row>
    <row r="4077" spans="1:23" x14ac:dyDescent="0.45">
      <c r="A4077" t="s">
        <v>8359</v>
      </c>
      <c r="B4077" t="s">
        <v>8224</v>
      </c>
      <c r="C4077" t="s">
        <v>8386</v>
      </c>
      <c r="D4077" s="8" t="s">
        <v>8373</v>
      </c>
      <c r="E4077">
        <v>3628</v>
      </c>
      <c r="F4077" s="7">
        <v>1</v>
      </c>
      <c r="G4077" s="4">
        <v>100000</v>
      </c>
      <c r="H4077" s="4">
        <v>0</v>
      </c>
      <c r="I4077" s="25">
        <v>60.041666666671517</v>
      </c>
      <c r="J4077" s="4">
        <v>0</v>
      </c>
      <c r="N4077" t="s">
        <v>8359</v>
      </c>
      <c r="O4077" t="s">
        <v>8224</v>
      </c>
      <c r="P4077" t="s">
        <v>8386</v>
      </c>
      <c r="Q4077" s="8" t="s">
        <v>8373</v>
      </c>
      <c r="R4077">
        <v>3628</v>
      </c>
      <c r="S4077" s="7">
        <v>1</v>
      </c>
      <c r="T4077" s="4">
        <v>100000</v>
      </c>
      <c r="U4077" s="4">
        <v>0</v>
      </c>
      <c r="V4077" s="25">
        <v>60.041666666671517</v>
      </c>
      <c r="W4077" s="4">
        <v>0</v>
      </c>
    </row>
    <row r="4078" spans="1:23" x14ac:dyDescent="0.45">
      <c r="A4078" t="s">
        <v>8359</v>
      </c>
      <c r="B4078" t="s">
        <v>8224</v>
      </c>
      <c r="C4078" t="s">
        <v>8386</v>
      </c>
      <c r="D4078" s="8" t="s">
        <v>8373</v>
      </c>
      <c r="E4078">
        <v>3643</v>
      </c>
      <c r="F4078" s="7">
        <v>1</v>
      </c>
      <c r="G4078" s="4">
        <v>25000</v>
      </c>
      <c r="H4078" s="4">
        <v>0</v>
      </c>
      <c r="I4078" s="25">
        <v>40.041666666664241</v>
      </c>
      <c r="J4078" s="4">
        <v>0</v>
      </c>
      <c r="N4078" t="s">
        <v>8359</v>
      </c>
      <c r="O4078" t="s">
        <v>8224</v>
      </c>
      <c r="P4078" t="s">
        <v>8386</v>
      </c>
      <c r="Q4078" s="8" t="s">
        <v>8373</v>
      </c>
      <c r="R4078">
        <v>3643</v>
      </c>
      <c r="S4078" s="7">
        <v>1</v>
      </c>
      <c r="T4078" s="4">
        <v>25000</v>
      </c>
      <c r="U4078" s="4">
        <v>0</v>
      </c>
      <c r="V4078" s="25">
        <v>40.041666666664241</v>
      </c>
      <c r="W4078" s="4">
        <v>0</v>
      </c>
    </row>
    <row r="4079" spans="1:23" x14ac:dyDescent="0.45">
      <c r="A4079" t="s">
        <v>8359</v>
      </c>
      <c r="B4079" t="s">
        <v>8224</v>
      </c>
      <c r="C4079" t="s">
        <v>8386</v>
      </c>
      <c r="D4079" s="8" t="s">
        <v>8374</v>
      </c>
      <c r="F4079" s="7">
        <v>1</v>
      </c>
      <c r="G4079" s="4">
        <v>75000</v>
      </c>
      <c r="H4079" s="4">
        <v>500</v>
      </c>
      <c r="I4079" s="25">
        <v>27.983344907406718</v>
      </c>
      <c r="J4079" s="4">
        <v>1</v>
      </c>
      <c r="N4079" t="s">
        <v>8359</v>
      </c>
      <c r="O4079" t="s">
        <v>8224</v>
      </c>
      <c r="P4079" t="s">
        <v>8386</v>
      </c>
      <c r="Q4079" s="8" t="s">
        <v>8374</v>
      </c>
      <c r="S4079" s="7">
        <v>1</v>
      </c>
      <c r="T4079" s="4">
        <v>75000</v>
      </c>
      <c r="U4079" s="4">
        <v>500</v>
      </c>
      <c r="V4079" s="25">
        <v>27.983344907406718</v>
      </c>
      <c r="W4079" s="4">
        <v>1</v>
      </c>
    </row>
    <row r="4080" spans="1:23" x14ac:dyDescent="0.45">
      <c r="A4080" t="s">
        <v>8359</v>
      </c>
      <c r="B4080" t="s">
        <v>8224</v>
      </c>
      <c r="C4080" t="s">
        <v>8386</v>
      </c>
      <c r="D4080" s="8" t="s">
        <v>8374</v>
      </c>
      <c r="E4080">
        <v>3788</v>
      </c>
      <c r="F4080" s="7">
        <v>1</v>
      </c>
      <c r="G4080" s="4">
        <v>75000</v>
      </c>
      <c r="H4080" s="4">
        <v>500</v>
      </c>
      <c r="I4080" s="25">
        <v>27.983344907406718</v>
      </c>
      <c r="J4080" s="4">
        <v>1</v>
      </c>
      <c r="N4080" t="s">
        <v>8359</v>
      </c>
      <c r="O4080" t="s">
        <v>8224</v>
      </c>
      <c r="P4080" t="s">
        <v>8386</v>
      </c>
      <c r="Q4080" s="8" t="s">
        <v>8374</v>
      </c>
      <c r="R4080">
        <v>3788</v>
      </c>
      <c r="S4080" s="7">
        <v>1</v>
      </c>
      <c r="T4080" s="4">
        <v>75000</v>
      </c>
      <c r="U4080" s="4">
        <v>500</v>
      </c>
      <c r="V4080" s="25">
        <v>27.983344907406718</v>
      </c>
      <c r="W4080" s="4">
        <v>1</v>
      </c>
    </row>
    <row r="4081" spans="1:23" x14ac:dyDescent="0.45">
      <c r="A4081" t="s">
        <v>8359</v>
      </c>
      <c r="B4081" t="s">
        <v>8224</v>
      </c>
      <c r="C4081" t="s">
        <v>8387</v>
      </c>
      <c r="F4081" s="7"/>
      <c r="G4081" s="4"/>
      <c r="H4081" s="4"/>
      <c r="I4081" s="25"/>
      <c r="J4081" s="4"/>
      <c r="N4081" t="s">
        <v>8359</v>
      </c>
      <c r="O4081" t="s">
        <v>8224</v>
      </c>
      <c r="P4081" t="s">
        <v>8387</v>
      </c>
      <c r="S4081" s="7"/>
      <c r="T4081" s="4"/>
      <c r="U4081" s="4"/>
      <c r="V4081" s="25"/>
      <c r="W4081" s="4"/>
    </row>
    <row r="4082" spans="1:23" x14ac:dyDescent="0.45">
      <c r="A4082" t="s">
        <v>8359</v>
      </c>
      <c r="B4082" t="s">
        <v>8224</v>
      </c>
      <c r="C4082" t="s">
        <v>8387</v>
      </c>
      <c r="D4082" s="8" t="s">
        <v>8376</v>
      </c>
      <c r="F4082" s="7">
        <v>1</v>
      </c>
      <c r="G4082" s="4">
        <v>5000</v>
      </c>
      <c r="H4082" s="4">
        <v>5176</v>
      </c>
      <c r="I4082" s="25">
        <v>20.542870370365563</v>
      </c>
      <c r="J4082" s="4">
        <v>52</v>
      </c>
      <c r="N4082" t="s">
        <v>8359</v>
      </c>
      <c r="O4082" t="s">
        <v>8224</v>
      </c>
      <c r="P4082" t="s">
        <v>8387</v>
      </c>
      <c r="Q4082" s="8" t="s">
        <v>8376</v>
      </c>
      <c r="S4082" s="7">
        <v>1</v>
      </c>
      <c r="T4082" s="4">
        <v>5000</v>
      </c>
      <c r="U4082" s="4">
        <v>5176</v>
      </c>
      <c r="V4082" s="25">
        <v>20.542870370365563</v>
      </c>
      <c r="W4082" s="4">
        <v>52</v>
      </c>
    </row>
    <row r="4083" spans="1:23" x14ac:dyDescent="0.45">
      <c r="A4083" t="s">
        <v>8359</v>
      </c>
      <c r="B4083" t="s">
        <v>8224</v>
      </c>
      <c r="C4083" t="s">
        <v>8387</v>
      </c>
      <c r="D4083" s="8" t="s">
        <v>8376</v>
      </c>
      <c r="E4083">
        <v>3748</v>
      </c>
      <c r="F4083" s="7">
        <v>1</v>
      </c>
      <c r="G4083" s="4">
        <v>5000</v>
      </c>
      <c r="H4083" s="4">
        <v>5176</v>
      </c>
      <c r="I4083" s="25">
        <v>20.542870370365563</v>
      </c>
      <c r="J4083" s="4">
        <v>52</v>
      </c>
      <c r="N4083" t="s">
        <v>8359</v>
      </c>
      <c r="O4083" t="s">
        <v>8224</v>
      </c>
      <c r="P4083" t="s">
        <v>8387</v>
      </c>
      <c r="Q4083" s="8" t="s">
        <v>8376</v>
      </c>
      <c r="R4083">
        <v>3748</v>
      </c>
      <c r="S4083" s="7">
        <v>1</v>
      </c>
      <c r="T4083" s="4">
        <v>5000</v>
      </c>
      <c r="U4083" s="4">
        <v>5176</v>
      </c>
      <c r="V4083" s="25">
        <v>20.542870370365563</v>
      </c>
      <c r="W4083" s="4">
        <v>52</v>
      </c>
    </row>
    <row r="4084" spans="1:23" x14ac:dyDescent="0.45">
      <c r="A4084" t="s">
        <v>8359</v>
      </c>
      <c r="B4084" t="s">
        <v>8224</v>
      </c>
      <c r="C4084" t="s">
        <v>8387</v>
      </c>
      <c r="D4084" s="8" t="s">
        <v>8377</v>
      </c>
      <c r="F4084" s="7">
        <v>7</v>
      </c>
      <c r="G4084" s="4">
        <v>45200</v>
      </c>
      <c r="H4084" s="4">
        <v>23051</v>
      </c>
      <c r="I4084" s="25">
        <v>33.201278108467314</v>
      </c>
      <c r="J4084" s="4">
        <v>230</v>
      </c>
      <c r="N4084" t="s">
        <v>8359</v>
      </c>
      <c r="O4084" t="s">
        <v>8224</v>
      </c>
      <c r="P4084" t="s">
        <v>8387</v>
      </c>
      <c r="Q4084" s="8" t="s">
        <v>8377</v>
      </c>
      <c r="S4084" s="7">
        <v>7</v>
      </c>
      <c r="T4084" s="4">
        <v>45200</v>
      </c>
      <c r="U4084" s="4">
        <v>23051</v>
      </c>
      <c r="V4084" s="25">
        <v>33.201278108467314</v>
      </c>
      <c r="W4084" s="4">
        <v>230</v>
      </c>
    </row>
    <row r="4085" spans="1:23" x14ac:dyDescent="0.45">
      <c r="A4085" t="s">
        <v>8359</v>
      </c>
      <c r="B4085" t="s">
        <v>8224</v>
      </c>
      <c r="C4085" t="s">
        <v>8387</v>
      </c>
      <c r="D4085" s="8" t="s">
        <v>8377</v>
      </c>
      <c r="E4085">
        <v>2928</v>
      </c>
      <c r="F4085" s="7">
        <v>1</v>
      </c>
      <c r="G4085" s="4">
        <v>1000</v>
      </c>
      <c r="H4085" s="4">
        <v>1000</v>
      </c>
      <c r="I4085" s="25">
        <v>30</v>
      </c>
      <c r="J4085" s="4">
        <v>24</v>
      </c>
      <c r="N4085" t="s">
        <v>8359</v>
      </c>
      <c r="O4085" t="s">
        <v>8224</v>
      </c>
      <c r="P4085" t="s">
        <v>8387</v>
      </c>
      <c r="Q4085" s="8" t="s">
        <v>8377</v>
      </c>
      <c r="R4085">
        <v>2928</v>
      </c>
      <c r="S4085" s="7">
        <v>1</v>
      </c>
      <c r="T4085" s="4">
        <v>1000</v>
      </c>
      <c r="U4085" s="4">
        <v>1000</v>
      </c>
      <c r="V4085" s="25">
        <v>30</v>
      </c>
      <c r="W4085" s="4">
        <v>24</v>
      </c>
    </row>
    <row r="4086" spans="1:23" x14ac:dyDescent="0.45">
      <c r="A4086" t="s">
        <v>8359</v>
      </c>
      <c r="B4086" t="s">
        <v>8224</v>
      </c>
      <c r="C4086" t="s">
        <v>8387</v>
      </c>
      <c r="D4086" s="8" t="s">
        <v>8377</v>
      </c>
      <c r="E4086">
        <v>3644</v>
      </c>
      <c r="F4086" s="7">
        <v>1</v>
      </c>
      <c r="G4086" s="4">
        <v>5000</v>
      </c>
      <c r="H4086" s="4">
        <v>821</v>
      </c>
      <c r="I4086" s="25">
        <v>27.965891203704814</v>
      </c>
      <c r="J4086" s="4">
        <v>12</v>
      </c>
      <c r="N4086" t="s">
        <v>8359</v>
      </c>
      <c r="O4086" t="s">
        <v>8224</v>
      </c>
      <c r="P4086" t="s">
        <v>8387</v>
      </c>
      <c r="Q4086" s="8" t="s">
        <v>8377</v>
      </c>
      <c r="R4086">
        <v>3644</v>
      </c>
      <c r="S4086" s="7">
        <v>1</v>
      </c>
      <c r="T4086" s="4">
        <v>5000</v>
      </c>
      <c r="U4086" s="4">
        <v>821</v>
      </c>
      <c r="V4086" s="25">
        <v>27.965891203704814</v>
      </c>
      <c r="W4086" s="4">
        <v>12</v>
      </c>
    </row>
    <row r="4087" spans="1:23" x14ac:dyDescent="0.45">
      <c r="A4087" t="s">
        <v>8359</v>
      </c>
      <c r="B4087" t="s">
        <v>8224</v>
      </c>
      <c r="C4087" t="s">
        <v>8387</v>
      </c>
      <c r="D4087" s="8" t="s">
        <v>8377</v>
      </c>
      <c r="E4087">
        <v>3751</v>
      </c>
      <c r="F4087" s="7">
        <v>1</v>
      </c>
      <c r="G4087" s="4">
        <v>1000</v>
      </c>
      <c r="H4087" s="4">
        <v>1326</v>
      </c>
      <c r="I4087" s="25">
        <v>59.958333333335759</v>
      </c>
      <c r="J4087" s="4">
        <v>11</v>
      </c>
      <c r="N4087" t="s">
        <v>8359</v>
      </c>
      <c r="O4087" t="s">
        <v>8224</v>
      </c>
      <c r="P4087" t="s">
        <v>8387</v>
      </c>
      <c r="Q4087" s="8" t="s">
        <v>8377</v>
      </c>
      <c r="R4087">
        <v>3751</v>
      </c>
      <c r="S4087" s="7">
        <v>1</v>
      </c>
      <c r="T4087" s="4">
        <v>1000</v>
      </c>
      <c r="U4087" s="4">
        <v>1326</v>
      </c>
      <c r="V4087" s="25">
        <v>59.958333333335759</v>
      </c>
      <c r="W4087" s="4">
        <v>11</v>
      </c>
    </row>
    <row r="4088" spans="1:23" x14ac:dyDescent="0.45">
      <c r="A4088" t="s">
        <v>8359</v>
      </c>
      <c r="B4088" t="s">
        <v>8224</v>
      </c>
      <c r="C4088" t="s">
        <v>8387</v>
      </c>
      <c r="D4088" s="8" t="s">
        <v>8377</v>
      </c>
      <c r="E4088">
        <v>3779</v>
      </c>
      <c r="F4088" s="7">
        <v>1</v>
      </c>
      <c r="G4088" s="4">
        <v>15000</v>
      </c>
      <c r="H4088" s="4">
        <v>15597</v>
      </c>
      <c r="I4088" s="25">
        <v>29.958333333335759</v>
      </c>
      <c r="J4088" s="4">
        <v>115</v>
      </c>
      <c r="N4088" t="s">
        <v>8359</v>
      </c>
      <c r="O4088" t="s">
        <v>8224</v>
      </c>
      <c r="P4088" t="s">
        <v>8387</v>
      </c>
      <c r="Q4088" s="8" t="s">
        <v>8377</v>
      </c>
      <c r="R4088">
        <v>3779</v>
      </c>
      <c r="S4088" s="7">
        <v>1</v>
      </c>
      <c r="T4088" s="4">
        <v>15000</v>
      </c>
      <c r="U4088" s="4">
        <v>15597</v>
      </c>
      <c r="V4088" s="25">
        <v>29.958333333335759</v>
      </c>
      <c r="W4088" s="4">
        <v>115</v>
      </c>
    </row>
    <row r="4089" spans="1:23" x14ac:dyDescent="0.45">
      <c r="A4089" t="s">
        <v>8359</v>
      </c>
      <c r="B4089" t="s">
        <v>8224</v>
      </c>
      <c r="C4089" t="s">
        <v>8387</v>
      </c>
      <c r="D4089" s="8" t="s">
        <v>8377</v>
      </c>
      <c r="E4089">
        <v>3783</v>
      </c>
      <c r="F4089" s="7">
        <v>1</v>
      </c>
      <c r="G4089" s="4">
        <v>1200</v>
      </c>
      <c r="H4089" s="4">
        <v>1547</v>
      </c>
      <c r="I4089" s="25">
        <v>24.526388888894871</v>
      </c>
      <c r="J4089" s="4">
        <v>24</v>
      </c>
      <c r="N4089" t="s">
        <v>8359</v>
      </c>
      <c r="O4089" t="s">
        <v>8224</v>
      </c>
      <c r="P4089" t="s">
        <v>8387</v>
      </c>
      <c r="Q4089" s="8" t="s">
        <v>8377</v>
      </c>
      <c r="R4089">
        <v>3783</v>
      </c>
      <c r="S4089" s="7">
        <v>1</v>
      </c>
      <c r="T4089" s="4">
        <v>1200</v>
      </c>
      <c r="U4089" s="4">
        <v>1547</v>
      </c>
      <c r="V4089" s="25">
        <v>24.526388888894871</v>
      </c>
      <c r="W4089" s="4">
        <v>24</v>
      </c>
    </row>
    <row r="4090" spans="1:23" x14ac:dyDescent="0.45">
      <c r="A4090" t="s">
        <v>8359</v>
      </c>
      <c r="B4090" t="s">
        <v>8224</v>
      </c>
      <c r="C4090" t="s">
        <v>8387</v>
      </c>
      <c r="D4090" s="8" t="s">
        <v>8377</v>
      </c>
      <c r="E4090">
        <v>3799</v>
      </c>
      <c r="F4090" s="7">
        <v>1</v>
      </c>
      <c r="G4090" s="4">
        <v>10000</v>
      </c>
      <c r="H4090" s="4">
        <v>402</v>
      </c>
      <c r="I4090" s="25">
        <v>30</v>
      </c>
      <c r="J4090" s="4">
        <v>4</v>
      </c>
      <c r="N4090" t="s">
        <v>8359</v>
      </c>
      <c r="O4090" t="s">
        <v>8224</v>
      </c>
      <c r="P4090" t="s">
        <v>8387</v>
      </c>
      <c r="Q4090" s="8" t="s">
        <v>8377</v>
      </c>
      <c r="R4090">
        <v>3799</v>
      </c>
      <c r="S4090" s="7">
        <v>1</v>
      </c>
      <c r="T4090" s="4">
        <v>10000</v>
      </c>
      <c r="U4090" s="4">
        <v>402</v>
      </c>
      <c r="V4090" s="25">
        <v>30</v>
      </c>
      <c r="W4090" s="4">
        <v>4</v>
      </c>
    </row>
    <row r="4091" spans="1:23" x14ac:dyDescent="0.45">
      <c r="A4091" t="s">
        <v>8359</v>
      </c>
      <c r="B4091" t="s">
        <v>8224</v>
      </c>
      <c r="C4091" t="s">
        <v>8387</v>
      </c>
      <c r="D4091" s="8" t="s">
        <v>8377</v>
      </c>
      <c r="E4091">
        <v>3803</v>
      </c>
      <c r="F4091" s="7">
        <v>1</v>
      </c>
      <c r="G4091" s="4">
        <v>12000</v>
      </c>
      <c r="H4091" s="4">
        <v>2358</v>
      </c>
      <c r="I4091" s="25">
        <v>30</v>
      </c>
      <c r="J4091" s="4">
        <v>40</v>
      </c>
      <c r="N4091" t="s">
        <v>8359</v>
      </c>
      <c r="O4091" t="s">
        <v>8224</v>
      </c>
      <c r="P4091" t="s">
        <v>8387</v>
      </c>
      <c r="Q4091" s="8" t="s">
        <v>8377</v>
      </c>
      <c r="R4091">
        <v>3803</v>
      </c>
      <c r="S4091" s="7">
        <v>1</v>
      </c>
      <c r="T4091" s="4">
        <v>12000</v>
      </c>
      <c r="U4091" s="4">
        <v>2358</v>
      </c>
      <c r="V4091" s="25">
        <v>30</v>
      </c>
      <c r="W4091" s="4">
        <v>40</v>
      </c>
    </row>
    <row r="4092" spans="1:23" x14ac:dyDescent="0.45">
      <c r="A4092" t="s">
        <v>8359</v>
      </c>
      <c r="B4092" t="s">
        <v>8224</v>
      </c>
      <c r="C4092" t="s">
        <v>8387</v>
      </c>
      <c r="D4092" s="8" t="s">
        <v>8378</v>
      </c>
      <c r="F4092" s="7">
        <v>5</v>
      </c>
      <c r="G4092" s="4">
        <v>1055100</v>
      </c>
      <c r="H4092" s="4">
        <v>2904</v>
      </c>
      <c r="I4092" s="25">
        <v>35.912793981481812</v>
      </c>
      <c r="J4092" s="4">
        <v>35</v>
      </c>
      <c r="N4092" t="s">
        <v>8359</v>
      </c>
      <c r="O4092" t="s">
        <v>8224</v>
      </c>
      <c r="P4092" t="s">
        <v>8387</v>
      </c>
      <c r="Q4092" s="8" t="s">
        <v>8378</v>
      </c>
      <c r="S4092" s="7">
        <v>5</v>
      </c>
      <c r="T4092" s="4">
        <v>1055100</v>
      </c>
      <c r="U4092" s="4">
        <v>2904</v>
      </c>
      <c r="V4092" s="25">
        <v>35.912793981481812</v>
      </c>
      <c r="W4092" s="4">
        <v>35</v>
      </c>
    </row>
    <row r="4093" spans="1:23" x14ac:dyDescent="0.45">
      <c r="A4093" t="s">
        <v>8359</v>
      </c>
      <c r="B4093" t="s">
        <v>8224</v>
      </c>
      <c r="C4093" t="s">
        <v>8387</v>
      </c>
      <c r="D4093" s="8" t="s">
        <v>8378</v>
      </c>
      <c r="E4093">
        <v>3200</v>
      </c>
      <c r="F4093" s="7">
        <v>1</v>
      </c>
      <c r="G4093" s="4">
        <v>50000</v>
      </c>
      <c r="H4093" s="4">
        <v>1</v>
      </c>
      <c r="I4093" s="25">
        <v>29.911331018520286</v>
      </c>
      <c r="J4093" s="4">
        <v>1</v>
      </c>
      <c r="N4093" t="s">
        <v>8359</v>
      </c>
      <c r="O4093" t="s">
        <v>8224</v>
      </c>
      <c r="P4093" t="s">
        <v>8387</v>
      </c>
      <c r="Q4093" s="8" t="s">
        <v>8378</v>
      </c>
      <c r="R4093">
        <v>3200</v>
      </c>
      <c r="S4093" s="7">
        <v>1</v>
      </c>
      <c r="T4093" s="4">
        <v>50000</v>
      </c>
      <c r="U4093" s="4">
        <v>1</v>
      </c>
      <c r="V4093" s="25">
        <v>29.911331018520286</v>
      </c>
      <c r="W4093" s="4">
        <v>1</v>
      </c>
    </row>
    <row r="4094" spans="1:23" x14ac:dyDescent="0.45">
      <c r="A4094" t="s">
        <v>8359</v>
      </c>
      <c r="B4094" t="s">
        <v>8224</v>
      </c>
      <c r="C4094" t="s">
        <v>8387</v>
      </c>
      <c r="D4094" s="8" t="s">
        <v>8378</v>
      </c>
      <c r="E4094">
        <v>3629</v>
      </c>
      <c r="F4094" s="7">
        <v>1</v>
      </c>
      <c r="G4094" s="4">
        <v>1000000</v>
      </c>
      <c r="H4094" s="4">
        <v>2</v>
      </c>
      <c r="I4094" s="25">
        <v>58.613842592589208</v>
      </c>
      <c r="J4094" s="4">
        <v>2</v>
      </c>
      <c r="N4094" t="s">
        <v>8359</v>
      </c>
      <c r="O4094" t="s">
        <v>8224</v>
      </c>
      <c r="P4094" t="s">
        <v>8387</v>
      </c>
      <c r="Q4094" s="8" t="s">
        <v>8378</v>
      </c>
      <c r="R4094">
        <v>3629</v>
      </c>
      <c r="S4094" s="7">
        <v>1</v>
      </c>
      <c r="T4094" s="4">
        <v>1000000</v>
      </c>
      <c r="U4094" s="4">
        <v>2</v>
      </c>
      <c r="V4094" s="25">
        <v>58.613842592589208</v>
      </c>
      <c r="W4094" s="4">
        <v>2</v>
      </c>
    </row>
    <row r="4095" spans="1:23" x14ac:dyDescent="0.45">
      <c r="A4095" t="s">
        <v>8359</v>
      </c>
      <c r="B4095" t="s">
        <v>8224</v>
      </c>
      <c r="C4095" t="s">
        <v>8387</v>
      </c>
      <c r="D4095" s="8" t="s">
        <v>8378</v>
      </c>
      <c r="E4095">
        <v>3635</v>
      </c>
      <c r="F4095" s="7">
        <v>1</v>
      </c>
      <c r="G4095" s="4">
        <v>3500</v>
      </c>
      <c r="H4095" s="4">
        <v>1276</v>
      </c>
      <c r="I4095" s="25">
        <v>30</v>
      </c>
      <c r="J4095" s="4">
        <v>10</v>
      </c>
      <c r="N4095" t="s">
        <v>8359</v>
      </c>
      <c r="O4095" t="s">
        <v>8224</v>
      </c>
      <c r="P4095" t="s">
        <v>8387</v>
      </c>
      <c r="Q4095" s="8" t="s">
        <v>8378</v>
      </c>
      <c r="R4095">
        <v>3635</v>
      </c>
      <c r="S4095" s="7">
        <v>1</v>
      </c>
      <c r="T4095" s="4">
        <v>3500</v>
      </c>
      <c r="U4095" s="4">
        <v>1276</v>
      </c>
      <c r="V4095" s="25">
        <v>30</v>
      </c>
      <c r="W4095" s="4">
        <v>10</v>
      </c>
    </row>
    <row r="4096" spans="1:23" x14ac:dyDescent="0.45">
      <c r="A4096" t="s">
        <v>8359</v>
      </c>
      <c r="B4096" t="s">
        <v>8224</v>
      </c>
      <c r="C4096" t="s">
        <v>8387</v>
      </c>
      <c r="D4096" s="8" t="s">
        <v>8378</v>
      </c>
      <c r="E4096">
        <v>3749</v>
      </c>
      <c r="F4096" s="7">
        <v>1</v>
      </c>
      <c r="G4096" s="4">
        <v>500</v>
      </c>
      <c r="H4096" s="4">
        <v>525</v>
      </c>
      <c r="I4096" s="25">
        <v>31.038796296299552</v>
      </c>
      <c r="J4096" s="4">
        <v>7</v>
      </c>
      <c r="N4096" t="s">
        <v>8359</v>
      </c>
      <c r="O4096" t="s">
        <v>8224</v>
      </c>
      <c r="P4096" t="s">
        <v>8387</v>
      </c>
      <c r="Q4096" s="8" t="s">
        <v>8378</v>
      </c>
      <c r="R4096">
        <v>3749</v>
      </c>
      <c r="S4096" s="7">
        <v>1</v>
      </c>
      <c r="T4096" s="4">
        <v>500</v>
      </c>
      <c r="U4096" s="4">
        <v>525</v>
      </c>
      <c r="V4096" s="25">
        <v>31.038796296299552</v>
      </c>
      <c r="W4096" s="4">
        <v>7</v>
      </c>
    </row>
    <row r="4097" spans="1:23" x14ac:dyDescent="0.45">
      <c r="A4097" t="s">
        <v>8359</v>
      </c>
      <c r="B4097" t="s">
        <v>8224</v>
      </c>
      <c r="C4097" t="s">
        <v>8387</v>
      </c>
      <c r="D4097" s="8" t="s">
        <v>8378</v>
      </c>
      <c r="E4097">
        <v>3769</v>
      </c>
      <c r="F4097" s="7">
        <v>1</v>
      </c>
      <c r="G4097" s="4">
        <v>1100</v>
      </c>
      <c r="H4097" s="4">
        <v>1100</v>
      </c>
      <c r="I4097" s="25">
        <v>30</v>
      </c>
      <c r="J4097" s="4">
        <v>15</v>
      </c>
      <c r="N4097" t="s">
        <v>8359</v>
      </c>
      <c r="O4097" t="s">
        <v>8224</v>
      </c>
      <c r="P4097" t="s">
        <v>8387</v>
      </c>
      <c r="Q4097" s="8" t="s">
        <v>8378</v>
      </c>
      <c r="R4097">
        <v>3769</v>
      </c>
      <c r="S4097" s="7">
        <v>1</v>
      </c>
      <c r="T4097" s="4">
        <v>1100</v>
      </c>
      <c r="U4097" s="4">
        <v>1100</v>
      </c>
      <c r="V4097" s="25">
        <v>30</v>
      </c>
      <c r="W4097" s="4">
        <v>15</v>
      </c>
    </row>
    <row r="4098" spans="1:23" x14ac:dyDescent="0.45">
      <c r="A4098" t="s">
        <v>8359</v>
      </c>
      <c r="B4098" t="s">
        <v>8224</v>
      </c>
      <c r="C4098" t="s">
        <v>8387</v>
      </c>
      <c r="D4098" s="8" t="s">
        <v>8379</v>
      </c>
      <c r="F4098" s="7">
        <v>2</v>
      </c>
      <c r="G4098" s="4">
        <v>381000</v>
      </c>
      <c r="H4098" s="4">
        <v>6658</v>
      </c>
      <c r="I4098" s="25">
        <v>30</v>
      </c>
      <c r="J4098" s="4">
        <v>71</v>
      </c>
      <c r="N4098" t="s">
        <v>8359</v>
      </c>
      <c r="O4098" t="s">
        <v>8224</v>
      </c>
      <c r="P4098" t="s">
        <v>8387</v>
      </c>
      <c r="Q4098" s="8" t="s">
        <v>8379</v>
      </c>
      <c r="S4098" s="7">
        <v>2</v>
      </c>
      <c r="T4098" s="4">
        <v>381000</v>
      </c>
      <c r="U4098" s="4">
        <v>6658</v>
      </c>
      <c r="V4098" s="25">
        <v>30</v>
      </c>
      <c r="W4098" s="4">
        <v>71</v>
      </c>
    </row>
    <row r="4099" spans="1:23" x14ac:dyDescent="0.45">
      <c r="A4099" t="s">
        <v>8359</v>
      </c>
      <c r="B4099" t="s">
        <v>8224</v>
      </c>
      <c r="C4099" t="s">
        <v>8387</v>
      </c>
      <c r="D4099" s="8" t="s">
        <v>8379</v>
      </c>
      <c r="E4099">
        <v>3786</v>
      </c>
      <c r="F4099" s="7">
        <v>1</v>
      </c>
      <c r="G4099" s="4">
        <v>6000</v>
      </c>
      <c r="H4099" s="4">
        <v>6658</v>
      </c>
      <c r="I4099" s="25">
        <v>30</v>
      </c>
      <c r="J4099" s="4">
        <v>71</v>
      </c>
      <c r="N4099" t="s">
        <v>8359</v>
      </c>
      <c r="O4099" t="s">
        <v>8224</v>
      </c>
      <c r="P4099" t="s">
        <v>8387</v>
      </c>
      <c r="Q4099" s="8" t="s">
        <v>8379</v>
      </c>
      <c r="R4099">
        <v>3786</v>
      </c>
      <c r="S4099" s="7">
        <v>1</v>
      </c>
      <c r="T4099" s="4">
        <v>6000</v>
      </c>
      <c r="U4099" s="4">
        <v>6658</v>
      </c>
      <c r="V4099" s="25">
        <v>30</v>
      </c>
      <c r="W4099" s="4">
        <v>71</v>
      </c>
    </row>
    <row r="4100" spans="1:23" x14ac:dyDescent="0.45">
      <c r="A4100" t="s">
        <v>8359</v>
      </c>
      <c r="B4100" t="s">
        <v>8224</v>
      </c>
      <c r="C4100" t="s">
        <v>8387</v>
      </c>
      <c r="D4100" s="8" t="s">
        <v>8379</v>
      </c>
      <c r="E4100">
        <v>3885</v>
      </c>
      <c r="F4100" s="7">
        <v>1</v>
      </c>
      <c r="G4100" s="4">
        <v>375000</v>
      </c>
      <c r="H4100" s="4">
        <v>0</v>
      </c>
      <c r="I4100" s="25">
        <v>30</v>
      </c>
      <c r="J4100" s="4">
        <v>0</v>
      </c>
      <c r="N4100" t="s">
        <v>8359</v>
      </c>
      <c r="O4100" t="s">
        <v>8224</v>
      </c>
      <c r="P4100" t="s">
        <v>8387</v>
      </c>
      <c r="Q4100" s="8" t="s">
        <v>8379</v>
      </c>
      <c r="R4100">
        <v>3885</v>
      </c>
      <c r="S4100" s="7">
        <v>1</v>
      </c>
      <c r="T4100" s="4">
        <v>375000</v>
      </c>
      <c r="U4100" s="4">
        <v>0</v>
      </c>
      <c r="V4100" s="25">
        <v>30</v>
      </c>
      <c r="W4100" s="4">
        <v>0</v>
      </c>
    </row>
    <row r="4101" spans="1:23" x14ac:dyDescent="0.45">
      <c r="A4101" t="s">
        <v>8359</v>
      </c>
      <c r="B4101" t="s">
        <v>8224</v>
      </c>
      <c r="C4101" t="s">
        <v>8387</v>
      </c>
      <c r="D4101" s="8" t="s">
        <v>8369</v>
      </c>
      <c r="F4101" s="7">
        <v>3</v>
      </c>
      <c r="G4101" s="4">
        <v>5000</v>
      </c>
      <c r="H4101" s="4">
        <v>5529</v>
      </c>
      <c r="I4101" s="25">
        <v>21.108317901232414</v>
      </c>
      <c r="J4101" s="4">
        <v>119</v>
      </c>
      <c r="N4101" t="s">
        <v>8359</v>
      </c>
      <c r="O4101" t="s">
        <v>8224</v>
      </c>
      <c r="P4101" t="s">
        <v>8387</v>
      </c>
      <c r="Q4101" s="8" t="s">
        <v>8369</v>
      </c>
      <c r="S4101" s="7">
        <v>3</v>
      </c>
      <c r="T4101" s="4">
        <v>5000</v>
      </c>
      <c r="U4101" s="4">
        <v>5529</v>
      </c>
      <c r="V4101" s="25">
        <v>21.108317901232414</v>
      </c>
      <c r="W4101" s="4">
        <v>119</v>
      </c>
    </row>
    <row r="4102" spans="1:23" x14ac:dyDescent="0.45">
      <c r="A4102" t="s">
        <v>8359</v>
      </c>
      <c r="B4102" t="s">
        <v>8224</v>
      </c>
      <c r="C4102" t="s">
        <v>8387</v>
      </c>
      <c r="D4102" s="8" t="s">
        <v>8369</v>
      </c>
      <c r="E4102">
        <v>2933</v>
      </c>
      <c r="F4102" s="7">
        <v>1</v>
      </c>
      <c r="G4102" s="4">
        <v>2500</v>
      </c>
      <c r="H4102" s="4">
        <v>2569</v>
      </c>
      <c r="I4102" s="25">
        <v>30</v>
      </c>
      <c r="J4102" s="4">
        <v>54</v>
      </c>
      <c r="N4102" t="s">
        <v>8359</v>
      </c>
      <c r="O4102" t="s">
        <v>8224</v>
      </c>
      <c r="P4102" t="s">
        <v>8387</v>
      </c>
      <c r="Q4102" s="8" t="s">
        <v>8369</v>
      </c>
      <c r="R4102">
        <v>2933</v>
      </c>
      <c r="S4102" s="7">
        <v>1</v>
      </c>
      <c r="T4102" s="4">
        <v>2500</v>
      </c>
      <c r="U4102" s="4">
        <v>2569</v>
      </c>
      <c r="V4102" s="25">
        <v>30</v>
      </c>
      <c r="W4102" s="4">
        <v>54</v>
      </c>
    </row>
    <row r="4103" spans="1:23" x14ac:dyDescent="0.45">
      <c r="A4103" t="s">
        <v>8359</v>
      </c>
      <c r="B4103" t="s">
        <v>8224</v>
      </c>
      <c r="C4103" t="s">
        <v>8387</v>
      </c>
      <c r="D4103" s="8" t="s">
        <v>8369</v>
      </c>
      <c r="E4103">
        <v>3764</v>
      </c>
      <c r="F4103" s="7">
        <v>1</v>
      </c>
      <c r="G4103" s="4">
        <v>1500</v>
      </c>
      <c r="H4103" s="4">
        <v>1500</v>
      </c>
      <c r="I4103" s="25">
        <v>19.182037037033297</v>
      </c>
      <c r="J4103" s="4">
        <v>27</v>
      </c>
      <c r="N4103" t="s">
        <v>8359</v>
      </c>
      <c r="O4103" t="s">
        <v>8224</v>
      </c>
      <c r="P4103" t="s">
        <v>8387</v>
      </c>
      <c r="Q4103" s="8" t="s">
        <v>8369</v>
      </c>
      <c r="R4103">
        <v>3764</v>
      </c>
      <c r="S4103" s="7">
        <v>1</v>
      </c>
      <c r="T4103" s="4">
        <v>1500</v>
      </c>
      <c r="U4103" s="4">
        <v>1500</v>
      </c>
      <c r="V4103" s="25">
        <v>19.182037037033297</v>
      </c>
      <c r="W4103" s="4">
        <v>27</v>
      </c>
    </row>
    <row r="4104" spans="1:23" x14ac:dyDescent="0.45">
      <c r="A4104" t="s">
        <v>8359</v>
      </c>
      <c r="B4104" t="s">
        <v>8224</v>
      </c>
      <c r="C4104" t="s">
        <v>8387</v>
      </c>
      <c r="D4104" s="8" t="s">
        <v>8369</v>
      </c>
      <c r="E4104">
        <v>3771</v>
      </c>
      <c r="F4104" s="7">
        <v>1</v>
      </c>
      <c r="G4104" s="4">
        <v>1000</v>
      </c>
      <c r="H4104" s="4">
        <v>1460</v>
      </c>
      <c r="I4104" s="25">
        <v>14.14291666666395</v>
      </c>
      <c r="J4104" s="4">
        <v>38</v>
      </c>
      <c r="N4104" t="s">
        <v>8359</v>
      </c>
      <c r="O4104" t="s">
        <v>8224</v>
      </c>
      <c r="P4104" t="s">
        <v>8387</v>
      </c>
      <c r="Q4104" s="8" t="s">
        <v>8369</v>
      </c>
      <c r="R4104">
        <v>3771</v>
      </c>
      <c r="S4104" s="7">
        <v>1</v>
      </c>
      <c r="T4104" s="4">
        <v>1000</v>
      </c>
      <c r="U4104" s="4">
        <v>1460</v>
      </c>
      <c r="V4104" s="25">
        <v>14.14291666666395</v>
      </c>
      <c r="W4104" s="4">
        <v>38</v>
      </c>
    </row>
    <row r="4105" spans="1:23" x14ac:dyDescent="0.45">
      <c r="A4105" t="s">
        <v>8359</v>
      </c>
      <c r="B4105" t="s">
        <v>8224</v>
      </c>
      <c r="C4105" t="s">
        <v>8387</v>
      </c>
      <c r="D4105" s="8" t="s">
        <v>8380</v>
      </c>
      <c r="F4105" s="7">
        <v>2</v>
      </c>
      <c r="G4105" s="4">
        <v>11750</v>
      </c>
      <c r="H4105" s="4">
        <v>151</v>
      </c>
      <c r="I4105" s="25">
        <v>57.641064814815763</v>
      </c>
      <c r="J4105" s="4">
        <v>4</v>
      </c>
      <c r="N4105" t="s">
        <v>8359</v>
      </c>
      <c r="O4105" t="s">
        <v>8224</v>
      </c>
      <c r="P4105" t="s">
        <v>8387</v>
      </c>
      <c r="Q4105" s="8" t="s">
        <v>8380</v>
      </c>
      <c r="S4105" s="7">
        <v>2</v>
      </c>
      <c r="T4105" s="4">
        <v>11750</v>
      </c>
      <c r="U4105" s="4">
        <v>151</v>
      </c>
      <c r="V4105" s="25">
        <v>57.641064814815763</v>
      </c>
      <c r="W4105" s="4">
        <v>4</v>
      </c>
    </row>
    <row r="4106" spans="1:23" x14ac:dyDescent="0.45">
      <c r="A4106" t="s">
        <v>8359</v>
      </c>
      <c r="B4106" t="s">
        <v>8224</v>
      </c>
      <c r="C4106" t="s">
        <v>8387</v>
      </c>
      <c r="D4106" s="8" t="s">
        <v>8380</v>
      </c>
      <c r="E4106">
        <v>3191</v>
      </c>
      <c r="F4106" s="7">
        <v>1</v>
      </c>
      <c r="G4106" s="4">
        <v>3750</v>
      </c>
      <c r="H4106" s="4">
        <v>151</v>
      </c>
      <c r="I4106" s="25">
        <v>60</v>
      </c>
      <c r="J4106" s="4">
        <v>4</v>
      </c>
      <c r="N4106" t="s">
        <v>8359</v>
      </c>
      <c r="O4106" t="s">
        <v>8224</v>
      </c>
      <c r="P4106" t="s">
        <v>8387</v>
      </c>
      <c r="Q4106" s="8" t="s">
        <v>8380</v>
      </c>
      <c r="R4106">
        <v>3191</v>
      </c>
      <c r="S4106" s="7">
        <v>1</v>
      </c>
      <c r="T4106" s="4">
        <v>3750</v>
      </c>
      <c r="U4106" s="4">
        <v>151</v>
      </c>
      <c r="V4106" s="25">
        <v>60</v>
      </c>
      <c r="W4106" s="4">
        <v>4</v>
      </c>
    </row>
    <row r="4107" spans="1:23" x14ac:dyDescent="0.45">
      <c r="A4107" t="s">
        <v>8359</v>
      </c>
      <c r="B4107" t="s">
        <v>8224</v>
      </c>
      <c r="C4107" t="s">
        <v>8387</v>
      </c>
      <c r="D4107" s="8" t="s">
        <v>8380</v>
      </c>
      <c r="E4107">
        <v>3804</v>
      </c>
      <c r="F4107" s="7">
        <v>1</v>
      </c>
      <c r="G4107" s="4">
        <v>8000</v>
      </c>
      <c r="H4107" s="4">
        <v>0</v>
      </c>
      <c r="I4107" s="25">
        <v>55.282129629631527</v>
      </c>
      <c r="J4107" s="4">
        <v>0</v>
      </c>
      <c r="N4107" t="s">
        <v>8359</v>
      </c>
      <c r="O4107" t="s">
        <v>8224</v>
      </c>
      <c r="P4107" t="s">
        <v>8387</v>
      </c>
      <c r="Q4107" s="8" t="s">
        <v>8380</v>
      </c>
      <c r="R4107">
        <v>3804</v>
      </c>
      <c r="S4107" s="7">
        <v>1</v>
      </c>
      <c r="T4107" s="4">
        <v>8000</v>
      </c>
      <c r="U4107" s="4">
        <v>0</v>
      </c>
      <c r="V4107" s="25">
        <v>55.282129629631527</v>
      </c>
      <c r="W4107" s="4">
        <v>0</v>
      </c>
    </row>
    <row r="4108" spans="1:23" x14ac:dyDescent="0.45">
      <c r="A4108" t="s">
        <v>8359</v>
      </c>
      <c r="B4108" t="s">
        <v>8224</v>
      </c>
      <c r="C4108" t="s">
        <v>8387</v>
      </c>
      <c r="D4108" s="8" t="s">
        <v>8370</v>
      </c>
      <c r="F4108" s="7">
        <v>1</v>
      </c>
      <c r="G4108" s="4">
        <v>3500</v>
      </c>
      <c r="H4108" s="4">
        <v>3531</v>
      </c>
      <c r="I4108" s="25">
        <v>58.124907407400315</v>
      </c>
      <c r="J4108" s="4">
        <v>39</v>
      </c>
      <c r="N4108" t="s">
        <v>8359</v>
      </c>
      <c r="O4108" t="s">
        <v>8224</v>
      </c>
      <c r="P4108" t="s">
        <v>8387</v>
      </c>
      <c r="Q4108" s="8" t="s">
        <v>8370</v>
      </c>
      <c r="S4108" s="7">
        <v>1</v>
      </c>
      <c r="T4108" s="4">
        <v>3500</v>
      </c>
      <c r="U4108" s="4">
        <v>3531</v>
      </c>
      <c r="V4108" s="25">
        <v>58.124907407400315</v>
      </c>
      <c r="W4108" s="4">
        <v>39</v>
      </c>
    </row>
    <row r="4109" spans="1:23" x14ac:dyDescent="0.45">
      <c r="A4109" t="s">
        <v>8359</v>
      </c>
      <c r="B4109" t="s">
        <v>8224</v>
      </c>
      <c r="C4109" t="s">
        <v>8387</v>
      </c>
      <c r="D4109" s="8" t="s">
        <v>8370</v>
      </c>
      <c r="E4109">
        <v>2935</v>
      </c>
      <c r="F4109" s="7">
        <v>1</v>
      </c>
      <c r="G4109" s="4">
        <v>3500</v>
      </c>
      <c r="H4109" s="4">
        <v>3531</v>
      </c>
      <c r="I4109" s="25">
        <v>58.124907407400315</v>
      </c>
      <c r="J4109" s="4">
        <v>39</v>
      </c>
      <c r="N4109" t="s">
        <v>8359</v>
      </c>
      <c r="O4109" t="s">
        <v>8224</v>
      </c>
      <c r="P4109" t="s">
        <v>8387</v>
      </c>
      <c r="Q4109" s="8" t="s">
        <v>8370</v>
      </c>
      <c r="R4109">
        <v>2935</v>
      </c>
      <c r="S4109" s="7">
        <v>1</v>
      </c>
      <c r="T4109" s="4">
        <v>3500</v>
      </c>
      <c r="U4109" s="4">
        <v>3531</v>
      </c>
      <c r="V4109" s="25">
        <v>58.124907407400315</v>
      </c>
      <c r="W4109" s="4">
        <v>39</v>
      </c>
    </row>
    <row r="4110" spans="1:23" x14ac:dyDescent="0.45">
      <c r="A4110" t="s">
        <v>8359</v>
      </c>
      <c r="B4110" t="s">
        <v>8224</v>
      </c>
      <c r="C4110" t="s">
        <v>8387</v>
      </c>
      <c r="D4110" s="8" t="s">
        <v>8371</v>
      </c>
      <c r="F4110" s="7">
        <v>1</v>
      </c>
      <c r="G4110" s="4">
        <v>25000</v>
      </c>
      <c r="H4110" s="4">
        <v>1</v>
      </c>
      <c r="I4110" s="25">
        <v>59.955486111110076</v>
      </c>
      <c r="J4110" s="4">
        <v>1</v>
      </c>
      <c r="N4110" t="s">
        <v>8359</v>
      </c>
      <c r="O4110" t="s">
        <v>8224</v>
      </c>
      <c r="P4110" t="s">
        <v>8387</v>
      </c>
      <c r="Q4110" s="8" t="s">
        <v>8371</v>
      </c>
      <c r="S4110" s="7">
        <v>1</v>
      </c>
      <c r="T4110" s="4">
        <v>25000</v>
      </c>
      <c r="U4110" s="4">
        <v>1</v>
      </c>
      <c r="V4110" s="25">
        <v>59.955486111110076</v>
      </c>
      <c r="W4110" s="4">
        <v>1</v>
      </c>
    </row>
    <row r="4111" spans="1:23" x14ac:dyDescent="0.45">
      <c r="A4111" t="s">
        <v>8359</v>
      </c>
      <c r="B4111" t="s">
        <v>8224</v>
      </c>
      <c r="C4111" t="s">
        <v>8387</v>
      </c>
      <c r="D4111" s="8" t="s">
        <v>8371</v>
      </c>
      <c r="E4111">
        <v>3639</v>
      </c>
      <c r="F4111" s="7">
        <v>1</v>
      </c>
      <c r="G4111" s="4">
        <v>25000</v>
      </c>
      <c r="H4111" s="4">
        <v>1</v>
      </c>
      <c r="I4111" s="25">
        <v>59.955486111110076</v>
      </c>
      <c r="J4111" s="4">
        <v>1</v>
      </c>
      <c r="N4111" t="s">
        <v>8359</v>
      </c>
      <c r="O4111" t="s">
        <v>8224</v>
      </c>
      <c r="P4111" t="s">
        <v>8387</v>
      </c>
      <c r="Q4111" s="8" t="s">
        <v>8371</v>
      </c>
      <c r="R4111">
        <v>3639</v>
      </c>
      <c r="S4111" s="7">
        <v>1</v>
      </c>
      <c r="T4111" s="4">
        <v>25000</v>
      </c>
      <c r="U4111" s="4">
        <v>1</v>
      </c>
      <c r="V4111" s="25">
        <v>59.955486111110076</v>
      </c>
      <c r="W4111" s="4">
        <v>1</v>
      </c>
    </row>
    <row r="4112" spans="1:23" x14ac:dyDescent="0.45">
      <c r="A4112" t="s">
        <v>8359</v>
      </c>
      <c r="B4112" t="s">
        <v>8224</v>
      </c>
      <c r="C4112" t="s">
        <v>8387</v>
      </c>
      <c r="D4112" s="8" t="s">
        <v>8373</v>
      </c>
      <c r="F4112" s="7">
        <v>3</v>
      </c>
      <c r="G4112" s="4">
        <v>25000</v>
      </c>
      <c r="H4112" s="4">
        <v>7172</v>
      </c>
      <c r="I4112" s="25">
        <v>35.514529320988608</v>
      </c>
      <c r="J4112" s="4">
        <v>88</v>
      </c>
      <c r="N4112" t="s">
        <v>8359</v>
      </c>
      <c r="O4112" t="s">
        <v>8224</v>
      </c>
      <c r="P4112" t="s">
        <v>8387</v>
      </c>
      <c r="Q4112" s="8" t="s">
        <v>8373</v>
      </c>
      <c r="S4112" s="7">
        <v>3</v>
      </c>
      <c r="T4112" s="4">
        <v>25000</v>
      </c>
      <c r="U4112" s="4">
        <v>7172</v>
      </c>
      <c r="V4112" s="25">
        <v>35.514529320988608</v>
      </c>
      <c r="W4112" s="4">
        <v>88</v>
      </c>
    </row>
    <row r="4113" spans="1:23" x14ac:dyDescent="0.45">
      <c r="A4113" t="s">
        <v>8359</v>
      </c>
      <c r="B4113" t="s">
        <v>8224</v>
      </c>
      <c r="C4113" t="s">
        <v>8387</v>
      </c>
      <c r="D4113" s="8" t="s">
        <v>8373</v>
      </c>
      <c r="E4113">
        <v>3633</v>
      </c>
      <c r="F4113" s="7">
        <v>1</v>
      </c>
      <c r="G4113" s="4">
        <v>5000</v>
      </c>
      <c r="H4113" s="4">
        <v>1762</v>
      </c>
      <c r="I4113" s="25">
        <v>43.418206018526689</v>
      </c>
      <c r="J4113" s="4">
        <v>31</v>
      </c>
      <c r="N4113" t="s">
        <v>8359</v>
      </c>
      <c r="O4113" t="s">
        <v>8224</v>
      </c>
      <c r="P4113" t="s">
        <v>8387</v>
      </c>
      <c r="Q4113" s="8" t="s">
        <v>8373</v>
      </c>
      <c r="R4113">
        <v>3633</v>
      </c>
      <c r="S4113" s="7">
        <v>1</v>
      </c>
      <c r="T4113" s="4">
        <v>5000</v>
      </c>
      <c r="U4113" s="4">
        <v>1762</v>
      </c>
      <c r="V4113" s="25">
        <v>43.418206018526689</v>
      </c>
      <c r="W4113" s="4">
        <v>31</v>
      </c>
    </row>
    <row r="4114" spans="1:23" x14ac:dyDescent="0.45">
      <c r="A4114" t="s">
        <v>8359</v>
      </c>
      <c r="B4114" t="s">
        <v>8224</v>
      </c>
      <c r="C4114" t="s">
        <v>8387</v>
      </c>
      <c r="D4114" s="8" t="s">
        <v>8373</v>
      </c>
      <c r="E4114">
        <v>3773</v>
      </c>
      <c r="F4114" s="7">
        <v>1</v>
      </c>
      <c r="G4114" s="4">
        <v>5000</v>
      </c>
      <c r="H4114" s="4">
        <v>5410</v>
      </c>
      <c r="I4114" s="25">
        <v>33.0837152777749</v>
      </c>
      <c r="J4114" s="4">
        <v>57</v>
      </c>
      <c r="N4114" t="s">
        <v>8359</v>
      </c>
      <c r="O4114" t="s">
        <v>8224</v>
      </c>
      <c r="P4114" t="s">
        <v>8387</v>
      </c>
      <c r="Q4114" s="8" t="s">
        <v>8373</v>
      </c>
      <c r="R4114">
        <v>3773</v>
      </c>
      <c r="S4114" s="7">
        <v>1</v>
      </c>
      <c r="T4114" s="4">
        <v>5000</v>
      </c>
      <c r="U4114" s="4">
        <v>5410</v>
      </c>
      <c r="V4114" s="25">
        <v>33.0837152777749</v>
      </c>
      <c r="W4114" s="4">
        <v>57</v>
      </c>
    </row>
    <row r="4115" spans="1:23" x14ac:dyDescent="0.45">
      <c r="A4115" t="s">
        <v>8359</v>
      </c>
      <c r="B4115" t="s">
        <v>8224</v>
      </c>
      <c r="C4115" t="s">
        <v>8387</v>
      </c>
      <c r="D4115" s="8" t="s">
        <v>8373</v>
      </c>
      <c r="E4115">
        <v>3790</v>
      </c>
      <c r="F4115" s="7">
        <v>1</v>
      </c>
      <c r="G4115" s="4">
        <v>15000</v>
      </c>
      <c r="H4115" s="4">
        <v>0</v>
      </c>
      <c r="I4115" s="25">
        <v>30.041666666664241</v>
      </c>
      <c r="J4115" s="4">
        <v>0</v>
      </c>
      <c r="N4115" t="s">
        <v>8359</v>
      </c>
      <c r="O4115" t="s">
        <v>8224</v>
      </c>
      <c r="P4115" t="s">
        <v>8387</v>
      </c>
      <c r="Q4115" s="8" t="s">
        <v>8373</v>
      </c>
      <c r="R4115">
        <v>3790</v>
      </c>
      <c r="S4115" s="7">
        <v>1</v>
      </c>
      <c r="T4115" s="4">
        <v>15000</v>
      </c>
      <c r="U4115" s="4">
        <v>0</v>
      </c>
      <c r="V4115" s="25">
        <v>30.041666666664241</v>
      </c>
      <c r="W4115" s="4">
        <v>0</v>
      </c>
    </row>
    <row r="4116" spans="1:23" x14ac:dyDescent="0.45">
      <c r="A4116" t="s">
        <v>8359</v>
      </c>
      <c r="B4116" t="s">
        <v>8224</v>
      </c>
      <c r="C4116" t="s">
        <v>8387</v>
      </c>
      <c r="D4116" s="8" t="s">
        <v>8374</v>
      </c>
      <c r="F4116" s="7">
        <v>3</v>
      </c>
      <c r="G4116" s="4">
        <v>52500</v>
      </c>
      <c r="H4116" s="4">
        <v>6752</v>
      </c>
      <c r="I4116" s="25">
        <v>36.877677469135961</v>
      </c>
      <c r="J4116" s="4">
        <v>48</v>
      </c>
      <c r="N4116" t="s">
        <v>8359</v>
      </c>
      <c r="O4116" t="s">
        <v>8224</v>
      </c>
      <c r="P4116" t="s">
        <v>8387</v>
      </c>
      <c r="Q4116" s="8" t="s">
        <v>8374</v>
      </c>
      <c r="S4116" s="7">
        <v>3</v>
      </c>
      <c r="T4116" s="4">
        <v>52500</v>
      </c>
      <c r="U4116" s="4">
        <v>6752</v>
      </c>
      <c r="V4116" s="25">
        <v>36.877677469135961</v>
      </c>
      <c r="W4116" s="4">
        <v>48</v>
      </c>
    </row>
    <row r="4117" spans="1:23" x14ac:dyDescent="0.45">
      <c r="A4117" t="s">
        <v>8359</v>
      </c>
      <c r="B4117" t="s">
        <v>8224</v>
      </c>
      <c r="C4117" t="s">
        <v>8387</v>
      </c>
      <c r="D4117" s="8" t="s">
        <v>8374</v>
      </c>
      <c r="E4117">
        <v>3772</v>
      </c>
      <c r="F4117" s="7">
        <v>1</v>
      </c>
      <c r="G4117" s="4">
        <v>5000</v>
      </c>
      <c r="H4117" s="4">
        <v>5510</v>
      </c>
      <c r="I4117" s="25">
        <v>20.633032407407882</v>
      </c>
      <c r="J4117" s="4">
        <v>33</v>
      </c>
      <c r="N4117" t="s">
        <v>8359</v>
      </c>
      <c r="O4117" t="s">
        <v>8224</v>
      </c>
      <c r="P4117" t="s">
        <v>8387</v>
      </c>
      <c r="Q4117" s="8" t="s">
        <v>8374</v>
      </c>
      <c r="R4117">
        <v>3772</v>
      </c>
      <c r="S4117" s="7">
        <v>1</v>
      </c>
      <c r="T4117" s="4">
        <v>5000</v>
      </c>
      <c r="U4117" s="4">
        <v>5510</v>
      </c>
      <c r="V4117" s="25">
        <v>20.633032407407882</v>
      </c>
      <c r="W4117" s="4">
        <v>33</v>
      </c>
    </row>
    <row r="4118" spans="1:23" x14ac:dyDescent="0.45">
      <c r="A4118" t="s">
        <v>8359</v>
      </c>
      <c r="B4118" t="s">
        <v>8224</v>
      </c>
      <c r="C4118" t="s">
        <v>8387</v>
      </c>
      <c r="D4118" s="8" t="s">
        <v>8374</v>
      </c>
      <c r="E4118">
        <v>3796</v>
      </c>
      <c r="F4118" s="7">
        <v>1</v>
      </c>
      <c r="G4118" s="4">
        <v>22500</v>
      </c>
      <c r="H4118" s="4">
        <v>1</v>
      </c>
      <c r="I4118" s="25">
        <v>60</v>
      </c>
      <c r="J4118" s="4">
        <v>1</v>
      </c>
      <c r="N4118" t="s">
        <v>8359</v>
      </c>
      <c r="O4118" t="s">
        <v>8224</v>
      </c>
      <c r="P4118" t="s">
        <v>8387</v>
      </c>
      <c r="Q4118" s="8" t="s">
        <v>8374</v>
      </c>
      <c r="R4118">
        <v>3796</v>
      </c>
      <c r="S4118" s="7">
        <v>1</v>
      </c>
      <c r="T4118" s="4">
        <v>22500</v>
      </c>
      <c r="U4118" s="4">
        <v>1</v>
      </c>
      <c r="V4118" s="25">
        <v>60</v>
      </c>
      <c r="W4118" s="4">
        <v>1</v>
      </c>
    </row>
    <row r="4119" spans="1:23" x14ac:dyDescent="0.45">
      <c r="A4119" t="s">
        <v>8359</v>
      </c>
      <c r="B4119" t="s">
        <v>8224</v>
      </c>
      <c r="C4119" t="s">
        <v>8387</v>
      </c>
      <c r="D4119" s="8" t="s">
        <v>8374</v>
      </c>
      <c r="E4119">
        <v>3877</v>
      </c>
      <c r="F4119" s="7">
        <v>1</v>
      </c>
      <c r="G4119" s="4">
        <v>25000</v>
      </c>
      <c r="H4119" s="4">
        <v>1241</v>
      </c>
      <c r="I4119" s="25">
        <v>30</v>
      </c>
      <c r="J4119" s="4">
        <v>14</v>
      </c>
      <c r="N4119" t="s">
        <v>8359</v>
      </c>
      <c r="O4119" t="s">
        <v>8224</v>
      </c>
      <c r="P4119" t="s">
        <v>8387</v>
      </c>
      <c r="Q4119" s="8" t="s">
        <v>8374</v>
      </c>
      <c r="R4119">
        <v>3877</v>
      </c>
      <c r="S4119" s="7">
        <v>1</v>
      </c>
      <c r="T4119" s="4">
        <v>25000</v>
      </c>
      <c r="U4119" s="4">
        <v>1241</v>
      </c>
      <c r="V4119" s="25">
        <v>30</v>
      </c>
      <c r="W4119" s="4">
        <v>14</v>
      </c>
    </row>
    <row r="4120" spans="1:23" x14ac:dyDescent="0.45">
      <c r="A4120" t="s">
        <v>8359</v>
      </c>
      <c r="B4120" t="s">
        <v>8224</v>
      </c>
      <c r="C4120" t="s">
        <v>8388</v>
      </c>
      <c r="F4120" s="7"/>
      <c r="G4120" s="4"/>
      <c r="H4120" s="4"/>
      <c r="I4120" s="25"/>
      <c r="J4120" s="4"/>
      <c r="N4120" t="s">
        <v>8359</v>
      </c>
      <c r="O4120" t="s">
        <v>8224</v>
      </c>
      <c r="P4120" t="s">
        <v>8388</v>
      </c>
      <c r="S4120" s="7"/>
      <c r="T4120" s="4"/>
      <c r="U4120" s="4"/>
      <c r="V4120" s="25"/>
      <c r="W4120" s="4"/>
    </row>
    <row r="4121" spans="1:23" x14ac:dyDescent="0.45">
      <c r="A4121" t="s">
        <v>8359</v>
      </c>
      <c r="B4121" t="s">
        <v>8224</v>
      </c>
      <c r="C4121" t="s">
        <v>8388</v>
      </c>
      <c r="D4121" s="8" t="s">
        <v>8376</v>
      </c>
      <c r="F4121" s="7">
        <v>2</v>
      </c>
      <c r="G4121" s="4">
        <v>2000</v>
      </c>
      <c r="H4121" s="4">
        <v>65</v>
      </c>
      <c r="I4121" s="25">
        <v>44.979166666671517</v>
      </c>
      <c r="J4121" s="4">
        <v>4</v>
      </c>
      <c r="N4121" t="s">
        <v>8359</v>
      </c>
      <c r="O4121" t="s">
        <v>8224</v>
      </c>
      <c r="P4121" t="s">
        <v>8388</v>
      </c>
      <c r="Q4121" s="8" t="s">
        <v>8376</v>
      </c>
      <c r="S4121" s="7">
        <v>2</v>
      </c>
      <c r="T4121" s="4">
        <v>2000</v>
      </c>
      <c r="U4121" s="4">
        <v>65</v>
      </c>
      <c r="V4121" s="25">
        <v>44.979166666671517</v>
      </c>
      <c r="W4121" s="4">
        <v>4</v>
      </c>
    </row>
    <row r="4122" spans="1:23" x14ac:dyDescent="0.45">
      <c r="A4122" t="s">
        <v>8359</v>
      </c>
      <c r="B4122" t="s">
        <v>8224</v>
      </c>
      <c r="C4122" t="s">
        <v>8388</v>
      </c>
      <c r="D4122" s="8" t="s">
        <v>8376</v>
      </c>
      <c r="E4122">
        <v>3871</v>
      </c>
      <c r="F4122" s="7">
        <v>1</v>
      </c>
      <c r="G4122" s="4">
        <v>1500</v>
      </c>
      <c r="H4122" s="4">
        <v>40</v>
      </c>
      <c r="I4122" s="25">
        <v>59.958333333343035</v>
      </c>
      <c r="J4122" s="4">
        <v>3</v>
      </c>
      <c r="N4122" t="s">
        <v>8359</v>
      </c>
      <c r="O4122" t="s">
        <v>8224</v>
      </c>
      <c r="P4122" t="s">
        <v>8388</v>
      </c>
      <c r="Q4122" s="8" t="s">
        <v>8376</v>
      </c>
      <c r="R4122">
        <v>3871</v>
      </c>
      <c r="S4122" s="7">
        <v>1</v>
      </c>
      <c r="T4122" s="4">
        <v>1500</v>
      </c>
      <c r="U4122" s="4">
        <v>40</v>
      </c>
      <c r="V4122" s="25">
        <v>59.958333333343035</v>
      </c>
      <c r="W4122" s="4">
        <v>3</v>
      </c>
    </row>
    <row r="4123" spans="1:23" x14ac:dyDescent="0.45">
      <c r="A4123" t="s">
        <v>8359</v>
      </c>
      <c r="B4123" t="s">
        <v>8224</v>
      </c>
      <c r="C4123" t="s">
        <v>8388</v>
      </c>
      <c r="D4123" s="8" t="s">
        <v>8376</v>
      </c>
      <c r="E4123">
        <v>3881</v>
      </c>
      <c r="F4123" s="7">
        <v>1</v>
      </c>
      <c r="G4123" s="4">
        <v>500</v>
      </c>
      <c r="H4123" s="4">
        <v>25</v>
      </c>
      <c r="I4123" s="25">
        <v>30</v>
      </c>
      <c r="J4123" s="4">
        <v>1</v>
      </c>
      <c r="N4123" t="s">
        <v>8359</v>
      </c>
      <c r="O4123" t="s">
        <v>8224</v>
      </c>
      <c r="P4123" t="s">
        <v>8388</v>
      </c>
      <c r="Q4123" s="8" t="s">
        <v>8376</v>
      </c>
      <c r="R4123">
        <v>3881</v>
      </c>
      <c r="S4123" s="7">
        <v>1</v>
      </c>
      <c r="T4123" s="4">
        <v>500</v>
      </c>
      <c r="U4123" s="4">
        <v>25</v>
      </c>
      <c r="V4123" s="25">
        <v>30</v>
      </c>
      <c r="W4123" s="4">
        <v>1</v>
      </c>
    </row>
    <row r="4124" spans="1:23" x14ac:dyDescent="0.45">
      <c r="A4124" t="s">
        <v>8334</v>
      </c>
      <c r="B4124"/>
      <c r="F4124" s="7">
        <v>100</v>
      </c>
      <c r="G4124" s="4">
        <v>6081674</v>
      </c>
      <c r="H4124" s="4">
        <v>235911.33000000002</v>
      </c>
      <c r="I4124" s="25">
        <v>33.150553472222235</v>
      </c>
      <c r="J4124" s="4">
        <v>4262</v>
      </c>
      <c r="N4124" t="s">
        <v>8334</v>
      </c>
      <c r="O4124"/>
      <c r="S4124" s="7">
        <v>100</v>
      </c>
      <c r="T4124" s="4">
        <v>6081674</v>
      </c>
      <c r="U4124" s="4">
        <v>235911.33000000002</v>
      </c>
      <c r="V4124" s="25">
        <v>33.150553472222235</v>
      </c>
      <c r="W4124" s="4">
        <v>4262</v>
      </c>
    </row>
    <row r="4125" spans="1:23" x14ac:dyDescent="0.45">
      <c r="A4125" t="s">
        <v>8334</v>
      </c>
      <c r="B4125" t="s">
        <v>8226</v>
      </c>
      <c r="F4125" s="7">
        <v>3</v>
      </c>
      <c r="G4125" s="4">
        <v>20499</v>
      </c>
      <c r="H4125" s="4">
        <v>195</v>
      </c>
      <c r="I4125" s="25">
        <v>29.319444444445253</v>
      </c>
      <c r="J4125" s="4">
        <v>9</v>
      </c>
      <c r="N4125" t="s">
        <v>8334</v>
      </c>
      <c r="O4125" t="s">
        <v>8226</v>
      </c>
      <c r="S4125" s="7">
        <v>3</v>
      </c>
      <c r="T4125" s="4">
        <v>20499</v>
      </c>
      <c r="U4125" s="4">
        <v>195</v>
      </c>
      <c r="V4125" s="25">
        <v>29.319444444445253</v>
      </c>
      <c r="W4125" s="4">
        <v>9</v>
      </c>
    </row>
    <row r="4126" spans="1:23" x14ac:dyDescent="0.45">
      <c r="A4126" t="s">
        <v>8334</v>
      </c>
      <c r="B4126" t="s">
        <v>8226</v>
      </c>
      <c r="C4126" t="s">
        <v>8385</v>
      </c>
      <c r="F4126" s="7"/>
      <c r="G4126" s="4"/>
      <c r="H4126" s="4"/>
      <c r="I4126" s="25"/>
      <c r="J4126" s="4"/>
      <c r="N4126" t="s">
        <v>8334</v>
      </c>
      <c r="O4126" t="s">
        <v>8226</v>
      </c>
      <c r="P4126" t="s">
        <v>8385</v>
      </c>
      <c r="S4126" s="7"/>
      <c r="T4126" s="4"/>
      <c r="U4126" s="4"/>
      <c r="V4126" s="25"/>
      <c r="W4126" s="4"/>
    </row>
    <row r="4127" spans="1:23" x14ac:dyDescent="0.45">
      <c r="A4127" t="s">
        <v>8334</v>
      </c>
      <c r="B4127" t="s">
        <v>8226</v>
      </c>
      <c r="C4127" t="s">
        <v>8385</v>
      </c>
      <c r="D4127" s="8" t="s">
        <v>8376</v>
      </c>
      <c r="F4127" s="7">
        <v>1</v>
      </c>
      <c r="G4127" s="4">
        <v>3000</v>
      </c>
      <c r="H4127" s="4">
        <v>81</v>
      </c>
      <c r="I4127" s="25">
        <v>28</v>
      </c>
      <c r="J4127" s="4">
        <v>5</v>
      </c>
      <c r="N4127" t="s">
        <v>8334</v>
      </c>
      <c r="O4127" t="s">
        <v>8226</v>
      </c>
      <c r="P4127" t="s">
        <v>8385</v>
      </c>
      <c r="Q4127" s="8" t="s">
        <v>8376</v>
      </c>
      <c r="S4127" s="7">
        <v>1</v>
      </c>
      <c r="T4127" s="4">
        <v>3000</v>
      </c>
      <c r="U4127" s="4">
        <v>81</v>
      </c>
      <c r="V4127" s="25">
        <v>28</v>
      </c>
      <c r="W4127" s="4">
        <v>5</v>
      </c>
    </row>
    <row r="4128" spans="1:23" x14ac:dyDescent="0.45">
      <c r="A4128" t="s">
        <v>8334</v>
      </c>
      <c r="B4128" t="s">
        <v>8226</v>
      </c>
      <c r="C4128" t="s">
        <v>8385</v>
      </c>
      <c r="D4128" s="8" t="s">
        <v>8376</v>
      </c>
      <c r="E4128">
        <v>1065</v>
      </c>
      <c r="F4128" s="7">
        <v>1</v>
      </c>
      <c r="G4128" s="4">
        <v>3000</v>
      </c>
      <c r="H4128" s="4">
        <v>81</v>
      </c>
      <c r="I4128" s="25">
        <v>28</v>
      </c>
      <c r="J4128" s="4">
        <v>5</v>
      </c>
      <c r="N4128" t="s">
        <v>8334</v>
      </c>
      <c r="O4128" t="s">
        <v>8226</v>
      </c>
      <c r="P4128" t="s">
        <v>8385</v>
      </c>
      <c r="Q4128" s="8" t="s">
        <v>8376</v>
      </c>
      <c r="R4128">
        <v>1065</v>
      </c>
      <c r="S4128" s="7">
        <v>1</v>
      </c>
      <c r="T4128" s="4">
        <v>3000</v>
      </c>
      <c r="U4128" s="4">
        <v>81</v>
      </c>
      <c r="V4128" s="25">
        <v>28</v>
      </c>
      <c r="W4128" s="4">
        <v>5</v>
      </c>
    </row>
    <row r="4129" spans="1:23" x14ac:dyDescent="0.45">
      <c r="A4129" t="s">
        <v>8334</v>
      </c>
      <c r="B4129" t="s">
        <v>8226</v>
      </c>
      <c r="C4129" t="s">
        <v>8385</v>
      </c>
      <c r="D4129" s="8" t="s">
        <v>8378</v>
      </c>
      <c r="F4129" s="7">
        <v>1</v>
      </c>
      <c r="G4129" s="4">
        <v>4500</v>
      </c>
      <c r="H4129" s="4">
        <v>109</v>
      </c>
      <c r="I4129" s="25">
        <v>29.958333333335759</v>
      </c>
      <c r="J4129" s="4">
        <v>3</v>
      </c>
      <c r="N4129" t="s">
        <v>8334</v>
      </c>
      <c r="O4129" t="s">
        <v>8226</v>
      </c>
      <c r="P4129" t="s">
        <v>8385</v>
      </c>
      <c r="Q4129" s="8" t="s">
        <v>8378</v>
      </c>
      <c r="S4129" s="7">
        <v>1</v>
      </c>
      <c r="T4129" s="4">
        <v>4500</v>
      </c>
      <c r="U4129" s="4">
        <v>109</v>
      </c>
      <c r="V4129" s="25">
        <v>29.958333333335759</v>
      </c>
      <c r="W4129" s="4">
        <v>3</v>
      </c>
    </row>
    <row r="4130" spans="1:23" x14ac:dyDescent="0.45">
      <c r="A4130" t="s">
        <v>8334</v>
      </c>
      <c r="B4130" t="s">
        <v>8226</v>
      </c>
      <c r="C4130" t="s">
        <v>8385</v>
      </c>
      <c r="D4130" s="8" t="s">
        <v>8378</v>
      </c>
      <c r="E4130">
        <v>1118</v>
      </c>
      <c r="F4130" s="7">
        <v>1</v>
      </c>
      <c r="G4130" s="4">
        <v>4500</v>
      </c>
      <c r="H4130" s="4">
        <v>109</v>
      </c>
      <c r="I4130" s="25">
        <v>29.958333333335759</v>
      </c>
      <c r="J4130" s="4">
        <v>3</v>
      </c>
      <c r="N4130" t="s">
        <v>8334</v>
      </c>
      <c r="O4130" t="s">
        <v>8226</v>
      </c>
      <c r="P4130" t="s">
        <v>8385</v>
      </c>
      <c r="Q4130" s="8" t="s">
        <v>8378</v>
      </c>
      <c r="R4130">
        <v>1118</v>
      </c>
      <c r="S4130" s="7">
        <v>1</v>
      </c>
      <c r="T4130" s="4">
        <v>4500</v>
      </c>
      <c r="U4130" s="4">
        <v>109</v>
      </c>
      <c r="V4130" s="25">
        <v>29.958333333335759</v>
      </c>
      <c r="W4130" s="4">
        <v>3</v>
      </c>
    </row>
    <row r="4131" spans="1:23" x14ac:dyDescent="0.45">
      <c r="A4131" t="s">
        <v>8334</v>
      </c>
      <c r="B4131" t="s">
        <v>8226</v>
      </c>
      <c r="C4131" t="s">
        <v>8386</v>
      </c>
      <c r="F4131" s="7"/>
      <c r="G4131" s="4"/>
      <c r="H4131" s="4"/>
      <c r="I4131" s="25"/>
      <c r="J4131" s="4"/>
      <c r="N4131" t="s">
        <v>8334</v>
      </c>
      <c r="O4131" t="s">
        <v>8226</v>
      </c>
      <c r="P4131" t="s">
        <v>8386</v>
      </c>
      <c r="S4131" s="7"/>
      <c r="T4131" s="4"/>
      <c r="U4131" s="4"/>
      <c r="V4131" s="25"/>
      <c r="W4131" s="4"/>
    </row>
    <row r="4132" spans="1:23" x14ac:dyDescent="0.45">
      <c r="A4132" t="s">
        <v>8334</v>
      </c>
      <c r="B4132" t="s">
        <v>8226</v>
      </c>
      <c r="C4132" t="s">
        <v>8386</v>
      </c>
      <c r="D4132" s="8" t="s">
        <v>8379</v>
      </c>
      <c r="F4132" s="7">
        <v>1</v>
      </c>
      <c r="G4132" s="4">
        <v>12999</v>
      </c>
      <c r="H4132" s="4">
        <v>5</v>
      </c>
      <c r="I4132" s="25">
        <v>30</v>
      </c>
      <c r="J4132" s="4">
        <v>1</v>
      </c>
      <c r="N4132" t="s">
        <v>8334</v>
      </c>
      <c r="O4132" t="s">
        <v>8226</v>
      </c>
      <c r="P4132" t="s">
        <v>8386</v>
      </c>
      <c r="Q4132" s="8" t="s">
        <v>8379</v>
      </c>
      <c r="S4132" s="7">
        <v>1</v>
      </c>
      <c r="T4132" s="4">
        <v>12999</v>
      </c>
      <c r="U4132" s="4">
        <v>5</v>
      </c>
      <c r="V4132" s="25">
        <v>30</v>
      </c>
      <c r="W4132" s="4">
        <v>1</v>
      </c>
    </row>
    <row r="4133" spans="1:23" x14ac:dyDescent="0.45">
      <c r="A4133" t="s">
        <v>8334</v>
      </c>
      <c r="B4133" t="s">
        <v>8226</v>
      </c>
      <c r="C4133" t="s">
        <v>8386</v>
      </c>
      <c r="D4133" s="8" t="s">
        <v>8379</v>
      </c>
      <c r="E4133">
        <v>1090</v>
      </c>
      <c r="F4133" s="7">
        <v>1</v>
      </c>
      <c r="G4133" s="4">
        <v>12999</v>
      </c>
      <c r="H4133" s="4">
        <v>5</v>
      </c>
      <c r="I4133" s="25">
        <v>30</v>
      </c>
      <c r="J4133" s="4">
        <v>1</v>
      </c>
      <c r="N4133" t="s">
        <v>8334</v>
      </c>
      <c r="O4133" t="s">
        <v>8226</v>
      </c>
      <c r="P4133" t="s">
        <v>8386</v>
      </c>
      <c r="Q4133" s="8" t="s">
        <v>8379</v>
      </c>
      <c r="R4133">
        <v>1090</v>
      </c>
      <c r="S4133" s="7">
        <v>1</v>
      </c>
      <c r="T4133" s="4">
        <v>12999</v>
      </c>
      <c r="U4133" s="4">
        <v>5</v>
      </c>
      <c r="V4133" s="25">
        <v>30</v>
      </c>
      <c r="W4133" s="4">
        <v>1</v>
      </c>
    </row>
    <row r="4134" spans="1:23" x14ac:dyDescent="0.45">
      <c r="A4134" t="s">
        <v>8334</v>
      </c>
      <c r="B4134" t="s">
        <v>8229</v>
      </c>
      <c r="F4134" s="7">
        <v>5</v>
      </c>
      <c r="G4134" s="4">
        <v>145300</v>
      </c>
      <c r="H4134" s="4">
        <v>15706.25</v>
      </c>
      <c r="I4134" s="25">
        <v>38.99166666666715</v>
      </c>
      <c r="J4134" s="4">
        <v>549</v>
      </c>
      <c r="N4134" t="s">
        <v>8334</v>
      </c>
      <c r="O4134" t="s">
        <v>8229</v>
      </c>
      <c r="S4134" s="7">
        <v>5</v>
      </c>
      <c r="T4134" s="4">
        <v>145300</v>
      </c>
      <c r="U4134" s="4">
        <v>15706.25</v>
      </c>
      <c r="V4134" s="25">
        <v>38.99166666666715</v>
      </c>
      <c r="W4134" s="4">
        <v>549</v>
      </c>
    </row>
    <row r="4135" spans="1:23" x14ac:dyDescent="0.45">
      <c r="A4135" t="s">
        <v>8334</v>
      </c>
      <c r="B4135" t="s">
        <v>8229</v>
      </c>
      <c r="C4135" t="s">
        <v>8385</v>
      </c>
      <c r="F4135" s="7"/>
      <c r="G4135" s="4"/>
      <c r="H4135" s="4"/>
      <c r="I4135" s="25"/>
      <c r="J4135" s="4"/>
      <c r="N4135" t="s">
        <v>8334</v>
      </c>
      <c r="O4135" t="s">
        <v>8229</v>
      </c>
      <c r="P4135" t="s">
        <v>8385</v>
      </c>
      <c r="S4135" s="7"/>
      <c r="T4135" s="4"/>
      <c r="U4135" s="4"/>
      <c r="V4135" s="25"/>
      <c r="W4135" s="4"/>
    </row>
    <row r="4136" spans="1:23" x14ac:dyDescent="0.45">
      <c r="A4136" t="s">
        <v>8334</v>
      </c>
      <c r="B4136" t="s">
        <v>8229</v>
      </c>
      <c r="C4136" t="s">
        <v>8385</v>
      </c>
      <c r="D4136" s="8" t="s">
        <v>8380</v>
      </c>
      <c r="F4136" s="7">
        <v>1</v>
      </c>
      <c r="G4136" s="4">
        <v>50000</v>
      </c>
      <c r="H4136" s="4">
        <v>410</v>
      </c>
      <c r="I4136" s="25">
        <v>60</v>
      </c>
      <c r="J4136" s="4">
        <v>1</v>
      </c>
      <c r="N4136" t="s">
        <v>8334</v>
      </c>
      <c r="O4136" t="s">
        <v>8229</v>
      </c>
      <c r="P4136" t="s">
        <v>8385</v>
      </c>
      <c r="Q4136" s="8" t="s">
        <v>8380</v>
      </c>
      <c r="S4136" s="7">
        <v>1</v>
      </c>
      <c r="T4136" s="4">
        <v>50000</v>
      </c>
      <c r="U4136" s="4">
        <v>410</v>
      </c>
      <c r="V4136" s="25">
        <v>60</v>
      </c>
      <c r="W4136" s="4">
        <v>1</v>
      </c>
    </row>
    <row r="4137" spans="1:23" x14ac:dyDescent="0.45">
      <c r="A4137" t="s">
        <v>8334</v>
      </c>
      <c r="B4137" t="s">
        <v>8229</v>
      </c>
      <c r="C4137" t="s">
        <v>8385</v>
      </c>
      <c r="D4137" s="8" t="s">
        <v>8380</v>
      </c>
      <c r="E4137">
        <v>1083</v>
      </c>
      <c r="F4137" s="7">
        <v>1</v>
      </c>
      <c r="G4137" s="4">
        <v>50000</v>
      </c>
      <c r="H4137" s="4">
        <v>410</v>
      </c>
      <c r="I4137" s="25">
        <v>60</v>
      </c>
      <c r="J4137" s="4">
        <v>1</v>
      </c>
      <c r="N4137" t="s">
        <v>8334</v>
      </c>
      <c r="O4137" t="s">
        <v>8229</v>
      </c>
      <c r="P4137" t="s">
        <v>8385</v>
      </c>
      <c r="Q4137" s="8" t="s">
        <v>8380</v>
      </c>
      <c r="R4137">
        <v>1083</v>
      </c>
      <c r="S4137" s="7">
        <v>1</v>
      </c>
      <c r="T4137" s="4">
        <v>50000</v>
      </c>
      <c r="U4137" s="4">
        <v>410</v>
      </c>
      <c r="V4137" s="25">
        <v>60</v>
      </c>
      <c r="W4137" s="4">
        <v>1</v>
      </c>
    </row>
    <row r="4138" spans="1:23" x14ac:dyDescent="0.45">
      <c r="A4138" t="s">
        <v>8334</v>
      </c>
      <c r="B4138" t="s">
        <v>8229</v>
      </c>
      <c r="C4138" t="s">
        <v>8385</v>
      </c>
      <c r="D4138" s="8" t="s">
        <v>8370</v>
      </c>
      <c r="F4138" s="7">
        <v>1</v>
      </c>
      <c r="G4138" s="4">
        <v>15000</v>
      </c>
      <c r="H4138" s="4">
        <v>25</v>
      </c>
      <c r="I4138" s="25">
        <v>60</v>
      </c>
      <c r="J4138" s="4">
        <v>1</v>
      </c>
      <c r="N4138" t="s">
        <v>8334</v>
      </c>
      <c r="O4138" t="s">
        <v>8229</v>
      </c>
      <c r="P4138" t="s">
        <v>8385</v>
      </c>
      <c r="Q4138" s="8" t="s">
        <v>8370</v>
      </c>
      <c r="S4138" s="7">
        <v>1</v>
      </c>
      <c r="T4138" s="4">
        <v>15000</v>
      </c>
      <c r="U4138" s="4">
        <v>25</v>
      </c>
      <c r="V4138" s="25">
        <v>60</v>
      </c>
      <c r="W4138" s="4">
        <v>1</v>
      </c>
    </row>
    <row r="4139" spans="1:23" x14ac:dyDescent="0.45">
      <c r="A4139" t="s">
        <v>8334</v>
      </c>
      <c r="B4139" t="s">
        <v>8229</v>
      </c>
      <c r="C4139" t="s">
        <v>8385</v>
      </c>
      <c r="D4139" s="8" t="s">
        <v>8370</v>
      </c>
      <c r="E4139">
        <v>2128</v>
      </c>
      <c r="F4139" s="7">
        <v>1</v>
      </c>
      <c r="G4139" s="4">
        <v>15000</v>
      </c>
      <c r="H4139" s="4">
        <v>25</v>
      </c>
      <c r="I4139" s="25">
        <v>60</v>
      </c>
      <c r="J4139" s="4">
        <v>1</v>
      </c>
      <c r="N4139" t="s">
        <v>8334</v>
      </c>
      <c r="O4139" t="s">
        <v>8229</v>
      </c>
      <c r="P4139" t="s">
        <v>8385</v>
      </c>
      <c r="Q4139" s="8" t="s">
        <v>8370</v>
      </c>
      <c r="R4139">
        <v>2128</v>
      </c>
      <c r="S4139" s="7">
        <v>1</v>
      </c>
      <c r="T4139" s="4">
        <v>15000</v>
      </c>
      <c r="U4139" s="4">
        <v>25</v>
      </c>
      <c r="V4139" s="25">
        <v>60</v>
      </c>
      <c r="W4139" s="4">
        <v>1</v>
      </c>
    </row>
    <row r="4140" spans="1:23" x14ac:dyDescent="0.45">
      <c r="A4140" t="s">
        <v>8334</v>
      </c>
      <c r="B4140" t="s">
        <v>8229</v>
      </c>
      <c r="C4140" t="s">
        <v>8385</v>
      </c>
      <c r="D4140" s="8" t="s">
        <v>8374</v>
      </c>
      <c r="F4140" s="7">
        <v>1</v>
      </c>
      <c r="G4140" s="4">
        <v>50000</v>
      </c>
      <c r="H4140" s="4">
        <v>14203</v>
      </c>
      <c r="I4140" s="25">
        <v>30</v>
      </c>
      <c r="J4140" s="4">
        <v>534</v>
      </c>
      <c r="N4140" t="s">
        <v>8334</v>
      </c>
      <c r="O4140" t="s">
        <v>8229</v>
      </c>
      <c r="P4140" t="s">
        <v>8385</v>
      </c>
      <c r="Q4140" s="8" t="s">
        <v>8374</v>
      </c>
      <c r="S4140" s="7">
        <v>1</v>
      </c>
      <c r="T4140" s="4">
        <v>50000</v>
      </c>
      <c r="U4140" s="4">
        <v>14203</v>
      </c>
      <c r="V4140" s="25">
        <v>30</v>
      </c>
      <c r="W4140" s="4">
        <v>534</v>
      </c>
    </row>
    <row r="4141" spans="1:23" x14ac:dyDescent="0.45">
      <c r="A4141" t="s">
        <v>8334</v>
      </c>
      <c r="B4141" t="s">
        <v>8229</v>
      </c>
      <c r="C4141" t="s">
        <v>8385</v>
      </c>
      <c r="D4141" s="8" t="s">
        <v>8374</v>
      </c>
      <c r="E4141">
        <v>2137</v>
      </c>
      <c r="F4141" s="7">
        <v>1</v>
      </c>
      <c r="G4141" s="4">
        <v>50000</v>
      </c>
      <c r="H4141" s="4">
        <v>14203</v>
      </c>
      <c r="I4141" s="25">
        <v>30</v>
      </c>
      <c r="J4141" s="4">
        <v>534</v>
      </c>
      <c r="N4141" t="s">
        <v>8334</v>
      </c>
      <c r="O4141" t="s">
        <v>8229</v>
      </c>
      <c r="P4141" t="s">
        <v>8385</v>
      </c>
      <c r="Q4141" s="8" t="s">
        <v>8374</v>
      </c>
      <c r="R4141">
        <v>2137</v>
      </c>
      <c r="S4141" s="7">
        <v>1</v>
      </c>
      <c r="T4141" s="4">
        <v>50000</v>
      </c>
      <c r="U4141" s="4">
        <v>14203</v>
      </c>
      <c r="V4141" s="25">
        <v>30</v>
      </c>
      <c r="W4141" s="4">
        <v>534</v>
      </c>
    </row>
    <row r="4142" spans="1:23" x14ac:dyDescent="0.45">
      <c r="A4142" t="s">
        <v>8334</v>
      </c>
      <c r="B4142" t="s">
        <v>8229</v>
      </c>
      <c r="C4142" t="s">
        <v>8387</v>
      </c>
      <c r="F4142" s="7"/>
      <c r="G4142" s="4"/>
      <c r="H4142" s="4"/>
      <c r="I4142" s="25"/>
      <c r="J4142" s="4"/>
      <c r="N4142" t="s">
        <v>8334</v>
      </c>
      <c r="O4142" t="s">
        <v>8229</v>
      </c>
      <c r="P4142" t="s">
        <v>8387</v>
      </c>
      <c r="S4142" s="7"/>
      <c r="T4142" s="4"/>
      <c r="U4142" s="4"/>
      <c r="V4142" s="25"/>
      <c r="W4142" s="4"/>
    </row>
    <row r="4143" spans="1:23" x14ac:dyDescent="0.45">
      <c r="A4143" t="s">
        <v>8334</v>
      </c>
      <c r="B4143" t="s">
        <v>8229</v>
      </c>
      <c r="C4143" t="s">
        <v>8387</v>
      </c>
      <c r="D4143" s="8" t="s">
        <v>8376</v>
      </c>
      <c r="F4143" s="7">
        <v>1</v>
      </c>
      <c r="G4143" s="4">
        <v>300</v>
      </c>
      <c r="H4143" s="4">
        <v>42.25</v>
      </c>
      <c r="I4143" s="25">
        <v>15</v>
      </c>
      <c r="J4143" s="4">
        <v>4</v>
      </c>
      <c r="N4143" t="s">
        <v>8334</v>
      </c>
      <c r="O4143" t="s">
        <v>8229</v>
      </c>
      <c r="P4143" t="s">
        <v>8387</v>
      </c>
      <c r="Q4143" s="8" t="s">
        <v>8376</v>
      </c>
      <c r="S4143" s="7">
        <v>1</v>
      </c>
      <c r="T4143" s="4">
        <v>300</v>
      </c>
      <c r="U4143" s="4">
        <v>42.25</v>
      </c>
      <c r="V4143" s="25">
        <v>15</v>
      </c>
      <c r="W4143" s="4">
        <v>4</v>
      </c>
    </row>
    <row r="4144" spans="1:23" x14ac:dyDescent="0.45">
      <c r="A4144" t="s">
        <v>8334</v>
      </c>
      <c r="B4144" t="s">
        <v>8229</v>
      </c>
      <c r="C4144" t="s">
        <v>8387</v>
      </c>
      <c r="D4144" s="8" t="s">
        <v>8376</v>
      </c>
      <c r="E4144">
        <v>1093</v>
      </c>
      <c r="F4144" s="7">
        <v>1</v>
      </c>
      <c r="G4144" s="4">
        <v>300</v>
      </c>
      <c r="H4144" s="4">
        <v>42.25</v>
      </c>
      <c r="I4144" s="25">
        <v>15</v>
      </c>
      <c r="J4144" s="4">
        <v>4</v>
      </c>
      <c r="N4144" t="s">
        <v>8334</v>
      </c>
      <c r="O4144" t="s">
        <v>8229</v>
      </c>
      <c r="P4144" t="s">
        <v>8387</v>
      </c>
      <c r="Q4144" s="8" t="s">
        <v>8376</v>
      </c>
      <c r="R4144">
        <v>1093</v>
      </c>
      <c r="S4144" s="7">
        <v>1</v>
      </c>
      <c r="T4144" s="4">
        <v>300</v>
      </c>
      <c r="U4144" s="4">
        <v>42.25</v>
      </c>
      <c r="V4144" s="25">
        <v>15</v>
      </c>
      <c r="W4144" s="4">
        <v>4</v>
      </c>
    </row>
    <row r="4145" spans="1:23" x14ac:dyDescent="0.45">
      <c r="A4145" t="s">
        <v>8334</v>
      </c>
      <c r="B4145" t="s">
        <v>8229</v>
      </c>
      <c r="C4145" t="s">
        <v>8387</v>
      </c>
      <c r="D4145" s="8" t="s">
        <v>8377</v>
      </c>
      <c r="F4145" s="7">
        <v>1</v>
      </c>
      <c r="G4145" s="4">
        <v>30000</v>
      </c>
      <c r="H4145" s="4">
        <v>1026</v>
      </c>
      <c r="I4145" s="25">
        <v>29.958333333335759</v>
      </c>
      <c r="J4145" s="4">
        <v>9</v>
      </c>
      <c r="N4145" t="s">
        <v>8334</v>
      </c>
      <c r="O4145" t="s">
        <v>8229</v>
      </c>
      <c r="P4145" t="s">
        <v>8387</v>
      </c>
      <c r="Q4145" s="8" t="s">
        <v>8377</v>
      </c>
      <c r="S4145" s="7">
        <v>1</v>
      </c>
      <c r="T4145" s="4">
        <v>30000</v>
      </c>
      <c r="U4145" s="4">
        <v>1026</v>
      </c>
      <c r="V4145" s="25">
        <v>29.958333333335759</v>
      </c>
      <c r="W4145" s="4">
        <v>9</v>
      </c>
    </row>
    <row r="4146" spans="1:23" x14ac:dyDescent="0.45">
      <c r="A4146" t="s">
        <v>8334</v>
      </c>
      <c r="B4146" t="s">
        <v>8229</v>
      </c>
      <c r="C4146" t="s">
        <v>8387</v>
      </c>
      <c r="D4146" s="8" t="s">
        <v>8377</v>
      </c>
      <c r="E4146">
        <v>1085</v>
      </c>
      <c r="F4146" s="7">
        <v>1</v>
      </c>
      <c r="G4146" s="4">
        <v>30000</v>
      </c>
      <c r="H4146" s="4">
        <v>1026</v>
      </c>
      <c r="I4146" s="25">
        <v>29.958333333335759</v>
      </c>
      <c r="J4146" s="4">
        <v>9</v>
      </c>
      <c r="N4146" t="s">
        <v>8334</v>
      </c>
      <c r="O4146" t="s">
        <v>8229</v>
      </c>
      <c r="P4146" t="s">
        <v>8387</v>
      </c>
      <c r="Q4146" s="8" t="s">
        <v>8377</v>
      </c>
      <c r="R4146">
        <v>1085</v>
      </c>
      <c r="S4146" s="7">
        <v>1</v>
      </c>
      <c r="T4146" s="4">
        <v>30000</v>
      </c>
      <c r="U4146" s="4">
        <v>1026</v>
      </c>
      <c r="V4146" s="25">
        <v>29.958333333335759</v>
      </c>
      <c r="W4146" s="4">
        <v>9</v>
      </c>
    </row>
    <row r="4147" spans="1:23" x14ac:dyDescent="0.45">
      <c r="A4147" t="s">
        <v>8334</v>
      </c>
      <c r="B4147" t="s">
        <v>8240</v>
      </c>
      <c r="F4147" s="7">
        <v>1</v>
      </c>
      <c r="G4147" s="4">
        <v>50000</v>
      </c>
      <c r="H4147" s="4">
        <v>284</v>
      </c>
      <c r="I4147" s="25">
        <v>30</v>
      </c>
      <c r="J4147" s="4">
        <v>10</v>
      </c>
      <c r="N4147" t="s">
        <v>8334</v>
      </c>
      <c r="O4147" t="s">
        <v>8240</v>
      </c>
      <c r="S4147" s="7">
        <v>1</v>
      </c>
      <c r="T4147" s="4">
        <v>50000</v>
      </c>
      <c r="U4147" s="4">
        <v>284</v>
      </c>
      <c r="V4147" s="25">
        <v>30</v>
      </c>
      <c r="W4147" s="4">
        <v>10</v>
      </c>
    </row>
    <row r="4148" spans="1:23" x14ac:dyDescent="0.45">
      <c r="A4148" t="s">
        <v>8334</v>
      </c>
      <c r="B4148" t="s">
        <v>8240</v>
      </c>
      <c r="C4148" t="s">
        <v>8387</v>
      </c>
      <c r="F4148" s="7"/>
      <c r="G4148" s="4"/>
      <c r="H4148" s="4"/>
      <c r="I4148" s="25"/>
      <c r="J4148" s="4"/>
      <c r="N4148" t="s">
        <v>8334</v>
      </c>
      <c r="O4148" t="s">
        <v>8240</v>
      </c>
      <c r="P4148" t="s">
        <v>8387</v>
      </c>
      <c r="S4148" s="7"/>
      <c r="T4148" s="4"/>
      <c r="U4148" s="4"/>
      <c r="V4148" s="25"/>
      <c r="W4148" s="4"/>
    </row>
    <row r="4149" spans="1:23" x14ac:dyDescent="0.45">
      <c r="A4149" t="s">
        <v>8334</v>
      </c>
      <c r="B4149" t="s">
        <v>8240</v>
      </c>
      <c r="C4149" t="s">
        <v>8387</v>
      </c>
      <c r="D4149" s="8" t="s">
        <v>8381</v>
      </c>
      <c r="F4149" s="7">
        <v>1</v>
      </c>
      <c r="G4149" s="4">
        <v>50000</v>
      </c>
      <c r="H4149" s="4">
        <v>284</v>
      </c>
      <c r="I4149" s="25">
        <v>30</v>
      </c>
      <c r="J4149" s="4">
        <v>10</v>
      </c>
      <c r="N4149" t="s">
        <v>8334</v>
      </c>
      <c r="O4149" t="s">
        <v>8240</v>
      </c>
      <c r="P4149" t="s">
        <v>8387</v>
      </c>
      <c r="Q4149" s="8" t="s">
        <v>8381</v>
      </c>
      <c r="S4149" s="7">
        <v>1</v>
      </c>
      <c r="T4149" s="4">
        <v>50000</v>
      </c>
      <c r="U4149" s="4">
        <v>284</v>
      </c>
      <c r="V4149" s="25">
        <v>30</v>
      </c>
      <c r="W4149" s="4">
        <v>10</v>
      </c>
    </row>
    <row r="4150" spans="1:23" x14ac:dyDescent="0.45">
      <c r="A4150" t="s">
        <v>8334</v>
      </c>
      <c r="B4150" t="s">
        <v>8240</v>
      </c>
      <c r="C4150" t="s">
        <v>8387</v>
      </c>
      <c r="D4150" s="8" t="s">
        <v>8381</v>
      </c>
      <c r="E4150">
        <v>2121</v>
      </c>
      <c r="F4150" s="7">
        <v>1</v>
      </c>
      <c r="G4150" s="4">
        <v>50000</v>
      </c>
      <c r="H4150" s="4">
        <v>284</v>
      </c>
      <c r="I4150" s="25">
        <v>30</v>
      </c>
      <c r="J4150" s="4">
        <v>10</v>
      </c>
      <c r="N4150" t="s">
        <v>8334</v>
      </c>
      <c r="O4150" t="s">
        <v>8240</v>
      </c>
      <c r="P4150" t="s">
        <v>8387</v>
      </c>
      <c r="Q4150" s="8" t="s">
        <v>8381</v>
      </c>
      <c r="R4150">
        <v>2121</v>
      </c>
      <c r="S4150" s="7">
        <v>1</v>
      </c>
      <c r="T4150" s="4">
        <v>50000</v>
      </c>
      <c r="U4150" s="4">
        <v>284</v>
      </c>
      <c r="V4150" s="25">
        <v>30</v>
      </c>
      <c r="W4150" s="4">
        <v>10</v>
      </c>
    </row>
    <row r="4151" spans="1:23" x14ac:dyDescent="0.45">
      <c r="A4151" t="s">
        <v>8334</v>
      </c>
      <c r="B4151" t="s">
        <v>8236</v>
      </c>
      <c r="F4151" s="7">
        <v>4</v>
      </c>
      <c r="G4151" s="4">
        <v>41500</v>
      </c>
      <c r="H4151" s="4">
        <v>1462</v>
      </c>
      <c r="I4151" s="25">
        <v>28.25</v>
      </c>
      <c r="J4151" s="4">
        <v>48</v>
      </c>
      <c r="N4151" t="s">
        <v>8334</v>
      </c>
      <c r="O4151" t="s">
        <v>8236</v>
      </c>
      <c r="S4151" s="7">
        <v>4</v>
      </c>
      <c r="T4151" s="4">
        <v>41500</v>
      </c>
      <c r="U4151" s="4">
        <v>1462</v>
      </c>
      <c r="V4151" s="25">
        <v>28.25</v>
      </c>
      <c r="W4151" s="4">
        <v>48</v>
      </c>
    </row>
    <row r="4152" spans="1:23" x14ac:dyDescent="0.45">
      <c r="A4152" t="s">
        <v>8334</v>
      </c>
      <c r="B4152" t="s">
        <v>8236</v>
      </c>
      <c r="C4152" t="s">
        <v>8386</v>
      </c>
      <c r="F4152" s="7"/>
      <c r="G4152" s="4"/>
      <c r="H4152" s="4"/>
      <c r="I4152" s="25"/>
      <c r="J4152" s="4"/>
      <c r="N4152" t="s">
        <v>8334</v>
      </c>
      <c r="O4152" t="s">
        <v>8236</v>
      </c>
      <c r="P4152" t="s">
        <v>8386</v>
      </c>
      <c r="S4152" s="7"/>
      <c r="T4152" s="4"/>
      <c r="U4152" s="4"/>
      <c r="V4152" s="25"/>
      <c r="W4152" s="4"/>
    </row>
    <row r="4153" spans="1:23" x14ac:dyDescent="0.45">
      <c r="A4153" t="s">
        <v>8334</v>
      </c>
      <c r="B4153" t="s">
        <v>8236</v>
      </c>
      <c r="C4153" t="s">
        <v>8386</v>
      </c>
      <c r="D4153" s="8" t="s">
        <v>8374</v>
      </c>
      <c r="F4153" s="7">
        <v>1</v>
      </c>
      <c r="G4153" s="4">
        <v>1000</v>
      </c>
      <c r="H4153" s="4">
        <v>83</v>
      </c>
      <c r="I4153" s="25">
        <v>30</v>
      </c>
      <c r="J4153" s="4">
        <v>8</v>
      </c>
      <c r="N4153" t="s">
        <v>8334</v>
      </c>
      <c r="O4153" t="s">
        <v>8236</v>
      </c>
      <c r="P4153" t="s">
        <v>8386</v>
      </c>
      <c r="Q4153" s="8" t="s">
        <v>8374</v>
      </c>
      <c r="S4153" s="7">
        <v>1</v>
      </c>
      <c r="T4153" s="4">
        <v>1000</v>
      </c>
      <c r="U4153" s="4">
        <v>83</v>
      </c>
      <c r="V4153" s="25">
        <v>30</v>
      </c>
      <c r="W4153" s="4">
        <v>8</v>
      </c>
    </row>
    <row r="4154" spans="1:23" x14ac:dyDescent="0.45">
      <c r="A4154" t="s">
        <v>8334</v>
      </c>
      <c r="B4154" t="s">
        <v>8236</v>
      </c>
      <c r="C4154" t="s">
        <v>8386</v>
      </c>
      <c r="D4154" s="8" t="s">
        <v>8374</v>
      </c>
      <c r="E4154">
        <v>1117</v>
      </c>
      <c r="F4154" s="7">
        <v>1</v>
      </c>
      <c r="G4154" s="4">
        <v>1000</v>
      </c>
      <c r="H4154" s="4">
        <v>83</v>
      </c>
      <c r="I4154" s="25">
        <v>30</v>
      </c>
      <c r="J4154" s="4">
        <v>8</v>
      </c>
      <c r="N4154" t="s">
        <v>8334</v>
      </c>
      <c r="O4154" t="s">
        <v>8236</v>
      </c>
      <c r="P4154" t="s">
        <v>8386</v>
      </c>
      <c r="Q4154" s="8" t="s">
        <v>8374</v>
      </c>
      <c r="R4154">
        <v>1117</v>
      </c>
      <c r="S4154" s="7">
        <v>1</v>
      </c>
      <c r="T4154" s="4">
        <v>1000</v>
      </c>
      <c r="U4154" s="4">
        <v>83</v>
      </c>
      <c r="V4154" s="25">
        <v>30</v>
      </c>
      <c r="W4154" s="4">
        <v>8</v>
      </c>
    </row>
    <row r="4155" spans="1:23" x14ac:dyDescent="0.45">
      <c r="A4155" t="s">
        <v>8334</v>
      </c>
      <c r="B4155" t="s">
        <v>8236</v>
      </c>
      <c r="C4155" t="s">
        <v>8386</v>
      </c>
      <c r="D4155" s="8" t="s">
        <v>8381</v>
      </c>
      <c r="F4155" s="7">
        <v>1</v>
      </c>
      <c r="G4155" s="4">
        <v>10500</v>
      </c>
      <c r="H4155" s="4">
        <v>601</v>
      </c>
      <c r="I4155" s="25">
        <v>28</v>
      </c>
      <c r="J4155" s="4">
        <v>12</v>
      </c>
      <c r="N4155" t="s">
        <v>8334</v>
      </c>
      <c r="O4155" t="s">
        <v>8236</v>
      </c>
      <c r="P4155" t="s">
        <v>8386</v>
      </c>
      <c r="Q4155" s="8" t="s">
        <v>8381</v>
      </c>
      <c r="S4155" s="7">
        <v>1</v>
      </c>
      <c r="T4155" s="4">
        <v>10500</v>
      </c>
      <c r="U4155" s="4">
        <v>601</v>
      </c>
      <c r="V4155" s="25">
        <v>28</v>
      </c>
      <c r="W4155" s="4">
        <v>12</v>
      </c>
    </row>
    <row r="4156" spans="1:23" x14ac:dyDescent="0.45">
      <c r="A4156" t="s">
        <v>8334</v>
      </c>
      <c r="B4156" t="s">
        <v>8236</v>
      </c>
      <c r="C4156" t="s">
        <v>8386</v>
      </c>
      <c r="D4156" s="8" t="s">
        <v>8381</v>
      </c>
      <c r="E4156">
        <v>2142</v>
      </c>
      <c r="F4156" s="7">
        <v>1</v>
      </c>
      <c r="G4156" s="4">
        <v>10500</v>
      </c>
      <c r="H4156" s="4">
        <v>601</v>
      </c>
      <c r="I4156" s="25">
        <v>28</v>
      </c>
      <c r="J4156" s="4">
        <v>12</v>
      </c>
      <c r="N4156" t="s">
        <v>8334</v>
      </c>
      <c r="O4156" t="s">
        <v>8236</v>
      </c>
      <c r="P4156" t="s">
        <v>8386</v>
      </c>
      <c r="Q4156" s="8" t="s">
        <v>8381</v>
      </c>
      <c r="R4156">
        <v>2142</v>
      </c>
      <c r="S4156" s="7">
        <v>1</v>
      </c>
      <c r="T4156" s="4">
        <v>10500</v>
      </c>
      <c r="U4156" s="4">
        <v>601</v>
      </c>
      <c r="V4156" s="25">
        <v>28</v>
      </c>
      <c r="W4156" s="4">
        <v>12</v>
      </c>
    </row>
    <row r="4157" spans="1:23" x14ac:dyDescent="0.45">
      <c r="A4157" t="s">
        <v>8334</v>
      </c>
      <c r="B4157" t="s">
        <v>8236</v>
      </c>
      <c r="C4157" t="s">
        <v>8387</v>
      </c>
      <c r="F4157" s="7"/>
      <c r="G4157" s="4"/>
      <c r="H4157" s="4"/>
      <c r="I4157" s="25"/>
      <c r="J4157" s="4"/>
      <c r="N4157" t="s">
        <v>8334</v>
      </c>
      <c r="O4157" t="s">
        <v>8236</v>
      </c>
      <c r="P4157" t="s">
        <v>8387</v>
      </c>
      <c r="S4157" s="7"/>
      <c r="T4157" s="4"/>
      <c r="U4157" s="4"/>
      <c r="V4157" s="25"/>
      <c r="W4157" s="4"/>
    </row>
    <row r="4158" spans="1:23" x14ac:dyDescent="0.45">
      <c r="A4158" t="s">
        <v>8334</v>
      </c>
      <c r="B4158" t="s">
        <v>8236</v>
      </c>
      <c r="C4158" t="s">
        <v>8387</v>
      </c>
      <c r="D4158" s="8" t="s">
        <v>8376</v>
      </c>
      <c r="F4158" s="7">
        <v>1</v>
      </c>
      <c r="G4158" s="4">
        <v>4000</v>
      </c>
      <c r="H4158" s="4">
        <v>100</v>
      </c>
      <c r="I4158" s="25">
        <v>30</v>
      </c>
      <c r="J4158" s="4">
        <v>10</v>
      </c>
      <c r="N4158" t="s">
        <v>8334</v>
      </c>
      <c r="O4158" t="s">
        <v>8236</v>
      </c>
      <c r="P4158" t="s">
        <v>8387</v>
      </c>
      <c r="Q4158" s="8" t="s">
        <v>8376</v>
      </c>
      <c r="S4158" s="7">
        <v>1</v>
      </c>
      <c r="T4158" s="4">
        <v>4000</v>
      </c>
      <c r="U4158" s="4">
        <v>100</v>
      </c>
      <c r="V4158" s="25">
        <v>30</v>
      </c>
      <c r="W4158" s="4">
        <v>10</v>
      </c>
    </row>
    <row r="4159" spans="1:23" x14ac:dyDescent="0.45">
      <c r="A4159" t="s">
        <v>8334</v>
      </c>
      <c r="B4159" t="s">
        <v>8236</v>
      </c>
      <c r="C4159" t="s">
        <v>8387</v>
      </c>
      <c r="D4159" s="8" t="s">
        <v>8376</v>
      </c>
      <c r="E4159">
        <v>1100</v>
      </c>
      <c r="F4159" s="7">
        <v>1</v>
      </c>
      <c r="G4159" s="4">
        <v>4000</v>
      </c>
      <c r="H4159" s="4">
        <v>100</v>
      </c>
      <c r="I4159" s="25">
        <v>30</v>
      </c>
      <c r="J4159" s="4">
        <v>10</v>
      </c>
      <c r="N4159" t="s">
        <v>8334</v>
      </c>
      <c r="O4159" t="s">
        <v>8236</v>
      </c>
      <c r="P4159" t="s">
        <v>8387</v>
      </c>
      <c r="Q4159" s="8" t="s">
        <v>8376</v>
      </c>
      <c r="R4159">
        <v>1100</v>
      </c>
      <c r="S4159" s="7">
        <v>1</v>
      </c>
      <c r="T4159" s="4">
        <v>4000</v>
      </c>
      <c r="U4159" s="4">
        <v>100</v>
      </c>
      <c r="V4159" s="25">
        <v>30</v>
      </c>
      <c r="W4159" s="4">
        <v>10</v>
      </c>
    </row>
    <row r="4160" spans="1:23" x14ac:dyDescent="0.45">
      <c r="A4160" t="s">
        <v>8334</v>
      </c>
      <c r="B4160" t="s">
        <v>8236</v>
      </c>
      <c r="C4160" t="s">
        <v>8387</v>
      </c>
      <c r="D4160" s="8" t="s">
        <v>8379</v>
      </c>
      <c r="F4160" s="7">
        <v>1</v>
      </c>
      <c r="G4160" s="4">
        <v>26000</v>
      </c>
      <c r="H4160" s="4">
        <v>678</v>
      </c>
      <c r="I4160" s="25">
        <v>25</v>
      </c>
      <c r="J4160" s="4">
        <v>18</v>
      </c>
      <c r="N4160" t="s">
        <v>8334</v>
      </c>
      <c r="O4160" t="s">
        <v>8236</v>
      </c>
      <c r="P4160" t="s">
        <v>8387</v>
      </c>
      <c r="Q4160" s="8" t="s">
        <v>8379</v>
      </c>
      <c r="S4160" s="7">
        <v>1</v>
      </c>
      <c r="T4160" s="4">
        <v>26000</v>
      </c>
      <c r="U4160" s="4">
        <v>678</v>
      </c>
      <c r="V4160" s="25">
        <v>25</v>
      </c>
      <c r="W4160" s="4">
        <v>18</v>
      </c>
    </row>
    <row r="4161" spans="1:23" x14ac:dyDescent="0.45">
      <c r="A4161" t="s">
        <v>8334</v>
      </c>
      <c r="B4161" t="s">
        <v>8236</v>
      </c>
      <c r="C4161" t="s">
        <v>8387</v>
      </c>
      <c r="D4161" s="8" t="s">
        <v>8379</v>
      </c>
      <c r="E4161">
        <v>1079</v>
      </c>
      <c r="F4161" s="7">
        <v>1</v>
      </c>
      <c r="G4161" s="4">
        <v>26000</v>
      </c>
      <c r="H4161" s="4">
        <v>678</v>
      </c>
      <c r="I4161" s="25">
        <v>25</v>
      </c>
      <c r="J4161" s="4">
        <v>18</v>
      </c>
      <c r="N4161" t="s">
        <v>8334</v>
      </c>
      <c r="O4161" t="s">
        <v>8236</v>
      </c>
      <c r="P4161" t="s">
        <v>8387</v>
      </c>
      <c r="Q4161" s="8" t="s">
        <v>8379</v>
      </c>
      <c r="R4161">
        <v>1079</v>
      </c>
      <c r="S4161" s="7">
        <v>1</v>
      </c>
      <c r="T4161" s="4">
        <v>26000</v>
      </c>
      <c r="U4161" s="4">
        <v>678</v>
      </c>
      <c r="V4161" s="25">
        <v>25</v>
      </c>
      <c r="W4161" s="4">
        <v>18</v>
      </c>
    </row>
    <row r="4162" spans="1:23" x14ac:dyDescent="0.45">
      <c r="A4162" t="s">
        <v>8334</v>
      </c>
      <c r="B4162" t="s">
        <v>8230</v>
      </c>
      <c r="F4162" s="7">
        <v>1</v>
      </c>
      <c r="G4162" s="4">
        <v>15000</v>
      </c>
      <c r="H4162" s="4">
        <v>1174</v>
      </c>
      <c r="I4162" s="25">
        <v>30</v>
      </c>
      <c r="J4162" s="4">
        <v>49</v>
      </c>
      <c r="N4162" t="s">
        <v>8334</v>
      </c>
      <c r="O4162" t="s">
        <v>8230</v>
      </c>
      <c r="S4162" s="7">
        <v>1</v>
      </c>
      <c r="T4162" s="4">
        <v>15000</v>
      </c>
      <c r="U4162" s="4">
        <v>1174</v>
      </c>
      <c r="V4162" s="25">
        <v>30</v>
      </c>
      <c r="W4162" s="4">
        <v>49</v>
      </c>
    </row>
    <row r="4163" spans="1:23" x14ac:dyDescent="0.45">
      <c r="A4163" t="s">
        <v>8334</v>
      </c>
      <c r="B4163" t="s">
        <v>8230</v>
      </c>
      <c r="C4163" t="s">
        <v>8386</v>
      </c>
      <c r="F4163" s="7"/>
      <c r="G4163" s="4"/>
      <c r="H4163" s="4"/>
      <c r="I4163" s="25"/>
      <c r="J4163" s="4"/>
      <c r="N4163" t="s">
        <v>8334</v>
      </c>
      <c r="O4163" t="s">
        <v>8230</v>
      </c>
      <c r="P4163" t="s">
        <v>8386</v>
      </c>
      <c r="S4163" s="7"/>
      <c r="T4163" s="4"/>
      <c r="U4163" s="4"/>
      <c r="V4163" s="25"/>
      <c r="W4163" s="4"/>
    </row>
    <row r="4164" spans="1:23" x14ac:dyDescent="0.45">
      <c r="A4164" t="s">
        <v>8334</v>
      </c>
      <c r="B4164" t="s">
        <v>8230</v>
      </c>
      <c r="C4164" t="s">
        <v>8386</v>
      </c>
      <c r="D4164" s="8" t="s">
        <v>8369</v>
      </c>
      <c r="F4164" s="7">
        <v>1</v>
      </c>
      <c r="G4164" s="4">
        <v>15000</v>
      </c>
      <c r="H4164" s="4">
        <v>1174</v>
      </c>
      <c r="I4164" s="25">
        <v>30</v>
      </c>
      <c r="J4164" s="4">
        <v>49</v>
      </c>
      <c r="N4164" t="s">
        <v>8334</v>
      </c>
      <c r="O4164" t="s">
        <v>8230</v>
      </c>
      <c r="P4164" t="s">
        <v>8386</v>
      </c>
      <c r="Q4164" s="8" t="s">
        <v>8369</v>
      </c>
      <c r="S4164" s="7">
        <v>1</v>
      </c>
      <c r="T4164" s="4">
        <v>15000</v>
      </c>
      <c r="U4164" s="4">
        <v>1174</v>
      </c>
      <c r="V4164" s="25">
        <v>30</v>
      </c>
      <c r="W4164" s="4">
        <v>49</v>
      </c>
    </row>
    <row r="4165" spans="1:23" x14ac:dyDescent="0.45">
      <c r="A4165" t="s">
        <v>8334</v>
      </c>
      <c r="B4165" t="s">
        <v>8230</v>
      </c>
      <c r="C4165" t="s">
        <v>8386</v>
      </c>
      <c r="D4165" s="8" t="s">
        <v>8369</v>
      </c>
      <c r="E4165">
        <v>1089</v>
      </c>
      <c r="F4165" s="7">
        <v>1</v>
      </c>
      <c r="G4165" s="4">
        <v>15000</v>
      </c>
      <c r="H4165" s="4">
        <v>1174</v>
      </c>
      <c r="I4165" s="25">
        <v>30</v>
      </c>
      <c r="J4165" s="4">
        <v>49</v>
      </c>
      <c r="N4165" t="s">
        <v>8334</v>
      </c>
      <c r="O4165" t="s">
        <v>8230</v>
      </c>
      <c r="P4165" t="s">
        <v>8386</v>
      </c>
      <c r="Q4165" s="8" t="s">
        <v>8369</v>
      </c>
      <c r="R4165">
        <v>1089</v>
      </c>
      <c r="S4165" s="7">
        <v>1</v>
      </c>
      <c r="T4165" s="4">
        <v>15000</v>
      </c>
      <c r="U4165" s="4">
        <v>1174</v>
      </c>
      <c r="V4165" s="25">
        <v>30</v>
      </c>
      <c r="W4165" s="4">
        <v>49</v>
      </c>
    </row>
    <row r="4166" spans="1:23" x14ac:dyDescent="0.45">
      <c r="A4166" t="s">
        <v>8334</v>
      </c>
      <c r="B4166" t="s">
        <v>8225</v>
      </c>
      <c r="F4166" s="7">
        <v>10</v>
      </c>
      <c r="G4166" s="4">
        <v>109500</v>
      </c>
      <c r="H4166" s="4">
        <v>11357</v>
      </c>
      <c r="I4166" s="25">
        <v>28.387499999999999</v>
      </c>
      <c r="J4166" s="4">
        <v>299</v>
      </c>
      <c r="N4166" t="s">
        <v>8334</v>
      </c>
      <c r="O4166" t="s">
        <v>8225</v>
      </c>
      <c r="S4166" s="7">
        <v>10</v>
      </c>
      <c r="T4166" s="4">
        <v>109500</v>
      </c>
      <c r="U4166" s="4">
        <v>11357</v>
      </c>
      <c r="V4166" s="25">
        <v>28.387499999999999</v>
      </c>
      <c r="W4166" s="4">
        <v>299</v>
      </c>
    </row>
    <row r="4167" spans="1:23" x14ac:dyDescent="0.45">
      <c r="A4167" t="s">
        <v>8334</v>
      </c>
      <c r="B4167" t="s">
        <v>8225</v>
      </c>
      <c r="C4167" t="s">
        <v>8384</v>
      </c>
      <c r="F4167" s="7"/>
      <c r="G4167" s="4"/>
      <c r="H4167" s="4"/>
      <c r="I4167" s="25"/>
      <c r="J4167" s="4"/>
      <c r="N4167" t="s">
        <v>8334</v>
      </c>
      <c r="O4167" t="s">
        <v>8225</v>
      </c>
      <c r="P4167" t="s">
        <v>8384</v>
      </c>
      <c r="S4167" s="7"/>
      <c r="T4167" s="4"/>
      <c r="U4167" s="4"/>
      <c r="V4167" s="25"/>
      <c r="W4167" s="4"/>
    </row>
    <row r="4168" spans="1:23" x14ac:dyDescent="0.45">
      <c r="A4168" t="s">
        <v>8334</v>
      </c>
      <c r="B4168" t="s">
        <v>8225</v>
      </c>
      <c r="C4168" t="s">
        <v>8384</v>
      </c>
      <c r="D4168" s="8" t="s">
        <v>8369</v>
      </c>
      <c r="F4168" s="7">
        <v>1</v>
      </c>
      <c r="G4168" s="4">
        <v>3200</v>
      </c>
      <c r="H4168" s="4">
        <v>0</v>
      </c>
      <c r="I4168" s="25">
        <v>14</v>
      </c>
      <c r="J4168" s="4">
        <v>0</v>
      </c>
      <c r="N4168" t="s">
        <v>8334</v>
      </c>
      <c r="O4168" t="s">
        <v>8225</v>
      </c>
      <c r="P4168" t="s">
        <v>8384</v>
      </c>
      <c r="Q4168" s="8" t="s">
        <v>8369</v>
      </c>
      <c r="S4168" s="7">
        <v>1</v>
      </c>
      <c r="T4168" s="4">
        <v>3200</v>
      </c>
      <c r="U4168" s="4">
        <v>0</v>
      </c>
      <c r="V4168" s="25">
        <v>14</v>
      </c>
      <c r="W4168" s="4">
        <v>0</v>
      </c>
    </row>
    <row r="4169" spans="1:23" x14ac:dyDescent="0.45">
      <c r="A4169" t="s">
        <v>8334</v>
      </c>
      <c r="B4169" t="s">
        <v>8225</v>
      </c>
      <c r="C4169" t="s">
        <v>8384</v>
      </c>
      <c r="D4169" s="8" t="s">
        <v>8369</v>
      </c>
      <c r="E4169">
        <v>1122</v>
      </c>
      <c r="F4169" s="7">
        <v>1</v>
      </c>
      <c r="G4169" s="4">
        <v>3200</v>
      </c>
      <c r="H4169" s="4">
        <v>0</v>
      </c>
      <c r="I4169" s="25">
        <v>14</v>
      </c>
      <c r="J4169" s="4">
        <v>0</v>
      </c>
      <c r="N4169" t="s">
        <v>8334</v>
      </c>
      <c r="O4169" t="s">
        <v>8225</v>
      </c>
      <c r="P4169" t="s">
        <v>8384</v>
      </c>
      <c r="Q4169" s="8" t="s">
        <v>8369</v>
      </c>
      <c r="R4169">
        <v>1122</v>
      </c>
      <c r="S4169" s="7">
        <v>1</v>
      </c>
      <c r="T4169" s="4">
        <v>3200</v>
      </c>
      <c r="U4169" s="4">
        <v>0</v>
      </c>
      <c r="V4169" s="25">
        <v>14</v>
      </c>
      <c r="W4169" s="4">
        <v>0</v>
      </c>
    </row>
    <row r="4170" spans="1:23" x14ac:dyDescent="0.45">
      <c r="A4170" t="s">
        <v>8334</v>
      </c>
      <c r="B4170" t="s">
        <v>8225</v>
      </c>
      <c r="C4170" t="s">
        <v>8384</v>
      </c>
      <c r="D4170" s="8" t="s">
        <v>8372</v>
      </c>
      <c r="F4170" s="7">
        <v>1</v>
      </c>
      <c r="G4170" s="4">
        <v>6000</v>
      </c>
      <c r="H4170" s="4">
        <v>10</v>
      </c>
      <c r="I4170" s="25">
        <v>30</v>
      </c>
      <c r="J4170" s="4">
        <v>3</v>
      </c>
      <c r="N4170" t="s">
        <v>8334</v>
      </c>
      <c r="O4170" t="s">
        <v>8225</v>
      </c>
      <c r="P4170" t="s">
        <v>8384</v>
      </c>
      <c r="Q4170" s="8" t="s">
        <v>8372</v>
      </c>
      <c r="S4170" s="7">
        <v>1</v>
      </c>
      <c r="T4170" s="4">
        <v>6000</v>
      </c>
      <c r="U4170" s="4">
        <v>10</v>
      </c>
      <c r="V4170" s="25">
        <v>30</v>
      </c>
      <c r="W4170" s="4">
        <v>3</v>
      </c>
    </row>
    <row r="4171" spans="1:23" x14ac:dyDescent="0.45">
      <c r="A4171" t="s">
        <v>8334</v>
      </c>
      <c r="B4171" t="s">
        <v>8225</v>
      </c>
      <c r="C4171" t="s">
        <v>8384</v>
      </c>
      <c r="D4171" s="8" t="s">
        <v>8372</v>
      </c>
      <c r="E4171">
        <v>1114</v>
      </c>
      <c r="F4171" s="7">
        <v>1</v>
      </c>
      <c r="G4171" s="4">
        <v>6000</v>
      </c>
      <c r="H4171" s="4">
        <v>10</v>
      </c>
      <c r="I4171" s="25">
        <v>30</v>
      </c>
      <c r="J4171" s="4">
        <v>3</v>
      </c>
      <c r="N4171" t="s">
        <v>8334</v>
      </c>
      <c r="O4171" t="s">
        <v>8225</v>
      </c>
      <c r="P4171" t="s">
        <v>8384</v>
      </c>
      <c r="Q4171" s="8" t="s">
        <v>8372</v>
      </c>
      <c r="R4171">
        <v>1114</v>
      </c>
      <c r="S4171" s="7">
        <v>1</v>
      </c>
      <c r="T4171" s="4">
        <v>6000</v>
      </c>
      <c r="U4171" s="4">
        <v>10</v>
      </c>
      <c r="V4171" s="25">
        <v>30</v>
      </c>
      <c r="W4171" s="4">
        <v>3</v>
      </c>
    </row>
    <row r="4172" spans="1:23" x14ac:dyDescent="0.45">
      <c r="A4172" t="s">
        <v>8334</v>
      </c>
      <c r="B4172" t="s">
        <v>8225</v>
      </c>
      <c r="C4172" t="s">
        <v>8384</v>
      </c>
      <c r="D4172" s="8" t="s">
        <v>8373</v>
      </c>
      <c r="F4172" s="7">
        <v>1</v>
      </c>
      <c r="G4172" s="4">
        <v>1000</v>
      </c>
      <c r="H4172" s="4">
        <v>128</v>
      </c>
      <c r="I4172" s="25">
        <v>30.041666666664241</v>
      </c>
      <c r="J4172" s="4">
        <v>12</v>
      </c>
      <c r="N4172" t="s">
        <v>8334</v>
      </c>
      <c r="O4172" t="s">
        <v>8225</v>
      </c>
      <c r="P4172" t="s">
        <v>8384</v>
      </c>
      <c r="Q4172" s="8" t="s">
        <v>8373</v>
      </c>
      <c r="S4172" s="7">
        <v>1</v>
      </c>
      <c r="T4172" s="4">
        <v>1000</v>
      </c>
      <c r="U4172" s="4">
        <v>128</v>
      </c>
      <c r="V4172" s="25">
        <v>30.041666666664241</v>
      </c>
      <c r="W4172" s="4">
        <v>12</v>
      </c>
    </row>
    <row r="4173" spans="1:23" x14ac:dyDescent="0.45">
      <c r="A4173" t="s">
        <v>8334</v>
      </c>
      <c r="B4173" t="s">
        <v>8225</v>
      </c>
      <c r="C4173" t="s">
        <v>8384</v>
      </c>
      <c r="D4173" s="8" t="s">
        <v>8373</v>
      </c>
      <c r="E4173">
        <v>2138</v>
      </c>
      <c r="F4173" s="7">
        <v>1</v>
      </c>
      <c r="G4173" s="4">
        <v>1000</v>
      </c>
      <c r="H4173" s="4">
        <v>128</v>
      </c>
      <c r="I4173" s="25">
        <v>30.041666666664241</v>
      </c>
      <c r="J4173" s="4">
        <v>12</v>
      </c>
      <c r="N4173" t="s">
        <v>8334</v>
      </c>
      <c r="O4173" t="s">
        <v>8225</v>
      </c>
      <c r="P4173" t="s">
        <v>8384</v>
      </c>
      <c r="Q4173" s="8" t="s">
        <v>8373</v>
      </c>
      <c r="R4173">
        <v>2138</v>
      </c>
      <c r="S4173" s="7">
        <v>1</v>
      </c>
      <c r="T4173" s="4">
        <v>1000</v>
      </c>
      <c r="U4173" s="4">
        <v>128</v>
      </c>
      <c r="V4173" s="25">
        <v>30.041666666664241</v>
      </c>
      <c r="W4173" s="4">
        <v>12</v>
      </c>
    </row>
    <row r="4174" spans="1:23" x14ac:dyDescent="0.45">
      <c r="A4174" t="s">
        <v>8334</v>
      </c>
      <c r="B4174" t="s">
        <v>8225</v>
      </c>
      <c r="C4174" t="s">
        <v>8385</v>
      </c>
      <c r="F4174" s="7"/>
      <c r="G4174" s="4"/>
      <c r="H4174" s="4"/>
      <c r="I4174" s="25"/>
      <c r="J4174" s="4"/>
      <c r="N4174" t="s">
        <v>8334</v>
      </c>
      <c r="O4174" t="s">
        <v>8225</v>
      </c>
      <c r="P4174" t="s">
        <v>8385</v>
      </c>
      <c r="S4174" s="7"/>
      <c r="T4174" s="4"/>
      <c r="U4174" s="4"/>
      <c r="V4174" s="25"/>
      <c r="W4174" s="4"/>
    </row>
    <row r="4175" spans="1:23" x14ac:dyDescent="0.45">
      <c r="A4175" t="s">
        <v>8334</v>
      </c>
      <c r="B4175" t="s">
        <v>8225</v>
      </c>
      <c r="C4175" t="s">
        <v>8385</v>
      </c>
      <c r="D4175" s="8" t="s">
        <v>8369</v>
      </c>
      <c r="F4175" s="7">
        <v>1</v>
      </c>
      <c r="G4175" s="4">
        <v>60000</v>
      </c>
      <c r="H4175" s="4">
        <v>2971</v>
      </c>
      <c r="I4175" s="25">
        <v>30</v>
      </c>
      <c r="J4175" s="4">
        <v>37</v>
      </c>
      <c r="N4175" t="s">
        <v>8334</v>
      </c>
      <c r="O4175" t="s">
        <v>8225</v>
      </c>
      <c r="P4175" t="s">
        <v>8385</v>
      </c>
      <c r="Q4175" s="8" t="s">
        <v>8369</v>
      </c>
      <c r="S4175" s="7">
        <v>1</v>
      </c>
      <c r="T4175" s="4">
        <v>60000</v>
      </c>
      <c r="U4175" s="4">
        <v>2971</v>
      </c>
      <c r="V4175" s="25">
        <v>30</v>
      </c>
      <c r="W4175" s="4">
        <v>37</v>
      </c>
    </row>
    <row r="4176" spans="1:23" x14ac:dyDescent="0.45">
      <c r="A4176" t="s">
        <v>8334</v>
      </c>
      <c r="B4176" t="s">
        <v>8225</v>
      </c>
      <c r="C4176" t="s">
        <v>8385</v>
      </c>
      <c r="D4176" s="8" t="s">
        <v>8369</v>
      </c>
      <c r="E4176">
        <v>1104</v>
      </c>
      <c r="F4176" s="7">
        <v>1</v>
      </c>
      <c r="G4176" s="4">
        <v>60000</v>
      </c>
      <c r="H4176" s="4">
        <v>2971</v>
      </c>
      <c r="I4176" s="25">
        <v>30</v>
      </c>
      <c r="J4176" s="4">
        <v>37</v>
      </c>
      <c r="N4176" t="s">
        <v>8334</v>
      </c>
      <c r="O4176" t="s">
        <v>8225</v>
      </c>
      <c r="P4176" t="s">
        <v>8385</v>
      </c>
      <c r="Q4176" s="8" t="s">
        <v>8369</v>
      </c>
      <c r="R4176">
        <v>1104</v>
      </c>
      <c r="S4176" s="7">
        <v>1</v>
      </c>
      <c r="T4176" s="4">
        <v>60000</v>
      </c>
      <c r="U4176" s="4">
        <v>2971</v>
      </c>
      <c r="V4176" s="25">
        <v>30</v>
      </c>
      <c r="W4176" s="4">
        <v>37</v>
      </c>
    </row>
    <row r="4177" spans="1:23" x14ac:dyDescent="0.45">
      <c r="A4177" t="s">
        <v>8334</v>
      </c>
      <c r="B4177" t="s">
        <v>8225</v>
      </c>
      <c r="C4177" t="s">
        <v>8385</v>
      </c>
      <c r="D4177" s="8" t="s">
        <v>8370</v>
      </c>
      <c r="F4177" s="7">
        <v>1</v>
      </c>
      <c r="G4177" s="4">
        <v>1000</v>
      </c>
      <c r="H4177" s="4">
        <v>5</v>
      </c>
      <c r="I4177" s="25">
        <v>30</v>
      </c>
      <c r="J4177" s="4">
        <v>1</v>
      </c>
      <c r="N4177" t="s">
        <v>8334</v>
      </c>
      <c r="O4177" t="s">
        <v>8225</v>
      </c>
      <c r="P4177" t="s">
        <v>8385</v>
      </c>
      <c r="Q4177" s="8" t="s">
        <v>8370</v>
      </c>
      <c r="S4177" s="7">
        <v>1</v>
      </c>
      <c r="T4177" s="4">
        <v>1000</v>
      </c>
      <c r="U4177" s="4">
        <v>5</v>
      </c>
      <c r="V4177" s="25">
        <v>30</v>
      </c>
      <c r="W4177" s="4">
        <v>1</v>
      </c>
    </row>
    <row r="4178" spans="1:23" x14ac:dyDescent="0.45">
      <c r="A4178" t="s">
        <v>8334</v>
      </c>
      <c r="B4178" t="s">
        <v>8225</v>
      </c>
      <c r="C4178" t="s">
        <v>8385</v>
      </c>
      <c r="D4178" s="8" t="s">
        <v>8370</v>
      </c>
      <c r="E4178">
        <v>1113</v>
      </c>
      <c r="F4178" s="7">
        <v>1</v>
      </c>
      <c r="G4178" s="4">
        <v>1000</v>
      </c>
      <c r="H4178" s="4">
        <v>5</v>
      </c>
      <c r="I4178" s="25">
        <v>30</v>
      </c>
      <c r="J4178" s="4">
        <v>1</v>
      </c>
      <c r="N4178" t="s">
        <v>8334</v>
      </c>
      <c r="O4178" t="s">
        <v>8225</v>
      </c>
      <c r="P4178" t="s">
        <v>8385</v>
      </c>
      <c r="Q4178" s="8" t="s">
        <v>8370</v>
      </c>
      <c r="R4178">
        <v>1113</v>
      </c>
      <c r="S4178" s="7">
        <v>1</v>
      </c>
      <c r="T4178" s="4">
        <v>1000</v>
      </c>
      <c r="U4178" s="4">
        <v>5</v>
      </c>
      <c r="V4178" s="25">
        <v>30</v>
      </c>
      <c r="W4178" s="4">
        <v>1</v>
      </c>
    </row>
    <row r="4179" spans="1:23" x14ac:dyDescent="0.45">
      <c r="A4179" t="s">
        <v>8334</v>
      </c>
      <c r="B4179" t="s">
        <v>8225</v>
      </c>
      <c r="C4179" t="s">
        <v>8386</v>
      </c>
      <c r="F4179" s="7"/>
      <c r="G4179" s="4"/>
      <c r="H4179" s="4"/>
      <c r="I4179" s="25"/>
      <c r="J4179" s="4"/>
      <c r="N4179" t="s">
        <v>8334</v>
      </c>
      <c r="O4179" t="s">
        <v>8225</v>
      </c>
      <c r="P4179" t="s">
        <v>8386</v>
      </c>
      <c r="S4179" s="7"/>
      <c r="T4179" s="4"/>
      <c r="U4179" s="4"/>
      <c r="V4179" s="25"/>
      <c r="W4179" s="4"/>
    </row>
    <row r="4180" spans="1:23" x14ac:dyDescent="0.45">
      <c r="A4180" t="s">
        <v>8334</v>
      </c>
      <c r="B4180" t="s">
        <v>8225</v>
      </c>
      <c r="C4180" t="s">
        <v>8386</v>
      </c>
      <c r="D4180" s="8" t="s">
        <v>8377</v>
      </c>
      <c r="F4180" s="7">
        <v>1</v>
      </c>
      <c r="G4180" s="4">
        <v>28000</v>
      </c>
      <c r="H4180" s="4">
        <v>8076</v>
      </c>
      <c r="I4180" s="25">
        <v>29.958333333335759</v>
      </c>
      <c r="J4180" s="4">
        <v>236</v>
      </c>
      <c r="N4180" t="s">
        <v>8334</v>
      </c>
      <c r="O4180" t="s">
        <v>8225</v>
      </c>
      <c r="P4180" t="s">
        <v>8386</v>
      </c>
      <c r="Q4180" s="8" t="s">
        <v>8377</v>
      </c>
      <c r="S4180" s="7">
        <v>1</v>
      </c>
      <c r="T4180" s="4">
        <v>28000</v>
      </c>
      <c r="U4180" s="4">
        <v>8076</v>
      </c>
      <c r="V4180" s="25">
        <v>29.958333333335759</v>
      </c>
      <c r="W4180" s="4">
        <v>236</v>
      </c>
    </row>
    <row r="4181" spans="1:23" x14ac:dyDescent="0.45">
      <c r="A4181" t="s">
        <v>8334</v>
      </c>
      <c r="B4181" t="s">
        <v>8225</v>
      </c>
      <c r="C4181" t="s">
        <v>8386</v>
      </c>
      <c r="D4181" s="8" t="s">
        <v>8377</v>
      </c>
      <c r="E4181">
        <v>2127</v>
      </c>
      <c r="F4181" s="7">
        <v>1</v>
      </c>
      <c r="G4181" s="4">
        <v>28000</v>
      </c>
      <c r="H4181" s="4">
        <v>8076</v>
      </c>
      <c r="I4181" s="25">
        <v>29.958333333335759</v>
      </c>
      <c r="J4181" s="4">
        <v>236</v>
      </c>
      <c r="N4181" t="s">
        <v>8334</v>
      </c>
      <c r="O4181" t="s">
        <v>8225</v>
      </c>
      <c r="P4181" t="s">
        <v>8386</v>
      </c>
      <c r="Q4181" s="8" t="s">
        <v>8377</v>
      </c>
      <c r="R4181">
        <v>2127</v>
      </c>
      <c r="S4181" s="7">
        <v>1</v>
      </c>
      <c r="T4181" s="4">
        <v>28000</v>
      </c>
      <c r="U4181" s="4">
        <v>8076</v>
      </c>
      <c r="V4181" s="25">
        <v>29.958333333335759</v>
      </c>
      <c r="W4181" s="4">
        <v>236</v>
      </c>
    </row>
    <row r="4182" spans="1:23" x14ac:dyDescent="0.45">
      <c r="A4182" t="s">
        <v>8334</v>
      </c>
      <c r="B4182" t="s">
        <v>8225</v>
      </c>
      <c r="C4182" t="s">
        <v>8386</v>
      </c>
      <c r="D4182" s="8" t="s">
        <v>8378</v>
      </c>
      <c r="F4182" s="7">
        <v>1</v>
      </c>
      <c r="G4182" s="4">
        <v>100</v>
      </c>
      <c r="H4182" s="4">
        <v>2</v>
      </c>
      <c r="I4182" s="25">
        <v>29.958333333328483</v>
      </c>
      <c r="J4182" s="4">
        <v>2</v>
      </c>
      <c r="N4182" t="s">
        <v>8334</v>
      </c>
      <c r="O4182" t="s">
        <v>8225</v>
      </c>
      <c r="P4182" t="s">
        <v>8386</v>
      </c>
      <c r="Q4182" s="8" t="s">
        <v>8378</v>
      </c>
      <c r="S4182" s="7">
        <v>1</v>
      </c>
      <c r="T4182" s="4">
        <v>100</v>
      </c>
      <c r="U4182" s="4">
        <v>2</v>
      </c>
      <c r="V4182" s="25">
        <v>29.958333333328483</v>
      </c>
      <c r="W4182" s="4">
        <v>2</v>
      </c>
    </row>
    <row r="4183" spans="1:23" x14ac:dyDescent="0.45">
      <c r="A4183" t="s">
        <v>8334</v>
      </c>
      <c r="B4183" t="s">
        <v>8225</v>
      </c>
      <c r="C4183" t="s">
        <v>8386</v>
      </c>
      <c r="D4183" s="8" t="s">
        <v>8378</v>
      </c>
      <c r="E4183">
        <v>2148</v>
      </c>
      <c r="F4183" s="7">
        <v>1</v>
      </c>
      <c r="G4183" s="4">
        <v>100</v>
      </c>
      <c r="H4183" s="4">
        <v>2</v>
      </c>
      <c r="I4183" s="25">
        <v>29.958333333328483</v>
      </c>
      <c r="J4183" s="4">
        <v>2</v>
      </c>
      <c r="N4183" t="s">
        <v>8334</v>
      </c>
      <c r="O4183" t="s">
        <v>8225</v>
      </c>
      <c r="P4183" t="s">
        <v>8386</v>
      </c>
      <c r="Q4183" s="8" t="s">
        <v>8378</v>
      </c>
      <c r="R4183">
        <v>2148</v>
      </c>
      <c r="S4183" s="7">
        <v>1</v>
      </c>
      <c r="T4183" s="4">
        <v>100</v>
      </c>
      <c r="U4183" s="4">
        <v>2</v>
      </c>
      <c r="V4183" s="25">
        <v>29.958333333328483</v>
      </c>
      <c r="W4183" s="4">
        <v>2</v>
      </c>
    </row>
    <row r="4184" spans="1:23" x14ac:dyDescent="0.45">
      <c r="A4184" t="s">
        <v>8334</v>
      </c>
      <c r="B4184" t="s">
        <v>8225</v>
      </c>
      <c r="C4184" t="s">
        <v>8386</v>
      </c>
      <c r="D4184" s="8" t="s">
        <v>8379</v>
      </c>
      <c r="F4184" s="7">
        <v>1</v>
      </c>
      <c r="G4184" s="4">
        <v>5000</v>
      </c>
      <c r="H4184" s="4">
        <v>25</v>
      </c>
      <c r="I4184" s="25">
        <v>30</v>
      </c>
      <c r="J4184" s="4">
        <v>1</v>
      </c>
      <c r="N4184" t="s">
        <v>8334</v>
      </c>
      <c r="O4184" t="s">
        <v>8225</v>
      </c>
      <c r="P4184" t="s">
        <v>8386</v>
      </c>
      <c r="Q4184" s="8" t="s">
        <v>8379</v>
      </c>
      <c r="S4184" s="7">
        <v>1</v>
      </c>
      <c r="T4184" s="4">
        <v>5000</v>
      </c>
      <c r="U4184" s="4">
        <v>25</v>
      </c>
      <c r="V4184" s="25">
        <v>30</v>
      </c>
      <c r="W4184" s="4">
        <v>1</v>
      </c>
    </row>
    <row r="4185" spans="1:23" x14ac:dyDescent="0.45">
      <c r="A4185" t="s">
        <v>8334</v>
      </c>
      <c r="B4185" t="s">
        <v>8225</v>
      </c>
      <c r="C4185" t="s">
        <v>8386</v>
      </c>
      <c r="D4185" s="8" t="s">
        <v>8379</v>
      </c>
      <c r="E4185">
        <v>1099</v>
      </c>
      <c r="F4185" s="7">
        <v>1</v>
      </c>
      <c r="G4185" s="4">
        <v>5000</v>
      </c>
      <c r="H4185" s="4">
        <v>25</v>
      </c>
      <c r="I4185" s="25">
        <v>30</v>
      </c>
      <c r="J4185" s="4">
        <v>1</v>
      </c>
      <c r="N4185" t="s">
        <v>8334</v>
      </c>
      <c r="O4185" t="s">
        <v>8225</v>
      </c>
      <c r="P4185" t="s">
        <v>8386</v>
      </c>
      <c r="Q4185" s="8" t="s">
        <v>8379</v>
      </c>
      <c r="R4185">
        <v>1099</v>
      </c>
      <c r="S4185" s="7">
        <v>1</v>
      </c>
      <c r="T4185" s="4">
        <v>5000</v>
      </c>
      <c r="U4185" s="4">
        <v>25</v>
      </c>
      <c r="V4185" s="25">
        <v>30</v>
      </c>
      <c r="W4185" s="4">
        <v>1</v>
      </c>
    </row>
    <row r="4186" spans="1:23" x14ac:dyDescent="0.45">
      <c r="A4186" t="s">
        <v>8334</v>
      </c>
      <c r="B4186" t="s">
        <v>8225</v>
      </c>
      <c r="C4186" t="s">
        <v>8387</v>
      </c>
      <c r="F4186" s="7"/>
      <c r="G4186" s="4"/>
      <c r="H4186" s="4"/>
      <c r="I4186" s="25"/>
      <c r="J4186" s="4"/>
      <c r="N4186" t="s">
        <v>8334</v>
      </c>
      <c r="O4186" t="s">
        <v>8225</v>
      </c>
      <c r="P4186" t="s">
        <v>8387</v>
      </c>
      <c r="S4186" s="7"/>
      <c r="T4186" s="4"/>
      <c r="U4186" s="4"/>
      <c r="V4186" s="25"/>
      <c r="W4186" s="4"/>
    </row>
    <row r="4187" spans="1:23" x14ac:dyDescent="0.45">
      <c r="A4187" t="s">
        <v>8334</v>
      </c>
      <c r="B4187" t="s">
        <v>8225</v>
      </c>
      <c r="C4187" t="s">
        <v>8387</v>
      </c>
      <c r="D4187" s="8" t="s">
        <v>8378</v>
      </c>
      <c r="F4187" s="7">
        <v>2</v>
      </c>
      <c r="G4187" s="4">
        <v>5200</v>
      </c>
      <c r="H4187" s="4">
        <v>140</v>
      </c>
      <c r="I4187" s="25">
        <v>29.958333333335759</v>
      </c>
      <c r="J4187" s="4">
        <v>7</v>
      </c>
      <c r="N4187" t="s">
        <v>8334</v>
      </c>
      <c r="O4187" t="s">
        <v>8225</v>
      </c>
      <c r="P4187" t="s">
        <v>8387</v>
      </c>
      <c r="Q4187" s="8" t="s">
        <v>8378</v>
      </c>
      <c r="S4187" s="7">
        <v>2</v>
      </c>
      <c r="T4187" s="4">
        <v>5200</v>
      </c>
      <c r="U4187" s="4">
        <v>140</v>
      </c>
      <c r="V4187" s="25">
        <v>29.958333333335759</v>
      </c>
      <c r="W4187" s="4">
        <v>7</v>
      </c>
    </row>
    <row r="4188" spans="1:23" x14ac:dyDescent="0.45">
      <c r="A4188" t="s">
        <v>8334</v>
      </c>
      <c r="B4188" t="s">
        <v>8225</v>
      </c>
      <c r="C4188" t="s">
        <v>8387</v>
      </c>
      <c r="D4188" s="8" t="s">
        <v>8378</v>
      </c>
      <c r="E4188">
        <v>1091</v>
      </c>
      <c r="F4188" s="7">
        <v>1</v>
      </c>
      <c r="G4188" s="4">
        <v>200</v>
      </c>
      <c r="H4188" s="4">
        <v>25</v>
      </c>
      <c r="I4188" s="25">
        <v>29.958333333335759</v>
      </c>
      <c r="J4188" s="4">
        <v>2</v>
      </c>
      <c r="N4188" t="s">
        <v>8334</v>
      </c>
      <c r="O4188" t="s">
        <v>8225</v>
      </c>
      <c r="P4188" t="s">
        <v>8387</v>
      </c>
      <c r="Q4188" s="8" t="s">
        <v>8378</v>
      </c>
      <c r="R4188">
        <v>1091</v>
      </c>
      <c r="S4188" s="7">
        <v>1</v>
      </c>
      <c r="T4188" s="4">
        <v>200</v>
      </c>
      <c r="U4188" s="4">
        <v>25</v>
      </c>
      <c r="V4188" s="25">
        <v>29.958333333335759</v>
      </c>
      <c r="W4188" s="4">
        <v>2</v>
      </c>
    </row>
    <row r="4189" spans="1:23" x14ac:dyDescent="0.45">
      <c r="A4189" t="s">
        <v>8334</v>
      </c>
      <c r="B4189" t="s">
        <v>8225</v>
      </c>
      <c r="C4189" t="s">
        <v>8387</v>
      </c>
      <c r="D4189" s="8" t="s">
        <v>8378</v>
      </c>
      <c r="E4189">
        <v>2155</v>
      </c>
      <c r="F4189" s="7">
        <v>1</v>
      </c>
      <c r="G4189" s="4">
        <v>5000</v>
      </c>
      <c r="H4189" s="4">
        <v>115</v>
      </c>
      <c r="I4189" s="25">
        <v>29.958333333335759</v>
      </c>
      <c r="J4189" s="4">
        <v>5</v>
      </c>
      <c r="N4189" t="s">
        <v>8334</v>
      </c>
      <c r="O4189" t="s">
        <v>8225</v>
      </c>
      <c r="P4189" t="s">
        <v>8387</v>
      </c>
      <c r="Q4189" s="8" t="s">
        <v>8378</v>
      </c>
      <c r="R4189">
        <v>2155</v>
      </c>
      <c r="S4189" s="7">
        <v>1</v>
      </c>
      <c r="T4189" s="4">
        <v>5000</v>
      </c>
      <c r="U4189" s="4">
        <v>115</v>
      </c>
      <c r="V4189" s="25">
        <v>29.958333333335759</v>
      </c>
      <c r="W4189" s="4">
        <v>5</v>
      </c>
    </row>
    <row r="4190" spans="1:23" x14ac:dyDescent="0.45">
      <c r="A4190" t="s">
        <v>8334</v>
      </c>
      <c r="B4190" t="s">
        <v>8238</v>
      </c>
      <c r="F4190" s="7">
        <v>1</v>
      </c>
      <c r="G4190" s="4">
        <v>80000</v>
      </c>
      <c r="H4190" s="4">
        <v>310</v>
      </c>
      <c r="I4190" s="25">
        <v>30</v>
      </c>
      <c r="J4190" s="4">
        <v>3</v>
      </c>
      <c r="N4190" t="s">
        <v>8334</v>
      </c>
      <c r="O4190" t="s">
        <v>8238</v>
      </c>
      <c r="S4190" s="7">
        <v>1</v>
      </c>
      <c r="T4190" s="4">
        <v>80000</v>
      </c>
      <c r="U4190" s="4">
        <v>310</v>
      </c>
      <c r="V4190" s="25">
        <v>30</v>
      </c>
      <c r="W4190" s="4">
        <v>3</v>
      </c>
    </row>
    <row r="4191" spans="1:23" x14ac:dyDescent="0.45">
      <c r="A4191" t="s">
        <v>8334</v>
      </c>
      <c r="B4191" t="s">
        <v>8238</v>
      </c>
      <c r="C4191" t="s">
        <v>8387</v>
      </c>
      <c r="F4191" s="7"/>
      <c r="G4191" s="4"/>
      <c r="H4191" s="4"/>
      <c r="I4191" s="25"/>
      <c r="J4191" s="4"/>
      <c r="N4191" t="s">
        <v>8334</v>
      </c>
      <c r="O4191" t="s">
        <v>8238</v>
      </c>
      <c r="P4191" t="s">
        <v>8387</v>
      </c>
      <c r="S4191" s="7"/>
      <c r="T4191" s="4"/>
      <c r="U4191" s="4"/>
      <c r="V4191" s="25"/>
      <c r="W4191" s="4"/>
    </row>
    <row r="4192" spans="1:23" x14ac:dyDescent="0.45">
      <c r="A4192" t="s">
        <v>8334</v>
      </c>
      <c r="B4192" t="s">
        <v>8238</v>
      </c>
      <c r="C4192" t="s">
        <v>8387</v>
      </c>
      <c r="D4192" s="8" t="s">
        <v>8381</v>
      </c>
      <c r="F4192" s="7">
        <v>1</v>
      </c>
      <c r="G4192" s="4">
        <v>80000</v>
      </c>
      <c r="H4192" s="4">
        <v>310</v>
      </c>
      <c r="I4192" s="25">
        <v>30</v>
      </c>
      <c r="J4192" s="4">
        <v>3</v>
      </c>
      <c r="N4192" t="s">
        <v>8334</v>
      </c>
      <c r="O4192" t="s">
        <v>8238</v>
      </c>
      <c r="P4192" t="s">
        <v>8387</v>
      </c>
      <c r="Q4192" s="8" t="s">
        <v>8381</v>
      </c>
      <c r="S4192" s="7">
        <v>1</v>
      </c>
      <c r="T4192" s="4">
        <v>80000</v>
      </c>
      <c r="U4192" s="4">
        <v>310</v>
      </c>
      <c r="V4192" s="25">
        <v>30</v>
      </c>
      <c r="W4192" s="4">
        <v>3</v>
      </c>
    </row>
    <row r="4193" spans="1:23" x14ac:dyDescent="0.45">
      <c r="A4193" t="s">
        <v>8334</v>
      </c>
      <c r="B4193" t="s">
        <v>8238</v>
      </c>
      <c r="C4193" t="s">
        <v>8387</v>
      </c>
      <c r="D4193" s="8" t="s">
        <v>8381</v>
      </c>
      <c r="E4193">
        <v>2122</v>
      </c>
      <c r="F4193" s="7">
        <v>1</v>
      </c>
      <c r="G4193" s="4">
        <v>80000</v>
      </c>
      <c r="H4193" s="4">
        <v>310</v>
      </c>
      <c r="I4193" s="25">
        <v>30</v>
      </c>
      <c r="J4193" s="4">
        <v>3</v>
      </c>
      <c r="N4193" t="s">
        <v>8334</v>
      </c>
      <c r="O4193" t="s">
        <v>8238</v>
      </c>
      <c r="P4193" t="s">
        <v>8387</v>
      </c>
      <c r="Q4193" s="8" t="s">
        <v>8381</v>
      </c>
      <c r="R4193">
        <v>2122</v>
      </c>
      <c r="S4193" s="7">
        <v>1</v>
      </c>
      <c r="T4193" s="4">
        <v>80000</v>
      </c>
      <c r="U4193" s="4">
        <v>310</v>
      </c>
      <c r="V4193" s="25">
        <v>30</v>
      </c>
      <c r="W4193" s="4">
        <v>3</v>
      </c>
    </row>
    <row r="4194" spans="1:23" x14ac:dyDescent="0.45">
      <c r="A4194" t="s">
        <v>8334</v>
      </c>
      <c r="B4194" t="s">
        <v>8234</v>
      </c>
      <c r="F4194" s="7">
        <v>2</v>
      </c>
      <c r="G4194" s="4">
        <v>50100</v>
      </c>
      <c r="H4194" s="4">
        <v>405</v>
      </c>
      <c r="I4194" s="25">
        <v>30.020833333335759</v>
      </c>
      <c r="J4194" s="4">
        <v>4</v>
      </c>
      <c r="N4194" t="s">
        <v>8334</v>
      </c>
      <c r="O4194" t="s">
        <v>8234</v>
      </c>
      <c r="S4194" s="7">
        <v>2</v>
      </c>
      <c r="T4194" s="4">
        <v>50100</v>
      </c>
      <c r="U4194" s="4">
        <v>405</v>
      </c>
      <c r="V4194" s="25">
        <v>30.020833333335759</v>
      </c>
      <c r="W4194" s="4">
        <v>4</v>
      </c>
    </row>
    <row r="4195" spans="1:23" x14ac:dyDescent="0.45">
      <c r="A4195" t="s">
        <v>8334</v>
      </c>
      <c r="B4195" t="s">
        <v>8234</v>
      </c>
      <c r="C4195" t="s">
        <v>8386</v>
      </c>
      <c r="F4195" s="7"/>
      <c r="G4195" s="4"/>
      <c r="H4195" s="4"/>
      <c r="I4195" s="25"/>
      <c r="J4195" s="4"/>
      <c r="N4195" t="s">
        <v>8334</v>
      </c>
      <c r="O4195" t="s">
        <v>8234</v>
      </c>
      <c r="P4195" t="s">
        <v>8386</v>
      </c>
      <c r="S4195" s="7"/>
      <c r="T4195" s="4"/>
      <c r="U4195" s="4"/>
      <c r="V4195" s="25"/>
      <c r="W4195" s="4"/>
    </row>
    <row r="4196" spans="1:23" x14ac:dyDescent="0.45">
      <c r="A4196" t="s">
        <v>8334</v>
      </c>
      <c r="B4196" t="s">
        <v>8234</v>
      </c>
      <c r="C4196" t="s">
        <v>8386</v>
      </c>
      <c r="D4196" s="8" t="s">
        <v>8373</v>
      </c>
      <c r="F4196" s="7">
        <v>1</v>
      </c>
      <c r="G4196" s="4">
        <v>100</v>
      </c>
      <c r="H4196" s="4">
        <v>0</v>
      </c>
      <c r="I4196" s="25">
        <v>30.041666666671517</v>
      </c>
      <c r="J4196" s="4">
        <v>0</v>
      </c>
      <c r="N4196" t="s">
        <v>8334</v>
      </c>
      <c r="O4196" t="s">
        <v>8234</v>
      </c>
      <c r="P4196" t="s">
        <v>8386</v>
      </c>
      <c r="Q4196" s="8" t="s">
        <v>8373</v>
      </c>
      <c r="S4196" s="7">
        <v>1</v>
      </c>
      <c r="T4196" s="4">
        <v>100</v>
      </c>
      <c r="U4196" s="4">
        <v>0</v>
      </c>
      <c r="V4196" s="25">
        <v>30.041666666671517</v>
      </c>
      <c r="W4196" s="4">
        <v>0</v>
      </c>
    </row>
    <row r="4197" spans="1:23" x14ac:dyDescent="0.45">
      <c r="A4197" t="s">
        <v>8334</v>
      </c>
      <c r="B4197" t="s">
        <v>8234</v>
      </c>
      <c r="C4197" t="s">
        <v>8386</v>
      </c>
      <c r="D4197" s="8" t="s">
        <v>8373</v>
      </c>
      <c r="E4197">
        <v>1071</v>
      </c>
      <c r="F4197" s="7">
        <v>1</v>
      </c>
      <c r="G4197" s="4">
        <v>100</v>
      </c>
      <c r="H4197" s="4">
        <v>0</v>
      </c>
      <c r="I4197" s="25">
        <v>30.041666666671517</v>
      </c>
      <c r="J4197" s="4">
        <v>0</v>
      </c>
      <c r="N4197" t="s">
        <v>8334</v>
      </c>
      <c r="O4197" t="s">
        <v>8234</v>
      </c>
      <c r="P4197" t="s">
        <v>8386</v>
      </c>
      <c r="Q4197" s="8" t="s">
        <v>8373</v>
      </c>
      <c r="R4197">
        <v>1071</v>
      </c>
      <c r="S4197" s="7">
        <v>1</v>
      </c>
      <c r="T4197" s="4">
        <v>100</v>
      </c>
      <c r="U4197" s="4">
        <v>0</v>
      </c>
      <c r="V4197" s="25">
        <v>30.041666666671517</v>
      </c>
      <c r="W4197" s="4">
        <v>0</v>
      </c>
    </row>
    <row r="4198" spans="1:23" x14ac:dyDescent="0.45">
      <c r="A4198" t="s">
        <v>8334</v>
      </c>
      <c r="B4198" t="s">
        <v>8234</v>
      </c>
      <c r="C4198" t="s">
        <v>8387</v>
      </c>
      <c r="F4198" s="7"/>
      <c r="G4198" s="4"/>
      <c r="H4198" s="4"/>
      <c r="I4198" s="25"/>
      <c r="J4198" s="4"/>
      <c r="N4198" t="s">
        <v>8334</v>
      </c>
      <c r="O4198" t="s">
        <v>8234</v>
      </c>
      <c r="P4198" t="s">
        <v>8387</v>
      </c>
      <c r="S4198" s="7"/>
      <c r="T4198" s="4"/>
      <c r="U4198" s="4"/>
      <c r="V4198" s="25"/>
      <c r="W4198" s="4"/>
    </row>
    <row r="4199" spans="1:23" x14ac:dyDescent="0.45">
      <c r="A4199" t="s">
        <v>8334</v>
      </c>
      <c r="B4199" t="s">
        <v>8234</v>
      </c>
      <c r="C4199" t="s">
        <v>8387</v>
      </c>
      <c r="D4199" s="8" t="s">
        <v>8380</v>
      </c>
      <c r="F4199" s="7">
        <v>1</v>
      </c>
      <c r="G4199" s="4">
        <v>50000</v>
      </c>
      <c r="H4199" s="4">
        <v>405</v>
      </c>
      <c r="I4199" s="25">
        <v>30</v>
      </c>
      <c r="J4199" s="4">
        <v>4</v>
      </c>
      <c r="N4199" t="s">
        <v>8334</v>
      </c>
      <c r="O4199" t="s">
        <v>8234</v>
      </c>
      <c r="P4199" t="s">
        <v>8387</v>
      </c>
      <c r="Q4199" s="8" t="s">
        <v>8380</v>
      </c>
      <c r="S4199" s="7">
        <v>1</v>
      </c>
      <c r="T4199" s="4">
        <v>50000</v>
      </c>
      <c r="U4199" s="4">
        <v>405</v>
      </c>
      <c r="V4199" s="25">
        <v>30</v>
      </c>
      <c r="W4199" s="4">
        <v>4</v>
      </c>
    </row>
    <row r="4200" spans="1:23" x14ac:dyDescent="0.45">
      <c r="A4200" t="s">
        <v>8334</v>
      </c>
      <c r="B4200" t="s">
        <v>8234</v>
      </c>
      <c r="C4200" t="s">
        <v>8387</v>
      </c>
      <c r="D4200" s="8" t="s">
        <v>8380</v>
      </c>
      <c r="E4200">
        <v>2150</v>
      </c>
      <c r="F4200" s="7">
        <v>1</v>
      </c>
      <c r="G4200" s="4">
        <v>50000</v>
      </c>
      <c r="H4200" s="4">
        <v>405</v>
      </c>
      <c r="I4200" s="25">
        <v>30</v>
      </c>
      <c r="J4200" s="4">
        <v>4</v>
      </c>
      <c r="N4200" t="s">
        <v>8334</v>
      </c>
      <c r="O4200" t="s">
        <v>8234</v>
      </c>
      <c r="P4200" t="s">
        <v>8387</v>
      </c>
      <c r="Q4200" s="8" t="s">
        <v>8380</v>
      </c>
      <c r="R4200">
        <v>2150</v>
      </c>
      <c r="S4200" s="7">
        <v>1</v>
      </c>
      <c r="T4200" s="4">
        <v>50000</v>
      </c>
      <c r="U4200" s="4">
        <v>405</v>
      </c>
      <c r="V4200" s="25">
        <v>30</v>
      </c>
      <c r="W4200" s="4">
        <v>4</v>
      </c>
    </row>
    <row r="4201" spans="1:23" x14ac:dyDescent="0.45">
      <c r="A4201" t="s">
        <v>8334</v>
      </c>
      <c r="B4201" t="s">
        <v>8224</v>
      </c>
      <c r="F4201" s="7">
        <v>73</v>
      </c>
      <c r="G4201" s="4">
        <v>5569775</v>
      </c>
      <c r="H4201" s="4">
        <v>205018.08000000002</v>
      </c>
      <c r="I4201" s="25">
        <v>34.044137176560007</v>
      </c>
      <c r="J4201" s="4">
        <v>3291</v>
      </c>
      <c r="N4201" t="s">
        <v>8334</v>
      </c>
      <c r="O4201" t="s">
        <v>8224</v>
      </c>
      <c r="S4201" s="7">
        <v>73</v>
      </c>
      <c r="T4201" s="4">
        <v>5569775</v>
      </c>
      <c r="U4201" s="4">
        <v>205018.08000000002</v>
      </c>
      <c r="V4201" s="25">
        <v>34.044137176560007</v>
      </c>
      <c r="W4201" s="4">
        <v>3291</v>
      </c>
    </row>
    <row r="4202" spans="1:23" x14ac:dyDescent="0.45">
      <c r="A4202" t="s">
        <v>8334</v>
      </c>
      <c r="B4202" t="s">
        <v>8224</v>
      </c>
      <c r="C4202" t="s">
        <v>8375</v>
      </c>
      <c r="F4202" s="7"/>
      <c r="G4202" s="4"/>
      <c r="H4202" s="4"/>
      <c r="I4202" s="25"/>
      <c r="J4202" s="4"/>
      <c r="N4202" t="s">
        <v>8334</v>
      </c>
      <c r="O4202" t="s">
        <v>8224</v>
      </c>
      <c r="P4202" t="s">
        <v>8375</v>
      </c>
      <c r="S4202" s="7"/>
      <c r="T4202" s="4"/>
      <c r="U4202" s="4"/>
      <c r="V4202" s="25"/>
      <c r="W4202" s="4"/>
    </row>
    <row r="4203" spans="1:23" x14ac:dyDescent="0.45">
      <c r="A4203" t="s">
        <v>8334</v>
      </c>
      <c r="B4203" t="s">
        <v>8224</v>
      </c>
      <c r="C4203" t="s">
        <v>8375</v>
      </c>
      <c r="D4203" s="8" t="s">
        <v>8376</v>
      </c>
      <c r="F4203" s="7">
        <v>1</v>
      </c>
      <c r="G4203" s="4">
        <v>500</v>
      </c>
      <c r="H4203" s="4">
        <v>50</v>
      </c>
      <c r="I4203" s="25">
        <v>53.866122685183655</v>
      </c>
      <c r="J4203" s="4">
        <v>5</v>
      </c>
      <c r="N4203" t="s">
        <v>8334</v>
      </c>
      <c r="O4203" t="s">
        <v>8224</v>
      </c>
      <c r="P4203" t="s">
        <v>8375</v>
      </c>
      <c r="Q4203" s="8" t="s">
        <v>8376</v>
      </c>
      <c r="S4203" s="7">
        <v>1</v>
      </c>
      <c r="T4203" s="4">
        <v>500</v>
      </c>
      <c r="U4203" s="4">
        <v>50</v>
      </c>
      <c r="V4203" s="25">
        <v>53.866122685183655</v>
      </c>
      <c r="W4203" s="4">
        <v>5</v>
      </c>
    </row>
    <row r="4204" spans="1:23" x14ac:dyDescent="0.45">
      <c r="A4204" t="s">
        <v>8334</v>
      </c>
      <c r="B4204" t="s">
        <v>8224</v>
      </c>
      <c r="C4204" t="s">
        <v>8375</v>
      </c>
      <c r="D4204" s="8" t="s">
        <v>8376</v>
      </c>
      <c r="E4204">
        <v>2123</v>
      </c>
      <c r="F4204" s="7">
        <v>1</v>
      </c>
      <c r="G4204" s="4">
        <v>500</v>
      </c>
      <c r="H4204" s="4">
        <v>50</v>
      </c>
      <c r="I4204" s="25">
        <v>53.866122685183655</v>
      </c>
      <c r="J4204" s="4">
        <v>5</v>
      </c>
      <c r="N4204" t="s">
        <v>8334</v>
      </c>
      <c r="O4204" t="s">
        <v>8224</v>
      </c>
      <c r="P4204" t="s">
        <v>8375</v>
      </c>
      <c r="Q4204" s="8" t="s">
        <v>8376</v>
      </c>
      <c r="R4204">
        <v>2123</v>
      </c>
      <c r="S4204" s="7">
        <v>1</v>
      </c>
      <c r="T4204" s="4">
        <v>500</v>
      </c>
      <c r="U4204" s="4">
        <v>50</v>
      </c>
      <c r="V4204" s="25">
        <v>53.866122685183655</v>
      </c>
      <c r="W4204" s="4">
        <v>5</v>
      </c>
    </row>
    <row r="4205" spans="1:23" x14ac:dyDescent="0.45">
      <c r="A4205" t="s">
        <v>8334</v>
      </c>
      <c r="B4205" t="s">
        <v>8224</v>
      </c>
      <c r="C4205" t="s">
        <v>8375</v>
      </c>
      <c r="D4205" s="8" t="s">
        <v>8380</v>
      </c>
      <c r="F4205" s="7">
        <v>2</v>
      </c>
      <c r="G4205" s="4">
        <v>4000</v>
      </c>
      <c r="H4205" s="4">
        <v>225</v>
      </c>
      <c r="I4205" s="25">
        <v>41.43999999999869</v>
      </c>
      <c r="J4205" s="4">
        <v>5</v>
      </c>
      <c r="N4205" t="s">
        <v>8334</v>
      </c>
      <c r="O4205" t="s">
        <v>8224</v>
      </c>
      <c r="P4205" t="s">
        <v>8375</v>
      </c>
      <c r="Q4205" s="8" t="s">
        <v>8380</v>
      </c>
      <c r="S4205" s="7">
        <v>2</v>
      </c>
      <c r="T4205" s="4">
        <v>4000</v>
      </c>
      <c r="U4205" s="4">
        <v>225</v>
      </c>
      <c r="V4205" s="25">
        <v>41.43999999999869</v>
      </c>
      <c r="W4205" s="4">
        <v>5</v>
      </c>
    </row>
    <row r="4206" spans="1:23" x14ac:dyDescent="0.45">
      <c r="A4206" t="s">
        <v>8334</v>
      </c>
      <c r="B4206" t="s">
        <v>8224</v>
      </c>
      <c r="C4206" t="s">
        <v>8375</v>
      </c>
      <c r="D4206" s="8" t="s">
        <v>8380</v>
      </c>
      <c r="E4206">
        <v>2143</v>
      </c>
      <c r="F4206" s="7">
        <v>1</v>
      </c>
      <c r="G4206" s="4">
        <v>2000</v>
      </c>
      <c r="H4206" s="4">
        <v>225</v>
      </c>
      <c r="I4206" s="25">
        <v>47.904953703698993</v>
      </c>
      <c r="J4206" s="4">
        <v>5</v>
      </c>
      <c r="N4206" t="s">
        <v>8334</v>
      </c>
      <c r="O4206" t="s">
        <v>8224</v>
      </c>
      <c r="P4206" t="s">
        <v>8375</v>
      </c>
      <c r="Q4206" s="8" t="s">
        <v>8380</v>
      </c>
      <c r="R4206">
        <v>2143</v>
      </c>
      <c r="S4206" s="7">
        <v>1</v>
      </c>
      <c r="T4206" s="4">
        <v>2000</v>
      </c>
      <c r="U4206" s="4">
        <v>225</v>
      </c>
      <c r="V4206" s="25">
        <v>47.904953703698993</v>
      </c>
      <c r="W4206" s="4">
        <v>5</v>
      </c>
    </row>
    <row r="4207" spans="1:23" x14ac:dyDescent="0.45">
      <c r="A4207" t="s">
        <v>8334</v>
      </c>
      <c r="B4207" t="s">
        <v>8224</v>
      </c>
      <c r="C4207" t="s">
        <v>8375</v>
      </c>
      <c r="D4207" s="8" t="s">
        <v>8380</v>
      </c>
      <c r="E4207">
        <v>2149</v>
      </c>
      <c r="F4207" s="7">
        <v>1</v>
      </c>
      <c r="G4207" s="4">
        <v>2000</v>
      </c>
      <c r="H4207" s="4">
        <v>0</v>
      </c>
      <c r="I4207" s="25">
        <v>34.975046296298387</v>
      </c>
      <c r="J4207" s="4">
        <v>0</v>
      </c>
      <c r="N4207" t="s">
        <v>8334</v>
      </c>
      <c r="O4207" t="s">
        <v>8224</v>
      </c>
      <c r="P4207" t="s">
        <v>8375</v>
      </c>
      <c r="Q4207" s="8" t="s">
        <v>8380</v>
      </c>
      <c r="R4207">
        <v>2149</v>
      </c>
      <c r="S4207" s="7">
        <v>1</v>
      </c>
      <c r="T4207" s="4">
        <v>2000</v>
      </c>
      <c r="U4207" s="4">
        <v>0</v>
      </c>
      <c r="V4207" s="25">
        <v>34.975046296298387</v>
      </c>
      <c r="W4207" s="4">
        <v>0</v>
      </c>
    </row>
    <row r="4208" spans="1:23" x14ac:dyDescent="0.45">
      <c r="A4208" t="s">
        <v>8334</v>
      </c>
      <c r="B4208" t="s">
        <v>8224</v>
      </c>
      <c r="C4208" t="s">
        <v>8375</v>
      </c>
      <c r="D4208" s="8" t="s">
        <v>8373</v>
      </c>
      <c r="F4208" s="7">
        <v>1</v>
      </c>
      <c r="G4208" s="4">
        <v>1100</v>
      </c>
      <c r="H4208" s="4">
        <v>115</v>
      </c>
      <c r="I4208" s="25">
        <v>48.180150462962047</v>
      </c>
      <c r="J4208" s="4">
        <v>5</v>
      </c>
      <c r="N4208" t="s">
        <v>8334</v>
      </c>
      <c r="O4208" t="s">
        <v>8224</v>
      </c>
      <c r="P4208" t="s">
        <v>8375</v>
      </c>
      <c r="Q4208" s="8" t="s">
        <v>8373</v>
      </c>
      <c r="S4208" s="7">
        <v>1</v>
      </c>
      <c r="T4208" s="4">
        <v>1100</v>
      </c>
      <c r="U4208" s="4">
        <v>115</v>
      </c>
      <c r="V4208" s="25">
        <v>48.180150462962047</v>
      </c>
      <c r="W4208" s="4">
        <v>5</v>
      </c>
    </row>
    <row r="4209" spans="1:23" x14ac:dyDescent="0.45">
      <c r="A4209" t="s">
        <v>8334</v>
      </c>
      <c r="B4209" t="s">
        <v>8224</v>
      </c>
      <c r="C4209" t="s">
        <v>8375</v>
      </c>
      <c r="D4209" s="8" t="s">
        <v>8373</v>
      </c>
      <c r="E4209">
        <v>2124</v>
      </c>
      <c r="F4209" s="7">
        <v>1</v>
      </c>
      <c r="G4209" s="4">
        <v>1100</v>
      </c>
      <c r="H4209" s="4">
        <v>115</v>
      </c>
      <c r="I4209" s="25">
        <v>48.180150462962047</v>
      </c>
      <c r="J4209" s="4">
        <v>5</v>
      </c>
      <c r="N4209" t="s">
        <v>8334</v>
      </c>
      <c r="O4209" t="s">
        <v>8224</v>
      </c>
      <c r="P4209" t="s">
        <v>8375</v>
      </c>
      <c r="Q4209" s="8" t="s">
        <v>8373</v>
      </c>
      <c r="R4209">
        <v>2124</v>
      </c>
      <c r="S4209" s="7">
        <v>1</v>
      </c>
      <c r="T4209" s="4">
        <v>1100</v>
      </c>
      <c r="U4209" s="4">
        <v>115</v>
      </c>
      <c r="V4209" s="25">
        <v>48.180150462962047</v>
      </c>
      <c r="W4209" s="4">
        <v>5</v>
      </c>
    </row>
    <row r="4210" spans="1:23" x14ac:dyDescent="0.45">
      <c r="A4210" t="s">
        <v>8334</v>
      </c>
      <c r="B4210" t="s">
        <v>8224</v>
      </c>
      <c r="C4210" t="s">
        <v>8382</v>
      </c>
      <c r="F4210" s="7"/>
      <c r="G4210" s="4"/>
      <c r="H4210" s="4"/>
      <c r="I4210" s="25"/>
      <c r="J4210" s="4"/>
      <c r="N4210" t="s">
        <v>8334</v>
      </c>
      <c r="O4210" t="s">
        <v>8224</v>
      </c>
      <c r="P4210" t="s">
        <v>8382</v>
      </c>
      <c r="S4210" s="7"/>
      <c r="T4210" s="4"/>
      <c r="U4210" s="4"/>
      <c r="V4210" s="25"/>
      <c r="W4210" s="4"/>
    </row>
    <row r="4211" spans="1:23" x14ac:dyDescent="0.45">
      <c r="A4211" t="s">
        <v>8334</v>
      </c>
      <c r="B4211" t="s">
        <v>8224</v>
      </c>
      <c r="C4211" t="s">
        <v>8382</v>
      </c>
      <c r="D4211" s="8" t="s">
        <v>8378</v>
      </c>
      <c r="F4211" s="7">
        <v>1</v>
      </c>
      <c r="G4211" s="4">
        <v>1000</v>
      </c>
      <c r="H4211" s="4">
        <v>16</v>
      </c>
      <c r="I4211" s="25">
        <v>38.193761574075324</v>
      </c>
      <c r="J4211" s="4">
        <v>3</v>
      </c>
      <c r="N4211" t="s">
        <v>8334</v>
      </c>
      <c r="O4211" t="s">
        <v>8224</v>
      </c>
      <c r="P4211" t="s">
        <v>8382</v>
      </c>
      <c r="Q4211" s="8" t="s">
        <v>8378</v>
      </c>
      <c r="S4211" s="7">
        <v>1</v>
      </c>
      <c r="T4211" s="4">
        <v>1000</v>
      </c>
      <c r="U4211" s="4">
        <v>16</v>
      </c>
      <c r="V4211" s="25">
        <v>38.193761574075324</v>
      </c>
      <c r="W4211" s="4">
        <v>3</v>
      </c>
    </row>
    <row r="4212" spans="1:23" x14ac:dyDescent="0.45">
      <c r="A4212" t="s">
        <v>8334</v>
      </c>
      <c r="B4212" t="s">
        <v>8224</v>
      </c>
      <c r="C4212" t="s">
        <v>8382</v>
      </c>
      <c r="D4212" s="8" t="s">
        <v>8378</v>
      </c>
      <c r="E4212">
        <v>2133</v>
      </c>
      <c r="F4212" s="7">
        <v>1</v>
      </c>
      <c r="G4212" s="4">
        <v>1000</v>
      </c>
      <c r="H4212" s="4">
        <v>16</v>
      </c>
      <c r="I4212" s="25">
        <v>38.193761574075324</v>
      </c>
      <c r="J4212" s="4">
        <v>3</v>
      </c>
      <c r="N4212" t="s">
        <v>8334</v>
      </c>
      <c r="O4212" t="s">
        <v>8224</v>
      </c>
      <c r="P4212" t="s">
        <v>8382</v>
      </c>
      <c r="Q4212" s="8" t="s">
        <v>8378</v>
      </c>
      <c r="R4212">
        <v>2133</v>
      </c>
      <c r="S4212" s="7">
        <v>1</v>
      </c>
      <c r="T4212" s="4">
        <v>1000</v>
      </c>
      <c r="U4212" s="4">
        <v>16</v>
      </c>
      <c r="V4212" s="25">
        <v>38.193761574075324</v>
      </c>
      <c r="W4212" s="4">
        <v>3</v>
      </c>
    </row>
    <row r="4213" spans="1:23" x14ac:dyDescent="0.45">
      <c r="A4213" t="s">
        <v>8334</v>
      </c>
      <c r="B4213" t="s">
        <v>8224</v>
      </c>
      <c r="C4213" t="s">
        <v>8382</v>
      </c>
      <c r="D4213" s="8" t="s">
        <v>8380</v>
      </c>
      <c r="F4213" s="7">
        <v>2</v>
      </c>
      <c r="G4213" s="4">
        <v>4200</v>
      </c>
      <c r="H4213" s="4">
        <v>71</v>
      </c>
      <c r="I4213" s="25">
        <v>37.5</v>
      </c>
      <c r="J4213" s="4">
        <v>7</v>
      </c>
      <c r="N4213" t="s">
        <v>8334</v>
      </c>
      <c r="O4213" t="s">
        <v>8224</v>
      </c>
      <c r="P4213" t="s">
        <v>8382</v>
      </c>
      <c r="Q4213" s="8" t="s">
        <v>8380</v>
      </c>
      <c r="S4213" s="7">
        <v>2</v>
      </c>
      <c r="T4213" s="4">
        <v>4200</v>
      </c>
      <c r="U4213" s="4">
        <v>71</v>
      </c>
      <c r="V4213" s="25">
        <v>37.5</v>
      </c>
      <c r="W4213" s="4">
        <v>7</v>
      </c>
    </row>
    <row r="4214" spans="1:23" x14ac:dyDescent="0.45">
      <c r="A4214" t="s">
        <v>8334</v>
      </c>
      <c r="B4214" t="s">
        <v>8224</v>
      </c>
      <c r="C4214" t="s">
        <v>8382</v>
      </c>
      <c r="D4214" s="8" t="s">
        <v>8380</v>
      </c>
      <c r="E4214">
        <v>1078</v>
      </c>
      <c r="F4214" s="7">
        <v>1</v>
      </c>
      <c r="G4214" s="4">
        <v>600</v>
      </c>
      <c r="H4214" s="4">
        <v>45</v>
      </c>
      <c r="I4214" s="25">
        <v>45</v>
      </c>
      <c r="J4214" s="4">
        <v>5</v>
      </c>
      <c r="N4214" t="s">
        <v>8334</v>
      </c>
      <c r="O4214" t="s">
        <v>8224</v>
      </c>
      <c r="P4214" t="s">
        <v>8382</v>
      </c>
      <c r="Q4214" s="8" t="s">
        <v>8380</v>
      </c>
      <c r="R4214">
        <v>1078</v>
      </c>
      <c r="S4214" s="7">
        <v>1</v>
      </c>
      <c r="T4214" s="4">
        <v>600</v>
      </c>
      <c r="U4214" s="4">
        <v>45</v>
      </c>
      <c r="V4214" s="25">
        <v>45</v>
      </c>
      <c r="W4214" s="4">
        <v>5</v>
      </c>
    </row>
    <row r="4215" spans="1:23" x14ac:dyDescent="0.45">
      <c r="A4215" t="s">
        <v>8334</v>
      </c>
      <c r="B4215" t="s">
        <v>8224</v>
      </c>
      <c r="C4215" t="s">
        <v>8382</v>
      </c>
      <c r="D4215" s="8" t="s">
        <v>8380</v>
      </c>
      <c r="E4215">
        <v>2159</v>
      </c>
      <c r="F4215" s="7">
        <v>1</v>
      </c>
      <c r="G4215" s="4">
        <v>3600</v>
      </c>
      <c r="H4215" s="4">
        <v>26</v>
      </c>
      <c r="I4215" s="25">
        <v>30</v>
      </c>
      <c r="J4215" s="4">
        <v>2</v>
      </c>
      <c r="N4215" t="s">
        <v>8334</v>
      </c>
      <c r="O4215" t="s">
        <v>8224</v>
      </c>
      <c r="P4215" t="s">
        <v>8382</v>
      </c>
      <c r="Q4215" s="8" t="s">
        <v>8380</v>
      </c>
      <c r="R4215">
        <v>2159</v>
      </c>
      <c r="S4215" s="7">
        <v>1</v>
      </c>
      <c r="T4215" s="4">
        <v>3600</v>
      </c>
      <c r="U4215" s="4">
        <v>26</v>
      </c>
      <c r="V4215" s="25">
        <v>30</v>
      </c>
      <c r="W4215" s="4">
        <v>2</v>
      </c>
    </row>
    <row r="4216" spans="1:23" x14ac:dyDescent="0.45">
      <c r="A4216" t="s">
        <v>8334</v>
      </c>
      <c r="B4216" t="s">
        <v>8224</v>
      </c>
      <c r="C4216" t="s">
        <v>8382</v>
      </c>
      <c r="D4216" s="8" t="s">
        <v>8372</v>
      </c>
      <c r="F4216" s="7">
        <v>3</v>
      </c>
      <c r="G4216" s="4">
        <v>43750</v>
      </c>
      <c r="H4216" s="4">
        <v>3304.01</v>
      </c>
      <c r="I4216" s="25">
        <v>35</v>
      </c>
      <c r="J4216" s="4">
        <v>28</v>
      </c>
      <c r="N4216" t="s">
        <v>8334</v>
      </c>
      <c r="O4216" t="s">
        <v>8224</v>
      </c>
      <c r="P4216" t="s">
        <v>8382</v>
      </c>
      <c r="Q4216" s="8" t="s">
        <v>8372</v>
      </c>
      <c r="S4216" s="7">
        <v>3</v>
      </c>
      <c r="T4216" s="4">
        <v>43750</v>
      </c>
      <c r="U4216" s="4">
        <v>3304.01</v>
      </c>
      <c r="V4216" s="25">
        <v>35</v>
      </c>
      <c r="W4216" s="4">
        <v>28</v>
      </c>
    </row>
    <row r="4217" spans="1:23" x14ac:dyDescent="0.45">
      <c r="A4217" t="s">
        <v>8334</v>
      </c>
      <c r="B4217" t="s">
        <v>8224</v>
      </c>
      <c r="C4217" t="s">
        <v>8382</v>
      </c>
      <c r="D4217" s="8" t="s">
        <v>8372</v>
      </c>
      <c r="E4217">
        <v>1073</v>
      </c>
      <c r="F4217" s="7">
        <v>1</v>
      </c>
      <c r="G4217" s="4">
        <v>750</v>
      </c>
      <c r="H4217" s="4">
        <v>10</v>
      </c>
      <c r="I4217" s="25">
        <v>30</v>
      </c>
      <c r="J4217" s="4">
        <v>1</v>
      </c>
      <c r="N4217" t="s">
        <v>8334</v>
      </c>
      <c r="O4217" t="s">
        <v>8224</v>
      </c>
      <c r="P4217" t="s">
        <v>8382</v>
      </c>
      <c r="Q4217" s="8" t="s">
        <v>8372</v>
      </c>
      <c r="R4217">
        <v>1073</v>
      </c>
      <c r="S4217" s="7">
        <v>1</v>
      </c>
      <c r="T4217" s="4">
        <v>750</v>
      </c>
      <c r="U4217" s="4">
        <v>10</v>
      </c>
      <c r="V4217" s="25">
        <v>30</v>
      </c>
      <c r="W4217" s="4">
        <v>1</v>
      </c>
    </row>
    <row r="4218" spans="1:23" x14ac:dyDescent="0.45">
      <c r="A4218" t="s">
        <v>8334</v>
      </c>
      <c r="B4218" t="s">
        <v>8224</v>
      </c>
      <c r="C4218" t="s">
        <v>8382</v>
      </c>
      <c r="D4218" s="8" t="s">
        <v>8372</v>
      </c>
      <c r="E4218">
        <v>1094</v>
      </c>
      <c r="F4218" s="7">
        <v>1</v>
      </c>
      <c r="G4218" s="4">
        <v>18000</v>
      </c>
      <c r="H4218" s="4">
        <v>3294.01</v>
      </c>
      <c r="I4218" s="25">
        <v>30</v>
      </c>
      <c r="J4218" s="4">
        <v>27</v>
      </c>
      <c r="N4218" t="s">
        <v>8334</v>
      </c>
      <c r="O4218" t="s">
        <v>8224</v>
      </c>
      <c r="P4218" t="s">
        <v>8382</v>
      </c>
      <c r="Q4218" s="8" t="s">
        <v>8372</v>
      </c>
      <c r="R4218">
        <v>1094</v>
      </c>
      <c r="S4218" s="7">
        <v>1</v>
      </c>
      <c r="T4218" s="4">
        <v>18000</v>
      </c>
      <c r="U4218" s="4">
        <v>3294.01</v>
      </c>
      <c r="V4218" s="25">
        <v>30</v>
      </c>
      <c r="W4218" s="4">
        <v>27</v>
      </c>
    </row>
    <row r="4219" spans="1:23" x14ac:dyDescent="0.45">
      <c r="A4219" t="s">
        <v>8334</v>
      </c>
      <c r="B4219" t="s">
        <v>8224</v>
      </c>
      <c r="C4219" t="s">
        <v>8382</v>
      </c>
      <c r="D4219" s="8" t="s">
        <v>8372</v>
      </c>
      <c r="E4219">
        <v>1120</v>
      </c>
      <c r="F4219" s="7">
        <v>1</v>
      </c>
      <c r="G4219" s="4">
        <v>25000</v>
      </c>
      <c r="H4219" s="4">
        <v>0</v>
      </c>
      <c r="I4219" s="25">
        <v>45</v>
      </c>
      <c r="J4219" s="4">
        <v>0</v>
      </c>
      <c r="N4219" t="s">
        <v>8334</v>
      </c>
      <c r="O4219" t="s">
        <v>8224</v>
      </c>
      <c r="P4219" t="s">
        <v>8382</v>
      </c>
      <c r="Q4219" s="8" t="s">
        <v>8372</v>
      </c>
      <c r="R4219">
        <v>1120</v>
      </c>
      <c r="S4219" s="7">
        <v>1</v>
      </c>
      <c r="T4219" s="4">
        <v>25000</v>
      </c>
      <c r="U4219" s="4">
        <v>0</v>
      </c>
      <c r="V4219" s="25">
        <v>45</v>
      </c>
      <c r="W4219" s="4">
        <v>0</v>
      </c>
    </row>
    <row r="4220" spans="1:23" x14ac:dyDescent="0.45">
      <c r="A4220" t="s">
        <v>8334</v>
      </c>
      <c r="B4220" t="s">
        <v>8224</v>
      </c>
      <c r="C4220" t="s">
        <v>8383</v>
      </c>
      <c r="F4220" s="7"/>
      <c r="G4220" s="4"/>
      <c r="H4220" s="4"/>
      <c r="I4220" s="25"/>
      <c r="J4220" s="4"/>
      <c r="N4220" t="s">
        <v>8334</v>
      </c>
      <c r="O4220" t="s">
        <v>8224</v>
      </c>
      <c r="P4220" t="s">
        <v>8383</v>
      </c>
      <c r="S4220" s="7"/>
      <c r="T4220" s="4"/>
      <c r="U4220" s="4"/>
      <c r="V4220" s="25"/>
      <c r="W4220" s="4"/>
    </row>
    <row r="4221" spans="1:23" x14ac:dyDescent="0.45">
      <c r="A4221" t="s">
        <v>8334</v>
      </c>
      <c r="B4221" t="s">
        <v>8224</v>
      </c>
      <c r="C4221" t="s">
        <v>8383</v>
      </c>
      <c r="D4221" s="8" t="s">
        <v>8377</v>
      </c>
      <c r="F4221" s="7">
        <v>1</v>
      </c>
      <c r="G4221" s="4">
        <v>25000</v>
      </c>
      <c r="H4221" s="4">
        <v>732.5</v>
      </c>
      <c r="I4221" s="25">
        <v>59.958333333335759</v>
      </c>
      <c r="J4221" s="4">
        <v>21</v>
      </c>
      <c r="N4221" t="s">
        <v>8334</v>
      </c>
      <c r="O4221" t="s">
        <v>8224</v>
      </c>
      <c r="P4221" t="s">
        <v>8383</v>
      </c>
      <c r="Q4221" s="8" t="s">
        <v>8377</v>
      </c>
      <c r="S4221" s="7">
        <v>1</v>
      </c>
      <c r="T4221" s="4">
        <v>25000</v>
      </c>
      <c r="U4221" s="4">
        <v>732.5</v>
      </c>
      <c r="V4221" s="25">
        <v>59.958333333335759</v>
      </c>
      <c r="W4221" s="4">
        <v>21</v>
      </c>
    </row>
    <row r="4222" spans="1:23" x14ac:dyDescent="0.45">
      <c r="A4222" t="s">
        <v>8334</v>
      </c>
      <c r="B4222" t="s">
        <v>8224</v>
      </c>
      <c r="C4222" t="s">
        <v>8383</v>
      </c>
      <c r="D4222" s="8" t="s">
        <v>8377</v>
      </c>
      <c r="E4222">
        <v>1108</v>
      </c>
      <c r="F4222" s="7">
        <v>1</v>
      </c>
      <c r="G4222" s="4">
        <v>25000</v>
      </c>
      <c r="H4222" s="4">
        <v>732.5</v>
      </c>
      <c r="I4222" s="25">
        <v>59.958333333335759</v>
      </c>
      <c r="J4222" s="4">
        <v>21</v>
      </c>
      <c r="N4222" t="s">
        <v>8334</v>
      </c>
      <c r="O4222" t="s">
        <v>8224</v>
      </c>
      <c r="P4222" t="s">
        <v>8383</v>
      </c>
      <c r="Q4222" s="8" t="s">
        <v>8377</v>
      </c>
      <c r="R4222">
        <v>1108</v>
      </c>
      <c r="S4222" s="7">
        <v>1</v>
      </c>
      <c r="T4222" s="4">
        <v>25000</v>
      </c>
      <c r="U4222" s="4">
        <v>732.5</v>
      </c>
      <c r="V4222" s="25">
        <v>59.958333333335759</v>
      </c>
      <c r="W4222" s="4">
        <v>21</v>
      </c>
    </row>
    <row r="4223" spans="1:23" x14ac:dyDescent="0.45">
      <c r="A4223" t="s">
        <v>8334</v>
      </c>
      <c r="B4223" t="s">
        <v>8224</v>
      </c>
      <c r="C4223" t="s">
        <v>8383</v>
      </c>
      <c r="D4223" s="8" t="s">
        <v>8378</v>
      </c>
      <c r="F4223" s="7">
        <v>1</v>
      </c>
      <c r="G4223" s="4">
        <v>400</v>
      </c>
      <c r="H4223" s="4">
        <v>165</v>
      </c>
      <c r="I4223" s="25">
        <v>29.958333333328483</v>
      </c>
      <c r="J4223" s="4">
        <v>7</v>
      </c>
      <c r="N4223" t="s">
        <v>8334</v>
      </c>
      <c r="O4223" t="s">
        <v>8224</v>
      </c>
      <c r="P4223" t="s">
        <v>8383</v>
      </c>
      <c r="Q4223" s="8" t="s">
        <v>8378</v>
      </c>
      <c r="S4223" s="7">
        <v>1</v>
      </c>
      <c r="T4223" s="4">
        <v>400</v>
      </c>
      <c r="U4223" s="4">
        <v>165</v>
      </c>
      <c r="V4223" s="25">
        <v>29.958333333328483</v>
      </c>
      <c r="W4223" s="4">
        <v>7</v>
      </c>
    </row>
    <row r="4224" spans="1:23" x14ac:dyDescent="0.45">
      <c r="A4224" t="s">
        <v>8334</v>
      </c>
      <c r="B4224" t="s">
        <v>8224</v>
      </c>
      <c r="C4224" t="s">
        <v>8383</v>
      </c>
      <c r="D4224" s="8" t="s">
        <v>8378</v>
      </c>
      <c r="E4224">
        <v>1106</v>
      </c>
      <c r="F4224" s="7">
        <v>1</v>
      </c>
      <c r="G4224" s="4">
        <v>400</v>
      </c>
      <c r="H4224" s="4">
        <v>165</v>
      </c>
      <c r="I4224" s="25">
        <v>29.958333333328483</v>
      </c>
      <c r="J4224" s="4">
        <v>7</v>
      </c>
      <c r="N4224" t="s">
        <v>8334</v>
      </c>
      <c r="O4224" t="s">
        <v>8224</v>
      </c>
      <c r="P4224" t="s">
        <v>8383</v>
      </c>
      <c r="Q4224" s="8" t="s">
        <v>8378</v>
      </c>
      <c r="R4224">
        <v>1106</v>
      </c>
      <c r="S4224" s="7">
        <v>1</v>
      </c>
      <c r="T4224" s="4">
        <v>400</v>
      </c>
      <c r="U4224" s="4">
        <v>165</v>
      </c>
      <c r="V4224" s="25">
        <v>29.958333333328483</v>
      </c>
      <c r="W4224" s="4">
        <v>7</v>
      </c>
    </row>
    <row r="4225" spans="1:23" x14ac:dyDescent="0.45">
      <c r="A4225" t="s">
        <v>8334</v>
      </c>
      <c r="B4225" t="s">
        <v>8224</v>
      </c>
      <c r="C4225" t="s">
        <v>8383</v>
      </c>
      <c r="D4225" s="8" t="s">
        <v>8379</v>
      </c>
      <c r="F4225" s="7">
        <v>3</v>
      </c>
      <c r="G4225" s="4">
        <v>511000</v>
      </c>
      <c r="H4225" s="4">
        <v>308.52</v>
      </c>
      <c r="I4225" s="25">
        <v>40</v>
      </c>
      <c r="J4225" s="4">
        <v>29</v>
      </c>
      <c r="N4225" t="s">
        <v>8334</v>
      </c>
      <c r="O4225" t="s">
        <v>8224</v>
      </c>
      <c r="P4225" t="s">
        <v>8383</v>
      </c>
      <c r="Q4225" s="8" t="s">
        <v>8379</v>
      </c>
      <c r="S4225" s="7">
        <v>3</v>
      </c>
      <c r="T4225" s="4">
        <v>511000</v>
      </c>
      <c r="U4225" s="4">
        <v>308.52</v>
      </c>
      <c r="V4225" s="25">
        <v>40</v>
      </c>
      <c r="W4225" s="4">
        <v>29</v>
      </c>
    </row>
    <row r="4226" spans="1:23" x14ac:dyDescent="0.45">
      <c r="A4226" t="s">
        <v>8334</v>
      </c>
      <c r="B4226" t="s">
        <v>8224</v>
      </c>
      <c r="C4226" t="s">
        <v>8383</v>
      </c>
      <c r="D4226" s="8" t="s">
        <v>8379</v>
      </c>
      <c r="E4226">
        <v>1075</v>
      </c>
      <c r="F4226" s="7">
        <v>1</v>
      </c>
      <c r="G4226" s="4">
        <v>1000</v>
      </c>
      <c r="H4226" s="4">
        <v>45</v>
      </c>
      <c r="I4226" s="25">
        <v>30</v>
      </c>
      <c r="J4226" s="4">
        <v>3</v>
      </c>
      <c r="N4226" t="s">
        <v>8334</v>
      </c>
      <c r="O4226" t="s">
        <v>8224</v>
      </c>
      <c r="P4226" t="s">
        <v>8383</v>
      </c>
      <c r="Q4226" s="8" t="s">
        <v>8379</v>
      </c>
      <c r="R4226">
        <v>1075</v>
      </c>
      <c r="S4226" s="7">
        <v>1</v>
      </c>
      <c r="T4226" s="4">
        <v>1000</v>
      </c>
      <c r="U4226" s="4">
        <v>45</v>
      </c>
      <c r="V4226" s="25">
        <v>30</v>
      </c>
      <c r="W4226" s="4">
        <v>3</v>
      </c>
    </row>
    <row r="4227" spans="1:23" x14ac:dyDescent="0.45">
      <c r="A4227" t="s">
        <v>8334</v>
      </c>
      <c r="B4227" t="s">
        <v>8224</v>
      </c>
      <c r="C4227" t="s">
        <v>8383</v>
      </c>
      <c r="D4227" s="8" t="s">
        <v>8379</v>
      </c>
      <c r="E4227">
        <v>1116</v>
      </c>
      <c r="F4227" s="7">
        <v>1</v>
      </c>
      <c r="G4227" s="4">
        <v>500000</v>
      </c>
      <c r="H4227" s="4">
        <v>178.52</v>
      </c>
      <c r="I4227" s="25">
        <v>60</v>
      </c>
      <c r="J4227" s="4">
        <v>10</v>
      </c>
      <c r="N4227" t="s">
        <v>8334</v>
      </c>
      <c r="O4227" t="s">
        <v>8224</v>
      </c>
      <c r="P4227" t="s">
        <v>8383</v>
      </c>
      <c r="Q4227" s="8" t="s">
        <v>8379</v>
      </c>
      <c r="R4227">
        <v>1116</v>
      </c>
      <c r="S4227" s="7">
        <v>1</v>
      </c>
      <c r="T4227" s="4">
        <v>500000</v>
      </c>
      <c r="U4227" s="4">
        <v>178.52</v>
      </c>
      <c r="V4227" s="25">
        <v>60</v>
      </c>
      <c r="W4227" s="4">
        <v>10</v>
      </c>
    </row>
    <row r="4228" spans="1:23" x14ac:dyDescent="0.45">
      <c r="A4228" t="s">
        <v>8334</v>
      </c>
      <c r="B4228" t="s">
        <v>8224</v>
      </c>
      <c r="C4228" t="s">
        <v>8383</v>
      </c>
      <c r="D4228" s="8" t="s">
        <v>8379</v>
      </c>
      <c r="E4228">
        <v>2160</v>
      </c>
      <c r="F4228" s="7">
        <v>1</v>
      </c>
      <c r="G4228" s="4">
        <v>10000</v>
      </c>
      <c r="H4228" s="4">
        <v>85</v>
      </c>
      <c r="I4228" s="25">
        <v>30</v>
      </c>
      <c r="J4228" s="4">
        <v>16</v>
      </c>
      <c r="N4228" t="s">
        <v>8334</v>
      </c>
      <c r="O4228" t="s">
        <v>8224</v>
      </c>
      <c r="P4228" t="s">
        <v>8383</v>
      </c>
      <c r="Q4228" s="8" t="s">
        <v>8379</v>
      </c>
      <c r="R4228">
        <v>2160</v>
      </c>
      <c r="S4228" s="7">
        <v>1</v>
      </c>
      <c r="T4228" s="4">
        <v>10000</v>
      </c>
      <c r="U4228" s="4">
        <v>85</v>
      </c>
      <c r="V4228" s="25">
        <v>30</v>
      </c>
      <c r="W4228" s="4">
        <v>16</v>
      </c>
    </row>
    <row r="4229" spans="1:23" x14ac:dyDescent="0.45">
      <c r="A4229" t="s">
        <v>8334</v>
      </c>
      <c r="B4229" t="s">
        <v>8224</v>
      </c>
      <c r="C4229" t="s">
        <v>8383</v>
      </c>
      <c r="D4229" s="8" t="s">
        <v>8370</v>
      </c>
      <c r="F4229" s="7">
        <v>1</v>
      </c>
      <c r="G4229" s="4">
        <v>10000</v>
      </c>
      <c r="H4229" s="4">
        <v>56</v>
      </c>
      <c r="I4229" s="25">
        <v>30</v>
      </c>
      <c r="J4229" s="4">
        <v>3</v>
      </c>
      <c r="N4229" t="s">
        <v>8334</v>
      </c>
      <c r="O4229" t="s">
        <v>8224</v>
      </c>
      <c r="P4229" t="s">
        <v>8383</v>
      </c>
      <c r="Q4229" s="8" t="s">
        <v>8370</v>
      </c>
      <c r="S4229" s="7">
        <v>1</v>
      </c>
      <c r="T4229" s="4">
        <v>10000</v>
      </c>
      <c r="U4229" s="4">
        <v>56</v>
      </c>
      <c r="V4229" s="25">
        <v>30</v>
      </c>
      <c r="W4229" s="4">
        <v>3</v>
      </c>
    </row>
    <row r="4230" spans="1:23" x14ac:dyDescent="0.45">
      <c r="A4230" t="s">
        <v>8334</v>
      </c>
      <c r="B4230" t="s">
        <v>8224</v>
      </c>
      <c r="C4230" t="s">
        <v>8383</v>
      </c>
      <c r="D4230" s="8" t="s">
        <v>8370</v>
      </c>
      <c r="E4230">
        <v>1082</v>
      </c>
      <c r="F4230" s="7">
        <v>1</v>
      </c>
      <c r="G4230" s="4">
        <v>10000</v>
      </c>
      <c r="H4230" s="4">
        <v>56</v>
      </c>
      <c r="I4230" s="25">
        <v>30</v>
      </c>
      <c r="J4230" s="4">
        <v>3</v>
      </c>
      <c r="N4230" t="s">
        <v>8334</v>
      </c>
      <c r="O4230" t="s">
        <v>8224</v>
      </c>
      <c r="P4230" t="s">
        <v>8383</v>
      </c>
      <c r="Q4230" s="8" t="s">
        <v>8370</v>
      </c>
      <c r="R4230">
        <v>1082</v>
      </c>
      <c r="S4230" s="7">
        <v>1</v>
      </c>
      <c r="T4230" s="4">
        <v>10000</v>
      </c>
      <c r="U4230" s="4">
        <v>56</v>
      </c>
      <c r="V4230" s="25">
        <v>30</v>
      </c>
      <c r="W4230" s="4">
        <v>3</v>
      </c>
    </row>
    <row r="4231" spans="1:23" x14ac:dyDescent="0.45">
      <c r="A4231" t="s">
        <v>8334</v>
      </c>
      <c r="B4231" t="s">
        <v>8224</v>
      </c>
      <c r="C4231" t="s">
        <v>8383</v>
      </c>
      <c r="D4231" s="8" t="s">
        <v>8372</v>
      </c>
      <c r="F4231" s="7">
        <v>2</v>
      </c>
      <c r="G4231" s="4">
        <v>15000</v>
      </c>
      <c r="H4231" s="4">
        <v>548</v>
      </c>
      <c r="I4231" s="25">
        <v>25</v>
      </c>
      <c r="J4231" s="4">
        <v>24</v>
      </c>
      <c r="N4231" t="s">
        <v>8334</v>
      </c>
      <c r="O4231" t="s">
        <v>8224</v>
      </c>
      <c r="P4231" t="s">
        <v>8383</v>
      </c>
      <c r="Q4231" s="8" t="s">
        <v>8372</v>
      </c>
      <c r="S4231" s="7">
        <v>2</v>
      </c>
      <c r="T4231" s="4">
        <v>15000</v>
      </c>
      <c r="U4231" s="4">
        <v>548</v>
      </c>
      <c r="V4231" s="25">
        <v>25</v>
      </c>
      <c r="W4231" s="4">
        <v>24</v>
      </c>
    </row>
    <row r="4232" spans="1:23" x14ac:dyDescent="0.45">
      <c r="A4232" t="s">
        <v>8334</v>
      </c>
      <c r="B4232" t="s">
        <v>8224</v>
      </c>
      <c r="C4232" t="s">
        <v>8383</v>
      </c>
      <c r="D4232" s="8" t="s">
        <v>8372</v>
      </c>
      <c r="E4232">
        <v>1070</v>
      </c>
      <c r="F4232" s="7">
        <v>1</v>
      </c>
      <c r="G4232" s="4">
        <v>10000</v>
      </c>
      <c r="H4232" s="4">
        <v>70</v>
      </c>
      <c r="I4232" s="25">
        <v>20</v>
      </c>
      <c r="J4232" s="4">
        <v>2</v>
      </c>
      <c r="N4232" t="s">
        <v>8334</v>
      </c>
      <c r="O4232" t="s">
        <v>8224</v>
      </c>
      <c r="P4232" t="s">
        <v>8383</v>
      </c>
      <c r="Q4232" s="8" t="s">
        <v>8372</v>
      </c>
      <c r="R4232">
        <v>1070</v>
      </c>
      <c r="S4232" s="7">
        <v>1</v>
      </c>
      <c r="T4232" s="4">
        <v>10000</v>
      </c>
      <c r="U4232" s="4">
        <v>70</v>
      </c>
      <c r="V4232" s="25">
        <v>20</v>
      </c>
      <c r="W4232" s="4">
        <v>2</v>
      </c>
    </row>
    <row r="4233" spans="1:23" x14ac:dyDescent="0.45">
      <c r="A4233" t="s">
        <v>8334</v>
      </c>
      <c r="B4233" t="s">
        <v>8224</v>
      </c>
      <c r="C4233" t="s">
        <v>8383</v>
      </c>
      <c r="D4233" s="8" t="s">
        <v>8372</v>
      </c>
      <c r="E4233">
        <v>2135</v>
      </c>
      <c r="F4233" s="7">
        <v>1</v>
      </c>
      <c r="G4233" s="4">
        <v>5000</v>
      </c>
      <c r="H4233" s="4">
        <v>478</v>
      </c>
      <c r="I4233" s="25">
        <v>30</v>
      </c>
      <c r="J4233" s="4">
        <v>22</v>
      </c>
      <c r="N4233" t="s">
        <v>8334</v>
      </c>
      <c r="O4233" t="s">
        <v>8224</v>
      </c>
      <c r="P4233" t="s">
        <v>8383</v>
      </c>
      <c r="Q4233" s="8" t="s">
        <v>8372</v>
      </c>
      <c r="R4233">
        <v>2135</v>
      </c>
      <c r="S4233" s="7">
        <v>1</v>
      </c>
      <c r="T4233" s="4">
        <v>5000</v>
      </c>
      <c r="U4233" s="4">
        <v>478</v>
      </c>
      <c r="V4233" s="25">
        <v>30</v>
      </c>
      <c r="W4233" s="4">
        <v>22</v>
      </c>
    </row>
    <row r="4234" spans="1:23" x14ac:dyDescent="0.45">
      <c r="A4234" t="s">
        <v>8334</v>
      </c>
      <c r="B4234" t="s">
        <v>8224</v>
      </c>
      <c r="C4234" t="s">
        <v>8383</v>
      </c>
      <c r="D4234" s="8" t="s">
        <v>8374</v>
      </c>
      <c r="F4234" s="7">
        <v>1</v>
      </c>
      <c r="G4234" s="4">
        <v>50000</v>
      </c>
      <c r="H4234" s="4">
        <v>255</v>
      </c>
      <c r="I4234" s="25">
        <v>30</v>
      </c>
      <c r="J4234" s="4">
        <v>11</v>
      </c>
      <c r="N4234" t="s">
        <v>8334</v>
      </c>
      <c r="O4234" t="s">
        <v>8224</v>
      </c>
      <c r="P4234" t="s">
        <v>8383</v>
      </c>
      <c r="Q4234" s="8" t="s">
        <v>8374</v>
      </c>
      <c r="S4234" s="7">
        <v>1</v>
      </c>
      <c r="T4234" s="4">
        <v>50000</v>
      </c>
      <c r="U4234" s="4">
        <v>255</v>
      </c>
      <c r="V4234" s="25">
        <v>30</v>
      </c>
      <c r="W4234" s="4">
        <v>11</v>
      </c>
    </row>
    <row r="4235" spans="1:23" x14ac:dyDescent="0.45">
      <c r="A4235" t="s">
        <v>8334</v>
      </c>
      <c r="B4235" t="s">
        <v>8224</v>
      </c>
      <c r="C4235" t="s">
        <v>8383</v>
      </c>
      <c r="D4235" s="8" t="s">
        <v>8374</v>
      </c>
      <c r="E4235">
        <v>1110</v>
      </c>
      <c r="F4235" s="7">
        <v>1</v>
      </c>
      <c r="G4235" s="4">
        <v>50000</v>
      </c>
      <c r="H4235" s="4">
        <v>255</v>
      </c>
      <c r="I4235" s="25">
        <v>30</v>
      </c>
      <c r="J4235" s="4">
        <v>11</v>
      </c>
      <c r="N4235" t="s">
        <v>8334</v>
      </c>
      <c r="O4235" t="s">
        <v>8224</v>
      </c>
      <c r="P4235" t="s">
        <v>8383</v>
      </c>
      <c r="Q4235" s="8" t="s">
        <v>8374</v>
      </c>
      <c r="R4235">
        <v>1110</v>
      </c>
      <c r="S4235" s="7">
        <v>1</v>
      </c>
      <c r="T4235" s="4">
        <v>50000</v>
      </c>
      <c r="U4235" s="4">
        <v>255</v>
      </c>
      <c r="V4235" s="25">
        <v>30</v>
      </c>
      <c r="W4235" s="4">
        <v>11</v>
      </c>
    </row>
    <row r="4236" spans="1:23" x14ac:dyDescent="0.45">
      <c r="A4236" t="s">
        <v>8334</v>
      </c>
      <c r="B4236" t="s">
        <v>8224</v>
      </c>
      <c r="C4236" t="s">
        <v>8383</v>
      </c>
      <c r="D4236" s="8" t="s">
        <v>8381</v>
      </c>
      <c r="F4236" s="7">
        <v>3</v>
      </c>
      <c r="G4236" s="4">
        <v>802000</v>
      </c>
      <c r="H4236" s="4">
        <v>20351.11</v>
      </c>
      <c r="I4236" s="25">
        <v>35</v>
      </c>
      <c r="J4236" s="4">
        <v>329</v>
      </c>
      <c r="N4236" t="s">
        <v>8334</v>
      </c>
      <c r="O4236" t="s">
        <v>8224</v>
      </c>
      <c r="P4236" t="s">
        <v>8383</v>
      </c>
      <c r="Q4236" s="8" t="s">
        <v>8381</v>
      </c>
      <c r="S4236" s="7">
        <v>3</v>
      </c>
      <c r="T4236" s="4">
        <v>802000</v>
      </c>
      <c r="U4236" s="4">
        <v>20351.11</v>
      </c>
      <c r="V4236" s="25">
        <v>35</v>
      </c>
      <c r="W4236" s="4">
        <v>329</v>
      </c>
    </row>
    <row r="4237" spans="1:23" x14ac:dyDescent="0.45">
      <c r="A4237" t="s">
        <v>8334</v>
      </c>
      <c r="B4237" t="s">
        <v>8224</v>
      </c>
      <c r="C4237" t="s">
        <v>8383</v>
      </c>
      <c r="D4237" s="8" t="s">
        <v>8381</v>
      </c>
      <c r="E4237">
        <v>1092</v>
      </c>
      <c r="F4237" s="7">
        <v>1</v>
      </c>
      <c r="G4237" s="4">
        <v>2000</v>
      </c>
      <c r="H4237" s="4">
        <v>21</v>
      </c>
      <c r="I4237" s="25">
        <v>30</v>
      </c>
      <c r="J4237" s="4">
        <v>7</v>
      </c>
      <c r="N4237" t="s">
        <v>8334</v>
      </c>
      <c r="O4237" t="s">
        <v>8224</v>
      </c>
      <c r="P4237" t="s">
        <v>8383</v>
      </c>
      <c r="Q4237" s="8" t="s">
        <v>8381</v>
      </c>
      <c r="R4237">
        <v>1092</v>
      </c>
      <c r="S4237" s="7">
        <v>1</v>
      </c>
      <c r="T4237" s="4">
        <v>2000</v>
      </c>
      <c r="U4237" s="4">
        <v>21</v>
      </c>
      <c r="V4237" s="25">
        <v>30</v>
      </c>
      <c r="W4237" s="4">
        <v>7</v>
      </c>
    </row>
    <row r="4238" spans="1:23" x14ac:dyDescent="0.45">
      <c r="A4238" t="s">
        <v>8334</v>
      </c>
      <c r="B4238" t="s">
        <v>8224</v>
      </c>
      <c r="C4238" t="s">
        <v>8383</v>
      </c>
      <c r="D4238" s="8" t="s">
        <v>8381</v>
      </c>
      <c r="E4238">
        <v>2140</v>
      </c>
      <c r="F4238" s="7">
        <v>1</v>
      </c>
      <c r="G4238" s="4">
        <v>500000</v>
      </c>
      <c r="H4238" s="4">
        <v>560</v>
      </c>
      <c r="I4238" s="25">
        <v>30</v>
      </c>
      <c r="J4238" s="4">
        <v>11</v>
      </c>
      <c r="N4238" t="s">
        <v>8334</v>
      </c>
      <c r="O4238" t="s">
        <v>8224</v>
      </c>
      <c r="P4238" t="s">
        <v>8383</v>
      </c>
      <c r="Q4238" s="8" t="s">
        <v>8381</v>
      </c>
      <c r="R4238">
        <v>2140</v>
      </c>
      <c r="S4238" s="7">
        <v>1</v>
      </c>
      <c r="T4238" s="4">
        <v>500000</v>
      </c>
      <c r="U4238" s="4">
        <v>560</v>
      </c>
      <c r="V4238" s="25">
        <v>30</v>
      </c>
      <c r="W4238" s="4">
        <v>11</v>
      </c>
    </row>
    <row r="4239" spans="1:23" x14ac:dyDescent="0.45">
      <c r="A4239" t="s">
        <v>8334</v>
      </c>
      <c r="B4239" t="s">
        <v>8224</v>
      </c>
      <c r="C4239" t="s">
        <v>8383</v>
      </c>
      <c r="D4239" s="8" t="s">
        <v>8381</v>
      </c>
      <c r="E4239">
        <v>2158</v>
      </c>
      <c r="F4239" s="7">
        <v>1</v>
      </c>
      <c r="G4239" s="4">
        <v>300000</v>
      </c>
      <c r="H4239" s="4">
        <v>19770.11</v>
      </c>
      <c r="I4239" s="25">
        <v>45</v>
      </c>
      <c r="J4239" s="4">
        <v>311</v>
      </c>
      <c r="N4239" t="s">
        <v>8334</v>
      </c>
      <c r="O4239" t="s">
        <v>8224</v>
      </c>
      <c r="P4239" t="s">
        <v>8383</v>
      </c>
      <c r="Q4239" s="8" t="s">
        <v>8381</v>
      </c>
      <c r="R4239">
        <v>2158</v>
      </c>
      <c r="S4239" s="7">
        <v>1</v>
      </c>
      <c r="T4239" s="4">
        <v>300000</v>
      </c>
      <c r="U4239" s="4">
        <v>19770.11</v>
      </c>
      <c r="V4239" s="25">
        <v>45</v>
      </c>
      <c r="W4239" s="4">
        <v>311</v>
      </c>
    </row>
    <row r="4240" spans="1:23" x14ac:dyDescent="0.45">
      <c r="A4240" t="s">
        <v>8334</v>
      </c>
      <c r="B4240" t="s">
        <v>8224</v>
      </c>
      <c r="C4240" t="s">
        <v>8384</v>
      </c>
      <c r="F4240" s="7"/>
      <c r="G4240" s="4"/>
      <c r="H4240" s="4"/>
      <c r="I4240" s="25"/>
      <c r="J4240" s="4"/>
      <c r="N4240" t="s">
        <v>8334</v>
      </c>
      <c r="O4240" t="s">
        <v>8224</v>
      </c>
      <c r="P4240" t="s">
        <v>8384</v>
      </c>
      <c r="S4240" s="7"/>
      <c r="T4240" s="4"/>
      <c r="U4240" s="4"/>
      <c r="V4240" s="25"/>
      <c r="W4240" s="4"/>
    </row>
    <row r="4241" spans="1:23" x14ac:dyDescent="0.45">
      <c r="A4241" t="s">
        <v>8334</v>
      </c>
      <c r="B4241" t="s">
        <v>8224</v>
      </c>
      <c r="C4241" t="s">
        <v>8384</v>
      </c>
      <c r="D4241" s="8" t="s">
        <v>8378</v>
      </c>
      <c r="F4241" s="7">
        <v>1</v>
      </c>
      <c r="G4241" s="4">
        <v>6000</v>
      </c>
      <c r="H4241" s="4">
        <v>104</v>
      </c>
      <c r="I4241" s="25">
        <v>30</v>
      </c>
      <c r="J4241" s="4">
        <v>3</v>
      </c>
      <c r="N4241" t="s">
        <v>8334</v>
      </c>
      <c r="O4241" t="s">
        <v>8224</v>
      </c>
      <c r="P4241" t="s">
        <v>8384</v>
      </c>
      <c r="Q4241" s="8" t="s">
        <v>8378</v>
      </c>
      <c r="S4241" s="7">
        <v>1</v>
      </c>
      <c r="T4241" s="4">
        <v>6000</v>
      </c>
      <c r="U4241" s="4">
        <v>104</v>
      </c>
      <c r="V4241" s="25">
        <v>30</v>
      </c>
      <c r="W4241" s="4">
        <v>3</v>
      </c>
    </row>
    <row r="4242" spans="1:23" x14ac:dyDescent="0.45">
      <c r="A4242" t="s">
        <v>8334</v>
      </c>
      <c r="B4242" t="s">
        <v>8224</v>
      </c>
      <c r="C4242" t="s">
        <v>8384</v>
      </c>
      <c r="D4242" s="8" t="s">
        <v>8378</v>
      </c>
      <c r="E4242">
        <v>2134</v>
      </c>
      <c r="F4242" s="7">
        <v>1</v>
      </c>
      <c r="G4242" s="4">
        <v>6000</v>
      </c>
      <c r="H4242" s="4">
        <v>104</v>
      </c>
      <c r="I4242" s="25">
        <v>30</v>
      </c>
      <c r="J4242" s="4">
        <v>3</v>
      </c>
      <c r="N4242" t="s">
        <v>8334</v>
      </c>
      <c r="O4242" t="s">
        <v>8224</v>
      </c>
      <c r="P4242" t="s">
        <v>8384</v>
      </c>
      <c r="Q4242" s="8" t="s">
        <v>8378</v>
      </c>
      <c r="R4242">
        <v>2134</v>
      </c>
      <c r="S4242" s="7">
        <v>1</v>
      </c>
      <c r="T4242" s="4">
        <v>6000</v>
      </c>
      <c r="U4242" s="4">
        <v>104</v>
      </c>
      <c r="V4242" s="25">
        <v>30</v>
      </c>
      <c r="W4242" s="4">
        <v>3</v>
      </c>
    </row>
    <row r="4243" spans="1:23" x14ac:dyDescent="0.45">
      <c r="A4243" t="s">
        <v>8334</v>
      </c>
      <c r="B4243" t="s">
        <v>8224</v>
      </c>
      <c r="C4243" t="s">
        <v>8384</v>
      </c>
      <c r="D4243" s="8" t="s">
        <v>8369</v>
      </c>
      <c r="F4243" s="7">
        <v>1</v>
      </c>
      <c r="G4243" s="4">
        <v>90000</v>
      </c>
      <c r="H4243" s="4">
        <v>8077</v>
      </c>
      <c r="I4243" s="25">
        <v>45</v>
      </c>
      <c r="J4243" s="4">
        <v>123</v>
      </c>
      <c r="N4243" t="s">
        <v>8334</v>
      </c>
      <c r="O4243" t="s">
        <v>8224</v>
      </c>
      <c r="P4243" t="s">
        <v>8384</v>
      </c>
      <c r="Q4243" s="8" t="s">
        <v>8369</v>
      </c>
      <c r="S4243" s="7">
        <v>1</v>
      </c>
      <c r="T4243" s="4">
        <v>90000</v>
      </c>
      <c r="U4243" s="4">
        <v>8077</v>
      </c>
      <c r="V4243" s="25">
        <v>45</v>
      </c>
      <c r="W4243" s="4">
        <v>123</v>
      </c>
    </row>
    <row r="4244" spans="1:23" x14ac:dyDescent="0.45">
      <c r="A4244" t="s">
        <v>8334</v>
      </c>
      <c r="B4244" t="s">
        <v>8224</v>
      </c>
      <c r="C4244" t="s">
        <v>8384</v>
      </c>
      <c r="D4244" s="8" t="s">
        <v>8369</v>
      </c>
      <c r="E4244">
        <v>1064</v>
      </c>
      <c r="F4244" s="7">
        <v>1</v>
      </c>
      <c r="G4244" s="4">
        <v>90000</v>
      </c>
      <c r="H4244" s="4">
        <v>8077</v>
      </c>
      <c r="I4244" s="25">
        <v>45</v>
      </c>
      <c r="J4244" s="4">
        <v>123</v>
      </c>
      <c r="N4244" t="s">
        <v>8334</v>
      </c>
      <c r="O4244" t="s">
        <v>8224</v>
      </c>
      <c r="P4244" t="s">
        <v>8384</v>
      </c>
      <c r="Q4244" s="8" t="s">
        <v>8369</v>
      </c>
      <c r="R4244">
        <v>1064</v>
      </c>
      <c r="S4244" s="7">
        <v>1</v>
      </c>
      <c r="T4244" s="4">
        <v>90000</v>
      </c>
      <c r="U4244" s="4">
        <v>8077</v>
      </c>
      <c r="V4244" s="25">
        <v>45</v>
      </c>
      <c r="W4244" s="4">
        <v>123</v>
      </c>
    </row>
    <row r="4245" spans="1:23" x14ac:dyDescent="0.45">
      <c r="A4245" t="s">
        <v>8334</v>
      </c>
      <c r="B4245" t="s">
        <v>8224</v>
      </c>
      <c r="C4245" t="s">
        <v>8384</v>
      </c>
      <c r="D4245" s="8" t="s">
        <v>8380</v>
      </c>
      <c r="F4245" s="7">
        <v>1</v>
      </c>
      <c r="G4245" s="4">
        <v>150000</v>
      </c>
      <c r="H4245" s="4">
        <v>5051</v>
      </c>
      <c r="I4245" s="25">
        <v>45</v>
      </c>
      <c r="J4245" s="4">
        <v>148</v>
      </c>
      <c r="N4245" t="s">
        <v>8334</v>
      </c>
      <c r="O4245" t="s">
        <v>8224</v>
      </c>
      <c r="P4245" t="s">
        <v>8384</v>
      </c>
      <c r="Q4245" s="8" t="s">
        <v>8380</v>
      </c>
      <c r="S4245" s="7">
        <v>1</v>
      </c>
      <c r="T4245" s="4">
        <v>150000</v>
      </c>
      <c r="U4245" s="4">
        <v>5051</v>
      </c>
      <c r="V4245" s="25">
        <v>45</v>
      </c>
      <c r="W4245" s="4">
        <v>148</v>
      </c>
    </row>
    <row r="4246" spans="1:23" x14ac:dyDescent="0.45">
      <c r="A4246" t="s">
        <v>8334</v>
      </c>
      <c r="B4246" t="s">
        <v>8224</v>
      </c>
      <c r="C4246" t="s">
        <v>8384</v>
      </c>
      <c r="D4246" s="8" t="s">
        <v>8380</v>
      </c>
      <c r="E4246">
        <v>1066</v>
      </c>
      <c r="F4246" s="7">
        <v>1</v>
      </c>
      <c r="G4246" s="4">
        <v>150000</v>
      </c>
      <c r="H4246" s="4">
        <v>5051</v>
      </c>
      <c r="I4246" s="25">
        <v>45</v>
      </c>
      <c r="J4246" s="4">
        <v>148</v>
      </c>
      <c r="N4246" t="s">
        <v>8334</v>
      </c>
      <c r="O4246" t="s">
        <v>8224</v>
      </c>
      <c r="P4246" t="s">
        <v>8384</v>
      </c>
      <c r="Q4246" s="8" t="s">
        <v>8380</v>
      </c>
      <c r="R4246">
        <v>1066</v>
      </c>
      <c r="S4246" s="7">
        <v>1</v>
      </c>
      <c r="T4246" s="4">
        <v>150000</v>
      </c>
      <c r="U4246" s="4">
        <v>5051</v>
      </c>
      <c r="V4246" s="25">
        <v>45</v>
      </c>
      <c r="W4246" s="4">
        <v>148</v>
      </c>
    </row>
    <row r="4247" spans="1:23" x14ac:dyDescent="0.45">
      <c r="A4247" t="s">
        <v>8334</v>
      </c>
      <c r="B4247" t="s">
        <v>8224</v>
      </c>
      <c r="C4247" t="s">
        <v>8384</v>
      </c>
      <c r="D4247" s="8" t="s">
        <v>8370</v>
      </c>
      <c r="F4247" s="7">
        <v>1</v>
      </c>
      <c r="G4247" s="4">
        <v>500000</v>
      </c>
      <c r="H4247" s="4">
        <v>25174</v>
      </c>
      <c r="I4247" s="25">
        <v>30</v>
      </c>
      <c r="J4247" s="4">
        <v>94</v>
      </c>
      <c r="N4247" t="s">
        <v>8334</v>
      </c>
      <c r="O4247" t="s">
        <v>8224</v>
      </c>
      <c r="P4247" t="s">
        <v>8384</v>
      </c>
      <c r="Q4247" s="8" t="s">
        <v>8370</v>
      </c>
      <c r="S4247" s="7">
        <v>1</v>
      </c>
      <c r="T4247" s="4">
        <v>500000</v>
      </c>
      <c r="U4247" s="4">
        <v>25174</v>
      </c>
      <c r="V4247" s="25">
        <v>30</v>
      </c>
      <c r="W4247" s="4">
        <v>94</v>
      </c>
    </row>
    <row r="4248" spans="1:23" x14ac:dyDescent="0.45">
      <c r="A4248" t="s">
        <v>8334</v>
      </c>
      <c r="B4248" t="s">
        <v>8224</v>
      </c>
      <c r="C4248" t="s">
        <v>8384</v>
      </c>
      <c r="D4248" s="8" t="s">
        <v>8370</v>
      </c>
      <c r="E4248">
        <v>1095</v>
      </c>
      <c r="F4248" s="7">
        <v>1</v>
      </c>
      <c r="G4248" s="4">
        <v>500000</v>
      </c>
      <c r="H4248" s="4">
        <v>25174</v>
      </c>
      <c r="I4248" s="25">
        <v>30</v>
      </c>
      <c r="J4248" s="4">
        <v>94</v>
      </c>
      <c r="N4248" t="s">
        <v>8334</v>
      </c>
      <c r="O4248" t="s">
        <v>8224</v>
      </c>
      <c r="P4248" t="s">
        <v>8384</v>
      </c>
      <c r="Q4248" s="8" t="s">
        <v>8370</v>
      </c>
      <c r="R4248">
        <v>1095</v>
      </c>
      <c r="S4248" s="7">
        <v>1</v>
      </c>
      <c r="T4248" s="4">
        <v>500000</v>
      </c>
      <c r="U4248" s="4">
        <v>25174</v>
      </c>
      <c r="V4248" s="25">
        <v>30</v>
      </c>
      <c r="W4248" s="4">
        <v>94</v>
      </c>
    </row>
    <row r="4249" spans="1:23" x14ac:dyDescent="0.45">
      <c r="A4249" t="s">
        <v>8334</v>
      </c>
      <c r="B4249" t="s">
        <v>8224</v>
      </c>
      <c r="C4249" t="s">
        <v>8384</v>
      </c>
      <c r="D4249" s="8" t="s">
        <v>8371</v>
      </c>
      <c r="F4249" s="7">
        <v>2</v>
      </c>
      <c r="G4249" s="4">
        <v>91500</v>
      </c>
      <c r="H4249" s="4">
        <v>2100</v>
      </c>
      <c r="I4249" s="25">
        <v>38.5</v>
      </c>
      <c r="J4249" s="4">
        <v>107</v>
      </c>
      <c r="N4249" t="s">
        <v>8334</v>
      </c>
      <c r="O4249" t="s">
        <v>8224</v>
      </c>
      <c r="P4249" t="s">
        <v>8384</v>
      </c>
      <c r="Q4249" s="8" t="s">
        <v>8371</v>
      </c>
      <c r="S4249" s="7">
        <v>2</v>
      </c>
      <c r="T4249" s="4">
        <v>91500</v>
      </c>
      <c r="U4249" s="4">
        <v>2100</v>
      </c>
      <c r="V4249" s="25">
        <v>38.5</v>
      </c>
      <c r="W4249" s="4">
        <v>107</v>
      </c>
    </row>
    <row r="4250" spans="1:23" x14ac:dyDescent="0.45">
      <c r="A4250" t="s">
        <v>8334</v>
      </c>
      <c r="B4250" t="s">
        <v>8224</v>
      </c>
      <c r="C4250" t="s">
        <v>8384</v>
      </c>
      <c r="D4250" s="8" t="s">
        <v>8371</v>
      </c>
      <c r="E4250">
        <v>2144</v>
      </c>
      <c r="F4250" s="7">
        <v>1</v>
      </c>
      <c r="G4250" s="4">
        <v>35500</v>
      </c>
      <c r="H4250" s="4">
        <v>607</v>
      </c>
      <c r="I4250" s="25">
        <v>32</v>
      </c>
      <c r="J4250" s="4">
        <v>24</v>
      </c>
      <c r="N4250" t="s">
        <v>8334</v>
      </c>
      <c r="O4250" t="s">
        <v>8224</v>
      </c>
      <c r="P4250" t="s">
        <v>8384</v>
      </c>
      <c r="Q4250" s="8" t="s">
        <v>8371</v>
      </c>
      <c r="R4250">
        <v>2144</v>
      </c>
      <c r="S4250" s="7">
        <v>1</v>
      </c>
      <c r="T4250" s="4">
        <v>35500</v>
      </c>
      <c r="U4250" s="4">
        <v>607</v>
      </c>
      <c r="V4250" s="25">
        <v>32</v>
      </c>
      <c r="W4250" s="4">
        <v>24</v>
      </c>
    </row>
    <row r="4251" spans="1:23" x14ac:dyDescent="0.45">
      <c r="A4251" t="s">
        <v>8334</v>
      </c>
      <c r="B4251" t="s">
        <v>8224</v>
      </c>
      <c r="C4251" t="s">
        <v>8384</v>
      </c>
      <c r="D4251" s="8" t="s">
        <v>8371</v>
      </c>
      <c r="E4251">
        <v>2156</v>
      </c>
      <c r="F4251" s="7">
        <v>1</v>
      </c>
      <c r="G4251" s="4">
        <v>56000</v>
      </c>
      <c r="H4251" s="4">
        <v>1493</v>
      </c>
      <c r="I4251" s="25">
        <v>45</v>
      </c>
      <c r="J4251" s="4">
        <v>83</v>
      </c>
      <c r="N4251" t="s">
        <v>8334</v>
      </c>
      <c r="O4251" t="s">
        <v>8224</v>
      </c>
      <c r="P4251" t="s">
        <v>8384</v>
      </c>
      <c r="Q4251" s="8" t="s">
        <v>8371</v>
      </c>
      <c r="R4251">
        <v>2156</v>
      </c>
      <c r="S4251" s="7">
        <v>1</v>
      </c>
      <c r="T4251" s="4">
        <v>56000</v>
      </c>
      <c r="U4251" s="4">
        <v>1493</v>
      </c>
      <c r="V4251" s="25">
        <v>45</v>
      </c>
      <c r="W4251" s="4">
        <v>83</v>
      </c>
    </row>
    <row r="4252" spans="1:23" x14ac:dyDescent="0.45">
      <c r="A4252" t="s">
        <v>8334</v>
      </c>
      <c r="B4252" t="s">
        <v>8224</v>
      </c>
      <c r="C4252" t="s">
        <v>8384</v>
      </c>
      <c r="D4252" s="8" t="s">
        <v>8372</v>
      </c>
      <c r="F4252" s="7">
        <v>1</v>
      </c>
      <c r="G4252" s="4">
        <v>80000</v>
      </c>
      <c r="H4252" s="4">
        <v>47.69</v>
      </c>
      <c r="I4252" s="25">
        <v>30</v>
      </c>
      <c r="J4252" s="4">
        <v>4</v>
      </c>
      <c r="N4252" t="s">
        <v>8334</v>
      </c>
      <c r="O4252" t="s">
        <v>8224</v>
      </c>
      <c r="P4252" t="s">
        <v>8384</v>
      </c>
      <c r="Q4252" s="8" t="s">
        <v>8372</v>
      </c>
      <c r="S4252" s="7">
        <v>1</v>
      </c>
      <c r="T4252" s="4">
        <v>80000</v>
      </c>
      <c r="U4252" s="4">
        <v>47.69</v>
      </c>
      <c r="V4252" s="25">
        <v>30</v>
      </c>
      <c r="W4252" s="4">
        <v>4</v>
      </c>
    </row>
    <row r="4253" spans="1:23" x14ac:dyDescent="0.45">
      <c r="A4253" t="s">
        <v>8334</v>
      </c>
      <c r="B4253" t="s">
        <v>8224</v>
      </c>
      <c r="C4253" t="s">
        <v>8384</v>
      </c>
      <c r="D4253" s="8" t="s">
        <v>8372</v>
      </c>
      <c r="E4253">
        <v>2136</v>
      </c>
      <c r="F4253" s="7">
        <v>1</v>
      </c>
      <c r="G4253" s="4">
        <v>80000</v>
      </c>
      <c r="H4253" s="4">
        <v>47.69</v>
      </c>
      <c r="I4253" s="25">
        <v>30</v>
      </c>
      <c r="J4253" s="4">
        <v>4</v>
      </c>
      <c r="N4253" t="s">
        <v>8334</v>
      </c>
      <c r="O4253" t="s">
        <v>8224</v>
      </c>
      <c r="P4253" t="s">
        <v>8384</v>
      </c>
      <c r="Q4253" s="8" t="s">
        <v>8372</v>
      </c>
      <c r="R4253">
        <v>2136</v>
      </c>
      <c r="S4253" s="7">
        <v>1</v>
      </c>
      <c r="T4253" s="4">
        <v>80000</v>
      </c>
      <c r="U4253" s="4">
        <v>47.69</v>
      </c>
      <c r="V4253" s="25">
        <v>30</v>
      </c>
      <c r="W4253" s="4">
        <v>4</v>
      </c>
    </row>
    <row r="4254" spans="1:23" x14ac:dyDescent="0.45">
      <c r="A4254" t="s">
        <v>8334</v>
      </c>
      <c r="B4254" t="s">
        <v>8224</v>
      </c>
      <c r="C4254" t="s">
        <v>8384</v>
      </c>
      <c r="D4254" s="8" t="s">
        <v>8373</v>
      </c>
      <c r="F4254" s="7">
        <v>3</v>
      </c>
      <c r="G4254" s="4">
        <v>25200</v>
      </c>
      <c r="H4254" s="4">
        <v>5840</v>
      </c>
      <c r="I4254" s="25">
        <v>34.095736882714846</v>
      </c>
      <c r="J4254" s="4">
        <v>134</v>
      </c>
      <c r="N4254" t="s">
        <v>8334</v>
      </c>
      <c r="O4254" t="s">
        <v>8224</v>
      </c>
      <c r="P4254" t="s">
        <v>8384</v>
      </c>
      <c r="Q4254" s="8" t="s">
        <v>8373</v>
      </c>
      <c r="S4254" s="7">
        <v>3</v>
      </c>
      <c r="T4254" s="4">
        <v>25200</v>
      </c>
      <c r="U4254" s="4">
        <v>5840</v>
      </c>
      <c r="V4254" s="25">
        <v>34.095736882714846</v>
      </c>
      <c r="W4254" s="4">
        <v>134</v>
      </c>
    </row>
    <row r="4255" spans="1:23" x14ac:dyDescent="0.45">
      <c r="A4255" t="s">
        <v>8334</v>
      </c>
      <c r="B4255" t="s">
        <v>8224</v>
      </c>
      <c r="C4255" t="s">
        <v>8384</v>
      </c>
      <c r="D4255" s="8" t="s">
        <v>8373</v>
      </c>
      <c r="E4255">
        <v>1069</v>
      </c>
      <c r="F4255" s="7">
        <v>1</v>
      </c>
      <c r="G4255" s="4">
        <v>2200</v>
      </c>
      <c r="H4255" s="4">
        <v>850</v>
      </c>
      <c r="I4255" s="25">
        <v>32.041666666671517</v>
      </c>
      <c r="J4255" s="4">
        <v>21</v>
      </c>
      <c r="N4255" t="s">
        <v>8334</v>
      </c>
      <c r="O4255" t="s">
        <v>8224</v>
      </c>
      <c r="P4255" t="s">
        <v>8384</v>
      </c>
      <c r="Q4255" s="8" t="s">
        <v>8373</v>
      </c>
      <c r="R4255">
        <v>1069</v>
      </c>
      <c r="S4255" s="7">
        <v>1</v>
      </c>
      <c r="T4255" s="4">
        <v>2200</v>
      </c>
      <c r="U4255" s="4">
        <v>850</v>
      </c>
      <c r="V4255" s="25">
        <v>32.041666666671517</v>
      </c>
      <c r="W4255" s="4">
        <v>21</v>
      </c>
    </row>
    <row r="4256" spans="1:23" x14ac:dyDescent="0.45">
      <c r="A4256" t="s">
        <v>8334</v>
      </c>
      <c r="B4256" t="s">
        <v>8224</v>
      </c>
      <c r="C4256" t="s">
        <v>8384</v>
      </c>
      <c r="D4256" s="8" t="s">
        <v>8373</v>
      </c>
      <c r="E4256">
        <v>1102</v>
      </c>
      <c r="F4256" s="7">
        <v>1</v>
      </c>
      <c r="G4256" s="4">
        <v>8000</v>
      </c>
      <c r="H4256" s="4">
        <v>425</v>
      </c>
      <c r="I4256" s="25">
        <v>40.203877314808778</v>
      </c>
      <c r="J4256" s="4">
        <v>24</v>
      </c>
      <c r="N4256" t="s">
        <v>8334</v>
      </c>
      <c r="O4256" t="s">
        <v>8224</v>
      </c>
      <c r="P4256" t="s">
        <v>8384</v>
      </c>
      <c r="Q4256" s="8" t="s">
        <v>8373</v>
      </c>
      <c r="R4256">
        <v>1102</v>
      </c>
      <c r="S4256" s="7">
        <v>1</v>
      </c>
      <c r="T4256" s="4">
        <v>8000</v>
      </c>
      <c r="U4256" s="4">
        <v>425</v>
      </c>
      <c r="V4256" s="25">
        <v>40.203877314808778</v>
      </c>
      <c r="W4256" s="4">
        <v>24</v>
      </c>
    </row>
    <row r="4257" spans="1:23" x14ac:dyDescent="0.45">
      <c r="A4257" t="s">
        <v>8334</v>
      </c>
      <c r="B4257" t="s">
        <v>8224</v>
      </c>
      <c r="C4257" t="s">
        <v>8384</v>
      </c>
      <c r="D4257" s="8" t="s">
        <v>8373</v>
      </c>
      <c r="E4257">
        <v>2145</v>
      </c>
      <c r="F4257" s="7">
        <v>1</v>
      </c>
      <c r="G4257" s="4">
        <v>15000</v>
      </c>
      <c r="H4257" s="4">
        <v>4565</v>
      </c>
      <c r="I4257" s="25">
        <v>30.041666666664241</v>
      </c>
      <c r="J4257" s="4">
        <v>89</v>
      </c>
      <c r="N4257" t="s">
        <v>8334</v>
      </c>
      <c r="O4257" t="s">
        <v>8224</v>
      </c>
      <c r="P4257" t="s">
        <v>8384</v>
      </c>
      <c r="Q4257" s="8" t="s">
        <v>8373</v>
      </c>
      <c r="R4257">
        <v>2145</v>
      </c>
      <c r="S4257" s="7">
        <v>1</v>
      </c>
      <c r="T4257" s="4">
        <v>15000</v>
      </c>
      <c r="U4257" s="4">
        <v>4565</v>
      </c>
      <c r="V4257" s="25">
        <v>30.041666666664241</v>
      </c>
      <c r="W4257" s="4">
        <v>89</v>
      </c>
    </row>
    <row r="4258" spans="1:23" x14ac:dyDescent="0.45">
      <c r="A4258" t="s">
        <v>8334</v>
      </c>
      <c r="B4258" t="s">
        <v>8224</v>
      </c>
      <c r="C4258" t="s">
        <v>8384</v>
      </c>
      <c r="D4258" s="8" t="s">
        <v>8374</v>
      </c>
      <c r="F4258" s="7">
        <v>1</v>
      </c>
      <c r="G4258" s="4">
        <v>500</v>
      </c>
      <c r="H4258" s="4">
        <v>130</v>
      </c>
      <c r="I4258" s="25">
        <v>30</v>
      </c>
      <c r="J4258" s="4">
        <v>10</v>
      </c>
      <c r="N4258" t="s">
        <v>8334</v>
      </c>
      <c r="O4258" t="s">
        <v>8224</v>
      </c>
      <c r="P4258" t="s">
        <v>8384</v>
      </c>
      <c r="Q4258" s="8" t="s">
        <v>8374</v>
      </c>
      <c r="S4258" s="7">
        <v>1</v>
      </c>
      <c r="T4258" s="4">
        <v>500</v>
      </c>
      <c r="U4258" s="4">
        <v>130</v>
      </c>
      <c r="V4258" s="25">
        <v>30</v>
      </c>
      <c r="W4258" s="4">
        <v>10</v>
      </c>
    </row>
    <row r="4259" spans="1:23" x14ac:dyDescent="0.45">
      <c r="A4259" t="s">
        <v>8334</v>
      </c>
      <c r="B4259" t="s">
        <v>8224</v>
      </c>
      <c r="C4259" t="s">
        <v>8384</v>
      </c>
      <c r="D4259" s="8" t="s">
        <v>8374</v>
      </c>
      <c r="E4259">
        <v>1067</v>
      </c>
      <c r="F4259" s="7">
        <v>1</v>
      </c>
      <c r="G4259" s="4">
        <v>500</v>
      </c>
      <c r="H4259" s="4">
        <v>130</v>
      </c>
      <c r="I4259" s="25">
        <v>30</v>
      </c>
      <c r="J4259" s="4">
        <v>10</v>
      </c>
      <c r="N4259" t="s">
        <v>8334</v>
      </c>
      <c r="O4259" t="s">
        <v>8224</v>
      </c>
      <c r="P4259" t="s">
        <v>8384</v>
      </c>
      <c r="Q4259" s="8" t="s">
        <v>8374</v>
      </c>
      <c r="R4259">
        <v>1067</v>
      </c>
      <c r="S4259" s="7">
        <v>1</v>
      </c>
      <c r="T4259" s="4">
        <v>500</v>
      </c>
      <c r="U4259" s="4">
        <v>130</v>
      </c>
      <c r="V4259" s="25">
        <v>30</v>
      </c>
      <c r="W4259" s="4">
        <v>10</v>
      </c>
    </row>
    <row r="4260" spans="1:23" x14ac:dyDescent="0.45">
      <c r="A4260" t="s">
        <v>8334</v>
      </c>
      <c r="B4260" t="s">
        <v>8224</v>
      </c>
      <c r="C4260" t="s">
        <v>8384</v>
      </c>
      <c r="D4260" s="8" t="s">
        <v>8381</v>
      </c>
      <c r="F4260" s="7">
        <v>1</v>
      </c>
      <c r="G4260" s="4">
        <v>54000</v>
      </c>
      <c r="H4260" s="4">
        <v>3407</v>
      </c>
      <c r="I4260" s="25">
        <v>30</v>
      </c>
      <c r="J4260" s="4">
        <v>30</v>
      </c>
      <c r="N4260" t="s">
        <v>8334</v>
      </c>
      <c r="O4260" t="s">
        <v>8224</v>
      </c>
      <c r="P4260" t="s">
        <v>8384</v>
      </c>
      <c r="Q4260" s="8" t="s">
        <v>8381</v>
      </c>
      <c r="S4260" s="7">
        <v>1</v>
      </c>
      <c r="T4260" s="4">
        <v>54000</v>
      </c>
      <c r="U4260" s="4">
        <v>3407</v>
      </c>
      <c r="V4260" s="25">
        <v>30</v>
      </c>
      <c r="W4260" s="4">
        <v>30</v>
      </c>
    </row>
    <row r="4261" spans="1:23" x14ac:dyDescent="0.45">
      <c r="A4261" t="s">
        <v>8334</v>
      </c>
      <c r="B4261" t="s">
        <v>8224</v>
      </c>
      <c r="C4261" t="s">
        <v>8384</v>
      </c>
      <c r="D4261" s="8" t="s">
        <v>8381</v>
      </c>
      <c r="E4261">
        <v>1074</v>
      </c>
      <c r="F4261" s="7">
        <v>1</v>
      </c>
      <c r="G4261" s="4">
        <v>54000</v>
      </c>
      <c r="H4261" s="4">
        <v>3407</v>
      </c>
      <c r="I4261" s="25">
        <v>30</v>
      </c>
      <c r="J4261" s="4">
        <v>30</v>
      </c>
      <c r="N4261" t="s">
        <v>8334</v>
      </c>
      <c r="O4261" t="s">
        <v>8224</v>
      </c>
      <c r="P4261" t="s">
        <v>8384</v>
      </c>
      <c r="Q4261" s="8" t="s">
        <v>8381</v>
      </c>
      <c r="R4261">
        <v>1074</v>
      </c>
      <c r="S4261" s="7">
        <v>1</v>
      </c>
      <c r="T4261" s="4">
        <v>54000</v>
      </c>
      <c r="U4261" s="4">
        <v>3407</v>
      </c>
      <c r="V4261" s="25">
        <v>30</v>
      </c>
      <c r="W4261" s="4">
        <v>30</v>
      </c>
    </row>
    <row r="4262" spans="1:23" x14ac:dyDescent="0.45">
      <c r="A4262" t="s">
        <v>8334</v>
      </c>
      <c r="B4262" t="s">
        <v>8224</v>
      </c>
      <c r="C4262" t="s">
        <v>8385</v>
      </c>
      <c r="F4262" s="7"/>
      <c r="G4262" s="4"/>
      <c r="H4262" s="4"/>
      <c r="I4262" s="25"/>
      <c r="J4262" s="4"/>
      <c r="N4262" t="s">
        <v>8334</v>
      </c>
      <c r="O4262" t="s">
        <v>8224</v>
      </c>
      <c r="P4262" t="s">
        <v>8385</v>
      </c>
      <c r="S4262" s="7"/>
      <c r="T4262" s="4"/>
      <c r="U4262" s="4"/>
      <c r="V4262" s="25"/>
      <c r="W4262" s="4"/>
    </row>
    <row r="4263" spans="1:23" x14ac:dyDescent="0.45">
      <c r="A4263" t="s">
        <v>8334</v>
      </c>
      <c r="B4263" t="s">
        <v>8224</v>
      </c>
      <c r="C4263" t="s">
        <v>8385</v>
      </c>
      <c r="D4263" s="8" t="s">
        <v>8376</v>
      </c>
      <c r="F4263" s="7">
        <v>4</v>
      </c>
      <c r="G4263" s="4">
        <v>275250</v>
      </c>
      <c r="H4263" s="4">
        <v>2212.9899999999998</v>
      </c>
      <c r="I4263" s="25">
        <v>30</v>
      </c>
      <c r="J4263" s="4">
        <v>112</v>
      </c>
      <c r="N4263" t="s">
        <v>8334</v>
      </c>
      <c r="O4263" t="s">
        <v>8224</v>
      </c>
      <c r="P4263" t="s">
        <v>8385</v>
      </c>
      <c r="Q4263" s="8" t="s">
        <v>8376</v>
      </c>
      <c r="S4263" s="7">
        <v>4</v>
      </c>
      <c r="T4263" s="4">
        <v>275250</v>
      </c>
      <c r="U4263" s="4">
        <v>2212.9899999999998</v>
      </c>
      <c r="V4263" s="25">
        <v>30</v>
      </c>
      <c r="W4263" s="4">
        <v>112</v>
      </c>
    </row>
    <row r="4264" spans="1:23" x14ac:dyDescent="0.45">
      <c r="A4264" t="s">
        <v>8334</v>
      </c>
      <c r="B4264" t="s">
        <v>8224</v>
      </c>
      <c r="C4264" t="s">
        <v>8385</v>
      </c>
      <c r="D4264" s="8" t="s">
        <v>8376</v>
      </c>
      <c r="E4264">
        <v>1072</v>
      </c>
      <c r="F4264" s="7">
        <v>1</v>
      </c>
      <c r="G4264" s="4">
        <v>75000</v>
      </c>
      <c r="H4264" s="4">
        <v>51</v>
      </c>
      <c r="I4264" s="25">
        <v>30</v>
      </c>
      <c r="J4264" s="4">
        <v>4</v>
      </c>
      <c r="N4264" t="s">
        <v>8334</v>
      </c>
      <c r="O4264" t="s">
        <v>8224</v>
      </c>
      <c r="P4264" t="s">
        <v>8385</v>
      </c>
      <c r="Q4264" s="8" t="s">
        <v>8376</v>
      </c>
      <c r="R4264">
        <v>1072</v>
      </c>
      <c r="S4264" s="7">
        <v>1</v>
      </c>
      <c r="T4264" s="4">
        <v>75000</v>
      </c>
      <c r="U4264" s="4">
        <v>51</v>
      </c>
      <c r="V4264" s="25">
        <v>30</v>
      </c>
      <c r="W4264" s="4">
        <v>4</v>
      </c>
    </row>
    <row r="4265" spans="1:23" x14ac:dyDescent="0.45">
      <c r="A4265" t="s">
        <v>8334</v>
      </c>
      <c r="B4265" t="s">
        <v>8224</v>
      </c>
      <c r="C4265" t="s">
        <v>8385</v>
      </c>
      <c r="D4265" s="8" t="s">
        <v>8376</v>
      </c>
      <c r="E4265">
        <v>1097</v>
      </c>
      <c r="F4265" s="7">
        <v>1</v>
      </c>
      <c r="G4265" s="4">
        <v>100000</v>
      </c>
      <c r="H4265" s="4">
        <v>47</v>
      </c>
      <c r="I4265" s="25">
        <v>40</v>
      </c>
      <c r="J4265" s="4">
        <v>7</v>
      </c>
      <c r="N4265" t="s">
        <v>8334</v>
      </c>
      <c r="O4265" t="s">
        <v>8224</v>
      </c>
      <c r="P4265" t="s">
        <v>8385</v>
      </c>
      <c r="Q4265" s="8" t="s">
        <v>8376</v>
      </c>
      <c r="R4265">
        <v>1097</v>
      </c>
      <c r="S4265" s="7">
        <v>1</v>
      </c>
      <c r="T4265" s="4">
        <v>100000</v>
      </c>
      <c r="U4265" s="4">
        <v>47</v>
      </c>
      <c r="V4265" s="25">
        <v>40</v>
      </c>
      <c r="W4265" s="4">
        <v>7</v>
      </c>
    </row>
    <row r="4266" spans="1:23" x14ac:dyDescent="0.45">
      <c r="A4266" t="s">
        <v>8334</v>
      </c>
      <c r="B4266" t="s">
        <v>8224</v>
      </c>
      <c r="C4266" t="s">
        <v>8385</v>
      </c>
      <c r="D4266" s="8" t="s">
        <v>8376</v>
      </c>
      <c r="E4266">
        <v>2132</v>
      </c>
      <c r="F4266" s="7">
        <v>1</v>
      </c>
      <c r="G4266" s="4">
        <v>100000</v>
      </c>
      <c r="H4266" s="4">
        <v>2112.9899999999998</v>
      </c>
      <c r="I4266" s="25">
        <v>30</v>
      </c>
      <c r="J4266" s="4">
        <v>99</v>
      </c>
      <c r="N4266" t="s">
        <v>8334</v>
      </c>
      <c r="O4266" t="s">
        <v>8224</v>
      </c>
      <c r="P4266" t="s">
        <v>8385</v>
      </c>
      <c r="Q4266" s="8" t="s">
        <v>8376</v>
      </c>
      <c r="R4266">
        <v>2132</v>
      </c>
      <c r="S4266" s="7">
        <v>1</v>
      </c>
      <c r="T4266" s="4">
        <v>100000</v>
      </c>
      <c r="U4266" s="4">
        <v>2112.9899999999998</v>
      </c>
      <c r="V4266" s="25">
        <v>30</v>
      </c>
      <c r="W4266" s="4">
        <v>99</v>
      </c>
    </row>
    <row r="4267" spans="1:23" x14ac:dyDescent="0.45">
      <c r="A4267" t="s">
        <v>8334</v>
      </c>
      <c r="B4267" t="s">
        <v>8224</v>
      </c>
      <c r="C4267" t="s">
        <v>8385</v>
      </c>
      <c r="D4267" s="8" t="s">
        <v>8376</v>
      </c>
      <c r="E4267">
        <v>2154</v>
      </c>
      <c r="F4267" s="7">
        <v>1</v>
      </c>
      <c r="G4267" s="4">
        <v>250</v>
      </c>
      <c r="H4267" s="4">
        <v>2</v>
      </c>
      <c r="I4267" s="25">
        <v>20</v>
      </c>
      <c r="J4267" s="4">
        <v>2</v>
      </c>
      <c r="N4267" t="s">
        <v>8334</v>
      </c>
      <c r="O4267" t="s">
        <v>8224</v>
      </c>
      <c r="P4267" t="s">
        <v>8385</v>
      </c>
      <c r="Q4267" s="8" t="s">
        <v>8376</v>
      </c>
      <c r="R4267">
        <v>2154</v>
      </c>
      <c r="S4267" s="7">
        <v>1</v>
      </c>
      <c r="T4267" s="4">
        <v>250</v>
      </c>
      <c r="U4267" s="4">
        <v>2</v>
      </c>
      <c r="V4267" s="25">
        <v>20</v>
      </c>
      <c r="W4267" s="4">
        <v>2</v>
      </c>
    </row>
    <row r="4268" spans="1:23" x14ac:dyDescent="0.45">
      <c r="A4268" t="s">
        <v>8334</v>
      </c>
      <c r="B4268" t="s">
        <v>8224</v>
      </c>
      <c r="C4268" t="s">
        <v>8385</v>
      </c>
      <c r="D4268" s="8" t="s">
        <v>8377</v>
      </c>
      <c r="F4268" s="7">
        <v>2</v>
      </c>
      <c r="G4268" s="4">
        <v>930000</v>
      </c>
      <c r="H4268" s="4">
        <v>1481</v>
      </c>
      <c r="I4268" s="25">
        <v>29.958333333332121</v>
      </c>
      <c r="J4268" s="4">
        <v>24</v>
      </c>
      <c r="N4268" t="s">
        <v>8334</v>
      </c>
      <c r="O4268" t="s">
        <v>8224</v>
      </c>
      <c r="P4268" t="s">
        <v>8385</v>
      </c>
      <c r="Q4268" s="8" t="s">
        <v>8377</v>
      </c>
      <c r="S4268" s="7">
        <v>2</v>
      </c>
      <c r="T4268" s="4">
        <v>930000</v>
      </c>
      <c r="U4268" s="4">
        <v>1481</v>
      </c>
      <c r="V4268" s="25">
        <v>29.958333333332121</v>
      </c>
      <c r="W4268" s="4">
        <v>24</v>
      </c>
    </row>
    <row r="4269" spans="1:23" x14ac:dyDescent="0.45">
      <c r="A4269" t="s">
        <v>8334</v>
      </c>
      <c r="B4269" t="s">
        <v>8224</v>
      </c>
      <c r="C4269" t="s">
        <v>8385</v>
      </c>
      <c r="D4269" s="8" t="s">
        <v>8377</v>
      </c>
      <c r="E4269">
        <v>1105</v>
      </c>
      <c r="F4269" s="7">
        <v>1</v>
      </c>
      <c r="G4269" s="4">
        <v>900000</v>
      </c>
      <c r="H4269" s="4">
        <v>1431</v>
      </c>
      <c r="I4269" s="25">
        <v>29.958333333335759</v>
      </c>
      <c r="J4269" s="4">
        <v>20</v>
      </c>
      <c r="N4269" t="s">
        <v>8334</v>
      </c>
      <c r="O4269" t="s">
        <v>8224</v>
      </c>
      <c r="P4269" t="s">
        <v>8385</v>
      </c>
      <c r="Q4269" s="8" t="s">
        <v>8377</v>
      </c>
      <c r="R4269">
        <v>1105</v>
      </c>
      <c r="S4269" s="7">
        <v>1</v>
      </c>
      <c r="T4269" s="4">
        <v>900000</v>
      </c>
      <c r="U4269" s="4">
        <v>1431</v>
      </c>
      <c r="V4269" s="25">
        <v>29.958333333335759</v>
      </c>
      <c r="W4269" s="4">
        <v>20</v>
      </c>
    </row>
    <row r="4270" spans="1:23" x14ac:dyDescent="0.45">
      <c r="A4270" t="s">
        <v>8334</v>
      </c>
      <c r="B4270" t="s">
        <v>8224</v>
      </c>
      <c r="C4270" t="s">
        <v>8385</v>
      </c>
      <c r="D4270" s="8" t="s">
        <v>8377</v>
      </c>
      <c r="E4270">
        <v>2152</v>
      </c>
      <c r="F4270" s="7">
        <v>1</v>
      </c>
      <c r="G4270" s="4">
        <v>30000</v>
      </c>
      <c r="H4270" s="4">
        <v>50</v>
      </c>
      <c r="I4270" s="25">
        <v>29.958333333328483</v>
      </c>
      <c r="J4270" s="4">
        <v>4</v>
      </c>
      <c r="N4270" t="s">
        <v>8334</v>
      </c>
      <c r="O4270" t="s">
        <v>8224</v>
      </c>
      <c r="P4270" t="s">
        <v>8385</v>
      </c>
      <c r="Q4270" s="8" t="s">
        <v>8377</v>
      </c>
      <c r="R4270">
        <v>2152</v>
      </c>
      <c r="S4270" s="7">
        <v>1</v>
      </c>
      <c r="T4270" s="4">
        <v>30000</v>
      </c>
      <c r="U4270" s="4">
        <v>50</v>
      </c>
      <c r="V4270" s="25">
        <v>29.958333333328483</v>
      </c>
      <c r="W4270" s="4">
        <v>4</v>
      </c>
    </row>
    <row r="4271" spans="1:23" x14ac:dyDescent="0.45">
      <c r="A4271" t="s">
        <v>8334</v>
      </c>
      <c r="B4271" t="s">
        <v>8224</v>
      </c>
      <c r="C4271" t="s">
        <v>8385</v>
      </c>
      <c r="D4271" s="8" t="s">
        <v>8378</v>
      </c>
      <c r="F4271" s="7">
        <v>4</v>
      </c>
      <c r="G4271" s="4">
        <v>77100</v>
      </c>
      <c r="H4271" s="4">
        <v>8201.34</v>
      </c>
      <c r="I4271" s="25">
        <v>25.75</v>
      </c>
      <c r="J4271" s="4">
        <v>173</v>
      </c>
      <c r="N4271" t="s">
        <v>8334</v>
      </c>
      <c r="O4271" t="s">
        <v>8224</v>
      </c>
      <c r="P4271" t="s">
        <v>8385</v>
      </c>
      <c r="Q4271" s="8" t="s">
        <v>8378</v>
      </c>
      <c r="S4271" s="7">
        <v>4</v>
      </c>
      <c r="T4271" s="4">
        <v>77100</v>
      </c>
      <c r="U4271" s="4">
        <v>8201.34</v>
      </c>
      <c r="V4271" s="25">
        <v>25.75</v>
      </c>
      <c r="W4271" s="4">
        <v>173</v>
      </c>
    </row>
    <row r="4272" spans="1:23" x14ac:dyDescent="0.45">
      <c r="A4272" t="s">
        <v>8334</v>
      </c>
      <c r="B4272" t="s">
        <v>8224</v>
      </c>
      <c r="C4272" t="s">
        <v>8385</v>
      </c>
      <c r="D4272" s="8" t="s">
        <v>8378</v>
      </c>
      <c r="E4272">
        <v>1088</v>
      </c>
      <c r="F4272" s="7">
        <v>1</v>
      </c>
      <c r="G4272" s="4">
        <v>45000</v>
      </c>
      <c r="H4272" s="4">
        <v>6382.34</v>
      </c>
      <c r="I4272" s="25">
        <v>30</v>
      </c>
      <c r="J4272" s="4">
        <v>147</v>
      </c>
      <c r="N4272" t="s">
        <v>8334</v>
      </c>
      <c r="O4272" t="s">
        <v>8224</v>
      </c>
      <c r="P4272" t="s">
        <v>8385</v>
      </c>
      <c r="Q4272" s="8" t="s">
        <v>8378</v>
      </c>
      <c r="R4272">
        <v>1088</v>
      </c>
      <c r="S4272" s="7">
        <v>1</v>
      </c>
      <c r="T4272" s="4">
        <v>45000</v>
      </c>
      <c r="U4272" s="4">
        <v>6382.34</v>
      </c>
      <c r="V4272" s="25">
        <v>30</v>
      </c>
      <c r="W4272" s="4">
        <v>147</v>
      </c>
    </row>
    <row r="4273" spans="1:23" x14ac:dyDescent="0.45">
      <c r="A4273" t="s">
        <v>8334</v>
      </c>
      <c r="B4273" t="s">
        <v>8224</v>
      </c>
      <c r="C4273" t="s">
        <v>8385</v>
      </c>
      <c r="D4273" s="8" t="s">
        <v>8378</v>
      </c>
      <c r="E4273">
        <v>1098</v>
      </c>
      <c r="F4273" s="7">
        <v>1</v>
      </c>
      <c r="G4273" s="4">
        <v>25000</v>
      </c>
      <c r="H4273" s="4">
        <v>1803</v>
      </c>
      <c r="I4273" s="25">
        <v>30</v>
      </c>
      <c r="J4273" s="4">
        <v>22</v>
      </c>
      <c r="N4273" t="s">
        <v>8334</v>
      </c>
      <c r="O4273" t="s">
        <v>8224</v>
      </c>
      <c r="P4273" t="s">
        <v>8385</v>
      </c>
      <c r="Q4273" s="8" t="s">
        <v>8378</v>
      </c>
      <c r="R4273">
        <v>1098</v>
      </c>
      <c r="S4273" s="7">
        <v>1</v>
      </c>
      <c r="T4273" s="4">
        <v>25000</v>
      </c>
      <c r="U4273" s="4">
        <v>1803</v>
      </c>
      <c r="V4273" s="25">
        <v>30</v>
      </c>
      <c r="W4273" s="4">
        <v>22</v>
      </c>
    </row>
    <row r="4274" spans="1:23" x14ac:dyDescent="0.45">
      <c r="A4274" t="s">
        <v>8334</v>
      </c>
      <c r="B4274" t="s">
        <v>8224</v>
      </c>
      <c r="C4274" t="s">
        <v>8385</v>
      </c>
      <c r="D4274" s="8" t="s">
        <v>8378</v>
      </c>
      <c r="E4274">
        <v>1119</v>
      </c>
      <c r="F4274" s="7">
        <v>1</v>
      </c>
      <c r="G4274" s="4">
        <v>2100</v>
      </c>
      <c r="H4274" s="4">
        <v>5</v>
      </c>
      <c r="I4274" s="25">
        <v>13</v>
      </c>
      <c r="J4274" s="4">
        <v>1</v>
      </c>
      <c r="N4274" t="s">
        <v>8334</v>
      </c>
      <c r="O4274" t="s">
        <v>8224</v>
      </c>
      <c r="P4274" t="s">
        <v>8385</v>
      </c>
      <c r="Q4274" s="8" t="s">
        <v>8378</v>
      </c>
      <c r="R4274">
        <v>1119</v>
      </c>
      <c r="S4274" s="7">
        <v>1</v>
      </c>
      <c r="T4274" s="4">
        <v>2100</v>
      </c>
      <c r="U4274" s="4">
        <v>5</v>
      </c>
      <c r="V4274" s="25">
        <v>13</v>
      </c>
      <c r="W4274" s="4">
        <v>1</v>
      </c>
    </row>
    <row r="4275" spans="1:23" x14ac:dyDescent="0.45">
      <c r="A4275" t="s">
        <v>8334</v>
      </c>
      <c r="B4275" t="s">
        <v>8224</v>
      </c>
      <c r="C4275" t="s">
        <v>8385</v>
      </c>
      <c r="D4275" s="8" t="s">
        <v>8378</v>
      </c>
      <c r="E4275">
        <v>1123</v>
      </c>
      <c r="F4275" s="7">
        <v>1</v>
      </c>
      <c r="G4275" s="4">
        <v>5000</v>
      </c>
      <c r="H4275" s="4">
        <v>11</v>
      </c>
      <c r="I4275" s="25">
        <v>30</v>
      </c>
      <c r="J4275" s="4">
        <v>3</v>
      </c>
      <c r="N4275" t="s">
        <v>8334</v>
      </c>
      <c r="O4275" t="s">
        <v>8224</v>
      </c>
      <c r="P4275" t="s">
        <v>8385</v>
      </c>
      <c r="Q4275" s="8" t="s">
        <v>8378</v>
      </c>
      <c r="R4275">
        <v>1123</v>
      </c>
      <c r="S4275" s="7">
        <v>1</v>
      </c>
      <c r="T4275" s="4">
        <v>5000</v>
      </c>
      <c r="U4275" s="4">
        <v>11</v>
      </c>
      <c r="V4275" s="25">
        <v>30</v>
      </c>
      <c r="W4275" s="4">
        <v>3</v>
      </c>
    </row>
    <row r="4276" spans="1:23" x14ac:dyDescent="0.45">
      <c r="A4276" t="s">
        <v>8334</v>
      </c>
      <c r="B4276" t="s">
        <v>8224</v>
      </c>
      <c r="C4276" t="s">
        <v>8385</v>
      </c>
      <c r="D4276" s="8" t="s">
        <v>8379</v>
      </c>
      <c r="F4276" s="7">
        <v>1</v>
      </c>
      <c r="G4276" s="4">
        <v>20000</v>
      </c>
      <c r="H4276" s="4">
        <v>1821</v>
      </c>
      <c r="I4276" s="25">
        <v>30</v>
      </c>
      <c r="J4276" s="4">
        <v>98</v>
      </c>
      <c r="N4276" t="s">
        <v>8334</v>
      </c>
      <c r="O4276" t="s">
        <v>8224</v>
      </c>
      <c r="P4276" t="s">
        <v>8385</v>
      </c>
      <c r="Q4276" s="8" t="s">
        <v>8379</v>
      </c>
      <c r="S4276" s="7">
        <v>1</v>
      </c>
      <c r="T4276" s="4">
        <v>20000</v>
      </c>
      <c r="U4276" s="4">
        <v>1821</v>
      </c>
      <c r="V4276" s="25">
        <v>30</v>
      </c>
      <c r="W4276" s="4">
        <v>98</v>
      </c>
    </row>
    <row r="4277" spans="1:23" x14ac:dyDescent="0.45">
      <c r="A4277" t="s">
        <v>8334</v>
      </c>
      <c r="B4277" t="s">
        <v>8224</v>
      </c>
      <c r="C4277" t="s">
        <v>8385</v>
      </c>
      <c r="D4277" s="8" t="s">
        <v>8379</v>
      </c>
      <c r="E4277">
        <v>1080</v>
      </c>
      <c r="F4277" s="7">
        <v>1</v>
      </c>
      <c r="G4277" s="4">
        <v>20000</v>
      </c>
      <c r="H4277" s="4">
        <v>1821</v>
      </c>
      <c r="I4277" s="25">
        <v>30</v>
      </c>
      <c r="J4277" s="4">
        <v>98</v>
      </c>
      <c r="N4277" t="s">
        <v>8334</v>
      </c>
      <c r="O4277" t="s">
        <v>8224</v>
      </c>
      <c r="P4277" t="s">
        <v>8385</v>
      </c>
      <c r="Q4277" s="8" t="s">
        <v>8379</v>
      </c>
      <c r="R4277">
        <v>1080</v>
      </c>
      <c r="S4277" s="7">
        <v>1</v>
      </c>
      <c r="T4277" s="4">
        <v>20000</v>
      </c>
      <c r="U4277" s="4">
        <v>1821</v>
      </c>
      <c r="V4277" s="25">
        <v>30</v>
      </c>
      <c r="W4277" s="4">
        <v>98</v>
      </c>
    </row>
    <row r="4278" spans="1:23" x14ac:dyDescent="0.45">
      <c r="A4278" t="s">
        <v>8334</v>
      </c>
      <c r="B4278" t="s">
        <v>8224</v>
      </c>
      <c r="C4278" t="s">
        <v>8385</v>
      </c>
      <c r="D4278" s="8" t="s">
        <v>8369</v>
      </c>
      <c r="F4278" s="7">
        <v>1</v>
      </c>
      <c r="G4278" s="4">
        <v>1100</v>
      </c>
      <c r="H4278" s="4">
        <v>0</v>
      </c>
      <c r="I4278" s="25">
        <v>30</v>
      </c>
      <c r="J4278" s="4">
        <v>0</v>
      </c>
      <c r="N4278" t="s">
        <v>8334</v>
      </c>
      <c r="O4278" t="s">
        <v>8224</v>
      </c>
      <c r="P4278" t="s">
        <v>8385</v>
      </c>
      <c r="Q4278" s="8" t="s">
        <v>8369</v>
      </c>
      <c r="S4278" s="7">
        <v>1</v>
      </c>
      <c r="T4278" s="4">
        <v>1100</v>
      </c>
      <c r="U4278" s="4">
        <v>0</v>
      </c>
      <c r="V4278" s="25">
        <v>30</v>
      </c>
      <c r="W4278" s="4">
        <v>0</v>
      </c>
    </row>
    <row r="4279" spans="1:23" x14ac:dyDescent="0.45">
      <c r="A4279" t="s">
        <v>8334</v>
      </c>
      <c r="B4279" t="s">
        <v>8224</v>
      </c>
      <c r="C4279" t="s">
        <v>8385</v>
      </c>
      <c r="D4279" s="8" t="s">
        <v>8369</v>
      </c>
      <c r="E4279">
        <v>1087</v>
      </c>
      <c r="F4279" s="7">
        <v>1</v>
      </c>
      <c r="G4279" s="4">
        <v>1100</v>
      </c>
      <c r="H4279" s="4">
        <v>0</v>
      </c>
      <c r="I4279" s="25">
        <v>30</v>
      </c>
      <c r="J4279" s="4">
        <v>0</v>
      </c>
      <c r="N4279" t="s">
        <v>8334</v>
      </c>
      <c r="O4279" t="s">
        <v>8224</v>
      </c>
      <c r="P4279" t="s">
        <v>8385</v>
      </c>
      <c r="Q4279" s="8" t="s">
        <v>8369</v>
      </c>
      <c r="R4279">
        <v>1087</v>
      </c>
      <c r="S4279" s="7">
        <v>1</v>
      </c>
      <c r="T4279" s="4">
        <v>1100</v>
      </c>
      <c r="U4279" s="4">
        <v>0</v>
      </c>
      <c r="V4279" s="25">
        <v>30</v>
      </c>
      <c r="W4279" s="4">
        <v>0</v>
      </c>
    </row>
    <row r="4280" spans="1:23" x14ac:dyDescent="0.45">
      <c r="A4280" t="s">
        <v>8334</v>
      </c>
      <c r="B4280" t="s">
        <v>8224</v>
      </c>
      <c r="C4280" t="s">
        <v>8385</v>
      </c>
      <c r="D4280" s="8" t="s">
        <v>8380</v>
      </c>
      <c r="F4280" s="7">
        <v>1</v>
      </c>
      <c r="G4280" s="4">
        <v>10000</v>
      </c>
      <c r="H4280" s="4">
        <v>0</v>
      </c>
      <c r="I4280" s="25">
        <v>30</v>
      </c>
      <c r="J4280" s="4">
        <v>0</v>
      </c>
      <c r="N4280" t="s">
        <v>8334</v>
      </c>
      <c r="O4280" t="s">
        <v>8224</v>
      </c>
      <c r="P4280" t="s">
        <v>8385</v>
      </c>
      <c r="Q4280" s="8" t="s">
        <v>8380</v>
      </c>
      <c r="S4280" s="7">
        <v>1</v>
      </c>
      <c r="T4280" s="4">
        <v>10000</v>
      </c>
      <c r="U4280" s="4">
        <v>0</v>
      </c>
      <c r="V4280" s="25">
        <v>30</v>
      </c>
      <c r="W4280" s="4">
        <v>0</v>
      </c>
    </row>
    <row r="4281" spans="1:23" x14ac:dyDescent="0.45">
      <c r="A4281" t="s">
        <v>8334</v>
      </c>
      <c r="B4281" t="s">
        <v>8224</v>
      </c>
      <c r="C4281" t="s">
        <v>8385</v>
      </c>
      <c r="D4281" s="8" t="s">
        <v>8380</v>
      </c>
      <c r="E4281">
        <v>1107</v>
      </c>
      <c r="F4281" s="7">
        <v>1</v>
      </c>
      <c r="G4281" s="4">
        <v>10000</v>
      </c>
      <c r="H4281" s="4">
        <v>0</v>
      </c>
      <c r="I4281" s="25">
        <v>30</v>
      </c>
      <c r="J4281" s="4">
        <v>0</v>
      </c>
      <c r="N4281" t="s">
        <v>8334</v>
      </c>
      <c r="O4281" t="s">
        <v>8224</v>
      </c>
      <c r="P4281" t="s">
        <v>8385</v>
      </c>
      <c r="Q4281" s="8" t="s">
        <v>8380</v>
      </c>
      <c r="R4281">
        <v>1107</v>
      </c>
      <c r="S4281" s="7">
        <v>1</v>
      </c>
      <c r="T4281" s="4">
        <v>10000</v>
      </c>
      <c r="U4281" s="4">
        <v>0</v>
      </c>
      <c r="V4281" s="25">
        <v>30</v>
      </c>
      <c r="W4281" s="4">
        <v>0</v>
      </c>
    </row>
    <row r="4282" spans="1:23" x14ac:dyDescent="0.45">
      <c r="A4282" t="s">
        <v>8334</v>
      </c>
      <c r="B4282" t="s">
        <v>8224</v>
      </c>
      <c r="C4282" t="s">
        <v>8385</v>
      </c>
      <c r="D4282" s="8" t="s">
        <v>8370</v>
      </c>
      <c r="F4282" s="7">
        <v>4</v>
      </c>
      <c r="G4282" s="4">
        <v>135550</v>
      </c>
      <c r="H4282" s="4">
        <v>47174</v>
      </c>
      <c r="I4282" s="25">
        <v>37.5</v>
      </c>
      <c r="J4282" s="4">
        <v>981</v>
      </c>
      <c r="N4282" t="s">
        <v>8334</v>
      </c>
      <c r="O4282" t="s">
        <v>8224</v>
      </c>
      <c r="P4282" t="s">
        <v>8385</v>
      </c>
      <c r="Q4282" s="8" t="s">
        <v>8370</v>
      </c>
      <c r="S4282" s="7">
        <v>4</v>
      </c>
      <c r="T4282" s="4">
        <v>135550</v>
      </c>
      <c r="U4282" s="4">
        <v>47174</v>
      </c>
      <c r="V4282" s="25">
        <v>37.5</v>
      </c>
      <c r="W4282" s="4">
        <v>981</v>
      </c>
    </row>
    <row r="4283" spans="1:23" x14ac:dyDescent="0.45">
      <c r="A4283" t="s">
        <v>8334</v>
      </c>
      <c r="B4283" t="s">
        <v>8224</v>
      </c>
      <c r="C4283" t="s">
        <v>8385</v>
      </c>
      <c r="D4283" s="8" t="s">
        <v>8370</v>
      </c>
      <c r="E4283">
        <v>1076</v>
      </c>
      <c r="F4283" s="7">
        <v>1</v>
      </c>
      <c r="G4283" s="4">
        <v>75000</v>
      </c>
      <c r="H4283" s="4">
        <v>47074</v>
      </c>
      <c r="I4283" s="25">
        <v>55</v>
      </c>
      <c r="J4283" s="4">
        <v>975</v>
      </c>
      <c r="N4283" t="s">
        <v>8334</v>
      </c>
      <c r="O4283" t="s">
        <v>8224</v>
      </c>
      <c r="P4283" t="s">
        <v>8385</v>
      </c>
      <c r="Q4283" s="8" t="s">
        <v>8370</v>
      </c>
      <c r="R4283">
        <v>1076</v>
      </c>
      <c r="S4283" s="7">
        <v>1</v>
      </c>
      <c r="T4283" s="4">
        <v>75000</v>
      </c>
      <c r="U4283" s="4">
        <v>47074</v>
      </c>
      <c r="V4283" s="25">
        <v>55</v>
      </c>
      <c r="W4283" s="4">
        <v>975</v>
      </c>
    </row>
    <row r="4284" spans="1:23" x14ac:dyDescent="0.45">
      <c r="A4284" t="s">
        <v>8334</v>
      </c>
      <c r="B4284" t="s">
        <v>8224</v>
      </c>
      <c r="C4284" t="s">
        <v>8385</v>
      </c>
      <c r="D4284" s="8" t="s">
        <v>8370</v>
      </c>
      <c r="E4284">
        <v>1084</v>
      </c>
      <c r="F4284" s="7">
        <v>1</v>
      </c>
      <c r="G4284" s="4">
        <v>550</v>
      </c>
      <c r="H4284" s="4">
        <v>0</v>
      </c>
      <c r="I4284" s="25">
        <v>30</v>
      </c>
      <c r="J4284" s="4">
        <v>0</v>
      </c>
      <c r="N4284" t="s">
        <v>8334</v>
      </c>
      <c r="O4284" t="s">
        <v>8224</v>
      </c>
      <c r="P4284" t="s">
        <v>8385</v>
      </c>
      <c r="Q4284" s="8" t="s">
        <v>8370</v>
      </c>
      <c r="R4284">
        <v>1084</v>
      </c>
      <c r="S4284" s="7">
        <v>1</v>
      </c>
      <c r="T4284" s="4">
        <v>550</v>
      </c>
      <c r="U4284" s="4">
        <v>0</v>
      </c>
      <c r="V4284" s="25">
        <v>30</v>
      </c>
      <c r="W4284" s="4">
        <v>0</v>
      </c>
    </row>
    <row r="4285" spans="1:23" x14ac:dyDescent="0.45">
      <c r="A4285" t="s">
        <v>8334</v>
      </c>
      <c r="B4285" t="s">
        <v>8224</v>
      </c>
      <c r="C4285" t="s">
        <v>8385</v>
      </c>
      <c r="D4285" s="8" t="s">
        <v>8370</v>
      </c>
      <c r="E4285">
        <v>1086</v>
      </c>
      <c r="F4285" s="7">
        <v>1</v>
      </c>
      <c r="G4285" s="4">
        <v>18000</v>
      </c>
      <c r="H4285" s="4">
        <v>15</v>
      </c>
      <c r="I4285" s="25">
        <v>30</v>
      </c>
      <c r="J4285" s="4">
        <v>2</v>
      </c>
      <c r="N4285" t="s">
        <v>8334</v>
      </c>
      <c r="O4285" t="s">
        <v>8224</v>
      </c>
      <c r="P4285" t="s">
        <v>8385</v>
      </c>
      <c r="Q4285" s="8" t="s">
        <v>8370</v>
      </c>
      <c r="R4285">
        <v>1086</v>
      </c>
      <c r="S4285" s="7">
        <v>1</v>
      </c>
      <c r="T4285" s="4">
        <v>18000</v>
      </c>
      <c r="U4285" s="4">
        <v>15</v>
      </c>
      <c r="V4285" s="25">
        <v>30</v>
      </c>
      <c r="W4285" s="4">
        <v>2</v>
      </c>
    </row>
    <row r="4286" spans="1:23" x14ac:dyDescent="0.45">
      <c r="A4286" t="s">
        <v>8334</v>
      </c>
      <c r="B4286" t="s">
        <v>8224</v>
      </c>
      <c r="C4286" t="s">
        <v>8385</v>
      </c>
      <c r="D4286" s="8" t="s">
        <v>8370</v>
      </c>
      <c r="E4286">
        <v>2130</v>
      </c>
      <c r="F4286" s="7">
        <v>1</v>
      </c>
      <c r="G4286" s="4">
        <v>42000</v>
      </c>
      <c r="H4286" s="4">
        <v>85</v>
      </c>
      <c r="I4286" s="25">
        <v>35</v>
      </c>
      <c r="J4286" s="4">
        <v>4</v>
      </c>
      <c r="N4286" t="s">
        <v>8334</v>
      </c>
      <c r="O4286" t="s">
        <v>8224</v>
      </c>
      <c r="P4286" t="s">
        <v>8385</v>
      </c>
      <c r="Q4286" s="8" t="s">
        <v>8370</v>
      </c>
      <c r="R4286">
        <v>2130</v>
      </c>
      <c r="S4286" s="7">
        <v>1</v>
      </c>
      <c r="T4286" s="4">
        <v>42000</v>
      </c>
      <c r="U4286" s="4">
        <v>85</v>
      </c>
      <c r="V4286" s="25">
        <v>35</v>
      </c>
      <c r="W4286" s="4">
        <v>4</v>
      </c>
    </row>
    <row r="4287" spans="1:23" x14ac:dyDescent="0.45">
      <c r="A4287" t="s">
        <v>8334</v>
      </c>
      <c r="B4287" t="s">
        <v>8224</v>
      </c>
      <c r="C4287" t="s">
        <v>8385</v>
      </c>
      <c r="D4287" s="8" t="s">
        <v>8372</v>
      </c>
      <c r="F4287" s="7">
        <v>1</v>
      </c>
      <c r="G4287" s="4">
        <v>12000</v>
      </c>
      <c r="H4287" s="4">
        <v>2152</v>
      </c>
      <c r="I4287" s="25">
        <v>30.627847222225682</v>
      </c>
      <c r="J4287" s="4">
        <v>29</v>
      </c>
      <c r="N4287" t="s">
        <v>8334</v>
      </c>
      <c r="O4287" t="s">
        <v>8224</v>
      </c>
      <c r="P4287" t="s">
        <v>8385</v>
      </c>
      <c r="Q4287" s="8" t="s">
        <v>8372</v>
      </c>
      <c r="S4287" s="7">
        <v>1</v>
      </c>
      <c r="T4287" s="4">
        <v>12000</v>
      </c>
      <c r="U4287" s="4">
        <v>2152</v>
      </c>
      <c r="V4287" s="25">
        <v>30.627847222225682</v>
      </c>
      <c r="W4287" s="4">
        <v>29</v>
      </c>
    </row>
    <row r="4288" spans="1:23" x14ac:dyDescent="0.45">
      <c r="A4288" t="s">
        <v>8334</v>
      </c>
      <c r="B4288" t="s">
        <v>8224</v>
      </c>
      <c r="C4288" t="s">
        <v>8385</v>
      </c>
      <c r="D4288" s="8" t="s">
        <v>8372</v>
      </c>
      <c r="E4288">
        <v>1096</v>
      </c>
      <c r="F4288" s="7">
        <v>1</v>
      </c>
      <c r="G4288" s="4">
        <v>12000</v>
      </c>
      <c r="H4288" s="4">
        <v>2152</v>
      </c>
      <c r="I4288" s="25">
        <v>30.627847222225682</v>
      </c>
      <c r="J4288" s="4">
        <v>29</v>
      </c>
      <c r="N4288" t="s">
        <v>8334</v>
      </c>
      <c r="O4288" t="s">
        <v>8224</v>
      </c>
      <c r="P4288" t="s">
        <v>8385</v>
      </c>
      <c r="Q4288" s="8" t="s">
        <v>8372</v>
      </c>
      <c r="R4288">
        <v>1096</v>
      </c>
      <c r="S4288" s="7">
        <v>1</v>
      </c>
      <c r="T4288" s="4">
        <v>12000</v>
      </c>
      <c r="U4288" s="4">
        <v>2152</v>
      </c>
      <c r="V4288" s="25">
        <v>30.627847222225682</v>
      </c>
      <c r="W4288" s="4">
        <v>29</v>
      </c>
    </row>
    <row r="4289" spans="1:23" x14ac:dyDescent="0.45">
      <c r="A4289" t="s">
        <v>8334</v>
      </c>
      <c r="B4289" t="s">
        <v>8224</v>
      </c>
      <c r="C4289" t="s">
        <v>8385</v>
      </c>
      <c r="D4289" s="8" t="s">
        <v>8373</v>
      </c>
      <c r="F4289" s="7">
        <v>2</v>
      </c>
      <c r="G4289" s="4">
        <v>405000</v>
      </c>
      <c r="H4289" s="4">
        <v>2716</v>
      </c>
      <c r="I4289" s="25">
        <v>31.041666666671517</v>
      </c>
      <c r="J4289" s="4">
        <v>55</v>
      </c>
      <c r="N4289" t="s">
        <v>8334</v>
      </c>
      <c r="O4289" t="s">
        <v>8224</v>
      </c>
      <c r="P4289" t="s">
        <v>8385</v>
      </c>
      <c r="Q4289" s="8" t="s">
        <v>8373</v>
      </c>
      <c r="S4289" s="7">
        <v>2</v>
      </c>
      <c r="T4289" s="4">
        <v>405000</v>
      </c>
      <c r="U4289" s="4">
        <v>2716</v>
      </c>
      <c r="V4289" s="25">
        <v>31.041666666671517</v>
      </c>
      <c r="W4289" s="4">
        <v>55</v>
      </c>
    </row>
    <row r="4290" spans="1:23" x14ac:dyDescent="0.45">
      <c r="A4290" t="s">
        <v>8334</v>
      </c>
      <c r="B4290" t="s">
        <v>8224</v>
      </c>
      <c r="C4290" t="s">
        <v>8385</v>
      </c>
      <c r="D4290" s="8" t="s">
        <v>8373</v>
      </c>
      <c r="E4290">
        <v>2141</v>
      </c>
      <c r="F4290" s="7">
        <v>1</v>
      </c>
      <c r="G4290" s="4">
        <v>15000</v>
      </c>
      <c r="H4290" s="4">
        <v>0</v>
      </c>
      <c r="I4290" s="25">
        <v>30.041666666671517</v>
      </c>
      <c r="J4290" s="4">
        <v>0</v>
      </c>
      <c r="N4290" t="s">
        <v>8334</v>
      </c>
      <c r="O4290" t="s">
        <v>8224</v>
      </c>
      <c r="P4290" t="s">
        <v>8385</v>
      </c>
      <c r="Q4290" s="8" t="s">
        <v>8373</v>
      </c>
      <c r="R4290">
        <v>2141</v>
      </c>
      <c r="S4290" s="7">
        <v>1</v>
      </c>
      <c r="T4290" s="4">
        <v>15000</v>
      </c>
      <c r="U4290" s="4">
        <v>0</v>
      </c>
      <c r="V4290" s="25">
        <v>30.041666666671517</v>
      </c>
      <c r="W4290" s="4">
        <v>0</v>
      </c>
    </row>
    <row r="4291" spans="1:23" x14ac:dyDescent="0.45">
      <c r="A4291" t="s">
        <v>8334</v>
      </c>
      <c r="B4291" t="s">
        <v>8224</v>
      </c>
      <c r="C4291" t="s">
        <v>8385</v>
      </c>
      <c r="D4291" s="8" t="s">
        <v>8373</v>
      </c>
      <c r="E4291">
        <v>2147</v>
      </c>
      <c r="F4291" s="7">
        <v>1</v>
      </c>
      <c r="G4291" s="4">
        <v>390000</v>
      </c>
      <c r="H4291" s="4">
        <v>2716</v>
      </c>
      <c r="I4291" s="25">
        <v>32.041666666671517</v>
      </c>
      <c r="J4291" s="4">
        <v>55</v>
      </c>
      <c r="N4291" t="s">
        <v>8334</v>
      </c>
      <c r="O4291" t="s">
        <v>8224</v>
      </c>
      <c r="P4291" t="s">
        <v>8385</v>
      </c>
      <c r="Q4291" s="8" t="s">
        <v>8373</v>
      </c>
      <c r="R4291">
        <v>2147</v>
      </c>
      <c r="S4291" s="7">
        <v>1</v>
      </c>
      <c r="T4291" s="4">
        <v>390000</v>
      </c>
      <c r="U4291" s="4">
        <v>2716</v>
      </c>
      <c r="V4291" s="25">
        <v>32.041666666671517</v>
      </c>
      <c r="W4291" s="4">
        <v>55</v>
      </c>
    </row>
    <row r="4292" spans="1:23" x14ac:dyDescent="0.45">
      <c r="A4292" t="s">
        <v>8334</v>
      </c>
      <c r="B4292" t="s">
        <v>8224</v>
      </c>
      <c r="C4292" t="s">
        <v>8385</v>
      </c>
      <c r="D4292" s="8" t="s">
        <v>8374</v>
      </c>
      <c r="F4292" s="7">
        <v>2</v>
      </c>
      <c r="G4292" s="4">
        <v>108000</v>
      </c>
      <c r="H4292" s="4">
        <v>31282.92</v>
      </c>
      <c r="I4292" s="25">
        <v>44.797390046296641</v>
      </c>
      <c r="J4292" s="4">
        <v>314</v>
      </c>
      <c r="N4292" t="s">
        <v>8334</v>
      </c>
      <c r="O4292" t="s">
        <v>8224</v>
      </c>
      <c r="P4292" t="s">
        <v>8385</v>
      </c>
      <c r="Q4292" s="8" t="s">
        <v>8374</v>
      </c>
      <c r="S4292" s="7">
        <v>2</v>
      </c>
      <c r="T4292" s="4">
        <v>108000</v>
      </c>
      <c r="U4292" s="4">
        <v>31282.92</v>
      </c>
      <c r="V4292" s="25">
        <v>44.797390046296641</v>
      </c>
      <c r="W4292" s="4">
        <v>314</v>
      </c>
    </row>
    <row r="4293" spans="1:23" x14ac:dyDescent="0.45">
      <c r="A4293" t="s">
        <v>8334</v>
      </c>
      <c r="B4293" t="s">
        <v>8224</v>
      </c>
      <c r="C4293" t="s">
        <v>8385</v>
      </c>
      <c r="D4293" s="8" t="s">
        <v>8374</v>
      </c>
      <c r="E4293">
        <v>1112</v>
      </c>
      <c r="F4293" s="7">
        <v>1</v>
      </c>
      <c r="G4293" s="4">
        <v>88000</v>
      </c>
      <c r="H4293" s="4">
        <v>31272.92</v>
      </c>
      <c r="I4293" s="25">
        <v>59.594780092593282</v>
      </c>
      <c r="J4293" s="4">
        <v>312</v>
      </c>
      <c r="N4293" t="s">
        <v>8334</v>
      </c>
      <c r="O4293" t="s">
        <v>8224</v>
      </c>
      <c r="P4293" t="s">
        <v>8385</v>
      </c>
      <c r="Q4293" s="8" t="s">
        <v>8374</v>
      </c>
      <c r="R4293">
        <v>1112</v>
      </c>
      <c r="S4293" s="7">
        <v>1</v>
      </c>
      <c r="T4293" s="4">
        <v>88000</v>
      </c>
      <c r="U4293" s="4">
        <v>31272.92</v>
      </c>
      <c r="V4293" s="25">
        <v>59.594780092593282</v>
      </c>
      <c r="W4293" s="4">
        <v>312</v>
      </c>
    </row>
    <row r="4294" spans="1:23" x14ac:dyDescent="0.45">
      <c r="A4294" t="s">
        <v>8334</v>
      </c>
      <c r="B4294" t="s">
        <v>8224</v>
      </c>
      <c r="C4294" t="s">
        <v>8385</v>
      </c>
      <c r="D4294" s="8" t="s">
        <v>8374</v>
      </c>
      <c r="E4294">
        <v>2126</v>
      </c>
      <c r="F4294" s="7">
        <v>1</v>
      </c>
      <c r="G4294" s="4">
        <v>20000</v>
      </c>
      <c r="H4294" s="4">
        <v>10</v>
      </c>
      <c r="I4294" s="25">
        <v>30</v>
      </c>
      <c r="J4294" s="4">
        <v>2</v>
      </c>
      <c r="N4294" t="s">
        <v>8334</v>
      </c>
      <c r="O4294" t="s">
        <v>8224</v>
      </c>
      <c r="P4294" t="s">
        <v>8385</v>
      </c>
      <c r="Q4294" s="8" t="s">
        <v>8374</v>
      </c>
      <c r="R4294">
        <v>2126</v>
      </c>
      <c r="S4294" s="7">
        <v>1</v>
      </c>
      <c r="T4294" s="4">
        <v>20000</v>
      </c>
      <c r="U4294" s="4">
        <v>10</v>
      </c>
      <c r="V4294" s="25">
        <v>30</v>
      </c>
      <c r="W4294" s="4">
        <v>2</v>
      </c>
    </row>
    <row r="4295" spans="1:23" x14ac:dyDescent="0.45">
      <c r="A4295" t="s">
        <v>8334</v>
      </c>
      <c r="B4295" t="s">
        <v>8224</v>
      </c>
      <c r="C4295" t="s">
        <v>8385</v>
      </c>
      <c r="D4295" s="8" t="s">
        <v>8381</v>
      </c>
      <c r="F4295" s="7">
        <v>2</v>
      </c>
      <c r="G4295" s="4">
        <v>440625</v>
      </c>
      <c r="H4295" s="4">
        <v>46</v>
      </c>
      <c r="I4295" s="25">
        <v>34.710775462965103</v>
      </c>
      <c r="J4295" s="4">
        <v>8</v>
      </c>
      <c r="N4295" t="s">
        <v>8334</v>
      </c>
      <c r="O4295" t="s">
        <v>8224</v>
      </c>
      <c r="P4295" t="s">
        <v>8385</v>
      </c>
      <c r="Q4295" s="8" t="s">
        <v>8381</v>
      </c>
      <c r="S4295" s="7">
        <v>2</v>
      </c>
      <c r="T4295" s="4">
        <v>440625</v>
      </c>
      <c r="U4295" s="4">
        <v>46</v>
      </c>
      <c r="V4295" s="25">
        <v>34.710775462965103</v>
      </c>
      <c r="W4295" s="4">
        <v>8</v>
      </c>
    </row>
    <row r="4296" spans="1:23" x14ac:dyDescent="0.45">
      <c r="A4296" t="s">
        <v>8334</v>
      </c>
      <c r="B4296" t="s">
        <v>8224</v>
      </c>
      <c r="C4296" t="s">
        <v>8385</v>
      </c>
      <c r="D4296" s="8" t="s">
        <v>8381</v>
      </c>
      <c r="E4296">
        <v>1081</v>
      </c>
      <c r="F4296" s="7">
        <v>1</v>
      </c>
      <c r="G4296" s="4">
        <v>68000</v>
      </c>
      <c r="H4296" s="4">
        <v>12</v>
      </c>
      <c r="I4296" s="25">
        <v>30</v>
      </c>
      <c r="J4296" s="4">
        <v>4</v>
      </c>
      <c r="N4296" t="s">
        <v>8334</v>
      </c>
      <c r="O4296" t="s">
        <v>8224</v>
      </c>
      <c r="P4296" t="s">
        <v>8385</v>
      </c>
      <c r="Q4296" s="8" t="s">
        <v>8381</v>
      </c>
      <c r="R4296">
        <v>1081</v>
      </c>
      <c r="S4296" s="7">
        <v>1</v>
      </c>
      <c r="T4296" s="4">
        <v>68000</v>
      </c>
      <c r="U4296" s="4">
        <v>12</v>
      </c>
      <c r="V4296" s="25">
        <v>30</v>
      </c>
      <c r="W4296" s="4">
        <v>4</v>
      </c>
    </row>
    <row r="4297" spans="1:23" x14ac:dyDescent="0.45">
      <c r="A4297" t="s">
        <v>8334</v>
      </c>
      <c r="B4297" t="s">
        <v>8224</v>
      </c>
      <c r="C4297" t="s">
        <v>8385</v>
      </c>
      <c r="D4297" s="8" t="s">
        <v>8381</v>
      </c>
      <c r="E4297">
        <v>2153</v>
      </c>
      <c r="F4297" s="7">
        <v>1</v>
      </c>
      <c r="G4297" s="4">
        <v>372625</v>
      </c>
      <c r="H4297" s="4">
        <v>34</v>
      </c>
      <c r="I4297" s="25">
        <v>39.421550925930205</v>
      </c>
      <c r="J4297" s="4">
        <v>4</v>
      </c>
      <c r="N4297" t="s">
        <v>8334</v>
      </c>
      <c r="O4297" t="s">
        <v>8224</v>
      </c>
      <c r="P4297" t="s">
        <v>8385</v>
      </c>
      <c r="Q4297" s="8" t="s">
        <v>8381</v>
      </c>
      <c r="R4297">
        <v>2153</v>
      </c>
      <c r="S4297" s="7">
        <v>1</v>
      </c>
      <c r="T4297" s="4">
        <v>372625</v>
      </c>
      <c r="U4297" s="4">
        <v>34</v>
      </c>
      <c r="V4297" s="25">
        <v>39.421550925930205</v>
      </c>
      <c r="W4297" s="4">
        <v>4</v>
      </c>
    </row>
    <row r="4298" spans="1:23" x14ac:dyDescent="0.45">
      <c r="A4298" t="s">
        <v>8334</v>
      </c>
      <c r="B4298" t="s">
        <v>8224</v>
      </c>
      <c r="C4298" t="s">
        <v>8386</v>
      </c>
      <c r="F4298" s="7"/>
      <c r="G4298" s="4"/>
      <c r="H4298" s="4"/>
      <c r="I4298" s="25"/>
      <c r="J4298" s="4"/>
      <c r="N4298" t="s">
        <v>8334</v>
      </c>
      <c r="O4298" t="s">
        <v>8224</v>
      </c>
      <c r="P4298" t="s">
        <v>8386</v>
      </c>
      <c r="S4298" s="7"/>
      <c r="T4298" s="4"/>
      <c r="U4298" s="4"/>
      <c r="V4298" s="25"/>
      <c r="W4298" s="4"/>
    </row>
    <row r="4299" spans="1:23" x14ac:dyDescent="0.45">
      <c r="A4299" t="s">
        <v>8334</v>
      </c>
      <c r="B4299" t="s">
        <v>8224</v>
      </c>
      <c r="C4299" t="s">
        <v>8386</v>
      </c>
      <c r="D4299" s="8" t="s">
        <v>8380</v>
      </c>
      <c r="F4299" s="7">
        <v>1</v>
      </c>
      <c r="G4299" s="4">
        <v>500</v>
      </c>
      <c r="H4299" s="4">
        <v>25</v>
      </c>
      <c r="I4299" s="25">
        <v>30</v>
      </c>
      <c r="J4299" s="4">
        <v>3</v>
      </c>
      <c r="N4299" t="s">
        <v>8334</v>
      </c>
      <c r="O4299" t="s">
        <v>8224</v>
      </c>
      <c r="P4299" t="s">
        <v>8386</v>
      </c>
      <c r="Q4299" s="8" t="s">
        <v>8380</v>
      </c>
      <c r="S4299" s="7">
        <v>1</v>
      </c>
      <c r="T4299" s="4">
        <v>500</v>
      </c>
      <c r="U4299" s="4">
        <v>25</v>
      </c>
      <c r="V4299" s="25">
        <v>30</v>
      </c>
      <c r="W4299" s="4">
        <v>3</v>
      </c>
    </row>
    <row r="4300" spans="1:23" x14ac:dyDescent="0.45">
      <c r="A4300" t="s">
        <v>8334</v>
      </c>
      <c r="B4300" t="s">
        <v>8224</v>
      </c>
      <c r="C4300" t="s">
        <v>8386</v>
      </c>
      <c r="D4300" s="8" t="s">
        <v>8380</v>
      </c>
      <c r="E4300">
        <v>2131</v>
      </c>
      <c r="F4300" s="7">
        <v>1</v>
      </c>
      <c r="G4300" s="4">
        <v>500</v>
      </c>
      <c r="H4300" s="4">
        <v>25</v>
      </c>
      <c r="I4300" s="25">
        <v>30</v>
      </c>
      <c r="J4300" s="4">
        <v>3</v>
      </c>
      <c r="N4300" t="s">
        <v>8334</v>
      </c>
      <c r="O4300" t="s">
        <v>8224</v>
      </c>
      <c r="P4300" t="s">
        <v>8386</v>
      </c>
      <c r="Q4300" s="8" t="s">
        <v>8380</v>
      </c>
      <c r="R4300">
        <v>2131</v>
      </c>
      <c r="S4300" s="7">
        <v>1</v>
      </c>
      <c r="T4300" s="4">
        <v>500</v>
      </c>
      <c r="U4300" s="4">
        <v>25</v>
      </c>
      <c r="V4300" s="25">
        <v>30</v>
      </c>
      <c r="W4300" s="4">
        <v>3</v>
      </c>
    </row>
    <row r="4301" spans="1:23" x14ac:dyDescent="0.45">
      <c r="A4301" t="s">
        <v>8334</v>
      </c>
      <c r="B4301" t="s">
        <v>8224</v>
      </c>
      <c r="C4301" t="s">
        <v>8386</v>
      </c>
      <c r="D4301" s="8" t="s">
        <v>8370</v>
      </c>
      <c r="F4301" s="7">
        <v>1</v>
      </c>
      <c r="G4301" s="4">
        <v>60000</v>
      </c>
      <c r="H4301" s="4">
        <v>852</v>
      </c>
      <c r="I4301" s="25">
        <v>30</v>
      </c>
      <c r="J4301" s="4">
        <v>27</v>
      </c>
      <c r="N4301" t="s">
        <v>8334</v>
      </c>
      <c r="O4301" t="s">
        <v>8224</v>
      </c>
      <c r="P4301" t="s">
        <v>8386</v>
      </c>
      <c r="Q4301" s="8" t="s">
        <v>8370</v>
      </c>
      <c r="S4301" s="7">
        <v>1</v>
      </c>
      <c r="T4301" s="4">
        <v>60000</v>
      </c>
      <c r="U4301" s="4">
        <v>852</v>
      </c>
      <c r="V4301" s="25">
        <v>30</v>
      </c>
      <c r="W4301" s="4">
        <v>27</v>
      </c>
    </row>
    <row r="4302" spans="1:23" x14ac:dyDescent="0.45">
      <c r="A4302" t="s">
        <v>8334</v>
      </c>
      <c r="B4302" t="s">
        <v>8224</v>
      </c>
      <c r="C4302" t="s">
        <v>8386</v>
      </c>
      <c r="D4302" s="8" t="s">
        <v>8370</v>
      </c>
      <c r="E4302">
        <v>2125</v>
      </c>
      <c r="F4302" s="7">
        <v>1</v>
      </c>
      <c r="G4302" s="4">
        <v>60000</v>
      </c>
      <c r="H4302" s="4">
        <v>852</v>
      </c>
      <c r="I4302" s="25">
        <v>30</v>
      </c>
      <c r="J4302" s="4">
        <v>27</v>
      </c>
      <c r="N4302" t="s">
        <v>8334</v>
      </c>
      <c r="O4302" t="s">
        <v>8224</v>
      </c>
      <c r="P4302" t="s">
        <v>8386</v>
      </c>
      <c r="Q4302" s="8" t="s">
        <v>8370</v>
      </c>
      <c r="R4302">
        <v>2125</v>
      </c>
      <c r="S4302" s="7">
        <v>1</v>
      </c>
      <c r="T4302" s="4">
        <v>60000</v>
      </c>
      <c r="U4302" s="4">
        <v>852</v>
      </c>
      <c r="V4302" s="25">
        <v>30</v>
      </c>
      <c r="W4302" s="4">
        <v>27</v>
      </c>
    </row>
    <row r="4303" spans="1:23" x14ac:dyDescent="0.45">
      <c r="A4303" t="s">
        <v>8334</v>
      </c>
      <c r="B4303" t="s">
        <v>8224</v>
      </c>
      <c r="C4303" t="s">
        <v>8386</v>
      </c>
      <c r="D4303" s="8" t="s">
        <v>8381</v>
      </c>
      <c r="F4303" s="7">
        <v>2</v>
      </c>
      <c r="G4303" s="4">
        <v>27500</v>
      </c>
      <c r="H4303" s="4">
        <v>7345</v>
      </c>
      <c r="I4303" s="25">
        <v>30</v>
      </c>
      <c r="J4303" s="4">
        <v>168</v>
      </c>
      <c r="N4303" t="s">
        <v>8334</v>
      </c>
      <c r="O4303" t="s">
        <v>8224</v>
      </c>
      <c r="P4303" t="s">
        <v>8386</v>
      </c>
      <c r="Q4303" s="8" t="s">
        <v>8381</v>
      </c>
      <c r="S4303" s="7">
        <v>2</v>
      </c>
      <c r="T4303" s="4">
        <v>27500</v>
      </c>
      <c r="U4303" s="4">
        <v>7345</v>
      </c>
      <c r="V4303" s="25">
        <v>30</v>
      </c>
      <c r="W4303" s="4">
        <v>168</v>
      </c>
    </row>
    <row r="4304" spans="1:23" x14ac:dyDescent="0.45">
      <c r="A4304" t="s">
        <v>8334</v>
      </c>
      <c r="B4304" t="s">
        <v>8224</v>
      </c>
      <c r="C4304" t="s">
        <v>8386</v>
      </c>
      <c r="D4304" s="8" t="s">
        <v>8381</v>
      </c>
      <c r="E4304">
        <v>1077</v>
      </c>
      <c r="F4304" s="7">
        <v>1</v>
      </c>
      <c r="G4304" s="4">
        <v>25000</v>
      </c>
      <c r="H4304" s="4">
        <v>7344</v>
      </c>
      <c r="I4304" s="25">
        <v>30</v>
      </c>
      <c r="J4304" s="4">
        <v>167</v>
      </c>
      <c r="N4304" t="s">
        <v>8334</v>
      </c>
      <c r="O4304" t="s">
        <v>8224</v>
      </c>
      <c r="P4304" t="s">
        <v>8386</v>
      </c>
      <c r="Q4304" s="8" t="s">
        <v>8381</v>
      </c>
      <c r="R4304">
        <v>1077</v>
      </c>
      <c r="S4304" s="7">
        <v>1</v>
      </c>
      <c r="T4304" s="4">
        <v>25000</v>
      </c>
      <c r="U4304" s="4">
        <v>7344</v>
      </c>
      <c r="V4304" s="25">
        <v>30</v>
      </c>
      <c r="W4304" s="4">
        <v>167</v>
      </c>
    </row>
    <row r="4305" spans="1:23" x14ac:dyDescent="0.45">
      <c r="A4305" t="s">
        <v>8334</v>
      </c>
      <c r="B4305" t="s">
        <v>8224</v>
      </c>
      <c r="C4305" t="s">
        <v>8386</v>
      </c>
      <c r="D4305" s="8" t="s">
        <v>8381</v>
      </c>
      <c r="E4305">
        <v>1111</v>
      </c>
      <c r="F4305" s="7">
        <v>1</v>
      </c>
      <c r="G4305" s="4">
        <v>2500</v>
      </c>
      <c r="H4305" s="4">
        <v>1</v>
      </c>
      <c r="I4305" s="25">
        <v>30</v>
      </c>
      <c r="J4305" s="4">
        <v>1</v>
      </c>
      <c r="N4305" t="s">
        <v>8334</v>
      </c>
      <c r="O4305" t="s">
        <v>8224</v>
      </c>
      <c r="P4305" t="s">
        <v>8386</v>
      </c>
      <c r="Q4305" s="8" t="s">
        <v>8381</v>
      </c>
      <c r="R4305">
        <v>1111</v>
      </c>
      <c r="S4305" s="7">
        <v>1</v>
      </c>
      <c r="T4305" s="4">
        <v>2500</v>
      </c>
      <c r="U4305" s="4">
        <v>1</v>
      </c>
      <c r="V4305" s="25">
        <v>30</v>
      </c>
      <c r="W4305" s="4">
        <v>1</v>
      </c>
    </row>
    <row r="4306" spans="1:23" x14ac:dyDescent="0.45">
      <c r="A4306" t="s">
        <v>8334</v>
      </c>
      <c r="B4306" t="s">
        <v>8224</v>
      </c>
      <c r="C4306" t="s">
        <v>8387</v>
      </c>
      <c r="F4306" s="7"/>
      <c r="G4306" s="4"/>
      <c r="H4306" s="4"/>
      <c r="I4306" s="25"/>
      <c r="J4306" s="4"/>
      <c r="N4306" t="s">
        <v>8334</v>
      </c>
      <c r="O4306" t="s">
        <v>8224</v>
      </c>
      <c r="P4306" t="s">
        <v>8387</v>
      </c>
      <c r="S4306" s="7"/>
      <c r="T4306" s="4"/>
      <c r="U4306" s="4"/>
      <c r="V4306" s="25"/>
      <c r="W4306" s="4"/>
    </row>
    <row r="4307" spans="1:23" x14ac:dyDescent="0.45">
      <c r="A4307" t="s">
        <v>8334</v>
      </c>
      <c r="B4307" t="s">
        <v>8224</v>
      </c>
      <c r="C4307" t="s">
        <v>8387</v>
      </c>
      <c r="D4307" s="8" t="s">
        <v>8376</v>
      </c>
      <c r="F4307" s="7">
        <v>1</v>
      </c>
      <c r="G4307" s="4">
        <v>5000</v>
      </c>
      <c r="H4307" s="4">
        <v>1</v>
      </c>
      <c r="I4307" s="25">
        <v>14</v>
      </c>
      <c r="J4307" s="4">
        <v>1</v>
      </c>
      <c r="N4307" t="s">
        <v>8334</v>
      </c>
      <c r="O4307" t="s">
        <v>8224</v>
      </c>
      <c r="P4307" t="s">
        <v>8387</v>
      </c>
      <c r="Q4307" s="8" t="s">
        <v>8376</v>
      </c>
      <c r="S4307" s="7">
        <v>1</v>
      </c>
      <c r="T4307" s="4">
        <v>5000</v>
      </c>
      <c r="U4307" s="4">
        <v>1</v>
      </c>
      <c r="V4307" s="25">
        <v>14</v>
      </c>
      <c r="W4307" s="4">
        <v>1</v>
      </c>
    </row>
    <row r="4308" spans="1:23" x14ac:dyDescent="0.45">
      <c r="A4308" t="s">
        <v>8334</v>
      </c>
      <c r="B4308" t="s">
        <v>8224</v>
      </c>
      <c r="C4308" t="s">
        <v>8387</v>
      </c>
      <c r="D4308" s="8" t="s">
        <v>8376</v>
      </c>
      <c r="E4308">
        <v>2146</v>
      </c>
      <c r="F4308" s="7">
        <v>1</v>
      </c>
      <c r="G4308" s="4">
        <v>5000</v>
      </c>
      <c r="H4308" s="4">
        <v>1</v>
      </c>
      <c r="I4308" s="25">
        <v>14</v>
      </c>
      <c r="J4308" s="4">
        <v>1</v>
      </c>
      <c r="N4308" t="s">
        <v>8334</v>
      </c>
      <c r="O4308" t="s">
        <v>8224</v>
      </c>
      <c r="P4308" t="s">
        <v>8387</v>
      </c>
      <c r="Q4308" s="8" t="s">
        <v>8376</v>
      </c>
      <c r="R4308">
        <v>2146</v>
      </c>
      <c r="S4308" s="7">
        <v>1</v>
      </c>
      <c r="T4308" s="4">
        <v>5000</v>
      </c>
      <c r="U4308" s="4">
        <v>1</v>
      </c>
      <c r="V4308" s="25">
        <v>14</v>
      </c>
      <c r="W4308" s="4">
        <v>1</v>
      </c>
    </row>
    <row r="4309" spans="1:23" x14ac:dyDescent="0.45">
      <c r="A4309" t="s">
        <v>8334</v>
      </c>
      <c r="B4309" t="s">
        <v>8224</v>
      </c>
      <c r="C4309" t="s">
        <v>8387</v>
      </c>
      <c r="D4309" s="8" t="s">
        <v>8377</v>
      </c>
      <c r="F4309" s="7">
        <v>3</v>
      </c>
      <c r="G4309" s="4">
        <v>292000</v>
      </c>
      <c r="H4309" s="4">
        <v>318</v>
      </c>
      <c r="I4309" s="25">
        <v>29.972222222221415</v>
      </c>
      <c r="J4309" s="4">
        <v>21</v>
      </c>
      <c r="N4309" t="s">
        <v>8334</v>
      </c>
      <c r="O4309" t="s">
        <v>8224</v>
      </c>
      <c r="P4309" t="s">
        <v>8387</v>
      </c>
      <c r="Q4309" s="8" t="s">
        <v>8377</v>
      </c>
      <c r="S4309" s="7">
        <v>3</v>
      </c>
      <c r="T4309" s="4">
        <v>292000</v>
      </c>
      <c r="U4309" s="4">
        <v>318</v>
      </c>
      <c r="V4309" s="25">
        <v>29.972222222221415</v>
      </c>
      <c r="W4309" s="4">
        <v>21</v>
      </c>
    </row>
    <row r="4310" spans="1:23" x14ac:dyDescent="0.45">
      <c r="A4310" t="s">
        <v>8334</v>
      </c>
      <c r="B4310" t="s">
        <v>8224</v>
      </c>
      <c r="C4310" t="s">
        <v>8387</v>
      </c>
      <c r="D4310" s="8" t="s">
        <v>8377</v>
      </c>
      <c r="E4310">
        <v>1115</v>
      </c>
      <c r="F4310" s="7">
        <v>1</v>
      </c>
      <c r="G4310" s="4">
        <v>40000</v>
      </c>
      <c r="H4310" s="4">
        <v>53</v>
      </c>
      <c r="I4310" s="25">
        <v>29.958333333335759</v>
      </c>
      <c r="J4310" s="4">
        <v>4</v>
      </c>
      <c r="N4310" t="s">
        <v>8334</v>
      </c>
      <c r="O4310" t="s">
        <v>8224</v>
      </c>
      <c r="P4310" t="s">
        <v>8387</v>
      </c>
      <c r="Q4310" s="8" t="s">
        <v>8377</v>
      </c>
      <c r="R4310">
        <v>1115</v>
      </c>
      <c r="S4310" s="7">
        <v>1</v>
      </c>
      <c r="T4310" s="4">
        <v>40000</v>
      </c>
      <c r="U4310" s="4">
        <v>53</v>
      </c>
      <c r="V4310" s="25">
        <v>29.958333333335759</v>
      </c>
      <c r="W4310" s="4">
        <v>4</v>
      </c>
    </row>
    <row r="4311" spans="1:23" x14ac:dyDescent="0.45">
      <c r="A4311" t="s">
        <v>8334</v>
      </c>
      <c r="B4311" t="s">
        <v>8224</v>
      </c>
      <c r="C4311" t="s">
        <v>8387</v>
      </c>
      <c r="D4311" s="8" t="s">
        <v>8377</v>
      </c>
      <c r="E4311">
        <v>1121</v>
      </c>
      <c r="F4311" s="7">
        <v>1</v>
      </c>
      <c r="G4311" s="4">
        <v>250000</v>
      </c>
      <c r="H4311" s="4">
        <v>29</v>
      </c>
      <c r="I4311" s="25">
        <v>29.958333333328483</v>
      </c>
      <c r="J4311" s="4">
        <v>5</v>
      </c>
      <c r="N4311" t="s">
        <v>8334</v>
      </c>
      <c r="O4311" t="s">
        <v>8224</v>
      </c>
      <c r="P4311" t="s">
        <v>8387</v>
      </c>
      <c r="Q4311" s="8" t="s">
        <v>8377</v>
      </c>
      <c r="R4311">
        <v>1121</v>
      </c>
      <c r="S4311" s="7">
        <v>1</v>
      </c>
      <c r="T4311" s="4">
        <v>250000</v>
      </c>
      <c r="U4311" s="4">
        <v>29</v>
      </c>
      <c r="V4311" s="25">
        <v>29.958333333328483</v>
      </c>
      <c r="W4311" s="4">
        <v>5</v>
      </c>
    </row>
    <row r="4312" spans="1:23" x14ac:dyDescent="0.45">
      <c r="A4312" t="s">
        <v>8334</v>
      </c>
      <c r="B4312" t="s">
        <v>8224</v>
      </c>
      <c r="C4312" t="s">
        <v>8387</v>
      </c>
      <c r="D4312" s="8" t="s">
        <v>8377</v>
      </c>
      <c r="E4312">
        <v>2129</v>
      </c>
      <c r="F4312" s="7">
        <v>1</v>
      </c>
      <c r="G4312" s="4">
        <v>2000</v>
      </c>
      <c r="H4312" s="4">
        <v>236</v>
      </c>
      <c r="I4312" s="25">
        <v>30</v>
      </c>
      <c r="J4312" s="4">
        <v>12</v>
      </c>
      <c r="N4312" t="s">
        <v>8334</v>
      </c>
      <c r="O4312" t="s">
        <v>8224</v>
      </c>
      <c r="P4312" t="s">
        <v>8387</v>
      </c>
      <c r="Q4312" s="8" t="s">
        <v>8377</v>
      </c>
      <c r="R4312">
        <v>2129</v>
      </c>
      <c r="S4312" s="7">
        <v>1</v>
      </c>
      <c r="T4312" s="4">
        <v>2000</v>
      </c>
      <c r="U4312" s="4">
        <v>236</v>
      </c>
      <c r="V4312" s="25">
        <v>30</v>
      </c>
      <c r="W4312" s="4">
        <v>12</v>
      </c>
    </row>
    <row r="4313" spans="1:23" x14ac:dyDescent="0.45">
      <c r="A4313" t="s">
        <v>8334</v>
      </c>
      <c r="B4313" t="s">
        <v>8224</v>
      </c>
      <c r="C4313" t="s">
        <v>8387</v>
      </c>
      <c r="D4313" s="8" t="s">
        <v>8378</v>
      </c>
      <c r="F4313" s="7">
        <v>1</v>
      </c>
      <c r="G4313" s="4">
        <v>30000</v>
      </c>
      <c r="H4313" s="4">
        <v>45</v>
      </c>
      <c r="I4313" s="25">
        <v>29.958333333335759</v>
      </c>
      <c r="J4313" s="4">
        <v>4</v>
      </c>
      <c r="N4313" t="s">
        <v>8334</v>
      </c>
      <c r="O4313" t="s">
        <v>8224</v>
      </c>
      <c r="P4313" t="s">
        <v>8387</v>
      </c>
      <c r="Q4313" s="8" t="s">
        <v>8378</v>
      </c>
      <c r="S4313" s="7">
        <v>1</v>
      </c>
      <c r="T4313" s="4">
        <v>30000</v>
      </c>
      <c r="U4313" s="4">
        <v>45</v>
      </c>
      <c r="V4313" s="25">
        <v>29.958333333335759</v>
      </c>
      <c r="W4313" s="4">
        <v>4</v>
      </c>
    </row>
    <row r="4314" spans="1:23" x14ac:dyDescent="0.45">
      <c r="A4314" t="s">
        <v>8334</v>
      </c>
      <c r="B4314" t="s">
        <v>8224</v>
      </c>
      <c r="C4314" t="s">
        <v>8387</v>
      </c>
      <c r="D4314" s="8" t="s">
        <v>8378</v>
      </c>
      <c r="E4314">
        <v>1068</v>
      </c>
      <c r="F4314" s="7">
        <v>1</v>
      </c>
      <c r="G4314" s="4">
        <v>30000</v>
      </c>
      <c r="H4314" s="4">
        <v>45</v>
      </c>
      <c r="I4314" s="25">
        <v>29.958333333335759</v>
      </c>
      <c r="J4314" s="4">
        <v>4</v>
      </c>
      <c r="N4314" t="s">
        <v>8334</v>
      </c>
      <c r="O4314" t="s">
        <v>8224</v>
      </c>
      <c r="P4314" t="s">
        <v>8387</v>
      </c>
      <c r="Q4314" s="8" t="s">
        <v>8378</v>
      </c>
      <c r="R4314">
        <v>1068</v>
      </c>
      <c r="S4314" s="7">
        <v>1</v>
      </c>
      <c r="T4314" s="4">
        <v>30000</v>
      </c>
      <c r="U4314" s="4">
        <v>45</v>
      </c>
      <c r="V4314" s="25">
        <v>29.958333333335759</v>
      </c>
      <c r="W4314" s="4">
        <v>4</v>
      </c>
    </row>
    <row r="4315" spans="1:23" x14ac:dyDescent="0.45">
      <c r="A4315" t="s">
        <v>8334</v>
      </c>
      <c r="B4315" t="s">
        <v>8224</v>
      </c>
      <c r="C4315" t="s">
        <v>8387</v>
      </c>
      <c r="D4315" s="8" t="s">
        <v>8379</v>
      </c>
      <c r="F4315" s="7">
        <v>1</v>
      </c>
      <c r="G4315" s="4">
        <v>15000</v>
      </c>
      <c r="H4315" s="4">
        <v>243</v>
      </c>
      <c r="I4315" s="25">
        <v>60</v>
      </c>
      <c r="J4315" s="4">
        <v>15</v>
      </c>
      <c r="N4315" t="s">
        <v>8334</v>
      </c>
      <c r="O4315" t="s">
        <v>8224</v>
      </c>
      <c r="P4315" t="s">
        <v>8387</v>
      </c>
      <c r="Q4315" s="8" t="s">
        <v>8379</v>
      </c>
      <c r="S4315" s="7">
        <v>1</v>
      </c>
      <c r="T4315" s="4">
        <v>15000</v>
      </c>
      <c r="U4315" s="4">
        <v>243</v>
      </c>
      <c r="V4315" s="25">
        <v>60</v>
      </c>
      <c r="W4315" s="4">
        <v>15</v>
      </c>
    </row>
    <row r="4316" spans="1:23" x14ac:dyDescent="0.45">
      <c r="A4316" t="s">
        <v>8334</v>
      </c>
      <c r="B4316" t="s">
        <v>8224</v>
      </c>
      <c r="C4316" t="s">
        <v>8387</v>
      </c>
      <c r="D4316" s="8" t="s">
        <v>8379</v>
      </c>
      <c r="E4316">
        <v>1103</v>
      </c>
      <c r="F4316" s="7">
        <v>1</v>
      </c>
      <c r="G4316" s="4">
        <v>15000</v>
      </c>
      <c r="H4316" s="4">
        <v>243</v>
      </c>
      <c r="I4316" s="25">
        <v>60</v>
      </c>
      <c r="J4316" s="4">
        <v>15</v>
      </c>
      <c r="N4316" t="s">
        <v>8334</v>
      </c>
      <c r="O4316" t="s">
        <v>8224</v>
      </c>
      <c r="P4316" t="s">
        <v>8387</v>
      </c>
      <c r="Q4316" s="8" t="s">
        <v>8379</v>
      </c>
      <c r="R4316">
        <v>1103</v>
      </c>
      <c r="S4316" s="7">
        <v>1</v>
      </c>
      <c r="T4316" s="4">
        <v>15000</v>
      </c>
      <c r="U4316" s="4">
        <v>243</v>
      </c>
      <c r="V4316" s="25">
        <v>60</v>
      </c>
      <c r="W4316" s="4">
        <v>15</v>
      </c>
    </row>
    <row r="4317" spans="1:23" x14ac:dyDescent="0.45">
      <c r="A4317" t="s">
        <v>8334</v>
      </c>
      <c r="B4317" t="s">
        <v>8224</v>
      </c>
      <c r="C4317" t="s">
        <v>8387</v>
      </c>
      <c r="D4317" s="8" t="s">
        <v>8369</v>
      </c>
      <c r="F4317" s="7">
        <v>1</v>
      </c>
      <c r="G4317" s="4">
        <v>45000</v>
      </c>
      <c r="H4317" s="4">
        <v>118</v>
      </c>
      <c r="I4317" s="25">
        <v>30</v>
      </c>
      <c r="J4317" s="4">
        <v>6</v>
      </c>
      <c r="N4317" t="s">
        <v>8334</v>
      </c>
      <c r="O4317" t="s">
        <v>8224</v>
      </c>
      <c r="P4317" t="s">
        <v>8387</v>
      </c>
      <c r="Q4317" s="8" t="s">
        <v>8369</v>
      </c>
      <c r="S4317" s="7">
        <v>1</v>
      </c>
      <c r="T4317" s="4">
        <v>45000</v>
      </c>
      <c r="U4317" s="4">
        <v>118</v>
      </c>
      <c r="V4317" s="25">
        <v>30</v>
      </c>
      <c r="W4317" s="4">
        <v>6</v>
      </c>
    </row>
    <row r="4318" spans="1:23" x14ac:dyDescent="0.45">
      <c r="A4318" t="s">
        <v>8334</v>
      </c>
      <c r="B4318" t="s">
        <v>8224</v>
      </c>
      <c r="C4318" t="s">
        <v>8387</v>
      </c>
      <c r="D4318" s="8" t="s">
        <v>8369</v>
      </c>
      <c r="E4318">
        <v>2151</v>
      </c>
      <c r="F4318" s="7">
        <v>1</v>
      </c>
      <c r="G4318" s="4">
        <v>45000</v>
      </c>
      <c r="H4318" s="4">
        <v>118</v>
      </c>
      <c r="I4318" s="25">
        <v>30</v>
      </c>
      <c r="J4318" s="4">
        <v>6</v>
      </c>
      <c r="N4318" t="s">
        <v>8334</v>
      </c>
      <c r="O4318" t="s">
        <v>8224</v>
      </c>
      <c r="P4318" t="s">
        <v>8387</v>
      </c>
      <c r="Q4318" s="8" t="s">
        <v>8369</v>
      </c>
      <c r="R4318">
        <v>2151</v>
      </c>
      <c r="S4318" s="7">
        <v>1</v>
      </c>
      <c r="T4318" s="4">
        <v>45000</v>
      </c>
      <c r="U4318" s="4">
        <v>118</v>
      </c>
      <c r="V4318" s="25">
        <v>30</v>
      </c>
      <c r="W4318" s="4">
        <v>6</v>
      </c>
    </row>
    <row r="4319" spans="1:23" x14ac:dyDescent="0.45">
      <c r="A4319" t="s">
        <v>8334</v>
      </c>
      <c r="B4319" t="s">
        <v>8224</v>
      </c>
      <c r="C4319" t="s">
        <v>8387</v>
      </c>
      <c r="D4319" s="8" t="s">
        <v>8380</v>
      </c>
      <c r="F4319" s="7">
        <v>1</v>
      </c>
      <c r="G4319" s="4">
        <v>100000</v>
      </c>
      <c r="H4319" s="4">
        <v>41</v>
      </c>
      <c r="I4319" s="25">
        <v>26.985902777771116</v>
      </c>
      <c r="J4319" s="4">
        <v>6</v>
      </c>
      <c r="N4319" t="s">
        <v>8334</v>
      </c>
      <c r="O4319" t="s">
        <v>8224</v>
      </c>
      <c r="P4319" t="s">
        <v>8387</v>
      </c>
      <c r="Q4319" s="8" t="s">
        <v>8380</v>
      </c>
      <c r="S4319" s="7">
        <v>1</v>
      </c>
      <c r="T4319" s="4">
        <v>100000</v>
      </c>
      <c r="U4319" s="4">
        <v>41</v>
      </c>
      <c r="V4319" s="25">
        <v>26.985902777771116</v>
      </c>
      <c r="W4319" s="4">
        <v>6</v>
      </c>
    </row>
    <row r="4320" spans="1:23" x14ac:dyDescent="0.45">
      <c r="A4320" t="s">
        <v>8334</v>
      </c>
      <c r="B4320" t="s">
        <v>8224</v>
      </c>
      <c r="C4320" t="s">
        <v>8387</v>
      </c>
      <c r="D4320" s="8" t="s">
        <v>8380</v>
      </c>
      <c r="E4320">
        <v>1101</v>
      </c>
      <c r="F4320" s="7">
        <v>1</v>
      </c>
      <c r="G4320" s="4">
        <v>100000</v>
      </c>
      <c r="H4320" s="4">
        <v>41</v>
      </c>
      <c r="I4320" s="25">
        <v>26.985902777771116</v>
      </c>
      <c r="J4320" s="4">
        <v>6</v>
      </c>
      <c r="N4320" t="s">
        <v>8334</v>
      </c>
      <c r="O4320" t="s">
        <v>8224</v>
      </c>
      <c r="P4320" t="s">
        <v>8387</v>
      </c>
      <c r="Q4320" s="8" t="s">
        <v>8380</v>
      </c>
      <c r="R4320">
        <v>1101</v>
      </c>
      <c r="S4320" s="7">
        <v>1</v>
      </c>
      <c r="T4320" s="4">
        <v>100000</v>
      </c>
      <c r="U4320" s="4">
        <v>41</v>
      </c>
      <c r="V4320" s="25">
        <v>26.985902777771116</v>
      </c>
      <c r="W4320" s="4">
        <v>6</v>
      </c>
    </row>
    <row r="4321" spans="1:23" x14ac:dyDescent="0.45">
      <c r="A4321" t="s">
        <v>8334</v>
      </c>
      <c r="B4321" t="s">
        <v>8224</v>
      </c>
      <c r="C4321" t="s">
        <v>8387</v>
      </c>
      <c r="D4321" s="8" t="s">
        <v>8373</v>
      </c>
      <c r="F4321" s="7">
        <v>2</v>
      </c>
      <c r="G4321" s="4">
        <v>40000</v>
      </c>
      <c r="H4321" s="4">
        <v>1671</v>
      </c>
      <c r="I4321" s="25">
        <v>30.020833333328483</v>
      </c>
      <c r="J4321" s="4">
        <v>59</v>
      </c>
      <c r="N4321" t="s">
        <v>8334</v>
      </c>
      <c r="O4321" t="s">
        <v>8224</v>
      </c>
      <c r="P4321" t="s">
        <v>8387</v>
      </c>
      <c r="Q4321" s="8" t="s">
        <v>8373</v>
      </c>
      <c r="S4321" s="7">
        <v>2</v>
      </c>
      <c r="T4321" s="4">
        <v>40000</v>
      </c>
      <c r="U4321" s="4">
        <v>1671</v>
      </c>
      <c r="V4321" s="25">
        <v>30.020833333328483</v>
      </c>
      <c r="W4321" s="4">
        <v>59</v>
      </c>
    </row>
    <row r="4322" spans="1:23" x14ac:dyDescent="0.45">
      <c r="A4322" t="s">
        <v>8334</v>
      </c>
      <c r="B4322" t="s">
        <v>8224</v>
      </c>
      <c r="C4322" t="s">
        <v>8387</v>
      </c>
      <c r="D4322" s="8" t="s">
        <v>8373</v>
      </c>
      <c r="E4322">
        <v>1109</v>
      </c>
      <c r="F4322" s="7">
        <v>1</v>
      </c>
      <c r="G4322" s="4">
        <v>10000</v>
      </c>
      <c r="H4322" s="4">
        <v>45</v>
      </c>
      <c r="I4322" s="25">
        <v>30.041666666656965</v>
      </c>
      <c r="J4322" s="4">
        <v>3</v>
      </c>
      <c r="N4322" t="s">
        <v>8334</v>
      </c>
      <c r="O4322" t="s">
        <v>8224</v>
      </c>
      <c r="P4322" t="s">
        <v>8387</v>
      </c>
      <c r="Q4322" s="8" t="s">
        <v>8373</v>
      </c>
      <c r="R4322">
        <v>1109</v>
      </c>
      <c r="S4322" s="7">
        <v>1</v>
      </c>
      <c r="T4322" s="4">
        <v>10000</v>
      </c>
      <c r="U4322" s="4">
        <v>45</v>
      </c>
      <c r="V4322" s="25">
        <v>30.041666666656965</v>
      </c>
      <c r="W4322" s="4">
        <v>3</v>
      </c>
    </row>
    <row r="4323" spans="1:23" x14ac:dyDescent="0.45">
      <c r="A4323" t="s">
        <v>8334</v>
      </c>
      <c r="B4323" t="s">
        <v>8224</v>
      </c>
      <c r="C4323" t="s">
        <v>8387</v>
      </c>
      <c r="D4323" s="8" t="s">
        <v>8373</v>
      </c>
      <c r="E4323">
        <v>2139</v>
      </c>
      <c r="F4323" s="7">
        <v>1</v>
      </c>
      <c r="G4323" s="4">
        <v>30000</v>
      </c>
      <c r="H4323" s="4">
        <v>1626</v>
      </c>
      <c r="I4323" s="25">
        <v>30</v>
      </c>
      <c r="J4323" s="4">
        <v>56</v>
      </c>
      <c r="N4323" t="s">
        <v>8334</v>
      </c>
      <c r="O4323" t="s">
        <v>8224</v>
      </c>
      <c r="P4323" t="s">
        <v>8387</v>
      </c>
      <c r="Q4323" s="8" t="s">
        <v>8373</v>
      </c>
      <c r="R4323">
        <v>2139</v>
      </c>
      <c r="S4323" s="7">
        <v>1</v>
      </c>
      <c r="T4323" s="4">
        <v>30000</v>
      </c>
      <c r="U4323" s="4">
        <v>1626</v>
      </c>
      <c r="V4323" s="25">
        <v>30</v>
      </c>
      <c r="W4323" s="4">
        <v>56</v>
      </c>
    </row>
    <row r="4324" spans="1:23" x14ac:dyDescent="0.45">
      <c r="A4324" t="s">
        <v>8334</v>
      </c>
      <c r="B4324" t="s">
        <v>8224</v>
      </c>
      <c r="C4324" t="s">
        <v>8387</v>
      </c>
      <c r="D4324" s="8" t="s">
        <v>8374</v>
      </c>
      <c r="F4324" s="7">
        <v>1</v>
      </c>
      <c r="G4324" s="4">
        <v>75000</v>
      </c>
      <c r="H4324" s="4">
        <v>21144</v>
      </c>
      <c r="I4324" s="25">
        <v>32.351354166668898</v>
      </c>
      <c r="J4324" s="4">
        <v>57</v>
      </c>
      <c r="N4324" t="s">
        <v>8334</v>
      </c>
      <c r="O4324" t="s">
        <v>8224</v>
      </c>
      <c r="P4324" t="s">
        <v>8387</v>
      </c>
      <c r="Q4324" s="8" t="s">
        <v>8374</v>
      </c>
      <c r="S4324" s="7">
        <v>1</v>
      </c>
      <c r="T4324" s="4">
        <v>75000</v>
      </c>
      <c r="U4324" s="4">
        <v>21144</v>
      </c>
      <c r="V4324" s="25">
        <v>32.351354166668898</v>
      </c>
      <c r="W4324" s="4">
        <v>57</v>
      </c>
    </row>
    <row r="4325" spans="1:23" x14ac:dyDescent="0.45">
      <c r="A4325" t="s">
        <v>8334</v>
      </c>
      <c r="B4325" t="s">
        <v>8224</v>
      </c>
      <c r="C4325" t="s">
        <v>8387</v>
      </c>
      <c r="D4325" s="8" t="s">
        <v>8374</v>
      </c>
      <c r="E4325">
        <v>2157</v>
      </c>
      <c r="F4325" s="7">
        <v>1</v>
      </c>
      <c r="G4325" s="4">
        <v>75000</v>
      </c>
      <c r="H4325" s="4">
        <v>21144</v>
      </c>
      <c r="I4325" s="25">
        <v>32.351354166668898</v>
      </c>
      <c r="J4325" s="4">
        <v>57</v>
      </c>
      <c r="N4325" t="s">
        <v>8334</v>
      </c>
      <c r="O4325" t="s">
        <v>8224</v>
      </c>
      <c r="P4325" t="s">
        <v>8387</v>
      </c>
      <c r="Q4325" s="8" t="s">
        <v>8374</v>
      </c>
      <c r="R4325">
        <v>2157</v>
      </c>
      <c r="S4325" s="7">
        <v>1</v>
      </c>
      <c r="T4325" s="4">
        <v>75000</v>
      </c>
      <c r="U4325" s="4">
        <v>21144</v>
      </c>
      <c r="V4325" s="25">
        <v>32.351354166668898</v>
      </c>
      <c r="W4325" s="4">
        <v>57</v>
      </c>
    </row>
    <row r="4326" spans="1:23" x14ac:dyDescent="0.45">
      <c r="A4326" t="s">
        <v>8316</v>
      </c>
      <c r="B4326"/>
      <c r="F4326" s="7">
        <v>100</v>
      </c>
      <c r="G4326" s="4">
        <v>13014052</v>
      </c>
      <c r="H4326" s="4">
        <v>105563.01000000001</v>
      </c>
      <c r="I4326" s="25">
        <v>37.698288310184942</v>
      </c>
      <c r="J4326" s="4">
        <v>1406</v>
      </c>
      <c r="N4326" t="s">
        <v>8316</v>
      </c>
      <c r="O4326"/>
      <c r="S4326" s="7">
        <v>100</v>
      </c>
      <c r="T4326" s="4">
        <v>13014052</v>
      </c>
      <c r="U4326" s="4">
        <v>105563.01000000001</v>
      </c>
      <c r="V4326" s="25">
        <v>37.698288310184942</v>
      </c>
      <c r="W4326" s="4">
        <v>1406</v>
      </c>
    </row>
    <row r="4327" spans="1:23" x14ac:dyDescent="0.45">
      <c r="A4327" t="s">
        <v>8316</v>
      </c>
      <c r="B4327" t="s">
        <v>8226</v>
      </c>
      <c r="F4327" s="7">
        <v>1</v>
      </c>
      <c r="G4327" s="4">
        <v>550000</v>
      </c>
      <c r="H4327" s="4">
        <v>50</v>
      </c>
      <c r="I4327" s="25">
        <v>30</v>
      </c>
      <c r="J4327" s="4">
        <v>1</v>
      </c>
      <c r="N4327" t="s">
        <v>8316</v>
      </c>
      <c r="O4327" t="s">
        <v>8226</v>
      </c>
      <c r="S4327" s="7">
        <v>1</v>
      </c>
      <c r="T4327" s="4">
        <v>550000</v>
      </c>
      <c r="U4327" s="4">
        <v>50</v>
      </c>
      <c r="V4327" s="25">
        <v>30</v>
      </c>
      <c r="W4327" s="4">
        <v>1</v>
      </c>
    </row>
    <row r="4328" spans="1:23" x14ac:dyDescent="0.45">
      <c r="A4328" t="s">
        <v>8316</v>
      </c>
      <c r="B4328" t="s">
        <v>8226</v>
      </c>
      <c r="C4328" t="s">
        <v>8385</v>
      </c>
      <c r="F4328" s="7"/>
      <c r="G4328" s="4"/>
      <c r="H4328" s="4"/>
      <c r="I4328" s="25"/>
      <c r="J4328" s="4"/>
      <c r="N4328" t="s">
        <v>8316</v>
      </c>
      <c r="O4328" t="s">
        <v>8226</v>
      </c>
      <c r="P4328" t="s">
        <v>8385</v>
      </c>
      <c r="S4328" s="7"/>
      <c r="T4328" s="4"/>
      <c r="U4328" s="4"/>
      <c r="V4328" s="25"/>
      <c r="W4328" s="4"/>
    </row>
    <row r="4329" spans="1:23" x14ac:dyDescent="0.45">
      <c r="A4329" t="s">
        <v>8316</v>
      </c>
      <c r="B4329" t="s">
        <v>8226</v>
      </c>
      <c r="C4329" t="s">
        <v>8385</v>
      </c>
      <c r="D4329" s="8" t="s">
        <v>8369</v>
      </c>
      <c r="F4329" s="7">
        <v>1</v>
      </c>
      <c r="G4329" s="4">
        <v>550000</v>
      </c>
      <c r="H4329" s="4">
        <v>50</v>
      </c>
      <c r="I4329" s="25">
        <v>30</v>
      </c>
      <c r="J4329" s="4">
        <v>1</v>
      </c>
      <c r="N4329" t="s">
        <v>8316</v>
      </c>
      <c r="O4329" t="s">
        <v>8226</v>
      </c>
      <c r="P4329" t="s">
        <v>8385</v>
      </c>
      <c r="Q4329" s="8" t="s">
        <v>8369</v>
      </c>
      <c r="S4329" s="7">
        <v>1</v>
      </c>
      <c r="T4329" s="4">
        <v>550000</v>
      </c>
      <c r="U4329" s="4">
        <v>50</v>
      </c>
      <c r="V4329" s="25">
        <v>30</v>
      </c>
      <c r="W4329" s="4">
        <v>1</v>
      </c>
    </row>
    <row r="4330" spans="1:23" x14ac:dyDescent="0.45">
      <c r="A4330" t="s">
        <v>8316</v>
      </c>
      <c r="B4330" t="s">
        <v>8226</v>
      </c>
      <c r="C4330" t="s">
        <v>8385</v>
      </c>
      <c r="D4330" s="8" t="s">
        <v>8369</v>
      </c>
      <c r="E4330">
        <v>486</v>
      </c>
      <c r="F4330" s="7">
        <v>1</v>
      </c>
      <c r="G4330" s="4">
        <v>550000</v>
      </c>
      <c r="H4330" s="4">
        <v>50</v>
      </c>
      <c r="I4330" s="25">
        <v>30</v>
      </c>
      <c r="J4330" s="4">
        <v>1</v>
      </c>
      <c r="N4330" t="s">
        <v>8316</v>
      </c>
      <c r="O4330" t="s">
        <v>8226</v>
      </c>
      <c r="P4330" t="s">
        <v>8385</v>
      </c>
      <c r="Q4330" s="8" t="s">
        <v>8369</v>
      </c>
      <c r="R4330">
        <v>486</v>
      </c>
      <c r="S4330" s="7">
        <v>1</v>
      </c>
      <c r="T4330" s="4">
        <v>550000</v>
      </c>
      <c r="U4330" s="4">
        <v>50</v>
      </c>
      <c r="V4330" s="25">
        <v>30</v>
      </c>
      <c r="W4330" s="4">
        <v>1</v>
      </c>
    </row>
    <row r="4331" spans="1:23" x14ac:dyDescent="0.45">
      <c r="A4331" t="s">
        <v>8316</v>
      </c>
      <c r="B4331" t="s">
        <v>8229</v>
      </c>
      <c r="F4331" s="7">
        <v>5</v>
      </c>
      <c r="G4331" s="4">
        <v>88500</v>
      </c>
      <c r="H4331" s="4">
        <v>60</v>
      </c>
      <c r="I4331" s="25">
        <v>42.00833333333285</v>
      </c>
      <c r="J4331" s="4">
        <v>5</v>
      </c>
      <c r="N4331" t="s">
        <v>8316</v>
      </c>
      <c r="O4331" t="s">
        <v>8229</v>
      </c>
      <c r="S4331" s="7">
        <v>5</v>
      </c>
      <c r="T4331" s="4">
        <v>88500</v>
      </c>
      <c r="U4331" s="4">
        <v>60</v>
      </c>
      <c r="V4331" s="25">
        <v>42.00833333333285</v>
      </c>
      <c r="W4331" s="4">
        <v>5</v>
      </c>
    </row>
    <row r="4332" spans="1:23" x14ac:dyDescent="0.45">
      <c r="A4332" t="s">
        <v>8316</v>
      </c>
      <c r="B4332" t="s">
        <v>8229</v>
      </c>
      <c r="C4332" t="s">
        <v>8385</v>
      </c>
      <c r="F4332" s="7"/>
      <c r="G4332" s="4"/>
      <c r="H4332" s="4"/>
      <c r="I4332" s="25"/>
      <c r="J4332" s="4"/>
      <c r="N4332" t="s">
        <v>8316</v>
      </c>
      <c r="O4332" t="s">
        <v>8229</v>
      </c>
      <c r="P4332" t="s">
        <v>8385</v>
      </c>
      <c r="S4332" s="7"/>
      <c r="T4332" s="4"/>
      <c r="U4332" s="4"/>
      <c r="V4332" s="25"/>
      <c r="W4332" s="4"/>
    </row>
    <row r="4333" spans="1:23" x14ac:dyDescent="0.45">
      <c r="A4333" t="s">
        <v>8316</v>
      </c>
      <c r="B4333" t="s">
        <v>8229</v>
      </c>
      <c r="C4333" t="s">
        <v>8385</v>
      </c>
      <c r="D4333" s="8" t="s">
        <v>8376</v>
      </c>
      <c r="F4333" s="7">
        <v>1</v>
      </c>
      <c r="G4333" s="4">
        <v>10000</v>
      </c>
      <c r="H4333" s="4">
        <v>10</v>
      </c>
      <c r="I4333" s="25">
        <v>30</v>
      </c>
      <c r="J4333" s="4">
        <v>2</v>
      </c>
      <c r="N4333" t="s">
        <v>8316</v>
      </c>
      <c r="O4333" t="s">
        <v>8229</v>
      </c>
      <c r="P4333" t="s">
        <v>8385</v>
      </c>
      <c r="Q4333" s="8" t="s">
        <v>8376</v>
      </c>
      <c r="S4333" s="7">
        <v>1</v>
      </c>
      <c r="T4333" s="4">
        <v>10000</v>
      </c>
      <c r="U4333" s="4">
        <v>10</v>
      </c>
      <c r="V4333" s="25">
        <v>30</v>
      </c>
      <c r="W4333" s="4">
        <v>2</v>
      </c>
    </row>
    <row r="4334" spans="1:23" x14ac:dyDescent="0.45">
      <c r="A4334" t="s">
        <v>8316</v>
      </c>
      <c r="B4334" t="s">
        <v>8229</v>
      </c>
      <c r="C4334" t="s">
        <v>8385</v>
      </c>
      <c r="D4334" s="8" t="s">
        <v>8376</v>
      </c>
      <c r="E4334">
        <v>443</v>
      </c>
      <c r="F4334" s="7">
        <v>1</v>
      </c>
      <c r="G4334" s="4">
        <v>10000</v>
      </c>
      <c r="H4334" s="4">
        <v>10</v>
      </c>
      <c r="I4334" s="25">
        <v>30</v>
      </c>
      <c r="J4334" s="4">
        <v>2</v>
      </c>
      <c r="N4334" t="s">
        <v>8316</v>
      </c>
      <c r="O4334" t="s">
        <v>8229</v>
      </c>
      <c r="P4334" t="s">
        <v>8385</v>
      </c>
      <c r="Q4334" s="8" t="s">
        <v>8376</v>
      </c>
      <c r="R4334">
        <v>443</v>
      </c>
      <c r="S4334" s="7">
        <v>1</v>
      </c>
      <c r="T4334" s="4">
        <v>10000</v>
      </c>
      <c r="U4334" s="4">
        <v>10</v>
      </c>
      <c r="V4334" s="25">
        <v>30</v>
      </c>
      <c r="W4334" s="4">
        <v>2</v>
      </c>
    </row>
    <row r="4335" spans="1:23" x14ac:dyDescent="0.45">
      <c r="A4335" t="s">
        <v>8316</v>
      </c>
      <c r="B4335" t="s">
        <v>8229</v>
      </c>
      <c r="C4335" t="s">
        <v>8385</v>
      </c>
      <c r="D4335" s="8" t="s">
        <v>8370</v>
      </c>
      <c r="F4335" s="7">
        <v>2</v>
      </c>
      <c r="G4335" s="4">
        <v>21500</v>
      </c>
      <c r="H4335" s="4">
        <v>50</v>
      </c>
      <c r="I4335" s="25">
        <v>30</v>
      </c>
      <c r="J4335" s="4">
        <v>3</v>
      </c>
      <c r="N4335" t="s">
        <v>8316</v>
      </c>
      <c r="O4335" t="s">
        <v>8229</v>
      </c>
      <c r="P4335" t="s">
        <v>8385</v>
      </c>
      <c r="Q4335" s="8" t="s">
        <v>8370</v>
      </c>
      <c r="S4335" s="7">
        <v>2</v>
      </c>
      <c r="T4335" s="4">
        <v>21500</v>
      </c>
      <c r="U4335" s="4">
        <v>50</v>
      </c>
      <c r="V4335" s="25">
        <v>30</v>
      </c>
      <c r="W4335" s="4">
        <v>3</v>
      </c>
    </row>
    <row r="4336" spans="1:23" x14ac:dyDescent="0.45">
      <c r="A4336" t="s">
        <v>8316</v>
      </c>
      <c r="B4336" t="s">
        <v>8229</v>
      </c>
      <c r="C4336" t="s">
        <v>8385</v>
      </c>
      <c r="D4336" s="8" t="s">
        <v>8370</v>
      </c>
      <c r="E4336">
        <v>457</v>
      </c>
      <c r="F4336" s="7">
        <v>1</v>
      </c>
      <c r="G4336" s="4">
        <v>20000</v>
      </c>
      <c r="H4336" s="4">
        <v>0</v>
      </c>
      <c r="I4336" s="25">
        <v>30</v>
      </c>
      <c r="J4336" s="4">
        <v>0</v>
      </c>
      <c r="N4336" t="s">
        <v>8316</v>
      </c>
      <c r="O4336" t="s">
        <v>8229</v>
      </c>
      <c r="P4336" t="s">
        <v>8385</v>
      </c>
      <c r="Q4336" s="8" t="s">
        <v>8370</v>
      </c>
      <c r="R4336">
        <v>457</v>
      </c>
      <c r="S4336" s="7">
        <v>1</v>
      </c>
      <c r="T4336" s="4">
        <v>20000</v>
      </c>
      <c r="U4336" s="4">
        <v>0</v>
      </c>
      <c r="V4336" s="25">
        <v>30</v>
      </c>
      <c r="W4336" s="4">
        <v>0</v>
      </c>
    </row>
    <row r="4337" spans="1:23" x14ac:dyDescent="0.45">
      <c r="A4337" t="s">
        <v>8316</v>
      </c>
      <c r="B4337" t="s">
        <v>8229</v>
      </c>
      <c r="C4337" t="s">
        <v>8385</v>
      </c>
      <c r="D4337" s="8" t="s">
        <v>8370</v>
      </c>
      <c r="E4337">
        <v>514</v>
      </c>
      <c r="F4337" s="7">
        <v>1</v>
      </c>
      <c r="G4337" s="4">
        <v>1500</v>
      </c>
      <c r="H4337" s="4">
        <v>50</v>
      </c>
      <c r="I4337" s="25">
        <v>30</v>
      </c>
      <c r="J4337" s="4">
        <v>3</v>
      </c>
      <c r="N4337" t="s">
        <v>8316</v>
      </c>
      <c r="O4337" t="s">
        <v>8229</v>
      </c>
      <c r="P4337" t="s">
        <v>8385</v>
      </c>
      <c r="Q4337" s="8" t="s">
        <v>8370</v>
      </c>
      <c r="R4337">
        <v>514</v>
      </c>
      <c r="S4337" s="7">
        <v>1</v>
      </c>
      <c r="T4337" s="4">
        <v>1500</v>
      </c>
      <c r="U4337" s="4">
        <v>50</v>
      </c>
      <c r="V4337" s="25">
        <v>30</v>
      </c>
      <c r="W4337" s="4">
        <v>3</v>
      </c>
    </row>
    <row r="4338" spans="1:23" x14ac:dyDescent="0.45">
      <c r="A4338" t="s">
        <v>8316</v>
      </c>
      <c r="B4338" t="s">
        <v>8229</v>
      </c>
      <c r="C4338" t="s">
        <v>8387</v>
      </c>
      <c r="F4338" s="7"/>
      <c r="G4338" s="4"/>
      <c r="H4338" s="4"/>
      <c r="I4338" s="25"/>
      <c r="J4338" s="4"/>
      <c r="N4338" t="s">
        <v>8316</v>
      </c>
      <c r="O4338" t="s">
        <v>8229</v>
      </c>
      <c r="P4338" t="s">
        <v>8387</v>
      </c>
      <c r="S4338" s="7"/>
      <c r="T4338" s="4"/>
      <c r="U4338" s="4"/>
      <c r="V4338" s="25"/>
      <c r="W4338" s="4"/>
    </row>
    <row r="4339" spans="1:23" x14ac:dyDescent="0.45">
      <c r="A4339" t="s">
        <v>8316</v>
      </c>
      <c r="B4339" t="s">
        <v>8229</v>
      </c>
      <c r="C4339" t="s">
        <v>8387</v>
      </c>
      <c r="D4339" s="8" t="s">
        <v>8371</v>
      </c>
      <c r="F4339" s="7">
        <v>1</v>
      </c>
      <c r="G4339" s="4">
        <v>7000</v>
      </c>
      <c r="H4339" s="4">
        <v>0</v>
      </c>
      <c r="I4339" s="25">
        <v>60</v>
      </c>
      <c r="J4339" s="4">
        <v>0</v>
      </c>
      <c r="N4339" t="s">
        <v>8316</v>
      </c>
      <c r="O4339" t="s">
        <v>8229</v>
      </c>
      <c r="P4339" t="s">
        <v>8387</v>
      </c>
      <c r="Q4339" s="8" t="s">
        <v>8371</v>
      </c>
      <c r="S4339" s="7">
        <v>1</v>
      </c>
      <c r="T4339" s="4">
        <v>7000</v>
      </c>
      <c r="U4339" s="4">
        <v>0</v>
      </c>
      <c r="V4339" s="25">
        <v>60</v>
      </c>
      <c r="W4339" s="4">
        <v>0</v>
      </c>
    </row>
    <row r="4340" spans="1:23" x14ac:dyDescent="0.45">
      <c r="A4340" t="s">
        <v>8316</v>
      </c>
      <c r="B4340" t="s">
        <v>8229</v>
      </c>
      <c r="C4340" t="s">
        <v>8387</v>
      </c>
      <c r="D4340" s="8" t="s">
        <v>8371</v>
      </c>
      <c r="E4340">
        <v>437</v>
      </c>
      <c r="F4340" s="7">
        <v>1</v>
      </c>
      <c r="G4340" s="4">
        <v>7000</v>
      </c>
      <c r="H4340" s="4">
        <v>0</v>
      </c>
      <c r="I4340" s="25">
        <v>60</v>
      </c>
      <c r="J4340" s="4">
        <v>0</v>
      </c>
      <c r="N4340" t="s">
        <v>8316</v>
      </c>
      <c r="O4340" t="s">
        <v>8229</v>
      </c>
      <c r="P4340" t="s">
        <v>8387</v>
      </c>
      <c r="Q4340" s="8" t="s">
        <v>8371</v>
      </c>
      <c r="R4340">
        <v>437</v>
      </c>
      <c r="S4340" s="7">
        <v>1</v>
      </c>
      <c r="T4340" s="4">
        <v>7000</v>
      </c>
      <c r="U4340" s="4">
        <v>0</v>
      </c>
      <c r="V4340" s="25">
        <v>60</v>
      </c>
      <c r="W4340" s="4">
        <v>0</v>
      </c>
    </row>
    <row r="4341" spans="1:23" x14ac:dyDescent="0.45">
      <c r="A4341" t="s">
        <v>8316</v>
      </c>
      <c r="B4341" t="s">
        <v>8229</v>
      </c>
      <c r="C4341" t="s">
        <v>8387</v>
      </c>
      <c r="D4341" s="8" t="s">
        <v>8373</v>
      </c>
      <c r="F4341" s="7">
        <v>1</v>
      </c>
      <c r="G4341" s="4">
        <v>50000</v>
      </c>
      <c r="H4341" s="4">
        <v>0</v>
      </c>
      <c r="I4341" s="25">
        <v>60.041666666664241</v>
      </c>
      <c r="J4341" s="4">
        <v>0</v>
      </c>
      <c r="N4341" t="s">
        <v>8316</v>
      </c>
      <c r="O4341" t="s">
        <v>8229</v>
      </c>
      <c r="P4341" t="s">
        <v>8387</v>
      </c>
      <c r="Q4341" s="8" t="s">
        <v>8373</v>
      </c>
      <c r="S4341" s="7">
        <v>1</v>
      </c>
      <c r="T4341" s="4">
        <v>50000</v>
      </c>
      <c r="U4341" s="4">
        <v>0</v>
      </c>
      <c r="V4341" s="25">
        <v>60.041666666664241</v>
      </c>
      <c r="W4341" s="4">
        <v>0</v>
      </c>
    </row>
    <row r="4342" spans="1:23" x14ac:dyDescent="0.45">
      <c r="A4342" t="s">
        <v>8316</v>
      </c>
      <c r="B4342" t="s">
        <v>8229</v>
      </c>
      <c r="C4342" t="s">
        <v>8387</v>
      </c>
      <c r="D4342" s="8" t="s">
        <v>8373</v>
      </c>
      <c r="E4342">
        <v>487</v>
      </c>
      <c r="F4342" s="7">
        <v>1</v>
      </c>
      <c r="G4342" s="4">
        <v>50000</v>
      </c>
      <c r="H4342" s="4">
        <v>0</v>
      </c>
      <c r="I4342" s="25">
        <v>60.041666666664241</v>
      </c>
      <c r="J4342" s="4">
        <v>0</v>
      </c>
      <c r="N4342" t="s">
        <v>8316</v>
      </c>
      <c r="O4342" t="s">
        <v>8229</v>
      </c>
      <c r="P4342" t="s">
        <v>8387</v>
      </c>
      <c r="Q4342" s="8" t="s">
        <v>8373</v>
      </c>
      <c r="R4342">
        <v>487</v>
      </c>
      <c r="S4342" s="7">
        <v>1</v>
      </c>
      <c r="T4342" s="4">
        <v>50000</v>
      </c>
      <c r="U4342" s="4">
        <v>0</v>
      </c>
      <c r="V4342" s="25">
        <v>60.041666666664241</v>
      </c>
      <c r="W4342" s="4">
        <v>0</v>
      </c>
    </row>
    <row r="4343" spans="1:23" x14ac:dyDescent="0.45">
      <c r="A4343" t="s">
        <v>8316</v>
      </c>
      <c r="B4343" t="s">
        <v>8236</v>
      </c>
      <c r="F4343" s="7">
        <v>1</v>
      </c>
      <c r="G4343" s="4">
        <v>1010</v>
      </c>
      <c r="H4343" s="4">
        <v>1</v>
      </c>
      <c r="I4343" s="25">
        <v>20</v>
      </c>
      <c r="J4343" s="4">
        <v>1</v>
      </c>
      <c r="N4343" t="s">
        <v>8316</v>
      </c>
      <c r="O4343" t="s">
        <v>8236</v>
      </c>
      <c r="S4343" s="7">
        <v>1</v>
      </c>
      <c r="T4343" s="4">
        <v>1010</v>
      </c>
      <c r="U4343" s="4">
        <v>1</v>
      </c>
      <c r="V4343" s="25">
        <v>20</v>
      </c>
      <c r="W4343" s="4">
        <v>1</v>
      </c>
    </row>
    <row r="4344" spans="1:23" x14ac:dyDescent="0.45">
      <c r="A4344" t="s">
        <v>8316</v>
      </c>
      <c r="B4344" t="s">
        <v>8236</v>
      </c>
      <c r="C4344" t="s">
        <v>8387</v>
      </c>
      <c r="F4344" s="7"/>
      <c r="G4344" s="4"/>
      <c r="H4344" s="4"/>
      <c r="I4344" s="25"/>
      <c r="J4344" s="4"/>
      <c r="N4344" t="s">
        <v>8316</v>
      </c>
      <c r="O4344" t="s">
        <v>8236</v>
      </c>
      <c r="P4344" t="s">
        <v>8387</v>
      </c>
      <c r="S4344" s="7"/>
      <c r="T4344" s="4"/>
      <c r="U4344" s="4"/>
      <c r="V4344" s="25"/>
      <c r="W4344" s="4"/>
    </row>
    <row r="4345" spans="1:23" x14ac:dyDescent="0.45">
      <c r="A4345" t="s">
        <v>8316</v>
      </c>
      <c r="B4345" t="s">
        <v>8236</v>
      </c>
      <c r="C4345" t="s">
        <v>8387</v>
      </c>
      <c r="D4345" s="8" t="s">
        <v>8379</v>
      </c>
      <c r="F4345" s="7">
        <v>1</v>
      </c>
      <c r="G4345" s="4">
        <v>1010</v>
      </c>
      <c r="H4345" s="4">
        <v>1</v>
      </c>
      <c r="I4345" s="25">
        <v>20</v>
      </c>
      <c r="J4345" s="4">
        <v>1</v>
      </c>
      <c r="N4345" t="s">
        <v>8316</v>
      </c>
      <c r="O4345" t="s">
        <v>8236</v>
      </c>
      <c r="P4345" t="s">
        <v>8387</v>
      </c>
      <c r="Q4345" s="8" t="s">
        <v>8379</v>
      </c>
      <c r="S4345" s="7">
        <v>1</v>
      </c>
      <c r="T4345" s="4">
        <v>1010</v>
      </c>
      <c r="U4345" s="4">
        <v>1</v>
      </c>
      <c r="V4345" s="25">
        <v>20</v>
      </c>
      <c r="W4345" s="4">
        <v>1</v>
      </c>
    </row>
    <row r="4346" spans="1:23" x14ac:dyDescent="0.45">
      <c r="A4346" t="s">
        <v>8316</v>
      </c>
      <c r="B4346" t="s">
        <v>8236</v>
      </c>
      <c r="C4346" t="s">
        <v>8387</v>
      </c>
      <c r="D4346" s="8" t="s">
        <v>8379</v>
      </c>
      <c r="E4346">
        <v>464</v>
      </c>
      <c r="F4346" s="7">
        <v>1</v>
      </c>
      <c r="G4346" s="4">
        <v>1010</v>
      </c>
      <c r="H4346" s="4">
        <v>1</v>
      </c>
      <c r="I4346" s="25">
        <v>20</v>
      </c>
      <c r="J4346" s="4">
        <v>1</v>
      </c>
      <c r="N4346" t="s">
        <v>8316</v>
      </c>
      <c r="O4346" t="s">
        <v>8236</v>
      </c>
      <c r="P4346" t="s">
        <v>8387</v>
      </c>
      <c r="Q4346" s="8" t="s">
        <v>8379</v>
      </c>
      <c r="R4346">
        <v>464</v>
      </c>
      <c r="S4346" s="7">
        <v>1</v>
      </c>
      <c r="T4346" s="4">
        <v>1010</v>
      </c>
      <c r="U4346" s="4">
        <v>1</v>
      </c>
      <c r="V4346" s="25">
        <v>20</v>
      </c>
      <c r="W4346" s="4">
        <v>1</v>
      </c>
    </row>
    <row r="4347" spans="1:23" x14ac:dyDescent="0.45">
      <c r="A4347" t="s">
        <v>8316</v>
      </c>
      <c r="B4347" t="s">
        <v>8225</v>
      </c>
      <c r="F4347" s="7">
        <v>14</v>
      </c>
      <c r="G4347" s="4">
        <v>231406</v>
      </c>
      <c r="H4347" s="4">
        <v>17404.010000000002</v>
      </c>
      <c r="I4347" s="25">
        <v>36.142857142857146</v>
      </c>
      <c r="J4347" s="4">
        <v>356</v>
      </c>
      <c r="N4347" t="s">
        <v>8316</v>
      </c>
      <c r="O4347" t="s">
        <v>8225</v>
      </c>
      <c r="S4347" s="7">
        <v>14</v>
      </c>
      <c r="T4347" s="4">
        <v>231406</v>
      </c>
      <c r="U4347" s="4">
        <v>17404.010000000002</v>
      </c>
      <c r="V4347" s="25">
        <v>36.142857142857146</v>
      </c>
      <c r="W4347" s="4">
        <v>356</v>
      </c>
    </row>
    <row r="4348" spans="1:23" x14ac:dyDescent="0.45">
      <c r="A4348" t="s">
        <v>8316</v>
      </c>
      <c r="B4348" t="s">
        <v>8225</v>
      </c>
      <c r="C4348" t="s">
        <v>8383</v>
      </c>
      <c r="F4348" s="7"/>
      <c r="G4348" s="4"/>
      <c r="H4348" s="4"/>
      <c r="I4348" s="25"/>
      <c r="J4348" s="4"/>
      <c r="N4348" t="s">
        <v>8316</v>
      </c>
      <c r="O4348" t="s">
        <v>8225</v>
      </c>
      <c r="P4348" t="s">
        <v>8383</v>
      </c>
      <c r="S4348" s="7"/>
      <c r="T4348" s="4"/>
      <c r="U4348" s="4"/>
      <c r="V4348" s="25"/>
      <c r="W4348" s="4"/>
    </row>
    <row r="4349" spans="1:23" x14ac:dyDescent="0.45">
      <c r="A4349" t="s">
        <v>8316</v>
      </c>
      <c r="B4349" t="s">
        <v>8225</v>
      </c>
      <c r="C4349" t="s">
        <v>8383</v>
      </c>
      <c r="D4349" s="8" t="s">
        <v>8374</v>
      </c>
      <c r="F4349" s="7">
        <v>1</v>
      </c>
      <c r="G4349" s="4">
        <v>15000</v>
      </c>
      <c r="H4349" s="4">
        <v>7530</v>
      </c>
      <c r="I4349" s="25">
        <v>60</v>
      </c>
      <c r="J4349" s="4">
        <v>147</v>
      </c>
      <c r="N4349" t="s">
        <v>8316</v>
      </c>
      <c r="O4349" t="s">
        <v>8225</v>
      </c>
      <c r="P4349" t="s">
        <v>8383</v>
      </c>
      <c r="Q4349" s="8" t="s">
        <v>8374</v>
      </c>
      <c r="S4349" s="7">
        <v>1</v>
      </c>
      <c r="T4349" s="4">
        <v>15000</v>
      </c>
      <c r="U4349" s="4">
        <v>7530</v>
      </c>
      <c r="V4349" s="25">
        <v>60</v>
      </c>
      <c r="W4349" s="4">
        <v>147</v>
      </c>
    </row>
    <row r="4350" spans="1:23" x14ac:dyDescent="0.45">
      <c r="A4350" t="s">
        <v>8316</v>
      </c>
      <c r="B4350" t="s">
        <v>8225</v>
      </c>
      <c r="C4350" t="s">
        <v>8383</v>
      </c>
      <c r="D4350" s="8" t="s">
        <v>8374</v>
      </c>
      <c r="E4350">
        <v>483</v>
      </c>
      <c r="F4350" s="7">
        <v>1</v>
      </c>
      <c r="G4350" s="4">
        <v>15000</v>
      </c>
      <c r="H4350" s="4">
        <v>7530</v>
      </c>
      <c r="I4350" s="25">
        <v>60</v>
      </c>
      <c r="J4350" s="4">
        <v>147</v>
      </c>
      <c r="N4350" t="s">
        <v>8316</v>
      </c>
      <c r="O4350" t="s">
        <v>8225</v>
      </c>
      <c r="P4350" t="s">
        <v>8383</v>
      </c>
      <c r="Q4350" s="8" t="s">
        <v>8374</v>
      </c>
      <c r="R4350">
        <v>483</v>
      </c>
      <c r="S4350" s="7">
        <v>1</v>
      </c>
      <c r="T4350" s="4">
        <v>15000</v>
      </c>
      <c r="U4350" s="4">
        <v>7530</v>
      </c>
      <c r="V4350" s="25">
        <v>60</v>
      </c>
      <c r="W4350" s="4">
        <v>147</v>
      </c>
    </row>
    <row r="4351" spans="1:23" x14ac:dyDescent="0.45">
      <c r="A4351" t="s">
        <v>8316</v>
      </c>
      <c r="B4351" t="s">
        <v>8225</v>
      </c>
      <c r="C4351" t="s">
        <v>8384</v>
      </c>
      <c r="F4351" s="7"/>
      <c r="G4351" s="4"/>
      <c r="H4351" s="4"/>
      <c r="I4351" s="25"/>
      <c r="J4351" s="4"/>
      <c r="N4351" t="s">
        <v>8316</v>
      </c>
      <c r="O4351" t="s">
        <v>8225</v>
      </c>
      <c r="P4351" t="s">
        <v>8384</v>
      </c>
      <c r="S4351" s="7"/>
      <c r="T4351" s="4"/>
      <c r="U4351" s="4"/>
      <c r="V4351" s="25"/>
      <c r="W4351" s="4"/>
    </row>
    <row r="4352" spans="1:23" x14ac:dyDescent="0.45">
      <c r="A4352" t="s">
        <v>8316</v>
      </c>
      <c r="B4352" t="s">
        <v>8225</v>
      </c>
      <c r="C4352" t="s">
        <v>8384</v>
      </c>
      <c r="D4352" s="8" t="s">
        <v>8377</v>
      </c>
      <c r="F4352" s="7">
        <v>1</v>
      </c>
      <c r="G4352" s="4">
        <v>30000</v>
      </c>
      <c r="H4352" s="4">
        <v>5</v>
      </c>
      <c r="I4352" s="25">
        <v>24.958333333328483</v>
      </c>
      <c r="J4352" s="4">
        <v>1</v>
      </c>
      <c r="N4352" t="s">
        <v>8316</v>
      </c>
      <c r="O4352" t="s">
        <v>8225</v>
      </c>
      <c r="P4352" t="s">
        <v>8384</v>
      </c>
      <c r="Q4352" s="8" t="s">
        <v>8377</v>
      </c>
      <c r="S4352" s="7">
        <v>1</v>
      </c>
      <c r="T4352" s="4">
        <v>30000</v>
      </c>
      <c r="U4352" s="4">
        <v>5</v>
      </c>
      <c r="V4352" s="25">
        <v>24.958333333328483</v>
      </c>
      <c r="W4352" s="4">
        <v>1</v>
      </c>
    </row>
    <row r="4353" spans="1:23" x14ac:dyDescent="0.45">
      <c r="A4353" t="s">
        <v>8316</v>
      </c>
      <c r="B4353" t="s">
        <v>8225</v>
      </c>
      <c r="C4353" t="s">
        <v>8384</v>
      </c>
      <c r="D4353" s="8" t="s">
        <v>8377</v>
      </c>
      <c r="E4353">
        <v>447</v>
      </c>
      <c r="F4353" s="7">
        <v>1</v>
      </c>
      <c r="G4353" s="4">
        <v>30000</v>
      </c>
      <c r="H4353" s="4">
        <v>5</v>
      </c>
      <c r="I4353" s="25">
        <v>24.958333333328483</v>
      </c>
      <c r="J4353" s="4">
        <v>1</v>
      </c>
      <c r="N4353" t="s">
        <v>8316</v>
      </c>
      <c r="O4353" t="s">
        <v>8225</v>
      </c>
      <c r="P4353" t="s">
        <v>8384</v>
      </c>
      <c r="Q4353" s="8" t="s">
        <v>8377</v>
      </c>
      <c r="R4353">
        <v>447</v>
      </c>
      <c r="S4353" s="7">
        <v>1</v>
      </c>
      <c r="T4353" s="4">
        <v>30000</v>
      </c>
      <c r="U4353" s="4">
        <v>5</v>
      </c>
      <c r="V4353" s="25">
        <v>24.958333333328483</v>
      </c>
      <c r="W4353" s="4">
        <v>1</v>
      </c>
    </row>
    <row r="4354" spans="1:23" x14ac:dyDescent="0.45">
      <c r="A4354" t="s">
        <v>8316</v>
      </c>
      <c r="B4354" t="s">
        <v>8225</v>
      </c>
      <c r="C4354" t="s">
        <v>8384</v>
      </c>
      <c r="D4354" s="8" t="s">
        <v>8379</v>
      </c>
      <c r="F4354" s="7">
        <v>2</v>
      </c>
      <c r="G4354" s="4">
        <v>47956</v>
      </c>
      <c r="H4354" s="4">
        <v>9136.01</v>
      </c>
      <c r="I4354" s="25">
        <v>30</v>
      </c>
      <c r="J4354" s="4">
        <v>174</v>
      </c>
      <c r="N4354" t="s">
        <v>8316</v>
      </c>
      <c r="O4354" t="s">
        <v>8225</v>
      </c>
      <c r="P4354" t="s">
        <v>8384</v>
      </c>
      <c r="Q4354" s="8" t="s">
        <v>8379</v>
      </c>
      <c r="S4354" s="7">
        <v>2</v>
      </c>
      <c r="T4354" s="4">
        <v>47956</v>
      </c>
      <c r="U4354" s="4">
        <v>9136.01</v>
      </c>
      <c r="V4354" s="25">
        <v>30</v>
      </c>
      <c r="W4354" s="4">
        <v>174</v>
      </c>
    </row>
    <row r="4355" spans="1:23" x14ac:dyDescent="0.45">
      <c r="A4355" t="s">
        <v>8316</v>
      </c>
      <c r="B4355" t="s">
        <v>8225</v>
      </c>
      <c r="C4355" t="s">
        <v>8384</v>
      </c>
      <c r="D4355" s="8" t="s">
        <v>8379</v>
      </c>
      <c r="E4355">
        <v>458</v>
      </c>
      <c r="F4355" s="7">
        <v>1</v>
      </c>
      <c r="G4355" s="4">
        <v>10000</v>
      </c>
      <c r="H4355" s="4">
        <v>821</v>
      </c>
      <c r="I4355" s="25">
        <v>30</v>
      </c>
      <c r="J4355" s="4">
        <v>49</v>
      </c>
      <c r="N4355" t="s">
        <v>8316</v>
      </c>
      <c r="O4355" t="s">
        <v>8225</v>
      </c>
      <c r="P4355" t="s">
        <v>8384</v>
      </c>
      <c r="Q4355" s="8" t="s">
        <v>8379</v>
      </c>
      <c r="R4355">
        <v>458</v>
      </c>
      <c r="S4355" s="7">
        <v>1</v>
      </c>
      <c r="T4355" s="4">
        <v>10000</v>
      </c>
      <c r="U4355" s="4">
        <v>821</v>
      </c>
      <c r="V4355" s="25">
        <v>30</v>
      </c>
      <c r="W4355" s="4">
        <v>49</v>
      </c>
    </row>
    <row r="4356" spans="1:23" x14ac:dyDescent="0.45">
      <c r="A4356" t="s">
        <v>8316</v>
      </c>
      <c r="B4356" t="s">
        <v>8225</v>
      </c>
      <c r="C4356" t="s">
        <v>8384</v>
      </c>
      <c r="D4356" s="8" t="s">
        <v>8379</v>
      </c>
      <c r="E4356">
        <v>485</v>
      </c>
      <c r="F4356" s="7">
        <v>1</v>
      </c>
      <c r="G4356" s="4">
        <v>37956</v>
      </c>
      <c r="H4356" s="4">
        <v>8315.01</v>
      </c>
      <c r="I4356" s="25">
        <v>30</v>
      </c>
      <c r="J4356" s="4">
        <v>125</v>
      </c>
      <c r="N4356" t="s">
        <v>8316</v>
      </c>
      <c r="O4356" t="s">
        <v>8225</v>
      </c>
      <c r="P4356" t="s">
        <v>8384</v>
      </c>
      <c r="Q4356" s="8" t="s">
        <v>8379</v>
      </c>
      <c r="R4356">
        <v>485</v>
      </c>
      <c r="S4356" s="7">
        <v>1</v>
      </c>
      <c r="T4356" s="4">
        <v>37956</v>
      </c>
      <c r="U4356" s="4">
        <v>8315.01</v>
      </c>
      <c r="V4356" s="25">
        <v>30</v>
      </c>
      <c r="W4356" s="4">
        <v>125</v>
      </c>
    </row>
    <row r="4357" spans="1:23" x14ac:dyDescent="0.45">
      <c r="A4357" t="s">
        <v>8316</v>
      </c>
      <c r="B4357" t="s">
        <v>8225</v>
      </c>
      <c r="C4357" t="s">
        <v>8384</v>
      </c>
      <c r="D4357" s="8" t="s">
        <v>8369</v>
      </c>
      <c r="F4357" s="7">
        <v>1</v>
      </c>
      <c r="G4357" s="4">
        <v>550</v>
      </c>
      <c r="H4357" s="4">
        <v>0</v>
      </c>
      <c r="I4357" s="25">
        <v>20</v>
      </c>
      <c r="J4357" s="4">
        <v>0</v>
      </c>
      <c r="N4357" t="s">
        <v>8316</v>
      </c>
      <c r="O4357" t="s">
        <v>8225</v>
      </c>
      <c r="P4357" t="s">
        <v>8384</v>
      </c>
      <c r="Q4357" s="8" t="s">
        <v>8369</v>
      </c>
      <c r="S4357" s="7">
        <v>1</v>
      </c>
      <c r="T4357" s="4">
        <v>550</v>
      </c>
      <c r="U4357" s="4">
        <v>0</v>
      </c>
      <c r="V4357" s="25">
        <v>20</v>
      </c>
      <c r="W4357" s="4">
        <v>0</v>
      </c>
    </row>
    <row r="4358" spans="1:23" x14ac:dyDescent="0.45">
      <c r="A4358" t="s">
        <v>8316</v>
      </c>
      <c r="B4358" t="s">
        <v>8225</v>
      </c>
      <c r="C4358" t="s">
        <v>8384</v>
      </c>
      <c r="D4358" s="8" t="s">
        <v>8369</v>
      </c>
      <c r="E4358">
        <v>461</v>
      </c>
      <c r="F4358" s="7">
        <v>1</v>
      </c>
      <c r="G4358" s="4">
        <v>550</v>
      </c>
      <c r="H4358" s="4">
        <v>0</v>
      </c>
      <c r="I4358" s="25">
        <v>20</v>
      </c>
      <c r="J4358" s="4">
        <v>0</v>
      </c>
      <c r="N4358" t="s">
        <v>8316</v>
      </c>
      <c r="O4358" t="s">
        <v>8225</v>
      </c>
      <c r="P4358" t="s">
        <v>8384</v>
      </c>
      <c r="Q4358" s="8" t="s">
        <v>8369</v>
      </c>
      <c r="R4358">
        <v>461</v>
      </c>
      <c r="S4358" s="7">
        <v>1</v>
      </c>
      <c r="T4358" s="4">
        <v>550</v>
      </c>
      <c r="U4358" s="4">
        <v>0</v>
      </c>
      <c r="V4358" s="25">
        <v>20</v>
      </c>
      <c r="W4358" s="4">
        <v>0</v>
      </c>
    </row>
    <row r="4359" spans="1:23" x14ac:dyDescent="0.45">
      <c r="A4359" t="s">
        <v>8316</v>
      </c>
      <c r="B4359" t="s">
        <v>8225</v>
      </c>
      <c r="C4359" t="s">
        <v>8384</v>
      </c>
      <c r="D4359" s="8" t="s">
        <v>8372</v>
      </c>
      <c r="F4359" s="7">
        <v>1</v>
      </c>
      <c r="G4359" s="4">
        <v>2000</v>
      </c>
      <c r="H4359" s="4">
        <v>45</v>
      </c>
      <c r="I4359" s="25">
        <v>30</v>
      </c>
      <c r="J4359" s="4">
        <v>5</v>
      </c>
      <c r="N4359" t="s">
        <v>8316</v>
      </c>
      <c r="O4359" t="s">
        <v>8225</v>
      </c>
      <c r="P4359" t="s">
        <v>8384</v>
      </c>
      <c r="Q4359" s="8" t="s">
        <v>8372</v>
      </c>
      <c r="S4359" s="7">
        <v>1</v>
      </c>
      <c r="T4359" s="4">
        <v>2000</v>
      </c>
      <c r="U4359" s="4">
        <v>45</v>
      </c>
      <c r="V4359" s="25">
        <v>30</v>
      </c>
      <c r="W4359" s="4">
        <v>5</v>
      </c>
    </row>
    <row r="4360" spans="1:23" x14ac:dyDescent="0.45">
      <c r="A4360" t="s">
        <v>8316</v>
      </c>
      <c r="B4360" t="s">
        <v>8225</v>
      </c>
      <c r="C4360" t="s">
        <v>8384</v>
      </c>
      <c r="D4360" s="8" t="s">
        <v>8372</v>
      </c>
      <c r="E4360">
        <v>449</v>
      </c>
      <c r="F4360" s="7">
        <v>1</v>
      </c>
      <c r="G4360" s="4">
        <v>2000</v>
      </c>
      <c r="H4360" s="4">
        <v>45</v>
      </c>
      <c r="I4360" s="25">
        <v>30</v>
      </c>
      <c r="J4360" s="4">
        <v>5</v>
      </c>
      <c r="N4360" t="s">
        <v>8316</v>
      </c>
      <c r="O4360" t="s">
        <v>8225</v>
      </c>
      <c r="P4360" t="s">
        <v>8384</v>
      </c>
      <c r="Q4360" s="8" t="s">
        <v>8372</v>
      </c>
      <c r="R4360">
        <v>449</v>
      </c>
      <c r="S4360" s="7">
        <v>1</v>
      </c>
      <c r="T4360" s="4">
        <v>2000</v>
      </c>
      <c r="U4360" s="4">
        <v>45</v>
      </c>
      <c r="V4360" s="25">
        <v>30</v>
      </c>
      <c r="W4360" s="4">
        <v>5</v>
      </c>
    </row>
    <row r="4361" spans="1:23" x14ac:dyDescent="0.45">
      <c r="A4361" t="s">
        <v>8316</v>
      </c>
      <c r="B4361" t="s">
        <v>8225</v>
      </c>
      <c r="C4361" t="s">
        <v>8384</v>
      </c>
      <c r="D4361" s="8" t="s">
        <v>8373</v>
      </c>
      <c r="F4361" s="7">
        <v>1</v>
      </c>
      <c r="G4361" s="4">
        <v>400</v>
      </c>
      <c r="H4361" s="4">
        <v>0</v>
      </c>
      <c r="I4361" s="25">
        <v>30</v>
      </c>
      <c r="J4361" s="4">
        <v>0</v>
      </c>
      <c r="N4361" t="s">
        <v>8316</v>
      </c>
      <c r="O4361" t="s">
        <v>8225</v>
      </c>
      <c r="P4361" t="s">
        <v>8384</v>
      </c>
      <c r="Q4361" s="8" t="s">
        <v>8373</v>
      </c>
      <c r="S4361" s="7">
        <v>1</v>
      </c>
      <c r="T4361" s="4">
        <v>400</v>
      </c>
      <c r="U4361" s="4">
        <v>0</v>
      </c>
      <c r="V4361" s="25">
        <v>30</v>
      </c>
      <c r="W4361" s="4">
        <v>0</v>
      </c>
    </row>
    <row r="4362" spans="1:23" x14ac:dyDescent="0.45">
      <c r="A4362" t="s">
        <v>8316</v>
      </c>
      <c r="B4362" t="s">
        <v>8225</v>
      </c>
      <c r="C4362" t="s">
        <v>8384</v>
      </c>
      <c r="D4362" s="8" t="s">
        <v>8373</v>
      </c>
      <c r="E4362">
        <v>441</v>
      </c>
      <c r="F4362" s="7">
        <v>1</v>
      </c>
      <c r="G4362" s="4">
        <v>400</v>
      </c>
      <c r="H4362" s="4">
        <v>0</v>
      </c>
      <c r="I4362" s="25">
        <v>30</v>
      </c>
      <c r="J4362" s="4">
        <v>0</v>
      </c>
      <c r="N4362" t="s">
        <v>8316</v>
      </c>
      <c r="O4362" t="s">
        <v>8225</v>
      </c>
      <c r="P4362" t="s">
        <v>8384</v>
      </c>
      <c r="Q4362" s="8" t="s">
        <v>8373</v>
      </c>
      <c r="R4362">
        <v>441</v>
      </c>
      <c r="S4362" s="7">
        <v>1</v>
      </c>
      <c r="T4362" s="4">
        <v>400</v>
      </c>
      <c r="U4362" s="4">
        <v>0</v>
      </c>
      <c r="V4362" s="25">
        <v>30</v>
      </c>
      <c r="W4362" s="4">
        <v>0</v>
      </c>
    </row>
    <row r="4363" spans="1:23" x14ac:dyDescent="0.45">
      <c r="A4363" t="s">
        <v>8316</v>
      </c>
      <c r="B4363" t="s">
        <v>8225</v>
      </c>
      <c r="C4363" t="s">
        <v>8385</v>
      </c>
      <c r="F4363" s="7"/>
      <c r="G4363" s="4"/>
      <c r="H4363" s="4"/>
      <c r="I4363" s="25"/>
      <c r="J4363" s="4"/>
      <c r="N4363" t="s">
        <v>8316</v>
      </c>
      <c r="O4363" t="s">
        <v>8225</v>
      </c>
      <c r="P4363" t="s">
        <v>8385</v>
      </c>
      <c r="S4363" s="7"/>
      <c r="T4363" s="4"/>
      <c r="U4363" s="4"/>
      <c r="V4363" s="25"/>
      <c r="W4363" s="4"/>
    </row>
    <row r="4364" spans="1:23" x14ac:dyDescent="0.45">
      <c r="A4364" t="s">
        <v>8316</v>
      </c>
      <c r="B4364" t="s">
        <v>8225</v>
      </c>
      <c r="C4364" t="s">
        <v>8385</v>
      </c>
      <c r="D4364" s="8" t="s">
        <v>8370</v>
      </c>
      <c r="F4364" s="7">
        <v>1</v>
      </c>
      <c r="G4364" s="4">
        <v>6000</v>
      </c>
      <c r="H4364" s="4">
        <v>0</v>
      </c>
      <c r="I4364" s="25">
        <v>60</v>
      </c>
      <c r="J4364" s="4">
        <v>0</v>
      </c>
      <c r="N4364" t="s">
        <v>8316</v>
      </c>
      <c r="O4364" t="s">
        <v>8225</v>
      </c>
      <c r="P4364" t="s">
        <v>8385</v>
      </c>
      <c r="Q4364" s="8" t="s">
        <v>8370</v>
      </c>
      <c r="S4364" s="7">
        <v>1</v>
      </c>
      <c r="T4364" s="4">
        <v>6000</v>
      </c>
      <c r="U4364" s="4">
        <v>0</v>
      </c>
      <c r="V4364" s="25">
        <v>60</v>
      </c>
      <c r="W4364" s="4">
        <v>0</v>
      </c>
    </row>
    <row r="4365" spans="1:23" x14ac:dyDescent="0.45">
      <c r="A4365" t="s">
        <v>8316</v>
      </c>
      <c r="B4365" t="s">
        <v>8225</v>
      </c>
      <c r="C4365" t="s">
        <v>8385</v>
      </c>
      <c r="D4365" s="8" t="s">
        <v>8370</v>
      </c>
      <c r="E4365">
        <v>469</v>
      </c>
      <c r="F4365" s="7">
        <v>1</v>
      </c>
      <c r="G4365" s="4">
        <v>6000</v>
      </c>
      <c r="H4365" s="4">
        <v>0</v>
      </c>
      <c r="I4365" s="25">
        <v>60</v>
      </c>
      <c r="J4365" s="4">
        <v>0</v>
      </c>
      <c r="N4365" t="s">
        <v>8316</v>
      </c>
      <c r="O4365" t="s">
        <v>8225</v>
      </c>
      <c r="P4365" t="s">
        <v>8385</v>
      </c>
      <c r="Q4365" s="8" t="s">
        <v>8370</v>
      </c>
      <c r="R4365">
        <v>469</v>
      </c>
      <c r="S4365" s="7">
        <v>1</v>
      </c>
      <c r="T4365" s="4">
        <v>6000</v>
      </c>
      <c r="U4365" s="4">
        <v>0</v>
      </c>
      <c r="V4365" s="25">
        <v>60</v>
      </c>
      <c r="W4365" s="4">
        <v>0</v>
      </c>
    </row>
    <row r="4366" spans="1:23" x14ac:dyDescent="0.45">
      <c r="A4366" t="s">
        <v>8316</v>
      </c>
      <c r="B4366" t="s">
        <v>8225</v>
      </c>
      <c r="C4366" t="s">
        <v>8385</v>
      </c>
      <c r="D4366" s="8" t="s">
        <v>8381</v>
      </c>
      <c r="F4366" s="7">
        <v>1</v>
      </c>
      <c r="G4366" s="4">
        <v>6500</v>
      </c>
      <c r="H4366" s="4">
        <v>114</v>
      </c>
      <c r="I4366" s="25">
        <v>30</v>
      </c>
      <c r="J4366" s="4">
        <v>9</v>
      </c>
      <c r="N4366" t="s">
        <v>8316</v>
      </c>
      <c r="O4366" t="s">
        <v>8225</v>
      </c>
      <c r="P4366" t="s">
        <v>8385</v>
      </c>
      <c r="Q4366" s="8" t="s">
        <v>8381</v>
      </c>
      <c r="S4366" s="7">
        <v>1</v>
      </c>
      <c r="T4366" s="4">
        <v>6500</v>
      </c>
      <c r="U4366" s="4">
        <v>114</v>
      </c>
      <c r="V4366" s="25">
        <v>30</v>
      </c>
      <c r="W4366" s="4">
        <v>9</v>
      </c>
    </row>
    <row r="4367" spans="1:23" x14ac:dyDescent="0.45">
      <c r="A4367" t="s">
        <v>8316</v>
      </c>
      <c r="B4367" t="s">
        <v>8225</v>
      </c>
      <c r="C4367" t="s">
        <v>8385</v>
      </c>
      <c r="D4367" s="8" t="s">
        <v>8381</v>
      </c>
      <c r="E4367">
        <v>503</v>
      </c>
      <c r="F4367" s="7">
        <v>1</v>
      </c>
      <c r="G4367" s="4">
        <v>6500</v>
      </c>
      <c r="H4367" s="4">
        <v>114</v>
      </c>
      <c r="I4367" s="25">
        <v>30</v>
      </c>
      <c r="J4367" s="4">
        <v>9</v>
      </c>
      <c r="N4367" t="s">
        <v>8316</v>
      </c>
      <c r="O4367" t="s">
        <v>8225</v>
      </c>
      <c r="P4367" t="s">
        <v>8385</v>
      </c>
      <c r="Q4367" s="8" t="s">
        <v>8381</v>
      </c>
      <c r="R4367">
        <v>503</v>
      </c>
      <c r="S4367" s="7">
        <v>1</v>
      </c>
      <c r="T4367" s="4">
        <v>6500</v>
      </c>
      <c r="U4367" s="4">
        <v>114</v>
      </c>
      <c r="V4367" s="25">
        <v>30</v>
      </c>
      <c r="W4367" s="4">
        <v>9</v>
      </c>
    </row>
    <row r="4368" spans="1:23" x14ac:dyDescent="0.45">
      <c r="A4368" t="s">
        <v>8316</v>
      </c>
      <c r="B4368" t="s">
        <v>8225</v>
      </c>
      <c r="C4368" t="s">
        <v>8386</v>
      </c>
      <c r="F4368" s="7"/>
      <c r="G4368" s="4"/>
      <c r="H4368" s="4"/>
      <c r="I4368" s="25"/>
      <c r="J4368" s="4"/>
      <c r="N4368" t="s">
        <v>8316</v>
      </c>
      <c r="O4368" t="s">
        <v>8225</v>
      </c>
      <c r="P4368" t="s">
        <v>8386</v>
      </c>
      <c r="S4368" s="7"/>
      <c r="T4368" s="4"/>
      <c r="U4368" s="4"/>
      <c r="V4368" s="25"/>
      <c r="W4368" s="4"/>
    </row>
    <row r="4369" spans="1:23" x14ac:dyDescent="0.45">
      <c r="A4369" t="s">
        <v>8316</v>
      </c>
      <c r="B4369" t="s">
        <v>8225</v>
      </c>
      <c r="C4369" t="s">
        <v>8386</v>
      </c>
      <c r="D4369" s="8" t="s">
        <v>8378</v>
      </c>
      <c r="F4369" s="7">
        <v>1</v>
      </c>
      <c r="G4369" s="4">
        <v>5000</v>
      </c>
      <c r="H4369" s="4">
        <v>0</v>
      </c>
      <c r="I4369" s="25">
        <v>60</v>
      </c>
      <c r="J4369" s="4">
        <v>0</v>
      </c>
      <c r="N4369" t="s">
        <v>8316</v>
      </c>
      <c r="O4369" t="s">
        <v>8225</v>
      </c>
      <c r="P4369" t="s">
        <v>8386</v>
      </c>
      <c r="Q4369" s="8" t="s">
        <v>8378</v>
      </c>
      <c r="S4369" s="7">
        <v>1</v>
      </c>
      <c r="T4369" s="4">
        <v>5000</v>
      </c>
      <c r="U4369" s="4">
        <v>0</v>
      </c>
      <c r="V4369" s="25">
        <v>60</v>
      </c>
      <c r="W4369" s="4">
        <v>0</v>
      </c>
    </row>
    <row r="4370" spans="1:23" x14ac:dyDescent="0.45">
      <c r="A4370" t="s">
        <v>8316</v>
      </c>
      <c r="B4370" t="s">
        <v>8225</v>
      </c>
      <c r="C4370" t="s">
        <v>8386</v>
      </c>
      <c r="D4370" s="8" t="s">
        <v>8378</v>
      </c>
      <c r="E4370">
        <v>516</v>
      </c>
      <c r="F4370" s="7">
        <v>1</v>
      </c>
      <c r="G4370" s="4">
        <v>5000</v>
      </c>
      <c r="H4370" s="4">
        <v>0</v>
      </c>
      <c r="I4370" s="25">
        <v>60</v>
      </c>
      <c r="J4370" s="4">
        <v>0</v>
      </c>
      <c r="N4370" t="s">
        <v>8316</v>
      </c>
      <c r="O4370" t="s">
        <v>8225</v>
      </c>
      <c r="P4370" t="s">
        <v>8386</v>
      </c>
      <c r="Q4370" s="8" t="s">
        <v>8378</v>
      </c>
      <c r="R4370">
        <v>516</v>
      </c>
      <c r="S4370" s="7">
        <v>1</v>
      </c>
      <c r="T4370" s="4">
        <v>5000</v>
      </c>
      <c r="U4370" s="4">
        <v>0</v>
      </c>
      <c r="V4370" s="25">
        <v>60</v>
      </c>
      <c r="W4370" s="4">
        <v>0</v>
      </c>
    </row>
    <row r="4371" spans="1:23" x14ac:dyDescent="0.45">
      <c r="A4371" t="s">
        <v>8316</v>
      </c>
      <c r="B4371" t="s">
        <v>8225</v>
      </c>
      <c r="C4371" t="s">
        <v>8386</v>
      </c>
      <c r="D4371" s="8" t="s">
        <v>8379</v>
      </c>
      <c r="F4371" s="7">
        <v>1</v>
      </c>
      <c r="G4371" s="4">
        <v>30000</v>
      </c>
      <c r="H4371" s="4">
        <v>0</v>
      </c>
      <c r="I4371" s="25">
        <v>30</v>
      </c>
      <c r="J4371" s="4">
        <v>0</v>
      </c>
      <c r="N4371" t="s">
        <v>8316</v>
      </c>
      <c r="O4371" t="s">
        <v>8225</v>
      </c>
      <c r="P4371" t="s">
        <v>8386</v>
      </c>
      <c r="Q4371" s="8" t="s">
        <v>8379</v>
      </c>
      <c r="S4371" s="7">
        <v>1</v>
      </c>
      <c r="T4371" s="4">
        <v>30000</v>
      </c>
      <c r="U4371" s="4">
        <v>0</v>
      </c>
      <c r="V4371" s="25">
        <v>30</v>
      </c>
      <c r="W4371" s="4">
        <v>0</v>
      </c>
    </row>
    <row r="4372" spans="1:23" x14ac:dyDescent="0.45">
      <c r="A4372" t="s">
        <v>8316</v>
      </c>
      <c r="B4372" t="s">
        <v>8225</v>
      </c>
      <c r="C4372" t="s">
        <v>8386</v>
      </c>
      <c r="D4372" s="8" t="s">
        <v>8379</v>
      </c>
      <c r="E4372">
        <v>493</v>
      </c>
      <c r="F4372" s="7">
        <v>1</v>
      </c>
      <c r="G4372" s="4">
        <v>30000</v>
      </c>
      <c r="H4372" s="4">
        <v>0</v>
      </c>
      <c r="I4372" s="25">
        <v>30</v>
      </c>
      <c r="J4372" s="4">
        <v>0</v>
      </c>
      <c r="N4372" t="s">
        <v>8316</v>
      </c>
      <c r="O4372" t="s">
        <v>8225</v>
      </c>
      <c r="P4372" t="s">
        <v>8386</v>
      </c>
      <c r="Q4372" s="8" t="s">
        <v>8379</v>
      </c>
      <c r="R4372">
        <v>493</v>
      </c>
      <c r="S4372" s="7">
        <v>1</v>
      </c>
      <c r="T4372" s="4">
        <v>30000</v>
      </c>
      <c r="U4372" s="4">
        <v>0</v>
      </c>
      <c r="V4372" s="25">
        <v>30</v>
      </c>
      <c r="W4372" s="4">
        <v>0</v>
      </c>
    </row>
    <row r="4373" spans="1:23" x14ac:dyDescent="0.45">
      <c r="A4373" t="s">
        <v>8316</v>
      </c>
      <c r="B4373" t="s">
        <v>8225</v>
      </c>
      <c r="C4373" t="s">
        <v>8386</v>
      </c>
      <c r="D4373" s="8" t="s">
        <v>8369</v>
      </c>
      <c r="F4373" s="7">
        <v>1</v>
      </c>
      <c r="G4373" s="4">
        <v>5000</v>
      </c>
      <c r="H4373" s="4">
        <v>10</v>
      </c>
      <c r="I4373" s="25">
        <v>30</v>
      </c>
      <c r="J4373" s="4">
        <v>1</v>
      </c>
      <c r="N4373" t="s">
        <v>8316</v>
      </c>
      <c r="O4373" t="s">
        <v>8225</v>
      </c>
      <c r="P4373" t="s">
        <v>8386</v>
      </c>
      <c r="Q4373" s="8" t="s">
        <v>8369</v>
      </c>
      <c r="S4373" s="7">
        <v>1</v>
      </c>
      <c r="T4373" s="4">
        <v>5000</v>
      </c>
      <c r="U4373" s="4">
        <v>10</v>
      </c>
      <c r="V4373" s="25">
        <v>30</v>
      </c>
      <c r="W4373" s="4">
        <v>1</v>
      </c>
    </row>
    <row r="4374" spans="1:23" x14ac:dyDescent="0.45">
      <c r="A4374" t="s">
        <v>8316</v>
      </c>
      <c r="B4374" t="s">
        <v>8225</v>
      </c>
      <c r="C4374" t="s">
        <v>8386</v>
      </c>
      <c r="D4374" s="8" t="s">
        <v>8369</v>
      </c>
      <c r="E4374">
        <v>509</v>
      </c>
      <c r="F4374" s="7">
        <v>1</v>
      </c>
      <c r="G4374" s="4">
        <v>5000</v>
      </c>
      <c r="H4374" s="4">
        <v>10</v>
      </c>
      <c r="I4374" s="25">
        <v>30</v>
      </c>
      <c r="J4374" s="4">
        <v>1</v>
      </c>
      <c r="N4374" t="s">
        <v>8316</v>
      </c>
      <c r="O4374" t="s">
        <v>8225</v>
      </c>
      <c r="P4374" t="s">
        <v>8386</v>
      </c>
      <c r="Q4374" s="8" t="s">
        <v>8369</v>
      </c>
      <c r="R4374">
        <v>509</v>
      </c>
      <c r="S4374" s="7">
        <v>1</v>
      </c>
      <c r="T4374" s="4">
        <v>5000</v>
      </c>
      <c r="U4374" s="4">
        <v>10</v>
      </c>
      <c r="V4374" s="25">
        <v>30</v>
      </c>
      <c r="W4374" s="4">
        <v>1</v>
      </c>
    </row>
    <row r="4375" spans="1:23" x14ac:dyDescent="0.45">
      <c r="A4375" t="s">
        <v>8316</v>
      </c>
      <c r="B4375" t="s">
        <v>8225</v>
      </c>
      <c r="C4375" t="s">
        <v>8386</v>
      </c>
      <c r="D4375" s="8" t="s">
        <v>8372</v>
      </c>
      <c r="F4375" s="7">
        <v>1</v>
      </c>
      <c r="G4375" s="4">
        <v>80000</v>
      </c>
      <c r="H4375" s="4">
        <v>149</v>
      </c>
      <c r="I4375" s="25">
        <v>41.041666666671517</v>
      </c>
      <c r="J4375" s="4">
        <v>11</v>
      </c>
      <c r="N4375" t="s">
        <v>8316</v>
      </c>
      <c r="O4375" t="s">
        <v>8225</v>
      </c>
      <c r="P4375" t="s">
        <v>8386</v>
      </c>
      <c r="Q4375" s="8" t="s">
        <v>8372</v>
      </c>
      <c r="S4375" s="7">
        <v>1</v>
      </c>
      <c r="T4375" s="4">
        <v>80000</v>
      </c>
      <c r="U4375" s="4">
        <v>149</v>
      </c>
      <c r="V4375" s="25">
        <v>41.041666666671517</v>
      </c>
      <c r="W4375" s="4">
        <v>11</v>
      </c>
    </row>
    <row r="4376" spans="1:23" x14ac:dyDescent="0.45">
      <c r="A4376" t="s">
        <v>8316</v>
      </c>
      <c r="B4376" t="s">
        <v>8225</v>
      </c>
      <c r="C4376" t="s">
        <v>8386</v>
      </c>
      <c r="D4376" s="8" t="s">
        <v>8372</v>
      </c>
      <c r="E4376">
        <v>484</v>
      </c>
      <c r="F4376" s="7">
        <v>1</v>
      </c>
      <c r="G4376" s="4">
        <v>80000</v>
      </c>
      <c r="H4376" s="4">
        <v>149</v>
      </c>
      <c r="I4376" s="25">
        <v>41.041666666671517</v>
      </c>
      <c r="J4376" s="4">
        <v>11</v>
      </c>
      <c r="N4376" t="s">
        <v>8316</v>
      </c>
      <c r="O4376" t="s">
        <v>8225</v>
      </c>
      <c r="P4376" t="s">
        <v>8386</v>
      </c>
      <c r="Q4376" s="8" t="s">
        <v>8372</v>
      </c>
      <c r="R4376">
        <v>484</v>
      </c>
      <c r="S4376" s="7">
        <v>1</v>
      </c>
      <c r="T4376" s="4">
        <v>80000</v>
      </c>
      <c r="U4376" s="4">
        <v>149</v>
      </c>
      <c r="V4376" s="25">
        <v>41.041666666671517</v>
      </c>
      <c r="W4376" s="4">
        <v>11</v>
      </c>
    </row>
    <row r="4377" spans="1:23" x14ac:dyDescent="0.45">
      <c r="A4377" t="s">
        <v>8316</v>
      </c>
      <c r="B4377" t="s">
        <v>8225</v>
      </c>
      <c r="C4377" t="s">
        <v>8387</v>
      </c>
      <c r="F4377" s="7"/>
      <c r="G4377" s="4"/>
      <c r="H4377" s="4"/>
      <c r="I4377" s="25"/>
      <c r="J4377" s="4"/>
      <c r="N4377" t="s">
        <v>8316</v>
      </c>
      <c r="O4377" t="s">
        <v>8225</v>
      </c>
      <c r="P4377" t="s">
        <v>8387</v>
      </c>
      <c r="S4377" s="7"/>
      <c r="T4377" s="4"/>
      <c r="U4377" s="4"/>
      <c r="V4377" s="25"/>
      <c r="W4377" s="4"/>
    </row>
    <row r="4378" spans="1:23" x14ac:dyDescent="0.45">
      <c r="A4378" t="s">
        <v>8316</v>
      </c>
      <c r="B4378" t="s">
        <v>8225</v>
      </c>
      <c r="C4378" t="s">
        <v>8387</v>
      </c>
      <c r="D4378" s="8" t="s">
        <v>8380</v>
      </c>
      <c r="F4378" s="7">
        <v>1</v>
      </c>
      <c r="G4378" s="4">
        <v>3000</v>
      </c>
      <c r="H4378" s="4">
        <v>415</v>
      </c>
      <c r="I4378" s="25">
        <v>30</v>
      </c>
      <c r="J4378" s="4">
        <v>8</v>
      </c>
      <c r="N4378" t="s">
        <v>8316</v>
      </c>
      <c r="O4378" t="s">
        <v>8225</v>
      </c>
      <c r="P4378" t="s">
        <v>8387</v>
      </c>
      <c r="Q4378" s="8" t="s">
        <v>8380</v>
      </c>
      <c r="S4378" s="7">
        <v>1</v>
      </c>
      <c r="T4378" s="4">
        <v>3000</v>
      </c>
      <c r="U4378" s="4">
        <v>415</v>
      </c>
      <c r="V4378" s="25">
        <v>30</v>
      </c>
      <c r="W4378" s="4">
        <v>8</v>
      </c>
    </row>
    <row r="4379" spans="1:23" x14ac:dyDescent="0.45">
      <c r="A4379" t="s">
        <v>8316</v>
      </c>
      <c r="B4379" t="s">
        <v>8225</v>
      </c>
      <c r="C4379" t="s">
        <v>8387</v>
      </c>
      <c r="D4379" s="8" t="s">
        <v>8380</v>
      </c>
      <c r="E4379">
        <v>431</v>
      </c>
      <c r="F4379" s="7">
        <v>1</v>
      </c>
      <c r="G4379" s="4">
        <v>3000</v>
      </c>
      <c r="H4379" s="4">
        <v>415</v>
      </c>
      <c r="I4379" s="25">
        <v>30</v>
      </c>
      <c r="J4379" s="4">
        <v>8</v>
      </c>
      <c r="N4379" t="s">
        <v>8316</v>
      </c>
      <c r="O4379" t="s">
        <v>8225</v>
      </c>
      <c r="P4379" t="s">
        <v>8387</v>
      </c>
      <c r="Q4379" s="8" t="s">
        <v>8380</v>
      </c>
      <c r="R4379">
        <v>431</v>
      </c>
      <c r="S4379" s="7">
        <v>1</v>
      </c>
      <c r="T4379" s="4">
        <v>3000</v>
      </c>
      <c r="U4379" s="4">
        <v>415</v>
      </c>
      <c r="V4379" s="25">
        <v>30</v>
      </c>
      <c r="W4379" s="4">
        <v>8</v>
      </c>
    </row>
    <row r="4380" spans="1:23" x14ac:dyDescent="0.45">
      <c r="A4380" t="s">
        <v>8316</v>
      </c>
      <c r="B4380" t="s">
        <v>8235</v>
      </c>
      <c r="F4380" s="7">
        <v>1</v>
      </c>
      <c r="G4380" s="4">
        <v>10000000</v>
      </c>
      <c r="H4380" s="4">
        <v>0</v>
      </c>
      <c r="I4380" s="25">
        <v>60</v>
      </c>
      <c r="J4380" s="4">
        <v>0</v>
      </c>
      <c r="N4380" t="s">
        <v>8316</v>
      </c>
      <c r="O4380" t="s">
        <v>8235</v>
      </c>
      <c r="S4380" s="7">
        <v>1</v>
      </c>
      <c r="T4380" s="4">
        <v>10000000</v>
      </c>
      <c r="U4380" s="4">
        <v>0</v>
      </c>
      <c r="V4380" s="25">
        <v>60</v>
      </c>
      <c r="W4380" s="4">
        <v>0</v>
      </c>
    </row>
    <row r="4381" spans="1:23" x14ac:dyDescent="0.45">
      <c r="A4381" t="s">
        <v>8316</v>
      </c>
      <c r="B4381" t="s">
        <v>8235</v>
      </c>
      <c r="C4381" t="s">
        <v>8387</v>
      </c>
      <c r="F4381" s="7"/>
      <c r="G4381" s="4"/>
      <c r="H4381" s="4"/>
      <c r="I4381" s="25"/>
      <c r="J4381" s="4"/>
      <c r="N4381" t="s">
        <v>8316</v>
      </c>
      <c r="O4381" t="s">
        <v>8235</v>
      </c>
      <c r="P4381" t="s">
        <v>8387</v>
      </c>
      <c r="S4381" s="7"/>
      <c r="T4381" s="4"/>
      <c r="U4381" s="4"/>
      <c r="V4381" s="25"/>
      <c r="W4381" s="4"/>
    </row>
    <row r="4382" spans="1:23" x14ac:dyDescent="0.45">
      <c r="A4382" t="s">
        <v>8316</v>
      </c>
      <c r="B4382" t="s">
        <v>8235</v>
      </c>
      <c r="C4382" t="s">
        <v>8387</v>
      </c>
      <c r="D4382" s="8" t="s">
        <v>8371</v>
      </c>
      <c r="F4382" s="7">
        <v>1</v>
      </c>
      <c r="G4382" s="4">
        <v>10000000</v>
      </c>
      <c r="H4382" s="4">
        <v>0</v>
      </c>
      <c r="I4382" s="25">
        <v>60</v>
      </c>
      <c r="J4382" s="4">
        <v>0</v>
      </c>
      <c r="N4382" t="s">
        <v>8316</v>
      </c>
      <c r="O4382" t="s">
        <v>8235</v>
      </c>
      <c r="P4382" t="s">
        <v>8387</v>
      </c>
      <c r="Q4382" s="8" t="s">
        <v>8371</v>
      </c>
      <c r="S4382" s="7">
        <v>1</v>
      </c>
      <c r="T4382" s="4">
        <v>10000000</v>
      </c>
      <c r="U4382" s="4">
        <v>0</v>
      </c>
      <c r="V4382" s="25">
        <v>60</v>
      </c>
      <c r="W4382" s="4">
        <v>0</v>
      </c>
    </row>
    <row r="4383" spans="1:23" x14ac:dyDescent="0.45">
      <c r="A4383" t="s">
        <v>8316</v>
      </c>
      <c r="B4383" t="s">
        <v>8235</v>
      </c>
      <c r="C4383" t="s">
        <v>8387</v>
      </c>
      <c r="D4383" s="8" t="s">
        <v>8371</v>
      </c>
      <c r="E4383">
        <v>492</v>
      </c>
      <c r="F4383" s="7">
        <v>1</v>
      </c>
      <c r="G4383" s="4">
        <v>10000000</v>
      </c>
      <c r="H4383" s="4">
        <v>0</v>
      </c>
      <c r="I4383" s="25">
        <v>60</v>
      </c>
      <c r="J4383" s="4">
        <v>0</v>
      </c>
      <c r="N4383" t="s">
        <v>8316</v>
      </c>
      <c r="O4383" t="s">
        <v>8235</v>
      </c>
      <c r="P4383" t="s">
        <v>8387</v>
      </c>
      <c r="Q4383" s="8" t="s">
        <v>8371</v>
      </c>
      <c r="R4383">
        <v>492</v>
      </c>
      <c r="S4383" s="7">
        <v>1</v>
      </c>
      <c r="T4383" s="4">
        <v>10000000</v>
      </c>
      <c r="U4383" s="4">
        <v>0</v>
      </c>
      <c r="V4383" s="25">
        <v>60</v>
      </c>
      <c r="W4383" s="4">
        <v>0</v>
      </c>
    </row>
    <row r="4384" spans="1:23" x14ac:dyDescent="0.45">
      <c r="A4384" t="s">
        <v>8316</v>
      </c>
      <c r="B4384" t="s">
        <v>8224</v>
      </c>
      <c r="F4384" s="7">
        <v>78</v>
      </c>
      <c r="G4384" s="4">
        <v>2143136</v>
      </c>
      <c r="H4384" s="4">
        <v>88048</v>
      </c>
      <c r="I4384" s="25">
        <v>37.740861081433721</v>
      </c>
      <c r="J4384" s="4">
        <v>1043</v>
      </c>
      <c r="N4384" t="s">
        <v>8316</v>
      </c>
      <c r="O4384" t="s">
        <v>8224</v>
      </c>
      <c r="S4384" s="7">
        <v>78</v>
      </c>
      <c r="T4384" s="4">
        <v>2143136</v>
      </c>
      <c r="U4384" s="4">
        <v>88048</v>
      </c>
      <c r="V4384" s="25">
        <v>37.740861081433721</v>
      </c>
      <c r="W4384" s="4">
        <v>1043</v>
      </c>
    </row>
    <row r="4385" spans="1:23" x14ac:dyDescent="0.45">
      <c r="A4385" t="s">
        <v>8316</v>
      </c>
      <c r="B4385" t="s">
        <v>8224</v>
      </c>
      <c r="C4385" t="s">
        <v>8368</v>
      </c>
      <c r="F4385" s="7"/>
      <c r="G4385" s="4"/>
      <c r="H4385" s="4"/>
      <c r="I4385" s="25"/>
      <c r="J4385" s="4"/>
      <c r="N4385" t="s">
        <v>8316</v>
      </c>
      <c r="O4385" t="s">
        <v>8224</v>
      </c>
      <c r="P4385" t="s">
        <v>8368</v>
      </c>
      <c r="S4385" s="7"/>
      <c r="T4385" s="4"/>
      <c r="U4385" s="4"/>
      <c r="V4385" s="25"/>
      <c r="W4385" s="4"/>
    </row>
    <row r="4386" spans="1:23" x14ac:dyDescent="0.45">
      <c r="A4386" t="s">
        <v>8316</v>
      </c>
      <c r="B4386" t="s">
        <v>8224</v>
      </c>
      <c r="C4386" t="s">
        <v>8368</v>
      </c>
      <c r="D4386" s="8" t="s">
        <v>8371</v>
      </c>
      <c r="F4386" s="7">
        <v>1</v>
      </c>
      <c r="G4386" s="4">
        <v>20000</v>
      </c>
      <c r="H4386" s="4">
        <v>1910</v>
      </c>
      <c r="I4386" s="25">
        <v>54.978842592594447</v>
      </c>
      <c r="J4386" s="4">
        <v>26</v>
      </c>
      <c r="N4386" t="s">
        <v>8316</v>
      </c>
      <c r="O4386" t="s">
        <v>8224</v>
      </c>
      <c r="P4386" t="s">
        <v>8368</v>
      </c>
      <c r="Q4386" s="8" t="s">
        <v>8371</v>
      </c>
      <c r="S4386" s="7">
        <v>1</v>
      </c>
      <c r="T4386" s="4">
        <v>20000</v>
      </c>
      <c r="U4386" s="4">
        <v>1910</v>
      </c>
      <c r="V4386" s="25">
        <v>54.978842592594447</v>
      </c>
      <c r="W4386" s="4">
        <v>26</v>
      </c>
    </row>
    <row r="4387" spans="1:23" x14ac:dyDescent="0.45">
      <c r="A4387" t="s">
        <v>8316</v>
      </c>
      <c r="B4387" t="s">
        <v>8224</v>
      </c>
      <c r="C4387" t="s">
        <v>8368</v>
      </c>
      <c r="D4387" s="8" t="s">
        <v>8371</v>
      </c>
      <c r="E4387">
        <v>499</v>
      </c>
      <c r="F4387" s="7">
        <v>1</v>
      </c>
      <c r="G4387" s="4">
        <v>20000</v>
      </c>
      <c r="H4387" s="4">
        <v>1910</v>
      </c>
      <c r="I4387" s="25">
        <v>54.978842592594447</v>
      </c>
      <c r="J4387" s="4">
        <v>26</v>
      </c>
      <c r="N4387" t="s">
        <v>8316</v>
      </c>
      <c r="O4387" t="s">
        <v>8224</v>
      </c>
      <c r="P4387" t="s">
        <v>8368</v>
      </c>
      <c r="Q4387" s="8" t="s">
        <v>8371</v>
      </c>
      <c r="R4387">
        <v>499</v>
      </c>
      <c r="S4387" s="7">
        <v>1</v>
      </c>
      <c r="T4387" s="4">
        <v>20000</v>
      </c>
      <c r="U4387" s="4">
        <v>1910</v>
      </c>
      <c r="V4387" s="25">
        <v>54.978842592594447</v>
      </c>
      <c r="W4387" s="4">
        <v>26</v>
      </c>
    </row>
    <row r="4388" spans="1:23" x14ac:dyDescent="0.45">
      <c r="A4388" t="s">
        <v>8316</v>
      </c>
      <c r="B4388" t="s">
        <v>8224</v>
      </c>
      <c r="C4388" t="s">
        <v>8368</v>
      </c>
      <c r="D4388" s="8" t="s">
        <v>8372</v>
      </c>
      <c r="F4388" s="7">
        <v>1</v>
      </c>
      <c r="G4388" s="4">
        <v>5000</v>
      </c>
      <c r="H4388" s="4">
        <v>0</v>
      </c>
      <c r="I4388" s="25">
        <v>73.306226851847896</v>
      </c>
      <c r="J4388" s="4">
        <v>0</v>
      </c>
      <c r="N4388" t="s">
        <v>8316</v>
      </c>
      <c r="O4388" t="s">
        <v>8224</v>
      </c>
      <c r="P4388" t="s">
        <v>8368</v>
      </c>
      <c r="Q4388" s="8" t="s">
        <v>8372</v>
      </c>
      <c r="S4388" s="7">
        <v>1</v>
      </c>
      <c r="T4388" s="4">
        <v>5000</v>
      </c>
      <c r="U4388" s="4">
        <v>0</v>
      </c>
      <c r="V4388" s="25">
        <v>73.306226851847896</v>
      </c>
      <c r="W4388" s="4">
        <v>0</v>
      </c>
    </row>
    <row r="4389" spans="1:23" x14ac:dyDescent="0.45">
      <c r="A4389" t="s">
        <v>8316</v>
      </c>
      <c r="B4389" t="s">
        <v>8224</v>
      </c>
      <c r="C4389" t="s">
        <v>8368</v>
      </c>
      <c r="D4389" s="8" t="s">
        <v>8372</v>
      </c>
      <c r="E4389">
        <v>429</v>
      </c>
      <c r="F4389" s="7">
        <v>1</v>
      </c>
      <c r="G4389" s="4">
        <v>5000</v>
      </c>
      <c r="H4389" s="4">
        <v>0</v>
      </c>
      <c r="I4389" s="25">
        <v>73.306226851847896</v>
      </c>
      <c r="J4389" s="4">
        <v>0</v>
      </c>
      <c r="N4389" t="s">
        <v>8316</v>
      </c>
      <c r="O4389" t="s">
        <v>8224</v>
      </c>
      <c r="P4389" t="s">
        <v>8368</v>
      </c>
      <c r="Q4389" s="8" t="s">
        <v>8372</v>
      </c>
      <c r="R4389">
        <v>429</v>
      </c>
      <c r="S4389" s="7">
        <v>1</v>
      </c>
      <c r="T4389" s="4">
        <v>5000</v>
      </c>
      <c r="U4389" s="4">
        <v>0</v>
      </c>
      <c r="V4389" s="25">
        <v>73.306226851847896</v>
      </c>
      <c r="W4389" s="4">
        <v>0</v>
      </c>
    </row>
    <row r="4390" spans="1:23" x14ac:dyDescent="0.45">
      <c r="A4390" t="s">
        <v>8316</v>
      </c>
      <c r="B4390" t="s">
        <v>8224</v>
      </c>
      <c r="C4390" t="s">
        <v>8375</v>
      </c>
      <c r="F4390" s="7"/>
      <c r="G4390" s="4"/>
      <c r="H4390" s="4"/>
      <c r="I4390" s="25"/>
      <c r="J4390" s="4"/>
      <c r="N4390" t="s">
        <v>8316</v>
      </c>
      <c r="O4390" t="s">
        <v>8224</v>
      </c>
      <c r="P4390" t="s">
        <v>8375</v>
      </c>
      <c r="S4390" s="7"/>
      <c r="T4390" s="4"/>
      <c r="U4390" s="4"/>
      <c r="V4390" s="25"/>
      <c r="W4390" s="4"/>
    </row>
    <row r="4391" spans="1:23" x14ac:dyDescent="0.45">
      <c r="A4391" t="s">
        <v>8316</v>
      </c>
      <c r="B4391" t="s">
        <v>8224</v>
      </c>
      <c r="C4391" t="s">
        <v>8375</v>
      </c>
      <c r="D4391" s="8" t="s">
        <v>8378</v>
      </c>
      <c r="F4391" s="7">
        <v>1</v>
      </c>
      <c r="G4391" s="4">
        <v>6500</v>
      </c>
      <c r="H4391" s="4">
        <v>215</v>
      </c>
      <c r="I4391" s="25">
        <v>59.04177083333343</v>
      </c>
      <c r="J4391" s="4">
        <v>4</v>
      </c>
      <c r="N4391" t="s">
        <v>8316</v>
      </c>
      <c r="O4391" t="s">
        <v>8224</v>
      </c>
      <c r="P4391" t="s">
        <v>8375</v>
      </c>
      <c r="Q4391" s="8" t="s">
        <v>8378</v>
      </c>
      <c r="S4391" s="7">
        <v>1</v>
      </c>
      <c r="T4391" s="4">
        <v>6500</v>
      </c>
      <c r="U4391" s="4">
        <v>215</v>
      </c>
      <c r="V4391" s="25">
        <v>59.04177083333343</v>
      </c>
      <c r="W4391" s="4">
        <v>4</v>
      </c>
    </row>
    <row r="4392" spans="1:23" x14ac:dyDescent="0.45">
      <c r="A4392" t="s">
        <v>8316</v>
      </c>
      <c r="B4392" t="s">
        <v>8224</v>
      </c>
      <c r="C4392" t="s">
        <v>8375</v>
      </c>
      <c r="D4392" s="8" t="s">
        <v>8378</v>
      </c>
      <c r="E4392">
        <v>500</v>
      </c>
      <c r="F4392" s="7">
        <v>1</v>
      </c>
      <c r="G4392" s="4">
        <v>6500</v>
      </c>
      <c r="H4392" s="4">
        <v>215</v>
      </c>
      <c r="I4392" s="25">
        <v>59.04177083333343</v>
      </c>
      <c r="J4392" s="4">
        <v>4</v>
      </c>
      <c r="N4392" t="s">
        <v>8316</v>
      </c>
      <c r="O4392" t="s">
        <v>8224</v>
      </c>
      <c r="P4392" t="s">
        <v>8375</v>
      </c>
      <c r="Q4392" s="8" t="s">
        <v>8378</v>
      </c>
      <c r="R4392">
        <v>500</v>
      </c>
      <c r="S4392" s="7">
        <v>1</v>
      </c>
      <c r="T4392" s="4">
        <v>6500</v>
      </c>
      <c r="U4392" s="4">
        <v>215</v>
      </c>
      <c r="V4392" s="25">
        <v>59.04177083333343</v>
      </c>
      <c r="W4392" s="4">
        <v>4</v>
      </c>
    </row>
    <row r="4393" spans="1:23" x14ac:dyDescent="0.45">
      <c r="A4393" t="s">
        <v>8316</v>
      </c>
      <c r="B4393" t="s">
        <v>8224</v>
      </c>
      <c r="C4393" t="s">
        <v>8382</v>
      </c>
      <c r="F4393" s="7"/>
      <c r="G4393" s="4"/>
      <c r="H4393" s="4"/>
      <c r="I4393" s="25"/>
      <c r="J4393" s="4"/>
      <c r="N4393" t="s">
        <v>8316</v>
      </c>
      <c r="O4393" t="s">
        <v>8224</v>
      </c>
      <c r="P4393" t="s">
        <v>8382</v>
      </c>
      <c r="S4393" s="7"/>
      <c r="T4393" s="4"/>
      <c r="U4393" s="4"/>
      <c r="V4393" s="25"/>
      <c r="W4393" s="4"/>
    </row>
    <row r="4394" spans="1:23" x14ac:dyDescent="0.45">
      <c r="A4394" t="s">
        <v>8316</v>
      </c>
      <c r="B4394" t="s">
        <v>8224</v>
      </c>
      <c r="C4394" t="s">
        <v>8382</v>
      </c>
      <c r="D4394" s="8" t="s">
        <v>8380</v>
      </c>
      <c r="F4394" s="7">
        <v>2</v>
      </c>
      <c r="G4394" s="4">
        <v>110000</v>
      </c>
      <c r="H4394" s="4">
        <v>0</v>
      </c>
      <c r="I4394" s="25">
        <v>45</v>
      </c>
      <c r="J4394" s="4">
        <v>0</v>
      </c>
      <c r="N4394" t="s">
        <v>8316</v>
      </c>
      <c r="O4394" t="s">
        <v>8224</v>
      </c>
      <c r="P4394" t="s">
        <v>8382</v>
      </c>
      <c r="Q4394" s="8" t="s">
        <v>8380</v>
      </c>
      <c r="S4394" s="7">
        <v>2</v>
      </c>
      <c r="T4394" s="4">
        <v>110000</v>
      </c>
      <c r="U4394" s="4">
        <v>0</v>
      </c>
      <c r="V4394" s="25">
        <v>45</v>
      </c>
      <c r="W4394" s="4">
        <v>0</v>
      </c>
    </row>
    <row r="4395" spans="1:23" x14ac:dyDescent="0.45">
      <c r="A4395" t="s">
        <v>8316</v>
      </c>
      <c r="B4395" t="s">
        <v>8224</v>
      </c>
      <c r="C4395" t="s">
        <v>8382</v>
      </c>
      <c r="D4395" s="8" t="s">
        <v>8380</v>
      </c>
      <c r="E4395">
        <v>462</v>
      </c>
      <c r="F4395" s="7">
        <v>1</v>
      </c>
      <c r="G4395" s="4">
        <v>100000</v>
      </c>
      <c r="H4395" s="4">
        <v>0</v>
      </c>
      <c r="I4395" s="25">
        <v>60</v>
      </c>
      <c r="J4395" s="4">
        <v>0</v>
      </c>
      <c r="N4395" t="s">
        <v>8316</v>
      </c>
      <c r="O4395" t="s">
        <v>8224</v>
      </c>
      <c r="P4395" t="s">
        <v>8382</v>
      </c>
      <c r="Q4395" s="8" t="s">
        <v>8380</v>
      </c>
      <c r="R4395">
        <v>462</v>
      </c>
      <c r="S4395" s="7">
        <v>1</v>
      </c>
      <c r="T4395" s="4">
        <v>100000</v>
      </c>
      <c r="U4395" s="4">
        <v>0</v>
      </c>
      <c r="V4395" s="25">
        <v>60</v>
      </c>
      <c r="W4395" s="4">
        <v>0</v>
      </c>
    </row>
    <row r="4396" spans="1:23" x14ac:dyDescent="0.45">
      <c r="A4396" t="s">
        <v>8316</v>
      </c>
      <c r="B4396" t="s">
        <v>8224</v>
      </c>
      <c r="C4396" t="s">
        <v>8382</v>
      </c>
      <c r="D4396" s="8" t="s">
        <v>8380</v>
      </c>
      <c r="E4396">
        <v>501</v>
      </c>
      <c r="F4396" s="7">
        <v>1</v>
      </c>
      <c r="G4396" s="4">
        <v>10000</v>
      </c>
      <c r="H4396" s="4">
        <v>0</v>
      </c>
      <c r="I4396" s="25">
        <v>30</v>
      </c>
      <c r="J4396" s="4">
        <v>0</v>
      </c>
      <c r="N4396" t="s">
        <v>8316</v>
      </c>
      <c r="O4396" t="s">
        <v>8224</v>
      </c>
      <c r="P4396" t="s">
        <v>8382</v>
      </c>
      <c r="Q4396" s="8" t="s">
        <v>8380</v>
      </c>
      <c r="R4396">
        <v>501</v>
      </c>
      <c r="S4396" s="7">
        <v>1</v>
      </c>
      <c r="T4396" s="4">
        <v>10000</v>
      </c>
      <c r="U4396" s="4">
        <v>0</v>
      </c>
      <c r="V4396" s="25">
        <v>30</v>
      </c>
      <c r="W4396" s="4">
        <v>0</v>
      </c>
    </row>
    <row r="4397" spans="1:23" x14ac:dyDescent="0.45">
      <c r="A4397" t="s">
        <v>8316</v>
      </c>
      <c r="B4397" t="s">
        <v>8224</v>
      </c>
      <c r="C4397" t="s">
        <v>8382</v>
      </c>
      <c r="D4397" s="8" t="s">
        <v>8370</v>
      </c>
      <c r="F4397" s="7">
        <v>1</v>
      </c>
      <c r="G4397" s="4">
        <v>55000</v>
      </c>
      <c r="H4397" s="4">
        <v>1250</v>
      </c>
      <c r="I4397" s="25">
        <v>60</v>
      </c>
      <c r="J4397" s="4">
        <v>11</v>
      </c>
      <c r="N4397" t="s">
        <v>8316</v>
      </c>
      <c r="O4397" t="s">
        <v>8224</v>
      </c>
      <c r="P4397" t="s">
        <v>8382</v>
      </c>
      <c r="Q4397" s="8" t="s">
        <v>8370</v>
      </c>
      <c r="S4397" s="7">
        <v>1</v>
      </c>
      <c r="T4397" s="4">
        <v>55000</v>
      </c>
      <c r="U4397" s="4">
        <v>1250</v>
      </c>
      <c r="V4397" s="25">
        <v>60</v>
      </c>
      <c r="W4397" s="4">
        <v>11</v>
      </c>
    </row>
    <row r="4398" spans="1:23" x14ac:dyDescent="0.45">
      <c r="A4398" t="s">
        <v>8316</v>
      </c>
      <c r="B4398" t="s">
        <v>8224</v>
      </c>
      <c r="C4398" t="s">
        <v>8382</v>
      </c>
      <c r="D4398" s="8" t="s">
        <v>8370</v>
      </c>
      <c r="E4398">
        <v>463</v>
      </c>
      <c r="F4398" s="7">
        <v>1</v>
      </c>
      <c r="G4398" s="4">
        <v>55000</v>
      </c>
      <c r="H4398" s="4">
        <v>1250</v>
      </c>
      <c r="I4398" s="25">
        <v>60</v>
      </c>
      <c r="J4398" s="4">
        <v>11</v>
      </c>
      <c r="N4398" t="s">
        <v>8316</v>
      </c>
      <c r="O4398" t="s">
        <v>8224</v>
      </c>
      <c r="P4398" t="s">
        <v>8382</v>
      </c>
      <c r="Q4398" s="8" t="s">
        <v>8370</v>
      </c>
      <c r="R4398">
        <v>463</v>
      </c>
      <c r="S4398" s="7">
        <v>1</v>
      </c>
      <c r="T4398" s="4">
        <v>55000</v>
      </c>
      <c r="U4398" s="4">
        <v>1250</v>
      </c>
      <c r="V4398" s="25">
        <v>60</v>
      </c>
      <c r="W4398" s="4">
        <v>11</v>
      </c>
    </row>
    <row r="4399" spans="1:23" x14ac:dyDescent="0.45">
      <c r="A4399" t="s">
        <v>8316</v>
      </c>
      <c r="B4399" t="s">
        <v>8224</v>
      </c>
      <c r="C4399" t="s">
        <v>8382</v>
      </c>
      <c r="D4399" s="8" t="s">
        <v>8372</v>
      </c>
      <c r="F4399" s="7">
        <v>1</v>
      </c>
      <c r="G4399" s="4">
        <v>39000</v>
      </c>
      <c r="H4399" s="4">
        <v>25</v>
      </c>
      <c r="I4399" s="25">
        <v>60.041666666664241</v>
      </c>
      <c r="J4399" s="4">
        <v>1</v>
      </c>
      <c r="N4399" t="s">
        <v>8316</v>
      </c>
      <c r="O4399" t="s">
        <v>8224</v>
      </c>
      <c r="P4399" t="s">
        <v>8382</v>
      </c>
      <c r="Q4399" s="8" t="s">
        <v>8372</v>
      </c>
      <c r="S4399" s="7">
        <v>1</v>
      </c>
      <c r="T4399" s="4">
        <v>39000</v>
      </c>
      <c r="U4399" s="4">
        <v>25</v>
      </c>
      <c r="V4399" s="25">
        <v>60.041666666664241</v>
      </c>
      <c r="W4399" s="4">
        <v>1</v>
      </c>
    </row>
    <row r="4400" spans="1:23" x14ac:dyDescent="0.45">
      <c r="A4400" t="s">
        <v>8316</v>
      </c>
      <c r="B4400" t="s">
        <v>8224</v>
      </c>
      <c r="C4400" t="s">
        <v>8382</v>
      </c>
      <c r="D4400" s="8" t="s">
        <v>8372</v>
      </c>
      <c r="E4400">
        <v>459</v>
      </c>
      <c r="F4400" s="7">
        <v>1</v>
      </c>
      <c r="G4400" s="4">
        <v>39000</v>
      </c>
      <c r="H4400" s="4">
        <v>25</v>
      </c>
      <c r="I4400" s="25">
        <v>60.041666666664241</v>
      </c>
      <c r="J4400" s="4">
        <v>1</v>
      </c>
      <c r="N4400" t="s">
        <v>8316</v>
      </c>
      <c r="O4400" t="s">
        <v>8224</v>
      </c>
      <c r="P4400" t="s">
        <v>8382</v>
      </c>
      <c r="Q4400" s="8" t="s">
        <v>8372</v>
      </c>
      <c r="R4400">
        <v>459</v>
      </c>
      <c r="S4400" s="7">
        <v>1</v>
      </c>
      <c r="T4400" s="4">
        <v>39000</v>
      </c>
      <c r="U4400" s="4">
        <v>25</v>
      </c>
      <c r="V4400" s="25">
        <v>60.041666666664241</v>
      </c>
      <c r="W4400" s="4">
        <v>1</v>
      </c>
    </row>
    <row r="4401" spans="1:23" x14ac:dyDescent="0.45">
      <c r="A4401" t="s">
        <v>8316</v>
      </c>
      <c r="B4401" t="s">
        <v>8224</v>
      </c>
      <c r="C4401" t="s">
        <v>8382</v>
      </c>
      <c r="D4401" s="8" t="s">
        <v>8374</v>
      </c>
      <c r="F4401" s="7">
        <v>1</v>
      </c>
      <c r="G4401" s="4">
        <v>65108</v>
      </c>
      <c r="H4401" s="4">
        <v>2994</v>
      </c>
      <c r="I4401" s="25">
        <v>42</v>
      </c>
      <c r="J4401" s="4">
        <v>22</v>
      </c>
      <c r="N4401" t="s">
        <v>8316</v>
      </c>
      <c r="O4401" t="s">
        <v>8224</v>
      </c>
      <c r="P4401" t="s">
        <v>8382</v>
      </c>
      <c r="Q4401" s="8" t="s">
        <v>8374</v>
      </c>
      <c r="S4401" s="7">
        <v>1</v>
      </c>
      <c r="T4401" s="4">
        <v>65108</v>
      </c>
      <c r="U4401" s="4">
        <v>2994</v>
      </c>
      <c r="V4401" s="25">
        <v>42</v>
      </c>
      <c r="W4401" s="4">
        <v>22</v>
      </c>
    </row>
    <row r="4402" spans="1:23" x14ac:dyDescent="0.45">
      <c r="A4402" t="s">
        <v>8316</v>
      </c>
      <c r="B4402" t="s">
        <v>8224</v>
      </c>
      <c r="C4402" t="s">
        <v>8382</v>
      </c>
      <c r="D4402" s="8" t="s">
        <v>8374</v>
      </c>
      <c r="E4402">
        <v>498</v>
      </c>
      <c r="F4402" s="7">
        <v>1</v>
      </c>
      <c r="G4402" s="4">
        <v>65108</v>
      </c>
      <c r="H4402" s="4">
        <v>2994</v>
      </c>
      <c r="I4402" s="25">
        <v>42</v>
      </c>
      <c r="J4402" s="4">
        <v>22</v>
      </c>
      <c r="N4402" t="s">
        <v>8316</v>
      </c>
      <c r="O4402" t="s">
        <v>8224</v>
      </c>
      <c r="P4402" t="s">
        <v>8382</v>
      </c>
      <c r="Q4402" s="8" t="s">
        <v>8374</v>
      </c>
      <c r="R4402">
        <v>498</v>
      </c>
      <c r="S4402" s="7">
        <v>1</v>
      </c>
      <c r="T4402" s="4">
        <v>65108</v>
      </c>
      <c r="U4402" s="4">
        <v>2994</v>
      </c>
      <c r="V4402" s="25">
        <v>42</v>
      </c>
      <c r="W4402" s="4">
        <v>22</v>
      </c>
    </row>
    <row r="4403" spans="1:23" x14ac:dyDescent="0.45">
      <c r="A4403" t="s">
        <v>8316</v>
      </c>
      <c r="B4403" t="s">
        <v>8224</v>
      </c>
      <c r="C4403" t="s">
        <v>8382</v>
      </c>
      <c r="D4403" s="8" t="s">
        <v>8381</v>
      </c>
      <c r="F4403" s="7">
        <v>2</v>
      </c>
      <c r="G4403" s="4">
        <v>75997</v>
      </c>
      <c r="H4403" s="4">
        <v>265</v>
      </c>
      <c r="I4403" s="25">
        <v>45.49979166666526</v>
      </c>
      <c r="J4403" s="4">
        <v>4</v>
      </c>
      <c r="N4403" t="s">
        <v>8316</v>
      </c>
      <c r="O4403" t="s">
        <v>8224</v>
      </c>
      <c r="P4403" t="s">
        <v>8382</v>
      </c>
      <c r="Q4403" s="8" t="s">
        <v>8381</v>
      </c>
      <c r="S4403" s="7">
        <v>2</v>
      </c>
      <c r="T4403" s="4">
        <v>75997</v>
      </c>
      <c r="U4403" s="4">
        <v>265</v>
      </c>
      <c r="V4403" s="25">
        <v>45.49979166666526</v>
      </c>
      <c r="W4403" s="4">
        <v>4</v>
      </c>
    </row>
    <row r="4404" spans="1:23" x14ac:dyDescent="0.45">
      <c r="A4404" t="s">
        <v>8316</v>
      </c>
      <c r="B4404" t="s">
        <v>8224</v>
      </c>
      <c r="C4404" t="s">
        <v>8382</v>
      </c>
      <c r="D4404" s="8" t="s">
        <v>8381</v>
      </c>
      <c r="E4404">
        <v>444</v>
      </c>
      <c r="F4404" s="7">
        <v>1</v>
      </c>
      <c r="G4404" s="4">
        <v>1000</v>
      </c>
      <c r="H4404" s="4">
        <v>50</v>
      </c>
      <c r="I4404" s="25">
        <v>60</v>
      </c>
      <c r="J4404" s="4">
        <v>1</v>
      </c>
      <c r="N4404" t="s">
        <v>8316</v>
      </c>
      <c r="O4404" t="s">
        <v>8224</v>
      </c>
      <c r="P4404" t="s">
        <v>8382</v>
      </c>
      <c r="Q4404" s="8" t="s">
        <v>8381</v>
      </c>
      <c r="R4404">
        <v>444</v>
      </c>
      <c r="S4404" s="7">
        <v>1</v>
      </c>
      <c r="T4404" s="4">
        <v>1000</v>
      </c>
      <c r="U4404" s="4">
        <v>50</v>
      </c>
      <c r="V4404" s="25">
        <v>60</v>
      </c>
      <c r="W4404" s="4">
        <v>1</v>
      </c>
    </row>
    <row r="4405" spans="1:23" x14ac:dyDescent="0.45">
      <c r="A4405" t="s">
        <v>8316</v>
      </c>
      <c r="B4405" t="s">
        <v>8224</v>
      </c>
      <c r="C4405" t="s">
        <v>8382</v>
      </c>
      <c r="D4405" s="8" t="s">
        <v>8381</v>
      </c>
      <c r="E4405">
        <v>489</v>
      </c>
      <c r="F4405" s="7">
        <v>1</v>
      </c>
      <c r="G4405" s="4">
        <v>74997</v>
      </c>
      <c r="H4405" s="4">
        <v>215</v>
      </c>
      <c r="I4405" s="25">
        <v>30.99958333333052</v>
      </c>
      <c r="J4405" s="4">
        <v>3</v>
      </c>
      <c r="N4405" t="s">
        <v>8316</v>
      </c>
      <c r="O4405" t="s">
        <v>8224</v>
      </c>
      <c r="P4405" t="s">
        <v>8382</v>
      </c>
      <c r="Q4405" s="8" t="s">
        <v>8381</v>
      </c>
      <c r="R4405">
        <v>489</v>
      </c>
      <c r="S4405" s="7">
        <v>1</v>
      </c>
      <c r="T4405" s="4">
        <v>74997</v>
      </c>
      <c r="U4405" s="4">
        <v>215</v>
      </c>
      <c r="V4405" s="25">
        <v>30.99958333333052</v>
      </c>
      <c r="W4405" s="4">
        <v>3</v>
      </c>
    </row>
    <row r="4406" spans="1:23" x14ac:dyDescent="0.45">
      <c r="A4406" t="s">
        <v>8316</v>
      </c>
      <c r="B4406" t="s">
        <v>8224</v>
      </c>
      <c r="C4406" t="s">
        <v>8383</v>
      </c>
      <c r="F4406" s="7"/>
      <c r="G4406" s="4"/>
      <c r="H4406" s="4"/>
      <c r="I4406" s="25"/>
      <c r="J4406" s="4"/>
      <c r="N4406" t="s">
        <v>8316</v>
      </c>
      <c r="O4406" t="s">
        <v>8224</v>
      </c>
      <c r="P4406" t="s">
        <v>8383</v>
      </c>
      <c r="S4406" s="7"/>
      <c r="T4406" s="4"/>
      <c r="U4406" s="4"/>
      <c r="V4406" s="25"/>
      <c r="W4406" s="4"/>
    </row>
    <row r="4407" spans="1:23" x14ac:dyDescent="0.45">
      <c r="A4407" t="s">
        <v>8316</v>
      </c>
      <c r="B4407" t="s">
        <v>8224</v>
      </c>
      <c r="C4407" t="s">
        <v>8383</v>
      </c>
      <c r="D4407" s="8" t="s">
        <v>8376</v>
      </c>
      <c r="F4407" s="7">
        <v>1</v>
      </c>
      <c r="G4407" s="4">
        <v>3000</v>
      </c>
      <c r="H4407" s="4">
        <v>203.9</v>
      </c>
      <c r="I4407" s="25">
        <v>59.958333333335759</v>
      </c>
      <c r="J4407" s="4">
        <v>5</v>
      </c>
      <c r="N4407" t="s">
        <v>8316</v>
      </c>
      <c r="O4407" t="s">
        <v>8224</v>
      </c>
      <c r="P4407" t="s">
        <v>8383</v>
      </c>
      <c r="Q4407" s="8" t="s">
        <v>8376</v>
      </c>
      <c r="S4407" s="7">
        <v>1</v>
      </c>
      <c r="T4407" s="4">
        <v>3000</v>
      </c>
      <c r="U4407" s="4">
        <v>203.9</v>
      </c>
      <c r="V4407" s="25">
        <v>59.958333333335759</v>
      </c>
      <c r="W4407" s="4">
        <v>5</v>
      </c>
    </row>
    <row r="4408" spans="1:23" x14ac:dyDescent="0.45">
      <c r="A4408" t="s">
        <v>8316</v>
      </c>
      <c r="B4408" t="s">
        <v>8224</v>
      </c>
      <c r="C4408" t="s">
        <v>8383</v>
      </c>
      <c r="D4408" s="8" t="s">
        <v>8376</v>
      </c>
      <c r="E4408">
        <v>424</v>
      </c>
      <c r="F4408" s="7">
        <v>1</v>
      </c>
      <c r="G4408" s="4">
        <v>3000</v>
      </c>
      <c r="H4408" s="4">
        <v>203.9</v>
      </c>
      <c r="I4408" s="25">
        <v>59.958333333335759</v>
      </c>
      <c r="J4408" s="4">
        <v>5</v>
      </c>
      <c r="N4408" t="s">
        <v>8316</v>
      </c>
      <c r="O4408" t="s">
        <v>8224</v>
      </c>
      <c r="P4408" t="s">
        <v>8383</v>
      </c>
      <c r="Q4408" s="8" t="s">
        <v>8376</v>
      </c>
      <c r="R4408">
        <v>424</v>
      </c>
      <c r="S4408" s="7">
        <v>1</v>
      </c>
      <c r="T4408" s="4">
        <v>3000</v>
      </c>
      <c r="U4408" s="4">
        <v>203.9</v>
      </c>
      <c r="V4408" s="25">
        <v>59.958333333335759</v>
      </c>
      <c r="W4408" s="4">
        <v>5</v>
      </c>
    </row>
    <row r="4409" spans="1:23" x14ac:dyDescent="0.45">
      <c r="A4409" t="s">
        <v>8316</v>
      </c>
      <c r="B4409" t="s">
        <v>8224</v>
      </c>
      <c r="C4409" t="s">
        <v>8383</v>
      </c>
      <c r="D4409" s="8" t="s">
        <v>8377</v>
      </c>
      <c r="F4409" s="7">
        <v>2</v>
      </c>
      <c r="G4409" s="4">
        <v>44500</v>
      </c>
      <c r="H4409" s="4">
        <v>565</v>
      </c>
      <c r="I4409" s="25">
        <v>44.958333333335759</v>
      </c>
      <c r="J4409" s="4">
        <v>9</v>
      </c>
      <c r="N4409" t="s">
        <v>8316</v>
      </c>
      <c r="O4409" t="s">
        <v>8224</v>
      </c>
      <c r="P4409" t="s">
        <v>8383</v>
      </c>
      <c r="Q4409" s="8" t="s">
        <v>8377</v>
      </c>
      <c r="S4409" s="7">
        <v>2</v>
      </c>
      <c r="T4409" s="4">
        <v>44500</v>
      </c>
      <c r="U4409" s="4">
        <v>565</v>
      </c>
      <c r="V4409" s="25">
        <v>44.958333333335759</v>
      </c>
      <c r="W4409" s="4">
        <v>9</v>
      </c>
    </row>
    <row r="4410" spans="1:23" x14ac:dyDescent="0.45">
      <c r="A4410" t="s">
        <v>8316</v>
      </c>
      <c r="B4410" t="s">
        <v>8224</v>
      </c>
      <c r="C4410" t="s">
        <v>8383</v>
      </c>
      <c r="D4410" s="8" t="s">
        <v>8377</v>
      </c>
      <c r="E4410">
        <v>502</v>
      </c>
      <c r="F4410" s="7">
        <v>1</v>
      </c>
      <c r="G4410" s="4">
        <v>20000</v>
      </c>
      <c r="H4410" s="4">
        <v>230</v>
      </c>
      <c r="I4410" s="25">
        <v>29.958333333335759</v>
      </c>
      <c r="J4410" s="4">
        <v>4</v>
      </c>
      <c r="N4410" t="s">
        <v>8316</v>
      </c>
      <c r="O4410" t="s">
        <v>8224</v>
      </c>
      <c r="P4410" t="s">
        <v>8383</v>
      </c>
      <c r="Q4410" s="8" t="s">
        <v>8377</v>
      </c>
      <c r="R4410">
        <v>502</v>
      </c>
      <c r="S4410" s="7">
        <v>1</v>
      </c>
      <c r="T4410" s="4">
        <v>20000</v>
      </c>
      <c r="U4410" s="4">
        <v>230</v>
      </c>
      <c r="V4410" s="25">
        <v>29.958333333335759</v>
      </c>
      <c r="W4410" s="4">
        <v>4</v>
      </c>
    </row>
    <row r="4411" spans="1:23" x14ac:dyDescent="0.45">
      <c r="A4411" t="s">
        <v>8316</v>
      </c>
      <c r="B4411" t="s">
        <v>8224</v>
      </c>
      <c r="C4411" t="s">
        <v>8383</v>
      </c>
      <c r="D4411" s="8" t="s">
        <v>8377</v>
      </c>
      <c r="E4411">
        <v>504</v>
      </c>
      <c r="F4411" s="7">
        <v>1</v>
      </c>
      <c r="G4411" s="4">
        <v>24500</v>
      </c>
      <c r="H4411" s="4">
        <v>335</v>
      </c>
      <c r="I4411" s="25">
        <v>59.958333333335759</v>
      </c>
      <c r="J4411" s="4">
        <v>5</v>
      </c>
      <c r="N4411" t="s">
        <v>8316</v>
      </c>
      <c r="O4411" t="s">
        <v>8224</v>
      </c>
      <c r="P4411" t="s">
        <v>8383</v>
      </c>
      <c r="Q4411" s="8" t="s">
        <v>8377</v>
      </c>
      <c r="R4411">
        <v>504</v>
      </c>
      <c r="S4411" s="7">
        <v>1</v>
      </c>
      <c r="T4411" s="4">
        <v>24500</v>
      </c>
      <c r="U4411" s="4">
        <v>335</v>
      </c>
      <c r="V4411" s="25">
        <v>59.958333333335759</v>
      </c>
      <c r="W4411" s="4">
        <v>5</v>
      </c>
    </row>
    <row r="4412" spans="1:23" x14ac:dyDescent="0.45">
      <c r="A4412" t="s">
        <v>8316</v>
      </c>
      <c r="B4412" t="s">
        <v>8224</v>
      </c>
      <c r="C4412" t="s">
        <v>8383</v>
      </c>
      <c r="D4412" s="8" t="s">
        <v>8378</v>
      </c>
      <c r="F4412" s="7">
        <v>3</v>
      </c>
      <c r="G4412" s="4">
        <v>116500</v>
      </c>
      <c r="H4412" s="4">
        <v>445</v>
      </c>
      <c r="I4412" s="25">
        <v>54.862565586416167</v>
      </c>
      <c r="J4412" s="4">
        <v>5</v>
      </c>
      <c r="N4412" t="s">
        <v>8316</v>
      </c>
      <c r="O4412" t="s">
        <v>8224</v>
      </c>
      <c r="P4412" t="s">
        <v>8383</v>
      </c>
      <c r="Q4412" s="8" t="s">
        <v>8378</v>
      </c>
      <c r="S4412" s="7">
        <v>3</v>
      </c>
      <c r="T4412" s="4">
        <v>116500</v>
      </c>
      <c r="U4412" s="4">
        <v>445</v>
      </c>
      <c r="V4412" s="25">
        <v>54.862565586416167</v>
      </c>
      <c r="W4412" s="4">
        <v>5</v>
      </c>
    </row>
    <row r="4413" spans="1:23" x14ac:dyDescent="0.45">
      <c r="A4413" t="s">
        <v>8316</v>
      </c>
      <c r="B4413" t="s">
        <v>8224</v>
      </c>
      <c r="C4413" t="s">
        <v>8383</v>
      </c>
      <c r="D4413" s="8" t="s">
        <v>8378</v>
      </c>
      <c r="E4413">
        <v>455</v>
      </c>
      <c r="F4413" s="7">
        <v>1</v>
      </c>
      <c r="G4413" s="4">
        <v>65000</v>
      </c>
      <c r="H4413" s="4">
        <v>45</v>
      </c>
      <c r="I4413" s="25">
        <v>45.018958333326736</v>
      </c>
      <c r="J4413" s="4">
        <v>2</v>
      </c>
      <c r="N4413" t="s">
        <v>8316</v>
      </c>
      <c r="O4413" t="s">
        <v>8224</v>
      </c>
      <c r="P4413" t="s">
        <v>8383</v>
      </c>
      <c r="Q4413" s="8" t="s">
        <v>8378</v>
      </c>
      <c r="R4413">
        <v>455</v>
      </c>
      <c r="S4413" s="7">
        <v>1</v>
      </c>
      <c r="T4413" s="4">
        <v>65000</v>
      </c>
      <c r="U4413" s="4">
        <v>45</v>
      </c>
      <c r="V4413" s="25">
        <v>45.018958333326736</v>
      </c>
      <c r="W4413" s="4">
        <v>2</v>
      </c>
    </row>
    <row r="4414" spans="1:23" x14ac:dyDescent="0.45">
      <c r="A4414" t="s">
        <v>8316</v>
      </c>
      <c r="B4414" t="s">
        <v>8224</v>
      </c>
      <c r="C4414" t="s">
        <v>8383</v>
      </c>
      <c r="D4414" s="8" t="s">
        <v>8378</v>
      </c>
      <c r="E4414">
        <v>477</v>
      </c>
      <c r="F4414" s="7">
        <v>1</v>
      </c>
      <c r="G4414" s="4">
        <v>1500</v>
      </c>
      <c r="H4414" s="4">
        <v>0</v>
      </c>
      <c r="I4414" s="25">
        <v>60</v>
      </c>
      <c r="J4414" s="4">
        <v>0</v>
      </c>
      <c r="N4414" t="s">
        <v>8316</v>
      </c>
      <c r="O4414" t="s">
        <v>8224</v>
      </c>
      <c r="P4414" t="s">
        <v>8383</v>
      </c>
      <c r="Q4414" s="8" t="s">
        <v>8378</v>
      </c>
      <c r="R4414">
        <v>477</v>
      </c>
      <c r="S4414" s="7">
        <v>1</v>
      </c>
      <c r="T4414" s="4">
        <v>1500</v>
      </c>
      <c r="U4414" s="4">
        <v>0</v>
      </c>
      <c r="V4414" s="25">
        <v>60</v>
      </c>
      <c r="W4414" s="4">
        <v>0</v>
      </c>
    </row>
    <row r="4415" spans="1:23" x14ac:dyDescent="0.45">
      <c r="A4415" t="s">
        <v>8316</v>
      </c>
      <c r="B4415" t="s">
        <v>8224</v>
      </c>
      <c r="C4415" t="s">
        <v>8383</v>
      </c>
      <c r="D4415" s="8" t="s">
        <v>8378</v>
      </c>
      <c r="E4415">
        <v>508</v>
      </c>
      <c r="F4415" s="7">
        <v>1</v>
      </c>
      <c r="G4415" s="4">
        <v>50000</v>
      </c>
      <c r="H4415" s="4">
        <v>400</v>
      </c>
      <c r="I4415" s="25">
        <v>59.568738425921765</v>
      </c>
      <c r="J4415" s="4">
        <v>3</v>
      </c>
      <c r="N4415" t="s">
        <v>8316</v>
      </c>
      <c r="O4415" t="s">
        <v>8224</v>
      </c>
      <c r="P4415" t="s">
        <v>8383</v>
      </c>
      <c r="Q4415" s="8" t="s">
        <v>8378</v>
      </c>
      <c r="R4415">
        <v>508</v>
      </c>
      <c r="S4415" s="7">
        <v>1</v>
      </c>
      <c r="T4415" s="4">
        <v>50000</v>
      </c>
      <c r="U4415" s="4">
        <v>400</v>
      </c>
      <c r="V4415" s="25">
        <v>59.568738425921765</v>
      </c>
      <c r="W4415" s="4">
        <v>3</v>
      </c>
    </row>
    <row r="4416" spans="1:23" x14ac:dyDescent="0.45">
      <c r="A4416" t="s">
        <v>8316</v>
      </c>
      <c r="B4416" t="s">
        <v>8224</v>
      </c>
      <c r="C4416" t="s">
        <v>8383</v>
      </c>
      <c r="D4416" s="8" t="s">
        <v>8369</v>
      </c>
      <c r="F4416" s="7">
        <v>1</v>
      </c>
      <c r="G4416" s="4">
        <v>7500</v>
      </c>
      <c r="H4416" s="4">
        <v>0</v>
      </c>
      <c r="I4416" s="25">
        <v>59.992847222216369</v>
      </c>
      <c r="J4416" s="4">
        <v>0</v>
      </c>
      <c r="N4416" t="s">
        <v>8316</v>
      </c>
      <c r="O4416" t="s">
        <v>8224</v>
      </c>
      <c r="P4416" t="s">
        <v>8383</v>
      </c>
      <c r="Q4416" s="8" t="s">
        <v>8369</v>
      </c>
      <c r="S4416" s="7">
        <v>1</v>
      </c>
      <c r="T4416" s="4">
        <v>7500</v>
      </c>
      <c r="U4416" s="4">
        <v>0</v>
      </c>
      <c r="V4416" s="25">
        <v>59.992847222216369</v>
      </c>
      <c r="W4416" s="4">
        <v>0</v>
      </c>
    </row>
    <row r="4417" spans="1:23" x14ac:dyDescent="0.45">
      <c r="A4417" t="s">
        <v>8316</v>
      </c>
      <c r="B4417" t="s">
        <v>8224</v>
      </c>
      <c r="C4417" t="s">
        <v>8383</v>
      </c>
      <c r="D4417" s="8" t="s">
        <v>8369</v>
      </c>
      <c r="E4417">
        <v>468</v>
      </c>
      <c r="F4417" s="7">
        <v>1</v>
      </c>
      <c r="G4417" s="4">
        <v>7500</v>
      </c>
      <c r="H4417" s="4">
        <v>0</v>
      </c>
      <c r="I4417" s="25">
        <v>59.992847222216369</v>
      </c>
      <c r="J4417" s="4">
        <v>0</v>
      </c>
      <c r="N4417" t="s">
        <v>8316</v>
      </c>
      <c r="O4417" t="s">
        <v>8224</v>
      </c>
      <c r="P4417" t="s">
        <v>8383</v>
      </c>
      <c r="Q4417" s="8" t="s">
        <v>8369</v>
      </c>
      <c r="R4417">
        <v>468</v>
      </c>
      <c r="S4417" s="7">
        <v>1</v>
      </c>
      <c r="T4417" s="4">
        <v>7500</v>
      </c>
      <c r="U4417" s="4">
        <v>0</v>
      </c>
      <c r="V4417" s="25">
        <v>59.992847222216369</v>
      </c>
      <c r="W4417" s="4">
        <v>0</v>
      </c>
    </row>
    <row r="4418" spans="1:23" x14ac:dyDescent="0.45">
      <c r="A4418" t="s">
        <v>8316</v>
      </c>
      <c r="B4418" t="s">
        <v>8224</v>
      </c>
      <c r="C4418" t="s">
        <v>8383</v>
      </c>
      <c r="D4418" s="8" t="s">
        <v>8370</v>
      </c>
      <c r="F4418" s="7">
        <v>1</v>
      </c>
      <c r="G4418" s="4">
        <v>1000</v>
      </c>
      <c r="H4418" s="4">
        <v>0</v>
      </c>
      <c r="I4418" s="25">
        <v>30</v>
      </c>
      <c r="J4418" s="4">
        <v>0</v>
      </c>
      <c r="N4418" t="s">
        <v>8316</v>
      </c>
      <c r="O4418" t="s">
        <v>8224</v>
      </c>
      <c r="P4418" t="s">
        <v>8383</v>
      </c>
      <c r="Q4418" s="8" t="s">
        <v>8370</v>
      </c>
      <c r="S4418" s="7">
        <v>1</v>
      </c>
      <c r="T4418" s="4">
        <v>1000</v>
      </c>
      <c r="U4418" s="4">
        <v>0</v>
      </c>
      <c r="V4418" s="25">
        <v>30</v>
      </c>
      <c r="W4418" s="4">
        <v>0</v>
      </c>
    </row>
    <row r="4419" spans="1:23" x14ac:dyDescent="0.45">
      <c r="A4419" t="s">
        <v>8316</v>
      </c>
      <c r="B4419" t="s">
        <v>8224</v>
      </c>
      <c r="C4419" t="s">
        <v>8383</v>
      </c>
      <c r="D4419" s="8" t="s">
        <v>8370</v>
      </c>
      <c r="E4419">
        <v>490</v>
      </c>
      <c r="F4419" s="7">
        <v>1</v>
      </c>
      <c r="G4419" s="4">
        <v>1000</v>
      </c>
      <c r="H4419" s="4">
        <v>0</v>
      </c>
      <c r="I4419" s="25">
        <v>30</v>
      </c>
      <c r="J4419" s="4">
        <v>0</v>
      </c>
      <c r="N4419" t="s">
        <v>8316</v>
      </c>
      <c r="O4419" t="s">
        <v>8224</v>
      </c>
      <c r="P4419" t="s">
        <v>8383</v>
      </c>
      <c r="Q4419" s="8" t="s">
        <v>8370</v>
      </c>
      <c r="R4419">
        <v>490</v>
      </c>
      <c r="S4419" s="7">
        <v>1</v>
      </c>
      <c r="T4419" s="4">
        <v>1000</v>
      </c>
      <c r="U4419" s="4">
        <v>0</v>
      </c>
      <c r="V4419" s="25">
        <v>30</v>
      </c>
      <c r="W4419" s="4">
        <v>0</v>
      </c>
    </row>
    <row r="4420" spans="1:23" x14ac:dyDescent="0.45">
      <c r="A4420" t="s">
        <v>8316</v>
      </c>
      <c r="B4420" t="s">
        <v>8224</v>
      </c>
      <c r="C4420" t="s">
        <v>8383</v>
      </c>
      <c r="D4420" s="8" t="s">
        <v>8371</v>
      </c>
      <c r="F4420" s="7">
        <v>2</v>
      </c>
      <c r="G4420" s="4">
        <v>30000</v>
      </c>
      <c r="H4420" s="4">
        <v>4391</v>
      </c>
      <c r="I4420" s="25">
        <v>37.5</v>
      </c>
      <c r="J4420" s="4">
        <v>44</v>
      </c>
      <c r="N4420" t="s">
        <v>8316</v>
      </c>
      <c r="O4420" t="s">
        <v>8224</v>
      </c>
      <c r="P4420" t="s">
        <v>8383</v>
      </c>
      <c r="Q4420" s="8" t="s">
        <v>8371</v>
      </c>
      <c r="S4420" s="7">
        <v>2</v>
      </c>
      <c r="T4420" s="4">
        <v>30000</v>
      </c>
      <c r="U4420" s="4">
        <v>4391</v>
      </c>
      <c r="V4420" s="25">
        <v>37.5</v>
      </c>
      <c r="W4420" s="4">
        <v>44</v>
      </c>
    </row>
    <row r="4421" spans="1:23" x14ac:dyDescent="0.45">
      <c r="A4421" t="s">
        <v>8316</v>
      </c>
      <c r="B4421" t="s">
        <v>8224</v>
      </c>
      <c r="C4421" t="s">
        <v>8383</v>
      </c>
      <c r="D4421" s="8" t="s">
        <v>8371</v>
      </c>
      <c r="E4421">
        <v>466</v>
      </c>
      <c r="F4421" s="7">
        <v>1</v>
      </c>
      <c r="G4421" s="4">
        <v>10000</v>
      </c>
      <c r="H4421" s="4">
        <v>76</v>
      </c>
      <c r="I4421" s="25">
        <v>30</v>
      </c>
      <c r="J4421" s="4">
        <v>5</v>
      </c>
      <c r="N4421" t="s">
        <v>8316</v>
      </c>
      <c r="O4421" t="s">
        <v>8224</v>
      </c>
      <c r="P4421" t="s">
        <v>8383</v>
      </c>
      <c r="Q4421" s="8" t="s">
        <v>8371</v>
      </c>
      <c r="R4421">
        <v>466</v>
      </c>
      <c r="S4421" s="7">
        <v>1</v>
      </c>
      <c r="T4421" s="4">
        <v>10000</v>
      </c>
      <c r="U4421" s="4">
        <v>76</v>
      </c>
      <c r="V4421" s="25">
        <v>30</v>
      </c>
      <c r="W4421" s="4">
        <v>5</v>
      </c>
    </row>
    <row r="4422" spans="1:23" x14ac:dyDescent="0.45">
      <c r="A4422" t="s">
        <v>8316</v>
      </c>
      <c r="B4422" t="s">
        <v>8224</v>
      </c>
      <c r="C4422" t="s">
        <v>8383</v>
      </c>
      <c r="D4422" s="8" t="s">
        <v>8371</v>
      </c>
      <c r="E4422">
        <v>467</v>
      </c>
      <c r="F4422" s="7">
        <v>1</v>
      </c>
      <c r="G4422" s="4">
        <v>20000</v>
      </c>
      <c r="H4422" s="4">
        <v>4315</v>
      </c>
      <c r="I4422" s="25">
        <v>45</v>
      </c>
      <c r="J4422" s="4">
        <v>39</v>
      </c>
      <c r="N4422" t="s">
        <v>8316</v>
      </c>
      <c r="O4422" t="s">
        <v>8224</v>
      </c>
      <c r="P4422" t="s">
        <v>8383</v>
      </c>
      <c r="Q4422" s="8" t="s">
        <v>8371</v>
      </c>
      <c r="R4422">
        <v>467</v>
      </c>
      <c r="S4422" s="7">
        <v>1</v>
      </c>
      <c r="T4422" s="4">
        <v>20000</v>
      </c>
      <c r="U4422" s="4">
        <v>4315</v>
      </c>
      <c r="V4422" s="25">
        <v>45</v>
      </c>
      <c r="W4422" s="4">
        <v>39</v>
      </c>
    </row>
    <row r="4423" spans="1:23" x14ac:dyDescent="0.45">
      <c r="A4423" t="s">
        <v>8316</v>
      </c>
      <c r="B4423" t="s">
        <v>8224</v>
      </c>
      <c r="C4423" t="s">
        <v>8383</v>
      </c>
      <c r="D4423" s="8" t="s">
        <v>8372</v>
      </c>
      <c r="F4423" s="7">
        <v>2</v>
      </c>
      <c r="G4423" s="4">
        <v>50000</v>
      </c>
      <c r="H4423" s="4">
        <v>2470</v>
      </c>
      <c r="I4423" s="25">
        <v>37.5</v>
      </c>
      <c r="J4423" s="4">
        <v>31</v>
      </c>
      <c r="N4423" t="s">
        <v>8316</v>
      </c>
      <c r="O4423" t="s">
        <v>8224</v>
      </c>
      <c r="P4423" t="s">
        <v>8383</v>
      </c>
      <c r="Q4423" s="8" t="s">
        <v>8372</v>
      </c>
      <c r="S4423" s="7">
        <v>2</v>
      </c>
      <c r="T4423" s="4">
        <v>50000</v>
      </c>
      <c r="U4423" s="4">
        <v>2470</v>
      </c>
      <c r="V4423" s="25">
        <v>37.5</v>
      </c>
      <c r="W4423" s="4">
        <v>31</v>
      </c>
    </row>
    <row r="4424" spans="1:23" x14ac:dyDescent="0.45">
      <c r="A4424" t="s">
        <v>8316</v>
      </c>
      <c r="B4424" t="s">
        <v>8224</v>
      </c>
      <c r="C4424" t="s">
        <v>8383</v>
      </c>
      <c r="D4424" s="8" t="s">
        <v>8372</v>
      </c>
      <c r="E4424">
        <v>481</v>
      </c>
      <c r="F4424" s="7">
        <v>1</v>
      </c>
      <c r="G4424" s="4">
        <v>30000</v>
      </c>
      <c r="H4424" s="4">
        <v>1830</v>
      </c>
      <c r="I4424" s="25">
        <v>30</v>
      </c>
      <c r="J4424" s="4">
        <v>21</v>
      </c>
      <c r="N4424" t="s">
        <v>8316</v>
      </c>
      <c r="O4424" t="s">
        <v>8224</v>
      </c>
      <c r="P4424" t="s">
        <v>8383</v>
      </c>
      <c r="Q4424" s="8" t="s">
        <v>8372</v>
      </c>
      <c r="R4424">
        <v>481</v>
      </c>
      <c r="S4424" s="7">
        <v>1</v>
      </c>
      <c r="T4424" s="4">
        <v>30000</v>
      </c>
      <c r="U4424" s="4">
        <v>1830</v>
      </c>
      <c r="V4424" s="25">
        <v>30</v>
      </c>
      <c r="W4424" s="4">
        <v>21</v>
      </c>
    </row>
    <row r="4425" spans="1:23" x14ac:dyDescent="0.45">
      <c r="A4425" t="s">
        <v>8316</v>
      </c>
      <c r="B4425" t="s">
        <v>8224</v>
      </c>
      <c r="C4425" t="s">
        <v>8383</v>
      </c>
      <c r="D4425" s="8" t="s">
        <v>8372</v>
      </c>
      <c r="E4425">
        <v>507</v>
      </c>
      <c r="F4425" s="7">
        <v>1</v>
      </c>
      <c r="G4425" s="4">
        <v>20000</v>
      </c>
      <c r="H4425" s="4">
        <v>640</v>
      </c>
      <c r="I4425" s="25">
        <v>45</v>
      </c>
      <c r="J4425" s="4">
        <v>10</v>
      </c>
      <c r="N4425" t="s">
        <v>8316</v>
      </c>
      <c r="O4425" t="s">
        <v>8224</v>
      </c>
      <c r="P4425" t="s">
        <v>8383</v>
      </c>
      <c r="Q4425" s="8" t="s">
        <v>8372</v>
      </c>
      <c r="R4425">
        <v>507</v>
      </c>
      <c r="S4425" s="7">
        <v>1</v>
      </c>
      <c r="T4425" s="4">
        <v>20000</v>
      </c>
      <c r="U4425" s="4">
        <v>640</v>
      </c>
      <c r="V4425" s="25">
        <v>45</v>
      </c>
      <c r="W4425" s="4">
        <v>10</v>
      </c>
    </row>
    <row r="4426" spans="1:23" x14ac:dyDescent="0.45">
      <c r="A4426" t="s">
        <v>8316</v>
      </c>
      <c r="B4426" t="s">
        <v>8224</v>
      </c>
      <c r="C4426" t="s">
        <v>8383</v>
      </c>
      <c r="D4426" s="8" t="s">
        <v>8374</v>
      </c>
      <c r="F4426" s="7">
        <v>1</v>
      </c>
      <c r="G4426" s="4">
        <v>12001</v>
      </c>
      <c r="H4426" s="4">
        <v>2746</v>
      </c>
      <c r="I4426" s="25">
        <v>30</v>
      </c>
      <c r="J4426" s="4">
        <v>70</v>
      </c>
      <c r="N4426" t="s">
        <v>8316</v>
      </c>
      <c r="O4426" t="s">
        <v>8224</v>
      </c>
      <c r="P4426" t="s">
        <v>8383</v>
      </c>
      <c r="Q4426" s="8" t="s">
        <v>8374</v>
      </c>
      <c r="S4426" s="7">
        <v>1</v>
      </c>
      <c r="T4426" s="4">
        <v>12001</v>
      </c>
      <c r="U4426" s="4">
        <v>2746</v>
      </c>
      <c r="V4426" s="25">
        <v>30</v>
      </c>
      <c r="W4426" s="4">
        <v>70</v>
      </c>
    </row>
    <row r="4427" spans="1:23" x14ac:dyDescent="0.45">
      <c r="A4427" t="s">
        <v>8316</v>
      </c>
      <c r="B4427" t="s">
        <v>8224</v>
      </c>
      <c r="C4427" t="s">
        <v>8383</v>
      </c>
      <c r="D4427" s="8" t="s">
        <v>8374</v>
      </c>
      <c r="E4427">
        <v>519</v>
      </c>
      <c r="F4427" s="7">
        <v>1</v>
      </c>
      <c r="G4427" s="4">
        <v>12001</v>
      </c>
      <c r="H4427" s="4">
        <v>2746</v>
      </c>
      <c r="I4427" s="25">
        <v>30</v>
      </c>
      <c r="J4427" s="4">
        <v>70</v>
      </c>
      <c r="N4427" t="s">
        <v>8316</v>
      </c>
      <c r="O4427" t="s">
        <v>8224</v>
      </c>
      <c r="P4427" t="s">
        <v>8383</v>
      </c>
      <c r="Q4427" s="8" t="s">
        <v>8374</v>
      </c>
      <c r="R4427">
        <v>519</v>
      </c>
      <c r="S4427" s="7">
        <v>1</v>
      </c>
      <c r="T4427" s="4">
        <v>12001</v>
      </c>
      <c r="U4427" s="4">
        <v>2746</v>
      </c>
      <c r="V4427" s="25">
        <v>30</v>
      </c>
      <c r="W4427" s="4">
        <v>70</v>
      </c>
    </row>
    <row r="4428" spans="1:23" x14ac:dyDescent="0.45">
      <c r="A4428" t="s">
        <v>8316</v>
      </c>
      <c r="B4428" t="s">
        <v>8224</v>
      </c>
      <c r="C4428" t="s">
        <v>8384</v>
      </c>
      <c r="F4428" s="7"/>
      <c r="G4428" s="4"/>
      <c r="H4428" s="4"/>
      <c r="I4428" s="25"/>
      <c r="J4428" s="4"/>
      <c r="N4428" t="s">
        <v>8316</v>
      </c>
      <c r="O4428" t="s">
        <v>8224</v>
      </c>
      <c r="P4428" t="s">
        <v>8384</v>
      </c>
      <c r="S4428" s="7"/>
      <c r="T4428" s="4"/>
      <c r="U4428" s="4"/>
      <c r="V4428" s="25"/>
      <c r="W4428" s="4"/>
    </row>
    <row r="4429" spans="1:23" x14ac:dyDescent="0.45">
      <c r="A4429" t="s">
        <v>8316</v>
      </c>
      <c r="B4429" t="s">
        <v>8224</v>
      </c>
      <c r="C4429" t="s">
        <v>8384</v>
      </c>
      <c r="D4429" s="8" t="s">
        <v>8378</v>
      </c>
      <c r="F4429" s="7">
        <v>1</v>
      </c>
      <c r="G4429" s="4">
        <v>5000</v>
      </c>
      <c r="H4429" s="4">
        <v>150</v>
      </c>
      <c r="I4429" s="25">
        <v>29.958333333335759</v>
      </c>
      <c r="J4429" s="4">
        <v>5</v>
      </c>
      <c r="N4429" t="s">
        <v>8316</v>
      </c>
      <c r="O4429" t="s">
        <v>8224</v>
      </c>
      <c r="P4429" t="s">
        <v>8384</v>
      </c>
      <c r="Q4429" s="8" t="s">
        <v>8378</v>
      </c>
      <c r="S4429" s="7">
        <v>1</v>
      </c>
      <c r="T4429" s="4">
        <v>5000</v>
      </c>
      <c r="U4429" s="4">
        <v>150</v>
      </c>
      <c r="V4429" s="25">
        <v>29.958333333335759</v>
      </c>
      <c r="W4429" s="4">
        <v>5</v>
      </c>
    </row>
    <row r="4430" spans="1:23" x14ac:dyDescent="0.45">
      <c r="A4430" t="s">
        <v>8316</v>
      </c>
      <c r="B4430" t="s">
        <v>8224</v>
      </c>
      <c r="C4430" t="s">
        <v>8384</v>
      </c>
      <c r="D4430" s="8" t="s">
        <v>8378</v>
      </c>
      <c r="E4430">
        <v>511</v>
      </c>
      <c r="F4430" s="7">
        <v>1</v>
      </c>
      <c r="G4430" s="4">
        <v>5000</v>
      </c>
      <c r="H4430" s="4">
        <v>150</v>
      </c>
      <c r="I4430" s="25">
        <v>29.958333333335759</v>
      </c>
      <c r="J4430" s="4">
        <v>5</v>
      </c>
      <c r="N4430" t="s">
        <v>8316</v>
      </c>
      <c r="O4430" t="s">
        <v>8224</v>
      </c>
      <c r="P4430" t="s">
        <v>8384</v>
      </c>
      <c r="Q4430" s="8" t="s">
        <v>8378</v>
      </c>
      <c r="R4430">
        <v>511</v>
      </c>
      <c r="S4430" s="7">
        <v>1</v>
      </c>
      <c r="T4430" s="4">
        <v>5000</v>
      </c>
      <c r="U4430" s="4">
        <v>150</v>
      </c>
      <c r="V4430" s="25">
        <v>29.958333333335759</v>
      </c>
      <c r="W4430" s="4">
        <v>5</v>
      </c>
    </row>
    <row r="4431" spans="1:23" x14ac:dyDescent="0.45">
      <c r="A4431" t="s">
        <v>8316</v>
      </c>
      <c r="B4431" t="s">
        <v>8224</v>
      </c>
      <c r="C4431" t="s">
        <v>8384</v>
      </c>
      <c r="D4431" s="8" t="s">
        <v>8369</v>
      </c>
      <c r="F4431" s="7">
        <v>1</v>
      </c>
      <c r="G4431" s="4">
        <v>20000</v>
      </c>
      <c r="H4431" s="4">
        <v>153</v>
      </c>
      <c r="I4431" s="25">
        <v>30</v>
      </c>
      <c r="J4431" s="4">
        <v>13</v>
      </c>
      <c r="N4431" t="s">
        <v>8316</v>
      </c>
      <c r="O4431" t="s">
        <v>8224</v>
      </c>
      <c r="P4431" t="s">
        <v>8384</v>
      </c>
      <c r="Q4431" s="8" t="s">
        <v>8369</v>
      </c>
      <c r="S4431" s="7">
        <v>1</v>
      </c>
      <c r="T4431" s="4">
        <v>20000</v>
      </c>
      <c r="U4431" s="4">
        <v>153</v>
      </c>
      <c r="V4431" s="25">
        <v>30</v>
      </c>
      <c r="W4431" s="4">
        <v>13</v>
      </c>
    </row>
    <row r="4432" spans="1:23" x14ac:dyDescent="0.45">
      <c r="A4432" t="s">
        <v>8316</v>
      </c>
      <c r="B4432" t="s">
        <v>8224</v>
      </c>
      <c r="C4432" t="s">
        <v>8384</v>
      </c>
      <c r="D4432" s="8" t="s">
        <v>8369</v>
      </c>
      <c r="E4432">
        <v>423</v>
      </c>
      <c r="F4432" s="7">
        <v>1</v>
      </c>
      <c r="G4432" s="4">
        <v>20000</v>
      </c>
      <c r="H4432" s="4">
        <v>153</v>
      </c>
      <c r="I4432" s="25">
        <v>30</v>
      </c>
      <c r="J4432" s="4">
        <v>13</v>
      </c>
      <c r="N4432" t="s">
        <v>8316</v>
      </c>
      <c r="O4432" t="s">
        <v>8224</v>
      </c>
      <c r="P4432" t="s">
        <v>8384</v>
      </c>
      <c r="Q4432" s="8" t="s">
        <v>8369</v>
      </c>
      <c r="R4432">
        <v>423</v>
      </c>
      <c r="S4432" s="7">
        <v>1</v>
      </c>
      <c r="T4432" s="4">
        <v>20000</v>
      </c>
      <c r="U4432" s="4">
        <v>153</v>
      </c>
      <c r="V4432" s="25">
        <v>30</v>
      </c>
      <c r="W4432" s="4">
        <v>13</v>
      </c>
    </row>
    <row r="4433" spans="1:23" x14ac:dyDescent="0.45">
      <c r="A4433" t="s">
        <v>8316</v>
      </c>
      <c r="B4433" t="s">
        <v>8224</v>
      </c>
      <c r="C4433" t="s">
        <v>8384</v>
      </c>
      <c r="D4433" s="8" t="s">
        <v>8370</v>
      </c>
      <c r="F4433" s="7">
        <v>3</v>
      </c>
      <c r="G4433" s="4">
        <v>241000</v>
      </c>
      <c r="H4433" s="4">
        <v>8014</v>
      </c>
      <c r="I4433" s="25">
        <v>30</v>
      </c>
      <c r="J4433" s="4">
        <v>141</v>
      </c>
      <c r="N4433" t="s">
        <v>8316</v>
      </c>
      <c r="O4433" t="s">
        <v>8224</v>
      </c>
      <c r="P4433" t="s">
        <v>8384</v>
      </c>
      <c r="Q4433" s="8" t="s">
        <v>8370</v>
      </c>
      <c r="S4433" s="7">
        <v>3</v>
      </c>
      <c r="T4433" s="4">
        <v>241000</v>
      </c>
      <c r="U4433" s="4">
        <v>8014</v>
      </c>
      <c r="V4433" s="25">
        <v>30</v>
      </c>
      <c r="W4433" s="4">
        <v>141</v>
      </c>
    </row>
    <row r="4434" spans="1:23" x14ac:dyDescent="0.45">
      <c r="A4434" t="s">
        <v>8316</v>
      </c>
      <c r="B4434" t="s">
        <v>8224</v>
      </c>
      <c r="C4434" t="s">
        <v>8384</v>
      </c>
      <c r="D4434" s="8" t="s">
        <v>8370</v>
      </c>
      <c r="E4434">
        <v>436</v>
      </c>
      <c r="F4434" s="7">
        <v>1</v>
      </c>
      <c r="G4434" s="4">
        <v>1000</v>
      </c>
      <c r="H4434" s="4">
        <v>0</v>
      </c>
      <c r="I4434" s="25">
        <v>30</v>
      </c>
      <c r="J4434" s="4">
        <v>0</v>
      </c>
      <c r="N4434" t="s">
        <v>8316</v>
      </c>
      <c r="O4434" t="s">
        <v>8224</v>
      </c>
      <c r="P4434" t="s">
        <v>8384</v>
      </c>
      <c r="Q4434" s="8" t="s">
        <v>8370</v>
      </c>
      <c r="R4434">
        <v>436</v>
      </c>
      <c r="S4434" s="7">
        <v>1</v>
      </c>
      <c r="T4434" s="4">
        <v>1000</v>
      </c>
      <c r="U4434" s="4">
        <v>0</v>
      </c>
      <c r="V4434" s="25">
        <v>30</v>
      </c>
      <c r="W4434" s="4">
        <v>0</v>
      </c>
    </row>
    <row r="4435" spans="1:23" x14ac:dyDescent="0.45">
      <c r="A4435" t="s">
        <v>8316</v>
      </c>
      <c r="B4435" t="s">
        <v>8224</v>
      </c>
      <c r="C4435" t="s">
        <v>8384</v>
      </c>
      <c r="D4435" s="8" t="s">
        <v>8370</v>
      </c>
      <c r="E4435">
        <v>480</v>
      </c>
      <c r="F4435" s="7">
        <v>1</v>
      </c>
      <c r="G4435" s="4">
        <v>40000</v>
      </c>
      <c r="H4435" s="4">
        <v>7764</v>
      </c>
      <c r="I4435" s="25">
        <v>30</v>
      </c>
      <c r="J4435" s="4">
        <v>140</v>
      </c>
      <c r="N4435" t="s">
        <v>8316</v>
      </c>
      <c r="O4435" t="s">
        <v>8224</v>
      </c>
      <c r="P4435" t="s">
        <v>8384</v>
      </c>
      <c r="Q4435" s="8" t="s">
        <v>8370</v>
      </c>
      <c r="R4435">
        <v>480</v>
      </c>
      <c r="S4435" s="7">
        <v>1</v>
      </c>
      <c r="T4435" s="4">
        <v>40000</v>
      </c>
      <c r="U4435" s="4">
        <v>7764</v>
      </c>
      <c r="V4435" s="25">
        <v>30</v>
      </c>
      <c r="W4435" s="4">
        <v>140</v>
      </c>
    </row>
    <row r="4436" spans="1:23" x14ac:dyDescent="0.45">
      <c r="A4436" t="s">
        <v>8316</v>
      </c>
      <c r="B4436" t="s">
        <v>8224</v>
      </c>
      <c r="C4436" t="s">
        <v>8384</v>
      </c>
      <c r="D4436" s="8" t="s">
        <v>8370</v>
      </c>
      <c r="E4436">
        <v>506</v>
      </c>
      <c r="F4436" s="7">
        <v>1</v>
      </c>
      <c r="G4436" s="4">
        <v>200000</v>
      </c>
      <c r="H4436" s="4">
        <v>250</v>
      </c>
      <c r="I4436" s="25">
        <v>30</v>
      </c>
      <c r="J4436" s="4">
        <v>1</v>
      </c>
      <c r="N4436" t="s">
        <v>8316</v>
      </c>
      <c r="O4436" t="s">
        <v>8224</v>
      </c>
      <c r="P4436" t="s">
        <v>8384</v>
      </c>
      <c r="Q4436" s="8" t="s">
        <v>8370</v>
      </c>
      <c r="R4436">
        <v>506</v>
      </c>
      <c r="S4436" s="7">
        <v>1</v>
      </c>
      <c r="T4436" s="4">
        <v>200000</v>
      </c>
      <c r="U4436" s="4">
        <v>250</v>
      </c>
      <c r="V4436" s="25">
        <v>30</v>
      </c>
      <c r="W4436" s="4">
        <v>1</v>
      </c>
    </row>
    <row r="4437" spans="1:23" x14ac:dyDescent="0.45">
      <c r="A4437" t="s">
        <v>8316</v>
      </c>
      <c r="B4437" t="s">
        <v>8224</v>
      </c>
      <c r="C4437" t="s">
        <v>8384</v>
      </c>
      <c r="D4437" s="8" t="s">
        <v>8371</v>
      </c>
      <c r="F4437" s="7">
        <v>2</v>
      </c>
      <c r="G4437" s="4">
        <v>111000</v>
      </c>
      <c r="H4437" s="4">
        <v>27</v>
      </c>
      <c r="I4437" s="25">
        <v>22.5</v>
      </c>
      <c r="J4437" s="4">
        <v>8</v>
      </c>
      <c r="N4437" t="s">
        <v>8316</v>
      </c>
      <c r="O4437" t="s">
        <v>8224</v>
      </c>
      <c r="P4437" t="s">
        <v>8384</v>
      </c>
      <c r="Q4437" s="8" t="s">
        <v>8371</v>
      </c>
      <c r="S4437" s="7">
        <v>2</v>
      </c>
      <c r="T4437" s="4">
        <v>111000</v>
      </c>
      <c r="U4437" s="4">
        <v>27</v>
      </c>
      <c r="V4437" s="25">
        <v>22.5</v>
      </c>
      <c r="W4437" s="4">
        <v>8</v>
      </c>
    </row>
    <row r="4438" spans="1:23" x14ac:dyDescent="0.45">
      <c r="A4438" t="s">
        <v>8316</v>
      </c>
      <c r="B4438" t="s">
        <v>8224</v>
      </c>
      <c r="C4438" t="s">
        <v>8384</v>
      </c>
      <c r="D4438" s="8" t="s">
        <v>8371</v>
      </c>
      <c r="E4438">
        <v>430</v>
      </c>
      <c r="F4438" s="7">
        <v>1</v>
      </c>
      <c r="G4438" s="4">
        <v>1000</v>
      </c>
      <c r="H4438" s="4">
        <v>24</v>
      </c>
      <c r="I4438" s="25">
        <v>15</v>
      </c>
      <c r="J4438" s="4">
        <v>5</v>
      </c>
      <c r="N4438" t="s">
        <v>8316</v>
      </c>
      <c r="O4438" t="s">
        <v>8224</v>
      </c>
      <c r="P4438" t="s">
        <v>8384</v>
      </c>
      <c r="Q4438" s="8" t="s">
        <v>8371</v>
      </c>
      <c r="R4438">
        <v>430</v>
      </c>
      <c r="S4438" s="7">
        <v>1</v>
      </c>
      <c r="T4438" s="4">
        <v>1000</v>
      </c>
      <c r="U4438" s="4">
        <v>24</v>
      </c>
      <c r="V4438" s="25">
        <v>15</v>
      </c>
      <c r="W4438" s="4">
        <v>5</v>
      </c>
    </row>
    <row r="4439" spans="1:23" x14ac:dyDescent="0.45">
      <c r="A4439" t="s">
        <v>8316</v>
      </c>
      <c r="B4439" t="s">
        <v>8224</v>
      </c>
      <c r="C4439" t="s">
        <v>8384</v>
      </c>
      <c r="D4439" s="8" t="s">
        <v>8371</v>
      </c>
      <c r="E4439">
        <v>435</v>
      </c>
      <c r="F4439" s="7">
        <v>1</v>
      </c>
      <c r="G4439" s="4">
        <v>110000</v>
      </c>
      <c r="H4439" s="4">
        <v>3</v>
      </c>
      <c r="I4439" s="25">
        <v>30</v>
      </c>
      <c r="J4439" s="4">
        <v>3</v>
      </c>
      <c r="N4439" t="s">
        <v>8316</v>
      </c>
      <c r="O4439" t="s">
        <v>8224</v>
      </c>
      <c r="P4439" t="s">
        <v>8384</v>
      </c>
      <c r="Q4439" s="8" t="s">
        <v>8371</v>
      </c>
      <c r="R4439">
        <v>435</v>
      </c>
      <c r="S4439" s="7">
        <v>1</v>
      </c>
      <c r="T4439" s="4">
        <v>110000</v>
      </c>
      <c r="U4439" s="4">
        <v>3</v>
      </c>
      <c r="V4439" s="25">
        <v>30</v>
      </c>
      <c r="W4439" s="4">
        <v>3</v>
      </c>
    </row>
    <row r="4440" spans="1:23" x14ac:dyDescent="0.45">
      <c r="A4440" t="s">
        <v>8316</v>
      </c>
      <c r="B4440" t="s">
        <v>8224</v>
      </c>
      <c r="C4440" t="s">
        <v>8384</v>
      </c>
      <c r="D4440" s="8" t="s">
        <v>8372</v>
      </c>
      <c r="F4440" s="7">
        <v>1</v>
      </c>
      <c r="G4440" s="4">
        <v>8888</v>
      </c>
      <c r="H4440" s="4">
        <v>61</v>
      </c>
      <c r="I4440" s="25">
        <v>21.471516203702777</v>
      </c>
      <c r="J4440" s="4">
        <v>3</v>
      </c>
      <c r="N4440" t="s">
        <v>8316</v>
      </c>
      <c r="O4440" t="s">
        <v>8224</v>
      </c>
      <c r="P4440" t="s">
        <v>8384</v>
      </c>
      <c r="Q4440" s="8" t="s">
        <v>8372</v>
      </c>
      <c r="S4440" s="7">
        <v>1</v>
      </c>
      <c r="T4440" s="4">
        <v>8888</v>
      </c>
      <c r="U4440" s="4">
        <v>61</v>
      </c>
      <c r="V4440" s="25">
        <v>21.471516203702777</v>
      </c>
      <c r="W4440" s="4">
        <v>3</v>
      </c>
    </row>
    <row r="4441" spans="1:23" x14ac:dyDescent="0.45">
      <c r="A4441" t="s">
        <v>8316</v>
      </c>
      <c r="B4441" t="s">
        <v>8224</v>
      </c>
      <c r="C4441" t="s">
        <v>8384</v>
      </c>
      <c r="D4441" s="8" t="s">
        <v>8372</v>
      </c>
      <c r="E4441">
        <v>456</v>
      </c>
      <c r="F4441" s="7">
        <v>1</v>
      </c>
      <c r="G4441" s="4">
        <v>8888</v>
      </c>
      <c r="H4441" s="4">
        <v>61</v>
      </c>
      <c r="I4441" s="25">
        <v>21.471516203702777</v>
      </c>
      <c r="J4441" s="4">
        <v>3</v>
      </c>
      <c r="N4441" t="s">
        <v>8316</v>
      </c>
      <c r="O4441" t="s">
        <v>8224</v>
      </c>
      <c r="P4441" t="s">
        <v>8384</v>
      </c>
      <c r="Q4441" s="8" t="s">
        <v>8372</v>
      </c>
      <c r="R4441">
        <v>456</v>
      </c>
      <c r="S4441" s="7">
        <v>1</v>
      </c>
      <c r="T4441" s="4">
        <v>8888</v>
      </c>
      <c r="U4441" s="4">
        <v>61</v>
      </c>
      <c r="V4441" s="25">
        <v>21.471516203702777</v>
      </c>
      <c r="W4441" s="4">
        <v>3</v>
      </c>
    </row>
    <row r="4442" spans="1:23" x14ac:dyDescent="0.45">
      <c r="A4442" t="s">
        <v>8316</v>
      </c>
      <c r="B4442" t="s">
        <v>8224</v>
      </c>
      <c r="C4442" t="s">
        <v>8384</v>
      </c>
      <c r="D4442" s="8" t="s">
        <v>8373</v>
      </c>
      <c r="F4442" s="7">
        <v>1</v>
      </c>
      <c r="G4442" s="4">
        <v>2500</v>
      </c>
      <c r="H4442" s="4">
        <v>125</v>
      </c>
      <c r="I4442" s="25">
        <v>33.041666666664241</v>
      </c>
      <c r="J4442" s="4">
        <v>2</v>
      </c>
      <c r="N4442" t="s">
        <v>8316</v>
      </c>
      <c r="O4442" t="s">
        <v>8224</v>
      </c>
      <c r="P4442" t="s">
        <v>8384</v>
      </c>
      <c r="Q4442" s="8" t="s">
        <v>8373</v>
      </c>
      <c r="S4442" s="7">
        <v>1</v>
      </c>
      <c r="T4442" s="4">
        <v>2500</v>
      </c>
      <c r="U4442" s="4">
        <v>125</v>
      </c>
      <c r="V4442" s="25">
        <v>33.041666666664241</v>
      </c>
      <c r="W4442" s="4">
        <v>2</v>
      </c>
    </row>
    <row r="4443" spans="1:23" x14ac:dyDescent="0.45">
      <c r="A4443" t="s">
        <v>8316</v>
      </c>
      <c r="B4443" t="s">
        <v>8224</v>
      </c>
      <c r="C4443" t="s">
        <v>8384</v>
      </c>
      <c r="D4443" s="8" t="s">
        <v>8373</v>
      </c>
      <c r="E4443">
        <v>434</v>
      </c>
      <c r="F4443" s="7">
        <v>1</v>
      </c>
      <c r="G4443" s="4">
        <v>2500</v>
      </c>
      <c r="H4443" s="4">
        <v>125</v>
      </c>
      <c r="I4443" s="25">
        <v>33.041666666664241</v>
      </c>
      <c r="J4443" s="4">
        <v>2</v>
      </c>
      <c r="N4443" t="s">
        <v>8316</v>
      </c>
      <c r="O4443" t="s">
        <v>8224</v>
      </c>
      <c r="P4443" t="s">
        <v>8384</v>
      </c>
      <c r="Q4443" s="8" t="s">
        <v>8373</v>
      </c>
      <c r="R4443">
        <v>434</v>
      </c>
      <c r="S4443" s="7">
        <v>1</v>
      </c>
      <c r="T4443" s="4">
        <v>2500</v>
      </c>
      <c r="U4443" s="4">
        <v>125</v>
      </c>
      <c r="V4443" s="25">
        <v>33.041666666664241</v>
      </c>
      <c r="W4443" s="4">
        <v>2</v>
      </c>
    </row>
    <row r="4444" spans="1:23" x14ac:dyDescent="0.45">
      <c r="A4444" t="s">
        <v>8316</v>
      </c>
      <c r="B4444" t="s">
        <v>8224</v>
      </c>
      <c r="C4444" t="s">
        <v>8384</v>
      </c>
      <c r="D4444" s="8" t="s">
        <v>8374</v>
      </c>
      <c r="F4444" s="7">
        <v>1</v>
      </c>
      <c r="G4444" s="4">
        <v>5000</v>
      </c>
      <c r="H4444" s="4">
        <v>51</v>
      </c>
      <c r="I4444" s="25">
        <v>49.998969907406718</v>
      </c>
      <c r="J4444" s="4">
        <v>2</v>
      </c>
      <c r="N4444" t="s">
        <v>8316</v>
      </c>
      <c r="O4444" t="s">
        <v>8224</v>
      </c>
      <c r="P4444" t="s">
        <v>8384</v>
      </c>
      <c r="Q4444" s="8" t="s">
        <v>8374</v>
      </c>
      <c r="S4444" s="7">
        <v>1</v>
      </c>
      <c r="T4444" s="4">
        <v>5000</v>
      </c>
      <c r="U4444" s="4">
        <v>51</v>
      </c>
      <c r="V4444" s="25">
        <v>49.998969907406718</v>
      </c>
      <c r="W4444" s="4">
        <v>2</v>
      </c>
    </row>
    <row r="4445" spans="1:23" x14ac:dyDescent="0.45">
      <c r="A4445" t="s">
        <v>8316</v>
      </c>
      <c r="B4445" t="s">
        <v>8224</v>
      </c>
      <c r="C4445" t="s">
        <v>8384</v>
      </c>
      <c r="D4445" s="8" t="s">
        <v>8374</v>
      </c>
      <c r="E4445">
        <v>470</v>
      </c>
      <c r="F4445" s="7">
        <v>1</v>
      </c>
      <c r="G4445" s="4">
        <v>5000</v>
      </c>
      <c r="H4445" s="4">
        <v>51</v>
      </c>
      <c r="I4445" s="25">
        <v>49.998969907406718</v>
      </c>
      <c r="J4445" s="4">
        <v>2</v>
      </c>
      <c r="N4445" t="s">
        <v>8316</v>
      </c>
      <c r="O4445" t="s">
        <v>8224</v>
      </c>
      <c r="P4445" t="s">
        <v>8384</v>
      </c>
      <c r="Q4445" s="8" t="s">
        <v>8374</v>
      </c>
      <c r="R4445">
        <v>470</v>
      </c>
      <c r="S4445" s="7">
        <v>1</v>
      </c>
      <c r="T4445" s="4">
        <v>5000</v>
      </c>
      <c r="U4445" s="4">
        <v>51</v>
      </c>
      <c r="V4445" s="25">
        <v>49.998969907406718</v>
      </c>
      <c r="W4445" s="4">
        <v>2</v>
      </c>
    </row>
    <row r="4446" spans="1:23" x14ac:dyDescent="0.45">
      <c r="A4446" t="s">
        <v>8316</v>
      </c>
      <c r="B4446" t="s">
        <v>8224</v>
      </c>
      <c r="C4446" t="s">
        <v>8384</v>
      </c>
      <c r="D4446" s="8" t="s">
        <v>8381</v>
      </c>
      <c r="F4446" s="7">
        <v>2</v>
      </c>
      <c r="G4446" s="4">
        <v>80000</v>
      </c>
      <c r="H4446" s="4">
        <v>1</v>
      </c>
      <c r="I4446" s="25">
        <v>45</v>
      </c>
      <c r="J4446" s="4">
        <v>1</v>
      </c>
      <c r="N4446" t="s">
        <v>8316</v>
      </c>
      <c r="O4446" t="s">
        <v>8224</v>
      </c>
      <c r="P4446" t="s">
        <v>8384</v>
      </c>
      <c r="Q4446" s="8" t="s">
        <v>8381</v>
      </c>
      <c r="S4446" s="7">
        <v>2</v>
      </c>
      <c r="T4446" s="4">
        <v>80000</v>
      </c>
      <c r="U4446" s="4">
        <v>1</v>
      </c>
      <c r="V4446" s="25">
        <v>45</v>
      </c>
      <c r="W4446" s="4">
        <v>1</v>
      </c>
    </row>
    <row r="4447" spans="1:23" x14ac:dyDescent="0.45">
      <c r="A4447" t="s">
        <v>8316</v>
      </c>
      <c r="B4447" t="s">
        <v>8224</v>
      </c>
      <c r="C4447" t="s">
        <v>8384</v>
      </c>
      <c r="D4447" s="8" t="s">
        <v>8381</v>
      </c>
      <c r="E4447">
        <v>451</v>
      </c>
      <c r="F4447" s="7">
        <v>1</v>
      </c>
      <c r="G4447" s="4">
        <v>20000</v>
      </c>
      <c r="H4447" s="4">
        <v>0</v>
      </c>
      <c r="I4447" s="25">
        <v>30</v>
      </c>
      <c r="J4447" s="4">
        <v>0</v>
      </c>
      <c r="N4447" t="s">
        <v>8316</v>
      </c>
      <c r="O4447" t="s">
        <v>8224</v>
      </c>
      <c r="P4447" t="s">
        <v>8384</v>
      </c>
      <c r="Q4447" s="8" t="s">
        <v>8381</v>
      </c>
      <c r="R4447">
        <v>451</v>
      </c>
      <c r="S4447" s="7">
        <v>1</v>
      </c>
      <c r="T4447" s="4">
        <v>20000</v>
      </c>
      <c r="U4447" s="4">
        <v>0</v>
      </c>
      <c r="V4447" s="25">
        <v>30</v>
      </c>
      <c r="W4447" s="4">
        <v>0</v>
      </c>
    </row>
    <row r="4448" spans="1:23" x14ac:dyDescent="0.45">
      <c r="A4448" t="s">
        <v>8316</v>
      </c>
      <c r="B4448" t="s">
        <v>8224</v>
      </c>
      <c r="C4448" t="s">
        <v>8384</v>
      </c>
      <c r="D4448" s="8" t="s">
        <v>8381</v>
      </c>
      <c r="E4448">
        <v>496</v>
      </c>
      <c r="F4448" s="7">
        <v>1</v>
      </c>
      <c r="G4448" s="4">
        <v>60000</v>
      </c>
      <c r="H4448" s="4">
        <v>1</v>
      </c>
      <c r="I4448" s="25">
        <v>60</v>
      </c>
      <c r="J4448" s="4">
        <v>1</v>
      </c>
      <c r="N4448" t="s">
        <v>8316</v>
      </c>
      <c r="O4448" t="s">
        <v>8224</v>
      </c>
      <c r="P4448" t="s">
        <v>8384</v>
      </c>
      <c r="Q4448" s="8" t="s">
        <v>8381</v>
      </c>
      <c r="R4448">
        <v>496</v>
      </c>
      <c r="S4448" s="7">
        <v>1</v>
      </c>
      <c r="T4448" s="4">
        <v>60000</v>
      </c>
      <c r="U4448" s="4">
        <v>1</v>
      </c>
      <c r="V4448" s="25">
        <v>60</v>
      </c>
      <c r="W4448" s="4">
        <v>1</v>
      </c>
    </row>
    <row r="4449" spans="1:23" x14ac:dyDescent="0.45">
      <c r="A4449" t="s">
        <v>8316</v>
      </c>
      <c r="B4449" t="s">
        <v>8224</v>
      </c>
      <c r="C4449" t="s">
        <v>8385</v>
      </c>
      <c r="F4449" s="7"/>
      <c r="G4449" s="4"/>
      <c r="H4449" s="4"/>
      <c r="I4449" s="25"/>
      <c r="J4449" s="4"/>
      <c r="N4449" t="s">
        <v>8316</v>
      </c>
      <c r="O4449" t="s">
        <v>8224</v>
      </c>
      <c r="P4449" t="s">
        <v>8385</v>
      </c>
      <c r="S4449" s="7"/>
      <c r="T4449" s="4"/>
      <c r="U4449" s="4"/>
      <c r="V4449" s="25"/>
      <c r="W4449" s="4"/>
    </row>
    <row r="4450" spans="1:23" x14ac:dyDescent="0.45">
      <c r="A4450" t="s">
        <v>8316</v>
      </c>
      <c r="B4450" t="s">
        <v>8224</v>
      </c>
      <c r="C4450" t="s">
        <v>8385</v>
      </c>
      <c r="D4450" s="8" t="s">
        <v>8376</v>
      </c>
      <c r="F4450" s="7">
        <v>1</v>
      </c>
      <c r="G4450" s="4">
        <v>50000</v>
      </c>
      <c r="H4450" s="4">
        <v>396</v>
      </c>
      <c r="I4450" s="25">
        <v>30</v>
      </c>
      <c r="J4450" s="4">
        <v>7</v>
      </c>
      <c r="N4450" t="s">
        <v>8316</v>
      </c>
      <c r="O4450" t="s">
        <v>8224</v>
      </c>
      <c r="P4450" t="s">
        <v>8385</v>
      </c>
      <c r="Q4450" s="8" t="s">
        <v>8376</v>
      </c>
      <c r="S4450" s="7">
        <v>1</v>
      </c>
      <c r="T4450" s="4">
        <v>50000</v>
      </c>
      <c r="U4450" s="4">
        <v>396</v>
      </c>
      <c r="V4450" s="25">
        <v>30</v>
      </c>
      <c r="W4450" s="4">
        <v>7</v>
      </c>
    </row>
    <row r="4451" spans="1:23" x14ac:dyDescent="0.45">
      <c r="A4451" t="s">
        <v>8316</v>
      </c>
      <c r="B4451" t="s">
        <v>8224</v>
      </c>
      <c r="C4451" t="s">
        <v>8385</v>
      </c>
      <c r="D4451" s="8" t="s">
        <v>8376</v>
      </c>
      <c r="E4451">
        <v>450</v>
      </c>
      <c r="F4451" s="7">
        <v>1</v>
      </c>
      <c r="G4451" s="4">
        <v>50000</v>
      </c>
      <c r="H4451" s="4">
        <v>396</v>
      </c>
      <c r="I4451" s="25">
        <v>30</v>
      </c>
      <c r="J4451" s="4">
        <v>7</v>
      </c>
      <c r="N4451" t="s">
        <v>8316</v>
      </c>
      <c r="O4451" t="s">
        <v>8224</v>
      </c>
      <c r="P4451" t="s">
        <v>8385</v>
      </c>
      <c r="Q4451" s="8" t="s">
        <v>8376</v>
      </c>
      <c r="R4451">
        <v>450</v>
      </c>
      <c r="S4451" s="7">
        <v>1</v>
      </c>
      <c r="T4451" s="4">
        <v>50000</v>
      </c>
      <c r="U4451" s="4">
        <v>396</v>
      </c>
      <c r="V4451" s="25">
        <v>30</v>
      </c>
      <c r="W4451" s="4">
        <v>7</v>
      </c>
    </row>
    <row r="4452" spans="1:23" x14ac:dyDescent="0.45">
      <c r="A4452" t="s">
        <v>8316</v>
      </c>
      <c r="B4452" t="s">
        <v>8224</v>
      </c>
      <c r="C4452" t="s">
        <v>8385</v>
      </c>
      <c r="D4452" s="8" t="s">
        <v>8377</v>
      </c>
      <c r="F4452" s="7">
        <v>1</v>
      </c>
      <c r="G4452" s="4">
        <v>3300</v>
      </c>
      <c r="H4452" s="4">
        <v>14.5</v>
      </c>
      <c r="I4452" s="25">
        <v>29.958333333328483</v>
      </c>
      <c r="J4452" s="4">
        <v>3</v>
      </c>
      <c r="N4452" t="s">
        <v>8316</v>
      </c>
      <c r="O4452" t="s">
        <v>8224</v>
      </c>
      <c r="P4452" t="s">
        <v>8385</v>
      </c>
      <c r="Q4452" s="8" t="s">
        <v>8377</v>
      </c>
      <c r="S4452" s="7">
        <v>1</v>
      </c>
      <c r="T4452" s="4">
        <v>3300</v>
      </c>
      <c r="U4452" s="4">
        <v>14.5</v>
      </c>
      <c r="V4452" s="25">
        <v>29.958333333328483</v>
      </c>
      <c r="W4452" s="4">
        <v>3</v>
      </c>
    </row>
    <row r="4453" spans="1:23" x14ac:dyDescent="0.45">
      <c r="A4453" t="s">
        <v>8316</v>
      </c>
      <c r="B4453" t="s">
        <v>8224</v>
      </c>
      <c r="C4453" t="s">
        <v>8385</v>
      </c>
      <c r="D4453" s="8" t="s">
        <v>8377</v>
      </c>
      <c r="E4453">
        <v>420</v>
      </c>
      <c r="F4453" s="7">
        <v>1</v>
      </c>
      <c r="G4453" s="4">
        <v>3300</v>
      </c>
      <c r="H4453" s="4">
        <v>14.5</v>
      </c>
      <c r="I4453" s="25">
        <v>29.958333333328483</v>
      </c>
      <c r="J4453" s="4">
        <v>3</v>
      </c>
      <c r="N4453" t="s">
        <v>8316</v>
      </c>
      <c r="O4453" t="s">
        <v>8224</v>
      </c>
      <c r="P4453" t="s">
        <v>8385</v>
      </c>
      <c r="Q4453" s="8" t="s">
        <v>8377</v>
      </c>
      <c r="R4453">
        <v>420</v>
      </c>
      <c r="S4453" s="7">
        <v>1</v>
      </c>
      <c r="T4453" s="4">
        <v>3300</v>
      </c>
      <c r="U4453" s="4">
        <v>14.5</v>
      </c>
      <c r="V4453" s="25">
        <v>29.958333333328483</v>
      </c>
      <c r="W4453" s="4">
        <v>3</v>
      </c>
    </row>
    <row r="4454" spans="1:23" x14ac:dyDescent="0.45">
      <c r="A4454" t="s">
        <v>8316</v>
      </c>
      <c r="B4454" t="s">
        <v>8224</v>
      </c>
      <c r="C4454" t="s">
        <v>8385</v>
      </c>
      <c r="D4454" s="8" t="s">
        <v>8378</v>
      </c>
      <c r="F4454" s="7">
        <v>1</v>
      </c>
      <c r="G4454" s="4">
        <v>55000</v>
      </c>
      <c r="H4454" s="4">
        <v>6541</v>
      </c>
      <c r="I4454" s="25">
        <v>44.958333333335759</v>
      </c>
      <c r="J4454" s="4">
        <v>170</v>
      </c>
      <c r="N4454" t="s">
        <v>8316</v>
      </c>
      <c r="O4454" t="s">
        <v>8224</v>
      </c>
      <c r="P4454" t="s">
        <v>8385</v>
      </c>
      <c r="Q4454" s="8" t="s">
        <v>8378</v>
      </c>
      <c r="S4454" s="7">
        <v>1</v>
      </c>
      <c r="T4454" s="4">
        <v>55000</v>
      </c>
      <c r="U4454" s="4">
        <v>6541</v>
      </c>
      <c r="V4454" s="25">
        <v>44.958333333335759</v>
      </c>
      <c r="W4454" s="4">
        <v>170</v>
      </c>
    </row>
    <row r="4455" spans="1:23" x14ac:dyDescent="0.45">
      <c r="A4455" t="s">
        <v>8316</v>
      </c>
      <c r="B4455" t="s">
        <v>8224</v>
      </c>
      <c r="C4455" t="s">
        <v>8385</v>
      </c>
      <c r="D4455" s="8" t="s">
        <v>8378</v>
      </c>
      <c r="E4455">
        <v>471</v>
      </c>
      <c r="F4455" s="7">
        <v>1</v>
      </c>
      <c r="G4455" s="4">
        <v>55000</v>
      </c>
      <c r="H4455" s="4">
        <v>6541</v>
      </c>
      <c r="I4455" s="25">
        <v>44.958333333335759</v>
      </c>
      <c r="J4455" s="4">
        <v>170</v>
      </c>
      <c r="N4455" t="s">
        <v>8316</v>
      </c>
      <c r="O4455" t="s">
        <v>8224</v>
      </c>
      <c r="P4455" t="s">
        <v>8385</v>
      </c>
      <c r="Q4455" s="8" t="s">
        <v>8378</v>
      </c>
      <c r="R4455">
        <v>471</v>
      </c>
      <c r="S4455" s="7">
        <v>1</v>
      </c>
      <c r="T4455" s="4">
        <v>55000</v>
      </c>
      <c r="U4455" s="4">
        <v>6541</v>
      </c>
      <c r="V4455" s="25">
        <v>44.958333333335759</v>
      </c>
      <c r="W4455" s="4">
        <v>170</v>
      </c>
    </row>
    <row r="4456" spans="1:23" x14ac:dyDescent="0.45">
      <c r="A4456" t="s">
        <v>8316</v>
      </c>
      <c r="B4456" t="s">
        <v>8224</v>
      </c>
      <c r="C4456" t="s">
        <v>8385</v>
      </c>
      <c r="D4456" s="8" t="s">
        <v>8379</v>
      </c>
      <c r="F4456" s="7">
        <v>3</v>
      </c>
      <c r="G4456" s="4">
        <v>231000</v>
      </c>
      <c r="H4456" s="4">
        <v>5013.6000000000004</v>
      </c>
      <c r="I4456" s="25">
        <v>28.93836419753158</v>
      </c>
      <c r="J4456" s="4">
        <v>130</v>
      </c>
      <c r="N4456" t="s">
        <v>8316</v>
      </c>
      <c r="O4456" t="s">
        <v>8224</v>
      </c>
      <c r="P4456" t="s">
        <v>8385</v>
      </c>
      <c r="Q4456" s="8" t="s">
        <v>8379</v>
      </c>
      <c r="S4456" s="7">
        <v>3</v>
      </c>
      <c r="T4456" s="4">
        <v>231000</v>
      </c>
      <c r="U4456" s="4">
        <v>5013.6000000000004</v>
      </c>
      <c r="V4456" s="25">
        <v>28.93836419753158</v>
      </c>
      <c r="W4456" s="4">
        <v>130</v>
      </c>
    </row>
    <row r="4457" spans="1:23" x14ac:dyDescent="0.45">
      <c r="A4457" t="s">
        <v>8316</v>
      </c>
      <c r="B4457" t="s">
        <v>8224</v>
      </c>
      <c r="C4457" t="s">
        <v>8385</v>
      </c>
      <c r="D4457" s="8" t="s">
        <v>8379</v>
      </c>
      <c r="E4457">
        <v>448</v>
      </c>
      <c r="F4457" s="7">
        <v>1</v>
      </c>
      <c r="G4457" s="4">
        <v>2500</v>
      </c>
      <c r="H4457" s="4">
        <v>82.01</v>
      </c>
      <c r="I4457" s="25">
        <v>20</v>
      </c>
      <c r="J4457" s="4">
        <v>4</v>
      </c>
      <c r="N4457" t="s">
        <v>8316</v>
      </c>
      <c r="O4457" t="s">
        <v>8224</v>
      </c>
      <c r="P4457" t="s">
        <v>8385</v>
      </c>
      <c r="Q4457" s="8" t="s">
        <v>8379</v>
      </c>
      <c r="R4457">
        <v>448</v>
      </c>
      <c r="S4457" s="7">
        <v>1</v>
      </c>
      <c r="T4457" s="4">
        <v>2500</v>
      </c>
      <c r="U4457" s="4">
        <v>82.01</v>
      </c>
      <c r="V4457" s="25">
        <v>20</v>
      </c>
      <c r="W4457" s="4">
        <v>4</v>
      </c>
    </row>
    <row r="4458" spans="1:23" x14ac:dyDescent="0.45">
      <c r="A4458" t="s">
        <v>8316</v>
      </c>
      <c r="B4458" t="s">
        <v>8224</v>
      </c>
      <c r="C4458" t="s">
        <v>8385</v>
      </c>
      <c r="D4458" s="8" t="s">
        <v>8379</v>
      </c>
      <c r="E4458">
        <v>460</v>
      </c>
      <c r="F4458" s="7">
        <v>1</v>
      </c>
      <c r="G4458" s="4">
        <v>8500</v>
      </c>
      <c r="H4458" s="4">
        <v>25</v>
      </c>
      <c r="I4458" s="25">
        <v>31.624131944445253</v>
      </c>
      <c r="J4458" s="4">
        <v>2</v>
      </c>
      <c r="N4458" t="s">
        <v>8316</v>
      </c>
      <c r="O4458" t="s">
        <v>8224</v>
      </c>
      <c r="P4458" t="s">
        <v>8385</v>
      </c>
      <c r="Q4458" s="8" t="s">
        <v>8379</v>
      </c>
      <c r="R4458">
        <v>460</v>
      </c>
      <c r="S4458" s="7">
        <v>1</v>
      </c>
      <c r="T4458" s="4">
        <v>8500</v>
      </c>
      <c r="U4458" s="4">
        <v>25</v>
      </c>
      <c r="V4458" s="25">
        <v>31.624131944445253</v>
      </c>
      <c r="W4458" s="4">
        <v>2</v>
      </c>
    </row>
    <row r="4459" spans="1:23" x14ac:dyDescent="0.45">
      <c r="A4459" t="s">
        <v>8316</v>
      </c>
      <c r="B4459" t="s">
        <v>8224</v>
      </c>
      <c r="C4459" t="s">
        <v>8385</v>
      </c>
      <c r="D4459" s="8" t="s">
        <v>8379</v>
      </c>
      <c r="E4459">
        <v>476</v>
      </c>
      <c r="F4459" s="7">
        <v>1</v>
      </c>
      <c r="G4459" s="4">
        <v>220000</v>
      </c>
      <c r="H4459" s="4">
        <v>4906.59</v>
      </c>
      <c r="I4459" s="25">
        <v>35.190960648149485</v>
      </c>
      <c r="J4459" s="4">
        <v>124</v>
      </c>
      <c r="N4459" t="s">
        <v>8316</v>
      </c>
      <c r="O4459" t="s">
        <v>8224</v>
      </c>
      <c r="P4459" t="s">
        <v>8385</v>
      </c>
      <c r="Q4459" s="8" t="s">
        <v>8379</v>
      </c>
      <c r="R4459">
        <v>476</v>
      </c>
      <c r="S4459" s="7">
        <v>1</v>
      </c>
      <c r="T4459" s="4">
        <v>220000</v>
      </c>
      <c r="U4459" s="4">
        <v>4906.59</v>
      </c>
      <c r="V4459" s="25">
        <v>35.190960648149485</v>
      </c>
      <c r="W4459" s="4">
        <v>124</v>
      </c>
    </row>
    <row r="4460" spans="1:23" x14ac:dyDescent="0.45">
      <c r="A4460" t="s">
        <v>8316</v>
      </c>
      <c r="B4460" t="s">
        <v>8224</v>
      </c>
      <c r="C4460" t="s">
        <v>8385</v>
      </c>
      <c r="D4460" s="8" t="s">
        <v>8369</v>
      </c>
      <c r="F4460" s="7">
        <v>1</v>
      </c>
      <c r="G4460" s="4">
        <v>12000</v>
      </c>
      <c r="H4460" s="4">
        <v>676</v>
      </c>
      <c r="I4460" s="25">
        <v>28.149942129624833</v>
      </c>
      <c r="J4460" s="4">
        <v>13</v>
      </c>
      <c r="N4460" t="s">
        <v>8316</v>
      </c>
      <c r="O4460" t="s">
        <v>8224</v>
      </c>
      <c r="P4460" t="s">
        <v>8385</v>
      </c>
      <c r="Q4460" s="8" t="s">
        <v>8369</v>
      </c>
      <c r="S4460" s="7">
        <v>1</v>
      </c>
      <c r="T4460" s="4">
        <v>12000</v>
      </c>
      <c r="U4460" s="4">
        <v>676</v>
      </c>
      <c r="V4460" s="25">
        <v>28.149942129624833</v>
      </c>
      <c r="W4460" s="4">
        <v>13</v>
      </c>
    </row>
    <row r="4461" spans="1:23" x14ac:dyDescent="0.45">
      <c r="A4461" t="s">
        <v>8316</v>
      </c>
      <c r="B4461" t="s">
        <v>8224</v>
      </c>
      <c r="C4461" t="s">
        <v>8385</v>
      </c>
      <c r="D4461" s="8" t="s">
        <v>8369</v>
      </c>
      <c r="E4461">
        <v>428</v>
      </c>
      <c r="F4461" s="7">
        <v>1</v>
      </c>
      <c r="G4461" s="4">
        <v>12000</v>
      </c>
      <c r="H4461" s="4">
        <v>676</v>
      </c>
      <c r="I4461" s="25">
        <v>28.149942129624833</v>
      </c>
      <c r="J4461" s="4">
        <v>13</v>
      </c>
      <c r="N4461" t="s">
        <v>8316</v>
      </c>
      <c r="O4461" t="s">
        <v>8224</v>
      </c>
      <c r="P4461" t="s">
        <v>8385</v>
      </c>
      <c r="Q4461" s="8" t="s">
        <v>8369</v>
      </c>
      <c r="R4461">
        <v>428</v>
      </c>
      <c r="S4461" s="7">
        <v>1</v>
      </c>
      <c r="T4461" s="4">
        <v>12000</v>
      </c>
      <c r="U4461" s="4">
        <v>676</v>
      </c>
      <c r="V4461" s="25">
        <v>28.149942129624833</v>
      </c>
      <c r="W4461" s="4">
        <v>13</v>
      </c>
    </row>
    <row r="4462" spans="1:23" x14ac:dyDescent="0.45">
      <c r="A4462" t="s">
        <v>8316</v>
      </c>
      <c r="B4462" t="s">
        <v>8224</v>
      </c>
      <c r="C4462" t="s">
        <v>8385</v>
      </c>
      <c r="D4462" s="8" t="s">
        <v>8380</v>
      </c>
      <c r="F4462" s="7">
        <v>2</v>
      </c>
      <c r="G4462" s="4">
        <v>20512</v>
      </c>
      <c r="H4462" s="4">
        <v>169</v>
      </c>
      <c r="I4462" s="25">
        <v>19.647193287037226</v>
      </c>
      <c r="J4462" s="4">
        <v>11</v>
      </c>
      <c r="N4462" t="s">
        <v>8316</v>
      </c>
      <c r="O4462" t="s">
        <v>8224</v>
      </c>
      <c r="P4462" t="s">
        <v>8385</v>
      </c>
      <c r="Q4462" s="8" t="s">
        <v>8380</v>
      </c>
      <c r="S4462" s="7">
        <v>2</v>
      </c>
      <c r="T4462" s="4">
        <v>20512</v>
      </c>
      <c r="U4462" s="4">
        <v>169</v>
      </c>
      <c r="V4462" s="25">
        <v>19.647193287037226</v>
      </c>
      <c r="W4462" s="4">
        <v>11</v>
      </c>
    </row>
    <row r="4463" spans="1:23" x14ac:dyDescent="0.45">
      <c r="A4463" t="s">
        <v>8316</v>
      </c>
      <c r="B4463" t="s">
        <v>8224</v>
      </c>
      <c r="C4463" t="s">
        <v>8385</v>
      </c>
      <c r="D4463" s="8" t="s">
        <v>8380</v>
      </c>
      <c r="E4463">
        <v>465</v>
      </c>
      <c r="F4463" s="7">
        <v>1</v>
      </c>
      <c r="G4463" s="4">
        <v>512</v>
      </c>
      <c r="H4463" s="4">
        <v>138</v>
      </c>
      <c r="I4463" s="25">
        <v>16</v>
      </c>
      <c r="J4463" s="4">
        <v>8</v>
      </c>
      <c r="N4463" t="s">
        <v>8316</v>
      </c>
      <c r="O4463" t="s">
        <v>8224</v>
      </c>
      <c r="P4463" t="s">
        <v>8385</v>
      </c>
      <c r="Q4463" s="8" t="s">
        <v>8380</v>
      </c>
      <c r="R4463">
        <v>465</v>
      </c>
      <c r="S4463" s="7">
        <v>1</v>
      </c>
      <c r="T4463" s="4">
        <v>512</v>
      </c>
      <c r="U4463" s="4">
        <v>138</v>
      </c>
      <c r="V4463" s="25">
        <v>16</v>
      </c>
      <c r="W4463" s="4">
        <v>8</v>
      </c>
    </row>
    <row r="4464" spans="1:23" x14ac:dyDescent="0.45">
      <c r="A4464" t="s">
        <v>8316</v>
      </c>
      <c r="B4464" t="s">
        <v>8224</v>
      </c>
      <c r="C4464" t="s">
        <v>8385</v>
      </c>
      <c r="D4464" s="8" t="s">
        <v>8380</v>
      </c>
      <c r="E4464">
        <v>494</v>
      </c>
      <c r="F4464" s="7">
        <v>1</v>
      </c>
      <c r="G4464" s="4">
        <v>20000</v>
      </c>
      <c r="H4464" s="4">
        <v>31</v>
      </c>
      <c r="I4464" s="25">
        <v>23.294386574074451</v>
      </c>
      <c r="J4464" s="4">
        <v>3</v>
      </c>
      <c r="N4464" t="s">
        <v>8316</v>
      </c>
      <c r="O4464" t="s">
        <v>8224</v>
      </c>
      <c r="P4464" t="s">
        <v>8385</v>
      </c>
      <c r="Q4464" s="8" t="s">
        <v>8380</v>
      </c>
      <c r="R4464">
        <v>494</v>
      </c>
      <c r="S4464" s="7">
        <v>1</v>
      </c>
      <c r="T4464" s="4">
        <v>20000</v>
      </c>
      <c r="U4464" s="4">
        <v>31</v>
      </c>
      <c r="V4464" s="25">
        <v>23.294386574074451</v>
      </c>
      <c r="W4464" s="4">
        <v>3</v>
      </c>
    </row>
    <row r="4465" spans="1:23" x14ac:dyDescent="0.45">
      <c r="A4465" t="s">
        <v>8316</v>
      </c>
      <c r="B4465" t="s">
        <v>8224</v>
      </c>
      <c r="C4465" t="s">
        <v>8385</v>
      </c>
      <c r="D4465" s="8" t="s">
        <v>8370</v>
      </c>
      <c r="F4465" s="7">
        <v>1</v>
      </c>
      <c r="G4465" s="4">
        <v>800</v>
      </c>
      <c r="H4465" s="4">
        <v>141</v>
      </c>
      <c r="I4465" s="25">
        <v>30</v>
      </c>
      <c r="J4465" s="4">
        <v>5</v>
      </c>
      <c r="N4465" t="s">
        <v>8316</v>
      </c>
      <c r="O4465" t="s">
        <v>8224</v>
      </c>
      <c r="P4465" t="s">
        <v>8385</v>
      </c>
      <c r="Q4465" s="8" t="s">
        <v>8370</v>
      </c>
      <c r="S4465" s="7">
        <v>1</v>
      </c>
      <c r="T4465" s="4">
        <v>800</v>
      </c>
      <c r="U4465" s="4">
        <v>141</v>
      </c>
      <c r="V4465" s="25">
        <v>30</v>
      </c>
      <c r="W4465" s="4">
        <v>5</v>
      </c>
    </row>
    <row r="4466" spans="1:23" x14ac:dyDescent="0.45">
      <c r="A4466" t="s">
        <v>8316</v>
      </c>
      <c r="B4466" t="s">
        <v>8224</v>
      </c>
      <c r="C4466" t="s">
        <v>8385</v>
      </c>
      <c r="D4466" s="8" t="s">
        <v>8370</v>
      </c>
      <c r="E4466">
        <v>472</v>
      </c>
      <c r="F4466" s="7">
        <v>1</v>
      </c>
      <c r="G4466" s="4">
        <v>800</v>
      </c>
      <c r="H4466" s="4">
        <v>141</v>
      </c>
      <c r="I4466" s="25">
        <v>30</v>
      </c>
      <c r="J4466" s="4">
        <v>5</v>
      </c>
      <c r="N4466" t="s">
        <v>8316</v>
      </c>
      <c r="O4466" t="s">
        <v>8224</v>
      </c>
      <c r="P4466" t="s">
        <v>8385</v>
      </c>
      <c r="Q4466" s="8" t="s">
        <v>8370</v>
      </c>
      <c r="R4466">
        <v>472</v>
      </c>
      <c r="S4466" s="7">
        <v>1</v>
      </c>
      <c r="T4466" s="4">
        <v>800</v>
      </c>
      <c r="U4466" s="4">
        <v>141</v>
      </c>
      <c r="V4466" s="25">
        <v>30</v>
      </c>
      <c r="W4466" s="4">
        <v>5</v>
      </c>
    </row>
    <row r="4467" spans="1:23" x14ac:dyDescent="0.45">
      <c r="A4467" t="s">
        <v>8316</v>
      </c>
      <c r="B4467" t="s">
        <v>8224</v>
      </c>
      <c r="C4467" t="s">
        <v>8385</v>
      </c>
      <c r="D4467" s="8" t="s">
        <v>8371</v>
      </c>
      <c r="F4467" s="7">
        <v>2</v>
      </c>
      <c r="G4467" s="4">
        <v>70000</v>
      </c>
      <c r="H4467" s="4">
        <v>1291</v>
      </c>
      <c r="I4467" s="25">
        <v>30</v>
      </c>
      <c r="J4467" s="4">
        <v>26</v>
      </c>
      <c r="N4467" t="s">
        <v>8316</v>
      </c>
      <c r="O4467" t="s">
        <v>8224</v>
      </c>
      <c r="P4467" t="s">
        <v>8385</v>
      </c>
      <c r="Q4467" s="8" t="s">
        <v>8371</v>
      </c>
      <c r="S4467" s="7">
        <v>2</v>
      </c>
      <c r="T4467" s="4">
        <v>70000</v>
      </c>
      <c r="U4467" s="4">
        <v>1291</v>
      </c>
      <c r="V4467" s="25">
        <v>30</v>
      </c>
      <c r="W4467" s="4">
        <v>26</v>
      </c>
    </row>
    <row r="4468" spans="1:23" x14ac:dyDescent="0.45">
      <c r="A4468" t="s">
        <v>8316</v>
      </c>
      <c r="B4468" t="s">
        <v>8224</v>
      </c>
      <c r="C4468" t="s">
        <v>8385</v>
      </c>
      <c r="D4468" s="8" t="s">
        <v>8371</v>
      </c>
      <c r="E4468">
        <v>422</v>
      </c>
      <c r="F4468" s="7">
        <v>1</v>
      </c>
      <c r="G4468" s="4">
        <v>40000</v>
      </c>
      <c r="H4468" s="4">
        <v>430</v>
      </c>
      <c r="I4468" s="25">
        <v>30</v>
      </c>
      <c r="J4468" s="4">
        <v>12</v>
      </c>
      <c r="N4468" t="s">
        <v>8316</v>
      </c>
      <c r="O4468" t="s">
        <v>8224</v>
      </c>
      <c r="P4468" t="s">
        <v>8385</v>
      </c>
      <c r="Q4468" s="8" t="s">
        <v>8371</v>
      </c>
      <c r="R4468">
        <v>422</v>
      </c>
      <c r="S4468" s="7">
        <v>1</v>
      </c>
      <c r="T4468" s="4">
        <v>40000</v>
      </c>
      <c r="U4468" s="4">
        <v>430</v>
      </c>
      <c r="V4468" s="25">
        <v>30</v>
      </c>
      <c r="W4468" s="4">
        <v>12</v>
      </c>
    </row>
    <row r="4469" spans="1:23" x14ac:dyDescent="0.45">
      <c r="A4469" t="s">
        <v>8316</v>
      </c>
      <c r="B4469" t="s">
        <v>8224</v>
      </c>
      <c r="C4469" t="s">
        <v>8385</v>
      </c>
      <c r="D4469" s="8" t="s">
        <v>8371</v>
      </c>
      <c r="E4469">
        <v>473</v>
      </c>
      <c r="F4469" s="7">
        <v>1</v>
      </c>
      <c r="G4469" s="4">
        <v>30000</v>
      </c>
      <c r="H4469" s="4">
        <v>861</v>
      </c>
      <c r="I4469" s="25">
        <v>30</v>
      </c>
      <c r="J4469" s="4">
        <v>14</v>
      </c>
      <c r="N4469" t="s">
        <v>8316</v>
      </c>
      <c r="O4469" t="s">
        <v>8224</v>
      </c>
      <c r="P4469" t="s">
        <v>8385</v>
      </c>
      <c r="Q4469" s="8" t="s">
        <v>8371</v>
      </c>
      <c r="R4469">
        <v>473</v>
      </c>
      <c r="S4469" s="7">
        <v>1</v>
      </c>
      <c r="T4469" s="4">
        <v>30000</v>
      </c>
      <c r="U4469" s="4">
        <v>861</v>
      </c>
      <c r="V4469" s="25">
        <v>30</v>
      </c>
      <c r="W4469" s="4">
        <v>14</v>
      </c>
    </row>
    <row r="4470" spans="1:23" x14ac:dyDescent="0.45">
      <c r="A4470" t="s">
        <v>8316</v>
      </c>
      <c r="B4470" t="s">
        <v>8224</v>
      </c>
      <c r="C4470" t="s">
        <v>8385</v>
      </c>
      <c r="D4470" s="8" t="s">
        <v>8372</v>
      </c>
      <c r="F4470" s="7">
        <v>1</v>
      </c>
      <c r="G4470" s="4">
        <v>15000</v>
      </c>
      <c r="H4470" s="4">
        <v>4884</v>
      </c>
      <c r="I4470" s="25">
        <v>60.041666666664241</v>
      </c>
      <c r="J4470" s="4">
        <v>55</v>
      </c>
      <c r="N4470" t="s">
        <v>8316</v>
      </c>
      <c r="O4470" t="s">
        <v>8224</v>
      </c>
      <c r="P4470" t="s">
        <v>8385</v>
      </c>
      <c r="Q4470" s="8" t="s">
        <v>8372</v>
      </c>
      <c r="S4470" s="7">
        <v>1</v>
      </c>
      <c r="T4470" s="4">
        <v>15000</v>
      </c>
      <c r="U4470" s="4">
        <v>4884</v>
      </c>
      <c r="V4470" s="25">
        <v>60.041666666664241</v>
      </c>
      <c r="W4470" s="4">
        <v>55</v>
      </c>
    </row>
    <row r="4471" spans="1:23" x14ac:dyDescent="0.45">
      <c r="A4471" t="s">
        <v>8316</v>
      </c>
      <c r="B4471" t="s">
        <v>8224</v>
      </c>
      <c r="C4471" t="s">
        <v>8385</v>
      </c>
      <c r="D4471" s="8" t="s">
        <v>8372</v>
      </c>
      <c r="E4471">
        <v>479</v>
      </c>
      <c r="F4471" s="7">
        <v>1</v>
      </c>
      <c r="G4471" s="4">
        <v>15000</v>
      </c>
      <c r="H4471" s="4">
        <v>4884</v>
      </c>
      <c r="I4471" s="25">
        <v>60.041666666664241</v>
      </c>
      <c r="J4471" s="4">
        <v>55</v>
      </c>
      <c r="N4471" t="s">
        <v>8316</v>
      </c>
      <c r="O4471" t="s">
        <v>8224</v>
      </c>
      <c r="P4471" t="s">
        <v>8385</v>
      </c>
      <c r="Q4471" s="8" t="s">
        <v>8372</v>
      </c>
      <c r="R4471">
        <v>479</v>
      </c>
      <c r="S4471" s="7">
        <v>1</v>
      </c>
      <c r="T4471" s="4">
        <v>15000</v>
      </c>
      <c r="U4471" s="4">
        <v>4884</v>
      </c>
      <c r="V4471" s="25">
        <v>60.041666666664241</v>
      </c>
      <c r="W4471" s="4">
        <v>55</v>
      </c>
    </row>
    <row r="4472" spans="1:23" x14ac:dyDescent="0.45">
      <c r="A4472" t="s">
        <v>8316</v>
      </c>
      <c r="B4472" t="s">
        <v>8224</v>
      </c>
      <c r="C4472" t="s">
        <v>8385</v>
      </c>
      <c r="D4472" s="8" t="s">
        <v>8373</v>
      </c>
      <c r="F4472" s="7">
        <v>2</v>
      </c>
      <c r="G4472" s="4">
        <v>10450</v>
      </c>
      <c r="H4472" s="4">
        <v>82</v>
      </c>
      <c r="I4472" s="25">
        <v>20.41706597222219</v>
      </c>
      <c r="J4472" s="4">
        <v>5</v>
      </c>
      <c r="N4472" t="s">
        <v>8316</v>
      </c>
      <c r="O4472" t="s">
        <v>8224</v>
      </c>
      <c r="P4472" t="s">
        <v>8385</v>
      </c>
      <c r="Q4472" s="8" t="s">
        <v>8373</v>
      </c>
      <c r="S4472" s="7">
        <v>2</v>
      </c>
      <c r="T4472" s="4">
        <v>10450</v>
      </c>
      <c r="U4472" s="4">
        <v>82</v>
      </c>
      <c r="V4472" s="25">
        <v>20.41706597222219</v>
      </c>
      <c r="W4472" s="4">
        <v>5</v>
      </c>
    </row>
    <row r="4473" spans="1:23" x14ac:dyDescent="0.45">
      <c r="A4473" t="s">
        <v>8316</v>
      </c>
      <c r="B4473" t="s">
        <v>8224</v>
      </c>
      <c r="C4473" t="s">
        <v>8385</v>
      </c>
      <c r="D4473" s="8" t="s">
        <v>8373</v>
      </c>
      <c r="E4473">
        <v>439</v>
      </c>
      <c r="F4473" s="7">
        <v>1</v>
      </c>
      <c r="G4473" s="4">
        <v>450</v>
      </c>
      <c r="H4473" s="4">
        <v>0</v>
      </c>
      <c r="I4473" s="25">
        <v>10</v>
      </c>
      <c r="J4473" s="4">
        <v>0</v>
      </c>
      <c r="N4473" t="s">
        <v>8316</v>
      </c>
      <c r="O4473" t="s">
        <v>8224</v>
      </c>
      <c r="P4473" t="s">
        <v>8385</v>
      </c>
      <c r="Q4473" s="8" t="s">
        <v>8373</v>
      </c>
      <c r="R4473">
        <v>439</v>
      </c>
      <c r="S4473" s="7">
        <v>1</v>
      </c>
      <c r="T4473" s="4">
        <v>450</v>
      </c>
      <c r="U4473" s="4">
        <v>0</v>
      </c>
      <c r="V4473" s="25">
        <v>10</v>
      </c>
      <c r="W4473" s="4">
        <v>0</v>
      </c>
    </row>
    <row r="4474" spans="1:23" x14ac:dyDescent="0.45">
      <c r="A4474" t="s">
        <v>8316</v>
      </c>
      <c r="B4474" t="s">
        <v>8224</v>
      </c>
      <c r="C4474" t="s">
        <v>8385</v>
      </c>
      <c r="D4474" s="8" t="s">
        <v>8373</v>
      </c>
      <c r="E4474">
        <v>454</v>
      </c>
      <c r="F4474" s="7">
        <v>1</v>
      </c>
      <c r="G4474" s="4">
        <v>10000</v>
      </c>
      <c r="H4474" s="4">
        <v>82</v>
      </c>
      <c r="I4474" s="25">
        <v>30.83413194444438</v>
      </c>
      <c r="J4474" s="4">
        <v>5</v>
      </c>
      <c r="N4474" t="s">
        <v>8316</v>
      </c>
      <c r="O4474" t="s">
        <v>8224</v>
      </c>
      <c r="P4474" t="s">
        <v>8385</v>
      </c>
      <c r="Q4474" s="8" t="s">
        <v>8373</v>
      </c>
      <c r="R4474">
        <v>454</v>
      </c>
      <c r="S4474" s="7">
        <v>1</v>
      </c>
      <c r="T4474" s="4">
        <v>10000</v>
      </c>
      <c r="U4474" s="4">
        <v>82</v>
      </c>
      <c r="V4474" s="25">
        <v>30.83413194444438</v>
      </c>
      <c r="W4474" s="4">
        <v>5</v>
      </c>
    </row>
    <row r="4475" spans="1:23" x14ac:dyDescent="0.45">
      <c r="A4475" t="s">
        <v>8316</v>
      </c>
      <c r="B4475" t="s">
        <v>8224</v>
      </c>
      <c r="C4475" t="s">
        <v>8385</v>
      </c>
      <c r="D4475" s="8" t="s">
        <v>8374</v>
      </c>
      <c r="F4475" s="7">
        <v>1</v>
      </c>
      <c r="G4475" s="4">
        <v>4480</v>
      </c>
      <c r="H4475" s="4">
        <v>30</v>
      </c>
      <c r="I4475" s="25">
        <v>53.17054398147593</v>
      </c>
      <c r="J4475" s="4">
        <v>3</v>
      </c>
      <c r="N4475" t="s">
        <v>8316</v>
      </c>
      <c r="O4475" t="s">
        <v>8224</v>
      </c>
      <c r="P4475" t="s">
        <v>8385</v>
      </c>
      <c r="Q4475" s="8" t="s">
        <v>8374</v>
      </c>
      <c r="S4475" s="7">
        <v>1</v>
      </c>
      <c r="T4475" s="4">
        <v>4480</v>
      </c>
      <c r="U4475" s="4">
        <v>30</v>
      </c>
      <c r="V4475" s="25">
        <v>53.17054398147593</v>
      </c>
      <c r="W4475" s="4">
        <v>3</v>
      </c>
    </row>
    <row r="4476" spans="1:23" x14ac:dyDescent="0.45">
      <c r="A4476" t="s">
        <v>8316</v>
      </c>
      <c r="B4476" t="s">
        <v>8224</v>
      </c>
      <c r="C4476" t="s">
        <v>8385</v>
      </c>
      <c r="D4476" s="8" t="s">
        <v>8374</v>
      </c>
      <c r="E4476">
        <v>497</v>
      </c>
      <c r="F4476" s="7">
        <v>1</v>
      </c>
      <c r="G4476" s="4">
        <v>4480</v>
      </c>
      <c r="H4476" s="4">
        <v>30</v>
      </c>
      <c r="I4476" s="25">
        <v>53.17054398147593</v>
      </c>
      <c r="J4476" s="4">
        <v>3</v>
      </c>
      <c r="N4476" t="s">
        <v>8316</v>
      </c>
      <c r="O4476" t="s">
        <v>8224</v>
      </c>
      <c r="P4476" t="s">
        <v>8385</v>
      </c>
      <c r="Q4476" s="8" t="s">
        <v>8374</v>
      </c>
      <c r="R4476">
        <v>497</v>
      </c>
      <c r="S4476" s="7">
        <v>1</v>
      </c>
      <c r="T4476" s="4">
        <v>4480</v>
      </c>
      <c r="U4476" s="4">
        <v>30</v>
      </c>
      <c r="V4476" s="25">
        <v>53.17054398147593</v>
      </c>
      <c r="W4476" s="4">
        <v>3</v>
      </c>
    </row>
    <row r="4477" spans="1:23" x14ac:dyDescent="0.45">
      <c r="A4477" t="s">
        <v>8316</v>
      </c>
      <c r="B4477" t="s">
        <v>8224</v>
      </c>
      <c r="C4477" t="s">
        <v>8386</v>
      </c>
      <c r="F4477" s="7"/>
      <c r="G4477" s="4"/>
      <c r="H4477" s="4"/>
      <c r="I4477" s="25"/>
      <c r="J4477" s="4"/>
      <c r="N4477" t="s">
        <v>8316</v>
      </c>
      <c r="O4477" t="s">
        <v>8224</v>
      </c>
      <c r="P4477" t="s">
        <v>8386</v>
      </c>
      <c r="S4477" s="7"/>
      <c r="T4477" s="4"/>
      <c r="U4477" s="4"/>
      <c r="V4477" s="25"/>
      <c r="W4477" s="4"/>
    </row>
    <row r="4478" spans="1:23" x14ac:dyDescent="0.45">
      <c r="A4478" t="s">
        <v>8316</v>
      </c>
      <c r="B4478" t="s">
        <v>8224</v>
      </c>
      <c r="C4478" t="s">
        <v>8386</v>
      </c>
      <c r="D4478" s="8" t="s">
        <v>8376</v>
      </c>
      <c r="F4478" s="7">
        <v>1</v>
      </c>
      <c r="G4478" s="4">
        <v>17000</v>
      </c>
      <c r="H4478" s="4">
        <v>6691</v>
      </c>
      <c r="I4478" s="25">
        <v>30</v>
      </c>
      <c r="J4478" s="4">
        <v>17</v>
      </c>
      <c r="N4478" t="s">
        <v>8316</v>
      </c>
      <c r="O4478" t="s">
        <v>8224</v>
      </c>
      <c r="P4478" t="s">
        <v>8386</v>
      </c>
      <c r="Q4478" s="8" t="s">
        <v>8376</v>
      </c>
      <c r="S4478" s="7">
        <v>1</v>
      </c>
      <c r="T4478" s="4">
        <v>17000</v>
      </c>
      <c r="U4478" s="4">
        <v>6691</v>
      </c>
      <c r="V4478" s="25">
        <v>30</v>
      </c>
      <c r="W4478" s="4">
        <v>17</v>
      </c>
    </row>
    <row r="4479" spans="1:23" x14ac:dyDescent="0.45">
      <c r="A4479" t="s">
        <v>8316</v>
      </c>
      <c r="B4479" t="s">
        <v>8224</v>
      </c>
      <c r="C4479" t="s">
        <v>8386</v>
      </c>
      <c r="D4479" s="8" t="s">
        <v>8376</v>
      </c>
      <c r="E4479">
        <v>442</v>
      </c>
      <c r="F4479" s="7">
        <v>1</v>
      </c>
      <c r="G4479" s="4">
        <v>17000</v>
      </c>
      <c r="H4479" s="4">
        <v>6691</v>
      </c>
      <c r="I4479" s="25">
        <v>30</v>
      </c>
      <c r="J4479" s="4">
        <v>17</v>
      </c>
      <c r="N4479" t="s">
        <v>8316</v>
      </c>
      <c r="O4479" t="s">
        <v>8224</v>
      </c>
      <c r="P4479" t="s">
        <v>8386</v>
      </c>
      <c r="Q4479" s="8" t="s">
        <v>8376</v>
      </c>
      <c r="R4479">
        <v>442</v>
      </c>
      <c r="S4479" s="7">
        <v>1</v>
      </c>
      <c r="T4479" s="4">
        <v>17000</v>
      </c>
      <c r="U4479" s="4">
        <v>6691</v>
      </c>
      <c r="V4479" s="25">
        <v>30</v>
      </c>
      <c r="W4479" s="4">
        <v>17</v>
      </c>
    </row>
    <row r="4480" spans="1:23" x14ac:dyDescent="0.45">
      <c r="A4480" t="s">
        <v>8316</v>
      </c>
      <c r="B4480" t="s">
        <v>8224</v>
      </c>
      <c r="C4480" t="s">
        <v>8386</v>
      </c>
      <c r="D4480" s="8" t="s">
        <v>8377</v>
      </c>
      <c r="F4480" s="7">
        <v>2</v>
      </c>
      <c r="G4480" s="4">
        <v>105375</v>
      </c>
      <c r="H4480" s="4">
        <v>792</v>
      </c>
      <c r="I4480" s="25">
        <v>23</v>
      </c>
      <c r="J4480" s="4">
        <v>18</v>
      </c>
      <c r="N4480" t="s">
        <v>8316</v>
      </c>
      <c r="O4480" t="s">
        <v>8224</v>
      </c>
      <c r="P4480" t="s">
        <v>8386</v>
      </c>
      <c r="Q4480" s="8" t="s">
        <v>8377</v>
      </c>
      <c r="S4480" s="7">
        <v>2</v>
      </c>
      <c r="T4480" s="4">
        <v>105375</v>
      </c>
      <c r="U4480" s="4">
        <v>792</v>
      </c>
      <c r="V4480" s="25">
        <v>23</v>
      </c>
      <c r="W4480" s="4">
        <v>18</v>
      </c>
    </row>
    <row r="4481" spans="1:23" x14ac:dyDescent="0.45">
      <c r="A4481" t="s">
        <v>8316</v>
      </c>
      <c r="B4481" t="s">
        <v>8224</v>
      </c>
      <c r="C4481" t="s">
        <v>8386</v>
      </c>
      <c r="D4481" s="8" t="s">
        <v>8377</v>
      </c>
      <c r="E4481">
        <v>446</v>
      </c>
      <c r="F4481" s="7">
        <v>1</v>
      </c>
      <c r="G4481" s="4">
        <v>10500</v>
      </c>
      <c r="H4481" s="4">
        <v>766</v>
      </c>
      <c r="I4481" s="25">
        <v>30</v>
      </c>
      <c r="J4481" s="4">
        <v>16</v>
      </c>
      <c r="N4481" t="s">
        <v>8316</v>
      </c>
      <c r="O4481" t="s">
        <v>8224</v>
      </c>
      <c r="P4481" t="s">
        <v>8386</v>
      </c>
      <c r="Q4481" s="8" t="s">
        <v>8377</v>
      </c>
      <c r="R4481">
        <v>446</v>
      </c>
      <c r="S4481" s="7">
        <v>1</v>
      </c>
      <c r="T4481" s="4">
        <v>10500</v>
      </c>
      <c r="U4481" s="4">
        <v>766</v>
      </c>
      <c r="V4481" s="25">
        <v>30</v>
      </c>
      <c r="W4481" s="4">
        <v>16</v>
      </c>
    </row>
    <row r="4482" spans="1:23" x14ac:dyDescent="0.45">
      <c r="A4482" t="s">
        <v>8316</v>
      </c>
      <c r="B4482" t="s">
        <v>8224</v>
      </c>
      <c r="C4482" t="s">
        <v>8386</v>
      </c>
      <c r="D4482" s="8" t="s">
        <v>8377</v>
      </c>
      <c r="E4482">
        <v>453</v>
      </c>
      <c r="F4482" s="7">
        <v>1</v>
      </c>
      <c r="G4482" s="4">
        <v>94875</v>
      </c>
      <c r="H4482" s="4">
        <v>26</v>
      </c>
      <c r="I4482" s="25">
        <v>16</v>
      </c>
      <c r="J4482" s="4">
        <v>2</v>
      </c>
      <c r="N4482" t="s">
        <v>8316</v>
      </c>
      <c r="O4482" t="s">
        <v>8224</v>
      </c>
      <c r="P4482" t="s">
        <v>8386</v>
      </c>
      <c r="Q4482" s="8" t="s">
        <v>8377</v>
      </c>
      <c r="R4482">
        <v>453</v>
      </c>
      <c r="S4482" s="7">
        <v>1</v>
      </c>
      <c r="T4482" s="4">
        <v>94875</v>
      </c>
      <c r="U4482" s="4">
        <v>26</v>
      </c>
      <c r="V4482" s="25">
        <v>16</v>
      </c>
      <c r="W4482" s="4">
        <v>2</v>
      </c>
    </row>
    <row r="4483" spans="1:23" x14ac:dyDescent="0.45">
      <c r="A4483" t="s">
        <v>8316</v>
      </c>
      <c r="B4483" t="s">
        <v>8224</v>
      </c>
      <c r="C4483" t="s">
        <v>8386</v>
      </c>
      <c r="D4483" s="8" t="s">
        <v>8378</v>
      </c>
      <c r="F4483" s="7">
        <v>1</v>
      </c>
      <c r="G4483" s="4">
        <v>10000</v>
      </c>
      <c r="H4483" s="4">
        <v>0</v>
      </c>
      <c r="I4483" s="25">
        <v>29.958333333335759</v>
      </c>
      <c r="J4483" s="4">
        <v>0</v>
      </c>
      <c r="N4483" t="s">
        <v>8316</v>
      </c>
      <c r="O4483" t="s">
        <v>8224</v>
      </c>
      <c r="P4483" t="s">
        <v>8386</v>
      </c>
      <c r="Q4483" s="8" t="s">
        <v>8378</v>
      </c>
      <c r="S4483" s="7">
        <v>1</v>
      </c>
      <c r="T4483" s="4">
        <v>10000</v>
      </c>
      <c r="U4483" s="4">
        <v>0</v>
      </c>
      <c r="V4483" s="25">
        <v>29.958333333335759</v>
      </c>
      <c r="W4483" s="4">
        <v>0</v>
      </c>
    </row>
    <row r="4484" spans="1:23" x14ac:dyDescent="0.45">
      <c r="A4484" t="s">
        <v>8316</v>
      </c>
      <c r="B4484" t="s">
        <v>8224</v>
      </c>
      <c r="C4484" t="s">
        <v>8386</v>
      </c>
      <c r="D4484" s="8" t="s">
        <v>8378</v>
      </c>
      <c r="E4484">
        <v>478</v>
      </c>
      <c r="F4484" s="7">
        <v>1</v>
      </c>
      <c r="G4484" s="4">
        <v>10000</v>
      </c>
      <c r="H4484" s="4">
        <v>0</v>
      </c>
      <c r="I4484" s="25">
        <v>29.958333333335759</v>
      </c>
      <c r="J4484" s="4">
        <v>0</v>
      </c>
      <c r="N4484" t="s">
        <v>8316</v>
      </c>
      <c r="O4484" t="s">
        <v>8224</v>
      </c>
      <c r="P4484" t="s">
        <v>8386</v>
      </c>
      <c r="Q4484" s="8" t="s">
        <v>8378</v>
      </c>
      <c r="R4484">
        <v>478</v>
      </c>
      <c r="S4484" s="7">
        <v>1</v>
      </c>
      <c r="T4484" s="4">
        <v>10000</v>
      </c>
      <c r="U4484" s="4">
        <v>0</v>
      </c>
      <c r="V4484" s="25">
        <v>29.958333333335759</v>
      </c>
      <c r="W4484" s="4">
        <v>0</v>
      </c>
    </row>
    <row r="4485" spans="1:23" x14ac:dyDescent="0.45">
      <c r="A4485" t="s">
        <v>8316</v>
      </c>
      <c r="B4485" t="s">
        <v>8224</v>
      </c>
      <c r="C4485" t="s">
        <v>8386</v>
      </c>
      <c r="D4485" s="8" t="s">
        <v>8379</v>
      </c>
      <c r="F4485" s="7">
        <v>2</v>
      </c>
      <c r="G4485" s="4">
        <v>2750</v>
      </c>
      <c r="H4485" s="4">
        <v>480</v>
      </c>
      <c r="I4485" s="25">
        <v>30</v>
      </c>
      <c r="J4485" s="4">
        <v>12</v>
      </c>
      <c r="N4485" t="s">
        <v>8316</v>
      </c>
      <c r="O4485" t="s">
        <v>8224</v>
      </c>
      <c r="P4485" t="s">
        <v>8386</v>
      </c>
      <c r="Q4485" s="8" t="s">
        <v>8379</v>
      </c>
      <c r="S4485" s="7">
        <v>2</v>
      </c>
      <c r="T4485" s="4">
        <v>2750</v>
      </c>
      <c r="U4485" s="4">
        <v>480</v>
      </c>
      <c r="V4485" s="25">
        <v>30</v>
      </c>
      <c r="W4485" s="4">
        <v>12</v>
      </c>
    </row>
    <row r="4486" spans="1:23" x14ac:dyDescent="0.45">
      <c r="A4486" t="s">
        <v>8316</v>
      </c>
      <c r="B4486" t="s">
        <v>8224</v>
      </c>
      <c r="C4486" t="s">
        <v>8386</v>
      </c>
      <c r="D4486" s="8" t="s">
        <v>8379</v>
      </c>
      <c r="E4486">
        <v>452</v>
      </c>
      <c r="F4486" s="7">
        <v>1</v>
      </c>
      <c r="G4486" s="4">
        <v>750</v>
      </c>
      <c r="H4486" s="4">
        <v>480</v>
      </c>
      <c r="I4486" s="25">
        <v>30</v>
      </c>
      <c r="J4486" s="4">
        <v>12</v>
      </c>
      <c r="N4486" t="s">
        <v>8316</v>
      </c>
      <c r="O4486" t="s">
        <v>8224</v>
      </c>
      <c r="P4486" t="s">
        <v>8386</v>
      </c>
      <c r="Q4486" s="8" t="s">
        <v>8379</v>
      </c>
      <c r="R4486">
        <v>452</v>
      </c>
      <c r="S4486" s="7">
        <v>1</v>
      </c>
      <c r="T4486" s="4">
        <v>750</v>
      </c>
      <c r="U4486" s="4">
        <v>480</v>
      </c>
      <c r="V4486" s="25">
        <v>30</v>
      </c>
      <c r="W4486" s="4">
        <v>12</v>
      </c>
    </row>
    <row r="4487" spans="1:23" x14ac:dyDescent="0.45">
      <c r="A4487" t="s">
        <v>8316</v>
      </c>
      <c r="B4487" t="s">
        <v>8224</v>
      </c>
      <c r="C4487" t="s">
        <v>8386</v>
      </c>
      <c r="D4487" s="8" t="s">
        <v>8379</v>
      </c>
      <c r="E4487">
        <v>475</v>
      </c>
      <c r="F4487" s="7">
        <v>1</v>
      </c>
      <c r="G4487" s="4">
        <v>2000</v>
      </c>
      <c r="H4487" s="4">
        <v>0</v>
      </c>
      <c r="I4487" s="25">
        <v>30</v>
      </c>
      <c r="J4487" s="4">
        <v>0</v>
      </c>
      <c r="N4487" t="s">
        <v>8316</v>
      </c>
      <c r="O4487" t="s">
        <v>8224</v>
      </c>
      <c r="P4487" t="s">
        <v>8386</v>
      </c>
      <c r="Q4487" s="8" t="s">
        <v>8379</v>
      </c>
      <c r="R4487">
        <v>475</v>
      </c>
      <c r="S4487" s="7">
        <v>1</v>
      </c>
      <c r="T4487" s="4">
        <v>2000</v>
      </c>
      <c r="U4487" s="4">
        <v>0</v>
      </c>
      <c r="V4487" s="25">
        <v>30</v>
      </c>
      <c r="W4487" s="4">
        <v>0</v>
      </c>
    </row>
    <row r="4488" spans="1:23" x14ac:dyDescent="0.45">
      <c r="A4488" t="s">
        <v>8316</v>
      </c>
      <c r="B4488" t="s">
        <v>8224</v>
      </c>
      <c r="C4488" t="s">
        <v>8386</v>
      </c>
      <c r="D4488" s="8" t="s">
        <v>8369</v>
      </c>
      <c r="F4488" s="7">
        <v>1</v>
      </c>
      <c r="G4488" s="4">
        <v>60000</v>
      </c>
      <c r="H4488" s="4">
        <v>2</v>
      </c>
      <c r="I4488" s="25">
        <v>15</v>
      </c>
      <c r="J4488" s="4">
        <v>2</v>
      </c>
      <c r="N4488" t="s">
        <v>8316</v>
      </c>
      <c r="O4488" t="s">
        <v>8224</v>
      </c>
      <c r="P4488" t="s">
        <v>8386</v>
      </c>
      <c r="Q4488" s="8" t="s">
        <v>8369</v>
      </c>
      <c r="S4488" s="7">
        <v>1</v>
      </c>
      <c r="T4488" s="4">
        <v>60000</v>
      </c>
      <c r="U4488" s="4">
        <v>2</v>
      </c>
      <c r="V4488" s="25">
        <v>15</v>
      </c>
      <c r="W4488" s="4">
        <v>2</v>
      </c>
    </row>
    <row r="4489" spans="1:23" x14ac:dyDescent="0.45">
      <c r="A4489" t="s">
        <v>8316</v>
      </c>
      <c r="B4489" t="s">
        <v>8224</v>
      </c>
      <c r="C4489" t="s">
        <v>8386</v>
      </c>
      <c r="D4489" s="8" t="s">
        <v>8369</v>
      </c>
      <c r="E4489">
        <v>445</v>
      </c>
      <c r="F4489" s="7">
        <v>1</v>
      </c>
      <c r="G4489" s="4">
        <v>60000</v>
      </c>
      <c r="H4489" s="4">
        <v>2</v>
      </c>
      <c r="I4489" s="25">
        <v>15</v>
      </c>
      <c r="J4489" s="4">
        <v>2</v>
      </c>
      <c r="N4489" t="s">
        <v>8316</v>
      </c>
      <c r="O4489" t="s">
        <v>8224</v>
      </c>
      <c r="P4489" t="s">
        <v>8386</v>
      </c>
      <c r="Q4489" s="8" t="s">
        <v>8369</v>
      </c>
      <c r="R4489">
        <v>445</v>
      </c>
      <c r="S4489" s="7">
        <v>1</v>
      </c>
      <c r="T4489" s="4">
        <v>60000</v>
      </c>
      <c r="U4489" s="4">
        <v>2</v>
      </c>
      <c r="V4489" s="25">
        <v>15</v>
      </c>
      <c r="W4489" s="4">
        <v>2</v>
      </c>
    </row>
    <row r="4490" spans="1:23" x14ac:dyDescent="0.45">
      <c r="A4490" t="s">
        <v>8316</v>
      </c>
      <c r="B4490" t="s">
        <v>8224</v>
      </c>
      <c r="C4490" t="s">
        <v>8386</v>
      </c>
      <c r="D4490" s="8" t="s">
        <v>8380</v>
      </c>
      <c r="F4490" s="7">
        <v>2</v>
      </c>
      <c r="G4490" s="4">
        <v>22000</v>
      </c>
      <c r="H4490" s="4">
        <v>301</v>
      </c>
      <c r="I4490" s="25">
        <v>45</v>
      </c>
      <c r="J4490" s="4">
        <v>6</v>
      </c>
      <c r="N4490" t="s">
        <v>8316</v>
      </c>
      <c r="O4490" t="s">
        <v>8224</v>
      </c>
      <c r="P4490" t="s">
        <v>8386</v>
      </c>
      <c r="Q4490" s="8" t="s">
        <v>8380</v>
      </c>
      <c r="S4490" s="7">
        <v>2</v>
      </c>
      <c r="T4490" s="4">
        <v>22000</v>
      </c>
      <c r="U4490" s="4">
        <v>301</v>
      </c>
      <c r="V4490" s="25">
        <v>45</v>
      </c>
      <c r="W4490" s="4">
        <v>6</v>
      </c>
    </row>
    <row r="4491" spans="1:23" x14ac:dyDescent="0.45">
      <c r="A4491" t="s">
        <v>8316</v>
      </c>
      <c r="B4491" t="s">
        <v>8224</v>
      </c>
      <c r="C4491" t="s">
        <v>8386</v>
      </c>
      <c r="D4491" s="8" t="s">
        <v>8380</v>
      </c>
      <c r="E4491">
        <v>421</v>
      </c>
      <c r="F4491" s="7">
        <v>1</v>
      </c>
      <c r="G4491" s="4">
        <v>15000</v>
      </c>
      <c r="H4491" s="4">
        <v>301</v>
      </c>
      <c r="I4491" s="25">
        <v>60</v>
      </c>
      <c r="J4491" s="4">
        <v>6</v>
      </c>
      <c r="N4491" t="s">
        <v>8316</v>
      </c>
      <c r="O4491" t="s">
        <v>8224</v>
      </c>
      <c r="P4491" t="s">
        <v>8386</v>
      </c>
      <c r="Q4491" s="8" t="s">
        <v>8380</v>
      </c>
      <c r="R4491">
        <v>421</v>
      </c>
      <c r="S4491" s="7">
        <v>1</v>
      </c>
      <c r="T4491" s="4">
        <v>15000</v>
      </c>
      <c r="U4491" s="4">
        <v>301</v>
      </c>
      <c r="V4491" s="25">
        <v>60</v>
      </c>
      <c r="W4491" s="4">
        <v>6</v>
      </c>
    </row>
    <row r="4492" spans="1:23" x14ac:dyDescent="0.45">
      <c r="A4492" t="s">
        <v>8316</v>
      </c>
      <c r="B4492" t="s">
        <v>8224</v>
      </c>
      <c r="C4492" t="s">
        <v>8386</v>
      </c>
      <c r="D4492" s="8" t="s">
        <v>8380</v>
      </c>
      <c r="E4492">
        <v>495</v>
      </c>
      <c r="F4492" s="7">
        <v>1</v>
      </c>
      <c r="G4492" s="4">
        <v>7000</v>
      </c>
      <c r="H4492" s="4">
        <v>0</v>
      </c>
      <c r="I4492" s="25">
        <v>30</v>
      </c>
      <c r="J4492" s="4">
        <v>0</v>
      </c>
      <c r="N4492" t="s">
        <v>8316</v>
      </c>
      <c r="O4492" t="s">
        <v>8224</v>
      </c>
      <c r="P4492" t="s">
        <v>8386</v>
      </c>
      <c r="Q4492" s="8" t="s">
        <v>8380</v>
      </c>
      <c r="R4492">
        <v>495</v>
      </c>
      <c r="S4492" s="7">
        <v>1</v>
      </c>
      <c r="T4492" s="4">
        <v>7000</v>
      </c>
      <c r="U4492" s="4">
        <v>0</v>
      </c>
      <c r="V4492" s="25">
        <v>30</v>
      </c>
      <c r="W4492" s="4">
        <v>0</v>
      </c>
    </row>
    <row r="4493" spans="1:23" x14ac:dyDescent="0.45">
      <c r="A4493" t="s">
        <v>8316</v>
      </c>
      <c r="B4493" t="s">
        <v>8224</v>
      </c>
      <c r="C4493" t="s">
        <v>8386</v>
      </c>
      <c r="D4493" s="8" t="s">
        <v>8371</v>
      </c>
      <c r="F4493" s="7">
        <v>3</v>
      </c>
      <c r="G4493" s="4">
        <v>16175</v>
      </c>
      <c r="H4493" s="4">
        <v>570</v>
      </c>
      <c r="I4493" s="25">
        <v>49.999753086420242</v>
      </c>
      <c r="J4493" s="4">
        <v>8</v>
      </c>
      <c r="N4493" t="s">
        <v>8316</v>
      </c>
      <c r="O4493" t="s">
        <v>8224</v>
      </c>
      <c r="P4493" t="s">
        <v>8386</v>
      </c>
      <c r="Q4493" s="8" t="s">
        <v>8371</v>
      </c>
      <c r="S4493" s="7">
        <v>3</v>
      </c>
      <c r="T4493" s="4">
        <v>16175</v>
      </c>
      <c r="U4493" s="4">
        <v>570</v>
      </c>
      <c r="V4493" s="25">
        <v>49.999753086420242</v>
      </c>
      <c r="W4493" s="4">
        <v>8</v>
      </c>
    </row>
    <row r="4494" spans="1:23" x14ac:dyDescent="0.45">
      <c r="A4494" t="s">
        <v>8316</v>
      </c>
      <c r="B4494" t="s">
        <v>8224</v>
      </c>
      <c r="C4494" t="s">
        <v>8386</v>
      </c>
      <c r="D4494" s="8" t="s">
        <v>8371</v>
      </c>
      <c r="E4494">
        <v>432</v>
      </c>
      <c r="F4494" s="7">
        <v>1</v>
      </c>
      <c r="G4494" s="4">
        <v>6000</v>
      </c>
      <c r="H4494" s="4">
        <v>570</v>
      </c>
      <c r="I4494" s="25">
        <v>60</v>
      </c>
      <c r="J4494" s="4">
        <v>8</v>
      </c>
      <c r="N4494" t="s">
        <v>8316</v>
      </c>
      <c r="O4494" t="s">
        <v>8224</v>
      </c>
      <c r="P4494" t="s">
        <v>8386</v>
      </c>
      <c r="Q4494" s="8" t="s">
        <v>8371</v>
      </c>
      <c r="R4494">
        <v>432</v>
      </c>
      <c r="S4494" s="7">
        <v>1</v>
      </c>
      <c r="T4494" s="4">
        <v>6000</v>
      </c>
      <c r="U4494" s="4">
        <v>570</v>
      </c>
      <c r="V4494" s="25">
        <v>60</v>
      </c>
      <c r="W4494" s="4">
        <v>8</v>
      </c>
    </row>
    <row r="4495" spans="1:23" x14ac:dyDescent="0.45">
      <c r="A4495" t="s">
        <v>8316</v>
      </c>
      <c r="B4495" t="s">
        <v>8224</v>
      </c>
      <c r="C4495" t="s">
        <v>8386</v>
      </c>
      <c r="D4495" s="8" t="s">
        <v>8371</v>
      </c>
      <c r="E4495">
        <v>433</v>
      </c>
      <c r="F4495" s="7">
        <v>1</v>
      </c>
      <c r="G4495" s="4">
        <v>3000</v>
      </c>
      <c r="H4495" s="4">
        <v>0</v>
      </c>
      <c r="I4495" s="25">
        <v>60</v>
      </c>
      <c r="J4495" s="4">
        <v>0</v>
      </c>
      <c r="N4495" t="s">
        <v>8316</v>
      </c>
      <c r="O4495" t="s">
        <v>8224</v>
      </c>
      <c r="P4495" t="s">
        <v>8386</v>
      </c>
      <c r="Q4495" s="8" t="s">
        <v>8371</v>
      </c>
      <c r="R4495">
        <v>433</v>
      </c>
      <c r="S4495" s="7">
        <v>1</v>
      </c>
      <c r="T4495" s="4">
        <v>3000</v>
      </c>
      <c r="U4495" s="4">
        <v>0</v>
      </c>
      <c r="V4495" s="25">
        <v>60</v>
      </c>
      <c r="W4495" s="4">
        <v>0</v>
      </c>
    </row>
    <row r="4496" spans="1:23" x14ac:dyDescent="0.45">
      <c r="A4496" t="s">
        <v>8316</v>
      </c>
      <c r="B4496" t="s">
        <v>8224</v>
      </c>
      <c r="C4496" t="s">
        <v>8386</v>
      </c>
      <c r="D4496" s="8" t="s">
        <v>8371</v>
      </c>
      <c r="E4496">
        <v>518</v>
      </c>
      <c r="F4496" s="7">
        <v>1</v>
      </c>
      <c r="G4496" s="4">
        <v>7175</v>
      </c>
      <c r="H4496" s="4">
        <v>0</v>
      </c>
      <c r="I4496" s="25">
        <v>29.999259259260725</v>
      </c>
      <c r="J4496" s="4">
        <v>0</v>
      </c>
      <c r="N4496" t="s">
        <v>8316</v>
      </c>
      <c r="O4496" t="s">
        <v>8224</v>
      </c>
      <c r="P4496" t="s">
        <v>8386</v>
      </c>
      <c r="Q4496" s="8" t="s">
        <v>8371</v>
      </c>
      <c r="R4496">
        <v>518</v>
      </c>
      <c r="S4496" s="7">
        <v>1</v>
      </c>
      <c r="T4496" s="4">
        <v>7175</v>
      </c>
      <c r="U4496" s="4">
        <v>0</v>
      </c>
      <c r="V4496" s="25">
        <v>29.999259259260725</v>
      </c>
      <c r="W4496" s="4">
        <v>0</v>
      </c>
    </row>
    <row r="4497" spans="1:23" x14ac:dyDescent="0.45">
      <c r="A4497" t="s">
        <v>8316</v>
      </c>
      <c r="B4497" t="s">
        <v>8224</v>
      </c>
      <c r="C4497" t="s">
        <v>8386</v>
      </c>
      <c r="D4497" s="8" t="s">
        <v>8372</v>
      </c>
      <c r="F4497" s="7">
        <v>1</v>
      </c>
      <c r="G4497" s="4">
        <v>50000</v>
      </c>
      <c r="H4497" s="4">
        <v>6</v>
      </c>
      <c r="I4497" s="25">
        <v>60.041666666671517</v>
      </c>
      <c r="J4497" s="4">
        <v>2</v>
      </c>
      <c r="N4497" t="s">
        <v>8316</v>
      </c>
      <c r="O4497" t="s">
        <v>8224</v>
      </c>
      <c r="P4497" t="s">
        <v>8386</v>
      </c>
      <c r="Q4497" s="8" t="s">
        <v>8372</v>
      </c>
      <c r="S4497" s="7">
        <v>1</v>
      </c>
      <c r="T4497" s="4">
        <v>50000</v>
      </c>
      <c r="U4497" s="4">
        <v>6</v>
      </c>
      <c r="V4497" s="25">
        <v>60.041666666671517</v>
      </c>
      <c r="W4497" s="4">
        <v>2</v>
      </c>
    </row>
    <row r="4498" spans="1:23" x14ac:dyDescent="0.45">
      <c r="A4498" t="s">
        <v>8316</v>
      </c>
      <c r="B4498" t="s">
        <v>8224</v>
      </c>
      <c r="C4498" t="s">
        <v>8386</v>
      </c>
      <c r="D4498" s="8" t="s">
        <v>8372</v>
      </c>
      <c r="E4498">
        <v>425</v>
      </c>
      <c r="F4498" s="7">
        <v>1</v>
      </c>
      <c r="G4498" s="4">
        <v>50000</v>
      </c>
      <c r="H4498" s="4">
        <v>6</v>
      </c>
      <c r="I4498" s="25">
        <v>60.041666666671517</v>
      </c>
      <c r="J4498" s="4">
        <v>2</v>
      </c>
      <c r="N4498" t="s">
        <v>8316</v>
      </c>
      <c r="O4498" t="s">
        <v>8224</v>
      </c>
      <c r="P4498" t="s">
        <v>8386</v>
      </c>
      <c r="Q4498" s="8" t="s">
        <v>8372</v>
      </c>
      <c r="R4498">
        <v>425</v>
      </c>
      <c r="S4498" s="7">
        <v>1</v>
      </c>
      <c r="T4498" s="4">
        <v>50000</v>
      </c>
      <c r="U4498" s="4">
        <v>6</v>
      </c>
      <c r="V4498" s="25">
        <v>60.041666666671517</v>
      </c>
      <c r="W4498" s="4">
        <v>2</v>
      </c>
    </row>
    <row r="4499" spans="1:23" x14ac:dyDescent="0.45">
      <c r="A4499" t="s">
        <v>8316</v>
      </c>
      <c r="B4499" t="s">
        <v>8224</v>
      </c>
      <c r="C4499" t="s">
        <v>8386</v>
      </c>
      <c r="D4499" s="8" t="s">
        <v>8373</v>
      </c>
      <c r="F4499" s="7">
        <v>2</v>
      </c>
      <c r="G4499" s="4">
        <v>26500</v>
      </c>
      <c r="H4499" s="4">
        <v>1876</v>
      </c>
      <c r="I4499" s="25">
        <v>21.961805555554747</v>
      </c>
      <c r="J4499" s="4">
        <v>11</v>
      </c>
      <c r="N4499" t="s">
        <v>8316</v>
      </c>
      <c r="O4499" t="s">
        <v>8224</v>
      </c>
      <c r="P4499" t="s">
        <v>8386</v>
      </c>
      <c r="Q4499" s="8" t="s">
        <v>8373</v>
      </c>
      <c r="S4499" s="7">
        <v>2</v>
      </c>
      <c r="T4499" s="4">
        <v>26500</v>
      </c>
      <c r="U4499" s="4">
        <v>1876</v>
      </c>
      <c r="V4499" s="25">
        <v>21.961805555554747</v>
      </c>
      <c r="W4499" s="4">
        <v>11</v>
      </c>
    </row>
    <row r="4500" spans="1:23" x14ac:dyDescent="0.45">
      <c r="A4500" t="s">
        <v>8316</v>
      </c>
      <c r="B4500" t="s">
        <v>8224</v>
      </c>
      <c r="C4500" t="s">
        <v>8386</v>
      </c>
      <c r="D4500" s="8" t="s">
        <v>8373</v>
      </c>
      <c r="E4500">
        <v>427</v>
      </c>
      <c r="F4500" s="7">
        <v>1</v>
      </c>
      <c r="G4500" s="4">
        <v>6500</v>
      </c>
      <c r="H4500" s="4">
        <v>0</v>
      </c>
      <c r="I4500" s="25">
        <v>13.881944444445253</v>
      </c>
      <c r="J4500" s="4">
        <v>0</v>
      </c>
      <c r="N4500" t="s">
        <v>8316</v>
      </c>
      <c r="O4500" t="s">
        <v>8224</v>
      </c>
      <c r="P4500" t="s">
        <v>8386</v>
      </c>
      <c r="Q4500" s="8" t="s">
        <v>8373</v>
      </c>
      <c r="R4500">
        <v>427</v>
      </c>
      <c r="S4500" s="7">
        <v>1</v>
      </c>
      <c r="T4500" s="4">
        <v>6500</v>
      </c>
      <c r="U4500" s="4">
        <v>0</v>
      </c>
      <c r="V4500" s="25">
        <v>13.881944444445253</v>
      </c>
      <c r="W4500" s="4">
        <v>0</v>
      </c>
    </row>
    <row r="4501" spans="1:23" x14ac:dyDescent="0.45">
      <c r="A4501" t="s">
        <v>8316</v>
      </c>
      <c r="B4501" t="s">
        <v>8224</v>
      </c>
      <c r="C4501" t="s">
        <v>8386</v>
      </c>
      <c r="D4501" s="8" t="s">
        <v>8373</v>
      </c>
      <c r="E4501">
        <v>438</v>
      </c>
      <c r="F4501" s="7">
        <v>1</v>
      </c>
      <c r="G4501" s="4">
        <v>20000</v>
      </c>
      <c r="H4501" s="4">
        <v>1876</v>
      </c>
      <c r="I4501" s="25">
        <v>30.041666666664241</v>
      </c>
      <c r="J4501" s="4">
        <v>11</v>
      </c>
      <c r="N4501" t="s">
        <v>8316</v>
      </c>
      <c r="O4501" t="s">
        <v>8224</v>
      </c>
      <c r="P4501" t="s">
        <v>8386</v>
      </c>
      <c r="Q4501" s="8" t="s">
        <v>8373</v>
      </c>
      <c r="R4501">
        <v>438</v>
      </c>
      <c r="S4501" s="7">
        <v>1</v>
      </c>
      <c r="T4501" s="4">
        <v>20000</v>
      </c>
      <c r="U4501" s="4">
        <v>1876</v>
      </c>
      <c r="V4501" s="25">
        <v>30.041666666664241</v>
      </c>
      <c r="W4501" s="4">
        <v>11</v>
      </c>
    </row>
    <row r="4502" spans="1:23" x14ac:dyDescent="0.45">
      <c r="A4502" t="s">
        <v>8316</v>
      </c>
      <c r="B4502" t="s">
        <v>8224</v>
      </c>
      <c r="C4502" t="s">
        <v>8386</v>
      </c>
      <c r="D4502" s="8" t="s">
        <v>8374</v>
      </c>
      <c r="F4502" s="7">
        <v>2</v>
      </c>
      <c r="G4502" s="4">
        <v>109000</v>
      </c>
      <c r="H4502" s="4">
        <v>24703</v>
      </c>
      <c r="I4502" s="25">
        <v>42.5</v>
      </c>
      <c r="J4502" s="4">
        <v>48</v>
      </c>
      <c r="N4502" t="s">
        <v>8316</v>
      </c>
      <c r="O4502" t="s">
        <v>8224</v>
      </c>
      <c r="P4502" t="s">
        <v>8386</v>
      </c>
      <c r="Q4502" s="8" t="s">
        <v>8374</v>
      </c>
      <c r="S4502" s="7">
        <v>2</v>
      </c>
      <c r="T4502" s="4">
        <v>109000</v>
      </c>
      <c r="U4502" s="4">
        <v>24703</v>
      </c>
      <c r="V4502" s="25">
        <v>42.5</v>
      </c>
      <c r="W4502" s="4">
        <v>48</v>
      </c>
    </row>
    <row r="4503" spans="1:23" x14ac:dyDescent="0.45">
      <c r="A4503" t="s">
        <v>8316</v>
      </c>
      <c r="B4503" t="s">
        <v>8224</v>
      </c>
      <c r="C4503" t="s">
        <v>8386</v>
      </c>
      <c r="D4503" s="8" t="s">
        <v>8374</v>
      </c>
      <c r="E4503">
        <v>505</v>
      </c>
      <c r="F4503" s="7">
        <v>1</v>
      </c>
      <c r="G4503" s="4">
        <v>12000</v>
      </c>
      <c r="H4503" s="4">
        <v>52</v>
      </c>
      <c r="I4503" s="25">
        <v>45</v>
      </c>
      <c r="J4503" s="4">
        <v>14</v>
      </c>
      <c r="N4503" t="s">
        <v>8316</v>
      </c>
      <c r="O4503" t="s">
        <v>8224</v>
      </c>
      <c r="P4503" t="s">
        <v>8386</v>
      </c>
      <c r="Q4503" s="8" t="s">
        <v>8374</v>
      </c>
      <c r="R4503">
        <v>505</v>
      </c>
      <c r="S4503" s="7">
        <v>1</v>
      </c>
      <c r="T4503" s="4">
        <v>12000</v>
      </c>
      <c r="U4503" s="4">
        <v>52</v>
      </c>
      <c r="V4503" s="25">
        <v>45</v>
      </c>
      <c r="W4503" s="4">
        <v>14</v>
      </c>
    </row>
    <row r="4504" spans="1:23" x14ac:dyDescent="0.45">
      <c r="A4504" t="s">
        <v>8316</v>
      </c>
      <c r="B4504" t="s">
        <v>8224</v>
      </c>
      <c r="C4504" t="s">
        <v>8386</v>
      </c>
      <c r="D4504" s="8" t="s">
        <v>8374</v>
      </c>
      <c r="E4504">
        <v>515</v>
      </c>
      <c r="F4504" s="7">
        <v>1</v>
      </c>
      <c r="G4504" s="4">
        <v>97000</v>
      </c>
      <c r="H4504" s="4">
        <v>24651</v>
      </c>
      <c r="I4504" s="25">
        <v>40</v>
      </c>
      <c r="J4504" s="4">
        <v>34</v>
      </c>
      <c r="N4504" t="s">
        <v>8316</v>
      </c>
      <c r="O4504" t="s">
        <v>8224</v>
      </c>
      <c r="P4504" t="s">
        <v>8386</v>
      </c>
      <c r="Q4504" s="8" t="s">
        <v>8374</v>
      </c>
      <c r="R4504">
        <v>515</v>
      </c>
      <c r="S4504" s="7">
        <v>1</v>
      </c>
      <c r="T4504" s="4">
        <v>97000</v>
      </c>
      <c r="U4504" s="4">
        <v>24651</v>
      </c>
      <c r="V4504" s="25">
        <v>40</v>
      </c>
      <c r="W4504" s="4">
        <v>34</v>
      </c>
    </row>
    <row r="4505" spans="1:23" x14ac:dyDescent="0.45">
      <c r="A4505" t="s">
        <v>8316</v>
      </c>
      <c r="B4505" t="s">
        <v>8224</v>
      </c>
      <c r="C4505" t="s">
        <v>8386</v>
      </c>
      <c r="D4505" s="8" t="s">
        <v>8381</v>
      </c>
      <c r="F4505" s="7">
        <v>1</v>
      </c>
      <c r="G4505" s="4">
        <v>10000</v>
      </c>
      <c r="H4505" s="4">
        <v>0</v>
      </c>
      <c r="I4505" s="25">
        <v>30</v>
      </c>
      <c r="J4505" s="4">
        <v>0</v>
      </c>
      <c r="N4505" t="s">
        <v>8316</v>
      </c>
      <c r="O4505" t="s">
        <v>8224</v>
      </c>
      <c r="P4505" t="s">
        <v>8386</v>
      </c>
      <c r="Q4505" s="8" t="s">
        <v>8381</v>
      </c>
      <c r="S4505" s="7">
        <v>1</v>
      </c>
      <c r="T4505" s="4">
        <v>10000</v>
      </c>
      <c r="U4505" s="4">
        <v>0</v>
      </c>
      <c r="V4505" s="25">
        <v>30</v>
      </c>
      <c r="W4505" s="4">
        <v>0</v>
      </c>
    </row>
    <row r="4506" spans="1:23" x14ac:dyDescent="0.45">
      <c r="A4506" t="s">
        <v>8316</v>
      </c>
      <c r="B4506" t="s">
        <v>8224</v>
      </c>
      <c r="C4506" t="s">
        <v>8386</v>
      </c>
      <c r="D4506" s="8" t="s">
        <v>8381</v>
      </c>
      <c r="E4506">
        <v>491</v>
      </c>
      <c r="F4506" s="7">
        <v>1</v>
      </c>
      <c r="G4506" s="4">
        <v>10000</v>
      </c>
      <c r="H4506" s="4">
        <v>0</v>
      </c>
      <c r="I4506" s="25">
        <v>30</v>
      </c>
      <c r="J4506" s="4">
        <v>0</v>
      </c>
      <c r="N4506" t="s">
        <v>8316</v>
      </c>
      <c r="O4506" t="s">
        <v>8224</v>
      </c>
      <c r="P4506" t="s">
        <v>8386</v>
      </c>
      <c r="Q4506" s="8" t="s">
        <v>8381</v>
      </c>
      <c r="R4506">
        <v>491</v>
      </c>
      <c r="S4506" s="7">
        <v>1</v>
      </c>
      <c r="T4506" s="4">
        <v>10000</v>
      </c>
      <c r="U4506" s="4">
        <v>0</v>
      </c>
      <c r="V4506" s="25">
        <v>30</v>
      </c>
      <c r="W4506" s="4">
        <v>0</v>
      </c>
    </row>
    <row r="4507" spans="1:23" x14ac:dyDescent="0.45">
      <c r="A4507" t="s">
        <v>8316</v>
      </c>
      <c r="B4507" t="s">
        <v>8224</v>
      </c>
      <c r="C4507" t="s">
        <v>8387</v>
      </c>
      <c r="F4507" s="7"/>
      <c r="G4507" s="4"/>
      <c r="H4507" s="4"/>
      <c r="I4507" s="25"/>
      <c r="J4507" s="4"/>
      <c r="N4507" t="s">
        <v>8316</v>
      </c>
      <c r="O4507" t="s">
        <v>8224</v>
      </c>
      <c r="P4507" t="s">
        <v>8387</v>
      </c>
      <c r="S4507" s="7"/>
      <c r="T4507" s="4"/>
      <c r="U4507" s="4"/>
      <c r="V4507" s="25"/>
      <c r="W4507" s="4"/>
    </row>
    <row r="4508" spans="1:23" x14ac:dyDescent="0.45">
      <c r="A4508" t="s">
        <v>8316</v>
      </c>
      <c r="B4508" t="s">
        <v>8224</v>
      </c>
      <c r="C4508" t="s">
        <v>8387</v>
      </c>
      <c r="D4508" s="8" t="s">
        <v>8376</v>
      </c>
      <c r="F4508" s="7">
        <v>2</v>
      </c>
      <c r="G4508" s="4">
        <v>24000</v>
      </c>
      <c r="H4508" s="4">
        <v>133</v>
      </c>
      <c r="I4508" s="25">
        <v>30</v>
      </c>
      <c r="J4508" s="4">
        <v>8</v>
      </c>
      <c r="N4508" t="s">
        <v>8316</v>
      </c>
      <c r="O4508" t="s">
        <v>8224</v>
      </c>
      <c r="P4508" t="s">
        <v>8387</v>
      </c>
      <c r="Q4508" s="8" t="s">
        <v>8376</v>
      </c>
      <c r="S4508" s="7">
        <v>2</v>
      </c>
      <c r="T4508" s="4">
        <v>24000</v>
      </c>
      <c r="U4508" s="4">
        <v>133</v>
      </c>
      <c r="V4508" s="25">
        <v>30</v>
      </c>
      <c r="W4508" s="4">
        <v>8</v>
      </c>
    </row>
    <row r="4509" spans="1:23" x14ac:dyDescent="0.45">
      <c r="A4509" t="s">
        <v>8316</v>
      </c>
      <c r="B4509" t="s">
        <v>8224</v>
      </c>
      <c r="C4509" t="s">
        <v>8387</v>
      </c>
      <c r="D4509" s="8" t="s">
        <v>8376</v>
      </c>
      <c r="E4509">
        <v>426</v>
      </c>
      <c r="F4509" s="7">
        <v>1</v>
      </c>
      <c r="G4509" s="4">
        <v>10000</v>
      </c>
      <c r="H4509" s="4">
        <v>133</v>
      </c>
      <c r="I4509" s="25">
        <v>30</v>
      </c>
      <c r="J4509" s="4">
        <v>8</v>
      </c>
      <c r="N4509" t="s">
        <v>8316</v>
      </c>
      <c r="O4509" t="s">
        <v>8224</v>
      </c>
      <c r="P4509" t="s">
        <v>8387</v>
      </c>
      <c r="Q4509" s="8" t="s">
        <v>8376</v>
      </c>
      <c r="R4509">
        <v>426</v>
      </c>
      <c r="S4509" s="7">
        <v>1</v>
      </c>
      <c r="T4509" s="4">
        <v>10000</v>
      </c>
      <c r="U4509" s="4">
        <v>133</v>
      </c>
      <c r="V4509" s="25">
        <v>30</v>
      </c>
      <c r="W4509" s="4">
        <v>8</v>
      </c>
    </row>
    <row r="4510" spans="1:23" x14ac:dyDescent="0.45">
      <c r="A4510" t="s">
        <v>8316</v>
      </c>
      <c r="B4510" t="s">
        <v>8224</v>
      </c>
      <c r="C4510" t="s">
        <v>8387</v>
      </c>
      <c r="D4510" s="8" t="s">
        <v>8376</v>
      </c>
      <c r="E4510">
        <v>510</v>
      </c>
      <c r="F4510" s="7">
        <v>1</v>
      </c>
      <c r="G4510" s="4">
        <v>14000</v>
      </c>
      <c r="H4510" s="4">
        <v>0</v>
      </c>
      <c r="I4510" s="25">
        <v>30</v>
      </c>
      <c r="J4510" s="4">
        <v>0</v>
      </c>
      <c r="N4510" t="s">
        <v>8316</v>
      </c>
      <c r="O4510" t="s">
        <v>8224</v>
      </c>
      <c r="P4510" t="s">
        <v>8387</v>
      </c>
      <c r="Q4510" s="8" t="s">
        <v>8376</v>
      </c>
      <c r="R4510">
        <v>510</v>
      </c>
      <c r="S4510" s="7">
        <v>1</v>
      </c>
      <c r="T4510" s="4">
        <v>14000</v>
      </c>
      <c r="U4510" s="4">
        <v>0</v>
      </c>
      <c r="V4510" s="25">
        <v>30</v>
      </c>
      <c r="W4510" s="4">
        <v>0</v>
      </c>
    </row>
    <row r="4511" spans="1:23" x14ac:dyDescent="0.45">
      <c r="A4511" t="s">
        <v>8316</v>
      </c>
      <c r="B4511" t="s">
        <v>8224</v>
      </c>
      <c r="C4511" t="s">
        <v>8387</v>
      </c>
      <c r="D4511" s="8" t="s">
        <v>8377</v>
      </c>
      <c r="F4511" s="7">
        <v>1</v>
      </c>
      <c r="G4511" s="4">
        <v>5000</v>
      </c>
      <c r="H4511" s="4">
        <v>5</v>
      </c>
      <c r="I4511" s="25">
        <v>29.958333333343035</v>
      </c>
      <c r="J4511" s="4">
        <v>1</v>
      </c>
      <c r="N4511" t="s">
        <v>8316</v>
      </c>
      <c r="O4511" t="s">
        <v>8224</v>
      </c>
      <c r="P4511" t="s">
        <v>8387</v>
      </c>
      <c r="Q4511" s="8" t="s">
        <v>8377</v>
      </c>
      <c r="S4511" s="7">
        <v>1</v>
      </c>
      <c r="T4511" s="4">
        <v>5000</v>
      </c>
      <c r="U4511" s="4">
        <v>5</v>
      </c>
      <c r="V4511" s="25">
        <v>29.958333333343035</v>
      </c>
      <c r="W4511" s="4">
        <v>1</v>
      </c>
    </row>
    <row r="4512" spans="1:23" x14ac:dyDescent="0.45">
      <c r="A4512" t="s">
        <v>8316</v>
      </c>
      <c r="B4512" t="s">
        <v>8224</v>
      </c>
      <c r="C4512" t="s">
        <v>8387</v>
      </c>
      <c r="D4512" s="8" t="s">
        <v>8377</v>
      </c>
      <c r="E4512">
        <v>440</v>
      </c>
      <c r="F4512" s="7">
        <v>1</v>
      </c>
      <c r="G4512" s="4">
        <v>5000</v>
      </c>
      <c r="H4512" s="4">
        <v>5</v>
      </c>
      <c r="I4512" s="25">
        <v>29.958333333343035</v>
      </c>
      <c r="J4512" s="4">
        <v>1</v>
      </c>
      <c r="N4512" t="s">
        <v>8316</v>
      </c>
      <c r="O4512" t="s">
        <v>8224</v>
      </c>
      <c r="P4512" t="s">
        <v>8387</v>
      </c>
      <c r="Q4512" s="8" t="s">
        <v>8377</v>
      </c>
      <c r="R4512">
        <v>440</v>
      </c>
      <c r="S4512" s="7">
        <v>1</v>
      </c>
      <c r="T4512" s="4">
        <v>5000</v>
      </c>
      <c r="U4512" s="4">
        <v>5</v>
      </c>
      <c r="V4512" s="25">
        <v>29.958333333343035</v>
      </c>
      <c r="W4512" s="4">
        <v>1</v>
      </c>
    </row>
    <row r="4513" spans="1:23" x14ac:dyDescent="0.45">
      <c r="A4513" t="s">
        <v>8316</v>
      </c>
      <c r="B4513" t="s">
        <v>8224</v>
      </c>
      <c r="C4513" t="s">
        <v>8387</v>
      </c>
      <c r="D4513" s="8" t="s">
        <v>8378</v>
      </c>
      <c r="F4513" s="7">
        <v>1</v>
      </c>
      <c r="G4513" s="4">
        <v>10000</v>
      </c>
      <c r="H4513" s="4">
        <v>10</v>
      </c>
      <c r="I4513" s="25">
        <v>26.710069444445253</v>
      </c>
      <c r="J4513" s="4">
        <v>1</v>
      </c>
      <c r="N4513" t="s">
        <v>8316</v>
      </c>
      <c r="O4513" t="s">
        <v>8224</v>
      </c>
      <c r="P4513" t="s">
        <v>8387</v>
      </c>
      <c r="Q4513" s="8" t="s">
        <v>8378</v>
      </c>
      <c r="S4513" s="7">
        <v>1</v>
      </c>
      <c r="T4513" s="4">
        <v>10000</v>
      </c>
      <c r="U4513" s="4">
        <v>10</v>
      </c>
      <c r="V4513" s="25">
        <v>26.710069444445253</v>
      </c>
      <c r="W4513" s="4">
        <v>1</v>
      </c>
    </row>
    <row r="4514" spans="1:23" x14ac:dyDescent="0.45">
      <c r="A4514" t="s">
        <v>8316</v>
      </c>
      <c r="B4514" t="s">
        <v>8224</v>
      </c>
      <c r="C4514" t="s">
        <v>8387</v>
      </c>
      <c r="D4514" s="8" t="s">
        <v>8378</v>
      </c>
      <c r="E4514">
        <v>482</v>
      </c>
      <c r="F4514" s="7">
        <v>1</v>
      </c>
      <c r="G4514" s="4">
        <v>10000</v>
      </c>
      <c r="H4514" s="4">
        <v>10</v>
      </c>
      <c r="I4514" s="25">
        <v>26.710069444445253</v>
      </c>
      <c r="J4514" s="4">
        <v>1</v>
      </c>
      <c r="N4514" t="s">
        <v>8316</v>
      </c>
      <c r="O4514" t="s">
        <v>8224</v>
      </c>
      <c r="P4514" t="s">
        <v>8387</v>
      </c>
      <c r="Q4514" s="8" t="s">
        <v>8378</v>
      </c>
      <c r="R4514">
        <v>482</v>
      </c>
      <c r="S4514" s="7">
        <v>1</v>
      </c>
      <c r="T4514" s="4">
        <v>10000</v>
      </c>
      <c r="U4514" s="4">
        <v>10</v>
      </c>
      <c r="V4514" s="25">
        <v>26.710069444445253</v>
      </c>
      <c r="W4514" s="4">
        <v>1</v>
      </c>
    </row>
    <row r="4515" spans="1:23" x14ac:dyDescent="0.45">
      <c r="A4515" t="s">
        <v>8316</v>
      </c>
      <c r="B4515" t="s">
        <v>8224</v>
      </c>
      <c r="C4515" t="s">
        <v>8387</v>
      </c>
      <c r="D4515" s="8" t="s">
        <v>8370</v>
      </c>
      <c r="F4515" s="7">
        <v>1</v>
      </c>
      <c r="G4515" s="4">
        <v>50000</v>
      </c>
      <c r="H4515" s="4">
        <v>6962</v>
      </c>
      <c r="I4515" s="25">
        <v>44.637673611112405</v>
      </c>
      <c r="J4515" s="4">
        <v>68</v>
      </c>
      <c r="N4515" t="s">
        <v>8316</v>
      </c>
      <c r="O4515" t="s">
        <v>8224</v>
      </c>
      <c r="P4515" t="s">
        <v>8387</v>
      </c>
      <c r="Q4515" s="8" t="s">
        <v>8370</v>
      </c>
      <c r="S4515" s="7">
        <v>1</v>
      </c>
      <c r="T4515" s="4">
        <v>50000</v>
      </c>
      <c r="U4515" s="4">
        <v>6962</v>
      </c>
      <c r="V4515" s="25">
        <v>44.637673611112405</v>
      </c>
      <c r="W4515" s="4">
        <v>68</v>
      </c>
    </row>
    <row r="4516" spans="1:23" x14ac:dyDescent="0.45">
      <c r="A4516" t="s">
        <v>8316</v>
      </c>
      <c r="B4516" t="s">
        <v>8224</v>
      </c>
      <c r="C4516" t="s">
        <v>8387</v>
      </c>
      <c r="D4516" s="8" t="s">
        <v>8370</v>
      </c>
      <c r="E4516">
        <v>513</v>
      </c>
      <c r="F4516" s="7">
        <v>1</v>
      </c>
      <c r="G4516" s="4">
        <v>50000</v>
      </c>
      <c r="H4516" s="4">
        <v>6962</v>
      </c>
      <c r="I4516" s="25">
        <v>44.637673611112405</v>
      </c>
      <c r="J4516" s="4">
        <v>68</v>
      </c>
      <c r="N4516" t="s">
        <v>8316</v>
      </c>
      <c r="O4516" t="s">
        <v>8224</v>
      </c>
      <c r="P4516" t="s">
        <v>8387</v>
      </c>
      <c r="Q4516" s="8" t="s">
        <v>8370</v>
      </c>
      <c r="R4516">
        <v>513</v>
      </c>
      <c r="S4516" s="7">
        <v>1</v>
      </c>
      <c r="T4516" s="4">
        <v>50000</v>
      </c>
      <c r="U4516" s="4">
        <v>6962</v>
      </c>
      <c r="V4516" s="25">
        <v>44.637673611112405</v>
      </c>
      <c r="W4516" s="4">
        <v>68</v>
      </c>
    </row>
    <row r="4517" spans="1:23" x14ac:dyDescent="0.45">
      <c r="A4517" t="s">
        <v>8316</v>
      </c>
      <c r="B4517" t="s">
        <v>8224</v>
      </c>
      <c r="C4517" t="s">
        <v>8387</v>
      </c>
      <c r="D4517" s="8" t="s">
        <v>8373</v>
      </c>
      <c r="F4517" s="7">
        <v>1</v>
      </c>
      <c r="G4517" s="4">
        <v>8000</v>
      </c>
      <c r="H4517" s="4">
        <v>11</v>
      </c>
      <c r="I4517" s="25">
        <v>45.041666666656965</v>
      </c>
      <c r="J4517" s="4">
        <v>2</v>
      </c>
      <c r="N4517" t="s">
        <v>8316</v>
      </c>
      <c r="O4517" t="s">
        <v>8224</v>
      </c>
      <c r="P4517" t="s">
        <v>8387</v>
      </c>
      <c r="Q4517" s="8" t="s">
        <v>8373</v>
      </c>
      <c r="S4517" s="7">
        <v>1</v>
      </c>
      <c r="T4517" s="4">
        <v>8000</v>
      </c>
      <c r="U4517" s="4">
        <v>11</v>
      </c>
      <c r="V4517" s="25">
        <v>45.041666666656965</v>
      </c>
      <c r="W4517" s="4">
        <v>2</v>
      </c>
    </row>
    <row r="4518" spans="1:23" x14ac:dyDescent="0.45">
      <c r="A4518" t="s">
        <v>8316</v>
      </c>
      <c r="B4518" t="s">
        <v>8224</v>
      </c>
      <c r="C4518" t="s">
        <v>8387</v>
      </c>
      <c r="D4518" s="8" t="s">
        <v>8373</v>
      </c>
      <c r="E4518">
        <v>512</v>
      </c>
      <c r="F4518" s="7">
        <v>1</v>
      </c>
      <c r="G4518" s="4">
        <v>8000</v>
      </c>
      <c r="H4518" s="4">
        <v>11</v>
      </c>
      <c r="I4518" s="25">
        <v>45.041666666656965</v>
      </c>
      <c r="J4518" s="4">
        <v>2</v>
      </c>
      <c r="N4518" t="s">
        <v>8316</v>
      </c>
      <c r="O4518" t="s">
        <v>8224</v>
      </c>
      <c r="P4518" t="s">
        <v>8387</v>
      </c>
      <c r="Q4518" s="8" t="s">
        <v>8373</v>
      </c>
      <c r="R4518">
        <v>512</v>
      </c>
      <c r="S4518" s="7">
        <v>1</v>
      </c>
      <c r="T4518" s="4">
        <v>8000</v>
      </c>
      <c r="U4518" s="4">
        <v>11</v>
      </c>
      <c r="V4518" s="25">
        <v>45.041666666656965</v>
      </c>
      <c r="W4518" s="4">
        <v>2</v>
      </c>
    </row>
    <row r="4519" spans="1:23" x14ac:dyDescent="0.45">
      <c r="A4519" t="s">
        <v>8316</v>
      </c>
      <c r="B4519" t="s">
        <v>8224</v>
      </c>
      <c r="C4519" t="s">
        <v>8387</v>
      </c>
      <c r="D4519" s="8" t="s">
        <v>8381</v>
      </c>
      <c r="F4519" s="7">
        <v>1</v>
      </c>
      <c r="G4519" s="4">
        <v>12000</v>
      </c>
      <c r="H4519" s="4">
        <v>0</v>
      </c>
      <c r="I4519" s="25">
        <v>30</v>
      </c>
      <c r="J4519" s="4">
        <v>0</v>
      </c>
      <c r="N4519" t="s">
        <v>8316</v>
      </c>
      <c r="O4519" t="s">
        <v>8224</v>
      </c>
      <c r="P4519" t="s">
        <v>8387</v>
      </c>
      <c r="Q4519" s="8" t="s">
        <v>8381</v>
      </c>
      <c r="S4519" s="7">
        <v>1</v>
      </c>
      <c r="T4519" s="4">
        <v>12000</v>
      </c>
      <c r="U4519" s="4">
        <v>0</v>
      </c>
      <c r="V4519" s="25">
        <v>30</v>
      </c>
      <c r="W4519" s="4">
        <v>0</v>
      </c>
    </row>
    <row r="4520" spans="1:23" x14ac:dyDescent="0.45">
      <c r="A4520" t="s">
        <v>8316</v>
      </c>
      <c r="B4520" t="s">
        <v>8224</v>
      </c>
      <c r="C4520" t="s">
        <v>8387</v>
      </c>
      <c r="D4520" s="8" t="s">
        <v>8381</v>
      </c>
      <c r="E4520">
        <v>488</v>
      </c>
      <c r="F4520" s="7">
        <v>1</v>
      </c>
      <c r="G4520" s="4">
        <v>12000</v>
      </c>
      <c r="H4520" s="4">
        <v>0</v>
      </c>
      <c r="I4520" s="25">
        <v>30</v>
      </c>
      <c r="J4520" s="4">
        <v>0</v>
      </c>
      <c r="N4520" t="s">
        <v>8316</v>
      </c>
      <c r="O4520" t="s">
        <v>8224</v>
      </c>
      <c r="P4520" t="s">
        <v>8387</v>
      </c>
      <c r="Q4520" s="8" t="s">
        <v>8381</v>
      </c>
      <c r="R4520">
        <v>488</v>
      </c>
      <c r="S4520" s="7">
        <v>1</v>
      </c>
      <c r="T4520" s="4">
        <v>12000</v>
      </c>
      <c r="U4520" s="4">
        <v>0</v>
      </c>
      <c r="V4520" s="25">
        <v>30</v>
      </c>
      <c r="W4520" s="4">
        <v>0</v>
      </c>
    </row>
    <row r="4521" spans="1:23" x14ac:dyDescent="0.45">
      <c r="A4521" t="s">
        <v>8316</v>
      </c>
      <c r="B4521" t="s">
        <v>8224</v>
      </c>
      <c r="C4521" t="s">
        <v>8388</v>
      </c>
      <c r="F4521" s="7"/>
      <c r="G4521" s="4"/>
      <c r="H4521" s="4"/>
      <c r="I4521" s="25"/>
      <c r="J4521" s="4"/>
      <c r="N4521" t="s">
        <v>8316</v>
      </c>
      <c r="O4521" t="s">
        <v>8224</v>
      </c>
      <c r="P4521" t="s">
        <v>8388</v>
      </c>
      <c r="S4521" s="7"/>
      <c r="T4521" s="4"/>
      <c r="U4521" s="4"/>
      <c r="V4521" s="25"/>
      <c r="W4521" s="4"/>
    </row>
    <row r="4522" spans="1:23" x14ac:dyDescent="0.45">
      <c r="A4522" t="s">
        <v>8316</v>
      </c>
      <c r="B4522" t="s">
        <v>8224</v>
      </c>
      <c r="C4522" t="s">
        <v>8388</v>
      </c>
      <c r="D4522" s="8" t="s">
        <v>8376</v>
      </c>
      <c r="F4522" s="7">
        <v>2</v>
      </c>
      <c r="G4522" s="4">
        <v>18300</v>
      </c>
      <c r="H4522" s="4">
        <v>206</v>
      </c>
      <c r="I4522" s="25">
        <v>30</v>
      </c>
      <c r="J4522" s="4">
        <v>4</v>
      </c>
      <c r="N4522" t="s">
        <v>8316</v>
      </c>
      <c r="O4522" t="s">
        <v>8224</v>
      </c>
      <c r="P4522" t="s">
        <v>8388</v>
      </c>
      <c r="Q4522" s="8" t="s">
        <v>8376</v>
      </c>
      <c r="S4522" s="7">
        <v>2</v>
      </c>
      <c r="T4522" s="4">
        <v>18300</v>
      </c>
      <c r="U4522" s="4">
        <v>206</v>
      </c>
      <c r="V4522" s="25">
        <v>30</v>
      </c>
      <c r="W4522" s="4">
        <v>4</v>
      </c>
    </row>
    <row r="4523" spans="1:23" x14ac:dyDescent="0.45">
      <c r="A4523" t="s">
        <v>8316</v>
      </c>
      <c r="B4523" t="s">
        <v>8224</v>
      </c>
      <c r="C4523" t="s">
        <v>8388</v>
      </c>
      <c r="D4523" s="8" t="s">
        <v>8376</v>
      </c>
      <c r="E4523">
        <v>474</v>
      </c>
      <c r="F4523" s="7">
        <v>1</v>
      </c>
      <c r="G4523" s="4">
        <v>3300</v>
      </c>
      <c r="H4523" s="4">
        <v>1</v>
      </c>
      <c r="I4523" s="25">
        <v>30</v>
      </c>
      <c r="J4523" s="4">
        <v>1</v>
      </c>
      <c r="N4523" t="s">
        <v>8316</v>
      </c>
      <c r="O4523" t="s">
        <v>8224</v>
      </c>
      <c r="P4523" t="s">
        <v>8388</v>
      </c>
      <c r="Q4523" s="8" t="s">
        <v>8376</v>
      </c>
      <c r="R4523">
        <v>474</v>
      </c>
      <c r="S4523" s="7">
        <v>1</v>
      </c>
      <c r="T4523" s="4">
        <v>3300</v>
      </c>
      <c r="U4523" s="4">
        <v>1</v>
      </c>
      <c r="V4523" s="25">
        <v>30</v>
      </c>
      <c r="W4523" s="4">
        <v>1</v>
      </c>
    </row>
    <row r="4524" spans="1:23" x14ac:dyDescent="0.45">
      <c r="A4524" t="s">
        <v>8316</v>
      </c>
      <c r="B4524" t="s">
        <v>8224</v>
      </c>
      <c r="C4524" t="s">
        <v>8388</v>
      </c>
      <c r="D4524" s="8" t="s">
        <v>8376</v>
      </c>
      <c r="E4524">
        <v>517</v>
      </c>
      <c r="F4524" s="7">
        <v>1</v>
      </c>
      <c r="G4524" s="4">
        <v>15000</v>
      </c>
      <c r="H4524" s="4">
        <v>205</v>
      </c>
      <c r="I4524" s="25">
        <v>30</v>
      </c>
      <c r="J4524" s="4">
        <v>3</v>
      </c>
      <c r="N4524" t="s">
        <v>8316</v>
      </c>
      <c r="O4524" t="s">
        <v>8224</v>
      </c>
      <c r="P4524" t="s">
        <v>8388</v>
      </c>
      <c r="Q4524" s="8" t="s">
        <v>8376</v>
      </c>
      <c r="R4524">
        <v>517</v>
      </c>
      <c r="S4524" s="7">
        <v>1</v>
      </c>
      <c r="T4524" s="4">
        <v>15000</v>
      </c>
      <c r="U4524" s="4">
        <v>205</v>
      </c>
      <c r="V4524" s="25">
        <v>30</v>
      </c>
      <c r="W4524" s="4">
        <v>3</v>
      </c>
    </row>
    <row r="4525" spans="1:23" x14ac:dyDescent="0.45">
      <c r="A4525" t="s">
        <v>8314</v>
      </c>
      <c r="B4525"/>
      <c r="F4525" s="7">
        <v>80</v>
      </c>
      <c r="G4525" s="4">
        <v>17099233</v>
      </c>
      <c r="H4525" s="4">
        <v>232208.77</v>
      </c>
      <c r="I4525" s="25">
        <v>37.829862991897883</v>
      </c>
      <c r="J4525" s="4">
        <v>1805</v>
      </c>
      <c r="N4525" t="s">
        <v>8314</v>
      </c>
      <c r="O4525"/>
      <c r="S4525" s="7">
        <v>80</v>
      </c>
      <c r="T4525" s="4">
        <v>17099233</v>
      </c>
      <c r="U4525" s="4">
        <v>232208.77</v>
      </c>
      <c r="V4525" s="25">
        <v>37.829862991897883</v>
      </c>
      <c r="W4525" s="4">
        <v>1805</v>
      </c>
    </row>
    <row r="4526" spans="1:23" x14ac:dyDescent="0.45">
      <c r="A4526" t="s">
        <v>8314</v>
      </c>
      <c r="B4526" t="s">
        <v>8226</v>
      </c>
      <c r="F4526" s="7">
        <v>5</v>
      </c>
      <c r="G4526" s="4">
        <v>6356000</v>
      </c>
      <c r="H4526" s="4">
        <v>152665</v>
      </c>
      <c r="I4526" s="25">
        <v>35.877939814815178</v>
      </c>
      <c r="J4526" s="4">
        <v>1301</v>
      </c>
      <c r="N4526" t="s">
        <v>8314</v>
      </c>
      <c r="O4526" t="s">
        <v>8226</v>
      </c>
      <c r="S4526" s="7">
        <v>5</v>
      </c>
      <c r="T4526" s="4">
        <v>6356000</v>
      </c>
      <c r="U4526" s="4">
        <v>152665</v>
      </c>
      <c r="V4526" s="25">
        <v>35.877939814815178</v>
      </c>
      <c r="W4526" s="4">
        <v>1301</v>
      </c>
    </row>
    <row r="4527" spans="1:23" x14ac:dyDescent="0.45">
      <c r="A4527" t="s">
        <v>8314</v>
      </c>
      <c r="B4527" t="s">
        <v>8226</v>
      </c>
      <c r="C4527" t="s">
        <v>8385</v>
      </c>
      <c r="F4527" s="7"/>
      <c r="G4527" s="4"/>
      <c r="H4527" s="4"/>
      <c r="I4527" s="25"/>
      <c r="J4527" s="4"/>
      <c r="N4527" t="s">
        <v>8314</v>
      </c>
      <c r="O4527" t="s">
        <v>8226</v>
      </c>
      <c r="P4527" t="s">
        <v>8385</v>
      </c>
      <c r="S4527" s="7"/>
      <c r="T4527" s="4"/>
      <c r="U4527" s="4"/>
      <c r="V4527" s="25"/>
      <c r="W4527" s="4"/>
    </row>
    <row r="4528" spans="1:23" x14ac:dyDescent="0.45">
      <c r="A4528" t="s">
        <v>8314</v>
      </c>
      <c r="B4528" t="s">
        <v>8226</v>
      </c>
      <c r="C4528" t="s">
        <v>8385</v>
      </c>
      <c r="D4528" s="8" t="s">
        <v>8374</v>
      </c>
      <c r="F4528" s="7">
        <v>1</v>
      </c>
      <c r="G4528" s="4">
        <v>50000</v>
      </c>
      <c r="H4528" s="4">
        <v>0</v>
      </c>
      <c r="I4528" s="25">
        <v>30</v>
      </c>
      <c r="J4528" s="4">
        <v>0</v>
      </c>
      <c r="N4528" t="s">
        <v>8314</v>
      </c>
      <c r="O4528" t="s">
        <v>8226</v>
      </c>
      <c r="P4528" t="s">
        <v>8385</v>
      </c>
      <c r="Q4528" s="8" t="s">
        <v>8374</v>
      </c>
      <c r="S4528" s="7">
        <v>1</v>
      </c>
      <c r="T4528" s="4">
        <v>50000</v>
      </c>
      <c r="U4528" s="4">
        <v>0</v>
      </c>
      <c r="V4528" s="25">
        <v>30</v>
      </c>
      <c r="W4528" s="4">
        <v>0</v>
      </c>
    </row>
    <row r="4529" spans="1:23" x14ac:dyDescent="0.45">
      <c r="A4529" t="s">
        <v>8314</v>
      </c>
      <c r="B4529" t="s">
        <v>8226</v>
      </c>
      <c r="C4529" t="s">
        <v>8385</v>
      </c>
      <c r="D4529" s="8" t="s">
        <v>8374</v>
      </c>
      <c r="E4529">
        <v>208</v>
      </c>
      <c r="F4529" s="7">
        <v>1</v>
      </c>
      <c r="G4529" s="4">
        <v>50000</v>
      </c>
      <c r="H4529" s="4">
        <v>0</v>
      </c>
      <c r="I4529" s="25">
        <v>30</v>
      </c>
      <c r="J4529" s="4">
        <v>0</v>
      </c>
      <c r="N4529" t="s">
        <v>8314</v>
      </c>
      <c r="O4529" t="s">
        <v>8226</v>
      </c>
      <c r="P4529" t="s">
        <v>8385</v>
      </c>
      <c r="Q4529" s="8" t="s">
        <v>8374</v>
      </c>
      <c r="R4529">
        <v>208</v>
      </c>
      <c r="S4529" s="7">
        <v>1</v>
      </c>
      <c r="T4529" s="4">
        <v>50000</v>
      </c>
      <c r="U4529" s="4">
        <v>0</v>
      </c>
      <c r="V4529" s="25">
        <v>30</v>
      </c>
      <c r="W4529" s="4">
        <v>0</v>
      </c>
    </row>
    <row r="4530" spans="1:23" x14ac:dyDescent="0.45">
      <c r="A4530" t="s">
        <v>8314</v>
      </c>
      <c r="B4530" t="s">
        <v>8226</v>
      </c>
      <c r="C4530" t="s">
        <v>8386</v>
      </c>
      <c r="F4530" s="7"/>
      <c r="G4530" s="4"/>
      <c r="H4530" s="4"/>
      <c r="I4530" s="25"/>
      <c r="J4530" s="4"/>
      <c r="N4530" t="s">
        <v>8314</v>
      </c>
      <c r="O4530" t="s">
        <v>8226</v>
      </c>
      <c r="P4530" t="s">
        <v>8386</v>
      </c>
      <c r="S4530" s="7"/>
      <c r="T4530" s="4"/>
      <c r="U4530" s="4"/>
      <c r="V4530" s="25"/>
      <c r="W4530" s="4"/>
    </row>
    <row r="4531" spans="1:23" x14ac:dyDescent="0.45">
      <c r="A4531" t="s">
        <v>8314</v>
      </c>
      <c r="B4531" t="s">
        <v>8226</v>
      </c>
      <c r="C4531" t="s">
        <v>8386</v>
      </c>
      <c r="D4531" s="8" t="s">
        <v>8369</v>
      </c>
      <c r="F4531" s="7">
        <v>1</v>
      </c>
      <c r="G4531" s="4">
        <v>6000000</v>
      </c>
      <c r="H4531" s="4">
        <v>0</v>
      </c>
      <c r="I4531" s="25">
        <v>60</v>
      </c>
      <c r="J4531" s="4">
        <v>0</v>
      </c>
      <c r="N4531" t="s">
        <v>8314</v>
      </c>
      <c r="O4531" t="s">
        <v>8226</v>
      </c>
      <c r="P4531" t="s">
        <v>8386</v>
      </c>
      <c r="Q4531" s="8" t="s">
        <v>8369</v>
      </c>
      <c r="S4531" s="7">
        <v>1</v>
      </c>
      <c r="T4531" s="4">
        <v>6000000</v>
      </c>
      <c r="U4531" s="4">
        <v>0</v>
      </c>
      <c r="V4531" s="25">
        <v>60</v>
      </c>
      <c r="W4531" s="4">
        <v>0</v>
      </c>
    </row>
    <row r="4532" spans="1:23" x14ac:dyDescent="0.45">
      <c r="A4532" t="s">
        <v>8314</v>
      </c>
      <c r="B4532" t="s">
        <v>8226</v>
      </c>
      <c r="C4532" t="s">
        <v>8386</v>
      </c>
      <c r="D4532" s="8" t="s">
        <v>8369</v>
      </c>
      <c r="E4532">
        <v>224</v>
      </c>
      <c r="F4532" s="7">
        <v>1</v>
      </c>
      <c r="G4532" s="4">
        <v>6000000</v>
      </c>
      <c r="H4532" s="4">
        <v>0</v>
      </c>
      <c r="I4532" s="25">
        <v>60</v>
      </c>
      <c r="J4532" s="4">
        <v>0</v>
      </c>
      <c r="N4532" t="s">
        <v>8314</v>
      </c>
      <c r="O4532" t="s">
        <v>8226</v>
      </c>
      <c r="P4532" t="s">
        <v>8386</v>
      </c>
      <c r="Q4532" s="8" t="s">
        <v>8369</v>
      </c>
      <c r="R4532">
        <v>224</v>
      </c>
      <c r="S4532" s="7">
        <v>1</v>
      </c>
      <c r="T4532" s="4">
        <v>6000000</v>
      </c>
      <c r="U4532" s="4">
        <v>0</v>
      </c>
      <c r="V4532" s="25">
        <v>60</v>
      </c>
      <c r="W4532" s="4">
        <v>0</v>
      </c>
    </row>
    <row r="4533" spans="1:23" x14ac:dyDescent="0.45">
      <c r="A4533" t="s">
        <v>8314</v>
      </c>
      <c r="B4533" t="s">
        <v>8226</v>
      </c>
      <c r="C4533" t="s">
        <v>8386</v>
      </c>
      <c r="D4533" s="8" t="s">
        <v>8371</v>
      </c>
      <c r="F4533" s="7">
        <v>1</v>
      </c>
      <c r="G4533" s="4">
        <v>5000</v>
      </c>
      <c r="H4533" s="4">
        <v>250</v>
      </c>
      <c r="I4533" s="25">
        <v>40</v>
      </c>
      <c r="J4533" s="4">
        <v>3</v>
      </c>
      <c r="N4533" t="s">
        <v>8314</v>
      </c>
      <c r="O4533" t="s">
        <v>8226</v>
      </c>
      <c r="P4533" t="s">
        <v>8386</v>
      </c>
      <c r="Q4533" s="8" t="s">
        <v>8371</v>
      </c>
      <c r="S4533" s="7">
        <v>1</v>
      </c>
      <c r="T4533" s="4">
        <v>5000</v>
      </c>
      <c r="U4533" s="4">
        <v>250</v>
      </c>
      <c r="V4533" s="25">
        <v>40</v>
      </c>
      <c r="W4533" s="4">
        <v>3</v>
      </c>
    </row>
    <row r="4534" spans="1:23" x14ac:dyDescent="0.45">
      <c r="A4534" t="s">
        <v>8314</v>
      </c>
      <c r="B4534" t="s">
        <v>8226</v>
      </c>
      <c r="C4534" t="s">
        <v>8386</v>
      </c>
      <c r="D4534" s="8" t="s">
        <v>8371</v>
      </c>
      <c r="E4534">
        <v>191</v>
      </c>
      <c r="F4534" s="7">
        <v>1</v>
      </c>
      <c r="G4534" s="4">
        <v>5000</v>
      </c>
      <c r="H4534" s="4">
        <v>250</v>
      </c>
      <c r="I4534" s="25">
        <v>40</v>
      </c>
      <c r="J4534" s="4">
        <v>3</v>
      </c>
      <c r="N4534" t="s">
        <v>8314</v>
      </c>
      <c r="O4534" t="s">
        <v>8226</v>
      </c>
      <c r="P4534" t="s">
        <v>8386</v>
      </c>
      <c r="Q4534" s="8" t="s">
        <v>8371</v>
      </c>
      <c r="R4534">
        <v>191</v>
      </c>
      <c r="S4534" s="7">
        <v>1</v>
      </c>
      <c r="T4534" s="4">
        <v>5000</v>
      </c>
      <c r="U4534" s="4">
        <v>250</v>
      </c>
      <c r="V4534" s="25">
        <v>40</v>
      </c>
      <c r="W4534" s="4">
        <v>3</v>
      </c>
    </row>
    <row r="4535" spans="1:23" x14ac:dyDescent="0.45">
      <c r="A4535" t="s">
        <v>8314</v>
      </c>
      <c r="B4535" t="s">
        <v>8226</v>
      </c>
      <c r="C4535" t="s">
        <v>8386</v>
      </c>
      <c r="D4535" s="8" t="s">
        <v>8373</v>
      </c>
      <c r="F4535" s="7">
        <v>1</v>
      </c>
      <c r="G4535" s="4">
        <v>1000</v>
      </c>
      <c r="H4535" s="4">
        <v>250</v>
      </c>
      <c r="I4535" s="25">
        <v>19.389699074075907</v>
      </c>
      <c r="J4535" s="4">
        <v>5</v>
      </c>
      <c r="N4535" t="s">
        <v>8314</v>
      </c>
      <c r="O4535" t="s">
        <v>8226</v>
      </c>
      <c r="P4535" t="s">
        <v>8386</v>
      </c>
      <c r="Q4535" s="8" t="s">
        <v>8373</v>
      </c>
      <c r="S4535" s="7">
        <v>1</v>
      </c>
      <c r="T4535" s="4">
        <v>1000</v>
      </c>
      <c r="U4535" s="4">
        <v>250</v>
      </c>
      <c r="V4535" s="25">
        <v>19.389699074075907</v>
      </c>
      <c r="W4535" s="4">
        <v>5</v>
      </c>
    </row>
    <row r="4536" spans="1:23" x14ac:dyDescent="0.45">
      <c r="A4536" t="s">
        <v>8314</v>
      </c>
      <c r="B4536" t="s">
        <v>8226</v>
      </c>
      <c r="C4536" t="s">
        <v>8386</v>
      </c>
      <c r="D4536" s="8" t="s">
        <v>8373</v>
      </c>
      <c r="E4536">
        <v>239</v>
      </c>
      <c r="F4536" s="7">
        <v>1</v>
      </c>
      <c r="G4536" s="4">
        <v>1000</v>
      </c>
      <c r="H4536" s="4">
        <v>250</v>
      </c>
      <c r="I4536" s="25">
        <v>19.389699074075907</v>
      </c>
      <c r="J4536" s="4">
        <v>5</v>
      </c>
      <c r="N4536" t="s">
        <v>8314</v>
      </c>
      <c r="O4536" t="s">
        <v>8226</v>
      </c>
      <c r="P4536" t="s">
        <v>8386</v>
      </c>
      <c r="Q4536" s="8" t="s">
        <v>8373</v>
      </c>
      <c r="R4536">
        <v>239</v>
      </c>
      <c r="S4536" s="7">
        <v>1</v>
      </c>
      <c r="T4536" s="4">
        <v>1000</v>
      </c>
      <c r="U4536" s="4">
        <v>250</v>
      </c>
      <c r="V4536" s="25">
        <v>19.389699074075907</v>
      </c>
      <c r="W4536" s="4">
        <v>5</v>
      </c>
    </row>
    <row r="4537" spans="1:23" x14ac:dyDescent="0.45">
      <c r="A4537" t="s">
        <v>8314</v>
      </c>
      <c r="B4537" t="s">
        <v>8226</v>
      </c>
      <c r="C4537" t="s">
        <v>8387</v>
      </c>
      <c r="F4537" s="7"/>
      <c r="G4537" s="4"/>
      <c r="H4537" s="4"/>
      <c r="I4537" s="25"/>
      <c r="J4537" s="4"/>
      <c r="N4537" t="s">
        <v>8314</v>
      </c>
      <c r="O4537" t="s">
        <v>8226</v>
      </c>
      <c r="P4537" t="s">
        <v>8387</v>
      </c>
      <c r="S4537" s="7"/>
      <c r="T4537" s="4"/>
      <c r="U4537" s="4"/>
      <c r="V4537" s="25"/>
      <c r="W4537" s="4"/>
    </row>
    <row r="4538" spans="1:23" x14ac:dyDescent="0.45">
      <c r="A4538" t="s">
        <v>8314</v>
      </c>
      <c r="B4538" t="s">
        <v>8226</v>
      </c>
      <c r="C4538" t="s">
        <v>8387</v>
      </c>
      <c r="D4538" s="8" t="s">
        <v>8370</v>
      </c>
      <c r="F4538" s="7">
        <v>1</v>
      </c>
      <c r="G4538" s="4">
        <v>300000</v>
      </c>
      <c r="H4538" s="4">
        <v>152165</v>
      </c>
      <c r="I4538" s="25">
        <v>30</v>
      </c>
      <c r="J4538" s="4">
        <v>1293</v>
      </c>
      <c r="N4538" t="s">
        <v>8314</v>
      </c>
      <c r="O4538" t="s">
        <v>8226</v>
      </c>
      <c r="P4538" t="s">
        <v>8387</v>
      </c>
      <c r="Q4538" s="8" t="s">
        <v>8370</v>
      </c>
      <c r="S4538" s="7">
        <v>1</v>
      </c>
      <c r="T4538" s="4">
        <v>300000</v>
      </c>
      <c r="U4538" s="4">
        <v>152165</v>
      </c>
      <c r="V4538" s="25">
        <v>30</v>
      </c>
      <c r="W4538" s="4">
        <v>1293</v>
      </c>
    </row>
    <row r="4539" spans="1:23" x14ac:dyDescent="0.45">
      <c r="A4539" t="s">
        <v>8314</v>
      </c>
      <c r="B4539" t="s">
        <v>8226</v>
      </c>
      <c r="C4539" t="s">
        <v>8387</v>
      </c>
      <c r="D4539" s="8" t="s">
        <v>8370</v>
      </c>
      <c r="E4539">
        <v>204</v>
      </c>
      <c r="F4539" s="7">
        <v>1</v>
      </c>
      <c r="G4539" s="4">
        <v>300000</v>
      </c>
      <c r="H4539" s="4">
        <v>152165</v>
      </c>
      <c r="I4539" s="25">
        <v>30</v>
      </c>
      <c r="J4539" s="4">
        <v>1293</v>
      </c>
      <c r="N4539" t="s">
        <v>8314</v>
      </c>
      <c r="O4539" t="s">
        <v>8226</v>
      </c>
      <c r="P4539" t="s">
        <v>8387</v>
      </c>
      <c r="Q4539" s="8" t="s">
        <v>8370</v>
      </c>
      <c r="R4539">
        <v>204</v>
      </c>
      <c r="S4539" s="7">
        <v>1</v>
      </c>
      <c r="T4539" s="4">
        <v>300000</v>
      </c>
      <c r="U4539" s="4">
        <v>152165</v>
      </c>
      <c r="V4539" s="25">
        <v>30</v>
      </c>
      <c r="W4539" s="4">
        <v>1293</v>
      </c>
    </row>
    <row r="4540" spans="1:23" x14ac:dyDescent="0.45">
      <c r="A4540" t="s">
        <v>8314</v>
      </c>
      <c r="B4540" t="s">
        <v>8229</v>
      </c>
      <c r="F4540" s="7">
        <v>2</v>
      </c>
      <c r="G4540" s="4">
        <v>15500</v>
      </c>
      <c r="H4540" s="4">
        <v>2181</v>
      </c>
      <c r="I4540" s="25">
        <v>43.687372685184528</v>
      </c>
      <c r="J4540" s="4">
        <v>15</v>
      </c>
      <c r="N4540" t="s">
        <v>8314</v>
      </c>
      <c r="O4540" t="s">
        <v>8229</v>
      </c>
      <c r="S4540" s="7">
        <v>2</v>
      </c>
      <c r="T4540" s="4">
        <v>15500</v>
      </c>
      <c r="U4540" s="4">
        <v>2181</v>
      </c>
      <c r="V4540" s="25">
        <v>43.687372685184528</v>
      </c>
      <c r="W4540" s="4">
        <v>15</v>
      </c>
    </row>
    <row r="4541" spans="1:23" x14ac:dyDescent="0.45">
      <c r="A4541" t="s">
        <v>8314</v>
      </c>
      <c r="B4541" t="s">
        <v>8229</v>
      </c>
      <c r="C4541" t="s">
        <v>8385</v>
      </c>
      <c r="F4541" s="7"/>
      <c r="G4541" s="4"/>
      <c r="H4541" s="4"/>
      <c r="I4541" s="25"/>
      <c r="J4541" s="4"/>
      <c r="N4541" t="s">
        <v>8314</v>
      </c>
      <c r="O4541" t="s">
        <v>8229</v>
      </c>
      <c r="P4541" t="s">
        <v>8385</v>
      </c>
      <c r="S4541" s="7"/>
      <c r="T4541" s="4"/>
      <c r="U4541" s="4"/>
      <c r="V4541" s="25"/>
      <c r="W4541" s="4"/>
    </row>
    <row r="4542" spans="1:23" x14ac:dyDescent="0.45">
      <c r="A4542" t="s">
        <v>8314</v>
      </c>
      <c r="B4542" t="s">
        <v>8229</v>
      </c>
      <c r="C4542" t="s">
        <v>8385</v>
      </c>
      <c r="D4542" s="8" t="s">
        <v>8370</v>
      </c>
      <c r="F4542" s="7">
        <v>1</v>
      </c>
      <c r="G4542" s="4">
        <v>1500</v>
      </c>
      <c r="H4542" s="4">
        <v>51</v>
      </c>
      <c r="I4542" s="25">
        <v>57.374745370369055</v>
      </c>
      <c r="J4542" s="4">
        <v>2</v>
      </c>
      <c r="N4542" t="s">
        <v>8314</v>
      </c>
      <c r="O4542" t="s">
        <v>8229</v>
      </c>
      <c r="P4542" t="s">
        <v>8385</v>
      </c>
      <c r="Q4542" s="8" t="s">
        <v>8370</v>
      </c>
      <c r="S4542" s="7">
        <v>1</v>
      </c>
      <c r="T4542" s="4">
        <v>1500</v>
      </c>
      <c r="U4542" s="4">
        <v>51</v>
      </c>
      <c r="V4542" s="25">
        <v>57.374745370369055</v>
      </c>
      <c r="W4542" s="4">
        <v>2</v>
      </c>
    </row>
    <row r="4543" spans="1:23" x14ac:dyDescent="0.45">
      <c r="A4543" t="s">
        <v>8314</v>
      </c>
      <c r="B4543" t="s">
        <v>8229</v>
      </c>
      <c r="C4543" t="s">
        <v>8385</v>
      </c>
      <c r="D4543" s="8" t="s">
        <v>8370</v>
      </c>
      <c r="E4543">
        <v>184</v>
      </c>
      <c r="F4543" s="7">
        <v>1</v>
      </c>
      <c r="G4543" s="4">
        <v>1500</v>
      </c>
      <c r="H4543" s="4">
        <v>51</v>
      </c>
      <c r="I4543" s="25">
        <v>57.374745370369055</v>
      </c>
      <c r="J4543" s="4">
        <v>2</v>
      </c>
      <c r="N4543" t="s">
        <v>8314</v>
      </c>
      <c r="O4543" t="s">
        <v>8229</v>
      </c>
      <c r="P4543" t="s">
        <v>8385</v>
      </c>
      <c r="Q4543" s="8" t="s">
        <v>8370</v>
      </c>
      <c r="R4543">
        <v>184</v>
      </c>
      <c r="S4543" s="7">
        <v>1</v>
      </c>
      <c r="T4543" s="4">
        <v>1500</v>
      </c>
      <c r="U4543" s="4">
        <v>51</v>
      </c>
      <c r="V4543" s="25">
        <v>57.374745370369055</v>
      </c>
      <c r="W4543" s="4">
        <v>2</v>
      </c>
    </row>
    <row r="4544" spans="1:23" x14ac:dyDescent="0.45">
      <c r="A4544" t="s">
        <v>8314</v>
      </c>
      <c r="B4544" t="s">
        <v>8229</v>
      </c>
      <c r="C4544" t="s">
        <v>8385</v>
      </c>
      <c r="D4544" s="8" t="s">
        <v>8381</v>
      </c>
      <c r="F4544" s="7">
        <v>1</v>
      </c>
      <c r="G4544" s="4">
        <v>14000</v>
      </c>
      <c r="H4544" s="4">
        <v>2130</v>
      </c>
      <c r="I4544" s="25">
        <v>30</v>
      </c>
      <c r="J4544" s="4">
        <v>13</v>
      </c>
      <c r="N4544" t="s">
        <v>8314</v>
      </c>
      <c r="O4544" t="s">
        <v>8229</v>
      </c>
      <c r="P4544" t="s">
        <v>8385</v>
      </c>
      <c r="Q4544" s="8" t="s">
        <v>8381</v>
      </c>
      <c r="S4544" s="7">
        <v>1</v>
      </c>
      <c r="T4544" s="4">
        <v>14000</v>
      </c>
      <c r="U4544" s="4">
        <v>2130</v>
      </c>
      <c r="V4544" s="25">
        <v>30</v>
      </c>
      <c r="W4544" s="4">
        <v>13</v>
      </c>
    </row>
    <row r="4545" spans="1:23" x14ac:dyDescent="0.45">
      <c r="A4545" t="s">
        <v>8314</v>
      </c>
      <c r="B4545" t="s">
        <v>8229</v>
      </c>
      <c r="C4545" t="s">
        <v>8385</v>
      </c>
      <c r="D4545" s="8" t="s">
        <v>8381</v>
      </c>
      <c r="E4545">
        <v>207</v>
      </c>
      <c r="F4545" s="7">
        <v>1</v>
      </c>
      <c r="G4545" s="4">
        <v>14000</v>
      </c>
      <c r="H4545" s="4">
        <v>2130</v>
      </c>
      <c r="I4545" s="25">
        <v>30</v>
      </c>
      <c r="J4545" s="4">
        <v>13</v>
      </c>
      <c r="N4545" t="s">
        <v>8314</v>
      </c>
      <c r="O4545" t="s">
        <v>8229</v>
      </c>
      <c r="P4545" t="s">
        <v>8385</v>
      </c>
      <c r="Q4545" s="8" t="s">
        <v>8381</v>
      </c>
      <c r="R4545">
        <v>207</v>
      </c>
      <c r="S4545" s="7">
        <v>1</v>
      </c>
      <c r="T4545" s="4">
        <v>14000</v>
      </c>
      <c r="U4545" s="4">
        <v>2130</v>
      </c>
      <c r="V4545" s="25">
        <v>30</v>
      </c>
      <c r="W4545" s="4">
        <v>13</v>
      </c>
    </row>
    <row r="4546" spans="1:23" x14ac:dyDescent="0.45">
      <c r="A4546" t="s">
        <v>8314</v>
      </c>
      <c r="B4546" t="s">
        <v>8236</v>
      </c>
      <c r="F4546" s="7">
        <v>1</v>
      </c>
      <c r="G4546" s="4">
        <v>3000</v>
      </c>
      <c r="H4546" s="4">
        <v>0</v>
      </c>
      <c r="I4546" s="25">
        <v>30</v>
      </c>
      <c r="J4546" s="4">
        <v>0</v>
      </c>
      <c r="N4546" t="s">
        <v>8314</v>
      </c>
      <c r="O4546" t="s">
        <v>8236</v>
      </c>
      <c r="S4546" s="7">
        <v>1</v>
      </c>
      <c r="T4546" s="4">
        <v>3000</v>
      </c>
      <c r="U4546" s="4">
        <v>0</v>
      </c>
      <c r="V4546" s="25">
        <v>30</v>
      </c>
      <c r="W4546" s="4">
        <v>0</v>
      </c>
    </row>
    <row r="4547" spans="1:23" x14ac:dyDescent="0.45">
      <c r="A4547" t="s">
        <v>8314</v>
      </c>
      <c r="B4547" t="s">
        <v>8236</v>
      </c>
      <c r="C4547" t="s">
        <v>8387</v>
      </c>
      <c r="F4547" s="7"/>
      <c r="G4547" s="4"/>
      <c r="H4547" s="4"/>
      <c r="I4547" s="25"/>
      <c r="J4547" s="4"/>
      <c r="N4547" t="s">
        <v>8314</v>
      </c>
      <c r="O4547" t="s">
        <v>8236</v>
      </c>
      <c r="P4547" t="s">
        <v>8387</v>
      </c>
      <c r="S4547" s="7"/>
      <c r="T4547" s="4"/>
      <c r="U4547" s="4"/>
      <c r="V4547" s="25"/>
      <c r="W4547" s="4"/>
    </row>
    <row r="4548" spans="1:23" x14ac:dyDescent="0.45">
      <c r="A4548" t="s">
        <v>8314</v>
      </c>
      <c r="B4548" t="s">
        <v>8236</v>
      </c>
      <c r="C4548" t="s">
        <v>8387</v>
      </c>
      <c r="D4548" s="8" t="s">
        <v>8376</v>
      </c>
      <c r="F4548" s="7">
        <v>1</v>
      </c>
      <c r="G4548" s="4">
        <v>3000</v>
      </c>
      <c r="H4548" s="4">
        <v>0</v>
      </c>
      <c r="I4548" s="25">
        <v>30</v>
      </c>
      <c r="J4548" s="4">
        <v>0</v>
      </c>
      <c r="N4548" t="s">
        <v>8314</v>
      </c>
      <c r="O4548" t="s">
        <v>8236</v>
      </c>
      <c r="P4548" t="s">
        <v>8387</v>
      </c>
      <c r="Q4548" s="8" t="s">
        <v>8376</v>
      </c>
      <c r="S4548" s="7">
        <v>1</v>
      </c>
      <c r="T4548" s="4">
        <v>3000</v>
      </c>
      <c r="U4548" s="4">
        <v>0</v>
      </c>
      <c r="V4548" s="25">
        <v>30</v>
      </c>
      <c r="W4548" s="4">
        <v>0</v>
      </c>
    </row>
    <row r="4549" spans="1:23" x14ac:dyDescent="0.45">
      <c r="A4549" t="s">
        <v>8314</v>
      </c>
      <c r="B4549" t="s">
        <v>8236</v>
      </c>
      <c r="C4549" t="s">
        <v>8387</v>
      </c>
      <c r="D4549" s="8" t="s">
        <v>8376</v>
      </c>
      <c r="E4549">
        <v>229</v>
      </c>
      <c r="F4549" s="7">
        <v>1</v>
      </c>
      <c r="G4549" s="4">
        <v>3000</v>
      </c>
      <c r="H4549" s="4">
        <v>0</v>
      </c>
      <c r="I4549" s="25">
        <v>30</v>
      </c>
      <c r="J4549" s="4">
        <v>0</v>
      </c>
      <c r="N4549" t="s">
        <v>8314</v>
      </c>
      <c r="O4549" t="s">
        <v>8236</v>
      </c>
      <c r="P4549" t="s">
        <v>8387</v>
      </c>
      <c r="Q4549" s="8" t="s">
        <v>8376</v>
      </c>
      <c r="R4549">
        <v>229</v>
      </c>
      <c r="S4549" s="7">
        <v>1</v>
      </c>
      <c r="T4549" s="4">
        <v>3000</v>
      </c>
      <c r="U4549" s="4">
        <v>0</v>
      </c>
      <c r="V4549" s="25">
        <v>30</v>
      </c>
      <c r="W4549" s="4">
        <v>0</v>
      </c>
    </row>
    <row r="4550" spans="1:23" x14ac:dyDescent="0.45">
      <c r="A4550" t="s">
        <v>8314</v>
      </c>
      <c r="B4550" t="s">
        <v>8227</v>
      </c>
      <c r="F4550" s="7">
        <v>1</v>
      </c>
      <c r="G4550" s="4">
        <v>500000</v>
      </c>
      <c r="H4550" s="4">
        <v>0</v>
      </c>
      <c r="I4550" s="25">
        <v>30.041666666671517</v>
      </c>
      <c r="J4550" s="4">
        <v>0</v>
      </c>
      <c r="N4550" t="s">
        <v>8314</v>
      </c>
      <c r="O4550" t="s">
        <v>8227</v>
      </c>
      <c r="S4550" s="7">
        <v>1</v>
      </c>
      <c r="T4550" s="4">
        <v>500000</v>
      </c>
      <c r="U4550" s="4">
        <v>0</v>
      </c>
      <c r="V4550" s="25">
        <v>30.041666666671517</v>
      </c>
      <c r="W4550" s="4">
        <v>0</v>
      </c>
    </row>
    <row r="4551" spans="1:23" x14ac:dyDescent="0.45">
      <c r="A4551" t="s">
        <v>8314</v>
      </c>
      <c r="B4551" t="s">
        <v>8227</v>
      </c>
      <c r="C4551" t="s">
        <v>8386</v>
      </c>
      <c r="F4551" s="7"/>
      <c r="G4551" s="4"/>
      <c r="H4551" s="4"/>
      <c r="I4551" s="25"/>
      <c r="J4551" s="4"/>
      <c r="N4551" t="s">
        <v>8314</v>
      </c>
      <c r="O4551" t="s">
        <v>8227</v>
      </c>
      <c r="P4551" t="s">
        <v>8386</v>
      </c>
      <c r="S4551" s="7"/>
      <c r="T4551" s="4"/>
      <c r="U4551" s="4"/>
      <c r="V4551" s="25"/>
      <c r="W4551" s="4"/>
    </row>
    <row r="4552" spans="1:23" x14ac:dyDescent="0.45">
      <c r="A4552" t="s">
        <v>8314</v>
      </c>
      <c r="B4552" t="s">
        <v>8227</v>
      </c>
      <c r="C4552" t="s">
        <v>8386</v>
      </c>
      <c r="D4552" s="8" t="s">
        <v>8373</v>
      </c>
      <c r="F4552" s="7">
        <v>1</v>
      </c>
      <c r="G4552" s="4">
        <v>500000</v>
      </c>
      <c r="H4552" s="4">
        <v>0</v>
      </c>
      <c r="I4552" s="25">
        <v>30.041666666671517</v>
      </c>
      <c r="J4552" s="4">
        <v>0</v>
      </c>
      <c r="N4552" t="s">
        <v>8314</v>
      </c>
      <c r="O4552" t="s">
        <v>8227</v>
      </c>
      <c r="P4552" t="s">
        <v>8386</v>
      </c>
      <c r="Q4552" s="8" t="s">
        <v>8373</v>
      </c>
      <c r="S4552" s="7">
        <v>1</v>
      </c>
      <c r="T4552" s="4">
        <v>500000</v>
      </c>
      <c r="U4552" s="4">
        <v>0</v>
      </c>
      <c r="V4552" s="25">
        <v>30.041666666671517</v>
      </c>
      <c r="W4552" s="4">
        <v>0</v>
      </c>
    </row>
    <row r="4553" spans="1:23" x14ac:dyDescent="0.45">
      <c r="A4553" t="s">
        <v>8314</v>
      </c>
      <c r="B4553" t="s">
        <v>8227</v>
      </c>
      <c r="C4553" t="s">
        <v>8386</v>
      </c>
      <c r="D4553" s="8" t="s">
        <v>8373</v>
      </c>
      <c r="E4553">
        <v>178</v>
      </c>
      <c r="F4553" s="7">
        <v>1</v>
      </c>
      <c r="G4553" s="4">
        <v>500000</v>
      </c>
      <c r="H4553" s="4">
        <v>0</v>
      </c>
      <c r="I4553" s="25">
        <v>30.041666666671517</v>
      </c>
      <c r="J4553" s="4">
        <v>0</v>
      </c>
      <c r="N4553" t="s">
        <v>8314</v>
      </c>
      <c r="O4553" t="s">
        <v>8227</v>
      </c>
      <c r="P4553" t="s">
        <v>8386</v>
      </c>
      <c r="Q4553" s="8" t="s">
        <v>8373</v>
      </c>
      <c r="R4553">
        <v>178</v>
      </c>
      <c r="S4553" s="7">
        <v>1</v>
      </c>
      <c r="T4553" s="4">
        <v>500000</v>
      </c>
      <c r="U4553" s="4">
        <v>0</v>
      </c>
      <c r="V4553" s="25">
        <v>30.041666666671517</v>
      </c>
      <c r="W4553" s="4">
        <v>0</v>
      </c>
    </row>
    <row r="4554" spans="1:23" x14ac:dyDescent="0.45">
      <c r="A4554" t="s">
        <v>8314</v>
      </c>
      <c r="B4554" t="s">
        <v>8225</v>
      </c>
      <c r="F4554" s="7">
        <v>16</v>
      </c>
      <c r="G4554" s="4">
        <v>115133</v>
      </c>
      <c r="H4554" s="4">
        <v>10308</v>
      </c>
      <c r="I4554" s="25">
        <v>40.421305700231187</v>
      </c>
      <c r="J4554" s="4">
        <v>113</v>
      </c>
      <c r="N4554" t="s">
        <v>8314</v>
      </c>
      <c r="O4554" t="s">
        <v>8225</v>
      </c>
      <c r="S4554" s="7">
        <v>16</v>
      </c>
      <c r="T4554" s="4">
        <v>115133</v>
      </c>
      <c r="U4554" s="4">
        <v>10308</v>
      </c>
      <c r="V4554" s="25">
        <v>40.421305700231187</v>
      </c>
      <c r="W4554" s="4">
        <v>113</v>
      </c>
    </row>
    <row r="4555" spans="1:23" x14ac:dyDescent="0.45">
      <c r="A4555" t="s">
        <v>8314</v>
      </c>
      <c r="B4555" t="s">
        <v>8225</v>
      </c>
      <c r="C4555" t="s">
        <v>8385</v>
      </c>
      <c r="F4555" s="7"/>
      <c r="G4555" s="4"/>
      <c r="H4555" s="4"/>
      <c r="I4555" s="25"/>
      <c r="J4555" s="4"/>
      <c r="N4555" t="s">
        <v>8314</v>
      </c>
      <c r="O4555" t="s">
        <v>8225</v>
      </c>
      <c r="P4555" t="s">
        <v>8385</v>
      </c>
      <c r="S4555" s="7"/>
      <c r="T4555" s="4"/>
      <c r="U4555" s="4"/>
      <c r="V4555" s="25"/>
      <c r="W4555" s="4"/>
    </row>
    <row r="4556" spans="1:23" x14ac:dyDescent="0.45">
      <c r="A4556" t="s">
        <v>8314</v>
      </c>
      <c r="B4556" t="s">
        <v>8225</v>
      </c>
      <c r="C4556" t="s">
        <v>8385</v>
      </c>
      <c r="D4556" s="8" t="s">
        <v>8371</v>
      </c>
      <c r="F4556" s="7">
        <v>1</v>
      </c>
      <c r="G4556" s="4">
        <v>20000</v>
      </c>
      <c r="H4556" s="4">
        <v>1297</v>
      </c>
      <c r="I4556" s="25">
        <v>25</v>
      </c>
      <c r="J4556" s="4">
        <v>26</v>
      </c>
      <c r="N4556" t="s">
        <v>8314</v>
      </c>
      <c r="O4556" t="s">
        <v>8225</v>
      </c>
      <c r="P4556" t="s">
        <v>8385</v>
      </c>
      <c r="Q4556" s="8" t="s">
        <v>8371</v>
      </c>
      <c r="S4556" s="7">
        <v>1</v>
      </c>
      <c r="T4556" s="4">
        <v>20000</v>
      </c>
      <c r="U4556" s="4">
        <v>1297</v>
      </c>
      <c r="V4556" s="25">
        <v>25</v>
      </c>
      <c r="W4556" s="4">
        <v>26</v>
      </c>
    </row>
    <row r="4557" spans="1:23" x14ac:dyDescent="0.45">
      <c r="A4557" t="s">
        <v>8314</v>
      </c>
      <c r="B4557" t="s">
        <v>8225</v>
      </c>
      <c r="C4557" t="s">
        <v>8385</v>
      </c>
      <c r="D4557" s="8" t="s">
        <v>8371</v>
      </c>
      <c r="E4557">
        <v>175</v>
      </c>
      <c r="F4557" s="7">
        <v>1</v>
      </c>
      <c r="G4557" s="4">
        <v>20000</v>
      </c>
      <c r="H4557" s="4">
        <v>1297</v>
      </c>
      <c r="I4557" s="25">
        <v>25</v>
      </c>
      <c r="J4557" s="4">
        <v>26</v>
      </c>
      <c r="N4557" t="s">
        <v>8314</v>
      </c>
      <c r="O4557" t="s">
        <v>8225</v>
      </c>
      <c r="P4557" t="s">
        <v>8385</v>
      </c>
      <c r="Q4557" s="8" t="s">
        <v>8371</v>
      </c>
      <c r="R4557">
        <v>175</v>
      </c>
      <c r="S4557" s="7">
        <v>1</v>
      </c>
      <c r="T4557" s="4">
        <v>20000</v>
      </c>
      <c r="U4557" s="4">
        <v>1297</v>
      </c>
      <c r="V4557" s="25">
        <v>25</v>
      </c>
      <c r="W4557" s="4">
        <v>26</v>
      </c>
    </row>
    <row r="4558" spans="1:23" x14ac:dyDescent="0.45">
      <c r="A4558" t="s">
        <v>8314</v>
      </c>
      <c r="B4558" t="s">
        <v>8225</v>
      </c>
      <c r="C4558" t="s">
        <v>8385</v>
      </c>
      <c r="D4558" s="8" t="s">
        <v>8372</v>
      </c>
      <c r="F4558" s="7">
        <v>2</v>
      </c>
      <c r="G4558" s="4">
        <v>3500</v>
      </c>
      <c r="H4558" s="4">
        <v>560</v>
      </c>
      <c r="I4558" s="25">
        <v>45.020833333332121</v>
      </c>
      <c r="J4558" s="4">
        <v>10</v>
      </c>
      <c r="N4558" t="s">
        <v>8314</v>
      </c>
      <c r="O4558" t="s">
        <v>8225</v>
      </c>
      <c r="P4558" t="s">
        <v>8385</v>
      </c>
      <c r="Q4558" s="8" t="s">
        <v>8372</v>
      </c>
      <c r="S4558" s="7">
        <v>2</v>
      </c>
      <c r="T4558" s="4">
        <v>3500</v>
      </c>
      <c r="U4558" s="4">
        <v>560</v>
      </c>
      <c r="V4558" s="25">
        <v>45.020833333332121</v>
      </c>
      <c r="W4558" s="4">
        <v>10</v>
      </c>
    </row>
    <row r="4559" spans="1:23" x14ac:dyDescent="0.45">
      <c r="A4559" t="s">
        <v>8314</v>
      </c>
      <c r="B4559" t="s">
        <v>8225</v>
      </c>
      <c r="C4559" t="s">
        <v>8385</v>
      </c>
      <c r="D4559" s="8" t="s">
        <v>8372</v>
      </c>
      <c r="E4559">
        <v>169</v>
      </c>
      <c r="F4559" s="7">
        <v>1</v>
      </c>
      <c r="G4559" s="4">
        <v>2500</v>
      </c>
      <c r="H4559" s="4">
        <v>560</v>
      </c>
      <c r="I4559" s="25">
        <v>30</v>
      </c>
      <c r="J4559" s="4">
        <v>10</v>
      </c>
      <c r="N4559" t="s">
        <v>8314</v>
      </c>
      <c r="O4559" t="s">
        <v>8225</v>
      </c>
      <c r="P4559" t="s">
        <v>8385</v>
      </c>
      <c r="Q4559" s="8" t="s">
        <v>8372</v>
      </c>
      <c r="R4559">
        <v>169</v>
      </c>
      <c r="S4559" s="7">
        <v>1</v>
      </c>
      <c r="T4559" s="4">
        <v>2500</v>
      </c>
      <c r="U4559" s="4">
        <v>560</v>
      </c>
      <c r="V4559" s="25">
        <v>30</v>
      </c>
      <c r="W4559" s="4">
        <v>10</v>
      </c>
    </row>
    <row r="4560" spans="1:23" x14ac:dyDescent="0.45">
      <c r="A4560" t="s">
        <v>8314</v>
      </c>
      <c r="B4560" t="s">
        <v>8225</v>
      </c>
      <c r="C4560" t="s">
        <v>8385</v>
      </c>
      <c r="D4560" s="8" t="s">
        <v>8372</v>
      </c>
      <c r="E4560">
        <v>193</v>
      </c>
      <c r="F4560" s="7">
        <v>1</v>
      </c>
      <c r="G4560" s="4">
        <v>1000</v>
      </c>
      <c r="H4560" s="4">
        <v>0</v>
      </c>
      <c r="I4560" s="25">
        <v>60.041666666664241</v>
      </c>
      <c r="J4560" s="4">
        <v>0</v>
      </c>
      <c r="N4560" t="s">
        <v>8314</v>
      </c>
      <c r="O4560" t="s">
        <v>8225</v>
      </c>
      <c r="P4560" t="s">
        <v>8385</v>
      </c>
      <c r="Q4560" s="8" t="s">
        <v>8372</v>
      </c>
      <c r="R4560">
        <v>193</v>
      </c>
      <c r="S4560" s="7">
        <v>1</v>
      </c>
      <c r="T4560" s="4">
        <v>1000</v>
      </c>
      <c r="U4560" s="4">
        <v>0</v>
      </c>
      <c r="V4560" s="25">
        <v>60.041666666664241</v>
      </c>
      <c r="W4560" s="4">
        <v>0</v>
      </c>
    </row>
    <row r="4561" spans="1:23" x14ac:dyDescent="0.45">
      <c r="A4561" t="s">
        <v>8314</v>
      </c>
      <c r="B4561" t="s">
        <v>8225</v>
      </c>
      <c r="C4561" t="s">
        <v>8385</v>
      </c>
      <c r="D4561" s="8" t="s">
        <v>8373</v>
      </c>
      <c r="F4561" s="7">
        <v>1</v>
      </c>
      <c r="G4561" s="4">
        <v>12500</v>
      </c>
      <c r="H4561" s="4">
        <v>4482</v>
      </c>
      <c r="I4561" s="25">
        <v>30.041666666664241</v>
      </c>
      <c r="J4561" s="4">
        <v>12</v>
      </c>
      <c r="N4561" t="s">
        <v>8314</v>
      </c>
      <c r="O4561" t="s">
        <v>8225</v>
      </c>
      <c r="P4561" t="s">
        <v>8385</v>
      </c>
      <c r="Q4561" s="8" t="s">
        <v>8373</v>
      </c>
      <c r="S4561" s="7">
        <v>1</v>
      </c>
      <c r="T4561" s="4">
        <v>12500</v>
      </c>
      <c r="U4561" s="4">
        <v>4482</v>
      </c>
      <c r="V4561" s="25">
        <v>30.041666666664241</v>
      </c>
      <c r="W4561" s="4">
        <v>12</v>
      </c>
    </row>
    <row r="4562" spans="1:23" x14ac:dyDescent="0.45">
      <c r="A4562" t="s">
        <v>8314</v>
      </c>
      <c r="B4562" t="s">
        <v>8225</v>
      </c>
      <c r="C4562" t="s">
        <v>8385</v>
      </c>
      <c r="D4562" s="8" t="s">
        <v>8373</v>
      </c>
      <c r="E4562">
        <v>183</v>
      </c>
      <c r="F4562" s="7">
        <v>1</v>
      </c>
      <c r="G4562" s="4">
        <v>12500</v>
      </c>
      <c r="H4562" s="4">
        <v>4482</v>
      </c>
      <c r="I4562" s="25">
        <v>30.041666666664241</v>
      </c>
      <c r="J4562" s="4">
        <v>12</v>
      </c>
      <c r="N4562" t="s">
        <v>8314</v>
      </c>
      <c r="O4562" t="s">
        <v>8225</v>
      </c>
      <c r="P4562" t="s">
        <v>8385</v>
      </c>
      <c r="Q4562" s="8" t="s">
        <v>8373</v>
      </c>
      <c r="R4562">
        <v>183</v>
      </c>
      <c r="S4562" s="7">
        <v>1</v>
      </c>
      <c r="T4562" s="4">
        <v>12500</v>
      </c>
      <c r="U4562" s="4">
        <v>4482</v>
      </c>
      <c r="V4562" s="25">
        <v>30.041666666664241</v>
      </c>
      <c r="W4562" s="4">
        <v>12</v>
      </c>
    </row>
    <row r="4563" spans="1:23" x14ac:dyDescent="0.45">
      <c r="A4563" t="s">
        <v>8314</v>
      </c>
      <c r="B4563" t="s">
        <v>8225</v>
      </c>
      <c r="C4563" t="s">
        <v>8385</v>
      </c>
      <c r="D4563" s="8" t="s">
        <v>8374</v>
      </c>
      <c r="F4563" s="7">
        <v>1</v>
      </c>
      <c r="G4563" s="4">
        <v>2500</v>
      </c>
      <c r="H4563" s="4">
        <v>746</v>
      </c>
      <c r="I4563" s="25">
        <v>60</v>
      </c>
      <c r="J4563" s="4">
        <v>8</v>
      </c>
      <c r="N4563" t="s">
        <v>8314</v>
      </c>
      <c r="O4563" t="s">
        <v>8225</v>
      </c>
      <c r="P4563" t="s">
        <v>8385</v>
      </c>
      <c r="Q4563" s="8" t="s">
        <v>8374</v>
      </c>
      <c r="S4563" s="7">
        <v>1</v>
      </c>
      <c r="T4563" s="4">
        <v>2500</v>
      </c>
      <c r="U4563" s="4">
        <v>746</v>
      </c>
      <c r="V4563" s="25">
        <v>60</v>
      </c>
      <c r="W4563" s="4">
        <v>8</v>
      </c>
    </row>
    <row r="4564" spans="1:23" x14ac:dyDescent="0.45">
      <c r="A4564" t="s">
        <v>8314</v>
      </c>
      <c r="B4564" t="s">
        <v>8225</v>
      </c>
      <c r="C4564" t="s">
        <v>8385</v>
      </c>
      <c r="D4564" s="8" t="s">
        <v>8374</v>
      </c>
      <c r="E4564">
        <v>203</v>
      </c>
      <c r="F4564" s="7">
        <v>1</v>
      </c>
      <c r="G4564" s="4">
        <v>2500</v>
      </c>
      <c r="H4564" s="4">
        <v>746</v>
      </c>
      <c r="I4564" s="25">
        <v>60</v>
      </c>
      <c r="J4564" s="4">
        <v>8</v>
      </c>
      <c r="N4564" t="s">
        <v>8314</v>
      </c>
      <c r="O4564" t="s">
        <v>8225</v>
      </c>
      <c r="P4564" t="s">
        <v>8385</v>
      </c>
      <c r="Q4564" s="8" t="s">
        <v>8374</v>
      </c>
      <c r="R4564">
        <v>203</v>
      </c>
      <c r="S4564" s="7">
        <v>1</v>
      </c>
      <c r="T4564" s="4">
        <v>2500</v>
      </c>
      <c r="U4564" s="4">
        <v>746</v>
      </c>
      <c r="V4564" s="25">
        <v>60</v>
      </c>
      <c r="W4564" s="4">
        <v>8</v>
      </c>
    </row>
    <row r="4565" spans="1:23" x14ac:dyDescent="0.45">
      <c r="A4565" t="s">
        <v>8314</v>
      </c>
      <c r="B4565" t="s">
        <v>8225</v>
      </c>
      <c r="C4565" t="s">
        <v>8386</v>
      </c>
      <c r="F4565" s="7"/>
      <c r="G4565" s="4"/>
      <c r="H4565" s="4"/>
      <c r="I4565" s="25"/>
      <c r="J4565" s="4"/>
      <c r="N4565" t="s">
        <v>8314</v>
      </c>
      <c r="O4565" t="s">
        <v>8225</v>
      </c>
      <c r="P4565" t="s">
        <v>8386</v>
      </c>
      <c r="S4565" s="7"/>
      <c r="T4565" s="4"/>
      <c r="U4565" s="4"/>
      <c r="V4565" s="25"/>
      <c r="W4565" s="4"/>
    </row>
    <row r="4566" spans="1:23" x14ac:dyDescent="0.45">
      <c r="A4566" t="s">
        <v>8314</v>
      </c>
      <c r="B4566" t="s">
        <v>8225</v>
      </c>
      <c r="C4566" t="s">
        <v>8386</v>
      </c>
      <c r="D4566" s="8" t="s">
        <v>8376</v>
      </c>
      <c r="F4566" s="7">
        <v>2</v>
      </c>
      <c r="G4566" s="4">
        <v>5110</v>
      </c>
      <c r="H4566" s="4">
        <v>110</v>
      </c>
      <c r="I4566" s="25">
        <v>30</v>
      </c>
      <c r="J4566" s="4">
        <v>7</v>
      </c>
      <c r="N4566" t="s">
        <v>8314</v>
      </c>
      <c r="O4566" t="s">
        <v>8225</v>
      </c>
      <c r="P4566" t="s">
        <v>8386</v>
      </c>
      <c r="Q4566" s="8" t="s">
        <v>8376</v>
      </c>
      <c r="S4566" s="7">
        <v>2</v>
      </c>
      <c r="T4566" s="4">
        <v>5110</v>
      </c>
      <c r="U4566" s="4">
        <v>110</v>
      </c>
      <c r="V4566" s="25">
        <v>30</v>
      </c>
      <c r="W4566" s="4">
        <v>7</v>
      </c>
    </row>
    <row r="4567" spans="1:23" x14ac:dyDescent="0.45">
      <c r="A4567" t="s">
        <v>8314</v>
      </c>
      <c r="B4567" t="s">
        <v>8225</v>
      </c>
      <c r="C4567" t="s">
        <v>8386</v>
      </c>
      <c r="D4567" s="8" t="s">
        <v>8376</v>
      </c>
      <c r="E4567">
        <v>173</v>
      </c>
      <c r="F4567" s="7">
        <v>1</v>
      </c>
      <c r="G4567" s="4">
        <v>1110</v>
      </c>
      <c r="H4567" s="4">
        <v>0</v>
      </c>
      <c r="I4567" s="25">
        <v>30</v>
      </c>
      <c r="J4567" s="4">
        <v>0</v>
      </c>
      <c r="N4567" t="s">
        <v>8314</v>
      </c>
      <c r="O4567" t="s">
        <v>8225</v>
      </c>
      <c r="P4567" t="s">
        <v>8386</v>
      </c>
      <c r="Q4567" s="8" t="s">
        <v>8376</v>
      </c>
      <c r="R4567">
        <v>173</v>
      </c>
      <c r="S4567" s="7">
        <v>1</v>
      </c>
      <c r="T4567" s="4">
        <v>1110</v>
      </c>
      <c r="U4567" s="4">
        <v>0</v>
      </c>
      <c r="V4567" s="25">
        <v>30</v>
      </c>
      <c r="W4567" s="4">
        <v>0</v>
      </c>
    </row>
    <row r="4568" spans="1:23" x14ac:dyDescent="0.45">
      <c r="A4568" t="s">
        <v>8314</v>
      </c>
      <c r="B4568" t="s">
        <v>8225</v>
      </c>
      <c r="C4568" t="s">
        <v>8386</v>
      </c>
      <c r="D4568" s="8" t="s">
        <v>8376</v>
      </c>
      <c r="E4568">
        <v>232</v>
      </c>
      <c r="F4568" s="7">
        <v>1</v>
      </c>
      <c r="G4568" s="4">
        <v>4000</v>
      </c>
      <c r="H4568" s="4">
        <v>110</v>
      </c>
      <c r="I4568" s="25">
        <v>30</v>
      </c>
      <c r="J4568" s="4">
        <v>7</v>
      </c>
      <c r="N4568" t="s">
        <v>8314</v>
      </c>
      <c r="O4568" t="s">
        <v>8225</v>
      </c>
      <c r="P4568" t="s">
        <v>8386</v>
      </c>
      <c r="Q4568" s="8" t="s">
        <v>8376</v>
      </c>
      <c r="R4568">
        <v>232</v>
      </c>
      <c r="S4568" s="7">
        <v>1</v>
      </c>
      <c r="T4568" s="4">
        <v>4000</v>
      </c>
      <c r="U4568" s="4">
        <v>110</v>
      </c>
      <c r="V4568" s="25">
        <v>30</v>
      </c>
      <c r="W4568" s="4">
        <v>7</v>
      </c>
    </row>
    <row r="4569" spans="1:23" x14ac:dyDescent="0.45">
      <c r="A4569" t="s">
        <v>8314</v>
      </c>
      <c r="B4569" t="s">
        <v>8225</v>
      </c>
      <c r="C4569" t="s">
        <v>8386</v>
      </c>
      <c r="D4569" s="8" t="s">
        <v>8378</v>
      </c>
      <c r="F4569" s="7">
        <v>1</v>
      </c>
      <c r="G4569" s="4">
        <v>1200</v>
      </c>
      <c r="H4569" s="4">
        <v>401</v>
      </c>
      <c r="I4569" s="25">
        <v>39.80042824074917</v>
      </c>
      <c r="J4569" s="4">
        <v>13</v>
      </c>
      <c r="N4569" t="s">
        <v>8314</v>
      </c>
      <c r="O4569" t="s">
        <v>8225</v>
      </c>
      <c r="P4569" t="s">
        <v>8386</v>
      </c>
      <c r="Q4569" s="8" t="s">
        <v>8378</v>
      </c>
      <c r="S4569" s="7">
        <v>1</v>
      </c>
      <c r="T4569" s="4">
        <v>1200</v>
      </c>
      <c r="U4569" s="4">
        <v>401</v>
      </c>
      <c r="V4569" s="25">
        <v>39.80042824074917</v>
      </c>
      <c r="W4569" s="4">
        <v>13</v>
      </c>
    </row>
    <row r="4570" spans="1:23" x14ac:dyDescent="0.45">
      <c r="A4570" t="s">
        <v>8314</v>
      </c>
      <c r="B4570" t="s">
        <v>8225</v>
      </c>
      <c r="C4570" t="s">
        <v>8386</v>
      </c>
      <c r="D4570" s="8" t="s">
        <v>8378</v>
      </c>
      <c r="E4570">
        <v>180</v>
      </c>
      <c r="F4570" s="7">
        <v>1</v>
      </c>
      <c r="G4570" s="4">
        <v>1200</v>
      </c>
      <c r="H4570" s="4">
        <v>401</v>
      </c>
      <c r="I4570" s="25">
        <v>39.80042824074917</v>
      </c>
      <c r="J4570" s="4">
        <v>13</v>
      </c>
      <c r="N4570" t="s">
        <v>8314</v>
      </c>
      <c r="O4570" t="s">
        <v>8225</v>
      </c>
      <c r="P4570" t="s">
        <v>8386</v>
      </c>
      <c r="Q4570" s="8" t="s">
        <v>8378</v>
      </c>
      <c r="R4570">
        <v>180</v>
      </c>
      <c r="S4570" s="7">
        <v>1</v>
      </c>
      <c r="T4570" s="4">
        <v>1200</v>
      </c>
      <c r="U4570" s="4">
        <v>401</v>
      </c>
      <c r="V4570" s="25">
        <v>39.80042824074917</v>
      </c>
      <c r="W4570" s="4">
        <v>13</v>
      </c>
    </row>
    <row r="4571" spans="1:23" x14ac:dyDescent="0.45">
      <c r="A4571" t="s">
        <v>8314</v>
      </c>
      <c r="B4571" t="s">
        <v>8225</v>
      </c>
      <c r="C4571" t="s">
        <v>8386</v>
      </c>
      <c r="D4571" s="8" t="s">
        <v>8379</v>
      </c>
      <c r="F4571" s="7">
        <v>2</v>
      </c>
      <c r="G4571" s="4">
        <v>37000</v>
      </c>
      <c r="H4571" s="4">
        <v>250</v>
      </c>
      <c r="I4571" s="25">
        <v>54.364560185185837</v>
      </c>
      <c r="J4571" s="4">
        <v>2</v>
      </c>
      <c r="N4571" t="s">
        <v>8314</v>
      </c>
      <c r="O4571" t="s">
        <v>8225</v>
      </c>
      <c r="P4571" t="s">
        <v>8386</v>
      </c>
      <c r="Q4571" s="8" t="s">
        <v>8379</v>
      </c>
      <c r="S4571" s="7">
        <v>2</v>
      </c>
      <c r="T4571" s="4">
        <v>37000</v>
      </c>
      <c r="U4571" s="4">
        <v>250</v>
      </c>
      <c r="V4571" s="25">
        <v>54.364560185185837</v>
      </c>
      <c r="W4571" s="4">
        <v>2</v>
      </c>
    </row>
    <row r="4572" spans="1:23" x14ac:dyDescent="0.45">
      <c r="A4572" t="s">
        <v>8314</v>
      </c>
      <c r="B4572" t="s">
        <v>8225</v>
      </c>
      <c r="C4572" t="s">
        <v>8386</v>
      </c>
      <c r="D4572" s="8" t="s">
        <v>8379</v>
      </c>
      <c r="E4572">
        <v>226</v>
      </c>
      <c r="F4572" s="7">
        <v>1</v>
      </c>
      <c r="G4572" s="4">
        <v>29000</v>
      </c>
      <c r="H4572" s="4">
        <v>250</v>
      </c>
      <c r="I4572" s="25">
        <v>48.729120370371675</v>
      </c>
      <c r="J4572" s="4">
        <v>2</v>
      </c>
      <c r="N4572" t="s">
        <v>8314</v>
      </c>
      <c r="O4572" t="s">
        <v>8225</v>
      </c>
      <c r="P4572" t="s">
        <v>8386</v>
      </c>
      <c r="Q4572" s="8" t="s">
        <v>8379</v>
      </c>
      <c r="R4572">
        <v>226</v>
      </c>
      <c r="S4572" s="7">
        <v>1</v>
      </c>
      <c r="T4572" s="4">
        <v>29000</v>
      </c>
      <c r="U4572" s="4">
        <v>250</v>
      </c>
      <c r="V4572" s="25">
        <v>48.729120370371675</v>
      </c>
      <c r="W4572" s="4">
        <v>2</v>
      </c>
    </row>
    <row r="4573" spans="1:23" x14ac:dyDescent="0.45">
      <c r="A4573" t="s">
        <v>8314</v>
      </c>
      <c r="B4573" t="s">
        <v>8225</v>
      </c>
      <c r="C4573" t="s">
        <v>8386</v>
      </c>
      <c r="D4573" s="8" t="s">
        <v>8379</v>
      </c>
      <c r="E4573">
        <v>228</v>
      </c>
      <c r="F4573" s="7">
        <v>1</v>
      </c>
      <c r="G4573" s="4">
        <v>8000</v>
      </c>
      <c r="H4573" s="4">
        <v>0</v>
      </c>
      <c r="I4573" s="25">
        <v>60</v>
      </c>
      <c r="J4573" s="4">
        <v>0</v>
      </c>
      <c r="N4573" t="s">
        <v>8314</v>
      </c>
      <c r="O4573" t="s">
        <v>8225</v>
      </c>
      <c r="P4573" t="s">
        <v>8386</v>
      </c>
      <c r="Q4573" s="8" t="s">
        <v>8379</v>
      </c>
      <c r="R4573">
        <v>228</v>
      </c>
      <c r="S4573" s="7">
        <v>1</v>
      </c>
      <c r="T4573" s="4">
        <v>8000</v>
      </c>
      <c r="U4573" s="4">
        <v>0</v>
      </c>
      <c r="V4573" s="25">
        <v>60</v>
      </c>
      <c r="W4573" s="4">
        <v>0</v>
      </c>
    </row>
    <row r="4574" spans="1:23" x14ac:dyDescent="0.45">
      <c r="A4574" t="s">
        <v>8314</v>
      </c>
      <c r="B4574" t="s">
        <v>8225</v>
      </c>
      <c r="C4574" t="s">
        <v>8386</v>
      </c>
      <c r="D4574" s="8" t="s">
        <v>8369</v>
      </c>
      <c r="F4574" s="7">
        <v>1</v>
      </c>
      <c r="G4574" s="4">
        <v>3423</v>
      </c>
      <c r="H4574" s="4">
        <v>722</v>
      </c>
      <c r="I4574" s="25">
        <v>30</v>
      </c>
      <c r="J4574" s="4">
        <v>4</v>
      </c>
      <c r="N4574" t="s">
        <v>8314</v>
      </c>
      <c r="O4574" t="s">
        <v>8225</v>
      </c>
      <c r="P4574" t="s">
        <v>8386</v>
      </c>
      <c r="Q4574" s="8" t="s">
        <v>8369</v>
      </c>
      <c r="S4574" s="7">
        <v>1</v>
      </c>
      <c r="T4574" s="4">
        <v>3423</v>
      </c>
      <c r="U4574" s="4">
        <v>722</v>
      </c>
      <c r="V4574" s="25">
        <v>30</v>
      </c>
      <c r="W4574" s="4">
        <v>4</v>
      </c>
    </row>
    <row r="4575" spans="1:23" x14ac:dyDescent="0.45">
      <c r="A4575" t="s">
        <v>8314</v>
      </c>
      <c r="B4575" t="s">
        <v>8225</v>
      </c>
      <c r="C4575" t="s">
        <v>8386</v>
      </c>
      <c r="D4575" s="8" t="s">
        <v>8369</v>
      </c>
      <c r="E4575">
        <v>181</v>
      </c>
      <c r="F4575" s="7">
        <v>1</v>
      </c>
      <c r="G4575" s="4">
        <v>3423</v>
      </c>
      <c r="H4575" s="4">
        <v>722</v>
      </c>
      <c r="I4575" s="25">
        <v>30</v>
      </c>
      <c r="J4575" s="4">
        <v>4</v>
      </c>
      <c r="N4575" t="s">
        <v>8314</v>
      </c>
      <c r="O4575" t="s">
        <v>8225</v>
      </c>
      <c r="P4575" t="s">
        <v>8386</v>
      </c>
      <c r="Q4575" s="8" t="s">
        <v>8369</v>
      </c>
      <c r="R4575">
        <v>181</v>
      </c>
      <c r="S4575" s="7">
        <v>1</v>
      </c>
      <c r="T4575" s="4">
        <v>3423</v>
      </c>
      <c r="U4575" s="4">
        <v>722</v>
      </c>
      <c r="V4575" s="25">
        <v>30</v>
      </c>
      <c r="W4575" s="4">
        <v>4</v>
      </c>
    </row>
    <row r="4576" spans="1:23" x14ac:dyDescent="0.45">
      <c r="A4576" t="s">
        <v>8314</v>
      </c>
      <c r="B4576" t="s">
        <v>8225</v>
      </c>
      <c r="C4576" t="s">
        <v>8386</v>
      </c>
      <c r="D4576" s="8" t="s">
        <v>8372</v>
      </c>
      <c r="F4576" s="7">
        <v>1</v>
      </c>
      <c r="G4576" s="4">
        <v>3500</v>
      </c>
      <c r="H4576" s="4">
        <v>1465</v>
      </c>
      <c r="I4576" s="25">
        <v>28.332199074073287</v>
      </c>
      <c r="J4576" s="4">
        <v>19</v>
      </c>
      <c r="N4576" t="s">
        <v>8314</v>
      </c>
      <c r="O4576" t="s">
        <v>8225</v>
      </c>
      <c r="P4576" t="s">
        <v>8386</v>
      </c>
      <c r="Q4576" s="8" t="s">
        <v>8372</v>
      </c>
      <c r="S4576" s="7">
        <v>1</v>
      </c>
      <c r="T4576" s="4">
        <v>3500</v>
      </c>
      <c r="U4576" s="4">
        <v>1465</v>
      </c>
      <c r="V4576" s="25">
        <v>28.332199074073287</v>
      </c>
      <c r="W4576" s="4">
        <v>19</v>
      </c>
    </row>
    <row r="4577" spans="1:23" x14ac:dyDescent="0.45">
      <c r="A4577" t="s">
        <v>8314</v>
      </c>
      <c r="B4577" t="s">
        <v>8225</v>
      </c>
      <c r="C4577" t="s">
        <v>8386</v>
      </c>
      <c r="D4577" s="8" t="s">
        <v>8372</v>
      </c>
      <c r="E4577">
        <v>196</v>
      </c>
      <c r="F4577" s="7">
        <v>1</v>
      </c>
      <c r="G4577" s="4">
        <v>3500</v>
      </c>
      <c r="H4577" s="4">
        <v>1465</v>
      </c>
      <c r="I4577" s="25">
        <v>28.332199074073287</v>
      </c>
      <c r="J4577" s="4">
        <v>19</v>
      </c>
      <c r="N4577" t="s">
        <v>8314</v>
      </c>
      <c r="O4577" t="s">
        <v>8225</v>
      </c>
      <c r="P4577" t="s">
        <v>8386</v>
      </c>
      <c r="Q4577" s="8" t="s">
        <v>8372</v>
      </c>
      <c r="R4577">
        <v>196</v>
      </c>
      <c r="S4577" s="7">
        <v>1</v>
      </c>
      <c r="T4577" s="4">
        <v>3500</v>
      </c>
      <c r="U4577" s="4">
        <v>1465</v>
      </c>
      <c r="V4577" s="25">
        <v>28.332199074073287</v>
      </c>
      <c r="W4577" s="4">
        <v>19</v>
      </c>
    </row>
    <row r="4578" spans="1:23" x14ac:dyDescent="0.45">
      <c r="A4578" t="s">
        <v>8314</v>
      </c>
      <c r="B4578" t="s">
        <v>8225</v>
      </c>
      <c r="C4578" t="s">
        <v>8386</v>
      </c>
      <c r="D4578" s="8" t="s">
        <v>8381</v>
      </c>
      <c r="F4578" s="7">
        <v>1</v>
      </c>
      <c r="G4578" s="4">
        <v>17000</v>
      </c>
      <c r="H4578" s="4">
        <v>0</v>
      </c>
      <c r="I4578" s="25">
        <v>30</v>
      </c>
      <c r="J4578" s="4">
        <v>0</v>
      </c>
      <c r="N4578" t="s">
        <v>8314</v>
      </c>
      <c r="O4578" t="s">
        <v>8225</v>
      </c>
      <c r="P4578" t="s">
        <v>8386</v>
      </c>
      <c r="Q4578" s="8" t="s">
        <v>8381</v>
      </c>
      <c r="S4578" s="7">
        <v>1</v>
      </c>
      <c r="T4578" s="4">
        <v>17000</v>
      </c>
      <c r="U4578" s="4">
        <v>0</v>
      </c>
      <c r="V4578" s="25">
        <v>30</v>
      </c>
      <c r="W4578" s="4">
        <v>0</v>
      </c>
    </row>
    <row r="4579" spans="1:23" x14ac:dyDescent="0.45">
      <c r="A4579" t="s">
        <v>8314</v>
      </c>
      <c r="B4579" t="s">
        <v>8225</v>
      </c>
      <c r="C4579" t="s">
        <v>8386</v>
      </c>
      <c r="D4579" s="8" t="s">
        <v>8381</v>
      </c>
      <c r="E4579">
        <v>165</v>
      </c>
      <c r="F4579" s="7">
        <v>1</v>
      </c>
      <c r="G4579" s="4">
        <v>17000</v>
      </c>
      <c r="H4579" s="4">
        <v>0</v>
      </c>
      <c r="I4579" s="25">
        <v>30</v>
      </c>
      <c r="J4579" s="4">
        <v>0</v>
      </c>
      <c r="N4579" t="s">
        <v>8314</v>
      </c>
      <c r="O4579" t="s">
        <v>8225</v>
      </c>
      <c r="P4579" t="s">
        <v>8386</v>
      </c>
      <c r="Q4579" s="8" t="s">
        <v>8381</v>
      </c>
      <c r="R4579">
        <v>165</v>
      </c>
      <c r="S4579" s="7">
        <v>1</v>
      </c>
      <c r="T4579" s="4">
        <v>17000</v>
      </c>
      <c r="U4579" s="4">
        <v>0</v>
      </c>
      <c r="V4579" s="25">
        <v>30</v>
      </c>
      <c r="W4579" s="4">
        <v>0</v>
      </c>
    </row>
    <row r="4580" spans="1:23" x14ac:dyDescent="0.45">
      <c r="A4580" t="s">
        <v>8314</v>
      </c>
      <c r="B4580" t="s">
        <v>8225</v>
      </c>
      <c r="C4580" t="s">
        <v>8387</v>
      </c>
      <c r="F4580" s="7"/>
      <c r="G4580" s="4"/>
      <c r="H4580" s="4"/>
      <c r="I4580" s="25"/>
      <c r="J4580" s="4"/>
      <c r="N4580" t="s">
        <v>8314</v>
      </c>
      <c r="O4580" t="s">
        <v>8225</v>
      </c>
      <c r="P4580" t="s">
        <v>8387</v>
      </c>
      <c r="S4580" s="7"/>
      <c r="T4580" s="4"/>
      <c r="U4580" s="4"/>
      <c r="V4580" s="25"/>
      <c r="W4580" s="4"/>
    </row>
    <row r="4581" spans="1:23" x14ac:dyDescent="0.45">
      <c r="A4581" t="s">
        <v>8314</v>
      </c>
      <c r="B4581" t="s">
        <v>8225</v>
      </c>
      <c r="C4581" t="s">
        <v>8387</v>
      </c>
      <c r="D4581" s="8" t="s">
        <v>8376</v>
      </c>
      <c r="F4581" s="7">
        <v>2</v>
      </c>
      <c r="G4581" s="4">
        <v>6900</v>
      </c>
      <c r="H4581" s="4">
        <v>13</v>
      </c>
      <c r="I4581" s="25">
        <v>51.384594907405699</v>
      </c>
      <c r="J4581" s="4">
        <v>4</v>
      </c>
      <c r="N4581" t="s">
        <v>8314</v>
      </c>
      <c r="O4581" t="s">
        <v>8225</v>
      </c>
      <c r="P4581" t="s">
        <v>8387</v>
      </c>
      <c r="Q4581" s="8" t="s">
        <v>8376</v>
      </c>
      <c r="S4581" s="7">
        <v>2</v>
      </c>
      <c r="T4581" s="4">
        <v>6900</v>
      </c>
      <c r="U4581" s="4">
        <v>13</v>
      </c>
      <c r="V4581" s="25">
        <v>51.384594907405699</v>
      </c>
      <c r="W4581" s="4">
        <v>4</v>
      </c>
    </row>
    <row r="4582" spans="1:23" x14ac:dyDescent="0.45">
      <c r="A4582" t="s">
        <v>8314</v>
      </c>
      <c r="B4582" t="s">
        <v>8225</v>
      </c>
      <c r="C4582" t="s">
        <v>8387</v>
      </c>
      <c r="D4582" s="8" t="s">
        <v>8376</v>
      </c>
      <c r="E4582">
        <v>194</v>
      </c>
      <c r="F4582" s="7">
        <v>1</v>
      </c>
      <c r="G4582" s="4">
        <v>2500</v>
      </c>
      <c r="H4582" s="4">
        <v>3</v>
      </c>
      <c r="I4582" s="25">
        <v>60</v>
      </c>
      <c r="J4582" s="4">
        <v>3</v>
      </c>
      <c r="N4582" t="s">
        <v>8314</v>
      </c>
      <c r="O4582" t="s">
        <v>8225</v>
      </c>
      <c r="P4582" t="s">
        <v>8387</v>
      </c>
      <c r="Q4582" s="8" t="s">
        <v>8376</v>
      </c>
      <c r="R4582">
        <v>194</v>
      </c>
      <c r="S4582" s="7">
        <v>1</v>
      </c>
      <c r="T4582" s="4">
        <v>2500</v>
      </c>
      <c r="U4582" s="4">
        <v>3</v>
      </c>
      <c r="V4582" s="25">
        <v>60</v>
      </c>
      <c r="W4582" s="4">
        <v>3</v>
      </c>
    </row>
    <row r="4583" spans="1:23" x14ac:dyDescent="0.45">
      <c r="A4583" t="s">
        <v>8314</v>
      </c>
      <c r="B4583" t="s">
        <v>8225</v>
      </c>
      <c r="C4583" t="s">
        <v>8387</v>
      </c>
      <c r="D4583" s="8" t="s">
        <v>8376</v>
      </c>
      <c r="E4583">
        <v>215</v>
      </c>
      <c r="F4583" s="7">
        <v>1</v>
      </c>
      <c r="G4583" s="4">
        <v>4400</v>
      </c>
      <c r="H4583" s="4">
        <v>10</v>
      </c>
      <c r="I4583" s="25">
        <v>42.769189814811398</v>
      </c>
      <c r="J4583" s="4">
        <v>1</v>
      </c>
      <c r="N4583" t="s">
        <v>8314</v>
      </c>
      <c r="O4583" t="s">
        <v>8225</v>
      </c>
      <c r="P4583" t="s">
        <v>8387</v>
      </c>
      <c r="Q4583" s="8" t="s">
        <v>8376</v>
      </c>
      <c r="R4583">
        <v>215</v>
      </c>
      <c r="S4583" s="7">
        <v>1</v>
      </c>
      <c r="T4583" s="4">
        <v>4400</v>
      </c>
      <c r="U4583" s="4">
        <v>10</v>
      </c>
      <c r="V4583" s="25">
        <v>42.769189814811398</v>
      </c>
      <c r="W4583" s="4">
        <v>1</v>
      </c>
    </row>
    <row r="4584" spans="1:23" x14ac:dyDescent="0.45">
      <c r="A4584" t="s">
        <v>8314</v>
      </c>
      <c r="B4584" t="s">
        <v>8225</v>
      </c>
      <c r="C4584" t="s">
        <v>8388</v>
      </c>
      <c r="F4584" s="7"/>
      <c r="G4584" s="4"/>
      <c r="H4584" s="4"/>
      <c r="I4584" s="25"/>
      <c r="J4584" s="4"/>
      <c r="N4584" t="s">
        <v>8314</v>
      </c>
      <c r="O4584" t="s">
        <v>8225</v>
      </c>
      <c r="P4584" t="s">
        <v>8388</v>
      </c>
      <c r="S4584" s="7"/>
      <c r="T4584" s="4"/>
      <c r="U4584" s="4"/>
      <c r="V4584" s="25"/>
      <c r="W4584" s="4"/>
    </row>
    <row r="4585" spans="1:23" x14ac:dyDescent="0.45">
      <c r="A4585" t="s">
        <v>8314</v>
      </c>
      <c r="B4585" t="s">
        <v>8225</v>
      </c>
      <c r="C4585" t="s">
        <v>8388</v>
      </c>
      <c r="D4585" s="8" t="s">
        <v>8376</v>
      </c>
      <c r="F4585" s="7">
        <v>1</v>
      </c>
      <c r="G4585" s="4">
        <v>2500</v>
      </c>
      <c r="H4585" s="4">
        <v>262</v>
      </c>
      <c r="I4585" s="25">
        <v>42.026620370364981</v>
      </c>
      <c r="J4585" s="4">
        <v>8</v>
      </c>
      <c r="N4585" t="s">
        <v>8314</v>
      </c>
      <c r="O4585" t="s">
        <v>8225</v>
      </c>
      <c r="P4585" t="s">
        <v>8388</v>
      </c>
      <c r="Q4585" s="8" t="s">
        <v>8376</v>
      </c>
      <c r="S4585" s="7">
        <v>1</v>
      </c>
      <c r="T4585" s="4">
        <v>2500</v>
      </c>
      <c r="U4585" s="4">
        <v>262</v>
      </c>
      <c r="V4585" s="25">
        <v>42.026620370364981</v>
      </c>
      <c r="W4585" s="4">
        <v>8</v>
      </c>
    </row>
    <row r="4586" spans="1:23" x14ac:dyDescent="0.45">
      <c r="A4586" t="s">
        <v>8314</v>
      </c>
      <c r="B4586" t="s">
        <v>8225</v>
      </c>
      <c r="C4586" t="s">
        <v>8388</v>
      </c>
      <c r="D4586" s="8" t="s">
        <v>8376</v>
      </c>
      <c r="E4586">
        <v>197</v>
      </c>
      <c r="F4586" s="7">
        <v>1</v>
      </c>
      <c r="G4586" s="4">
        <v>2500</v>
      </c>
      <c r="H4586" s="4">
        <v>262</v>
      </c>
      <c r="I4586" s="25">
        <v>42.026620370364981</v>
      </c>
      <c r="J4586" s="4">
        <v>8</v>
      </c>
      <c r="N4586" t="s">
        <v>8314</v>
      </c>
      <c r="O4586" t="s">
        <v>8225</v>
      </c>
      <c r="P4586" t="s">
        <v>8388</v>
      </c>
      <c r="Q4586" s="8" t="s">
        <v>8376</v>
      </c>
      <c r="R4586">
        <v>197</v>
      </c>
      <c r="S4586" s="7">
        <v>1</v>
      </c>
      <c r="T4586" s="4">
        <v>2500</v>
      </c>
      <c r="U4586" s="4">
        <v>262</v>
      </c>
      <c r="V4586" s="25">
        <v>42.026620370364981</v>
      </c>
      <c r="W4586" s="4">
        <v>8</v>
      </c>
    </row>
    <row r="4587" spans="1:23" x14ac:dyDescent="0.45">
      <c r="A4587" t="s">
        <v>8314</v>
      </c>
      <c r="B4587" t="s">
        <v>8233</v>
      </c>
      <c r="F4587" s="7">
        <v>1</v>
      </c>
      <c r="G4587" s="4">
        <v>6000</v>
      </c>
      <c r="H4587" s="4">
        <v>0</v>
      </c>
      <c r="I4587" s="25">
        <v>60</v>
      </c>
      <c r="J4587" s="4">
        <v>0</v>
      </c>
      <c r="N4587" t="s">
        <v>8314</v>
      </c>
      <c r="O4587" t="s">
        <v>8233</v>
      </c>
      <c r="S4587" s="7">
        <v>1</v>
      </c>
      <c r="T4587" s="4">
        <v>6000</v>
      </c>
      <c r="U4587" s="4">
        <v>0</v>
      </c>
      <c r="V4587" s="25">
        <v>60</v>
      </c>
      <c r="W4587" s="4">
        <v>0</v>
      </c>
    </row>
    <row r="4588" spans="1:23" x14ac:dyDescent="0.45">
      <c r="A4588" t="s">
        <v>8314</v>
      </c>
      <c r="B4588" t="s">
        <v>8233</v>
      </c>
      <c r="C4588" t="s">
        <v>8386</v>
      </c>
      <c r="F4588" s="7"/>
      <c r="G4588" s="4"/>
      <c r="H4588" s="4"/>
      <c r="I4588" s="25"/>
      <c r="J4588" s="4"/>
      <c r="N4588" t="s">
        <v>8314</v>
      </c>
      <c r="O4588" t="s">
        <v>8233</v>
      </c>
      <c r="P4588" t="s">
        <v>8386</v>
      </c>
      <c r="S4588" s="7"/>
      <c r="T4588" s="4"/>
      <c r="U4588" s="4"/>
      <c r="V4588" s="25"/>
      <c r="W4588" s="4"/>
    </row>
    <row r="4589" spans="1:23" x14ac:dyDescent="0.45">
      <c r="A4589" t="s">
        <v>8314</v>
      </c>
      <c r="B4589" t="s">
        <v>8233</v>
      </c>
      <c r="C4589" t="s">
        <v>8386</v>
      </c>
      <c r="D4589" s="8" t="s">
        <v>8378</v>
      </c>
      <c r="F4589" s="7">
        <v>1</v>
      </c>
      <c r="G4589" s="4">
        <v>6000</v>
      </c>
      <c r="H4589" s="4">
        <v>0</v>
      </c>
      <c r="I4589" s="25">
        <v>60</v>
      </c>
      <c r="J4589" s="4">
        <v>0</v>
      </c>
      <c r="N4589" t="s">
        <v>8314</v>
      </c>
      <c r="O4589" t="s">
        <v>8233</v>
      </c>
      <c r="P4589" t="s">
        <v>8386</v>
      </c>
      <c r="Q4589" s="8" t="s">
        <v>8378</v>
      </c>
      <c r="S4589" s="7">
        <v>1</v>
      </c>
      <c r="T4589" s="4">
        <v>6000</v>
      </c>
      <c r="U4589" s="4">
        <v>0</v>
      </c>
      <c r="V4589" s="25">
        <v>60</v>
      </c>
      <c r="W4589" s="4">
        <v>0</v>
      </c>
    </row>
    <row r="4590" spans="1:23" x14ac:dyDescent="0.45">
      <c r="A4590" t="s">
        <v>8314</v>
      </c>
      <c r="B4590" t="s">
        <v>8233</v>
      </c>
      <c r="C4590" t="s">
        <v>8386</v>
      </c>
      <c r="D4590" s="8" t="s">
        <v>8378</v>
      </c>
      <c r="E4590">
        <v>174</v>
      </c>
      <c r="F4590" s="7">
        <v>1</v>
      </c>
      <c r="G4590" s="4">
        <v>6000</v>
      </c>
      <c r="H4590" s="4">
        <v>0</v>
      </c>
      <c r="I4590" s="25">
        <v>60</v>
      </c>
      <c r="J4590" s="4">
        <v>0</v>
      </c>
      <c r="N4590" t="s">
        <v>8314</v>
      </c>
      <c r="O4590" t="s">
        <v>8233</v>
      </c>
      <c r="P4590" t="s">
        <v>8386</v>
      </c>
      <c r="Q4590" s="8" t="s">
        <v>8378</v>
      </c>
      <c r="R4590">
        <v>174</v>
      </c>
      <c r="S4590" s="7">
        <v>1</v>
      </c>
      <c r="T4590" s="4">
        <v>6000</v>
      </c>
      <c r="U4590" s="4">
        <v>0</v>
      </c>
      <c r="V4590" s="25">
        <v>60</v>
      </c>
      <c r="W4590" s="4">
        <v>0</v>
      </c>
    </row>
    <row r="4591" spans="1:23" x14ac:dyDescent="0.45">
      <c r="A4591" t="s">
        <v>8314</v>
      </c>
      <c r="B4591" t="s">
        <v>8234</v>
      </c>
      <c r="F4591" s="7">
        <v>1</v>
      </c>
      <c r="G4591" s="4">
        <v>40000</v>
      </c>
      <c r="H4591" s="4">
        <v>2200</v>
      </c>
      <c r="I4591" s="25">
        <v>30</v>
      </c>
      <c r="J4591" s="4">
        <v>10</v>
      </c>
      <c r="N4591" t="s">
        <v>8314</v>
      </c>
      <c r="O4591" t="s">
        <v>8234</v>
      </c>
      <c r="S4591" s="7">
        <v>1</v>
      </c>
      <c r="T4591" s="4">
        <v>40000</v>
      </c>
      <c r="U4591" s="4">
        <v>2200</v>
      </c>
      <c r="V4591" s="25">
        <v>30</v>
      </c>
      <c r="W4591" s="4">
        <v>10</v>
      </c>
    </row>
    <row r="4592" spans="1:23" x14ac:dyDescent="0.45">
      <c r="A4592" t="s">
        <v>8314</v>
      </c>
      <c r="B4592" t="s">
        <v>8234</v>
      </c>
      <c r="C4592" t="s">
        <v>8387</v>
      </c>
      <c r="F4592" s="7"/>
      <c r="G4592" s="4"/>
      <c r="H4592" s="4"/>
      <c r="I4592" s="25"/>
      <c r="J4592" s="4"/>
      <c r="N4592" t="s">
        <v>8314</v>
      </c>
      <c r="O4592" t="s">
        <v>8234</v>
      </c>
      <c r="P4592" t="s">
        <v>8387</v>
      </c>
      <c r="S4592" s="7"/>
      <c r="T4592" s="4"/>
      <c r="U4592" s="4"/>
      <c r="V4592" s="25"/>
      <c r="W4592" s="4"/>
    </row>
    <row r="4593" spans="1:23" x14ac:dyDescent="0.45">
      <c r="A4593" t="s">
        <v>8314</v>
      </c>
      <c r="B4593" t="s">
        <v>8234</v>
      </c>
      <c r="C4593" t="s">
        <v>8387</v>
      </c>
      <c r="D4593" s="8" t="s">
        <v>8370</v>
      </c>
      <c r="F4593" s="7">
        <v>1</v>
      </c>
      <c r="G4593" s="4">
        <v>40000</v>
      </c>
      <c r="H4593" s="4">
        <v>2200</v>
      </c>
      <c r="I4593" s="25">
        <v>30</v>
      </c>
      <c r="J4593" s="4">
        <v>10</v>
      </c>
      <c r="N4593" t="s">
        <v>8314</v>
      </c>
      <c r="O4593" t="s">
        <v>8234</v>
      </c>
      <c r="P4593" t="s">
        <v>8387</v>
      </c>
      <c r="Q4593" s="8" t="s">
        <v>8370</v>
      </c>
      <c r="S4593" s="7">
        <v>1</v>
      </c>
      <c r="T4593" s="4">
        <v>40000</v>
      </c>
      <c r="U4593" s="4">
        <v>2200</v>
      </c>
      <c r="V4593" s="25">
        <v>30</v>
      </c>
      <c r="W4593" s="4">
        <v>10</v>
      </c>
    </row>
    <row r="4594" spans="1:23" x14ac:dyDescent="0.45">
      <c r="A4594" t="s">
        <v>8314</v>
      </c>
      <c r="B4594" t="s">
        <v>8234</v>
      </c>
      <c r="C4594" t="s">
        <v>8387</v>
      </c>
      <c r="D4594" s="8" t="s">
        <v>8370</v>
      </c>
      <c r="E4594">
        <v>185</v>
      </c>
      <c r="F4594" s="7">
        <v>1</v>
      </c>
      <c r="G4594" s="4">
        <v>40000</v>
      </c>
      <c r="H4594" s="4">
        <v>2200</v>
      </c>
      <c r="I4594" s="25">
        <v>30</v>
      </c>
      <c r="J4594" s="4">
        <v>10</v>
      </c>
      <c r="N4594" t="s">
        <v>8314</v>
      </c>
      <c r="O4594" t="s">
        <v>8234</v>
      </c>
      <c r="P4594" t="s">
        <v>8387</v>
      </c>
      <c r="Q4594" s="8" t="s">
        <v>8370</v>
      </c>
      <c r="R4594">
        <v>185</v>
      </c>
      <c r="S4594" s="7">
        <v>1</v>
      </c>
      <c r="T4594" s="4">
        <v>40000</v>
      </c>
      <c r="U4594" s="4">
        <v>2200</v>
      </c>
      <c r="V4594" s="25">
        <v>30</v>
      </c>
      <c r="W4594" s="4">
        <v>10</v>
      </c>
    </row>
    <row r="4595" spans="1:23" x14ac:dyDescent="0.45">
      <c r="A4595" t="s">
        <v>8314</v>
      </c>
      <c r="B4595" t="s">
        <v>8235</v>
      </c>
      <c r="F4595" s="7">
        <v>1</v>
      </c>
      <c r="G4595" s="4">
        <v>100000</v>
      </c>
      <c r="H4595" s="4">
        <v>11943</v>
      </c>
      <c r="I4595" s="25">
        <v>31</v>
      </c>
      <c r="J4595" s="4">
        <v>38</v>
      </c>
      <c r="N4595" t="s">
        <v>8314</v>
      </c>
      <c r="O4595" t="s">
        <v>8235</v>
      </c>
      <c r="S4595" s="7">
        <v>1</v>
      </c>
      <c r="T4595" s="4">
        <v>100000</v>
      </c>
      <c r="U4595" s="4">
        <v>11943</v>
      </c>
      <c r="V4595" s="25">
        <v>31</v>
      </c>
      <c r="W4595" s="4">
        <v>38</v>
      </c>
    </row>
    <row r="4596" spans="1:23" x14ac:dyDescent="0.45">
      <c r="A4596" t="s">
        <v>8314</v>
      </c>
      <c r="B4596" t="s">
        <v>8235</v>
      </c>
      <c r="C4596" t="s">
        <v>8385</v>
      </c>
      <c r="F4596" s="7"/>
      <c r="G4596" s="4"/>
      <c r="H4596" s="4"/>
      <c r="I4596" s="25"/>
      <c r="J4596" s="4"/>
      <c r="N4596" t="s">
        <v>8314</v>
      </c>
      <c r="O4596" t="s">
        <v>8235</v>
      </c>
      <c r="P4596" t="s">
        <v>8385</v>
      </c>
      <c r="S4596" s="7"/>
      <c r="T4596" s="4"/>
      <c r="U4596" s="4"/>
      <c r="V4596" s="25"/>
      <c r="W4596" s="4"/>
    </row>
    <row r="4597" spans="1:23" x14ac:dyDescent="0.45">
      <c r="A4597" t="s">
        <v>8314</v>
      </c>
      <c r="B4597" t="s">
        <v>8235</v>
      </c>
      <c r="C4597" t="s">
        <v>8385</v>
      </c>
      <c r="D4597" s="8" t="s">
        <v>8374</v>
      </c>
      <c r="F4597" s="7">
        <v>1</v>
      </c>
      <c r="G4597" s="4">
        <v>100000</v>
      </c>
      <c r="H4597" s="4">
        <v>11943</v>
      </c>
      <c r="I4597" s="25">
        <v>31</v>
      </c>
      <c r="J4597" s="4">
        <v>38</v>
      </c>
      <c r="N4597" t="s">
        <v>8314</v>
      </c>
      <c r="O4597" t="s">
        <v>8235</v>
      </c>
      <c r="P4597" t="s">
        <v>8385</v>
      </c>
      <c r="Q4597" s="8" t="s">
        <v>8374</v>
      </c>
      <c r="S4597" s="7">
        <v>1</v>
      </c>
      <c r="T4597" s="4">
        <v>100000</v>
      </c>
      <c r="U4597" s="4">
        <v>11943</v>
      </c>
      <c r="V4597" s="25">
        <v>31</v>
      </c>
      <c r="W4597" s="4">
        <v>38</v>
      </c>
    </row>
    <row r="4598" spans="1:23" x14ac:dyDescent="0.45">
      <c r="A4598" t="s">
        <v>8314</v>
      </c>
      <c r="B4598" t="s">
        <v>8235</v>
      </c>
      <c r="C4598" t="s">
        <v>8385</v>
      </c>
      <c r="D4598" s="8" t="s">
        <v>8374</v>
      </c>
      <c r="E4598">
        <v>217</v>
      </c>
      <c r="F4598" s="7">
        <v>1</v>
      </c>
      <c r="G4598" s="4">
        <v>100000</v>
      </c>
      <c r="H4598" s="4">
        <v>11943</v>
      </c>
      <c r="I4598" s="25">
        <v>31</v>
      </c>
      <c r="J4598" s="4">
        <v>38</v>
      </c>
      <c r="N4598" t="s">
        <v>8314</v>
      </c>
      <c r="O4598" t="s">
        <v>8235</v>
      </c>
      <c r="P4598" t="s">
        <v>8385</v>
      </c>
      <c r="Q4598" s="8" t="s">
        <v>8374</v>
      </c>
      <c r="R4598">
        <v>217</v>
      </c>
      <c r="S4598" s="7">
        <v>1</v>
      </c>
      <c r="T4598" s="4">
        <v>100000</v>
      </c>
      <c r="U4598" s="4">
        <v>11943</v>
      </c>
      <c r="V4598" s="25">
        <v>31</v>
      </c>
      <c r="W4598" s="4">
        <v>38</v>
      </c>
    </row>
    <row r="4599" spans="1:23" x14ac:dyDescent="0.45">
      <c r="A4599" t="s">
        <v>8314</v>
      </c>
      <c r="B4599" t="s">
        <v>8224</v>
      </c>
      <c r="F4599" s="7">
        <v>52</v>
      </c>
      <c r="G4599" s="4">
        <v>9963600</v>
      </c>
      <c r="H4599" s="4">
        <v>52911.770000000004</v>
      </c>
      <c r="I4599" s="25">
        <v>37.150808404557978</v>
      </c>
      <c r="J4599" s="4">
        <v>328</v>
      </c>
      <c r="N4599" t="s">
        <v>8314</v>
      </c>
      <c r="O4599" t="s">
        <v>8224</v>
      </c>
      <c r="S4599" s="7">
        <v>52</v>
      </c>
      <c r="T4599" s="4">
        <v>9963600</v>
      </c>
      <c r="U4599" s="4">
        <v>52911.770000000004</v>
      </c>
      <c r="V4599" s="25">
        <v>37.150808404557978</v>
      </c>
      <c r="W4599" s="4">
        <v>328</v>
      </c>
    </row>
    <row r="4600" spans="1:23" x14ac:dyDescent="0.45">
      <c r="A4600" t="s">
        <v>8314</v>
      </c>
      <c r="B4600" t="s">
        <v>8224</v>
      </c>
      <c r="C4600" t="s">
        <v>8385</v>
      </c>
      <c r="F4600" s="7"/>
      <c r="G4600" s="4"/>
      <c r="H4600" s="4"/>
      <c r="I4600" s="25"/>
      <c r="J4600" s="4"/>
      <c r="N4600" t="s">
        <v>8314</v>
      </c>
      <c r="O4600" t="s">
        <v>8224</v>
      </c>
      <c r="P4600" t="s">
        <v>8385</v>
      </c>
      <c r="S4600" s="7"/>
      <c r="T4600" s="4"/>
      <c r="U4600" s="4"/>
      <c r="V4600" s="25"/>
      <c r="W4600" s="4"/>
    </row>
    <row r="4601" spans="1:23" x14ac:dyDescent="0.45">
      <c r="A4601" t="s">
        <v>8314</v>
      </c>
      <c r="B4601" t="s">
        <v>8224</v>
      </c>
      <c r="C4601" t="s">
        <v>8385</v>
      </c>
      <c r="D4601" s="8" t="s">
        <v>8380</v>
      </c>
      <c r="F4601" s="7">
        <v>1</v>
      </c>
      <c r="G4601" s="4">
        <v>50000</v>
      </c>
      <c r="H4601" s="4">
        <v>5</v>
      </c>
      <c r="I4601" s="25">
        <v>30</v>
      </c>
      <c r="J4601" s="4">
        <v>1</v>
      </c>
      <c r="N4601" t="s">
        <v>8314</v>
      </c>
      <c r="O4601" t="s">
        <v>8224</v>
      </c>
      <c r="P4601" t="s">
        <v>8385</v>
      </c>
      <c r="Q4601" s="8" t="s">
        <v>8380</v>
      </c>
      <c r="S4601" s="7">
        <v>1</v>
      </c>
      <c r="T4601" s="4">
        <v>50000</v>
      </c>
      <c r="U4601" s="4">
        <v>5</v>
      </c>
      <c r="V4601" s="25">
        <v>30</v>
      </c>
      <c r="W4601" s="4">
        <v>1</v>
      </c>
    </row>
    <row r="4602" spans="1:23" x14ac:dyDescent="0.45">
      <c r="A4602" t="s">
        <v>8314</v>
      </c>
      <c r="B4602" t="s">
        <v>8224</v>
      </c>
      <c r="C4602" t="s">
        <v>8385</v>
      </c>
      <c r="D4602" s="8" t="s">
        <v>8380</v>
      </c>
      <c r="E4602">
        <v>161</v>
      </c>
      <c r="F4602" s="7">
        <v>1</v>
      </c>
      <c r="G4602" s="4">
        <v>50000</v>
      </c>
      <c r="H4602" s="4">
        <v>5</v>
      </c>
      <c r="I4602" s="25">
        <v>30</v>
      </c>
      <c r="J4602" s="4">
        <v>1</v>
      </c>
      <c r="N4602" t="s">
        <v>8314</v>
      </c>
      <c r="O4602" t="s">
        <v>8224</v>
      </c>
      <c r="P4602" t="s">
        <v>8385</v>
      </c>
      <c r="Q4602" s="8" t="s">
        <v>8380</v>
      </c>
      <c r="R4602">
        <v>161</v>
      </c>
      <c r="S4602" s="7">
        <v>1</v>
      </c>
      <c r="T4602" s="4">
        <v>50000</v>
      </c>
      <c r="U4602" s="4">
        <v>5</v>
      </c>
      <c r="V4602" s="25">
        <v>30</v>
      </c>
      <c r="W4602" s="4">
        <v>1</v>
      </c>
    </row>
    <row r="4603" spans="1:23" x14ac:dyDescent="0.45">
      <c r="A4603" t="s">
        <v>8314</v>
      </c>
      <c r="B4603" t="s">
        <v>8224</v>
      </c>
      <c r="C4603" t="s">
        <v>8385</v>
      </c>
      <c r="D4603" s="8" t="s">
        <v>8370</v>
      </c>
      <c r="F4603" s="7">
        <v>2</v>
      </c>
      <c r="G4603" s="4">
        <v>122800</v>
      </c>
      <c r="H4603" s="4">
        <v>1075</v>
      </c>
      <c r="I4603" s="25">
        <v>46.430347222223645</v>
      </c>
      <c r="J4603" s="4">
        <v>17</v>
      </c>
      <c r="N4603" t="s">
        <v>8314</v>
      </c>
      <c r="O4603" t="s">
        <v>8224</v>
      </c>
      <c r="P4603" t="s">
        <v>8385</v>
      </c>
      <c r="Q4603" s="8" t="s">
        <v>8370</v>
      </c>
      <c r="S4603" s="7">
        <v>2</v>
      </c>
      <c r="T4603" s="4">
        <v>122800</v>
      </c>
      <c r="U4603" s="4">
        <v>1075</v>
      </c>
      <c r="V4603" s="25">
        <v>46.430347222223645</v>
      </c>
      <c r="W4603" s="4">
        <v>17</v>
      </c>
    </row>
    <row r="4604" spans="1:23" x14ac:dyDescent="0.45">
      <c r="A4604" t="s">
        <v>8314</v>
      </c>
      <c r="B4604" t="s">
        <v>8224</v>
      </c>
      <c r="C4604" t="s">
        <v>8385</v>
      </c>
      <c r="D4604" s="8" t="s">
        <v>8370</v>
      </c>
      <c r="E4604">
        <v>162</v>
      </c>
      <c r="F4604" s="7">
        <v>1</v>
      </c>
      <c r="G4604" s="4">
        <v>2800</v>
      </c>
      <c r="H4604" s="4">
        <v>435</v>
      </c>
      <c r="I4604" s="25">
        <v>32.86069444444729</v>
      </c>
      <c r="J4604" s="4">
        <v>10</v>
      </c>
      <c r="N4604" t="s">
        <v>8314</v>
      </c>
      <c r="O4604" t="s">
        <v>8224</v>
      </c>
      <c r="P4604" t="s">
        <v>8385</v>
      </c>
      <c r="Q4604" s="8" t="s">
        <v>8370</v>
      </c>
      <c r="R4604">
        <v>162</v>
      </c>
      <c r="S4604" s="7">
        <v>1</v>
      </c>
      <c r="T4604" s="4">
        <v>2800</v>
      </c>
      <c r="U4604" s="4">
        <v>435</v>
      </c>
      <c r="V4604" s="25">
        <v>32.86069444444729</v>
      </c>
      <c r="W4604" s="4">
        <v>10</v>
      </c>
    </row>
    <row r="4605" spans="1:23" x14ac:dyDescent="0.45">
      <c r="A4605" t="s">
        <v>8314</v>
      </c>
      <c r="B4605" t="s">
        <v>8224</v>
      </c>
      <c r="C4605" t="s">
        <v>8385</v>
      </c>
      <c r="D4605" s="8" t="s">
        <v>8370</v>
      </c>
      <c r="E4605">
        <v>164</v>
      </c>
      <c r="F4605" s="7">
        <v>1</v>
      </c>
      <c r="G4605" s="4">
        <v>120000</v>
      </c>
      <c r="H4605" s="4">
        <v>640</v>
      </c>
      <c r="I4605" s="25">
        <v>60</v>
      </c>
      <c r="J4605" s="4">
        <v>7</v>
      </c>
      <c r="N4605" t="s">
        <v>8314</v>
      </c>
      <c r="O4605" t="s">
        <v>8224</v>
      </c>
      <c r="P4605" t="s">
        <v>8385</v>
      </c>
      <c r="Q4605" s="8" t="s">
        <v>8370</v>
      </c>
      <c r="R4605">
        <v>164</v>
      </c>
      <c r="S4605" s="7">
        <v>1</v>
      </c>
      <c r="T4605" s="4">
        <v>120000</v>
      </c>
      <c r="U4605" s="4">
        <v>640</v>
      </c>
      <c r="V4605" s="25">
        <v>60</v>
      </c>
      <c r="W4605" s="4">
        <v>7</v>
      </c>
    </row>
    <row r="4606" spans="1:23" x14ac:dyDescent="0.45">
      <c r="A4606" t="s">
        <v>8314</v>
      </c>
      <c r="B4606" t="s">
        <v>8224</v>
      </c>
      <c r="C4606" t="s">
        <v>8385</v>
      </c>
      <c r="D4606" s="8" t="s">
        <v>8371</v>
      </c>
      <c r="F4606" s="7">
        <v>2</v>
      </c>
      <c r="G4606" s="4">
        <v>7500</v>
      </c>
      <c r="H4606" s="4">
        <v>1571.55</v>
      </c>
      <c r="I4606" s="25">
        <v>30</v>
      </c>
      <c r="J4606" s="4">
        <v>18</v>
      </c>
      <c r="N4606" t="s">
        <v>8314</v>
      </c>
      <c r="O4606" t="s">
        <v>8224</v>
      </c>
      <c r="P4606" t="s">
        <v>8385</v>
      </c>
      <c r="Q4606" s="8" t="s">
        <v>8371</v>
      </c>
      <c r="S4606" s="7">
        <v>2</v>
      </c>
      <c r="T4606" s="4">
        <v>7500</v>
      </c>
      <c r="U4606" s="4">
        <v>1571.55</v>
      </c>
      <c r="V4606" s="25">
        <v>30</v>
      </c>
      <c r="W4606" s="4">
        <v>18</v>
      </c>
    </row>
    <row r="4607" spans="1:23" x14ac:dyDescent="0.45">
      <c r="A4607" t="s">
        <v>8314</v>
      </c>
      <c r="B4607" t="s">
        <v>8224</v>
      </c>
      <c r="C4607" t="s">
        <v>8385</v>
      </c>
      <c r="D4607" s="8" t="s">
        <v>8371</v>
      </c>
      <c r="E4607">
        <v>188</v>
      </c>
      <c r="F4607" s="7">
        <v>1</v>
      </c>
      <c r="G4607" s="4">
        <v>1500</v>
      </c>
      <c r="H4607" s="4">
        <v>0</v>
      </c>
      <c r="I4607" s="25">
        <v>30</v>
      </c>
      <c r="J4607" s="4">
        <v>0</v>
      </c>
      <c r="N4607" t="s">
        <v>8314</v>
      </c>
      <c r="O4607" t="s">
        <v>8224</v>
      </c>
      <c r="P4607" t="s">
        <v>8385</v>
      </c>
      <c r="Q4607" s="8" t="s">
        <v>8371</v>
      </c>
      <c r="R4607">
        <v>188</v>
      </c>
      <c r="S4607" s="7">
        <v>1</v>
      </c>
      <c r="T4607" s="4">
        <v>1500</v>
      </c>
      <c r="U4607" s="4">
        <v>0</v>
      </c>
      <c r="V4607" s="25">
        <v>30</v>
      </c>
      <c r="W4607" s="4">
        <v>0</v>
      </c>
    </row>
    <row r="4608" spans="1:23" x14ac:dyDescent="0.45">
      <c r="A4608" t="s">
        <v>8314</v>
      </c>
      <c r="B4608" t="s">
        <v>8224</v>
      </c>
      <c r="C4608" t="s">
        <v>8385</v>
      </c>
      <c r="D4608" s="8" t="s">
        <v>8371</v>
      </c>
      <c r="E4608">
        <v>200</v>
      </c>
      <c r="F4608" s="7">
        <v>1</v>
      </c>
      <c r="G4608" s="4">
        <v>6000</v>
      </c>
      <c r="H4608" s="4">
        <v>1571.55</v>
      </c>
      <c r="I4608" s="25">
        <v>30</v>
      </c>
      <c r="J4608" s="4">
        <v>18</v>
      </c>
      <c r="N4608" t="s">
        <v>8314</v>
      </c>
      <c r="O4608" t="s">
        <v>8224</v>
      </c>
      <c r="P4608" t="s">
        <v>8385</v>
      </c>
      <c r="Q4608" s="8" t="s">
        <v>8371</v>
      </c>
      <c r="R4608">
        <v>200</v>
      </c>
      <c r="S4608" s="7">
        <v>1</v>
      </c>
      <c r="T4608" s="4">
        <v>6000</v>
      </c>
      <c r="U4608" s="4">
        <v>1571.55</v>
      </c>
      <c r="V4608" s="25">
        <v>30</v>
      </c>
      <c r="W4608" s="4">
        <v>18</v>
      </c>
    </row>
    <row r="4609" spans="1:23" x14ac:dyDescent="0.45">
      <c r="A4609" t="s">
        <v>8314</v>
      </c>
      <c r="B4609" t="s">
        <v>8224</v>
      </c>
      <c r="C4609" t="s">
        <v>8385</v>
      </c>
      <c r="D4609" s="8" t="s">
        <v>8372</v>
      </c>
      <c r="F4609" s="7">
        <v>2</v>
      </c>
      <c r="G4609" s="4">
        <v>1025000</v>
      </c>
      <c r="H4609" s="4">
        <v>296</v>
      </c>
      <c r="I4609" s="25">
        <v>30</v>
      </c>
      <c r="J4609" s="4">
        <v>9</v>
      </c>
      <c r="N4609" t="s">
        <v>8314</v>
      </c>
      <c r="O4609" t="s">
        <v>8224</v>
      </c>
      <c r="P4609" t="s">
        <v>8385</v>
      </c>
      <c r="Q4609" s="8" t="s">
        <v>8372</v>
      </c>
      <c r="S4609" s="7">
        <v>2</v>
      </c>
      <c r="T4609" s="4">
        <v>1025000</v>
      </c>
      <c r="U4609" s="4">
        <v>296</v>
      </c>
      <c r="V4609" s="25">
        <v>30</v>
      </c>
      <c r="W4609" s="4">
        <v>9</v>
      </c>
    </row>
    <row r="4610" spans="1:23" x14ac:dyDescent="0.45">
      <c r="A4610" t="s">
        <v>8314</v>
      </c>
      <c r="B4610" t="s">
        <v>8224</v>
      </c>
      <c r="C4610" t="s">
        <v>8385</v>
      </c>
      <c r="D4610" s="8" t="s">
        <v>8372</v>
      </c>
      <c r="E4610">
        <v>192</v>
      </c>
      <c r="F4610" s="7">
        <v>1</v>
      </c>
      <c r="G4610" s="4">
        <v>1000000</v>
      </c>
      <c r="H4610" s="4">
        <v>17</v>
      </c>
      <c r="I4610" s="25">
        <v>30</v>
      </c>
      <c r="J4610" s="4">
        <v>3</v>
      </c>
      <c r="N4610" t="s">
        <v>8314</v>
      </c>
      <c r="O4610" t="s">
        <v>8224</v>
      </c>
      <c r="P4610" t="s">
        <v>8385</v>
      </c>
      <c r="Q4610" s="8" t="s">
        <v>8372</v>
      </c>
      <c r="R4610">
        <v>192</v>
      </c>
      <c r="S4610" s="7">
        <v>1</v>
      </c>
      <c r="T4610" s="4">
        <v>1000000</v>
      </c>
      <c r="U4610" s="4">
        <v>17</v>
      </c>
      <c r="V4610" s="25">
        <v>30</v>
      </c>
      <c r="W4610" s="4">
        <v>3</v>
      </c>
    </row>
    <row r="4611" spans="1:23" x14ac:dyDescent="0.45">
      <c r="A4611" t="s">
        <v>8314</v>
      </c>
      <c r="B4611" t="s">
        <v>8224</v>
      </c>
      <c r="C4611" t="s">
        <v>8385</v>
      </c>
      <c r="D4611" s="8" t="s">
        <v>8372</v>
      </c>
      <c r="E4611">
        <v>198</v>
      </c>
      <c r="F4611" s="7">
        <v>1</v>
      </c>
      <c r="G4611" s="4">
        <v>25000</v>
      </c>
      <c r="H4611" s="4">
        <v>279</v>
      </c>
      <c r="I4611" s="25">
        <v>30</v>
      </c>
      <c r="J4611" s="4">
        <v>6</v>
      </c>
      <c r="N4611" t="s">
        <v>8314</v>
      </c>
      <c r="O4611" t="s">
        <v>8224</v>
      </c>
      <c r="P4611" t="s">
        <v>8385</v>
      </c>
      <c r="Q4611" s="8" t="s">
        <v>8372</v>
      </c>
      <c r="R4611">
        <v>198</v>
      </c>
      <c r="S4611" s="7">
        <v>1</v>
      </c>
      <c r="T4611" s="4">
        <v>25000</v>
      </c>
      <c r="U4611" s="4">
        <v>279</v>
      </c>
      <c r="V4611" s="25">
        <v>30</v>
      </c>
      <c r="W4611" s="4">
        <v>6</v>
      </c>
    </row>
    <row r="4612" spans="1:23" x14ac:dyDescent="0.45">
      <c r="A4612" t="s">
        <v>8314</v>
      </c>
      <c r="B4612" t="s">
        <v>8224</v>
      </c>
      <c r="C4612" t="s">
        <v>8386</v>
      </c>
      <c r="F4612" s="7"/>
      <c r="G4612" s="4"/>
      <c r="H4612" s="4"/>
      <c r="I4612" s="25"/>
      <c r="J4612" s="4"/>
      <c r="N4612" t="s">
        <v>8314</v>
      </c>
      <c r="O4612" t="s">
        <v>8224</v>
      </c>
      <c r="P4612" t="s">
        <v>8386</v>
      </c>
      <c r="S4612" s="7"/>
      <c r="T4612" s="4"/>
      <c r="U4612" s="4"/>
      <c r="V4612" s="25"/>
      <c r="W4612" s="4"/>
    </row>
    <row r="4613" spans="1:23" x14ac:dyDescent="0.45">
      <c r="A4613" t="s">
        <v>8314</v>
      </c>
      <c r="B4613" t="s">
        <v>8224</v>
      </c>
      <c r="C4613" t="s">
        <v>8386</v>
      </c>
      <c r="D4613" s="8" t="s">
        <v>8376</v>
      </c>
      <c r="F4613" s="7">
        <v>4</v>
      </c>
      <c r="G4613" s="4">
        <v>64150</v>
      </c>
      <c r="H4613" s="4">
        <v>511</v>
      </c>
      <c r="I4613" s="25">
        <v>49.574716435183291</v>
      </c>
      <c r="J4613" s="4">
        <v>10</v>
      </c>
      <c r="N4613" t="s">
        <v>8314</v>
      </c>
      <c r="O4613" t="s">
        <v>8224</v>
      </c>
      <c r="P4613" t="s">
        <v>8386</v>
      </c>
      <c r="Q4613" s="8" t="s">
        <v>8376</v>
      </c>
      <c r="S4613" s="7">
        <v>4</v>
      </c>
      <c r="T4613" s="4">
        <v>64150</v>
      </c>
      <c r="U4613" s="4">
        <v>511</v>
      </c>
      <c r="V4613" s="25">
        <v>49.574716435183291</v>
      </c>
      <c r="W4613" s="4">
        <v>10</v>
      </c>
    </row>
    <row r="4614" spans="1:23" x14ac:dyDescent="0.45">
      <c r="A4614" t="s">
        <v>8314</v>
      </c>
      <c r="B4614" t="s">
        <v>8224</v>
      </c>
      <c r="C4614" t="s">
        <v>8386</v>
      </c>
      <c r="D4614" s="8" t="s">
        <v>8376</v>
      </c>
      <c r="E4614">
        <v>201</v>
      </c>
      <c r="F4614" s="7">
        <v>1</v>
      </c>
      <c r="G4614" s="4">
        <v>650</v>
      </c>
      <c r="H4614" s="4">
        <v>380</v>
      </c>
      <c r="I4614" s="25">
        <v>20</v>
      </c>
      <c r="J4614" s="4">
        <v>7</v>
      </c>
      <c r="N4614" t="s">
        <v>8314</v>
      </c>
      <c r="O4614" t="s">
        <v>8224</v>
      </c>
      <c r="P4614" t="s">
        <v>8386</v>
      </c>
      <c r="Q4614" s="8" t="s">
        <v>8376</v>
      </c>
      <c r="R4614">
        <v>201</v>
      </c>
      <c r="S4614" s="7">
        <v>1</v>
      </c>
      <c r="T4614" s="4">
        <v>650</v>
      </c>
      <c r="U4614" s="4">
        <v>380</v>
      </c>
      <c r="V4614" s="25">
        <v>20</v>
      </c>
      <c r="W4614" s="4">
        <v>7</v>
      </c>
    </row>
    <row r="4615" spans="1:23" x14ac:dyDescent="0.45">
      <c r="A4615" t="s">
        <v>8314</v>
      </c>
      <c r="B4615" t="s">
        <v>8224</v>
      </c>
      <c r="C4615" t="s">
        <v>8386</v>
      </c>
      <c r="D4615" s="8" t="s">
        <v>8376</v>
      </c>
      <c r="E4615">
        <v>214</v>
      </c>
      <c r="F4615" s="7">
        <v>1</v>
      </c>
      <c r="G4615" s="4">
        <v>12500</v>
      </c>
      <c r="H4615" s="4">
        <v>1</v>
      </c>
      <c r="I4615" s="25">
        <v>60</v>
      </c>
      <c r="J4615" s="4">
        <v>1</v>
      </c>
      <c r="N4615" t="s">
        <v>8314</v>
      </c>
      <c r="O4615" t="s">
        <v>8224</v>
      </c>
      <c r="P4615" t="s">
        <v>8386</v>
      </c>
      <c r="Q4615" s="8" t="s">
        <v>8376</v>
      </c>
      <c r="R4615">
        <v>214</v>
      </c>
      <c r="S4615" s="7">
        <v>1</v>
      </c>
      <c r="T4615" s="4">
        <v>12500</v>
      </c>
      <c r="U4615" s="4">
        <v>1</v>
      </c>
      <c r="V4615" s="25">
        <v>60</v>
      </c>
      <c r="W4615" s="4">
        <v>1</v>
      </c>
    </row>
    <row r="4616" spans="1:23" x14ac:dyDescent="0.45">
      <c r="A4616" t="s">
        <v>8314</v>
      </c>
      <c r="B4616" t="s">
        <v>8224</v>
      </c>
      <c r="C4616" t="s">
        <v>8386</v>
      </c>
      <c r="D4616" s="8" t="s">
        <v>8376</v>
      </c>
      <c r="E4616">
        <v>221</v>
      </c>
      <c r="F4616" s="7">
        <v>1</v>
      </c>
      <c r="G4616" s="4">
        <v>50000</v>
      </c>
      <c r="H4616" s="4">
        <v>0</v>
      </c>
      <c r="I4616" s="25">
        <v>59.958333333328483</v>
      </c>
      <c r="J4616" s="4">
        <v>0</v>
      </c>
      <c r="N4616" t="s">
        <v>8314</v>
      </c>
      <c r="O4616" t="s">
        <v>8224</v>
      </c>
      <c r="P4616" t="s">
        <v>8386</v>
      </c>
      <c r="Q4616" s="8" t="s">
        <v>8376</v>
      </c>
      <c r="R4616">
        <v>221</v>
      </c>
      <c r="S4616" s="7">
        <v>1</v>
      </c>
      <c r="T4616" s="4">
        <v>50000</v>
      </c>
      <c r="U4616" s="4">
        <v>0</v>
      </c>
      <c r="V4616" s="25">
        <v>59.958333333328483</v>
      </c>
      <c r="W4616" s="4">
        <v>0</v>
      </c>
    </row>
    <row r="4617" spans="1:23" x14ac:dyDescent="0.45">
      <c r="A4617" t="s">
        <v>8314</v>
      </c>
      <c r="B4617" t="s">
        <v>8224</v>
      </c>
      <c r="C4617" t="s">
        <v>8386</v>
      </c>
      <c r="D4617" s="8" t="s">
        <v>8376</v>
      </c>
      <c r="E4617">
        <v>222</v>
      </c>
      <c r="F4617" s="7">
        <v>1</v>
      </c>
      <c r="G4617" s="4">
        <v>1000</v>
      </c>
      <c r="H4617" s="4">
        <v>130</v>
      </c>
      <c r="I4617" s="25">
        <v>58.34053240740468</v>
      </c>
      <c r="J4617" s="4">
        <v>2</v>
      </c>
      <c r="N4617" t="s">
        <v>8314</v>
      </c>
      <c r="O4617" t="s">
        <v>8224</v>
      </c>
      <c r="P4617" t="s">
        <v>8386</v>
      </c>
      <c r="Q4617" s="8" t="s">
        <v>8376</v>
      </c>
      <c r="R4617">
        <v>222</v>
      </c>
      <c r="S4617" s="7">
        <v>1</v>
      </c>
      <c r="T4617" s="4">
        <v>1000</v>
      </c>
      <c r="U4617" s="4">
        <v>130</v>
      </c>
      <c r="V4617" s="25">
        <v>58.34053240740468</v>
      </c>
      <c r="W4617" s="4">
        <v>2</v>
      </c>
    </row>
    <row r="4618" spans="1:23" x14ac:dyDescent="0.45">
      <c r="A4618" t="s">
        <v>8314</v>
      </c>
      <c r="B4618" t="s">
        <v>8224</v>
      </c>
      <c r="C4618" t="s">
        <v>8386</v>
      </c>
      <c r="D4618" s="8" t="s">
        <v>8377</v>
      </c>
      <c r="F4618" s="7">
        <v>2</v>
      </c>
      <c r="G4618" s="4">
        <v>103000</v>
      </c>
      <c r="H4618" s="4">
        <v>325</v>
      </c>
      <c r="I4618" s="25">
        <v>32.458333333332121</v>
      </c>
      <c r="J4618" s="4">
        <v>3</v>
      </c>
      <c r="N4618" t="s">
        <v>8314</v>
      </c>
      <c r="O4618" t="s">
        <v>8224</v>
      </c>
      <c r="P4618" t="s">
        <v>8386</v>
      </c>
      <c r="Q4618" s="8" t="s">
        <v>8377</v>
      </c>
      <c r="S4618" s="7">
        <v>2</v>
      </c>
      <c r="T4618" s="4">
        <v>103000</v>
      </c>
      <c r="U4618" s="4">
        <v>325</v>
      </c>
      <c r="V4618" s="25">
        <v>32.458333333332121</v>
      </c>
      <c r="W4618" s="4">
        <v>3</v>
      </c>
    </row>
    <row r="4619" spans="1:23" x14ac:dyDescent="0.45">
      <c r="A4619" t="s">
        <v>8314</v>
      </c>
      <c r="B4619" t="s">
        <v>8224</v>
      </c>
      <c r="C4619" t="s">
        <v>8386</v>
      </c>
      <c r="D4619" s="8" t="s">
        <v>8377</v>
      </c>
      <c r="E4619">
        <v>168</v>
      </c>
      <c r="F4619" s="7">
        <v>1</v>
      </c>
      <c r="G4619" s="4">
        <v>8000</v>
      </c>
      <c r="H4619" s="4">
        <v>325</v>
      </c>
      <c r="I4619" s="25">
        <v>29.958333333328483</v>
      </c>
      <c r="J4619" s="4">
        <v>3</v>
      </c>
      <c r="N4619" t="s">
        <v>8314</v>
      </c>
      <c r="O4619" t="s">
        <v>8224</v>
      </c>
      <c r="P4619" t="s">
        <v>8386</v>
      </c>
      <c r="Q4619" s="8" t="s">
        <v>8377</v>
      </c>
      <c r="R4619">
        <v>168</v>
      </c>
      <c r="S4619" s="7">
        <v>1</v>
      </c>
      <c r="T4619" s="4">
        <v>8000</v>
      </c>
      <c r="U4619" s="4">
        <v>325</v>
      </c>
      <c r="V4619" s="25">
        <v>29.958333333328483</v>
      </c>
      <c r="W4619" s="4">
        <v>3</v>
      </c>
    </row>
    <row r="4620" spans="1:23" x14ac:dyDescent="0.45">
      <c r="A4620" t="s">
        <v>8314</v>
      </c>
      <c r="B4620" t="s">
        <v>8224</v>
      </c>
      <c r="C4620" t="s">
        <v>8386</v>
      </c>
      <c r="D4620" s="8" t="s">
        <v>8377</v>
      </c>
      <c r="E4620">
        <v>172</v>
      </c>
      <c r="F4620" s="7">
        <v>1</v>
      </c>
      <c r="G4620" s="4">
        <v>95000</v>
      </c>
      <c r="H4620" s="4">
        <v>0</v>
      </c>
      <c r="I4620" s="25">
        <v>34.958333333335759</v>
      </c>
      <c r="J4620" s="4">
        <v>0</v>
      </c>
      <c r="N4620" t="s">
        <v>8314</v>
      </c>
      <c r="O4620" t="s">
        <v>8224</v>
      </c>
      <c r="P4620" t="s">
        <v>8386</v>
      </c>
      <c r="Q4620" s="8" t="s">
        <v>8377</v>
      </c>
      <c r="R4620">
        <v>172</v>
      </c>
      <c r="S4620" s="7">
        <v>1</v>
      </c>
      <c r="T4620" s="4">
        <v>95000</v>
      </c>
      <c r="U4620" s="4">
        <v>0</v>
      </c>
      <c r="V4620" s="25">
        <v>34.958333333335759</v>
      </c>
      <c r="W4620" s="4">
        <v>0</v>
      </c>
    </row>
    <row r="4621" spans="1:23" x14ac:dyDescent="0.45">
      <c r="A4621" t="s">
        <v>8314</v>
      </c>
      <c r="B4621" t="s">
        <v>8224</v>
      </c>
      <c r="C4621" t="s">
        <v>8386</v>
      </c>
      <c r="D4621" s="8" t="s">
        <v>8378</v>
      </c>
      <c r="F4621" s="7">
        <v>3</v>
      </c>
      <c r="G4621" s="4">
        <v>55450</v>
      </c>
      <c r="H4621" s="4">
        <v>28129.22</v>
      </c>
      <c r="I4621" s="25">
        <v>42.305555555552324</v>
      </c>
      <c r="J4621" s="4">
        <v>92</v>
      </c>
      <c r="N4621" t="s">
        <v>8314</v>
      </c>
      <c r="O4621" t="s">
        <v>8224</v>
      </c>
      <c r="P4621" t="s">
        <v>8386</v>
      </c>
      <c r="Q4621" s="8" t="s">
        <v>8378</v>
      </c>
      <c r="S4621" s="7">
        <v>3</v>
      </c>
      <c r="T4621" s="4">
        <v>55450</v>
      </c>
      <c r="U4621" s="4">
        <v>28129.22</v>
      </c>
      <c r="V4621" s="25">
        <v>42.305555555552324</v>
      </c>
      <c r="W4621" s="4">
        <v>92</v>
      </c>
    </row>
    <row r="4622" spans="1:23" x14ac:dyDescent="0.45">
      <c r="A4622" t="s">
        <v>8314</v>
      </c>
      <c r="B4622" t="s">
        <v>8224</v>
      </c>
      <c r="C4622" t="s">
        <v>8386</v>
      </c>
      <c r="D4622" s="8" t="s">
        <v>8378</v>
      </c>
      <c r="E4622">
        <v>177</v>
      </c>
      <c r="F4622" s="7">
        <v>1</v>
      </c>
      <c r="G4622" s="4">
        <v>450</v>
      </c>
      <c r="H4622" s="4">
        <v>180</v>
      </c>
      <c r="I4622" s="25">
        <v>16.958333333328483</v>
      </c>
      <c r="J4622" s="4">
        <v>7</v>
      </c>
      <c r="N4622" t="s">
        <v>8314</v>
      </c>
      <c r="O4622" t="s">
        <v>8224</v>
      </c>
      <c r="P4622" t="s">
        <v>8386</v>
      </c>
      <c r="Q4622" s="8" t="s">
        <v>8378</v>
      </c>
      <c r="R4622">
        <v>177</v>
      </c>
      <c r="S4622" s="7">
        <v>1</v>
      </c>
      <c r="T4622" s="4">
        <v>450</v>
      </c>
      <c r="U4622" s="4">
        <v>180</v>
      </c>
      <c r="V4622" s="25">
        <v>16.958333333328483</v>
      </c>
      <c r="W4622" s="4">
        <v>7</v>
      </c>
    </row>
    <row r="4623" spans="1:23" x14ac:dyDescent="0.45">
      <c r="A4623" t="s">
        <v>8314</v>
      </c>
      <c r="B4623" t="s">
        <v>8224</v>
      </c>
      <c r="C4623" t="s">
        <v>8386</v>
      </c>
      <c r="D4623" s="8" t="s">
        <v>8378</v>
      </c>
      <c r="E4623">
        <v>216</v>
      </c>
      <c r="F4623" s="7">
        <v>1</v>
      </c>
      <c r="G4623" s="4">
        <v>50000</v>
      </c>
      <c r="H4623" s="4">
        <v>27849.22</v>
      </c>
      <c r="I4623" s="25">
        <v>49.958333333328483</v>
      </c>
      <c r="J4623" s="4">
        <v>84</v>
      </c>
      <c r="N4623" t="s">
        <v>8314</v>
      </c>
      <c r="O4623" t="s">
        <v>8224</v>
      </c>
      <c r="P4623" t="s">
        <v>8386</v>
      </c>
      <c r="Q4623" s="8" t="s">
        <v>8378</v>
      </c>
      <c r="R4623">
        <v>216</v>
      </c>
      <c r="S4623" s="7">
        <v>1</v>
      </c>
      <c r="T4623" s="4">
        <v>50000</v>
      </c>
      <c r="U4623" s="4">
        <v>27849.22</v>
      </c>
      <c r="V4623" s="25">
        <v>49.958333333328483</v>
      </c>
      <c r="W4623" s="4">
        <v>84</v>
      </c>
    </row>
    <row r="4624" spans="1:23" x14ac:dyDescent="0.45">
      <c r="A4624" t="s">
        <v>8314</v>
      </c>
      <c r="B4624" t="s">
        <v>8224</v>
      </c>
      <c r="C4624" t="s">
        <v>8386</v>
      </c>
      <c r="D4624" s="8" t="s">
        <v>8378</v>
      </c>
      <c r="E4624">
        <v>218</v>
      </c>
      <c r="F4624" s="7">
        <v>1</v>
      </c>
      <c r="G4624" s="4">
        <v>5000</v>
      </c>
      <c r="H4624" s="4">
        <v>100</v>
      </c>
      <c r="I4624" s="25">
        <v>60</v>
      </c>
      <c r="J4624" s="4">
        <v>1</v>
      </c>
      <c r="N4624" t="s">
        <v>8314</v>
      </c>
      <c r="O4624" t="s">
        <v>8224</v>
      </c>
      <c r="P4624" t="s">
        <v>8386</v>
      </c>
      <c r="Q4624" s="8" t="s">
        <v>8378</v>
      </c>
      <c r="R4624">
        <v>218</v>
      </c>
      <c r="S4624" s="7">
        <v>1</v>
      </c>
      <c r="T4624" s="4">
        <v>5000</v>
      </c>
      <c r="U4624" s="4">
        <v>100</v>
      </c>
      <c r="V4624" s="25">
        <v>60</v>
      </c>
      <c r="W4624" s="4">
        <v>1</v>
      </c>
    </row>
    <row r="4625" spans="1:23" x14ac:dyDescent="0.45">
      <c r="A4625" t="s">
        <v>8314</v>
      </c>
      <c r="B4625" t="s">
        <v>8224</v>
      </c>
      <c r="C4625" t="s">
        <v>8386</v>
      </c>
      <c r="D4625" s="8" t="s">
        <v>8369</v>
      </c>
      <c r="F4625" s="7">
        <v>3</v>
      </c>
      <c r="G4625" s="4">
        <v>2016000</v>
      </c>
      <c r="H4625" s="4">
        <v>461</v>
      </c>
      <c r="I4625" s="25">
        <v>43.333333333333336</v>
      </c>
      <c r="J4625" s="4">
        <v>7</v>
      </c>
      <c r="N4625" t="s">
        <v>8314</v>
      </c>
      <c r="O4625" t="s">
        <v>8224</v>
      </c>
      <c r="P4625" t="s">
        <v>8386</v>
      </c>
      <c r="Q4625" s="8" t="s">
        <v>8369</v>
      </c>
      <c r="S4625" s="7">
        <v>3</v>
      </c>
      <c r="T4625" s="4">
        <v>2016000</v>
      </c>
      <c r="U4625" s="4">
        <v>461</v>
      </c>
      <c r="V4625" s="25">
        <v>43.333333333333336</v>
      </c>
      <c r="W4625" s="4">
        <v>7</v>
      </c>
    </row>
    <row r="4626" spans="1:23" x14ac:dyDescent="0.45">
      <c r="A4626" t="s">
        <v>8314</v>
      </c>
      <c r="B4626" t="s">
        <v>8224</v>
      </c>
      <c r="C4626" t="s">
        <v>8386</v>
      </c>
      <c r="D4626" s="8" t="s">
        <v>8369</v>
      </c>
      <c r="E4626">
        <v>195</v>
      </c>
      <c r="F4626" s="7">
        <v>1</v>
      </c>
      <c r="G4626" s="4">
        <v>2000000</v>
      </c>
      <c r="H4626" s="4">
        <v>0</v>
      </c>
      <c r="I4626" s="25">
        <v>60</v>
      </c>
      <c r="J4626" s="4">
        <v>0</v>
      </c>
      <c r="N4626" t="s">
        <v>8314</v>
      </c>
      <c r="O4626" t="s">
        <v>8224</v>
      </c>
      <c r="P4626" t="s">
        <v>8386</v>
      </c>
      <c r="Q4626" s="8" t="s">
        <v>8369</v>
      </c>
      <c r="R4626">
        <v>195</v>
      </c>
      <c r="S4626" s="7">
        <v>1</v>
      </c>
      <c r="T4626" s="4">
        <v>2000000</v>
      </c>
      <c r="U4626" s="4">
        <v>0</v>
      </c>
      <c r="V4626" s="25">
        <v>60</v>
      </c>
      <c r="W4626" s="4">
        <v>0</v>
      </c>
    </row>
    <row r="4627" spans="1:23" x14ac:dyDescent="0.45">
      <c r="A4627" t="s">
        <v>8314</v>
      </c>
      <c r="B4627" t="s">
        <v>8224</v>
      </c>
      <c r="C4627" t="s">
        <v>8386</v>
      </c>
      <c r="D4627" s="8" t="s">
        <v>8369</v>
      </c>
      <c r="E4627">
        <v>230</v>
      </c>
      <c r="F4627" s="7">
        <v>1</v>
      </c>
      <c r="G4627" s="4">
        <v>15000</v>
      </c>
      <c r="H4627" s="4">
        <v>60</v>
      </c>
      <c r="I4627" s="25">
        <v>30</v>
      </c>
      <c r="J4627" s="4">
        <v>2</v>
      </c>
      <c r="N4627" t="s">
        <v>8314</v>
      </c>
      <c r="O4627" t="s">
        <v>8224</v>
      </c>
      <c r="P4627" t="s">
        <v>8386</v>
      </c>
      <c r="Q4627" s="8" t="s">
        <v>8369</v>
      </c>
      <c r="R4627">
        <v>230</v>
      </c>
      <c r="S4627" s="7">
        <v>1</v>
      </c>
      <c r="T4627" s="4">
        <v>15000</v>
      </c>
      <c r="U4627" s="4">
        <v>60</v>
      </c>
      <c r="V4627" s="25">
        <v>30</v>
      </c>
      <c r="W4627" s="4">
        <v>2</v>
      </c>
    </row>
    <row r="4628" spans="1:23" x14ac:dyDescent="0.45">
      <c r="A4628" t="s">
        <v>8314</v>
      </c>
      <c r="B4628" t="s">
        <v>8224</v>
      </c>
      <c r="C4628" t="s">
        <v>8386</v>
      </c>
      <c r="D4628" s="8" t="s">
        <v>8369</v>
      </c>
      <c r="E4628">
        <v>234</v>
      </c>
      <c r="F4628" s="7">
        <v>1</v>
      </c>
      <c r="G4628" s="4">
        <v>1000</v>
      </c>
      <c r="H4628" s="4">
        <v>401</v>
      </c>
      <c r="I4628" s="25">
        <v>40</v>
      </c>
      <c r="J4628" s="4">
        <v>5</v>
      </c>
      <c r="N4628" t="s">
        <v>8314</v>
      </c>
      <c r="O4628" t="s">
        <v>8224</v>
      </c>
      <c r="P4628" t="s">
        <v>8386</v>
      </c>
      <c r="Q4628" s="8" t="s">
        <v>8369</v>
      </c>
      <c r="R4628">
        <v>234</v>
      </c>
      <c r="S4628" s="7">
        <v>1</v>
      </c>
      <c r="T4628" s="4">
        <v>1000</v>
      </c>
      <c r="U4628" s="4">
        <v>401</v>
      </c>
      <c r="V4628" s="25">
        <v>40</v>
      </c>
      <c r="W4628" s="4">
        <v>5</v>
      </c>
    </row>
    <row r="4629" spans="1:23" x14ac:dyDescent="0.45">
      <c r="A4629" t="s">
        <v>8314</v>
      </c>
      <c r="B4629" t="s">
        <v>8224</v>
      </c>
      <c r="C4629" t="s">
        <v>8386</v>
      </c>
      <c r="D4629" s="8" t="s">
        <v>8380</v>
      </c>
      <c r="F4629" s="7">
        <v>6</v>
      </c>
      <c r="G4629" s="4">
        <v>183000</v>
      </c>
      <c r="H4629" s="4">
        <v>811</v>
      </c>
      <c r="I4629" s="25">
        <v>39.009419367284863</v>
      </c>
      <c r="J4629" s="4">
        <v>7</v>
      </c>
      <c r="N4629" t="s">
        <v>8314</v>
      </c>
      <c r="O4629" t="s">
        <v>8224</v>
      </c>
      <c r="P4629" t="s">
        <v>8386</v>
      </c>
      <c r="Q4629" s="8" t="s">
        <v>8380</v>
      </c>
      <c r="S4629" s="7">
        <v>6</v>
      </c>
      <c r="T4629" s="4">
        <v>183000</v>
      </c>
      <c r="U4629" s="4">
        <v>811</v>
      </c>
      <c r="V4629" s="25">
        <v>39.009419367284863</v>
      </c>
      <c r="W4629" s="4">
        <v>7</v>
      </c>
    </row>
    <row r="4630" spans="1:23" x14ac:dyDescent="0.45">
      <c r="A4630" t="s">
        <v>8314</v>
      </c>
      <c r="B4630" t="s">
        <v>8224</v>
      </c>
      <c r="C4630" t="s">
        <v>8386</v>
      </c>
      <c r="D4630" s="8" t="s">
        <v>8380</v>
      </c>
      <c r="E4630">
        <v>160</v>
      </c>
      <c r="F4630" s="7">
        <v>1</v>
      </c>
      <c r="G4630" s="4">
        <v>5000</v>
      </c>
      <c r="H4630" s="4">
        <v>0</v>
      </c>
      <c r="I4630" s="25">
        <v>60</v>
      </c>
      <c r="J4630" s="4">
        <v>0</v>
      </c>
      <c r="N4630" t="s">
        <v>8314</v>
      </c>
      <c r="O4630" t="s">
        <v>8224</v>
      </c>
      <c r="P4630" t="s">
        <v>8386</v>
      </c>
      <c r="Q4630" s="8" t="s">
        <v>8380</v>
      </c>
      <c r="R4630">
        <v>160</v>
      </c>
      <c r="S4630" s="7">
        <v>1</v>
      </c>
      <c r="T4630" s="4">
        <v>5000</v>
      </c>
      <c r="U4630" s="4">
        <v>0</v>
      </c>
      <c r="V4630" s="25">
        <v>60</v>
      </c>
      <c r="W4630" s="4">
        <v>0</v>
      </c>
    </row>
    <row r="4631" spans="1:23" x14ac:dyDescent="0.45">
      <c r="A4631" t="s">
        <v>8314</v>
      </c>
      <c r="B4631" t="s">
        <v>8224</v>
      </c>
      <c r="C4631" t="s">
        <v>8386</v>
      </c>
      <c r="D4631" s="8" t="s">
        <v>8380</v>
      </c>
      <c r="E4631">
        <v>167</v>
      </c>
      <c r="F4631" s="7">
        <v>1</v>
      </c>
      <c r="G4631" s="4">
        <v>110000</v>
      </c>
      <c r="H4631" s="4">
        <v>11</v>
      </c>
      <c r="I4631" s="25">
        <v>60</v>
      </c>
      <c r="J4631" s="4">
        <v>2</v>
      </c>
      <c r="N4631" t="s">
        <v>8314</v>
      </c>
      <c r="O4631" t="s">
        <v>8224</v>
      </c>
      <c r="P4631" t="s">
        <v>8386</v>
      </c>
      <c r="Q4631" s="8" t="s">
        <v>8380</v>
      </c>
      <c r="R4631">
        <v>167</v>
      </c>
      <c r="S4631" s="7">
        <v>1</v>
      </c>
      <c r="T4631" s="4">
        <v>110000</v>
      </c>
      <c r="U4631" s="4">
        <v>11</v>
      </c>
      <c r="V4631" s="25">
        <v>60</v>
      </c>
      <c r="W4631" s="4">
        <v>2</v>
      </c>
    </row>
    <row r="4632" spans="1:23" x14ac:dyDescent="0.45">
      <c r="A4632" t="s">
        <v>8314</v>
      </c>
      <c r="B4632" t="s">
        <v>8224</v>
      </c>
      <c r="C4632" t="s">
        <v>8386</v>
      </c>
      <c r="D4632" s="8" t="s">
        <v>8380</v>
      </c>
      <c r="E4632">
        <v>187</v>
      </c>
      <c r="F4632" s="7">
        <v>1</v>
      </c>
      <c r="G4632" s="4">
        <v>5000</v>
      </c>
      <c r="H4632" s="4">
        <v>800</v>
      </c>
      <c r="I4632" s="25">
        <v>24.05651620370918</v>
      </c>
      <c r="J4632" s="4">
        <v>5</v>
      </c>
      <c r="N4632" t="s">
        <v>8314</v>
      </c>
      <c r="O4632" t="s">
        <v>8224</v>
      </c>
      <c r="P4632" t="s">
        <v>8386</v>
      </c>
      <c r="Q4632" s="8" t="s">
        <v>8380</v>
      </c>
      <c r="R4632">
        <v>187</v>
      </c>
      <c r="S4632" s="7">
        <v>1</v>
      </c>
      <c r="T4632" s="4">
        <v>5000</v>
      </c>
      <c r="U4632" s="4">
        <v>800</v>
      </c>
      <c r="V4632" s="25">
        <v>24.05651620370918</v>
      </c>
      <c r="W4632" s="4">
        <v>5</v>
      </c>
    </row>
    <row r="4633" spans="1:23" x14ac:dyDescent="0.45">
      <c r="A4633" t="s">
        <v>8314</v>
      </c>
      <c r="B4633" t="s">
        <v>8224</v>
      </c>
      <c r="C4633" t="s">
        <v>8386</v>
      </c>
      <c r="D4633" s="8" t="s">
        <v>8380</v>
      </c>
      <c r="E4633">
        <v>209</v>
      </c>
      <c r="F4633" s="7">
        <v>1</v>
      </c>
      <c r="G4633" s="4">
        <v>25000</v>
      </c>
      <c r="H4633" s="4">
        <v>0</v>
      </c>
      <c r="I4633" s="25">
        <v>30</v>
      </c>
      <c r="J4633" s="4">
        <v>0</v>
      </c>
      <c r="N4633" t="s">
        <v>8314</v>
      </c>
      <c r="O4633" t="s">
        <v>8224</v>
      </c>
      <c r="P4633" t="s">
        <v>8386</v>
      </c>
      <c r="Q4633" s="8" t="s">
        <v>8380</v>
      </c>
      <c r="R4633">
        <v>209</v>
      </c>
      <c r="S4633" s="7">
        <v>1</v>
      </c>
      <c r="T4633" s="4">
        <v>25000</v>
      </c>
      <c r="U4633" s="4">
        <v>0</v>
      </c>
      <c r="V4633" s="25">
        <v>30</v>
      </c>
      <c r="W4633" s="4">
        <v>0</v>
      </c>
    </row>
    <row r="4634" spans="1:23" x14ac:dyDescent="0.45">
      <c r="A4634" t="s">
        <v>8314</v>
      </c>
      <c r="B4634" t="s">
        <v>8224</v>
      </c>
      <c r="C4634" t="s">
        <v>8386</v>
      </c>
      <c r="D4634" s="8" t="s">
        <v>8380</v>
      </c>
      <c r="E4634">
        <v>227</v>
      </c>
      <c r="F4634" s="7">
        <v>1</v>
      </c>
      <c r="G4634" s="4">
        <v>28000</v>
      </c>
      <c r="H4634" s="4">
        <v>0</v>
      </c>
      <c r="I4634" s="25">
        <v>30</v>
      </c>
      <c r="J4634" s="4">
        <v>0</v>
      </c>
      <c r="N4634" t="s">
        <v>8314</v>
      </c>
      <c r="O4634" t="s">
        <v>8224</v>
      </c>
      <c r="P4634" t="s">
        <v>8386</v>
      </c>
      <c r="Q4634" s="8" t="s">
        <v>8380</v>
      </c>
      <c r="R4634">
        <v>227</v>
      </c>
      <c r="S4634" s="7">
        <v>1</v>
      </c>
      <c r="T4634" s="4">
        <v>28000</v>
      </c>
      <c r="U4634" s="4">
        <v>0</v>
      </c>
      <c r="V4634" s="25">
        <v>30</v>
      </c>
      <c r="W4634" s="4">
        <v>0</v>
      </c>
    </row>
    <row r="4635" spans="1:23" x14ac:dyDescent="0.45">
      <c r="A4635" t="s">
        <v>8314</v>
      </c>
      <c r="B4635" t="s">
        <v>8224</v>
      </c>
      <c r="C4635" t="s">
        <v>8386</v>
      </c>
      <c r="D4635" s="8" t="s">
        <v>8380</v>
      </c>
      <c r="E4635">
        <v>235</v>
      </c>
      <c r="F4635" s="7">
        <v>1</v>
      </c>
      <c r="G4635" s="4">
        <v>10000</v>
      </c>
      <c r="H4635" s="4">
        <v>0</v>
      </c>
      <c r="I4635" s="25">
        <v>30</v>
      </c>
      <c r="J4635" s="4">
        <v>0</v>
      </c>
      <c r="N4635" t="s">
        <v>8314</v>
      </c>
      <c r="O4635" t="s">
        <v>8224</v>
      </c>
      <c r="P4635" t="s">
        <v>8386</v>
      </c>
      <c r="Q4635" s="8" t="s">
        <v>8380</v>
      </c>
      <c r="R4635">
        <v>235</v>
      </c>
      <c r="S4635" s="7">
        <v>1</v>
      </c>
      <c r="T4635" s="4">
        <v>10000</v>
      </c>
      <c r="U4635" s="4">
        <v>0</v>
      </c>
      <c r="V4635" s="25">
        <v>30</v>
      </c>
      <c r="W4635" s="4">
        <v>0</v>
      </c>
    </row>
    <row r="4636" spans="1:23" x14ac:dyDescent="0.45">
      <c r="A4636" t="s">
        <v>8314</v>
      </c>
      <c r="B4636" t="s">
        <v>8224</v>
      </c>
      <c r="C4636" t="s">
        <v>8386</v>
      </c>
      <c r="D4636" s="8" t="s">
        <v>8370</v>
      </c>
      <c r="F4636" s="7">
        <v>4</v>
      </c>
      <c r="G4636" s="4">
        <v>111500</v>
      </c>
      <c r="H4636" s="4">
        <v>705</v>
      </c>
      <c r="I4636" s="25">
        <v>32.609320023146211</v>
      </c>
      <c r="J4636" s="4">
        <v>14</v>
      </c>
      <c r="N4636" t="s">
        <v>8314</v>
      </c>
      <c r="O4636" t="s">
        <v>8224</v>
      </c>
      <c r="P4636" t="s">
        <v>8386</v>
      </c>
      <c r="Q4636" s="8" t="s">
        <v>8370</v>
      </c>
      <c r="S4636" s="7">
        <v>4</v>
      </c>
      <c r="T4636" s="4">
        <v>111500</v>
      </c>
      <c r="U4636" s="4">
        <v>705</v>
      </c>
      <c r="V4636" s="25">
        <v>32.609320023146211</v>
      </c>
      <c r="W4636" s="4">
        <v>14</v>
      </c>
    </row>
    <row r="4637" spans="1:23" x14ac:dyDescent="0.45">
      <c r="A4637" t="s">
        <v>8314</v>
      </c>
      <c r="B4637" t="s">
        <v>8224</v>
      </c>
      <c r="C4637" t="s">
        <v>8386</v>
      </c>
      <c r="D4637" s="8" t="s">
        <v>8370</v>
      </c>
      <c r="E4637">
        <v>170</v>
      </c>
      <c r="F4637" s="7">
        <v>1</v>
      </c>
      <c r="G4637" s="4">
        <v>10000</v>
      </c>
      <c r="H4637" s="4">
        <v>325</v>
      </c>
      <c r="I4637" s="25">
        <v>29.249965277776937</v>
      </c>
      <c r="J4637" s="4">
        <v>10</v>
      </c>
      <c r="N4637" t="s">
        <v>8314</v>
      </c>
      <c r="O4637" t="s">
        <v>8224</v>
      </c>
      <c r="P4637" t="s">
        <v>8386</v>
      </c>
      <c r="Q4637" s="8" t="s">
        <v>8370</v>
      </c>
      <c r="R4637">
        <v>170</v>
      </c>
      <c r="S4637" s="7">
        <v>1</v>
      </c>
      <c r="T4637" s="4">
        <v>10000</v>
      </c>
      <c r="U4637" s="4">
        <v>325</v>
      </c>
      <c r="V4637" s="25">
        <v>29.249965277776937</v>
      </c>
      <c r="W4637" s="4">
        <v>10</v>
      </c>
    </row>
    <row r="4638" spans="1:23" x14ac:dyDescent="0.45">
      <c r="A4638" t="s">
        <v>8314</v>
      </c>
      <c r="B4638" t="s">
        <v>8224</v>
      </c>
      <c r="C4638" t="s">
        <v>8386</v>
      </c>
      <c r="D4638" s="8" t="s">
        <v>8370</v>
      </c>
      <c r="E4638">
        <v>176</v>
      </c>
      <c r="F4638" s="7">
        <v>1</v>
      </c>
      <c r="G4638" s="4">
        <v>1500</v>
      </c>
      <c r="H4638" s="4">
        <v>0</v>
      </c>
      <c r="I4638" s="25">
        <v>30</v>
      </c>
      <c r="J4638" s="4">
        <v>0</v>
      </c>
      <c r="N4638" t="s">
        <v>8314</v>
      </c>
      <c r="O4638" t="s">
        <v>8224</v>
      </c>
      <c r="P4638" t="s">
        <v>8386</v>
      </c>
      <c r="Q4638" s="8" t="s">
        <v>8370</v>
      </c>
      <c r="R4638">
        <v>176</v>
      </c>
      <c r="S4638" s="7">
        <v>1</v>
      </c>
      <c r="T4638" s="4">
        <v>1500</v>
      </c>
      <c r="U4638" s="4">
        <v>0</v>
      </c>
      <c r="V4638" s="25">
        <v>30</v>
      </c>
      <c r="W4638" s="4">
        <v>0</v>
      </c>
    </row>
    <row r="4639" spans="1:23" x14ac:dyDescent="0.45">
      <c r="A4639" t="s">
        <v>8314</v>
      </c>
      <c r="B4639" t="s">
        <v>8224</v>
      </c>
      <c r="C4639" t="s">
        <v>8386</v>
      </c>
      <c r="D4639" s="8" t="s">
        <v>8370</v>
      </c>
      <c r="E4639">
        <v>213</v>
      </c>
      <c r="F4639" s="7">
        <v>1</v>
      </c>
      <c r="G4639" s="4">
        <v>50000</v>
      </c>
      <c r="H4639" s="4">
        <v>20</v>
      </c>
      <c r="I4639" s="25">
        <v>29.993680555548053</v>
      </c>
      <c r="J4639" s="4">
        <v>1</v>
      </c>
      <c r="N4639" t="s">
        <v>8314</v>
      </c>
      <c r="O4639" t="s">
        <v>8224</v>
      </c>
      <c r="P4639" t="s">
        <v>8386</v>
      </c>
      <c r="Q4639" s="8" t="s">
        <v>8370</v>
      </c>
      <c r="R4639">
        <v>213</v>
      </c>
      <c r="S4639" s="7">
        <v>1</v>
      </c>
      <c r="T4639" s="4">
        <v>50000</v>
      </c>
      <c r="U4639" s="4">
        <v>20</v>
      </c>
      <c r="V4639" s="25">
        <v>29.993680555548053</v>
      </c>
      <c r="W4639" s="4">
        <v>1</v>
      </c>
    </row>
    <row r="4640" spans="1:23" x14ac:dyDescent="0.45">
      <c r="A4640" t="s">
        <v>8314</v>
      </c>
      <c r="B4640" t="s">
        <v>8224</v>
      </c>
      <c r="C4640" t="s">
        <v>8386</v>
      </c>
      <c r="D4640" s="8" t="s">
        <v>8370</v>
      </c>
      <c r="E4640">
        <v>220</v>
      </c>
      <c r="F4640" s="7">
        <v>1</v>
      </c>
      <c r="G4640" s="4">
        <v>50000</v>
      </c>
      <c r="H4640" s="4">
        <v>360</v>
      </c>
      <c r="I4640" s="25">
        <v>41.193634259259852</v>
      </c>
      <c r="J4640" s="4">
        <v>3</v>
      </c>
      <c r="N4640" t="s">
        <v>8314</v>
      </c>
      <c r="O4640" t="s">
        <v>8224</v>
      </c>
      <c r="P4640" t="s">
        <v>8386</v>
      </c>
      <c r="Q4640" s="8" t="s">
        <v>8370</v>
      </c>
      <c r="R4640">
        <v>220</v>
      </c>
      <c r="S4640" s="7">
        <v>1</v>
      </c>
      <c r="T4640" s="4">
        <v>50000</v>
      </c>
      <c r="U4640" s="4">
        <v>360</v>
      </c>
      <c r="V4640" s="25">
        <v>41.193634259259852</v>
      </c>
      <c r="W4640" s="4">
        <v>3</v>
      </c>
    </row>
    <row r="4641" spans="1:23" x14ac:dyDescent="0.45">
      <c r="A4641" t="s">
        <v>8314</v>
      </c>
      <c r="B4641" t="s">
        <v>8224</v>
      </c>
      <c r="C4641" t="s">
        <v>8386</v>
      </c>
      <c r="D4641" s="8" t="s">
        <v>8371</v>
      </c>
      <c r="F4641" s="7">
        <v>2</v>
      </c>
      <c r="G4641" s="4">
        <v>2005000</v>
      </c>
      <c r="H4641" s="4">
        <v>2230</v>
      </c>
      <c r="I4641" s="25">
        <v>32.019363425926713</v>
      </c>
      <c r="J4641" s="4">
        <v>12</v>
      </c>
      <c r="N4641" t="s">
        <v>8314</v>
      </c>
      <c r="O4641" t="s">
        <v>8224</v>
      </c>
      <c r="P4641" t="s">
        <v>8386</v>
      </c>
      <c r="Q4641" s="8" t="s">
        <v>8371</v>
      </c>
      <c r="S4641" s="7">
        <v>2</v>
      </c>
      <c r="T4641" s="4">
        <v>2005000</v>
      </c>
      <c r="U4641" s="4">
        <v>2230</v>
      </c>
      <c r="V4641" s="25">
        <v>32.019363425926713</v>
      </c>
      <c r="W4641" s="4">
        <v>12</v>
      </c>
    </row>
    <row r="4642" spans="1:23" x14ac:dyDescent="0.45">
      <c r="A4642" t="s">
        <v>8314</v>
      </c>
      <c r="B4642" t="s">
        <v>8224</v>
      </c>
      <c r="C4642" t="s">
        <v>8386</v>
      </c>
      <c r="D4642" s="8" t="s">
        <v>8371</v>
      </c>
      <c r="E4642">
        <v>163</v>
      </c>
      <c r="F4642" s="7">
        <v>1</v>
      </c>
      <c r="G4642" s="4">
        <v>2000000</v>
      </c>
      <c r="H4642" s="4">
        <v>0</v>
      </c>
      <c r="I4642" s="25">
        <v>34.038726851853426</v>
      </c>
      <c r="J4642" s="4">
        <v>0</v>
      </c>
      <c r="N4642" t="s">
        <v>8314</v>
      </c>
      <c r="O4642" t="s">
        <v>8224</v>
      </c>
      <c r="P4642" t="s">
        <v>8386</v>
      </c>
      <c r="Q4642" s="8" t="s">
        <v>8371</v>
      </c>
      <c r="R4642">
        <v>163</v>
      </c>
      <c r="S4642" s="7">
        <v>1</v>
      </c>
      <c r="T4642" s="4">
        <v>2000000</v>
      </c>
      <c r="U4642" s="4">
        <v>0</v>
      </c>
      <c r="V4642" s="25">
        <v>34.038726851853426</v>
      </c>
      <c r="W4642" s="4">
        <v>0</v>
      </c>
    </row>
    <row r="4643" spans="1:23" x14ac:dyDescent="0.45">
      <c r="A4643" t="s">
        <v>8314</v>
      </c>
      <c r="B4643" t="s">
        <v>8224</v>
      </c>
      <c r="C4643" t="s">
        <v>8386</v>
      </c>
      <c r="D4643" s="8" t="s">
        <v>8371</v>
      </c>
      <c r="E4643">
        <v>211</v>
      </c>
      <c r="F4643" s="7">
        <v>1</v>
      </c>
      <c r="G4643" s="4">
        <v>5000</v>
      </c>
      <c r="H4643" s="4">
        <v>2230</v>
      </c>
      <c r="I4643" s="25">
        <v>30</v>
      </c>
      <c r="J4643" s="4">
        <v>12</v>
      </c>
      <c r="N4643" t="s">
        <v>8314</v>
      </c>
      <c r="O4643" t="s">
        <v>8224</v>
      </c>
      <c r="P4643" t="s">
        <v>8386</v>
      </c>
      <c r="Q4643" s="8" t="s">
        <v>8371</v>
      </c>
      <c r="R4643">
        <v>211</v>
      </c>
      <c r="S4643" s="7">
        <v>1</v>
      </c>
      <c r="T4643" s="4">
        <v>5000</v>
      </c>
      <c r="U4643" s="4">
        <v>2230</v>
      </c>
      <c r="V4643" s="25">
        <v>30</v>
      </c>
      <c r="W4643" s="4">
        <v>12</v>
      </c>
    </row>
    <row r="4644" spans="1:23" x14ac:dyDescent="0.45">
      <c r="A4644" t="s">
        <v>8314</v>
      </c>
      <c r="B4644" t="s">
        <v>8224</v>
      </c>
      <c r="C4644" t="s">
        <v>8386</v>
      </c>
      <c r="D4644" s="8" t="s">
        <v>8372</v>
      </c>
      <c r="F4644" s="7">
        <v>3</v>
      </c>
      <c r="G4644" s="4">
        <v>26000</v>
      </c>
      <c r="H4644" s="4">
        <v>4330</v>
      </c>
      <c r="I4644" s="25">
        <v>31.363364197529638</v>
      </c>
      <c r="J4644" s="4">
        <v>50</v>
      </c>
      <c r="N4644" t="s">
        <v>8314</v>
      </c>
      <c r="O4644" t="s">
        <v>8224</v>
      </c>
      <c r="P4644" t="s">
        <v>8386</v>
      </c>
      <c r="Q4644" s="8" t="s">
        <v>8372</v>
      </c>
      <c r="S4644" s="7">
        <v>3</v>
      </c>
      <c r="T4644" s="4">
        <v>26000</v>
      </c>
      <c r="U4644" s="4">
        <v>4330</v>
      </c>
      <c r="V4644" s="25">
        <v>31.363364197529638</v>
      </c>
      <c r="W4644" s="4">
        <v>50</v>
      </c>
    </row>
    <row r="4645" spans="1:23" x14ac:dyDescent="0.45">
      <c r="A4645" t="s">
        <v>8314</v>
      </c>
      <c r="B4645" t="s">
        <v>8224</v>
      </c>
      <c r="C4645" t="s">
        <v>8386</v>
      </c>
      <c r="D4645" s="8" t="s">
        <v>8372</v>
      </c>
      <c r="E4645">
        <v>202</v>
      </c>
      <c r="F4645" s="7">
        <v>1</v>
      </c>
      <c r="G4645" s="4">
        <v>6000</v>
      </c>
      <c r="H4645" s="4">
        <v>0</v>
      </c>
      <c r="I4645" s="25">
        <v>29.946481481478259</v>
      </c>
      <c r="J4645" s="4">
        <v>0</v>
      </c>
      <c r="N4645" t="s">
        <v>8314</v>
      </c>
      <c r="O4645" t="s">
        <v>8224</v>
      </c>
      <c r="P4645" t="s">
        <v>8386</v>
      </c>
      <c r="Q4645" s="8" t="s">
        <v>8372</v>
      </c>
      <c r="R4645">
        <v>202</v>
      </c>
      <c r="S4645" s="7">
        <v>1</v>
      </c>
      <c r="T4645" s="4">
        <v>6000</v>
      </c>
      <c r="U4645" s="4">
        <v>0</v>
      </c>
      <c r="V4645" s="25">
        <v>29.946481481478259</v>
      </c>
      <c r="W4645" s="4">
        <v>0</v>
      </c>
    </row>
    <row r="4646" spans="1:23" x14ac:dyDescent="0.45">
      <c r="A4646" t="s">
        <v>8314</v>
      </c>
      <c r="B4646" t="s">
        <v>8224</v>
      </c>
      <c r="C4646" t="s">
        <v>8386</v>
      </c>
      <c r="D4646" s="8" t="s">
        <v>8372</v>
      </c>
      <c r="E4646">
        <v>205</v>
      </c>
      <c r="F4646" s="7">
        <v>1</v>
      </c>
      <c r="G4646" s="4">
        <v>8000</v>
      </c>
      <c r="H4646" s="4">
        <v>1300</v>
      </c>
      <c r="I4646" s="25">
        <v>35</v>
      </c>
      <c r="J4646" s="4">
        <v>17</v>
      </c>
      <c r="N4646" t="s">
        <v>8314</v>
      </c>
      <c r="O4646" t="s">
        <v>8224</v>
      </c>
      <c r="P4646" t="s">
        <v>8386</v>
      </c>
      <c r="Q4646" s="8" t="s">
        <v>8372</v>
      </c>
      <c r="R4646">
        <v>205</v>
      </c>
      <c r="S4646" s="7">
        <v>1</v>
      </c>
      <c r="T4646" s="4">
        <v>8000</v>
      </c>
      <c r="U4646" s="4">
        <v>1300</v>
      </c>
      <c r="V4646" s="25">
        <v>35</v>
      </c>
      <c r="W4646" s="4">
        <v>17</v>
      </c>
    </row>
    <row r="4647" spans="1:23" x14ac:dyDescent="0.45">
      <c r="A4647" t="s">
        <v>8314</v>
      </c>
      <c r="B4647" t="s">
        <v>8224</v>
      </c>
      <c r="C4647" t="s">
        <v>8386</v>
      </c>
      <c r="D4647" s="8" t="s">
        <v>8372</v>
      </c>
      <c r="E4647">
        <v>210</v>
      </c>
      <c r="F4647" s="7">
        <v>1</v>
      </c>
      <c r="G4647" s="4">
        <v>12000</v>
      </c>
      <c r="H4647" s="4">
        <v>3030</v>
      </c>
      <c r="I4647" s="25">
        <v>29.143611111110658</v>
      </c>
      <c r="J4647" s="4">
        <v>33</v>
      </c>
      <c r="N4647" t="s">
        <v>8314</v>
      </c>
      <c r="O4647" t="s">
        <v>8224</v>
      </c>
      <c r="P4647" t="s">
        <v>8386</v>
      </c>
      <c r="Q4647" s="8" t="s">
        <v>8372</v>
      </c>
      <c r="R4647">
        <v>210</v>
      </c>
      <c r="S4647" s="7">
        <v>1</v>
      </c>
      <c r="T4647" s="4">
        <v>12000</v>
      </c>
      <c r="U4647" s="4">
        <v>3030</v>
      </c>
      <c r="V4647" s="25">
        <v>29.143611111110658</v>
      </c>
      <c r="W4647" s="4">
        <v>33</v>
      </c>
    </row>
    <row r="4648" spans="1:23" x14ac:dyDescent="0.45">
      <c r="A4648" t="s">
        <v>8314</v>
      </c>
      <c r="B4648" t="s">
        <v>8224</v>
      </c>
      <c r="C4648" t="s">
        <v>8386</v>
      </c>
      <c r="D4648" s="8" t="s">
        <v>8374</v>
      </c>
      <c r="F4648" s="7">
        <v>1</v>
      </c>
      <c r="G4648" s="4">
        <v>150000</v>
      </c>
      <c r="H4648" s="4">
        <v>0</v>
      </c>
      <c r="I4648" s="25">
        <v>52.915520833332266</v>
      </c>
      <c r="J4648" s="4">
        <v>0</v>
      </c>
      <c r="N4648" t="s">
        <v>8314</v>
      </c>
      <c r="O4648" t="s">
        <v>8224</v>
      </c>
      <c r="P4648" t="s">
        <v>8386</v>
      </c>
      <c r="Q4648" s="8" t="s">
        <v>8374</v>
      </c>
      <c r="S4648" s="7">
        <v>1</v>
      </c>
      <c r="T4648" s="4">
        <v>150000</v>
      </c>
      <c r="U4648" s="4">
        <v>0</v>
      </c>
      <c r="V4648" s="25">
        <v>52.915520833332266</v>
      </c>
      <c r="W4648" s="4">
        <v>0</v>
      </c>
    </row>
    <row r="4649" spans="1:23" x14ac:dyDescent="0.45">
      <c r="A4649" t="s">
        <v>8314</v>
      </c>
      <c r="B4649" t="s">
        <v>8224</v>
      </c>
      <c r="C4649" t="s">
        <v>8386</v>
      </c>
      <c r="D4649" s="8" t="s">
        <v>8374</v>
      </c>
      <c r="E4649">
        <v>236</v>
      </c>
      <c r="F4649" s="7">
        <v>1</v>
      </c>
      <c r="G4649" s="4">
        <v>150000</v>
      </c>
      <c r="H4649" s="4">
        <v>0</v>
      </c>
      <c r="I4649" s="25">
        <v>52.915520833332266</v>
      </c>
      <c r="J4649" s="4">
        <v>0</v>
      </c>
      <c r="N4649" t="s">
        <v>8314</v>
      </c>
      <c r="O4649" t="s">
        <v>8224</v>
      </c>
      <c r="P4649" t="s">
        <v>8386</v>
      </c>
      <c r="Q4649" s="8" t="s">
        <v>8374</v>
      </c>
      <c r="R4649">
        <v>236</v>
      </c>
      <c r="S4649" s="7">
        <v>1</v>
      </c>
      <c r="T4649" s="4">
        <v>150000</v>
      </c>
      <c r="U4649" s="4">
        <v>0</v>
      </c>
      <c r="V4649" s="25">
        <v>52.915520833332266</v>
      </c>
      <c r="W4649" s="4">
        <v>0</v>
      </c>
    </row>
    <row r="4650" spans="1:23" x14ac:dyDescent="0.45">
      <c r="A4650" t="s">
        <v>8314</v>
      </c>
      <c r="B4650" t="s">
        <v>8224</v>
      </c>
      <c r="C4650" t="s">
        <v>8386</v>
      </c>
      <c r="D4650" s="8" t="s">
        <v>8381</v>
      </c>
      <c r="F4650" s="7">
        <v>1</v>
      </c>
      <c r="G4650" s="4">
        <v>1500000</v>
      </c>
      <c r="H4650" s="4">
        <v>0</v>
      </c>
      <c r="I4650" s="25">
        <v>30</v>
      </c>
      <c r="J4650" s="4">
        <v>0</v>
      </c>
      <c r="N4650" t="s">
        <v>8314</v>
      </c>
      <c r="O4650" t="s">
        <v>8224</v>
      </c>
      <c r="P4650" t="s">
        <v>8386</v>
      </c>
      <c r="Q4650" s="8" t="s">
        <v>8381</v>
      </c>
      <c r="S4650" s="7">
        <v>1</v>
      </c>
      <c r="T4650" s="4">
        <v>1500000</v>
      </c>
      <c r="U4650" s="4">
        <v>0</v>
      </c>
      <c r="V4650" s="25">
        <v>30</v>
      </c>
      <c r="W4650" s="4">
        <v>0</v>
      </c>
    </row>
    <row r="4651" spans="1:23" x14ac:dyDescent="0.45">
      <c r="A4651" t="s">
        <v>8314</v>
      </c>
      <c r="B4651" t="s">
        <v>8224</v>
      </c>
      <c r="C4651" t="s">
        <v>8386</v>
      </c>
      <c r="D4651" s="8" t="s">
        <v>8381</v>
      </c>
      <c r="E4651">
        <v>231</v>
      </c>
      <c r="F4651" s="7">
        <v>1</v>
      </c>
      <c r="G4651" s="4">
        <v>1500000</v>
      </c>
      <c r="H4651" s="4">
        <v>0</v>
      </c>
      <c r="I4651" s="25">
        <v>30</v>
      </c>
      <c r="J4651" s="4">
        <v>0</v>
      </c>
      <c r="N4651" t="s">
        <v>8314</v>
      </c>
      <c r="O4651" t="s">
        <v>8224</v>
      </c>
      <c r="P4651" t="s">
        <v>8386</v>
      </c>
      <c r="Q4651" s="8" t="s">
        <v>8381</v>
      </c>
      <c r="R4651">
        <v>231</v>
      </c>
      <c r="S4651" s="7">
        <v>1</v>
      </c>
      <c r="T4651" s="4">
        <v>1500000</v>
      </c>
      <c r="U4651" s="4">
        <v>0</v>
      </c>
      <c r="V4651" s="25">
        <v>30</v>
      </c>
      <c r="W4651" s="4">
        <v>0</v>
      </c>
    </row>
    <row r="4652" spans="1:23" x14ac:dyDescent="0.45">
      <c r="A4652" t="s">
        <v>8314</v>
      </c>
      <c r="B4652" t="s">
        <v>8224</v>
      </c>
      <c r="C4652" t="s">
        <v>8387</v>
      </c>
      <c r="F4652" s="7"/>
      <c r="G4652" s="4"/>
      <c r="H4652" s="4"/>
      <c r="I4652" s="25"/>
      <c r="J4652" s="4"/>
      <c r="N4652" t="s">
        <v>8314</v>
      </c>
      <c r="O4652" t="s">
        <v>8224</v>
      </c>
      <c r="P4652" t="s">
        <v>8387</v>
      </c>
      <c r="S4652" s="7"/>
      <c r="T4652" s="4"/>
      <c r="U4652" s="4"/>
      <c r="V4652" s="25"/>
      <c r="W4652" s="4"/>
    </row>
    <row r="4653" spans="1:23" x14ac:dyDescent="0.45">
      <c r="A4653" t="s">
        <v>8314</v>
      </c>
      <c r="B4653" t="s">
        <v>8224</v>
      </c>
      <c r="C4653" t="s">
        <v>8387</v>
      </c>
      <c r="D4653" s="8" t="s">
        <v>8376</v>
      </c>
      <c r="F4653" s="7">
        <v>1</v>
      </c>
      <c r="G4653" s="4">
        <v>15000</v>
      </c>
      <c r="H4653" s="4">
        <v>50</v>
      </c>
      <c r="I4653" s="25">
        <v>60</v>
      </c>
      <c r="J4653" s="4">
        <v>1</v>
      </c>
      <c r="N4653" t="s">
        <v>8314</v>
      </c>
      <c r="O4653" t="s">
        <v>8224</v>
      </c>
      <c r="P4653" t="s">
        <v>8387</v>
      </c>
      <c r="Q4653" s="8" t="s">
        <v>8376</v>
      </c>
      <c r="S4653" s="7">
        <v>1</v>
      </c>
      <c r="T4653" s="4">
        <v>15000</v>
      </c>
      <c r="U4653" s="4">
        <v>50</v>
      </c>
      <c r="V4653" s="25">
        <v>60</v>
      </c>
      <c r="W4653" s="4">
        <v>1</v>
      </c>
    </row>
    <row r="4654" spans="1:23" x14ac:dyDescent="0.45">
      <c r="A4654" t="s">
        <v>8314</v>
      </c>
      <c r="B4654" t="s">
        <v>8224</v>
      </c>
      <c r="C4654" t="s">
        <v>8387</v>
      </c>
      <c r="D4654" s="8" t="s">
        <v>8376</v>
      </c>
      <c r="E4654">
        <v>237</v>
      </c>
      <c r="F4654" s="7">
        <v>1</v>
      </c>
      <c r="G4654" s="4">
        <v>15000</v>
      </c>
      <c r="H4654" s="4">
        <v>50</v>
      </c>
      <c r="I4654" s="25">
        <v>60</v>
      </c>
      <c r="J4654" s="4">
        <v>1</v>
      </c>
      <c r="N4654" t="s">
        <v>8314</v>
      </c>
      <c r="O4654" t="s">
        <v>8224</v>
      </c>
      <c r="P4654" t="s">
        <v>8387</v>
      </c>
      <c r="Q4654" s="8" t="s">
        <v>8376</v>
      </c>
      <c r="R4654">
        <v>237</v>
      </c>
      <c r="S4654" s="7">
        <v>1</v>
      </c>
      <c r="T4654" s="4">
        <v>15000</v>
      </c>
      <c r="U4654" s="4">
        <v>50</v>
      </c>
      <c r="V4654" s="25">
        <v>60</v>
      </c>
      <c r="W4654" s="4">
        <v>1</v>
      </c>
    </row>
    <row r="4655" spans="1:23" x14ac:dyDescent="0.45">
      <c r="A4655" t="s">
        <v>8314</v>
      </c>
      <c r="B4655" t="s">
        <v>8224</v>
      </c>
      <c r="C4655" t="s">
        <v>8387</v>
      </c>
      <c r="D4655" s="8" t="s">
        <v>8377</v>
      </c>
      <c r="F4655" s="7">
        <v>3</v>
      </c>
      <c r="G4655" s="4">
        <v>57300</v>
      </c>
      <c r="H4655" s="4">
        <v>9016</v>
      </c>
      <c r="I4655" s="25">
        <v>40.640875771607774</v>
      </c>
      <c r="J4655" s="4">
        <v>79</v>
      </c>
      <c r="N4655" t="s">
        <v>8314</v>
      </c>
      <c r="O4655" t="s">
        <v>8224</v>
      </c>
      <c r="P4655" t="s">
        <v>8387</v>
      </c>
      <c r="Q4655" s="8" t="s">
        <v>8377</v>
      </c>
      <c r="S4655" s="7">
        <v>3</v>
      </c>
      <c r="T4655" s="4">
        <v>57300</v>
      </c>
      <c r="U4655" s="4">
        <v>9016</v>
      </c>
      <c r="V4655" s="25">
        <v>40.640875771607774</v>
      </c>
      <c r="W4655" s="4">
        <v>79</v>
      </c>
    </row>
    <row r="4656" spans="1:23" x14ac:dyDescent="0.45">
      <c r="A4656" t="s">
        <v>8314</v>
      </c>
      <c r="B4656" t="s">
        <v>8224</v>
      </c>
      <c r="C4656" t="s">
        <v>8387</v>
      </c>
      <c r="D4656" s="8" t="s">
        <v>8377</v>
      </c>
      <c r="E4656">
        <v>179</v>
      </c>
      <c r="F4656" s="7">
        <v>1</v>
      </c>
      <c r="G4656" s="4">
        <v>1000</v>
      </c>
      <c r="H4656" s="4">
        <v>200</v>
      </c>
      <c r="I4656" s="25">
        <v>30</v>
      </c>
      <c r="J4656" s="4">
        <v>2</v>
      </c>
      <c r="N4656" t="s">
        <v>8314</v>
      </c>
      <c r="O4656" t="s">
        <v>8224</v>
      </c>
      <c r="P4656" t="s">
        <v>8387</v>
      </c>
      <c r="Q4656" s="8" t="s">
        <v>8377</v>
      </c>
      <c r="R4656">
        <v>179</v>
      </c>
      <c r="S4656" s="7">
        <v>1</v>
      </c>
      <c r="T4656" s="4">
        <v>1000</v>
      </c>
      <c r="U4656" s="4">
        <v>200</v>
      </c>
      <c r="V4656" s="25">
        <v>30</v>
      </c>
      <c r="W4656" s="4">
        <v>2</v>
      </c>
    </row>
    <row r="4657" spans="1:23" x14ac:dyDescent="0.45">
      <c r="A4657" t="s">
        <v>8314</v>
      </c>
      <c r="B4657" t="s">
        <v>8224</v>
      </c>
      <c r="C4657" t="s">
        <v>8387</v>
      </c>
      <c r="D4657" s="8" t="s">
        <v>8377</v>
      </c>
      <c r="E4657">
        <v>212</v>
      </c>
      <c r="F4657" s="7">
        <v>1</v>
      </c>
      <c r="G4657" s="4">
        <v>6300</v>
      </c>
      <c r="H4657" s="4">
        <v>1</v>
      </c>
      <c r="I4657" s="25">
        <v>59.958333333343035</v>
      </c>
      <c r="J4657" s="4">
        <v>1</v>
      </c>
      <c r="N4657" t="s">
        <v>8314</v>
      </c>
      <c r="O4657" t="s">
        <v>8224</v>
      </c>
      <c r="P4657" t="s">
        <v>8387</v>
      </c>
      <c r="Q4657" s="8" t="s">
        <v>8377</v>
      </c>
      <c r="R4657">
        <v>212</v>
      </c>
      <c r="S4657" s="7">
        <v>1</v>
      </c>
      <c r="T4657" s="4">
        <v>6300</v>
      </c>
      <c r="U4657" s="4">
        <v>1</v>
      </c>
      <c r="V4657" s="25">
        <v>59.958333333343035</v>
      </c>
      <c r="W4657" s="4">
        <v>1</v>
      </c>
    </row>
    <row r="4658" spans="1:23" x14ac:dyDescent="0.45">
      <c r="A4658" t="s">
        <v>8314</v>
      </c>
      <c r="B4658" t="s">
        <v>8224</v>
      </c>
      <c r="C4658" t="s">
        <v>8387</v>
      </c>
      <c r="D4658" s="8" t="s">
        <v>8377</v>
      </c>
      <c r="E4658">
        <v>219</v>
      </c>
      <c r="F4658" s="7">
        <v>1</v>
      </c>
      <c r="G4658" s="4">
        <v>50000</v>
      </c>
      <c r="H4658" s="4">
        <v>8815</v>
      </c>
      <c r="I4658" s="25">
        <v>31.964293981480296</v>
      </c>
      <c r="J4658" s="4">
        <v>76</v>
      </c>
      <c r="N4658" t="s">
        <v>8314</v>
      </c>
      <c r="O4658" t="s">
        <v>8224</v>
      </c>
      <c r="P4658" t="s">
        <v>8387</v>
      </c>
      <c r="Q4658" s="8" t="s">
        <v>8377</v>
      </c>
      <c r="R4658">
        <v>219</v>
      </c>
      <c r="S4658" s="7">
        <v>1</v>
      </c>
      <c r="T4658" s="4">
        <v>50000</v>
      </c>
      <c r="U4658" s="4">
        <v>8815</v>
      </c>
      <c r="V4658" s="25">
        <v>31.964293981480296</v>
      </c>
      <c r="W4658" s="4">
        <v>76</v>
      </c>
    </row>
    <row r="4659" spans="1:23" x14ac:dyDescent="0.45">
      <c r="A4659" t="s">
        <v>8314</v>
      </c>
      <c r="B4659" t="s">
        <v>8224</v>
      </c>
      <c r="C4659" t="s">
        <v>8387</v>
      </c>
      <c r="D4659" s="8" t="s">
        <v>8378</v>
      </c>
      <c r="F4659" s="7">
        <v>1</v>
      </c>
      <c r="G4659" s="4">
        <v>200</v>
      </c>
      <c r="H4659" s="4">
        <v>0</v>
      </c>
      <c r="I4659" s="25">
        <v>29.958333333335759</v>
      </c>
      <c r="J4659" s="4">
        <v>0</v>
      </c>
      <c r="N4659" t="s">
        <v>8314</v>
      </c>
      <c r="O4659" t="s">
        <v>8224</v>
      </c>
      <c r="P4659" t="s">
        <v>8387</v>
      </c>
      <c r="Q4659" s="8" t="s">
        <v>8378</v>
      </c>
      <c r="S4659" s="7">
        <v>1</v>
      </c>
      <c r="T4659" s="4">
        <v>200</v>
      </c>
      <c r="U4659" s="4">
        <v>0</v>
      </c>
      <c r="V4659" s="25">
        <v>29.958333333335759</v>
      </c>
      <c r="W4659" s="4">
        <v>0</v>
      </c>
    </row>
    <row r="4660" spans="1:23" x14ac:dyDescent="0.45">
      <c r="A4660" t="s">
        <v>8314</v>
      </c>
      <c r="B4660" t="s">
        <v>8224</v>
      </c>
      <c r="C4660" t="s">
        <v>8387</v>
      </c>
      <c r="D4660" s="8" t="s">
        <v>8378</v>
      </c>
      <c r="E4660">
        <v>225</v>
      </c>
      <c r="F4660" s="7">
        <v>1</v>
      </c>
      <c r="G4660" s="4">
        <v>200</v>
      </c>
      <c r="H4660" s="4">
        <v>0</v>
      </c>
      <c r="I4660" s="25">
        <v>29.958333333335759</v>
      </c>
      <c r="J4660" s="4">
        <v>0</v>
      </c>
      <c r="N4660" t="s">
        <v>8314</v>
      </c>
      <c r="O4660" t="s">
        <v>8224</v>
      </c>
      <c r="P4660" t="s">
        <v>8387</v>
      </c>
      <c r="Q4660" s="8" t="s">
        <v>8378</v>
      </c>
      <c r="R4660">
        <v>225</v>
      </c>
      <c r="S4660" s="7">
        <v>1</v>
      </c>
      <c r="T4660" s="4">
        <v>200</v>
      </c>
      <c r="U4660" s="4">
        <v>0</v>
      </c>
      <c r="V4660" s="25">
        <v>29.958333333335759</v>
      </c>
      <c r="W4660" s="4">
        <v>0</v>
      </c>
    </row>
    <row r="4661" spans="1:23" x14ac:dyDescent="0.45">
      <c r="A4661" t="s">
        <v>8314</v>
      </c>
      <c r="B4661" t="s">
        <v>8224</v>
      </c>
      <c r="C4661" t="s">
        <v>8387</v>
      </c>
      <c r="D4661" s="8" t="s">
        <v>8379</v>
      </c>
      <c r="F4661" s="7">
        <v>1</v>
      </c>
      <c r="G4661" s="4">
        <v>1500000</v>
      </c>
      <c r="H4661" s="4">
        <v>0</v>
      </c>
      <c r="I4661" s="25">
        <v>29.997106481481751</v>
      </c>
      <c r="J4661" s="4">
        <v>0</v>
      </c>
      <c r="N4661" t="s">
        <v>8314</v>
      </c>
      <c r="O4661" t="s">
        <v>8224</v>
      </c>
      <c r="P4661" t="s">
        <v>8387</v>
      </c>
      <c r="Q4661" s="8" t="s">
        <v>8379</v>
      </c>
      <c r="S4661" s="7">
        <v>1</v>
      </c>
      <c r="T4661" s="4">
        <v>1500000</v>
      </c>
      <c r="U4661" s="4">
        <v>0</v>
      </c>
      <c r="V4661" s="25">
        <v>29.997106481481751</v>
      </c>
      <c r="W4661" s="4">
        <v>0</v>
      </c>
    </row>
    <row r="4662" spans="1:23" x14ac:dyDescent="0.45">
      <c r="A4662" t="s">
        <v>8314</v>
      </c>
      <c r="B4662" t="s">
        <v>8224</v>
      </c>
      <c r="C4662" t="s">
        <v>8387</v>
      </c>
      <c r="D4662" s="8" t="s">
        <v>8379</v>
      </c>
      <c r="E4662">
        <v>223</v>
      </c>
      <c r="F4662" s="7">
        <v>1</v>
      </c>
      <c r="G4662" s="4">
        <v>1500000</v>
      </c>
      <c r="H4662" s="4">
        <v>0</v>
      </c>
      <c r="I4662" s="25">
        <v>29.997106481481751</v>
      </c>
      <c r="J4662" s="4">
        <v>0</v>
      </c>
      <c r="N4662" t="s">
        <v>8314</v>
      </c>
      <c r="O4662" t="s">
        <v>8224</v>
      </c>
      <c r="P4662" t="s">
        <v>8387</v>
      </c>
      <c r="Q4662" s="8" t="s">
        <v>8379</v>
      </c>
      <c r="R4662">
        <v>223</v>
      </c>
      <c r="S4662" s="7">
        <v>1</v>
      </c>
      <c r="T4662" s="4">
        <v>1500000</v>
      </c>
      <c r="U4662" s="4">
        <v>0</v>
      </c>
      <c r="V4662" s="25">
        <v>29.997106481481751</v>
      </c>
      <c r="W4662" s="4">
        <v>0</v>
      </c>
    </row>
    <row r="4663" spans="1:23" x14ac:dyDescent="0.45">
      <c r="A4663" t="s">
        <v>8314</v>
      </c>
      <c r="B4663" t="s">
        <v>8224</v>
      </c>
      <c r="C4663" t="s">
        <v>8387</v>
      </c>
      <c r="D4663" s="8" t="s">
        <v>8380</v>
      </c>
      <c r="F4663" s="7">
        <v>2</v>
      </c>
      <c r="G4663" s="4">
        <v>62000</v>
      </c>
      <c r="H4663" s="4">
        <v>51</v>
      </c>
      <c r="I4663" s="25">
        <v>35</v>
      </c>
      <c r="J4663" s="4">
        <v>2</v>
      </c>
      <c r="N4663" t="s">
        <v>8314</v>
      </c>
      <c r="O4663" t="s">
        <v>8224</v>
      </c>
      <c r="P4663" t="s">
        <v>8387</v>
      </c>
      <c r="Q4663" s="8" t="s">
        <v>8380</v>
      </c>
      <c r="S4663" s="7">
        <v>2</v>
      </c>
      <c r="T4663" s="4">
        <v>62000</v>
      </c>
      <c r="U4663" s="4">
        <v>51</v>
      </c>
      <c r="V4663" s="25">
        <v>35</v>
      </c>
      <c r="W4663" s="4">
        <v>2</v>
      </c>
    </row>
    <row r="4664" spans="1:23" x14ac:dyDescent="0.45">
      <c r="A4664" t="s">
        <v>8314</v>
      </c>
      <c r="B4664" t="s">
        <v>8224</v>
      </c>
      <c r="C4664" t="s">
        <v>8387</v>
      </c>
      <c r="D4664" s="8" t="s">
        <v>8380</v>
      </c>
      <c r="E4664">
        <v>171</v>
      </c>
      <c r="F4664" s="7">
        <v>1</v>
      </c>
      <c r="G4664" s="4">
        <v>50000</v>
      </c>
      <c r="H4664" s="4">
        <v>1</v>
      </c>
      <c r="I4664" s="25">
        <v>60</v>
      </c>
      <c r="J4664" s="4">
        <v>1</v>
      </c>
      <c r="N4664" t="s">
        <v>8314</v>
      </c>
      <c r="O4664" t="s">
        <v>8224</v>
      </c>
      <c r="P4664" t="s">
        <v>8387</v>
      </c>
      <c r="Q4664" s="8" t="s">
        <v>8380</v>
      </c>
      <c r="R4664">
        <v>171</v>
      </c>
      <c r="S4664" s="7">
        <v>1</v>
      </c>
      <c r="T4664" s="4">
        <v>50000</v>
      </c>
      <c r="U4664" s="4">
        <v>1</v>
      </c>
      <c r="V4664" s="25">
        <v>60</v>
      </c>
      <c r="W4664" s="4">
        <v>1</v>
      </c>
    </row>
    <row r="4665" spans="1:23" x14ac:dyDescent="0.45">
      <c r="A4665" t="s">
        <v>8314</v>
      </c>
      <c r="B4665" t="s">
        <v>8224</v>
      </c>
      <c r="C4665" t="s">
        <v>8387</v>
      </c>
      <c r="D4665" s="8" t="s">
        <v>8380</v>
      </c>
      <c r="E4665">
        <v>190</v>
      </c>
      <c r="F4665" s="7">
        <v>1</v>
      </c>
      <c r="G4665" s="4">
        <v>12000</v>
      </c>
      <c r="H4665" s="4">
        <v>50</v>
      </c>
      <c r="I4665" s="25">
        <v>10</v>
      </c>
      <c r="J4665" s="4">
        <v>1</v>
      </c>
      <c r="N4665" t="s">
        <v>8314</v>
      </c>
      <c r="O4665" t="s">
        <v>8224</v>
      </c>
      <c r="P4665" t="s">
        <v>8387</v>
      </c>
      <c r="Q4665" s="8" t="s">
        <v>8380</v>
      </c>
      <c r="R4665">
        <v>190</v>
      </c>
      <c r="S4665" s="7">
        <v>1</v>
      </c>
      <c r="T4665" s="4">
        <v>12000</v>
      </c>
      <c r="U4665" s="4">
        <v>50</v>
      </c>
      <c r="V4665" s="25">
        <v>10</v>
      </c>
      <c r="W4665" s="4">
        <v>1</v>
      </c>
    </row>
    <row r="4666" spans="1:23" x14ac:dyDescent="0.45">
      <c r="A4666" t="s">
        <v>8314</v>
      </c>
      <c r="B4666" t="s">
        <v>8224</v>
      </c>
      <c r="C4666" t="s">
        <v>8387</v>
      </c>
      <c r="D4666" s="8" t="s">
        <v>8370</v>
      </c>
      <c r="F4666" s="7">
        <v>2</v>
      </c>
      <c r="G4666" s="4">
        <v>512700</v>
      </c>
      <c r="H4666" s="4">
        <v>345</v>
      </c>
      <c r="I4666" s="25">
        <v>40.5</v>
      </c>
      <c r="J4666" s="4">
        <v>5</v>
      </c>
      <c r="N4666" t="s">
        <v>8314</v>
      </c>
      <c r="O4666" t="s">
        <v>8224</v>
      </c>
      <c r="P4666" t="s">
        <v>8387</v>
      </c>
      <c r="Q4666" s="8" t="s">
        <v>8370</v>
      </c>
      <c r="S4666" s="7">
        <v>2</v>
      </c>
      <c r="T4666" s="4">
        <v>512700</v>
      </c>
      <c r="U4666" s="4">
        <v>345</v>
      </c>
      <c r="V4666" s="25">
        <v>40.5</v>
      </c>
      <c r="W4666" s="4">
        <v>5</v>
      </c>
    </row>
    <row r="4667" spans="1:23" x14ac:dyDescent="0.45">
      <c r="A4667" t="s">
        <v>8314</v>
      </c>
      <c r="B4667" t="s">
        <v>8224</v>
      </c>
      <c r="C4667" t="s">
        <v>8387</v>
      </c>
      <c r="D4667" s="8" t="s">
        <v>8370</v>
      </c>
      <c r="E4667">
        <v>189</v>
      </c>
      <c r="F4667" s="7">
        <v>1</v>
      </c>
      <c r="G4667" s="4">
        <v>500000</v>
      </c>
      <c r="H4667" s="4">
        <v>345</v>
      </c>
      <c r="I4667" s="25">
        <v>60</v>
      </c>
      <c r="J4667" s="4">
        <v>5</v>
      </c>
      <c r="N4667" t="s">
        <v>8314</v>
      </c>
      <c r="O4667" t="s">
        <v>8224</v>
      </c>
      <c r="P4667" t="s">
        <v>8387</v>
      </c>
      <c r="Q4667" s="8" t="s">
        <v>8370</v>
      </c>
      <c r="R4667">
        <v>189</v>
      </c>
      <c r="S4667" s="7">
        <v>1</v>
      </c>
      <c r="T4667" s="4">
        <v>500000</v>
      </c>
      <c r="U4667" s="4">
        <v>345</v>
      </c>
      <c r="V4667" s="25">
        <v>60</v>
      </c>
      <c r="W4667" s="4">
        <v>5</v>
      </c>
    </row>
    <row r="4668" spans="1:23" x14ac:dyDescent="0.45">
      <c r="A4668" t="s">
        <v>8314</v>
      </c>
      <c r="B4668" t="s">
        <v>8224</v>
      </c>
      <c r="C4668" t="s">
        <v>8387</v>
      </c>
      <c r="D4668" s="8" t="s">
        <v>8370</v>
      </c>
      <c r="E4668">
        <v>206</v>
      </c>
      <c r="F4668" s="7">
        <v>1</v>
      </c>
      <c r="G4668" s="4">
        <v>12700</v>
      </c>
      <c r="H4668" s="4">
        <v>0</v>
      </c>
      <c r="I4668" s="25">
        <v>21</v>
      </c>
      <c r="J4668" s="4">
        <v>0</v>
      </c>
      <c r="N4668" t="s">
        <v>8314</v>
      </c>
      <c r="O4668" t="s">
        <v>8224</v>
      </c>
      <c r="P4668" t="s">
        <v>8387</v>
      </c>
      <c r="Q4668" s="8" t="s">
        <v>8370</v>
      </c>
      <c r="R4668">
        <v>206</v>
      </c>
      <c r="S4668" s="7">
        <v>1</v>
      </c>
      <c r="T4668" s="4">
        <v>12700</v>
      </c>
      <c r="U4668" s="4">
        <v>0</v>
      </c>
      <c r="V4668" s="25">
        <v>21</v>
      </c>
      <c r="W4668" s="4">
        <v>0</v>
      </c>
    </row>
    <row r="4669" spans="1:23" x14ac:dyDescent="0.45">
      <c r="A4669" t="s">
        <v>8314</v>
      </c>
      <c r="B4669" t="s">
        <v>8224</v>
      </c>
      <c r="C4669" t="s">
        <v>8387</v>
      </c>
      <c r="D4669" s="8" t="s">
        <v>8371</v>
      </c>
      <c r="F4669" s="7">
        <v>2</v>
      </c>
      <c r="G4669" s="4">
        <v>360000</v>
      </c>
      <c r="H4669" s="4">
        <v>0</v>
      </c>
      <c r="I4669" s="25">
        <v>30</v>
      </c>
      <c r="J4669" s="4">
        <v>0</v>
      </c>
      <c r="N4669" t="s">
        <v>8314</v>
      </c>
      <c r="O4669" t="s">
        <v>8224</v>
      </c>
      <c r="P4669" t="s">
        <v>8387</v>
      </c>
      <c r="Q4669" s="8" t="s">
        <v>8371</v>
      </c>
      <c r="S4669" s="7">
        <v>2</v>
      </c>
      <c r="T4669" s="4">
        <v>360000</v>
      </c>
      <c r="U4669" s="4">
        <v>0</v>
      </c>
      <c r="V4669" s="25">
        <v>30</v>
      </c>
      <c r="W4669" s="4">
        <v>0</v>
      </c>
    </row>
    <row r="4670" spans="1:23" x14ac:dyDescent="0.45">
      <c r="A4670" t="s">
        <v>8314</v>
      </c>
      <c r="B4670" t="s">
        <v>8224</v>
      </c>
      <c r="C4670" t="s">
        <v>8387</v>
      </c>
      <c r="D4670" s="8" t="s">
        <v>8371</v>
      </c>
      <c r="E4670">
        <v>199</v>
      </c>
      <c r="F4670" s="7">
        <v>1</v>
      </c>
      <c r="G4670" s="4">
        <v>10000</v>
      </c>
      <c r="H4670" s="4">
        <v>0</v>
      </c>
      <c r="I4670" s="25">
        <v>30</v>
      </c>
      <c r="J4670" s="4">
        <v>0</v>
      </c>
      <c r="N4670" t="s">
        <v>8314</v>
      </c>
      <c r="O4670" t="s">
        <v>8224</v>
      </c>
      <c r="P4670" t="s">
        <v>8387</v>
      </c>
      <c r="Q4670" s="8" t="s">
        <v>8371</v>
      </c>
      <c r="R4670">
        <v>199</v>
      </c>
      <c r="S4670" s="7">
        <v>1</v>
      </c>
      <c r="T4670" s="4">
        <v>10000</v>
      </c>
      <c r="U4670" s="4">
        <v>0</v>
      </c>
      <c r="V4670" s="25">
        <v>30</v>
      </c>
      <c r="W4670" s="4">
        <v>0</v>
      </c>
    </row>
    <row r="4671" spans="1:23" x14ac:dyDescent="0.45">
      <c r="A4671" t="s">
        <v>8314</v>
      </c>
      <c r="B4671" t="s">
        <v>8224</v>
      </c>
      <c r="C4671" t="s">
        <v>8387</v>
      </c>
      <c r="D4671" s="8" t="s">
        <v>8371</v>
      </c>
      <c r="E4671">
        <v>233</v>
      </c>
      <c r="F4671" s="7">
        <v>1</v>
      </c>
      <c r="G4671" s="4">
        <v>350000</v>
      </c>
      <c r="H4671" s="4">
        <v>0</v>
      </c>
      <c r="I4671" s="25">
        <v>30</v>
      </c>
      <c r="J4671" s="4">
        <v>0</v>
      </c>
      <c r="N4671" t="s">
        <v>8314</v>
      </c>
      <c r="O4671" t="s">
        <v>8224</v>
      </c>
      <c r="P4671" t="s">
        <v>8387</v>
      </c>
      <c r="Q4671" s="8" t="s">
        <v>8371</v>
      </c>
      <c r="R4671">
        <v>233</v>
      </c>
      <c r="S4671" s="7">
        <v>1</v>
      </c>
      <c r="T4671" s="4">
        <v>350000</v>
      </c>
      <c r="U4671" s="4">
        <v>0</v>
      </c>
      <c r="V4671" s="25">
        <v>30</v>
      </c>
      <c r="W4671" s="4">
        <v>0</v>
      </c>
    </row>
    <row r="4672" spans="1:23" x14ac:dyDescent="0.45">
      <c r="A4672" t="s">
        <v>8314</v>
      </c>
      <c r="B4672" t="s">
        <v>8224</v>
      </c>
      <c r="C4672" t="s">
        <v>8387</v>
      </c>
      <c r="D4672" s="8" t="s">
        <v>8381</v>
      </c>
      <c r="F4672" s="7">
        <v>3</v>
      </c>
      <c r="G4672" s="4">
        <v>32000</v>
      </c>
      <c r="H4672" s="4">
        <v>3000</v>
      </c>
      <c r="I4672" s="25">
        <v>26.80416666666618</v>
      </c>
      <c r="J4672" s="4">
        <v>1</v>
      </c>
      <c r="N4672" t="s">
        <v>8314</v>
      </c>
      <c r="O4672" t="s">
        <v>8224</v>
      </c>
      <c r="P4672" t="s">
        <v>8387</v>
      </c>
      <c r="Q4672" s="8" t="s">
        <v>8381</v>
      </c>
      <c r="S4672" s="7">
        <v>3</v>
      </c>
      <c r="T4672" s="4">
        <v>32000</v>
      </c>
      <c r="U4672" s="4">
        <v>3000</v>
      </c>
      <c r="V4672" s="25">
        <v>26.80416666666618</v>
      </c>
      <c r="W4672" s="4">
        <v>1</v>
      </c>
    </row>
    <row r="4673" spans="1:23" x14ac:dyDescent="0.45">
      <c r="A4673" t="s">
        <v>8314</v>
      </c>
      <c r="B4673" t="s">
        <v>8224</v>
      </c>
      <c r="C4673" t="s">
        <v>8387</v>
      </c>
      <c r="D4673" s="8" t="s">
        <v>8381</v>
      </c>
      <c r="E4673">
        <v>166</v>
      </c>
      <c r="F4673" s="7">
        <v>1</v>
      </c>
      <c r="G4673" s="4">
        <v>5000</v>
      </c>
      <c r="H4673" s="4">
        <v>3000</v>
      </c>
      <c r="I4673" s="25">
        <v>30</v>
      </c>
      <c r="J4673" s="4">
        <v>1</v>
      </c>
      <c r="N4673" t="s">
        <v>8314</v>
      </c>
      <c r="O4673" t="s">
        <v>8224</v>
      </c>
      <c r="P4673" t="s">
        <v>8387</v>
      </c>
      <c r="Q4673" s="8" t="s">
        <v>8381</v>
      </c>
      <c r="R4673">
        <v>166</v>
      </c>
      <c r="S4673" s="7">
        <v>1</v>
      </c>
      <c r="T4673" s="4">
        <v>5000</v>
      </c>
      <c r="U4673" s="4">
        <v>3000</v>
      </c>
      <c r="V4673" s="25">
        <v>30</v>
      </c>
      <c r="W4673" s="4">
        <v>1</v>
      </c>
    </row>
    <row r="4674" spans="1:23" x14ac:dyDescent="0.45">
      <c r="A4674" t="s">
        <v>8314</v>
      </c>
      <c r="B4674" t="s">
        <v>8224</v>
      </c>
      <c r="C4674" t="s">
        <v>8387</v>
      </c>
      <c r="D4674" s="8" t="s">
        <v>8381</v>
      </c>
      <c r="E4674">
        <v>182</v>
      </c>
      <c r="F4674" s="7">
        <v>1</v>
      </c>
      <c r="G4674" s="4">
        <v>1000</v>
      </c>
      <c r="H4674" s="4">
        <v>0</v>
      </c>
      <c r="I4674" s="25">
        <v>30</v>
      </c>
      <c r="J4674" s="4">
        <v>0</v>
      </c>
      <c r="N4674" t="s">
        <v>8314</v>
      </c>
      <c r="O4674" t="s">
        <v>8224</v>
      </c>
      <c r="P4674" t="s">
        <v>8387</v>
      </c>
      <c r="Q4674" s="8" t="s">
        <v>8381</v>
      </c>
      <c r="R4674">
        <v>182</v>
      </c>
      <c r="S4674" s="7">
        <v>1</v>
      </c>
      <c r="T4674" s="4">
        <v>1000</v>
      </c>
      <c r="U4674" s="4">
        <v>0</v>
      </c>
      <c r="V4674" s="25">
        <v>30</v>
      </c>
      <c r="W4674" s="4">
        <v>0</v>
      </c>
    </row>
    <row r="4675" spans="1:23" x14ac:dyDescent="0.45">
      <c r="A4675" t="s">
        <v>8314</v>
      </c>
      <c r="B4675" t="s">
        <v>8224</v>
      </c>
      <c r="C4675" t="s">
        <v>8387</v>
      </c>
      <c r="D4675" s="8" t="s">
        <v>8381</v>
      </c>
      <c r="E4675">
        <v>238</v>
      </c>
      <c r="F4675" s="7">
        <v>1</v>
      </c>
      <c r="G4675" s="4">
        <v>26000</v>
      </c>
      <c r="H4675" s="4">
        <v>0</v>
      </c>
      <c r="I4675" s="25">
        <v>20.412499999998545</v>
      </c>
      <c r="J4675" s="4">
        <v>0</v>
      </c>
      <c r="N4675" t="s">
        <v>8314</v>
      </c>
      <c r="O4675" t="s">
        <v>8224</v>
      </c>
      <c r="P4675" t="s">
        <v>8387</v>
      </c>
      <c r="Q4675" s="8" t="s">
        <v>8381</v>
      </c>
      <c r="R4675">
        <v>238</v>
      </c>
      <c r="S4675" s="7">
        <v>1</v>
      </c>
      <c r="T4675" s="4">
        <v>26000</v>
      </c>
      <c r="U4675" s="4">
        <v>0</v>
      </c>
      <c r="V4675" s="25">
        <v>20.412499999998545</v>
      </c>
      <c r="W4675" s="4">
        <v>0</v>
      </c>
    </row>
    <row r="4676" spans="1:23" x14ac:dyDescent="0.45">
      <c r="A4676" t="s">
        <v>8314</v>
      </c>
      <c r="B4676" t="s">
        <v>8224</v>
      </c>
      <c r="C4676" t="s">
        <v>8388</v>
      </c>
      <c r="F4676" s="7"/>
      <c r="G4676" s="4"/>
      <c r="H4676" s="4"/>
      <c r="I4676" s="25"/>
      <c r="J4676" s="4"/>
      <c r="N4676" t="s">
        <v>8314</v>
      </c>
      <c r="O4676" t="s">
        <v>8224</v>
      </c>
      <c r="P4676" t="s">
        <v>8388</v>
      </c>
      <c r="S4676" s="7"/>
      <c r="T4676" s="4"/>
      <c r="U4676" s="4"/>
      <c r="V4676" s="25"/>
      <c r="W4676" s="4"/>
    </row>
    <row r="4677" spans="1:23" x14ac:dyDescent="0.45">
      <c r="A4677" t="s">
        <v>8314</v>
      </c>
      <c r="B4677" t="s">
        <v>8224</v>
      </c>
      <c r="C4677" t="s">
        <v>8388</v>
      </c>
      <c r="D4677" s="8" t="s">
        <v>8377</v>
      </c>
      <c r="F4677" s="7">
        <v>1</v>
      </c>
      <c r="G4677" s="4">
        <v>5000</v>
      </c>
      <c r="H4677" s="4">
        <v>0</v>
      </c>
      <c r="I4677" s="25">
        <v>30.020439814805286</v>
      </c>
      <c r="J4677" s="4">
        <v>0</v>
      </c>
      <c r="N4677" t="s">
        <v>8314</v>
      </c>
      <c r="O4677" t="s">
        <v>8224</v>
      </c>
      <c r="P4677" t="s">
        <v>8388</v>
      </c>
      <c r="Q4677" s="8" t="s">
        <v>8377</v>
      </c>
      <c r="S4677" s="7">
        <v>1</v>
      </c>
      <c r="T4677" s="4">
        <v>5000</v>
      </c>
      <c r="U4677" s="4">
        <v>0</v>
      </c>
      <c r="V4677" s="25">
        <v>30.020439814805286</v>
      </c>
      <c r="W4677" s="4">
        <v>0</v>
      </c>
    </row>
    <row r="4678" spans="1:23" x14ac:dyDescent="0.45">
      <c r="A4678" t="s">
        <v>8314</v>
      </c>
      <c r="B4678" t="s">
        <v>8224</v>
      </c>
      <c r="C4678" t="s">
        <v>8388</v>
      </c>
      <c r="D4678" s="8" t="s">
        <v>8377</v>
      </c>
      <c r="E4678">
        <v>186</v>
      </c>
      <c r="F4678" s="7">
        <v>1</v>
      </c>
      <c r="G4678" s="4">
        <v>5000</v>
      </c>
      <c r="H4678" s="4">
        <v>0</v>
      </c>
      <c r="I4678" s="25">
        <v>30.020439814805286</v>
      </c>
      <c r="J4678" s="4">
        <v>0</v>
      </c>
      <c r="N4678" t="s">
        <v>8314</v>
      </c>
      <c r="O4678" t="s">
        <v>8224</v>
      </c>
      <c r="P4678" t="s">
        <v>8388</v>
      </c>
      <c r="Q4678" s="8" t="s">
        <v>8377</v>
      </c>
      <c r="R4678">
        <v>186</v>
      </c>
      <c r="S4678" s="7">
        <v>1</v>
      </c>
      <c r="T4678" s="4">
        <v>5000</v>
      </c>
      <c r="U4678" s="4">
        <v>0</v>
      </c>
      <c r="V4678" s="25">
        <v>30.020439814805286</v>
      </c>
      <c r="W4678" s="4">
        <v>0</v>
      </c>
    </row>
    <row r="4679" spans="1:23" x14ac:dyDescent="0.45">
      <c r="A4679" t="s">
        <v>8351</v>
      </c>
      <c r="B4679"/>
      <c r="F4679" s="7">
        <v>80</v>
      </c>
      <c r="G4679" s="4">
        <v>672426</v>
      </c>
      <c r="H4679" s="4">
        <v>2791408.56</v>
      </c>
      <c r="I4679" s="25">
        <v>26.838107928241062</v>
      </c>
      <c r="J4679" s="4">
        <v>44208</v>
      </c>
      <c r="N4679" t="s">
        <v>8351</v>
      </c>
      <c r="O4679"/>
      <c r="S4679" s="7">
        <v>80</v>
      </c>
      <c r="T4679" s="4">
        <v>672426</v>
      </c>
      <c r="U4679" s="4">
        <v>2791408.56</v>
      </c>
      <c r="V4679" s="25">
        <v>26.838107928241062</v>
      </c>
      <c r="W4679" s="4">
        <v>44208</v>
      </c>
    </row>
    <row r="4680" spans="1:23" x14ac:dyDescent="0.45">
      <c r="A4680" t="s">
        <v>8351</v>
      </c>
      <c r="B4680" t="s">
        <v>8226</v>
      </c>
      <c r="F4680" s="7">
        <v>2</v>
      </c>
      <c r="G4680" s="4">
        <v>6494</v>
      </c>
      <c r="H4680" s="4">
        <v>30440</v>
      </c>
      <c r="I4680" s="25">
        <v>28.061105324071832</v>
      </c>
      <c r="J4680" s="4">
        <v>724</v>
      </c>
      <c r="N4680" t="s">
        <v>8351</v>
      </c>
      <c r="O4680" t="s">
        <v>8226</v>
      </c>
      <c r="S4680" s="7">
        <v>2</v>
      </c>
      <c r="T4680" s="4">
        <v>6494</v>
      </c>
      <c r="U4680" s="4">
        <v>30440</v>
      </c>
      <c r="V4680" s="25">
        <v>28.061105324071832</v>
      </c>
      <c r="W4680" s="4">
        <v>724</v>
      </c>
    </row>
    <row r="4681" spans="1:23" x14ac:dyDescent="0.45">
      <c r="A4681" t="s">
        <v>8351</v>
      </c>
      <c r="B4681" t="s">
        <v>8226</v>
      </c>
      <c r="C4681" t="s">
        <v>8387</v>
      </c>
      <c r="F4681" s="7"/>
      <c r="G4681" s="4"/>
      <c r="H4681" s="4"/>
      <c r="I4681" s="25"/>
      <c r="J4681" s="4"/>
      <c r="N4681" t="s">
        <v>8351</v>
      </c>
      <c r="O4681" t="s">
        <v>8226</v>
      </c>
      <c r="P4681" t="s">
        <v>8387</v>
      </c>
      <c r="S4681" s="7"/>
      <c r="T4681" s="4"/>
      <c r="U4681" s="4"/>
      <c r="V4681" s="25"/>
      <c r="W4681" s="4"/>
    </row>
    <row r="4682" spans="1:23" x14ac:dyDescent="0.45">
      <c r="A4682" t="s">
        <v>8351</v>
      </c>
      <c r="B4682" t="s">
        <v>8226</v>
      </c>
      <c r="C4682" t="s">
        <v>8387</v>
      </c>
      <c r="D4682" s="8" t="s">
        <v>8372</v>
      </c>
      <c r="F4682" s="7">
        <v>1</v>
      </c>
      <c r="G4682" s="4">
        <v>5494</v>
      </c>
      <c r="H4682" s="4">
        <v>22645</v>
      </c>
      <c r="I4682" s="25">
        <v>35.122210648143664</v>
      </c>
      <c r="J4682" s="4">
        <v>514</v>
      </c>
      <c r="N4682" t="s">
        <v>8351</v>
      </c>
      <c r="O4682" t="s">
        <v>8226</v>
      </c>
      <c r="P4682" t="s">
        <v>8387</v>
      </c>
      <c r="Q4682" s="8" t="s">
        <v>8372</v>
      </c>
      <c r="S4682" s="7">
        <v>1</v>
      </c>
      <c r="T4682" s="4">
        <v>5494</v>
      </c>
      <c r="U4682" s="4">
        <v>22645</v>
      </c>
      <c r="V4682" s="25">
        <v>35.122210648143664</v>
      </c>
      <c r="W4682" s="4">
        <v>514</v>
      </c>
    </row>
    <row r="4683" spans="1:23" x14ac:dyDescent="0.45">
      <c r="A4683" t="s">
        <v>8351</v>
      </c>
      <c r="B4683" t="s">
        <v>8226</v>
      </c>
      <c r="C4683" t="s">
        <v>8387</v>
      </c>
      <c r="D4683" s="8" t="s">
        <v>8372</v>
      </c>
      <c r="E4683">
        <v>2188</v>
      </c>
      <c r="F4683" s="7">
        <v>1</v>
      </c>
      <c r="G4683" s="4">
        <v>5494</v>
      </c>
      <c r="H4683" s="4">
        <v>22645</v>
      </c>
      <c r="I4683" s="25">
        <v>35.122210648143664</v>
      </c>
      <c r="J4683" s="4">
        <v>514</v>
      </c>
      <c r="N4683" t="s">
        <v>8351</v>
      </c>
      <c r="O4683" t="s">
        <v>8226</v>
      </c>
      <c r="P4683" t="s">
        <v>8387</v>
      </c>
      <c r="Q4683" s="8" t="s">
        <v>8372</v>
      </c>
      <c r="R4683">
        <v>2188</v>
      </c>
      <c r="S4683" s="7">
        <v>1</v>
      </c>
      <c r="T4683" s="4">
        <v>5494</v>
      </c>
      <c r="U4683" s="4">
        <v>22645</v>
      </c>
      <c r="V4683" s="25">
        <v>35.122210648143664</v>
      </c>
      <c r="W4683" s="4">
        <v>514</v>
      </c>
    </row>
    <row r="4684" spans="1:23" x14ac:dyDescent="0.45">
      <c r="A4684" t="s">
        <v>8351</v>
      </c>
      <c r="B4684" t="s">
        <v>8226</v>
      </c>
      <c r="C4684" t="s">
        <v>8388</v>
      </c>
      <c r="F4684" s="7"/>
      <c r="G4684" s="4"/>
      <c r="H4684" s="4"/>
      <c r="I4684" s="25"/>
      <c r="J4684" s="4"/>
      <c r="N4684" t="s">
        <v>8351</v>
      </c>
      <c r="O4684" t="s">
        <v>8226</v>
      </c>
      <c r="P4684" t="s">
        <v>8388</v>
      </c>
      <c r="S4684" s="7"/>
      <c r="T4684" s="4"/>
      <c r="U4684" s="4"/>
      <c r="V4684" s="25"/>
      <c r="W4684" s="4"/>
    </row>
    <row r="4685" spans="1:23" x14ac:dyDescent="0.45">
      <c r="A4685" t="s">
        <v>8351</v>
      </c>
      <c r="B4685" t="s">
        <v>8226</v>
      </c>
      <c r="C4685" t="s">
        <v>8388</v>
      </c>
      <c r="D4685" s="8" t="s">
        <v>8376</v>
      </c>
      <c r="F4685" s="7">
        <v>1</v>
      </c>
      <c r="G4685" s="4">
        <v>1000</v>
      </c>
      <c r="H4685" s="4">
        <v>7795</v>
      </c>
      <c r="I4685" s="25">
        <v>21</v>
      </c>
      <c r="J4685" s="4">
        <v>210</v>
      </c>
      <c r="N4685" t="s">
        <v>8351</v>
      </c>
      <c r="O4685" t="s">
        <v>8226</v>
      </c>
      <c r="P4685" t="s">
        <v>8388</v>
      </c>
      <c r="Q4685" s="8" t="s">
        <v>8376</v>
      </c>
      <c r="S4685" s="7">
        <v>1</v>
      </c>
      <c r="T4685" s="4">
        <v>1000</v>
      </c>
      <c r="U4685" s="4">
        <v>7795</v>
      </c>
      <c r="V4685" s="25">
        <v>21</v>
      </c>
      <c r="W4685" s="4">
        <v>210</v>
      </c>
    </row>
    <row r="4686" spans="1:23" x14ac:dyDescent="0.45">
      <c r="A4686" t="s">
        <v>8351</v>
      </c>
      <c r="B4686" t="s">
        <v>8226</v>
      </c>
      <c r="C4686" t="s">
        <v>8388</v>
      </c>
      <c r="D4686" s="8" t="s">
        <v>8376</v>
      </c>
      <c r="E4686">
        <v>2261</v>
      </c>
      <c r="F4686" s="7">
        <v>1</v>
      </c>
      <c r="G4686" s="4">
        <v>1000</v>
      </c>
      <c r="H4686" s="4">
        <v>7795</v>
      </c>
      <c r="I4686" s="25">
        <v>21</v>
      </c>
      <c r="J4686" s="4">
        <v>210</v>
      </c>
      <c r="N4686" t="s">
        <v>8351</v>
      </c>
      <c r="O4686" t="s">
        <v>8226</v>
      </c>
      <c r="P4686" t="s">
        <v>8388</v>
      </c>
      <c r="Q4686" s="8" t="s">
        <v>8376</v>
      </c>
      <c r="R4686">
        <v>2261</v>
      </c>
      <c r="S4686" s="7">
        <v>1</v>
      </c>
      <c r="T4686" s="4">
        <v>1000</v>
      </c>
      <c r="U4686" s="4">
        <v>7795</v>
      </c>
      <c r="V4686" s="25">
        <v>21</v>
      </c>
      <c r="W4686" s="4">
        <v>210</v>
      </c>
    </row>
    <row r="4687" spans="1:23" x14ac:dyDescent="0.45">
      <c r="A4687" t="s">
        <v>8351</v>
      </c>
      <c r="B4687" t="s">
        <v>8229</v>
      </c>
      <c r="F4687" s="7">
        <v>4</v>
      </c>
      <c r="G4687" s="4">
        <v>38000</v>
      </c>
      <c r="H4687" s="4">
        <v>61796</v>
      </c>
      <c r="I4687" s="25">
        <v>29.979166666669698</v>
      </c>
      <c r="J4687" s="4">
        <v>750</v>
      </c>
      <c r="N4687" t="s">
        <v>8351</v>
      </c>
      <c r="O4687" t="s">
        <v>8229</v>
      </c>
      <c r="S4687" s="7">
        <v>4</v>
      </c>
      <c r="T4687" s="4">
        <v>38000</v>
      </c>
      <c r="U4687" s="4">
        <v>61796</v>
      </c>
      <c r="V4687" s="25">
        <v>29.979166666669698</v>
      </c>
      <c r="W4687" s="4">
        <v>750</v>
      </c>
    </row>
    <row r="4688" spans="1:23" x14ac:dyDescent="0.45">
      <c r="A4688" t="s">
        <v>8351</v>
      </c>
      <c r="B4688" t="s">
        <v>8229</v>
      </c>
      <c r="C4688" t="s">
        <v>8385</v>
      </c>
      <c r="F4688" s="7"/>
      <c r="G4688" s="4"/>
      <c r="H4688" s="4"/>
      <c r="I4688" s="25"/>
      <c r="J4688" s="4"/>
      <c r="N4688" t="s">
        <v>8351</v>
      </c>
      <c r="O4688" t="s">
        <v>8229</v>
      </c>
      <c r="P4688" t="s">
        <v>8385</v>
      </c>
      <c r="S4688" s="7"/>
      <c r="T4688" s="4"/>
      <c r="U4688" s="4"/>
      <c r="V4688" s="25"/>
      <c r="W4688" s="4"/>
    </row>
    <row r="4689" spans="1:23" x14ac:dyDescent="0.45">
      <c r="A4689" t="s">
        <v>8351</v>
      </c>
      <c r="B4689" t="s">
        <v>8229</v>
      </c>
      <c r="C4689" t="s">
        <v>8385</v>
      </c>
      <c r="D4689" s="8" t="s">
        <v>8371</v>
      </c>
      <c r="F4689" s="7">
        <v>1</v>
      </c>
      <c r="G4689" s="4">
        <v>3000</v>
      </c>
      <c r="H4689" s="4">
        <v>15725</v>
      </c>
      <c r="I4689" s="25">
        <v>35</v>
      </c>
      <c r="J4689" s="4">
        <v>356</v>
      </c>
      <c r="N4689" t="s">
        <v>8351</v>
      </c>
      <c r="O4689" t="s">
        <v>8229</v>
      </c>
      <c r="P4689" t="s">
        <v>8385</v>
      </c>
      <c r="Q4689" s="8" t="s">
        <v>8371</v>
      </c>
      <c r="S4689" s="7">
        <v>1</v>
      </c>
      <c r="T4689" s="4">
        <v>3000</v>
      </c>
      <c r="U4689" s="4">
        <v>15725</v>
      </c>
      <c r="V4689" s="25">
        <v>35</v>
      </c>
      <c r="W4689" s="4">
        <v>356</v>
      </c>
    </row>
    <row r="4690" spans="1:23" x14ac:dyDescent="0.45">
      <c r="A4690" t="s">
        <v>8351</v>
      </c>
      <c r="B4690" t="s">
        <v>8229</v>
      </c>
      <c r="C4690" t="s">
        <v>8385</v>
      </c>
      <c r="D4690" s="8" t="s">
        <v>8371</v>
      </c>
      <c r="E4690">
        <v>2182</v>
      </c>
      <c r="F4690" s="7">
        <v>1</v>
      </c>
      <c r="G4690" s="4">
        <v>3000</v>
      </c>
      <c r="H4690" s="4">
        <v>15725</v>
      </c>
      <c r="I4690" s="25">
        <v>35</v>
      </c>
      <c r="J4690" s="4">
        <v>356</v>
      </c>
      <c r="N4690" t="s">
        <v>8351</v>
      </c>
      <c r="O4690" t="s">
        <v>8229</v>
      </c>
      <c r="P4690" t="s">
        <v>8385</v>
      </c>
      <c r="Q4690" s="8" t="s">
        <v>8371</v>
      </c>
      <c r="R4690">
        <v>2182</v>
      </c>
      <c r="S4690" s="7">
        <v>1</v>
      </c>
      <c r="T4690" s="4">
        <v>3000</v>
      </c>
      <c r="U4690" s="4">
        <v>15725</v>
      </c>
      <c r="V4690" s="25">
        <v>35</v>
      </c>
      <c r="W4690" s="4">
        <v>356</v>
      </c>
    </row>
    <row r="4691" spans="1:23" x14ac:dyDescent="0.45">
      <c r="A4691" t="s">
        <v>8351</v>
      </c>
      <c r="B4691" t="s">
        <v>8229</v>
      </c>
      <c r="C4691" t="s">
        <v>8386</v>
      </c>
      <c r="F4691" s="7"/>
      <c r="G4691" s="4"/>
      <c r="H4691" s="4"/>
      <c r="I4691" s="25"/>
      <c r="J4691" s="4"/>
      <c r="N4691" t="s">
        <v>8351</v>
      </c>
      <c r="O4691" t="s">
        <v>8229</v>
      </c>
      <c r="P4691" t="s">
        <v>8386</v>
      </c>
      <c r="S4691" s="7"/>
      <c r="T4691" s="4"/>
      <c r="U4691" s="4"/>
      <c r="V4691" s="25"/>
      <c r="W4691" s="4"/>
    </row>
    <row r="4692" spans="1:23" x14ac:dyDescent="0.45">
      <c r="A4692" t="s">
        <v>8351</v>
      </c>
      <c r="B4692" t="s">
        <v>8229</v>
      </c>
      <c r="C4692" t="s">
        <v>8386</v>
      </c>
      <c r="D4692" s="8" t="s">
        <v>8377</v>
      </c>
      <c r="F4692" s="7">
        <v>1</v>
      </c>
      <c r="G4692" s="4">
        <v>13000</v>
      </c>
      <c r="H4692" s="4">
        <v>19931</v>
      </c>
      <c r="I4692" s="25">
        <v>29.958333333335759</v>
      </c>
      <c r="J4692" s="4">
        <v>147</v>
      </c>
      <c r="N4692" t="s">
        <v>8351</v>
      </c>
      <c r="O4692" t="s">
        <v>8229</v>
      </c>
      <c r="P4692" t="s">
        <v>8386</v>
      </c>
      <c r="Q4692" s="8" t="s">
        <v>8377</v>
      </c>
      <c r="S4692" s="7">
        <v>1</v>
      </c>
      <c r="T4692" s="4">
        <v>13000</v>
      </c>
      <c r="U4692" s="4">
        <v>19931</v>
      </c>
      <c r="V4692" s="25">
        <v>29.958333333335759</v>
      </c>
      <c r="W4692" s="4">
        <v>147</v>
      </c>
    </row>
    <row r="4693" spans="1:23" x14ac:dyDescent="0.45">
      <c r="A4693" t="s">
        <v>8351</v>
      </c>
      <c r="B4693" t="s">
        <v>8229</v>
      </c>
      <c r="C4693" t="s">
        <v>8386</v>
      </c>
      <c r="D4693" s="8" t="s">
        <v>8377</v>
      </c>
      <c r="E4693">
        <v>2235</v>
      </c>
      <c r="F4693" s="7">
        <v>1</v>
      </c>
      <c r="G4693" s="4">
        <v>13000</v>
      </c>
      <c r="H4693" s="4">
        <v>19931</v>
      </c>
      <c r="I4693" s="25">
        <v>29.958333333335759</v>
      </c>
      <c r="J4693" s="4">
        <v>147</v>
      </c>
      <c r="N4693" t="s">
        <v>8351</v>
      </c>
      <c r="O4693" t="s">
        <v>8229</v>
      </c>
      <c r="P4693" t="s">
        <v>8386</v>
      </c>
      <c r="Q4693" s="8" t="s">
        <v>8377</v>
      </c>
      <c r="R4693">
        <v>2235</v>
      </c>
      <c r="S4693" s="7">
        <v>1</v>
      </c>
      <c r="T4693" s="4">
        <v>13000</v>
      </c>
      <c r="U4693" s="4">
        <v>19931</v>
      </c>
      <c r="V4693" s="25">
        <v>29.958333333335759</v>
      </c>
      <c r="W4693" s="4">
        <v>147</v>
      </c>
    </row>
    <row r="4694" spans="1:23" x14ac:dyDescent="0.45">
      <c r="A4694" t="s">
        <v>8351</v>
      </c>
      <c r="B4694" t="s">
        <v>8229</v>
      </c>
      <c r="C4694" t="s">
        <v>8386</v>
      </c>
      <c r="D4694" s="8" t="s">
        <v>8369</v>
      </c>
      <c r="F4694" s="7">
        <v>1</v>
      </c>
      <c r="G4694" s="4">
        <v>19500</v>
      </c>
      <c r="H4694" s="4">
        <v>20631</v>
      </c>
      <c r="I4694" s="25">
        <v>30</v>
      </c>
      <c r="J4694" s="4">
        <v>100</v>
      </c>
      <c r="N4694" t="s">
        <v>8351</v>
      </c>
      <c r="O4694" t="s">
        <v>8229</v>
      </c>
      <c r="P4694" t="s">
        <v>8386</v>
      </c>
      <c r="Q4694" s="8" t="s">
        <v>8369</v>
      </c>
      <c r="S4694" s="7">
        <v>1</v>
      </c>
      <c r="T4694" s="4">
        <v>19500</v>
      </c>
      <c r="U4694" s="4">
        <v>20631</v>
      </c>
      <c r="V4694" s="25">
        <v>30</v>
      </c>
      <c r="W4694" s="4">
        <v>100</v>
      </c>
    </row>
    <row r="4695" spans="1:23" x14ac:dyDescent="0.45">
      <c r="A4695" t="s">
        <v>8351</v>
      </c>
      <c r="B4695" t="s">
        <v>8229</v>
      </c>
      <c r="C4695" t="s">
        <v>8386</v>
      </c>
      <c r="D4695" s="8" t="s">
        <v>8369</v>
      </c>
      <c r="E4695">
        <v>2223</v>
      </c>
      <c r="F4695" s="7">
        <v>1</v>
      </c>
      <c r="G4695" s="4">
        <v>19500</v>
      </c>
      <c r="H4695" s="4">
        <v>20631</v>
      </c>
      <c r="I4695" s="25">
        <v>30</v>
      </c>
      <c r="J4695" s="4">
        <v>100</v>
      </c>
      <c r="N4695" t="s">
        <v>8351</v>
      </c>
      <c r="O4695" t="s">
        <v>8229</v>
      </c>
      <c r="P4695" t="s">
        <v>8386</v>
      </c>
      <c r="Q4695" s="8" t="s">
        <v>8369</v>
      </c>
      <c r="R4695">
        <v>2223</v>
      </c>
      <c r="S4695" s="7">
        <v>1</v>
      </c>
      <c r="T4695" s="4">
        <v>19500</v>
      </c>
      <c r="U4695" s="4">
        <v>20631</v>
      </c>
      <c r="V4695" s="25">
        <v>30</v>
      </c>
      <c r="W4695" s="4">
        <v>100</v>
      </c>
    </row>
    <row r="4696" spans="1:23" x14ac:dyDescent="0.45">
      <c r="A4696" t="s">
        <v>8351</v>
      </c>
      <c r="B4696" t="s">
        <v>8229</v>
      </c>
      <c r="C4696" t="s">
        <v>8388</v>
      </c>
      <c r="F4696" s="7"/>
      <c r="G4696" s="4"/>
      <c r="H4696" s="4"/>
      <c r="I4696" s="25"/>
      <c r="J4696" s="4"/>
      <c r="N4696" t="s">
        <v>8351</v>
      </c>
      <c r="O4696" t="s">
        <v>8229</v>
      </c>
      <c r="P4696" t="s">
        <v>8388</v>
      </c>
      <c r="S4696" s="7"/>
      <c r="T4696" s="4"/>
      <c r="U4696" s="4"/>
      <c r="V4696" s="25"/>
      <c r="W4696" s="4"/>
    </row>
    <row r="4697" spans="1:23" x14ac:dyDescent="0.45">
      <c r="A4697" t="s">
        <v>8351</v>
      </c>
      <c r="B4697" t="s">
        <v>8229</v>
      </c>
      <c r="C4697" t="s">
        <v>8388</v>
      </c>
      <c r="D4697" s="8" t="s">
        <v>8377</v>
      </c>
      <c r="F4697" s="7">
        <v>1</v>
      </c>
      <c r="G4697" s="4">
        <v>2500</v>
      </c>
      <c r="H4697" s="4">
        <v>5509</v>
      </c>
      <c r="I4697" s="25">
        <v>24.958333333343035</v>
      </c>
      <c r="J4697" s="4">
        <v>147</v>
      </c>
      <c r="N4697" t="s">
        <v>8351</v>
      </c>
      <c r="O4697" t="s">
        <v>8229</v>
      </c>
      <c r="P4697" t="s">
        <v>8388</v>
      </c>
      <c r="Q4697" s="8" t="s">
        <v>8377</v>
      </c>
      <c r="S4697" s="7">
        <v>1</v>
      </c>
      <c r="T4697" s="4">
        <v>2500</v>
      </c>
      <c r="U4697" s="4">
        <v>5509</v>
      </c>
      <c r="V4697" s="25">
        <v>24.958333333343035</v>
      </c>
      <c r="W4697" s="4">
        <v>147</v>
      </c>
    </row>
    <row r="4698" spans="1:23" x14ac:dyDescent="0.45">
      <c r="A4698" t="s">
        <v>8351</v>
      </c>
      <c r="B4698" t="s">
        <v>8229</v>
      </c>
      <c r="C4698" t="s">
        <v>8388</v>
      </c>
      <c r="D4698" s="8" t="s">
        <v>8377</v>
      </c>
      <c r="E4698">
        <v>2273</v>
      </c>
      <c r="F4698" s="7">
        <v>1</v>
      </c>
      <c r="G4698" s="4">
        <v>2500</v>
      </c>
      <c r="H4698" s="4">
        <v>5509</v>
      </c>
      <c r="I4698" s="25">
        <v>24.958333333343035</v>
      </c>
      <c r="J4698" s="4">
        <v>147</v>
      </c>
      <c r="N4698" t="s">
        <v>8351</v>
      </c>
      <c r="O4698" t="s">
        <v>8229</v>
      </c>
      <c r="P4698" t="s">
        <v>8388</v>
      </c>
      <c r="Q4698" s="8" t="s">
        <v>8377</v>
      </c>
      <c r="R4698">
        <v>2273</v>
      </c>
      <c r="S4698" s="7">
        <v>1</v>
      </c>
      <c r="T4698" s="4">
        <v>2500</v>
      </c>
      <c r="U4698" s="4">
        <v>5509</v>
      </c>
      <c r="V4698" s="25">
        <v>24.958333333343035</v>
      </c>
      <c r="W4698" s="4">
        <v>147</v>
      </c>
    </row>
    <row r="4699" spans="1:23" x14ac:dyDescent="0.45">
      <c r="A4699" t="s">
        <v>8351</v>
      </c>
      <c r="B4699" t="s">
        <v>8236</v>
      </c>
      <c r="F4699" s="7">
        <v>2</v>
      </c>
      <c r="G4699" s="4">
        <v>5000</v>
      </c>
      <c r="H4699" s="4">
        <v>17240.900000000001</v>
      </c>
      <c r="I4699" s="25">
        <v>30</v>
      </c>
      <c r="J4699" s="4">
        <v>223</v>
      </c>
      <c r="N4699" t="s">
        <v>8351</v>
      </c>
      <c r="O4699" t="s">
        <v>8236</v>
      </c>
      <c r="S4699" s="7">
        <v>2</v>
      </c>
      <c r="T4699" s="4">
        <v>5000</v>
      </c>
      <c r="U4699" s="4">
        <v>17240.900000000001</v>
      </c>
      <c r="V4699" s="25">
        <v>30</v>
      </c>
      <c r="W4699" s="4">
        <v>223</v>
      </c>
    </row>
    <row r="4700" spans="1:23" x14ac:dyDescent="0.45">
      <c r="A4700" t="s">
        <v>8351</v>
      </c>
      <c r="B4700" t="s">
        <v>8236</v>
      </c>
      <c r="C4700" t="s">
        <v>8386</v>
      </c>
      <c r="F4700" s="7"/>
      <c r="G4700" s="4"/>
      <c r="H4700" s="4"/>
      <c r="I4700" s="25"/>
      <c r="J4700" s="4"/>
      <c r="N4700" t="s">
        <v>8351</v>
      </c>
      <c r="O4700" t="s">
        <v>8236</v>
      </c>
      <c r="P4700" t="s">
        <v>8386</v>
      </c>
      <c r="S4700" s="7"/>
      <c r="T4700" s="4"/>
      <c r="U4700" s="4"/>
      <c r="V4700" s="25"/>
      <c r="W4700" s="4"/>
    </row>
    <row r="4701" spans="1:23" x14ac:dyDescent="0.45">
      <c r="A4701" t="s">
        <v>8351</v>
      </c>
      <c r="B4701" t="s">
        <v>8236</v>
      </c>
      <c r="C4701" t="s">
        <v>8386</v>
      </c>
      <c r="D4701" s="8" t="s">
        <v>8370</v>
      </c>
      <c r="F4701" s="7">
        <v>1</v>
      </c>
      <c r="G4701" s="4">
        <v>1000</v>
      </c>
      <c r="H4701" s="4">
        <v>11744.9</v>
      </c>
      <c r="I4701" s="25">
        <v>30</v>
      </c>
      <c r="J4701" s="4">
        <v>144</v>
      </c>
      <c r="N4701" t="s">
        <v>8351</v>
      </c>
      <c r="O4701" t="s">
        <v>8236</v>
      </c>
      <c r="P4701" t="s">
        <v>8386</v>
      </c>
      <c r="Q4701" s="8" t="s">
        <v>8370</v>
      </c>
      <c r="S4701" s="7">
        <v>1</v>
      </c>
      <c r="T4701" s="4">
        <v>1000</v>
      </c>
      <c r="U4701" s="4">
        <v>11744.9</v>
      </c>
      <c r="V4701" s="25">
        <v>30</v>
      </c>
      <c r="W4701" s="4">
        <v>144</v>
      </c>
    </row>
    <row r="4702" spans="1:23" x14ac:dyDescent="0.45">
      <c r="A4702" t="s">
        <v>8351</v>
      </c>
      <c r="B4702" t="s">
        <v>8236</v>
      </c>
      <c r="C4702" t="s">
        <v>8386</v>
      </c>
      <c r="D4702" s="8" t="s">
        <v>8370</v>
      </c>
      <c r="E4702">
        <v>2228</v>
      </c>
      <c r="F4702" s="7">
        <v>1</v>
      </c>
      <c r="G4702" s="4">
        <v>1000</v>
      </c>
      <c r="H4702" s="4">
        <v>11744.9</v>
      </c>
      <c r="I4702" s="25">
        <v>30</v>
      </c>
      <c r="J4702" s="4">
        <v>144</v>
      </c>
      <c r="N4702" t="s">
        <v>8351</v>
      </c>
      <c r="O4702" t="s">
        <v>8236</v>
      </c>
      <c r="P4702" t="s">
        <v>8386</v>
      </c>
      <c r="Q4702" s="8" t="s">
        <v>8370</v>
      </c>
      <c r="R4702">
        <v>2228</v>
      </c>
      <c r="S4702" s="7">
        <v>1</v>
      </c>
      <c r="T4702" s="4">
        <v>1000</v>
      </c>
      <c r="U4702" s="4">
        <v>11744.9</v>
      </c>
      <c r="V4702" s="25">
        <v>30</v>
      </c>
      <c r="W4702" s="4">
        <v>144</v>
      </c>
    </row>
    <row r="4703" spans="1:23" x14ac:dyDescent="0.45">
      <c r="A4703" t="s">
        <v>8351</v>
      </c>
      <c r="B4703" t="s">
        <v>8236</v>
      </c>
      <c r="C4703" t="s">
        <v>8388</v>
      </c>
      <c r="F4703" s="7"/>
      <c r="G4703" s="4"/>
      <c r="H4703" s="4"/>
      <c r="I4703" s="25"/>
      <c r="J4703" s="4"/>
      <c r="N4703" t="s">
        <v>8351</v>
      </c>
      <c r="O4703" t="s">
        <v>8236</v>
      </c>
      <c r="P4703" t="s">
        <v>8388</v>
      </c>
      <c r="S4703" s="7"/>
      <c r="T4703" s="4"/>
      <c r="U4703" s="4"/>
      <c r="V4703" s="25"/>
      <c r="W4703" s="4"/>
    </row>
    <row r="4704" spans="1:23" x14ac:dyDescent="0.45">
      <c r="A4704" t="s">
        <v>8351</v>
      </c>
      <c r="B4704" t="s">
        <v>8236</v>
      </c>
      <c r="C4704" t="s">
        <v>8388</v>
      </c>
      <c r="D4704" s="8" t="s">
        <v>8377</v>
      </c>
      <c r="F4704" s="7">
        <v>1</v>
      </c>
      <c r="G4704" s="4">
        <v>4000</v>
      </c>
      <c r="H4704" s="4">
        <v>5496</v>
      </c>
      <c r="I4704" s="25">
        <v>30</v>
      </c>
      <c r="J4704" s="4">
        <v>79</v>
      </c>
      <c r="N4704" t="s">
        <v>8351</v>
      </c>
      <c r="O4704" t="s">
        <v>8236</v>
      </c>
      <c r="P4704" t="s">
        <v>8388</v>
      </c>
      <c r="Q4704" s="8" t="s">
        <v>8377</v>
      </c>
      <c r="S4704" s="7">
        <v>1</v>
      </c>
      <c r="T4704" s="4">
        <v>4000</v>
      </c>
      <c r="U4704" s="4">
        <v>5496</v>
      </c>
      <c r="V4704" s="25">
        <v>30</v>
      </c>
      <c r="W4704" s="4">
        <v>79</v>
      </c>
    </row>
    <row r="4705" spans="1:23" x14ac:dyDescent="0.45">
      <c r="A4705" t="s">
        <v>8351</v>
      </c>
      <c r="B4705" t="s">
        <v>8236</v>
      </c>
      <c r="C4705" t="s">
        <v>8388</v>
      </c>
      <c r="D4705" s="8" t="s">
        <v>8377</v>
      </c>
      <c r="E4705">
        <v>2238</v>
      </c>
      <c r="F4705" s="7">
        <v>1</v>
      </c>
      <c r="G4705" s="4">
        <v>4000</v>
      </c>
      <c r="H4705" s="4">
        <v>5496</v>
      </c>
      <c r="I4705" s="25">
        <v>30</v>
      </c>
      <c r="J4705" s="4">
        <v>79</v>
      </c>
      <c r="N4705" t="s">
        <v>8351</v>
      </c>
      <c r="O4705" t="s">
        <v>8236</v>
      </c>
      <c r="P4705" t="s">
        <v>8388</v>
      </c>
      <c r="Q4705" s="8" t="s">
        <v>8377</v>
      </c>
      <c r="R4705">
        <v>2238</v>
      </c>
      <c r="S4705" s="7">
        <v>1</v>
      </c>
      <c r="T4705" s="4">
        <v>4000</v>
      </c>
      <c r="U4705" s="4">
        <v>5496</v>
      </c>
      <c r="V4705" s="25">
        <v>30</v>
      </c>
      <c r="W4705" s="4">
        <v>79</v>
      </c>
    </row>
    <row r="4706" spans="1:23" x14ac:dyDescent="0.45">
      <c r="A4706" t="s">
        <v>8351</v>
      </c>
      <c r="B4706" t="s">
        <v>8227</v>
      </c>
      <c r="F4706" s="7">
        <v>1</v>
      </c>
      <c r="G4706" s="4">
        <v>9000</v>
      </c>
      <c r="H4706" s="4">
        <v>24505</v>
      </c>
      <c r="I4706" s="25">
        <v>15</v>
      </c>
      <c r="J4706" s="4">
        <v>249</v>
      </c>
      <c r="N4706" t="s">
        <v>8351</v>
      </c>
      <c r="O4706" t="s">
        <v>8227</v>
      </c>
      <c r="S4706" s="7">
        <v>1</v>
      </c>
      <c r="T4706" s="4">
        <v>9000</v>
      </c>
      <c r="U4706" s="4">
        <v>24505</v>
      </c>
      <c r="V4706" s="25">
        <v>15</v>
      </c>
      <c r="W4706" s="4">
        <v>249</v>
      </c>
    </row>
    <row r="4707" spans="1:23" x14ac:dyDescent="0.45">
      <c r="A4707" t="s">
        <v>8351</v>
      </c>
      <c r="B4707" t="s">
        <v>8227</v>
      </c>
      <c r="C4707" t="s">
        <v>8387</v>
      </c>
      <c r="F4707" s="7"/>
      <c r="G4707" s="4"/>
      <c r="H4707" s="4"/>
      <c r="I4707" s="25"/>
      <c r="J4707" s="4"/>
      <c r="N4707" t="s">
        <v>8351</v>
      </c>
      <c r="O4707" t="s">
        <v>8227</v>
      </c>
      <c r="P4707" t="s">
        <v>8387</v>
      </c>
      <c r="S4707" s="7"/>
      <c r="T4707" s="4"/>
      <c r="U4707" s="4"/>
      <c r="V4707" s="25"/>
      <c r="W4707" s="4"/>
    </row>
    <row r="4708" spans="1:23" x14ac:dyDescent="0.45">
      <c r="A4708" t="s">
        <v>8351</v>
      </c>
      <c r="B4708" t="s">
        <v>8227</v>
      </c>
      <c r="C4708" t="s">
        <v>8387</v>
      </c>
      <c r="D4708" s="8" t="s">
        <v>8370</v>
      </c>
      <c r="F4708" s="7">
        <v>1</v>
      </c>
      <c r="G4708" s="4">
        <v>9000</v>
      </c>
      <c r="H4708" s="4">
        <v>24505</v>
      </c>
      <c r="I4708" s="25">
        <v>15</v>
      </c>
      <c r="J4708" s="4">
        <v>249</v>
      </c>
      <c r="N4708" t="s">
        <v>8351</v>
      </c>
      <c r="O4708" t="s">
        <v>8227</v>
      </c>
      <c r="P4708" t="s">
        <v>8387</v>
      </c>
      <c r="Q4708" s="8" t="s">
        <v>8370</v>
      </c>
      <c r="S4708" s="7">
        <v>1</v>
      </c>
      <c r="T4708" s="4">
        <v>9000</v>
      </c>
      <c r="U4708" s="4">
        <v>24505</v>
      </c>
      <c r="V4708" s="25">
        <v>15</v>
      </c>
      <c r="W4708" s="4">
        <v>249</v>
      </c>
    </row>
    <row r="4709" spans="1:23" x14ac:dyDescent="0.45">
      <c r="A4709" t="s">
        <v>8351</v>
      </c>
      <c r="B4709" t="s">
        <v>8227</v>
      </c>
      <c r="C4709" t="s">
        <v>8387</v>
      </c>
      <c r="D4709" s="8" t="s">
        <v>8370</v>
      </c>
      <c r="E4709">
        <v>2252</v>
      </c>
      <c r="F4709" s="7">
        <v>1</v>
      </c>
      <c r="G4709" s="4">
        <v>9000</v>
      </c>
      <c r="H4709" s="4">
        <v>24505</v>
      </c>
      <c r="I4709" s="25">
        <v>15</v>
      </c>
      <c r="J4709" s="4">
        <v>249</v>
      </c>
      <c r="N4709" t="s">
        <v>8351</v>
      </c>
      <c r="O4709" t="s">
        <v>8227</v>
      </c>
      <c r="P4709" t="s">
        <v>8387</v>
      </c>
      <c r="Q4709" s="8" t="s">
        <v>8370</v>
      </c>
      <c r="R4709">
        <v>2252</v>
      </c>
      <c r="S4709" s="7">
        <v>1</v>
      </c>
      <c r="T4709" s="4">
        <v>9000</v>
      </c>
      <c r="U4709" s="4">
        <v>24505</v>
      </c>
      <c r="V4709" s="25">
        <v>15</v>
      </c>
      <c r="W4709" s="4">
        <v>249</v>
      </c>
    </row>
    <row r="4710" spans="1:23" x14ac:dyDescent="0.45">
      <c r="A4710" t="s">
        <v>8351</v>
      </c>
      <c r="B4710" t="s">
        <v>8225</v>
      </c>
      <c r="F4710" s="7">
        <v>16</v>
      </c>
      <c r="G4710" s="4">
        <v>72780</v>
      </c>
      <c r="H4710" s="4">
        <v>524515.33000000007</v>
      </c>
      <c r="I4710" s="25">
        <v>24.276200810185401</v>
      </c>
      <c r="J4710" s="4">
        <v>7002</v>
      </c>
      <c r="N4710" t="s">
        <v>8351</v>
      </c>
      <c r="O4710" t="s">
        <v>8225</v>
      </c>
      <c r="S4710" s="7">
        <v>16</v>
      </c>
      <c r="T4710" s="4">
        <v>72780</v>
      </c>
      <c r="U4710" s="4">
        <v>524515.33000000007</v>
      </c>
      <c r="V4710" s="25">
        <v>24.276200810185401</v>
      </c>
      <c r="W4710" s="4">
        <v>7002</v>
      </c>
    </row>
    <row r="4711" spans="1:23" x14ac:dyDescent="0.45">
      <c r="A4711" t="s">
        <v>8351</v>
      </c>
      <c r="B4711" t="s">
        <v>8225</v>
      </c>
      <c r="C4711" t="s">
        <v>8384</v>
      </c>
      <c r="F4711" s="7"/>
      <c r="G4711" s="4"/>
      <c r="H4711" s="4"/>
      <c r="I4711" s="25"/>
      <c r="J4711" s="4"/>
      <c r="N4711" t="s">
        <v>8351</v>
      </c>
      <c r="O4711" t="s">
        <v>8225</v>
      </c>
      <c r="P4711" t="s">
        <v>8384</v>
      </c>
      <c r="S4711" s="7"/>
      <c r="T4711" s="4"/>
      <c r="U4711" s="4"/>
      <c r="V4711" s="25"/>
      <c r="W4711" s="4"/>
    </row>
    <row r="4712" spans="1:23" x14ac:dyDescent="0.45">
      <c r="A4712" t="s">
        <v>8351</v>
      </c>
      <c r="B4712" t="s">
        <v>8225</v>
      </c>
      <c r="C4712" t="s">
        <v>8384</v>
      </c>
      <c r="D4712" s="8" t="s">
        <v>8377</v>
      </c>
      <c r="F4712" s="7">
        <v>1</v>
      </c>
      <c r="G4712" s="4">
        <v>5000</v>
      </c>
      <c r="H4712" s="4">
        <v>92848.5</v>
      </c>
      <c r="I4712" s="25">
        <v>40</v>
      </c>
      <c r="J4712" s="4">
        <v>623</v>
      </c>
      <c r="N4712" t="s">
        <v>8351</v>
      </c>
      <c r="O4712" t="s">
        <v>8225</v>
      </c>
      <c r="P4712" t="s">
        <v>8384</v>
      </c>
      <c r="Q4712" s="8" t="s">
        <v>8377</v>
      </c>
      <c r="S4712" s="7">
        <v>1</v>
      </c>
      <c r="T4712" s="4">
        <v>5000</v>
      </c>
      <c r="U4712" s="4">
        <v>92848.5</v>
      </c>
      <c r="V4712" s="25">
        <v>40</v>
      </c>
      <c r="W4712" s="4">
        <v>623</v>
      </c>
    </row>
    <row r="4713" spans="1:23" x14ac:dyDescent="0.45">
      <c r="A4713" t="s">
        <v>8351</v>
      </c>
      <c r="B4713" t="s">
        <v>8225</v>
      </c>
      <c r="C4713" t="s">
        <v>8384</v>
      </c>
      <c r="D4713" s="8" t="s">
        <v>8377</v>
      </c>
      <c r="E4713">
        <v>2185</v>
      </c>
      <c r="F4713" s="7">
        <v>1</v>
      </c>
      <c r="G4713" s="4">
        <v>5000</v>
      </c>
      <c r="H4713" s="4">
        <v>92848.5</v>
      </c>
      <c r="I4713" s="25">
        <v>40</v>
      </c>
      <c r="J4713" s="4">
        <v>623</v>
      </c>
      <c r="N4713" t="s">
        <v>8351</v>
      </c>
      <c r="O4713" t="s">
        <v>8225</v>
      </c>
      <c r="P4713" t="s">
        <v>8384</v>
      </c>
      <c r="Q4713" s="8" t="s">
        <v>8377</v>
      </c>
      <c r="R4713">
        <v>2185</v>
      </c>
      <c r="S4713" s="7">
        <v>1</v>
      </c>
      <c r="T4713" s="4">
        <v>5000</v>
      </c>
      <c r="U4713" s="4">
        <v>92848.5</v>
      </c>
      <c r="V4713" s="25">
        <v>40</v>
      </c>
      <c r="W4713" s="4">
        <v>623</v>
      </c>
    </row>
    <row r="4714" spans="1:23" x14ac:dyDescent="0.45">
      <c r="A4714" t="s">
        <v>8351</v>
      </c>
      <c r="B4714" t="s">
        <v>8225</v>
      </c>
      <c r="C4714" t="s">
        <v>8384</v>
      </c>
      <c r="D4714" s="8" t="s">
        <v>8373</v>
      </c>
      <c r="F4714" s="7">
        <v>1</v>
      </c>
      <c r="G4714" s="4">
        <v>13000</v>
      </c>
      <c r="H4714" s="4">
        <v>20459</v>
      </c>
      <c r="I4714" s="25">
        <v>30.041666666671517</v>
      </c>
      <c r="J4714" s="4">
        <v>301</v>
      </c>
      <c r="N4714" t="s">
        <v>8351</v>
      </c>
      <c r="O4714" t="s">
        <v>8225</v>
      </c>
      <c r="P4714" t="s">
        <v>8384</v>
      </c>
      <c r="Q4714" s="8" t="s">
        <v>8373</v>
      </c>
      <c r="S4714" s="7">
        <v>1</v>
      </c>
      <c r="T4714" s="4">
        <v>13000</v>
      </c>
      <c r="U4714" s="4">
        <v>20459</v>
      </c>
      <c r="V4714" s="25">
        <v>30.041666666671517</v>
      </c>
      <c r="W4714" s="4">
        <v>301</v>
      </c>
    </row>
    <row r="4715" spans="1:23" x14ac:dyDescent="0.45">
      <c r="A4715" t="s">
        <v>8351</v>
      </c>
      <c r="B4715" t="s">
        <v>8225</v>
      </c>
      <c r="C4715" t="s">
        <v>8384</v>
      </c>
      <c r="D4715" s="8" t="s">
        <v>8373</v>
      </c>
      <c r="E4715">
        <v>2227</v>
      </c>
      <c r="F4715" s="7">
        <v>1</v>
      </c>
      <c r="G4715" s="4">
        <v>13000</v>
      </c>
      <c r="H4715" s="4">
        <v>20459</v>
      </c>
      <c r="I4715" s="25">
        <v>30.041666666671517</v>
      </c>
      <c r="J4715" s="4">
        <v>301</v>
      </c>
      <c r="N4715" t="s">
        <v>8351</v>
      </c>
      <c r="O4715" t="s">
        <v>8225</v>
      </c>
      <c r="P4715" t="s">
        <v>8384</v>
      </c>
      <c r="Q4715" s="8" t="s">
        <v>8373</v>
      </c>
      <c r="R4715">
        <v>2227</v>
      </c>
      <c r="S4715" s="7">
        <v>1</v>
      </c>
      <c r="T4715" s="4">
        <v>13000</v>
      </c>
      <c r="U4715" s="4">
        <v>20459</v>
      </c>
      <c r="V4715" s="25">
        <v>30.041666666671517</v>
      </c>
      <c r="W4715" s="4">
        <v>301</v>
      </c>
    </row>
    <row r="4716" spans="1:23" x14ac:dyDescent="0.45">
      <c r="A4716" t="s">
        <v>8351</v>
      </c>
      <c r="B4716" t="s">
        <v>8225</v>
      </c>
      <c r="C4716" t="s">
        <v>8385</v>
      </c>
      <c r="F4716" s="7"/>
      <c r="G4716" s="4"/>
      <c r="H4716" s="4"/>
      <c r="I4716" s="25"/>
      <c r="J4716" s="4"/>
      <c r="N4716" t="s">
        <v>8351</v>
      </c>
      <c r="O4716" t="s">
        <v>8225</v>
      </c>
      <c r="P4716" t="s">
        <v>8385</v>
      </c>
      <c r="S4716" s="7"/>
      <c r="T4716" s="4"/>
      <c r="U4716" s="4"/>
      <c r="V4716" s="25"/>
      <c r="W4716" s="4"/>
    </row>
    <row r="4717" spans="1:23" x14ac:dyDescent="0.45">
      <c r="A4717" t="s">
        <v>8351</v>
      </c>
      <c r="B4717" t="s">
        <v>8225</v>
      </c>
      <c r="C4717" t="s">
        <v>8385</v>
      </c>
      <c r="D4717" s="8" t="s">
        <v>8371</v>
      </c>
      <c r="F4717" s="7">
        <v>1</v>
      </c>
      <c r="G4717" s="4">
        <v>21000</v>
      </c>
      <c r="H4717" s="4">
        <v>198415.01</v>
      </c>
      <c r="I4717" s="25">
        <v>30</v>
      </c>
      <c r="J4717" s="4">
        <v>1204</v>
      </c>
      <c r="N4717" t="s">
        <v>8351</v>
      </c>
      <c r="O4717" t="s">
        <v>8225</v>
      </c>
      <c r="P4717" t="s">
        <v>8385</v>
      </c>
      <c r="Q4717" s="8" t="s">
        <v>8371</v>
      </c>
      <c r="S4717" s="7">
        <v>1</v>
      </c>
      <c r="T4717" s="4">
        <v>21000</v>
      </c>
      <c r="U4717" s="4">
        <v>198415.01</v>
      </c>
      <c r="V4717" s="25">
        <v>30</v>
      </c>
      <c r="W4717" s="4">
        <v>1204</v>
      </c>
    </row>
    <row r="4718" spans="1:23" x14ac:dyDescent="0.45">
      <c r="A4718" t="s">
        <v>8351</v>
      </c>
      <c r="B4718" t="s">
        <v>8225</v>
      </c>
      <c r="C4718" t="s">
        <v>8385</v>
      </c>
      <c r="D4718" s="8" t="s">
        <v>8371</v>
      </c>
      <c r="E4718">
        <v>2225</v>
      </c>
      <c r="F4718" s="7">
        <v>1</v>
      </c>
      <c r="G4718" s="4">
        <v>21000</v>
      </c>
      <c r="H4718" s="4">
        <v>198415.01</v>
      </c>
      <c r="I4718" s="25">
        <v>30</v>
      </c>
      <c r="J4718" s="4">
        <v>1204</v>
      </c>
      <c r="N4718" t="s">
        <v>8351</v>
      </c>
      <c r="O4718" t="s">
        <v>8225</v>
      </c>
      <c r="P4718" t="s">
        <v>8385</v>
      </c>
      <c r="Q4718" s="8" t="s">
        <v>8371</v>
      </c>
      <c r="R4718">
        <v>2225</v>
      </c>
      <c r="S4718" s="7">
        <v>1</v>
      </c>
      <c r="T4718" s="4">
        <v>21000</v>
      </c>
      <c r="U4718" s="4">
        <v>198415.01</v>
      </c>
      <c r="V4718" s="25">
        <v>30</v>
      </c>
      <c r="W4718" s="4">
        <v>1204</v>
      </c>
    </row>
    <row r="4719" spans="1:23" x14ac:dyDescent="0.45">
      <c r="A4719" t="s">
        <v>8351</v>
      </c>
      <c r="B4719" t="s">
        <v>8225</v>
      </c>
      <c r="C4719" t="s">
        <v>8385</v>
      </c>
      <c r="D4719" s="8" t="s">
        <v>8374</v>
      </c>
      <c r="F4719" s="7">
        <v>1</v>
      </c>
      <c r="G4719" s="4">
        <v>650</v>
      </c>
      <c r="H4719" s="4">
        <v>2650.5</v>
      </c>
      <c r="I4719" s="25">
        <v>30</v>
      </c>
      <c r="J4719" s="4">
        <v>79</v>
      </c>
      <c r="N4719" t="s">
        <v>8351</v>
      </c>
      <c r="O4719" t="s">
        <v>8225</v>
      </c>
      <c r="P4719" t="s">
        <v>8385</v>
      </c>
      <c r="Q4719" s="8" t="s">
        <v>8374</v>
      </c>
      <c r="S4719" s="7">
        <v>1</v>
      </c>
      <c r="T4719" s="4">
        <v>650</v>
      </c>
      <c r="U4719" s="4">
        <v>2650.5</v>
      </c>
      <c r="V4719" s="25">
        <v>30</v>
      </c>
      <c r="W4719" s="4">
        <v>79</v>
      </c>
    </row>
    <row r="4720" spans="1:23" x14ac:dyDescent="0.45">
      <c r="A4720" t="s">
        <v>8351</v>
      </c>
      <c r="B4720" t="s">
        <v>8225</v>
      </c>
      <c r="C4720" t="s">
        <v>8385</v>
      </c>
      <c r="D4720" s="8" t="s">
        <v>8374</v>
      </c>
      <c r="E4720">
        <v>2275</v>
      </c>
      <c r="F4720" s="7">
        <v>1</v>
      </c>
      <c r="G4720" s="4">
        <v>650</v>
      </c>
      <c r="H4720" s="4">
        <v>2650.5</v>
      </c>
      <c r="I4720" s="25">
        <v>30</v>
      </c>
      <c r="J4720" s="4">
        <v>79</v>
      </c>
      <c r="N4720" t="s">
        <v>8351</v>
      </c>
      <c r="O4720" t="s">
        <v>8225</v>
      </c>
      <c r="P4720" t="s">
        <v>8385</v>
      </c>
      <c r="Q4720" s="8" t="s">
        <v>8374</v>
      </c>
      <c r="R4720">
        <v>2275</v>
      </c>
      <c r="S4720" s="7">
        <v>1</v>
      </c>
      <c r="T4720" s="4">
        <v>650</v>
      </c>
      <c r="U4720" s="4">
        <v>2650.5</v>
      </c>
      <c r="V4720" s="25">
        <v>30</v>
      </c>
      <c r="W4720" s="4">
        <v>79</v>
      </c>
    </row>
    <row r="4721" spans="1:23" x14ac:dyDescent="0.45">
      <c r="A4721" t="s">
        <v>8351</v>
      </c>
      <c r="B4721" t="s">
        <v>8225</v>
      </c>
      <c r="C4721" t="s">
        <v>8386</v>
      </c>
      <c r="F4721" s="7"/>
      <c r="G4721" s="4"/>
      <c r="H4721" s="4"/>
      <c r="I4721" s="25"/>
      <c r="J4721" s="4"/>
      <c r="N4721" t="s">
        <v>8351</v>
      </c>
      <c r="O4721" t="s">
        <v>8225</v>
      </c>
      <c r="P4721" t="s">
        <v>8386</v>
      </c>
      <c r="S4721" s="7"/>
      <c r="T4721" s="4"/>
      <c r="U4721" s="4"/>
      <c r="V4721" s="25"/>
      <c r="W4721" s="4"/>
    </row>
    <row r="4722" spans="1:23" x14ac:dyDescent="0.45">
      <c r="A4722" t="s">
        <v>8351</v>
      </c>
      <c r="B4722" t="s">
        <v>8225</v>
      </c>
      <c r="C4722" t="s">
        <v>8386</v>
      </c>
      <c r="D4722" s="8" t="s">
        <v>8380</v>
      </c>
      <c r="F4722" s="7">
        <v>1</v>
      </c>
      <c r="G4722" s="4">
        <v>2000</v>
      </c>
      <c r="H4722" s="4">
        <v>10843</v>
      </c>
      <c r="I4722" s="25">
        <v>27.499212962968159</v>
      </c>
      <c r="J4722" s="4">
        <v>263</v>
      </c>
      <c r="N4722" t="s">
        <v>8351</v>
      </c>
      <c r="O4722" t="s">
        <v>8225</v>
      </c>
      <c r="P4722" t="s">
        <v>8386</v>
      </c>
      <c r="Q4722" s="8" t="s">
        <v>8380</v>
      </c>
      <c r="S4722" s="7">
        <v>1</v>
      </c>
      <c r="T4722" s="4">
        <v>2000</v>
      </c>
      <c r="U4722" s="4">
        <v>10843</v>
      </c>
      <c r="V4722" s="25">
        <v>27.499212962968159</v>
      </c>
      <c r="W4722" s="4">
        <v>263</v>
      </c>
    </row>
    <row r="4723" spans="1:23" x14ac:dyDescent="0.45">
      <c r="A4723" t="s">
        <v>8351</v>
      </c>
      <c r="B4723" t="s">
        <v>8225</v>
      </c>
      <c r="C4723" t="s">
        <v>8386</v>
      </c>
      <c r="D4723" s="8" t="s">
        <v>8380</v>
      </c>
      <c r="E4723">
        <v>2200</v>
      </c>
      <c r="F4723" s="7">
        <v>1</v>
      </c>
      <c r="G4723" s="4">
        <v>2000</v>
      </c>
      <c r="H4723" s="4">
        <v>10843</v>
      </c>
      <c r="I4723" s="25">
        <v>27.499212962968159</v>
      </c>
      <c r="J4723" s="4">
        <v>263</v>
      </c>
      <c r="N4723" t="s">
        <v>8351</v>
      </c>
      <c r="O4723" t="s">
        <v>8225</v>
      </c>
      <c r="P4723" t="s">
        <v>8386</v>
      </c>
      <c r="Q4723" s="8" t="s">
        <v>8380</v>
      </c>
      <c r="R4723">
        <v>2200</v>
      </c>
      <c r="S4723" s="7">
        <v>1</v>
      </c>
      <c r="T4723" s="4">
        <v>2000</v>
      </c>
      <c r="U4723" s="4">
        <v>10843</v>
      </c>
      <c r="V4723" s="25">
        <v>27.499212962968159</v>
      </c>
      <c r="W4723" s="4">
        <v>263</v>
      </c>
    </row>
    <row r="4724" spans="1:23" x14ac:dyDescent="0.45">
      <c r="A4724" t="s">
        <v>8351</v>
      </c>
      <c r="B4724" t="s">
        <v>8225</v>
      </c>
      <c r="C4724" t="s">
        <v>8386</v>
      </c>
      <c r="D4724" s="8" t="s">
        <v>8371</v>
      </c>
      <c r="F4724" s="7">
        <v>1</v>
      </c>
      <c r="G4724" s="4">
        <v>2500</v>
      </c>
      <c r="H4724" s="4">
        <v>2503</v>
      </c>
      <c r="I4724" s="25">
        <v>30</v>
      </c>
      <c r="J4724" s="4">
        <v>57</v>
      </c>
      <c r="N4724" t="s">
        <v>8351</v>
      </c>
      <c r="O4724" t="s">
        <v>8225</v>
      </c>
      <c r="P4724" t="s">
        <v>8386</v>
      </c>
      <c r="Q4724" s="8" t="s">
        <v>8371</v>
      </c>
      <c r="S4724" s="7">
        <v>1</v>
      </c>
      <c r="T4724" s="4">
        <v>2500</v>
      </c>
      <c r="U4724" s="4">
        <v>2503</v>
      </c>
      <c r="V4724" s="25">
        <v>30</v>
      </c>
      <c r="W4724" s="4">
        <v>57</v>
      </c>
    </row>
    <row r="4725" spans="1:23" x14ac:dyDescent="0.45">
      <c r="A4725" t="s">
        <v>8351</v>
      </c>
      <c r="B4725" t="s">
        <v>8225</v>
      </c>
      <c r="C4725" t="s">
        <v>8386</v>
      </c>
      <c r="D4725" s="8" t="s">
        <v>8371</v>
      </c>
      <c r="E4725">
        <v>2246</v>
      </c>
      <c r="F4725" s="7">
        <v>1</v>
      </c>
      <c r="G4725" s="4">
        <v>2500</v>
      </c>
      <c r="H4725" s="4">
        <v>2503</v>
      </c>
      <c r="I4725" s="25">
        <v>30</v>
      </c>
      <c r="J4725" s="4">
        <v>57</v>
      </c>
      <c r="N4725" t="s">
        <v>8351</v>
      </c>
      <c r="O4725" t="s">
        <v>8225</v>
      </c>
      <c r="P4725" t="s">
        <v>8386</v>
      </c>
      <c r="Q4725" s="8" t="s">
        <v>8371</v>
      </c>
      <c r="R4725">
        <v>2246</v>
      </c>
      <c r="S4725" s="7">
        <v>1</v>
      </c>
      <c r="T4725" s="4">
        <v>2500</v>
      </c>
      <c r="U4725" s="4">
        <v>2503</v>
      </c>
      <c r="V4725" s="25">
        <v>30</v>
      </c>
      <c r="W4725" s="4">
        <v>57</v>
      </c>
    </row>
    <row r="4726" spans="1:23" x14ac:dyDescent="0.45">
      <c r="A4726" t="s">
        <v>8351</v>
      </c>
      <c r="B4726" t="s">
        <v>8225</v>
      </c>
      <c r="C4726" t="s">
        <v>8386</v>
      </c>
      <c r="D4726" s="8" t="s">
        <v>8374</v>
      </c>
      <c r="F4726" s="7">
        <v>1</v>
      </c>
      <c r="G4726" s="4">
        <v>2500</v>
      </c>
      <c r="H4726" s="4">
        <v>8301</v>
      </c>
      <c r="I4726" s="25">
        <v>20.621076388888469</v>
      </c>
      <c r="J4726" s="4">
        <v>391</v>
      </c>
      <c r="N4726" t="s">
        <v>8351</v>
      </c>
      <c r="O4726" t="s">
        <v>8225</v>
      </c>
      <c r="P4726" t="s">
        <v>8386</v>
      </c>
      <c r="Q4726" s="8" t="s">
        <v>8374</v>
      </c>
      <c r="S4726" s="7">
        <v>1</v>
      </c>
      <c r="T4726" s="4">
        <v>2500</v>
      </c>
      <c r="U4726" s="4">
        <v>8301</v>
      </c>
      <c r="V4726" s="25">
        <v>20.621076388888469</v>
      </c>
      <c r="W4726" s="4">
        <v>391</v>
      </c>
    </row>
    <row r="4727" spans="1:23" x14ac:dyDescent="0.45">
      <c r="A4727" t="s">
        <v>8351</v>
      </c>
      <c r="B4727" t="s">
        <v>8225</v>
      </c>
      <c r="C4727" t="s">
        <v>8386</v>
      </c>
      <c r="D4727" s="8" t="s">
        <v>8374</v>
      </c>
      <c r="E4727">
        <v>2233</v>
      </c>
      <c r="F4727" s="7">
        <v>1</v>
      </c>
      <c r="G4727" s="4">
        <v>2500</v>
      </c>
      <c r="H4727" s="4">
        <v>8301</v>
      </c>
      <c r="I4727" s="25">
        <v>20.621076388888469</v>
      </c>
      <c r="J4727" s="4">
        <v>391</v>
      </c>
      <c r="N4727" t="s">
        <v>8351</v>
      </c>
      <c r="O4727" t="s">
        <v>8225</v>
      </c>
      <c r="P4727" t="s">
        <v>8386</v>
      </c>
      <c r="Q4727" s="8" t="s">
        <v>8374</v>
      </c>
      <c r="R4727">
        <v>2233</v>
      </c>
      <c r="S4727" s="7">
        <v>1</v>
      </c>
      <c r="T4727" s="4">
        <v>2500</v>
      </c>
      <c r="U4727" s="4">
        <v>8301</v>
      </c>
      <c r="V4727" s="25">
        <v>20.621076388888469</v>
      </c>
      <c r="W4727" s="4">
        <v>391</v>
      </c>
    </row>
    <row r="4728" spans="1:23" x14ac:dyDescent="0.45">
      <c r="A4728" t="s">
        <v>8351</v>
      </c>
      <c r="B4728" t="s">
        <v>8225</v>
      </c>
      <c r="C4728" t="s">
        <v>8387</v>
      </c>
      <c r="F4728" s="7"/>
      <c r="G4728" s="4"/>
      <c r="H4728" s="4"/>
      <c r="I4728" s="25"/>
      <c r="J4728" s="4"/>
      <c r="N4728" t="s">
        <v>8351</v>
      </c>
      <c r="O4728" t="s">
        <v>8225</v>
      </c>
      <c r="P4728" t="s">
        <v>8387</v>
      </c>
      <c r="S4728" s="7"/>
      <c r="T4728" s="4"/>
      <c r="U4728" s="4"/>
      <c r="V4728" s="25"/>
      <c r="W4728" s="4"/>
    </row>
    <row r="4729" spans="1:23" x14ac:dyDescent="0.45">
      <c r="A4729" t="s">
        <v>8351</v>
      </c>
      <c r="B4729" t="s">
        <v>8225</v>
      </c>
      <c r="C4729" t="s">
        <v>8387</v>
      </c>
      <c r="D4729" s="8" t="s">
        <v>8379</v>
      </c>
      <c r="F4729" s="7">
        <v>1</v>
      </c>
      <c r="G4729" s="4">
        <v>1200</v>
      </c>
      <c r="H4729" s="4">
        <v>6039</v>
      </c>
      <c r="I4729" s="25">
        <v>14.128472222226264</v>
      </c>
      <c r="J4729" s="4">
        <v>88</v>
      </c>
      <c r="N4729" t="s">
        <v>8351</v>
      </c>
      <c r="O4729" t="s">
        <v>8225</v>
      </c>
      <c r="P4729" t="s">
        <v>8387</v>
      </c>
      <c r="Q4729" s="8" t="s">
        <v>8379</v>
      </c>
      <c r="S4729" s="7">
        <v>1</v>
      </c>
      <c r="T4729" s="4">
        <v>1200</v>
      </c>
      <c r="U4729" s="4">
        <v>6039</v>
      </c>
      <c r="V4729" s="25">
        <v>14.128472222226264</v>
      </c>
      <c r="W4729" s="4">
        <v>88</v>
      </c>
    </row>
    <row r="4730" spans="1:23" x14ac:dyDescent="0.45">
      <c r="A4730" t="s">
        <v>8351</v>
      </c>
      <c r="B4730" t="s">
        <v>8225</v>
      </c>
      <c r="C4730" t="s">
        <v>8387</v>
      </c>
      <c r="D4730" s="8" t="s">
        <v>8379</v>
      </c>
      <c r="E4730">
        <v>2189</v>
      </c>
      <c r="F4730" s="7">
        <v>1</v>
      </c>
      <c r="G4730" s="4">
        <v>1200</v>
      </c>
      <c r="H4730" s="4">
        <v>6039</v>
      </c>
      <c r="I4730" s="25">
        <v>14.128472222226264</v>
      </c>
      <c r="J4730" s="4">
        <v>88</v>
      </c>
      <c r="N4730" t="s">
        <v>8351</v>
      </c>
      <c r="O4730" t="s">
        <v>8225</v>
      </c>
      <c r="P4730" t="s">
        <v>8387</v>
      </c>
      <c r="Q4730" s="8" t="s">
        <v>8379</v>
      </c>
      <c r="R4730">
        <v>2189</v>
      </c>
      <c r="S4730" s="7">
        <v>1</v>
      </c>
      <c r="T4730" s="4">
        <v>1200</v>
      </c>
      <c r="U4730" s="4">
        <v>6039</v>
      </c>
      <c r="V4730" s="25">
        <v>14.128472222226264</v>
      </c>
      <c r="W4730" s="4">
        <v>88</v>
      </c>
    </row>
    <row r="4731" spans="1:23" x14ac:dyDescent="0.45">
      <c r="A4731" t="s">
        <v>8351</v>
      </c>
      <c r="B4731" t="s">
        <v>8225</v>
      </c>
      <c r="C4731" t="s">
        <v>8387</v>
      </c>
      <c r="D4731" s="8" t="s">
        <v>8369</v>
      </c>
      <c r="F4731" s="7">
        <v>1</v>
      </c>
      <c r="G4731" s="4">
        <v>2500</v>
      </c>
      <c r="H4731" s="4">
        <v>15903.5</v>
      </c>
      <c r="I4731" s="25">
        <v>35.021655092583387</v>
      </c>
      <c r="J4731" s="4">
        <v>169</v>
      </c>
      <c r="N4731" t="s">
        <v>8351</v>
      </c>
      <c r="O4731" t="s">
        <v>8225</v>
      </c>
      <c r="P4731" t="s">
        <v>8387</v>
      </c>
      <c r="Q4731" s="8" t="s">
        <v>8369</v>
      </c>
      <c r="S4731" s="7">
        <v>1</v>
      </c>
      <c r="T4731" s="4">
        <v>2500</v>
      </c>
      <c r="U4731" s="4">
        <v>15903.5</v>
      </c>
      <c r="V4731" s="25">
        <v>35.021655092583387</v>
      </c>
      <c r="W4731" s="4">
        <v>169</v>
      </c>
    </row>
    <row r="4732" spans="1:23" x14ac:dyDescent="0.45">
      <c r="A4732" t="s">
        <v>8351</v>
      </c>
      <c r="B4732" t="s">
        <v>8225</v>
      </c>
      <c r="C4732" t="s">
        <v>8387</v>
      </c>
      <c r="D4732" s="8" t="s">
        <v>8369</v>
      </c>
      <c r="E4732">
        <v>2257</v>
      </c>
      <c r="F4732" s="7">
        <v>1</v>
      </c>
      <c r="G4732" s="4">
        <v>2500</v>
      </c>
      <c r="H4732" s="4">
        <v>15903.5</v>
      </c>
      <c r="I4732" s="25">
        <v>35.021655092583387</v>
      </c>
      <c r="J4732" s="4">
        <v>169</v>
      </c>
      <c r="N4732" t="s">
        <v>8351</v>
      </c>
      <c r="O4732" t="s">
        <v>8225</v>
      </c>
      <c r="P4732" t="s">
        <v>8387</v>
      </c>
      <c r="Q4732" s="8" t="s">
        <v>8369</v>
      </c>
      <c r="R4732">
        <v>2257</v>
      </c>
      <c r="S4732" s="7">
        <v>1</v>
      </c>
      <c r="T4732" s="4">
        <v>2500</v>
      </c>
      <c r="U4732" s="4">
        <v>15903.5</v>
      </c>
      <c r="V4732" s="25">
        <v>35.021655092583387</v>
      </c>
      <c r="W4732" s="4">
        <v>169</v>
      </c>
    </row>
    <row r="4733" spans="1:23" x14ac:dyDescent="0.45">
      <c r="A4733" t="s">
        <v>8351</v>
      </c>
      <c r="B4733" t="s">
        <v>8225</v>
      </c>
      <c r="C4733" t="s">
        <v>8387</v>
      </c>
      <c r="D4733" s="8" t="s">
        <v>8374</v>
      </c>
      <c r="F4733" s="7">
        <v>5</v>
      </c>
      <c r="G4733" s="4">
        <v>20680</v>
      </c>
      <c r="H4733" s="4">
        <v>157590.82</v>
      </c>
      <c r="I4733" s="25">
        <v>17.821425925925723</v>
      </c>
      <c r="J4733" s="4">
        <v>3639</v>
      </c>
      <c r="N4733" t="s">
        <v>8351</v>
      </c>
      <c r="O4733" t="s">
        <v>8225</v>
      </c>
      <c r="P4733" t="s">
        <v>8387</v>
      </c>
      <c r="Q4733" s="8" t="s">
        <v>8374</v>
      </c>
      <c r="S4733" s="7">
        <v>5</v>
      </c>
      <c r="T4733" s="4">
        <v>20680</v>
      </c>
      <c r="U4733" s="4">
        <v>157590.82</v>
      </c>
      <c r="V4733" s="25">
        <v>17.821425925925723</v>
      </c>
      <c r="W4733" s="4">
        <v>3639</v>
      </c>
    </row>
    <row r="4734" spans="1:23" x14ac:dyDescent="0.45">
      <c r="A4734" t="s">
        <v>8351</v>
      </c>
      <c r="B4734" t="s">
        <v>8225</v>
      </c>
      <c r="C4734" t="s">
        <v>8387</v>
      </c>
      <c r="D4734" s="8" t="s">
        <v>8374</v>
      </c>
      <c r="E4734">
        <v>2192</v>
      </c>
      <c r="F4734" s="7">
        <v>1</v>
      </c>
      <c r="G4734" s="4">
        <v>12000</v>
      </c>
      <c r="H4734" s="4">
        <v>129748.82</v>
      </c>
      <c r="I4734" s="25">
        <v>28.107129629628616</v>
      </c>
      <c r="J4734" s="4">
        <v>3238</v>
      </c>
      <c r="N4734" t="s">
        <v>8351</v>
      </c>
      <c r="O4734" t="s">
        <v>8225</v>
      </c>
      <c r="P4734" t="s">
        <v>8387</v>
      </c>
      <c r="Q4734" s="8" t="s">
        <v>8374</v>
      </c>
      <c r="R4734">
        <v>2192</v>
      </c>
      <c r="S4734" s="7">
        <v>1</v>
      </c>
      <c r="T4734" s="4">
        <v>12000</v>
      </c>
      <c r="U4734" s="4">
        <v>129748.82</v>
      </c>
      <c r="V4734" s="25">
        <v>28.107129629628616</v>
      </c>
      <c r="W4734" s="4">
        <v>3238</v>
      </c>
    </row>
    <row r="4735" spans="1:23" x14ac:dyDescent="0.45">
      <c r="A4735" t="s">
        <v>8351</v>
      </c>
      <c r="B4735" t="s">
        <v>8225</v>
      </c>
      <c r="C4735" t="s">
        <v>8387</v>
      </c>
      <c r="D4735" s="8" t="s">
        <v>8374</v>
      </c>
      <c r="E4735">
        <v>2248</v>
      </c>
      <c r="F4735" s="7">
        <v>1</v>
      </c>
      <c r="G4735" s="4">
        <v>7000</v>
      </c>
      <c r="H4735" s="4">
        <v>7505</v>
      </c>
      <c r="I4735" s="25">
        <v>30</v>
      </c>
      <c r="J4735" s="4">
        <v>128</v>
      </c>
      <c r="N4735" t="s">
        <v>8351</v>
      </c>
      <c r="O4735" t="s">
        <v>8225</v>
      </c>
      <c r="P4735" t="s">
        <v>8387</v>
      </c>
      <c r="Q4735" s="8" t="s">
        <v>8374</v>
      </c>
      <c r="R4735">
        <v>2248</v>
      </c>
      <c r="S4735" s="7">
        <v>1</v>
      </c>
      <c r="T4735" s="4">
        <v>7000</v>
      </c>
      <c r="U4735" s="4">
        <v>7505</v>
      </c>
      <c r="V4735" s="25">
        <v>30</v>
      </c>
      <c r="W4735" s="4">
        <v>128</v>
      </c>
    </row>
    <row r="4736" spans="1:23" x14ac:dyDescent="0.45">
      <c r="A4736" t="s">
        <v>8351</v>
      </c>
      <c r="B4736" t="s">
        <v>8225</v>
      </c>
      <c r="C4736" t="s">
        <v>8387</v>
      </c>
      <c r="D4736" s="8" t="s">
        <v>8374</v>
      </c>
      <c r="E4736">
        <v>2256</v>
      </c>
      <c r="F4736" s="7">
        <v>1</v>
      </c>
      <c r="G4736" s="4">
        <v>480</v>
      </c>
      <c r="H4736" s="4">
        <v>1069</v>
      </c>
      <c r="I4736" s="25">
        <v>14</v>
      </c>
      <c r="J4736" s="4">
        <v>50</v>
      </c>
      <c r="N4736" t="s">
        <v>8351</v>
      </c>
      <c r="O4736" t="s">
        <v>8225</v>
      </c>
      <c r="P4736" t="s">
        <v>8387</v>
      </c>
      <c r="Q4736" s="8" t="s">
        <v>8374</v>
      </c>
      <c r="R4736">
        <v>2256</v>
      </c>
      <c r="S4736" s="7">
        <v>1</v>
      </c>
      <c r="T4736" s="4">
        <v>480</v>
      </c>
      <c r="U4736" s="4">
        <v>1069</v>
      </c>
      <c r="V4736" s="25">
        <v>14</v>
      </c>
      <c r="W4736" s="4">
        <v>50</v>
      </c>
    </row>
    <row r="4737" spans="1:23" x14ac:dyDescent="0.45">
      <c r="A4737" t="s">
        <v>8351</v>
      </c>
      <c r="B4737" t="s">
        <v>8225</v>
      </c>
      <c r="C4737" t="s">
        <v>8387</v>
      </c>
      <c r="D4737" s="8" t="s">
        <v>8374</v>
      </c>
      <c r="E4737">
        <v>2259</v>
      </c>
      <c r="F4737" s="7">
        <v>1</v>
      </c>
      <c r="G4737" s="4">
        <v>1000</v>
      </c>
      <c r="H4737" s="4">
        <v>18671</v>
      </c>
      <c r="I4737" s="25">
        <v>10</v>
      </c>
      <c r="J4737" s="4">
        <v>206</v>
      </c>
      <c r="N4737" t="s">
        <v>8351</v>
      </c>
      <c r="O4737" t="s">
        <v>8225</v>
      </c>
      <c r="P4737" t="s">
        <v>8387</v>
      </c>
      <c r="Q4737" s="8" t="s">
        <v>8374</v>
      </c>
      <c r="R4737">
        <v>2259</v>
      </c>
      <c r="S4737" s="7">
        <v>1</v>
      </c>
      <c r="T4737" s="4">
        <v>1000</v>
      </c>
      <c r="U4737" s="4">
        <v>18671</v>
      </c>
      <c r="V4737" s="25">
        <v>10</v>
      </c>
      <c r="W4737" s="4">
        <v>206</v>
      </c>
    </row>
    <row r="4738" spans="1:23" x14ac:dyDescent="0.45">
      <c r="A4738" t="s">
        <v>8351</v>
      </c>
      <c r="B4738" t="s">
        <v>8225</v>
      </c>
      <c r="C4738" t="s">
        <v>8387</v>
      </c>
      <c r="D4738" s="8" t="s">
        <v>8374</v>
      </c>
      <c r="E4738">
        <v>2265</v>
      </c>
      <c r="F4738" s="7">
        <v>1</v>
      </c>
      <c r="G4738" s="4">
        <v>200</v>
      </c>
      <c r="H4738" s="4">
        <v>597</v>
      </c>
      <c r="I4738" s="25">
        <v>7</v>
      </c>
      <c r="J4738" s="4">
        <v>17</v>
      </c>
      <c r="N4738" t="s">
        <v>8351</v>
      </c>
      <c r="O4738" t="s">
        <v>8225</v>
      </c>
      <c r="P4738" t="s">
        <v>8387</v>
      </c>
      <c r="Q4738" s="8" t="s">
        <v>8374</v>
      </c>
      <c r="R4738">
        <v>2265</v>
      </c>
      <c r="S4738" s="7">
        <v>1</v>
      </c>
      <c r="T4738" s="4">
        <v>200</v>
      </c>
      <c r="U4738" s="4">
        <v>597</v>
      </c>
      <c r="V4738" s="25">
        <v>7</v>
      </c>
      <c r="W4738" s="4">
        <v>17</v>
      </c>
    </row>
    <row r="4739" spans="1:23" x14ac:dyDescent="0.45">
      <c r="A4739" t="s">
        <v>8351</v>
      </c>
      <c r="B4739" t="s">
        <v>8225</v>
      </c>
      <c r="C4739" t="s">
        <v>8388</v>
      </c>
      <c r="F4739" s="7"/>
      <c r="G4739" s="4"/>
      <c r="H4739" s="4"/>
      <c r="I4739" s="25"/>
      <c r="J4739" s="4"/>
      <c r="N4739" t="s">
        <v>8351</v>
      </c>
      <c r="O4739" t="s">
        <v>8225</v>
      </c>
      <c r="P4739" t="s">
        <v>8388</v>
      </c>
      <c r="S4739" s="7"/>
      <c r="T4739" s="4"/>
      <c r="U4739" s="4"/>
      <c r="V4739" s="25"/>
      <c r="W4739" s="4"/>
    </row>
    <row r="4740" spans="1:23" x14ac:dyDescent="0.45">
      <c r="A4740" t="s">
        <v>8351</v>
      </c>
      <c r="B4740" t="s">
        <v>8225</v>
      </c>
      <c r="C4740" t="s">
        <v>8388</v>
      </c>
      <c r="D4740" s="8" t="s">
        <v>8376</v>
      </c>
      <c r="F4740" s="7">
        <v>1</v>
      </c>
      <c r="G4740" s="4">
        <v>1000</v>
      </c>
      <c r="H4740" s="4">
        <v>8064</v>
      </c>
      <c r="I4740" s="25">
        <v>30</v>
      </c>
      <c r="J4740" s="4">
        <v>163</v>
      </c>
      <c r="N4740" t="s">
        <v>8351</v>
      </c>
      <c r="O4740" t="s">
        <v>8225</v>
      </c>
      <c r="P4740" t="s">
        <v>8388</v>
      </c>
      <c r="Q4740" s="8" t="s">
        <v>8376</v>
      </c>
      <c r="S4740" s="7">
        <v>1</v>
      </c>
      <c r="T4740" s="4">
        <v>1000</v>
      </c>
      <c r="U4740" s="4">
        <v>8064</v>
      </c>
      <c r="V4740" s="25">
        <v>30</v>
      </c>
      <c r="W4740" s="4">
        <v>163</v>
      </c>
    </row>
    <row r="4741" spans="1:23" x14ac:dyDescent="0.45">
      <c r="A4741" t="s">
        <v>8351</v>
      </c>
      <c r="B4741" t="s">
        <v>8225</v>
      </c>
      <c r="C4741" t="s">
        <v>8388</v>
      </c>
      <c r="D4741" s="8" t="s">
        <v>8376</v>
      </c>
      <c r="E4741">
        <v>2241</v>
      </c>
      <c r="F4741" s="7">
        <v>1</v>
      </c>
      <c r="G4741" s="4">
        <v>1000</v>
      </c>
      <c r="H4741" s="4">
        <v>8064</v>
      </c>
      <c r="I4741" s="25">
        <v>30</v>
      </c>
      <c r="J4741" s="4">
        <v>163</v>
      </c>
      <c r="N4741" t="s">
        <v>8351</v>
      </c>
      <c r="O4741" t="s">
        <v>8225</v>
      </c>
      <c r="P4741" t="s">
        <v>8388</v>
      </c>
      <c r="Q4741" s="8" t="s">
        <v>8376</v>
      </c>
      <c r="R4741">
        <v>2241</v>
      </c>
      <c r="S4741" s="7">
        <v>1</v>
      </c>
      <c r="T4741" s="4">
        <v>1000</v>
      </c>
      <c r="U4741" s="4">
        <v>8064</v>
      </c>
      <c r="V4741" s="25">
        <v>30</v>
      </c>
      <c r="W4741" s="4">
        <v>163</v>
      </c>
    </row>
    <row r="4742" spans="1:23" x14ac:dyDescent="0.45">
      <c r="A4742" t="s">
        <v>8351</v>
      </c>
      <c r="B4742" t="s">
        <v>8225</v>
      </c>
      <c r="C4742" t="s">
        <v>8388</v>
      </c>
      <c r="D4742" s="8" t="s">
        <v>8377</v>
      </c>
      <c r="F4742" s="7">
        <v>1</v>
      </c>
      <c r="G4742" s="4">
        <v>750</v>
      </c>
      <c r="H4742" s="4">
        <v>898</v>
      </c>
      <c r="I4742" s="25">
        <v>12</v>
      </c>
      <c r="J4742" s="4">
        <v>25</v>
      </c>
      <c r="N4742" t="s">
        <v>8351</v>
      </c>
      <c r="O4742" t="s">
        <v>8225</v>
      </c>
      <c r="P4742" t="s">
        <v>8388</v>
      </c>
      <c r="Q4742" s="8" t="s">
        <v>8377</v>
      </c>
      <c r="S4742" s="7">
        <v>1</v>
      </c>
      <c r="T4742" s="4">
        <v>750</v>
      </c>
      <c r="U4742" s="4">
        <v>898</v>
      </c>
      <c r="V4742" s="25">
        <v>12</v>
      </c>
      <c r="W4742" s="4">
        <v>25</v>
      </c>
    </row>
    <row r="4743" spans="1:23" x14ac:dyDescent="0.45">
      <c r="A4743" t="s">
        <v>8351</v>
      </c>
      <c r="B4743" t="s">
        <v>8225</v>
      </c>
      <c r="C4743" t="s">
        <v>8388</v>
      </c>
      <c r="D4743" s="8" t="s">
        <v>8377</v>
      </c>
      <c r="E4743">
        <v>2191</v>
      </c>
      <c r="F4743" s="7">
        <v>1</v>
      </c>
      <c r="G4743" s="4">
        <v>750</v>
      </c>
      <c r="H4743" s="4">
        <v>898</v>
      </c>
      <c r="I4743" s="25">
        <v>12</v>
      </c>
      <c r="J4743" s="4">
        <v>25</v>
      </c>
      <c r="N4743" t="s">
        <v>8351</v>
      </c>
      <c r="O4743" t="s">
        <v>8225</v>
      </c>
      <c r="P4743" t="s">
        <v>8388</v>
      </c>
      <c r="Q4743" s="8" t="s">
        <v>8377</v>
      </c>
      <c r="R4743">
        <v>2191</v>
      </c>
      <c r="S4743" s="7">
        <v>1</v>
      </c>
      <c r="T4743" s="4">
        <v>750</v>
      </c>
      <c r="U4743" s="4">
        <v>898</v>
      </c>
      <c r="V4743" s="25">
        <v>12</v>
      </c>
      <c r="W4743" s="4">
        <v>25</v>
      </c>
    </row>
    <row r="4744" spans="1:23" x14ac:dyDescent="0.45">
      <c r="A4744" t="s">
        <v>8351</v>
      </c>
      <c r="B4744" t="s">
        <v>8241</v>
      </c>
      <c r="F4744" s="7">
        <v>1</v>
      </c>
      <c r="G4744" s="4">
        <v>9000</v>
      </c>
      <c r="H4744" s="4">
        <v>13228</v>
      </c>
      <c r="I4744" s="25">
        <v>30</v>
      </c>
      <c r="J4744" s="4">
        <v>251</v>
      </c>
      <c r="N4744" t="s">
        <v>8351</v>
      </c>
      <c r="O4744" t="s">
        <v>8241</v>
      </c>
      <c r="S4744" s="7">
        <v>1</v>
      </c>
      <c r="T4744" s="4">
        <v>9000</v>
      </c>
      <c r="U4744" s="4">
        <v>13228</v>
      </c>
      <c r="V4744" s="25">
        <v>30</v>
      </c>
      <c r="W4744" s="4">
        <v>251</v>
      </c>
    </row>
    <row r="4745" spans="1:23" x14ac:dyDescent="0.45">
      <c r="A4745" t="s">
        <v>8351</v>
      </c>
      <c r="B4745" t="s">
        <v>8241</v>
      </c>
      <c r="C4745" t="s">
        <v>8386</v>
      </c>
      <c r="F4745" s="7"/>
      <c r="G4745" s="4"/>
      <c r="H4745" s="4"/>
      <c r="I4745" s="25"/>
      <c r="J4745" s="4"/>
      <c r="N4745" t="s">
        <v>8351</v>
      </c>
      <c r="O4745" t="s">
        <v>8241</v>
      </c>
      <c r="P4745" t="s">
        <v>8386</v>
      </c>
      <c r="S4745" s="7"/>
      <c r="T4745" s="4"/>
      <c r="U4745" s="4"/>
      <c r="V4745" s="25"/>
      <c r="W4745" s="4"/>
    </row>
    <row r="4746" spans="1:23" x14ac:dyDescent="0.45">
      <c r="A4746" t="s">
        <v>8351</v>
      </c>
      <c r="B4746" t="s">
        <v>8241</v>
      </c>
      <c r="C4746" t="s">
        <v>8386</v>
      </c>
      <c r="D4746" s="8" t="s">
        <v>8372</v>
      </c>
      <c r="F4746" s="7">
        <v>1</v>
      </c>
      <c r="G4746" s="4">
        <v>9000</v>
      </c>
      <c r="H4746" s="4">
        <v>13228</v>
      </c>
      <c r="I4746" s="25">
        <v>30</v>
      </c>
      <c r="J4746" s="4">
        <v>251</v>
      </c>
      <c r="N4746" t="s">
        <v>8351</v>
      </c>
      <c r="O4746" t="s">
        <v>8241</v>
      </c>
      <c r="P4746" t="s">
        <v>8386</v>
      </c>
      <c r="Q4746" s="8" t="s">
        <v>8372</v>
      </c>
      <c r="S4746" s="7">
        <v>1</v>
      </c>
      <c r="T4746" s="4">
        <v>9000</v>
      </c>
      <c r="U4746" s="4">
        <v>13228</v>
      </c>
      <c r="V4746" s="25">
        <v>30</v>
      </c>
      <c r="W4746" s="4">
        <v>251</v>
      </c>
    </row>
    <row r="4747" spans="1:23" x14ac:dyDescent="0.45">
      <c r="A4747" t="s">
        <v>8351</v>
      </c>
      <c r="B4747" t="s">
        <v>8241</v>
      </c>
      <c r="C4747" t="s">
        <v>8386</v>
      </c>
      <c r="D4747" s="8" t="s">
        <v>8372</v>
      </c>
      <c r="E4747">
        <v>2199</v>
      </c>
      <c r="F4747" s="7">
        <v>1</v>
      </c>
      <c r="G4747" s="4">
        <v>9000</v>
      </c>
      <c r="H4747" s="4">
        <v>13228</v>
      </c>
      <c r="I4747" s="25">
        <v>30</v>
      </c>
      <c r="J4747" s="4">
        <v>251</v>
      </c>
      <c r="N4747" t="s">
        <v>8351</v>
      </c>
      <c r="O4747" t="s">
        <v>8241</v>
      </c>
      <c r="P4747" t="s">
        <v>8386</v>
      </c>
      <c r="Q4747" s="8" t="s">
        <v>8372</v>
      </c>
      <c r="R4747">
        <v>2199</v>
      </c>
      <c r="S4747" s="7">
        <v>1</v>
      </c>
      <c r="T4747" s="4">
        <v>9000</v>
      </c>
      <c r="U4747" s="4">
        <v>13228</v>
      </c>
      <c r="V4747" s="25">
        <v>30</v>
      </c>
      <c r="W4747" s="4">
        <v>251</v>
      </c>
    </row>
    <row r="4748" spans="1:23" x14ac:dyDescent="0.45">
      <c r="A4748" t="s">
        <v>8351</v>
      </c>
      <c r="B4748" t="s">
        <v>8237</v>
      </c>
      <c r="F4748" s="7">
        <v>1</v>
      </c>
      <c r="G4748" s="4">
        <v>2000</v>
      </c>
      <c r="H4748" s="4">
        <v>5414</v>
      </c>
      <c r="I4748" s="25">
        <v>34.248530092590954</v>
      </c>
      <c r="J4748" s="4">
        <v>102</v>
      </c>
      <c r="N4748" t="s">
        <v>8351</v>
      </c>
      <c r="O4748" t="s">
        <v>8237</v>
      </c>
      <c r="S4748" s="7">
        <v>1</v>
      </c>
      <c r="T4748" s="4">
        <v>2000</v>
      </c>
      <c r="U4748" s="4">
        <v>5414</v>
      </c>
      <c r="V4748" s="25">
        <v>34.248530092590954</v>
      </c>
      <c r="W4748" s="4">
        <v>102</v>
      </c>
    </row>
    <row r="4749" spans="1:23" x14ac:dyDescent="0.45">
      <c r="A4749" t="s">
        <v>8351</v>
      </c>
      <c r="B4749" t="s">
        <v>8237</v>
      </c>
      <c r="C4749" t="s">
        <v>8386</v>
      </c>
      <c r="F4749" s="7"/>
      <c r="G4749" s="4"/>
      <c r="H4749" s="4"/>
      <c r="I4749" s="25"/>
      <c r="J4749" s="4"/>
      <c r="N4749" t="s">
        <v>8351</v>
      </c>
      <c r="O4749" t="s">
        <v>8237</v>
      </c>
      <c r="P4749" t="s">
        <v>8386</v>
      </c>
      <c r="S4749" s="7"/>
      <c r="T4749" s="4"/>
      <c r="U4749" s="4"/>
      <c r="V4749" s="25"/>
      <c r="W4749" s="4"/>
    </row>
    <row r="4750" spans="1:23" x14ac:dyDescent="0.45">
      <c r="A4750" t="s">
        <v>8351</v>
      </c>
      <c r="B4750" t="s">
        <v>8237</v>
      </c>
      <c r="C4750" t="s">
        <v>8386</v>
      </c>
      <c r="D4750" s="8" t="s">
        <v>8374</v>
      </c>
      <c r="F4750" s="7">
        <v>1</v>
      </c>
      <c r="G4750" s="4">
        <v>2000</v>
      </c>
      <c r="H4750" s="4">
        <v>5414</v>
      </c>
      <c r="I4750" s="25">
        <v>34.248530092590954</v>
      </c>
      <c r="J4750" s="4">
        <v>102</v>
      </c>
      <c r="N4750" t="s">
        <v>8351</v>
      </c>
      <c r="O4750" t="s">
        <v>8237</v>
      </c>
      <c r="P4750" t="s">
        <v>8386</v>
      </c>
      <c r="Q4750" s="8" t="s">
        <v>8374</v>
      </c>
      <c r="S4750" s="7">
        <v>1</v>
      </c>
      <c r="T4750" s="4">
        <v>2000</v>
      </c>
      <c r="U4750" s="4">
        <v>5414</v>
      </c>
      <c r="V4750" s="25">
        <v>34.248530092590954</v>
      </c>
      <c r="W4750" s="4">
        <v>102</v>
      </c>
    </row>
    <row r="4751" spans="1:23" x14ac:dyDescent="0.45">
      <c r="A4751" t="s">
        <v>8351</v>
      </c>
      <c r="B4751" t="s">
        <v>8237</v>
      </c>
      <c r="C4751" t="s">
        <v>8386</v>
      </c>
      <c r="D4751" s="8" t="s">
        <v>8374</v>
      </c>
      <c r="E4751">
        <v>2278</v>
      </c>
      <c r="F4751" s="7">
        <v>1</v>
      </c>
      <c r="G4751" s="4">
        <v>2000</v>
      </c>
      <c r="H4751" s="4">
        <v>5414</v>
      </c>
      <c r="I4751" s="25">
        <v>34.248530092590954</v>
      </c>
      <c r="J4751" s="4">
        <v>102</v>
      </c>
      <c r="N4751" t="s">
        <v>8351</v>
      </c>
      <c r="O4751" t="s">
        <v>8237</v>
      </c>
      <c r="P4751" t="s">
        <v>8386</v>
      </c>
      <c r="Q4751" s="8" t="s">
        <v>8374</v>
      </c>
      <c r="R4751">
        <v>2278</v>
      </c>
      <c r="S4751" s="7">
        <v>1</v>
      </c>
      <c r="T4751" s="4">
        <v>2000</v>
      </c>
      <c r="U4751" s="4">
        <v>5414</v>
      </c>
      <c r="V4751" s="25">
        <v>34.248530092590954</v>
      </c>
      <c r="W4751" s="4">
        <v>102</v>
      </c>
    </row>
    <row r="4752" spans="1:23" x14ac:dyDescent="0.45">
      <c r="A4752" t="s">
        <v>8351</v>
      </c>
      <c r="B4752" t="s">
        <v>8235</v>
      </c>
      <c r="F4752" s="7">
        <v>1</v>
      </c>
      <c r="G4752" s="4">
        <v>7500</v>
      </c>
      <c r="H4752" s="4">
        <v>8666</v>
      </c>
      <c r="I4752" s="25">
        <v>21</v>
      </c>
      <c r="J4752" s="4">
        <v>60</v>
      </c>
      <c r="N4752" t="s">
        <v>8351</v>
      </c>
      <c r="O4752" t="s">
        <v>8235</v>
      </c>
      <c r="S4752" s="7">
        <v>1</v>
      </c>
      <c r="T4752" s="4">
        <v>7500</v>
      </c>
      <c r="U4752" s="4">
        <v>8666</v>
      </c>
      <c r="V4752" s="25">
        <v>21</v>
      </c>
      <c r="W4752" s="4">
        <v>60</v>
      </c>
    </row>
    <row r="4753" spans="1:23" x14ac:dyDescent="0.45">
      <c r="A4753" t="s">
        <v>8351</v>
      </c>
      <c r="B4753" t="s">
        <v>8235</v>
      </c>
      <c r="C4753" t="s">
        <v>8386</v>
      </c>
      <c r="F4753" s="7"/>
      <c r="G4753" s="4"/>
      <c r="H4753" s="4"/>
      <c r="I4753" s="25"/>
      <c r="J4753" s="4"/>
      <c r="N4753" t="s">
        <v>8351</v>
      </c>
      <c r="O4753" t="s">
        <v>8235</v>
      </c>
      <c r="P4753" t="s">
        <v>8386</v>
      </c>
      <c r="S4753" s="7"/>
      <c r="T4753" s="4"/>
      <c r="U4753" s="4"/>
      <c r="V4753" s="25"/>
      <c r="W4753" s="4"/>
    </row>
    <row r="4754" spans="1:23" x14ac:dyDescent="0.45">
      <c r="A4754" t="s">
        <v>8351</v>
      </c>
      <c r="B4754" t="s">
        <v>8235</v>
      </c>
      <c r="C4754" t="s">
        <v>8386</v>
      </c>
      <c r="D4754" s="8" t="s">
        <v>8376</v>
      </c>
      <c r="F4754" s="7">
        <v>1</v>
      </c>
      <c r="G4754" s="4">
        <v>7500</v>
      </c>
      <c r="H4754" s="4">
        <v>8666</v>
      </c>
      <c r="I4754" s="25">
        <v>21</v>
      </c>
      <c r="J4754" s="4">
        <v>60</v>
      </c>
      <c r="N4754" t="s">
        <v>8351</v>
      </c>
      <c r="O4754" t="s">
        <v>8235</v>
      </c>
      <c r="P4754" t="s">
        <v>8386</v>
      </c>
      <c r="Q4754" s="8" t="s">
        <v>8376</v>
      </c>
      <c r="S4754" s="7">
        <v>1</v>
      </c>
      <c r="T4754" s="4">
        <v>7500</v>
      </c>
      <c r="U4754" s="4">
        <v>8666</v>
      </c>
      <c r="V4754" s="25">
        <v>21</v>
      </c>
      <c r="W4754" s="4">
        <v>60</v>
      </c>
    </row>
    <row r="4755" spans="1:23" x14ac:dyDescent="0.45">
      <c r="A4755" t="s">
        <v>8351</v>
      </c>
      <c r="B4755" t="s">
        <v>8235</v>
      </c>
      <c r="C4755" t="s">
        <v>8386</v>
      </c>
      <c r="D4755" s="8" t="s">
        <v>8376</v>
      </c>
      <c r="E4755">
        <v>2263</v>
      </c>
      <c r="F4755" s="7">
        <v>1</v>
      </c>
      <c r="G4755" s="4">
        <v>7500</v>
      </c>
      <c r="H4755" s="4">
        <v>8666</v>
      </c>
      <c r="I4755" s="25">
        <v>21</v>
      </c>
      <c r="J4755" s="4">
        <v>60</v>
      </c>
      <c r="N4755" t="s">
        <v>8351</v>
      </c>
      <c r="O4755" t="s">
        <v>8235</v>
      </c>
      <c r="P4755" t="s">
        <v>8386</v>
      </c>
      <c r="Q4755" s="8" t="s">
        <v>8376</v>
      </c>
      <c r="R4755">
        <v>2263</v>
      </c>
      <c r="S4755" s="7">
        <v>1</v>
      </c>
      <c r="T4755" s="4">
        <v>7500</v>
      </c>
      <c r="U4755" s="4">
        <v>8666</v>
      </c>
      <c r="V4755" s="25">
        <v>21</v>
      </c>
      <c r="W4755" s="4">
        <v>60</v>
      </c>
    </row>
    <row r="4756" spans="1:23" x14ac:dyDescent="0.45">
      <c r="A4756" t="s">
        <v>8351</v>
      </c>
      <c r="B4756" t="s">
        <v>8224</v>
      </c>
      <c r="F4756" s="7">
        <v>52</v>
      </c>
      <c r="G4756" s="4">
        <v>522652</v>
      </c>
      <c r="H4756" s="4">
        <v>2105603.33</v>
      </c>
      <c r="I4756" s="25">
        <v>27.352731036325096</v>
      </c>
      <c r="J4756" s="4">
        <v>34847</v>
      </c>
      <c r="N4756" t="s">
        <v>8351</v>
      </c>
      <c r="O4756" t="s">
        <v>8224</v>
      </c>
      <c r="S4756" s="7">
        <v>52</v>
      </c>
      <c r="T4756" s="4">
        <v>522652</v>
      </c>
      <c r="U4756" s="4">
        <v>2105603.33</v>
      </c>
      <c r="V4756" s="25">
        <v>27.352731036325096</v>
      </c>
      <c r="W4756" s="4">
        <v>34847</v>
      </c>
    </row>
    <row r="4757" spans="1:23" x14ac:dyDescent="0.45">
      <c r="A4757" t="s">
        <v>8351</v>
      </c>
      <c r="B4757" t="s">
        <v>8224</v>
      </c>
      <c r="C4757" t="s">
        <v>8382</v>
      </c>
      <c r="F4757" s="7"/>
      <c r="G4757" s="4"/>
      <c r="H4757" s="4"/>
      <c r="I4757" s="25"/>
      <c r="J4757" s="4"/>
      <c r="N4757" t="s">
        <v>8351</v>
      </c>
      <c r="O4757" t="s">
        <v>8224</v>
      </c>
      <c r="P4757" t="s">
        <v>8382</v>
      </c>
      <c r="S4757" s="7"/>
      <c r="T4757" s="4"/>
      <c r="U4757" s="4"/>
      <c r="V4757" s="25"/>
      <c r="W4757" s="4"/>
    </row>
    <row r="4758" spans="1:23" x14ac:dyDescent="0.45">
      <c r="A4758" t="s">
        <v>8351</v>
      </c>
      <c r="B4758" t="s">
        <v>8224</v>
      </c>
      <c r="C4758" t="s">
        <v>8382</v>
      </c>
      <c r="D4758" s="8" t="s">
        <v>8381</v>
      </c>
      <c r="F4758" s="7">
        <v>1</v>
      </c>
      <c r="G4758" s="4">
        <v>500</v>
      </c>
      <c r="H4758" s="4">
        <v>813</v>
      </c>
      <c r="I4758" s="25">
        <v>30</v>
      </c>
      <c r="J4758" s="4">
        <v>30</v>
      </c>
      <c r="N4758" t="s">
        <v>8351</v>
      </c>
      <c r="O4758" t="s">
        <v>8224</v>
      </c>
      <c r="P4758" t="s">
        <v>8382</v>
      </c>
      <c r="Q4758" s="8" t="s">
        <v>8381</v>
      </c>
      <c r="S4758" s="7">
        <v>1</v>
      </c>
      <c r="T4758" s="4">
        <v>500</v>
      </c>
      <c r="U4758" s="4">
        <v>813</v>
      </c>
      <c r="V4758" s="25">
        <v>30</v>
      </c>
      <c r="W4758" s="4">
        <v>30</v>
      </c>
    </row>
    <row r="4759" spans="1:23" x14ac:dyDescent="0.45">
      <c r="A4759" t="s">
        <v>8351</v>
      </c>
      <c r="B4759" t="s">
        <v>8224</v>
      </c>
      <c r="C4759" t="s">
        <v>8382</v>
      </c>
      <c r="D4759" s="8" t="s">
        <v>8381</v>
      </c>
      <c r="E4759">
        <v>2222</v>
      </c>
      <c r="F4759" s="7">
        <v>1</v>
      </c>
      <c r="G4759" s="4">
        <v>500</v>
      </c>
      <c r="H4759" s="4">
        <v>813</v>
      </c>
      <c r="I4759" s="25">
        <v>30</v>
      </c>
      <c r="J4759" s="4">
        <v>30</v>
      </c>
      <c r="N4759" t="s">
        <v>8351</v>
      </c>
      <c r="O4759" t="s">
        <v>8224</v>
      </c>
      <c r="P4759" t="s">
        <v>8382</v>
      </c>
      <c r="Q4759" s="8" t="s">
        <v>8381</v>
      </c>
      <c r="R4759">
        <v>2222</v>
      </c>
      <c r="S4759" s="7">
        <v>1</v>
      </c>
      <c r="T4759" s="4">
        <v>500</v>
      </c>
      <c r="U4759" s="4">
        <v>813</v>
      </c>
      <c r="V4759" s="25">
        <v>30</v>
      </c>
      <c r="W4759" s="4">
        <v>30</v>
      </c>
    </row>
    <row r="4760" spans="1:23" x14ac:dyDescent="0.45">
      <c r="A4760" t="s">
        <v>8351</v>
      </c>
      <c r="B4760" t="s">
        <v>8224</v>
      </c>
      <c r="C4760" t="s">
        <v>8383</v>
      </c>
      <c r="F4760" s="7"/>
      <c r="G4760" s="4"/>
      <c r="H4760" s="4"/>
      <c r="I4760" s="25"/>
      <c r="J4760" s="4"/>
      <c r="N4760" t="s">
        <v>8351</v>
      </c>
      <c r="O4760" t="s">
        <v>8224</v>
      </c>
      <c r="P4760" t="s">
        <v>8383</v>
      </c>
      <c r="S4760" s="7"/>
      <c r="T4760" s="4"/>
      <c r="U4760" s="4"/>
      <c r="V4760" s="25"/>
      <c r="W4760" s="4"/>
    </row>
    <row r="4761" spans="1:23" x14ac:dyDescent="0.45">
      <c r="A4761" t="s">
        <v>8351</v>
      </c>
      <c r="B4761" t="s">
        <v>8224</v>
      </c>
      <c r="C4761" t="s">
        <v>8383</v>
      </c>
      <c r="D4761" s="8" t="s">
        <v>8376</v>
      </c>
      <c r="F4761" s="7">
        <v>1</v>
      </c>
      <c r="G4761" s="4">
        <v>8500</v>
      </c>
      <c r="H4761" s="4">
        <v>11992</v>
      </c>
      <c r="I4761" s="25">
        <v>30</v>
      </c>
      <c r="J4761" s="4">
        <v>207</v>
      </c>
      <c r="N4761" t="s">
        <v>8351</v>
      </c>
      <c r="O4761" t="s">
        <v>8224</v>
      </c>
      <c r="P4761" t="s">
        <v>8383</v>
      </c>
      <c r="Q4761" s="8" t="s">
        <v>8376</v>
      </c>
      <c r="S4761" s="7">
        <v>1</v>
      </c>
      <c r="T4761" s="4">
        <v>8500</v>
      </c>
      <c r="U4761" s="4">
        <v>11992</v>
      </c>
      <c r="V4761" s="25">
        <v>30</v>
      </c>
      <c r="W4761" s="4">
        <v>207</v>
      </c>
    </row>
    <row r="4762" spans="1:23" x14ac:dyDescent="0.45">
      <c r="A4762" t="s">
        <v>8351</v>
      </c>
      <c r="B4762" t="s">
        <v>8224</v>
      </c>
      <c r="C4762" t="s">
        <v>8383</v>
      </c>
      <c r="D4762" s="8" t="s">
        <v>8376</v>
      </c>
      <c r="E4762">
        <v>2277</v>
      </c>
      <c r="F4762" s="7">
        <v>1</v>
      </c>
      <c r="G4762" s="4">
        <v>8500</v>
      </c>
      <c r="H4762" s="4">
        <v>11992</v>
      </c>
      <c r="I4762" s="25">
        <v>30</v>
      </c>
      <c r="J4762" s="4">
        <v>207</v>
      </c>
      <c r="N4762" t="s">
        <v>8351</v>
      </c>
      <c r="O4762" t="s">
        <v>8224</v>
      </c>
      <c r="P4762" t="s">
        <v>8383</v>
      </c>
      <c r="Q4762" s="8" t="s">
        <v>8376</v>
      </c>
      <c r="R4762">
        <v>2277</v>
      </c>
      <c r="S4762" s="7">
        <v>1</v>
      </c>
      <c r="T4762" s="4">
        <v>8500</v>
      </c>
      <c r="U4762" s="4">
        <v>11992</v>
      </c>
      <c r="V4762" s="25">
        <v>30</v>
      </c>
      <c r="W4762" s="4">
        <v>207</v>
      </c>
    </row>
    <row r="4763" spans="1:23" x14ac:dyDescent="0.45">
      <c r="A4763" t="s">
        <v>8351</v>
      </c>
      <c r="B4763" t="s">
        <v>8224</v>
      </c>
      <c r="C4763" t="s">
        <v>8384</v>
      </c>
      <c r="F4763" s="7"/>
      <c r="G4763" s="4"/>
      <c r="H4763" s="4"/>
      <c r="I4763" s="25"/>
      <c r="J4763" s="4"/>
      <c r="N4763" t="s">
        <v>8351</v>
      </c>
      <c r="O4763" t="s">
        <v>8224</v>
      </c>
      <c r="P4763" t="s">
        <v>8384</v>
      </c>
      <c r="S4763" s="7"/>
      <c r="T4763" s="4"/>
      <c r="U4763" s="4"/>
      <c r="V4763" s="25"/>
      <c r="W4763" s="4"/>
    </row>
    <row r="4764" spans="1:23" x14ac:dyDescent="0.45">
      <c r="A4764" t="s">
        <v>8351</v>
      </c>
      <c r="B4764" t="s">
        <v>8224</v>
      </c>
      <c r="C4764" t="s">
        <v>8384</v>
      </c>
      <c r="D4764" s="8" t="s">
        <v>8378</v>
      </c>
      <c r="F4764" s="7">
        <v>1</v>
      </c>
      <c r="G4764" s="4">
        <v>3500</v>
      </c>
      <c r="H4764" s="4">
        <v>5907</v>
      </c>
      <c r="I4764" s="25">
        <v>29.958333333328483</v>
      </c>
      <c r="J4764" s="4">
        <v>180</v>
      </c>
      <c r="N4764" t="s">
        <v>8351</v>
      </c>
      <c r="O4764" t="s">
        <v>8224</v>
      </c>
      <c r="P4764" t="s">
        <v>8384</v>
      </c>
      <c r="Q4764" s="8" t="s">
        <v>8378</v>
      </c>
      <c r="S4764" s="7">
        <v>1</v>
      </c>
      <c r="T4764" s="4">
        <v>3500</v>
      </c>
      <c r="U4764" s="4">
        <v>5907</v>
      </c>
      <c r="V4764" s="25">
        <v>29.958333333328483</v>
      </c>
      <c r="W4764" s="4">
        <v>180</v>
      </c>
    </row>
    <row r="4765" spans="1:23" x14ac:dyDescent="0.45">
      <c r="A4765" t="s">
        <v>8351</v>
      </c>
      <c r="B4765" t="s">
        <v>8224</v>
      </c>
      <c r="C4765" t="s">
        <v>8384</v>
      </c>
      <c r="D4765" s="8" t="s">
        <v>8378</v>
      </c>
      <c r="E4765">
        <v>2249</v>
      </c>
      <c r="F4765" s="7">
        <v>1</v>
      </c>
      <c r="G4765" s="4">
        <v>3500</v>
      </c>
      <c r="H4765" s="4">
        <v>5907</v>
      </c>
      <c r="I4765" s="25">
        <v>29.958333333328483</v>
      </c>
      <c r="J4765" s="4">
        <v>180</v>
      </c>
      <c r="N4765" t="s">
        <v>8351</v>
      </c>
      <c r="O4765" t="s">
        <v>8224</v>
      </c>
      <c r="P4765" t="s">
        <v>8384</v>
      </c>
      <c r="Q4765" s="8" t="s">
        <v>8378</v>
      </c>
      <c r="R4765">
        <v>2249</v>
      </c>
      <c r="S4765" s="7">
        <v>1</v>
      </c>
      <c r="T4765" s="4">
        <v>3500</v>
      </c>
      <c r="U4765" s="4">
        <v>5907</v>
      </c>
      <c r="V4765" s="25">
        <v>29.958333333328483</v>
      </c>
      <c r="W4765" s="4">
        <v>180</v>
      </c>
    </row>
    <row r="4766" spans="1:23" x14ac:dyDescent="0.45">
      <c r="A4766" t="s">
        <v>8351</v>
      </c>
      <c r="B4766" t="s">
        <v>8224</v>
      </c>
      <c r="C4766" t="s">
        <v>8384</v>
      </c>
      <c r="D4766" s="8" t="s">
        <v>8369</v>
      </c>
      <c r="F4766" s="7">
        <v>1</v>
      </c>
      <c r="G4766" s="4">
        <v>2500</v>
      </c>
      <c r="H4766" s="4">
        <v>30303.24</v>
      </c>
      <c r="I4766" s="25">
        <v>26.297442129631236</v>
      </c>
      <c r="J4766" s="4">
        <v>1113</v>
      </c>
      <c r="N4766" t="s">
        <v>8351</v>
      </c>
      <c r="O4766" t="s">
        <v>8224</v>
      </c>
      <c r="P4766" t="s">
        <v>8384</v>
      </c>
      <c r="Q4766" s="8" t="s">
        <v>8369</v>
      </c>
      <c r="S4766" s="7">
        <v>1</v>
      </c>
      <c r="T4766" s="4">
        <v>2500</v>
      </c>
      <c r="U4766" s="4">
        <v>30303.24</v>
      </c>
      <c r="V4766" s="25">
        <v>26.297442129631236</v>
      </c>
      <c r="W4766" s="4">
        <v>1113</v>
      </c>
    </row>
    <row r="4767" spans="1:23" x14ac:dyDescent="0.45">
      <c r="A4767" t="s">
        <v>8351</v>
      </c>
      <c r="B4767" t="s">
        <v>8224</v>
      </c>
      <c r="C4767" t="s">
        <v>8384</v>
      </c>
      <c r="D4767" s="8" t="s">
        <v>8369</v>
      </c>
      <c r="E4767">
        <v>2231</v>
      </c>
      <c r="F4767" s="7">
        <v>1</v>
      </c>
      <c r="G4767" s="4">
        <v>2500</v>
      </c>
      <c r="H4767" s="4">
        <v>30303.24</v>
      </c>
      <c r="I4767" s="25">
        <v>26.297442129631236</v>
      </c>
      <c r="J4767" s="4">
        <v>1113</v>
      </c>
      <c r="N4767" t="s">
        <v>8351</v>
      </c>
      <c r="O4767" t="s">
        <v>8224</v>
      </c>
      <c r="P4767" t="s">
        <v>8384</v>
      </c>
      <c r="Q4767" s="8" t="s">
        <v>8369</v>
      </c>
      <c r="R4767">
        <v>2231</v>
      </c>
      <c r="S4767" s="7">
        <v>1</v>
      </c>
      <c r="T4767" s="4">
        <v>2500</v>
      </c>
      <c r="U4767" s="4">
        <v>30303.24</v>
      </c>
      <c r="V4767" s="25">
        <v>26.297442129631236</v>
      </c>
      <c r="W4767" s="4">
        <v>1113</v>
      </c>
    </row>
    <row r="4768" spans="1:23" x14ac:dyDescent="0.45">
      <c r="A4768" t="s">
        <v>8351</v>
      </c>
      <c r="B4768" t="s">
        <v>8224</v>
      </c>
      <c r="C4768" t="s">
        <v>8384</v>
      </c>
      <c r="D4768" s="8" t="s">
        <v>8370</v>
      </c>
      <c r="F4768" s="7">
        <v>1</v>
      </c>
      <c r="G4768" s="4">
        <v>8012</v>
      </c>
      <c r="H4768" s="4">
        <v>13704.33</v>
      </c>
      <c r="I4768" s="25">
        <v>35.502418981479423</v>
      </c>
      <c r="J4768" s="4">
        <v>539</v>
      </c>
      <c r="N4768" t="s">
        <v>8351</v>
      </c>
      <c r="O4768" t="s">
        <v>8224</v>
      </c>
      <c r="P4768" t="s">
        <v>8384</v>
      </c>
      <c r="Q4768" s="8" t="s">
        <v>8370</v>
      </c>
      <c r="S4768" s="7">
        <v>1</v>
      </c>
      <c r="T4768" s="4">
        <v>8012</v>
      </c>
      <c r="U4768" s="4">
        <v>13704.33</v>
      </c>
      <c r="V4768" s="25">
        <v>35.502418981479423</v>
      </c>
      <c r="W4768" s="4">
        <v>539</v>
      </c>
    </row>
    <row r="4769" spans="1:23" x14ac:dyDescent="0.45">
      <c r="A4769" t="s">
        <v>8351</v>
      </c>
      <c r="B4769" t="s">
        <v>8224</v>
      </c>
      <c r="C4769" t="s">
        <v>8384</v>
      </c>
      <c r="D4769" s="8" t="s">
        <v>8370</v>
      </c>
      <c r="E4769">
        <v>2229</v>
      </c>
      <c r="F4769" s="7">
        <v>1</v>
      </c>
      <c r="G4769" s="4">
        <v>8012</v>
      </c>
      <c r="H4769" s="4">
        <v>13704.33</v>
      </c>
      <c r="I4769" s="25">
        <v>35.502418981479423</v>
      </c>
      <c r="J4769" s="4">
        <v>539</v>
      </c>
      <c r="N4769" t="s">
        <v>8351</v>
      </c>
      <c r="O4769" t="s">
        <v>8224</v>
      </c>
      <c r="P4769" t="s">
        <v>8384</v>
      </c>
      <c r="Q4769" s="8" t="s">
        <v>8370</v>
      </c>
      <c r="R4769">
        <v>2229</v>
      </c>
      <c r="S4769" s="7">
        <v>1</v>
      </c>
      <c r="T4769" s="4">
        <v>8012</v>
      </c>
      <c r="U4769" s="4">
        <v>13704.33</v>
      </c>
      <c r="V4769" s="25">
        <v>35.502418981479423</v>
      </c>
      <c r="W4769" s="4">
        <v>539</v>
      </c>
    </row>
    <row r="4770" spans="1:23" x14ac:dyDescent="0.45">
      <c r="A4770" t="s">
        <v>8351</v>
      </c>
      <c r="B4770" t="s">
        <v>8224</v>
      </c>
      <c r="C4770" t="s">
        <v>8384</v>
      </c>
      <c r="D4770" s="8" t="s">
        <v>8373</v>
      </c>
      <c r="F4770" s="7">
        <v>2</v>
      </c>
      <c r="G4770" s="4">
        <v>35000</v>
      </c>
      <c r="H4770" s="4">
        <v>168016.43</v>
      </c>
      <c r="I4770" s="25">
        <v>35.880167824074306</v>
      </c>
      <c r="J4770" s="4">
        <v>2951</v>
      </c>
      <c r="N4770" t="s">
        <v>8351</v>
      </c>
      <c r="O4770" t="s">
        <v>8224</v>
      </c>
      <c r="P4770" t="s">
        <v>8384</v>
      </c>
      <c r="Q4770" s="8" t="s">
        <v>8373</v>
      </c>
      <c r="S4770" s="7">
        <v>2</v>
      </c>
      <c r="T4770" s="4">
        <v>35000</v>
      </c>
      <c r="U4770" s="4">
        <v>168016.43</v>
      </c>
      <c r="V4770" s="25">
        <v>35.880167824074306</v>
      </c>
      <c r="W4770" s="4">
        <v>2951</v>
      </c>
    </row>
    <row r="4771" spans="1:23" x14ac:dyDescent="0.45">
      <c r="A4771" t="s">
        <v>8351</v>
      </c>
      <c r="B4771" t="s">
        <v>8224</v>
      </c>
      <c r="C4771" t="s">
        <v>8384</v>
      </c>
      <c r="D4771" s="8" t="s">
        <v>8373</v>
      </c>
      <c r="E4771">
        <v>2239</v>
      </c>
      <c r="F4771" s="7">
        <v>1</v>
      </c>
      <c r="G4771" s="4">
        <v>25000</v>
      </c>
      <c r="H4771" s="4">
        <v>32006.67</v>
      </c>
      <c r="I4771" s="25">
        <v>36.209560185183364</v>
      </c>
      <c r="J4771" s="4">
        <v>426</v>
      </c>
      <c r="N4771" t="s">
        <v>8351</v>
      </c>
      <c r="O4771" t="s">
        <v>8224</v>
      </c>
      <c r="P4771" t="s">
        <v>8384</v>
      </c>
      <c r="Q4771" s="8" t="s">
        <v>8373</v>
      </c>
      <c r="R4771">
        <v>2239</v>
      </c>
      <c r="S4771" s="7">
        <v>1</v>
      </c>
      <c r="T4771" s="4">
        <v>25000</v>
      </c>
      <c r="U4771" s="4">
        <v>32006.67</v>
      </c>
      <c r="V4771" s="25">
        <v>36.209560185183364</v>
      </c>
      <c r="W4771" s="4">
        <v>426</v>
      </c>
    </row>
    <row r="4772" spans="1:23" x14ac:dyDescent="0.45">
      <c r="A4772" t="s">
        <v>8351</v>
      </c>
      <c r="B4772" t="s">
        <v>8224</v>
      </c>
      <c r="C4772" t="s">
        <v>8384</v>
      </c>
      <c r="D4772" s="8" t="s">
        <v>8373</v>
      </c>
      <c r="E4772">
        <v>2242</v>
      </c>
      <c r="F4772" s="7">
        <v>1</v>
      </c>
      <c r="G4772" s="4">
        <v>10000</v>
      </c>
      <c r="H4772" s="4">
        <v>136009.76</v>
      </c>
      <c r="I4772" s="25">
        <v>35.550775462965248</v>
      </c>
      <c r="J4772" s="4">
        <v>2525</v>
      </c>
      <c r="N4772" t="s">
        <v>8351</v>
      </c>
      <c r="O4772" t="s">
        <v>8224</v>
      </c>
      <c r="P4772" t="s">
        <v>8384</v>
      </c>
      <c r="Q4772" s="8" t="s">
        <v>8373</v>
      </c>
      <c r="R4772">
        <v>2242</v>
      </c>
      <c r="S4772" s="7">
        <v>1</v>
      </c>
      <c r="T4772" s="4">
        <v>10000</v>
      </c>
      <c r="U4772" s="4">
        <v>136009.76</v>
      </c>
      <c r="V4772" s="25">
        <v>35.550775462965248</v>
      </c>
      <c r="W4772" s="4">
        <v>2525</v>
      </c>
    </row>
    <row r="4773" spans="1:23" x14ac:dyDescent="0.45">
      <c r="A4773" t="s">
        <v>8351</v>
      </c>
      <c r="B4773" t="s">
        <v>8224</v>
      </c>
      <c r="C4773" t="s">
        <v>8384</v>
      </c>
      <c r="D4773" s="8" t="s">
        <v>8381</v>
      </c>
      <c r="F4773" s="7">
        <v>1</v>
      </c>
      <c r="G4773" s="4">
        <v>4589</v>
      </c>
      <c r="H4773" s="4">
        <v>4856</v>
      </c>
      <c r="I4773" s="25">
        <v>30</v>
      </c>
      <c r="J4773" s="4">
        <v>75</v>
      </c>
      <c r="N4773" t="s">
        <v>8351</v>
      </c>
      <c r="O4773" t="s">
        <v>8224</v>
      </c>
      <c r="P4773" t="s">
        <v>8384</v>
      </c>
      <c r="Q4773" s="8" t="s">
        <v>8381</v>
      </c>
      <c r="S4773" s="7">
        <v>1</v>
      </c>
      <c r="T4773" s="4">
        <v>4589</v>
      </c>
      <c r="U4773" s="4">
        <v>4856</v>
      </c>
      <c r="V4773" s="25">
        <v>30</v>
      </c>
      <c r="W4773" s="4">
        <v>75</v>
      </c>
    </row>
    <row r="4774" spans="1:23" x14ac:dyDescent="0.45">
      <c r="A4774" t="s">
        <v>8351</v>
      </c>
      <c r="B4774" t="s">
        <v>8224</v>
      </c>
      <c r="C4774" t="s">
        <v>8384</v>
      </c>
      <c r="D4774" s="8" t="s">
        <v>8381</v>
      </c>
      <c r="E4774">
        <v>2276</v>
      </c>
      <c r="F4774" s="7">
        <v>1</v>
      </c>
      <c r="G4774" s="4">
        <v>4589</v>
      </c>
      <c r="H4774" s="4">
        <v>4856</v>
      </c>
      <c r="I4774" s="25">
        <v>30</v>
      </c>
      <c r="J4774" s="4">
        <v>75</v>
      </c>
      <c r="N4774" t="s">
        <v>8351</v>
      </c>
      <c r="O4774" t="s">
        <v>8224</v>
      </c>
      <c r="P4774" t="s">
        <v>8384</v>
      </c>
      <c r="Q4774" s="8" t="s">
        <v>8381</v>
      </c>
      <c r="R4774">
        <v>2276</v>
      </c>
      <c r="S4774" s="7">
        <v>1</v>
      </c>
      <c r="T4774" s="4">
        <v>4589</v>
      </c>
      <c r="U4774" s="4">
        <v>4856</v>
      </c>
      <c r="V4774" s="25">
        <v>30</v>
      </c>
      <c r="W4774" s="4">
        <v>75</v>
      </c>
    </row>
    <row r="4775" spans="1:23" x14ac:dyDescent="0.45">
      <c r="A4775" t="s">
        <v>8351</v>
      </c>
      <c r="B4775" t="s">
        <v>8224</v>
      </c>
      <c r="C4775" t="s">
        <v>8385</v>
      </c>
      <c r="F4775" s="7"/>
      <c r="G4775" s="4"/>
      <c r="H4775" s="4"/>
      <c r="I4775" s="25"/>
      <c r="J4775" s="4"/>
      <c r="N4775" t="s">
        <v>8351</v>
      </c>
      <c r="O4775" t="s">
        <v>8224</v>
      </c>
      <c r="P4775" t="s">
        <v>8385</v>
      </c>
      <c r="S4775" s="7"/>
      <c r="T4775" s="4"/>
      <c r="U4775" s="4"/>
      <c r="V4775" s="25"/>
      <c r="W4775" s="4"/>
    </row>
    <row r="4776" spans="1:23" x14ac:dyDescent="0.45">
      <c r="A4776" t="s">
        <v>8351</v>
      </c>
      <c r="B4776" t="s">
        <v>8224</v>
      </c>
      <c r="C4776" t="s">
        <v>8385</v>
      </c>
      <c r="D4776" s="8" t="s">
        <v>8376</v>
      </c>
      <c r="F4776" s="7">
        <v>2</v>
      </c>
      <c r="G4776" s="4">
        <v>6500</v>
      </c>
      <c r="H4776" s="4">
        <v>108871</v>
      </c>
      <c r="I4776" s="25">
        <v>30.520734953704959</v>
      </c>
      <c r="J4776" s="4">
        <v>2079</v>
      </c>
      <c r="N4776" t="s">
        <v>8351</v>
      </c>
      <c r="O4776" t="s">
        <v>8224</v>
      </c>
      <c r="P4776" t="s">
        <v>8385</v>
      </c>
      <c r="Q4776" s="8" t="s">
        <v>8376</v>
      </c>
      <c r="S4776" s="7">
        <v>2</v>
      </c>
      <c r="T4776" s="4">
        <v>6500</v>
      </c>
      <c r="U4776" s="4">
        <v>108871</v>
      </c>
      <c r="V4776" s="25">
        <v>30.520734953704959</v>
      </c>
      <c r="W4776" s="4">
        <v>2079</v>
      </c>
    </row>
    <row r="4777" spans="1:23" x14ac:dyDescent="0.45">
      <c r="A4777" t="s">
        <v>8351</v>
      </c>
      <c r="B4777" t="s">
        <v>8224</v>
      </c>
      <c r="C4777" t="s">
        <v>8385</v>
      </c>
      <c r="D4777" s="8" t="s">
        <v>8376</v>
      </c>
      <c r="E4777">
        <v>2245</v>
      </c>
      <c r="F4777" s="7">
        <v>1</v>
      </c>
      <c r="G4777" s="4">
        <v>4000</v>
      </c>
      <c r="H4777" s="4">
        <v>105881</v>
      </c>
      <c r="I4777" s="25">
        <v>31.041469907409919</v>
      </c>
      <c r="J4777" s="4">
        <v>1980</v>
      </c>
      <c r="N4777" t="s">
        <v>8351</v>
      </c>
      <c r="O4777" t="s">
        <v>8224</v>
      </c>
      <c r="P4777" t="s">
        <v>8385</v>
      </c>
      <c r="Q4777" s="8" t="s">
        <v>8376</v>
      </c>
      <c r="R4777">
        <v>2245</v>
      </c>
      <c r="S4777" s="7">
        <v>1</v>
      </c>
      <c r="T4777" s="4">
        <v>4000</v>
      </c>
      <c r="U4777" s="4">
        <v>105881</v>
      </c>
      <c r="V4777" s="25">
        <v>31.041469907409919</v>
      </c>
      <c r="W4777" s="4">
        <v>1980</v>
      </c>
    </row>
    <row r="4778" spans="1:23" x14ac:dyDescent="0.45">
      <c r="A4778" t="s">
        <v>8351</v>
      </c>
      <c r="B4778" t="s">
        <v>8224</v>
      </c>
      <c r="C4778" t="s">
        <v>8385</v>
      </c>
      <c r="D4778" s="8" t="s">
        <v>8376</v>
      </c>
      <c r="E4778">
        <v>2274</v>
      </c>
      <c r="F4778" s="7">
        <v>1</v>
      </c>
      <c r="G4778" s="4">
        <v>2500</v>
      </c>
      <c r="H4778" s="4">
        <v>2990</v>
      </c>
      <c r="I4778" s="25">
        <v>30</v>
      </c>
      <c r="J4778" s="4">
        <v>99</v>
      </c>
      <c r="N4778" t="s">
        <v>8351</v>
      </c>
      <c r="O4778" t="s">
        <v>8224</v>
      </c>
      <c r="P4778" t="s">
        <v>8385</v>
      </c>
      <c r="Q4778" s="8" t="s">
        <v>8376</v>
      </c>
      <c r="R4778">
        <v>2274</v>
      </c>
      <c r="S4778" s="7">
        <v>1</v>
      </c>
      <c r="T4778" s="4">
        <v>2500</v>
      </c>
      <c r="U4778" s="4">
        <v>2990</v>
      </c>
      <c r="V4778" s="25">
        <v>30</v>
      </c>
      <c r="W4778" s="4">
        <v>99</v>
      </c>
    </row>
    <row r="4779" spans="1:23" x14ac:dyDescent="0.45">
      <c r="A4779" t="s">
        <v>8351</v>
      </c>
      <c r="B4779" t="s">
        <v>8224</v>
      </c>
      <c r="C4779" t="s">
        <v>8385</v>
      </c>
      <c r="D4779" s="8" t="s">
        <v>8377</v>
      </c>
      <c r="F4779" s="7">
        <v>1</v>
      </c>
      <c r="G4779" s="4">
        <v>2500</v>
      </c>
      <c r="H4779" s="4">
        <v>8173</v>
      </c>
      <c r="I4779" s="25">
        <v>29.958333333335759</v>
      </c>
      <c r="J4779" s="4">
        <v>84</v>
      </c>
      <c r="N4779" t="s">
        <v>8351</v>
      </c>
      <c r="O4779" t="s">
        <v>8224</v>
      </c>
      <c r="P4779" t="s">
        <v>8385</v>
      </c>
      <c r="Q4779" s="8" t="s">
        <v>8377</v>
      </c>
      <c r="S4779" s="7">
        <v>1</v>
      </c>
      <c r="T4779" s="4">
        <v>2500</v>
      </c>
      <c r="U4779" s="4">
        <v>8173</v>
      </c>
      <c r="V4779" s="25">
        <v>29.958333333335759</v>
      </c>
      <c r="W4779" s="4">
        <v>84</v>
      </c>
    </row>
    <row r="4780" spans="1:23" x14ac:dyDescent="0.45">
      <c r="A4780" t="s">
        <v>8351</v>
      </c>
      <c r="B4780" t="s">
        <v>8224</v>
      </c>
      <c r="C4780" t="s">
        <v>8385</v>
      </c>
      <c r="D4780" s="8" t="s">
        <v>8377</v>
      </c>
      <c r="E4780">
        <v>2260</v>
      </c>
      <c r="F4780" s="7">
        <v>1</v>
      </c>
      <c r="G4780" s="4">
        <v>2500</v>
      </c>
      <c r="H4780" s="4">
        <v>8173</v>
      </c>
      <c r="I4780" s="25">
        <v>29.958333333335759</v>
      </c>
      <c r="J4780" s="4">
        <v>84</v>
      </c>
      <c r="N4780" t="s">
        <v>8351</v>
      </c>
      <c r="O4780" t="s">
        <v>8224</v>
      </c>
      <c r="P4780" t="s">
        <v>8385</v>
      </c>
      <c r="Q4780" s="8" t="s">
        <v>8377</v>
      </c>
      <c r="R4780">
        <v>2260</v>
      </c>
      <c r="S4780" s="7">
        <v>1</v>
      </c>
      <c r="T4780" s="4">
        <v>2500</v>
      </c>
      <c r="U4780" s="4">
        <v>8173</v>
      </c>
      <c r="V4780" s="25">
        <v>29.958333333335759</v>
      </c>
      <c r="W4780" s="4">
        <v>84</v>
      </c>
    </row>
    <row r="4781" spans="1:23" x14ac:dyDescent="0.45">
      <c r="A4781" t="s">
        <v>8351</v>
      </c>
      <c r="B4781" t="s">
        <v>8224</v>
      </c>
      <c r="C4781" t="s">
        <v>8385</v>
      </c>
      <c r="D4781" s="8" t="s">
        <v>8378</v>
      </c>
      <c r="F4781" s="7">
        <v>1</v>
      </c>
      <c r="G4781" s="4">
        <v>8500</v>
      </c>
      <c r="H4781" s="4">
        <v>10706</v>
      </c>
      <c r="I4781" s="25">
        <v>30</v>
      </c>
      <c r="J4781" s="4">
        <v>498</v>
      </c>
      <c r="N4781" t="s">
        <v>8351</v>
      </c>
      <c r="O4781" t="s">
        <v>8224</v>
      </c>
      <c r="P4781" t="s">
        <v>8385</v>
      </c>
      <c r="Q4781" s="8" t="s">
        <v>8378</v>
      </c>
      <c r="S4781" s="7">
        <v>1</v>
      </c>
      <c r="T4781" s="4">
        <v>8500</v>
      </c>
      <c r="U4781" s="4">
        <v>10706</v>
      </c>
      <c r="V4781" s="25">
        <v>30</v>
      </c>
      <c r="W4781" s="4">
        <v>498</v>
      </c>
    </row>
    <row r="4782" spans="1:23" x14ac:dyDescent="0.45">
      <c r="A4782" t="s">
        <v>8351</v>
      </c>
      <c r="B4782" t="s">
        <v>8224</v>
      </c>
      <c r="C4782" t="s">
        <v>8385</v>
      </c>
      <c r="D4782" s="8" t="s">
        <v>8378</v>
      </c>
      <c r="E4782">
        <v>2230</v>
      </c>
      <c r="F4782" s="7">
        <v>1</v>
      </c>
      <c r="G4782" s="4">
        <v>8500</v>
      </c>
      <c r="H4782" s="4">
        <v>10706</v>
      </c>
      <c r="I4782" s="25">
        <v>30</v>
      </c>
      <c r="J4782" s="4">
        <v>498</v>
      </c>
      <c r="N4782" t="s">
        <v>8351</v>
      </c>
      <c r="O4782" t="s">
        <v>8224</v>
      </c>
      <c r="P4782" t="s">
        <v>8385</v>
      </c>
      <c r="Q4782" s="8" t="s">
        <v>8378</v>
      </c>
      <c r="R4782">
        <v>2230</v>
      </c>
      <c r="S4782" s="7">
        <v>1</v>
      </c>
      <c r="T4782" s="4">
        <v>8500</v>
      </c>
      <c r="U4782" s="4">
        <v>10706</v>
      </c>
      <c r="V4782" s="25">
        <v>30</v>
      </c>
      <c r="W4782" s="4">
        <v>498</v>
      </c>
    </row>
    <row r="4783" spans="1:23" x14ac:dyDescent="0.45">
      <c r="A4783" t="s">
        <v>8351</v>
      </c>
      <c r="B4783" t="s">
        <v>8224</v>
      </c>
      <c r="C4783" t="s">
        <v>8385</v>
      </c>
      <c r="D4783" s="8" t="s">
        <v>8380</v>
      </c>
      <c r="F4783" s="7">
        <v>1</v>
      </c>
      <c r="G4783" s="4">
        <v>5000</v>
      </c>
      <c r="H4783" s="4">
        <v>24790</v>
      </c>
      <c r="I4783" s="25">
        <v>32.33092592592584</v>
      </c>
      <c r="J4783" s="4">
        <v>988</v>
      </c>
      <c r="N4783" t="s">
        <v>8351</v>
      </c>
      <c r="O4783" t="s">
        <v>8224</v>
      </c>
      <c r="P4783" t="s">
        <v>8385</v>
      </c>
      <c r="Q4783" s="8" t="s">
        <v>8380</v>
      </c>
      <c r="S4783" s="7">
        <v>1</v>
      </c>
      <c r="T4783" s="4">
        <v>5000</v>
      </c>
      <c r="U4783" s="4">
        <v>24790</v>
      </c>
      <c r="V4783" s="25">
        <v>32.33092592592584</v>
      </c>
      <c r="W4783" s="4">
        <v>988</v>
      </c>
    </row>
    <row r="4784" spans="1:23" x14ac:dyDescent="0.45">
      <c r="A4784" t="s">
        <v>8351</v>
      </c>
      <c r="B4784" t="s">
        <v>8224</v>
      </c>
      <c r="C4784" t="s">
        <v>8385</v>
      </c>
      <c r="D4784" s="8" t="s">
        <v>8380</v>
      </c>
      <c r="E4784">
        <v>2232</v>
      </c>
      <c r="F4784" s="7">
        <v>1</v>
      </c>
      <c r="G4784" s="4">
        <v>5000</v>
      </c>
      <c r="H4784" s="4">
        <v>24790</v>
      </c>
      <c r="I4784" s="25">
        <v>32.33092592592584</v>
      </c>
      <c r="J4784" s="4">
        <v>988</v>
      </c>
      <c r="N4784" t="s">
        <v>8351</v>
      </c>
      <c r="O4784" t="s">
        <v>8224</v>
      </c>
      <c r="P4784" t="s">
        <v>8385</v>
      </c>
      <c r="Q4784" s="8" t="s">
        <v>8380</v>
      </c>
      <c r="R4784">
        <v>2232</v>
      </c>
      <c r="S4784" s="7">
        <v>1</v>
      </c>
      <c r="T4784" s="4">
        <v>5000</v>
      </c>
      <c r="U4784" s="4">
        <v>24790</v>
      </c>
      <c r="V4784" s="25">
        <v>32.33092592592584</v>
      </c>
      <c r="W4784" s="4">
        <v>988</v>
      </c>
    </row>
    <row r="4785" spans="1:23" x14ac:dyDescent="0.45">
      <c r="A4785" t="s">
        <v>8351</v>
      </c>
      <c r="B4785" t="s">
        <v>8224</v>
      </c>
      <c r="C4785" t="s">
        <v>8385</v>
      </c>
      <c r="D4785" s="8" t="s">
        <v>8370</v>
      </c>
      <c r="F4785" s="7">
        <v>1</v>
      </c>
      <c r="G4785" s="4">
        <v>8500</v>
      </c>
      <c r="H4785" s="4">
        <v>11428.19</v>
      </c>
      <c r="I4785" s="25">
        <v>21</v>
      </c>
      <c r="J4785" s="4">
        <v>480</v>
      </c>
      <c r="N4785" t="s">
        <v>8351</v>
      </c>
      <c r="O4785" t="s">
        <v>8224</v>
      </c>
      <c r="P4785" t="s">
        <v>8385</v>
      </c>
      <c r="Q4785" s="8" t="s">
        <v>8370</v>
      </c>
      <c r="S4785" s="7">
        <v>1</v>
      </c>
      <c r="T4785" s="4">
        <v>8500</v>
      </c>
      <c r="U4785" s="4">
        <v>11428.19</v>
      </c>
      <c r="V4785" s="25">
        <v>21</v>
      </c>
      <c r="W4785" s="4">
        <v>480</v>
      </c>
    </row>
    <row r="4786" spans="1:23" x14ac:dyDescent="0.45">
      <c r="A4786" t="s">
        <v>8351</v>
      </c>
      <c r="B4786" t="s">
        <v>8224</v>
      </c>
      <c r="C4786" t="s">
        <v>8385</v>
      </c>
      <c r="D4786" s="8" t="s">
        <v>8370</v>
      </c>
      <c r="E4786">
        <v>2251</v>
      </c>
      <c r="F4786" s="7">
        <v>1</v>
      </c>
      <c r="G4786" s="4">
        <v>8500</v>
      </c>
      <c r="H4786" s="4">
        <v>11428.19</v>
      </c>
      <c r="I4786" s="25">
        <v>21</v>
      </c>
      <c r="J4786" s="4">
        <v>480</v>
      </c>
      <c r="N4786" t="s">
        <v>8351</v>
      </c>
      <c r="O4786" t="s">
        <v>8224</v>
      </c>
      <c r="P4786" t="s">
        <v>8385</v>
      </c>
      <c r="Q4786" s="8" t="s">
        <v>8370</v>
      </c>
      <c r="R4786">
        <v>2251</v>
      </c>
      <c r="S4786" s="7">
        <v>1</v>
      </c>
      <c r="T4786" s="4">
        <v>8500</v>
      </c>
      <c r="U4786" s="4">
        <v>11428.19</v>
      </c>
      <c r="V4786" s="25">
        <v>21</v>
      </c>
      <c r="W4786" s="4">
        <v>480</v>
      </c>
    </row>
    <row r="4787" spans="1:23" x14ac:dyDescent="0.45">
      <c r="A4787" t="s">
        <v>8351</v>
      </c>
      <c r="B4787" t="s">
        <v>8224</v>
      </c>
      <c r="C4787" t="s">
        <v>8385</v>
      </c>
      <c r="D4787" s="8" t="s">
        <v>8373</v>
      </c>
      <c r="F4787" s="7">
        <v>2</v>
      </c>
      <c r="G4787" s="4">
        <v>21300</v>
      </c>
      <c r="H4787" s="4">
        <v>68614</v>
      </c>
      <c r="I4787" s="25">
        <v>37.372100694443361</v>
      </c>
      <c r="J4787" s="4">
        <v>1164</v>
      </c>
      <c r="N4787" t="s">
        <v>8351</v>
      </c>
      <c r="O4787" t="s">
        <v>8224</v>
      </c>
      <c r="P4787" t="s">
        <v>8385</v>
      </c>
      <c r="Q4787" s="8" t="s">
        <v>8373</v>
      </c>
      <c r="S4787" s="7">
        <v>2</v>
      </c>
      <c r="T4787" s="4">
        <v>21300</v>
      </c>
      <c r="U4787" s="4">
        <v>68614</v>
      </c>
      <c r="V4787" s="25">
        <v>37.372100694443361</v>
      </c>
      <c r="W4787" s="4">
        <v>1164</v>
      </c>
    </row>
    <row r="4788" spans="1:23" x14ac:dyDescent="0.45">
      <c r="A4788" t="s">
        <v>8351</v>
      </c>
      <c r="B4788" t="s">
        <v>8224</v>
      </c>
      <c r="C4788" t="s">
        <v>8385</v>
      </c>
      <c r="D4788" s="8" t="s">
        <v>8373</v>
      </c>
      <c r="E4788">
        <v>2237</v>
      </c>
      <c r="F4788" s="7">
        <v>1</v>
      </c>
      <c r="G4788" s="4">
        <v>18000</v>
      </c>
      <c r="H4788" s="4">
        <v>63527</v>
      </c>
      <c r="I4788" s="25">
        <v>40.329363425924385</v>
      </c>
      <c r="J4788" s="4">
        <v>983</v>
      </c>
      <c r="N4788" t="s">
        <v>8351</v>
      </c>
      <c r="O4788" t="s">
        <v>8224</v>
      </c>
      <c r="P4788" t="s">
        <v>8385</v>
      </c>
      <c r="Q4788" s="8" t="s">
        <v>8373</v>
      </c>
      <c r="R4788">
        <v>2237</v>
      </c>
      <c r="S4788" s="7">
        <v>1</v>
      </c>
      <c r="T4788" s="4">
        <v>18000</v>
      </c>
      <c r="U4788" s="4">
        <v>63527</v>
      </c>
      <c r="V4788" s="25">
        <v>40.329363425924385</v>
      </c>
      <c r="W4788" s="4">
        <v>983</v>
      </c>
    </row>
    <row r="4789" spans="1:23" x14ac:dyDescent="0.45">
      <c r="A4789" t="s">
        <v>8351</v>
      </c>
      <c r="B4789" t="s">
        <v>8224</v>
      </c>
      <c r="C4789" t="s">
        <v>8385</v>
      </c>
      <c r="D4789" s="8" t="s">
        <v>8373</v>
      </c>
      <c r="E4789">
        <v>2262</v>
      </c>
      <c r="F4789" s="7">
        <v>1</v>
      </c>
      <c r="G4789" s="4">
        <v>3300</v>
      </c>
      <c r="H4789" s="4">
        <v>5087</v>
      </c>
      <c r="I4789" s="25">
        <v>34.414837962962338</v>
      </c>
      <c r="J4789" s="4">
        <v>181</v>
      </c>
      <c r="N4789" t="s">
        <v>8351</v>
      </c>
      <c r="O4789" t="s">
        <v>8224</v>
      </c>
      <c r="P4789" t="s">
        <v>8385</v>
      </c>
      <c r="Q4789" s="8" t="s">
        <v>8373</v>
      </c>
      <c r="R4789">
        <v>2262</v>
      </c>
      <c r="S4789" s="7">
        <v>1</v>
      </c>
      <c r="T4789" s="4">
        <v>3300</v>
      </c>
      <c r="U4789" s="4">
        <v>5087</v>
      </c>
      <c r="V4789" s="25">
        <v>34.414837962962338</v>
      </c>
      <c r="W4789" s="4">
        <v>181</v>
      </c>
    </row>
    <row r="4790" spans="1:23" x14ac:dyDescent="0.45">
      <c r="A4790" t="s">
        <v>8351</v>
      </c>
      <c r="B4790" t="s">
        <v>8224</v>
      </c>
      <c r="C4790" t="s">
        <v>8385</v>
      </c>
      <c r="D4790" s="8" t="s">
        <v>8374</v>
      </c>
      <c r="F4790" s="7">
        <v>1</v>
      </c>
      <c r="G4790" s="4">
        <v>20000</v>
      </c>
      <c r="H4790" s="4">
        <v>76105</v>
      </c>
      <c r="I4790" s="25">
        <v>25.211840277785086</v>
      </c>
      <c r="J4790" s="4">
        <v>404</v>
      </c>
      <c r="N4790" t="s">
        <v>8351</v>
      </c>
      <c r="O4790" t="s">
        <v>8224</v>
      </c>
      <c r="P4790" t="s">
        <v>8385</v>
      </c>
      <c r="Q4790" s="8" t="s">
        <v>8374</v>
      </c>
      <c r="S4790" s="7">
        <v>1</v>
      </c>
      <c r="T4790" s="4">
        <v>20000</v>
      </c>
      <c r="U4790" s="4">
        <v>76105</v>
      </c>
      <c r="V4790" s="25">
        <v>25.211840277785086</v>
      </c>
      <c r="W4790" s="4">
        <v>404</v>
      </c>
    </row>
    <row r="4791" spans="1:23" x14ac:dyDescent="0.45">
      <c r="A4791" t="s">
        <v>8351</v>
      </c>
      <c r="B4791" t="s">
        <v>8224</v>
      </c>
      <c r="C4791" t="s">
        <v>8385</v>
      </c>
      <c r="D4791" s="8" t="s">
        <v>8374</v>
      </c>
      <c r="E4791">
        <v>2267</v>
      </c>
      <c r="F4791" s="7">
        <v>1</v>
      </c>
      <c r="G4791" s="4">
        <v>20000</v>
      </c>
      <c r="H4791" s="4">
        <v>76105</v>
      </c>
      <c r="I4791" s="25">
        <v>25.211840277785086</v>
      </c>
      <c r="J4791" s="4">
        <v>404</v>
      </c>
      <c r="N4791" t="s">
        <v>8351</v>
      </c>
      <c r="O4791" t="s">
        <v>8224</v>
      </c>
      <c r="P4791" t="s">
        <v>8385</v>
      </c>
      <c r="Q4791" s="8" t="s">
        <v>8374</v>
      </c>
      <c r="R4791">
        <v>2267</v>
      </c>
      <c r="S4791" s="7">
        <v>1</v>
      </c>
      <c r="T4791" s="4">
        <v>20000</v>
      </c>
      <c r="U4791" s="4">
        <v>76105</v>
      </c>
      <c r="V4791" s="25">
        <v>25.211840277785086</v>
      </c>
      <c r="W4791" s="4">
        <v>404</v>
      </c>
    </row>
    <row r="4792" spans="1:23" x14ac:dyDescent="0.45">
      <c r="A4792" t="s">
        <v>8351</v>
      </c>
      <c r="B4792" t="s">
        <v>8224</v>
      </c>
      <c r="C4792" t="s">
        <v>8386</v>
      </c>
      <c r="F4792" s="7"/>
      <c r="G4792" s="4"/>
      <c r="H4792" s="4"/>
      <c r="I4792" s="25"/>
      <c r="J4792" s="4"/>
      <c r="N4792" t="s">
        <v>8351</v>
      </c>
      <c r="O4792" t="s">
        <v>8224</v>
      </c>
      <c r="P4792" t="s">
        <v>8386</v>
      </c>
      <c r="S4792" s="7"/>
      <c r="T4792" s="4"/>
      <c r="U4792" s="4"/>
      <c r="V4792" s="25"/>
      <c r="W4792" s="4"/>
    </row>
    <row r="4793" spans="1:23" x14ac:dyDescent="0.45">
      <c r="A4793" t="s">
        <v>8351</v>
      </c>
      <c r="B4793" t="s">
        <v>8224</v>
      </c>
      <c r="C4793" t="s">
        <v>8386</v>
      </c>
      <c r="D4793" s="8" t="s">
        <v>8376</v>
      </c>
      <c r="F4793" s="7">
        <v>2</v>
      </c>
      <c r="G4793" s="4">
        <v>31000</v>
      </c>
      <c r="H4793" s="4">
        <v>286847.33</v>
      </c>
      <c r="I4793" s="25">
        <v>24.17998263888876</v>
      </c>
      <c r="J4793" s="4">
        <v>4362</v>
      </c>
      <c r="N4793" t="s">
        <v>8351</v>
      </c>
      <c r="O4793" t="s">
        <v>8224</v>
      </c>
      <c r="P4793" t="s">
        <v>8386</v>
      </c>
      <c r="Q4793" s="8" t="s">
        <v>8376</v>
      </c>
      <c r="S4793" s="7">
        <v>2</v>
      </c>
      <c r="T4793" s="4">
        <v>31000</v>
      </c>
      <c r="U4793" s="4">
        <v>286847.33</v>
      </c>
      <c r="V4793" s="25">
        <v>24.17998263888876</v>
      </c>
      <c r="W4793" s="4">
        <v>4362</v>
      </c>
    </row>
    <row r="4794" spans="1:23" x14ac:dyDescent="0.45">
      <c r="A4794" t="s">
        <v>8351</v>
      </c>
      <c r="B4794" t="s">
        <v>8224</v>
      </c>
      <c r="C4794" t="s">
        <v>8386</v>
      </c>
      <c r="D4794" s="8" t="s">
        <v>8376</v>
      </c>
      <c r="E4794">
        <v>2197</v>
      </c>
      <c r="F4794" s="7">
        <v>1</v>
      </c>
      <c r="G4794" s="4">
        <v>30000</v>
      </c>
      <c r="H4794" s="4">
        <v>285309.33</v>
      </c>
      <c r="I4794" s="25">
        <v>30</v>
      </c>
      <c r="J4794" s="4">
        <v>4330</v>
      </c>
      <c r="N4794" t="s">
        <v>8351</v>
      </c>
      <c r="O4794" t="s">
        <v>8224</v>
      </c>
      <c r="P4794" t="s">
        <v>8386</v>
      </c>
      <c r="Q4794" s="8" t="s">
        <v>8376</v>
      </c>
      <c r="R4794">
        <v>2197</v>
      </c>
      <c r="S4794" s="7">
        <v>1</v>
      </c>
      <c r="T4794" s="4">
        <v>30000</v>
      </c>
      <c r="U4794" s="4">
        <v>285309.33</v>
      </c>
      <c r="V4794" s="25">
        <v>30</v>
      </c>
      <c r="W4794" s="4">
        <v>4330</v>
      </c>
    </row>
    <row r="4795" spans="1:23" x14ac:dyDescent="0.45">
      <c r="A4795" t="s">
        <v>8351</v>
      </c>
      <c r="B4795" t="s">
        <v>8224</v>
      </c>
      <c r="C4795" t="s">
        <v>8386</v>
      </c>
      <c r="D4795" s="8" t="s">
        <v>8376</v>
      </c>
      <c r="E4795">
        <v>2279</v>
      </c>
      <c r="F4795" s="7">
        <v>1</v>
      </c>
      <c r="G4795" s="4">
        <v>1000</v>
      </c>
      <c r="H4795" s="4">
        <v>1538</v>
      </c>
      <c r="I4795" s="25">
        <v>18.359965277777519</v>
      </c>
      <c r="J4795" s="4">
        <v>32</v>
      </c>
      <c r="N4795" t="s">
        <v>8351</v>
      </c>
      <c r="O4795" t="s">
        <v>8224</v>
      </c>
      <c r="P4795" t="s">
        <v>8386</v>
      </c>
      <c r="Q4795" s="8" t="s">
        <v>8376</v>
      </c>
      <c r="R4795">
        <v>2279</v>
      </c>
      <c r="S4795" s="7">
        <v>1</v>
      </c>
      <c r="T4795" s="4">
        <v>1000</v>
      </c>
      <c r="U4795" s="4">
        <v>1538</v>
      </c>
      <c r="V4795" s="25">
        <v>18.359965277777519</v>
      </c>
      <c r="W4795" s="4">
        <v>32</v>
      </c>
    </row>
    <row r="4796" spans="1:23" x14ac:dyDescent="0.45">
      <c r="A4796" t="s">
        <v>8351</v>
      </c>
      <c r="B4796" t="s">
        <v>8224</v>
      </c>
      <c r="C4796" t="s">
        <v>8386</v>
      </c>
      <c r="D4796" s="8" t="s">
        <v>8378</v>
      </c>
      <c r="F4796" s="7">
        <v>1</v>
      </c>
      <c r="G4796" s="4">
        <v>20000</v>
      </c>
      <c r="H4796" s="4">
        <v>202928.5</v>
      </c>
      <c r="I4796" s="25">
        <v>28.956875000003492</v>
      </c>
      <c r="J4796" s="4">
        <v>3562</v>
      </c>
      <c r="N4796" t="s">
        <v>8351</v>
      </c>
      <c r="O4796" t="s">
        <v>8224</v>
      </c>
      <c r="P4796" t="s">
        <v>8386</v>
      </c>
      <c r="Q4796" s="8" t="s">
        <v>8378</v>
      </c>
      <c r="S4796" s="7">
        <v>1</v>
      </c>
      <c r="T4796" s="4">
        <v>20000</v>
      </c>
      <c r="U4796" s="4">
        <v>202928.5</v>
      </c>
      <c r="V4796" s="25">
        <v>28.956875000003492</v>
      </c>
      <c r="W4796" s="4">
        <v>3562</v>
      </c>
    </row>
    <row r="4797" spans="1:23" x14ac:dyDescent="0.45">
      <c r="A4797" t="s">
        <v>8351</v>
      </c>
      <c r="B4797" t="s">
        <v>8224</v>
      </c>
      <c r="C4797" t="s">
        <v>8386</v>
      </c>
      <c r="D4797" s="8" t="s">
        <v>8378</v>
      </c>
      <c r="E4797">
        <v>2187</v>
      </c>
      <c r="F4797" s="7">
        <v>1</v>
      </c>
      <c r="G4797" s="4">
        <v>20000</v>
      </c>
      <c r="H4797" s="4">
        <v>202928.5</v>
      </c>
      <c r="I4797" s="25">
        <v>28.956875000003492</v>
      </c>
      <c r="J4797" s="4">
        <v>3562</v>
      </c>
      <c r="N4797" t="s">
        <v>8351</v>
      </c>
      <c r="O4797" t="s">
        <v>8224</v>
      </c>
      <c r="P4797" t="s">
        <v>8386</v>
      </c>
      <c r="Q4797" s="8" t="s">
        <v>8378</v>
      </c>
      <c r="R4797">
        <v>2187</v>
      </c>
      <c r="S4797" s="7">
        <v>1</v>
      </c>
      <c r="T4797" s="4">
        <v>20000</v>
      </c>
      <c r="U4797" s="4">
        <v>202928.5</v>
      </c>
      <c r="V4797" s="25">
        <v>28.956875000003492</v>
      </c>
      <c r="W4797" s="4">
        <v>3562</v>
      </c>
    </row>
    <row r="4798" spans="1:23" x14ac:dyDescent="0.45">
      <c r="A4798" t="s">
        <v>8351</v>
      </c>
      <c r="B4798" t="s">
        <v>8224</v>
      </c>
      <c r="C4798" t="s">
        <v>8386</v>
      </c>
      <c r="D4798" s="8" t="s">
        <v>8369</v>
      </c>
      <c r="F4798" s="7">
        <v>1</v>
      </c>
      <c r="G4798" s="4">
        <v>2200</v>
      </c>
      <c r="H4798" s="4">
        <v>3223</v>
      </c>
      <c r="I4798" s="25">
        <v>30</v>
      </c>
      <c r="J4798" s="4">
        <v>205</v>
      </c>
      <c r="N4798" t="s">
        <v>8351</v>
      </c>
      <c r="O4798" t="s">
        <v>8224</v>
      </c>
      <c r="P4798" t="s">
        <v>8386</v>
      </c>
      <c r="Q4798" s="8" t="s">
        <v>8369</v>
      </c>
      <c r="S4798" s="7">
        <v>1</v>
      </c>
      <c r="T4798" s="4">
        <v>2200</v>
      </c>
      <c r="U4798" s="4">
        <v>3223</v>
      </c>
      <c r="V4798" s="25">
        <v>30</v>
      </c>
      <c r="W4798" s="4">
        <v>205</v>
      </c>
    </row>
    <row r="4799" spans="1:23" x14ac:dyDescent="0.45">
      <c r="A4799" t="s">
        <v>8351</v>
      </c>
      <c r="B4799" t="s">
        <v>8224</v>
      </c>
      <c r="C4799" t="s">
        <v>8386</v>
      </c>
      <c r="D4799" s="8" t="s">
        <v>8369</v>
      </c>
      <c r="E4799">
        <v>2258</v>
      </c>
      <c r="F4799" s="7">
        <v>1</v>
      </c>
      <c r="G4799" s="4">
        <v>2200</v>
      </c>
      <c r="H4799" s="4">
        <v>3223</v>
      </c>
      <c r="I4799" s="25">
        <v>30</v>
      </c>
      <c r="J4799" s="4">
        <v>205</v>
      </c>
      <c r="N4799" t="s">
        <v>8351</v>
      </c>
      <c r="O4799" t="s">
        <v>8224</v>
      </c>
      <c r="P4799" t="s">
        <v>8386</v>
      </c>
      <c r="Q4799" s="8" t="s">
        <v>8369</v>
      </c>
      <c r="R4799">
        <v>2258</v>
      </c>
      <c r="S4799" s="7">
        <v>1</v>
      </c>
      <c r="T4799" s="4">
        <v>2200</v>
      </c>
      <c r="U4799" s="4">
        <v>3223</v>
      </c>
      <c r="V4799" s="25">
        <v>30</v>
      </c>
      <c r="W4799" s="4">
        <v>205</v>
      </c>
    </row>
    <row r="4800" spans="1:23" x14ac:dyDescent="0.45">
      <c r="A4800" t="s">
        <v>8351</v>
      </c>
      <c r="B4800" t="s">
        <v>8224</v>
      </c>
      <c r="C4800" t="s">
        <v>8386</v>
      </c>
      <c r="D4800" s="8" t="s">
        <v>8370</v>
      </c>
      <c r="F4800" s="7">
        <v>2</v>
      </c>
      <c r="G4800" s="4">
        <v>23100</v>
      </c>
      <c r="H4800" s="4">
        <v>24859</v>
      </c>
      <c r="I4800" s="25">
        <v>22</v>
      </c>
      <c r="J4800" s="4">
        <v>495</v>
      </c>
      <c r="N4800" t="s">
        <v>8351</v>
      </c>
      <c r="O4800" t="s">
        <v>8224</v>
      </c>
      <c r="P4800" t="s">
        <v>8386</v>
      </c>
      <c r="Q4800" s="8" t="s">
        <v>8370</v>
      </c>
      <c r="S4800" s="7">
        <v>2</v>
      </c>
      <c r="T4800" s="4">
        <v>23100</v>
      </c>
      <c r="U4800" s="4">
        <v>24859</v>
      </c>
      <c r="V4800" s="25">
        <v>22</v>
      </c>
      <c r="W4800" s="4">
        <v>495</v>
      </c>
    </row>
    <row r="4801" spans="1:23" x14ac:dyDescent="0.45">
      <c r="A4801" t="s">
        <v>8351</v>
      </c>
      <c r="B4801" t="s">
        <v>8224</v>
      </c>
      <c r="C4801" t="s">
        <v>8386</v>
      </c>
      <c r="D4801" s="8" t="s">
        <v>8370</v>
      </c>
      <c r="E4801">
        <v>2195</v>
      </c>
      <c r="F4801" s="7">
        <v>1</v>
      </c>
      <c r="G4801" s="4">
        <v>4600</v>
      </c>
      <c r="H4801" s="4">
        <v>5535</v>
      </c>
      <c r="I4801" s="25">
        <v>30</v>
      </c>
      <c r="J4801" s="4">
        <v>115</v>
      </c>
      <c r="N4801" t="s">
        <v>8351</v>
      </c>
      <c r="O4801" t="s">
        <v>8224</v>
      </c>
      <c r="P4801" t="s">
        <v>8386</v>
      </c>
      <c r="Q4801" s="8" t="s">
        <v>8370</v>
      </c>
      <c r="R4801">
        <v>2195</v>
      </c>
      <c r="S4801" s="7">
        <v>1</v>
      </c>
      <c r="T4801" s="4">
        <v>4600</v>
      </c>
      <c r="U4801" s="4">
        <v>5535</v>
      </c>
      <c r="V4801" s="25">
        <v>30</v>
      </c>
      <c r="W4801" s="4">
        <v>115</v>
      </c>
    </row>
    <row r="4802" spans="1:23" x14ac:dyDescent="0.45">
      <c r="A4802" t="s">
        <v>8351</v>
      </c>
      <c r="B4802" t="s">
        <v>8224</v>
      </c>
      <c r="C4802" t="s">
        <v>8386</v>
      </c>
      <c r="D4802" s="8" t="s">
        <v>8370</v>
      </c>
      <c r="E4802">
        <v>2247</v>
      </c>
      <c r="F4802" s="7">
        <v>1</v>
      </c>
      <c r="G4802" s="4">
        <v>18500</v>
      </c>
      <c r="H4802" s="4">
        <v>19324</v>
      </c>
      <c r="I4802" s="25">
        <v>14</v>
      </c>
      <c r="J4802" s="4">
        <v>380</v>
      </c>
      <c r="N4802" t="s">
        <v>8351</v>
      </c>
      <c r="O4802" t="s">
        <v>8224</v>
      </c>
      <c r="P4802" t="s">
        <v>8386</v>
      </c>
      <c r="Q4802" s="8" t="s">
        <v>8370</v>
      </c>
      <c r="R4802">
        <v>2247</v>
      </c>
      <c r="S4802" s="7">
        <v>1</v>
      </c>
      <c r="T4802" s="4">
        <v>18500</v>
      </c>
      <c r="U4802" s="4">
        <v>19324</v>
      </c>
      <c r="V4802" s="25">
        <v>14</v>
      </c>
      <c r="W4802" s="4">
        <v>380</v>
      </c>
    </row>
    <row r="4803" spans="1:23" x14ac:dyDescent="0.45">
      <c r="A4803" t="s">
        <v>8351</v>
      </c>
      <c r="B4803" t="s">
        <v>8224</v>
      </c>
      <c r="C4803" t="s">
        <v>8386</v>
      </c>
      <c r="D4803" s="8" t="s">
        <v>8371</v>
      </c>
      <c r="F4803" s="7">
        <v>1</v>
      </c>
      <c r="G4803" s="4">
        <v>9800</v>
      </c>
      <c r="H4803" s="4">
        <v>39550.5</v>
      </c>
      <c r="I4803" s="25">
        <v>30</v>
      </c>
      <c r="J4803" s="4">
        <v>480</v>
      </c>
      <c r="N4803" t="s">
        <v>8351</v>
      </c>
      <c r="O4803" t="s">
        <v>8224</v>
      </c>
      <c r="P4803" t="s">
        <v>8386</v>
      </c>
      <c r="Q4803" s="8" t="s">
        <v>8371</v>
      </c>
      <c r="S4803" s="7">
        <v>1</v>
      </c>
      <c r="T4803" s="4">
        <v>9800</v>
      </c>
      <c r="U4803" s="4">
        <v>39550.5</v>
      </c>
      <c r="V4803" s="25">
        <v>30</v>
      </c>
      <c r="W4803" s="4">
        <v>480</v>
      </c>
    </row>
    <row r="4804" spans="1:23" x14ac:dyDescent="0.45">
      <c r="A4804" t="s">
        <v>8351</v>
      </c>
      <c r="B4804" t="s">
        <v>8224</v>
      </c>
      <c r="C4804" t="s">
        <v>8386</v>
      </c>
      <c r="D4804" s="8" t="s">
        <v>8371</v>
      </c>
      <c r="E4804">
        <v>2280</v>
      </c>
      <c r="F4804" s="7">
        <v>1</v>
      </c>
      <c r="G4804" s="4">
        <v>9800</v>
      </c>
      <c r="H4804" s="4">
        <v>39550.5</v>
      </c>
      <c r="I4804" s="25">
        <v>30</v>
      </c>
      <c r="J4804" s="4">
        <v>480</v>
      </c>
      <c r="N4804" t="s">
        <v>8351</v>
      </c>
      <c r="O4804" t="s">
        <v>8224</v>
      </c>
      <c r="P4804" t="s">
        <v>8386</v>
      </c>
      <c r="Q4804" s="8" t="s">
        <v>8371</v>
      </c>
      <c r="R4804">
        <v>2280</v>
      </c>
      <c r="S4804" s="7">
        <v>1</v>
      </c>
      <c r="T4804" s="4">
        <v>9800</v>
      </c>
      <c r="U4804" s="4">
        <v>39550.5</v>
      </c>
      <c r="V4804" s="25">
        <v>30</v>
      </c>
      <c r="W4804" s="4">
        <v>480</v>
      </c>
    </row>
    <row r="4805" spans="1:23" x14ac:dyDescent="0.45">
      <c r="A4805" t="s">
        <v>8351</v>
      </c>
      <c r="B4805" t="s">
        <v>8224</v>
      </c>
      <c r="C4805" t="s">
        <v>8386</v>
      </c>
      <c r="D4805" s="8" t="s">
        <v>8373</v>
      </c>
      <c r="F4805" s="7">
        <v>2</v>
      </c>
      <c r="G4805" s="4">
        <v>48000</v>
      </c>
      <c r="H4805" s="4">
        <v>62172</v>
      </c>
      <c r="I4805" s="25">
        <v>30.041666666664241</v>
      </c>
      <c r="J4805" s="4">
        <v>735</v>
      </c>
      <c r="N4805" t="s">
        <v>8351</v>
      </c>
      <c r="O4805" t="s">
        <v>8224</v>
      </c>
      <c r="P4805" t="s">
        <v>8386</v>
      </c>
      <c r="Q4805" s="8" t="s">
        <v>8373</v>
      </c>
      <c r="S4805" s="7">
        <v>2</v>
      </c>
      <c r="T4805" s="4">
        <v>48000</v>
      </c>
      <c r="U4805" s="4">
        <v>62172</v>
      </c>
      <c r="V4805" s="25">
        <v>30.041666666664241</v>
      </c>
      <c r="W4805" s="4">
        <v>735</v>
      </c>
    </row>
    <row r="4806" spans="1:23" x14ac:dyDescent="0.45">
      <c r="A4806" t="s">
        <v>8351</v>
      </c>
      <c r="B4806" t="s">
        <v>8224</v>
      </c>
      <c r="C4806" t="s">
        <v>8386</v>
      </c>
      <c r="D4806" s="8" t="s">
        <v>8373</v>
      </c>
      <c r="E4806">
        <v>2198</v>
      </c>
      <c r="F4806" s="7">
        <v>1</v>
      </c>
      <c r="G4806" s="4">
        <v>40000</v>
      </c>
      <c r="H4806" s="4">
        <v>53157</v>
      </c>
      <c r="I4806" s="25">
        <v>30.041666666664241</v>
      </c>
      <c r="J4806" s="4">
        <v>651</v>
      </c>
      <c r="N4806" t="s">
        <v>8351</v>
      </c>
      <c r="O4806" t="s">
        <v>8224</v>
      </c>
      <c r="P4806" t="s">
        <v>8386</v>
      </c>
      <c r="Q4806" s="8" t="s">
        <v>8373</v>
      </c>
      <c r="R4806">
        <v>2198</v>
      </c>
      <c r="S4806" s="7">
        <v>1</v>
      </c>
      <c r="T4806" s="4">
        <v>40000</v>
      </c>
      <c r="U4806" s="4">
        <v>53157</v>
      </c>
      <c r="V4806" s="25">
        <v>30.041666666664241</v>
      </c>
      <c r="W4806" s="4">
        <v>651</v>
      </c>
    </row>
    <row r="4807" spans="1:23" x14ac:dyDescent="0.45">
      <c r="A4807" t="s">
        <v>8351</v>
      </c>
      <c r="B4807" t="s">
        <v>8224</v>
      </c>
      <c r="C4807" t="s">
        <v>8386</v>
      </c>
      <c r="D4807" s="8" t="s">
        <v>8373</v>
      </c>
      <c r="E4807">
        <v>2253</v>
      </c>
      <c r="F4807" s="7">
        <v>1</v>
      </c>
      <c r="G4807" s="4">
        <v>8000</v>
      </c>
      <c r="H4807" s="4">
        <v>9015</v>
      </c>
      <c r="I4807" s="25">
        <v>30.041666666664241</v>
      </c>
      <c r="J4807" s="4">
        <v>84</v>
      </c>
      <c r="N4807" t="s">
        <v>8351</v>
      </c>
      <c r="O4807" t="s">
        <v>8224</v>
      </c>
      <c r="P4807" t="s">
        <v>8386</v>
      </c>
      <c r="Q4807" s="8" t="s">
        <v>8373</v>
      </c>
      <c r="R4807">
        <v>2253</v>
      </c>
      <c r="S4807" s="7">
        <v>1</v>
      </c>
      <c r="T4807" s="4">
        <v>8000</v>
      </c>
      <c r="U4807" s="4">
        <v>9015</v>
      </c>
      <c r="V4807" s="25">
        <v>30.041666666664241</v>
      </c>
      <c r="W4807" s="4">
        <v>84</v>
      </c>
    </row>
    <row r="4808" spans="1:23" x14ac:dyDescent="0.45">
      <c r="A4808" t="s">
        <v>8351</v>
      </c>
      <c r="B4808" t="s">
        <v>8224</v>
      </c>
      <c r="C4808" t="s">
        <v>8386</v>
      </c>
      <c r="D4808" s="8" t="s">
        <v>8374</v>
      </c>
      <c r="F4808" s="7">
        <v>1</v>
      </c>
      <c r="G4808" s="4">
        <v>1000</v>
      </c>
      <c r="H4808" s="4">
        <v>13566</v>
      </c>
      <c r="I4808" s="25">
        <v>30</v>
      </c>
      <c r="J4808" s="4">
        <v>944</v>
      </c>
      <c r="N4808" t="s">
        <v>8351</v>
      </c>
      <c r="O4808" t="s">
        <v>8224</v>
      </c>
      <c r="P4808" t="s">
        <v>8386</v>
      </c>
      <c r="Q4808" s="8" t="s">
        <v>8374</v>
      </c>
      <c r="S4808" s="7">
        <v>1</v>
      </c>
      <c r="T4808" s="4">
        <v>1000</v>
      </c>
      <c r="U4808" s="4">
        <v>13566</v>
      </c>
      <c r="V4808" s="25">
        <v>30</v>
      </c>
      <c r="W4808" s="4">
        <v>944</v>
      </c>
    </row>
    <row r="4809" spans="1:23" x14ac:dyDescent="0.45">
      <c r="A4809" t="s">
        <v>8351</v>
      </c>
      <c r="B4809" t="s">
        <v>8224</v>
      </c>
      <c r="C4809" t="s">
        <v>8386</v>
      </c>
      <c r="D4809" s="8" t="s">
        <v>8374</v>
      </c>
      <c r="E4809">
        <v>2272</v>
      </c>
      <c r="F4809" s="7">
        <v>1</v>
      </c>
      <c r="G4809" s="4">
        <v>1000</v>
      </c>
      <c r="H4809" s="4">
        <v>13566</v>
      </c>
      <c r="I4809" s="25">
        <v>30</v>
      </c>
      <c r="J4809" s="4">
        <v>944</v>
      </c>
      <c r="N4809" t="s">
        <v>8351</v>
      </c>
      <c r="O4809" t="s">
        <v>8224</v>
      </c>
      <c r="P4809" t="s">
        <v>8386</v>
      </c>
      <c r="Q4809" s="8" t="s">
        <v>8374</v>
      </c>
      <c r="R4809">
        <v>2272</v>
      </c>
      <c r="S4809" s="7">
        <v>1</v>
      </c>
      <c r="T4809" s="4">
        <v>1000</v>
      </c>
      <c r="U4809" s="4">
        <v>13566</v>
      </c>
      <c r="V4809" s="25">
        <v>30</v>
      </c>
      <c r="W4809" s="4">
        <v>944</v>
      </c>
    </row>
    <row r="4810" spans="1:23" x14ac:dyDescent="0.45">
      <c r="A4810" t="s">
        <v>8351</v>
      </c>
      <c r="B4810" t="s">
        <v>8224</v>
      </c>
      <c r="C4810" t="s">
        <v>8387</v>
      </c>
      <c r="F4810" s="7"/>
      <c r="G4810" s="4"/>
      <c r="H4810" s="4"/>
      <c r="I4810" s="25"/>
      <c r="J4810" s="4"/>
      <c r="N4810" t="s">
        <v>8351</v>
      </c>
      <c r="O4810" t="s">
        <v>8224</v>
      </c>
      <c r="P4810" t="s">
        <v>8387</v>
      </c>
      <c r="S4810" s="7"/>
      <c r="T4810" s="4"/>
      <c r="U4810" s="4"/>
      <c r="V4810" s="25"/>
      <c r="W4810" s="4"/>
    </row>
    <row r="4811" spans="1:23" x14ac:dyDescent="0.45">
      <c r="A4811" t="s">
        <v>8351</v>
      </c>
      <c r="B4811" t="s">
        <v>8224</v>
      </c>
      <c r="C4811" t="s">
        <v>8387</v>
      </c>
      <c r="D4811" s="8" t="s">
        <v>8376</v>
      </c>
      <c r="F4811" s="7">
        <v>3</v>
      </c>
      <c r="G4811" s="4">
        <v>30800</v>
      </c>
      <c r="H4811" s="4">
        <v>63036.31</v>
      </c>
      <c r="I4811" s="25">
        <v>24.795050154321263</v>
      </c>
      <c r="J4811" s="4">
        <v>1267</v>
      </c>
      <c r="N4811" t="s">
        <v>8351</v>
      </c>
      <c r="O4811" t="s">
        <v>8224</v>
      </c>
      <c r="P4811" t="s">
        <v>8387</v>
      </c>
      <c r="Q4811" s="8" t="s">
        <v>8376</v>
      </c>
      <c r="S4811" s="7">
        <v>3</v>
      </c>
      <c r="T4811" s="4">
        <v>30800</v>
      </c>
      <c r="U4811" s="4">
        <v>63036.31</v>
      </c>
      <c r="V4811" s="25">
        <v>24.795050154321263</v>
      </c>
      <c r="W4811" s="4">
        <v>1267</v>
      </c>
    </row>
    <row r="4812" spans="1:23" x14ac:dyDescent="0.45">
      <c r="A4812" t="s">
        <v>8351</v>
      </c>
      <c r="B4812" t="s">
        <v>8224</v>
      </c>
      <c r="C4812" t="s">
        <v>8387</v>
      </c>
      <c r="D4812" s="8" t="s">
        <v>8376</v>
      </c>
      <c r="E4812">
        <v>2184</v>
      </c>
      <c r="F4812" s="7">
        <v>1</v>
      </c>
      <c r="G4812" s="4">
        <v>10000</v>
      </c>
      <c r="H4812" s="4">
        <v>28474</v>
      </c>
      <c r="I4812" s="25">
        <v>13.976377314815181</v>
      </c>
      <c r="J4812" s="4">
        <v>266</v>
      </c>
      <c r="N4812" t="s">
        <v>8351</v>
      </c>
      <c r="O4812" t="s">
        <v>8224</v>
      </c>
      <c r="P4812" t="s">
        <v>8387</v>
      </c>
      <c r="Q4812" s="8" t="s">
        <v>8376</v>
      </c>
      <c r="R4812">
        <v>2184</v>
      </c>
      <c r="S4812" s="7">
        <v>1</v>
      </c>
      <c r="T4812" s="4">
        <v>10000</v>
      </c>
      <c r="U4812" s="4">
        <v>28474</v>
      </c>
      <c r="V4812" s="25">
        <v>13.976377314815181</v>
      </c>
      <c r="W4812" s="4">
        <v>266</v>
      </c>
    </row>
    <row r="4813" spans="1:23" x14ac:dyDescent="0.45">
      <c r="A4813" t="s">
        <v>8351</v>
      </c>
      <c r="B4813" t="s">
        <v>8224</v>
      </c>
      <c r="C4813" t="s">
        <v>8387</v>
      </c>
      <c r="D4813" s="8" t="s">
        <v>8376</v>
      </c>
      <c r="E4813">
        <v>2226</v>
      </c>
      <c r="F4813" s="7">
        <v>1</v>
      </c>
      <c r="G4813" s="4">
        <v>18000</v>
      </c>
      <c r="H4813" s="4">
        <v>19523.310000000001</v>
      </c>
      <c r="I4813" s="25">
        <v>30.408773148148612</v>
      </c>
      <c r="J4813" s="4">
        <v>321</v>
      </c>
      <c r="N4813" t="s">
        <v>8351</v>
      </c>
      <c r="O4813" t="s">
        <v>8224</v>
      </c>
      <c r="P4813" t="s">
        <v>8387</v>
      </c>
      <c r="Q4813" s="8" t="s">
        <v>8376</v>
      </c>
      <c r="R4813">
        <v>2226</v>
      </c>
      <c r="S4813" s="7">
        <v>1</v>
      </c>
      <c r="T4813" s="4">
        <v>18000</v>
      </c>
      <c r="U4813" s="4">
        <v>19523.310000000001</v>
      </c>
      <c r="V4813" s="25">
        <v>30.408773148148612</v>
      </c>
      <c r="W4813" s="4">
        <v>321</v>
      </c>
    </row>
    <row r="4814" spans="1:23" x14ac:dyDescent="0.45">
      <c r="A4814" t="s">
        <v>8351</v>
      </c>
      <c r="B4814" t="s">
        <v>8224</v>
      </c>
      <c r="C4814" t="s">
        <v>8387</v>
      </c>
      <c r="D4814" s="8" t="s">
        <v>8376</v>
      </c>
      <c r="E4814">
        <v>2236</v>
      </c>
      <c r="F4814" s="7">
        <v>1</v>
      </c>
      <c r="G4814" s="4">
        <v>2800</v>
      </c>
      <c r="H4814" s="4">
        <v>15039</v>
      </c>
      <c r="I4814" s="25">
        <v>30</v>
      </c>
      <c r="J4814" s="4">
        <v>680</v>
      </c>
      <c r="N4814" t="s">
        <v>8351</v>
      </c>
      <c r="O4814" t="s">
        <v>8224</v>
      </c>
      <c r="P4814" t="s">
        <v>8387</v>
      </c>
      <c r="Q4814" s="8" t="s">
        <v>8376</v>
      </c>
      <c r="R4814">
        <v>2236</v>
      </c>
      <c r="S4814" s="7">
        <v>1</v>
      </c>
      <c r="T4814" s="4">
        <v>2800</v>
      </c>
      <c r="U4814" s="4">
        <v>15039</v>
      </c>
      <c r="V4814" s="25">
        <v>30</v>
      </c>
      <c r="W4814" s="4">
        <v>680</v>
      </c>
    </row>
    <row r="4815" spans="1:23" x14ac:dyDescent="0.45">
      <c r="A4815" t="s">
        <v>8351</v>
      </c>
      <c r="B4815" t="s">
        <v>8224</v>
      </c>
      <c r="C4815" t="s">
        <v>8387</v>
      </c>
      <c r="D4815" s="8" t="s">
        <v>8377</v>
      </c>
      <c r="F4815" s="7">
        <v>2</v>
      </c>
      <c r="G4815" s="4">
        <v>29000</v>
      </c>
      <c r="H4815" s="4">
        <v>88813</v>
      </c>
      <c r="I4815" s="25">
        <v>32.312129629630363</v>
      </c>
      <c r="J4815" s="4">
        <v>1415</v>
      </c>
      <c r="N4815" t="s">
        <v>8351</v>
      </c>
      <c r="O4815" t="s">
        <v>8224</v>
      </c>
      <c r="P4815" t="s">
        <v>8387</v>
      </c>
      <c r="Q4815" s="8" t="s">
        <v>8377</v>
      </c>
      <c r="S4815" s="7">
        <v>2</v>
      </c>
      <c r="T4815" s="4">
        <v>29000</v>
      </c>
      <c r="U4815" s="4">
        <v>88813</v>
      </c>
      <c r="V4815" s="25">
        <v>32.312129629630363</v>
      </c>
      <c r="W4815" s="4">
        <v>1415</v>
      </c>
    </row>
    <row r="4816" spans="1:23" x14ac:dyDescent="0.45">
      <c r="A4816" t="s">
        <v>8351</v>
      </c>
      <c r="B4816" t="s">
        <v>8224</v>
      </c>
      <c r="C4816" t="s">
        <v>8387</v>
      </c>
      <c r="D4816" s="8" t="s">
        <v>8377</v>
      </c>
      <c r="E4816">
        <v>2190</v>
      </c>
      <c r="F4816" s="7">
        <v>1</v>
      </c>
      <c r="G4816" s="4">
        <v>19000</v>
      </c>
      <c r="H4816" s="4">
        <v>35076</v>
      </c>
      <c r="I4816" s="25">
        <v>34.665925925932243</v>
      </c>
      <c r="J4816" s="4">
        <v>537</v>
      </c>
      <c r="N4816" t="s">
        <v>8351</v>
      </c>
      <c r="O4816" t="s">
        <v>8224</v>
      </c>
      <c r="P4816" t="s">
        <v>8387</v>
      </c>
      <c r="Q4816" s="8" t="s">
        <v>8377</v>
      </c>
      <c r="R4816">
        <v>2190</v>
      </c>
      <c r="S4816" s="7">
        <v>1</v>
      </c>
      <c r="T4816" s="4">
        <v>19000</v>
      </c>
      <c r="U4816" s="4">
        <v>35076</v>
      </c>
      <c r="V4816" s="25">
        <v>34.665925925932243</v>
      </c>
      <c r="W4816" s="4">
        <v>537</v>
      </c>
    </row>
    <row r="4817" spans="1:23" x14ac:dyDescent="0.45">
      <c r="A4817" t="s">
        <v>8351</v>
      </c>
      <c r="B4817" t="s">
        <v>8224</v>
      </c>
      <c r="C4817" t="s">
        <v>8387</v>
      </c>
      <c r="D4817" s="8" t="s">
        <v>8377</v>
      </c>
      <c r="E4817">
        <v>2194</v>
      </c>
      <c r="F4817" s="7">
        <v>1</v>
      </c>
      <c r="G4817" s="4">
        <v>10000</v>
      </c>
      <c r="H4817" s="4">
        <v>53737</v>
      </c>
      <c r="I4817" s="25">
        <v>29.958333333328483</v>
      </c>
      <c r="J4817" s="4">
        <v>878</v>
      </c>
      <c r="N4817" t="s">
        <v>8351</v>
      </c>
      <c r="O4817" t="s">
        <v>8224</v>
      </c>
      <c r="P4817" t="s">
        <v>8387</v>
      </c>
      <c r="Q4817" s="8" t="s">
        <v>8377</v>
      </c>
      <c r="R4817">
        <v>2194</v>
      </c>
      <c r="S4817" s="7">
        <v>1</v>
      </c>
      <c r="T4817" s="4">
        <v>10000</v>
      </c>
      <c r="U4817" s="4">
        <v>53737</v>
      </c>
      <c r="V4817" s="25">
        <v>29.958333333328483</v>
      </c>
      <c r="W4817" s="4">
        <v>878</v>
      </c>
    </row>
    <row r="4818" spans="1:23" x14ac:dyDescent="0.45">
      <c r="A4818" t="s">
        <v>8351</v>
      </c>
      <c r="B4818" t="s">
        <v>8224</v>
      </c>
      <c r="C4818" t="s">
        <v>8387</v>
      </c>
      <c r="D4818" s="8" t="s">
        <v>8378</v>
      </c>
      <c r="F4818" s="7">
        <v>2</v>
      </c>
      <c r="G4818" s="4">
        <v>12500</v>
      </c>
      <c r="H4818" s="4">
        <v>21643</v>
      </c>
      <c r="I4818" s="25">
        <v>30.166614583333285</v>
      </c>
      <c r="J4818" s="4">
        <v>314</v>
      </c>
      <c r="N4818" t="s">
        <v>8351</v>
      </c>
      <c r="O4818" t="s">
        <v>8224</v>
      </c>
      <c r="P4818" t="s">
        <v>8387</v>
      </c>
      <c r="Q4818" s="8" t="s">
        <v>8378</v>
      </c>
      <c r="S4818" s="7">
        <v>2</v>
      </c>
      <c r="T4818" s="4">
        <v>12500</v>
      </c>
      <c r="U4818" s="4">
        <v>21643</v>
      </c>
      <c r="V4818" s="25">
        <v>30.166614583333285</v>
      </c>
      <c r="W4818" s="4">
        <v>314</v>
      </c>
    </row>
    <row r="4819" spans="1:23" x14ac:dyDescent="0.45">
      <c r="A4819" t="s">
        <v>8351</v>
      </c>
      <c r="B4819" t="s">
        <v>8224</v>
      </c>
      <c r="C4819" t="s">
        <v>8387</v>
      </c>
      <c r="D4819" s="8" t="s">
        <v>8378</v>
      </c>
      <c r="E4819">
        <v>2221</v>
      </c>
      <c r="F4819" s="7">
        <v>1</v>
      </c>
      <c r="G4819" s="4">
        <v>7500</v>
      </c>
      <c r="H4819" s="4">
        <v>8109</v>
      </c>
      <c r="I4819" s="25">
        <v>30.33322916666657</v>
      </c>
      <c r="J4819" s="4">
        <v>218</v>
      </c>
      <c r="N4819" t="s">
        <v>8351</v>
      </c>
      <c r="O4819" t="s">
        <v>8224</v>
      </c>
      <c r="P4819" t="s">
        <v>8387</v>
      </c>
      <c r="Q4819" s="8" t="s">
        <v>8378</v>
      </c>
      <c r="R4819">
        <v>2221</v>
      </c>
      <c r="S4819" s="7">
        <v>1</v>
      </c>
      <c r="T4819" s="4">
        <v>7500</v>
      </c>
      <c r="U4819" s="4">
        <v>8109</v>
      </c>
      <c r="V4819" s="25">
        <v>30.33322916666657</v>
      </c>
      <c r="W4819" s="4">
        <v>218</v>
      </c>
    </row>
    <row r="4820" spans="1:23" x14ac:dyDescent="0.45">
      <c r="A4820" t="s">
        <v>8351</v>
      </c>
      <c r="B4820" t="s">
        <v>8224</v>
      </c>
      <c r="C4820" t="s">
        <v>8387</v>
      </c>
      <c r="D4820" s="8" t="s">
        <v>8378</v>
      </c>
      <c r="E4820">
        <v>2240</v>
      </c>
      <c r="F4820" s="7">
        <v>1</v>
      </c>
      <c r="G4820" s="4">
        <v>5000</v>
      </c>
      <c r="H4820" s="4">
        <v>13534</v>
      </c>
      <c r="I4820" s="25">
        <v>30</v>
      </c>
      <c r="J4820" s="4">
        <v>96</v>
      </c>
      <c r="N4820" t="s">
        <v>8351</v>
      </c>
      <c r="O4820" t="s">
        <v>8224</v>
      </c>
      <c r="P4820" t="s">
        <v>8387</v>
      </c>
      <c r="Q4820" s="8" t="s">
        <v>8378</v>
      </c>
      <c r="R4820">
        <v>2240</v>
      </c>
      <c r="S4820" s="7">
        <v>1</v>
      </c>
      <c r="T4820" s="4">
        <v>5000</v>
      </c>
      <c r="U4820" s="4">
        <v>13534</v>
      </c>
      <c r="V4820" s="25">
        <v>30</v>
      </c>
      <c r="W4820" s="4">
        <v>96</v>
      </c>
    </row>
    <row r="4821" spans="1:23" x14ac:dyDescent="0.45">
      <c r="A4821" t="s">
        <v>8351</v>
      </c>
      <c r="B4821" t="s">
        <v>8224</v>
      </c>
      <c r="C4821" t="s">
        <v>8387</v>
      </c>
      <c r="D4821" s="8" t="s">
        <v>8379</v>
      </c>
      <c r="F4821" s="7">
        <v>2</v>
      </c>
      <c r="G4821" s="4">
        <v>5450</v>
      </c>
      <c r="H4821" s="4">
        <v>16127</v>
      </c>
      <c r="I4821" s="25">
        <v>23.604212962960446</v>
      </c>
      <c r="J4821" s="4">
        <v>465</v>
      </c>
      <c r="N4821" t="s">
        <v>8351</v>
      </c>
      <c r="O4821" t="s">
        <v>8224</v>
      </c>
      <c r="P4821" t="s">
        <v>8387</v>
      </c>
      <c r="Q4821" s="8" t="s">
        <v>8379</v>
      </c>
      <c r="S4821" s="7">
        <v>2</v>
      </c>
      <c r="T4821" s="4">
        <v>5450</v>
      </c>
      <c r="U4821" s="4">
        <v>16127</v>
      </c>
      <c r="V4821" s="25">
        <v>23.604212962960446</v>
      </c>
      <c r="W4821" s="4">
        <v>465</v>
      </c>
    </row>
    <row r="4822" spans="1:23" x14ac:dyDescent="0.45">
      <c r="A4822" t="s">
        <v>8351</v>
      </c>
      <c r="B4822" t="s">
        <v>8224</v>
      </c>
      <c r="C4822" t="s">
        <v>8387</v>
      </c>
      <c r="D4822" s="8" t="s">
        <v>8379</v>
      </c>
      <c r="E4822">
        <v>2255</v>
      </c>
      <c r="F4822" s="7">
        <v>1</v>
      </c>
      <c r="G4822" s="4">
        <v>3950</v>
      </c>
      <c r="H4822" s="4">
        <v>11323</v>
      </c>
      <c r="I4822" s="25">
        <v>30</v>
      </c>
      <c r="J4822" s="4">
        <v>271</v>
      </c>
      <c r="N4822" t="s">
        <v>8351</v>
      </c>
      <c r="O4822" t="s">
        <v>8224</v>
      </c>
      <c r="P4822" t="s">
        <v>8387</v>
      </c>
      <c r="Q4822" s="8" t="s">
        <v>8379</v>
      </c>
      <c r="R4822">
        <v>2255</v>
      </c>
      <c r="S4822" s="7">
        <v>1</v>
      </c>
      <c r="T4822" s="4">
        <v>3950</v>
      </c>
      <c r="U4822" s="4">
        <v>11323</v>
      </c>
      <c r="V4822" s="25">
        <v>30</v>
      </c>
      <c r="W4822" s="4">
        <v>271</v>
      </c>
    </row>
    <row r="4823" spans="1:23" x14ac:dyDescent="0.45">
      <c r="A4823" t="s">
        <v>8351</v>
      </c>
      <c r="B4823" t="s">
        <v>8224</v>
      </c>
      <c r="C4823" t="s">
        <v>8387</v>
      </c>
      <c r="D4823" s="8" t="s">
        <v>8379</v>
      </c>
      <c r="E4823">
        <v>2266</v>
      </c>
      <c r="F4823" s="7">
        <v>1</v>
      </c>
      <c r="G4823" s="4">
        <v>1500</v>
      </c>
      <c r="H4823" s="4">
        <v>4804</v>
      </c>
      <c r="I4823" s="25">
        <v>17.208425925920892</v>
      </c>
      <c r="J4823" s="4">
        <v>194</v>
      </c>
      <c r="N4823" t="s">
        <v>8351</v>
      </c>
      <c r="O4823" t="s">
        <v>8224</v>
      </c>
      <c r="P4823" t="s">
        <v>8387</v>
      </c>
      <c r="Q4823" s="8" t="s">
        <v>8379</v>
      </c>
      <c r="R4823">
        <v>2266</v>
      </c>
      <c r="S4823" s="7">
        <v>1</v>
      </c>
      <c r="T4823" s="4">
        <v>1500</v>
      </c>
      <c r="U4823" s="4">
        <v>4804</v>
      </c>
      <c r="V4823" s="25">
        <v>17.208425925920892</v>
      </c>
      <c r="W4823" s="4">
        <v>194</v>
      </c>
    </row>
    <row r="4824" spans="1:23" x14ac:dyDescent="0.45">
      <c r="A4824" t="s">
        <v>8351</v>
      </c>
      <c r="B4824" t="s">
        <v>8224</v>
      </c>
      <c r="C4824" t="s">
        <v>8387</v>
      </c>
      <c r="D4824" s="8" t="s">
        <v>8369</v>
      </c>
      <c r="F4824" s="7">
        <v>1</v>
      </c>
      <c r="G4824" s="4">
        <v>6000</v>
      </c>
      <c r="H4824" s="4">
        <v>10802</v>
      </c>
      <c r="I4824" s="25">
        <v>16.542662037041737</v>
      </c>
      <c r="J4824" s="4">
        <v>445</v>
      </c>
      <c r="N4824" t="s">
        <v>8351</v>
      </c>
      <c r="O4824" t="s">
        <v>8224</v>
      </c>
      <c r="P4824" t="s">
        <v>8387</v>
      </c>
      <c r="Q4824" s="8" t="s">
        <v>8369</v>
      </c>
      <c r="S4824" s="7">
        <v>1</v>
      </c>
      <c r="T4824" s="4">
        <v>6000</v>
      </c>
      <c r="U4824" s="4">
        <v>10802</v>
      </c>
      <c r="V4824" s="25">
        <v>16.542662037041737</v>
      </c>
      <c r="W4824" s="4">
        <v>445</v>
      </c>
    </row>
    <row r="4825" spans="1:23" x14ac:dyDescent="0.45">
      <c r="A4825" t="s">
        <v>8351</v>
      </c>
      <c r="B4825" t="s">
        <v>8224</v>
      </c>
      <c r="C4825" t="s">
        <v>8387</v>
      </c>
      <c r="D4825" s="8" t="s">
        <v>8369</v>
      </c>
      <c r="E4825">
        <v>2264</v>
      </c>
      <c r="F4825" s="7">
        <v>1</v>
      </c>
      <c r="G4825" s="4">
        <v>6000</v>
      </c>
      <c r="H4825" s="4">
        <v>10802</v>
      </c>
      <c r="I4825" s="25">
        <v>16.542662037041737</v>
      </c>
      <c r="J4825" s="4">
        <v>445</v>
      </c>
      <c r="N4825" t="s">
        <v>8351</v>
      </c>
      <c r="O4825" t="s">
        <v>8224</v>
      </c>
      <c r="P4825" t="s">
        <v>8387</v>
      </c>
      <c r="Q4825" s="8" t="s">
        <v>8369</v>
      </c>
      <c r="R4825">
        <v>2264</v>
      </c>
      <c r="S4825" s="7">
        <v>1</v>
      </c>
      <c r="T4825" s="4">
        <v>6000</v>
      </c>
      <c r="U4825" s="4">
        <v>10802</v>
      </c>
      <c r="V4825" s="25">
        <v>16.542662037041737</v>
      </c>
      <c r="W4825" s="4">
        <v>445</v>
      </c>
    </row>
    <row r="4826" spans="1:23" x14ac:dyDescent="0.45">
      <c r="A4826" t="s">
        <v>8351</v>
      </c>
      <c r="B4826" t="s">
        <v>8224</v>
      </c>
      <c r="C4826" t="s">
        <v>8387</v>
      </c>
      <c r="D4826" s="8" t="s">
        <v>8371</v>
      </c>
      <c r="F4826" s="7">
        <v>1</v>
      </c>
      <c r="G4826" s="4">
        <v>20000</v>
      </c>
      <c r="H4826" s="4">
        <v>21935</v>
      </c>
      <c r="I4826" s="25">
        <v>36.468252314807614</v>
      </c>
      <c r="J4826" s="4">
        <v>392</v>
      </c>
      <c r="N4826" t="s">
        <v>8351</v>
      </c>
      <c r="O4826" t="s">
        <v>8224</v>
      </c>
      <c r="P4826" t="s">
        <v>8387</v>
      </c>
      <c r="Q4826" s="8" t="s">
        <v>8371</v>
      </c>
      <c r="S4826" s="7">
        <v>1</v>
      </c>
      <c r="T4826" s="4">
        <v>20000</v>
      </c>
      <c r="U4826" s="4">
        <v>21935</v>
      </c>
      <c r="V4826" s="25">
        <v>36.468252314807614</v>
      </c>
      <c r="W4826" s="4">
        <v>392</v>
      </c>
    </row>
    <row r="4827" spans="1:23" x14ac:dyDescent="0.45">
      <c r="A4827" t="s">
        <v>8351</v>
      </c>
      <c r="B4827" t="s">
        <v>8224</v>
      </c>
      <c r="C4827" t="s">
        <v>8387</v>
      </c>
      <c r="D4827" s="8" t="s">
        <v>8371</v>
      </c>
      <c r="E4827">
        <v>2186</v>
      </c>
      <c r="F4827" s="7">
        <v>1</v>
      </c>
      <c r="G4827" s="4">
        <v>20000</v>
      </c>
      <c r="H4827" s="4">
        <v>21935</v>
      </c>
      <c r="I4827" s="25">
        <v>36.468252314807614</v>
      </c>
      <c r="J4827" s="4">
        <v>392</v>
      </c>
      <c r="N4827" t="s">
        <v>8351</v>
      </c>
      <c r="O4827" t="s">
        <v>8224</v>
      </c>
      <c r="P4827" t="s">
        <v>8387</v>
      </c>
      <c r="Q4827" s="8" t="s">
        <v>8371</v>
      </c>
      <c r="R4827">
        <v>2186</v>
      </c>
      <c r="S4827" s="7">
        <v>1</v>
      </c>
      <c r="T4827" s="4">
        <v>20000</v>
      </c>
      <c r="U4827" s="4">
        <v>21935</v>
      </c>
      <c r="V4827" s="25">
        <v>36.468252314807614</v>
      </c>
      <c r="W4827" s="4">
        <v>392</v>
      </c>
    </row>
    <row r="4828" spans="1:23" x14ac:dyDescent="0.45">
      <c r="A4828" t="s">
        <v>8351</v>
      </c>
      <c r="B4828" t="s">
        <v>8224</v>
      </c>
      <c r="C4828" t="s">
        <v>8387</v>
      </c>
      <c r="D4828" s="8" t="s">
        <v>8373</v>
      </c>
      <c r="F4828" s="7">
        <v>3</v>
      </c>
      <c r="G4828" s="4">
        <v>30000</v>
      </c>
      <c r="H4828" s="4">
        <v>111022</v>
      </c>
      <c r="I4828" s="25">
        <v>23.653730709881831</v>
      </c>
      <c r="J4828" s="4">
        <v>1483</v>
      </c>
      <c r="N4828" t="s">
        <v>8351</v>
      </c>
      <c r="O4828" t="s">
        <v>8224</v>
      </c>
      <c r="P4828" t="s">
        <v>8387</v>
      </c>
      <c r="Q4828" s="8" t="s">
        <v>8373</v>
      </c>
      <c r="S4828" s="7">
        <v>3</v>
      </c>
      <c r="T4828" s="4">
        <v>30000</v>
      </c>
      <c r="U4828" s="4">
        <v>111022</v>
      </c>
      <c r="V4828" s="25">
        <v>23.653730709881831</v>
      </c>
      <c r="W4828" s="4">
        <v>1483</v>
      </c>
    </row>
    <row r="4829" spans="1:23" x14ac:dyDescent="0.45">
      <c r="A4829" t="s">
        <v>8351</v>
      </c>
      <c r="B4829" t="s">
        <v>8224</v>
      </c>
      <c r="C4829" t="s">
        <v>8387</v>
      </c>
      <c r="D4829" s="8" t="s">
        <v>8373</v>
      </c>
      <c r="E4829">
        <v>2193</v>
      </c>
      <c r="F4829" s="7">
        <v>1</v>
      </c>
      <c r="G4829" s="4">
        <v>15000</v>
      </c>
      <c r="H4829" s="4">
        <v>67856</v>
      </c>
      <c r="I4829" s="25">
        <v>30.801712962966121</v>
      </c>
      <c r="J4829" s="4">
        <v>897</v>
      </c>
      <c r="N4829" t="s">
        <v>8351</v>
      </c>
      <c r="O4829" t="s">
        <v>8224</v>
      </c>
      <c r="P4829" t="s">
        <v>8387</v>
      </c>
      <c r="Q4829" s="8" t="s">
        <v>8373</v>
      </c>
      <c r="R4829">
        <v>2193</v>
      </c>
      <c r="S4829" s="7">
        <v>1</v>
      </c>
      <c r="T4829" s="4">
        <v>15000</v>
      </c>
      <c r="U4829" s="4">
        <v>67856</v>
      </c>
      <c r="V4829" s="25">
        <v>30.801712962966121</v>
      </c>
      <c r="W4829" s="4">
        <v>897</v>
      </c>
    </row>
    <row r="4830" spans="1:23" x14ac:dyDescent="0.45">
      <c r="A4830" t="s">
        <v>8351</v>
      </c>
      <c r="B4830" t="s">
        <v>8224</v>
      </c>
      <c r="C4830" t="s">
        <v>8387</v>
      </c>
      <c r="D4830" s="8" t="s">
        <v>8373</v>
      </c>
      <c r="E4830">
        <v>2224</v>
      </c>
      <c r="F4830" s="7">
        <v>1</v>
      </c>
      <c r="G4830" s="4">
        <v>10000</v>
      </c>
      <c r="H4830" s="4">
        <v>24315</v>
      </c>
      <c r="I4830" s="25">
        <v>28.124131944452529</v>
      </c>
      <c r="J4830" s="4">
        <v>296</v>
      </c>
      <c r="N4830" t="s">
        <v>8351</v>
      </c>
      <c r="O4830" t="s">
        <v>8224</v>
      </c>
      <c r="P4830" t="s">
        <v>8387</v>
      </c>
      <c r="Q4830" s="8" t="s">
        <v>8373</v>
      </c>
      <c r="R4830">
        <v>2224</v>
      </c>
      <c r="S4830" s="7">
        <v>1</v>
      </c>
      <c r="T4830" s="4">
        <v>10000</v>
      </c>
      <c r="U4830" s="4">
        <v>24315</v>
      </c>
      <c r="V4830" s="25">
        <v>28.124131944452529</v>
      </c>
      <c r="W4830" s="4">
        <v>296</v>
      </c>
    </row>
    <row r="4831" spans="1:23" x14ac:dyDescent="0.45">
      <c r="A4831" t="s">
        <v>8351</v>
      </c>
      <c r="B4831" t="s">
        <v>8224</v>
      </c>
      <c r="C4831" t="s">
        <v>8387</v>
      </c>
      <c r="D4831" s="8" t="s">
        <v>8373</v>
      </c>
      <c r="E4831">
        <v>2244</v>
      </c>
      <c r="F4831" s="7">
        <v>1</v>
      </c>
      <c r="G4831" s="4">
        <v>5000</v>
      </c>
      <c r="H4831" s="4">
        <v>18851</v>
      </c>
      <c r="I4831" s="25">
        <v>12.035347222226846</v>
      </c>
      <c r="J4831" s="4">
        <v>290</v>
      </c>
      <c r="N4831" t="s">
        <v>8351</v>
      </c>
      <c r="O4831" t="s">
        <v>8224</v>
      </c>
      <c r="P4831" t="s">
        <v>8387</v>
      </c>
      <c r="Q4831" s="8" t="s">
        <v>8373</v>
      </c>
      <c r="R4831">
        <v>2244</v>
      </c>
      <c r="S4831" s="7">
        <v>1</v>
      </c>
      <c r="T4831" s="4">
        <v>5000</v>
      </c>
      <c r="U4831" s="4">
        <v>18851</v>
      </c>
      <c r="V4831" s="25">
        <v>12.035347222226846</v>
      </c>
      <c r="W4831" s="4">
        <v>290</v>
      </c>
    </row>
    <row r="4832" spans="1:23" x14ac:dyDescent="0.45">
      <c r="A4832" t="s">
        <v>8351</v>
      </c>
      <c r="B4832" t="s">
        <v>8224</v>
      </c>
      <c r="C4832" t="s">
        <v>8387</v>
      </c>
      <c r="D4832" s="8" t="s">
        <v>8374</v>
      </c>
      <c r="F4832" s="7">
        <v>3</v>
      </c>
      <c r="G4832" s="4">
        <v>59000</v>
      </c>
      <c r="H4832" s="4">
        <v>316333</v>
      </c>
      <c r="I4832" s="25">
        <v>30.282013888890408</v>
      </c>
      <c r="J4832" s="4">
        <v>2133</v>
      </c>
      <c r="N4832" t="s">
        <v>8351</v>
      </c>
      <c r="O4832" t="s">
        <v>8224</v>
      </c>
      <c r="P4832" t="s">
        <v>8387</v>
      </c>
      <c r="Q4832" s="8" t="s">
        <v>8374</v>
      </c>
      <c r="S4832" s="7">
        <v>3</v>
      </c>
      <c r="T4832" s="4">
        <v>59000</v>
      </c>
      <c r="U4832" s="4">
        <v>316333</v>
      </c>
      <c r="V4832" s="25">
        <v>30.282013888890408</v>
      </c>
      <c r="W4832" s="4">
        <v>2133</v>
      </c>
    </row>
    <row r="4833" spans="1:23" x14ac:dyDescent="0.45">
      <c r="A4833" t="s">
        <v>8351</v>
      </c>
      <c r="B4833" t="s">
        <v>8224</v>
      </c>
      <c r="C4833" t="s">
        <v>8387</v>
      </c>
      <c r="D4833" s="8" t="s">
        <v>8374</v>
      </c>
      <c r="E4833">
        <v>2196</v>
      </c>
      <c r="F4833" s="7">
        <v>1</v>
      </c>
      <c r="G4833" s="4">
        <v>14000</v>
      </c>
      <c r="H4833" s="4">
        <v>15937</v>
      </c>
      <c r="I4833" s="25">
        <v>30.804375000006985</v>
      </c>
      <c r="J4833" s="4">
        <v>234</v>
      </c>
      <c r="N4833" t="s">
        <v>8351</v>
      </c>
      <c r="O4833" t="s">
        <v>8224</v>
      </c>
      <c r="P4833" t="s">
        <v>8387</v>
      </c>
      <c r="Q4833" s="8" t="s">
        <v>8374</v>
      </c>
      <c r="R4833">
        <v>2196</v>
      </c>
      <c r="S4833" s="7">
        <v>1</v>
      </c>
      <c r="T4833" s="4">
        <v>14000</v>
      </c>
      <c r="U4833" s="4">
        <v>15937</v>
      </c>
      <c r="V4833" s="25">
        <v>30.804375000006985</v>
      </c>
      <c r="W4833" s="4">
        <v>234</v>
      </c>
    </row>
    <row r="4834" spans="1:23" x14ac:dyDescent="0.45">
      <c r="A4834" t="s">
        <v>8351</v>
      </c>
      <c r="B4834" t="s">
        <v>8224</v>
      </c>
      <c r="C4834" t="s">
        <v>8387</v>
      </c>
      <c r="D4834" s="8" t="s">
        <v>8374</v>
      </c>
      <c r="E4834">
        <v>2250</v>
      </c>
      <c r="F4834" s="7">
        <v>1</v>
      </c>
      <c r="G4834" s="4">
        <v>25000</v>
      </c>
      <c r="H4834" s="4">
        <v>243778</v>
      </c>
      <c r="I4834" s="25">
        <v>30.041666666664241</v>
      </c>
      <c r="J4834" s="4">
        <v>571</v>
      </c>
      <c r="N4834" t="s">
        <v>8351</v>
      </c>
      <c r="O4834" t="s">
        <v>8224</v>
      </c>
      <c r="P4834" t="s">
        <v>8387</v>
      </c>
      <c r="Q4834" s="8" t="s">
        <v>8374</v>
      </c>
      <c r="R4834">
        <v>2250</v>
      </c>
      <c r="S4834" s="7">
        <v>1</v>
      </c>
      <c r="T4834" s="4">
        <v>25000</v>
      </c>
      <c r="U4834" s="4">
        <v>243778</v>
      </c>
      <c r="V4834" s="25">
        <v>30.041666666664241</v>
      </c>
      <c r="W4834" s="4">
        <v>571</v>
      </c>
    </row>
    <row r="4835" spans="1:23" x14ac:dyDescent="0.45">
      <c r="A4835" t="s">
        <v>8351</v>
      </c>
      <c r="B4835" t="s">
        <v>8224</v>
      </c>
      <c r="C4835" t="s">
        <v>8387</v>
      </c>
      <c r="D4835" s="8" t="s">
        <v>8374</v>
      </c>
      <c r="E4835">
        <v>2271</v>
      </c>
      <c r="F4835" s="7">
        <v>1</v>
      </c>
      <c r="G4835" s="4">
        <v>20000</v>
      </c>
      <c r="H4835" s="4">
        <v>56618</v>
      </c>
      <c r="I4835" s="25">
        <v>30</v>
      </c>
      <c r="J4835" s="4">
        <v>1328</v>
      </c>
      <c r="N4835" t="s">
        <v>8351</v>
      </c>
      <c r="O4835" t="s">
        <v>8224</v>
      </c>
      <c r="P4835" t="s">
        <v>8387</v>
      </c>
      <c r="Q4835" s="8" t="s">
        <v>8374</v>
      </c>
      <c r="R4835">
        <v>2271</v>
      </c>
      <c r="S4835" s="7">
        <v>1</v>
      </c>
      <c r="T4835" s="4">
        <v>20000</v>
      </c>
      <c r="U4835" s="4">
        <v>56618</v>
      </c>
      <c r="V4835" s="25">
        <v>30</v>
      </c>
      <c r="W4835" s="4">
        <v>1328</v>
      </c>
    </row>
    <row r="4836" spans="1:23" x14ac:dyDescent="0.45">
      <c r="A4836" t="s">
        <v>8351</v>
      </c>
      <c r="B4836" t="s">
        <v>8224</v>
      </c>
      <c r="C4836" t="s">
        <v>8387</v>
      </c>
      <c r="D4836" s="8" t="s">
        <v>8381</v>
      </c>
      <c r="F4836" s="7">
        <v>2</v>
      </c>
      <c r="G4836" s="4">
        <v>25100</v>
      </c>
      <c r="H4836" s="4">
        <v>181227</v>
      </c>
      <c r="I4836" s="25">
        <v>25.023304398149776</v>
      </c>
      <c r="J4836" s="4">
        <v>1698</v>
      </c>
      <c r="N4836" t="s">
        <v>8351</v>
      </c>
      <c r="O4836" t="s">
        <v>8224</v>
      </c>
      <c r="P4836" t="s">
        <v>8387</v>
      </c>
      <c r="Q4836" s="8" t="s">
        <v>8381</v>
      </c>
      <c r="S4836" s="7">
        <v>2</v>
      </c>
      <c r="T4836" s="4">
        <v>25100</v>
      </c>
      <c r="U4836" s="4">
        <v>181227</v>
      </c>
      <c r="V4836" s="25">
        <v>25.023304398149776</v>
      </c>
      <c r="W4836" s="4">
        <v>1698</v>
      </c>
    </row>
    <row r="4837" spans="1:23" x14ac:dyDescent="0.45">
      <c r="A4837" t="s">
        <v>8351</v>
      </c>
      <c r="B4837" t="s">
        <v>8224</v>
      </c>
      <c r="C4837" t="s">
        <v>8387</v>
      </c>
      <c r="D4837" s="8" t="s">
        <v>8381</v>
      </c>
      <c r="E4837">
        <v>2234</v>
      </c>
      <c r="F4837" s="7">
        <v>1</v>
      </c>
      <c r="G4837" s="4">
        <v>100</v>
      </c>
      <c r="H4837" s="4">
        <v>1165</v>
      </c>
      <c r="I4837" s="25">
        <v>30</v>
      </c>
      <c r="J4837" s="4">
        <v>28</v>
      </c>
      <c r="N4837" t="s">
        <v>8351</v>
      </c>
      <c r="O4837" t="s">
        <v>8224</v>
      </c>
      <c r="P4837" t="s">
        <v>8387</v>
      </c>
      <c r="Q4837" s="8" t="s">
        <v>8381</v>
      </c>
      <c r="R4837">
        <v>2234</v>
      </c>
      <c r="S4837" s="7">
        <v>1</v>
      </c>
      <c r="T4837" s="4">
        <v>100</v>
      </c>
      <c r="U4837" s="4">
        <v>1165</v>
      </c>
      <c r="V4837" s="25">
        <v>30</v>
      </c>
      <c r="W4837" s="4">
        <v>28</v>
      </c>
    </row>
    <row r="4838" spans="1:23" x14ac:dyDescent="0.45">
      <c r="A4838" t="s">
        <v>8351</v>
      </c>
      <c r="B4838" t="s">
        <v>8224</v>
      </c>
      <c r="C4838" t="s">
        <v>8387</v>
      </c>
      <c r="D4838" s="8" t="s">
        <v>8381</v>
      </c>
      <c r="E4838">
        <v>2270</v>
      </c>
      <c r="F4838" s="7">
        <v>1</v>
      </c>
      <c r="G4838" s="4">
        <v>25000</v>
      </c>
      <c r="H4838" s="4">
        <v>180062</v>
      </c>
      <c r="I4838" s="25">
        <v>20.046608796299552</v>
      </c>
      <c r="J4838" s="4">
        <v>1670</v>
      </c>
      <c r="N4838" t="s">
        <v>8351</v>
      </c>
      <c r="O4838" t="s">
        <v>8224</v>
      </c>
      <c r="P4838" t="s">
        <v>8387</v>
      </c>
      <c r="Q4838" s="8" t="s">
        <v>8381</v>
      </c>
      <c r="R4838">
        <v>2270</v>
      </c>
      <c r="S4838" s="7">
        <v>1</v>
      </c>
      <c r="T4838" s="4">
        <v>25000</v>
      </c>
      <c r="U4838" s="4">
        <v>180062</v>
      </c>
      <c r="V4838" s="25">
        <v>20.046608796299552</v>
      </c>
      <c r="W4838" s="4">
        <v>1670</v>
      </c>
    </row>
    <row r="4839" spans="1:23" x14ac:dyDescent="0.45">
      <c r="A4839" t="s">
        <v>8351</v>
      </c>
      <c r="B4839" t="s">
        <v>8224</v>
      </c>
      <c r="C4839" t="s">
        <v>8388</v>
      </c>
      <c r="F4839" s="7"/>
      <c r="G4839" s="4"/>
      <c r="H4839" s="4"/>
      <c r="I4839" s="25"/>
      <c r="J4839" s="4"/>
      <c r="N4839" t="s">
        <v>8351</v>
      </c>
      <c r="O4839" t="s">
        <v>8224</v>
      </c>
      <c r="P4839" t="s">
        <v>8388</v>
      </c>
      <c r="S4839" s="7"/>
      <c r="T4839" s="4"/>
      <c r="U4839" s="4"/>
      <c r="V4839" s="25"/>
      <c r="W4839" s="4"/>
    </row>
    <row r="4840" spans="1:23" x14ac:dyDescent="0.45">
      <c r="A4840" t="s">
        <v>8351</v>
      </c>
      <c r="B4840" t="s">
        <v>8224</v>
      </c>
      <c r="C4840" t="s">
        <v>8388</v>
      </c>
      <c r="D4840" s="8" t="s">
        <v>8376</v>
      </c>
      <c r="F4840" s="7">
        <v>2</v>
      </c>
      <c r="G4840" s="4">
        <v>2300</v>
      </c>
      <c r="H4840" s="4">
        <v>11106</v>
      </c>
      <c r="I4840" s="25">
        <v>18.421429398145847</v>
      </c>
      <c r="J4840" s="4">
        <v>476</v>
      </c>
      <c r="N4840" t="s">
        <v>8351</v>
      </c>
      <c r="O4840" t="s">
        <v>8224</v>
      </c>
      <c r="P4840" t="s">
        <v>8388</v>
      </c>
      <c r="Q4840" s="8" t="s">
        <v>8376</v>
      </c>
      <c r="S4840" s="7">
        <v>2</v>
      </c>
      <c r="T4840" s="4">
        <v>2300</v>
      </c>
      <c r="U4840" s="4">
        <v>11106</v>
      </c>
      <c r="V4840" s="25">
        <v>18.421429398145847</v>
      </c>
      <c r="W4840" s="4">
        <v>476</v>
      </c>
    </row>
    <row r="4841" spans="1:23" x14ac:dyDescent="0.45">
      <c r="A4841" t="s">
        <v>8351</v>
      </c>
      <c r="B4841" t="s">
        <v>8224</v>
      </c>
      <c r="C4841" t="s">
        <v>8388</v>
      </c>
      <c r="D4841" s="8" t="s">
        <v>8376</v>
      </c>
      <c r="E4841">
        <v>2183</v>
      </c>
      <c r="F4841" s="7">
        <v>1</v>
      </c>
      <c r="G4841" s="4">
        <v>1800</v>
      </c>
      <c r="H4841" s="4">
        <v>8807</v>
      </c>
      <c r="I4841" s="25">
        <v>29.842858796291694</v>
      </c>
      <c r="J4841" s="4">
        <v>279</v>
      </c>
      <c r="N4841" t="s">
        <v>8351</v>
      </c>
      <c r="O4841" t="s">
        <v>8224</v>
      </c>
      <c r="P4841" t="s">
        <v>8388</v>
      </c>
      <c r="Q4841" s="8" t="s">
        <v>8376</v>
      </c>
      <c r="R4841">
        <v>2183</v>
      </c>
      <c r="S4841" s="7">
        <v>1</v>
      </c>
      <c r="T4841" s="4">
        <v>1800</v>
      </c>
      <c r="U4841" s="4">
        <v>8807</v>
      </c>
      <c r="V4841" s="25">
        <v>29.842858796291694</v>
      </c>
      <c r="W4841" s="4">
        <v>279</v>
      </c>
    </row>
    <row r="4842" spans="1:23" x14ac:dyDescent="0.45">
      <c r="A4842" t="s">
        <v>8351</v>
      </c>
      <c r="B4842" t="s">
        <v>8224</v>
      </c>
      <c r="C4842" t="s">
        <v>8388</v>
      </c>
      <c r="D4842" s="8" t="s">
        <v>8376</v>
      </c>
      <c r="E4842">
        <v>2254</v>
      </c>
      <c r="F4842" s="7">
        <v>1</v>
      </c>
      <c r="G4842" s="4">
        <v>500</v>
      </c>
      <c r="H4842" s="4">
        <v>2299</v>
      </c>
      <c r="I4842" s="25">
        <v>7</v>
      </c>
      <c r="J4842" s="4">
        <v>197</v>
      </c>
      <c r="N4842" t="s">
        <v>8351</v>
      </c>
      <c r="O4842" t="s">
        <v>8224</v>
      </c>
      <c r="P4842" t="s">
        <v>8388</v>
      </c>
      <c r="Q4842" s="8" t="s">
        <v>8376</v>
      </c>
      <c r="R4842">
        <v>2254</v>
      </c>
      <c r="S4842" s="7">
        <v>1</v>
      </c>
      <c r="T4842" s="4">
        <v>500</v>
      </c>
      <c r="U4842" s="4">
        <v>2299</v>
      </c>
      <c r="V4842" s="25">
        <v>7</v>
      </c>
      <c r="W4842" s="4">
        <v>197</v>
      </c>
    </row>
    <row r="4843" spans="1:23" x14ac:dyDescent="0.45">
      <c r="A4843" t="s">
        <v>8351</v>
      </c>
      <c r="B4843" t="s">
        <v>8224</v>
      </c>
      <c r="C4843" t="s">
        <v>8388</v>
      </c>
      <c r="D4843" s="8" t="s">
        <v>8377</v>
      </c>
      <c r="F4843" s="7">
        <v>3</v>
      </c>
      <c r="G4843" s="4">
        <v>32500</v>
      </c>
      <c r="H4843" s="4">
        <v>76831</v>
      </c>
      <c r="I4843" s="25">
        <v>22.834633487652656</v>
      </c>
      <c r="J4843" s="4">
        <v>1149</v>
      </c>
      <c r="N4843" t="s">
        <v>8351</v>
      </c>
      <c r="O4843" t="s">
        <v>8224</v>
      </c>
      <c r="P4843" t="s">
        <v>8388</v>
      </c>
      <c r="Q4843" s="8" t="s">
        <v>8377</v>
      </c>
      <c r="S4843" s="7">
        <v>3</v>
      </c>
      <c r="T4843" s="4">
        <v>32500</v>
      </c>
      <c r="U4843" s="4">
        <v>76831</v>
      </c>
      <c r="V4843" s="25">
        <v>22.834633487652656</v>
      </c>
      <c r="W4843" s="4">
        <v>1149</v>
      </c>
    </row>
    <row r="4844" spans="1:23" x14ac:dyDescent="0.45">
      <c r="A4844" t="s">
        <v>8351</v>
      </c>
      <c r="B4844" t="s">
        <v>8224</v>
      </c>
      <c r="C4844" t="s">
        <v>8388</v>
      </c>
      <c r="D4844" s="8" t="s">
        <v>8377</v>
      </c>
      <c r="E4844">
        <v>2181</v>
      </c>
      <c r="F4844" s="7">
        <v>1</v>
      </c>
      <c r="G4844" s="4">
        <v>2000</v>
      </c>
      <c r="H4844" s="4">
        <v>3062</v>
      </c>
      <c r="I4844" s="25">
        <v>14</v>
      </c>
      <c r="J4844" s="4">
        <v>53</v>
      </c>
      <c r="N4844" t="s">
        <v>8351</v>
      </c>
      <c r="O4844" t="s">
        <v>8224</v>
      </c>
      <c r="P4844" t="s">
        <v>8388</v>
      </c>
      <c r="Q4844" s="8" t="s">
        <v>8377</v>
      </c>
      <c r="R4844">
        <v>2181</v>
      </c>
      <c r="S4844" s="7">
        <v>1</v>
      </c>
      <c r="T4844" s="4">
        <v>2000</v>
      </c>
      <c r="U4844" s="4">
        <v>3062</v>
      </c>
      <c r="V4844" s="25">
        <v>14</v>
      </c>
      <c r="W4844" s="4">
        <v>53</v>
      </c>
    </row>
    <row r="4845" spans="1:23" x14ac:dyDescent="0.45">
      <c r="A4845" t="s">
        <v>8351</v>
      </c>
      <c r="B4845" t="s">
        <v>8224</v>
      </c>
      <c r="C4845" t="s">
        <v>8388</v>
      </c>
      <c r="D4845" s="8" t="s">
        <v>8377</v>
      </c>
      <c r="E4845">
        <v>2268</v>
      </c>
      <c r="F4845" s="7">
        <v>1</v>
      </c>
      <c r="G4845" s="4">
        <v>28000</v>
      </c>
      <c r="H4845" s="4">
        <v>28728</v>
      </c>
      <c r="I4845" s="25">
        <v>30</v>
      </c>
      <c r="J4845" s="4">
        <v>194</v>
      </c>
      <c r="N4845" t="s">
        <v>8351</v>
      </c>
      <c r="O4845" t="s">
        <v>8224</v>
      </c>
      <c r="P4845" t="s">
        <v>8388</v>
      </c>
      <c r="Q4845" s="8" t="s">
        <v>8377</v>
      </c>
      <c r="R4845">
        <v>2268</v>
      </c>
      <c r="S4845" s="7">
        <v>1</v>
      </c>
      <c r="T4845" s="4">
        <v>28000</v>
      </c>
      <c r="U4845" s="4">
        <v>28728</v>
      </c>
      <c r="V4845" s="25">
        <v>30</v>
      </c>
      <c r="W4845" s="4">
        <v>194</v>
      </c>
    </row>
    <row r="4846" spans="1:23" x14ac:dyDescent="0.45">
      <c r="A4846" t="s">
        <v>8351</v>
      </c>
      <c r="B4846" t="s">
        <v>8224</v>
      </c>
      <c r="C4846" t="s">
        <v>8388</v>
      </c>
      <c r="D4846" s="8" t="s">
        <v>8377</v>
      </c>
      <c r="E4846">
        <v>2269</v>
      </c>
      <c r="F4846" s="7">
        <v>1</v>
      </c>
      <c r="G4846" s="4">
        <v>2500</v>
      </c>
      <c r="H4846" s="4">
        <v>45041</v>
      </c>
      <c r="I4846" s="25">
        <v>24.503900462957972</v>
      </c>
      <c r="J4846" s="4">
        <v>902</v>
      </c>
      <c r="N4846" t="s">
        <v>8351</v>
      </c>
      <c r="O4846" t="s">
        <v>8224</v>
      </c>
      <c r="P4846" t="s">
        <v>8388</v>
      </c>
      <c r="Q4846" s="8" t="s">
        <v>8377</v>
      </c>
      <c r="R4846">
        <v>2269</v>
      </c>
      <c r="S4846" s="7">
        <v>1</v>
      </c>
      <c r="T4846" s="4">
        <v>2500</v>
      </c>
      <c r="U4846" s="4">
        <v>45041</v>
      </c>
      <c r="V4846" s="25">
        <v>24.503900462957972</v>
      </c>
      <c r="W4846" s="4">
        <v>902</v>
      </c>
    </row>
    <row r="4847" spans="1:23" x14ac:dyDescent="0.45">
      <c r="A4847" t="s">
        <v>8351</v>
      </c>
      <c r="B4847" t="s">
        <v>8224</v>
      </c>
      <c r="C4847" t="s">
        <v>8388</v>
      </c>
      <c r="D4847" s="8" t="s">
        <v>8378</v>
      </c>
      <c r="F4847" s="7">
        <v>1</v>
      </c>
      <c r="G4847" s="4">
        <v>1</v>
      </c>
      <c r="H4847" s="4">
        <v>9302.5</v>
      </c>
      <c r="I4847" s="25">
        <v>6.3739583333372138</v>
      </c>
      <c r="J4847" s="4">
        <v>2035</v>
      </c>
      <c r="N4847" t="s">
        <v>8351</v>
      </c>
      <c r="O4847" t="s">
        <v>8224</v>
      </c>
      <c r="P4847" t="s">
        <v>8388</v>
      </c>
      <c r="Q4847" s="8" t="s">
        <v>8378</v>
      </c>
      <c r="S4847" s="7">
        <v>1</v>
      </c>
      <c r="T4847" s="4">
        <v>1</v>
      </c>
      <c r="U4847" s="4">
        <v>9302.5</v>
      </c>
      <c r="V4847" s="25">
        <v>6.3739583333372138</v>
      </c>
      <c r="W4847" s="4">
        <v>2035</v>
      </c>
    </row>
    <row r="4848" spans="1:23" x14ac:dyDescent="0.45">
      <c r="A4848" t="s">
        <v>8351</v>
      </c>
      <c r="B4848" t="s">
        <v>8224</v>
      </c>
      <c r="C4848" t="s">
        <v>8388</v>
      </c>
      <c r="D4848" s="8" t="s">
        <v>8378</v>
      </c>
      <c r="E4848">
        <v>2243</v>
      </c>
      <c r="F4848" s="7">
        <v>1</v>
      </c>
      <c r="G4848" s="4">
        <v>1</v>
      </c>
      <c r="H4848" s="4">
        <v>9302.5</v>
      </c>
      <c r="I4848" s="25">
        <v>6.3739583333372138</v>
      </c>
      <c r="J4848" s="4">
        <v>2035</v>
      </c>
      <c r="N4848" t="s">
        <v>8351</v>
      </c>
      <c r="O4848" t="s">
        <v>8224</v>
      </c>
      <c r="P4848" t="s">
        <v>8388</v>
      </c>
      <c r="Q4848" s="8" t="s">
        <v>8378</v>
      </c>
      <c r="R4848">
        <v>2243</v>
      </c>
      <c r="S4848" s="7">
        <v>1</v>
      </c>
      <c r="T4848" s="4">
        <v>1</v>
      </c>
      <c r="U4848" s="4">
        <v>9302.5</v>
      </c>
      <c r="V4848" s="25">
        <v>6.3739583333372138</v>
      </c>
      <c r="W4848" s="4">
        <v>2035</v>
      </c>
    </row>
    <row r="4849" spans="1:23" x14ac:dyDescent="0.45">
      <c r="A4849" t="s">
        <v>8347</v>
      </c>
      <c r="B4849"/>
      <c r="F4849" s="7">
        <v>60</v>
      </c>
      <c r="G4849" s="4">
        <v>870050</v>
      </c>
      <c r="H4849" s="4">
        <v>118030.38</v>
      </c>
      <c r="I4849" s="25">
        <v>35.217935570987173</v>
      </c>
      <c r="J4849" s="4">
        <v>1443</v>
      </c>
      <c r="N4849" t="s">
        <v>8347</v>
      </c>
      <c r="O4849"/>
      <c r="S4849" s="7">
        <v>60</v>
      </c>
      <c r="T4849" s="4">
        <v>870050</v>
      </c>
      <c r="U4849" s="4">
        <v>118030.38</v>
      </c>
      <c r="V4849" s="25">
        <v>35.217935570987173</v>
      </c>
      <c r="W4849" s="4">
        <v>1443</v>
      </c>
    </row>
    <row r="4850" spans="1:23" x14ac:dyDescent="0.45">
      <c r="A4850" t="s">
        <v>8347</v>
      </c>
      <c r="B4850" t="s">
        <v>8229</v>
      </c>
      <c r="F4850" s="7">
        <v>1</v>
      </c>
      <c r="G4850" s="4">
        <v>5000</v>
      </c>
      <c r="H4850" s="4">
        <v>18</v>
      </c>
      <c r="I4850" s="25">
        <v>59.958333333328483</v>
      </c>
      <c r="J4850" s="4">
        <v>1</v>
      </c>
      <c r="N4850" t="s">
        <v>8347</v>
      </c>
      <c r="O4850" t="s">
        <v>8229</v>
      </c>
      <c r="S4850" s="7">
        <v>1</v>
      </c>
      <c r="T4850" s="4">
        <v>5000</v>
      </c>
      <c r="U4850" s="4">
        <v>18</v>
      </c>
      <c r="V4850" s="25">
        <v>59.958333333328483</v>
      </c>
      <c r="W4850" s="4">
        <v>1</v>
      </c>
    </row>
    <row r="4851" spans="1:23" x14ac:dyDescent="0.45">
      <c r="A4851" t="s">
        <v>8347</v>
      </c>
      <c r="B4851" t="s">
        <v>8229</v>
      </c>
      <c r="C4851" t="s">
        <v>8388</v>
      </c>
      <c r="F4851" s="7"/>
      <c r="G4851" s="4"/>
      <c r="H4851" s="4"/>
      <c r="I4851" s="25"/>
      <c r="J4851" s="4"/>
      <c r="N4851" t="s">
        <v>8347</v>
      </c>
      <c r="O4851" t="s">
        <v>8229</v>
      </c>
      <c r="P4851" t="s">
        <v>8388</v>
      </c>
      <c r="S4851" s="7"/>
      <c r="T4851" s="4"/>
      <c r="U4851" s="4"/>
      <c r="V4851" s="25"/>
      <c r="W4851" s="4"/>
    </row>
    <row r="4852" spans="1:23" x14ac:dyDescent="0.45">
      <c r="A4852" t="s">
        <v>8347</v>
      </c>
      <c r="B4852" t="s">
        <v>8229</v>
      </c>
      <c r="C4852" t="s">
        <v>8388</v>
      </c>
      <c r="D4852" s="8" t="s">
        <v>8377</v>
      </c>
      <c r="F4852" s="7">
        <v>1</v>
      </c>
      <c r="G4852" s="4">
        <v>5000</v>
      </c>
      <c r="H4852" s="4">
        <v>18</v>
      </c>
      <c r="I4852" s="25">
        <v>59.958333333328483</v>
      </c>
      <c r="J4852" s="4">
        <v>1</v>
      </c>
      <c r="N4852" t="s">
        <v>8347</v>
      </c>
      <c r="O4852" t="s">
        <v>8229</v>
      </c>
      <c r="P4852" t="s">
        <v>8388</v>
      </c>
      <c r="Q4852" s="8" t="s">
        <v>8377</v>
      </c>
      <c r="S4852" s="7">
        <v>1</v>
      </c>
      <c r="T4852" s="4">
        <v>5000</v>
      </c>
      <c r="U4852" s="4">
        <v>18</v>
      </c>
      <c r="V4852" s="25">
        <v>59.958333333328483</v>
      </c>
      <c r="W4852" s="4">
        <v>1</v>
      </c>
    </row>
    <row r="4853" spans="1:23" x14ac:dyDescent="0.45">
      <c r="A4853" t="s">
        <v>8347</v>
      </c>
      <c r="B4853" t="s">
        <v>8229</v>
      </c>
      <c r="C4853" t="s">
        <v>8388</v>
      </c>
      <c r="D4853" s="8" t="s">
        <v>8377</v>
      </c>
      <c r="E4853">
        <v>1686</v>
      </c>
      <c r="F4853" s="7">
        <v>1</v>
      </c>
      <c r="G4853" s="4">
        <v>5000</v>
      </c>
      <c r="H4853" s="4">
        <v>18</v>
      </c>
      <c r="I4853" s="25">
        <v>59.958333333328483</v>
      </c>
      <c r="J4853" s="4">
        <v>1</v>
      </c>
      <c r="N4853" t="s">
        <v>8347</v>
      </c>
      <c r="O4853" t="s">
        <v>8229</v>
      </c>
      <c r="P4853" t="s">
        <v>8388</v>
      </c>
      <c r="Q4853" s="8" t="s">
        <v>8377</v>
      </c>
      <c r="R4853">
        <v>1686</v>
      </c>
      <c r="S4853" s="7">
        <v>1</v>
      </c>
      <c r="T4853" s="4">
        <v>5000</v>
      </c>
      <c r="U4853" s="4">
        <v>18</v>
      </c>
      <c r="V4853" s="25">
        <v>59.958333333328483</v>
      </c>
      <c r="W4853" s="4">
        <v>1</v>
      </c>
    </row>
    <row r="4854" spans="1:23" x14ac:dyDescent="0.45">
      <c r="A4854" t="s">
        <v>8347</v>
      </c>
      <c r="B4854" t="s">
        <v>8236</v>
      </c>
      <c r="F4854" s="7">
        <v>2</v>
      </c>
      <c r="G4854" s="4">
        <v>10500</v>
      </c>
      <c r="H4854" s="4">
        <v>34</v>
      </c>
      <c r="I4854" s="25">
        <v>52.975185185187001</v>
      </c>
      <c r="J4854" s="4">
        <v>1</v>
      </c>
      <c r="N4854" t="s">
        <v>8347</v>
      </c>
      <c r="O4854" t="s">
        <v>8236</v>
      </c>
      <c r="S4854" s="7">
        <v>2</v>
      </c>
      <c r="T4854" s="4">
        <v>10500</v>
      </c>
      <c r="U4854" s="4">
        <v>34</v>
      </c>
      <c r="V4854" s="25">
        <v>52.975185185187001</v>
      </c>
      <c r="W4854" s="4">
        <v>1</v>
      </c>
    </row>
    <row r="4855" spans="1:23" x14ac:dyDescent="0.45">
      <c r="A4855" t="s">
        <v>8347</v>
      </c>
      <c r="B4855" t="s">
        <v>8236</v>
      </c>
      <c r="C4855" t="s">
        <v>8386</v>
      </c>
      <c r="F4855" s="7"/>
      <c r="G4855" s="4"/>
      <c r="H4855" s="4"/>
      <c r="I4855" s="25"/>
      <c r="J4855" s="4"/>
      <c r="N4855" t="s">
        <v>8347</v>
      </c>
      <c r="O4855" t="s">
        <v>8236</v>
      </c>
      <c r="P4855" t="s">
        <v>8386</v>
      </c>
      <c r="S4855" s="7"/>
      <c r="T4855" s="4"/>
      <c r="U4855" s="4"/>
      <c r="V4855" s="25"/>
      <c r="W4855" s="4"/>
    </row>
    <row r="4856" spans="1:23" x14ac:dyDescent="0.45">
      <c r="A4856" t="s">
        <v>8347</v>
      </c>
      <c r="B4856" t="s">
        <v>8236</v>
      </c>
      <c r="C4856" t="s">
        <v>8386</v>
      </c>
      <c r="D4856" s="8" t="s">
        <v>8380</v>
      </c>
      <c r="F4856" s="7">
        <v>1</v>
      </c>
      <c r="G4856" s="4">
        <v>5500</v>
      </c>
      <c r="H4856" s="4">
        <v>0</v>
      </c>
      <c r="I4856" s="25">
        <v>60</v>
      </c>
      <c r="J4856" s="4">
        <v>0</v>
      </c>
      <c r="N4856" t="s">
        <v>8347</v>
      </c>
      <c r="O4856" t="s">
        <v>8236</v>
      </c>
      <c r="P4856" t="s">
        <v>8386</v>
      </c>
      <c r="Q4856" s="8" t="s">
        <v>8380</v>
      </c>
      <c r="S4856" s="7">
        <v>1</v>
      </c>
      <c r="T4856" s="4">
        <v>5500</v>
      </c>
      <c r="U4856" s="4">
        <v>0</v>
      </c>
      <c r="V4856" s="25">
        <v>60</v>
      </c>
      <c r="W4856" s="4">
        <v>0</v>
      </c>
    </row>
    <row r="4857" spans="1:23" x14ac:dyDescent="0.45">
      <c r="A4857" t="s">
        <v>8347</v>
      </c>
      <c r="B4857" t="s">
        <v>8236</v>
      </c>
      <c r="C4857" t="s">
        <v>8386</v>
      </c>
      <c r="D4857" s="8" t="s">
        <v>8380</v>
      </c>
      <c r="E4857">
        <v>1706</v>
      </c>
      <c r="F4857" s="7">
        <v>1</v>
      </c>
      <c r="G4857" s="4">
        <v>5500</v>
      </c>
      <c r="H4857" s="4">
        <v>0</v>
      </c>
      <c r="I4857" s="25">
        <v>60</v>
      </c>
      <c r="J4857" s="4">
        <v>0</v>
      </c>
      <c r="N4857" t="s">
        <v>8347</v>
      </c>
      <c r="O4857" t="s">
        <v>8236</v>
      </c>
      <c r="P4857" t="s">
        <v>8386</v>
      </c>
      <c r="Q4857" s="8" t="s">
        <v>8380</v>
      </c>
      <c r="R4857">
        <v>1706</v>
      </c>
      <c r="S4857" s="7">
        <v>1</v>
      </c>
      <c r="T4857" s="4">
        <v>5500</v>
      </c>
      <c r="U4857" s="4">
        <v>0</v>
      </c>
      <c r="V4857" s="25">
        <v>60</v>
      </c>
      <c r="W4857" s="4">
        <v>0</v>
      </c>
    </row>
    <row r="4858" spans="1:23" x14ac:dyDescent="0.45">
      <c r="A4858" t="s">
        <v>8347</v>
      </c>
      <c r="B4858" t="s">
        <v>8236</v>
      </c>
      <c r="C4858" t="s">
        <v>8386</v>
      </c>
      <c r="D4858" s="8" t="s">
        <v>8381</v>
      </c>
      <c r="F4858" s="7">
        <v>1</v>
      </c>
      <c r="G4858" s="4">
        <v>5000</v>
      </c>
      <c r="H4858" s="4">
        <v>34</v>
      </c>
      <c r="I4858" s="25">
        <v>45.950370370374003</v>
      </c>
      <c r="J4858" s="4">
        <v>1</v>
      </c>
      <c r="N4858" t="s">
        <v>8347</v>
      </c>
      <c r="O4858" t="s">
        <v>8236</v>
      </c>
      <c r="P4858" t="s">
        <v>8386</v>
      </c>
      <c r="Q4858" s="8" t="s">
        <v>8381</v>
      </c>
      <c r="S4858" s="7">
        <v>1</v>
      </c>
      <c r="T4858" s="4">
        <v>5000</v>
      </c>
      <c r="U4858" s="4">
        <v>34</v>
      </c>
      <c r="V4858" s="25">
        <v>45.950370370374003</v>
      </c>
      <c r="W4858" s="4">
        <v>1</v>
      </c>
    </row>
    <row r="4859" spans="1:23" x14ac:dyDescent="0.45">
      <c r="A4859" t="s">
        <v>8347</v>
      </c>
      <c r="B4859" t="s">
        <v>8236</v>
      </c>
      <c r="C4859" t="s">
        <v>8386</v>
      </c>
      <c r="D4859" s="8" t="s">
        <v>8381</v>
      </c>
      <c r="E4859">
        <v>1710</v>
      </c>
      <c r="F4859" s="7">
        <v>1</v>
      </c>
      <c r="G4859" s="4">
        <v>5000</v>
      </c>
      <c r="H4859" s="4">
        <v>34</v>
      </c>
      <c r="I4859" s="25">
        <v>45.950370370374003</v>
      </c>
      <c r="J4859" s="4">
        <v>1</v>
      </c>
      <c r="N4859" t="s">
        <v>8347</v>
      </c>
      <c r="O4859" t="s">
        <v>8236</v>
      </c>
      <c r="P4859" t="s">
        <v>8386</v>
      </c>
      <c r="Q4859" s="8" t="s">
        <v>8381</v>
      </c>
      <c r="R4859">
        <v>1710</v>
      </c>
      <c r="S4859" s="7">
        <v>1</v>
      </c>
      <c r="T4859" s="4">
        <v>5000</v>
      </c>
      <c r="U4859" s="4">
        <v>34</v>
      </c>
      <c r="V4859" s="25">
        <v>45.950370370374003</v>
      </c>
      <c r="W4859" s="4">
        <v>1</v>
      </c>
    </row>
    <row r="4860" spans="1:23" x14ac:dyDescent="0.45">
      <c r="A4860" t="s">
        <v>8347</v>
      </c>
      <c r="B4860" t="s">
        <v>8230</v>
      </c>
      <c r="F4860" s="7">
        <v>1</v>
      </c>
      <c r="G4860" s="4">
        <v>3500</v>
      </c>
      <c r="H4860" s="4">
        <v>760</v>
      </c>
      <c r="I4860" s="25">
        <v>24</v>
      </c>
      <c r="J4860" s="4">
        <v>10</v>
      </c>
      <c r="N4860" t="s">
        <v>8347</v>
      </c>
      <c r="O4860" t="s">
        <v>8230</v>
      </c>
      <c r="S4860" s="7">
        <v>1</v>
      </c>
      <c r="T4860" s="4">
        <v>3500</v>
      </c>
      <c r="U4860" s="4">
        <v>760</v>
      </c>
      <c r="V4860" s="25">
        <v>24</v>
      </c>
      <c r="W4860" s="4">
        <v>10</v>
      </c>
    </row>
    <row r="4861" spans="1:23" x14ac:dyDescent="0.45">
      <c r="A4861" t="s">
        <v>8347</v>
      </c>
      <c r="B4861" t="s">
        <v>8230</v>
      </c>
      <c r="C4861" t="s">
        <v>8388</v>
      </c>
      <c r="F4861" s="7"/>
      <c r="G4861" s="4"/>
      <c r="H4861" s="4"/>
      <c r="I4861" s="25"/>
      <c r="J4861" s="4"/>
      <c r="N4861" t="s">
        <v>8347</v>
      </c>
      <c r="O4861" t="s">
        <v>8230</v>
      </c>
      <c r="P4861" t="s">
        <v>8388</v>
      </c>
      <c r="S4861" s="7"/>
      <c r="T4861" s="4"/>
      <c r="U4861" s="4"/>
      <c r="V4861" s="25"/>
      <c r="W4861" s="4"/>
    </row>
    <row r="4862" spans="1:23" x14ac:dyDescent="0.45">
      <c r="A4862" t="s">
        <v>8347</v>
      </c>
      <c r="B4862" t="s">
        <v>8230</v>
      </c>
      <c r="C4862" t="s">
        <v>8388</v>
      </c>
      <c r="D4862" s="8" t="s">
        <v>8378</v>
      </c>
      <c r="F4862" s="7">
        <v>1</v>
      </c>
      <c r="G4862" s="4">
        <v>3500</v>
      </c>
      <c r="H4862" s="4">
        <v>760</v>
      </c>
      <c r="I4862" s="25">
        <v>24</v>
      </c>
      <c r="J4862" s="4">
        <v>10</v>
      </c>
      <c r="N4862" t="s">
        <v>8347</v>
      </c>
      <c r="O4862" t="s">
        <v>8230</v>
      </c>
      <c r="P4862" t="s">
        <v>8388</v>
      </c>
      <c r="Q4862" s="8" t="s">
        <v>8378</v>
      </c>
      <c r="S4862" s="7">
        <v>1</v>
      </c>
      <c r="T4862" s="4">
        <v>3500</v>
      </c>
      <c r="U4862" s="4">
        <v>760</v>
      </c>
      <c r="V4862" s="25">
        <v>24</v>
      </c>
      <c r="W4862" s="4">
        <v>10</v>
      </c>
    </row>
    <row r="4863" spans="1:23" x14ac:dyDescent="0.45">
      <c r="A4863" t="s">
        <v>8347</v>
      </c>
      <c r="B4863" t="s">
        <v>8230</v>
      </c>
      <c r="C4863" t="s">
        <v>8388</v>
      </c>
      <c r="D4863" s="8" t="s">
        <v>8378</v>
      </c>
      <c r="E4863">
        <v>1683</v>
      </c>
      <c r="F4863" s="7">
        <v>1</v>
      </c>
      <c r="G4863" s="4">
        <v>3500</v>
      </c>
      <c r="H4863" s="4">
        <v>760</v>
      </c>
      <c r="I4863" s="25">
        <v>24</v>
      </c>
      <c r="J4863" s="4">
        <v>10</v>
      </c>
      <c r="N4863" t="s">
        <v>8347</v>
      </c>
      <c r="O4863" t="s">
        <v>8230</v>
      </c>
      <c r="P4863" t="s">
        <v>8388</v>
      </c>
      <c r="Q4863" s="8" t="s">
        <v>8378</v>
      </c>
      <c r="R4863">
        <v>1683</v>
      </c>
      <c r="S4863" s="7">
        <v>1</v>
      </c>
      <c r="T4863" s="4">
        <v>3500</v>
      </c>
      <c r="U4863" s="4">
        <v>760</v>
      </c>
      <c r="V4863" s="25">
        <v>24</v>
      </c>
      <c r="W4863" s="4">
        <v>10</v>
      </c>
    </row>
    <row r="4864" spans="1:23" x14ac:dyDescent="0.45">
      <c r="A4864" t="s">
        <v>8347</v>
      </c>
      <c r="B4864" t="s">
        <v>8225</v>
      </c>
      <c r="F4864" s="7">
        <v>2</v>
      </c>
      <c r="G4864" s="4">
        <v>6000</v>
      </c>
      <c r="H4864" s="4">
        <v>281</v>
      </c>
      <c r="I4864" s="25">
        <v>42.721707175918709</v>
      </c>
      <c r="J4864" s="4">
        <v>9</v>
      </c>
      <c r="N4864" t="s">
        <v>8347</v>
      </c>
      <c r="O4864" t="s">
        <v>8225</v>
      </c>
      <c r="S4864" s="7">
        <v>2</v>
      </c>
      <c r="T4864" s="4">
        <v>6000</v>
      </c>
      <c r="U4864" s="4">
        <v>281</v>
      </c>
      <c r="V4864" s="25">
        <v>42.721707175918709</v>
      </c>
      <c r="W4864" s="4">
        <v>9</v>
      </c>
    </row>
    <row r="4865" spans="1:23" x14ac:dyDescent="0.45">
      <c r="A4865" t="s">
        <v>8347</v>
      </c>
      <c r="B4865" t="s">
        <v>8225</v>
      </c>
      <c r="C4865" t="s">
        <v>8386</v>
      </c>
      <c r="F4865" s="7"/>
      <c r="G4865" s="4"/>
      <c r="H4865" s="4"/>
      <c r="I4865" s="25"/>
      <c r="J4865" s="4"/>
      <c r="N4865" t="s">
        <v>8347</v>
      </c>
      <c r="O4865" t="s">
        <v>8225</v>
      </c>
      <c r="P4865" t="s">
        <v>8386</v>
      </c>
      <c r="S4865" s="7"/>
      <c r="T4865" s="4"/>
      <c r="U4865" s="4"/>
      <c r="V4865" s="25"/>
      <c r="W4865" s="4"/>
    </row>
    <row r="4866" spans="1:23" x14ac:dyDescent="0.45">
      <c r="A4866" t="s">
        <v>8347</v>
      </c>
      <c r="B4866" t="s">
        <v>8225</v>
      </c>
      <c r="C4866" t="s">
        <v>8386</v>
      </c>
      <c r="D4866" s="8" t="s">
        <v>8377</v>
      </c>
      <c r="F4866" s="7">
        <v>1</v>
      </c>
      <c r="G4866" s="4">
        <v>3000</v>
      </c>
      <c r="H4866" s="4">
        <v>1</v>
      </c>
      <c r="I4866" s="25">
        <v>54.530358796291694</v>
      </c>
      <c r="J4866" s="4">
        <v>1</v>
      </c>
      <c r="N4866" t="s">
        <v>8347</v>
      </c>
      <c r="O4866" t="s">
        <v>8225</v>
      </c>
      <c r="P4866" t="s">
        <v>8386</v>
      </c>
      <c r="Q4866" s="8" t="s">
        <v>8377</v>
      </c>
      <c r="S4866" s="7">
        <v>1</v>
      </c>
      <c r="T4866" s="4">
        <v>3000</v>
      </c>
      <c r="U4866" s="4">
        <v>1</v>
      </c>
      <c r="V4866" s="25">
        <v>54.530358796291694</v>
      </c>
      <c r="W4866" s="4">
        <v>1</v>
      </c>
    </row>
    <row r="4867" spans="1:23" x14ac:dyDescent="0.45">
      <c r="A4867" t="s">
        <v>8347</v>
      </c>
      <c r="B4867" t="s">
        <v>8225</v>
      </c>
      <c r="C4867" t="s">
        <v>8386</v>
      </c>
      <c r="D4867" s="8" t="s">
        <v>8377</v>
      </c>
      <c r="E4867">
        <v>1727</v>
      </c>
      <c r="F4867" s="7">
        <v>1</v>
      </c>
      <c r="G4867" s="4">
        <v>3000</v>
      </c>
      <c r="H4867" s="4">
        <v>1</v>
      </c>
      <c r="I4867" s="25">
        <v>54.530358796291694</v>
      </c>
      <c r="J4867" s="4">
        <v>1</v>
      </c>
      <c r="N4867" t="s">
        <v>8347</v>
      </c>
      <c r="O4867" t="s">
        <v>8225</v>
      </c>
      <c r="P4867" t="s">
        <v>8386</v>
      </c>
      <c r="Q4867" s="8" t="s">
        <v>8377</v>
      </c>
      <c r="R4867">
        <v>1727</v>
      </c>
      <c r="S4867" s="7">
        <v>1</v>
      </c>
      <c r="T4867" s="4">
        <v>3000</v>
      </c>
      <c r="U4867" s="4">
        <v>1</v>
      </c>
      <c r="V4867" s="25">
        <v>54.530358796291694</v>
      </c>
      <c r="W4867" s="4">
        <v>1</v>
      </c>
    </row>
    <row r="4868" spans="1:23" x14ac:dyDescent="0.45">
      <c r="A4868" t="s">
        <v>8347</v>
      </c>
      <c r="B4868" t="s">
        <v>8225</v>
      </c>
      <c r="C4868" t="s">
        <v>8388</v>
      </c>
      <c r="F4868" s="7"/>
      <c r="G4868" s="4"/>
      <c r="H4868" s="4"/>
      <c r="I4868" s="25"/>
      <c r="J4868" s="4"/>
      <c r="N4868" t="s">
        <v>8347</v>
      </c>
      <c r="O4868" t="s">
        <v>8225</v>
      </c>
      <c r="P4868" t="s">
        <v>8388</v>
      </c>
      <c r="S4868" s="7"/>
      <c r="T4868" s="4"/>
      <c r="U4868" s="4"/>
      <c r="V4868" s="25"/>
      <c r="W4868" s="4"/>
    </row>
    <row r="4869" spans="1:23" x14ac:dyDescent="0.45">
      <c r="A4869" t="s">
        <v>8347</v>
      </c>
      <c r="B4869" t="s">
        <v>8225</v>
      </c>
      <c r="C4869" t="s">
        <v>8388</v>
      </c>
      <c r="D4869" s="8" t="s">
        <v>8378</v>
      </c>
      <c r="F4869" s="7">
        <v>1</v>
      </c>
      <c r="G4869" s="4">
        <v>3000</v>
      </c>
      <c r="H4869" s="4">
        <v>280</v>
      </c>
      <c r="I4869" s="25">
        <v>30.913055555545725</v>
      </c>
      <c r="J4869" s="4">
        <v>8</v>
      </c>
      <c r="N4869" t="s">
        <v>8347</v>
      </c>
      <c r="O4869" t="s">
        <v>8225</v>
      </c>
      <c r="P4869" t="s">
        <v>8388</v>
      </c>
      <c r="Q4869" s="8" t="s">
        <v>8378</v>
      </c>
      <c r="S4869" s="7">
        <v>1</v>
      </c>
      <c r="T4869" s="4">
        <v>3000</v>
      </c>
      <c r="U4869" s="4">
        <v>280</v>
      </c>
      <c r="V4869" s="25">
        <v>30.913055555545725</v>
      </c>
      <c r="W4869" s="4">
        <v>8</v>
      </c>
    </row>
    <row r="4870" spans="1:23" x14ac:dyDescent="0.45">
      <c r="A4870" t="s">
        <v>8347</v>
      </c>
      <c r="B4870" t="s">
        <v>8225</v>
      </c>
      <c r="C4870" t="s">
        <v>8388</v>
      </c>
      <c r="D4870" s="8" t="s">
        <v>8378</v>
      </c>
      <c r="E4870">
        <v>1693</v>
      </c>
      <c r="F4870" s="7">
        <v>1</v>
      </c>
      <c r="G4870" s="4">
        <v>3000</v>
      </c>
      <c r="H4870" s="4">
        <v>280</v>
      </c>
      <c r="I4870" s="25">
        <v>30.913055555545725</v>
      </c>
      <c r="J4870" s="4">
        <v>8</v>
      </c>
      <c r="N4870" t="s">
        <v>8347</v>
      </c>
      <c r="O4870" t="s">
        <v>8225</v>
      </c>
      <c r="P4870" t="s">
        <v>8388</v>
      </c>
      <c r="Q4870" s="8" t="s">
        <v>8378</v>
      </c>
      <c r="R4870">
        <v>1693</v>
      </c>
      <c r="S4870" s="7">
        <v>1</v>
      </c>
      <c r="T4870" s="4">
        <v>3000</v>
      </c>
      <c r="U4870" s="4">
        <v>280</v>
      </c>
      <c r="V4870" s="25">
        <v>30.913055555545725</v>
      </c>
      <c r="W4870" s="4">
        <v>8</v>
      </c>
    </row>
    <row r="4871" spans="1:23" x14ac:dyDescent="0.45">
      <c r="A4871" t="s">
        <v>8347</v>
      </c>
      <c r="B4871" t="s">
        <v>8224</v>
      </c>
      <c r="F4871" s="7">
        <v>54</v>
      </c>
      <c r="G4871" s="4">
        <v>845050</v>
      </c>
      <c r="H4871" s="4">
        <v>116937.38</v>
      </c>
      <c r="I4871" s="25">
        <v>34.031926225994269</v>
      </c>
      <c r="J4871" s="4">
        <v>1422</v>
      </c>
      <c r="N4871" t="s">
        <v>8347</v>
      </c>
      <c r="O4871" t="s">
        <v>8224</v>
      </c>
      <c r="S4871" s="7">
        <v>54</v>
      </c>
      <c r="T4871" s="4">
        <v>845050</v>
      </c>
      <c r="U4871" s="4">
        <v>116937.38</v>
      </c>
      <c r="V4871" s="25">
        <v>34.031926225994269</v>
      </c>
      <c r="W4871" s="4">
        <v>1422</v>
      </c>
    </row>
    <row r="4872" spans="1:23" x14ac:dyDescent="0.45">
      <c r="A4872" t="s">
        <v>8347</v>
      </c>
      <c r="B4872" t="s">
        <v>8224</v>
      </c>
      <c r="C4872" t="s">
        <v>8385</v>
      </c>
      <c r="F4872" s="7"/>
      <c r="G4872" s="4"/>
      <c r="H4872" s="4"/>
      <c r="I4872" s="25"/>
      <c r="J4872" s="4"/>
      <c r="N4872" t="s">
        <v>8347</v>
      </c>
      <c r="O4872" t="s">
        <v>8224</v>
      </c>
      <c r="P4872" t="s">
        <v>8385</v>
      </c>
      <c r="S4872" s="7"/>
      <c r="T4872" s="4"/>
      <c r="U4872" s="4"/>
      <c r="V4872" s="25"/>
      <c r="W4872" s="4"/>
    </row>
    <row r="4873" spans="1:23" x14ac:dyDescent="0.45">
      <c r="A4873" t="s">
        <v>8347</v>
      </c>
      <c r="B4873" t="s">
        <v>8224</v>
      </c>
      <c r="C4873" t="s">
        <v>8385</v>
      </c>
      <c r="D4873" s="8" t="s">
        <v>8369</v>
      </c>
      <c r="F4873" s="7">
        <v>1</v>
      </c>
      <c r="G4873" s="4">
        <v>6500</v>
      </c>
      <c r="H4873" s="4">
        <v>2196</v>
      </c>
      <c r="I4873" s="25">
        <v>29</v>
      </c>
      <c r="J4873" s="4">
        <v>16</v>
      </c>
      <c r="N4873" t="s">
        <v>8347</v>
      </c>
      <c r="O4873" t="s">
        <v>8224</v>
      </c>
      <c r="P4873" t="s">
        <v>8385</v>
      </c>
      <c r="Q4873" s="8" t="s">
        <v>8369</v>
      </c>
      <c r="S4873" s="7">
        <v>1</v>
      </c>
      <c r="T4873" s="4">
        <v>6500</v>
      </c>
      <c r="U4873" s="4">
        <v>2196</v>
      </c>
      <c r="V4873" s="25">
        <v>29</v>
      </c>
      <c r="W4873" s="4">
        <v>16</v>
      </c>
    </row>
    <row r="4874" spans="1:23" x14ac:dyDescent="0.45">
      <c r="A4874" t="s">
        <v>8347</v>
      </c>
      <c r="B4874" t="s">
        <v>8224</v>
      </c>
      <c r="C4874" t="s">
        <v>8385</v>
      </c>
      <c r="D4874" s="8" t="s">
        <v>8369</v>
      </c>
      <c r="E4874">
        <v>1726</v>
      </c>
      <c r="F4874" s="7">
        <v>1</v>
      </c>
      <c r="G4874" s="4">
        <v>6500</v>
      </c>
      <c r="H4874" s="4">
        <v>2196</v>
      </c>
      <c r="I4874" s="25">
        <v>29</v>
      </c>
      <c r="J4874" s="4">
        <v>16</v>
      </c>
      <c r="N4874" t="s">
        <v>8347</v>
      </c>
      <c r="O4874" t="s">
        <v>8224</v>
      </c>
      <c r="P4874" t="s">
        <v>8385</v>
      </c>
      <c r="Q4874" s="8" t="s">
        <v>8369</v>
      </c>
      <c r="R4874">
        <v>1726</v>
      </c>
      <c r="S4874" s="7">
        <v>1</v>
      </c>
      <c r="T4874" s="4">
        <v>6500</v>
      </c>
      <c r="U4874" s="4">
        <v>2196</v>
      </c>
      <c r="V4874" s="25">
        <v>29</v>
      </c>
      <c r="W4874" s="4">
        <v>16</v>
      </c>
    </row>
    <row r="4875" spans="1:23" x14ac:dyDescent="0.45">
      <c r="A4875" t="s">
        <v>8347</v>
      </c>
      <c r="B4875" t="s">
        <v>8224</v>
      </c>
      <c r="C4875" t="s">
        <v>8385</v>
      </c>
      <c r="D4875" s="8" t="s">
        <v>8370</v>
      </c>
      <c r="F4875" s="7">
        <v>2</v>
      </c>
      <c r="G4875" s="4">
        <v>7250</v>
      </c>
      <c r="H4875" s="4">
        <v>645</v>
      </c>
      <c r="I4875" s="25">
        <v>35.627465277775627</v>
      </c>
      <c r="J4875" s="4">
        <v>13</v>
      </c>
      <c r="N4875" t="s">
        <v>8347</v>
      </c>
      <c r="O4875" t="s">
        <v>8224</v>
      </c>
      <c r="P4875" t="s">
        <v>8385</v>
      </c>
      <c r="Q4875" s="8" t="s">
        <v>8370</v>
      </c>
      <c r="S4875" s="7">
        <v>2</v>
      </c>
      <c r="T4875" s="4">
        <v>7250</v>
      </c>
      <c r="U4875" s="4">
        <v>645</v>
      </c>
      <c r="V4875" s="25">
        <v>35.627465277775627</v>
      </c>
      <c r="W4875" s="4">
        <v>13</v>
      </c>
    </row>
    <row r="4876" spans="1:23" x14ac:dyDescent="0.45">
      <c r="A4876" t="s">
        <v>8347</v>
      </c>
      <c r="B4876" t="s">
        <v>8224</v>
      </c>
      <c r="C4876" t="s">
        <v>8385</v>
      </c>
      <c r="D4876" s="8" t="s">
        <v>8370</v>
      </c>
      <c r="E4876">
        <v>1709</v>
      </c>
      <c r="F4876" s="7">
        <v>1</v>
      </c>
      <c r="G4876" s="4">
        <v>1750</v>
      </c>
      <c r="H4876" s="4">
        <v>85</v>
      </c>
      <c r="I4876" s="25">
        <v>41.254930555551255</v>
      </c>
      <c r="J4876" s="4">
        <v>4</v>
      </c>
      <c r="N4876" t="s">
        <v>8347</v>
      </c>
      <c r="O4876" t="s">
        <v>8224</v>
      </c>
      <c r="P4876" t="s">
        <v>8385</v>
      </c>
      <c r="Q4876" s="8" t="s">
        <v>8370</v>
      </c>
      <c r="R4876">
        <v>1709</v>
      </c>
      <c r="S4876" s="7">
        <v>1</v>
      </c>
      <c r="T4876" s="4">
        <v>1750</v>
      </c>
      <c r="U4876" s="4">
        <v>85</v>
      </c>
      <c r="V4876" s="25">
        <v>41.254930555551255</v>
      </c>
      <c r="W4876" s="4">
        <v>4</v>
      </c>
    </row>
    <row r="4877" spans="1:23" x14ac:dyDescent="0.45">
      <c r="A4877" t="s">
        <v>8347</v>
      </c>
      <c r="B4877" t="s">
        <v>8224</v>
      </c>
      <c r="C4877" t="s">
        <v>8385</v>
      </c>
      <c r="D4877" s="8" t="s">
        <v>8370</v>
      </c>
      <c r="E4877">
        <v>1725</v>
      </c>
      <c r="F4877" s="7">
        <v>1</v>
      </c>
      <c r="G4877" s="4">
        <v>5500</v>
      </c>
      <c r="H4877" s="4">
        <v>560</v>
      </c>
      <c r="I4877" s="25">
        <v>30</v>
      </c>
      <c r="J4877" s="4">
        <v>9</v>
      </c>
      <c r="N4877" t="s">
        <v>8347</v>
      </c>
      <c r="O4877" t="s">
        <v>8224</v>
      </c>
      <c r="P4877" t="s">
        <v>8385</v>
      </c>
      <c r="Q4877" s="8" t="s">
        <v>8370</v>
      </c>
      <c r="R4877">
        <v>1725</v>
      </c>
      <c r="S4877" s="7">
        <v>1</v>
      </c>
      <c r="T4877" s="4">
        <v>5500</v>
      </c>
      <c r="U4877" s="4">
        <v>560</v>
      </c>
      <c r="V4877" s="25">
        <v>30</v>
      </c>
      <c r="W4877" s="4">
        <v>9</v>
      </c>
    </row>
    <row r="4878" spans="1:23" x14ac:dyDescent="0.45">
      <c r="A4878" t="s">
        <v>8347</v>
      </c>
      <c r="B4878" t="s">
        <v>8224</v>
      </c>
      <c r="C4878" t="s">
        <v>8385</v>
      </c>
      <c r="D4878" s="8" t="s">
        <v>8371</v>
      </c>
      <c r="F4878" s="7">
        <v>2</v>
      </c>
      <c r="G4878" s="4">
        <v>14000</v>
      </c>
      <c r="H4878" s="4">
        <v>1085</v>
      </c>
      <c r="I4878" s="25">
        <v>30.5</v>
      </c>
      <c r="J4878" s="4">
        <v>5</v>
      </c>
      <c r="N4878" t="s">
        <v>8347</v>
      </c>
      <c r="O4878" t="s">
        <v>8224</v>
      </c>
      <c r="P4878" t="s">
        <v>8385</v>
      </c>
      <c r="Q4878" s="8" t="s">
        <v>8371</v>
      </c>
      <c r="S4878" s="7">
        <v>2</v>
      </c>
      <c r="T4878" s="4">
        <v>14000</v>
      </c>
      <c r="U4878" s="4">
        <v>1085</v>
      </c>
      <c r="V4878" s="25">
        <v>30.5</v>
      </c>
      <c r="W4878" s="4">
        <v>5</v>
      </c>
    </row>
    <row r="4879" spans="1:23" x14ac:dyDescent="0.45">
      <c r="A4879" t="s">
        <v>8347</v>
      </c>
      <c r="B4879" t="s">
        <v>8224</v>
      </c>
      <c r="C4879" t="s">
        <v>8385</v>
      </c>
      <c r="D4879" s="8" t="s">
        <v>8371</v>
      </c>
      <c r="E4879">
        <v>1711</v>
      </c>
      <c r="F4879" s="7">
        <v>1</v>
      </c>
      <c r="G4879" s="4">
        <v>10000</v>
      </c>
      <c r="H4879" s="4">
        <v>1050</v>
      </c>
      <c r="I4879" s="25">
        <v>31</v>
      </c>
      <c r="J4879" s="4">
        <v>2</v>
      </c>
      <c r="N4879" t="s">
        <v>8347</v>
      </c>
      <c r="O4879" t="s">
        <v>8224</v>
      </c>
      <c r="P4879" t="s">
        <v>8385</v>
      </c>
      <c r="Q4879" s="8" t="s">
        <v>8371</v>
      </c>
      <c r="R4879">
        <v>1711</v>
      </c>
      <c r="S4879" s="7">
        <v>1</v>
      </c>
      <c r="T4879" s="4">
        <v>10000</v>
      </c>
      <c r="U4879" s="4">
        <v>1050</v>
      </c>
      <c r="V4879" s="25">
        <v>31</v>
      </c>
      <c r="W4879" s="4">
        <v>2</v>
      </c>
    </row>
    <row r="4880" spans="1:23" x14ac:dyDescent="0.45">
      <c r="A4880" t="s">
        <v>8347</v>
      </c>
      <c r="B4880" t="s">
        <v>8224</v>
      </c>
      <c r="C4880" t="s">
        <v>8385</v>
      </c>
      <c r="D4880" s="8" t="s">
        <v>8371</v>
      </c>
      <c r="E4880">
        <v>1719</v>
      </c>
      <c r="F4880" s="7">
        <v>1</v>
      </c>
      <c r="G4880" s="4">
        <v>4000</v>
      </c>
      <c r="H4880" s="4">
        <v>35</v>
      </c>
      <c r="I4880" s="25">
        <v>30</v>
      </c>
      <c r="J4880" s="4">
        <v>3</v>
      </c>
      <c r="N4880" t="s">
        <v>8347</v>
      </c>
      <c r="O4880" t="s">
        <v>8224</v>
      </c>
      <c r="P4880" t="s">
        <v>8385</v>
      </c>
      <c r="Q4880" s="8" t="s">
        <v>8371</v>
      </c>
      <c r="R4880">
        <v>1719</v>
      </c>
      <c r="S4880" s="7">
        <v>1</v>
      </c>
      <c r="T4880" s="4">
        <v>4000</v>
      </c>
      <c r="U4880" s="4">
        <v>35</v>
      </c>
      <c r="V4880" s="25">
        <v>30</v>
      </c>
      <c r="W4880" s="4">
        <v>3</v>
      </c>
    </row>
    <row r="4881" spans="1:23" x14ac:dyDescent="0.45">
      <c r="A4881" t="s">
        <v>8347</v>
      </c>
      <c r="B4881" t="s">
        <v>8224</v>
      </c>
      <c r="C4881" t="s">
        <v>8385</v>
      </c>
      <c r="D4881" s="8" t="s">
        <v>8372</v>
      </c>
      <c r="F4881" s="7">
        <v>3</v>
      </c>
      <c r="G4881" s="4">
        <v>14000</v>
      </c>
      <c r="H4881" s="4">
        <v>105</v>
      </c>
      <c r="I4881" s="25">
        <v>30</v>
      </c>
      <c r="J4881" s="4">
        <v>6</v>
      </c>
      <c r="N4881" t="s">
        <v>8347</v>
      </c>
      <c r="O4881" t="s">
        <v>8224</v>
      </c>
      <c r="P4881" t="s">
        <v>8385</v>
      </c>
      <c r="Q4881" s="8" t="s">
        <v>8372</v>
      </c>
      <c r="S4881" s="7">
        <v>3</v>
      </c>
      <c r="T4881" s="4">
        <v>14000</v>
      </c>
      <c r="U4881" s="4">
        <v>105</v>
      </c>
      <c r="V4881" s="25">
        <v>30</v>
      </c>
      <c r="W4881" s="4">
        <v>6</v>
      </c>
    </row>
    <row r="4882" spans="1:23" x14ac:dyDescent="0.45">
      <c r="A4882" t="s">
        <v>8347</v>
      </c>
      <c r="B4882" t="s">
        <v>8224</v>
      </c>
      <c r="C4882" t="s">
        <v>8385</v>
      </c>
      <c r="D4882" s="8" t="s">
        <v>8372</v>
      </c>
      <c r="E4882">
        <v>1713</v>
      </c>
      <c r="F4882" s="7">
        <v>1</v>
      </c>
      <c r="G4882" s="4">
        <v>3000</v>
      </c>
      <c r="H4882" s="4">
        <v>50</v>
      </c>
      <c r="I4882" s="25">
        <v>30</v>
      </c>
      <c r="J4882" s="4">
        <v>1</v>
      </c>
      <c r="N4882" t="s">
        <v>8347</v>
      </c>
      <c r="O4882" t="s">
        <v>8224</v>
      </c>
      <c r="P4882" t="s">
        <v>8385</v>
      </c>
      <c r="Q4882" s="8" t="s">
        <v>8372</v>
      </c>
      <c r="R4882">
        <v>1713</v>
      </c>
      <c r="S4882" s="7">
        <v>1</v>
      </c>
      <c r="T4882" s="4">
        <v>3000</v>
      </c>
      <c r="U4882" s="4">
        <v>50</v>
      </c>
      <c r="V4882" s="25">
        <v>30</v>
      </c>
      <c r="W4882" s="4">
        <v>1</v>
      </c>
    </row>
    <row r="4883" spans="1:23" x14ac:dyDescent="0.45">
      <c r="A4883" t="s">
        <v>8347</v>
      </c>
      <c r="B4883" t="s">
        <v>8224</v>
      </c>
      <c r="C4883" t="s">
        <v>8385</v>
      </c>
      <c r="D4883" s="8" t="s">
        <v>8372</v>
      </c>
      <c r="E4883">
        <v>1724</v>
      </c>
      <c r="F4883" s="7">
        <v>1</v>
      </c>
      <c r="G4883" s="4">
        <v>6000</v>
      </c>
      <c r="H4883" s="4">
        <v>35</v>
      </c>
      <c r="I4883" s="25">
        <v>30</v>
      </c>
      <c r="J4883" s="4">
        <v>4</v>
      </c>
      <c r="N4883" t="s">
        <v>8347</v>
      </c>
      <c r="O4883" t="s">
        <v>8224</v>
      </c>
      <c r="P4883" t="s">
        <v>8385</v>
      </c>
      <c r="Q4883" s="8" t="s">
        <v>8372</v>
      </c>
      <c r="R4883">
        <v>1724</v>
      </c>
      <c r="S4883" s="7">
        <v>1</v>
      </c>
      <c r="T4883" s="4">
        <v>6000</v>
      </c>
      <c r="U4883" s="4">
        <v>35</v>
      </c>
      <c r="V4883" s="25">
        <v>30</v>
      </c>
      <c r="W4883" s="4">
        <v>4</v>
      </c>
    </row>
    <row r="4884" spans="1:23" x14ac:dyDescent="0.45">
      <c r="A4884" t="s">
        <v>8347</v>
      </c>
      <c r="B4884" t="s">
        <v>8224</v>
      </c>
      <c r="C4884" t="s">
        <v>8385</v>
      </c>
      <c r="D4884" s="8" t="s">
        <v>8372</v>
      </c>
      <c r="E4884">
        <v>1738</v>
      </c>
      <c r="F4884" s="7">
        <v>1</v>
      </c>
      <c r="G4884" s="4">
        <v>5000</v>
      </c>
      <c r="H4884" s="4">
        <v>20</v>
      </c>
      <c r="I4884" s="25">
        <v>30</v>
      </c>
      <c r="J4884" s="4">
        <v>1</v>
      </c>
      <c r="N4884" t="s">
        <v>8347</v>
      </c>
      <c r="O4884" t="s">
        <v>8224</v>
      </c>
      <c r="P4884" t="s">
        <v>8385</v>
      </c>
      <c r="Q4884" s="8" t="s">
        <v>8372</v>
      </c>
      <c r="R4884">
        <v>1738</v>
      </c>
      <c r="S4884" s="7">
        <v>1</v>
      </c>
      <c r="T4884" s="4">
        <v>5000</v>
      </c>
      <c r="U4884" s="4">
        <v>20</v>
      </c>
      <c r="V4884" s="25">
        <v>30</v>
      </c>
      <c r="W4884" s="4">
        <v>1</v>
      </c>
    </row>
    <row r="4885" spans="1:23" x14ac:dyDescent="0.45">
      <c r="A4885" t="s">
        <v>8347</v>
      </c>
      <c r="B4885" t="s">
        <v>8224</v>
      </c>
      <c r="C4885" t="s">
        <v>8385</v>
      </c>
      <c r="D4885" s="8" t="s">
        <v>8373</v>
      </c>
      <c r="F4885" s="7">
        <v>1</v>
      </c>
      <c r="G4885" s="4">
        <v>4000</v>
      </c>
      <c r="H4885" s="4">
        <v>225</v>
      </c>
      <c r="I4885" s="25">
        <v>30.041666666664241</v>
      </c>
      <c r="J4885" s="4">
        <v>8</v>
      </c>
      <c r="N4885" t="s">
        <v>8347</v>
      </c>
      <c r="O4885" t="s">
        <v>8224</v>
      </c>
      <c r="P4885" t="s">
        <v>8385</v>
      </c>
      <c r="Q4885" s="8" t="s">
        <v>8373</v>
      </c>
      <c r="S4885" s="7">
        <v>1</v>
      </c>
      <c r="T4885" s="4">
        <v>4000</v>
      </c>
      <c r="U4885" s="4">
        <v>225</v>
      </c>
      <c r="V4885" s="25">
        <v>30.041666666664241</v>
      </c>
      <c r="W4885" s="4">
        <v>8</v>
      </c>
    </row>
    <row r="4886" spans="1:23" x14ac:dyDescent="0.45">
      <c r="A4886" t="s">
        <v>8347</v>
      </c>
      <c r="B4886" t="s">
        <v>8224</v>
      </c>
      <c r="C4886" t="s">
        <v>8385</v>
      </c>
      <c r="D4886" s="8" t="s">
        <v>8373</v>
      </c>
      <c r="E4886">
        <v>1720</v>
      </c>
      <c r="F4886" s="7">
        <v>1</v>
      </c>
      <c r="G4886" s="4">
        <v>4000</v>
      </c>
      <c r="H4886" s="4">
        <v>225</v>
      </c>
      <c r="I4886" s="25">
        <v>30.041666666664241</v>
      </c>
      <c r="J4886" s="4">
        <v>8</v>
      </c>
      <c r="N4886" t="s">
        <v>8347</v>
      </c>
      <c r="O4886" t="s">
        <v>8224</v>
      </c>
      <c r="P4886" t="s">
        <v>8385</v>
      </c>
      <c r="Q4886" s="8" t="s">
        <v>8373</v>
      </c>
      <c r="R4886">
        <v>1720</v>
      </c>
      <c r="S4886" s="7">
        <v>1</v>
      </c>
      <c r="T4886" s="4">
        <v>4000</v>
      </c>
      <c r="U4886" s="4">
        <v>225</v>
      </c>
      <c r="V4886" s="25">
        <v>30.041666666664241</v>
      </c>
      <c r="W4886" s="4">
        <v>8</v>
      </c>
    </row>
    <row r="4887" spans="1:23" x14ac:dyDescent="0.45">
      <c r="A4887" t="s">
        <v>8347</v>
      </c>
      <c r="B4887" t="s">
        <v>8224</v>
      </c>
      <c r="C4887" t="s">
        <v>8385</v>
      </c>
      <c r="D4887" s="8" t="s">
        <v>8381</v>
      </c>
      <c r="F4887" s="7">
        <v>1</v>
      </c>
      <c r="G4887" s="4">
        <v>5050</v>
      </c>
      <c r="H4887" s="4">
        <v>10</v>
      </c>
      <c r="I4887" s="25">
        <v>30</v>
      </c>
      <c r="J4887" s="4">
        <v>2</v>
      </c>
      <c r="N4887" t="s">
        <v>8347</v>
      </c>
      <c r="O4887" t="s">
        <v>8224</v>
      </c>
      <c r="P4887" t="s">
        <v>8385</v>
      </c>
      <c r="Q4887" s="8" t="s">
        <v>8381</v>
      </c>
      <c r="S4887" s="7">
        <v>1</v>
      </c>
      <c r="T4887" s="4">
        <v>5050</v>
      </c>
      <c r="U4887" s="4">
        <v>10</v>
      </c>
      <c r="V4887" s="25">
        <v>30</v>
      </c>
      <c r="W4887" s="4">
        <v>2</v>
      </c>
    </row>
    <row r="4888" spans="1:23" x14ac:dyDescent="0.45">
      <c r="A4888" t="s">
        <v>8347</v>
      </c>
      <c r="B4888" t="s">
        <v>8224</v>
      </c>
      <c r="C4888" t="s">
        <v>8385</v>
      </c>
      <c r="D4888" s="8" t="s">
        <v>8381</v>
      </c>
      <c r="E4888">
        <v>1701</v>
      </c>
      <c r="F4888" s="7">
        <v>1</v>
      </c>
      <c r="G4888" s="4">
        <v>5050</v>
      </c>
      <c r="H4888" s="4">
        <v>10</v>
      </c>
      <c r="I4888" s="25">
        <v>30</v>
      </c>
      <c r="J4888" s="4">
        <v>2</v>
      </c>
      <c r="N4888" t="s">
        <v>8347</v>
      </c>
      <c r="O4888" t="s">
        <v>8224</v>
      </c>
      <c r="P4888" t="s">
        <v>8385</v>
      </c>
      <c r="Q4888" s="8" t="s">
        <v>8381</v>
      </c>
      <c r="R4888">
        <v>1701</v>
      </c>
      <c r="S4888" s="7">
        <v>1</v>
      </c>
      <c r="T4888" s="4">
        <v>5050</v>
      </c>
      <c r="U4888" s="4">
        <v>10</v>
      </c>
      <c r="V4888" s="25">
        <v>30</v>
      </c>
      <c r="W4888" s="4">
        <v>2</v>
      </c>
    </row>
    <row r="4889" spans="1:23" x14ac:dyDescent="0.45">
      <c r="A4889" t="s">
        <v>8347</v>
      </c>
      <c r="B4889" t="s">
        <v>8224</v>
      </c>
      <c r="C4889" t="s">
        <v>8386</v>
      </c>
      <c r="F4889" s="7"/>
      <c r="G4889" s="4"/>
      <c r="H4889" s="4"/>
      <c r="I4889" s="25"/>
      <c r="J4889" s="4"/>
      <c r="N4889" t="s">
        <v>8347</v>
      </c>
      <c r="O4889" t="s">
        <v>8224</v>
      </c>
      <c r="P4889" t="s">
        <v>8386</v>
      </c>
      <c r="S4889" s="7"/>
      <c r="T4889" s="4"/>
      <c r="U4889" s="4"/>
      <c r="V4889" s="25"/>
      <c r="W4889" s="4"/>
    </row>
    <row r="4890" spans="1:23" x14ac:dyDescent="0.45">
      <c r="A4890" t="s">
        <v>8347</v>
      </c>
      <c r="B4890" t="s">
        <v>8224</v>
      </c>
      <c r="C4890" t="s">
        <v>8386</v>
      </c>
      <c r="D4890" s="8" t="s">
        <v>8376</v>
      </c>
      <c r="F4890" s="7">
        <v>1</v>
      </c>
      <c r="G4890" s="4">
        <v>2000</v>
      </c>
      <c r="H4890" s="4">
        <v>1302</v>
      </c>
      <c r="I4890" s="25">
        <v>30</v>
      </c>
      <c r="J4890" s="4">
        <v>11</v>
      </c>
      <c r="N4890" t="s">
        <v>8347</v>
      </c>
      <c r="O4890" t="s">
        <v>8224</v>
      </c>
      <c r="P4890" t="s">
        <v>8386</v>
      </c>
      <c r="Q4890" s="8" t="s">
        <v>8376</v>
      </c>
      <c r="S4890" s="7">
        <v>1</v>
      </c>
      <c r="T4890" s="4">
        <v>2000</v>
      </c>
      <c r="U4890" s="4">
        <v>1302</v>
      </c>
      <c r="V4890" s="25">
        <v>30</v>
      </c>
      <c r="W4890" s="4">
        <v>11</v>
      </c>
    </row>
    <row r="4891" spans="1:23" x14ac:dyDescent="0.45">
      <c r="A4891" t="s">
        <v>8347</v>
      </c>
      <c r="B4891" t="s">
        <v>8224</v>
      </c>
      <c r="C4891" t="s">
        <v>8386</v>
      </c>
      <c r="D4891" s="8" t="s">
        <v>8376</v>
      </c>
      <c r="E4891">
        <v>1704</v>
      </c>
      <c r="F4891" s="7">
        <v>1</v>
      </c>
      <c r="G4891" s="4">
        <v>2000</v>
      </c>
      <c r="H4891" s="4">
        <v>1302</v>
      </c>
      <c r="I4891" s="25">
        <v>30</v>
      </c>
      <c r="J4891" s="4">
        <v>11</v>
      </c>
      <c r="N4891" t="s">
        <v>8347</v>
      </c>
      <c r="O4891" t="s">
        <v>8224</v>
      </c>
      <c r="P4891" t="s">
        <v>8386</v>
      </c>
      <c r="Q4891" s="8" t="s">
        <v>8376</v>
      </c>
      <c r="R4891">
        <v>1704</v>
      </c>
      <c r="S4891" s="7">
        <v>1</v>
      </c>
      <c r="T4891" s="4">
        <v>2000</v>
      </c>
      <c r="U4891" s="4">
        <v>1302</v>
      </c>
      <c r="V4891" s="25">
        <v>30</v>
      </c>
      <c r="W4891" s="4">
        <v>11</v>
      </c>
    </row>
    <row r="4892" spans="1:23" x14ac:dyDescent="0.45">
      <c r="A4892" t="s">
        <v>8347</v>
      </c>
      <c r="B4892" t="s">
        <v>8224</v>
      </c>
      <c r="C4892" t="s">
        <v>8386</v>
      </c>
      <c r="D4892" s="8" t="s">
        <v>8377</v>
      </c>
      <c r="F4892" s="7">
        <v>1</v>
      </c>
      <c r="G4892" s="4">
        <v>16500</v>
      </c>
      <c r="H4892" s="4">
        <v>1</v>
      </c>
      <c r="I4892" s="25">
        <v>29.958333333328483</v>
      </c>
      <c r="J4892" s="4">
        <v>1</v>
      </c>
      <c r="N4892" t="s">
        <v>8347</v>
      </c>
      <c r="O4892" t="s">
        <v>8224</v>
      </c>
      <c r="P4892" t="s">
        <v>8386</v>
      </c>
      <c r="Q4892" s="8" t="s">
        <v>8377</v>
      </c>
      <c r="S4892" s="7">
        <v>1</v>
      </c>
      <c r="T4892" s="4">
        <v>16500</v>
      </c>
      <c r="U4892" s="4">
        <v>1</v>
      </c>
      <c r="V4892" s="25">
        <v>29.958333333328483</v>
      </c>
      <c r="W4892" s="4">
        <v>1</v>
      </c>
    </row>
    <row r="4893" spans="1:23" x14ac:dyDescent="0.45">
      <c r="A4893" t="s">
        <v>8347</v>
      </c>
      <c r="B4893" t="s">
        <v>8224</v>
      </c>
      <c r="C4893" t="s">
        <v>8386</v>
      </c>
      <c r="D4893" s="8" t="s">
        <v>8377</v>
      </c>
      <c r="E4893">
        <v>1702</v>
      </c>
      <c r="F4893" s="7">
        <v>1</v>
      </c>
      <c r="G4893" s="4">
        <v>16500</v>
      </c>
      <c r="H4893" s="4">
        <v>1</v>
      </c>
      <c r="I4893" s="25">
        <v>29.958333333328483</v>
      </c>
      <c r="J4893" s="4">
        <v>1</v>
      </c>
      <c r="N4893" t="s">
        <v>8347</v>
      </c>
      <c r="O4893" t="s">
        <v>8224</v>
      </c>
      <c r="P4893" t="s">
        <v>8386</v>
      </c>
      <c r="Q4893" s="8" t="s">
        <v>8377</v>
      </c>
      <c r="R4893">
        <v>1702</v>
      </c>
      <c r="S4893" s="7">
        <v>1</v>
      </c>
      <c r="T4893" s="4">
        <v>16500</v>
      </c>
      <c r="U4893" s="4">
        <v>1</v>
      </c>
      <c r="V4893" s="25">
        <v>29.958333333328483</v>
      </c>
      <c r="W4893" s="4">
        <v>1</v>
      </c>
    </row>
    <row r="4894" spans="1:23" x14ac:dyDescent="0.45">
      <c r="A4894" t="s">
        <v>8347</v>
      </c>
      <c r="B4894" t="s">
        <v>8224</v>
      </c>
      <c r="C4894" t="s">
        <v>8386</v>
      </c>
      <c r="D4894" s="8" t="s">
        <v>8378</v>
      </c>
      <c r="F4894" s="7">
        <v>1</v>
      </c>
      <c r="G4894" s="4">
        <v>5000</v>
      </c>
      <c r="H4894" s="4">
        <v>11</v>
      </c>
      <c r="I4894" s="25">
        <v>29.92285879629344</v>
      </c>
      <c r="J4894" s="4">
        <v>2</v>
      </c>
      <c r="N4894" t="s">
        <v>8347</v>
      </c>
      <c r="O4894" t="s">
        <v>8224</v>
      </c>
      <c r="P4894" t="s">
        <v>8386</v>
      </c>
      <c r="Q4894" s="8" t="s">
        <v>8378</v>
      </c>
      <c r="S4894" s="7">
        <v>1</v>
      </c>
      <c r="T4894" s="4">
        <v>5000</v>
      </c>
      <c r="U4894" s="4">
        <v>11</v>
      </c>
      <c r="V4894" s="25">
        <v>29.92285879629344</v>
      </c>
      <c r="W4894" s="4">
        <v>2</v>
      </c>
    </row>
    <row r="4895" spans="1:23" x14ac:dyDescent="0.45">
      <c r="A4895" t="s">
        <v>8347</v>
      </c>
      <c r="B4895" t="s">
        <v>8224</v>
      </c>
      <c r="C4895" t="s">
        <v>8386</v>
      </c>
      <c r="D4895" s="8" t="s">
        <v>8378</v>
      </c>
      <c r="E4895">
        <v>1715</v>
      </c>
      <c r="F4895" s="7">
        <v>1</v>
      </c>
      <c r="G4895" s="4">
        <v>5000</v>
      </c>
      <c r="H4895" s="4">
        <v>11</v>
      </c>
      <c r="I4895" s="25">
        <v>29.92285879629344</v>
      </c>
      <c r="J4895" s="4">
        <v>2</v>
      </c>
      <c r="N4895" t="s">
        <v>8347</v>
      </c>
      <c r="O4895" t="s">
        <v>8224</v>
      </c>
      <c r="P4895" t="s">
        <v>8386</v>
      </c>
      <c r="Q4895" s="8" t="s">
        <v>8378</v>
      </c>
      <c r="R4895">
        <v>1715</v>
      </c>
      <c r="S4895" s="7">
        <v>1</v>
      </c>
      <c r="T4895" s="4">
        <v>5000</v>
      </c>
      <c r="U4895" s="4">
        <v>11</v>
      </c>
      <c r="V4895" s="25">
        <v>29.92285879629344</v>
      </c>
      <c r="W4895" s="4">
        <v>2</v>
      </c>
    </row>
    <row r="4896" spans="1:23" x14ac:dyDescent="0.45">
      <c r="A4896" t="s">
        <v>8347</v>
      </c>
      <c r="B4896" t="s">
        <v>8224</v>
      </c>
      <c r="C4896" t="s">
        <v>8386</v>
      </c>
      <c r="D4896" s="8" t="s">
        <v>8379</v>
      </c>
      <c r="F4896" s="7">
        <v>2</v>
      </c>
      <c r="G4896" s="4">
        <v>29500</v>
      </c>
      <c r="H4896" s="4">
        <v>1968</v>
      </c>
      <c r="I4896" s="25">
        <v>30</v>
      </c>
      <c r="J4896" s="4">
        <v>18</v>
      </c>
      <c r="N4896" t="s">
        <v>8347</v>
      </c>
      <c r="O4896" t="s">
        <v>8224</v>
      </c>
      <c r="P4896" t="s">
        <v>8386</v>
      </c>
      <c r="Q4896" s="8" t="s">
        <v>8379</v>
      </c>
      <c r="S4896" s="7">
        <v>2</v>
      </c>
      <c r="T4896" s="4">
        <v>29500</v>
      </c>
      <c r="U4896" s="4">
        <v>1968</v>
      </c>
      <c r="V4896" s="25">
        <v>30</v>
      </c>
      <c r="W4896" s="4">
        <v>18</v>
      </c>
    </row>
    <row r="4897" spans="1:23" x14ac:dyDescent="0.45">
      <c r="A4897" t="s">
        <v>8347</v>
      </c>
      <c r="B4897" t="s">
        <v>8224</v>
      </c>
      <c r="C4897" t="s">
        <v>8386</v>
      </c>
      <c r="D4897" s="8" t="s">
        <v>8379</v>
      </c>
      <c r="E4897">
        <v>1714</v>
      </c>
      <c r="F4897" s="7">
        <v>1</v>
      </c>
      <c r="G4897" s="4">
        <v>25000</v>
      </c>
      <c r="H4897" s="4">
        <v>1967</v>
      </c>
      <c r="I4897" s="25">
        <v>30</v>
      </c>
      <c r="J4897" s="4">
        <v>17</v>
      </c>
      <c r="N4897" t="s">
        <v>8347</v>
      </c>
      <c r="O4897" t="s">
        <v>8224</v>
      </c>
      <c r="P4897" t="s">
        <v>8386</v>
      </c>
      <c r="Q4897" s="8" t="s">
        <v>8379</v>
      </c>
      <c r="R4897">
        <v>1714</v>
      </c>
      <c r="S4897" s="7">
        <v>1</v>
      </c>
      <c r="T4897" s="4">
        <v>25000</v>
      </c>
      <c r="U4897" s="4">
        <v>1967</v>
      </c>
      <c r="V4897" s="25">
        <v>30</v>
      </c>
      <c r="W4897" s="4">
        <v>17</v>
      </c>
    </row>
    <row r="4898" spans="1:23" x14ac:dyDescent="0.45">
      <c r="A4898" t="s">
        <v>8347</v>
      </c>
      <c r="B4898" t="s">
        <v>8224</v>
      </c>
      <c r="C4898" t="s">
        <v>8386</v>
      </c>
      <c r="D4898" s="8" t="s">
        <v>8379</v>
      </c>
      <c r="E4898">
        <v>1734</v>
      </c>
      <c r="F4898" s="7">
        <v>1</v>
      </c>
      <c r="G4898" s="4">
        <v>4500</v>
      </c>
      <c r="H4898" s="4">
        <v>1</v>
      </c>
      <c r="I4898" s="25">
        <v>30</v>
      </c>
      <c r="J4898" s="4">
        <v>1</v>
      </c>
      <c r="N4898" t="s">
        <v>8347</v>
      </c>
      <c r="O4898" t="s">
        <v>8224</v>
      </c>
      <c r="P4898" t="s">
        <v>8386</v>
      </c>
      <c r="Q4898" s="8" t="s">
        <v>8379</v>
      </c>
      <c r="R4898">
        <v>1734</v>
      </c>
      <c r="S4898" s="7">
        <v>1</v>
      </c>
      <c r="T4898" s="4">
        <v>4500</v>
      </c>
      <c r="U4898" s="4">
        <v>1</v>
      </c>
      <c r="V4898" s="25">
        <v>30</v>
      </c>
      <c r="W4898" s="4">
        <v>1</v>
      </c>
    </row>
    <row r="4899" spans="1:23" x14ac:dyDescent="0.45">
      <c r="A4899" t="s">
        <v>8347</v>
      </c>
      <c r="B4899" t="s">
        <v>8224</v>
      </c>
      <c r="C4899" t="s">
        <v>8386</v>
      </c>
      <c r="D4899" s="8" t="s">
        <v>8369</v>
      </c>
      <c r="F4899" s="7">
        <v>3</v>
      </c>
      <c r="G4899" s="4">
        <v>16000</v>
      </c>
      <c r="H4899" s="4">
        <v>650</v>
      </c>
      <c r="I4899" s="25">
        <v>43.380914351854393</v>
      </c>
      <c r="J4899" s="4">
        <v>3</v>
      </c>
      <c r="N4899" t="s">
        <v>8347</v>
      </c>
      <c r="O4899" t="s">
        <v>8224</v>
      </c>
      <c r="P4899" t="s">
        <v>8386</v>
      </c>
      <c r="Q4899" s="8" t="s">
        <v>8369</v>
      </c>
      <c r="S4899" s="7">
        <v>3</v>
      </c>
      <c r="T4899" s="4">
        <v>16000</v>
      </c>
      <c r="U4899" s="4">
        <v>650</v>
      </c>
      <c r="V4899" s="25">
        <v>43.380914351854393</v>
      </c>
      <c r="W4899" s="4">
        <v>3</v>
      </c>
    </row>
    <row r="4900" spans="1:23" x14ac:dyDescent="0.45">
      <c r="A4900" t="s">
        <v>8347</v>
      </c>
      <c r="B4900" t="s">
        <v>8224</v>
      </c>
      <c r="C4900" t="s">
        <v>8386</v>
      </c>
      <c r="D4900" s="8" t="s">
        <v>8369</v>
      </c>
      <c r="E4900">
        <v>1712</v>
      </c>
      <c r="F4900" s="7">
        <v>1</v>
      </c>
      <c r="G4900" s="4">
        <v>5000</v>
      </c>
      <c r="H4900" s="4">
        <v>0</v>
      </c>
      <c r="I4900" s="25">
        <v>60</v>
      </c>
      <c r="J4900" s="4">
        <v>0</v>
      </c>
      <c r="N4900" t="s">
        <v>8347</v>
      </c>
      <c r="O4900" t="s">
        <v>8224</v>
      </c>
      <c r="P4900" t="s">
        <v>8386</v>
      </c>
      <c r="Q4900" s="8" t="s">
        <v>8369</v>
      </c>
      <c r="R4900">
        <v>1712</v>
      </c>
      <c r="S4900" s="7">
        <v>1</v>
      </c>
      <c r="T4900" s="4">
        <v>5000</v>
      </c>
      <c r="U4900" s="4">
        <v>0</v>
      </c>
      <c r="V4900" s="25">
        <v>60</v>
      </c>
      <c r="W4900" s="4">
        <v>0</v>
      </c>
    </row>
    <row r="4901" spans="1:23" x14ac:dyDescent="0.45">
      <c r="A4901" t="s">
        <v>8347</v>
      </c>
      <c r="B4901" t="s">
        <v>8224</v>
      </c>
      <c r="C4901" t="s">
        <v>8386</v>
      </c>
      <c r="D4901" s="8" t="s">
        <v>8369</v>
      </c>
      <c r="E4901">
        <v>1723</v>
      </c>
      <c r="F4901" s="7">
        <v>1</v>
      </c>
      <c r="G4901" s="4">
        <v>10000</v>
      </c>
      <c r="H4901" s="4">
        <v>650</v>
      </c>
      <c r="I4901" s="25">
        <v>56.42459490741021</v>
      </c>
      <c r="J4901" s="4">
        <v>3</v>
      </c>
      <c r="N4901" t="s">
        <v>8347</v>
      </c>
      <c r="O4901" t="s">
        <v>8224</v>
      </c>
      <c r="P4901" t="s">
        <v>8386</v>
      </c>
      <c r="Q4901" s="8" t="s">
        <v>8369</v>
      </c>
      <c r="R4901">
        <v>1723</v>
      </c>
      <c r="S4901" s="7">
        <v>1</v>
      </c>
      <c r="T4901" s="4">
        <v>10000</v>
      </c>
      <c r="U4901" s="4">
        <v>650</v>
      </c>
      <c r="V4901" s="25">
        <v>56.42459490741021</v>
      </c>
      <c r="W4901" s="4">
        <v>3</v>
      </c>
    </row>
    <row r="4902" spans="1:23" x14ac:dyDescent="0.45">
      <c r="A4902" t="s">
        <v>8347</v>
      </c>
      <c r="B4902" t="s">
        <v>8224</v>
      </c>
      <c r="C4902" t="s">
        <v>8386</v>
      </c>
      <c r="D4902" s="8" t="s">
        <v>8369</v>
      </c>
      <c r="E4902">
        <v>1731</v>
      </c>
      <c r="F4902" s="7">
        <v>1</v>
      </c>
      <c r="G4902" s="4">
        <v>1000</v>
      </c>
      <c r="H4902" s="4">
        <v>0</v>
      </c>
      <c r="I4902" s="25">
        <v>13.718148148152977</v>
      </c>
      <c r="J4902" s="4">
        <v>0</v>
      </c>
      <c r="N4902" t="s">
        <v>8347</v>
      </c>
      <c r="O4902" t="s">
        <v>8224</v>
      </c>
      <c r="P4902" t="s">
        <v>8386</v>
      </c>
      <c r="Q4902" s="8" t="s">
        <v>8369</v>
      </c>
      <c r="R4902">
        <v>1731</v>
      </c>
      <c r="S4902" s="7">
        <v>1</v>
      </c>
      <c r="T4902" s="4">
        <v>1000</v>
      </c>
      <c r="U4902" s="4">
        <v>0</v>
      </c>
      <c r="V4902" s="25">
        <v>13.718148148152977</v>
      </c>
      <c r="W4902" s="4">
        <v>0</v>
      </c>
    </row>
    <row r="4903" spans="1:23" x14ac:dyDescent="0.45">
      <c r="A4903" t="s">
        <v>8347</v>
      </c>
      <c r="B4903" t="s">
        <v>8224</v>
      </c>
      <c r="C4903" t="s">
        <v>8386</v>
      </c>
      <c r="D4903" s="8" t="s">
        <v>8380</v>
      </c>
      <c r="F4903" s="7">
        <v>2</v>
      </c>
      <c r="G4903" s="4">
        <v>7000</v>
      </c>
      <c r="H4903" s="4">
        <v>850</v>
      </c>
      <c r="I4903" s="25">
        <v>30</v>
      </c>
      <c r="J4903" s="4">
        <v>15</v>
      </c>
      <c r="N4903" t="s">
        <v>8347</v>
      </c>
      <c r="O4903" t="s">
        <v>8224</v>
      </c>
      <c r="P4903" t="s">
        <v>8386</v>
      </c>
      <c r="Q4903" s="8" t="s">
        <v>8380</v>
      </c>
      <c r="S4903" s="7">
        <v>2</v>
      </c>
      <c r="T4903" s="4">
        <v>7000</v>
      </c>
      <c r="U4903" s="4">
        <v>850</v>
      </c>
      <c r="V4903" s="25">
        <v>30</v>
      </c>
      <c r="W4903" s="4">
        <v>15</v>
      </c>
    </row>
    <row r="4904" spans="1:23" x14ac:dyDescent="0.45">
      <c r="A4904" t="s">
        <v>8347</v>
      </c>
      <c r="B4904" t="s">
        <v>8224</v>
      </c>
      <c r="C4904" t="s">
        <v>8386</v>
      </c>
      <c r="D4904" s="8" t="s">
        <v>8380</v>
      </c>
      <c r="E4904">
        <v>1737</v>
      </c>
      <c r="F4904" s="7">
        <v>1</v>
      </c>
      <c r="G4904" s="4">
        <v>4000</v>
      </c>
      <c r="H4904" s="4">
        <v>850</v>
      </c>
      <c r="I4904" s="25">
        <v>30</v>
      </c>
      <c r="J4904" s="4">
        <v>15</v>
      </c>
      <c r="N4904" t="s">
        <v>8347</v>
      </c>
      <c r="O4904" t="s">
        <v>8224</v>
      </c>
      <c r="P4904" t="s">
        <v>8386</v>
      </c>
      <c r="Q4904" s="8" t="s">
        <v>8380</v>
      </c>
      <c r="R4904">
        <v>1737</v>
      </c>
      <c r="S4904" s="7">
        <v>1</v>
      </c>
      <c r="T4904" s="4">
        <v>4000</v>
      </c>
      <c r="U4904" s="4">
        <v>850</v>
      </c>
      <c r="V4904" s="25">
        <v>30</v>
      </c>
      <c r="W4904" s="4">
        <v>15</v>
      </c>
    </row>
    <row r="4905" spans="1:23" x14ac:dyDescent="0.45">
      <c r="A4905" t="s">
        <v>8347</v>
      </c>
      <c r="B4905" t="s">
        <v>8224</v>
      </c>
      <c r="C4905" t="s">
        <v>8386</v>
      </c>
      <c r="D4905" s="8" t="s">
        <v>8380</v>
      </c>
      <c r="E4905">
        <v>1740</v>
      </c>
      <c r="F4905" s="7">
        <v>1</v>
      </c>
      <c r="G4905" s="4">
        <v>3000</v>
      </c>
      <c r="H4905" s="4">
        <v>0</v>
      </c>
      <c r="I4905" s="25">
        <v>30</v>
      </c>
      <c r="J4905" s="4">
        <v>0</v>
      </c>
      <c r="N4905" t="s">
        <v>8347</v>
      </c>
      <c r="O4905" t="s">
        <v>8224</v>
      </c>
      <c r="P4905" t="s">
        <v>8386</v>
      </c>
      <c r="Q4905" s="8" t="s">
        <v>8380</v>
      </c>
      <c r="R4905">
        <v>1740</v>
      </c>
      <c r="S4905" s="7">
        <v>1</v>
      </c>
      <c r="T4905" s="4">
        <v>3000</v>
      </c>
      <c r="U4905" s="4">
        <v>0</v>
      </c>
      <c r="V4905" s="25">
        <v>30</v>
      </c>
      <c r="W4905" s="4">
        <v>0</v>
      </c>
    </row>
    <row r="4906" spans="1:23" x14ac:dyDescent="0.45">
      <c r="A4906" t="s">
        <v>8347</v>
      </c>
      <c r="B4906" t="s">
        <v>8224</v>
      </c>
      <c r="C4906" t="s">
        <v>8386</v>
      </c>
      <c r="D4906" s="8" t="s">
        <v>8370</v>
      </c>
      <c r="F4906" s="7">
        <v>1</v>
      </c>
      <c r="G4906" s="4">
        <v>5000</v>
      </c>
      <c r="H4906" s="4">
        <v>51</v>
      </c>
      <c r="I4906" s="25">
        <v>60</v>
      </c>
      <c r="J4906" s="4">
        <v>2</v>
      </c>
      <c r="N4906" t="s">
        <v>8347</v>
      </c>
      <c r="O4906" t="s">
        <v>8224</v>
      </c>
      <c r="P4906" t="s">
        <v>8386</v>
      </c>
      <c r="Q4906" s="8" t="s">
        <v>8370</v>
      </c>
      <c r="S4906" s="7">
        <v>1</v>
      </c>
      <c r="T4906" s="4">
        <v>5000</v>
      </c>
      <c r="U4906" s="4">
        <v>51</v>
      </c>
      <c r="V4906" s="25">
        <v>60</v>
      </c>
      <c r="W4906" s="4">
        <v>2</v>
      </c>
    </row>
    <row r="4907" spans="1:23" x14ac:dyDescent="0.45">
      <c r="A4907" t="s">
        <v>8347</v>
      </c>
      <c r="B4907" t="s">
        <v>8224</v>
      </c>
      <c r="C4907" t="s">
        <v>8386</v>
      </c>
      <c r="D4907" s="8" t="s">
        <v>8370</v>
      </c>
      <c r="E4907">
        <v>1703</v>
      </c>
      <c r="F4907" s="7">
        <v>1</v>
      </c>
      <c r="G4907" s="4">
        <v>5000</v>
      </c>
      <c r="H4907" s="4">
        <v>51</v>
      </c>
      <c r="I4907" s="25">
        <v>60</v>
      </c>
      <c r="J4907" s="4">
        <v>2</v>
      </c>
      <c r="N4907" t="s">
        <v>8347</v>
      </c>
      <c r="O4907" t="s">
        <v>8224</v>
      </c>
      <c r="P4907" t="s">
        <v>8386</v>
      </c>
      <c r="Q4907" s="8" t="s">
        <v>8370</v>
      </c>
      <c r="R4907">
        <v>1703</v>
      </c>
      <c r="S4907" s="7">
        <v>1</v>
      </c>
      <c r="T4907" s="4">
        <v>5000</v>
      </c>
      <c r="U4907" s="4">
        <v>51</v>
      </c>
      <c r="V4907" s="25">
        <v>60</v>
      </c>
      <c r="W4907" s="4">
        <v>2</v>
      </c>
    </row>
    <row r="4908" spans="1:23" x14ac:dyDescent="0.45">
      <c r="A4908" t="s">
        <v>8347</v>
      </c>
      <c r="B4908" t="s">
        <v>8224</v>
      </c>
      <c r="C4908" t="s">
        <v>8386</v>
      </c>
      <c r="D4908" s="8" t="s">
        <v>8371</v>
      </c>
      <c r="F4908" s="7">
        <v>1</v>
      </c>
      <c r="G4908" s="4">
        <v>2000</v>
      </c>
      <c r="H4908" s="4">
        <v>0</v>
      </c>
      <c r="I4908" s="25">
        <v>11.649930555562605</v>
      </c>
      <c r="J4908" s="4">
        <v>0</v>
      </c>
      <c r="N4908" t="s">
        <v>8347</v>
      </c>
      <c r="O4908" t="s">
        <v>8224</v>
      </c>
      <c r="P4908" t="s">
        <v>8386</v>
      </c>
      <c r="Q4908" s="8" t="s">
        <v>8371</v>
      </c>
      <c r="S4908" s="7">
        <v>1</v>
      </c>
      <c r="T4908" s="4">
        <v>2000</v>
      </c>
      <c r="U4908" s="4">
        <v>0</v>
      </c>
      <c r="V4908" s="25">
        <v>11.649930555562605</v>
      </c>
      <c r="W4908" s="4">
        <v>0</v>
      </c>
    </row>
    <row r="4909" spans="1:23" x14ac:dyDescent="0.45">
      <c r="A4909" t="s">
        <v>8347</v>
      </c>
      <c r="B4909" t="s">
        <v>8224</v>
      </c>
      <c r="C4909" t="s">
        <v>8386</v>
      </c>
      <c r="D4909" s="8" t="s">
        <v>8371</v>
      </c>
      <c r="E4909">
        <v>1705</v>
      </c>
      <c r="F4909" s="7">
        <v>1</v>
      </c>
      <c r="G4909" s="4">
        <v>2000</v>
      </c>
      <c r="H4909" s="4">
        <v>0</v>
      </c>
      <c r="I4909" s="25">
        <v>11.649930555562605</v>
      </c>
      <c r="J4909" s="4">
        <v>0</v>
      </c>
      <c r="N4909" t="s">
        <v>8347</v>
      </c>
      <c r="O4909" t="s">
        <v>8224</v>
      </c>
      <c r="P4909" t="s">
        <v>8386</v>
      </c>
      <c r="Q4909" s="8" t="s">
        <v>8371</v>
      </c>
      <c r="R4909">
        <v>1705</v>
      </c>
      <c r="S4909" s="7">
        <v>1</v>
      </c>
      <c r="T4909" s="4">
        <v>2000</v>
      </c>
      <c r="U4909" s="4">
        <v>0</v>
      </c>
      <c r="V4909" s="25">
        <v>11.649930555562605</v>
      </c>
      <c r="W4909" s="4">
        <v>0</v>
      </c>
    </row>
    <row r="4910" spans="1:23" x14ac:dyDescent="0.45">
      <c r="A4910" t="s">
        <v>8347</v>
      </c>
      <c r="B4910" t="s">
        <v>8224</v>
      </c>
      <c r="C4910" t="s">
        <v>8386</v>
      </c>
      <c r="D4910" s="8" t="s">
        <v>8372</v>
      </c>
      <c r="F4910" s="7">
        <v>2</v>
      </c>
      <c r="G4910" s="4">
        <v>4250</v>
      </c>
      <c r="H4910" s="4">
        <v>855</v>
      </c>
      <c r="I4910" s="25">
        <v>30</v>
      </c>
      <c r="J4910" s="4">
        <v>7</v>
      </c>
      <c r="N4910" t="s">
        <v>8347</v>
      </c>
      <c r="O4910" t="s">
        <v>8224</v>
      </c>
      <c r="P4910" t="s">
        <v>8386</v>
      </c>
      <c r="Q4910" s="8" t="s">
        <v>8372</v>
      </c>
      <c r="S4910" s="7">
        <v>2</v>
      </c>
      <c r="T4910" s="4">
        <v>4250</v>
      </c>
      <c r="U4910" s="4">
        <v>855</v>
      </c>
      <c r="V4910" s="25">
        <v>30</v>
      </c>
      <c r="W4910" s="4">
        <v>7</v>
      </c>
    </row>
    <row r="4911" spans="1:23" x14ac:dyDescent="0.45">
      <c r="A4911" t="s">
        <v>8347</v>
      </c>
      <c r="B4911" t="s">
        <v>8224</v>
      </c>
      <c r="C4911" t="s">
        <v>8386</v>
      </c>
      <c r="D4911" s="8" t="s">
        <v>8372</v>
      </c>
      <c r="E4911">
        <v>1728</v>
      </c>
      <c r="F4911" s="7">
        <v>1</v>
      </c>
      <c r="G4911" s="4">
        <v>1250</v>
      </c>
      <c r="H4911" s="4">
        <v>855</v>
      </c>
      <c r="I4911" s="25">
        <v>30</v>
      </c>
      <c r="J4911" s="4">
        <v>7</v>
      </c>
      <c r="N4911" t="s">
        <v>8347</v>
      </c>
      <c r="O4911" t="s">
        <v>8224</v>
      </c>
      <c r="P4911" t="s">
        <v>8386</v>
      </c>
      <c r="Q4911" s="8" t="s">
        <v>8372</v>
      </c>
      <c r="R4911">
        <v>1728</v>
      </c>
      <c r="S4911" s="7">
        <v>1</v>
      </c>
      <c r="T4911" s="4">
        <v>1250</v>
      </c>
      <c r="U4911" s="4">
        <v>855</v>
      </c>
      <c r="V4911" s="25">
        <v>30</v>
      </c>
      <c r="W4911" s="4">
        <v>7</v>
      </c>
    </row>
    <row r="4912" spans="1:23" x14ac:dyDescent="0.45">
      <c r="A4912" t="s">
        <v>8347</v>
      </c>
      <c r="B4912" t="s">
        <v>8224</v>
      </c>
      <c r="C4912" t="s">
        <v>8386</v>
      </c>
      <c r="D4912" s="8" t="s">
        <v>8372</v>
      </c>
      <c r="E4912">
        <v>1730</v>
      </c>
      <c r="F4912" s="7">
        <v>1</v>
      </c>
      <c r="G4912" s="4">
        <v>3000</v>
      </c>
      <c r="H4912" s="4">
        <v>0</v>
      </c>
      <c r="I4912" s="25">
        <v>30</v>
      </c>
      <c r="J4912" s="4">
        <v>0</v>
      </c>
      <c r="N4912" t="s">
        <v>8347</v>
      </c>
      <c r="O4912" t="s">
        <v>8224</v>
      </c>
      <c r="P4912" t="s">
        <v>8386</v>
      </c>
      <c r="Q4912" s="8" t="s">
        <v>8372</v>
      </c>
      <c r="R4912">
        <v>1730</v>
      </c>
      <c r="S4912" s="7">
        <v>1</v>
      </c>
      <c r="T4912" s="4">
        <v>3000</v>
      </c>
      <c r="U4912" s="4">
        <v>0</v>
      </c>
      <c r="V4912" s="25">
        <v>30</v>
      </c>
      <c r="W4912" s="4">
        <v>0</v>
      </c>
    </row>
    <row r="4913" spans="1:23" x14ac:dyDescent="0.45">
      <c r="A4913" t="s">
        <v>8347</v>
      </c>
      <c r="B4913" t="s">
        <v>8224</v>
      </c>
      <c r="C4913" t="s">
        <v>8386</v>
      </c>
      <c r="D4913" s="8" t="s">
        <v>8373</v>
      </c>
      <c r="F4913" s="7">
        <v>1</v>
      </c>
      <c r="G4913" s="4">
        <v>3000</v>
      </c>
      <c r="H4913" s="4">
        <v>22</v>
      </c>
      <c r="I4913" s="25">
        <v>30.041666666664241</v>
      </c>
      <c r="J4913" s="4">
        <v>1</v>
      </c>
      <c r="N4913" t="s">
        <v>8347</v>
      </c>
      <c r="O4913" t="s">
        <v>8224</v>
      </c>
      <c r="P4913" t="s">
        <v>8386</v>
      </c>
      <c r="Q4913" s="8" t="s">
        <v>8373</v>
      </c>
      <c r="S4913" s="7">
        <v>1</v>
      </c>
      <c r="T4913" s="4">
        <v>3000</v>
      </c>
      <c r="U4913" s="4">
        <v>22</v>
      </c>
      <c r="V4913" s="25">
        <v>30.041666666664241</v>
      </c>
      <c r="W4913" s="4">
        <v>1</v>
      </c>
    </row>
    <row r="4914" spans="1:23" x14ac:dyDescent="0.45">
      <c r="A4914" t="s">
        <v>8347</v>
      </c>
      <c r="B4914" t="s">
        <v>8224</v>
      </c>
      <c r="C4914" t="s">
        <v>8386</v>
      </c>
      <c r="D4914" s="8" t="s">
        <v>8373</v>
      </c>
      <c r="E4914">
        <v>1736</v>
      </c>
      <c r="F4914" s="7">
        <v>1</v>
      </c>
      <c r="G4914" s="4">
        <v>3000</v>
      </c>
      <c r="H4914" s="4">
        <v>22</v>
      </c>
      <c r="I4914" s="25">
        <v>30.041666666664241</v>
      </c>
      <c r="J4914" s="4">
        <v>1</v>
      </c>
      <c r="N4914" t="s">
        <v>8347</v>
      </c>
      <c r="O4914" t="s">
        <v>8224</v>
      </c>
      <c r="P4914" t="s">
        <v>8386</v>
      </c>
      <c r="Q4914" s="8" t="s">
        <v>8373</v>
      </c>
      <c r="R4914">
        <v>1736</v>
      </c>
      <c r="S4914" s="7">
        <v>1</v>
      </c>
      <c r="T4914" s="4">
        <v>3000</v>
      </c>
      <c r="U4914" s="4">
        <v>22</v>
      </c>
      <c r="V4914" s="25">
        <v>30.041666666664241</v>
      </c>
      <c r="W4914" s="4">
        <v>1</v>
      </c>
    </row>
    <row r="4915" spans="1:23" x14ac:dyDescent="0.45">
      <c r="A4915" t="s">
        <v>8347</v>
      </c>
      <c r="B4915" t="s">
        <v>8224</v>
      </c>
      <c r="C4915" t="s">
        <v>8386</v>
      </c>
      <c r="D4915" s="8" t="s">
        <v>8374</v>
      </c>
      <c r="F4915" s="7">
        <v>2</v>
      </c>
      <c r="G4915" s="4">
        <v>9000</v>
      </c>
      <c r="H4915" s="4">
        <v>0</v>
      </c>
      <c r="I4915" s="25">
        <v>44.762262731477676</v>
      </c>
      <c r="J4915" s="4">
        <v>0</v>
      </c>
      <c r="N4915" t="s">
        <v>8347</v>
      </c>
      <c r="O4915" t="s">
        <v>8224</v>
      </c>
      <c r="P4915" t="s">
        <v>8386</v>
      </c>
      <c r="Q4915" s="8" t="s">
        <v>8374</v>
      </c>
      <c r="S4915" s="7">
        <v>2</v>
      </c>
      <c r="T4915" s="4">
        <v>9000</v>
      </c>
      <c r="U4915" s="4">
        <v>0</v>
      </c>
      <c r="V4915" s="25">
        <v>44.762262731477676</v>
      </c>
      <c r="W4915" s="4">
        <v>0</v>
      </c>
    </row>
    <row r="4916" spans="1:23" x14ac:dyDescent="0.45">
      <c r="A4916" t="s">
        <v>8347</v>
      </c>
      <c r="B4916" t="s">
        <v>8224</v>
      </c>
      <c r="C4916" t="s">
        <v>8386</v>
      </c>
      <c r="D4916" s="8" t="s">
        <v>8374</v>
      </c>
      <c r="E4916">
        <v>1721</v>
      </c>
      <c r="F4916" s="7">
        <v>1</v>
      </c>
      <c r="G4916" s="4">
        <v>5000</v>
      </c>
      <c r="H4916" s="4">
        <v>0</v>
      </c>
      <c r="I4916" s="25">
        <v>30</v>
      </c>
      <c r="J4916" s="4">
        <v>0</v>
      </c>
      <c r="N4916" t="s">
        <v>8347</v>
      </c>
      <c r="O4916" t="s">
        <v>8224</v>
      </c>
      <c r="P4916" t="s">
        <v>8386</v>
      </c>
      <c r="Q4916" s="8" t="s">
        <v>8374</v>
      </c>
      <c r="R4916">
        <v>1721</v>
      </c>
      <c r="S4916" s="7">
        <v>1</v>
      </c>
      <c r="T4916" s="4">
        <v>5000</v>
      </c>
      <c r="U4916" s="4">
        <v>0</v>
      </c>
      <c r="V4916" s="25">
        <v>30</v>
      </c>
      <c r="W4916" s="4">
        <v>0</v>
      </c>
    </row>
    <row r="4917" spans="1:23" x14ac:dyDescent="0.45">
      <c r="A4917" t="s">
        <v>8347</v>
      </c>
      <c r="B4917" t="s">
        <v>8224</v>
      </c>
      <c r="C4917" t="s">
        <v>8386</v>
      </c>
      <c r="D4917" s="8" t="s">
        <v>8374</v>
      </c>
      <c r="E4917">
        <v>1732</v>
      </c>
      <c r="F4917" s="7">
        <v>1</v>
      </c>
      <c r="G4917" s="4">
        <v>4000</v>
      </c>
      <c r="H4917" s="4">
        <v>0</v>
      </c>
      <c r="I4917" s="25">
        <v>59.524525462955353</v>
      </c>
      <c r="J4917" s="4">
        <v>0</v>
      </c>
      <c r="N4917" t="s">
        <v>8347</v>
      </c>
      <c r="O4917" t="s">
        <v>8224</v>
      </c>
      <c r="P4917" t="s">
        <v>8386</v>
      </c>
      <c r="Q4917" s="8" t="s">
        <v>8374</v>
      </c>
      <c r="R4917">
        <v>1732</v>
      </c>
      <c r="S4917" s="7">
        <v>1</v>
      </c>
      <c r="T4917" s="4">
        <v>4000</v>
      </c>
      <c r="U4917" s="4">
        <v>0</v>
      </c>
      <c r="V4917" s="25">
        <v>59.524525462955353</v>
      </c>
      <c r="W4917" s="4">
        <v>0</v>
      </c>
    </row>
    <row r="4918" spans="1:23" x14ac:dyDescent="0.45">
      <c r="A4918" t="s">
        <v>8347</v>
      </c>
      <c r="B4918" t="s">
        <v>8224</v>
      </c>
      <c r="C4918" t="s">
        <v>8387</v>
      </c>
      <c r="F4918" s="7"/>
      <c r="G4918" s="4"/>
      <c r="H4918" s="4"/>
      <c r="I4918" s="25"/>
      <c r="J4918" s="4"/>
      <c r="N4918" t="s">
        <v>8347</v>
      </c>
      <c r="O4918" t="s">
        <v>8224</v>
      </c>
      <c r="P4918" t="s">
        <v>8387</v>
      </c>
      <c r="S4918" s="7"/>
      <c r="T4918" s="4"/>
      <c r="U4918" s="4"/>
      <c r="V4918" s="25"/>
      <c r="W4918" s="4"/>
    </row>
    <row r="4919" spans="1:23" x14ac:dyDescent="0.45">
      <c r="A4919" t="s">
        <v>8347</v>
      </c>
      <c r="B4919" t="s">
        <v>8224</v>
      </c>
      <c r="C4919" t="s">
        <v>8387</v>
      </c>
      <c r="D4919" s="8" t="s">
        <v>8377</v>
      </c>
      <c r="F4919" s="7">
        <v>2</v>
      </c>
      <c r="G4919" s="4">
        <v>7880</v>
      </c>
      <c r="H4919" s="4">
        <v>488</v>
      </c>
      <c r="I4919" s="25">
        <v>33.502146990744222</v>
      </c>
      <c r="J4919" s="4">
        <v>10</v>
      </c>
      <c r="N4919" t="s">
        <v>8347</v>
      </c>
      <c r="O4919" t="s">
        <v>8224</v>
      </c>
      <c r="P4919" t="s">
        <v>8387</v>
      </c>
      <c r="Q4919" s="8" t="s">
        <v>8377</v>
      </c>
      <c r="S4919" s="7">
        <v>2</v>
      </c>
      <c r="T4919" s="4">
        <v>7880</v>
      </c>
      <c r="U4919" s="4">
        <v>488</v>
      </c>
      <c r="V4919" s="25">
        <v>33.502146990744222</v>
      </c>
      <c r="W4919" s="4">
        <v>10</v>
      </c>
    </row>
    <row r="4920" spans="1:23" x14ac:dyDescent="0.45">
      <c r="A4920" t="s">
        <v>8347</v>
      </c>
      <c r="B4920" t="s">
        <v>8224</v>
      </c>
      <c r="C4920" t="s">
        <v>8387</v>
      </c>
      <c r="D4920" s="8" t="s">
        <v>8377</v>
      </c>
      <c r="E4920">
        <v>1707</v>
      </c>
      <c r="F4920" s="7">
        <v>1</v>
      </c>
      <c r="G4920" s="4">
        <v>5000</v>
      </c>
      <c r="H4920" s="4">
        <v>487</v>
      </c>
      <c r="I4920" s="25">
        <v>29.958333333335759</v>
      </c>
      <c r="J4920" s="4">
        <v>9</v>
      </c>
      <c r="N4920" t="s">
        <v>8347</v>
      </c>
      <c r="O4920" t="s">
        <v>8224</v>
      </c>
      <c r="P4920" t="s">
        <v>8387</v>
      </c>
      <c r="Q4920" s="8" t="s">
        <v>8377</v>
      </c>
      <c r="R4920">
        <v>1707</v>
      </c>
      <c r="S4920" s="7">
        <v>1</v>
      </c>
      <c r="T4920" s="4">
        <v>5000</v>
      </c>
      <c r="U4920" s="4">
        <v>487</v>
      </c>
      <c r="V4920" s="25">
        <v>29.958333333335759</v>
      </c>
      <c r="W4920" s="4">
        <v>9</v>
      </c>
    </row>
    <row r="4921" spans="1:23" x14ac:dyDescent="0.45">
      <c r="A4921" t="s">
        <v>8347</v>
      </c>
      <c r="B4921" t="s">
        <v>8224</v>
      </c>
      <c r="C4921" t="s">
        <v>8387</v>
      </c>
      <c r="D4921" s="8" t="s">
        <v>8377</v>
      </c>
      <c r="E4921">
        <v>1722</v>
      </c>
      <c r="F4921" s="7">
        <v>1</v>
      </c>
      <c r="G4921" s="4">
        <v>2880</v>
      </c>
      <c r="H4921" s="4">
        <v>1</v>
      </c>
      <c r="I4921" s="25">
        <v>37.045960648152686</v>
      </c>
      <c r="J4921" s="4">
        <v>1</v>
      </c>
      <c r="N4921" t="s">
        <v>8347</v>
      </c>
      <c r="O4921" t="s">
        <v>8224</v>
      </c>
      <c r="P4921" t="s">
        <v>8387</v>
      </c>
      <c r="Q4921" s="8" t="s">
        <v>8377</v>
      </c>
      <c r="R4921">
        <v>1722</v>
      </c>
      <c r="S4921" s="7">
        <v>1</v>
      </c>
      <c r="T4921" s="4">
        <v>2880</v>
      </c>
      <c r="U4921" s="4">
        <v>1</v>
      </c>
      <c r="V4921" s="25">
        <v>37.045960648152686</v>
      </c>
      <c r="W4921" s="4">
        <v>1</v>
      </c>
    </row>
    <row r="4922" spans="1:23" x14ac:dyDescent="0.45">
      <c r="A4922" t="s">
        <v>8347</v>
      </c>
      <c r="B4922" t="s">
        <v>8224</v>
      </c>
      <c r="C4922" t="s">
        <v>8387</v>
      </c>
      <c r="D4922" s="8" t="s">
        <v>8378</v>
      </c>
      <c r="F4922" s="7">
        <v>4</v>
      </c>
      <c r="G4922" s="4">
        <v>46265</v>
      </c>
      <c r="H4922" s="4">
        <v>1471</v>
      </c>
      <c r="I4922" s="25">
        <v>40.68504918981489</v>
      </c>
      <c r="J4922" s="4">
        <v>44</v>
      </c>
      <c r="N4922" t="s">
        <v>8347</v>
      </c>
      <c r="O4922" t="s">
        <v>8224</v>
      </c>
      <c r="P4922" t="s">
        <v>8387</v>
      </c>
      <c r="Q4922" s="8" t="s">
        <v>8378</v>
      </c>
      <c r="S4922" s="7">
        <v>4</v>
      </c>
      <c r="T4922" s="4">
        <v>46265</v>
      </c>
      <c r="U4922" s="4">
        <v>1471</v>
      </c>
      <c r="V4922" s="25">
        <v>40.68504918981489</v>
      </c>
      <c r="W4922" s="4">
        <v>44</v>
      </c>
    </row>
    <row r="4923" spans="1:23" x14ac:dyDescent="0.45">
      <c r="A4923" t="s">
        <v>8347</v>
      </c>
      <c r="B4923" t="s">
        <v>8224</v>
      </c>
      <c r="C4923" t="s">
        <v>8387</v>
      </c>
      <c r="D4923" s="8" t="s">
        <v>8378</v>
      </c>
      <c r="E4923">
        <v>1708</v>
      </c>
      <c r="F4923" s="7">
        <v>1</v>
      </c>
      <c r="G4923" s="4">
        <v>7000</v>
      </c>
      <c r="H4923" s="4">
        <v>0</v>
      </c>
      <c r="I4923" s="25">
        <v>40</v>
      </c>
      <c r="J4923" s="4">
        <v>0</v>
      </c>
      <c r="N4923" t="s">
        <v>8347</v>
      </c>
      <c r="O4923" t="s">
        <v>8224</v>
      </c>
      <c r="P4923" t="s">
        <v>8387</v>
      </c>
      <c r="Q4923" s="8" t="s">
        <v>8378</v>
      </c>
      <c r="R4923">
        <v>1708</v>
      </c>
      <c r="S4923" s="7">
        <v>1</v>
      </c>
      <c r="T4923" s="4">
        <v>7000</v>
      </c>
      <c r="U4923" s="4">
        <v>0</v>
      </c>
      <c r="V4923" s="25">
        <v>40</v>
      </c>
      <c r="W4923" s="4">
        <v>0</v>
      </c>
    </row>
    <row r="4924" spans="1:23" x14ac:dyDescent="0.45">
      <c r="A4924" t="s">
        <v>8347</v>
      </c>
      <c r="B4924" t="s">
        <v>8224</v>
      </c>
      <c r="C4924" t="s">
        <v>8387</v>
      </c>
      <c r="D4924" s="8" t="s">
        <v>8378</v>
      </c>
      <c r="E4924">
        <v>1717</v>
      </c>
      <c r="F4924" s="7">
        <v>1</v>
      </c>
      <c r="G4924" s="4">
        <v>3265</v>
      </c>
      <c r="H4924" s="4">
        <v>1395</v>
      </c>
      <c r="I4924" s="25">
        <v>20.184745370374003</v>
      </c>
      <c r="J4924" s="4">
        <v>41</v>
      </c>
      <c r="N4924" t="s">
        <v>8347</v>
      </c>
      <c r="O4924" t="s">
        <v>8224</v>
      </c>
      <c r="P4924" t="s">
        <v>8387</v>
      </c>
      <c r="Q4924" s="8" t="s">
        <v>8378</v>
      </c>
      <c r="R4924">
        <v>1717</v>
      </c>
      <c r="S4924" s="7">
        <v>1</v>
      </c>
      <c r="T4924" s="4">
        <v>3265</v>
      </c>
      <c r="U4924" s="4">
        <v>1395</v>
      </c>
      <c r="V4924" s="25">
        <v>20.184745370374003</v>
      </c>
      <c r="W4924" s="4">
        <v>41</v>
      </c>
    </row>
    <row r="4925" spans="1:23" x14ac:dyDescent="0.45">
      <c r="A4925" t="s">
        <v>8347</v>
      </c>
      <c r="B4925" t="s">
        <v>8224</v>
      </c>
      <c r="C4925" t="s">
        <v>8387</v>
      </c>
      <c r="D4925" s="8" t="s">
        <v>8378</v>
      </c>
      <c r="E4925">
        <v>1718</v>
      </c>
      <c r="F4925" s="7">
        <v>1</v>
      </c>
      <c r="G4925" s="4">
        <v>35000</v>
      </c>
      <c r="H4925" s="4">
        <v>75</v>
      </c>
      <c r="I4925" s="25">
        <v>43.597118055557075</v>
      </c>
      <c r="J4925" s="4">
        <v>2</v>
      </c>
      <c r="N4925" t="s">
        <v>8347</v>
      </c>
      <c r="O4925" t="s">
        <v>8224</v>
      </c>
      <c r="P4925" t="s">
        <v>8387</v>
      </c>
      <c r="Q4925" s="8" t="s">
        <v>8378</v>
      </c>
      <c r="R4925">
        <v>1718</v>
      </c>
      <c r="S4925" s="7">
        <v>1</v>
      </c>
      <c r="T4925" s="4">
        <v>35000</v>
      </c>
      <c r="U4925" s="4">
        <v>75</v>
      </c>
      <c r="V4925" s="25">
        <v>43.597118055557075</v>
      </c>
      <c r="W4925" s="4">
        <v>2</v>
      </c>
    </row>
    <row r="4926" spans="1:23" x14ac:dyDescent="0.45">
      <c r="A4926" t="s">
        <v>8347</v>
      </c>
      <c r="B4926" t="s">
        <v>8224</v>
      </c>
      <c r="C4926" t="s">
        <v>8387</v>
      </c>
      <c r="D4926" s="8" t="s">
        <v>8378</v>
      </c>
      <c r="E4926">
        <v>1739</v>
      </c>
      <c r="F4926" s="7">
        <v>1</v>
      </c>
      <c r="G4926" s="4">
        <v>1000</v>
      </c>
      <c r="H4926" s="4">
        <v>1</v>
      </c>
      <c r="I4926" s="25">
        <v>58.958333333328483</v>
      </c>
      <c r="J4926" s="4">
        <v>1</v>
      </c>
      <c r="N4926" t="s">
        <v>8347</v>
      </c>
      <c r="O4926" t="s">
        <v>8224</v>
      </c>
      <c r="P4926" t="s">
        <v>8387</v>
      </c>
      <c r="Q4926" s="8" t="s">
        <v>8378</v>
      </c>
      <c r="R4926">
        <v>1739</v>
      </c>
      <c r="S4926" s="7">
        <v>1</v>
      </c>
      <c r="T4926" s="4">
        <v>1000</v>
      </c>
      <c r="U4926" s="4">
        <v>1</v>
      </c>
      <c r="V4926" s="25">
        <v>58.958333333328483</v>
      </c>
      <c r="W4926" s="4">
        <v>1</v>
      </c>
    </row>
    <row r="4927" spans="1:23" x14ac:dyDescent="0.45">
      <c r="A4927" t="s">
        <v>8347</v>
      </c>
      <c r="B4927" t="s">
        <v>8224</v>
      </c>
      <c r="C4927" t="s">
        <v>8387</v>
      </c>
      <c r="D4927" s="8" t="s">
        <v>8379</v>
      </c>
      <c r="F4927" s="7">
        <v>1</v>
      </c>
      <c r="G4927" s="4">
        <v>10000</v>
      </c>
      <c r="H4927" s="4">
        <v>0</v>
      </c>
      <c r="I4927" s="25">
        <v>60</v>
      </c>
      <c r="J4927" s="4">
        <v>0</v>
      </c>
      <c r="N4927" t="s">
        <v>8347</v>
      </c>
      <c r="O4927" t="s">
        <v>8224</v>
      </c>
      <c r="P4927" t="s">
        <v>8387</v>
      </c>
      <c r="Q4927" s="8" t="s">
        <v>8379</v>
      </c>
      <c r="S4927" s="7">
        <v>1</v>
      </c>
      <c r="T4927" s="4">
        <v>10000</v>
      </c>
      <c r="U4927" s="4">
        <v>0</v>
      </c>
      <c r="V4927" s="25">
        <v>60</v>
      </c>
      <c r="W4927" s="4">
        <v>0</v>
      </c>
    </row>
    <row r="4928" spans="1:23" x14ac:dyDescent="0.45">
      <c r="A4928" t="s">
        <v>8347</v>
      </c>
      <c r="B4928" t="s">
        <v>8224</v>
      </c>
      <c r="C4928" t="s">
        <v>8387</v>
      </c>
      <c r="D4928" s="8" t="s">
        <v>8379</v>
      </c>
      <c r="E4928">
        <v>1729</v>
      </c>
      <c r="F4928" s="7">
        <v>1</v>
      </c>
      <c r="G4928" s="4">
        <v>10000</v>
      </c>
      <c r="H4928" s="4">
        <v>0</v>
      </c>
      <c r="I4928" s="25">
        <v>60</v>
      </c>
      <c r="J4928" s="4">
        <v>0</v>
      </c>
      <c r="N4928" t="s">
        <v>8347</v>
      </c>
      <c r="O4928" t="s">
        <v>8224</v>
      </c>
      <c r="P4928" t="s">
        <v>8387</v>
      </c>
      <c r="Q4928" s="8" t="s">
        <v>8379</v>
      </c>
      <c r="R4928">
        <v>1729</v>
      </c>
      <c r="S4928" s="7">
        <v>1</v>
      </c>
      <c r="T4928" s="4">
        <v>10000</v>
      </c>
      <c r="U4928" s="4">
        <v>0</v>
      </c>
      <c r="V4928" s="25">
        <v>60</v>
      </c>
      <c r="W4928" s="4">
        <v>0</v>
      </c>
    </row>
    <row r="4929" spans="1:23" x14ac:dyDescent="0.45">
      <c r="A4929" t="s">
        <v>8347</v>
      </c>
      <c r="B4929" t="s">
        <v>8224</v>
      </c>
      <c r="C4929" t="s">
        <v>8387</v>
      </c>
      <c r="D4929" s="8" t="s">
        <v>8370</v>
      </c>
      <c r="F4929" s="7">
        <v>1</v>
      </c>
      <c r="G4929" s="4">
        <v>1000</v>
      </c>
      <c r="H4929" s="4">
        <v>110</v>
      </c>
      <c r="I4929" s="25">
        <v>30</v>
      </c>
      <c r="J4929" s="4">
        <v>2</v>
      </c>
      <c r="N4929" t="s">
        <v>8347</v>
      </c>
      <c r="O4929" t="s">
        <v>8224</v>
      </c>
      <c r="P4929" t="s">
        <v>8387</v>
      </c>
      <c r="Q4929" s="8" t="s">
        <v>8370</v>
      </c>
      <c r="S4929" s="7">
        <v>1</v>
      </c>
      <c r="T4929" s="4">
        <v>1000</v>
      </c>
      <c r="U4929" s="4">
        <v>110</v>
      </c>
      <c r="V4929" s="25">
        <v>30</v>
      </c>
      <c r="W4929" s="4">
        <v>2</v>
      </c>
    </row>
    <row r="4930" spans="1:23" x14ac:dyDescent="0.45">
      <c r="A4930" t="s">
        <v>8347</v>
      </c>
      <c r="B4930" t="s">
        <v>8224</v>
      </c>
      <c r="C4930" t="s">
        <v>8387</v>
      </c>
      <c r="D4930" s="8" t="s">
        <v>8370</v>
      </c>
      <c r="E4930">
        <v>1735</v>
      </c>
      <c r="F4930" s="7">
        <v>1</v>
      </c>
      <c r="G4930" s="4">
        <v>1000</v>
      </c>
      <c r="H4930" s="4">
        <v>110</v>
      </c>
      <c r="I4930" s="25">
        <v>30</v>
      </c>
      <c r="J4930" s="4">
        <v>2</v>
      </c>
      <c r="N4930" t="s">
        <v>8347</v>
      </c>
      <c r="O4930" t="s">
        <v>8224</v>
      </c>
      <c r="P4930" t="s">
        <v>8387</v>
      </c>
      <c r="Q4930" s="8" t="s">
        <v>8370</v>
      </c>
      <c r="R4930">
        <v>1735</v>
      </c>
      <c r="S4930" s="7">
        <v>1</v>
      </c>
      <c r="T4930" s="4">
        <v>1000</v>
      </c>
      <c r="U4930" s="4">
        <v>110</v>
      </c>
      <c r="V4930" s="25">
        <v>30</v>
      </c>
      <c r="W4930" s="4">
        <v>2</v>
      </c>
    </row>
    <row r="4931" spans="1:23" x14ac:dyDescent="0.45">
      <c r="A4931" t="s">
        <v>8347</v>
      </c>
      <c r="B4931" t="s">
        <v>8224</v>
      </c>
      <c r="C4931" t="s">
        <v>8387</v>
      </c>
      <c r="D4931" s="8" t="s">
        <v>8372</v>
      </c>
      <c r="F4931" s="7">
        <v>1</v>
      </c>
      <c r="G4931" s="4">
        <v>10000</v>
      </c>
      <c r="H4931" s="4">
        <v>0</v>
      </c>
      <c r="I4931" s="25">
        <v>12.22020833332499</v>
      </c>
      <c r="J4931" s="4">
        <v>0</v>
      </c>
      <c r="N4931" t="s">
        <v>8347</v>
      </c>
      <c r="O4931" t="s">
        <v>8224</v>
      </c>
      <c r="P4931" t="s">
        <v>8387</v>
      </c>
      <c r="Q4931" s="8" t="s">
        <v>8372</v>
      </c>
      <c r="S4931" s="7">
        <v>1</v>
      </c>
      <c r="T4931" s="4">
        <v>10000</v>
      </c>
      <c r="U4931" s="4">
        <v>0</v>
      </c>
      <c r="V4931" s="25">
        <v>12.22020833332499</v>
      </c>
      <c r="W4931" s="4">
        <v>0</v>
      </c>
    </row>
    <row r="4932" spans="1:23" x14ac:dyDescent="0.45">
      <c r="A4932" t="s">
        <v>8347</v>
      </c>
      <c r="B4932" t="s">
        <v>8224</v>
      </c>
      <c r="C4932" t="s">
        <v>8387</v>
      </c>
      <c r="D4932" s="8" t="s">
        <v>8372</v>
      </c>
      <c r="E4932">
        <v>1733</v>
      </c>
      <c r="F4932" s="7">
        <v>1</v>
      </c>
      <c r="G4932" s="4">
        <v>10000</v>
      </c>
      <c r="H4932" s="4">
        <v>0</v>
      </c>
      <c r="I4932" s="25">
        <v>12.22020833332499</v>
      </c>
      <c r="J4932" s="4">
        <v>0</v>
      </c>
      <c r="N4932" t="s">
        <v>8347</v>
      </c>
      <c r="O4932" t="s">
        <v>8224</v>
      </c>
      <c r="P4932" t="s">
        <v>8387</v>
      </c>
      <c r="Q4932" s="8" t="s">
        <v>8372</v>
      </c>
      <c r="R4932">
        <v>1733</v>
      </c>
      <c r="S4932" s="7">
        <v>1</v>
      </c>
      <c r="T4932" s="4">
        <v>10000</v>
      </c>
      <c r="U4932" s="4">
        <v>0</v>
      </c>
      <c r="V4932" s="25">
        <v>12.22020833332499</v>
      </c>
      <c r="W4932" s="4">
        <v>0</v>
      </c>
    </row>
    <row r="4933" spans="1:23" x14ac:dyDescent="0.45">
      <c r="A4933" t="s">
        <v>8347</v>
      </c>
      <c r="B4933" t="s">
        <v>8224</v>
      </c>
      <c r="C4933" t="s">
        <v>8387</v>
      </c>
      <c r="D4933" s="8" t="s">
        <v>8373</v>
      </c>
      <c r="F4933" s="7">
        <v>1</v>
      </c>
      <c r="G4933" s="4">
        <v>2000</v>
      </c>
      <c r="H4933" s="4">
        <v>150</v>
      </c>
      <c r="I4933" s="25">
        <v>40.041666666671517</v>
      </c>
      <c r="J4933" s="4">
        <v>3</v>
      </c>
      <c r="N4933" t="s">
        <v>8347</v>
      </c>
      <c r="O4933" t="s">
        <v>8224</v>
      </c>
      <c r="P4933" t="s">
        <v>8387</v>
      </c>
      <c r="Q4933" s="8" t="s">
        <v>8373</v>
      </c>
      <c r="S4933" s="7">
        <v>1</v>
      </c>
      <c r="T4933" s="4">
        <v>2000</v>
      </c>
      <c r="U4933" s="4">
        <v>150</v>
      </c>
      <c r="V4933" s="25">
        <v>40.041666666671517</v>
      </c>
      <c r="W4933" s="4">
        <v>3</v>
      </c>
    </row>
    <row r="4934" spans="1:23" x14ac:dyDescent="0.45">
      <c r="A4934" t="s">
        <v>8347</v>
      </c>
      <c r="B4934" t="s">
        <v>8224</v>
      </c>
      <c r="C4934" t="s">
        <v>8387</v>
      </c>
      <c r="D4934" s="8" t="s">
        <v>8373</v>
      </c>
      <c r="E4934">
        <v>1716</v>
      </c>
      <c r="F4934" s="7">
        <v>1</v>
      </c>
      <c r="G4934" s="4">
        <v>2000</v>
      </c>
      <c r="H4934" s="4">
        <v>150</v>
      </c>
      <c r="I4934" s="25">
        <v>40.041666666671517</v>
      </c>
      <c r="J4934" s="4">
        <v>3</v>
      </c>
      <c r="N4934" t="s">
        <v>8347</v>
      </c>
      <c r="O4934" t="s">
        <v>8224</v>
      </c>
      <c r="P4934" t="s">
        <v>8387</v>
      </c>
      <c r="Q4934" s="8" t="s">
        <v>8373</v>
      </c>
      <c r="R4934">
        <v>1716</v>
      </c>
      <c r="S4934" s="7">
        <v>1</v>
      </c>
      <c r="T4934" s="4">
        <v>2000</v>
      </c>
      <c r="U4934" s="4">
        <v>150</v>
      </c>
      <c r="V4934" s="25">
        <v>40.041666666671517</v>
      </c>
      <c r="W4934" s="4">
        <v>3</v>
      </c>
    </row>
    <row r="4935" spans="1:23" x14ac:dyDescent="0.45">
      <c r="A4935" t="s">
        <v>8347</v>
      </c>
      <c r="B4935" t="s">
        <v>8224</v>
      </c>
      <c r="C4935" t="s">
        <v>8388</v>
      </c>
      <c r="F4935" s="7"/>
      <c r="G4935" s="4"/>
      <c r="H4935" s="4"/>
      <c r="I4935" s="25"/>
      <c r="J4935" s="4"/>
      <c r="N4935" t="s">
        <v>8347</v>
      </c>
      <c r="O4935" t="s">
        <v>8224</v>
      </c>
      <c r="P4935" t="s">
        <v>8388</v>
      </c>
      <c r="S4935" s="7"/>
      <c r="T4935" s="4"/>
      <c r="U4935" s="4"/>
      <c r="V4935" s="25"/>
      <c r="W4935" s="4"/>
    </row>
    <row r="4936" spans="1:23" x14ac:dyDescent="0.45">
      <c r="A4936" t="s">
        <v>8347</v>
      </c>
      <c r="B4936" t="s">
        <v>8224</v>
      </c>
      <c r="C4936" t="s">
        <v>8388</v>
      </c>
      <c r="D4936" s="8" t="s">
        <v>8377</v>
      </c>
      <c r="F4936" s="7">
        <v>7</v>
      </c>
      <c r="G4936" s="4">
        <v>96750</v>
      </c>
      <c r="H4936" s="4">
        <v>79809.38</v>
      </c>
      <c r="I4936" s="25">
        <v>37.023602843912421</v>
      </c>
      <c r="J4936" s="4">
        <v>1030</v>
      </c>
      <c r="N4936" t="s">
        <v>8347</v>
      </c>
      <c r="O4936" t="s">
        <v>8224</v>
      </c>
      <c r="P4936" t="s">
        <v>8388</v>
      </c>
      <c r="Q4936" s="8" t="s">
        <v>8377</v>
      </c>
      <c r="S4936" s="7">
        <v>7</v>
      </c>
      <c r="T4936" s="4">
        <v>96750</v>
      </c>
      <c r="U4936" s="4">
        <v>79809.38</v>
      </c>
      <c r="V4936" s="25">
        <v>37.023602843912421</v>
      </c>
      <c r="W4936" s="4">
        <v>1030</v>
      </c>
    </row>
    <row r="4937" spans="1:23" x14ac:dyDescent="0.45">
      <c r="A4937" t="s">
        <v>8347</v>
      </c>
      <c r="B4937" t="s">
        <v>8224</v>
      </c>
      <c r="C4937" t="s">
        <v>8388</v>
      </c>
      <c r="D4937" s="8" t="s">
        <v>8377</v>
      </c>
      <c r="E4937">
        <v>1681</v>
      </c>
      <c r="F4937" s="7">
        <v>1</v>
      </c>
      <c r="G4937" s="4">
        <v>65000</v>
      </c>
      <c r="H4937" s="4">
        <v>65924.38</v>
      </c>
      <c r="I4937" s="25">
        <v>48.96199074073229</v>
      </c>
      <c r="J4937" s="4">
        <v>884</v>
      </c>
      <c r="N4937" t="s">
        <v>8347</v>
      </c>
      <c r="O4937" t="s">
        <v>8224</v>
      </c>
      <c r="P4937" t="s">
        <v>8388</v>
      </c>
      <c r="Q4937" s="8" t="s">
        <v>8377</v>
      </c>
      <c r="R4937">
        <v>1681</v>
      </c>
      <c r="S4937" s="7">
        <v>1</v>
      </c>
      <c r="T4937" s="4">
        <v>65000</v>
      </c>
      <c r="U4937" s="4">
        <v>65924.38</v>
      </c>
      <c r="V4937" s="25">
        <v>48.96199074073229</v>
      </c>
      <c r="W4937" s="4">
        <v>884</v>
      </c>
    </row>
    <row r="4938" spans="1:23" x14ac:dyDescent="0.45">
      <c r="A4938" t="s">
        <v>8347</v>
      </c>
      <c r="B4938" t="s">
        <v>8224</v>
      </c>
      <c r="C4938" t="s">
        <v>8388</v>
      </c>
      <c r="D4938" s="8" t="s">
        <v>8377</v>
      </c>
      <c r="E4938">
        <v>1682</v>
      </c>
      <c r="F4938" s="7">
        <v>1</v>
      </c>
      <c r="G4938" s="4">
        <v>6000</v>
      </c>
      <c r="H4938" s="4">
        <v>0</v>
      </c>
      <c r="I4938" s="25">
        <v>59.958333333328483</v>
      </c>
      <c r="J4938" s="4">
        <v>0</v>
      </c>
      <c r="N4938" t="s">
        <v>8347</v>
      </c>
      <c r="O4938" t="s">
        <v>8224</v>
      </c>
      <c r="P4938" t="s">
        <v>8388</v>
      </c>
      <c r="Q4938" s="8" t="s">
        <v>8377</v>
      </c>
      <c r="R4938">
        <v>1682</v>
      </c>
      <c r="S4938" s="7">
        <v>1</v>
      </c>
      <c r="T4938" s="4">
        <v>6000</v>
      </c>
      <c r="U4938" s="4">
        <v>0</v>
      </c>
      <c r="V4938" s="25">
        <v>59.958333333328483</v>
      </c>
      <c r="W4938" s="4">
        <v>0</v>
      </c>
    </row>
    <row r="4939" spans="1:23" x14ac:dyDescent="0.45">
      <c r="A4939" t="s">
        <v>8347</v>
      </c>
      <c r="B4939" t="s">
        <v>8224</v>
      </c>
      <c r="C4939" t="s">
        <v>8388</v>
      </c>
      <c r="D4939" s="8" t="s">
        <v>8377</v>
      </c>
      <c r="E4939">
        <v>1684</v>
      </c>
      <c r="F4939" s="7">
        <v>1</v>
      </c>
      <c r="G4939" s="4">
        <v>8000</v>
      </c>
      <c r="H4939" s="4">
        <v>8730</v>
      </c>
      <c r="I4939" s="25">
        <v>27.958333333328483</v>
      </c>
      <c r="J4939" s="4">
        <v>101</v>
      </c>
      <c r="N4939" t="s">
        <v>8347</v>
      </c>
      <c r="O4939" t="s">
        <v>8224</v>
      </c>
      <c r="P4939" t="s">
        <v>8388</v>
      </c>
      <c r="Q4939" s="8" t="s">
        <v>8377</v>
      </c>
      <c r="R4939">
        <v>1684</v>
      </c>
      <c r="S4939" s="7">
        <v>1</v>
      </c>
      <c r="T4939" s="4">
        <v>8000</v>
      </c>
      <c r="U4939" s="4">
        <v>8730</v>
      </c>
      <c r="V4939" s="25">
        <v>27.958333333328483</v>
      </c>
      <c r="W4939" s="4">
        <v>101</v>
      </c>
    </row>
    <row r="4940" spans="1:23" x14ac:dyDescent="0.45">
      <c r="A4940" t="s">
        <v>8347</v>
      </c>
      <c r="B4940" t="s">
        <v>8224</v>
      </c>
      <c r="C4940" t="s">
        <v>8388</v>
      </c>
      <c r="D4940" s="8" t="s">
        <v>8377</v>
      </c>
      <c r="E4940">
        <v>1685</v>
      </c>
      <c r="F4940" s="7">
        <v>1</v>
      </c>
      <c r="G4940" s="4">
        <v>350</v>
      </c>
      <c r="H4940" s="4">
        <v>360</v>
      </c>
      <c r="I4940" s="25">
        <v>29.958333333335759</v>
      </c>
      <c r="J4940" s="4">
        <v>15</v>
      </c>
      <c r="N4940" t="s">
        <v>8347</v>
      </c>
      <c r="O4940" t="s">
        <v>8224</v>
      </c>
      <c r="P4940" t="s">
        <v>8388</v>
      </c>
      <c r="Q4940" s="8" t="s">
        <v>8377</v>
      </c>
      <c r="R4940">
        <v>1685</v>
      </c>
      <c r="S4940" s="7">
        <v>1</v>
      </c>
      <c r="T4940" s="4">
        <v>350</v>
      </c>
      <c r="U4940" s="4">
        <v>360</v>
      </c>
      <c r="V4940" s="25">
        <v>29.958333333335759</v>
      </c>
      <c r="W4940" s="4">
        <v>15</v>
      </c>
    </row>
    <row r="4941" spans="1:23" x14ac:dyDescent="0.45">
      <c r="A4941" t="s">
        <v>8347</v>
      </c>
      <c r="B4941" t="s">
        <v>8224</v>
      </c>
      <c r="C4941" t="s">
        <v>8388</v>
      </c>
      <c r="D4941" s="8" t="s">
        <v>8377</v>
      </c>
      <c r="E4941">
        <v>1689</v>
      </c>
      <c r="F4941" s="7">
        <v>1</v>
      </c>
      <c r="G4941" s="4">
        <v>2400</v>
      </c>
      <c r="H4941" s="4">
        <v>2400</v>
      </c>
      <c r="I4941" s="25">
        <v>29.958333333335759</v>
      </c>
      <c r="J4941" s="4">
        <v>14</v>
      </c>
      <c r="N4941" t="s">
        <v>8347</v>
      </c>
      <c r="O4941" t="s">
        <v>8224</v>
      </c>
      <c r="P4941" t="s">
        <v>8388</v>
      </c>
      <c r="Q4941" s="8" t="s">
        <v>8377</v>
      </c>
      <c r="R4941">
        <v>1689</v>
      </c>
      <c r="S4941" s="7">
        <v>1</v>
      </c>
      <c r="T4941" s="4">
        <v>2400</v>
      </c>
      <c r="U4941" s="4">
        <v>2400</v>
      </c>
      <c r="V4941" s="25">
        <v>29.958333333335759</v>
      </c>
      <c r="W4941" s="4">
        <v>14</v>
      </c>
    </row>
    <row r="4942" spans="1:23" x14ac:dyDescent="0.45">
      <c r="A4942" t="s">
        <v>8347</v>
      </c>
      <c r="B4942" t="s">
        <v>8224</v>
      </c>
      <c r="C4942" t="s">
        <v>8388</v>
      </c>
      <c r="D4942" s="8" t="s">
        <v>8377</v>
      </c>
      <c r="E4942">
        <v>1692</v>
      </c>
      <c r="F4942" s="7">
        <v>1</v>
      </c>
      <c r="G4942" s="4">
        <v>5000</v>
      </c>
      <c r="H4942" s="4">
        <v>2390</v>
      </c>
      <c r="I4942" s="25">
        <v>32.848067129627452</v>
      </c>
      <c r="J4942" s="4">
        <v>15</v>
      </c>
      <c r="N4942" t="s">
        <v>8347</v>
      </c>
      <c r="O4942" t="s">
        <v>8224</v>
      </c>
      <c r="P4942" t="s">
        <v>8388</v>
      </c>
      <c r="Q4942" s="8" t="s">
        <v>8377</v>
      </c>
      <c r="R4942">
        <v>1692</v>
      </c>
      <c r="S4942" s="7">
        <v>1</v>
      </c>
      <c r="T4942" s="4">
        <v>5000</v>
      </c>
      <c r="U4942" s="4">
        <v>2390</v>
      </c>
      <c r="V4942" s="25">
        <v>32.848067129627452</v>
      </c>
      <c r="W4942" s="4">
        <v>15</v>
      </c>
    </row>
    <row r="4943" spans="1:23" x14ac:dyDescent="0.45">
      <c r="A4943" t="s">
        <v>8347</v>
      </c>
      <c r="B4943" t="s">
        <v>8224</v>
      </c>
      <c r="C4943" t="s">
        <v>8388</v>
      </c>
      <c r="D4943" s="8" t="s">
        <v>8377</v>
      </c>
      <c r="E4943">
        <v>1694</v>
      </c>
      <c r="F4943" s="7">
        <v>1</v>
      </c>
      <c r="G4943" s="4">
        <v>10000</v>
      </c>
      <c r="H4943" s="4">
        <v>5</v>
      </c>
      <c r="I4943" s="25">
        <v>29.521828703698702</v>
      </c>
      <c r="J4943" s="4">
        <v>1</v>
      </c>
      <c r="N4943" t="s">
        <v>8347</v>
      </c>
      <c r="O4943" t="s">
        <v>8224</v>
      </c>
      <c r="P4943" t="s">
        <v>8388</v>
      </c>
      <c r="Q4943" s="8" t="s">
        <v>8377</v>
      </c>
      <c r="R4943">
        <v>1694</v>
      </c>
      <c r="S4943" s="7">
        <v>1</v>
      </c>
      <c r="T4943" s="4">
        <v>10000</v>
      </c>
      <c r="U4943" s="4">
        <v>5</v>
      </c>
      <c r="V4943" s="25">
        <v>29.521828703698702</v>
      </c>
      <c r="W4943" s="4">
        <v>1</v>
      </c>
    </row>
    <row r="4944" spans="1:23" x14ac:dyDescent="0.45">
      <c r="A4944" t="s">
        <v>8347</v>
      </c>
      <c r="B4944" t="s">
        <v>8224</v>
      </c>
      <c r="C4944" t="s">
        <v>8388</v>
      </c>
      <c r="D4944" s="8" t="s">
        <v>8378</v>
      </c>
      <c r="F4944" s="7">
        <v>10</v>
      </c>
      <c r="G4944" s="4">
        <v>521105</v>
      </c>
      <c r="H4944" s="4">
        <v>24933</v>
      </c>
      <c r="I4944" s="25">
        <v>30.401577546297631</v>
      </c>
      <c r="J4944" s="4">
        <v>223</v>
      </c>
      <c r="N4944" t="s">
        <v>8347</v>
      </c>
      <c r="O4944" t="s">
        <v>8224</v>
      </c>
      <c r="P4944" t="s">
        <v>8388</v>
      </c>
      <c r="Q4944" s="8" t="s">
        <v>8378</v>
      </c>
      <c r="S4944" s="7">
        <v>10</v>
      </c>
      <c r="T4944" s="4">
        <v>521105</v>
      </c>
      <c r="U4944" s="4">
        <v>24933</v>
      </c>
      <c r="V4944" s="25">
        <v>30.401577546297631</v>
      </c>
      <c r="W4944" s="4">
        <v>223</v>
      </c>
    </row>
    <row r="4945" spans="1:23" x14ac:dyDescent="0.45">
      <c r="A4945" t="s">
        <v>8347</v>
      </c>
      <c r="B4945" t="s">
        <v>8224</v>
      </c>
      <c r="C4945" t="s">
        <v>8388</v>
      </c>
      <c r="D4945" s="8" t="s">
        <v>8378</v>
      </c>
      <c r="E4945">
        <v>1687</v>
      </c>
      <c r="F4945" s="7">
        <v>1</v>
      </c>
      <c r="G4945" s="4">
        <v>10000</v>
      </c>
      <c r="H4945" s="4">
        <v>3125</v>
      </c>
      <c r="I4945" s="25">
        <v>33.796932870369346</v>
      </c>
      <c r="J4945" s="4">
        <v>39</v>
      </c>
      <c r="N4945" t="s">
        <v>8347</v>
      </c>
      <c r="O4945" t="s">
        <v>8224</v>
      </c>
      <c r="P4945" t="s">
        <v>8388</v>
      </c>
      <c r="Q4945" s="8" t="s">
        <v>8378</v>
      </c>
      <c r="R4945">
        <v>1687</v>
      </c>
      <c r="S4945" s="7">
        <v>1</v>
      </c>
      <c r="T4945" s="4">
        <v>10000</v>
      </c>
      <c r="U4945" s="4">
        <v>3125</v>
      </c>
      <c r="V4945" s="25">
        <v>33.796932870369346</v>
      </c>
      <c r="W4945" s="4">
        <v>39</v>
      </c>
    </row>
    <row r="4946" spans="1:23" x14ac:dyDescent="0.45">
      <c r="A4946" t="s">
        <v>8347</v>
      </c>
      <c r="B4946" t="s">
        <v>8224</v>
      </c>
      <c r="C4946" t="s">
        <v>8388</v>
      </c>
      <c r="D4946" s="8" t="s">
        <v>8378</v>
      </c>
      <c r="E4946">
        <v>1688</v>
      </c>
      <c r="F4946" s="7">
        <v>1</v>
      </c>
      <c r="G4946" s="4">
        <v>4000</v>
      </c>
      <c r="H4946" s="4">
        <v>1772</v>
      </c>
      <c r="I4946" s="25">
        <v>29.958333333343035</v>
      </c>
      <c r="J4946" s="4">
        <v>7</v>
      </c>
      <c r="N4946" t="s">
        <v>8347</v>
      </c>
      <c r="O4946" t="s">
        <v>8224</v>
      </c>
      <c r="P4946" t="s">
        <v>8388</v>
      </c>
      <c r="Q4946" s="8" t="s">
        <v>8378</v>
      </c>
      <c r="R4946">
        <v>1688</v>
      </c>
      <c r="S4946" s="7">
        <v>1</v>
      </c>
      <c r="T4946" s="4">
        <v>4000</v>
      </c>
      <c r="U4946" s="4">
        <v>1772</v>
      </c>
      <c r="V4946" s="25">
        <v>29.958333333343035</v>
      </c>
      <c r="W4946" s="4">
        <v>7</v>
      </c>
    </row>
    <row r="4947" spans="1:23" x14ac:dyDescent="0.45">
      <c r="A4947" t="s">
        <v>8347</v>
      </c>
      <c r="B4947" t="s">
        <v>8224</v>
      </c>
      <c r="C4947" t="s">
        <v>8388</v>
      </c>
      <c r="D4947" s="8" t="s">
        <v>8378</v>
      </c>
      <c r="E4947">
        <v>1690</v>
      </c>
      <c r="F4947" s="7">
        <v>1</v>
      </c>
      <c r="G4947" s="4">
        <v>2500</v>
      </c>
      <c r="H4947" s="4">
        <v>635</v>
      </c>
      <c r="I4947" s="25">
        <v>29.958333333328483</v>
      </c>
      <c r="J4947" s="4">
        <v>11</v>
      </c>
      <c r="N4947" t="s">
        <v>8347</v>
      </c>
      <c r="O4947" t="s">
        <v>8224</v>
      </c>
      <c r="P4947" t="s">
        <v>8388</v>
      </c>
      <c r="Q4947" s="8" t="s">
        <v>8378</v>
      </c>
      <c r="R4947">
        <v>1690</v>
      </c>
      <c r="S4947" s="7">
        <v>1</v>
      </c>
      <c r="T4947" s="4">
        <v>2500</v>
      </c>
      <c r="U4947" s="4">
        <v>635</v>
      </c>
      <c r="V4947" s="25">
        <v>29.958333333328483</v>
      </c>
      <c r="W4947" s="4">
        <v>11</v>
      </c>
    </row>
    <row r="4948" spans="1:23" x14ac:dyDescent="0.45">
      <c r="A4948" t="s">
        <v>8347</v>
      </c>
      <c r="B4948" t="s">
        <v>8224</v>
      </c>
      <c r="C4948" t="s">
        <v>8388</v>
      </c>
      <c r="D4948" s="8" t="s">
        <v>8378</v>
      </c>
      <c r="E4948">
        <v>1691</v>
      </c>
      <c r="F4948" s="7">
        <v>1</v>
      </c>
      <c r="G4948" s="4">
        <v>30000</v>
      </c>
      <c r="H4948" s="4">
        <v>10042</v>
      </c>
      <c r="I4948" s="25">
        <v>32.340185185188602</v>
      </c>
      <c r="J4948" s="4">
        <v>38</v>
      </c>
      <c r="N4948" t="s">
        <v>8347</v>
      </c>
      <c r="O4948" t="s">
        <v>8224</v>
      </c>
      <c r="P4948" t="s">
        <v>8388</v>
      </c>
      <c r="Q4948" s="8" t="s">
        <v>8378</v>
      </c>
      <c r="R4948">
        <v>1691</v>
      </c>
      <c r="S4948" s="7">
        <v>1</v>
      </c>
      <c r="T4948" s="4">
        <v>30000</v>
      </c>
      <c r="U4948" s="4">
        <v>10042</v>
      </c>
      <c r="V4948" s="25">
        <v>32.340185185188602</v>
      </c>
      <c r="W4948" s="4">
        <v>38</v>
      </c>
    </row>
    <row r="4949" spans="1:23" x14ac:dyDescent="0.45">
      <c r="A4949" t="s">
        <v>8347</v>
      </c>
      <c r="B4949" t="s">
        <v>8224</v>
      </c>
      <c r="C4949" t="s">
        <v>8388</v>
      </c>
      <c r="D4949" s="8" t="s">
        <v>8378</v>
      </c>
      <c r="E4949">
        <v>1695</v>
      </c>
      <c r="F4949" s="7">
        <v>1</v>
      </c>
      <c r="G4949" s="4">
        <v>12000</v>
      </c>
      <c r="H4949" s="4">
        <v>1405</v>
      </c>
      <c r="I4949" s="25">
        <v>34.010254629632982</v>
      </c>
      <c r="J4949" s="4">
        <v>23</v>
      </c>
      <c r="N4949" t="s">
        <v>8347</v>
      </c>
      <c r="O4949" t="s">
        <v>8224</v>
      </c>
      <c r="P4949" t="s">
        <v>8388</v>
      </c>
      <c r="Q4949" s="8" t="s">
        <v>8378</v>
      </c>
      <c r="R4949">
        <v>1695</v>
      </c>
      <c r="S4949" s="7">
        <v>1</v>
      </c>
      <c r="T4949" s="4">
        <v>12000</v>
      </c>
      <c r="U4949" s="4">
        <v>1405</v>
      </c>
      <c r="V4949" s="25">
        <v>34.010254629632982</v>
      </c>
      <c r="W4949" s="4">
        <v>23</v>
      </c>
    </row>
    <row r="4950" spans="1:23" x14ac:dyDescent="0.45">
      <c r="A4950" t="s">
        <v>8347</v>
      </c>
      <c r="B4950" t="s">
        <v>8224</v>
      </c>
      <c r="C4950" t="s">
        <v>8388</v>
      </c>
      <c r="D4950" s="8" t="s">
        <v>8378</v>
      </c>
      <c r="E4950">
        <v>1696</v>
      </c>
      <c r="F4950" s="7">
        <v>1</v>
      </c>
      <c r="G4950" s="4">
        <v>300000</v>
      </c>
      <c r="H4950" s="4">
        <v>0</v>
      </c>
      <c r="I4950" s="25">
        <v>29.958333333328483</v>
      </c>
      <c r="J4950" s="4">
        <v>0</v>
      </c>
      <c r="N4950" t="s">
        <v>8347</v>
      </c>
      <c r="O4950" t="s">
        <v>8224</v>
      </c>
      <c r="P4950" t="s">
        <v>8388</v>
      </c>
      <c r="Q4950" s="8" t="s">
        <v>8378</v>
      </c>
      <c r="R4950">
        <v>1696</v>
      </c>
      <c r="S4950" s="7">
        <v>1</v>
      </c>
      <c r="T4950" s="4">
        <v>300000</v>
      </c>
      <c r="U4950" s="4">
        <v>0</v>
      </c>
      <c r="V4950" s="25">
        <v>29.958333333328483</v>
      </c>
      <c r="W4950" s="4">
        <v>0</v>
      </c>
    </row>
    <row r="4951" spans="1:23" x14ac:dyDescent="0.45">
      <c r="A4951" t="s">
        <v>8347</v>
      </c>
      <c r="B4951" t="s">
        <v>8224</v>
      </c>
      <c r="C4951" t="s">
        <v>8388</v>
      </c>
      <c r="D4951" s="8" t="s">
        <v>8378</v>
      </c>
      <c r="E4951">
        <v>1697</v>
      </c>
      <c r="F4951" s="7">
        <v>1</v>
      </c>
      <c r="G4951" s="4">
        <v>12500</v>
      </c>
      <c r="H4951" s="4">
        <v>2526</v>
      </c>
      <c r="I4951" s="25">
        <v>29.958333333335759</v>
      </c>
      <c r="J4951" s="4">
        <v>22</v>
      </c>
      <c r="N4951" t="s">
        <v>8347</v>
      </c>
      <c r="O4951" t="s">
        <v>8224</v>
      </c>
      <c r="P4951" t="s">
        <v>8388</v>
      </c>
      <c r="Q4951" s="8" t="s">
        <v>8378</v>
      </c>
      <c r="R4951">
        <v>1697</v>
      </c>
      <c r="S4951" s="7">
        <v>1</v>
      </c>
      <c r="T4951" s="4">
        <v>12500</v>
      </c>
      <c r="U4951" s="4">
        <v>2526</v>
      </c>
      <c r="V4951" s="25">
        <v>29.958333333335759</v>
      </c>
      <c r="W4951" s="4">
        <v>22</v>
      </c>
    </row>
    <row r="4952" spans="1:23" x14ac:dyDescent="0.45">
      <c r="A4952" t="s">
        <v>8347</v>
      </c>
      <c r="B4952" t="s">
        <v>8224</v>
      </c>
      <c r="C4952" t="s">
        <v>8388</v>
      </c>
      <c r="D4952" s="8" t="s">
        <v>8378</v>
      </c>
      <c r="E4952">
        <v>1698</v>
      </c>
      <c r="F4952" s="7">
        <v>1</v>
      </c>
      <c r="G4952" s="4">
        <v>125000</v>
      </c>
      <c r="H4952" s="4">
        <v>0</v>
      </c>
      <c r="I4952" s="25">
        <v>23.940046296294895</v>
      </c>
      <c r="J4952" s="4">
        <v>0</v>
      </c>
      <c r="N4952" t="s">
        <v>8347</v>
      </c>
      <c r="O4952" t="s">
        <v>8224</v>
      </c>
      <c r="P4952" t="s">
        <v>8388</v>
      </c>
      <c r="Q4952" s="8" t="s">
        <v>8378</v>
      </c>
      <c r="R4952">
        <v>1698</v>
      </c>
      <c r="S4952" s="7">
        <v>1</v>
      </c>
      <c r="T4952" s="4">
        <v>125000</v>
      </c>
      <c r="U4952" s="4">
        <v>0</v>
      </c>
      <c r="V4952" s="25">
        <v>23.940046296294895</v>
      </c>
      <c r="W4952" s="4">
        <v>0</v>
      </c>
    </row>
    <row r="4953" spans="1:23" x14ac:dyDescent="0.45">
      <c r="A4953" t="s">
        <v>8347</v>
      </c>
      <c r="B4953" t="s">
        <v>8224</v>
      </c>
      <c r="C4953" t="s">
        <v>8388</v>
      </c>
      <c r="D4953" s="8" t="s">
        <v>8378</v>
      </c>
      <c r="E4953">
        <v>1699</v>
      </c>
      <c r="F4953" s="7">
        <v>1</v>
      </c>
      <c r="G4953" s="4">
        <v>5105</v>
      </c>
      <c r="H4953" s="4">
        <v>216</v>
      </c>
      <c r="I4953" s="25">
        <v>30</v>
      </c>
      <c r="J4953" s="4">
        <v>4</v>
      </c>
      <c r="N4953" t="s">
        <v>8347</v>
      </c>
      <c r="O4953" t="s">
        <v>8224</v>
      </c>
      <c r="P4953" t="s">
        <v>8388</v>
      </c>
      <c r="Q4953" s="8" t="s">
        <v>8378</v>
      </c>
      <c r="R4953">
        <v>1699</v>
      </c>
      <c r="S4953" s="7">
        <v>1</v>
      </c>
      <c r="T4953" s="4">
        <v>5105</v>
      </c>
      <c r="U4953" s="4">
        <v>216</v>
      </c>
      <c r="V4953" s="25">
        <v>30</v>
      </c>
      <c r="W4953" s="4">
        <v>4</v>
      </c>
    </row>
    <row r="4954" spans="1:23" x14ac:dyDescent="0.45">
      <c r="A4954" t="s">
        <v>8347</v>
      </c>
      <c r="B4954" t="s">
        <v>8224</v>
      </c>
      <c r="C4954" t="s">
        <v>8388</v>
      </c>
      <c r="D4954" s="8" t="s">
        <v>8378</v>
      </c>
      <c r="E4954">
        <v>1700</v>
      </c>
      <c r="F4954" s="7">
        <v>1</v>
      </c>
      <c r="G4954" s="4">
        <v>20000</v>
      </c>
      <c r="H4954" s="4">
        <v>5212</v>
      </c>
      <c r="I4954" s="25">
        <v>30.095023148154723</v>
      </c>
      <c r="J4954" s="4">
        <v>79</v>
      </c>
      <c r="N4954" t="s">
        <v>8347</v>
      </c>
      <c r="O4954" t="s">
        <v>8224</v>
      </c>
      <c r="P4954" t="s">
        <v>8388</v>
      </c>
      <c r="Q4954" s="8" t="s">
        <v>8378</v>
      </c>
      <c r="R4954">
        <v>1700</v>
      </c>
      <c r="S4954" s="7">
        <v>1</v>
      </c>
      <c r="T4954" s="4">
        <v>20000</v>
      </c>
      <c r="U4954" s="4">
        <v>5212</v>
      </c>
      <c r="V4954" s="25">
        <v>30.095023148154723</v>
      </c>
      <c r="W4954" s="4">
        <v>79</v>
      </c>
    </row>
    <row r="4955" spans="1:23" x14ac:dyDescent="0.45">
      <c r="A4955" t="s">
        <v>8328</v>
      </c>
      <c r="B4955"/>
      <c r="F4955" s="7">
        <v>60</v>
      </c>
      <c r="G4955" s="4">
        <v>663952</v>
      </c>
      <c r="H4955" s="4">
        <v>33483</v>
      </c>
      <c r="I4955" s="25">
        <v>35.625753665123923</v>
      </c>
      <c r="J4955" s="4">
        <v>580</v>
      </c>
      <c r="N4955" t="s">
        <v>8328</v>
      </c>
      <c r="O4955"/>
      <c r="S4955" s="7">
        <v>60</v>
      </c>
      <c r="T4955" s="4">
        <v>663952</v>
      </c>
      <c r="U4955" s="4">
        <v>33483</v>
      </c>
      <c r="V4955" s="25">
        <v>35.625753665123923</v>
      </c>
      <c r="W4955" s="4">
        <v>580</v>
      </c>
    </row>
    <row r="4956" spans="1:23" x14ac:dyDescent="0.45">
      <c r="A4956" t="s">
        <v>8328</v>
      </c>
      <c r="B4956" t="s">
        <v>8229</v>
      </c>
      <c r="F4956" s="7">
        <v>1</v>
      </c>
      <c r="G4956" s="4">
        <v>5000</v>
      </c>
      <c r="H4956" s="4">
        <v>1520</v>
      </c>
      <c r="I4956" s="25">
        <v>29.51291666666657</v>
      </c>
      <c r="J4956" s="4">
        <v>30</v>
      </c>
      <c r="N4956" t="s">
        <v>8328</v>
      </c>
      <c r="O4956" t="s">
        <v>8229</v>
      </c>
      <c r="S4956" s="7">
        <v>1</v>
      </c>
      <c r="T4956" s="4">
        <v>5000</v>
      </c>
      <c r="U4956" s="4">
        <v>1520</v>
      </c>
      <c r="V4956" s="25">
        <v>29.51291666666657</v>
      </c>
      <c r="W4956" s="4">
        <v>30</v>
      </c>
    </row>
    <row r="4957" spans="1:23" x14ac:dyDescent="0.45">
      <c r="A4957" t="s">
        <v>8328</v>
      </c>
      <c r="B4957" t="s">
        <v>8229</v>
      </c>
      <c r="C4957" t="s">
        <v>8385</v>
      </c>
      <c r="F4957" s="7"/>
      <c r="G4957" s="4"/>
      <c r="H4957" s="4"/>
      <c r="I4957" s="25"/>
      <c r="J4957" s="4"/>
      <c r="N4957" t="s">
        <v>8328</v>
      </c>
      <c r="O4957" t="s">
        <v>8229</v>
      </c>
      <c r="P4957" t="s">
        <v>8385</v>
      </c>
      <c r="S4957" s="7"/>
      <c r="T4957" s="4"/>
      <c r="U4957" s="4"/>
      <c r="V4957" s="25"/>
      <c r="W4957" s="4"/>
    </row>
    <row r="4958" spans="1:23" x14ac:dyDescent="0.45">
      <c r="A4958" t="s">
        <v>8328</v>
      </c>
      <c r="B4958" t="s">
        <v>8229</v>
      </c>
      <c r="C4958" t="s">
        <v>8385</v>
      </c>
      <c r="D4958" s="8" t="s">
        <v>8379</v>
      </c>
      <c r="F4958" s="7">
        <v>1</v>
      </c>
      <c r="G4958" s="4">
        <v>5000</v>
      </c>
      <c r="H4958" s="4">
        <v>1520</v>
      </c>
      <c r="I4958" s="25">
        <v>29.51291666666657</v>
      </c>
      <c r="J4958" s="4">
        <v>30</v>
      </c>
      <c r="N4958" t="s">
        <v>8328</v>
      </c>
      <c r="O4958" t="s">
        <v>8229</v>
      </c>
      <c r="P4958" t="s">
        <v>8385</v>
      </c>
      <c r="Q4958" s="8" t="s">
        <v>8379</v>
      </c>
      <c r="S4958" s="7">
        <v>1</v>
      </c>
      <c r="T4958" s="4">
        <v>5000</v>
      </c>
      <c r="U4958" s="4">
        <v>1520</v>
      </c>
      <c r="V4958" s="25">
        <v>29.51291666666657</v>
      </c>
      <c r="W4958" s="4">
        <v>30</v>
      </c>
    </row>
    <row r="4959" spans="1:23" x14ac:dyDescent="0.45">
      <c r="A4959" t="s">
        <v>8328</v>
      </c>
      <c r="B4959" t="s">
        <v>8229</v>
      </c>
      <c r="C4959" t="s">
        <v>8385</v>
      </c>
      <c r="D4959" s="8" t="s">
        <v>8379</v>
      </c>
      <c r="E4959">
        <v>934</v>
      </c>
      <c r="F4959" s="7">
        <v>1</v>
      </c>
      <c r="G4959" s="4">
        <v>5000</v>
      </c>
      <c r="H4959" s="4">
        <v>1520</v>
      </c>
      <c r="I4959" s="25">
        <v>29.51291666666657</v>
      </c>
      <c r="J4959" s="4">
        <v>30</v>
      </c>
      <c r="N4959" t="s">
        <v>8328</v>
      </c>
      <c r="O4959" t="s">
        <v>8229</v>
      </c>
      <c r="P4959" t="s">
        <v>8385</v>
      </c>
      <c r="Q4959" s="8" t="s">
        <v>8379</v>
      </c>
      <c r="R4959">
        <v>934</v>
      </c>
      <c r="S4959" s="7">
        <v>1</v>
      </c>
      <c r="T4959" s="4">
        <v>5000</v>
      </c>
      <c r="U4959" s="4">
        <v>1520</v>
      </c>
      <c r="V4959" s="25">
        <v>29.51291666666657</v>
      </c>
      <c r="W4959" s="4">
        <v>30</v>
      </c>
    </row>
    <row r="4960" spans="1:23" x14ac:dyDescent="0.45">
      <c r="A4960" t="s">
        <v>8328</v>
      </c>
      <c r="B4960" t="s">
        <v>8225</v>
      </c>
      <c r="F4960" s="7">
        <v>6</v>
      </c>
      <c r="G4960" s="4">
        <v>79602</v>
      </c>
      <c r="H4960" s="4">
        <v>1968</v>
      </c>
      <c r="I4960" s="25">
        <v>36.273337191357619</v>
      </c>
      <c r="J4960" s="4">
        <v>76</v>
      </c>
      <c r="N4960" t="s">
        <v>8328</v>
      </c>
      <c r="O4960" t="s">
        <v>8225</v>
      </c>
      <c r="S4960" s="7">
        <v>6</v>
      </c>
      <c r="T4960" s="4">
        <v>79602</v>
      </c>
      <c r="U4960" s="4">
        <v>1968</v>
      </c>
      <c r="V4960" s="25">
        <v>36.273337191357619</v>
      </c>
      <c r="W4960" s="4">
        <v>76</v>
      </c>
    </row>
    <row r="4961" spans="1:23" x14ac:dyDescent="0.45">
      <c r="A4961" t="s">
        <v>8328</v>
      </c>
      <c r="B4961" t="s">
        <v>8225</v>
      </c>
      <c r="C4961" t="s">
        <v>8384</v>
      </c>
      <c r="F4961" s="7"/>
      <c r="G4961" s="4"/>
      <c r="H4961" s="4"/>
      <c r="I4961" s="25"/>
      <c r="J4961" s="4"/>
      <c r="N4961" t="s">
        <v>8328</v>
      </c>
      <c r="O4961" t="s">
        <v>8225</v>
      </c>
      <c r="P4961" t="s">
        <v>8384</v>
      </c>
      <c r="S4961" s="7"/>
      <c r="T4961" s="4"/>
      <c r="U4961" s="4"/>
      <c r="V4961" s="25"/>
      <c r="W4961" s="4"/>
    </row>
    <row r="4962" spans="1:23" x14ac:dyDescent="0.45">
      <c r="A4962" t="s">
        <v>8328</v>
      </c>
      <c r="B4962" t="s">
        <v>8225</v>
      </c>
      <c r="C4962" t="s">
        <v>8384</v>
      </c>
      <c r="D4962" s="8" t="s">
        <v>8376</v>
      </c>
      <c r="F4962" s="7">
        <v>1</v>
      </c>
      <c r="G4962" s="4">
        <v>3152</v>
      </c>
      <c r="H4962" s="4">
        <v>1286</v>
      </c>
      <c r="I4962" s="25">
        <v>33</v>
      </c>
      <c r="J4962" s="4">
        <v>45</v>
      </c>
      <c r="N4962" t="s">
        <v>8328</v>
      </c>
      <c r="O4962" t="s">
        <v>8225</v>
      </c>
      <c r="P4962" t="s">
        <v>8384</v>
      </c>
      <c r="Q4962" s="8" t="s">
        <v>8376</v>
      </c>
      <c r="S4962" s="7">
        <v>1</v>
      </c>
      <c r="T4962" s="4">
        <v>3152</v>
      </c>
      <c r="U4962" s="4">
        <v>1286</v>
      </c>
      <c r="V4962" s="25">
        <v>33</v>
      </c>
      <c r="W4962" s="4">
        <v>45</v>
      </c>
    </row>
    <row r="4963" spans="1:23" x14ac:dyDescent="0.45">
      <c r="A4963" t="s">
        <v>8328</v>
      </c>
      <c r="B4963" t="s">
        <v>8225</v>
      </c>
      <c r="C4963" t="s">
        <v>8384</v>
      </c>
      <c r="D4963" s="8" t="s">
        <v>8376</v>
      </c>
      <c r="E4963">
        <v>876</v>
      </c>
      <c r="F4963" s="7">
        <v>1</v>
      </c>
      <c r="G4963" s="4">
        <v>3152</v>
      </c>
      <c r="H4963" s="4">
        <v>1286</v>
      </c>
      <c r="I4963" s="25">
        <v>33</v>
      </c>
      <c r="J4963" s="4">
        <v>45</v>
      </c>
      <c r="N4963" t="s">
        <v>8328</v>
      </c>
      <c r="O4963" t="s">
        <v>8225</v>
      </c>
      <c r="P4963" t="s">
        <v>8384</v>
      </c>
      <c r="Q4963" s="8" t="s">
        <v>8376</v>
      </c>
      <c r="R4963">
        <v>876</v>
      </c>
      <c r="S4963" s="7">
        <v>1</v>
      </c>
      <c r="T4963" s="4">
        <v>3152</v>
      </c>
      <c r="U4963" s="4">
        <v>1286</v>
      </c>
      <c r="V4963" s="25">
        <v>33</v>
      </c>
      <c r="W4963" s="4">
        <v>45</v>
      </c>
    </row>
    <row r="4964" spans="1:23" x14ac:dyDescent="0.45">
      <c r="A4964" t="s">
        <v>8328</v>
      </c>
      <c r="B4964" t="s">
        <v>8225</v>
      </c>
      <c r="C4964" t="s">
        <v>8384</v>
      </c>
      <c r="D4964" s="8" t="s">
        <v>8371</v>
      </c>
      <c r="F4964" s="7">
        <v>1</v>
      </c>
      <c r="G4964" s="4">
        <v>20000</v>
      </c>
      <c r="H4964" s="4">
        <v>62</v>
      </c>
      <c r="I4964" s="25">
        <v>30</v>
      </c>
      <c r="J4964" s="4">
        <v>5</v>
      </c>
      <c r="N4964" t="s">
        <v>8328</v>
      </c>
      <c r="O4964" t="s">
        <v>8225</v>
      </c>
      <c r="P4964" t="s">
        <v>8384</v>
      </c>
      <c r="Q4964" s="8" t="s">
        <v>8371</v>
      </c>
      <c r="S4964" s="7">
        <v>1</v>
      </c>
      <c r="T4964" s="4">
        <v>20000</v>
      </c>
      <c r="U4964" s="4">
        <v>62</v>
      </c>
      <c r="V4964" s="25">
        <v>30</v>
      </c>
      <c r="W4964" s="4">
        <v>5</v>
      </c>
    </row>
    <row r="4965" spans="1:23" x14ac:dyDescent="0.45">
      <c r="A4965" t="s">
        <v>8328</v>
      </c>
      <c r="B4965" t="s">
        <v>8225</v>
      </c>
      <c r="C4965" t="s">
        <v>8384</v>
      </c>
      <c r="D4965" s="8" t="s">
        <v>8371</v>
      </c>
      <c r="E4965">
        <v>870</v>
      </c>
      <c r="F4965" s="7">
        <v>1</v>
      </c>
      <c r="G4965" s="4">
        <v>20000</v>
      </c>
      <c r="H4965" s="4">
        <v>62</v>
      </c>
      <c r="I4965" s="25">
        <v>30</v>
      </c>
      <c r="J4965" s="4">
        <v>5</v>
      </c>
      <c r="N4965" t="s">
        <v>8328</v>
      </c>
      <c r="O4965" t="s">
        <v>8225</v>
      </c>
      <c r="P4965" t="s">
        <v>8384</v>
      </c>
      <c r="Q4965" s="8" t="s">
        <v>8371</v>
      </c>
      <c r="R4965">
        <v>870</v>
      </c>
      <c r="S4965" s="7">
        <v>1</v>
      </c>
      <c r="T4965" s="4">
        <v>20000</v>
      </c>
      <c r="U4965" s="4">
        <v>62</v>
      </c>
      <c r="V4965" s="25">
        <v>30</v>
      </c>
      <c r="W4965" s="4">
        <v>5</v>
      </c>
    </row>
    <row r="4966" spans="1:23" x14ac:dyDescent="0.45">
      <c r="A4966" t="s">
        <v>8328</v>
      </c>
      <c r="B4966" t="s">
        <v>8225</v>
      </c>
      <c r="C4966" t="s">
        <v>8384</v>
      </c>
      <c r="D4966" s="8" t="s">
        <v>8373</v>
      </c>
      <c r="F4966" s="7">
        <v>1</v>
      </c>
      <c r="G4966" s="4">
        <v>50000</v>
      </c>
      <c r="H4966" s="4">
        <v>170</v>
      </c>
      <c r="I4966" s="25">
        <v>30.041666666671517</v>
      </c>
      <c r="J4966" s="4">
        <v>4</v>
      </c>
      <c r="N4966" t="s">
        <v>8328</v>
      </c>
      <c r="O4966" t="s">
        <v>8225</v>
      </c>
      <c r="P4966" t="s">
        <v>8384</v>
      </c>
      <c r="Q4966" s="8" t="s">
        <v>8373</v>
      </c>
      <c r="S4966" s="7">
        <v>1</v>
      </c>
      <c r="T4966" s="4">
        <v>50000</v>
      </c>
      <c r="U4966" s="4">
        <v>170</v>
      </c>
      <c r="V4966" s="25">
        <v>30.041666666671517</v>
      </c>
      <c r="W4966" s="4">
        <v>4</v>
      </c>
    </row>
    <row r="4967" spans="1:23" x14ac:dyDescent="0.45">
      <c r="A4967" t="s">
        <v>8328</v>
      </c>
      <c r="B4967" t="s">
        <v>8225</v>
      </c>
      <c r="C4967" t="s">
        <v>8384</v>
      </c>
      <c r="D4967" s="8" t="s">
        <v>8373</v>
      </c>
      <c r="E4967">
        <v>862</v>
      </c>
      <c r="F4967" s="7">
        <v>1</v>
      </c>
      <c r="G4967" s="4">
        <v>50000</v>
      </c>
      <c r="H4967" s="4">
        <v>170</v>
      </c>
      <c r="I4967" s="25">
        <v>30.041666666671517</v>
      </c>
      <c r="J4967" s="4">
        <v>4</v>
      </c>
      <c r="N4967" t="s">
        <v>8328</v>
      </c>
      <c r="O4967" t="s">
        <v>8225</v>
      </c>
      <c r="P4967" t="s">
        <v>8384</v>
      </c>
      <c r="Q4967" s="8" t="s">
        <v>8373</v>
      </c>
      <c r="R4967">
        <v>862</v>
      </c>
      <c r="S4967" s="7">
        <v>1</v>
      </c>
      <c r="T4967" s="4">
        <v>50000</v>
      </c>
      <c r="U4967" s="4">
        <v>170</v>
      </c>
      <c r="V4967" s="25">
        <v>30.041666666671517</v>
      </c>
      <c r="W4967" s="4">
        <v>4</v>
      </c>
    </row>
    <row r="4968" spans="1:23" x14ac:dyDescent="0.45">
      <c r="A4968" t="s">
        <v>8328</v>
      </c>
      <c r="B4968" t="s">
        <v>8225</v>
      </c>
      <c r="C4968" t="s">
        <v>8385</v>
      </c>
      <c r="F4968" s="7"/>
      <c r="G4968" s="4"/>
      <c r="H4968" s="4"/>
      <c r="I4968" s="25"/>
      <c r="J4968" s="4"/>
      <c r="N4968" t="s">
        <v>8328</v>
      </c>
      <c r="O4968" t="s">
        <v>8225</v>
      </c>
      <c r="P4968" t="s">
        <v>8385</v>
      </c>
      <c r="S4968" s="7"/>
      <c r="T4968" s="4"/>
      <c r="U4968" s="4"/>
      <c r="V4968" s="25"/>
      <c r="W4968" s="4"/>
    </row>
    <row r="4969" spans="1:23" x14ac:dyDescent="0.45">
      <c r="A4969" t="s">
        <v>8328</v>
      </c>
      <c r="B4969" t="s">
        <v>8225</v>
      </c>
      <c r="C4969" t="s">
        <v>8385</v>
      </c>
      <c r="D4969" s="8" t="s">
        <v>8377</v>
      </c>
      <c r="F4969" s="7">
        <v>1</v>
      </c>
      <c r="G4969" s="4">
        <v>2000</v>
      </c>
      <c r="H4969" s="4">
        <v>131</v>
      </c>
      <c r="I4969" s="25">
        <v>34.556689814809943</v>
      </c>
      <c r="J4969" s="4">
        <v>7</v>
      </c>
      <c r="N4969" t="s">
        <v>8328</v>
      </c>
      <c r="O4969" t="s">
        <v>8225</v>
      </c>
      <c r="P4969" t="s">
        <v>8385</v>
      </c>
      <c r="Q4969" s="8" t="s">
        <v>8377</v>
      </c>
      <c r="S4969" s="7">
        <v>1</v>
      </c>
      <c r="T4969" s="4">
        <v>2000</v>
      </c>
      <c r="U4969" s="4">
        <v>131</v>
      </c>
      <c r="V4969" s="25">
        <v>34.556689814809943</v>
      </c>
      <c r="W4969" s="4">
        <v>7</v>
      </c>
    </row>
    <row r="4970" spans="1:23" x14ac:dyDescent="0.45">
      <c r="A4970" t="s">
        <v>8328</v>
      </c>
      <c r="B4970" t="s">
        <v>8225</v>
      </c>
      <c r="C4970" t="s">
        <v>8385</v>
      </c>
      <c r="D4970" s="8" t="s">
        <v>8377</v>
      </c>
      <c r="E4970">
        <v>931</v>
      </c>
      <c r="F4970" s="7">
        <v>1</v>
      </c>
      <c r="G4970" s="4">
        <v>2000</v>
      </c>
      <c r="H4970" s="4">
        <v>131</v>
      </c>
      <c r="I4970" s="25">
        <v>34.556689814809943</v>
      </c>
      <c r="J4970" s="4">
        <v>7</v>
      </c>
      <c r="N4970" t="s">
        <v>8328</v>
      </c>
      <c r="O4970" t="s">
        <v>8225</v>
      </c>
      <c r="P4970" t="s">
        <v>8385</v>
      </c>
      <c r="Q4970" s="8" t="s">
        <v>8377</v>
      </c>
      <c r="R4970">
        <v>931</v>
      </c>
      <c r="S4970" s="7">
        <v>1</v>
      </c>
      <c r="T4970" s="4">
        <v>2000</v>
      </c>
      <c r="U4970" s="4">
        <v>131</v>
      </c>
      <c r="V4970" s="25">
        <v>34.556689814809943</v>
      </c>
      <c r="W4970" s="4">
        <v>7</v>
      </c>
    </row>
    <row r="4971" spans="1:23" x14ac:dyDescent="0.45">
      <c r="A4971" t="s">
        <v>8328</v>
      </c>
      <c r="B4971" t="s">
        <v>8225</v>
      </c>
      <c r="C4971" t="s">
        <v>8385</v>
      </c>
      <c r="D4971" s="8" t="s">
        <v>8374</v>
      </c>
      <c r="F4971" s="7">
        <v>1</v>
      </c>
      <c r="G4971" s="4">
        <v>3900</v>
      </c>
      <c r="H4971" s="4">
        <v>196</v>
      </c>
      <c r="I4971" s="25">
        <v>30.041666666664241</v>
      </c>
      <c r="J4971" s="4">
        <v>10</v>
      </c>
      <c r="N4971" t="s">
        <v>8328</v>
      </c>
      <c r="O4971" t="s">
        <v>8225</v>
      </c>
      <c r="P4971" t="s">
        <v>8385</v>
      </c>
      <c r="Q4971" s="8" t="s">
        <v>8374</v>
      </c>
      <c r="S4971" s="7">
        <v>1</v>
      </c>
      <c r="T4971" s="4">
        <v>3900</v>
      </c>
      <c r="U4971" s="4">
        <v>196</v>
      </c>
      <c r="V4971" s="25">
        <v>30.041666666664241</v>
      </c>
      <c r="W4971" s="4">
        <v>10</v>
      </c>
    </row>
    <row r="4972" spans="1:23" x14ac:dyDescent="0.45">
      <c r="A4972" t="s">
        <v>8328</v>
      </c>
      <c r="B4972" t="s">
        <v>8225</v>
      </c>
      <c r="C4972" t="s">
        <v>8385</v>
      </c>
      <c r="D4972" s="8" t="s">
        <v>8374</v>
      </c>
      <c r="E4972">
        <v>918</v>
      </c>
      <c r="F4972" s="7">
        <v>1</v>
      </c>
      <c r="G4972" s="4">
        <v>3900</v>
      </c>
      <c r="H4972" s="4">
        <v>196</v>
      </c>
      <c r="I4972" s="25">
        <v>30.041666666664241</v>
      </c>
      <c r="J4972" s="4">
        <v>10</v>
      </c>
      <c r="N4972" t="s">
        <v>8328</v>
      </c>
      <c r="O4972" t="s">
        <v>8225</v>
      </c>
      <c r="P4972" t="s">
        <v>8385</v>
      </c>
      <c r="Q4972" s="8" t="s">
        <v>8374</v>
      </c>
      <c r="R4972">
        <v>918</v>
      </c>
      <c r="S4972" s="7">
        <v>1</v>
      </c>
      <c r="T4972" s="4">
        <v>3900</v>
      </c>
      <c r="U4972" s="4">
        <v>196</v>
      </c>
      <c r="V4972" s="25">
        <v>30.041666666664241</v>
      </c>
      <c r="W4972" s="4">
        <v>10</v>
      </c>
    </row>
    <row r="4973" spans="1:23" x14ac:dyDescent="0.45">
      <c r="A4973" t="s">
        <v>8328</v>
      </c>
      <c r="B4973" t="s">
        <v>8225</v>
      </c>
      <c r="C4973" t="s">
        <v>8388</v>
      </c>
      <c r="F4973" s="7"/>
      <c r="G4973" s="4"/>
      <c r="H4973" s="4"/>
      <c r="I4973" s="25"/>
      <c r="J4973" s="4"/>
      <c r="N4973" t="s">
        <v>8328</v>
      </c>
      <c r="O4973" t="s">
        <v>8225</v>
      </c>
      <c r="P4973" t="s">
        <v>8388</v>
      </c>
      <c r="S4973" s="7"/>
      <c r="T4973" s="4"/>
      <c r="U4973" s="4"/>
      <c r="V4973" s="25"/>
      <c r="W4973" s="4"/>
    </row>
    <row r="4974" spans="1:23" x14ac:dyDescent="0.45">
      <c r="A4974" t="s">
        <v>8328</v>
      </c>
      <c r="B4974" t="s">
        <v>8225</v>
      </c>
      <c r="C4974" t="s">
        <v>8388</v>
      </c>
      <c r="D4974" s="8" t="s">
        <v>8376</v>
      </c>
      <c r="F4974" s="7">
        <v>1</v>
      </c>
      <c r="G4974" s="4">
        <v>550</v>
      </c>
      <c r="H4974" s="4">
        <v>123</v>
      </c>
      <c r="I4974" s="25">
        <v>60</v>
      </c>
      <c r="J4974" s="4">
        <v>5</v>
      </c>
      <c r="N4974" t="s">
        <v>8328</v>
      </c>
      <c r="O4974" t="s">
        <v>8225</v>
      </c>
      <c r="P4974" t="s">
        <v>8388</v>
      </c>
      <c r="Q4974" s="8" t="s">
        <v>8376</v>
      </c>
      <c r="S4974" s="7">
        <v>1</v>
      </c>
      <c r="T4974" s="4">
        <v>550</v>
      </c>
      <c r="U4974" s="4">
        <v>123</v>
      </c>
      <c r="V4974" s="25">
        <v>60</v>
      </c>
      <c r="W4974" s="4">
        <v>5</v>
      </c>
    </row>
    <row r="4975" spans="1:23" x14ac:dyDescent="0.45">
      <c r="A4975" t="s">
        <v>8328</v>
      </c>
      <c r="B4975" t="s">
        <v>8225</v>
      </c>
      <c r="C4975" t="s">
        <v>8388</v>
      </c>
      <c r="D4975" s="8" t="s">
        <v>8376</v>
      </c>
      <c r="E4975">
        <v>910</v>
      </c>
      <c r="F4975" s="7">
        <v>1</v>
      </c>
      <c r="G4975" s="4">
        <v>550</v>
      </c>
      <c r="H4975" s="4">
        <v>123</v>
      </c>
      <c r="I4975" s="25">
        <v>60</v>
      </c>
      <c r="J4975" s="4">
        <v>5</v>
      </c>
      <c r="N4975" t="s">
        <v>8328</v>
      </c>
      <c r="O4975" t="s">
        <v>8225</v>
      </c>
      <c r="P4975" t="s">
        <v>8388</v>
      </c>
      <c r="Q4975" s="8" t="s">
        <v>8376</v>
      </c>
      <c r="R4975">
        <v>910</v>
      </c>
      <c r="S4975" s="7">
        <v>1</v>
      </c>
      <c r="T4975" s="4">
        <v>550</v>
      </c>
      <c r="U4975" s="4">
        <v>123</v>
      </c>
      <c r="V4975" s="25">
        <v>60</v>
      </c>
      <c r="W4975" s="4">
        <v>5</v>
      </c>
    </row>
    <row r="4976" spans="1:23" x14ac:dyDescent="0.45">
      <c r="A4976" t="s">
        <v>8328</v>
      </c>
      <c r="B4976" t="s">
        <v>8224</v>
      </c>
      <c r="F4976" s="7">
        <v>53</v>
      </c>
      <c r="G4976" s="4">
        <v>579350</v>
      </c>
      <c r="H4976" s="4">
        <v>29995</v>
      </c>
      <c r="I4976" s="25">
        <v>35.667778869672134</v>
      </c>
      <c r="J4976" s="4">
        <v>474</v>
      </c>
      <c r="N4976" t="s">
        <v>8328</v>
      </c>
      <c r="O4976" t="s">
        <v>8224</v>
      </c>
      <c r="S4976" s="7">
        <v>53</v>
      </c>
      <c r="T4976" s="4">
        <v>579350</v>
      </c>
      <c r="U4976" s="4">
        <v>29995</v>
      </c>
      <c r="V4976" s="25">
        <v>35.667778869672134</v>
      </c>
      <c r="W4976" s="4">
        <v>474</v>
      </c>
    </row>
    <row r="4977" spans="1:23" x14ac:dyDescent="0.45">
      <c r="A4977" t="s">
        <v>8328</v>
      </c>
      <c r="B4977" t="s">
        <v>8224</v>
      </c>
      <c r="C4977" t="s">
        <v>8368</v>
      </c>
      <c r="F4977" s="7"/>
      <c r="G4977" s="4"/>
      <c r="H4977" s="4"/>
      <c r="I4977" s="25"/>
      <c r="J4977" s="4"/>
      <c r="N4977" t="s">
        <v>8328</v>
      </c>
      <c r="O4977" t="s">
        <v>8224</v>
      </c>
      <c r="P4977" t="s">
        <v>8368</v>
      </c>
      <c r="S4977" s="7"/>
      <c r="T4977" s="4"/>
      <c r="U4977" s="4"/>
      <c r="V4977" s="25"/>
      <c r="W4977" s="4"/>
    </row>
    <row r="4978" spans="1:23" x14ac:dyDescent="0.45">
      <c r="A4978" t="s">
        <v>8328</v>
      </c>
      <c r="B4978" t="s">
        <v>8224</v>
      </c>
      <c r="C4978" t="s">
        <v>8368</v>
      </c>
      <c r="D4978" s="8" t="s">
        <v>8373</v>
      </c>
      <c r="F4978" s="7">
        <v>1</v>
      </c>
      <c r="G4978" s="4">
        <v>5000</v>
      </c>
      <c r="H4978" s="4">
        <v>1201</v>
      </c>
      <c r="I4978" s="25">
        <v>60.102245370369928</v>
      </c>
      <c r="J4978" s="4">
        <v>11</v>
      </c>
      <c r="N4978" t="s">
        <v>8328</v>
      </c>
      <c r="O4978" t="s">
        <v>8224</v>
      </c>
      <c r="P4978" t="s">
        <v>8368</v>
      </c>
      <c r="Q4978" s="8" t="s">
        <v>8373</v>
      </c>
      <c r="S4978" s="7">
        <v>1</v>
      </c>
      <c r="T4978" s="4">
        <v>5000</v>
      </c>
      <c r="U4978" s="4">
        <v>1201</v>
      </c>
      <c r="V4978" s="25">
        <v>60.102245370369928</v>
      </c>
      <c r="W4978" s="4">
        <v>11</v>
      </c>
    </row>
    <row r="4979" spans="1:23" x14ac:dyDescent="0.45">
      <c r="A4979" t="s">
        <v>8328</v>
      </c>
      <c r="B4979" t="s">
        <v>8224</v>
      </c>
      <c r="C4979" t="s">
        <v>8368</v>
      </c>
      <c r="D4979" s="8" t="s">
        <v>8373</v>
      </c>
      <c r="E4979">
        <v>867</v>
      </c>
      <c r="F4979" s="7">
        <v>1</v>
      </c>
      <c r="G4979" s="4">
        <v>5000</v>
      </c>
      <c r="H4979" s="4">
        <v>1201</v>
      </c>
      <c r="I4979" s="25">
        <v>60.102245370369928</v>
      </c>
      <c r="J4979" s="4">
        <v>11</v>
      </c>
      <c r="N4979" t="s">
        <v>8328</v>
      </c>
      <c r="O4979" t="s">
        <v>8224</v>
      </c>
      <c r="P4979" t="s">
        <v>8368</v>
      </c>
      <c r="Q4979" s="8" t="s">
        <v>8373</v>
      </c>
      <c r="R4979">
        <v>867</v>
      </c>
      <c r="S4979" s="7">
        <v>1</v>
      </c>
      <c r="T4979" s="4">
        <v>5000</v>
      </c>
      <c r="U4979" s="4">
        <v>1201</v>
      </c>
      <c r="V4979" s="25">
        <v>60.102245370369928</v>
      </c>
      <c r="W4979" s="4">
        <v>11</v>
      </c>
    </row>
    <row r="4980" spans="1:23" x14ac:dyDescent="0.45">
      <c r="A4980" t="s">
        <v>8328</v>
      </c>
      <c r="B4980" t="s">
        <v>8224</v>
      </c>
      <c r="C4980" t="s">
        <v>8375</v>
      </c>
      <c r="F4980" s="7"/>
      <c r="G4980" s="4"/>
      <c r="H4980" s="4"/>
      <c r="I4980" s="25"/>
      <c r="J4980" s="4"/>
      <c r="N4980" t="s">
        <v>8328</v>
      </c>
      <c r="O4980" t="s">
        <v>8224</v>
      </c>
      <c r="P4980" t="s">
        <v>8375</v>
      </c>
      <c r="S4980" s="7"/>
      <c r="T4980" s="4"/>
      <c r="U4980" s="4"/>
      <c r="V4980" s="25"/>
      <c r="W4980" s="4"/>
    </row>
    <row r="4981" spans="1:23" x14ac:dyDescent="0.45">
      <c r="A4981" t="s">
        <v>8328</v>
      </c>
      <c r="B4981" t="s">
        <v>8224</v>
      </c>
      <c r="C4981" t="s">
        <v>8375</v>
      </c>
      <c r="D4981" s="8" t="s">
        <v>8379</v>
      </c>
      <c r="F4981" s="7">
        <v>1</v>
      </c>
      <c r="G4981" s="4">
        <v>6500</v>
      </c>
      <c r="H4981" s="4">
        <v>0</v>
      </c>
      <c r="I4981" s="25">
        <v>45.987800925926422</v>
      </c>
      <c r="J4981" s="4">
        <v>0</v>
      </c>
      <c r="N4981" t="s">
        <v>8328</v>
      </c>
      <c r="O4981" t="s">
        <v>8224</v>
      </c>
      <c r="P4981" t="s">
        <v>8375</v>
      </c>
      <c r="Q4981" s="8" t="s">
        <v>8379</v>
      </c>
      <c r="S4981" s="7">
        <v>1</v>
      </c>
      <c r="T4981" s="4">
        <v>6500</v>
      </c>
      <c r="U4981" s="4">
        <v>0</v>
      </c>
      <c r="V4981" s="25">
        <v>45.987800925926422</v>
      </c>
      <c r="W4981" s="4">
        <v>0</v>
      </c>
    </row>
    <row r="4982" spans="1:23" x14ac:dyDescent="0.45">
      <c r="A4982" t="s">
        <v>8328</v>
      </c>
      <c r="B4982" t="s">
        <v>8224</v>
      </c>
      <c r="C4982" t="s">
        <v>8375</v>
      </c>
      <c r="D4982" s="8" t="s">
        <v>8379</v>
      </c>
      <c r="E4982">
        <v>901</v>
      </c>
      <c r="F4982" s="7">
        <v>1</v>
      </c>
      <c r="G4982" s="4">
        <v>6500</v>
      </c>
      <c r="H4982" s="4">
        <v>0</v>
      </c>
      <c r="I4982" s="25">
        <v>45.987800925926422</v>
      </c>
      <c r="J4982" s="4">
        <v>0</v>
      </c>
      <c r="N4982" t="s">
        <v>8328</v>
      </c>
      <c r="O4982" t="s">
        <v>8224</v>
      </c>
      <c r="P4982" t="s">
        <v>8375</v>
      </c>
      <c r="Q4982" s="8" t="s">
        <v>8379</v>
      </c>
      <c r="R4982">
        <v>901</v>
      </c>
      <c r="S4982" s="7">
        <v>1</v>
      </c>
      <c r="T4982" s="4">
        <v>6500</v>
      </c>
      <c r="U4982" s="4">
        <v>0</v>
      </c>
      <c r="V4982" s="25">
        <v>45.987800925926422</v>
      </c>
      <c r="W4982" s="4">
        <v>0</v>
      </c>
    </row>
    <row r="4983" spans="1:23" x14ac:dyDescent="0.45">
      <c r="A4983" t="s">
        <v>8328</v>
      </c>
      <c r="B4983" t="s">
        <v>8224</v>
      </c>
      <c r="C4983" t="s">
        <v>8375</v>
      </c>
      <c r="D4983" s="8" t="s">
        <v>8369</v>
      </c>
      <c r="F4983" s="7">
        <v>1</v>
      </c>
      <c r="G4983" s="4">
        <v>900</v>
      </c>
      <c r="H4983" s="4">
        <v>345</v>
      </c>
      <c r="I4983" s="25">
        <v>41.981643518520286</v>
      </c>
      <c r="J4983" s="4">
        <v>5</v>
      </c>
      <c r="N4983" t="s">
        <v>8328</v>
      </c>
      <c r="O4983" t="s">
        <v>8224</v>
      </c>
      <c r="P4983" t="s">
        <v>8375</v>
      </c>
      <c r="Q4983" s="8" t="s">
        <v>8369</v>
      </c>
      <c r="S4983" s="7">
        <v>1</v>
      </c>
      <c r="T4983" s="4">
        <v>900</v>
      </c>
      <c r="U4983" s="4">
        <v>345</v>
      </c>
      <c r="V4983" s="25">
        <v>41.981643518520286</v>
      </c>
      <c r="W4983" s="4">
        <v>5</v>
      </c>
    </row>
    <row r="4984" spans="1:23" x14ac:dyDescent="0.45">
      <c r="A4984" t="s">
        <v>8328</v>
      </c>
      <c r="B4984" t="s">
        <v>8224</v>
      </c>
      <c r="C4984" t="s">
        <v>8375</v>
      </c>
      <c r="D4984" s="8" t="s">
        <v>8369</v>
      </c>
      <c r="E4984">
        <v>930</v>
      </c>
      <c r="F4984" s="7">
        <v>1</v>
      </c>
      <c r="G4984" s="4">
        <v>900</v>
      </c>
      <c r="H4984" s="4">
        <v>345</v>
      </c>
      <c r="I4984" s="25">
        <v>41.981643518520286</v>
      </c>
      <c r="J4984" s="4">
        <v>5</v>
      </c>
      <c r="N4984" t="s">
        <v>8328</v>
      </c>
      <c r="O4984" t="s">
        <v>8224</v>
      </c>
      <c r="P4984" t="s">
        <v>8375</v>
      </c>
      <c r="Q4984" s="8" t="s">
        <v>8369</v>
      </c>
      <c r="R4984">
        <v>930</v>
      </c>
      <c r="S4984" s="7">
        <v>1</v>
      </c>
      <c r="T4984" s="4">
        <v>900</v>
      </c>
      <c r="U4984" s="4">
        <v>345</v>
      </c>
      <c r="V4984" s="25">
        <v>41.981643518520286</v>
      </c>
      <c r="W4984" s="4">
        <v>5</v>
      </c>
    </row>
    <row r="4985" spans="1:23" x14ac:dyDescent="0.45">
      <c r="A4985" t="s">
        <v>8328</v>
      </c>
      <c r="B4985" t="s">
        <v>8224</v>
      </c>
      <c r="C4985" t="s">
        <v>8375</v>
      </c>
      <c r="D4985" s="8" t="s">
        <v>8380</v>
      </c>
      <c r="F4985" s="7">
        <v>2</v>
      </c>
      <c r="G4985" s="4">
        <v>9500</v>
      </c>
      <c r="H4985" s="4">
        <v>0</v>
      </c>
      <c r="I4985" s="25">
        <v>37.665248842593428</v>
      </c>
      <c r="J4985" s="4">
        <v>0</v>
      </c>
      <c r="N4985" t="s">
        <v>8328</v>
      </c>
      <c r="O4985" t="s">
        <v>8224</v>
      </c>
      <c r="P4985" t="s">
        <v>8375</v>
      </c>
      <c r="Q4985" s="8" t="s">
        <v>8380</v>
      </c>
      <c r="S4985" s="7">
        <v>2</v>
      </c>
      <c r="T4985" s="4">
        <v>9500</v>
      </c>
      <c r="U4985" s="4">
        <v>0</v>
      </c>
      <c r="V4985" s="25">
        <v>37.665248842593428</v>
      </c>
      <c r="W4985" s="4">
        <v>0</v>
      </c>
    </row>
    <row r="4986" spans="1:23" x14ac:dyDescent="0.45">
      <c r="A4986" t="s">
        <v>8328</v>
      </c>
      <c r="B4986" t="s">
        <v>8224</v>
      </c>
      <c r="C4986" t="s">
        <v>8375</v>
      </c>
      <c r="D4986" s="8" t="s">
        <v>8380</v>
      </c>
      <c r="E4986">
        <v>908</v>
      </c>
      <c r="F4986" s="7">
        <v>1</v>
      </c>
      <c r="G4986" s="4">
        <v>2500</v>
      </c>
      <c r="H4986" s="4">
        <v>0</v>
      </c>
      <c r="I4986" s="25">
        <v>45.406076388891961</v>
      </c>
      <c r="J4986" s="4">
        <v>0</v>
      </c>
      <c r="N4986" t="s">
        <v>8328</v>
      </c>
      <c r="O4986" t="s">
        <v>8224</v>
      </c>
      <c r="P4986" t="s">
        <v>8375</v>
      </c>
      <c r="Q4986" s="8" t="s">
        <v>8380</v>
      </c>
      <c r="R4986">
        <v>908</v>
      </c>
      <c r="S4986" s="7">
        <v>1</v>
      </c>
      <c r="T4986" s="4">
        <v>2500</v>
      </c>
      <c r="U4986" s="4">
        <v>0</v>
      </c>
      <c r="V4986" s="25">
        <v>45.406076388891961</v>
      </c>
      <c r="W4986" s="4">
        <v>0</v>
      </c>
    </row>
    <row r="4987" spans="1:23" x14ac:dyDescent="0.45">
      <c r="A4987" t="s">
        <v>8328</v>
      </c>
      <c r="B4987" t="s">
        <v>8224</v>
      </c>
      <c r="C4987" t="s">
        <v>8375</v>
      </c>
      <c r="D4987" s="8" t="s">
        <v>8380</v>
      </c>
      <c r="E4987">
        <v>926</v>
      </c>
      <c r="F4987" s="7">
        <v>1</v>
      </c>
      <c r="G4987" s="4">
        <v>7000</v>
      </c>
      <c r="H4987" s="4">
        <v>0</v>
      </c>
      <c r="I4987" s="25">
        <v>29.924421296294895</v>
      </c>
      <c r="J4987" s="4">
        <v>0</v>
      </c>
      <c r="N4987" t="s">
        <v>8328</v>
      </c>
      <c r="O4987" t="s">
        <v>8224</v>
      </c>
      <c r="P4987" t="s">
        <v>8375</v>
      </c>
      <c r="Q4987" s="8" t="s">
        <v>8380</v>
      </c>
      <c r="R4987">
        <v>926</v>
      </c>
      <c r="S4987" s="7">
        <v>1</v>
      </c>
      <c r="T4987" s="4">
        <v>7000</v>
      </c>
      <c r="U4987" s="4">
        <v>0</v>
      </c>
      <c r="V4987" s="25">
        <v>29.924421296294895</v>
      </c>
      <c r="W4987" s="4">
        <v>0</v>
      </c>
    </row>
    <row r="4988" spans="1:23" x14ac:dyDescent="0.45">
      <c r="A4988" t="s">
        <v>8328</v>
      </c>
      <c r="B4988" t="s">
        <v>8224</v>
      </c>
      <c r="C4988" t="s">
        <v>8375</v>
      </c>
      <c r="D4988" s="8" t="s">
        <v>8372</v>
      </c>
      <c r="F4988" s="7">
        <v>1</v>
      </c>
      <c r="G4988" s="4">
        <v>3300</v>
      </c>
      <c r="H4988" s="4">
        <v>0</v>
      </c>
      <c r="I4988" s="25">
        <v>38.354930555557075</v>
      </c>
      <c r="J4988" s="4">
        <v>0</v>
      </c>
      <c r="N4988" t="s">
        <v>8328</v>
      </c>
      <c r="O4988" t="s">
        <v>8224</v>
      </c>
      <c r="P4988" t="s">
        <v>8375</v>
      </c>
      <c r="Q4988" s="8" t="s">
        <v>8372</v>
      </c>
      <c r="S4988" s="7">
        <v>1</v>
      </c>
      <c r="T4988" s="4">
        <v>3300</v>
      </c>
      <c r="U4988" s="4">
        <v>0</v>
      </c>
      <c r="V4988" s="25">
        <v>38.354930555557075</v>
      </c>
      <c r="W4988" s="4">
        <v>0</v>
      </c>
    </row>
    <row r="4989" spans="1:23" x14ac:dyDescent="0.45">
      <c r="A4989" t="s">
        <v>8328</v>
      </c>
      <c r="B4989" t="s">
        <v>8224</v>
      </c>
      <c r="C4989" t="s">
        <v>8375</v>
      </c>
      <c r="D4989" s="8" t="s">
        <v>8372</v>
      </c>
      <c r="E4989">
        <v>916</v>
      </c>
      <c r="F4989" s="7">
        <v>1</v>
      </c>
      <c r="G4989" s="4">
        <v>3300</v>
      </c>
      <c r="H4989" s="4">
        <v>0</v>
      </c>
      <c r="I4989" s="25">
        <v>38.354930555557075</v>
      </c>
      <c r="J4989" s="4">
        <v>0</v>
      </c>
      <c r="N4989" t="s">
        <v>8328</v>
      </c>
      <c r="O4989" t="s">
        <v>8224</v>
      </c>
      <c r="P4989" t="s">
        <v>8375</v>
      </c>
      <c r="Q4989" s="8" t="s">
        <v>8372</v>
      </c>
      <c r="R4989">
        <v>916</v>
      </c>
      <c r="S4989" s="7">
        <v>1</v>
      </c>
      <c r="T4989" s="4">
        <v>3300</v>
      </c>
      <c r="U4989" s="4">
        <v>0</v>
      </c>
      <c r="V4989" s="25">
        <v>38.354930555557075</v>
      </c>
      <c r="W4989" s="4">
        <v>0</v>
      </c>
    </row>
    <row r="4990" spans="1:23" x14ac:dyDescent="0.45">
      <c r="A4990" t="s">
        <v>8328</v>
      </c>
      <c r="B4990" t="s">
        <v>8224</v>
      </c>
      <c r="C4990" t="s">
        <v>8375</v>
      </c>
      <c r="D4990" s="8" t="s">
        <v>8374</v>
      </c>
      <c r="F4990" s="7">
        <v>2</v>
      </c>
      <c r="G4990" s="4">
        <v>11500</v>
      </c>
      <c r="H4990" s="4">
        <v>261</v>
      </c>
      <c r="I4990" s="25">
        <v>45</v>
      </c>
      <c r="J4990" s="4">
        <v>8</v>
      </c>
      <c r="N4990" t="s">
        <v>8328</v>
      </c>
      <c r="O4990" t="s">
        <v>8224</v>
      </c>
      <c r="P4990" t="s">
        <v>8375</v>
      </c>
      <c r="Q4990" s="8" t="s">
        <v>8374</v>
      </c>
      <c r="S4990" s="7">
        <v>2</v>
      </c>
      <c r="T4990" s="4">
        <v>11500</v>
      </c>
      <c r="U4990" s="4">
        <v>261</v>
      </c>
      <c r="V4990" s="25">
        <v>45</v>
      </c>
      <c r="W4990" s="4">
        <v>8</v>
      </c>
    </row>
    <row r="4991" spans="1:23" x14ac:dyDescent="0.45">
      <c r="A4991" t="s">
        <v>8328</v>
      </c>
      <c r="B4991" t="s">
        <v>8224</v>
      </c>
      <c r="C4991" t="s">
        <v>8375</v>
      </c>
      <c r="D4991" s="8" t="s">
        <v>8374</v>
      </c>
      <c r="E4991">
        <v>878</v>
      </c>
      <c r="F4991" s="7">
        <v>1</v>
      </c>
      <c r="G4991" s="4">
        <v>5000</v>
      </c>
      <c r="H4991" s="4">
        <v>65</v>
      </c>
      <c r="I4991" s="25">
        <v>30</v>
      </c>
      <c r="J4991" s="4">
        <v>2</v>
      </c>
      <c r="N4991" t="s">
        <v>8328</v>
      </c>
      <c r="O4991" t="s">
        <v>8224</v>
      </c>
      <c r="P4991" t="s">
        <v>8375</v>
      </c>
      <c r="Q4991" s="8" t="s">
        <v>8374</v>
      </c>
      <c r="R4991">
        <v>878</v>
      </c>
      <c r="S4991" s="7">
        <v>1</v>
      </c>
      <c r="T4991" s="4">
        <v>5000</v>
      </c>
      <c r="U4991" s="4">
        <v>65</v>
      </c>
      <c r="V4991" s="25">
        <v>30</v>
      </c>
      <c r="W4991" s="4">
        <v>2</v>
      </c>
    </row>
    <row r="4992" spans="1:23" x14ac:dyDescent="0.45">
      <c r="A4992" t="s">
        <v>8328</v>
      </c>
      <c r="B4992" t="s">
        <v>8224</v>
      </c>
      <c r="C4992" t="s">
        <v>8375</v>
      </c>
      <c r="D4992" s="8" t="s">
        <v>8374</v>
      </c>
      <c r="E4992">
        <v>905</v>
      </c>
      <c r="F4992" s="7">
        <v>1</v>
      </c>
      <c r="G4992" s="4">
        <v>6500</v>
      </c>
      <c r="H4992" s="4">
        <v>196</v>
      </c>
      <c r="I4992" s="25">
        <v>60</v>
      </c>
      <c r="J4992" s="4">
        <v>6</v>
      </c>
      <c r="N4992" t="s">
        <v>8328</v>
      </c>
      <c r="O4992" t="s">
        <v>8224</v>
      </c>
      <c r="P4992" t="s">
        <v>8375</v>
      </c>
      <c r="Q4992" s="8" t="s">
        <v>8374</v>
      </c>
      <c r="R4992">
        <v>905</v>
      </c>
      <c r="S4992" s="7">
        <v>1</v>
      </c>
      <c r="T4992" s="4">
        <v>6500</v>
      </c>
      <c r="U4992" s="4">
        <v>196</v>
      </c>
      <c r="V4992" s="25">
        <v>60</v>
      </c>
      <c r="W4992" s="4">
        <v>6</v>
      </c>
    </row>
    <row r="4993" spans="1:23" x14ac:dyDescent="0.45">
      <c r="A4993" t="s">
        <v>8328</v>
      </c>
      <c r="B4993" t="s">
        <v>8224</v>
      </c>
      <c r="C4993" t="s">
        <v>8382</v>
      </c>
      <c r="F4993" s="7"/>
      <c r="G4993" s="4"/>
      <c r="H4993" s="4"/>
      <c r="I4993" s="25"/>
      <c r="J4993" s="4"/>
      <c r="N4993" t="s">
        <v>8328</v>
      </c>
      <c r="O4993" t="s">
        <v>8224</v>
      </c>
      <c r="P4993" t="s">
        <v>8382</v>
      </c>
      <c r="S4993" s="7"/>
      <c r="T4993" s="4"/>
      <c r="U4993" s="4"/>
      <c r="V4993" s="25"/>
      <c r="W4993" s="4"/>
    </row>
    <row r="4994" spans="1:23" x14ac:dyDescent="0.45">
      <c r="A4994" t="s">
        <v>8328</v>
      </c>
      <c r="B4994" t="s">
        <v>8224</v>
      </c>
      <c r="C4994" t="s">
        <v>8382</v>
      </c>
      <c r="D4994" s="8" t="s">
        <v>8376</v>
      </c>
      <c r="F4994" s="7">
        <v>1</v>
      </c>
      <c r="G4994" s="4">
        <v>8000</v>
      </c>
      <c r="H4994" s="4">
        <v>65</v>
      </c>
      <c r="I4994" s="25">
        <v>45</v>
      </c>
      <c r="J4994" s="4">
        <v>2</v>
      </c>
      <c r="N4994" t="s">
        <v>8328</v>
      </c>
      <c r="O4994" t="s">
        <v>8224</v>
      </c>
      <c r="P4994" t="s">
        <v>8382</v>
      </c>
      <c r="Q4994" s="8" t="s">
        <v>8376</v>
      </c>
      <c r="S4994" s="7">
        <v>1</v>
      </c>
      <c r="T4994" s="4">
        <v>8000</v>
      </c>
      <c r="U4994" s="4">
        <v>65</v>
      </c>
      <c r="V4994" s="25">
        <v>45</v>
      </c>
      <c r="W4994" s="4">
        <v>2</v>
      </c>
    </row>
    <row r="4995" spans="1:23" x14ac:dyDescent="0.45">
      <c r="A4995" t="s">
        <v>8328</v>
      </c>
      <c r="B4995" t="s">
        <v>8224</v>
      </c>
      <c r="C4995" t="s">
        <v>8382</v>
      </c>
      <c r="D4995" s="8" t="s">
        <v>8376</v>
      </c>
      <c r="E4995">
        <v>872</v>
      </c>
      <c r="F4995" s="7">
        <v>1</v>
      </c>
      <c r="G4995" s="4">
        <v>8000</v>
      </c>
      <c r="H4995" s="4">
        <v>65</v>
      </c>
      <c r="I4995" s="25">
        <v>45</v>
      </c>
      <c r="J4995" s="4">
        <v>2</v>
      </c>
      <c r="N4995" t="s">
        <v>8328</v>
      </c>
      <c r="O4995" t="s">
        <v>8224</v>
      </c>
      <c r="P4995" t="s">
        <v>8382</v>
      </c>
      <c r="Q4995" s="8" t="s">
        <v>8376</v>
      </c>
      <c r="R4995">
        <v>872</v>
      </c>
      <c r="S4995" s="7">
        <v>1</v>
      </c>
      <c r="T4995" s="4">
        <v>8000</v>
      </c>
      <c r="U4995" s="4">
        <v>65</v>
      </c>
      <c r="V4995" s="25">
        <v>45</v>
      </c>
      <c r="W4995" s="4">
        <v>2</v>
      </c>
    </row>
    <row r="4996" spans="1:23" x14ac:dyDescent="0.45">
      <c r="A4996" t="s">
        <v>8328</v>
      </c>
      <c r="B4996" t="s">
        <v>8224</v>
      </c>
      <c r="C4996" t="s">
        <v>8382</v>
      </c>
      <c r="D4996" s="8" t="s">
        <v>8371</v>
      </c>
      <c r="F4996" s="7">
        <v>1</v>
      </c>
      <c r="G4996" s="4">
        <v>2900</v>
      </c>
      <c r="H4996" s="4">
        <v>0</v>
      </c>
      <c r="I4996" s="25">
        <v>30</v>
      </c>
      <c r="J4996" s="4">
        <v>0</v>
      </c>
      <c r="N4996" t="s">
        <v>8328</v>
      </c>
      <c r="O4996" t="s">
        <v>8224</v>
      </c>
      <c r="P4996" t="s">
        <v>8382</v>
      </c>
      <c r="Q4996" s="8" t="s">
        <v>8371</v>
      </c>
      <c r="S4996" s="7">
        <v>1</v>
      </c>
      <c r="T4996" s="4">
        <v>2900</v>
      </c>
      <c r="U4996" s="4">
        <v>0</v>
      </c>
      <c r="V4996" s="25">
        <v>30</v>
      </c>
      <c r="W4996" s="4">
        <v>0</v>
      </c>
    </row>
    <row r="4997" spans="1:23" x14ac:dyDescent="0.45">
      <c r="A4997" t="s">
        <v>8328</v>
      </c>
      <c r="B4997" t="s">
        <v>8224</v>
      </c>
      <c r="C4997" t="s">
        <v>8382</v>
      </c>
      <c r="D4997" s="8" t="s">
        <v>8371</v>
      </c>
      <c r="E4997">
        <v>907</v>
      </c>
      <c r="F4997" s="7">
        <v>1</v>
      </c>
      <c r="G4997" s="4">
        <v>2900</v>
      </c>
      <c r="H4997" s="4">
        <v>0</v>
      </c>
      <c r="I4997" s="25">
        <v>30</v>
      </c>
      <c r="J4997" s="4">
        <v>0</v>
      </c>
      <c r="N4997" t="s">
        <v>8328</v>
      </c>
      <c r="O4997" t="s">
        <v>8224</v>
      </c>
      <c r="P4997" t="s">
        <v>8382</v>
      </c>
      <c r="Q4997" s="8" t="s">
        <v>8371</v>
      </c>
      <c r="R4997">
        <v>907</v>
      </c>
      <c r="S4997" s="7">
        <v>1</v>
      </c>
      <c r="T4997" s="4">
        <v>2900</v>
      </c>
      <c r="U4997" s="4">
        <v>0</v>
      </c>
      <c r="V4997" s="25">
        <v>30</v>
      </c>
      <c r="W4997" s="4">
        <v>0</v>
      </c>
    </row>
    <row r="4998" spans="1:23" x14ac:dyDescent="0.45">
      <c r="A4998" t="s">
        <v>8328</v>
      </c>
      <c r="B4998" t="s">
        <v>8224</v>
      </c>
      <c r="C4998" t="s">
        <v>8382</v>
      </c>
      <c r="D4998" s="8" t="s">
        <v>8373</v>
      </c>
      <c r="F4998" s="7">
        <v>1</v>
      </c>
      <c r="G4998" s="4">
        <v>15000</v>
      </c>
      <c r="H4998" s="4">
        <v>4635</v>
      </c>
      <c r="I4998" s="25">
        <v>42.041666666664241</v>
      </c>
      <c r="J4998" s="4">
        <v>20</v>
      </c>
      <c r="N4998" t="s">
        <v>8328</v>
      </c>
      <c r="O4998" t="s">
        <v>8224</v>
      </c>
      <c r="P4998" t="s">
        <v>8382</v>
      </c>
      <c r="Q4998" s="8" t="s">
        <v>8373</v>
      </c>
      <c r="S4998" s="7">
        <v>1</v>
      </c>
      <c r="T4998" s="4">
        <v>15000</v>
      </c>
      <c r="U4998" s="4">
        <v>4635</v>
      </c>
      <c r="V4998" s="25">
        <v>42.041666666664241</v>
      </c>
      <c r="W4998" s="4">
        <v>20</v>
      </c>
    </row>
    <row r="4999" spans="1:23" x14ac:dyDescent="0.45">
      <c r="A4999" t="s">
        <v>8328</v>
      </c>
      <c r="B4999" t="s">
        <v>8224</v>
      </c>
      <c r="C4999" t="s">
        <v>8382</v>
      </c>
      <c r="D4999" s="8" t="s">
        <v>8373</v>
      </c>
      <c r="E4999">
        <v>921</v>
      </c>
      <c r="F4999" s="7">
        <v>1</v>
      </c>
      <c r="G4999" s="4">
        <v>15000</v>
      </c>
      <c r="H4999" s="4">
        <v>4635</v>
      </c>
      <c r="I4999" s="25">
        <v>42.041666666664241</v>
      </c>
      <c r="J4999" s="4">
        <v>20</v>
      </c>
      <c r="N4999" t="s">
        <v>8328</v>
      </c>
      <c r="O4999" t="s">
        <v>8224</v>
      </c>
      <c r="P4999" t="s">
        <v>8382</v>
      </c>
      <c r="Q4999" s="8" t="s">
        <v>8373</v>
      </c>
      <c r="R4999">
        <v>921</v>
      </c>
      <c r="S4999" s="7">
        <v>1</v>
      </c>
      <c r="T4999" s="4">
        <v>15000</v>
      </c>
      <c r="U4999" s="4">
        <v>4635</v>
      </c>
      <c r="V4999" s="25">
        <v>42.041666666664241</v>
      </c>
      <c r="W4999" s="4">
        <v>20</v>
      </c>
    </row>
    <row r="5000" spans="1:23" x14ac:dyDescent="0.45">
      <c r="A5000" t="s">
        <v>8328</v>
      </c>
      <c r="B5000" t="s">
        <v>8224</v>
      </c>
      <c r="C5000" t="s">
        <v>8382</v>
      </c>
      <c r="D5000" s="8" t="s">
        <v>8381</v>
      </c>
      <c r="F5000" s="7">
        <v>1</v>
      </c>
      <c r="G5000" s="4">
        <v>1400</v>
      </c>
      <c r="H5000" s="4">
        <v>0</v>
      </c>
      <c r="I5000" s="25">
        <v>43.809155092596484</v>
      </c>
      <c r="J5000" s="4">
        <v>0</v>
      </c>
      <c r="N5000" t="s">
        <v>8328</v>
      </c>
      <c r="O5000" t="s">
        <v>8224</v>
      </c>
      <c r="P5000" t="s">
        <v>8382</v>
      </c>
      <c r="Q5000" s="8" t="s">
        <v>8381</v>
      </c>
      <c r="S5000" s="7">
        <v>1</v>
      </c>
      <c r="T5000" s="4">
        <v>1400</v>
      </c>
      <c r="U5000" s="4">
        <v>0</v>
      </c>
      <c r="V5000" s="25">
        <v>43.809155092596484</v>
      </c>
      <c r="W5000" s="4">
        <v>0</v>
      </c>
    </row>
    <row r="5001" spans="1:23" x14ac:dyDescent="0.45">
      <c r="A5001" t="s">
        <v>8328</v>
      </c>
      <c r="B5001" t="s">
        <v>8224</v>
      </c>
      <c r="C5001" t="s">
        <v>8382</v>
      </c>
      <c r="D5001" s="8" t="s">
        <v>8381</v>
      </c>
      <c r="E5001">
        <v>936</v>
      </c>
      <c r="F5001" s="7">
        <v>1</v>
      </c>
      <c r="G5001" s="4">
        <v>1400</v>
      </c>
      <c r="H5001" s="4">
        <v>0</v>
      </c>
      <c r="I5001" s="25">
        <v>43.809155092596484</v>
      </c>
      <c r="J5001" s="4">
        <v>0</v>
      </c>
      <c r="N5001" t="s">
        <v>8328</v>
      </c>
      <c r="O5001" t="s">
        <v>8224</v>
      </c>
      <c r="P5001" t="s">
        <v>8382</v>
      </c>
      <c r="Q5001" s="8" t="s">
        <v>8381</v>
      </c>
      <c r="R5001">
        <v>936</v>
      </c>
      <c r="S5001" s="7">
        <v>1</v>
      </c>
      <c r="T5001" s="4">
        <v>1400</v>
      </c>
      <c r="U5001" s="4">
        <v>0</v>
      </c>
      <c r="V5001" s="25">
        <v>43.809155092596484</v>
      </c>
      <c r="W5001" s="4">
        <v>0</v>
      </c>
    </row>
    <row r="5002" spans="1:23" x14ac:dyDescent="0.45">
      <c r="A5002" t="s">
        <v>8328</v>
      </c>
      <c r="B5002" t="s">
        <v>8224</v>
      </c>
      <c r="C5002" t="s">
        <v>8383</v>
      </c>
      <c r="F5002" s="7"/>
      <c r="G5002" s="4"/>
      <c r="H5002" s="4"/>
      <c r="I5002" s="25"/>
      <c r="J5002" s="4"/>
      <c r="N5002" t="s">
        <v>8328</v>
      </c>
      <c r="O5002" t="s">
        <v>8224</v>
      </c>
      <c r="P5002" t="s">
        <v>8383</v>
      </c>
      <c r="S5002" s="7"/>
      <c r="T5002" s="4"/>
      <c r="U5002" s="4"/>
      <c r="V5002" s="25"/>
      <c r="W5002" s="4"/>
    </row>
    <row r="5003" spans="1:23" x14ac:dyDescent="0.45">
      <c r="A5003" t="s">
        <v>8328</v>
      </c>
      <c r="B5003" t="s">
        <v>8224</v>
      </c>
      <c r="C5003" t="s">
        <v>8383</v>
      </c>
      <c r="D5003" s="8" t="s">
        <v>8376</v>
      </c>
      <c r="F5003" s="7">
        <v>2</v>
      </c>
      <c r="G5003" s="4">
        <v>8500</v>
      </c>
      <c r="H5003" s="4">
        <v>465</v>
      </c>
      <c r="I5003" s="25">
        <v>30.764039351852261</v>
      </c>
      <c r="J5003" s="4">
        <v>14</v>
      </c>
      <c r="N5003" t="s">
        <v>8328</v>
      </c>
      <c r="O5003" t="s">
        <v>8224</v>
      </c>
      <c r="P5003" t="s">
        <v>8383</v>
      </c>
      <c r="Q5003" s="8" t="s">
        <v>8376</v>
      </c>
      <c r="S5003" s="7">
        <v>2</v>
      </c>
      <c r="T5003" s="4">
        <v>8500</v>
      </c>
      <c r="U5003" s="4">
        <v>465</v>
      </c>
      <c r="V5003" s="25">
        <v>30.764039351852261</v>
      </c>
      <c r="W5003" s="4">
        <v>14</v>
      </c>
    </row>
    <row r="5004" spans="1:23" x14ac:dyDescent="0.45">
      <c r="A5004" t="s">
        <v>8328</v>
      </c>
      <c r="B5004" t="s">
        <v>8224</v>
      </c>
      <c r="C5004" t="s">
        <v>8383</v>
      </c>
      <c r="D5004" s="8" t="s">
        <v>8376</v>
      </c>
      <c r="E5004">
        <v>863</v>
      </c>
      <c r="F5004" s="7">
        <v>1</v>
      </c>
      <c r="G5004" s="4">
        <v>2000</v>
      </c>
      <c r="H5004" s="4">
        <v>90</v>
      </c>
      <c r="I5004" s="25">
        <v>30</v>
      </c>
      <c r="J5004" s="4">
        <v>5</v>
      </c>
      <c r="N5004" t="s">
        <v>8328</v>
      </c>
      <c r="O5004" t="s">
        <v>8224</v>
      </c>
      <c r="P5004" t="s">
        <v>8383</v>
      </c>
      <c r="Q5004" s="8" t="s">
        <v>8376</v>
      </c>
      <c r="R5004">
        <v>863</v>
      </c>
      <c r="S5004" s="7">
        <v>1</v>
      </c>
      <c r="T5004" s="4">
        <v>2000</v>
      </c>
      <c r="U5004" s="4">
        <v>90</v>
      </c>
      <c r="V5004" s="25">
        <v>30</v>
      </c>
      <c r="W5004" s="4">
        <v>5</v>
      </c>
    </row>
    <row r="5005" spans="1:23" x14ac:dyDescent="0.45">
      <c r="A5005" t="s">
        <v>8328</v>
      </c>
      <c r="B5005" t="s">
        <v>8224</v>
      </c>
      <c r="C5005" t="s">
        <v>8383</v>
      </c>
      <c r="D5005" s="8" t="s">
        <v>8376</v>
      </c>
      <c r="E5005">
        <v>915</v>
      </c>
      <c r="F5005" s="7">
        <v>1</v>
      </c>
      <c r="G5005" s="4">
        <v>6500</v>
      </c>
      <c r="H5005" s="4">
        <v>375</v>
      </c>
      <c r="I5005" s="25">
        <v>31.528078703704523</v>
      </c>
      <c r="J5005" s="4">
        <v>9</v>
      </c>
      <c r="N5005" t="s">
        <v>8328</v>
      </c>
      <c r="O5005" t="s">
        <v>8224</v>
      </c>
      <c r="P5005" t="s">
        <v>8383</v>
      </c>
      <c r="Q5005" s="8" t="s">
        <v>8376</v>
      </c>
      <c r="R5005">
        <v>915</v>
      </c>
      <c r="S5005" s="7">
        <v>1</v>
      </c>
      <c r="T5005" s="4">
        <v>6500</v>
      </c>
      <c r="U5005" s="4">
        <v>375</v>
      </c>
      <c r="V5005" s="25">
        <v>31.528078703704523</v>
      </c>
      <c r="W5005" s="4">
        <v>9</v>
      </c>
    </row>
    <row r="5006" spans="1:23" x14ac:dyDescent="0.45">
      <c r="A5006" t="s">
        <v>8328</v>
      </c>
      <c r="B5006" t="s">
        <v>8224</v>
      </c>
      <c r="C5006" t="s">
        <v>8383</v>
      </c>
      <c r="D5006" s="8" t="s">
        <v>8378</v>
      </c>
      <c r="F5006" s="7">
        <v>1</v>
      </c>
      <c r="G5006" s="4">
        <v>500</v>
      </c>
      <c r="H5006" s="4">
        <v>0</v>
      </c>
      <c r="I5006" s="25">
        <v>29.958333333335759</v>
      </c>
      <c r="J5006" s="4">
        <v>0</v>
      </c>
      <c r="N5006" t="s">
        <v>8328</v>
      </c>
      <c r="O5006" t="s">
        <v>8224</v>
      </c>
      <c r="P5006" t="s">
        <v>8383</v>
      </c>
      <c r="Q5006" s="8" t="s">
        <v>8378</v>
      </c>
      <c r="S5006" s="7">
        <v>1</v>
      </c>
      <c r="T5006" s="4">
        <v>500</v>
      </c>
      <c r="U5006" s="4">
        <v>0</v>
      </c>
      <c r="V5006" s="25">
        <v>29.958333333335759</v>
      </c>
      <c r="W5006" s="4">
        <v>0</v>
      </c>
    </row>
    <row r="5007" spans="1:23" x14ac:dyDescent="0.45">
      <c r="A5007" t="s">
        <v>8328</v>
      </c>
      <c r="B5007" t="s">
        <v>8224</v>
      </c>
      <c r="C5007" t="s">
        <v>8383</v>
      </c>
      <c r="D5007" s="8" t="s">
        <v>8378</v>
      </c>
      <c r="E5007">
        <v>929</v>
      </c>
      <c r="F5007" s="7">
        <v>1</v>
      </c>
      <c r="G5007" s="4">
        <v>500</v>
      </c>
      <c r="H5007" s="4">
        <v>0</v>
      </c>
      <c r="I5007" s="25">
        <v>29.958333333335759</v>
      </c>
      <c r="J5007" s="4">
        <v>0</v>
      </c>
      <c r="N5007" t="s">
        <v>8328</v>
      </c>
      <c r="O5007" t="s">
        <v>8224</v>
      </c>
      <c r="P5007" t="s">
        <v>8383</v>
      </c>
      <c r="Q5007" s="8" t="s">
        <v>8378</v>
      </c>
      <c r="R5007">
        <v>929</v>
      </c>
      <c r="S5007" s="7">
        <v>1</v>
      </c>
      <c r="T5007" s="4">
        <v>500</v>
      </c>
      <c r="U5007" s="4">
        <v>0</v>
      </c>
      <c r="V5007" s="25">
        <v>29.958333333335759</v>
      </c>
      <c r="W5007" s="4">
        <v>0</v>
      </c>
    </row>
    <row r="5008" spans="1:23" x14ac:dyDescent="0.45">
      <c r="A5008" t="s">
        <v>8328</v>
      </c>
      <c r="B5008" t="s">
        <v>8224</v>
      </c>
      <c r="C5008" t="s">
        <v>8383</v>
      </c>
      <c r="D5008" s="8" t="s">
        <v>8379</v>
      </c>
      <c r="F5008" s="7">
        <v>2</v>
      </c>
      <c r="G5008" s="4">
        <v>50000</v>
      </c>
      <c r="H5008" s="4">
        <v>1982</v>
      </c>
      <c r="I5008" s="25">
        <v>30</v>
      </c>
      <c r="J5008" s="4">
        <v>24</v>
      </c>
      <c r="N5008" t="s">
        <v>8328</v>
      </c>
      <c r="O5008" t="s">
        <v>8224</v>
      </c>
      <c r="P5008" t="s">
        <v>8383</v>
      </c>
      <c r="Q5008" s="8" t="s">
        <v>8379</v>
      </c>
      <c r="S5008" s="7">
        <v>2</v>
      </c>
      <c r="T5008" s="4">
        <v>50000</v>
      </c>
      <c r="U5008" s="4">
        <v>1982</v>
      </c>
      <c r="V5008" s="25">
        <v>30</v>
      </c>
      <c r="W5008" s="4">
        <v>24</v>
      </c>
    </row>
    <row r="5009" spans="1:23" x14ac:dyDescent="0.45">
      <c r="A5009" t="s">
        <v>8328</v>
      </c>
      <c r="B5009" t="s">
        <v>8224</v>
      </c>
      <c r="C5009" t="s">
        <v>8383</v>
      </c>
      <c r="D5009" s="8" t="s">
        <v>8379</v>
      </c>
      <c r="E5009">
        <v>913</v>
      </c>
      <c r="F5009" s="7">
        <v>1</v>
      </c>
      <c r="G5009" s="4">
        <v>30000</v>
      </c>
      <c r="H5009" s="4">
        <v>1982</v>
      </c>
      <c r="I5009" s="25">
        <v>30</v>
      </c>
      <c r="J5009" s="4">
        <v>24</v>
      </c>
      <c r="N5009" t="s">
        <v>8328</v>
      </c>
      <c r="O5009" t="s">
        <v>8224</v>
      </c>
      <c r="P5009" t="s">
        <v>8383</v>
      </c>
      <c r="Q5009" s="8" t="s">
        <v>8379</v>
      </c>
      <c r="R5009">
        <v>913</v>
      </c>
      <c r="S5009" s="7">
        <v>1</v>
      </c>
      <c r="T5009" s="4">
        <v>30000</v>
      </c>
      <c r="U5009" s="4">
        <v>1982</v>
      </c>
      <c r="V5009" s="25">
        <v>30</v>
      </c>
      <c r="W5009" s="4">
        <v>24</v>
      </c>
    </row>
    <row r="5010" spans="1:23" x14ac:dyDescent="0.45">
      <c r="A5010" t="s">
        <v>8328</v>
      </c>
      <c r="B5010" t="s">
        <v>8224</v>
      </c>
      <c r="C5010" t="s">
        <v>8383</v>
      </c>
      <c r="D5010" s="8" t="s">
        <v>8379</v>
      </c>
      <c r="E5010">
        <v>927</v>
      </c>
      <c r="F5010" s="7">
        <v>1</v>
      </c>
      <c r="G5010" s="4">
        <v>20000</v>
      </c>
      <c r="H5010" s="4">
        <v>0</v>
      </c>
      <c r="I5010" s="25">
        <v>30</v>
      </c>
      <c r="J5010" s="4">
        <v>0</v>
      </c>
      <c r="N5010" t="s">
        <v>8328</v>
      </c>
      <c r="O5010" t="s">
        <v>8224</v>
      </c>
      <c r="P5010" t="s">
        <v>8383</v>
      </c>
      <c r="Q5010" s="8" t="s">
        <v>8379</v>
      </c>
      <c r="R5010">
        <v>927</v>
      </c>
      <c r="S5010" s="7">
        <v>1</v>
      </c>
      <c r="T5010" s="4">
        <v>20000</v>
      </c>
      <c r="U5010" s="4">
        <v>0</v>
      </c>
      <c r="V5010" s="25">
        <v>30</v>
      </c>
      <c r="W5010" s="4">
        <v>0</v>
      </c>
    </row>
    <row r="5011" spans="1:23" x14ac:dyDescent="0.45">
      <c r="A5011" t="s">
        <v>8328</v>
      </c>
      <c r="B5011" t="s">
        <v>8224</v>
      </c>
      <c r="C5011" t="s">
        <v>8383</v>
      </c>
      <c r="D5011" s="8" t="s">
        <v>8369</v>
      </c>
      <c r="F5011" s="7">
        <v>1</v>
      </c>
      <c r="G5011" s="4">
        <v>2100</v>
      </c>
      <c r="H5011" s="4">
        <v>644</v>
      </c>
      <c r="I5011" s="25">
        <v>21</v>
      </c>
      <c r="J5011" s="4">
        <v>30</v>
      </c>
      <c r="N5011" t="s">
        <v>8328</v>
      </c>
      <c r="O5011" t="s">
        <v>8224</v>
      </c>
      <c r="P5011" t="s">
        <v>8383</v>
      </c>
      <c r="Q5011" s="8" t="s">
        <v>8369</v>
      </c>
      <c r="S5011" s="7">
        <v>1</v>
      </c>
      <c r="T5011" s="4">
        <v>2100</v>
      </c>
      <c r="U5011" s="4">
        <v>644</v>
      </c>
      <c r="V5011" s="25">
        <v>21</v>
      </c>
      <c r="W5011" s="4">
        <v>30</v>
      </c>
    </row>
    <row r="5012" spans="1:23" x14ac:dyDescent="0.45">
      <c r="A5012" t="s">
        <v>8328</v>
      </c>
      <c r="B5012" t="s">
        <v>8224</v>
      </c>
      <c r="C5012" t="s">
        <v>8383</v>
      </c>
      <c r="D5012" s="8" t="s">
        <v>8369</v>
      </c>
      <c r="E5012">
        <v>879</v>
      </c>
      <c r="F5012" s="7">
        <v>1</v>
      </c>
      <c r="G5012" s="4">
        <v>2100</v>
      </c>
      <c r="H5012" s="4">
        <v>644</v>
      </c>
      <c r="I5012" s="25">
        <v>21</v>
      </c>
      <c r="J5012" s="4">
        <v>30</v>
      </c>
      <c r="N5012" t="s">
        <v>8328</v>
      </c>
      <c r="O5012" t="s">
        <v>8224</v>
      </c>
      <c r="P5012" t="s">
        <v>8383</v>
      </c>
      <c r="Q5012" s="8" t="s">
        <v>8369</v>
      </c>
      <c r="R5012">
        <v>879</v>
      </c>
      <c r="S5012" s="7">
        <v>1</v>
      </c>
      <c r="T5012" s="4">
        <v>2100</v>
      </c>
      <c r="U5012" s="4">
        <v>644</v>
      </c>
      <c r="V5012" s="25">
        <v>21</v>
      </c>
      <c r="W5012" s="4">
        <v>30</v>
      </c>
    </row>
    <row r="5013" spans="1:23" x14ac:dyDescent="0.45">
      <c r="A5013" t="s">
        <v>8328</v>
      </c>
      <c r="B5013" t="s">
        <v>8224</v>
      </c>
      <c r="C5013" t="s">
        <v>8383</v>
      </c>
      <c r="D5013" s="8" t="s">
        <v>8380</v>
      </c>
      <c r="F5013" s="7">
        <v>1</v>
      </c>
      <c r="G5013" s="4">
        <v>16000</v>
      </c>
      <c r="H5013" s="4">
        <v>520</v>
      </c>
      <c r="I5013" s="25">
        <v>31.476388888884685</v>
      </c>
      <c r="J5013" s="4">
        <v>8</v>
      </c>
      <c r="N5013" t="s">
        <v>8328</v>
      </c>
      <c r="O5013" t="s">
        <v>8224</v>
      </c>
      <c r="P5013" t="s">
        <v>8383</v>
      </c>
      <c r="Q5013" s="8" t="s">
        <v>8380</v>
      </c>
      <c r="S5013" s="7">
        <v>1</v>
      </c>
      <c r="T5013" s="4">
        <v>16000</v>
      </c>
      <c r="U5013" s="4">
        <v>520</v>
      </c>
      <c r="V5013" s="25">
        <v>31.476388888884685</v>
      </c>
      <c r="W5013" s="4">
        <v>8</v>
      </c>
    </row>
    <row r="5014" spans="1:23" x14ac:dyDescent="0.45">
      <c r="A5014" t="s">
        <v>8328</v>
      </c>
      <c r="B5014" t="s">
        <v>8224</v>
      </c>
      <c r="C5014" t="s">
        <v>8383</v>
      </c>
      <c r="D5014" s="8" t="s">
        <v>8380</v>
      </c>
      <c r="E5014">
        <v>909</v>
      </c>
      <c r="F5014" s="7">
        <v>1</v>
      </c>
      <c r="G5014" s="4">
        <v>16000</v>
      </c>
      <c r="H5014" s="4">
        <v>520</v>
      </c>
      <c r="I5014" s="25">
        <v>31.476388888884685</v>
      </c>
      <c r="J5014" s="4">
        <v>8</v>
      </c>
      <c r="N5014" t="s">
        <v>8328</v>
      </c>
      <c r="O5014" t="s">
        <v>8224</v>
      </c>
      <c r="P5014" t="s">
        <v>8383</v>
      </c>
      <c r="Q5014" s="8" t="s">
        <v>8380</v>
      </c>
      <c r="R5014">
        <v>909</v>
      </c>
      <c r="S5014" s="7">
        <v>1</v>
      </c>
      <c r="T5014" s="4">
        <v>16000</v>
      </c>
      <c r="U5014" s="4">
        <v>520</v>
      </c>
      <c r="V5014" s="25">
        <v>31.476388888884685</v>
      </c>
      <c r="W5014" s="4">
        <v>8</v>
      </c>
    </row>
    <row r="5015" spans="1:23" x14ac:dyDescent="0.45">
      <c r="A5015" t="s">
        <v>8328</v>
      </c>
      <c r="B5015" t="s">
        <v>8224</v>
      </c>
      <c r="C5015" t="s">
        <v>8383</v>
      </c>
      <c r="D5015" s="8" t="s">
        <v>8370</v>
      </c>
      <c r="F5015" s="7">
        <v>1</v>
      </c>
      <c r="G5015" s="4">
        <v>1500</v>
      </c>
      <c r="H5015" s="4">
        <v>0</v>
      </c>
      <c r="I5015" s="25">
        <v>30</v>
      </c>
      <c r="J5015" s="4">
        <v>0</v>
      </c>
      <c r="N5015" t="s">
        <v>8328</v>
      </c>
      <c r="O5015" t="s">
        <v>8224</v>
      </c>
      <c r="P5015" t="s">
        <v>8383</v>
      </c>
      <c r="Q5015" s="8" t="s">
        <v>8370</v>
      </c>
      <c r="S5015" s="7">
        <v>1</v>
      </c>
      <c r="T5015" s="4">
        <v>1500</v>
      </c>
      <c r="U5015" s="4">
        <v>0</v>
      </c>
      <c r="V5015" s="25">
        <v>30</v>
      </c>
      <c r="W5015" s="4">
        <v>0</v>
      </c>
    </row>
    <row r="5016" spans="1:23" x14ac:dyDescent="0.45">
      <c r="A5016" t="s">
        <v>8328</v>
      </c>
      <c r="B5016" t="s">
        <v>8224</v>
      </c>
      <c r="C5016" t="s">
        <v>8383</v>
      </c>
      <c r="D5016" s="8" t="s">
        <v>8370</v>
      </c>
      <c r="E5016">
        <v>914</v>
      </c>
      <c r="F5016" s="7">
        <v>1</v>
      </c>
      <c r="G5016" s="4">
        <v>1500</v>
      </c>
      <c r="H5016" s="4">
        <v>0</v>
      </c>
      <c r="I5016" s="25">
        <v>30</v>
      </c>
      <c r="J5016" s="4">
        <v>0</v>
      </c>
      <c r="N5016" t="s">
        <v>8328</v>
      </c>
      <c r="O5016" t="s">
        <v>8224</v>
      </c>
      <c r="P5016" t="s">
        <v>8383</v>
      </c>
      <c r="Q5016" s="8" t="s">
        <v>8370</v>
      </c>
      <c r="R5016">
        <v>914</v>
      </c>
      <c r="S5016" s="7">
        <v>1</v>
      </c>
      <c r="T5016" s="4">
        <v>1500</v>
      </c>
      <c r="U5016" s="4">
        <v>0</v>
      </c>
      <c r="V5016" s="25">
        <v>30</v>
      </c>
      <c r="W5016" s="4">
        <v>0</v>
      </c>
    </row>
    <row r="5017" spans="1:23" x14ac:dyDescent="0.45">
      <c r="A5017" t="s">
        <v>8328</v>
      </c>
      <c r="B5017" t="s">
        <v>8224</v>
      </c>
      <c r="C5017" t="s">
        <v>8383</v>
      </c>
      <c r="D5017" s="8" t="s">
        <v>8371</v>
      </c>
      <c r="F5017" s="7">
        <v>2</v>
      </c>
      <c r="G5017" s="4">
        <v>12000</v>
      </c>
      <c r="H5017" s="4">
        <v>185</v>
      </c>
      <c r="I5017" s="25">
        <v>27.652314814815327</v>
      </c>
      <c r="J5017" s="4">
        <v>5</v>
      </c>
      <c r="N5017" t="s">
        <v>8328</v>
      </c>
      <c r="O5017" t="s">
        <v>8224</v>
      </c>
      <c r="P5017" t="s">
        <v>8383</v>
      </c>
      <c r="Q5017" s="8" t="s">
        <v>8371</v>
      </c>
      <c r="S5017" s="7">
        <v>2</v>
      </c>
      <c r="T5017" s="4">
        <v>12000</v>
      </c>
      <c r="U5017" s="4">
        <v>185</v>
      </c>
      <c r="V5017" s="25">
        <v>27.652314814815327</v>
      </c>
      <c r="W5017" s="4">
        <v>5</v>
      </c>
    </row>
    <row r="5018" spans="1:23" x14ac:dyDescent="0.45">
      <c r="A5018" t="s">
        <v>8328</v>
      </c>
      <c r="B5018" t="s">
        <v>8224</v>
      </c>
      <c r="C5018" t="s">
        <v>8383</v>
      </c>
      <c r="D5018" s="8" t="s">
        <v>8371</v>
      </c>
      <c r="E5018">
        <v>903</v>
      </c>
      <c r="F5018" s="7">
        <v>1</v>
      </c>
      <c r="G5018" s="4">
        <v>5000</v>
      </c>
      <c r="H5018" s="4">
        <v>160</v>
      </c>
      <c r="I5018" s="25">
        <v>25.304629629630654</v>
      </c>
      <c r="J5018" s="4">
        <v>4</v>
      </c>
      <c r="N5018" t="s">
        <v>8328</v>
      </c>
      <c r="O5018" t="s">
        <v>8224</v>
      </c>
      <c r="P5018" t="s">
        <v>8383</v>
      </c>
      <c r="Q5018" s="8" t="s">
        <v>8371</v>
      </c>
      <c r="R5018">
        <v>903</v>
      </c>
      <c r="S5018" s="7">
        <v>1</v>
      </c>
      <c r="T5018" s="4">
        <v>5000</v>
      </c>
      <c r="U5018" s="4">
        <v>160</v>
      </c>
      <c r="V5018" s="25">
        <v>25.304629629630654</v>
      </c>
      <c r="W5018" s="4">
        <v>4</v>
      </c>
    </row>
    <row r="5019" spans="1:23" x14ac:dyDescent="0.45">
      <c r="A5019" t="s">
        <v>8328</v>
      </c>
      <c r="B5019" t="s">
        <v>8224</v>
      </c>
      <c r="C5019" t="s">
        <v>8383</v>
      </c>
      <c r="D5019" s="8" t="s">
        <v>8371</v>
      </c>
      <c r="E5019">
        <v>938</v>
      </c>
      <c r="F5019" s="7">
        <v>1</v>
      </c>
      <c r="G5019" s="4">
        <v>7000</v>
      </c>
      <c r="H5019" s="4">
        <v>25</v>
      </c>
      <c r="I5019" s="25">
        <v>30</v>
      </c>
      <c r="J5019" s="4">
        <v>1</v>
      </c>
      <c r="N5019" t="s">
        <v>8328</v>
      </c>
      <c r="O5019" t="s">
        <v>8224</v>
      </c>
      <c r="P5019" t="s">
        <v>8383</v>
      </c>
      <c r="Q5019" s="8" t="s">
        <v>8371</v>
      </c>
      <c r="R5019">
        <v>938</v>
      </c>
      <c r="S5019" s="7">
        <v>1</v>
      </c>
      <c r="T5019" s="4">
        <v>7000</v>
      </c>
      <c r="U5019" s="4">
        <v>25</v>
      </c>
      <c r="V5019" s="25">
        <v>30</v>
      </c>
      <c r="W5019" s="4">
        <v>1</v>
      </c>
    </row>
    <row r="5020" spans="1:23" x14ac:dyDescent="0.45">
      <c r="A5020" t="s">
        <v>8328</v>
      </c>
      <c r="B5020" t="s">
        <v>8224</v>
      </c>
      <c r="C5020" t="s">
        <v>8383</v>
      </c>
      <c r="D5020" s="8" t="s">
        <v>8372</v>
      </c>
      <c r="F5020" s="7">
        <v>1</v>
      </c>
      <c r="G5020" s="4">
        <v>14500</v>
      </c>
      <c r="H5020" s="4">
        <v>1575</v>
      </c>
      <c r="I5020" s="25">
        <v>50.137581018519995</v>
      </c>
      <c r="J5020" s="4">
        <v>28</v>
      </c>
      <c r="N5020" t="s">
        <v>8328</v>
      </c>
      <c r="O5020" t="s">
        <v>8224</v>
      </c>
      <c r="P5020" t="s">
        <v>8383</v>
      </c>
      <c r="Q5020" s="8" t="s">
        <v>8372</v>
      </c>
      <c r="S5020" s="7">
        <v>1</v>
      </c>
      <c r="T5020" s="4">
        <v>14500</v>
      </c>
      <c r="U5020" s="4">
        <v>1575</v>
      </c>
      <c r="V5020" s="25">
        <v>50.137581018519995</v>
      </c>
      <c r="W5020" s="4">
        <v>28</v>
      </c>
    </row>
    <row r="5021" spans="1:23" x14ac:dyDescent="0.45">
      <c r="A5021" t="s">
        <v>8328</v>
      </c>
      <c r="B5021" t="s">
        <v>8224</v>
      </c>
      <c r="C5021" t="s">
        <v>8383</v>
      </c>
      <c r="D5021" s="8" t="s">
        <v>8372</v>
      </c>
      <c r="E5021">
        <v>928</v>
      </c>
      <c r="F5021" s="7">
        <v>1</v>
      </c>
      <c r="G5021" s="4">
        <v>14500</v>
      </c>
      <c r="H5021" s="4">
        <v>1575</v>
      </c>
      <c r="I5021" s="25">
        <v>50.137581018519995</v>
      </c>
      <c r="J5021" s="4">
        <v>28</v>
      </c>
      <c r="N5021" t="s">
        <v>8328</v>
      </c>
      <c r="O5021" t="s">
        <v>8224</v>
      </c>
      <c r="P5021" t="s">
        <v>8383</v>
      </c>
      <c r="Q5021" s="8" t="s">
        <v>8372</v>
      </c>
      <c r="R5021">
        <v>928</v>
      </c>
      <c r="S5021" s="7">
        <v>1</v>
      </c>
      <c r="T5021" s="4">
        <v>14500</v>
      </c>
      <c r="U5021" s="4">
        <v>1575</v>
      </c>
      <c r="V5021" s="25">
        <v>50.137581018519995</v>
      </c>
      <c r="W5021" s="4">
        <v>28</v>
      </c>
    </row>
    <row r="5022" spans="1:23" x14ac:dyDescent="0.45">
      <c r="A5022" t="s">
        <v>8328</v>
      </c>
      <c r="B5022" t="s">
        <v>8224</v>
      </c>
      <c r="C5022" t="s">
        <v>8383</v>
      </c>
      <c r="D5022" s="8" t="s">
        <v>8373</v>
      </c>
      <c r="F5022" s="7">
        <v>2</v>
      </c>
      <c r="G5022" s="4">
        <v>7000</v>
      </c>
      <c r="H5022" s="4">
        <v>75</v>
      </c>
      <c r="I5022" s="25">
        <v>50.041666666671517</v>
      </c>
      <c r="J5022" s="4">
        <v>7</v>
      </c>
      <c r="N5022" t="s">
        <v>8328</v>
      </c>
      <c r="O5022" t="s">
        <v>8224</v>
      </c>
      <c r="P5022" t="s">
        <v>8383</v>
      </c>
      <c r="Q5022" s="8" t="s">
        <v>8373</v>
      </c>
      <c r="S5022" s="7">
        <v>2</v>
      </c>
      <c r="T5022" s="4">
        <v>7000</v>
      </c>
      <c r="U5022" s="4">
        <v>75</v>
      </c>
      <c r="V5022" s="25">
        <v>50.041666666671517</v>
      </c>
      <c r="W5022" s="4">
        <v>7</v>
      </c>
    </row>
    <row r="5023" spans="1:23" x14ac:dyDescent="0.45">
      <c r="A5023" t="s">
        <v>8328</v>
      </c>
      <c r="B5023" t="s">
        <v>8224</v>
      </c>
      <c r="C5023" t="s">
        <v>8383</v>
      </c>
      <c r="D5023" s="8" t="s">
        <v>8373</v>
      </c>
      <c r="E5023">
        <v>873</v>
      </c>
      <c r="F5023" s="7">
        <v>1</v>
      </c>
      <c r="G5023" s="4">
        <v>3500</v>
      </c>
      <c r="H5023" s="4">
        <v>45</v>
      </c>
      <c r="I5023" s="25">
        <v>40.041666666671517</v>
      </c>
      <c r="J5023" s="4">
        <v>5</v>
      </c>
      <c r="N5023" t="s">
        <v>8328</v>
      </c>
      <c r="O5023" t="s">
        <v>8224</v>
      </c>
      <c r="P5023" t="s">
        <v>8383</v>
      </c>
      <c r="Q5023" s="8" t="s">
        <v>8373</v>
      </c>
      <c r="R5023">
        <v>873</v>
      </c>
      <c r="S5023" s="7">
        <v>1</v>
      </c>
      <c r="T5023" s="4">
        <v>3500</v>
      </c>
      <c r="U5023" s="4">
        <v>45</v>
      </c>
      <c r="V5023" s="25">
        <v>40.041666666671517</v>
      </c>
      <c r="W5023" s="4">
        <v>5</v>
      </c>
    </row>
    <row r="5024" spans="1:23" x14ac:dyDescent="0.45">
      <c r="A5024" t="s">
        <v>8328</v>
      </c>
      <c r="B5024" t="s">
        <v>8224</v>
      </c>
      <c r="C5024" t="s">
        <v>8383</v>
      </c>
      <c r="D5024" s="8" t="s">
        <v>8373</v>
      </c>
      <c r="E5024">
        <v>912</v>
      </c>
      <c r="F5024" s="7">
        <v>1</v>
      </c>
      <c r="G5024" s="4">
        <v>3500</v>
      </c>
      <c r="H5024" s="4">
        <v>30</v>
      </c>
      <c r="I5024" s="25">
        <v>60.041666666671517</v>
      </c>
      <c r="J5024" s="4">
        <v>2</v>
      </c>
      <c r="N5024" t="s">
        <v>8328</v>
      </c>
      <c r="O5024" t="s">
        <v>8224</v>
      </c>
      <c r="P5024" t="s">
        <v>8383</v>
      </c>
      <c r="Q5024" s="8" t="s">
        <v>8373</v>
      </c>
      <c r="R5024">
        <v>912</v>
      </c>
      <c r="S5024" s="7">
        <v>1</v>
      </c>
      <c r="T5024" s="4">
        <v>3500</v>
      </c>
      <c r="U5024" s="4">
        <v>30</v>
      </c>
      <c r="V5024" s="25">
        <v>60.041666666671517</v>
      </c>
      <c r="W5024" s="4">
        <v>2</v>
      </c>
    </row>
    <row r="5025" spans="1:23" x14ac:dyDescent="0.45">
      <c r="A5025" t="s">
        <v>8328</v>
      </c>
      <c r="B5025" t="s">
        <v>8224</v>
      </c>
      <c r="C5025" t="s">
        <v>8383</v>
      </c>
      <c r="D5025" s="8" t="s">
        <v>8374</v>
      </c>
      <c r="F5025" s="7">
        <v>2</v>
      </c>
      <c r="G5025" s="4">
        <v>22200</v>
      </c>
      <c r="H5025" s="4">
        <v>145</v>
      </c>
      <c r="I5025" s="25">
        <v>47.5</v>
      </c>
      <c r="J5025" s="4">
        <v>3</v>
      </c>
      <c r="N5025" t="s">
        <v>8328</v>
      </c>
      <c r="O5025" t="s">
        <v>8224</v>
      </c>
      <c r="P5025" t="s">
        <v>8383</v>
      </c>
      <c r="Q5025" s="8" t="s">
        <v>8374</v>
      </c>
      <c r="S5025" s="7">
        <v>2</v>
      </c>
      <c r="T5025" s="4">
        <v>22200</v>
      </c>
      <c r="U5025" s="4">
        <v>145</v>
      </c>
      <c r="V5025" s="25">
        <v>47.5</v>
      </c>
      <c r="W5025" s="4">
        <v>3</v>
      </c>
    </row>
    <row r="5026" spans="1:23" x14ac:dyDescent="0.45">
      <c r="A5026" t="s">
        <v>8328</v>
      </c>
      <c r="B5026" t="s">
        <v>8224</v>
      </c>
      <c r="C5026" t="s">
        <v>8383</v>
      </c>
      <c r="D5026" s="8" t="s">
        <v>8374</v>
      </c>
      <c r="E5026">
        <v>865</v>
      </c>
      <c r="F5026" s="7">
        <v>1</v>
      </c>
      <c r="G5026" s="4">
        <v>2200</v>
      </c>
      <c r="H5026" s="4">
        <v>45</v>
      </c>
      <c r="I5026" s="25">
        <v>60</v>
      </c>
      <c r="J5026" s="4">
        <v>2</v>
      </c>
      <c r="N5026" t="s">
        <v>8328</v>
      </c>
      <c r="O5026" t="s">
        <v>8224</v>
      </c>
      <c r="P5026" t="s">
        <v>8383</v>
      </c>
      <c r="Q5026" s="8" t="s">
        <v>8374</v>
      </c>
      <c r="R5026">
        <v>865</v>
      </c>
      <c r="S5026" s="7">
        <v>1</v>
      </c>
      <c r="T5026" s="4">
        <v>2200</v>
      </c>
      <c r="U5026" s="4">
        <v>45</v>
      </c>
      <c r="V5026" s="25">
        <v>60</v>
      </c>
      <c r="W5026" s="4">
        <v>2</v>
      </c>
    </row>
    <row r="5027" spans="1:23" x14ac:dyDescent="0.45">
      <c r="A5027" t="s">
        <v>8328</v>
      </c>
      <c r="B5027" t="s">
        <v>8224</v>
      </c>
      <c r="C5027" t="s">
        <v>8383</v>
      </c>
      <c r="D5027" s="8" t="s">
        <v>8374</v>
      </c>
      <c r="E5027">
        <v>919</v>
      </c>
      <c r="F5027" s="7">
        <v>1</v>
      </c>
      <c r="G5027" s="4">
        <v>20000</v>
      </c>
      <c r="H5027" s="4">
        <v>100</v>
      </c>
      <c r="I5027" s="25">
        <v>35</v>
      </c>
      <c r="J5027" s="4">
        <v>1</v>
      </c>
      <c r="N5027" t="s">
        <v>8328</v>
      </c>
      <c r="O5027" t="s">
        <v>8224</v>
      </c>
      <c r="P5027" t="s">
        <v>8383</v>
      </c>
      <c r="Q5027" s="8" t="s">
        <v>8374</v>
      </c>
      <c r="R5027">
        <v>919</v>
      </c>
      <c r="S5027" s="7">
        <v>1</v>
      </c>
      <c r="T5027" s="4">
        <v>20000</v>
      </c>
      <c r="U5027" s="4">
        <v>100</v>
      </c>
      <c r="V5027" s="25">
        <v>35</v>
      </c>
      <c r="W5027" s="4">
        <v>1</v>
      </c>
    </row>
    <row r="5028" spans="1:23" x14ac:dyDescent="0.45">
      <c r="A5028" t="s">
        <v>8328</v>
      </c>
      <c r="B5028" t="s">
        <v>8224</v>
      </c>
      <c r="C5028" t="s">
        <v>8384</v>
      </c>
      <c r="F5028" s="7"/>
      <c r="G5028" s="4"/>
      <c r="H5028" s="4"/>
      <c r="I5028" s="25"/>
      <c r="J5028" s="4"/>
      <c r="N5028" t="s">
        <v>8328</v>
      </c>
      <c r="O5028" t="s">
        <v>8224</v>
      </c>
      <c r="P5028" t="s">
        <v>8384</v>
      </c>
      <c r="S5028" s="7"/>
      <c r="T5028" s="4"/>
      <c r="U5028" s="4"/>
      <c r="V5028" s="25"/>
      <c r="W5028" s="4"/>
    </row>
    <row r="5029" spans="1:23" x14ac:dyDescent="0.45">
      <c r="A5029" t="s">
        <v>8328</v>
      </c>
      <c r="B5029" t="s">
        <v>8224</v>
      </c>
      <c r="C5029" t="s">
        <v>8384</v>
      </c>
      <c r="D5029" s="8" t="s">
        <v>8376</v>
      </c>
      <c r="F5029" s="7">
        <v>1</v>
      </c>
      <c r="G5029" s="4">
        <v>3000</v>
      </c>
      <c r="H5029" s="4">
        <v>327</v>
      </c>
      <c r="I5029" s="25">
        <v>30</v>
      </c>
      <c r="J5029" s="4">
        <v>15</v>
      </c>
      <c r="N5029" t="s">
        <v>8328</v>
      </c>
      <c r="O5029" t="s">
        <v>8224</v>
      </c>
      <c r="P5029" t="s">
        <v>8384</v>
      </c>
      <c r="Q5029" s="8" t="s">
        <v>8376</v>
      </c>
      <c r="S5029" s="7">
        <v>1</v>
      </c>
      <c r="T5029" s="4">
        <v>3000</v>
      </c>
      <c r="U5029" s="4">
        <v>327</v>
      </c>
      <c r="V5029" s="25">
        <v>30</v>
      </c>
      <c r="W5029" s="4">
        <v>15</v>
      </c>
    </row>
    <row r="5030" spans="1:23" x14ac:dyDescent="0.45">
      <c r="A5030" t="s">
        <v>8328</v>
      </c>
      <c r="B5030" t="s">
        <v>8224</v>
      </c>
      <c r="C5030" t="s">
        <v>8384</v>
      </c>
      <c r="D5030" s="8" t="s">
        <v>8376</v>
      </c>
      <c r="E5030">
        <v>924</v>
      </c>
      <c r="F5030" s="7">
        <v>1</v>
      </c>
      <c r="G5030" s="4">
        <v>3000</v>
      </c>
      <c r="H5030" s="4">
        <v>327</v>
      </c>
      <c r="I5030" s="25">
        <v>30</v>
      </c>
      <c r="J5030" s="4">
        <v>15</v>
      </c>
      <c r="N5030" t="s">
        <v>8328</v>
      </c>
      <c r="O5030" t="s">
        <v>8224</v>
      </c>
      <c r="P5030" t="s">
        <v>8384</v>
      </c>
      <c r="Q5030" s="8" t="s">
        <v>8376</v>
      </c>
      <c r="R5030">
        <v>924</v>
      </c>
      <c r="S5030" s="7">
        <v>1</v>
      </c>
      <c r="T5030" s="4">
        <v>3000</v>
      </c>
      <c r="U5030" s="4">
        <v>327</v>
      </c>
      <c r="V5030" s="25">
        <v>30</v>
      </c>
      <c r="W5030" s="4">
        <v>15</v>
      </c>
    </row>
    <row r="5031" spans="1:23" x14ac:dyDescent="0.45">
      <c r="A5031" t="s">
        <v>8328</v>
      </c>
      <c r="B5031" t="s">
        <v>8224</v>
      </c>
      <c r="C5031" t="s">
        <v>8384</v>
      </c>
      <c r="D5031" s="8" t="s">
        <v>8377</v>
      </c>
      <c r="F5031" s="7">
        <v>1</v>
      </c>
      <c r="G5031" s="4">
        <v>9500</v>
      </c>
      <c r="H5031" s="4">
        <v>1381</v>
      </c>
      <c r="I5031" s="25">
        <v>44.958333333335759</v>
      </c>
      <c r="J5031" s="4">
        <v>30</v>
      </c>
      <c r="N5031" t="s">
        <v>8328</v>
      </c>
      <c r="O5031" t="s">
        <v>8224</v>
      </c>
      <c r="P5031" t="s">
        <v>8384</v>
      </c>
      <c r="Q5031" s="8" t="s">
        <v>8377</v>
      </c>
      <c r="S5031" s="7">
        <v>1</v>
      </c>
      <c r="T5031" s="4">
        <v>9500</v>
      </c>
      <c r="U5031" s="4">
        <v>1381</v>
      </c>
      <c r="V5031" s="25">
        <v>44.958333333335759</v>
      </c>
      <c r="W5031" s="4">
        <v>30</v>
      </c>
    </row>
    <row r="5032" spans="1:23" x14ac:dyDescent="0.45">
      <c r="A5032" t="s">
        <v>8328</v>
      </c>
      <c r="B5032" t="s">
        <v>8224</v>
      </c>
      <c r="C5032" t="s">
        <v>8384</v>
      </c>
      <c r="D5032" s="8" t="s">
        <v>8377</v>
      </c>
      <c r="E5032">
        <v>932</v>
      </c>
      <c r="F5032" s="7">
        <v>1</v>
      </c>
      <c r="G5032" s="4">
        <v>9500</v>
      </c>
      <c r="H5032" s="4">
        <v>1381</v>
      </c>
      <c r="I5032" s="25">
        <v>44.958333333335759</v>
      </c>
      <c r="J5032" s="4">
        <v>30</v>
      </c>
      <c r="N5032" t="s">
        <v>8328</v>
      </c>
      <c r="O5032" t="s">
        <v>8224</v>
      </c>
      <c r="P5032" t="s">
        <v>8384</v>
      </c>
      <c r="Q5032" s="8" t="s">
        <v>8377</v>
      </c>
      <c r="R5032">
        <v>932</v>
      </c>
      <c r="S5032" s="7">
        <v>1</v>
      </c>
      <c r="T5032" s="4">
        <v>9500</v>
      </c>
      <c r="U5032" s="4">
        <v>1381</v>
      </c>
      <c r="V5032" s="25">
        <v>44.958333333335759</v>
      </c>
      <c r="W5032" s="4">
        <v>30</v>
      </c>
    </row>
    <row r="5033" spans="1:23" x14ac:dyDescent="0.45">
      <c r="A5033" t="s">
        <v>8328</v>
      </c>
      <c r="B5033" t="s">
        <v>8224</v>
      </c>
      <c r="C5033" t="s">
        <v>8384</v>
      </c>
      <c r="D5033" s="8" t="s">
        <v>8378</v>
      </c>
      <c r="F5033" s="7">
        <v>1</v>
      </c>
      <c r="G5033" s="4">
        <v>8800</v>
      </c>
      <c r="H5033" s="4">
        <v>1040</v>
      </c>
      <c r="I5033" s="25">
        <v>29.958333333335759</v>
      </c>
      <c r="J5033" s="4">
        <v>3</v>
      </c>
      <c r="N5033" t="s">
        <v>8328</v>
      </c>
      <c r="O5033" t="s">
        <v>8224</v>
      </c>
      <c r="P5033" t="s">
        <v>8384</v>
      </c>
      <c r="Q5033" s="8" t="s">
        <v>8378</v>
      </c>
      <c r="S5033" s="7">
        <v>1</v>
      </c>
      <c r="T5033" s="4">
        <v>8800</v>
      </c>
      <c r="U5033" s="4">
        <v>1040</v>
      </c>
      <c r="V5033" s="25">
        <v>29.958333333335759</v>
      </c>
      <c r="W5033" s="4">
        <v>3</v>
      </c>
    </row>
    <row r="5034" spans="1:23" x14ac:dyDescent="0.45">
      <c r="A5034" t="s">
        <v>8328</v>
      </c>
      <c r="B5034" t="s">
        <v>8224</v>
      </c>
      <c r="C5034" t="s">
        <v>8384</v>
      </c>
      <c r="D5034" s="8" t="s">
        <v>8378</v>
      </c>
      <c r="E5034">
        <v>869</v>
      </c>
      <c r="F5034" s="7">
        <v>1</v>
      </c>
      <c r="G5034" s="4">
        <v>8800</v>
      </c>
      <c r="H5034" s="4">
        <v>1040</v>
      </c>
      <c r="I5034" s="25">
        <v>29.958333333335759</v>
      </c>
      <c r="J5034" s="4">
        <v>3</v>
      </c>
      <c r="N5034" t="s">
        <v>8328</v>
      </c>
      <c r="O5034" t="s">
        <v>8224</v>
      </c>
      <c r="P5034" t="s">
        <v>8384</v>
      </c>
      <c r="Q5034" s="8" t="s">
        <v>8378</v>
      </c>
      <c r="R5034">
        <v>869</v>
      </c>
      <c r="S5034" s="7">
        <v>1</v>
      </c>
      <c r="T5034" s="4">
        <v>8800</v>
      </c>
      <c r="U5034" s="4">
        <v>1040</v>
      </c>
      <c r="V5034" s="25">
        <v>29.958333333335759</v>
      </c>
      <c r="W5034" s="4">
        <v>3</v>
      </c>
    </row>
    <row r="5035" spans="1:23" x14ac:dyDescent="0.45">
      <c r="A5035" t="s">
        <v>8328</v>
      </c>
      <c r="B5035" t="s">
        <v>8224</v>
      </c>
      <c r="C5035" t="s">
        <v>8384</v>
      </c>
      <c r="D5035" s="8" t="s">
        <v>8379</v>
      </c>
      <c r="F5035" s="7">
        <v>1</v>
      </c>
      <c r="G5035" s="4">
        <v>3000</v>
      </c>
      <c r="H5035" s="4">
        <v>730</v>
      </c>
      <c r="I5035" s="25">
        <v>30</v>
      </c>
      <c r="J5035" s="4">
        <v>21</v>
      </c>
      <c r="N5035" t="s">
        <v>8328</v>
      </c>
      <c r="O5035" t="s">
        <v>8224</v>
      </c>
      <c r="P5035" t="s">
        <v>8384</v>
      </c>
      <c r="Q5035" s="8" t="s">
        <v>8379</v>
      </c>
      <c r="S5035" s="7">
        <v>1</v>
      </c>
      <c r="T5035" s="4">
        <v>3000</v>
      </c>
      <c r="U5035" s="4">
        <v>730</v>
      </c>
      <c r="V5035" s="25">
        <v>30</v>
      </c>
      <c r="W5035" s="4">
        <v>21</v>
      </c>
    </row>
    <row r="5036" spans="1:23" x14ac:dyDescent="0.45">
      <c r="A5036" t="s">
        <v>8328</v>
      </c>
      <c r="B5036" t="s">
        <v>8224</v>
      </c>
      <c r="C5036" t="s">
        <v>8384</v>
      </c>
      <c r="D5036" s="8" t="s">
        <v>8379</v>
      </c>
      <c r="E5036">
        <v>874</v>
      </c>
      <c r="F5036" s="7">
        <v>1</v>
      </c>
      <c r="G5036" s="4">
        <v>3000</v>
      </c>
      <c r="H5036" s="4">
        <v>730</v>
      </c>
      <c r="I5036" s="25">
        <v>30</v>
      </c>
      <c r="J5036" s="4">
        <v>21</v>
      </c>
      <c r="N5036" t="s">
        <v>8328</v>
      </c>
      <c r="O5036" t="s">
        <v>8224</v>
      </c>
      <c r="P5036" t="s">
        <v>8384</v>
      </c>
      <c r="Q5036" s="8" t="s">
        <v>8379</v>
      </c>
      <c r="R5036">
        <v>874</v>
      </c>
      <c r="S5036" s="7">
        <v>1</v>
      </c>
      <c r="T5036" s="4">
        <v>3000</v>
      </c>
      <c r="U5036" s="4">
        <v>730</v>
      </c>
      <c r="V5036" s="25">
        <v>30</v>
      </c>
      <c r="W5036" s="4">
        <v>21</v>
      </c>
    </row>
    <row r="5037" spans="1:23" x14ac:dyDescent="0.45">
      <c r="A5037" t="s">
        <v>8328</v>
      </c>
      <c r="B5037" t="s">
        <v>8224</v>
      </c>
      <c r="C5037" t="s">
        <v>8384</v>
      </c>
      <c r="D5037" s="8" t="s">
        <v>8369</v>
      </c>
      <c r="F5037" s="7">
        <v>1</v>
      </c>
      <c r="G5037" s="4">
        <v>2750</v>
      </c>
      <c r="H5037" s="4">
        <v>40</v>
      </c>
      <c r="I5037" s="25">
        <v>39.068773148144828</v>
      </c>
      <c r="J5037" s="4">
        <v>2</v>
      </c>
      <c r="N5037" t="s">
        <v>8328</v>
      </c>
      <c r="O5037" t="s">
        <v>8224</v>
      </c>
      <c r="P5037" t="s">
        <v>8384</v>
      </c>
      <c r="Q5037" s="8" t="s">
        <v>8369</v>
      </c>
      <c r="S5037" s="7">
        <v>1</v>
      </c>
      <c r="T5037" s="4">
        <v>2750</v>
      </c>
      <c r="U5037" s="4">
        <v>40</v>
      </c>
      <c r="V5037" s="25">
        <v>39.068773148144828</v>
      </c>
      <c r="W5037" s="4">
        <v>2</v>
      </c>
    </row>
    <row r="5038" spans="1:23" x14ac:dyDescent="0.45">
      <c r="A5038" t="s">
        <v>8328</v>
      </c>
      <c r="B5038" t="s">
        <v>8224</v>
      </c>
      <c r="C5038" t="s">
        <v>8384</v>
      </c>
      <c r="D5038" s="8" t="s">
        <v>8369</v>
      </c>
      <c r="E5038">
        <v>939</v>
      </c>
      <c r="F5038" s="7">
        <v>1</v>
      </c>
      <c r="G5038" s="4">
        <v>2750</v>
      </c>
      <c r="H5038" s="4">
        <v>40</v>
      </c>
      <c r="I5038" s="25">
        <v>39.068773148144828</v>
      </c>
      <c r="J5038" s="4">
        <v>2</v>
      </c>
      <c r="N5038" t="s">
        <v>8328</v>
      </c>
      <c r="O5038" t="s">
        <v>8224</v>
      </c>
      <c r="P5038" t="s">
        <v>8384</v>
      </c>
      <c r="Q5038" s="8" t="s">
        <v>8369</v>
      </c>
      <c r="R5038">
        <v>939</v>
      </c>
      <c r="S5038" s="7">
        <v>1</v>
      </c>
      <c r="T5038" s="4">
        <v>2750</v>
      </c>
      <c r="U5038" s="4">
        <v>40</v>
      </c>
      <c r="V5038" s="25">
        <v>39.068773148144828</v>
      </c>
      <c r="W5038" s="4">
        <v>2</v>
      </c>
    </row>
    <row r="5039" spans="1:23" x14ac:dyDescent="0.45">
      <c r="A5039" t="s">
        <v>8328</v>
      </c>
      <c r="B5039" t="s">
        <v>8224</v>
      </c>
      <c r="C5039" t="s">
        <v>8384</v>
      </c>
      <c r="D5039" s="8" t="s">
        <v>8372</v>
      </c>
      <c r="F5039" s="7">
        <v>1</v>
      </c>
      <c r="G5039" s="4">
        <v>6500</v>
      </c>
      <c r="H5039" s="4">
        <v>2700</v>
      </c>
      <c r="I5039" s="25">
        <v>22.309050925927295</v>
      </c>
      <c r="J5039" s="4">
        <v>79</v>
      </c>
      <c r="N5039" t="s">
        <v>8328</v>
      </c>
      <c r="O5039" t="s">
        <v>8224</v>
      </c>
      <c r="P5039" t="s">
        <v>8384</v>
      </c>
      <c r="Q5039" s="8" t="s">
        <v>8372</v>
      </c>
      <c r="S5039" s="7">
        <v>1</v>
      </c>
      <c r="T5039" s="4">
        <v>6500</v>
      </c>
      <c r="U5039" s="4">
        <v>2700</v>
      </c>
      <c r="V5039" s="25">
        <v>22.309050925927295</v>
      </c>
      <c r="W5039" s="4">
        <v>79</v>
      </c>
    </row>
    <row r="5040" spans="1:23" x14ac:dyDescent="0.45">
      <c r="A5040" t="s">
        <v>8328</v>
      </c>
      <c r="B5040" t="s">
        <v>8224</v>
      </c>
      <c r="C5040" t="s">
        <v>8384</v>
      </c>
      <c r="D5040" s="8" t="s">
        <v>8372</v>
      </c>
      <c r="E5040">
        <v>864</v>
      </c>
      <c r="F5040" s="7">
        <v>1</v>
      </c>
      <c r="G5040" s="4">
        <v>6500</v>
      </c>
      <c r="H5040" s="4">
        <v>2700</v>
      </c>
      <c r="I5040" s="25">
        <v>22.309050925927295</v>
      </c>
      <c r="J5040" s="4">
        <v>79</v>
      </c>
      <c r="N5040" t="s">
        <v>8328</v>
      </c>
      <c r="O5040" t="s">
        <v>8224</v>
      </c>
      <c r="P5040" t="s">
        <v>8384</v>
      </c>
      <c r="Q5040" s="8" t="s">
        <v>8372</v>
      </c>
      <c r="R5040">
        <v>864</v>
      </c>
      <c r="S5040" s="7">
        <v>1</v>
      </c>
      <c r="T5040" s="4">
        <v>6500</v>
      </c>
      <c r="U5040" s="4">
        <v>2700</v>
      </c>
      <c r="V5040" s="25">
        <v>22.309050925927295</v>
      </c>
      <c r="W5040" s="4">
        <v>79</v>
      </c>
    </row>
    <row r="5041" spans="1:23" x14ac:dyDescent="0.45">
      <c r="A5041" t="s">
        <v>8328</v>
      </c>
      <c r="B5041" t="s">
        <v>8224</v>
      </c>
      <c r="C5041" t="s">
        <v>8384</v>
      </c>
      <c r="D5041" s="8" t="s">
        <v>8373</v>
      </c>
      <c r="F5041" s="7">
        <v>5</v>
      </c>
      <c r="G5041" s="4">
        <v>35000</v>
      </c>
      <c r="H5041" s="4">
        <v>3065</v>
      </c>
      <c r="I5041" s="25">
        <v>30.041666666667151</v>
      </c>
      <c r="J5041" s="4">
        <v>67</v>
      </c>
      <c r="N5041" t="s">
        <v>8328</v>
      </c>
      <c r="O5041" t="s">
        <v>8224</v>
      </c>
      <c r="P5041" t="s">
        <v>8384</v>
      </c>
      <c r="Q5041" s="8" t="s">
        <v>8373</v>
      </c>
      <c r="S5041" s="7">
        <v>5</v>
      </c>
      <c r="T5041" s="4">
        <v>35000</v>
      </c>
      <c r="U5041" s="4">
        <v>3065</v>
      </c>
      <c r="V5041" s="25">
        <v>30.041666666667151</v>
      </c>
      <c r="W5041" s="4">
        <v>67</v>
      </c>
    </row>
    <row r="5042" spans="1:23" x14ac:dyDescent="0.45">
      <c r="A5042" t="s">
        <v>8328</v>
      </c>
      <c r="B5042" t="s">
        <v>8224</v>
      </c>
      <c r="C5042" t="s">
        <v>8384</v>
      </c>
      <c r="D5042" s="8" t="s">
        <v>8373</v>
      </c>
      <c r="E5042">
        <v>860</v>
      </c>
      <c r="F5042" s="7">
        <v>1</v>
      </c>
      <c r="G5042" s="4">
        <v>14000</v>
      </c>
      <c r="H5042" s="4">
        <v>2540</v>
      </c>
      <c r="I5042" s="25">
        <v>30.041666666664241</v>
      </c>
      <c r="J5042" s="4">
        <v>48</v>
      </c>
      <c r="N5042" t="s">
        <v>8328</v>
      </c>
      <c r="O5042" t="s">
        <v>8224</v>
      </c>
      <c r="P5042" t="s">
        <v>8384</v>
      </c>
      <c r="Q5042" s="8" t="s">
        <v>8373</v>
      </c>
      <c r="R5042">
        <v>860</v>
      </c>
      <c r="S5042" s="7">
        <v>1</v>
      </c>
      <c r="T5042" s="4">
        <v>14000</v>
      </c>
      <c r="U5042" s="4">
        <v>2540</v>
      </c>
      <c r="V5042" s="25">
        <v>30.041666666664241</v>
      </c>
      <c r="W5042" s="4">
        <v>48</v>
      </c>
    </row>
    <row r="5043" spans="1:23" x14ac:dyDescent="0.45">
      <c r="A5043" t="s">
        <v>8328</v>
      </c>
      <c r="B5043" t="s">
        <v>8224</v>
      </c>
      <c r="C5043" t="s">
        <v>8384</v>
      </c>
      <c r="D5043" s="8" t="s">
        <v>8373</v>
      </c>
      <c r="E5043">
        <v>871</v>
      </c>
      <c r="F5043" s="7">
        <v>1</v>
      </c>
      <c r="G5043" s="4">
        <v>6000</v>
      </c>
      <c r="H5043" s="4">
        <v>325</v>
      </c>
      <c r="I5043" s="25">
        <v>30.041666666671517</v>
      </c>
      <c r="J5043" s="4">
        <v>12</v>
      </c>
      <c r="N5043" t="s">
        <v>8328</v>
      </c>
      <c r="O5043" t="s">
        <v>8224</v>
      </c>
      <c r="P5043" t="s">
        <v>8384</v>
      </c>
      <c r="Q5043" s="8" t="s">
        <v>8373</v>
      </c>
      <c r="R5043">
        <v>871</v>
      </c>
      <c r="S5043" s="7">
        <v>1</v>
      </c>
      <c r="T5043" s="4">
        <v>6000</v>
      </c>
      <c r="U5043" s="4">
        <v>325</v>
      </c>
      <c r="V5043" s="25">
        <v>30.041666666671517</v>
      </c>
      <c r="W5043" s="4">
        <v>12</v>
      </c>
    </row>
    <row r="5044" spans="1:23" x14ac:dyDescent="0.45">
      <c r="A5044" t="s">
        <v>8328</v>
      </c>
      <c r="B5044" t="s">
        <v>8224</v>
      </c>
      <c r="C5044" t="s">
        <v>8384</v>
      </c>
      <c r="D5044" s="8" t="s">
        <v>8373</v>
      </c>
      <c r="E5044">
        <v>920</v>
      </c>
      <c r="F5044" s="7">
        <v>1</v>
      </c>
      <c r="G5044" s="4">
        <v>5500</v>
      </c>
      <c r="H5044" s="4">
        <v>0</v>
      </c>
      <c r="I5044" s="25">
        <v>30.041666666671517</v>
      </c>
      <c r="J5044" s="4">
        <v>0</v>
      </c>
      <c r="N5044" t="s">
        <v>8328</v>
      </c>
      <c r="O5044" t="s">
        <v>8224</v>
      </c>
      <c r="P5044" t="s">
        <v>8384</v>
      </c>
      <c r="Q5044" s="8" t="s">
        <v>8373</v>
      </c>
      <c r="R5044">
        <v>920</v>
      </c>
      <c r="S5044" s="7">
        <v>1</v>
      </c>
      <c r="T5044" s="4">
        <v>5500</v>
      </c>
      <c r="U5044" s="4">
        <v>0</v>
      </c>
      <c r="V5044" s="25">
        <v>30.041666666671517</v>
      </c>
      <c r="W5044" s="4">
        <v>0</v>
      </c>
    </row>
    <row r="5045" spans="1:23" x14ac:dyDescent="0.45">
      <c r="A5045" t="s">
        <v>8328</v>
      </c>
      <c r="B5045" t="s">
        <v>8224</v>
      </c>
      <c r="C5045" t="s">
        <v>8384</v>
      </c>
      <c r="D5045" s="8" t="s">
        <v>8373</v>
      </c>
      <c r="E5045">
        <v>925</v>
      </c>
      <c r="F5045" s="7">
        <v>1</v>
      </c>
      <c r="G5045" s="4">
        <v>6000</v>
      </c>
      <c r="H5045" s="4">
        <v>160</v>
      </c>
      <c r="I5045" s="25">
        <v>30.041666666664241</v>
      </c>
      <c r="J5045" s="4">
        <v>5</v>
      </c>
      <c r="N5045" t="s">
        <v>8328</v>
      </c>
      <c r="O5045" t="s">
        <v>8224</v>
      </c>
      <c r="P5045" t="s">
        <v>8384</v>
      </c>
      <c r="Q5045" s="8" t="s">
        <v>8373</v>
      </c>
      <c r="R5045">
        <v>925</v>
      </c>
      <c r="S5045" s="7">
        <v>1</v>
      </c>
      <c r="T5045" s="4">
        <v>6000</v>
      </c>
      <c r="U5045" s="4">
        <v>160</v>
      </c>
      <c r="V5045" s="25">
        <v>30.041666666664241</v>
      </c>
      <c r="W5045" s="4">
        <v>5</v>
      </c>
    </row>
    <row r="5046" spans="1:23" x14ac:dyDescent="0.45">
      <c r="A5046" t="s">
        <v>8328</v>
      </c>
      <c r="B5046" t="s">
        <v>8224</v>
      </c>
      <c r="C5046" t="s">
        <v>8384</v>
      </c>
      <c r="D5046" s="8" t="s">
        <v>8373</v>
      </c>
      <c r="E5046">
        <v>937</v>
      </c>
      <c r="F5046" s="7">
        <v>1</v>
      </c>
      <c r="G5046" s="4">
        <v>3500</v>
      </c>
      <c r="H5046" s="4">
        <v>40</v>
      </c>
      <c r="I5046" s="25">
        <v>30.041666666664241</v>
      </c>
      <c r="J5046" s="4">
        <v>2</v>
      </c>
      <c r="N5046" t="s">
        <v>8328</v>
      </c>
      <c r="O5046" t="s">
        <v>8224</v>
      </c>
      <c r="P5046" t="s">
        <v>8384</v>
      </c>
      <c r="Q5046" s="8" t="s">
        <v>8373</v>
      </c>
      <c r="R5046">
        <v>937</v>
      </c>
      <c r="S5046" s="7">
        <v>1</v>
      </c>
      <c r="T5046" s="4">
        <v>3500</v>
      </c>
      <c r="U5046" s="4">
        <v>40</v>
      </c>
      <c r="V5046" s="25">
        <v>30.041666666664241</v>
      </c>
      <c r="W5046" s="4">
        <v>2</v>
      </c>
    </row>
    <row r="5047" spans="1:23" x14ac:dyDescent="0.45">
      <c r="A5047" t="s">
        <v>8328</v>
      </c>
      <c r="B5047" t="s">
        <v>8224</v>
      </c>
      <c r="C5047" t="s">
        <v>8384</v>
      </c>
      <c r="D5047" s="8" t="s">
        <v>8374</v>
      </c>
      <c r="F5047" s="7">
        <v>1</v>
      </c>
      <c r="G5047" s="4">
        <v>2000</v>
      </c>
      <c r="H5047" s="4">
        <v>1351</v>
      </c>
      <c r="I5047" s="25">
        <v>30</v>
      </c>
      <c r="J5047" s="4">
        <v>29</v>
      </c>
      <c r="N5047" t="s">
        <v>8328</v>
      </c>
      <c r="O5047" t="s">
        <v>8224</v>
      </c>
      <c r="P5047" t="s">
        <v>8384</v>
      </c>
      <c r="Q5047" s="8" t="s">
        <v>8374</v>
      </c>
      <c r="S5047" s="7">
        <v>1</v>
      </c>
      <c r="T5047" s="4">
        <v>2000</v>
      </c>
      <c r="U5047" s="4">
        <v>1351</v>
      </c>
      <c r="V5047" s="25">
        <v>30</v>
      </c>
      <c r="W5047" s="4">
        <v>29</v>
      </c>
    </row>
    <row r="5048" spans="1:23" x14ac:dyDescent="0.45">
      <c r="A5048" t="s">
        <v>8328</v>
      </c>
      <c r="B5048" t="s">
        <v>8224</v>
      </c>
      <c r="C5048" t="s">
        <v>8384</v>
      </c>
      <c r="D5048" s="8" t="s">
        <v>8374</v>
      </c>
      <c r="E5048">
        <v>877</v>
      </c>
      <c r="F5048" s="7">
        <v>1</v>
      </c>
      <c r="G5048" s="4">
        <v>2000</v>
      </c>
      <c r="H5048" s="4">
        <v>1351</v>
      </c>
      <c r="I5048" s="25">
        <v>30</v>
      </c>
      <c r="J5048" s="4">
        <v>29</v>
      </c>
      <c r="N5048" t="s">
        <v>8328</v>
      </c>
      <c r="O5048" t="s">
        <v>8224</v>
      </c>
      <c r="P5048" t="s">
        <v>8384</v>
      </c>
      <c r="Q5048" s="8" t="s">
        <v>8374</v>
      </c>
      <c r="R5048">
        <v>877</v>
      </c>
      <c r="S5048" s="7">
        <v>1</v>
      </c>
      <c r="T5048" s="4">
        <v>2000</v>
      </c>
      <c r="U5048" s="4">
        <v>1351</v>
      </c>
      <c r="V5048" s="25">
        <v>30</v>
      </c>
      <c r="W5048" s="4">
        <v>29</v>
      </c>
    </row>
    <row r="5049" spans="1:23" x14ac:dyDescent="0.45">
      <c r="A5049" t="s">
        <v>8328</v>
      </c>
      <c r="B5049" t="s">
        <v>8224</v>
      </c>
      <c r="C5049" t="s">
        <v>8384</v>
      </c>
      <c r="D5049" s="8" t="s">
        <v>8381</v>
      </c>
      <c r="F5049" s="7">
        <v>1</v>
      </c>
      <c r="G5049" s="4">
        <v>45000</v>
      </c>
      <c r="H5049" s="4">
        <v>50</v>
      </c>
      <c r="I5049" s="25">
        <v>30</v>
      </c>
      <c r="J5049" s="4">
        <v>1</v>
      </c>
      <c r="N5049" t="s">
        <v>8328</v>
      </c>
      <c r="O5049" t="s">
        <v>8224</v>
      </c>
      <c r="P5049" t="s">
        <v>8384</v>
      </c>
      <c r="Q5049" s="8" t="s">
        <v>8381</v>
      </c>
      <c r="S5049" s="7">
        <v>1</v>
      </c>
      <c r="T5049" s="4">
        <v>45000</v>
      </c>
      <c r="U5049" s="4">
        <v>50</v>
      </c>
      <c r="V5049" s="25">
        <v>30</v>
      </c>
      <c r="W5049" s="4">
        <v>1</v>
      </c>
    </row>
    <row r="5050" spans="1:23" x14ac:dyDescent="0.45">
      <c r="A5050" t="s">
        <v>8328</v>
      </c>
      <c r="B5050" t="s">
        <v>8224</v>
      </c>
      <c r="C5050" t="s">
        <v>8384</v>
      </c>
      <c r="D5050" s="8" t="s">
        <v>8381</v>
      </c>
      <c r="E5050">
        <v>868</v>
      </c>
      <c r="F5050" s="7">
        <v>1</v>
      </c>
      <c r="G5050" s="4">
        <v>45000</v>
      </c>
      <c r="H5050" s="4">
        <v>50</v>
      </c>
      <c r="I5050" s="25">
        <v>30</v>
      </c>
      <c r="J5050" s="4">
        <v>1</v>
      </c>
      <c r="N5050" t="s">
        <v>8328</v>
      </c>
      <c r="O5050" t="s">
        <v>8224</v>
      </c>
      <c r="P5050" t="s">
        <v>8384</v>
      </c>
      <c r="Q5050" s="8" t="s">
        <v>8381</v>
      </c>
      <c r="R5050">
        <v>868</v>
      </c>
      <c r="S5050" s="7">
        <v>1</v>
      </c>
      <c r="T5050" s="4">
        <v>45000</v>
      </c>
      <c r="U5050" s="4">
        <v>50</v>
      </c>
      <c r="V5050" s="25">
        <v>30</v>
      </c>
      <c r="W5050" s="4">
        <v>1</v>
      </c>
    </row>
    <row r="5051" spans="1:23" x14ac:dyDescent="0.45">
      <c r="A5051" t="s">
        <v>8328</v>
      </c>
      <c r="B5051" t="s">
        <v>8224</v>
      </c>
      <c r="C5051" t="s">
        <v>8385</v>
      </c>
      <c r="F5051" s="7"/>
      <c r="G5051" s="4"/>
      <c r="H5051" s="4"/>
      <c r="I5051" s="25"/>
      <c r="J5051" s="4"/>
      <c r="N5051" t="s">
        <v>8328</v>
      </c>
      <c r="O5051" t="s">
        <v>8224</v>
      </c>
      <c r="P5051" t="s">
        <v>8385</v>
      </c>
      <c r="S5051" s="7"/>
      <c r="T5051" s="4"/>
      <c r="U5051" s="4"/>
      <c r="V5051" s="25"/>
      <c r="W5051" s="4"/>
    </row>
    <row r="5052" spans="1:23" x14ac:dyDescent="0.45">
      <c r="A5052" t="s">
        <v>8328</v>
      </c>
      <c r="B5052" t="s">
        <v>8224</v>
      </c>
      <c r="C5052" t="s">
        <v>8385</v>
      </c>
      <c r="D5052" s="8" t="s">
        <v>8376</v>
      </c>
      <c r="F5052" s="7">
        <v>1</v>
      </c>
      <c r="G5052" s="4">
        <v>100000</v>
      </c>
      <c r="H5052" s="4">
        <v>0</v>
      </c>
      <c r="I5052" s="25">
        <v>21</v>
      </c>
      <c r="J5052" s="4">
        <v>0</v>
      </c>
      <c r="N5052" t="s">
        <v>8328</v>
      </c>
      <c r="O5052" t="s">
        <v>8224</v>
      </c>
      <c r="P5052" t="s">
        <v>8385</v>
      </c>
      <c r="Q5052" s="8" t="s">
        <v>8376</v>
      </c>
      <c r="S5052" s="7">
        <v>1</v>
      </c>
      <c r="T5052" s="4">
        <v>100000</v>
      </c>
      <c r="U5052" s="4">
        <v>0</v>
      </c>
      <c r="V5052" s="25">
        <v>21</v>
      </c>
      <c r="W5052" s="4">
        <v>0</v>
      </c>
    </row>
    <row r="5053" spans="1:23" x14ac:dyDescent="0.45">
      <c r="A5053" t="s">
        <v>8328</v>
      </c>
      <c r="B5053" t="s">
        <v>8224</v>
      </c>
      <c r="C5053" t="s">
        <v>8385</v>
      </c>
      <c r="D5053" s="8" t="s">
        <v>8376</v>
      </c>
      <c r="E5053">
        <v>911</v>
      </c>
      <c r="F5053" s="7">
        <v>1</v>
      </c>
      <c r="G5053" s="4">
        <v>100000</v>
      </c>
      <c r="H5053" s="4">
        <v>0</v>
      </c>
      <c r="I5053" s="25">
        <v>21</v>
      </c>
      <c r="J5053" s="4">
        <v>0</v>
      </c>
      <c r="N5053" t="s">
        <v>8328</v>
      </c>
      <c r="O5053" t="s">
        <v>8224</v>
      </c>
      <c r="P5053" t="s">
        <v>8385</v>
      </c>
      <c r="Q5053" s="8" t="s">
        <v>8376</v>
      </c>
      <c r="R5053">
        <v>911</v>
      </c>
      <c r="S5053" s="7">
        <v>1</v>
      </c>
      <c r="T5053" s="4">
        <v>100000</v>
      </c>
      <c r="U5053" s="4">
        <v>0</v>
      </c>
      <c r="V5053" s="25">
        <v>21</v>
      </c>
      <c r="W5053" s="4">
        <v>0</v>
      </c>
    </row>
    <row r="5054" spans="1:23" x14ac:dyDescent="0.45">
      <c r="A5054" t="s">
        <v>8328</v>
      </c>
      <c r="B5054" t="s">
        <v>8224</v>
      </c>
      <c r="C5054" t="s">
        <v>8385</v>
      </c>
      <c r="D5054" s="8" t="s">
        <v>8377</v>
      </c>
      <c r="F5054" s="7">
        <v>1</v>
      </c>
      <c r="G5054" s="4">
        <v>15000</v>
      </c>
      <c r="H5054" s="4">
        <v>0</v>
      </c>
      <c r="I5054" s="25">
        <v>29.958333333335759</v>
      </c>
      <c r="J5054" s="4">
        <v>0</v>
      </c>
      <c r="N5054" t="s">
        <v>8328</v>
      </c>
      <c r="O5054" t="s">
        <v>8224</v>
      </c>
      <c r="P5054" t="s">
        <v>8385</v>
      </c>
      <c r="Q5054" s="8" t="s">
        <v>8377</v>
      </c>
      <c r="S5054" s="7">
        <v>1</v>
      </c>
      <c r="T5054" s="4">
        <v>15000</v>
      </c>
      <c r="U5054" s="4">
        <v>0</v>
      </c>
      <c r="V5054" s="25">
        <v>29.958333333335759</v>
      </c>
      <c r="W5054" s="4">
        <v>0</v>
      </c>
    </row>
    <row r="5055" spans="1:23" x14ac:dyDescent="0.45">
      <c r="A5055" t="s">
        <v>8328</v>
      </c>
      <c r="B5055" t="s">
        <v>8224</v>
      </c>
      <c r="C5055" t="s">
        <v>8385</v>
      </c>
      <c r="D5055" s="8" t="s">
        <v>8377</v>
      </c>
      <c r="E5055">
        <v>906</v>
      </c>
      <c r="F5055" s="7">
        <v>1</v>
      </c>
      <c r="G5055" s="4">
        <v>15000</v>
      </c>
      <c r="H5055" s="4">
        <v>0</v>
      </c>
      <c r="I5055" s="25">
        <v>29.958333333335759</v>
      </c>
      <c r="J5055" s="4">
        <v>0</v>
      </c>
      <c r="N5055" t="s">
        <v>8328</v>
      </c>
      <c r="O5055" t="s">
        <v>8224</v>
      </c>
      <c r="P5055" t="s">
        <v>8385</v>
      </c>
      <c r="Q5055" s="8" t="s">
        <v>8377</v>
      </c>
      <c r="R5055">
        <v>906</v>
      </c>
      <c r="S5055" s="7">
        <v>1</v>
      </c>
      <c r="T5055" s="4">
        <v>15000</v>
      </c>
      <c r="U5055" s="4">
        <v>0</v>
      </c>
      <c r="V5055" s="25">
        <v>29.958333333335759</v>
      </c>
      <c r="W5055" s="4">
        <v>0</v>
      </c>
    </row>
    <row r="5056" spans="1:23" x14ac:dyDescent="0.45">
      <c r="A5056" t="s">
        <v>8328</v>
      </c>
      <c r="B5056" t="s">
        <v>8224</v>
      </c>
      <c r="C5056" t="s">
        <v>8385</v>
      </c>
      <c r="D5056" s="8" t="s">
        <v>8378</v>
      </c>
      <c r="F5056" s="7">
        <v>1</v>
      </c>
      <c r="G5056" s="4">
        <v>2000</v>
      </c>
      <c r="H5056" s="4">
        <v>120</v>
      </c>
      <c r="I5056" s="25">
        <v>60</v>
      </c>
      <c r="J5056" s="4">
        <v>2</v>
      </c>
      <c r="N5056" t="s">
        <v>8328</v>
      </c>
      <c r="O5056" t="s">
        <v>8224</v>
      </c>
      <c r="P5056" t="s">
        <v>8385</v>
      </c>
      <c r="Q5056" s="8" t="s">
        <v>8378</v>
      </c>
      <c r="S5056" s="7">
        <v>1</v>
      </c>
      <c r="T5056" s="4">
        <v>2000</v>
      </c>
      <c r="U5056" s="4">
        <v>120</v>
      </c>
      <c r="V5056" s="25">
        <v>60</v>
      </c>
      <c r="W5056" s="4">
        <v>2</v>
      </c>
    </row>
    <row r="5057" spans="1:23" x14ac:dyDescent="0.45">
      <c r="A5057" t="s">
        <v>8328</v>
      </c>
      <c r="B5057" t="s">
        <v>8224</v>
      </c>
      <c r="C5057" t="s">
        <v>8385</v>
      </c>
      <c r="D5057" s="8" t="s">
        <v>8378</v>
      </c>
      <c r="E5057">
        <v>933</v>
      </c>
      <c r="F5057" s="7">
        <v>1</v>
      </c>
      <c r="G5057" s="4">
        <v>2000</v>
      </c>
      <c r="H5057" s="4">
        <v>120</v>
      </c>
      <c r="I5057" s="25">
        <v>60</v>
      </c>
      <c r="J5057" s="4">
        <v>2</v>
      </c>
      <c r="N5057" t="s">
        <v>8328</v>
      </c>
      <c r="O5057" t="s">
        <v>8224</v>
      </c>
      <c r="P5057" t="s">
        <v>8385</v>
      </c>
      <c r="Q5057" s="8" t="s">
        <v>8378</v>
      </c>
      <c r="R5057">
        <v>933</v>
      </c>
      <c r="S5057" s="7">
        <v>1</v>
      </c>
      <c r="T5057" s="4">
        <v>2000</v>
      </c>
      <c r="U5057" s="4">
        <v>120</v>
      </c>
      <c r="V5057" s="25">
        <v>60</v>
      </c>
      <c r="W5057" s="4">
        <v>2</v>
      </c>
    </row>
    <row r="5058" spans="1:23" x14ac:dyDescent="0.45">
      <c r="A5058" t="s">
        <v>8328</v>
      </c>
      <c r="B5058" t="s">
        <v>8224</v>
      </c>
      <c r="C5058" t="s">
        <v>8385</v>
      </c>
      <c r="D5058" s="8" t="s">
        <v>8380</v>
      </c>
      <c r="F5058" s="7">
        <v>1</v>
      </c>
      <c r="G5058" s="4">
        <v>5000</v>
      </c>
      <c r="H5058" s="4">
        <v>30</v>
      </c>
      <c r="I5058" s="25">
        <v>31.160532407404389</v>
      </c>
      <c r="J5058" s="4">
        <v>1</v>
      </c>
      <c r="N5058" t="s">
        <v>8328</v>
      </c>
      <c r="O5058" t="s">
        <v>8224</v>
      </c>
      <c r="P5058" t="s">
        <v>8385</v>
      </c>
      <c r="Q5058" s="8" t="s">
        <v>8380</v>
      </c>
      <c r="S5058" s="7">
        <v>1</v>
      </c>
      <c r="T5058" s="4">
        <v>5000</v>
      </c>
      <c r="U5058" s="4">
        <v>30</v>
      </c>
      <c r="V5058" s="25">
        <v>31.160532407404389</v>
      </c>
      <c r="W5058" s="4">
        <v>1</v>
      </c>
    </row>
    <row r="5059" spans="1:23" x14ac:dyDescent="0.45">
      <c r="A5059" t="s">
        <v>8328</v>
      </c>
      <c r="B5059" t="s">
        <v>8224</v>
      </c>
      <c r="C5059" t="s">
        <v>8385</v>
      </c>
      <c r="D5059" s="8" t="s">
        <v>8380</v>
      </c>
      <c r="E5059">
        <v>917</v>
      </c>
      <c r="F5059" s="7">
        <v>1</v>
      </c>
      <c r="G5059" s="4">
        <v>5000</v>
      </c>
      <c r="H5059" s="4">
        <v>30</v>
      </c>
      <c r="I5059" s="25">
        <v>31.160532407404389</v>
      </c>
      <c r="J5059" s="4">
        <v>1</v>
      </c>
      <c r="N5059" t="s">
        <v>8328</v>
      </c>
      <c r="O5059" t="s">
        <v>8224</v>
      </c>
      <c r="P5059" t="s">
        <v>8385</v>
      </c>
      <c r="Q5059" s="8" t="s">
        <v>8380</v>
      </c>
      <c r="R5059">
        <v>917</v>
      </c>
      <c r="S5059" s="7">
        <v>1</v>
      </c>
      <c r="T5059" s="4">
        <v>5000</v>
      </c>
      <c r="U5059" s="4">
        <v>30</v>
      </c>
      <c r="V5059" s="25">
        <v>31.160532407404389</v>
      </c>
      <c r="W5059" s="4">
        <v>1</v>
      </c>
    </row>
    <row r="5060" spans="1:23" x14ac:dyDescent="0.45">
      <c r="A5060" t="s">
        <v>8328</v>
      </c>
      <c r="B5060" t="s">
        <v>8224</v>
      </c>
      <c r="C5060" t="s">
        <v>8385</v>
      </c>
      <c r="D5060" s="8" t="s">
        <v>8370</v>
      </c>
      <c r="F5060" s="7">
        <v>1</v>
      </c>
      <c r="G5060" s="4">
        <v>30000</v>
      </c>
      <c r="H5060" s="4">
        <v>90</v>
      </c>
      <c r="I5060" s="25">
        <v>51.680300925931078</v>
      </c>
      <c r="J5060" s="4">
        <v>3</v>
      </c>
      <c r="N5060" t="s">
        <v>8328</v>
      </c>
      <c r="O5060" t="s">
        <v>8224</v>
      </c>
      <c r="P5060" t="s">
        <v>8385</v>
      </c>
      <c r="Q5060" s="8" t="s">
        <v>8370</v>
      </c>
      <c r="S5060" s="7">
        <v>1</v>
      </c>
      <c r="T5060" s="4">
        <v>30000</v>
      </c>
      <c r="U5060" s="4">
        <v>90</v>
      </c>
      <c r="V5060" s="25">
        <v>51.680300925931078</v>
      </c>
      <c r="W5060" s="4">
        <v>3</v>
      </c>
    </row>
    <row r="5061" spans="1:23" x14ac:dyDescent="0.45">
      <c r="A5061" t="s">
        <v>8328</v>
      </c>
      <c r="B5061" t="s">
        <v>8224</v>
      </c>
      <c r="C5061" t="s">
        <v>8385</v>
      </c>
      <c r="D5061" s="8" t="s">
        <v>8370</v>
      </c>
      <c r="E5061">
        <v>902</v>
      </c>
      <c r="F5061" s="7">
        <v>1</v>
      </c>
      <c r="G5061" s="4">
        <v>30000</v>
      </c>
      <c r="H5061" s="4">
        <v>90</v>
      </c>
      <c r="I5061" s="25">
        <v>51.680300925931078</v>
      </c>
      <c r="J5061" s="4">
        <v>3</v>
      </c>
      <c r="N5061" t="s">
        <v>8328</v>
      </c>
      <c r="O5061" t="s">
        <v>8224</v>
      </c>
      <c r="P5061" t="s">
        <v>8385</v>
      </c>
      <c r="Q5061" s="8" t="s">
        <v>8370</v>
      </c>
      <c r="R5061">
        <v>902</v>
      </c>
      <c r="S5061" s="7">
        <v>1</v>
      </c>
      <c r="T5061" s="4">
        <v>30000</v>
      </c>
      <c r="U5061" s="4">
        <v>90</v>
      </c>
      <c r="V5061" s="25">
        <v>51.680300925931078</v>
      </c>
      <c r="W5061" s="4">
        <v>3</v>
      </c>
    </row>
    <row r="5062" spans="1:23" x14ac:dyDescent="0.45">
      <c r="A5062" t="s">
        <v>8328</v>
      </c>
      <c r="B5062" t="s">
        <v>8224</v>
      </c>
      <c r="C5062" t="s">
        <v>8385</v>
      </c>
      <c r="D5062" s="8" t="s">
        <v>8371</v>
      </c>
      <c r="F5062" s="7">
        <v>1</v>
      </c>
      <c r="G5062" s="4">
        <v>27000</v>
      </c>
      <c r="H5062" s="4">
        <v>5680</v>
      </c>
      <c r="I5062" s="25">
        <v>35</v>
      </c>
      <c r="J5062" s="4">
        <v>30</v>
      </c>
      <c r="N5062" t="s">
        <v>8328</v>
      </c>
      <c r="O5062" t="s">
        <v>8224</v>
      </c>
      <c r="P5062" t="s">
        <v>8385</v>
      </c>
      <c r="Q5062" s="8" t="s">
        <v>8371</v>
      </c>
      <c r="S5062" s="7">
        <v>1</v>
      </c>
      <c r="T5062" s="4">
        <v>27000</v>
      </c>
      <c r="U5062" s="4">
        <v>5680</v>
      </c>
      <c r="V5062" s="25">
        <v>35</v>
      </c>
      <c r="W5062" s="4">
        <v>30</v>
      </c>
    </row>
    <row r="5063" spans="1:23" x14ac:dyDescent="0.45">
      <c r="A5063" t="s">
        <v>8328</v>
      </c>
      <c r="B5063" t="s">
        <v>8224</v>
      </c>
      <c r="C5063" t="s">
        <v>8385</v>
      </c>
      <c r="D5063" s="8" t="s">
        <v>8371</v>
      </c>
      <c r="E5063">
        <v>922</v>
      </c>
      <c r="F5063" s="7">
        <v>1</v>
      </c>
      <c r="G5063" s="4">
        <v>27000</v>
      </c>
      <c r="H5063" s="4">
        <v>5680</v>
      </c>
      <c r="I5063" s="25">
        <v>35</v>
      </c>
      <c r="J5063" s="4">
        <v>30</v>
      </c>
      <c r="N5063" t="s">
        <v>8328</v>
      </c>
      <c r="O5063" t="s">
        <v>8224</v>
      </c>
      <c r="P5063" t="s">
        <v>8385</v>
      </c>
      <c r="Q5063" s="8" t="s">
        <v>8371</v>
      </c>
      <c r="R5063">
        <v>922</v>
      </c>
      <c r="S5063" s="7">
        <v>1</v>
      </c>
      <c r="T5063" s="4">
        <v>27000</v>
      </c>
      <c r="U5063" s="4">
        <v>5680</v>
      </c>
      <c r="V5063" s="25">
        <v>35</v>
      </c>
      <c r="W5063" s="4">
        <v>30</v>
      </c>
    </row>
    <row r="5064" spans="1:23" x14ac:dyDescent="0.45">
      <c r="A5064" t="s">
        <v>8328</v>
      </c>
      <c r="B5064" t="s">
        <v>8224</v>
      </c>
      <c r="C5064" t="s">
        <v>8385</v>
      </c>
      <c r="D5064" s="8" t="s">
        <v>8373</v>
      </c>
      <c r="F5064" s="7">
        <v>1</v>
      </c>
      <c r="G5064" s="4">
        <v>15000</v>
      </c>
      <c r="H5064" s="4">
        <v>330</v>
      </c>
      <c r="I5064" s="25">
        <v>30.041666666671517</v>
      </c>
      <c r="J5064" s="4">
        <v>6</v>
      </c>
      <c r="N5064" t="s">
        <v>8328</v>
      </c>
      <c r="O5064" t="s">
        <v>8224</v>
      </c>
      <c r="P5064" t="s">
        <v>8385</v>
      </c>
      <c r="Q5064" s="8" t="s">
        <v>8373</v>
      </c>
      <c r="S5064" s="7">
        <v>1</v>
      </c>
      <c r="T5064" s="4">
        <v>15000</v>
      </c>
      <c r="U5064" s="4">
        <v>330</v>
      </c>
      <c r="V5064" s="25">
        <v>30.041666666671517</v>
      </c>
      <c r="W5064" s="4">
        <v>6</v>
      </c>
    </row>
    <row r="5065" spans="1:23" x14ac:dyDescent="0.45">
      <c r="A5065" t="s">
        <v>8328</v>
      </c>
      <c r="B5065" t="s">
        <v>8224</v>
      </c>
      <c r="C5065" t="s">
        <v>8385</v>
      </c>
      <c r="D5065" s="8" t="s">
        <v>8373</v>
      </c>
      <c r="E5065">
        <v>923</v>
      </c>
      <c r="F5065" s="7">
        <v>1</v>
      </c>
      <c r="G5065" s="4">
        <v>15000</v>
      </c>
      <c r="H5065" s="4">
        <v>330</v>
      </c>
      <c r="I5065" s="25">
        <v>30.041666666671517</v>
      </c>
      <c r="J5065" s="4">
        <v>6</v>
      </c>
      <c r="N5065" t="s">
        <v>8328</v>
      </c>
      <c r="O5065" t="s">
        <v>8224</v>
      </c>
      <c r="P5065" t="s">
        <v>8385</v>
      </c>
      <c r="Q5065" s="8" t="s">
        <v>8373</v>
      </c>
      <c r="R5065">
        <v>923</v>
      </c>
      <c r="S5065" s="7">
        <v>1</v>
      </c>
      <c r="T5065" s="4">
        <v>15000</v>
      </c>
      <c r="U5065" s="4">
        <v>330</v>
      </c>
      <c r="V5065" s="25">
        <v>30.041666666671517</v>
      </c>
      <c r="W5065" s="4">
        <v>6</v>
      </c>
    </row>
    <row r="5066" spans="1:23" x14ac:dyDescent="0.45">
      <c r="A5066" t="s">
        <v>8328</v>
      </c>
      <c r="B5066" t="s">
        <v>8224</v>
      </c>
      <c r="C5066" t="s">
        <v>8386</v>
      </c>
      <c r="F5066" s="7"/>
      <c r="G5066" s="4"/>
      <c r="H5066" s="4"/>
      <c r="I5066" s="25"/>
      <c r="J5066" s="4"/>
      <c r="N5066" t="s">
        <v>8328</v>
      </c>
      <c r="O5066" t="s">
        <v>8224</v>
      </c>
      <c r="P5066" t="s">
        <v>8386</v>
      </c>
      <c r="S5066" s="7"/>
      <c r="T5066" s="4"/>
      <c r="U5066" s="4"/>
      <c r="V5066" s="25"/>
      <c r="W5066" s="4"/>
    </row>
    <row r="5067" spans="1:23" x14ac:dyDescent="0.45">
      <c r="A5067" t="s">
        <v>8328</v>
      </c>
      <c r="B5067" t="s">
        <v>8224</v>
      </c>
      <c r="C5067" t="s">
        <v>8386</v>
      </c>
      <c r="D5067" s="8" t="s">
        <v>8376</v>
      </c>
      <c r="F5067" s="7">
        <v>1</v>
      </c>
      <c r="G5067" s="4">
        <v>3500</v>
      </c>
      <c r="H5067" s="4">
        <v>640</v>
      </c>
      <c r="I5067" s="25">
        <v>37.9940046296324</v>
      </c>
      <c r="J5067" s="4">
        <v>11</v>
      </c>
      <c r="N5067" t="s">
        <v>8328</v>
      </c>
      <c r="O5067" t="s">
        <v>8224</v>
      </c>
      <c r="P5067" t="s">
        <v>8386</v>
      </c>
      <c r="Q5067" s="8" t="s">
        <v>8376</v>
      </c>
      <c r="S5067" s="7">
        <v>1</v>
      </c>
      <c r="T5067" s="4">
        <v>3500</v>
      </c>
      <c r="U5067" s="4">
        <v>640</v>
      </c>
      <c r="V5067" s="25">
        <v>37.9940046296324</v>
      </c>
      <c r="W5067" s="4">
        <v>11</v>
      </c>
    </row>
    <row r="5068" spans="1:23" x14ac:dyDescent="0.45">
      <c r="A5068" t="s">
        <v>8328</v>
      </c>
      <c r="B5068" t="s">
        <v>8224</v>
      </c>
      <c r="C5068" t="s">
        <v>8386</v>
      </c>
      <c r="D5068" s="8" t="s">
        <v>8376</v>
      </c>
      <c r="E5068">
        <v>866</v>
      </c>
      <c r="F5068" s="7">
        <v>1</v>
      </c>
      <c r="G5068" s="4">
        <v>3500</v>
      </c>
      <c r="H5068" s="4">
        <v>640</v>
      </c>
      <c r="I5068" s="25">
        <v>37.9940046296324</v>
      </c>
      <c r="J5068" s="4">
        <v>11</v>
      </c>
      <c r="N5068" t="s">
        <v>8328</v>
      </c>
      <c r="O5068" t="s">
        <v>8224</v>
      </c>
      <c r="P5068" t="s">
        <v>8386</v>
      </c>
      <c r="Q5068" s="8" t="s">
        <v>8376</v>
      </c>
      <c r="R5068">
        <v>866</v>
      </c>
      <c r="S5068" s="7">
        <v>1</v>
      </c>
      <c r="T5068" s="4">
        <v>3500</v>
      </c>
      <c r="U5068" s="4">
        <v>640</v>
      </c>
      <c r="V5068" s="25">
        <v>37.9940046296324</v>
      </c>
      <c r="W5068" s="4">
        <v>11</v>
      </c>
    </row>
    <row r="5069" spans="1:23" x14ac:dyDescent="0.45">
      <c r="A5069" t="s">
        <v>8328</v>
      </c>
      <c r="B5069" t="s">
        <v>8224</v>
      </c>
      <c r="C5069" t="s">
        <v>8386</v>
      </c>
      <c r="D5069" s="8" t="s">
        <v>8372</v>
      </c>
      <c r="F5069" s="7">
        <v>1</v>
      </c>
      <c r="G5069" s="4">
        <v>5000</v>
      </c>
      <c r="H5069" s="4">
        <v>0</v>
      </c>
      <c r="I5069" s="25">
        <v>20</v>
      </c>
      <c r="J5069" s="4">
        <v>0</v>
      </c>
      <c r="N5069" t="s">
        <v>8328</v>
      </c>
      <c r="O5069" t="s">
        <v>8224</v>
      </c>
      <c r="P5069" t="s">
        <v>8386</v>
      </c>
      <c r="Q5069" s="8" t="s">
        <v>8372</v>
      </c>
      <c r="S5069" s="7">
        <v>1</v>
      </c>
      <c r="T5069" s="4">
        <v>5000</v>
      </c>
      <c r="U5069" s="4">
        <v>0</v>
      </c>
      <c r="V5069" s="25">
        <v>20</v>
      </c>
      <c r="W5069" s="4">
        <v>0</v>
      </c>
    </row>
    <row r="5070" spans="1:23" x14ac:dyDescent="0.45">
      <c r="A5070" t="s">
        <v>8328</v>
      </c>
      <c r="B5070" t="s">
        <v>8224</v>
      </c>
      <c r="C5070" t="s">
        <v>8386</v>
      </c>
      <c r="D5070" s="8" t="s">
        <v>8372</v>
      </c>
      <c r="E5070">
        <v>875</v>
      </c>
      <c r="F5070" s="7">
        <v>1</v>
      </c>
      <c r="G5070" s="4">
        <v>5000</v>
      </c>
      <c r="H5070" s="4">
        <v>0</v>
      </c>
      <c r="I5070" s="25">
        <v>20</v>
      </c>
      <c r="J5070" s="4">
        <v>0</v>
      </c>
      <c r="N5070" t="s">
        <v>8328</v>
      </c>
      <c r="O5070" t="s">
        <v>8224</v>
      </c>
      <c r="P5070" t="s">
        <v>8386</v>
      </c>
      <c r="Q5070" s="8" t="s">
        <v>8372</v>
      </c>
      <c r="R5070">
        <v>875</v>
      </c>
      <c r="S5070" s="7">
        <v>1</v>
      </c>
      <c r="T5070" s="4">
        <v>5000</v>
      </c>
      <c r="U5070" s="4">
        <v>0</v>
      </c>
      <c r="V5070" s="25">
        <v>20</v>
      </c>
      <c r="W5070" s="4">
        <v>0</v>
      </c>
    </row>
    <row r="5071" spans="1:23" x14ac:dyDescent="0.45">
      <c r="A5071" t="s">
        <v>8328</v>
      </c>
      <c r="B5071" t="s">
        <v>8224</v>
      </c>
      <c r="C5071" t="s">
        <v>8386</v>
      </c>
      <c r="D5071" s="8" t="s">
        <v>8381</v>
      </c>
      <c r="F5071" s="7">
        <v>2</v>
      </c>
      <c r="G5071" s="4">
        <v>53500</v>
      </c>
      <c r="H5071" s="4">
        <v>201</v>
      </c>
      <c r="I5071" s="25">
        <v>30</v>
      </c>
      <c r="J5071" s="4">
        <v>5</v>
      </c>
      <c r="N5071" t="s">
        <v>8328</v>
      </c>
      <c r="O5071" t="s">
        <v>8224</v>
      </c>
      <c r="P5071" t="s">
        <v>8386</v>
      </c>
      <c r="Q5071" s="8" t="s">
        <v>8381</v>
      </c>
      <c r="S5071" s="7">
        <v>2</v>
      </c>
      <c r="T5071" s="4">
        <v>53500</v>
      </c>
      <c r="U5071" s="4">
        <v>201</v>
      </c>
      <c r="V5071" s="25">
        <v>30</v>
      </c>
      <c r="W5071" s="4">
        <v>5</v>
      </c>
    </row>
    <row r="5072" spans="1:23" x14ac:dyDescent="0.45">
      <c r="A5072" t="s">
        <v>8328</v>
      </c>
      <c r="B5072" t="s">
        <v>8224</v>
      </c>
      <c r="C5072" t="s">
        <v>8386</v>
      </c>
      <c r="D5072" s="8" t="s">
        <v>8381</v>
      </c>
      <c r="E5072">
        <v>904</v>
      </c>
      <c r="F5072" s="7">
        <v>1</v>
      </c>
      <c r="G5072" s="4">
        <v>50000</v>
      </c>
      <c r="H5072" s="4">
        <v>151</v>
      </c>
      <c r="I5072" s="25">
        <v>30</v>
      </c>
      <c r="J5072" s="4">
        <v>3</v>
      </c>
      <c r="N5072" t="s">
        <v>8328</v>
      </c>
      <c r="O5072" t="s">
        <v>8224</v>
      </c>
      <c r="P5072" t="s">
        <v>8386</v>
      </c>
      <c r="Q5072" s="8" t="s">
        <v>8381</v>
      </c>
      <c r="R5072">
        <v>904</v>
      </c>
      <c r="S5072" s="7">
        <v>1</v>
      </c>
      <c r="T5072" s="4">
        <v>50000</v>
      </c>
      <c r="U5072" s="4">
        <v>151</v>
      </c>
      <c r="V5072" s="25">
        <v>30</v>
      </c>
      <c r="W5072" s="4">
        <v>3</v>
      </c>
    </row>
    <row r="5073" spans="1:23" x14ac:dyDescent="0.45">
      <c r="A5073" t="s">
        <v>8328</v>
      </c>
      <c r="B5073" t="s">
        <v>8224</v>
      </c>
      <c r="C5073" t="s">
        <v>8386</v>
      </c>
      <c r="D5073" s="8" t="s">
        <v>8381</v>
      </c>
      <c r="E5073">
        <v>935</v>
      </c>
      <c r="F5073" s="7">
        <v>1</v>
      </c>
      <c r="G5073" s="4">
        <v>3500</v>
      </c>
      <c r="H5073" s="4">
        <v>50</v>
      </c>
      <c r="I5073" s="25">
        <v>30</v>
      </c>
      <c r="J5073" s="4">
        <v>2</v>
      </c>
      <c r="N5073" t="s">
        <v>8328</v>
      </c>
      <c r="O5073" t="s">
        <v>8224</v>
      </c>
      <c r="P5073" t="s">
        <v>8386</v>
      </c>
      <c r="Q5073" s="8" t="s">
        <v>8381</v>
      </c>
      <c r="R5073">
        <v>935</v>
      </c>
      <c r="S5073" s="7">
        <v>1</v>
      </c>
      <c r="T5073" s="4">
        <v>3500</v>
      </c>
      <c r="U5073" s="4">
        <v>50</v>
      </c>
      <c r="V5073" s="25">
        <v>30</v>
      </c>
      <c r="W5073" s="4">
        <v>2</v>
      </c>
    </row>
    <row r="5074" spans="1:23" x14ac:dyDescent="0.45">
      <c r="A5074" t="s">
        <v>8328</v>
      </c>
      <c r="B5074" t="s">
        <v>8224</v>
      </c>
      <c r="C5074" t="s">
        <v>8387</v>
      </c>
      <c r="F5074" s="7"/>
      <c r="G5074" s="4"/>
      <c r="H5074" s="4"/>
      <c r="I5074" s="25"/>
      <c r="J5074" s="4"/>
      <c r="N5074" t="s">
        <v>8328</v>
      </c>
      <c r="O5074" t="s">
        <v>8224</v>
      </c>
      <c r="P5074" t="s">
        <v>8387</v>
      </c>
      <c r="S5074" s="7"/>
      <c r="T5074" s="4"/>
      <c r="U5074" s="4"/>
      <c r="V5074" s="25"/>
      <c r="W5074" s="4"/>
    </row>
    <row r="5075" spans="1:23" x14ac:dyDescent="0.45">
      <c r="A5075" t="s">
        <v>8328</v>
      </c>
      <c r="B5075" t="s">
        <v>8224</v>
      </c>
      <c r="C5075" t="s">
        <v>8387</v>
      </c>
      <c r="D5075" s="8" t="s">
        <v>8377</v>
      </c>
      <c r="F5075" s="7">
        <v>1</v>
      </c>
      <c r="G5075" s="4">
        <v>5000</v>
      </c>
      <c r="H5075" s="4">
        <v>21</v>
      </c>
      <c r="I5075" s="25">
        <v>29.958333333328483</v>
      </c>
      <c r="J5075" s="4">
        <v>2</v>
      </c>
      <c r="N5075" t="s">
        <v>8328</v>
      </c>
      <c r="O5075" t="s">
        <v>8224</v>
      </c>
      <c r="P5075" t="s">
        <v>8387</v>
      </c>
      <c r="Q5075" s="8" t="s">
        <v>8377</v>
      </c>
      <c r="S5075" s="7">
        <v>1</v>
      </c>
      <c r="T5075" s="4">
        <v>5000</v>
      </c>
      <c r="U5075" s="4">
        <v>21</v>
      </c>
      <c r="V5075" s="25">
        <v>29.958333333328483</v>
      </c>
      <c r="W5075" s="4">
        <v>2</v>
      </c>
    </row>
    <row r="5076" spans="1:23" x14ac:dyDescent="0.45">
      <c r="A5076" t="s">
        <v>8328</v>
      </c>
      <c r="B5076" t="s">
        <v>8224</v>
      </c>
      <c r="C5076" t="s">
        <v>8387</v>
      </c>
      <c r="D5076" s="8" t="s">
        <v>8377</v>
      </c>
      <c r="E5076">
        <v>900</v>
      </c>
      <c r="F5076" s="7">
        <v>1</v>
      </c>
      <c r="G5076" s="4">
        <v>5000</v>
      </c>
      <c r="H5076" s="4">
        <v>21</v>
      </c>
      <c r="I5076" s="25">
        <v>29.958333333328483</v>
      </c>
      <c r="J5076" s="4">
        <v>2</v>
      </c>
      <c r="N5076" t="s">
        <v>8328</v>
      </c>
      <c r="O5076" t="s">
        <v>8224</v>
      </c>
      <c r="P5076" t="s">
        <v>8387</v>
      </c>
      <c r="Q5076" s="8" t="s">
        <v>8377</v>
      </c>
      <c r="R5076">
        <v>900</v>
      </c>
      <c r="S5076" s="7">
        <v>1</v>
      </c>
      <c r="T5076" s="4">
        <v>5000</v>
      </c>
      <c r="U5076" s="4">
        <v>21</v>
      </c>
      <c r="V5076" s="25">
        <v>29.958333333328483</v>
      </c>
      <c r="W5076" s="4">
        <v>2</v>
      </c>
    </row>
    <row r="5077" spans="1:23" x14ac:dyDescent="0.45">
      <c r="A5077" t="s">
        <v>8328</v>
      </c>
      <c r="B5077" t="s">
        <v>8224</v>
      </c>
      <c r="C5077" t="s">
        <v>8387</v>
      </c>
      <c r="D5077" s="8" t="s">
        <v>8371</v>
      </c>
      <c r="F5077" s="7">
        <v>1</v>
      </c>
      <c r="G5077" s="4">
        <v>4500</v>
      </c>
      <c r="H5077" s="4">
        <v>101</v>
      </c>
      <c r="I5077" s="25">
        <v>30</v>
      </c>
      <c r="J5077" s="4">
        <v>2</v>
      </c>
      <c r="N5077" t="s">
        <v>8328</v>
      </c>
      <c r="O5077" t="s">
        <v>8224</v>
      </c>
      <c r="P5077" t="s">
        <v>8387</v>
      </c>
      <c r="Q5077" s="8" t="s">
        <v>8371</v>
      </c>
      <c r="S5077" s="7">
        <v>1</v>
      </c>
      <c r="T5077" s="4">
        <v>4500</v>
      </c>
      <c r="U5077" s="4">
        <v>101</v>
      </c>
      <c r="V5077" s="25">
        <v>30</v>
      </c>
      <c r="W5077" s="4">
        <v>2</v>
      </c>
    </row>
    <row r="5078" spans="1:23" x14ac:dyDescent="0.45">
      <c r="A5078" t="s">
        <v>8328</v>
      </c>
      <c r="B5078" t="s">
        <v>8224</v>
      </c>
      <c r="C5078" t="s">
        <v>8387</v>
      </c>
      <c r="D5078" s="8" t="s">
        <v>8371</v>
      </c>
      <c r="E5078">
        <v>861</v>
      </c>
      <c r="F5078" s="7">
        <v>1</v>
      </c>
      <c r="G5078" s="4">
        <v>4500</v>
      </c>
      <c r="H5078" s="4">
        <v>101</v>
      </c>
      <c r="I5078" s="25">
        <v>30</v>
      </c>
      <c r="J5078" s="4">
        <v>2</v>
      </c>
      <c r="N5078" t="s">
        <v>8328</v>
      </c>
      <c r="O5078" t="s">
        <v>8224</v>
      </c>
      <c r="P5078" t="s">
        <v>8387</v>
      </c>
      <c r="Q5078" s="8" t="s">
        <v>8371</v>
      </c>
      <c r="R5078">
        <v>861</v>
      </c>
      <c r="S5078" s="7">
        <v>1</v>
      </c>
      <c r="T5078" s="4">
        <v>4500</v>
      </c>
      <c r="U5078" s="4">
        <v>101</v>
      </c>
      <c r="V5078" s="25">
        <v>30</v>
      </c>
      <c r="W5078" s="4">
        <v>2</v>
      </c>
    </row>
    <row r="5079" spans="1:23" x14ac:dyDescent="0.45">
      <c r="A5079" t="s">
        <v>8355</v>
      </c>
      <c r="B5079"/>
      <c r="F5079" s="7">
        <v>60</v>
      </c>
      <c r="G5079" s="4">
        <v>3661302</v>
      </c>
      <c r="H5079" s="4">
        <v>1498923.42</v>
      </c>
      <c r="I5079" s="25">
        <v>32.155293788579847</v>
      </c>
      <c r="J5079" s="4">
        <v>18816</v>
      </c>
      <c r="N5079" t="s">
        <v>8355</v>
      </c>
      <c r="O5079"/>
      <c r="S5079" s="7">
        <v>60</v>
      </c>
      <c r="T5079" s="4">
        <v>3661302</v>
      </c>
      <c r="U5079" s="4">
        <v>1498923.42</v>
      </c>
      <c r="V5079" s="25">
        <v>32.155293788579847</v>
      </c>
      <c r="W5079" s="4">
        <v>18816</v>
      </c>
    </row>
    <row r="5080" spans="1:23" x14ac:dyDescent="0.45">
      <c r="A5080" t="s">
        <v>8355</v>
      </c>
      <c r="B5080" t="s">
        <v>8226</v>
      </c>
      <c r="F5080" s="7">
        <v>4</v>
      </c>
      <c r="G5080" s="4">
        <v>187000</v>
      </c>
      <c r="H5080" s="4">
        <v>99517</v>
      </c>
      <c r="I5080" s="25">
        <v>31.056846064815545</v>
      </c>
      <c r="J5080" s="4">
        <v>1366</v>
      </c>
      <c r="N5080" t="s">
        <v>8355</v>
      </c>
      <c r="O5080" t="s">
        <v>8226</v>
      </c>
      <c r="S5080" s="7">
        <v>4</v>
      </c>
      <c r="T5080" s="4">
        <v>187000</v>
      </c>
      <c r="U5080" s="4">
        <v>99517</v>
      </c>
      <c r="V5080" s="25">
        <v>31.056846064815545</v>
      </c>
      <c r="W5080" s="4">
        <v>1366</v>
      </c>
    </row>
    <row r="5081" spans="1:23" x14ac:dyDescent="0.45">
      <c r="A5081" t="s">
        <v>8355</v>
      </c>
      <c r="B5081" t="s">
        <v>8226</v>
      </c>
      <c r="C5081" t="s">
        <v>8385</v>
      </c>
      <c r="F5081" s="7"/>
      <c r="G5081" s="4"/>
      <c r="H5081" s="4"/>
      <c r="I5081" s="25"/>
      <c r="J5081" s="4"/>
      <c r="N5081" t="s">
        <v>8355</v>
      </c>
      <c r="O5081" t="s">
        <v>8226</v>
      </c>
      <c r="P5081" t="s">
        <v>8385</v>
      </c>
      <c r="S5081" s="7"/>
      <c r="T5081" s="4"/>
      <c r="U5081" s="4"/>
      <c r="V5081" s="25"/>
      <c r="W5081" s="4"/>
    </row>
    <row r="5082" spans="1:23" x14ac:dyDescent="0.45">
      <c r="A5082" t="s">
        <v>8355</v>
      </c>
      <c r="B5082" t="s">
        <v>8226</v>
      </c>
      <c r="C5082" t="s">
        <v>8385</v>
      </c>
      <c r="D5082" s="8" t="s">
        <v>8373</v>
      </c>
      <c r="F5082" s="7">
        <v>1</v>
      </c>
      <c r="G5082" s="4">
        <v>20000</v>
      </c>
      <c r="H5082" s="4">
        <v>2100</v>
      </c>
      <c r="I5082" s="25">
        <v>30.041666666664241</v>
      </c>
      <c r="J5082" s="4">
        <v>23</v>
      </c>
      <c r="N5082" t="s">
        <v>8355</v>
      </c>
      <c r="O5082" t="s">
        <v>8226</v>
      </c>
      <c r="P5082" t="s">
        <v>8385</v>
      </c>
      <c r="Q5082" s="8" t="s">
        <v>8373</v>
      </c>
      <c r="S5082" s="7">
        <v>1</v>
      </c>
      <c r="T5082" s="4">
        <v>20000</v>
      </c>
      <c r="U5082" s="4">
        <v>2100</v>
      </c>
      <c r="V5082" s="25">
        <v>30.041666666664241</v>
      </c>
      <c r="W5082" s="4">
        <v>23</v>
      </c>
    </row>
    <row r="5083" spans="1:23" x14ac:dyDescent="0.45">
      <c r="A5083" t="s">
        <v>8355</v>
      </c>
      <c r="B5083" t="s">
        <v>8226</v>
      </c>
      <c r="C5083" t="s">
        <v>8385</v>
      </c>
      <c r="D5083" s="8" t="s">
        <v>8373</v>
      </c>
      <c r="E5083">
        <v>2645</v>
      </c>
      <c r="F5083" s="7">
        <v>1</v>
      </c>
      <c r="G5083" s="4">
        <v>20000</v>
      </c>
      <c r="H5083" s="4">
        <v>2100</v>
      </c>
      <c r="I5083" s="25">
        <v>30.041666666664241</v>
      </c>
      <c r="J5083" s="4">
        <v>23</v>
      </c>
      <c r="N5083" t="s">
        <v>8355</v>
      </c>
      <c r="O5083" t="s">
        <v>8226</v>
      </c>
      <c r="P5083" t="s">
        <v>8385</v>
      </c>
      <c r="Q5083" s="8" t="s">
        <v>8373</v>
      </c>
      <c r="R5083">
        <v>2645</v>
      </c>
      <c r="S5083" s="7">
        <v>1</v>
      </c>
      <c r="T5083" s="4">
        <v>20000</v>
      </c>
      <c r="U5083" s="4">
        <v>2100</v>
      </c>
      <c r="V5083" s="25">
        <v>30.041666666664241</v>
      </c>
      <c r="W5083" s="4">
        <v>23</v>
      </c>
    </row>
    <row r="5084" spans="1:23" x14ac:dyDescent="0.45">
      <c r="A5084" t="s">
        <v>8355</v>
      </c>
      <c r="B5084" t="s">
        <v>8226</v>
      </c>
      <c r="C5084" t="s">
        <v>8385</v>
      </c>
      <c r="D5084" s="8" t="s">
        <v>8374</v>
      </c>
      <c r="F5084" s="7">
        <v>1</v>
      </c>
      <c r="G5084" s="4">
        <v>100000</v>
      </c>
      <c r="H5084" s="4">
        <v>885</v>
      </c>
      <c r="I5084" s="25">
        <v>30</v>
      </c>
      <c r="J5084" s="4">
        <v>11</v>
      </c>
      <c r="N5084" t="s">
        <v>8355</v>
      </c>
      <c r="O5084" t="s">
        <v>8226</v>
      </c>
      <c r="P5084" t="s">
        <v>8385</v>
      </c>
      <c r="Q5084" s="8" t="s">
        <v>8374</v>
      </c>
      <c r="S5084" s="7">
        <v>1</v>
      </c>
      <c r="T5084" s="4">
        <v>100000</v>
      </c>
      <c r="U5084" s="4">
        <v>885</v>
      </c>
      <c r="V5084" s="25">
        <v>30</v>
      </c>
      <c r="W5084" s="4">
        <v>11</v>
      </c>
    </row>
    <row r="5085" spans="1:23" x14ac:dyDescent="0.45">
      <c r="A5085" t="s">
        <v>8355</v>
      </c>
      <c r="B5085" t="s">
        <v>8226</v>
      </c>
      <c r="C5085" t="s">
        <v>8385</v>
      </c>
      <c r="D5085" s="8" t="s">
        <v>8374</v>
      </c>
      <c r="E5085">
        <v>2652</v>
      </c>
      <c r="F5085" s="7">
        <v>1</v>
      </c>
      <c r="G5085" s="4">
        <v>100000</v>
      </c>
      <c r="H5085" s="4">
        <v>885</v>
      </c>
      <c r="I5085" s="25">
        <v>30</v>
      </c>
      <c r="J5085" s="4">
        <v>11</v>
      </c>
      <c r="N5085" t="s">
        <v>8355</v>
      </c>
      <c r="O5085" t="s">
        <v>8226</v>
      </c>
      <c r="P5085" t="s">
        <v>8385</v>
      </c>
      <c r="Q5085" s="8" t="s">
        <v>8374</v>
      </c>
      <c r="R5085">
        <v>2652</v>
      </c>
      <c r="S5085" s="7">
        <v>1</v>
      </c>
      <c r="T5085" s="4">
        <v>100000</v>
      </c>
      <c r="U5085" s="4">
        <v>885</v>
      </c>
      <c r="V5085" s="25">
        <v>30</v>
      </c>
      <c r="W5085" s="4">
        <v>11</v>
      </c>
    </row>
    <row r="5086" spans="1:23" x14ac:dyDescent="0.45">
      <c r="A5086" t="s">
        <v>8355</v>
      </c>
      <c r="B5086" t="s">
        <v>8226</v>
      </c>
      <c r="C5086" t="s">
        <v>8386</v>
      </c>
      <c r="F5086" s="7"/>
      <c r="G5086" s="4"/>
      <c r="H5086" s="4"/>
      <c r="I5086" s="25"/>
      <c r="J5086" s="4"/>
      <c r="N5086" t="s">
        <v>8355</v>
      </c>
      <c r="O5086" t="s">
        <v>8226</v>
      </c>
      <c r="P5086" t="s">
        <v>8386</v>
      </c>
      <c r="S5086" s="7"/>
      <c r="T5086" s="4"/>
      <c r="U5086" s="4"/>
      <c r="V5086" s="25"/>
      <c r="W5086" s="4"/>
    </row>
    <row r="5087" spans="1:23" x14ac:dyDescent="0.45">
      <c r="A5087" t="s">
        <v>8355</v>
      </c>
      <c r="B5087" t="s">
        <v>8226</v>
      </c>
      <c r="C5087" t="s">
        <v>8386</v>
      </c>
      <c r="D5087" s="8" t="s">
        <v>8372</v>
      </c>
      <c r="F5087" s="7">
        <v>1</v>
      </c>
      <c r="G5087" s="4">
        <v>65000</v>
      </c>
      <c r="H5087" s="4">
        <v>93374</v>
      </c>
      <c r="I5087" s="25">
        <v>36.87451388889167</v>
      </c>
      <c r="J5087" s="4">
        <v>1251</v>
      </c>
      <c r="N5087" t="s">
        <v>8355</v>
      </c>
      <c r="O5087" t="s">
        <v>8226</v>
      </c>
      <c r="P5087" t="s">
        <v>8386</v>
      </c>
      <c r="Q5087" s="8" t="s">
        <v>8372</v>
      </c>
      <c r="S5087" s="7">
        <v>1</v>
      </c>
      <c r="T5087" s="4">
        <v>65000</v>
      </c>
      <c r="U5087" s="4">
        <v>93374</v>
      </c>
      <c r="V5087" s="25">
        <v>36.87451388889167</v>
      </c>
      <c r="W5087" s="4">
        <v>1251</v>
      </c>
    </row>
    <row r="5088" spans="1:23" x14ac:dyDescent="0.45">
      <c r="A5088" t="s">
        <v>8355</v>
      </c>
      <c r="B5088" t="s">
        <v>8226</v>
      </c>
      <c r="C5088" t="s">
        <v>8386</v>
      </c>
      <c r="D5088" s="8" t="s">
        <v>8372</v>
      </c>
      <c r="E5088">
        <v>2620</v>
      </c>
      <c r="F5088" s="7">
        <v>1</v>
      </c>
      <c r="G5088" s="4">
        <v>65000</v>
      </c>
      <c r="H5088" s="4">
        <v>93374</v>
      </c>
      <c r="I5088" s="25">
        <v>36.87451388889167</v>
      </c>
      <c r="J5088" s="4">
        <v>1251</v>
      </c>
      <c r="N5088" t="s">
        <v>8355</v>
      </c>
      <c r="O5088" t="s">
        <v>8226</v>
      </c>
      <c r="P5088" t="s">
        <v>8386</v>
      </c>
      <c r="Q5088" s="8" t="s">
        <v>8372</v>
      </c>
      <c r="R5088">
        <v>2620</v>
      </c>
      <c r="S5088" s="7">
        <v>1</v>
      </c>
      <c r="T5088" s="4">
        <v>65000</v>
      </c>
      <c r="U5088" s="4">
        <v>93374</v>
      </c>
      <c r="V5088" s="25">
        <v>36.87451388889167</v>
      </c>
      <c r="W5088" s="4">
        <v>1251</v>
      </c>
    </row>
    <row r="5089" spans="1:23" x14ac:dyDescent="0.45">
      <c r="A5089" t="s">
        <v>8355</v>
      </c>
      <c r="B5089" t="s">
        <v>8226</v>
      </c>
      <c r="C5089" t="s">
        <v>8387</v>
      </c>
      <c r="F5089" s="7"/>
      <c r="G5089" s="4"/>
      <c r="H5089" s="4"/>
      <c r="I5089" s="25"/>
      <c r="J5089" s="4"/>
      <c r="N5089" t="s">
        <v>8355</v>
      </c>
      <c r="O5089" t="s">
        <v>8226</v>
      </c>
      <c r="P5089" t="s">
        <v>8387</v>
      </c>
      <c r="S5089" s="7"/>
      <c r="T5089" s="4"/>
      <c r="U5089" s="4"/>
      <c r="V5089" s="25"/>
      <c r="W5089" s="4"/>
    </row>
    <row r="5090" spans="1:23" x14ac:dyDescent="0.45">
      <c r="A5090" t="s">
        <v>8355</v>
      </c>
      <c r="B5090" t="s">
        <v>8226</v>
      </c>
      <c r="C5090" t="s">
        <v>8387</v>
      </c>
      <c r="D5090" s="8" t="s">
        <v>8380</v>
      </c>
      <c r="F5090" s="7">
        <v>1</v>
      </c>
      <c r="G5090" s="4">
        <v>2000</v>
      </c>
      <c r="H5090" s="4">
        <v>3158</v>
      </c>
      <c r="I5090" s="25">
        <v>27.311203703706269</v>
      </c>
      <c r="J5090" s="4">
        <v>81</v>
      </c>
      <c r="N5090" t="s">
        <v>8355</v>
      </c>
      <c r="O5090" t="s">
        <v>8226</v>
      </c>
      <c r="P5090" t="s">
        <v>8387</v>
      </c>
      <c r="Q5090" s="8" t="s">
        <v>8380</v>
      </c>
      <c r="S5090" s="7">
        <v>1</v>
      </c>
      <c r="T5090" s="4">
        <v>2000</v>
      </c>
      <c r="U5090" s="4">
        <v>3158</v>
      </c>
      <c r="V5090" s="25">
        <v>27.311203703706269</v>
      </c>
      <c r="W5090" s="4">
        <v>81</v>
      </c>
    </row>
    <row r="5091" spans="1:23" x14ac:dyDescent="0.45">
      <c r="A5091" t="s">
        <v>8355</v>
      </c>
      <c r="B5091" t="s">
        <v>8226</v>
      </c>
      <c r="C5091" t="s">
        <v>8387</v>
      </c>
      <c r="D5091" s="8" t="s">
        <v>8380</v>
      </c>
      <c r="E5091">
        <v>2630</v>
      </c>
      <c r="F5091" s="7">
        <v>1</v>
      </c>
      <c r="G5091" s="4">
        <v>2000</v>
      </c>
      <c r="H5091" s="4">
        <v>3158</v>
      </c>
      <c r="I5091" s="25">
        <v>27.311203703706269</v>
      </c>
      <c r="J5091" s="4">
        <v>81</v>
      </c>
      <c r="N5091" t="s">
        <v>8355</v>
      </c>
      <c r="O5091" t="s">
        <v>8226</v>
      </c>
      <c r="P5091" t="s">
        <v>8387</v>
      </c>
      <c r="Q5091" s="8" t="s">
        <v>8380</v>
      </c>
      <c r="R5091">
        <v>2630</v>
      </c>
      <c r="S5091" s="7">
        <v>1</v>
      </c>
      <c r="T5091" s="4">
        <v>2000</v>
      </c>
      <c r="U5091" s="4">
        <v>3158</v>
      </c>
      <c r="V5091" s="25">
        <v>27.311203703706269</v>
      </c>
      <c r="W5091" s="4">
        <v>81</v>
      </c>
    </row>
    <row r="5092" spans="1:23" x14ac:dyDescent="0.45">
      <c r="A5092" t="s">
        <v>8355</v>
      </c>
      <c r="B5092" t="s">
        <v>8229</v>
      </c>
      <c r="F5092" s="7">
        <v>2</v>
      </c>
      <c r="G5092" s="4">
        <v>14000</v>
      </c>
      <c r="H5092" s="4">
        <v>11536</v>
      </c>
      <c r="I5092" s="25">
        <v>32.479166666664241</v>
      </c>
      <c r="J5092" s="4">
        <v>87</v>
      </c>
      <c r="N5092" t="s">
        <v>8355</v>
      </c>
      <c r="O5092" t="s">
        <v>8229</v>
      </c>
      <c r="S5092" s="7">
        <v>2</v>
      </c>
      <c r="T5092" s="4">
        <v>14000</v>
      </c>
      <c r="U5092" s="4">
        <v>11536</v>
      </c>
      <c r="V5092" s="25">
        <v>32.479166666664241</v>
      </c>
      <c r="W5092" s="4">
        <v>87</v>
      </c>
    </row>
    <row r="5093" spans="1:23" x14ac:dyDescent="0.45">
      <c r="A5093" t="s">
        <v>8355</v>
      </c>
      <c r="B5093" t="s">
        <v>8229</v>
      </c>
      <c r="C5093" t="s">
        <v>8386</v>
      </c>
      <c r="F5093" s="7"/>
      <c r="G5093" s="4"/>
      <c r="H5093" s="4"/>
      <c r="I5093" s="25"/>
      <c r="J5093" s="4"/>
      <c r="N5093" t="s">
        <v>8355</v>
      </c>
      <c r="O5093" t="s">
        <v>8229</v>
      </c>
      <c r="P5093" t="s">
        <v>8386</v>
      </c>
      <c r="S5093" s="7"/>
      <c r="T5093" s="4"/>
      <c r="U5093" s="4"/>
      <c r="V5093" s="25"/>
      <c r="W5093" s="4"/>
    </row>
    <row r="5094" spans="1:23" x14ac:dyDescent="0.45">
      <c r="A5094" t="s">
        <v>8355</v>
      </c>
      <c r="B5094" t="s">
        <v>8229</v>
      </c>
      <c r="C5094" t="s">
        <v>8386</v>
      </c>
      <c r="D5094" s="8" t="s">
        <v>8377</v>
      </c>
      <c r="F5094" s="7">
        <v>1</v>
      </c>
      <c r="G5094" s="4">
        <v>11500</v>
      </c>
      <c r="H5094" s="4">
        <v>11500</v>
      </c>
      <c r="I5094" s="25">
        <v>34.958333333328483</v>
      </c>
      <c r="J5094" s="4">
        <v>84</v>
      </c>
      <c r="N5094" t="s">
        <v>8355</v>
      </c>
      <c r="O5094" t="s">
        <v>8229</v>
      </c>
      <c r="P5094" t="s">
        <v>8386</v>
      </c>
      <c r="Q5094" s="8" t="s">
        <v>8377</v>
      </c>
      <c r="S5094" s="7">
        <v>1</v>
      </c>
      <c r="T5094" s="4">
        <v>11500</v>
      </c>
      <c r="U5094" s="4">
        <v>11500</v>
      </c>
      <c r="V5094" s="25">
        <v>34.958333333328483</v>
      </c>
      <c r="W5094" s="4">
        <v>84</v>
      </c>
    </row>
    <row r="5095" spans="1:23" x14ac:dyDescent="0.45">
      <c r="A5095" t="s">
        <v>8355</v>
      </c>
      <c r="B5095" t="s">
        <v>8229</v>
      </c>
      <c r="C5095" t="s">
        <v>8386</v>
      </c>
      <c r="D5095" s="8" t="s">
        <v>8377</v>
      </c>
      <c r="E5095">
        <v>2635</v>
      </c>
      <c r="F5095" s="7">
        <v>1</v>
      </c>
      <c r="G5095" s="4">
        <v>11500</v>
      </c>
      <c r="H5095" s="4">
        <v>11500</v>
      </c>
      <c r="I5095" s="25">
        <v>34.958333333328483</v>
      </c>
      <c r="J5095" s="4">
        <v>84</v>
      </c>
      <c r="N5095" t="s">
        <v>8355</v>
      </c>
      <c r="O5095" t="s">
        <v>8229</v>
      </c>
      <c r="P5095" t="s">
        <v>8386</v>
      </c>
      <c r="Q5095" s="8" t="s">
        <v>8377</v>
      </c>
      <c r="R5095">
        <v>2635</v>
      </c>
      <c r="S5095" s="7">
        <v>1</v>
      </c>
      <c r="T5095" s="4">
        <v>11500</v>
      </c>
      <c r="U5095" s="4">
        <v>11500</v>
      </c>
      <c r="V5095" s="25">
        <v>34.958333333328483</v>
      </c>
      <c r="W5095" s="4">
        <v>84</v>
      </c>
    </row>
    <row r="5096" spans="1:23" x14ac:dyDescent="0.45">
      <c r="A5096" t="s">
        <v>8355</v>
      </c>
      <c r="B5096" t="s">
        <v>8229</v>
      </c>
      <c r="C5096" t="s">
        <v>8386</v>
      </c>
      <c r="D5096" s="8" t="s">
        <v>8370</v>
      </c>
      <c r="F5096" s="7">
        <v>1</v>
      </c>
      <c r="G5096" s="4">
        <v>2500</v>
      </c>
      <c r="H5096" s="4">
        <v>36</v>
      </c>
      <c r="I5096" s="25">
        <v>30</v>
      </c>
      <c r="J5096" s="4">
        <v>3</v>
      </c>
      <c r="N5096" t="s">
        <v>8355</v>
      </c>
      <c r="O5096" t="s">
        <v>8229</v>
      </c>
      <c r="P5096" t="s">
        <v>8386</v>
      </c>
      <c r="Q5096" s="8" t="s">
        <v>8370</v>
      </c>
      <c r="S5096" s="7">
        <v>1</v>
      </c>
      <c r="T5096" s="4">
        <v>2500</v>
      </c>
      <c r="U5096" s="4">
        <v>36</v>
      </c>
      <c r="V5096" s="25">
        <v>30</v>
      </c>
      <c r="W5096" s="4">
        <v>3</v>
      </c>
    </row>
    <row r="5097" spans="1:23" x14ac:dyDescent="0.45">
      <c r="A5097" t="s">
        <v>8355</v>
      </c>
      <c r="B5097" t="s">
        <v>8229</v>
      </c>
      <c r="C5097" t="s">
        <v>8386</v>
      </c>
      <c r="D5097" s="8" t="s">
        <v>8370</v>
      </c>
      <c r="E5097">
        <v>2647</v>
      </c>
      <c r="F5097" s="7">
        <v>1</v>
      </c>
      <c r="G5097" s="4">
        <v>2500</v>
      </c>
      <c r="H5097" s="4">
        <v>36</v>
      </c>
      <c r="I5097" s="25">
        <v>30</v>
      </c>
      <c r="J5097" s="4">
        <v>3</v>
      </c>
      <c r="N5097" t="s">
        <v>8355</v>
      </c>
      <c r="O5097" t="s">
        <v>8229</v>
      </c>
      <c r="P5097" t="s">
        <v>8386</v>
      </c>
      <c r="Q5097" s="8" t="s">
        <v>8370</v>
      </c>
      <c r="R5097">
        <v>2647</v>
      </c>
      <c r="S5097" s="7">
        <v>1</v>
      </c>
      <c r="T5097" s="4">
        <v>2500</v>
      </c>
      <c r="U5097" s="4">
        <v>36</v>
      </c>
      <c r="V5097" s="25">
        <v>30</v>
      </c>
      <c r="W5097" s="4">
        <v>3</v>
      </c>
    </row>
    <row r="5098" spans="1:23" x14ac:dyDescent="0.45">
      <c r="A5098" t="s">
        <v>8355</v>
      </c>
      <c r="B5098" t="s">
        <v>8236</v>
      </c>
      <c r="F5098" s="7">
        <v>3</v>
      </c>
      <c r="G5098" s="4">
        <v>511150</v>
      </c>
      <c r="H5098" s="4">
        <v>308404</v>
      </c>
      <c r="I5098" s="25">
        <v>29.568819444442244</v>
      </c>
      <c r="J5098" s="4">
        <v>3715</v>
      </c>
      <c r="N5098" t="s">
        <v>8355</v>
      </c>
      <c r="O5098" t="s">
        <v>8236</v>
      </c>
      <c r="S5098" s="7">
        <v>3</v>
      </c>
      <c r="T5098" s="4">
        <v>511150</v>
      </c>
      <c r="U5098" s="4">
        <v>308404</v>
      </c>
      <c r="V5098" s="25">
        <v>29.568819444442244</v>
      </c>
      <c r="W5098" s="4">
        <v>3715</v>
      </c>
    </row>
    <row r="5099" spans="1:23" x14ac:dyDescent="0.45">
      <c r="A5099" t="s">
        <v>8355</v>
      </c>
      <c r="B5099" t="s">
        <v>8236</v>
      </c>
      <c r="C5099" t="s">
        <v>8387</v>
      </c>
      <c r="F5099" s="7"/>
      <c r="G5099" s="4"/>
      <c r="H5099" s="4"/>
      <c r="I5099" s="25"/>
      <c r="J5099" s="4"/>
      <c r="N5099" t="s">
        <v>8355</v>
      </c>
      <c r="O5099" t="s">
        <v>8236</v>
      </c>
      <c r="P5099" t="s">
        <v>8387</v>
      </c>
      <c r="S5099" s="7"/>
      <c r="T5099" s="4"/>
      <c r="U5099" s="4"/>
      <c r="V5099" s="25"/>
      <c r="W5099" s="4"/>
    </row>
    <row r="5100" spans="1:23" x14ac:dyDescent="0.45">
      <c r="A5100" t="s">
        <v>8355</v>
      </c>
      <c r="B5100" t="s">
        <v>8236</v>
      </c>
      <c r="C5100" t="s">
        <v>8387</v>
      </c>
      <c r="D5100" s="8" t="s">
        <v>8380</v>
      </c>
      <c r="F5100" s="7">
        <v>1</v>
      </c>
      <c r="G5100" s="4">
        <v>500000</v>
      </c>
      <c r="H5100" s="4">
        <v>0</v>
      </c>
      <c r="I5100" s="25">
        <v>30.042962962965248</v>
      </c>
      <c r="J5100" s="4">
        <v>0</v>
      </c>
      <c r="N5100" t="s">
        <v>8355</v>
      </c>
      <c r="O5100" t="s">
        <v>8236</v>
      </c>
      <c r="P5100" t="s">
        <v>8387</v>
      </c>
      <c r="Q5100" s="8" t="s">
        <v>8380</v>
      </c>
      <c r="S5100" s="7">
        <v>1</v>
      </c>
      <c r="T5100" s="4">
        <v>500000</v>
      </c>
      <c r="U5100" s="4">
        <v>0</v>
      </c>
      <c r="V5100" s="25">
        <v>30.042962962965248</v>
      </c>
      <c r="W5100" s="4">
        <v>0</v>
      </c>
    </row>
    <row r="5101" spans="1:23" x14ac:dyDescent="0.45">
      <c r="A5101" t="s">
        <v>8355</v>
      </c>
      <c r="B5101" t="s">
        <v>8236</v>
      </c>
      <c r="C5101" t="s">
        <v>8387</v>
      </c>
      <c r="D5101" s="8" t="s">
        <v>8380</v>
      </c>
      <c r="E5101">
        <v>2642</v>
      </c>
      <c r="F5101" s="7">
        <v>1</v>
      </c>
      <c r="G5101" s="4">
        <v>500000</v>
      </c>
      <c r="H5101" s="4">
        <v>0</v>
      </c>
      <c r="I5101" s="25">
        <v>30.042962962965248</v>
      </c>
      <c r="J5101" s="4">
        <v>0</v>
      </c>
      <c r="N5101" t="s">
        <v>8355</v>
      </c>
      <c r="O5101" t="s">
        <v>8236</v>
      </c>
      <c r="P5101" t="s">
        <v>8387</v>
      </c>
      <c r="Q5101" s="8" t="s">
        <v>8380</v>
      </c>
      <c r="R5101">
        <v>2642</v>
      </c>
      <c r="S5101" s="7">
        <v>1</v>
      </c>
      <c r="T5101" s="4">
        <v>500000</v>
      </c>
      <c r="U5101" s="4">
        <v>0</v>
      </c>
      <c r="V5101" s="25">
        <v>30.042962962965248</v>
      </c>
      <c r="W5101" s="4">
        <v>0</v>
      </c>
    </row>
    <row r="5102" spans="1:23" x14ac:dyDescent="0.45">
      <c r="A5102" t="s">
        <v>8355</v>
      </c>
      <c r="B5102" t="s">
        <v>8236</v>
      </c>
      <c r="C5102" t="s">
        <v>8387</v>
      </c>
      <c r="D5102" s="8" t="s">
        <v>8373</v>
      </c>
      <c r="F5102" s="7">
        <v>1</v>
      </c>
      <c r="G5102" s="4">
        <v>150</v>
      </c>
      <c r="H5102" s="4">
        <v>1434</v>
      </c>
      <c r="I5102" s="25">
        <v>25.041666666656965</v>
      </c>
      <c r="J5102" s="4">
        <v>52</v>
      </c>
      <c r="N5102" t="s">
        <v>8355</v>
      </c>
      <c r="O5102" t="s">
        <v>8236</v>
      </c>
      <c r="P5102" t="s">
        <v>8387</v>
      </c>
      <c r="Q5102" s="8" t="s">
        <v>8373</v>
      </c>
      <c r="S5102" s="7">
        <v>1</v>
      </c>
      <c r="T5102" s="4">
        <v>150</v>
      </c>
      <c r="U5102" s="4">
        <v>1434</v>
      </c>
      <c r="V5102" s="25">
        <v>25.041666666656965</v>
      </c>
      <c r="W5102" s="4">
        <v>52</v>
      </c>
    </row>
    <row r="5103" spans="1:23" x14ac:dyDescent="0.45">
      <c r="A5103" t="s">
        <v>8355</v>
      </c>
      <c r="B5103" t="s">
        <v>8236</v>
      </c>
      <c r="C5103" t="s">
        <v>8387</v>
      </c>
      <c r="D5103" s="8" t="s">
        <v>8373</v>
      </c>
      <c r="E5103">
        <v>2625</v>
      </c>
      <c r="F5103" s="7">
        <v>1</v>
      </c>
      <c r="G5103" s="4">
        <v>150</v>
      </c>
      <c r="H5103" s="4">
        <v>1434</v>
      </c>
      <c r="I5103" s="25">
        <v>25.041666666656965</v>
      </c>
      <c r="J5103" s="4">
        <v>52</v>
      </c>
      <c r="N5103" t="s">
        <v>8355</v>
      </c>
      <c r="O5103" t="s">
        <v>8236</v>
      </c>
      <c r="P5103" t="s">
        <v>8387</v>
      </c>
      <c r="Q5103" s="8" t="s">
        <v>8373</v>
      </c>
      <c r="R5103">
        <v>2625</v>
      </c>
      <c r="S5103" s="7">
        <v>1</v>
      </c>
      <c r="T5103" s="4">
        <v>150</v>
      </c>
      <c r="U5103" s="4">
        <v>1434</v>
      </c>
      <c r="V5103" s="25">
        <v>25.041666666656965</v>
      </c>
      <c r="W5103" s="4">
        <v>52</v>
      </c>
    </row>
    <row r="5104" spans="1:23" x14ac:dyDescent="0.45">
      <c r="A5104" t="s">
        <v>8355</v>
      </c>
      <c r="B5104" t="s">
        <v>8236</v>
      </c>
      <c r="C5104" t="s">
        <v>8387</v>
      </c>
      <c r="D5104" s="8" t="s">
        <v>8374</v>
      </c>
      <c r="F5104" s="7">
        <v>1</v>
      </c>
      <c r="G5104" s="4">
        <v>11000</v>
      </c>
      <c r="H5104" s="4">
        <v>306970</v>
      </c>
      <c r="I5104" s="25">
        <v>33.621828703704523</v>
      </c>
      <c r="J5104" s="4">
        <v>3663</v>
      </c>
      <c r="N5104" t="s">
        <v>8355</v>
      </c>
      <c r="O5104" t="s">
        <v>8236</v>
      </c>
      <c r="P5104" t="s">
        <v>8387</v>
      </c>
      <c r="Q5104" s="8" t="s">
        <v>8374</v>
      </c>
      <c r="S5104" s="7">
        <v>1</v>
      </c>
      <c r="T5104" s="4">
        <v>11000</v>
      </c>
      <c r="U5104" s="4">
        <v>306970</v>
      </c>
      <c r="V5104" s="25">
        <v>33.621828703704523</v>
      </c>
      <c r="W5104" s="4">
        <v>3663</v>
      </c>
    </row>
    <row r="5105" spans="1:23" x14ac:dyDescent="0.45">
      <c r="A5105" t="s">
        <v>8355</v>
      </c>
      <c r="B5105" t="s">
        <v>8236</v>
      </c>
      <c r="C5105" t="s">
        <v>8387</v>
      </c>
      <c r="D5105" s="8" t="s">
        <v>8374</v>
      </c>
      <c r="E5105">
        <v>2611</v>
      </c>
      <c r="F5105" s="7">
        <v>1</v>
      </c>
      <c r="G5105" s="4">
        <v>11000</v>
      </c>
      <c r="H5105" s="4">
        <v>306970</v>
      </c>
      <c r="I5105" s="25">
        <v>33.621828703704523</v>
      </c>
      <c r="J5105" s="4">
        <v>3663</v>
      </c>
      <c r="N5105" t="s">
        <v>8355</v>
      </c>
      <c r="O5105" t="s">
        <v>8236</v>
      </c>
      <c r="P5105" t="s">
        <v>8387</v>
      </c>
      <c r="Q5105" s="8" t="s">
        <v>8374</v>
      </c>
      <c r="R5105">
        <v>2611</v>
      </c>
      <c r="S5105" s="7">
        <v>1</v>
      </c>
      <c r="T5105" s="4">
        <v>11000</v>
      </c>
      <c r="U5105" s="4">
        <v>306970</v>
      </c>
      <c r="V5105" s="25">
        <v>33.621828703704523</v>
      </c>
      <c r="W5105" s="4">
        <v>3663</v>
      </c>
    </row>
    <row r="5106" spans="1:23" x14ac:dyDescent="0.45">
      <c r="A5106" t="s">
        <v>8355</v>
      </c>
      <c r="B5106" t="s">
        <v>8225</v>
      </c>
      <c r="F5106" s="7">
        <v>3</v>
      </c>
      <c r="G5106" s="4">
        <v>7301</v>
      </c>
      <c r="H5106" s="4">
        <v>10276</v>
      </c>
      <c r="I5106" s="25">
        <v>32.334243827159902</v>
      </c>
      <c r="J5106" s="4">
        <v>221</v>
      </c>
      <c r="N5106" t="s">
        <v>8355</v>
      </c>
      <c r="O5106" t="s">
        <v>8225</v>
      </c>
      <c r="S5106" s="7">
        <v>3</v>
      </c>
      <c r="T5106" s="4">
        <v>7301</v>
      </c>
      <c r="U5106" s="4">
        <v>10276</v>
      </c>
      <c r="V5106" s="25">
        <v>32.334243827159902</v>
      </c>
      <c r="W5106" s="4">
        <v>221</v>
      </c>
    </row>
    <row r="5107" spans="1:23" x14ac:dyDescent="0.45">
      <c r="A5107" t="s">
        <v>8355</v>
      </c>
      <c r="B5107" t="s">
        <v>8225</v>
      </c>
      <c r="C5107" t="s">
        <v>8386</v>
      </c>
      <c r="F5107" s="7"/>
      <c r="G5107" s="4"/>
      <c r="H5107" s="4"/>
      <c r="I5107" s="25"/>
      <c r="J5107" s="4"/>
      <c r="N5107" t="s">
        <v>8355</v>
      </c>
      <c r="O5107" t="s">
        <v>8225</v>
      </c>
      <c r="P5107" t="s">
        <v>8386</v>
      </c>
      <c r="S5107" s="7"/>
      <c r="T5107" s="4"/>
      <c r="U5107" s="4"/>
      <c r="V5107" s="25"/>
      <c r="W5107" s="4"/>
    </row>
    <row r="5108" spans="1:23" x14ac:dyDescent="0.45">
      <c r="A5108" t="s">
        <v>8355</v>
      </c>
      <c r="B5108" t="s">
        <v>8225</v>
      </c>
      <c r="C5108" t="s">
        <v>8386</v>
      </c>
      <c r="D5108" s="8" t="s">
        <v>8376</v>
      </c>
      <c r="F5108" s="7">
        <v>1</v>
      </c>
      <c r="G5108" s="4">
        <v>300</v>
      </c>
      <c r="H5108" s="4">
        <v>492</v>
      </c>
      <c r="I5108" s="25">
        <v>30</v>
      </c>
      <c r="J5108" s="4">
        <v>49</v>
      </c>
      <c r="N5108" t="s">
        <v>8355</v>
      </c>
      <c r="O5108" t="s">
        <v>8225</v>
      </c>
      <c r="P5108" t="s">
        <v>8386</v>
      </c>
      <c r="Q5108" s="8" t="s">
        <v>8376</v>
      </c>
      <c r="S5108" s="7">
        <v>1</v>
      </c>
      <c r="T5108" s="4">
        <v>300</v>
      </c>
      <c r="U5108" s="4">
        <v>492</v>
      </c>
      <c r="V5108" s="25">
        <v>30</v>
      </c>
      <c r="W5108" s="4">
        <v>49</v>
      </c>
    </row>
    <row r="5109" spans="1:23" x14ac:dyDescent="0.45">
      <c r="A5109" t="s">
        <v>8355</v>
      </c>
      <c r="B5109" t="s">
        <v>8225</v>
      </c>
      <c r="C5109" t="s">
        <v>8386</v>
      </c>
      <c r="D5109" s="8" t="s">
        <v>8376</v>
      </c>
      <c r="E5109">
        <v>2639</v>
      </c>
      <c r="F5109" s="7">
        <v>1</v>
      </c>
      <c r="G5109" s="4">
        <v>300</v>
      </c>
      <c r="H5109" s="4">
        <v>492</v>
      </c>
      <c r="I5109" s="25">
        <v>30</v>
      </c>
      <c r="J5109" s="4">
        <v>49</v>
      </c>
      <c r="N5109" t="s">
        <v>8355</v>
      </c>
      <c r="O5109" t="s">
        <v>8225</v>
      </c>
      <c r="P5109" t="s">
        <v>8386</v>
      </c>
      <c r="Q5109" s="8" t="s">
        <v>8376</v>
      </c>
      <c r="R5109">
        <v>2639</v>
      </c>
      <c r="S5109" s="7">
        <v>1</v>
      </c>
      <c r="T5109" s="4">
        <v>300</v>
      </c>
      <c r="U5109" s="4">
        <v>492</v>
      </c>
      <c r="V5109" s="25">
        <v>30</v>
      </c>
      <c r="W5109" s="4">
        <v>49</v>
      </c>
    </row>
    <row r="5110" spans="1:23" x14ac:dyDescent="0.45">
      <c r="A5110" t="s">
        <v>8355</v>
      </c>
      <c r="B5110" t="s">
        <v>8225</v>
      </c>
      <c r="C5110" t="s">
        <v>8386</v>
      </c>
      <c r="D5110" s="8" t="s">
        <v>8379</v>
      </c>
      <c r="F5110" s="7">
        <v>1</v>
      </c>
      <c r="G5110" s="4">
        <v>5000</v>
      </c>
      <c r="H5110" s="4">
        <v>6387</v>
      </c>
      <c r="I5110" s="25">
        <v>30</v>
      </c>
      <c r="J5110" s="4">
        <v>100</v>
      </c>
      <c r="N5110" t="s">
        <v>8355</v>
      </c>
      <c r="O5110" t="s">
        <v>8225</v>
      </c>
      <c r="P5110" t="s">
        <v>8386</v>
      </c>
      <c r="Q5110" s="8" t="s">
        <v>8379</v>
      </c>
      <c r="S5110" s="7">
        <v>1</v>
      </c>
      <c r="T5110" s="4">
        <v>5000</v>
      </c>
      <c r="U5110" s="4">
        <v>6387</v>
      </c>
      <c r="V5110" s="25">
        <v>30</v>
      </c>
      <c r="W5110" s="4">
        <v>100</v>
      </c>
    </row>
    <row r="5111" spans="1:23" x14ac:dyDescent="0.45">
      <c r="A5111" t="s">
        <v>8355</v>
      </c>
      <c r="B5111" t="s">
        <v>8225</v>
      </c>
      <c r="C5111" t="s">
        <v>8386</v>
      </c>
      <c r="D5111" s="8" t="s">
        <v>8379</v>
      </c>
      <c r="E5111">
        <v>2629</v>
      </c>
      <c r="F5111" s="7">
        <v>1</v>
      </c>
      <c r="G5111" s="4">
        <v>5000</v>
      </c>
      <c r="H5111" s="4">
        <v>6387</v>
      </c>
      <c r="I5111" s="25">
        <v>30</v>
      </c>
      <c r="J5111" s="4">
        <v>100</v>
      </c>
      <c r="N5111" t="s">
        <v>8355</v>
      </c>
      <c r="O5111" t="s">
        <v>8225</v>
      </c>
      <c r="P5111" t="s">
        <v>8386</v>
      </c>
      <c r="Q5111" s="8" t="s">
        <v>8379</v>
      </c>
      <c r="R5111">
        <v>2629</v>
      </c>
      <c r="S5111" s="7">
        <v>1</v>
      </c>
      <c r="T5111" s="4">
        <v>5000</v>
      </c>
      <c r="U5111" s="4">
        <v>6387</v>
      </c>
      <c r="V5111" s="25">
        <v>30</v>
      </c>
      <c r="W5111" s="4">
        <v>100</v>
      </c>
    </row>
    <row r="5112" spans="1:23" x14ac:dyDescent="0.45">
      <c r="A5112" t="s">
        <v>8355</v>
      </c>
      <c r="B5112" t="s">
        <v>8225</v>
      </c>
      <c r="C5112" t="s">
        <v>8387</v>
      </c>
      <c r="F5112" s="7"/>
      <c r="G5112" s="4"/>
      <c r="H5112" s="4"/>
      <c r="I5112" s="25"/>
      <c r="J5112" s="4"/>
      <c r="N5112" t="s">
        <v>8355</v>
      </c>
      <c r="O5112" t="s">
        <v>8225</v>
      </c>
      <c r="P5112" t="s">
        <v>8387</v>
      </c>
      <c r="S5112" s="7"/>
      <c r="T5112" s="4"/>
      <c r="U5112" s="4"/>
      <c r="V5112" s="25"/>
      <c r="W5112" s="4"/>
    </row>
    <row r="5113" spans="1:23" x14ac:dyDescent="0.45">
      <c r="A5113" t="s">
        <v>8355</v>
      </c>
      <c r="B5113" t="s">
        <v>8225</v>
      </c>
      <c r="C5113" t="s">
        <v>8387</v>
      </c>
      <c r="D5113" s="8" t="s">
        <v>8378</v>
      </c>
      <c r="F5113" s="7">
        <v>1</v>
      </c>
      <c r="G5113" s="4">
        <v>2001</v>
      </c>
      <c r="H5113" s="4">
        <v>3397</v>
      </c>
      <c r="I5113" s="25">
        <v>37.002731481479714</v>
      </c>
      <c r="J5113" s="4">
        <v>72</v>
      </c>
      <c r="N5113" t="s">
        <v>8355</v>
      </c>
      <c r="O5113" t="s">
        <v>8225</v>
      </c>
      <c r="P5113" t="s">
        <v>8387</v>
      </c>
      <c r="Q5113" s="8" t="s">
        <v>8378</v>
      </c>
      <c r="S5113" s="7">
        <v>1</v>
      </c>
      <c r="T5113" s="4">
        <v>2001</v>
      </c>
      <c r="U5113" s="4">
        <v>3397</v>
      </c>
      <c r="V5113" s="25">
        <v>37.002731481479714</v>
      </c>
      <c r="W5113" s="4">
        <v>72</v>
      </c>
    </row>
    <row r="5114" spans="1:23" x14ac:dyDescent="0.45">
      <c r="A5114" t="s">
        <v>8355</v>
      </c>
      <c r="B5114" t="s">
        <v>8225</v>
      </c>
      <c r="C5114" t="s">
        <v>8387</v>
      </c>
      <c r="D5114" s="8" t="s">
        <v>8378</v>
      </c>
      <c r="E5114">
        <v>2615</v>
      </c>
      <c r="F5114" s="7">
        <v>1</v>
      </c>
      <c r="G5114" s="4">
        <v>2001</v>
      </c>
      <c r="H5114" s="4">
        <v>3397</v>
      </c>
      <c r="I5114" s="25">
        <v>37.002731481479714</v>
      </c>
      <c r="J5114" s="4">
        <v>72</v>
      </c>
      <c r="N5114" t="s">
        <v>8355</v>
      </c>
      <c r="O5114" t="s">
        <v>8225</v>
      </c>
      <c r="P5114" t="s">
        <v>8387</v>
      </c>
      <c r="Q5114" s="8" t="s">
        <v>8378</v>
      </c>
      <c r="R5114">
        <v>2615</v>
      </c>
      <c r="S5114" s="7">
        <v>1</v>
      </c>
      <c r="T5114" s="4">
        <v>2001</v>
      </c>
      <c r="U5114" s="4">
        <v>3397</v>
      </c>
      <c r="V5114" s="25">
        <v>37.002731481479714</v>
      </c>
      <c r="W5114" s="4">
        <v>72</v>
      </c>
    </row>
    <row r="5115" spans="1:23" x14ac:dyDescent="0.45">
      <c r="A5115" t="s">
        <v>8355</v>
      </c>
      <c r="B5115" t="s">
        <v>8237</v>
      </c>
      <c r="F5115" s="7">
        <v>1</v>
      </c>
      <c r="G5115" s="4">
        <v>1500</v>
      </c>
      <c r="H5115" s="4">
        <v>1967.76</v>
      </c>
      <c r="I5115" s="25">
        <v>45</v>
      </c>
      <c r="J5115" s="4">
        <v>74</v>
      </c>
      <c r="N5115" t="s">
        <v>8355</v>
      </c>
      <c r="O5115" t="s">
        <v>8237</v>
      </c>
      <c r="S5115" s="7">
        <v>1</v>
      </c>
      <c r="T5115" s="4">
        <v>1500</v>
      </c>
      <c r="U5115" s="4">
        <v>1967.76</v>
      </c>
      <c r="V5115" s="25">
        <v>45</v>
      </c>
      <c r="W5115" s="4">
        <v>74</v>
      </c>
    </row>
    <row r="5116" spans="1:23" x14ac:dyDescent="0.45">
      <c r="A5116" t="s">
        <v>8355</v>
      </c>
      <c r="B5116" t="s">
        <v>8237</v>
      </c>
      <c r="C5116" t="s">
        <v>8387</v>
      </c>
      <c r="F5116" s="7"/>
      <c r="G5116" s="4"/>
      <c r="H5116" s="4"/>
      <c r="I5116" s="25"/>
      <c r="J5116" s="4"/>
      <c r="N5116" t="s">
        <v>8355</v>
      </c>
      <c r="O5116" t="s">
        <v>8237</v>
      </c>
      <c r="P5116" t="s">
        <v>8387</v>
      </c>
      <c r="S5116" s="7"/>
      <c r="T5116" s="4"/>
      <c r="U5116" s="4"/>
      <c r="V5116" s="25"/>
      <c r="W5116" s="4"/>
    </row>
    <row r="5117" spans="1:23" x14ac:dyDescent="0.45">
      <c r="A5117" t="s">
        <v>8355</v>
      </c>
      <c r="B5117" t="s">
        <v>8237</v>
      </c>
      <c r="C5117" t="s">
        <v>8387</v>
      </c>
      <c r="D5117" s="8" t="s">
        <v>8374</v>
      </c>
      <c r="F5117" s="7">
        <v>1</v>
      </c>
      <c r="G5117" s="4">
        <v>1500</v>
      </c>
      <c r="H5117" s="4">
        <v>1967.76</v>
      </c>
      <c r="I5117" s="25">
        <v>45</v>
      </c>
      <c r="J5117" s="4">
        <v>74</v>
      </c>
      <c r="N5117" t="s">
        <v>8355</v>
      </c>
      <c r="O5117" t="s">
        <v>8237</v>
      </c>
      <c r="P5117" t="s">
        <v>8387</v>
      </c>
      <c r="Q5117" s="8" t="s">
        <v>8374</v>
      </c>
      <c r="S5117" s="7">
        <v>1</v>
      </c>
      <c r="T5117" s="4">
        <v>1500</v>
      </c>
      <c r="U5117" s="4">
        <v>1967.76</v>
      </c>
      <c r="V5117" s="25">
        <v>45</v>
      </c>
      <c r="W5117" s="4">
        <v>74</v>
      </c>
    </row>
    <row r="5118" spans="1:23" x14ac:dyDescent="0.45">
      <c r="A5118" t="s">
        <v>8355</v>
      </c>
      <c r="B5118" t="s">
        <v>8237</v>
      </c>
      <c r="C5118" t="s">
        <v>8387</v>
      </c>
      <c r="D5118" s="8" t="s">
        <v>8374</v>
      </c>
      <c r="E5118">
        <v>2622</v>
      </c>
      <c r="F5118" s="7">
        <v>1</v>
      </c>
      <c r="G5118" s="4">
        <v>1500</v>
      </c>
      <c r="H5118" s="4">
        <v>1967.76</v>
      </c>
      <c r="I5118" s="25">
        <v>45</v>
      </c>
      <c r="J5118" s="4">
        <v>74</v>
      </c>
      <c r="N5118" t="s">
        <v>8355</v>
      </c>
      <c r="O5118" t="s">
        <v>8237</v>
      </c>
      <c r="P5118" t="s">
        <v>8387</v>
      </c>
      <c r="Q5118" s="8" t="s">
        <v>8374</v>
      </c>
      <c r="R5118">
        <v>2622</v>
      </c>
      <c r="S5118" s="7">
        <v>1</v>
      </c>
      <c r="T5118" s="4">
        <v>1500</v>
      </c>
      <c r="U5118" s="4">
        <v>1967.76</v>
      </c>
      <c r="V5118" s="25">
        <v>45</v>
      </c>
      <c r="W5118" s="4">
        <v>74</v>
      </c>
    </row>
    <row r="5119" spans="1:23" x14ac:dyDescent="0.45">
      <c r="A5119" t="s">
        <v>8355</v>
      </c>
      <c r="B5119" t="s">
        <v>8224</v>
      </c>
      <c r="F5119" s="7">
        <v>47</v>
      </c>
      <c r="G5119" s="4">
        <v>2940351</v>
      </c>
      <c r="H5119" s="4">
        <v>1067222.6600000001</v>
      </c>
      <c r="I5119" s="25">
        <v>32.115377019306251</v>
      </c>
      <c r="J5119" s="4">
        <v>13353</v>
      </c>
      <c r="N5119" t="s">
        <v>8355</v>
      </c>
      <c r="O5119" t="s">
        <v>8224</v>
      </c>
      <c r="S5119" s="7">
        <v>47</v>
      </c>
      <c r="T5119" s="4">
        <v>2940351</v>
      </c>
      <c r="U5119" s="4">
        <v>1067222.6600000001</v>
      </c>
      <c r="V5119" s="25">
        <v>32.115377019306251</v>
      </c>
      <c r="W5119" s="4">
        <v>13353</v>
      </c>
    </row>
    <row r="5120" spans="1:23" x14ac:dyDescent="0.45">
      <c r="A5120" t="s">
        <v>8355</v>
      </c>
      <c r="B5120" t="s">
        <v>8224</v>
      </c>
      <c r="C5120" t="s">
        <v>8383</v>
      </c>
      <c r="F5120" s="7"/>
      <c r="G5120" s="4"/>
      <c r="H5120" s="4"/>
      <c r="I5120" s="25"/>
      <c r="J5120" s="4"/>
      <c r="N5120" t="s">
        <v>8355</v>
      </c>
      <c r="O5120" t="s">
        <v>8224</v>
      </c>
      <c r="P5120" t="s">
        <v>8383</v>
      </c>
      <c r="S5120" s="7"/>
      <c r="T5120" s="4"/>
      <c r="U5120" s="4"/>
      <c r="V5120" s="25"/>
      <c r="W5120" s="4"/>
    </row>
    <row r="5121" spans="1:23" x14ac:dyDescent="0.45">
      <c r="A5121" t="s">
        <v>8355</v>
      </c>
      <c r="B5121" t="s">
        <v>8224</v>
      </c>
      <c r="C5121" t="s">
        <v>8383</v>
      </c>
      <c r="D5121" s="8" t="s">
        <v>8378</v>
      </c>
      <c r="F5121" s="7">
        <v>1</v>
      </c>
      <c r="G5121" s="4">
        <v>20000</v>
      </c>
      <c r="H5121" s="4">
        <v>20843.599999999999</v>
      </c>
      <c r="I5121" s="25">
        <v>30</v>
      </c>
      <c r="J5121" s="4">
        <v>321</v>
      </c>
      <c r="N5121" t="s">
        <v>8355</v>
      </c>
      <c r="O5121" t="s">
        <v>8224</v>
      </c>
      <c r="P5121" t="s">
        <v>8383</v>
      </c>
      <c r="Q5121" s="8" t="s">
        <v>8378</v>
      </c>
      <c r="S5121" s="7">
        <v>1</v>
      </c>
      <c r="T5121" s="4">
        <v>20000</v>
      </c>
      <c r="U5121" s="4">
        <v>20843.599999999999</v>
      </c>
      <c r="V5121" s="25">
        <v>30</v>
      </c>
      <c r="W5121" s="4">
        <v>321</v>
      </c>
    </row>
    <row r="5122" spans="1:23" x14ac:dyDescent="0.45">
      <c r="A5122" t="s">
        <v>8355</v>
      </c>
      <c r="B5122" t="s">
        <v>8224</v>
      </c>
      <c r="C5122" t="s">
        <v>8383</v>
      </c>
      <c r="D5122" s="8" t="s">
        <v>8378</v>
      </c>
      <c r="E5122">
        <v>2604</v>
      </c>
      <c r="F5122" s="7">
        <v>1</v>
      </c>
      <c r="G5122" s="4">
        <v>20000</v>
      </c>
      <c r="H5122" s="4">
        <v>20843.599999999999</v>
      </c>
      <c r="I5122" s="25">
        <v>30</v>
      </c>
      <c r="J5122" s="4">
        <v>321</v>
      </c>
      <c r="N5122" t="s">
        <v>8355</v>
      </c>
      <c r="O5122" t="s">
        <v>8224</v>
      </c>
      <c r="P5122" t="s">
        <v>8383</v>
      </c>
      <c r="Q5122" s="8" t="s">
        <v>8378</v>
      </c>
      <c r="R5122">
        <v>2604</v>
      </c>
      <c r="S5122" s="7">
        <v>1</v>
      </c>
      <c r="T5122" s="4">
        <v>20000</v>
      </c>
      <c r="U5122" s="4">
        <v>20843.599999999999</v>
      </c>
      <c r="V5122" s="25">
        <v>30</v>
      </c>
      <c r="W5122" s="4">
        <v>321</v>
      </c>
    </row>
    <row r="5123" spans="1:23" x14ac:dyDescent="0.45">
      <c r="A5123" t="s">
        <v>8355</v>
      </c>
      <c r="B5123" t="s">
        <v>8224</v>
      </c>
      <c r="C5123" t="s">
        <v>8383</v>
      </c>
      <c r="D5123" s="8" t="s">
        <v>8380</v>
      </c>
      <c r="F5123" s="7">
        <v>1</v>
      </c>
      <c r="G5123" s="4">
        <v>35000</v>
      </c>
      <c r="H5123" s="4">
        <v>106330.39</v>
      </c>
      <c r="I5123" s="25">
        <v>30</v>
      </c>
      <c r="J5123" s="4">
        <v>676</v>
      </c>
      <c r="N5123" t="s">
        <v>8355</v>
      </c>
      <c r="O5123" t="s">
        <v>8224</v>
      </c>
      <c r="P5123" t="s">
        <v>8383</v>
      </c>
      <c r="Q5123" s="8" t="s">
        <v>8380</v>
      </c>
      <c r="S5123" s="7">
        <v>1</v>
      </c>
      <c r="T5123" s="4">
        <v>35000</v>
      </c>
      <c r="U5123" s="4">
        <v>106330.39</v>
      </c>
      <c r="V5123" s="25">
        <v>30</v>
      </c>
      <c r="W5123" s="4">
        <v>676</v>
      </c>
    </row>
    <row r="5124" spans="1:23" x14ac:dyDescent="0.45">
      <c r="A5124" t="s">
        <v>8355</v>
      </c>
      <c r="B5124" t="s">
        <v>8224</v>
      </c>
      <c r="C5124" t="s">
        <v>8383</v>
      </c>
      <c r="D5124" s="8" t="s">
        <v>8380</v>
      </c>
      <c r="E5124">
        <v>2609</v>
      </c>
      <c r="F5124" s="7">
        <v>1</v>
      </c>
      <c r="G5124" s="4">
        <v>35000</v>
      </c>
      <c r="H5124" s="4">
        <v>106330.39</v>
      </c>
      <c r="I5124" s="25">
        <v>30</v>
      </c>
      <c r="J5124" s="4">
        <v>676</v>
      </c>
      <c r="N5124" t="s">
        <v>8355</v>
      </c>
      <c r="O5124" t="s">
        <v>8224</v>
      </c>
      <c r="P5124" t="s">
        <v>8383</v>
      </c>
      <c r="Q5124" s="8" t="s">
        <v>8380</v>
      </c>
      <c r="R5124">
        <v>2609</v>
      </c>
      <c r="S5124" s="7">
        <v>1</v>
      </c>
      <c r="T5124" s="4">
        <v>35000</v>
      </c>
      <c r="U5124" s="4">
        <v>106330.39</v>
      </c>
      <c r="V5124" s="25">
        <v>30</v>
      </c>
      <c r="W5124" s="4">
        <v>676</v>
      </c>
    </row>
    <row r="5125" spans="1:23" x14ac:dyDescent="0.45">
      <c r="A5125" t="s">
        <v>8355</v>
      </c>
      <c r="B5125" t="s">
        <v>8224</v>
      </c>
      <c r="C5125" t="s">
        <v>8383</v>
      </c>
      <c r="D5125" s="8" t="s">
        <v>8371</v>
      </c>
      <c r="F5125" s="7">
        <v>3</v>
      </c>
      <c r="G5125" s="4">
        <v>16000</v>
      </c>
      <c r="H5125" s="4">
        <v>121236.65</v>
      </c>
      <c r="I5125" s="25">
        <v>21.754594907407107</v>
      </c>
      <c r="J5125" s="4">
        <v>3647</v>
      </c>
      <c r="N5125" t="s">
        <v>8355</v>
      </c>
      <c r="O5125" t="s">
        <v>8224</v>
      </c>
      <c r="P5125" t="s">
        <v>8383</v>
      </c>
      <c r="Q5125" s="8" t="s">
        <v>8371</v>
      </c>
      <c r="S5125" s="7">
        <v>3</v>
      </c>
      <c r="T5125" s="4">
        <v>16000</v>
      </c>
      <c r="U5125" s="4">
        <v>121236.65</v>
      </c>
      <c r="V5125" s="25">
        <v>21.754594907407107</v>
      </c>
      <c r="W5125" s="4">
        <v>3647</v>
      </c>
    </row>
    <row r="5126" spans="1:23" x14ac:dyDescent="0.45">
      <c r="A5126" t="s">
        <v>8355</v>
      </c>
      <c r="B5126" t="s">
        <v>8224</v>
      </c>
      <c r="C5126" t="s">
        <v>8383</v>
      </c>
      <c r="D5126" s="8" t="s">
        <v>8371</v>
      </c>
      <c r="E5126">
        <v>2601</v>
      </c>
      <c r="F5126" s="7">
        <v>1</v>
      </c>
      <c r="G5126" s="4">
        <v>500</v>
      </c>
      <c r="H5126" s="4">
        <v>3307</v>
      </c>
      <c r="I5126" s="25">
        <v>14.263784722221317</v>
      </c>
      <c r="J5126" s="4">
        <v>151</v>
      </c>
      <c r="N5126" t="s">
        <v>8355</v>
      </c>
      <c r="O5126" t="s">
        <v>8224</v>
      </c>
      <c r="P5126" t="s">
        <v>8383</v>
      </c>
      <c r="Q5126" s="8" t="s">
        <v>8371</v>
      </c>
      <c r="R5126">
        <v>2601</v>
      </c>
      <c r="S5126" s="7">
        <v>1</v>
      </c>
      <c r="T5126" s="4">
        <v>500</v>
      </c>
      <c r="U5126" s="4">
        <v>3307</v>
      </c>
      <c r="V5126" s="25">
        <v>14.263784722221317</v>
      </c>
      <c r="W5126" s="4">
        <v>151</v>
      </c>
    </row>
    <row r="5127" spans="1:23" x14ac:dyDescent="0.45">
      <c r="A5127" t="s">
        <v>8355</v>
      </c>
      <c r="B5127" t="s">
        <v>8224</v>
      </c>
      <c r="C5127" t="s">
        <v>8383</v>
      </c>
      <c r="D5127" s="8" t="s">
        <v>8371</v>
      </c>
      <c r="E5127">
        <v>2613</v>
      </c>
      <c r="F5127" s="7">
        <v>1</v>
      </c>
      <c r="G5127" s="4">
        <v>7500</v>
      </c>
      <c r="H5127" s="4">
        <v>7576</v>
      </c>
      <c r="I5127" s="25">
        <v>30</v>
      </c>
      <c r="J5127" s="4">
        <v>28</v>
      </c>
      <c r="N5127" t="s">
        <v>8355</v>
      </c>
      <c r="O5127" t="s">
        <v>8224</v>
      </c>
      <c r="P5127" t="s">
        <v>8383</v>
      </c>
      <c r="Q5127" s="8" t="s">
        <v>8371</v>
      </c>
      <c r="R5127">
        <v>2613</v>
      </c>
      <c r="S5127" s="7">
        <v>1</v>
      </c>
      <c r="T5127" s="4">
        <v>7500</v>
      </c>
      <c r="U5127" s="4">
        <v>7576</v>
      </c>
      <c r="V5127" s="25">
        <v>30</v>
      </c>
      <c r="W5127" s="4">
        <v>28</v>
      </c>
    </row>
    <row r="5128" spans="1:23" x14ac:dyDescent="0.45">
      <c r="A5128" t="s">
        <v>8355</v>
      </c>
      <c r="B5128" t="s">
        <v>8224</v>
      </c>
      <c r="C5128" t="s">
        <v>8383</v>
      </c>
      <c r="D5128" s="8" t="s">
        <v>8371</v>
      </c>
      <c r="E5128">
        <v>2624</v>
      </c>
      <c r="F5128" s="7">
        <v>1</v>
      </c>
      <c r="G5128" s="4">
        <v>8000</v>
      </c>
      <c r="H5128" s="4">
        <v>110353.65</v>
      </c>
      <c r="I5128" s="25">
        <v>21</v>
      </c>
      <c r="J5128" s="4">
        <v>3468</v>
      </c>
      <c r="N5128" t="s">
        <v>8355</v>
      </c>
      <c r="O5128" t="s">
        <v>8224</v>
      </c>
      <c r="P5128" t="s">
        <v>8383</v>
      </c>
      <c r="Q5128" s="8" t="s">
        <v>8371</v>
      </c>
      <c r="R5128">
        <v>2624</v>
      </c>
      <c r="S5128" s="7">
        <v>1</v>
      </c>
      <c r="T5128" s="4">
        <v>8000</v>
      </c>
      <c r="U5128" s="4">
        <v>110353.65</v>
      </c>
      <c r="V5128" s="25">
        <v>21</v>
      </c>
      <c r="W5128" s="4">
        <v>3468</v>
      </c>
    </row>
    <row r="5129" spans="1:23" x14ac:dyDescent="0.45">
      <c r="A5129" t="s">
        <v>8355</v>
      </c>
      <c r="B5129" t="s">
        <v>8224</v>
      </c>
      <c r="C5129" t="s">
        <v>8384</v>
      </c>
      <c r="F5129" s="7"/>
      <c r="G5129" s="4"/>
      <c r="H5129" s="4"/>
      <c r="I5129" s="25"/>
      <c r="J5129" s="4"/>
      <c r="N5129" t="s">
        <v>8355</v>
      </c>
      <c r="O5129" t="s">
        <v>8224</v>
      </c>
      <c r="P5129" t="s">
        <v>8384</v>
      </c>
      <c r="S5129" s="7"/>
      <c r="T5129" s="4"/>
      <c r="U5129" s="4"/>
      <c r="V5129" s="25"/>
      <c r="W5129" s="4"/>
    </row>
    <row r="5130" spans="1:23" x14ac:dyDescent="0.45">
      <c r="A5130" t="s">
        <v>8355</v>
      </c>
      <c r="B5130" t="s">
        <v>8224</v>
      </c>
      <c r="C5130" t="s">
        <v>8384</v>
      </c>
      <c r="D5130" s="8" t="s">
        <v>8381</v>
      </c>
      <c r="F5130" s="7">
        <v>1</v>
      </c>
      <c r="G5130" s="4">
        <v>1750</v>
      </c>
      <c r="H5130" s="4">
        <v>1776</v>
      </c>
      <c r="I5130" s="25">
        <v>14</v>
      </c>
      <c r="J5130" s="4">
        <v>50</v>
      </c>
      <c r="N5130" t="s">
        <v>8355</v>
      </c>
      <c r="O5130" t="s">
        <v>8224</v>
      </c>
      <c r="P5130" t="s">
        <v>8384</v>
      </c>
      <c r="Q5130" s="8" t="s">
        <v>8381</v>
      </c>
      <c r="S5130" s="7">
        <v>1</v>
      </c>
      <c r="T5130" s="4">
        <v>1750</v>
      </c>
      <c r="U5130" s="4">
        <v>1776</v>
      </c>
      <c r="V5130" s="25">
        <v>14</v>
      </c>
      <c r="W5130" s="4">
        <v>50</v>
      </c>
    </row>
    <row r="5131" spans="1:23" x14ac:dyDescent="0.45">
      <c r="A5131" t="s">
        <v>8355</v>
      </c>
      <c r="B5131" t="s">
        <v>8224</v>
      </c>
      <c r="C5131" t="s">
        <v>8384</v>
      </c>
      <c r="D5131" s="8" t="s">
        <v>8381</v>
      </c>
      <c r="E5131">
        <v>2603</v>
      </c>
      <c r="F5131" s="7">
        <v>1</v>
      </c>
      <c r="G5131" s="4">
        <v>1750</v>
      </c>
      <c r="H5131" s="4">
        <v>1776</v>
      </c>
      <c r="I5131" s="25">
        <v>14</v>
      </c>
      <c r="J5131" s="4">
        <v>50</v>
      </c>
      <c r="N5131" t="s">
        <v>8355</v>
      </c>
      <c r="O5131" t="s">
        <v>8224</v>
      </c>
      <c r="P5131" t="s">
        <v>8384</v>
      </c>
      <c r="Q5131" s="8" t="s">
        <v>8381</v>
      </c>
      <c r="R5131">
        <v>2603</v>
      </c>
      <c r="S5131" s="7">
        <v>1</v>
      </c>
      <c r="T5131" s="4">
        <v>1750</v>
      </c>
      <c r="U5131" s="4">
        <v>1776</v>
      </c>
      <c r="V5131" s="25">
        <v>14</v>
      </c>
      <c r="W5131" s="4">
        <v>50</v>
      </c>
    </row>
    <row r="5132" spans="1:23" x14ac:dyDescent="0.45">
      <c r="A5132" t="s">
        <v>8355</v>
      </c>
      <c r="B5132" t="s">
        <v>8224</v>
      </c>
      <c r="C5132" t="s">
        <v>8385</v>
      </c>
      <c r="F5132" s="7"/>
      <c r="G5132" s="4"/>
      <c r="H5132" s="4"/>
      <c r="I5132" s="25"/>
      <c r="J5132" s="4"/>
      <c r="N5132" t="s">
        <v>8355</v>
      </c>
      <c r="O5132" t="s">
        <v>8224</v>
      </c>
      <c r="P5132" t="s">
        <v>8385</v>
      </c>
      <c r="S5132" s="7"/>
      <c r="T5132" s="4"/>
      <c r="U5132" s="4"/>
      <c r="V5132" s="25"/>
      <c r="W5132" s="4"/>
    </row>
    <row r="5133" spans="1:23" x14ac:dyDescent="0.45">
      <c r="A5133" t="s">
        <v>8355</v>
      </c>
      <c r="B5133" t="s">
        <v>8224</v>
      </c>
      <c r="C5133" t="s">
        <v>8385</v>
      </c>
      <c r="D5133" s="8" t="s">
        <v>8376</v>
      </c>
      <c r="F5133" s="7">
        <v>1</v>
      </c>
      <c r="G5133" s="4">
        <v>5000</v>
      </c>
      <c r="H5133" s="4">
        <v>17731</v>
      </c>
      <c r="I5133" s="25">
        <v>30.135046296294604</v>
      </c>
      <c r="J5133" s="4">
        <v>199</v>
      </c>
      <c r="N5133" t="s">
        <v>8355</v>
      </c>
      <c r="O5133" t="s">
        <v>8224</v>
      </c>
      <c r="P5133" t="s">
        <v>8385</v>
      </c>
      <c r="Q5133" s="8" t="s">
        <v>8376</v>
      </c>
      <c r="S5133" s="7">
        <v>1</v>
      </c>
      <c r="T5133" s="4">
        <v>5000</v>
      </c>
      <c r="U5133" s="4">
        <v>17731</v>
      </c>
      <c r="V5133" s="25">
        <v>30.135046296294604</v>
      </c>
      <c r="W5133" s="4">
        <v>199</v>
      </c>
    </row>
    <row r="5134" spans="1:23" x14ac:dyDescent="0.45">
      <c r="A5134" t="s">
        <v>8355</v>
      </c>
      <c r="B5134" t="s">
        <v>8224</v>
      </c>
      <c r="C5134" t="s">
        <v>8385</v>
      </c>
      <c r="D5134" s="8" t="s">
        <v>8376</v>
      </c>
      <c r="E5134">
        <v>2633</v>
      </c>
      <c r="F5134" s="7">
        <v>1</v>
      </c>
      <c r="G5134" s="4">
        <v>5000</v>
      </c>
      <c r="H5134" s="4">
        <v>17731</v>
      </c>
      <c r="I5134" s="25">
        <v>30.135046296294604</v>
      </c>
      <c r="J5134" s="4">
        <v>199</v>
      </c>
      <c r="N5134" t="s">
        <v>8355</v>
      </c>
      <c r="O5134" t="s">
        <v>8224</v>
      </c>
      <c r="P5134" t="s">
        <v>8385</v>
      </c>
      <c r="Q5134" s="8" t="s">
        <v>8376</v>
      </c>
      <c r="R5134">
        <v>2633</v>
      </c>
      <c r="S5134" s="7">
        <v>1</v>
      </c>
      <c r="T5134" s="4">
        <v>5000</v>
      </c>
      <c r="U5134" s="4">
        <v>17731</v>
      </c>
      <c r="V5134" s="25">
        <v>30.135046296294604</v>
      </c>
      <c r="W5134" s="4">
        <v>199</v>
      </c>
    </row>
    <row r="5135" spans="1:23" x14ac:dyDescent="0.45">
      <c r="A5135" t="s">
        <v>8355</v>
      </c>
      <c r="B5135" t="s">
        <v>8224</v>
      </c>
      <c r="C5135" t="s">
        <v>8385</v>
      </c>
      <c r="D5135" s="8" t="s">
        <v>8378</v>
      </c>
      <c r="F5135" s="7">
        <v>1</v>
      </c>
      <c r="G5135" s="4">
        <v>11000</v>
      </c>
      <c r="H5135" s="4">
        <v>12106</v>
      </c>
      <c r="I5135" s="25">
        <v>32</v>
      </c>
      <c r="J5135" s="4">
        <v>385</v>
      </c>
      <c r="N5135" t="s">
        <v>8355</v>
      </c>
      <c r="O5135" t="s">
        <v>8224</v>
      </c>
      <c r="P5135" t="s">
        <v>8385</v>
      </c>
      <c r="Q5135" s="8" t="s">
        <v>8378</v>
      </c>
      <c r="S5135" s="7">
        <v>1</v>
      </c>
      <c r="T5135" s="4">
        <v>11000</v>
      </c>
      <c r="U5135" s="4">
        <v>12106</v>
      </c>
      <c r="V5135" s="25">
        <v>32</v>
      </c>
      <c r="W5135" s="4">
        <v>385</v>
      </c>
    </row>
    <row r="5136" spans="1:23" x14ac:dyDescent="0.45">
      <c r="A5136" t="s">
        <v>8355</v>
      </c>
      <c r="B5136" t="s">
        <v>8224</v>
      </c>
      <c r="C5136" t="s">
        <v>8385</v>
      </c>
      <c r="D5136" s="8" t="s">
        <v>8378</v>
      </c>
      <c r="E5136">
        <v>2606</v>
      </c>
      <c r="F5136" s="7">
        <v>1</v>
      </c>
      <c r="G5136" s="4">
        <v>11000</v>
      </c>
      <c r="H5136" s="4">
        <v>12106</v>
      </c>
      <c r="I5136" s="25">
        <v>32</v>
      </c>
      <c r="J5136" s="4">
        <v>385</v>
      </c>
      <c r="N5136" t="s">
        <v>8355</v>
      </c>
      <c r="O5136" t="s">
        <v>8224</v>
      </c>
      <c r="P5136" t="s">
        <v>8385</v>
      </c>
      <c r="Q5136" s="8" t="s">
        <v>8378</v>
      </c>
      <c r="R5136">
        <v>2606</v>
      </c>
      <c r="S5136" s="7">
        <v>1</v>
      </c>
      <c r="T5136" s="4">
        <v>11000</v>
      </c>
      <c r="U5136" s="4">
        <v>12106</v>
      </c>
      <c r="V5136" s="25">
        <v>32</v>
      </c>
      <c r="W5136" s="4">
        <v>385</v>
      </c>
    </row>
    <row r="5137" spans="1:23" x14ac:dyDescent="0.45">
      <c r="A5137" t="s">
        <v>8355</v>
      </c>
      <c r="B5137" t="s">
        <v>8224</v>
      </c>
      <c r="C5137" t="s">
        <v>8385</v>
      </c>
      <c r="D5137" s="8" t="s">
        <v>8379</v>
      </c>
      <c r="F5137" s="7">
        <v>1</v>
      </c>
      <c r="G5137" s="4">
        <v>10500</v>
      </c>
      <c r="H5137" s="4">
        <v>10710</v>
      </c>
      <c r="I5137" s="25">
        <v>28.499861111115024</v>
      </c>
      <c r="J5137" s="4">
        <v>100</v>
      </c>
      <c r="N5137" t="s">
        <v>8355</v>
      </c>
      <c r="O5137" t="s">
        <v>8224</v>
      </c>
      <c r="P5137" t="s">
        <v>8385</v>
      </c>
      <c r="Q5137" s="8" t="s">
        <v>8379</v>
      </c>
      <c r="S5137" s="7">
        <v>1</v>
      </c>
      <c r="T5137" s="4">
        <v>10500</v>
      </c>
      <c r="U5137" s="4">
        <v>10710</v>
      </c>
      <c r="V5137" s="25">
        <v>28.499861111115024</v>
      </c>
      <c r="W5137" s="4">
        <v>100</v>
      </c>
    </row>
    <row r="5138" spans="1:23" x14ac:dyDescent="0.45">
      <c r="A5138" t="s">
        <v>8355</v>
      </c>
      <c r="B5138" t="s">
        <v>8224</v>
      </c>
      <c r="C5138" t="s">
        <v>8385</v>
      </c>
      <c r="D5138" s="8" t="s">
        <v>8379</v>
      </c>
      <c r="E5138">
        <v>2614</v>
      </c>
      <c r="F5138" s="7">
        <v>1</v>
      </c>
      <c r="G5138" s="4">
        <v>10500</v>
      </c>
      <c r="H5138" s="4">
        <v>10710</v>
      </c>
      <c r="I5138" s="25">
        <v>28.499861111115024</v>
      </c>
      <c r="J5138" s="4">
        <v>100</v>
      </c>
      <c r="N5138" t="s">
        <v>8355</v>
      </c>
      <c r="O5138" t="s">
        <v>8224</v>
      </c>
      <c r="P5138" t="s">
        <v>8385</v>
      </c>
      <c r="Q5138" s="8" t="s">
        <v>8379</v>
      </c>
      <c r="R5138">
        <v>2614</v>
      </c>
      <c r="S5138" s="7">
        <v>1</v>
      </c>
      <c r="T5138" s="4">
        <v>10500</v>
      </c>
      <c r="U5138" s="4">
        <v>10710</v>
      </c>
      <c r="V5138" s="25">
        <v>28.499861111115024</v>
      </c>
      <c r="W5138" s="4">
        <v>100</v>
      </c>
    </row>
    <row r="5139" spans="1:23" x14ac:dyDescent="0.45">
      <c r="A5139" t="s">
        <v>8355</v>
      </c>
      <c r="B5139" t="s">
        <v>8224</v>
      </c>
      <c r="C5139" t="s">
        <v>8385</v>
      </c>
      <c r="D5139" s="8" t="s">
        <v>8369</v>
      </c>
      <c r="F5139" s="7">
        <v>1</v>
      </c>
      <c r="G5139" s="4">
        <v>51000</v>
      </c>
      <c r="H5139" s="4">
        <v>5876</v>
      </c>
      <c r="I5139" s="25">
        <v>31.514733796291694</v>
      </c>
      <c r="J5139" s="4">
        <v>70</v>
      </c>
      <c r="N5139" t="s">
        <v>8355</v>
      </c>
      <c r="O5139" t="s">
        <v>8224</v>
      </c>
      <c r="P5139" t="s">
        <v>8385</v>
      </c>
      <c r="Q5139" s="8" t="s">
        <v>8369</v>
      </c>
      <c r="S5139" s="7">
        <v>1</v>
      </c>
      <c r="T5139" s="4">
        <v>51000</v>
      </c>
      <c r="U5139" s="4">
        <v>5876</v>
      </c>
      <c r="V5139" s="25">
        <v>31.514733796291694</v>
      </c>
      <c r="W5139" s="4">
        <v>70</v>
      </c>
    </row>
    <row r="5140" spans="1:23" x14ac:dyDescent="0.45">
      <c r="A5140" t="s">
        <v>8355</v>
      </c>
      <c r="B5140" t="s">
        <v>8224</v>
      </c>
      <c r="C5140" t="s">
        <v>8385</v>
      </c>
      <c r="D5140" s="8" t="s">
        <v>8369</v>
      </c>
      <c r="E5140">
        <v>2653</v>
      </c>
      <c r="F5140" s="7">
        <v>1</v>
      </c>
      <c r="G5140" s="4">
        <v>51000</v>
      </c>
      <c r="H5140" s="4">
        <v>5876</v>
      </c>
      <c r="I5140" s="25">
        <v>31.514733796291694</v>
      </c>
      <c r="J5140" s="4">
        <v>70</v>
      </c>
      <c r="N5140" t="s">
        <v>8355</v>
      </c>
      <c r="O5140" t="s">
        <v>8224</v>
      </c>
      <c r="P5140" t="s">
        <v>8385</v>
      </c>
      <c r="Q5140" s="8" t="s">
        <v>8369</v>
      </c>
      <c r="R5140">
        <v>2653</v>
      </c>
      <c r="S5140" s="7">
        <v>1</v>
      </c>
      <c r="T5140" s="4">
        <v>51000</v>
      </c>
      <c r="U5140" s="4">
        <v>5876</v>
      </c>
      <c r="V5140" s="25">
        <v>31.514733796291694</v>
      </c>
      <c r="W5140" s="4">
        <v>70</v>
      </c>
    </row>
    <row r="5141" spans="1:23" x14ac:dyDescent="0.45">
      <c r="A5141" t="s">
        <v>8355</v>
      </c>
      <c r="B5141" t="s">
        <v>8224</v>
      </c>
      <c r="C5141" t="s">
        <v>8385</v>
      </c>
      <c r="D5141" s="8" t="s">
        <v>8371</v>
      </c>
      <c r="F5141" s="7">
        <v>1</v>
      </c>
      <c r="G5141" s="4">
        <v>1500</v>
      </c>
      <c r="H5141" s="4">
        <v>15</v>
      </c>
      <c r="I5141" s="25">
        <v>17.012465277781303</v>
      </c>
      <c r="J5141" s="4">
        <v>1</v>
      </c>
      <c r="N5141" t="s">
        <v>8355</v>
      </c>
      <c r="O5141" t="s">
        <v>8224</v>
      </c>
      <c r="P5141" t="s">
        <v>8385</v>
      </c>
      <c r="Q5141" s="8" t="s">
        <v>8371</v>
      </c>
      <c r="S5141" s="7">
        <v>1</v>
      </c>
      <c r="T5141" s="4">
        <v>1500</v>
      </c>
      <c r="U5141" s="4">
        <v>15</v>
      </c>
      <c r="V5141" s="25">
        <v>17.012465277781303</v>
      </c>
      <c r="W5141" s="4">
        <v>1</v>
      </c>
    </row>
    <row r="5142" spans="1:23" x14ac:dyDescent="0.45">
      <c r="A5142" t="s">
        <v>8355</v>
      </c>
      <c r="B5142" t="s">
        <v>8224</v>
      </c>
      <c r="C5142" t="s">
        <v>8385</v>
      </c>
      <c r="D5142" s="8" t="s">
        <v>8371</v>
      </c>
      <c r="E5142">
        <v>2641</v>
      </c>
      <c r="F5142" s="7">
        <v>1</v>
      </c>
      <c r="G5142" s="4">
        <v>1500</v>
      </c>
      <c r="H5142" s="4">
        <v>15</v>
      </c>
      <c r="I5142" s="25">
        <v>17.012465277781303</v>
      </c>
      <c r="J5142" s="4">
        <v>1</v>
      </c>
      <c r="N5142" t="s">
        <v>8355</v>
      </c>
      <c r="O5142" t="s">
        <v>8224</v>
      </c>
      <c r="P5142" t="s">
        <v>8385</v>
      </c>
      <c r="Q5142" s="8" t="s">
        <v>8371</v>
      </c>
      <c r="R5142">
        <v>2641</v>
      </c>
      <c r="S5142" s="7">
        <v>1</v>
      </c>
      <c r="T5142" s="4">
        <v>1500</v>
      </c>
      <c r="U5142" s="4">
        <v>15</v>
      </c>
      <c r="V5142" s="25">
        <v>17.012465277781303</v>
      </c>
      <c r="W5142" s="4">
        <v>1</v>
      </c>
    </row>
    <row r="5143" spans="1:23" x14ac:dyDescent="0.45">
      <c r="A5143" t="s">
        <v>8355</v>
      </c>
      <c r="B5143" t="s">
        <v>8224</v>
      </c>
      <c r="C5143" t="s">
        <v>8385</v>
      </c>
      <c r="D5143" s="8" t="s">
        <v>8372</v>
      </c>
      <c r="F5143" s="7">
        <v>1</v>
      </c>
      <c r="G5143" s="4">
        <v>500</v>
      </c>
      <c r="H5143" s="4">
        <v>4388</v>
      </c>
      <c r="I5143" s="25">
        <v>30</v>
      </c>
      <c r="J5143" s="4">
        <v>159</v>
      </c>
      <c r="N5143" t="s">
        <v>8355</v>
      </c>
      <c r="O5143" t="s">
        <v>8224</v>
      </c>
      <c r="P5143" t="s">
        <v>8385</v>
      </c>
      <c r="Q5143" s="8" t="s">
        <v>8372</v>
      </c>
      <c r="S5143" s="7">
        <v>1</v>
      </c>
      <c r="T5143" s="4">
        <v>500</v>
      </c>
      <c r="U5143" s="4">
        <v>4388</v>
      </c>
      <c r="V5143" s="25">
        <v>30</v>
      </c>
      <c r="W5143" s="4">
        <v>159</v>
      </c>
    </row>
    <row r="5144" spans="1:23" x14ac:dyDescent="0.45">
      <c r="A5144" t="s">
        <v>8355</v>
      </c>
      <c r="B5144" t="s">
        <v>8224</v>
      </c>
      <c r="C5144" t="s">
        <v>8385</v>
      </c>
      <c r="D5144" s="8" t="s">
        <v>8372</v>
      </c>
      <c r="E5144">
        <v>2617</v>
      </c>
      <c r="F5144" s="7">
        <v>1</v>
      </c>
      <c r="G5144" s="4">
        <v>500</v>
      </c>
      <c r="H5144" s="4">
        <v>4388</v>
      </c>
      <c r="I5144" s="25">
        <v>30</v>
      </c>
      <c r="J5144" s="4">
        <v>159</v>
      </c>
      <c r="N5144" t="s">
        <v>8355</v>
      </c>
      <c r="O5144" t="s">
        <v>8224</v>
      </c>
      <c r="P5144" t="s">
        <v>8385</v>
      </c>
      <c r="Q5144" s="8" t="s">
        <v>8372</v>
      </c>
      <c r="R5144">
        <v>2617</v>
      </c>
      <c r="S5144" s="7">
        <v>1</v>
      </c>
      <c r="T5144" s="4">
        <v>500</v>
      </c>
      <c r="U5144" s="4">
        <v>4388</v>
      </c>
      <c r="V5144" s="25">
        <v>30</v>
      </c>
      <c r="W5144" s="4">
        <v>159</v>
      </c>
    </row>
    <row r="5145" spans="1:23" x14ac:dyDescent="0.45">
      <c r="A5145" t="s">
        <v>8355</v>
      </c>
      <c r="B5145" t="s">
        <v>8224</v>
      </c>
      <c r="C5145" t="s">
        <v>8385</v>
      </c>
      <c r="D5145" s="8" t="s">
        <v>8373</v>
      </c>
      <c r="F5145" s="7">
        <v>1</v>
      </c>
      <c r="G5145" s="4">
        <v>12000</v>
      </c>
      <c r="H5145" s="4">
        <v>39131</v>
      </c>
      <c r="I5145" s="25">
        <v>40.141574074077653</v>
      </c>
      <c r="J5145" s="4">
        <v>489</v>
      </c>
      <c r="N5145" t="s">
        <v>8355</v>
      </c>
      <c r="O5145" t="s">
        <v>8224</v>
      </c>
      <c r="P5145" t="s">
        <v>8385</v>
      </c>
      <c r="Q5145" s="8" t="s">
        <v>8373</v>
      </c>
      <c r="S5145" s="7">
        <v>1</v>
      </c>
      <c r="T5145" s="4">
        <v>12000</v>
      </c>
      <c r="U5145" s="4">
        <v>39131</v>
      </c>
      <c r="V5145" s="25">
        <v>40.141574074077653</v>
      </c>
      <c r="W5145" s="4">
        <v>489</v>
      </c>
    </row>
    <row r="5146" spans="1:23" x14ac:dyDescent="0.45">
      <c r="A5146" t="s">
        <v>8355</v>
      </c>
      <c r="B5146" t="s">
        <v>8224</v>
      </c>
      <c r="C5146" t="s">
        <v>8385</v>
      </c>
      <c r="D5146" s="8" t="s">
        <v>8373</v>
      </c>
      <c r="E5146">
        <v>2602</v>
      </c>
      <c r="F5146" s="7">
        <v>1</v>
      </c>
      <c r="G5146" s="4">
        <v>12000</v>
      </c>
      <c r="H5146" s="4">
        <v>39131</v>
      </c>
      <c r="I5146" s="25">
        <v>40.141574074077653</v>
      </c>
      <c r="J5146" s="4">
        <v>489</v>
      </c>
      <c r="N5146" t="s">
        <v>8355</v>
      </c>
      <c r="O5146" t="s">
        <v>8224</v>
      </c>
      <c r="P5146" t="s">
        <v>8385</v>
      </c>
      <c r="Q5146" s="8" t="s">
        <v>8373</v>
      </c>
      <c r="R5146">
        <v>2602</v>
      </c>
      <c r="S5146" s="7">
        <v>1</v>
      </c>
      <c r="T5146" s="4">
        <v>12000</v>
      </c>
      <c r="U5146" s="4">
        <v>39131</v>
      </c>
      <c r="V5146" s="25">
        <v>40.141574074077653</v>
      </c>
      <c r="W5146" s="4">
        <v>489</v>
      </c>
    </row>
    <row r="5147" spans="1:23" x14ac:dyDescent="0.45">
      <c r="A5147" t="s">
        <v>8355</v>
      </c>
      <c r="B5147" t="s">
        <v>8224</v>
      </c>
      <c r="C5147" t="s">
        <v>8385</v>
      </c>
      <c r="D5147" s="8" t="s">
        <v>8374</v>
      </c>
      <c r="F5147" s="7">
        <v>1</v>
      </c>
      <c r="G5147" s="4">
        <v>839</v>
      </c>
      <c r="H5147" s="4">
        <v>926</v>
      </c>
      <c r="I5147" s="25">
        <v>20</v>
      </c>
      <c r="J5147" s="4">
        <v>21</v>
      </c>
      <c r="N5147" t="s">
        <v>8355</v>
      </c>
      <c r="O5147" t="s">
        <v>8224</v>
      </c>
      <c r="P5147" t="s">
        <v>8385</v>
      </c>
      <c r="Q5147" s="8" t="s">
        <v>8374</v>
      </c>
      <c r="S5147" s="7">
        <v>1</v>
      </c>
      <c r="T5147" s="4">
        <v>839</v>
      </c>
      <c r="U5147" s="4">
        <v>926</v>
      </c>
      <c r="V5147" s="25">
        <v>20</v>
      </c>
      <c r="W5147" s="4">
        <v>21</v>
      </c>
    </row>
    <row r="5148" spans="1:23" x14ac:dyDescent="0.45">
      <c r="A5148" t="s">
        <v>8355</v>
      </c>
      <c r="B5148" t="s">
        <v>8224</v>
      </c>
      <c r="C5148" t="s">
        <v>8385</v>
      </c>
      <c r="D5148" s="8" t="s">
        <v>8374</v>
      </c>
      <c r="E5148">
        <v>2628</v>
      </c>
      <c r="F5148" s="7">
        <v>1</v>
      </c>
      <c r="G5148" s="4">
        <v>839</v>
      </c>
      <c r="H5148" s="4">
        <v>926</v>
      </c>
      <c r="I5148" s="25">
        <v>20</v>
      </c>
      <c r="J5148" s="4">
        <v>21</v>
      </c>
      <c r="N5148" t="s">
        <v>8355</v>
      </c>
      <c r="O5148" t="s">
        <v>8224</v>
      </c>
      <c r="P5148" t="s">
        <v>8385</v>
      </c>
      <c r="Q5148" s="8" t="s">
        <v>8374</v>
      </c>
      <c r="R5148">
        <v>2628</v>
      </c>
      <c r="S5148" s="7">
        <v>1</v>
      </c>
      <c r="T5148" s="4">
        <v>839</v>
      </c>
      <c r="U5148" s="4">
        <v>926</v>
      </c>
      <c r="V5148" s="25">
        <v>20</v>
      </c>
      <c r="W5148" s="4">
        <v>21</v>
      </c>
    </row>
    <row r="5149" spans="1:23" x14ac:dyDescent="0.45">
      <c r="A5149" t="s">
        <v>8355</v>
      </c>
      <c r="B5149" t="s">
        <v>8224</v>
      </c>
      <c r="C5149" t="s">
        <v>8385</v>
      </c>
      <c r="D5149" s="8" t="s">
        <v>8381</v>
      </c>
      <c r="F5149" s="7">
        <v>2</v>
      </c>
      <c r="G5149" s="4">
        <v>10347</v>
      </c>
      <c r="H5149" s="4">
        <v>17529.13</v>
      </c>
      <c r="I5149" s="25">
        <v>30.5</v>
      </c>
      <c r="J5149" s="4">
        <v>308</v>
      </c>
      <c r="N5149" t="s">
        <v>8355</v>
      </c>
      <c r="O5149" t="s">
        <v>8224</v>
      </c>
      <c r="P5149" t="s">
        <v>8385</v>
      </c>
      <c r="Q5149" s="8" t="s">
        <v>8381</v>
      </c>
      <c r="S5149" s="7">
        <v>2</v>
      </c>
      <c r="T5149" s="4">
        <v>10347</v>
      </c>
      <c r="U5149" s="4">
        <v>17529.13</v>
      </c>
      <c r="V5149" s="25">
        <v>30.5</v>
      </c>
      <c r="W5149" s="4">
        <v>308</v>
      </c>
    </row>
    <row r="5150" spans="1:23" x14ac:dyDescent="0.45">
      <c r="A5150" t="s">
        <v>8355</v>
      </c>
      <c r="B5150" t="s">
        <v>8224</v>
      </c>
      <c r="C5150" t="s">
        <v>8385</v>
      </c>
      <c r="D5150" s="8" t="s">
        <v>8381</v>
      </c>
      <c r="E5150">
        <v>2612</v>
      </c>
      <c r="F5150" s="7">
        <v>1</v>
      </c>
      <c r="G5150" s="4">
        <v>10000</v>
      </c>
      <c r="H5150" s="4">
        <v>17176.13</v>
      </c>
      <c r="I5150" s="25">
        <v>31</v>
      </c>
      <c r="J5150" s="4">
        <v>294</v>
      </c>
      <c r="N5150" t="s">
        <v>8355</v>
      </c>
      <c r="O5150" t="s">
        <v>8224</v>
      </c>
      <c r="P5150" t="s">
        <v>8385</v>
      </c>
      <c r="Q5150" s="8" t="s">
        <v>8381</v>
      </c>
      <c r="R5150">
        <v>2612</v>
      </c>
      <c r="S5150" s="7">
        <v>1</v>
      </c>
      <c r="T5150" s="4">
        <v>10000</v>
      </c>
      <c r="U5150" s="4">
        <v>17176.13</v>
      </c>
      <c r="V5150" s="25">
        <v>31</v>
      </c>
      <c r="W5150" s="4">
        <v>294</v>
      </c>
    </row>
    <row r="5151" spans="1:23" x14ac:dyDescent="0.45">
      <c r="A5151" t="s">
        <v>8355</v>
      </c>
      <c r="B5151" t="s">
        <v>8224</v>
      </c>
      <c r="C5151" t="s">
        <v>8385</v>
      </c>
      <c r="D5151" s="8" t="s">
        <v>8381</v>
      </c>
      <c r="E5151">
        <v>2638</v>
      </c>
      <c r="F5151" s="7">
        <v>1</v>
      </c>
      <c r="G5151" s="4">
        <v>347</v>
      </c>
      <c r="H5151" s="4">
        <v>353</v>
      </c>
      <c r="I5151" s="25">
        <v>30</v>
      </c>
      <c r="J5151" s="4">
        <v>14</v>
      </c>
      <c r="N5151" t="s">
        <v>8355</v>
      </c>
      <c r="O5151" t="s">
        <v>8224</v>
      </c>
      <c r="P5151" t="s">
        <v>8385</v>
      </c>
      <c r="Q5151" s="8" t="s">
        <v>8381</v>
      </c>
      <c r="R5151">
        <v>2638</v>
      </c>
      <c r="S5151" s="7">
        <v>1</v>
      </c>
      <c r="T5151" s="4">
        <v>347</v>
      </c>
      <c r="U5151" s="4">
        <v>353</v>
      </c>
      <c r="V5151" s="25">
        <v>30</v>
      </c>
      <c r="W5151" s="4">
        <v>14</v>
      </c>
    </row>
    <row r="5152" spans="1:23" x14ac:dyDescent="0.45">
      <c r="A5152" t="s">
        <v>8355</v>
      </c>
      <c r="B5152" t="s">
        <v>8224</v>
      </c>
      <c r="C5152" t="s">
        <v>8386</v>
      </c>
      <c r="F5152" s="7"/>
      <c r="G5152" s="4"/>
      <c r="H5152" s="4"/>
      <c r="I5152" s="25"/>
      <c r="J5152" s="4"/>
      <c r="N5152" t="s">
        <v>8355</v>
      </c>
      <c r="O5152" t="s">
        <v>8224</v>
      </c>
      <c r="P5152" t="s">
        <v>8386</v>
      </c>
      <c r="S5152" s="7"/>
      <c r="T5152" s="4"/>
      <c r="U5152" s="4"/>
      <c r="V5152" s="25"/>
      <c r="W5152" s="4"/>
    </row>
    <row r="5153" spans="1:23" x14ac:dyDescent="0.45">
      <c r="A5153" t="s">
        <v>8355</v>
      </c>
      <c r="B5153" t="s">
        <v>8224</v>
      </c>
      <c r="C5153" t="s">
        <v>8386</v>
      </c>
      <c r="D5153" s="8" t="s">
        <v>8377</v>
      </c>
      <c r="F5153" s="7">
        <v>1</v>
      </c>
      <c r="G5153" s="4">
        <v>100000</v>
      </c>
      <c r="H5153" s="4">
        <v>51</v>
      </c>
      <c r="I5153" s="25">
        <v>59.958333333335759</v>
      </c>
      <c r="J5153" s="4">
        <v>6</v>
      </c>
      <c r="N5153" t="s">
        <v>8355</v>
      </c>
      <c r="O5153" t="s">
        <v>8224</v>
      </c>
      <c r="P5153" t="s">
        <v>8386</v>
      </c>
      <c r="Q5153" s="8" t="s">
        <v>8377</v>
      </c>
      <c r="S5153" s="7">
        <v>1</v>
      </c>
      <c r="T5153" s="4">
        <v>100000</v>
      </c>
      <c r="U5153" s="4">
        <v>51</v>
      </c>
      <c r="V5153" s="25">
        <v>59.958333333335759</v>
      </c>
      <c r="W5153" s="4">
        <v>6</v>
      </c>
    </row>
    <row r="5154" spans="1:23" x14ac:dyDescent="0.45">
      <c r="A5154" t="s">
        <v>8355</v>
      </c>
      <c r="B5154" t="s">
        <v>8224</v>
      </c>
      <c r="C5154" t="s">
        <v>8386</v>
      </c>
      <c r="D5154" s="8" t="s">
        <v>8377</v>
      </c>
      <c r="E5154">
        <v>2654</v>
      </c>
      <c r="F5154" s="7">
        <v>1</v>
      </c>
      <c r="G5154" s="4">
        <v>100000</v>
      </c>
      <c r="H5154" s="4">
        <v>51</v>
      </c>
      <c r="I5154" s="25">
        <v>59.958333333335759</v>
      </c>
      <c r="J5154" s="4">
        <v>6</v>
      </c>
      <c r="N5154" t="s">
        <v>8355</v>
      </c>
      <c r="O5154" t="s">
        <v>8224</v>
      </c>
      <c r="P5154" t="s">
        <v>8386</v>
      </c>
      <c r="Q5154" s="8" t="s">
        <v>8377</v>
      </c>
      <c r="R5154">
        <v>2654</v>
      </c>
      <c r="S5154" s="7">
        <v>1</v>
      </c>
      <c r="T5154" s="4">
        <v>100000</v>
      </c>
      <c r="U5154" s="4">
        <v>51</v>
      </c>
      <c r="V5154" s="25">
        <v>59.958333333335759</v>
      </c>
      <c r="W5154" s="4">
        <v>6</v>
      </c>
    </row>
    <row r="5155" spans="1:23" x14ac:dyDescent="0.45">
      <c r="A5155" t="s">
        <v>8355</v>
      </c>
      <c r="B5155" t="s">
        <v>8224</v>
      </c>
      <c r="C5155" t="s">
        <v>8386</v>
      </c>
      <c r="D5155" s="8" t="s">
        <v>8378</v>
      </c>
      <c r="F5155" s="7">
        <v>1</v>
      </c>
      <c r="G5155" s="4">
        <v>49000</v>
      </c>
      <c r="H5155" s="4">
        <v>1333</v>
      </c>
      <c r="I5155" s="25">
        <v>30</v>
      </c>
      <c r="J5155" s="4">
        <v>10</v>
      </c>
      <c r="N5155" t="s">
        <v>8355</v>
      </c>
      <c r="O5155" t="s">
        <v>8224</v>
      </c>
      <c r="P5155" t="s">
        <v>8386</v>
      </c>
      <c r="Q5155" s="8" t="s">
        <v>8378</v>
      </c>
      <c r="S5155" s="7">
        <v>1</v>
      </c>
      <c r="T5155" s="4">
        <v>49000</v>
      </c>
      <c r="U5155" s="4">
        <v>1333</v>
      </c>
      <c r="V5155" s="25">
        <v>30</v>
      </c>
      <c r="W5155" s="4">
        <v>10</v>
      </c>
    </row>
    <row r="5156" spans="1:23" x14ac:dyDescent="0.45">
      <c r="A5156" t="s">
        <v>8355</v>
      </c>
      <c r="B5156" t="s">
        <v>8224</v>
      </c>
      <c r="C5156" t="s">
        <v>8386</v>
      </c>
      <c r="D5156" s="8" t="s">
        <v>8378</v>
      </c>
      <c r="E5156">
        <v>2659</v>
      </c>
      <c r="F5156" s="7">
        <v>1</v>
      </c>
      <c r="G5156" s="4">
        <v>49000</v>
      </c>
      <c r="H5156" s="4">
        <v>1333</v>
      </c>
      <c r="I5156" s="25">
        <v>30</v>
      </c>
      <c r="J5156" s="4">
        <v>10</v>
      </c>
      <c r="N5156" t="s">
        <v>8355</v>
      </c>
      <c r="O5156" t="s">
        <v>8224</v>
      </c>
      <c r="P5156" t="s">
        <v>8386</v>
      </c>
      <c r="Q5156" s="8" t="s">
        <v>8378</v>
      </c>
      <c r="R5156">
        <v>2659</v>
      </c>
      <c r="S5156" s="7">
        <v>1</v>
      </c>
      <c r="T5156" s="4">
        <v>49000</v>
      </c>
      <c r="U5156" s="4">
        <v>1333</v>
      </c>
      <c r="V5156" s="25">
        <v>30</v>
      </c>
      <c r="W5156" s="4">
        <v>10</v>
      </c>
    </row>
    <row r="5157" spans="1:23" x14ac:dyDescent="0.45">
      <c r="A5157" t="s">
        <v>8355</v>
      </c>
      <c r="B5157" t="s">
        <v>8224</v>
      </c>
      <c r="C5157" t="s">
        <v>8386</v>
      </c>
      <c r="D5157" s="8" t="s">
        <v>8379</v>
      </c>
      <c r="F5157" s="7">
        <v>2</v>
      </c>
      <c r="G5157" s="4">
        <v>18000</v>
      </c>
      <c r="H5157" s="4">
        <v>25052</v>
      </c>
      <c r="I5157" s="25">
        <v>45</v>
      </c>
      <c r="J5157" s="4">
        <v>534</v>
      </c>
      <c r="N5157" t="s">
        <v>8355</v>
      </c>
      <c r="O5157" t="s">
        <v>8224</v>
      </c>
      <c r="P5157" t="s">
        <v>8386</v>
      </c>
      <c r="Q5157" s="8" t="s">
        <v>8379</v>
      </c>
      <c r="S5157" s="7">
        <v>2</v>
      </c>
      <c r="T5157" s="4">
        <v>18000</v>
      </c>
      <c r="U5157" s="4">
        <v>25052</v>
      </c>
      <c r="V5157" s="25">
        <v>45</v>
      </c>
      <c r="W5157" s="4">
        <v>534</v>
      </c>
    </row>
    <row r="5158" spans="1:23" x14ac:dyDescent="0.45">
      <c r="A5158" t="s">
        <v>8355</v>
      </c>
      <c r="B5158" t="s">
        <v>8224</v>
      </c>
      <c r="C5158" t="s">
        <v>8386</v>
      </c>
      <c r="D5158" s="8" t="s">
        <v>8379</v>
      </c>
      <c r="E5158">
        <v>2621</v>
      </c>
      <c r="F5158" s="7">
        <v>1</v>
      </c>
      <c r="G5158" s="4">
        <v>15000</v>
      </c>
      <c r="H5158" s="4">
        <v>21882</v>
      </c>
      <c r="I5158" s="25">
        <v>30</v>
      </c>
      <c r="J5158" s="4">
        <v>465</v>
      </c>
      <c r="N5158" t="s">
        <v>8355</v>
      </c>
      <c r="O5158" t="s">
        <v>8224</v>
      </c>
      <c r="P5158" t="s">
        <v>8386</v>
      </c>
      <c r="Q5158" s="8" t="s">
        <v>8379</v>
      </c>
      <c r="R5158">
        <v>2621</v>
      </c>
      <c r="S5158" s="7">
        <v>1</v>
      </c>
      <c r="T5158" s="4">
        <v>15000</v>
      </c>
      <c r="U5158" s="4">
        <v>21882</v>
      </c>
      <c r="V5158" s="25">
        <v>30</v>
      </c>
      <c r="W5158" s="4">
        <v>465</v>
      </c>
    </row>
    <row r="5159" spans="1:23" x14ac:dyDescent="0.45">
      <c r="A5159" t="s">
        <v>8355</v>
      </c>
      <c r="B5159" t="s">
        <v>8224</v>
      </c>
      <c r="C5159" t="s">
        <v>8386</v>
      </c>
      <c r="D5159" s="8" t="s">
        <v>8379</v>
      </c>
      <c r="E5159">
        <v>2640</v>
      </c>
      <c r="F5159" s="7">
        <v>1</v>
      </c>
      <c r="G5159" s="4">
        <v>3000</v>
      </c>
      <c r="H5159" s="4">
        <v>3170</v>
      </c>
      <c r="I5159" s="25">
        <v>60</v>
      </c>
      <c r="J5159" s="4">
        <v>69</v>
      </c>
      <c r="N5159" t="s">
        <v>8355</v>
      </c>
      <c r="O5159" t="s">
        <v>8224</v>
      </c>
      <c r="P5159" t="s">
        <v>8386</v>
      </c>
      <c r="Q5159" s="8" t="s">
        <v>8379</v>
      </c>
      <c r="R5159">
        <v>2640</v>
      </c>
      <c r="S5159" s="7">
        <v>1</v>
      </c>
      <c r="T5159" s="4">
        <v>3000</v>
      </c>
      <c r="U5159" s="4">
        <v>3170</v>
      </c>
      <c r="V5159" s="25">
        <v>60</v>
      </c>
      <c r="W5159" s="4">
        <v>69</v>
      </c>
    </row>
    <row r="5160" spans="1:23" x14ac:dyDescent="0.45">
      <c r="A5160" t="s">
        <v>8355</v>
      </c>
      <c r="B5160" t="s">
        <v>8224</v>
      </c>
      <c r="C5160" t="s">
        <v>8386</v>
      </c>
      <c r="D5160" s="8" t="s">
        <v>8369</v>
      </c>
      <c r="F5160" s="7">
        <v>1</v>
      </c>
      <c r="G5160" s="4">
        <v>2500</v>
      </c>
      <c r="H5160" s="4">
        <v>2800</v>
      </c>
      <c r="I5160" s="25">
        <v>30</v>
      </c>
      <c r="J5160" s="4">
        <v>50</v>
      </c>
      <c r="N5160" t="s">
        <v>8355</v>
      </c>
      <c r="O5160" t="s">
        <v>8224</v>
      </c>
      <c r="P5160" t="s">
        <v>8386</v>
      </c>
      <c r="Q5160" s="8" t="s">
        <v>8369</v>
      </c>
      <c r="S5160" s="7">
        <v>1</v>
      </c>
      <c r="T5160" s="4">
        <v>2500</v>
      </c>
      <c r="U5160" s="4">
        <v>2800</v>
      </c>
      <c r="V5160" s="25">
        <v>30</v>
      </c>
      <c r="W5160" s="4">
        <v>50</v>
      </c>
    </row>
    <row r="5161" spans="1:23" x14ac:dyDescent="0.45">
      <c r="A5161" t="s">
        <v>8355</v>
      </c>
      <c r="B5161" t="s">
        <v>8224</v>
      </c>
      <c r="C5161" t="s">
        <v>8386</v>
      </c>
      <c r="D5161" s="8" t="s">
        <v>8369</v>
      </c>
      <c r="E5161">
        <v>2626</v>
      </c>
      <c r="F5161" s="7">
        <v>1</v>
      </c>
      <c r="G5161" s="4">
        <v>2500</v>
      </c>
      <c r="H5161" s="4">
        <v>2800</v>
      </c>
      <c r="I5161" s="25">
        <v>30</v>
      </c>
      <c r="J5161" s="4">
        <v>50</v>
      </c>
      <c r="N5161" t="s">
        <v>8355</v>
      </c>
      <c r="O5161" t="s">
        <v>8224</v>
      </c>
      <c r="P5161" t="s">
        <v>8386</v>
      </c>
      <c r="Q5161" s="8" t="s">
        <v>8369</v>
      </c>
      <c r="R5161">
        <v>2626</v>
      </c>
      <c r="S5161" s="7">
        <v>1</v>
      </c>
      <c r="T5161" s="4">
        <v>2500</v>
      </c>
      <c r="U5161" s="4">
        <v>2800</v>
      </c>
      <c r="V5161" s="25">
        <v>30</v>
      </c>
      <c r="W5161" s="4">
        <v>50</v>
      </c>
    </row>
    <row r="5162" spans="1:23" x14ac:dyDescent="0.45">
      <c r="A5162" t="s">
        <v>8355</v>
      </c>
      <c r="B5162" t="s">
        <v>8224</v>
      </c>
      <c r="C5162" t="s">
        <v>8386</v>
      </c>
      <c r="D5162" s="8" t="s">
        <v>8380</v>
      </c>
      <c r="F5162" s="7">
        <v>1</v>
      </c>
      <c r="G5162" s="4">
        <v>8000</v>
      </c>
      <c r="H5162" s="4">
        <v>32616</v>
      </c>
      <c r="I5162" s="25">
        <v>43.208657407405553</v>
      </c>
      <c r="J5162" s="4">
        <v>398</v>
      </c>
      <c r="N5162" t="s">
        <v>8355</v>
      </c>
      <c r="O5162" t="s">
        <v>8224</v>
      </c>
      <c r="P5162" t="s">
        <v>8386</v>
      </c>
      <c r="Q5162" s="8" t="s">
        <v>8380</v>
      </c>
      <c r="S5162" s="7">
        <v>1</v>
      </c>
      <c r="T5162" s="4">
        <v>8000</v>
      </c>
      <c r="U5162" s="4">
        <v>32616</v>
      </c>
      <c r="V5162" s="25">
        <v>43.208657407405553</v>
      </c>
      <c r="W5162" s="4">
        <v>398</v>
      </c>
    </row>
    <row r="5163" spans="1:23" x14ac:dyDescent="0.45">
      <c r="A5163" t="s">
        <v>8355</v>
      </c>
      <c r="B5163" t="s">
        <v>8224</v>
      </c>
      <c r="C5163" t="s">
        <v>8386</v>
      </c>
      <c r="D5163" s="8" t="s">
        <v>8380</v>
      </c>
      <c r="E5163">
        <v>2607</v>
      </c>
      <c r="F5163" s="7">
        <v>1</v>
      </c>
      <c r="G5163" s="4">
        <v>8000</v>
      </c>
      <c r="H5163" s="4">
        <v>32616</v>
      </c>
      <c r="I5163" s="25">
        <v>43.208657407405553</v>
      </c>
      <c r="J5163" s="4">
        <v>398</v>
      </c>
      <c r="N5163" t="s">
        <v>8355</v>
      </c>
      <c r="O5163" t="s">
        <v>8224</v>
      </c>
      <c r="P5163" t="s">
        <v>8386</v>
      </c>
      <c r="Q5163" s="8" t="s">
        <v>8380</v>
      </c>
      <c r="R5163">
        <v>2607</v>
      </c>
      <c r="S5163" s="7">
        <v>1</v>
      </c>
      <c r="T5163" s="4">
        <v>8000</v>
      </c>
      <c r="U5163" s="4">
        <v>32616</v>
      </c>
      <c r="V5163" s="25">
        <v>43.208657407405553</v>
      </c>
      <c r="W5163" s="4">
        <v>398</v>
      </c>
    </row>
    <row r="5164" spans="1:23" x14ac:dyDescent="0.45">
      <c r="A5164" t="s">
        <v>8355</v>
      </c>
      <c r="B5164" t="s">
        <v>8224</v>
      </c>
      <c r="C5164" t="s">
        <v>8386</v>
      </c>
      <c r="D5164" s="8" t="s">
        <v>8370</v>
      </c>
      <c r="F5164" s="7">
        <v>1</v>
      </c>
      <c r="G5164" s="4">
        <v>25000</v>
      </c>
      <c r="H5164" s="4">
        <v>28633.5</v>
      </c>
      <c r="I5164" s="25">
        <v>30</v>
      </c>
      <c r="J5164" s="4">
        <v>238</v>
      </c>
      <c r="N5164" t="s">
        <v>8355</v>
      </c>
      <c r="O5164" t="s">
        <v>8224</v>
      </c>
      <c r="P5164" t="s">
        <v>8386</v>
      </c>
      <c r="Q5164" s="8" t="s">
        <v>8370</v>
      </c>
      <c r="S5164" s="7">
        <v>1</v>
      </c>
      <c r="T5164" s="4">
        <v>25000</v>
      </c>
      <c r="U5164" s="4">
        <v>28633.5</v>
      </c>
      <c r="V5164" s="25">
        <v>30</v>
      </c>
      <c r="W5164" s="4">
        <v>238</v>
      </c>
    </row>
    <row r="5165" spans="1:23" x14ac:dyDescent="0.45">
      <c r="A5165" t="s">
        <v>8355</v>
      </c>
      <c r="B5165" t="s">
        <v>8224</v>
      </c>
      <c r="C5165" t="s">
        <v>8386</v>
      </c>
      <c r="D5165" s="8" t="s">
        <v>8370</v>
      </c>
      <c r="E5165">
        <v>2616</v>
      </c>
      <c r="F5165" s="7">
        <v>1</v>
      </c>
      <c r="G5165" s="4">
        <v>25000</v>
      </c>
      <c r="H5165" s="4">
        <v>28633.5</v>
      </c>
      <c r="I5165" s="25">
        <v>30</v>
      </c>
      <c r="J5165" s="4">
        <v>238</v>
      </c>
      <c r="N5165" t="s">
        <v>8355</v>
      </c>
      <c r="O5165" t="s">
        <v>8224</v>
      </c>
      <c r="P5165" t="s">
        <v>8386</v>
      </c>
      <c r="Q5165" s="8" t="s">
        <v>8370</v>
      </c>
      <c r="R5165">
        <v>2616</v>
      </c>
      <c r="S5165" s="7">
        <v>1</v>
      </c>
      <c r="T5165" s="4">
        <v>25000</v>
      </c>
      <c r="U5165" s="4">
        <v>28633.5</v>
      </c>
      <c r="V5165" s="25">
        <v>30</v>
      </c>
      <c r="W5165" s="4">
        <v>238</v>
      </c>
    </row>
    <row r="5166" spans="1:23" x14ac:dyDescent="0.45">
      <c r="A5166" t="s">
        <v>8355</v>
      </c>
      <c r="B5166" t="s">
        <v>8224</v>
      </c>
      <c r="C5166" t="s">
        <v>8386</v>
      </c>
      <c r="D5166" s="8" t="s">
        <v>8371</v>
      </c>
      <c r="F5166" s="7">
        <v>2</v>
      </c>
      <c r="G5166" s="4">
        <v>520000</v>
      </c>
      <c r="H5166" s="4">
        <v>65019.47</v>
      </c>
      <c r="I5166" s="25">
        <v>29</v>
      </c>
      <c r="J5166" s="4">
        <v>821</v>
      </c>
      <c r="N5166" t="s">
        <v>8355</v>
      </c>
      <c r="O5166" t="s">
        <v>8224</v>
      </c>
      <c r="P5166" t="s">
        <v>8386</v>
      </c>
      <c r="Q5166" s="8" t="s">
        <v>8371</v>
      </c>
      <c r="S5166" s="7">
        <v>2</v>
      </c>
      <c r="T5166" s="4">
        <v>520000</v>
      </c>
      <c r="U5166" s="4">
        <v>65019.47</v>
      </c>
      <c r="V5166" s="25">
        <v>29</v>
      </c>
      <c r="W5166" s="4">
        <v>821</v>
      </c>
    </row>
    <row r="5167" spans="1:23" x14ac:dyDescent="0.45">
      <c r="A5167" t="s">
        <v>8355</v>
      </c>
      <c r="B5167" t="s">
        <v>8224</v>
      </c>
      <c r="C5167" t="s">
        <v>8386</v>
      </c>
      <c r="D5167" s="8" t="s">
        <v>8371</v>
      </c>
      <c r="E5167">
        <v>2631</v>
      </c>
      <c r="F5167" s="7">
        <v>1</v>
      </c>
      <c r="G5167" s="4">
        <v>20000</v>
      </c>
      <c r="H5167" s="4">
        <v>22933.05</v>
      </c>
      <c r="I5167" s="25">
        <v>28</v>
      </c>
      <c r="J5167" s="4">
        <v>286</v>
      </c>
      <c r="N5167" t="s">
        <v>8355</v>
      </c>
      <c r="O5167" t="s">
        <v>8224</v>
      </c>
      <c r="P5167" t="s">
        <v>8386</v>
      </c>
      <c r="Q5167" s="8" t="s">
        <v>8371</v>
      </c>
      <c r="R5167">
        <v>2631</v>
      </c>
      <c r="S5167" s="7">
        <v>1</v>
      </c>
      <c r="T5167" s="4">
        <v>20000</v>
      </c>
      <c r="U5167" s="4">
        <v>22933.05</v>
      </c>
      <c r="V5167" s="25">
        <v>28</v>
      </c>
      <c r="W5167" s="4">
        <v>286</v>
      </c>
    </row>
    <row r="5168" spans="1:23" x14ac:dyDescent="0.45">
      <c r="A5168" t="s">
        <v>8355</v>
      </c>
      <c r="B5168" t="s">
        <v>8224</v>
      </c>
      <c r="C5168" t="s">
        <v>8386</v>
      </c>
      <c r="D5168" s="8" t="s">
        <v>8371</v>
      </c>
      <c r="E5168">
        <v>2646</v>
      </c>
      <c r="F5168" s="7">
        <v>1</v>
      </c>
      <c r="G5168" s="4">
        <v>500000</v>
      </c>
      <c r="H5168" s="4">
        <v>42086.42</v>
      </c>
      <c r="I5168" s="25">
        <v>30</v>
      </c>
      <c r="J5168" s="4">
        <v>535</v>
      </c>
      <c r="N5168" t="s">
        <v>8355</v>
      </c>
      <c r="O5168" t="s">
        <v>8224</v>
      </c>
      <c r="P5168" t="s">
        <v>8386</v>
      </c>
      <c r="Q5168" s="8" t="s">
        <v>8371</v>
      </c>
      <c r="R5168">
        <v>2646</v>
      </c>
      <c r="S5168" s="7">
        <v>1</v>
      </c>
      <c r="T5168" s="4">
        <v>500000</v>
      </c>
      <c r="U5168" s="4">
        <v>42086.42</v>
      </c>
      <c r="V5168" s="25">
        <v>30</v>
      </c>
      <c r="W5168" s="4">
        <v>535</v>
      </c>
    </row>
    <row r="5169" spans="1:23" x14ac:dyDescent="0.45">
      <c r="A5169" t="s">
        <v>8355</v>
      </c>
      <c r="B5169" t="s">
        <v>8224</v>
      </c>
      <c r="C5169" t="s">
        <v>8386</v>
      </c>
      <c r="D5169" s="8" t="s">
        <v>8372</v>
      </c>
      <c r="F5169" s="7">
        <v>2</v>
      </c>
      <c r="G5169" s="4">
        <v>21000</v>
      </c>
      <c r="H5169" s="4">
        <v>1903</v>
      </c>
      <c r="I5169" s="25">
        <v>43.307847222218697</v>
      </c>
      <c r="J5169" s="4">
        <v>58</v>
      </c>
      <c r="N5169" t="s">
        <v>8355</v>
      </c>
      <c r="O5169" t="s">
        <v>8224</v>
      </c>
      <c r="P5169" t="s">
        <v>8386</v>
      </c>
      <c r="Q5169" s="8" t="s">
        <v>8372</v>
      </c>
      <c r="S5169" s="7">
        <v>2</v>
      </c>
      <c r="T5169" s="4">
        <v>21000</v>
      </c>
      <c r="U5169" s="4">
        <v>1903</v>
      </c>
      <c r="V5169" s="25">
        <v>43.307847222218697</v>
      </c>
      <c r="W5169" s="4">
        <v>58</v>
      </c>
    </row>
    <row r="5170" spans="1:23" x14ac:dyDescent="0.45">
      <c r="A5170" t="s">
        <v>8355</v>
      </c>
      <c r="B5170" t="s">
        <v>8224</v>
      </c>
      <c r="C5170" t="s">
        <v>8386</v>
      </c>
      <c r="D5170" s="8" t="s">
        <v>8372</v>
      </c>
      <c r="E5170">
        <v>2619</v>
      </c>
      <c r="F5170" s="7">
        <v>1</v>
      </c>
      <c r="G5170" s="4">
        <v>1000</v>
      </c>
      <c r="H5170" s="4">
        <v>1884</v>
      </c>
      <c r="I5170" s="25">
        <v>26.574027777773154</v>
      </c>
      <c r="J5170" s="4">
        <v>53</v>
      </c>
      <c r="N5170" t="s">
        <v>8355</v>
      </c>
      <c r="O5170" t="s">
        <v>8224</v>
      </c>
      <c r="P5170" t="s">
        <v>8386</v>
      </c>
      <c r="Q5170" s="8" t="s">
        <v>8372</v>
      </c>
      <c r="R5170">
        <v>2619</v>
      </c>
      <c r="S5170" s="7">
        <v>1</v>
      </c>
      <c r="T5170" s="4">
        <v>1000</v>
      </c>
      <c r="U5170" s="4">
        <v>1884</v>
      </c>
      <c r="V5170" s="25">
        <v>26.574027777773154</v>
      </c>
      <c r="W5170" s="4">
        <v>53</v>
      </c>
    </row>
    <row r="5171" spans="1:23" x14ac:dyDescent="0.45">
      <c r="A5171" t="s">
        <v>8355</v>
      </c>
      <c r="B5171" t="s">
        <v>8224</v>
      </c>
      <c r="C5171" t="s">
        <v>8386</v>
      </c>
      <c r="D5171" s="8" t="s">
        <v>8372</v>
      </c>
      <c r="E5171">
        <v>2660</v>
      </c>
      <c r="F5171" s="7">
        <v>1</v>
      </c>
      <c r="G5171" s="4">
        <v>20000</v>
      </c>
      <c r="H5171" s="4">
        <v>19</v>
      </c>
      <c r="I5171" s="25">
        <v>60.041666666664241</v>
      </c>
      <c r="J5171" s="4">
        <v>5</v>
      </c>
      <c r="N5171" t="s">
        <v>8355</v>
      </c>
      <c r="O5171" t="s">
        <v>8224</v>
      </c>
      <c r="P5171" t="s">
        <v>8386</v>
      </c>
      <c r="Q5171" s="8" t="s">
        <v>8372</v>
      </c>
      <c r="R5171">
        <v>2660</v>
      </c>
      <c r="S5171" s="7">
        <v>1</v>
      </c>
      <c r="T5171" s="4">
        <v>20000</v>
      </c>
      <c r="U5171" s="4">
        <v>19</v>
      </c>
      <c r="V5171" s="25">
        <v>60.041666666664241</v>
      </c>
      <c r="W5171" s="4">
        <v>5</v>
      </c>
    </row>
    <row r="5172" spans="1:23" x14ac:dyDescent="0.45">
      <c r="A5172" t="s">
        <v>8355</v>
      </c>
      <c r="B5172" t="s">
        <v>8224</v>
      </c>
      <c r="C5172" t="s">
        <v>8386</v>
      </c>
      <c r="D5172" s="8" t="s">
        <v>8373</v>
      </c>
      <c r="F5172" s="7">
        <v>2</v>
      </c>
      <c r="G5172" s="4">
        <v>15150</v>
      </c>
      <c r="H5172" s="4">
        <v>16778</v>
      </c>
      <c r="I5172" s="25">
        <v>45.041666666664241</v>
      </c>
      <c r="J5172" s="4">
        <v>122</v>
      </c>
      <c r="N5172" t="s">
        <v>8355</v>
      </c>
      <c r="O5172" t="s">
        <v>8224</v>
      </c>
      <c r="P5172" t="s">
        <v>8386</v>
      </c>
      <c r="Q5172" s="8" t="s">
        <v>8373</v>
      </c>
      <c r="S5172" s="7">
        <v>2</v>
      </c>
      <c r="T5172" s="4">
        <v>15150</v>
      </c>
      <c r="U5172" s="4">
        <v>16778</v>
      </c>
      <c r="V5172" s="25">
        <v>45.041666666664241</v>
      </c>
      <c r="W5172" s="4">
        <v>122</v>
      </c>
    </row>
    <row r="5173" spans="1:23" x14ac:dyDescent="0.45">
      <c r="A5173" t="s">
        <v>8355</v>
      </c>
      <c r="B5173" t="s">
        <v>8224</v>
      </c>
      <c r="C5173" t="s">
        <v>8386</v>
      </c>
      <c r="D5173" s="8" t="s">
        <v>8373</v>
      </c>
      <c r="E5173">
        <v>2618</v>
      </c>
      <c r="F5173" s="7">
        <v>1</v>
      </c>
      <c r="G5173" s="4">
        <v>15000</v>
      </c>
      <c r="H5173" s="4">
        <v>15808</v>
      </c>
      <c r="I5173" s="25">
        <v>60.041666666664241</v>
      </c>
      <c r="J5173" s="4">
        <v>77</v>
      </c>
      <c r="N5173" t="s">
        <v>8355</v>
      </c>
      <c r="O5173" t="s">
        <v>8224</v>
      </c>
      <c r="P5173" t="s">
        <v>8386</v>
      </c>
      <c r="Q5173" s="8" t="s">
        <v>8373</v>
      </c>
      <c r="R5173">
        <v>2618</v>
      </c>
      <c r="S5173" s="7">
        <v>1</v>
      </c>
      <c r="T5173" s="4">
        <v>15000</v>
      </c>
      <c r="U5173" s="4">
        <v>15808</v>
      </c>
      <c r="V5173" s="25">
        <v>60.041666666664241</v>
      </c>
      <c r="W5173" s="4">
        <v>77</v>
      </c>
    </row>
    <row r="5174" spans="1:23" x14ac:dyDescent="0.45">
      <c r="A5174" t="s">
        <v>8355</v>
      </c>
      <c r="B5174" t="s">
        <v>8224</v>
      </c>
      <c r="C5174" t="s">
        <v>8386</v>
      </c>
      <c r="D5174" s="8" t="s">
        <v>8373</v>
      </c>
      <c r="E5174">
        <v>2627</v>
      </c>
      <c r="F5174" s="7">
        <v>1</v>
      </c>
      <c r="G5174" s="4">
        <v>150</v>
      </c>
      <c r="H5174" s="4">
        <v>970</v>
      </c>
      <c r="I5174" s="25">
        <v>30.041666666664241</v>
      </c>
      <c r="J5174" s="4">
        <v>45</v>
      </c>
      <c r="N5174" t="s">
        <v>8355</v>
      </c>
      <c r="O5174" t="s">
        <v>8224</v>
      </c>
      <c r="P5174" t="s">
        <v>8386</v>
      </c>
      <c r="Q5174" s="8" t="s">
        <v>8373</v>
      </c>
      <c r="R5174">
        <v>2627</v>
      </c>
      <c r="S5174" s="7">
        <v>1</v>
      </c>
      <c r="T5174" s="4">
        <v>150</v>
      </c>
      <c r="U5174" s="4">
        <v>970</v>
      </c>
      <c r="V5174" s="25">
        <v>30.041666666664241</v>
      </c>
      <c r="W5174" s="4">
        <v>45</v>
      </c>
    </row>
    <row r="5175" spans="1:23" x14ac:dyDescent="0.45">
      <c r="A5175" t="s">
        <v>8355</v>
      </c>
      <c r="B5175" t="s">
        <v>8224</v>
      </c>
      <c r="C5175" t="s">
        <v>8386</v>
      </c>
      <c r="D5175" s="8" t="s">
        <v>8374</v>
      </c>
      <c r="F5175" s="7">
        <v>1</v>
      </c>
      <c r="G5175" s="4">
        <v>280000</v>
      </c>
      <c r="H5175" s="4">
        <v>5233</v>
      </c>
      <c r="I5175" s="25">
        <v>28</v>
      </c>
      <c r="J5175" s="4">
        <v>17</v>
      </c>
      <c r="N5175" t="s">
        <v>8355</v>
      </c>
      <c r="O5175" t="s">
        <v>8224</v>
      </c>
      <c r="P5175" t="s">
        <v>8386</v>
      </c>
      <c r="Q5175" s="8" t="s">
        <v>8374</v>
      </c>
      <c r="S5175" s="7">
        <v>1</v>
      </c>
      <c r="T5175" s="4">
        <v>280000</v>
      </c>
      <c r="U5175" s="4">
        <v>5233</v>
      </c>
      <c r="V5175" s="25">
        <v>28</v>
      </c>
      <c r="W5175" s="4">
        <v>17</v>
      </c>
    </row>
    <row r="5176" spans="1:23" x14ac:dyDescent="0.45">
      <c r="A5176" t="s">
        <v>8355</v>
      </c>
      <c r="B5176" t="s">
        <v>8224</v>
      </c>
      <c r="C5176" t="s">
        <v>8386</v>
      </c>
      <c r="D5176" s="8" t="s">
        <v>8374</v>
      </c>
      <c r="E5176">
        <v>2651</v>
      </c>
      <c r="F5176" s="7">
        <v>1</v>
      </c>
      <c r="G5176" s="4">
        <v>280000</v>
      </c>
      <c r="H5176" s="4">
        <v>5233</v>
      </c>
      <c r="I5176" s="25">
        <v>28</v>
      </c>
      <c r="J5176" s="4">
        <v>17</v>
      </c>
      <c r="N5176" t="s">
        <v>8355</v>
      </c>
      <c r="O5176" t="s">
        <v>8224</v>
      </c>
      <c r="P5176" t="s">
        <v>8386</v>
      </c>
      <c r="Q5176" s="8" t="s">
        <v>8374</v>
      </c>
      <c r="R5176">
        <v>2651</v>
      </c>
      <c r="S5176" s="7">
        <v>1</v>
      </c>
      <c r="T5176" s="4">
        <v>280000</v>
      </c>
      <c r="U5176" s="4">
        <v>5233</v>
      </c>
      <c r="V5176" s="25">
        <v>28</v>
      </c>
      <c r="W5176" s="4">
        <v>17</v>
      </c>
    </row>
    <row r="5177" spans="1:23" x14ac:dyDescent="0.45">
      <c r="A5177" t="s">
        <v>8355</v>
      </c>
      <c r="B5177" t="s">
        <v>8224</v>
      </c>
      <c r="C5177" t="s">
        <v>8386</v>
      </c>
      <c r="D5177" s="8" t="s">
        <v>8381</v>
      </c>
      <c r="F5177" s="7">
        <v>1</v>
      </c>
      <c r="G5177" s="4">
        <v>125000</v>
      </c>
      <c r="H5177" s="4">
        <v>124</v>
      </c>
      <c r="I5177" s="25">
        <v>60</v>
      </c>
      <c r="J5177" s="4">
        <v>3</v>
      </c>
      <c r="N5177" t="s">
        <v>8355</v>
      </c>
      <c r="O5177" t="s">
        <v>8224</v>
      </c>
      <c r="P5177" t="s">
        <v>8386</v>
      </c>
      <c r="Q5177" s="8" t="s">
        <v>8381</v>
      </c>
      <c r="S5177" s="7">
        <v>1</v>
      </c>
      <c r="T5177" s="4">
        <v>125000</v>
      </c>
      <c r="U5177" s="4">
        <v>124</v>
      </c>
      <c r="V5177" s="25">
        <v>60</v>
      </c>
      <c r="W5177" s="4">
        <v>3</v>
      </c>
    </row>
    <row r="5178" spans="1:23" x14ac:dyDescent="0.45">
      <c r="A5178" t="s">
        <v>8355</v>
      </c>
      <c r="B5178" t="s">
        <v>8224</v>
      </c>
      <c r="C5178" t="s">
        <v>8386</v>
      </c>
      <c r="D5178" s="8" t="s">
        <v>8381</v>
      </c>
      <c r="E5178">
        <v>2649</v>
      </c>
      <c r="F5178" s="7">
        <v>1</v>
      </c>
      <c r="G5178" s="4">
        <v>125000</v>
      </c>
      <c r="H5178" s="4">
        <v>124</v>
      </c>
      <c r="I5178" s="25">
        <v>60</v>
      </c>
      <c r="J5178" s="4">
        <v>3</v>
      </c>
      <c r="N5178" t="s">
        <v>8355</v>
      </c>
      <c r="O5178" t="s">
        <v>8224</v>
      </c>
      <c r="P5178" t="s">
        <v>8386</v>
      </c>
      <c r="Q5178" s="8" t="s">
        <v>8381</v>
      </c>
      <c r="R5178">
        <v>2649</v>
      </c>
      <c r="S5178" s="7">
        <v>1</v>
      </c>
      <c r="T5178" s="4">
        <v>125000</v>
      </c>
      <c r="U5178" s="4">
        <v>124</v>
      </c>
      <c r="V5178" s="25">
        <v>60</v>
      </c>
      <c r="W5178" s="4">
        <v>3</v>
      </c>
    </row>
    <row r="5179" spans="1:23" x14ac:dyDescent="0.45">
      <c r="A5179" t="s">
        <v>8355</v>
      </c>
      <c r="B5179" t="s">
        <v>8224</v>
      </c>
      <c r="C5179" t="s">
        <v>8387</v>
      </c>
      <c r="F5179" s="7"/>
      <c r="G5179" s="4"/>
      <c r="H5179" s="4"/>
      <c r="I5179" s="25"/>
      <c r="J5179" s="4"/>
      <c r="N5179" t="s">
        <v>8355</v>
      </c>
      <c r="O5179" t="s">
        <v>8224</v>
      </c>
      <c r="P5179" t="s">
        <v>8387</v>
      </c>
      <c r="S5179" s="7"/>
      <c r="T5179" s="4"/>
      <c r="U5179" s="4"/>
      <c r="V5179" s="25"/>
      <c r="W5179" s="4"/>
    </row>
    <row r="5180" spans="1:23" x14ac:dyDescent="0.45">
      <c r="A5180" t="s">
        <v>8355</v>
      </c>
      <c r="B5180" t="s">
        <v>8224</v>
      </c>
      <c r="C5180" t="s">
        <v>8387</v>
      </c>
      <c r="D5180" s="8" t="s">
        <v>8376</v>
      </c>
      <c r="F5180" s="7">
        <v>1</v>
      </c>
      <c r="G5180" s="4">
        <v>15000</v>
      </c>
      <c r="H5180" s="4">
        <v>3155</v>
      </c>
      <c r="I5180" s="25">
        <v>27.967048611106293</v>
      </c>
      <c r="J5180" s="4">
        <v>43</v>
      </c>
      <c r="N5180" t="s">
        <v>8355</v>
      </c>
      <c r="O5180" t="s">
        <v>8224</v>
      </c>
      <c r="P5180" t="s">
        <v>8387</v>
      </c>
      <c r="Q5180" s="8" t="s">
        <v>8376</v>
      </c>
      <c r="S5180" s="7">
        <v>1</v>
      </c>
      <c r="T5180" s="4">
        <v>15000</v>
      </c>
      <c r="U5180" s="4">
        <v>3155</v>
      </c>
      <c r="V5180" s="25">
        <v>27.967048611106293</v>
      </c>
      <c r="W5180" s="4">
        <v>43</v>
      </c>
    </row>
    <row r="5181" spans="1:23" x14ac:dyDescent="0.45">
      <c r="A5181" t="s">
        <v>8355</v>
      </c>
      <c r="B5181" t="s">
        <v>8224</v>
      </c>
      <c r="C5181" t="s">
        <v>8387</v>
      </c>
      <c r="D5181" s="8" t="s">
        <v>8376</v>
      </c>
      <c r="E5181">
        <v>2655</v>
      </c>
      <c r="F5181" s="7">
        <v>1</v>
      </c>
      <c r="G5181" s="4">
        <v>15000</v>
      </c>
      <c r="H5181" s="4">
        <v>3155</v>
      </c>
      <c r="I5181" s="25">
        <v>27.967048611106293</v>
      </c>
      <c r="J5181" s="4">
        <v>43</v>
      </c>
      <c r="N5181" t="s">
        <v>8355</v>
      </c>
      <c r="O5181" t="s">
        <v>8224</v>
      </c>
      <c r="P5181" t="s">
        <v>8387</v>
      </c>
      <c r="Q5181" s="8" t="s">
        <v>8376</v>
      </c>
      <c r="R5181">
        <v>2655</v>
      </c>
      <c r="S5181" s="7">
        <v>1</v>
      </c>
      <c r="T5181" s="4">
        <v>15000</v>
      </c>
      <c r="U5181" s="4">
        <v>3155</v>
      </c>
      <c r="V5181" s="25">
        <v>27.967048611106293</v>
      </c>
      <c r="W5181" s="4">
        <v>43</v>
      </c>
    </row>
    <row r="5182" spans="1:23" x14ac:dyDescent="0.45">
      <c r="A5182" t="s">
        <v>8355</v>
      </c>
      <c r="B5182" t="s">
        <v>8224</v>
      </c>
      <c r="C5182" t="s">
        <v>8387</v>
      </c>
      <c r="D5182" s="8" t="s">
        <v>8377</v>
      </c>
      <c r="F5182" s="7">
        <v>1</v>
      </c>
      <c r="G5182" s="4">
        <v>12000</v>
      </c>
      <c r="H5182" s="4">
        <v>106</v>
      </c>
      <c r="I5182" s="25">
        <v>30</v>
      </c>
      <c r="J5182" s="4">
        <v>6</v>
      </c>
      <c r="N5182" t="s">
        <v>8355</v>
      </c>
      <c r="O5182" t="s">
        <v>8224</v>
      </c>
      <c r="P5182" t="s">
        <v>8387</v>
      </c>
      <c r="Q5182" s="8" t="s">
        <v>8377</v>
      </c>
      <c r="S5182" s="7">
        <v>1</v>
      </c>
      <c r="T5182" s="4">
        <v>12000</v>
      </c>
      <c r="U5182" s="4">
        <v>106</v>
      </c>
      <c r="V5182" s="25">
        <v>30</v>
      </c>
      <c r="W5182" s="4">
        <v>6</v>
      </c>
    </row>
    <row r="5183" spans="1:23" x14ac:dyDescent="0.45">
      <c r="A5183" t="s">
        <v>8355</v>
      </c>
      <c r="B5183" t="s">
        <v>8224</v>
      </c>
      <c r="C5183" t="s">
        <v>8387</v>
      </c>
      <c r="D5183" s="8" t="s">
        <v>8377</v>
      </c>
      <c r="E5183">
        <v>2648</v>
      </c>
      <c r="F5183" s="7">
        <v>1</v>
      </c>
      <c r="G5183" s="4">
        <v>12000</v>
      </c>
      <c r="H5183" s="4">
        <v>106</v>
      </c>
      <c r="I5183" s="25">
        <v>30</v>
      </c>
      <c r="J5183" s="4">
        <v>6</v>
      </c>
      <c r="N5183" t="s">
        <v>8355</v>
      </c>
      <c r="O5183" t="s">
        <v>8224</v>
      </c>
      <c r="P5183" t="s">
        <v>8387</v>
      </c>
      <c r="Q5183" s="8" t="s">
        <v>8377</v>
      </c>
      <c r="R5183">
        <v>2648</v>
      </c>
      <c r="S5183" s="7">
        <v>1</v>
      </c>
      <c r="T5183" s="4">
        <v>12000</v>
      </c>
      <c r="U5183" s="4">
        <v>106</v>
      </c>
      <c r="V5183" s="25">
        <v>30</v>
      </c>
      <c r="W5183" s="4">
        <v>6</v>
      </c>
    </row>
    <row r="5184" spans="1:23" x14ac:dyDescent="0.45">
      <c r="A5184" t="s">
        <v>8355</v>
      </c>
      <c r="B5184" t="s">
        <v>8224</v>
      </c>
      <c r="C5184" t="s">
        <v>8387</v>
      </c>
      <c r="D5184" s="8" t="s">
        <v>8369</v>
      </c>
      <c r="F5184" s="7">
        <v>2</v>
      </c>
      <c r="G5184" s="4">
        <v>101070</v>
      </c>
      <c r="H5184" s="4">
        <v>108887.57</v>
      </c>
      <c r="I5184" s="25">
        <v>27.5</v>
      </c>
      <c r="J5184" s="4">
        <v>1804</v>
      </c>
      <c r="N5184" t="s">
        <v>8355</v>
      </c>
      <c r="O5184" t="s">
        <v>8224</v>
      </c>
      <c r="P5184" t="s">
        <v>8387</v>
      </c>
      <c r="Q5184" s="8" t="s">
        <v>8369</v>
      </c>
      <c r="S5184" s="7">
        <v>2</v>
      </c>
      <c r="T5184" s="4">
        <v>101070</v>
      </c>
      <c r="U5184" s="4">
        <v>108887.57</v>
      </c>
      <c r="V5184" s="25">
        <v>27.5</v>
      </c>
      <c r="W5184" s="4">
        <v>1804</v>
      </c>
    </row>
    <row r="5185" spans="1:23" x14ac:dyDescent="0.45">
      <c r="A5185" t="s">
        <v>8355</v>
      </c>
      <c r="B5185" t="s">
        <v>8224</v>
      </c>
      <c r="C5185" t="s">
        <v>8387</v>
      </c>
      <c r="D5185" s="8" t="s">
        <v>8369</v>
      </c>
      <c r="E5185">
        <v>2605</v>
      </c>
      <c r="F5185" s="7">
        <v>1</v>
      </c>
      <c r="G5185" s="4">
        <v>100000</v>
      </c>
      <c r="H5185" s="4">
        <v>107421.57</v>
      </c>
      <c r="I5185" s="25">
        <v>30</v>
      </c>
      <c r="J5185" s="4">
        <v>1762</v>
      </c>
      <c r="N5185" t="s">
        <v>8355</v>
      </c>
      <c r="O5185" t="s">
        <v>8224</v>
      </c>
      <c r="P5185" t="s">
        <v>8387</v>
      </c>
      <c r="Q5185" s="8" t="s">
        <v>8369</v>
      </c>
      <c r="R5185">
        <v>2605</v>
      </c>
      <c r="S5185" s="7">
        <v>1</v>
      </c>
      <c r="T5185" s="4">
        <v>100000</v>
      </c>
      <c r="U5185" s="4">
        <v>107421.57</v>
      </c>
      <c r="V5185" s="25">
        <v>30</v>
      </c>
      <c r="W5185" s="4">
        <v>1762</v>
      </c>
    </row>
    <row r="5186" spans="1:23" x14ac:dyDescent="0.45">
      <c r="A5186" t="s">
        <v>8355</v>
      </c>
      <c r="B5186" t="s">
        <v>8224</v>
      </c>
      <c r="C5186" t="s">
        <v>8387</v>
      </c>
      <c r="D5186" s="8" t="s">
        <v>8369</v>
      </c>
      <c r="E5186">
        <v>2632</v>
      </c>
      <c r="F5186" s="7">
        <v>1</v>
      </c>
      <c r="G5186" s="4">
        <v>1070</v>
      </c>
      <c r="H5186" s="4">
        <v>1466</v>
      </c>
      <c r="I5186" s="25">
        <v>25</v>
      </c>
      <c r="J5186" s="4">
        <v>42</v>
      </c>
      <c r="N5186" t="s">
        <v>8355</v>
      </c>
      <c r="O5186" t="s">
        <v>8224</v>
      </c>
      <c r="P5186" t="s">
        <v>8387</v>
      </c>
      <c r="Q5186" s="8" t="s">
        <v>8369</v>
      </c>
      <c r="R5186">
        <v>2632</v>
      </c>
      <c r="S5186" s="7">
        <v>1</v>
      </c>
      <c r="T5186" s="4">
        <v>1070</v>
      </c>
      <c r="U5186" s="4">
        <v>1466</v>
      </c>
      <c r="V5186" s="25">
        <v>25</v>
      </c>
      <c r="W5186" s="4">
        <v>42</v>
      </c>
    </row>
    <row r="5187" spans="1:23" x14ac:dyDescent="0.45">
      <c r="A5187" t="s">
        <v>8355</v>
      </c>
      <c r="B5187" t="s">
        <v>8224</v>
      </c>
      <c r="C5187" t="s">
        <v>8387</v>
      </c>
      <c r="D5187" s="8" t="s">
        <v>8380</v>
      </c>
      <c r="F5187" s="7">
        <v>2</v>
      </c>
      <c r="G5187" s="4">
        <v>128000</v>
      </c>
      <c r="H5187" s="4">
        <v>5712.38</v>
      </c>
      <c r="I5187" s="25">
        <v>31.566822916665842</v>
      </c>
      <c r="J5187" s="4">
        <v>63</v>
      </c>
      <c r="N5187" t="s">
        <v>8355</v>
      </c>
      <c r="O5187" t="s">
        <v>8224</v>
      </c>
      <c r="P5187" t="s">
        <v>8387</v>
      </c>
      <c r="Q5187" s="8" t="s">
        <v>8380</v>
      </c>
      <c r="S5187" s="7">
        <v>2</v>
      </c>
      <c r="T5187" s="4">
        <v>128000</v>
      </c>
      <c r="U5187" s="4">
        <v>5712.38</v>
      </c>
      <c r="V5187" s="25">
        <v>31.566822916665842</v>
      </c>
      <c r="W5187" s="4">
        <v>63</v>
      </c>
    </row>
    <row r="5188" spans="1:23" x14ac:dyDescent="0.45">
      <c r="A5188" t="s">
        <v>8355</v>
      </c>
      <c r="B5188" t="s">
        <v>8224</v>
      </c>
      <c r="C5188" t="s">
        <v>8387</v>
      </c>
      <c r="D5188" s="8" t="s">
        <v>8380</v>
      </c>
      <c r="E5188">
        <v>2657</v>
      </c>
      <c r="F5188" s="7">
        <v>1</v>
      </c>
      <c r="G5188" s="4">
        <v>30000</v>
      </c>
      <c r="H5188" s="4">
        <v>5621.38</v>
      </c>
      <c r="I5188" s="25">
        <v>33.133645833331684</v>
      </c>
      <c r="J5188" s="4">
        <v>59</v>
      </c>
      <c r="N5188" t="s">
        <v>8355</v>
      </c>
      <c r="O5188" t="s">
        <v>8224</v>
      </c>
      <c r="P5188" t="s">
        <v>8387</v>
      </c>
      <c r="Q5188" s="8" t="s">
        <v>8380</v>
      </c>
      <c r="R5188">
        <v>2657</v>
      </c>
      <c r="S5188" s="7">
        <v>1</v>
      </c>
      <c r="T5188" s="4">
        <v>30000</v>
      </c>
      <c r="U5188" s="4">
        <v>5621.38</v>
      </c>
      <c r="V5188" s="25">
        <v>33.133645833331684</v>
      </c>
      <c r="W5188" s="4">
        <v>59</v>
      </c>
    </row>
    <row r="5189" spans="1:23" x14ac:dyDescent="0.45">
      <c r="A5189" t="s">
        <v>8355</v>
      </c>
      <c r="B5189" t="s">
        <v>8224</v>
      </c>
      <c r="C5189" t="s">
        <v>8387</v>
      </c>
      <c r="D5189" s="8" t="s">
        <v>8380</v>
      </c>
      <c r="E5189">
        <v>2658</v>
      </c>
      <c r="F5189" s="7">
        <v>1</v>
      </c>
      <c r="G5189" s="4">
        <v>98000</v>
      </c>
      <c r="H5189" s="4">
        <v>91</v>
      </c>
      <c r="I5189" s="25">
        <v>30</v>
      </c>
      <c r="J5189" s="4">
        <v>4</v>
      </c>
      <c r="N5189" t="s">
        <v>8355</v>
      </c>
      <c r="O5189" t="s">
        <v>8224</v>
      </c>
      <c r="P5189" t="s">
        <v>8387</v>
      </c>
      <c r="Q5189" s="8" t="s">
        <v>8380</v>
      </c>
      <c r="R5189">
        <v>2658</v>
      </c>
      <c r="S5189" s="7">
        <v>1</v>
      </c>
      <c r="T5189" s="4">
        <v>98000</v>
      </c>
      <c r="U5189" s="4">
        <v>91</v>
      </c>
      <c r="V5189" s="25">
        <v>30</v>
      </c>
      <c r="W5189" s="4">
        <v>4</v>
      </c>
    </row>
    <row r="5190" spans="1:23" x14ac:dyDescent="0.45">
      <c r="A5190" t="s">
        <v>8355</v>
      </c>
      <c r="B5190" t="s">
        <v>8224</v>
      </c>
      <c r="C5190" t="s">
        <v>8387</v>
      </c>
      <c r="D5190" s="8" t="s">
        <v>8370</v>
      </c>
      <c r="F5190" s="7">
        <v>1</v>
      </c>
      <c r="G5190" s="4">
        <v>22765</v>
      </c>
      <c r="H5190" s="4">
        <v>32172.66</v>
      </c>
      <c r="I5190" s="25">
        <v>39.409895833334303</v>
      </c>
      <c r="J5190" s="4">
        <v>577</v>
      </c>
      <c r="N5190" t="s">
        <v>8355</v>
      </c>
      <c r="O5190" t="s">
        <v>8224</v>
      </c>
      <c r="P5190" t="s">
        <v>8387</v>
      </c>
      <c r="Q5190" s="8" t="s">
        <v>8370</v>
      </c>
      <c r="S5190" s="7">
        <v>1</v>
      </c>
      <c r="T5190" s="4">
        <v>22765</v>
      </c>
      <c r="U5190" s="4">
        <v>32172.66</v>
      </c>
      <c r="V5190" s="25">
        <v>39.409895833334303</v>
      </c>
      <c r="W5190" s="4">
        <v>577</v>
      </c>
    </row>
    <row r="5191" spans="1:23" x14ac:dyDescent="0.45">
      <c r="A5191" t="s">
        <v>8355</v>
      </c>
      <c r="B5191" t="s">
        <v>8224</v>
      </c>
      <c r="C5191" t="s">
        <v>8387</v>
      </c>
      <c r="D5191" s="8" t="s">
        <v>8370</v>
      </c>
      <c r="E5191">
        <v>2610</v>
      </c>
      <c r="F5191" s="7">
        <v>1</v>
      </c>
      <c r="G5191" s="4">
        <v>22765</v>
      </c>
      <c r="H5191" s="4">
        <v>32172.66</v>
      </c>
      <c r="I5191" s="25">
        <v>39.409895833334303</v>
      </c>
      <c r="J5191" s="4">
        <v>577</v>
      </c>
      <c r="N5191" t="s">
        <v>8355</v>
      </c>
      <c r="O5191" t="s">
        <v>8224</v>
      </c>
      <c r="P5191" t="s">
        <v>8387</v>
      </c>
      <c r="Q5191" s="8" t="s">
        <v>8370</v>
      </c>
      <c r="R5191">
        <v>2610</v>
      </c>
      <c r="S5191" s="7">
        <v>1</v>
      </c>
      <c r="T5191" s="4">
        <v>22765</v>
      </c>
      <c r="U5191" s="4">
        <v>32172.66</v>
      </c>
      <c r="V5191" s="25">
        <v>39.409895833334303</v>
      </c>
      <c r="W5191" s="4">
        <v>577</v>
      </c>
    </row>
    <row r="5192" spans="1:23" x14ac:dyDescent="0.45">
      <c r="A5192" t="s">
        <v>8355</v>
      </c>
      <c r="B5192" t="s">
        <v>8224</v>
      </c>
      <c r="C5192" t="s">
        <v>8387</v>
      </c>
      <c r="D5192" s="8" t="s">
        <v>8371</v>
      </c>
      <c r="F5192" s="7">
        <v>1</v>
      </c>
      <c r="G5192" s="4">
        <v>930</v>
      </c>
      <c r="H5192" s="4">
        <v>986</v>
      </c>
      <c r="I5192" s="25">
        <v>30</v>
      </c>
      <c r="J5192" s="4">
        <v>25</v>
      </c>
      <c r="N5192" t="s">
        <v>8355</v>
      </c>
      <c r="O5192" t="s">
        <v>8224</v>
      </c>
      <c r="P5192" t="s">
        <v>8387</v>
      </c>
      <c r="Q5192" s="8" t="s">
        <v>8371</v>
      </c>
      <c r="S5192" s="7">
        <v>1</v>
      </c>
      <c r="T5192" s="4">
        <v>930</v>
      </c>
      <c r="U5192" s="4">
        <v>986</v>
      </c>
      <c r="V5192" s="25">
        <v>30</v>
      </c>
      <c r="W5192" s="4">
        <v>25</v>
      </c>
    </row>
    <row r="5193" spans="1:23" x14ac:dyDescent="0.45">
      <c r="A5193" t="s">
        <v>8355</v>
      </c>
      <c r="B5193" t="s">
        <v>8224</v>
      </c>
      <c r="C5193" t="s">
        <v>8387</v>
      </c>
      <c r="D5193" s="8" t="s">
        <v>8371</v>
      </c>
      <c r="E5193">
        <v>2634</v>
      </c>
      <c r="F5193" s="7">
        <v>1</v>
      </c>
      <c r="G5193" s="4">
        <v>930</v>
      </c>
      <c r="H5193" s="4">
        <v>986</v>
      </c>
      <c r="I5193" s="25">
        <v>30</v>
      </c>
      <c r="J5193" s="4">
        <v>25</v>
      </c>
      <c r="N5193" t="s">
        <v>8355</v>
      </c>
      <c r="O5193" t="s">
        <v>8224</v>
      </c>
      <c r="P5193" t="s">
        <v>8387</v>
      </c>
      <c r="Q5193" s="8" t="s">
        <v>8371</v>
      </c>
      <c r="R5193">
        <v>2634</v>
      </c>
      <c r="S5193" s="7">
        <v>1</v>
      </c>
      <c r="T5193" s="4">
        <v>930</v>
      </c>
      <c r="U5193" s="4">
        <v>986</v>
      </c>
      <c r="V5193" s="25">
        <v>30</v>
      </c>
      <c r="W5193" s="4">
        <v>25</v>
      </c>
    </row>
    <row r="5194" spans="1:23" x14ac:dyDescent="0.45">
      <c r="A5194" t="s">
        <v>8355</v>
      </c>
      <c r="B5194" t="s">
        <v>8224</v>
      </c>
      <c r="C5194" t="s">
        <v>8387</v>
      </c>
      <c r="D5194" s="8" t="s">
        <v>8372</v>
      </c>
      <c r="F5194" s="7">
        <v>2</v>
      </c>
      <c r="G5194" s="4">
        <v>1500</v>
      </c>
      <c r="H5194" s="4">
        <v>2704</v>
      </c>
      <c r="I5194" s="25">
        <v>19.213460648148612</v>
      </c>
      <c r="J5194" s="4">
        <v>76</v>
      </c>
      <c r="N5194" t="s">
        <v>8355</v>
      </c>
      <c r="O5194" t="s">
        <v>8224</v>
      </c>
      <c r="P5194" t="s">
        <v>8387</v>
      </c>
      <c r="Q5194" s="8" t="s">
        <v>8372</v>
      </c>
      <c r="S5194" s="7">
        <v>2</v>
      </c>
      <c r="T5194" s="4">
        <v>1500</v>
      </c>
      <c r="U5194" s="4">
        <v>2704</v>
      </c>
      <c r="V5194" s="25">
        <v>19.213460648148612</v>
      </c>
      <c r="W5194" s="4">
        <v>76</v>
      </c>
    </row>
    <row r="5195" spans="1:23" x14ac:dyDescent="0.45">
      <c r="A5195" t="s">
        <v>8355</v>
      </c>
      <c r="B5195" t="s">
        <v>8224</v>
      </c>
      <c r="C5195" t="s">
        <v>8387</v>
      </c>
      <c r="D5195" s="8" t="s">
        <v>8372</v>
      </c>
      <c r="E5195">
        <v>2636</v>
      </c>
      <c r="F5195" s="7">
        <v>1</v>
      </c>
      <c r="G5195" s="4">
        <v>1000</v>
      </c>
      <c r="H5195" s="4">
        <v>1873</v>
      </c>
      <c r="I5195" s="25">
        <v>22.426921296297223</v>
      </c>
      <c r="J5195" s="4">
        <v>50</v>
      </c>
      <c r="N5195" t="s">
        <v>8355</v>
      </c>
      <c r="O5195" t="s">
        <v>8224</v>
      </c>
      <c r="P5195" t="s">
        <v>8387</v>
      </c>
      <c r="Q5195" s="8" t="s">
        <v>8372</v>
      </c>
      <c r="R5195">
        <v>2636</v>
      </c>
      <c r="S5195" s="7">
        <v>1</v>
      </c>
      <c r="T5195" s="4">
        <v>1000</v>
      </c>
      <c r="U5195" s="4">
        <v>1873</v>
      </c>
      <c r="V5195" s="25">
        <v>22.426921296297223</v>
      </c>
      <c r="W5195" s="4">
        <v>50</v>
      </c>
    </row>
    <row r="5196" spans="1:23" x14ac:dyDescent="0.45">
      <c r="A5196" t="s">
        <v>8355</v>
      </c>
      <c r="B5196" t="s">
        <v>8224</v>
      </c>
      <c r="C5196" t="s">
        <v>8387</v>
      </c>
      <c r="D5196" s="8" t="s">
        <v>8372</v>
      </c>
      <c r="E5196">
        <v>2637</v>
      </c>
      <c r="F5196" s="7">
        <v>1</v>
      </c>
      <c r="G5196" s="4">
        <v>500</v>
      </c>
      <c r="H5196" s="4">
        <v>831</v>
      </c>
      <c r="I5196" s="25">
        <v>16</v>
      </c>
      <c r="J5196" s="4">
        <v>26</v>
      </c>
      <c r="N5196" t="s">
        <v>8355</v>
      </c>
      <c r="O5196" t="s">
        <v>8224</v>
      </c>
      <c r="P5196" t="s">
        <v>8387</v>
      </c>
      <c r="Q5196" s="8" t="s">
        <v>8372</v>
      </c>
      <c r="R5196">
        <v>2637</v>
      </c>
      <c r="S5196" s="7">
        <v>1</v>
      </c>
      <c r="T5196" s="4">
        <v>500</v>
      </c>
      <c r="U5196" s="4">
        <v>831</v>
      </c>
      <c r="V5196" s="25">
        <v>16</v>
      </c>
      <c r="W5196" s="4">
        <v>26</v>
      </c>
    </row>
    <row r="5197" spans="1:23" x14ac:dyDescent="0.45">
      <c r="A5197" t="s">
        <v>8355</v>
      </c>
      <c r="B5197" t="s">
        <v>8224</v>
      </c>
      <c r="C5197" t="s">
        <v>8387</v>
      </c>
      <c r="D5197" s="8" t="s">
        <v>8374</v>
      </c>
      <c r="F5197" s="7">
        <v>3</v>
      </c>
      <c r="G5197" s="4">
        <v>1062000</v>
      </c>
      <c r="H5197" s="4">
        <v>338235.31</v>
      </c>
      <c r="I5197" s="25">
        <v>26.583429783948912</v>
      </c>
      <c r="J5197" s="4">
        <v>1568</v>
      </c>
      <c r="N5197" t="s">
        <v>8355</v>
      </c>
      <c r="O5197" t="s">
        <v>8224</v>
      </c>
      <c r="P5197" t="s">
        <v>8387</v>
      </c>
      <c r="Q5197" s="8" t="s">
        <v>8374</v>
      </c>
      <c r="S5197" s="7">
        <v>3</v>
      </c>
      <c r="T5197" s="4">
        <v>1062000</v>
      </c>
      <c r="U5197" s="4">
        <v>338235.31</v>
      </c>
      <c r="V5197" s="25">
        <v>26.583429783948912</v>
      </c>
      <c r="W5197" s="4">
        <v>1568</v>
      </c>
    </row>
    <row r="5198" spans="1:23" x14ac:dyDescent="0.45">
      <c r="A5198" t="s">
        <v>8355</v>
      </c>
      <c r="B5198" t="s">
        <v>8224</v>
      </c>
      <c r="C5198" t="s">
        <v>8387</v>
      </c>
      <c r="D5198" s="8" t="s">
        <v>8374</v>
      </c>
      <c r="E5198">
        <v>2623</v>
      </c>
      <c r="F5198" s="7">
        <v>1</v>
      </c>
      <c r="G5198" s="4">
        <v>2000</v>
      </c>
      <c r="H5198" s="4">
        <v>2280</v>
      </c>
      <c r="I5198" s="25">
        <v>14</v>
      </c>
      <c r="J5198" s="4">
        <v>62</v>
      </c>
      <c r="N5198" t="s">
        <v>8355</v>
      </c>
      <c r="O5198" t="s">
        <v>8224</v>
      </c>
      <c r="P5198" t="s">
        <v>8387</v>
      </c>
      <c r="Q5198" s="8" t="s">
        <v>8374</v>
      </c>
      <c r="R5198">
        <v>2623</v>
      </c>
      <c r="S5198" s="7">
        <v>1</v>
      </c>
      <c r="T5198" s="4">
        <v>2000</v>
      </c>
      <c r="U5198" s="4">
        <v>2280</v>
      </c>
      <c r="V5198" s="25">
        <v>14</v>
      </c>
      <c r="W5198" s="4">
        <v>62</v>
      </c>
    </row>
    <row r="5199" spans="1:23" x14ac:dyDescent="0.45">
      <c r="A5199" t="s">
        <v>8355</v>
      </c>
      <c r="B5199" t="s">
        <v>8224</v>
      </c>
      <c r="C5199" t="s">
        <v>8387</v>
      </c>
      <c r="D5199" s="8" t="s">
        <v>8374</v>
      </c>
      <c r="E5199">
        <v>2643</v>
      </c>
      <c r="F5199" s="7">
        <v>1</v>
      </c>
      <c r="G5199" s="4">
        <v>1000000</v>
      </c>
      <c r="H5199" s="4">
        <v>335597.31</v>
      </c>
      <c r="I5199" s="25">
        <v>35.750289351846732</v>
      </c>
      <c r="J5199" s="4">
        <v>1501</v>
      </c>
      <c r="N5199" t="s">
        <v>8355</v>
      </c>
      <c r="O5199" t="s">
        <v>8224</v>
      </c>
      <c r="P5199" t="s">
        <v>8387</v>
      </c>
      <c r="Q5199" s="8" t="s">
        <v>8374</v>
      </c>
      <c r="R5199">
        <v>2643</v>
      </c>
      <c r="S5199" s="7">
        <v>1</v>
      </c>
      <c r="T5199" s="4">
        <v>1000000</v>
      </c>
      <c r="U5199" s="4">
        <v>335597.31</v>
      </c>
      <c r="V5199" s="25">
        <v>35.750289351846732</v>
      </c>
      <c r="W5199" s="4">
        <v>1501</v>
      </c>
    </row>
    <row r="5200" spans="1:23" x14ac:dyDescent="0.45">
      <c r="A5200" t="s">
        <v>8355</v>
      </c>
      <c r="B5200" t="s">
        <v>8224</v>
      </c>
      <c r="C5200" t="s">
        <v>8387</v>
      </c>
      <c r="D5200" s="8" t="s">
        <v>8374</v>
      </c>
      <c r="E5200">
        <v>2650</v>
      </c>
      <c r="F5200" s="7">
        <v>1</v>
      </c>
      <c r="G5200" s="4">
        <v>60000</v>
      </c>
      <c r="H5200" s="4">
        <v>358</v>
      </c>
      <c r="I5200" s="25">
        <v>30</v>
      </c>
      <c r="J5200" s="4">
        <v>5</v>
      </c>
      <c r="N5200" t="s">
        <v>8355</v>
      </c>
      <c r="O5200" t="s">
        <v>8224</v>
      </c>
      <c r="P5200" t="s">
        <v>8387</v>
      </c>
      <c r="Q5200" s="8" t="s">
        <v>8374</v>
      </c>
      <c r="R5200">
        <v>2650</v>
      </c>
      <c r="S5200" s="7">
        <v>1</v>
      </c>
      <c r="T5200" s="4">
        <v>60000</v>
      </c>
      <c r="U5200" s="4">
        <v>358</v>
      </c>
      <c r="V5200" s="25">
        <v>30</v>
      </c>
      <c r="W5200" s="4">
        <v>5</v>
      </c>
    </row>
    <row r="5201" spans="1:23" x14ac:dyDescent="0.45">
      <c r="A5201" t="s">
        <v>8355</v>
      </c>
      <c r="B5201" t="s">
        <v>8224</v>
      </c>
      <c r="C5201" t="s">
        <v>8388</v>
      </c>
      <c r="F5201" s="7"/>
      <c r="G5201" s="4"/>
      <c r="H5201" s="4"/>
      <c r="I5201" s="25"/>
      <c r="J5201" s="4"/>
      <c r="N5201" t="s">
        <v>8355</v>
      </c>
      <c r="O5201" t="s">
        <v>8224</v>
      </c>
      <c r="P5201" t="s">
        <v>8388</v>
      </c>
      <c r="S5201" s="7"/>
      <c r="T5201" s="4"/>
      <c r="U5201" s="4"/>
      <c r="V5201" s="25"/>
      <c r="W5201" s="4"/>
    </row>
    <row r="5202" spans="1:23" x14ac:dyDescent="0.45">
      <c r="A5202" t="s">
        <v>8355</v>
      </c>
      <c r="B5202" t="s">
        <v>8224</v>
      </c>
      <c r="C5202" t="s">
        <v>8388</v>
      </c>
      <c r="D5202" s="8" t="s">
        <v>8377</v>
      </c>
      <c r="F5202" s="7">
        <v>3</v>
      </c>
      <c r="G5202" s="4">
        <v>258000</v>
      </c>
      <c r="H5202" s="4">
        <v>37122</v>
      </c>
      <c r="I5202" s="25">
        <v>36.767145061729629</v>
      </c>
      <c r="J5202" s="4">
        <v>508</v>
      </c>
      <c r="N5202" t="s">
        <v>8355</v>
      </c>
      <c r="O5202" t="s">
        <v>8224</v>
      </c>
      <c r="P5202" t="s">
        <v>8388</v>
      </c>
      <c r="Q5202" s="8" t="s">
        <v>8377</v>
      </c>
      <c r="S5202" s="7">
        <v>3</v>
      </c>
      <c r="T5202" s="4">
        <v>258000</v>
      </c>
      <c r="U5202" s="4">
        <v>37122</v>
      </c>
      <c r="V5202" s="25">
        <v>36.767145061729629</v>
      </c>
      <c r="W5202" s="4">
        <v>508</v>
      </c>
    </row>
    <row r="5203" spans="1:23" x14ac:dyDescent="0.45">
      <c r="A5203" t="s">
        <v>8355</v>
      </c>
      <c r="B5203" t="s">
        <v>8224</v>
      </c>
      <c r="C5203" t="s">
        <v>8388</v>
      </c>
      <c r="D5203" s="8" t="s">
        <v>8377</v>
      </c>
      <c r="E5203">
        <v>2608</v>
      </c>
      <c r="F5203" s="7">
        <v>1</v>
      </c>
      <c r="G5203" s="4">
        <v>8000</v>
      </c>
      <c r="H5203" s="4">
        <v>17914</v>
      </c>
      <c r="I5203" s="25">
        <v>41.198287037041155</v>
      </c>
      <c r="J5203" s="4">
        <v>304</v>
      </c>
      <c r="N5203" t="s">
        <v>8355</v>
      </c>
      <c r="O5203" t="s">
        <v>8224</v>
      </c>
      <c r="P5203" t="s">
        <v>8388</v>
      </c>
      <c r="Q5203" s="8" t="s">
        <v>8377</v>
      </c>
      <c r="R5203">
        <v>2608</v>
      </c>
      <c r="S5203" s="7">
        <v>1</v>
      </c>
      <c r="T5203" s="4">
        <v>8000</v>
      </c>
      <c r="U5203" s="4">
        <v>17914</v>
      </c>
      <c r="V5203" s="25">
        <v>41.198287037041155</v>
      </c>
      <c r="W5203" s="4">
        <v>304</v>
      </c>
    </row>
    <row r="5204" spans="1:23" x14ac:dyDescent="0.45">
      <c r="A5204" t="s">
        <v>8355</v>
      </c>
      <c r="B5204" t="s">
        <v>8224</v>
      </c>
      <c r="C5204" t="s">
        <v>8388</v>
      </c>
      <c r="D5204" s="8" t="s">
        <v>8377</v>
      </c>
      <c r="E5204">
        <v>2644</v>
      </c>
      <c r="F5204" s="7">
        <v>1</v>
      </c>
      <c r="G5204" s="4">
        <v>100000</v>
      </c>
      <c r="H5204" s="4">
        <v>2053</v>
      </c>
      <c r="I5204" s="25">
        <v>30</v>
      </c>
      <c r="J5204" s="4">
        <v>52</v>
      </c>
      <c r="N5204" t="s">
        <v>8355</v>
      </c>
      <c r="O5204" t="s">
        <v>8224</v>
      </c>
      <c r="P5204" t="s">
        <v>8388</v>
      </c>
      <c r="Q5204" s="8" t="s">
        <v>8377</v>
      </c>
      <c r="R5204">
        <v>2644</v>
      </c>
      <c r="S5204" s="7">
        <v>1</v>
      </c>
      <c r="T5204" s="4">
        <v>100000</v>
      </c>
      <c r="U5204" s="4">
        <v>2053</v>
      </c>
      <c r="V5204" s="25">
        <v>30</v>
      </c>
      <c r="W5204" s="4">
        <v>52</v>
      </c>
    </row>
    <row r="5205" spans="1:23" x14ac:dyDescent="0.45">
      <c r="A5205" t="s">
        <v>8355</v>
      </c>
      <c r="B5205" t="s">
        <v>8224</v>
      </c>
      <c r="C5205" t="s">
        <v>8388</v>
      </c>
      <c r="D5205" s="8" t="s">
        <v>8377</v>
      </c>
      <c r="E5205">
        <v>2656</v>
      </c>
      <c r="F5205" s="7">
        <v>1</v>
      </c>
      <c r="G5205" s="4">
        <v>150000</v>
      </c>
      <c r="H5205" s="4">
        <v>17155</v>
      </c>
      <c r="I5205" s="25">
        <v>39.103148148147739</v>
      </c>
      <c r="J5205" s="4">
        <v>152</v>
      </c>
      <c r="N5205" t="s">
        <v>8355</v>
      </c>
      <c r="O5205" t="s">
        <v>8224</v>
      </c>
      <c r="P5205" t="s">
        <v>8388</v>
      </c>
      <c r="Q5205" s="8" t="s">
        <v>8377</v>
      </c>
      <c r="R5205">
        <v>2656</v>
      </c>
      <c r="S5205" s="7">
        <v>1</v>
      </c>
      <c r="T5205" s="4">
        <v>150000</v>
      </c>
      <c r="U5205" s="4">
        <v>17155</v>
      </c>
      <c r="V5205" s="25">
        <v>39.103148148147739</v>
      </c>
      <c r="W5205" s="4">
        <v>152</v>
      </c>
    </row>
    <row r="5206" spans="1:23" x14ac:dyDescent="0.45">
      <c r="A5206" t="s">
        <v>8312</v>
      </c>
      <c r="B5206"/>
      <c r="F5206" s="7">
        <v>60</v>
      </c>
      <c r="G5206" s="4">
        <v>170100</v>
      </c>
      <c r="H5206" s="4">
        <v>199064.28</v>
      </c>
      <c r="I5206" s="25">
        <v>33.287010030863776</v>
      </c>
      <c r="J5206" s="4">
        <v>2443</v>
      </c>
      <c r="N5206" t="s">
        <v>8312</v>
      </c>
      <c r="O5206"/>
      <c r="S5206" s="7">
        <v>60</v>
      </c>
      <c r="T5206" s="4">
        <v>170100</v>
      </c>
      <c r="U5206" s="4">
        <v>199064.28</v>
      </c>
      <c r="V5206" s="25">
        <v>33.287010030863776</v>
      </c>
      <c r="W5206" s="4">
        <v>2443</v>
      </c>
    </row>
    <row r="5207" spans="1:23" x14ac:dyDescent="0.45">
      <c r="A5207" t="s">
        <v>8312</v>
      </c>
      <c r="B5207" t="s">
        <v>8226</v>
      </c>
      <c r="F5207" s="7">
        <v>1</v>
      </c>
      <c r="G5207" s="4">
        <v>3500</v>
      </c>
      <c r="H5207" s="4">
        <v>5410</v>
      </c>
      <c r="I5207" s="25">
        <v>30</v>
      </c>
      <c r="J5207" s="4">
        <v>53</v>
      </c>
      <c r="N5207" t="s">
        <v>8312</v>
      </c>
      <c r="O5207" t="s">
        <v>8226</v>
      </c>
      <c r="S5207" s="7">
        <v>1</v>
      </c>
      <c r="T5207" s="4">
        <v>3500</v>
      </c>
      <c r="U5207" s="4">
        <v>5410</v>
      </c>
      <c r="V5207" s="25">
        <v>30</v>
      </c>
      <c r="W5207" s="4">
        <v>53</v>
      </c>
    </row>
    <row r="5208" spans="1:23" x14ac:dyDescent="0.45">
      <c r="A5208" t="s">
        <v>8312</v>
      </c>
      <c r="B5208" t="s">
        <v>8226</v>
      </c>
      <c r="C5208" t="s">
        <v>8386</v>
      </c>
      <c r="F5208" s="7"/>
      <c r="G5208" s="4"/>
      <c r="H5208" s="4"/>
      <c r="I5208" s="25"/>
      <c r="J5208" s="4"/>
      <c r="N5208" t="s">
        <v>8312</v>
      </c>
      <c r="O5208" t="s">
        <v>8226</v>
      </c>
      <c r="P5208" t="s">
        <v>8386</v>
      </c>
      <c r="S5208" s="7"/>
      <c r="T5208" s="4"/>
      <c r="U5208" s="4"/>
      <c r="V5208" s="25"/>
      <c r="W5208" s="4"/>
    </row>
    <row r="5209" spans="1:23" x14ac:dyDescent="0.45">
      <c r="A5209" t="s">
        <v>8312</v>
      </c>
      <c r="B5209" t="s">
        <v>8226</v>
      </c>
      <c r="C5209" t="s">
        <v>8386</v>
      </c>
      <c r="D5209" s="8" t="s">
        <v>8369</v>
      </c>
      <c r="F5209" s="7">
        <v>1</v>
      </c>
      <c r="G5209" s="4">
        <v>3500</v>
      </c>
      <c r="H5209" s="4">
        <v>5410</v>
      </c>
      <c r="I5209" s="25">
        <v>30</v>
      </c>
      <c r="J5209" s="4">
        <v>53</v>
      </c>
      <c r="N5209" t="s">
        <v>8312</v>
      </c>
      <c r="O5209" t="s">
        <v>8226</v>
      </c>
      <c r="P5209" t="s">
        <v>8386</v>
      </c>
      <c r="Q5209" s="8" t="s">
        <v>8369</v>
      </c>
      <c r="S5209" s="7">
        <v>1</v>
      </c>
      <c r="T5209" s="4">
        <v>3500</v>
      </c>
      <c r="U5209" s="4">
        <v>5410</v>
      </c>
      <c r="V5209" s="25">
        <v>30</v>
      </c>
      <c r="W5209" s="4">
        <v>53</v>
      </c>
    </row>
    <row r="5210" spans="1:23" x14ac:dyDescent="0.45">
      <c r="A5210" t="s">
        <v>8312</v>
      </c>
      <c r="B5210" t="s">
        <v>8226</v>
      </c>
      <c r="C5210" t="s">
        <v>8386</v>
      </c>
      <c r="D5210" s="8" t="s">
        <v>8369</v>
      </c>
      <c r="E5210">
        <v>111</v>
      </c>
      <c r="F5210" s="7">
        <v>1</v>
      </c>
      <c r="G5210" s="4">
        <v>3500</v>
      </c>
      <c r="H5210" s="4">
        <v>5410</v>
      </c>
      <c r="I5210" s="25">
        <v>30</v>
      </c>
      <c r="J5210" s="4">
        <v>53</v>
      </c>
      <c r="N5210" t="s">
        <v>8312</v>
      </c>
      <c r="O5210" t="s">
        <v>8226</v>
      </c>
      <c r="P5210" t="s">
        <v>8386</v>
      </c>
      <c r="Q5210" s="8" t="s">
        <v>8369</v>
      </c>
      <c r="R5210">
        <v>111</v>
      </c>
      <c r="S5210" s="7">
        <v>1</v>
      </c>
      <c r="T5210" s="4">
        <v>3500</v>
      </c>
      <c r="U5210" s="4">
        <v>5410</v>
      </c>
      <c r="V5210" s="25">
        <v>30</v>
      </c>
      <c r="W5210" s="4">
        <v>53</v>
      </c>
    </row>
    <row r="5211" spans="1:23" x14ac:dyDescent="0.45">
      <c r="A5211" t="s">
        <v>8312</v>
      </c>
      <c r="B5211" t="s">
        <v>8229</v>
      </c>
      <c r="F5211" s="7">
        <v>2</v>
      </c>
      <c r="G5211" s="4">
        <v>12000</v>
      </c>
      <c r="H5211" s="4">
        <v>12787</v>
      </c>
      <c r="I5211" s="25">
        <v>36.281267361104256</v>
      </c>
      <c r="J5211" s="4">
        <v>100</v>
      </c>
      <c r="N5211" t="s">
        <v>8312</v>
      </c>
      <c r="O5211" t="s">
        <v>8229</v>
      </c>
      <c r="S5211" s="7">
        <v>2</v>
      </c>
      <c r="T5211" s="4">
        <v>12000</v>
      </c>
      <c r="U5211" s="4">
        <v>12787</v>
      </c>
      <c r="V5211" s="25">
        <v>36.281267361104256</v>
      </c>
      <c r="W5211" s="4">
        <v>100</v>
      </c>
    </row>
    <row r="5212" spans="1:23" x14ac:dyDescent="0.45">
      <c r="A5212" t="s">
        <v>8312</v>
      </c>
      <c r="B5212" t="s">
        <v>8229</v>
      </c>
      <c r="C5212" t="s">
        <v>8385</v>
      </c>
      <c r="F5212" s="7"/>
      <c r="G5212" s="4"/>
      <c r="H5212" s="4"/>
      <c r="I5212" s="25"/>
      <c r="J5212" s="4"/>
      <c r="N5212" t="s">
        <v>8312</v>
      </c>
      <c r="O5212" t="s">
        <v>8229</v>
      </c>
      <c r="P5212" t="s">
        <v>8385</v>
      </c>
      <c r="S5212" s="7"/>
      <c r="T5212" s="4"/>
      <c r="U5212" s="4"/>
      <c r="V5212" s="25"/>
      <c r="W5212" s="4"/>
    </row>
    <row r="5213" spans="1:23" x14ac:dyDescent="0.45">
      <c r="A5213" t="s">
        <v>8312</v>
      </c>
      <c r="B5213" t="s">
        <v>8229</v>
      </c>
      <c r="C5213" t="s">
        <v>8385</v>
      </c>
      <c r="D5213" s="8" t="s">
        <v>8370</v>
      </c>
      <c r="F5213" s="7">
        <v>1</v>
      </c>
      <c r="G5213" s="4">
        <v>7000</v>
      </c>
      <c r="H5213" s="4">
        <v>7527</v>
      </c>
      <c r="I5213" s="25">
        <v>26.428078703698702</v>
      </c>
      <c r="J5213" s="4">
        <v>57</v>
      </c>
      <c r="N5213" t="s">
        <v>8312</v>
      </c>
      <c r="O5213" t="s">
        <v>8229</v>
      </c>
      <c r="P5213" t="s">
        <v>8385</v>
      </c>
      <c r="Q5213" s="8" t="s">
        <v>8370</v>
      </c>
      <c r="S5213" s="7">
        <v>1</v>
      </c>
      <c r="T5213" s="4">
        <v>7000</v>
      </c>
      <c r="U5213" s="4">
        <v>7527</v>
      </c>
      <c r="V5213" s="25">
        <v>26.428078703698702</v>
      </c>
      <c r="W5213" s="4">
        <v>57</v>
      </c>
    </row>
    <row r="5214" spans="1:23" x14ac:dyDescent="0.45">
      <c r="A5214" t="s">
        <v>8312</v>
      </c>
      <c r="B5214" t="s">
        <v>8229</v>
      </c>
      <c r="C5214" t="s">
        <v>8385</v>
      </c>
      <c r="D5214" s="8" t="s">
        <v>8370</v>
      </c>
      <c r="E5214">
        <v>65</v>
      </c>
      <c r="F5214" s="7">
        <v>1</v>
      </c>
      <c r="G5214" s="4">
        <v>7000</v>
      </c>
      <c r="H5214" s="4">
        <v>7527</v>
      </c>
      <c r="I5214" s="25">
        <v>26.428078703698702</v>
      </c>
      <c r="J5214" s="4">
        <v>57</v>
      </c>
      <c r="N5214" t="s">
        <v>8312</v>
      </c>
      <c r="O5214" t="s">
        <v>8229</v>
      </c>
      <c r="P5214" t="s">
        <v>8385</v>
      </c>
      <c r="Q5214" s="8" t="s">
        <v>8370</v>
      </c>
      <c r="R5214">
        <v>65</v>
      </c>
      <c r="S5214" s="7">
        <v>1</v>
      </c>
      <c r="T5214" s="4">
        <v>7000</v>
      </c>
      <c r="U5214" s="4">
        <v>7527</v>
      </c>
      <c r="V5214" s="25">
        <v>26.428078703698702</v>
      </c>
      <c r="W5214" s="4">
        <v>57</v>
      </c>
    </row>
    <row r="5215" spans="1:23" x14ac:dyDescent="0.45">
      <c r="A5215" t="s">
        <v>8312</v>
      </c>
      <c r="B5215" t="s">
        <v>8229</v>
      </c>
      <c r="C5215" t="s">
        <v>8387</v>
      </c>
      <c r="F5215" s="7"/>
      <c r="G5215" s="4"/>
      <c r="H5215" s="4"/>
      <c r="I5215" s="25"/>
      <c r="J5215" s="4"/>
      <c r="N5215" t="s">
        <v>8312</v>
      </c>
      <c r="O5215" t="s">
        <v>8229</v>
      </c>
      <c r="P5215" t="s">
        <v>8387</v>
      </c>
      <c r="S5215" s="7"/>
      <c r="T5215" s="4"/>
      <c r="U5215" s="4"/>
      <c r="V5215" s="25"/>
      <c r="W5215" s="4"/>
    </row>
    <row r="5216" spans="1:23" x14ac:dyDescent="0.45">
      <c r="A5216" t="s">
        <v>8312</v>
      </c>
      <c r="B5216" t="s">
        <v>8229</v>
      </c>
      <c r="C5216" t="s">
        <v>8387</v>
      </c>
      <c r="D5216" s="8" t="s">
        <v>8381</v>
      </c>
      <c r="F5216" s="7">
        <v>1</v>
      </c>
      <c r="G5216" s="4">
        <v>5000</v>
      </c>
      <c r="H5216" s="4">
        <v>5260</v>
      </c>
      <c r="I5216" s="25">
        <v>46.134456018509809</v>
      </c>
      <c r="J5216" s="4">
        <v>43</v>
      </c>
      <c r="N5216" t="s">
        <v>8312</v>
      </c>
      <c r="O5216" t="s">
        <v>8229</v>
      </c>
      <c r="P5216" t="s">
        <v>8387</v>
      </c>
      <c r="Q5216" s="8" t="s">
        <v>8381</v>
      </c>
      <c r="S5216" s="7">
        <v>1</v>
      </c>
      <c r="T5216" s="4">
        <v>5000</v>
      </c>
      <c r="U5216" s="4">
        <v>5260</v>
      </c>
      <c r="V5216" s="25">
        <v>46.134456018509809</v>
      </c>
      <c r="W5216" s="4">
        <v>43</v>
      </c>
    </row>
    <row r="5217" spans="1:23" x14ac:dyDescent="0.45">
      <c r="A5217" t="s">
        <v>8312</v>
      </c>
      <c r="B5217" t="s">
        <v>8229</v>
      </c>
      <c r="C5217" t="s">
        <v>8387</v>
      </c>
      <c r="D5217" s="8" t="s">
        <v>8381</v>
      </c>
      <c r="E5217">
        <v>92</v>
      </c>
      <c r="F5217" s="7">
        <v>1</v>
      </c>
      <c r="G5217" s="4">
        <v>5000</v>
      </c>
      <c r="H5217" s="4">
        <v>5260</v>
      </c>
      <c r="I5217" s="25">
        <v>46.134456018509809</v>
      </c>
      <c r="J5217" s="4">
        <v>43</v>
      </c>
      <c r="N5217" t="s">
        <v>8312</v>
      </c>
      <c r="O5217" t="s">
        <v>8229</v>
      </c>
      <c r="P5217" t="s">
        <v>8387</v>
      </c>
      <c r="Q5217" s="8" t="s">
        <v>8381</v>
      </c>
      <c r="R5217">
        <v>92</v>
      </c>
      <c r="S5217" s="7">
        <v>1</v>
      </c>
      <c r="T5217" s="4">
        <v>5000</v>
      </c>
      <c r="U5217" s="4">
        <v>5260</v>
      </c>
      <c r="V5217" s="25">
        <v>46.134456018509809</v>
      </c>
      <c r="W5217" s="4">
        <v>43</v>
      </c>
    </row>
    <row r="5218" spans="1:23" x14ac:dyDescent="0.45">
      <c r="A5218" t="s">
        <v>8312</v>
      </c>
      <c r="B5218" t="s">
        <v>8230</v>
      </c>
      <c r="F5218" s="7">
        <v>3</v>
      </c>
      <c r="G5218" s="4">
        <v>6550</v>
      </c>
      <c r="H5218" s="4">
        <v>8303.66</v>
      </c>
      <c r="I5218" s="25">
        <v>38.013888888885653</v>
      </c>
      <c r="J5218" s="4">
        <v>81</v>
      </c>
      <c r="N5218" t="s">
        <v>8312</v>
      </c>
      <c r="O5218" t="s">
        <v>8230</v>
      </c>
      <c r="S5218" s="7">
        <v>3</v>
      </c>
      <c r="T5218" s="4">
        <v>6550</v>
      </c>
      <c r="U5218" s="4">
        <v>8303.66</v>
      </c>
      <c r="V5218" s="25">
        <v>38.013888888885653</v>
      </c>
      <c r="W5218" s="4">
        <v>81</v>
      </c>
    </row>
    <row r="5219" spans="1:23" x14ac:dyDescent="0.45">
      <c r="A5219" t="s">
        <v>8312</v>
      </c>
      <c r="B5219" t="s">
        <v>8230</v>
      </c>
      <c r="C5219" t="s">
        <v>8386</v>
      </c>
      <c r="F5219" s="7"/>
      <c r="G5219" s="4"/>
      <c r="H5219" s="4"/>
      <c r="I5219" s="25"/>
      <c r="J5219" s="4"/>
      <c r="N5219" t="s">
        <v>8312</v>
      </c>
      <c r="O5219" t="s">
        <v>8230</v>
      </c>
      <c r="P5219" t="s">
        <v>8386</v>
      </c>
      <c r="S5219" s="7"/>
      <c r="T5219" s="4"/>
      <c r="U5219" s="4"/>
      <c r="V5219" s="25"/>
      <c r="W5219" s="4"/>
    </row>
    <row r="5220" spans="1:23" x14ac:dyDescent="0.45">
      <c r="A5220" t="s">
        <v>8312</v>
      </c>
      <c r="B5220" t="s">
        <v>8230</v>
      </c>
      <c r="C5220" t="s">
        <v>8386</v>
      </c>
      <c r="D5220" s="8" t="s">
        <v>8373</v>
      </c>
      <c r="F5220" s="7">
        <v>1</v>
      </c>
      <c r="G5220" s="4">
        <v>6000</v>
      </c>
      <c r="H5220" s="4">
        <v>6388</v>
      </c>
      <c r="I5220" s="25">
        <v>74.041666666656965</v>
      </c>
      <c r="J5220" s="4">
        <v>17</v>
      </c>
      <c r="N5220" t="s">
        <v>8312</v>
      </c>
      <c r="O5220" t="s">
        <v>8230</v>
      </c>
      <c r="P5220" t="s">
        <v>8386</v>
      </c>
      <c r="Q5220" s="8" t="s">
        <v>8373</v>
      </c>
      <c r="S5220" s="7">
        <v>1</v>
      </c>
      <c r="T5220" s="4">
        <v>6000</v>
      </c>
      <c r="U5220" s="4">
        <v>6388</v>
      </c>
      <c r="V5220" s="25">
        <v>74.041666666656965</v>
      </c>
      <c r="W5220" s="4">
        <v>17</v>
      </c>
    </row>
    <row r="5221" spans="1:23" x14ac:dyDescent="0.45">
      <c r="A5221" t="s">
        <v>8312</v>
      </c>
      <c r="B5221" t="s">
        <v>8230</v>
      </c>
      <c r="C5221" t="s">
        <v>8386</v>
      </c>
      <c r="D5221" s="8" t="s">
        <v>8373</v>
      </c>
      <c r="E5221">
        <v>86</v>
      </c>
      <c r="F5221" s="7">
        <v>1</v>
      </c>
      <c r="G5221" s="4">
        <v>6000</v>
      </c>
      <c r="H5221" s="4">
        <v>6388</v>
      </c>
      <c r="I5221" s="25">
        <v>74.041666666656965</v>
      </c>
      <c r="J5221" s="4">
        <v>17</v>
      </c>
      <c r="N5221" t="s">
        <v>8312</v>
      </c>
      <c r="O5221" t="s">
        <v>8230</v>
      </c>
      <c r="P5221" t="s">
        <v>8386</v>
      </c>
      <c r="Q5221" s="8" t="s">
        <v>8373</v>
      </c>
      <c r="R5221">
        <v>86</v>
      </c>
      <c r="S5221" s="7">
        <v>1</v>
      </c>
      <c r="T5221" s="4">
        <v>6000</v>
      </c>
      <c r="U5221" s="4">
        <v>6388</v>
      </c>
      <c r="V5221" s="25">
        <v>74.041666666656965</v>
      </c>
      <c r="W5221" s="4">
        <v>17</v>
      </c>
    </row>
    <row r="5222" spans="1:23" x14ac:dyDescent="0.45">
      <c r="A5222" t="s">
        <v>8312</v>
      </c>
      <c r="B5222" t="s">
        <v>8230</v>
      </c>
      <c r="C5222" t="s">
        <v>8386</v>
      </c>
      <c r="D5222" s="8" t="s">
        <v>8381</v>
      </c>
      <c r="F5222" s="7">
        <v>1</v>
      </c>
      <c r="G5222" s="4">
        <v>500</v>
      </c>
      <c r="H5222" s="4">
        <v>564.66</v>
      </c>
      <c r="I5222" s="25">
        <v>30</v>
      </c>
      <c r="J5222" s="4">
        <v>29</v>
      </c>
      <c r="N5222" t="s">
        <v>8312</v>
      </c>
      <c r="O5222" t="s">
        <v>8230</v>
      </c>
      <c r="P5222" t="s">
        <v>8386</v>
      </c>
      <c r="Q5222" s="8" t="s">
        <v>8381</v>
      </c>
      <c r="S5222" s="7">
        <v>1</v>
      </c>
      <c r="T5222" s="4">
        <v>500</v>
      </c>
      <c r="U5222" s="4">
        <v>564.66</v>
      </c>
      <c r="V5222" s="25">
        <v>30</v>
      </c>
      <c r="W5222" s="4">
        <v>29</v>
      </c>
    </row>
    <row r="5223" spans="1:23" x14ac:dyDescent="0.45">
      <c r="A5223" t="s">
        <v>8312</v>
      </c>
      <c r="B5223" t="s">
        <v>8230</v>
      </c>
      <c r="C5223" t="s">
        <v>8386</v>
      </c>
      <c r="D5223" s="8" t="s">
        <v>8381</v>
      </c>
      <c r="E5223">
        <v>74</v>
      </c>
      <c r="F5223" s="7">
        <v>1</v>
      </c>
      <c r="G5223" s="4">
        <v>500</v>
      </c>
      <c r="H5223" s="4">
        <v>564.66</v>
      </c>
      <c r="I5223" s="25">
        <v>30</v>
      </c>
      <c r="J5223" s="4">
        <v>29</v>
      </c>
      <c r="N5223" t="s">
        <v>8312</v>
      </c>
      <c r="O5223" t="s">
        <v>8230</v>
      </c>
      <c r="P5223" t="s">
        <v>8386</v>
      </c>
      <c r="Q5223" s="8" t="s">
        <v>8381</v>
      </c>
      <c r="R5223">
        <v>74</v>
      </c>
      <c r="S5223" s="7">
        <v>1</v>
      </c>
      <c r="T5223" s="4">
        <v>500</v>
      </c>
      <c r="U5223" s="4">
        <v>564.66</v>
      </c>
      <c r="V5223" s="25">
        <v>30</v>
      </c>
      <c r="W5223" s="4">
        <v>29</v>
      </c>
    </row>
    <row r="5224" spans="1:23" x14ac:dyDescent="0.45">
      <c r="A5224" t="s">
        <v>8312</v>
      </c>
      <c r="B5224" t="s">
        <v>8230</v>
      </c>
      <c r="C5224" t="s">
        <v>8387</v>
      </c>
      <c r="F5224" s="7"/>
      <c r="G5224" s="4"/>
      <c r="H5224" s="4"/>
      <c r="I5224" s="25"/>
      <c r="J5224" s="4"/>
      <c r="N5224" t="s">
        <v>8312</v>
      </c>
      <c r="O5224" t="s">
        <v>8230</v>
      </c>
      <c r="P5224" t="s">
        <v>8387</v>
      </c>
      <c r="S5224" s="7"/>
      <c r="T5224" s="4"/>
      <c r="U5224" s="4"/>
      <c r="V5224" s="25"/>
      <c r="W5224" s="4"/>
    </row>
    <row r="5225" spans="1:23" x14ac:dyDescent="0.45">
      <c r="A5225" t="s">
        <v>8312</v>
      </c>
      <c r="B5225" t="s">
        <v>8230</v>
      </c>
      <c r="C5225" t="s">
        <v>8387</v>
      </c>
      <c r="D5225" s="8" t="s">
        <v>8371</v>
      </c>
      <c r="F5225" s="7">
        <v>1</v>
      </c>
      <c r="G5225" s="4">
        <v>50</v>
      </c>
      <c r="H5225" s="4">
        <v>1351</v>
      </c>
      <c r="I5225" s="25">
        <v>10</v>
      </c>
      <c r="J5225" s="4">
        <v>35</v>
      </c>
      <c r="N5225" t="s">
        <v>8312</v>
      </c>
      <c r="O5225" t="s">
        <v>8230</v>
      </c>
      <c r="P5225" t="s">
        <v>8387</v>
      </c>
      <c r="Q5225" s="8" t="s">
        <v>8371</v>
      </c>
      <c r="S5225" s="7">
        <v>1</v>
      </c>
      <c r="T5225" s="4">
        <v>50</v>
      </c>
      <c r="U5225" s="4">
        <v>1351</v>
      </c>
      <c r="V5225" s="25">
        <v>10</v>
      </c>
      <c r="W5225" s="4">
        <v>35</v>
      </c>
    </row>
    <row r="5226" spans="1:23" x14ac:dyDescent="0.45">
      <c r="A5226" t="s">
        <v>8312</v>
      </c>
      <c r="B5226" t="s">
        <v>8230</v>
      </c>
      <c r="C5226" t="s">
        <v>8387</v>
      </c>
      <c r="D5226" s="8" t="s">
        <v>8371</v>
      </c>
      <c r="E5226">
        <v>78</v>
      </c>
      <c r="F5226" s="7">
        <v>1</v>
      </c>
      <c r="G5226" s="4">
        <v>50</v>
      </c>
      <c r="H5226" s="4">
        <v>1351</v>
      </c>
      <c r="I5226" s="25">
        <v>10</v>
      </c>
      <c r="J5226" s="4">
        <v>35</v>
      </c>
      <c r="N5226" t="s">
        <v>8312</v>
      </c>
      <c r="O5226" t="s">
        <v>8230</v>
      </c>
      <c r="P5226" t="s">
        <v>8387</v>
      </c>
      <c r="Q5226" s="8" t="s">
        <v>8371</v>
      </c>
      <c r="R5226">
        <v>78</v>
      </c>
      <c r="S5226" s="7">
        <v>1</v>
      </c>
      <c r="T5226" s="4">
        <v>50</v>
      </c>
      <c r="U5226" s="4">
        <v>1351</v>
      </c>
      <c r="V5226" s="25">
        <v>10</v>
      </c>
      <c r="W5226" s="4">
        <v>35</v>
      </c>
    </row>
    <row r="5227" spans="1:23" x14ac:dyDescent="0.45">
      <c r="A5227" t="s">
        <v>8312</v>
      </c>
      <c r="B5227" t="s">
        <v>8225</v>
      </c>
      <c r="F5227" s="7">
        <v>6</v>
      </c>
      <c r="G5227" s="4">
        <v>8150</v>
      </c>
      <c r="H5227" s="4">
        <v>8894.33</v>
      </c>
      <c r="I5227" s="25">
        <v>22.826956018519315</v>
      </c>
      <c r="J5227" s="4">
        <v>259</v>
      </c>
      <c r="N5227" t="s">
        <v>8312</v>
      </c>
      <c r="O5227" t="s">
        <v>8225</v>
      </c>
      <c r="S5227" s="7">
        <v>6</v>
      </c>
      <c r="T5227" s="4">
        <v>8150</v>
      </c>
      <c r="U5227" s="4">
        <v>8894.33</v>
      </c>
      <c r="V5227" s="25">
        <v>22.826956018519315</v>
      </c>
      <c r="W5227" s="4">
        <v>259</v>
      </c>
    </row>
    <row r="5228" spans="1:23" x14ac:dyDescent="0.45">
      <c r="A5228" t="s">
        <v>8312</v>
      </c>
      <c r="B5228" t="s">
        <v>8225</v>
      </c>
      <c r="C5228" t="s">
        <v>8385</v>
      </c>
      <c r="F5228" s="7"/>
      <c r="G5228" s="4"/>
      <c r="H5228" s="4"/>
      <c r="I5228" s="25"/>
      <c r="J5228" s="4"/>
      <c r="N5228" t="s">
        <v>8312</v>
      </c>
      <c r="O5228" t="s">
        <v>8225</v>
      </c>
      <c r="P5228" t="s">
        <v>8385</v>
      </c>
      <c r="S5228" s="7"/>
      <c r="T5228" s="4"/>
      <c r="U5228" s="4"/>
      <c r="V5228" s="25"/>
      <c r="W5228" s="4"/>
    </row>
    <row r="5229" spans="1:23" x14ac:dyDescent="0.45">
      <c r="A5229" t="s">
        <v>8312</v>
      </c>
      <c r="B5229" t="s">
        <v>8225</v>
      </c>
      <c r="C5229" t="s">
        <v>8385</v>
      </c>
      <c r="D5229" s="8" t="s">
        <v>8376</v>
      </c>
      <c r="F5229" s="7">
        <v>1</v>
      </c>
      <c r="G5229" s="4">
        <v>600</v>
      </c>
      <c r="H5229" s="4">
        <v>763</v>
      </c>
      <c r="I5229" s="25">
        <v>30</v>
      </c>
      <c r="J5229" s="4">
        <v>36</v>
      </c>
      <c r="N5229" t="s">
        <v>8312</v>
      </c>
      <c r="O5229" t="s">
        <v>8225</v>
      </c>
      <c r="P5229" t="s">
        <v>8385</v>
      </c>
      <c r="Q5229" s="8" t="s">
        <v>8376</v>
      </c>
      <c r="S5229" s="7">
        <v>1</v>
      </c>
      <c r="T5229" s="4">
        <v>600</v>
      </c>
      <c r="U5229" s="4">
        <v>763</v>
      </c>
      <c r="V5229" s="25">
        <v>30</v>
      </c>
      <c r="W5229" s="4">
        <v>36</v>
      </c>
    </row>
    <row r="5230" spans="1:23" x14ac:dyDescent="0.45">
      <c r="A5230" t="s">
        <v>8312</v>
      </c>
      <c r="B5230" t="s">
        <v>8225</v>
      </c>
      <c r="C5230" t="s">
        <v>8385</v>
      </c>
      <c r="D5230" s="8" t="s">
        <v>8376</v>
      </c>
      <c r="E5230">
        <v>68</v>
      </c>
      <c r="F5230" s="7">
        <v>1</v>
      </c>
      <c r="G5230" s="4">
        <v>600</v>
      </c>
      <c r="H5230" s="4">
        <v>763</v>
      </c>
      <c r="I5230" s="25">
        <v>30</v>
      </c>
      <c r="J5230" s="4">
        <v>36</v>
      </c>
      <c r="N5230" t="s">
        <v>8312</v>
      </c>
      <c r="O5230" t="s">
        <v>8225</v>
      </c>
      <c r="P5230" t="s">
        <v>8385</v>
      </c>
      <c r="Q5230" s="8" t="s">
        <v>8376</v>
      </c>
      <c r="R5230">
        <v>68</v>
      </c>
      <c r="S5230" s="7">
        <v>1</v>
      </c>
      <c r="T5230" s="4">
        <v>600</v>
      </c>
      <c r="U5230" s="4">
        <v>763</v>
      </c>
      <c r="V5230" s="25">
        <v>30</v>
      </c>
      <c r="W5230" s="4">
        <v>36</v>
      </c>
    </row>
    <row r="5231" spans="1:23" x14ac:dyDescent="0.45">
      <c r="A5231" t="s">
        <v>8312</v>
      </c>
      <c r="B5231" t="s">
        <v>8225</v>
      </c>
      <c r="C5231" t="s">
        <v>8385</v>
      </c>
      <c r="D5231" s="8" t="s">
        <v>8377</v>
      </c>
      <c r="F5231" s="7">
        <v>1</v>
      </c>
      <c r="G5231" s="4">
        <v>1300</v>
      </c>
      <c r="H5231" s="4">
        <v>1367</v>
      </c>
      <c r="I5231" s="25">
        <v>23</v>
      </c>
      <c r="J5231" s="4">
        <v>49</v>
      </c>
      <c r="N5231" t="s">
        <v>8312</v>
      </c>
      <c r="O5231" t="s">
        <v>8225</v>
      </c>
      <c r="P5231" t="s">
        <v>8385</v>
      </c>
      <c r="Q5231" s="8" t="s">
        <v>8377</v>
      </c>
      <c r="S5231" s="7">
        <v>1</v>
      </c>
      <c r="T5231" s="4">
        <v>1300</v>
      </c>
      <c r="U5231" s="4">
        <v>1367</v>
      </c>
      <c r="V5231" s="25">
        <v>23</v>
      </c>
      <c r="W5231" s="4">
        <v>49</v>
      </c>
    </row>
    <row r="5232" spans="1:23" x14ac:dyDescent="0.45">
      <c r="A5232" t="s">
        <v>8312</v>
      </c>
      <c r="B5232" t="s">
        <v>8225</v>
      </c>
      <c r="C5232" t="s">
        <v>8385</v>
      </c>
      <c r="D5232" s="8" t="s">
        <v>8377</v>
      </c>
      <c r="E5232">
        <v>103</v>
      </c>
      <c r="F5232" s="7">
        <v>1</v>
      </c>
      <c r="G5232" s="4">
        <v>1300</v>
      </c>
      <c r="H5232" s="4">
        <v>1367</v>
      </c>
      <c r="I5232" s="25">
        <v>23</v>
      </c>
      <c r="J5232" s="4">
        <v>49</v>
      </c>
      <c r="N5232" t="s">
        <v>8312</v>
      </c>
      <c r="O5232" t="s">
        <v>8225</v>
      </c>
      <c r="P5232" t="s">
        <v>8385</v>
      </c>
      <c r="Q5232" s="8" t="s">
        <v>8377</v>
      </c>
      <c r="R5232">
        <v>103</v>
      </c>
      <c r="S5232" s="7">
        <v>1</v>
      </c>
      <c r="T5232" s="4">
        <v>1300</v>
      </c>
      <c r="U5232" s="4">
        <v>1367</v>
      </c>
      <c r="V5232" s="25">
        <v>23</v>
      </c>
      <c r="W5232" s="4">
        <v>49</v>
      </c>
    </row>
    <row r="5233" spans="1:23" x14ac:dyDescent="0.45">
      <c r="A5233" t="s">
        <v>8312</v>
      </c>
      <c r="B5233" t="s">
        <v>8225</v>
      </c>
      <c r="C5233" t="s">
        <v>8385</v>
      </c>
      <c r="D5233" s="8" t="s">
        <v>8378</v>
      </c>
      <c r="F5233" s="7">
        <v>3</v>
      </c>
      <c r="G5233" s="4">
        <v>6050</v>
      </c>
      <c r="H5233" s="4">
        <v>6559.33</v>
      </c>
      <c r="I5233" s="25">
        <v>23.032727623455383</v>
      </c>
      <c r="J5233" s="4">
        <v>161</v>
      </c>
      <c r="N5233" t="s">
        <v>8312</v>
      </c>
      <c r="O5233" t="s">
        <v>8225</v>
      </c>
      <c r="P5233" t="s">
        <v>8385</v>
      </c>
      <c r="Q5233" s="8" t="s">
        <v>8378</v>
      </c>
      <c r="S5233" s="7">
        <v>3</v>
      </c>
      <c r="T5233" s="4">
        <v>6050</v>
      </c>
      <c r="U5233" s="4">
        <v>6559.33</v>
      </c>
      <c r="V5233" s="25">
        <v>23.032727623455383</v>
      </c>
      <c r="W5233" s="4">
        <v>161</v>
      </c>
    </row>
    <row r="5234" spans="1:23" x14ac:dyDescent="0.45">
      <c r="A5234" t="s">
        <v>8312</v>
      </c>
      <c r="B5234" t="s">
        <v>8225</v>
      </c>
      <c r="C5234" t="s">
        <v>8385</v>
      </c>
      <c r="D5234" s="8" t="s">
        <v>8378</v>
      </c>
      <c r="E5234">
        <v>60</v>
      </c>
      <c r="F5234" s="7">
        <v>1</v>
      </c>
      <c r="G5234" s="4">
        <v>4500</v>
      </c>
      <c r="H5234" s="4">
        <v>4648.33</v>
      </c>
      <c r="I5234" s="25">
        <v>19.098182870366145</v>
      </c>
      <c r="J5234" s="4">
        <v>108</v>
      </c>
      <c r="N5234" t="s">
        <v>8312</v>
      </c>
      <c r="O5234" t="s">
        <v>8225</v>
      </c>
      <c r="P5234" t="s">
        <v>8385</v>
      </c>
      <c r="Q5234" s="8" t="s">
        <v>8378</v>
      </c>
      <c r="R5234">
        <v>60</v>
      </c>
      <c r="S5234" s="7">
        <v>1</v>
      </c>
      <c r="T5234" s="4">
        <v>4500</v>
      </c>
      <c r="U5234" s="4">
        <v>4648.33</v>
      </c>
      <c r="V5234" s="25">
        <v>19.098182870366145</v>
      </c>
      <c r="W5234" s="4">
        <v>108</v>
      </c>
    </row>
    <row r="5235" spans="1:23" x14ac:dyDescent="0.45">
      <c r="A5235" t="s">
        <v>8312</v>
      </c>
      <c r="B5235" t="s">
        <v>8225</v>
      </c>
      <c r="C5235" t="s">
        <v>8385</v>
      </c>
      <c r="D5235" s="8" t="s">
        <v>8378</v>
      </c>
      <c r="E5235">
        <v>79</v>
      </c>
      <c r="F5235" s="7">
        <v>1</v>
      </c>
      <c r="G5235" s="4">
        <v>1300</v>
      </c>
      <c r="H5235" s="4">
        <v>1651</v>
      </c>
      <c r="I5235" s="25">
        <v>30</v>
      </c>
      <c r="J5235" s="4">
        <v>41</v>
      </c>
      <c r="N5235" t="s">
        <v>8312</v>
      </c>
      <c r="O5235" t="s">
        <v>8225</v>
      </c>
      <c r="P5235" t="s">
        <v>8385</v>
      </c>
      <c r="Q5235" s="8" t="s">
        <v>8378</v>
      </c>
      <c r="R5235">
        <v>79</v>
      </c>
      <c r="S5235" s="7">
        <v>1</v>
      </c>
      <c r="T5235" s="4">
        <v>1300</v>
      </c>
      <c r="U5235" s="4">
        <v>1651</v>
      </c>
      <c r="V5235" s="25">
        <v>30</v>
      </c>
      <c r="W5235" s="4">
        <v>41</v>
      </c>
    </row>
    <row r="5236" spans="1:23" x14ac:dyDescent="0.45">
      <c r="A5236" t="s">
        <v>8312</v>
      </c>
      <c r="B5236" t="s">
        <v>8225</v>
      </c>
      <c r="C5236" t="s">
        <v>8385</v>
      </c>
      <c r="D5236" s="8" t="s">
        <v>8378</v>
      </c>
      <c r="E5236">
        <v>94</v>
      </c>
      <c r="F5236" s="7">
        <v>1</v>
      </c>
      <c r="G5236" s="4">
        <v>250</v>
      </c>
      <c r="H5236" s="4">
        <v>260</v>
      </c>
      <c r="I5236" s="25">
        <v>20</v>
      </c>
      <c r="J5236" s="4">
        <v>12</v>
      </c>
      <c r="N5236" t="s">
        <v>8312</v>
      </c>
      <c r="O5236" t="s">
        <v>8225</v>
      </c>
      <c r="P5236" t="s">
        <v>8385</v>
      </c>
      <c r="Q5236" s="8" t="s">
        <v>8378</v>
      </c>
      <c r="R5236">
        <v>94</v>
      </c>
      <c r="S5236" s="7">
        <v>1</v>
      </c>
      <c r="T5236" s="4">
        <v>250</v>
      </c>
      <c r="U5236" s="4">
        <v>260</v>
      </c>
      <c r="V5236" s="25">
        <v>20</v>
      </c>
      <c r="W5236" s="4">
        <v>12</v>
      </c>
    </row>
    <row r="5237" spans="1:23" x14ac:dyDescent="0.45">
      <c r="A5237" t="s">
        <v>8312</v>
      </c>
      <c r="B5237" t="s">
        <v>8225</v>
      </c>
      <c r="C5237" t="s">
        <v>8386</v>
      </c>
      <c r="F5237" s="7"/>
      <c r="G5237" s="4"/>
      <c r="H5237" s="4"/>
      <c r="I5237" s="25"/>
      <c r="J5237" s="4"/>
      <c r="N5237" t="s">
        <v>8312</v>
      </c>
      <c r="O5237" t="s">
        <v>8225</v>
      </c>
      <c r="P5237" t="s">
        <v>8386</v>
      </c>
      <c r="S5237" s="7"/>
      <c r="T5237" s="4"/>
      <c r="U5237" s="4"/>
      <c r="V5237" s="25"/>
      <c r="W5237" s="4"/>
    </row>
    <row r="5238" spans="1:23" x14ac:dyDescent="0.45">
      <c r="A5238" t="s">
        <v>8312</v>
      </c>
      <c r="B5238" t="s">
        <v>8225</v>
      </c>
      <c r="C5238" t="s">
        <v>8386</v>
      </c>
      <c r="D5238" s="8" t="s">
        <v>8377</v>
      </c>
      <c r="F5238" s="7">
        <v>1</v>
      </c>
      <c r="G5238" s="4">
        <v>200</v>
      </c>
      <c r="H5238" s="4">
        <v>205</v>
      </c>
      <c r="I5238" s="25">
        <v>14.863553240749752</v>
      </c>
      <c r="J5238" s="4">
        <v>13</v>
      </c>
      <c r="N5238" t="s">
        <v>8312</v>
      </c>
      <c r="O5238" t="s">
        <v>8225</v>
      </c>
      <c r="P5238" t="s">
        <v>8386</v>
      </c>
      <c r="Q5238" s="8" t="s">
        <v>8377</v>
      </c>
      <c r="S5238" s="7">
        <v>1</v>
      </c>
      <c r="T5238" s="4">
        <v>200</v>
      </c>
      <c r="U5238" s="4">
        <v>205</v>
      </c>
      <c r="V5238" s="25">
        <v>14.863553240749752</v>
      </c>
      <c r="W5238" s="4">
        <v>13</v>
      </c>
    </row>
    <row r="5239" spans="1:23" x14ac:dyDescent="0.45">
      <c r="A5239" t="s">
        <v>8312</v>
      </c>
      <c r="B5239" t="s">
        <v>8225</v>
      </c>
      <c r="C5239" t="s">
        <v>8386</v>
      </c>
      <c r="D5239" s="8" t="s">
        <v>8377</v>
      </c>
      <c r="E5239">
        <v>83</v>
      </c>
      <c r="F5239" s="7">
        <v>1</v>
      </c>
      <c r="G5239" s="4">
        <v>200</v>
      </c>
      <c r="H5239" s="4">
        <v>205</v>
      </c>
      <c r="I5239" s="25">
        <v>14.863553240749752</v>
      </c>
      <c r="J5239" s="4">
        <v>13</v>
      </c>
      <c r="N5239" t="s">
        <v>8312</v>
      </c>
      <c r="O5239" t="s">
        <v>8225</v>
      </c>
      <c r="P5239" t="s">
        <v>8386</v>
      </c>
      <c r="Q5239" s="8" t="s">
        <v>8377</v>
      </c>
      <c r="R5239">
        <v>83</v>
      </c>
      <c r="S5239" s="7">
        <v>1</v>
      </c>
      <c r="T5239" s="4">
        <v>200</v>
      </c>
      <c r="U5239" s="4">
        <v>205</v>
      </c>
      <c r="V5239" s="25">
        <v>14.863553240749752</v>
      </c>
      <c r="W5239" s="4">
        <v>13</v>
      </c>
    </row>
    <row r="5240" spans="1:23" x14ac:dyDescent="0.45">
      <c r="A5240" t="s">
        <v>8312</v>
      </c>
      <c r="B5240" t="s">
        <v>8224</v>
      </c>
      <c r="F5240" s="7">
        <v>48</v>
      </c>
      <c r="G5240" s="4">
        <v>139900</v>
      </c>
      <c r="H5240" s="4">
        <v>163669.29</v>
      </c>
      <c r="I5240" s="25">
        <v>34.242805507330104</v>
      </c>
      <c r="J5240" s="4">
        <v>1950</v>
      </c>
      <c r="N5240" t="s">
        <v>8312</v>
      </c>
      <c r="O5240" t="s">
        <v>8224</v>
      </c>
      <c r="S5240" s="7">
        <v>48</v>
      </c>
      <c r="T5240" s="4">
        <v>139900</v>
      </c>
      <c r="U5240" s="4">
        <v>163669.29</v>
      </c>
      <c r="V5240" s="25">
        <v>34.242805507330104</v>
      </c>
      <c r="W5240" s="4">
        <v>1950</v>
      </c>
    </row>
    <row r="5241" spans="1:23" x14ac:dyDescent="0.45">
      <c r="A5241" t="s">
        <v>8312</v>
      </c>
      <c r="B5241" t="s">
        <v>8224</v>
      </c>
      <c r="C5241" t="s">
        <v>8375</v>
      </c>
      <c r="F5241" s="7"/>
      <c r="G5241" s="4"/>
      <c r="H5241" s="4"/>
      <c r="I5241" s="25"/>
      <c r="J5241" s="4"/>
      <c r="N5241" t="s">
        <v>8312</v>
      </c>
      <c r="O5241" t="s">
        <v>8224</v>
      </c>
      <c r="P5241" t="s">
        <v>8375</v>
      </c>
      <c r="S5241" s="7"/>
      <c r="T5241" s="4"/>
      <c r="U5241" s="4"/>
      <c r="V5241" s="25"/>
      <c r="W5241" s="4"/>
    </row>
    <row r="5242" spans="1:23" x14ac:dyDescent="0.45">
      <c r="A5242" t="s">
        <v>8312</v>
      </c>
      <c r="B5242" t="s">
        <v>8224</v>
      </c>
      <c r="C5242" t="s">
        <v>8375</v>
      </c>
      <c r="D5242" s="8" t="s">
        <v>8378</v>
      </c>
      <c r="F5242" s="7">
        <v>1</v>
      </c>
      <c r="G5242" s="4">
        <v>4500</v>
      </c>
      <c r="H5242" s="4">
        <v>4522.22</v>
      </c>
      <c r="I5242" s="25">
        <v>89.956666666665114</v>
      </c>
      <c r="J5242" s="4">
        <v>27</v>
      </c>
      <c r="N5242" t="s">
        <v>8312</v>
      </c>
      <c r="O5242" t="s">
        <v>8224</v>
      </c>
      <c r="P5242" t="s">
        <v>8375</v>
      </c>
      <c r="Q5242" s="8" t="s">
        <v>8378</v>
      </c>
      <c r="S5242" s="7">
        <v>1</v>
      </c>
      <c r="T5242" s="4">
        <v>4500</v>
      </c>
      <c r="U5242" s="4">
        <v>4522.22</v>
      </c>
      <c r="V5242" s="25">
        <v>89.956666666665114</v>
      </c>
      <c r="W5242" s="4">
        <v>27</v>
      </c>
    </row>
    <row r="5243" spans="1:23" x14ac:dyDescent="0.45">
      <c r="A5243" t="s">
        <v>8312</v>
      </c>
      <c r="B5243" t="s">
        <v>8224</v>
      </c>
      <c r="C5243" t="s">
        <v>8375</v>
      </c>
      <c r="D5243" s="8" t="s">
        <v>8378</v>
      </c>
      <c r="E5243">
        <v>117</v>
      </c>
      <c r="F5243" s="7">
        <v>1</v>
      </c>
      <c r="G5243" s="4">
        <v>4500</v>
      </c>
      <c r="H5243" s="4">
        <v>4522.22</v>
      </c>
      <c r="I5243" s="25">
        <v>89.956666666665114</v>
      </c>
      <c r="J5243" s="4">
        <v>27</v>
      </c>
      <c r="N5243" t="s">
        <v>8312</v>
      </c>
      <c r="O5243" t="s">
        <v>8224</v>
      </c>
      <c r="P5243" t="s">
        <v>8375</v>
      </c>
      <c r="Q5243" s="8" t="s">
        <v>8378</v>
      </c>
      <c r="R5243">
        <v>117</v>
      </c>
      <c r="S5243" s="7">
        <v>1</v>
      </c>
      <c r="T5243" s="4">
        <v>4500</v>
      </c>
      <c r="U5243" s="4">
        <v>4522.22</v>
      </c>
      <c r="V5243" s="25">
        <v>89.956666666665114</v>
      </c>
      <c r="W5243" s="4">
        <v>27</v>
      </c>
    </row>
    <row r="5244" spans="1:23" x14ac:dyDescent="0.45">
      <c r="A5244" t="s">
        <v>8312</v>
      </c>
      <c r="B5244" t="s">
        <v>8224</v>
      </c>
      <c r="C5244" t="s">
        <v>8375</v>
      </c>
      <c r="D5244" s="8" t="s">
        <v>8369</v>
      </c>
      <c r="F5244" s="7">
        <v>2</v>
      </c>
      <c r="G5244" s="4">
        <v>4000</v>
      </c>
      <c r="H5244" s="4">
        <v>4335</v>
      </c>
      <c r="I5244" s="25">
        <v>37.996620370366145</v>
      </c>
      <c r="J5244" s="4">
        <v>59</v>
      </c>
      <c r="N5244" t="s">
        <v>8312</v>
      </c>
      <c r="O5244" t="s">
        <v>8224</v>
      </c>
      <c r="P5244" t="s">
        <v>8375</v>
      </c>
      <c r="Q5244" s="8" t="s">
        <v>8369</v>
      </c>
      <c r="S5244" s="7">
        <v>2</v>
      </c>
      <c r="T5244" s="4">
        <v>4000</v>
      </c>
      <c r="U5244" s="4">
        <v>4335</v>
      </c>
      <c r="V5244" s="25">
        <v>37.996620370366145</v>
      </c>
      <c r="W5244" s="4">
        <v>59</v>
      </c>
    </row>
    <row r="5245" spans="1:23" x14ac:dyDescent="0.45">
      <c r="A5245" t="s">
        <v>8312</v>
      </c>
      <c r="B5245" t="s">
        <v>8224</v>
      </c>
      <c r="C5245" t="s">
        <v>8375</v>
      </c>
      <c r="D5245" s="8" t="s">
        <v>8369</v>
      </c>
      <c r="E5245">
        <v>87</v>
      </c>
      <c r="F5245" s="7">
        <v>1</v>
      </c>
      <c r="G5245" s="4">
        <v>2500</v>
      </c>
      <c r="H5245" s="4">
        <v>2615</v>
      </c>
      <c r="I5245" s="25">
        <v>9.5307523148076143</v>
      </c>
      <c r="J5245" s="4">
        <v>25</v>
      </c>
      <c r="N5245" t="s">
        <v>8312</v>
      </c>
      <c r="O5245" t="s">
        <v>8224</v>
      </c>
      <c r="P5245" t="s">
        <v>8375</v>
      </c>
      <c r="Q5245" s="8" t="s">
        <v>8369</v>
      </c>
      <c r="R5245">
        <v>87</v>
      </c>
      <c r="S5245" s="7">
        <v>1</v>
      </c>
      <c r="T5245" s="4">
        <v>2500</v>
      </c>
      <c r="U5245" s="4">
        <v>2615</v>
      </c>
      <c r="V5245" s="25">
        <v>9.5307523148076143</v>
      </c>
      <c r="W5245" s="4">
        <v>25</v>
      </c>
    </row>
    <row r="5246" spans="1:23" x14ac:dyDescent="0.45">
      <c r="A5246" t="s">
        <v>8312</v>
      </c>
      <c r="B5246" t="s">
        <v>8224</v>
      </c>
      <c r="C5246" t="s">
        <v>8375</v>
      </c>
      <c r="D5246" s="8" t="s">
        <v>8369</v>
      </c>
      <c r="E5246">
        <v>96</v>
      </c>
      <c r="F5246" s="7">
        <v>1</v>
      </c>
      <c r="G5246" s="4">
        <v>1500</v>
      </c>
      <c r="H5246" s="4">
        <v>1720</v>
      </c>
      <c r="I5246" s="25">
        <v>66.462488425924676</v>
      </c>
      <c r="J5246" s="4">
        <v>34</v>
      </c>
      <c r="N5246" t="s">
        <v>8312</v>
      </c>
      <c r="O5246" t="s">
        <v>8224</v>
      </c>
      <c r="P5246" t="s">
        <v>8375</v>
      </c>
      <c r="Q5246" s="8" t="s">
        <v>8369</v>
      </c>
      <c r="R5246">
        <v>96</v>
      </c>
      <c r="S5246" s="7">
        <v>1</v>
      </c>
      <c r="T5246" s="4">
        <v>1500</v>
      </c>
      <c r="U5246" s="4">
        <v>1720</v>
      </c>
      <c r="V5246" s="25">
        <v>66.462488425924676</v>
      </c>
      <c r="W5246" s="4">
        <v>34</v>
      </c>
    </row>
    <row r="5247" spans="1:23" x14ac:dyDescent="0.45">
      <c r="A5247" t="s">
        <v>8312</v>
      </c>
      <c r="B5247" t="s">
        <v>8224</v>
      </c>
      <c r="C5247" t="s">
        <v>8375</v>
      </c>
      <c r="D5247" s="8" t="s">
        <v>8374</v>
      </c>
      <c r="F5247" s="7">
        <v>1</v>
      </c>
      <c r="G5247" s="4">
        <v>6000</v>
      </c>
      <c r="H5247" s="4">
        <v>7665</v>
      </c>
      <c r="I5247" s="25">
        <v>30</v>
      </c>
      <c r="J5247" s="4">
        <v>65</v>
      </c>
      <c r="N5247" t="s">
        <v>8312</v>
      </c>
      <c r="O5247" t="s">
        <v>8224</v>
      </c>
      <c r="P5247" t="s">
        <v>8375</v>
      </c>
      <c r="Q5247" s="8" t="s">
        <v>8374</v>
      </c>
      <c r="S5247" s="7">
        <v>1</v>
      </c>
      <c r="T5247" s="4">
        <v>6000</v>
      </c>
      <c r="U5247" s="4">
        <v>7665</v>
      </c>
      <c r="V5247" s="25">
        <v>30</v>
      </c>
      <c r="W5247" s="4">
        <v>65</v>
      </c>
    </row>
    <row r="5248" spans="1:23" x14ac:dyDescent="0.45">
      <c r="A5248" t="s">
        <v>8312</v>
      </c>
      <c r="B5248" t="s">
        <v>8224</v>
      </c>
      <c r="C5248" t="s">
        <v>8375</v>
      </c>
      <c r="D5248" s="8" t="s">
        <v>8374</v>
      </c>
      <c r="E5248">
        <v>102</v>
      </c>
      <c r="F5248" s="7">
        <v>1</v>
      </c>
      <c r="G5248" s="4">
        <v>6000</v>
      </c>
      <c r="H5248" s="4">
        <v>7665</v>
      </c>
      <c r="I5248" s="25">
        <v>30</v>
      </c>
      <c r="J5248" s="4">
        <v>65</v>
      </c>
      <c r="N5248" t="s">
        <v>8312</v>
      </c>
      <c r="O5248" t="s">
        <v>8224</v>
      </c>
      <c r="P5248" t="s">
        <v>8375</v>
      </c>
      <c r="Q5248" s="8" t="s">
        <v>8374</v>
      </c>
      <c r="R5248">
        <v>102</v>
      </c>
      <c r="S5248" s="7">
        <v>1</v>
      </c>
      <c r="T5248" s="4">
        <v>6000</v>
      </c>
      <c r="U5248" s="4">
        <v>7665</v>
      </c>
      <c r="V5248" s="25">
        <v>30</v>
      </c>
      <c r="W5248" s="4">
        <v>65</v>
      </c>
    </row>
    <row r="5249" spans="1:23" x14ac:dyDescent="0.45">
      <c r="A5249" t="s">
        <v>8312</v>
      </c>
      <c r="B5249" t="s">
        <v>8224</v>
      </c>
      <c r="C5249" t="s">
        <v>8382</v>
      </c>
      <c r="F5249" s="7"/>
      <c r="G5249" s="4"/>
      <c r="H5249" s="4"/>
      <c r="I5249" s="25"/>
      <c r="J5249" s="4"/>
      <c r="N5249" t="s">
        <v>8312</v>
      </c>
      <c r="O5249" t="s">
        <v>8224</v>
      </c>
      <c r="P5249" t="s">
        <v>8382</v>
      </c>
      <c r="S5249" s="7"/>
      <c r="T5249" s="4"/>
      <c r="U5249" s="4"/>
      <c r="V5249" s="25"/>
      <c r="W5249" s="4"/>
    </row>
    <row r="5250" spans="1:23" x14ac:dyDescent="0.45">
      <c r="A5250" t="s">
        <v>8312</v>
      </c>
      <c r="B5250" t="s">
        <v>8224</v>
      </c>
      <c r="C5250" t="s">
        <v>8382</v>
      </c>
      <c r="D5250" s="8" t="s">
        <v>8376</v>
      </c>
      <c r="F5250" s="7">
        <v>1</v>
      </c>
      <c r="G5250" s="4">
        <v>1000</v>
      </c>
      <c r="H5250" s="4">
        <v>2195</v>
      </c>
      <c r="I5250" s="25">
        <v>30</v>
      </c>
      <c r="J5250" s="4">
        <v>47</v>
      </c>
      <c r="N5250" t="s">
        <v>8312</v>
      </c>
      <c r="O5250" t="s">
        <v>8224</v>
      </c>
      <c r="P5250" t="s">
        <v>8382</v>
      </c>
      <c r="Q5250" s="8" t="s">
        <v>8376</v>
      </c>
      <c r="S5250" s="7">
        <v>1</v>
      </c>
      <c r="T5250" s="4">
        <v>1000</v>
      </c>
      <c r="U5250" s="4">
        <v>2195</v>
      </c>
      <c r="V5250" s="25">
        <v>30</v>
      </c>
      <c r="W5250" s="4">
        <v>47</v>
      </c>
    </row>
    <row r="5251" spans="1:23" x14ac:dyDescent="0.45">
      <c r="A5251" t="s">
        <v>8312</v>
      </c>
      <c r="B5251" t="s">
        <v>8224</v>
      </c>
      <c r="C5251" t="s">
        <v>8382</v>
      </c>
      <c r="D5251" s="8" t="s">
        <v>8376</v>
      </c>
      <c r="E5251">
        <v>109</v>
      </c>
      <c r="F5251" s="7">
        <v>1</v>
      </c>
      <c r="G5251" s="4">
        <v>1000</v>
      </c>
      <c r="H5251" s="4">
        <v>2195</v>
      </c>
      <c r="I5251" s="25">
        <v>30</v>
      </c>
      <c r="J5251" s="4">
        <v>47</v>
      </c>
      <c r="N5251" t="s">
        <v>8312</v>
      </c>
      <c r="O5251" t="s">
        <v>8224</v>
      </c>
      <c r="P5251" t="s">
        <v>8382</v>
      </c>
      <c r="Q5251" s="8" t="s">
        <v>8376</v>
      </c>
      <c r="R5251">
        <v>109</v>
      </c>
      <c r="S5251" s="7">
        <v>1</v>
      </c>
      <c r="T5251" s="4">
        <v>1000</v>
      </c>
      <c r="U5251" s="4">
        <v>2195</v>
      </c>
      <c r="V5251" s="25">
        <v>30</v>
      </c>
      <c r="W5251" s="4">
        <v>47</v>
      </c>
    </row>
    <row r="5252" spans="1:23" x14ac:dyDescent="0.45">
      <c r="A5252" t="s">
        <v>8312</v>
      </c>
      <c r="B5252" t="s">
        <v>8224</v>
      </c>
      <c r="C5252" t="s">
        <v>8382</v>
      </c>
      <c r="D5252" s="8" t="s">
        <v>8377</v>
      </c>
      <c r="F5252" s="7">
        <v>2</v>
      </c>
      <c r="G5252" s="4">
        <v>4400</v>
      </c>
      <c r="H5252" s="4">
        <v>4878</v>
      </c>
      <c r="I5252" s="25">
        <v>62.183773148150067</v>
      </c>
      <c r="J5252" s="4">
        <v>75</v>
      </c>
      <c r="N5252" t="s">
        <v>8312</v>
      </c>
      <c r="O5252" t="s">
        <v>8224</v>
      </c>
      <c r="P5252" t="s">
        <v>8382</v>
      </c>
      <c r="Q5252" s="8" t="s">
        <v>8377</v>
      </c>
      <c r="S5252" s="7">
        <v>2</v>
      </c>
      <c r="T5252" s="4">
        <v>4400</v>
      </c>
      <c r="U5252" s="4">
        <v>4878</v>
      </c>
      <c r="V5252" s="25">
        <v>62.183773148150067</v>
      </c>
      <c r="W5252" s="4">
        <v>75</v>
      </c>
    </row>
    <row r="5253" spans="1:23" x14ac:dyDescent="0.45">
      <c r="A5253" t="s">
        <v>8312</v>
      </c>
      <c r="B5253" t="s">
        <v>8224</v>
      </c>
      <c r="C5253" t="s">
        <v>8382</v>
      </c>
      <c r="D5253" s="8" t="s">
        <v>8377</v>
      </c>
      <c r="E5253">
        <v>73</v>
      </c>
      <c r="F5253" s="7">
        <v>1</v>
      </c>
      <c r="G5253" s="4">
        <v>900</v>
      </c>
      <c r="H5253" s="4">
        <v>900</v>
      </c>
      <c r="I5253" s="25">
        <v>78.409212962964375</v>
      </c>
      <c r="J5253" s="4">
        <v>18</v>
      </c>
      <c r="N5253" t="s">
        <v>8312</v>
      </c>
      <c r="O5253" t="s">
        <v>8224</v>
      </c>
      <c r="P5253" t="s">
        <v>8382</v>
      </c>
      <c r="Q5253" s="8" t="s">
        <v>8377</v>
      </c>
      <c r="R5253">
        <v>73</v>
      </c>
      <c r="S5253" s="7">
        <v>1</v>
      </c>
      <c r="T5253" s="4">
        <v>900</v>
      </c>
      <c r="U5253" s="4">
        <v>900</v>
      </c>
      <c r="V5253" s="25">
        <v>78.409212962964375</v>
      </c>
      <c r="W5253" s="4">
        <v>18</v>
      </c>
    </row>
    <row r="5254" spans="1:23" x14ac:dyDescent="0.45">
      <c r="A5254" t="s">
        <v>8312</v>
      </c>
      <c r="B5254" t="s">
        <v>8224</v>
      </c>
      <c r="C5254" t="s">
        <v>8382</v>
      </c>
      <c r="D5254" s="8" t="s">
        <v>8377</v>
      </c>
      <c r="E5254">
        <v>116</v>
      </c>
      <c r="F5254" s="7">
        <v>1</v>
      </c>
      <c r="G5254" s="4">
        <v>3500</v>
      </c>
      <c r="H5254" s="4">
        <v>3978</v>
      </c>
      <c r="I5254" s="25">
        <v>45.958333333335759</v>
      </c>
      <c r="J5254" s="4">
        <v>57</v>
      </c>
      <c r="N5254" t="s">
        <v>8312</v>
      </c>
      <c r="O5254" t="s">
        <v>8224</v>
      </c>
      <c r="P5254" t="s">
        <v>8382</v>
      </c>
      <c r="Q5254" s="8" t="s">
        <v>8377</v>
      </c>
      <c r="R5254">
        <v>116</v>
      </c>
      <c r="S5254" s="7">
        <v>1</v>
      </c>
      <c r="T5254" s="4">
        <v>3500</v>
      </c>
      <c r="U5254" s="4">
        <v>3978</v>
      </c>
      <c r="V5254" s="25">
        <v>45.958333333335759</v>
      </c>
      <c r="W5254" s="4">
        <v>57</v>
      </c>
    </row>
    <row r="5255" spans="1:23" x14ac:dyDescent="0.45">
      <c r="A5255" t="s">
        <v>8312</v>
      </c>
      <c r="B5255" t="s">
        <v>8224</v>
      </c>
      <c r="C5255" t="s">
        <v>8382</v>
      </c>
      <c r="D5255" s="8" t="s">
        <v>8378</v>
      </c>
      <c r="F5255" s="7">
        <v>2</v>
      </c>
      <c r="G5255" s="4">
        <v>3500</v>
      </c>
      <c r="H5255" s="4">
        <v>4200</v>
      </c>
      <c r="I5255" s="25">
        <v>42.173229166666715</v>
      </c>
      <c r="J5255" s="4">
        <v>56</v>
      </c>
      <c r="N5255" t="s">
        <v>8312</v>
      </c>
      <c r="O5255" t="s">
        <v>8224</v>
      </c>
      <c r="P5255" t="s">
        <v>8382</v>
      </c>
      <c r="Q5255" s="8" t="s">
        <v>8378</v>
      </c>
      <c r="S5255" s="7">
        <v>2</v>
      </c>
      <c r="T5255" s="4">
        <v>3500</v>
      </c>
      <c r="U5255" s="4">
        <v>4200</v>
      </c>
      <c r="V5255" s="25">
        <v>42.173229166666715</v>
      </c>
      <c r="W5255" s="4">
        <v>56</v>
      </c>
    </row>
    <row r="5256" spans="1:23" x14ac:dyDescent="0.45">
      <c r="A5256" t="s">
        <v>8312</v>
      </c>
      <c r="B5256" t="s">
        <v>8224</v>
      </c>
      <c r="C5256" t="s">
        <v>8382</v>
      </c>
      <c r="D5256" s="8" t="s">
        <v>8378</v>
      </c>
      <c r="E5256">
        <v>91</v>
      </c>
      <c r="F5256" s="7">
        <v>1</v>
      </c>
      <c r="G5256" s="4">
        <v>3000</v>
      </c>
      <c r="H5256" s="4">
        <v>3600</v>
      </c>
      <c r="I5256" s="25">
        <v>61</v>
      </c>
      <c r="J5256" s="4">
        <v>46</v>
      </c>
      <c r="N5256" t="s">
        <v>8312</v>
      </c>
      <c r="O5256" t="s">
        <v>8224</v>
      </c>
      <c r="P5256" t="s">
        <v>8382</v>
      </c>
      <c r="Q5256" s="8" t="s">
        <v>8378</v>
      </c>
      <c r="R5256">
        <v>91</v>
      </c>
      <c r="S5256" s="7">
        <v>1</v>
      </c>
      <c r="T5256" s="4">
        <v>3000</v>
      </c>
      <c r="U5256" s="4">
        <v>3600</v>
      </c>
      <c r="V5256" s="25">
        <v>61</v>
      </c>
      <c r="W5256" s="4">
        <v>46</v>
      </c>
    </row>
    <row r="5257" spans="1:23" x14ac:dyDescent="0.45">
      <c r="A5257" t="s">
        <v>8312</v>
      </c>
      <c r="B5257" t="s">
        <v>8224</v>
      </c>
      <c r="C5257" t="s">
        <v>8382</v>
      </c>
      <c r="D5257" s="8" t="s">
        <v>8378</v>
      </c>
      <c r="E5257">
        <v>104</v>
      </c>
      <c r="F5257" s="7">
        <v>1</v>
      </c>
      <c r="G5257" s="4">
        <v>500</v>
      </c>
      <c r="H5257" s="4">
        <v>600</v>
      </c>
      <c r="I5257" s="25">
        <v>23.34645833333343</v>
      </c>
      <c r="J5257" s="4">
        <v>10</v>
      </c>
      <c r="N5257" t="s">
        <v>8312</v>
      </c>
      <c r="O5257" t="s">
        <v>8224</v>
      </c>
      <c r="P5257" t="s">
        <v>8382</v>
      </c>
      <c r="Q5257" s="8" t="s">
        <v>8378</v>
      </c>
      <c r="R5257">
        <v>104</v>
      </c>
      <c r="S5257" s="7">
        <v>1</v>
      </c>
      <c r="T5257" s="4">
        <v>500</v>
      </c>
      <c r="U5257" s="4">
        <v>600</v>
      </c>
      <c r="V5257" s="25">
        <v>23.34645833333343</v>
      </c>
      <c r="W5257" s="4">
        <v>10</v>
      </c>
    </row>
    <row r="5258" spans="1:23" x14ac:dyDescent="0.45">
      <c r="A5258" t="s">
        <v>8312</v>
      </c>
      <c r="B5258" t="s">
        <v>8224</v>
      </c>
      <c r="C5258" t="s">
        <v>8382</v>
      </c>
      <c r="D5258" s="8" t="s">
        <v>8379</v>
      </c>
      <c r="F5258" s="7">
        <v>2</v>
      </c>
      <c r="G5258" s="4">
        <v>8000</v>
      </c>
      <c r="H5258" s="4">
        <v>8185</v>
      </c>
      <c r="I5258" s="25">
        <v>26</v>
      </c>
      <c r="J5258" s="4">
        <v>76</v>
      </c>
      <c r="N5258" t="s">
        <v>8312</v>
      </c>
      <c r="O5258" t="s">
        <v>8224</v>
      </c>
      <c r="P5258" t="s">
        <v>8382</v>
      </c>
      <c r="Q5258" s="8" t="s">
        <v>8379</v>
      </c>
      <c r="S5258" s="7">
        <v>2</v>
      </c>
      <c r="T5258" s="4">
        <v>8000</v>
      </c>
      <c r="U5258" s="4">
        <v>8185</v>
      </c>
      <c r="V5258" s="25">
        <v>26</v>
      </c>
      <c r="W5258" s="4">
        <v>76</v>
      </c>
    </row>
    <row r="5259" spans="1:23" x14ac:dyDescent="0.45">
      <c r="A5259" t="s">
        <v>8312</v>
      </c>
      <c r="B5259" t="s">
        <v>8224</v>
      </c>
      <c r="C5259" t="s">
        <v>8382</v>
      </c>
      <c r="D5259" s="8" t="s">
        <v>8379</v>
      </c>
      <c r="E5259">
        <v>84</v>
      </c>
      <c r="F5259" s="7">
        <v>1</v>
      </c>
      <c r="G5259" s="4">
        <v>500</v>
      </c>
      <c r="H5259" s="4">
        <v>500</v>
      </c>
      <c r="I5259" s="25">
        <v>30</v>
      </c>
      <c r="J5259" s="4">
        <v>7</v>
      </c>
      <c r="N5259" t="s">
        <v>8312</v>
      </c>
      <c r="O5259" t="s">
        <v>8224</v>
      </c>
      <c r="P5259" t="s">
        <v>8382</v>
      </c>
      <c r="Q5259" s="8" t="s">
        <v>8379</v>
      </c>
      <c r="R5259">
        <v>84</v>
      </c>
      <c r="S5259" s="7">
        <v>1</v>
      </c>
      <c r="T5259" s="4">
        <v>500</v>
      </c>
      <c r="U5259" s="4">
        <v>500</v>
      </c>
      <c r="V5259" s="25">
        <v>30</v>
      </c>
      <c r="W5259" s="4">
        <v>7</v>
      </c>
    </row>
    <row r="5260" spans="1:23" x14ac:dyDescent="0.45">
      <c r="A5260" t="s">
        <v>8312</v>
      </c>
      <c r="B5260" t="s">
        <v>8224</v>
      </c>
      <c r="C5260" t="s">
        <v>8382</v>
      </c>
      <c r="D5260" s="8" t="s">
        <v>8379</v>
      </c>
      <c r="E5260">
        <v>107</v>
      </c>
      <c r="F5260" s="7">
        <v>1</v>
      </c>
      <c r="G5260" s="4">
        <v>7500</v>
      </c>
      <c r="H5260" s="4">
        <v>7685</v>
      </c>
      <c r="I5260" s="25">
        <v>22</v>
      </c>
      <c r="J5260" s="4">
        <v>69</v>
      </c>
      <c r="N5260" t="s">
        <v>8312</v>
      </c>
      <c r="O5260" t="s">
        <v>8224</v>
      </c>
      <c r="P5260" t="s">
        <v>8382</v>
      </c>
      <c r="Q5260" s="8" t="s">
        <v>8379</v>
      </c>
      <c r="R5260">
        <v>107</v>
      </c>
      <c r="S5260" s="7">
        <v>1</v>
      </c>
      <c r="T5260" s="4">
        <v>7500</v>
      </c>
      <c r="U5260" s="4">
        <v>7685</v>
      </c>
      <c r="V5260" s="25">
        <v>22</v>
      </c>
      <c r="W5260" s="4">
        <v>69</v>
      </c>
    </row>
    <row r="5261" spans="1:23" x14ac:dyDescent="0.45">
      <c r="A5261" t="s">
        <v>8312</v>
      </c>
      <c r="B5261" t="s">
        <v>8224</v>
      </c>
      <c r="C5261" t="s">
        <v>8382</v>
      </c>
      <c r="D5261" s="8" t="s">
        <v>8380</v>
      </c>
      <c r="F5261" s="7">
        <v>3</v>
      </c>
      <c r="G5261" s="4">
        <v>5900</v>
      </c>
      <c r="H5261" s="4">
        <v>6578.58</v>
      </c>
      <c r="I5261" s="25">
        <v>30</v>
      </c>
      <c r="J5261" s="4">
        <v>63</v>
      </c>
      <c r="N5261" t="s">
        <v>8312</v>
      </c>
      <c r="O5261" t="s">
        <v>8224</v>
      </c>
      <c r="P5261" t="s">
        <v>8382</v>
      </c>
      <c r="Q5261" s="8" t="s">
        <v>8380</v>
      </c>
      <c r="S5261" s="7">
        <v>3</v>
      </c>
      <c r="T5261" s="4">
        <v>5900</v>
      </c>
      <c r="U5261" s="4">
        <v>6578.58</v>
      </c>
      <c r="V5261" s="25">
        <v>30</v>
      </c>
      <c r="W5261" s="4">
        <v>63</v>
      </c>
    </row>
    <row r="5262" spans="1:23" x14ac:dyDescent="0.45">
      <c r="A5262" t="s">
        <v>8312</v>
      </c>
      <c r="B5262" t="s">
        <v>8224</v>
      </c>
      <c r="C5262" t="s">
        <v>8382</v>
      </c>
      <c r="D5262" s="8" t="s">
        <v>8380</v>
      </c>
      <c r="E5262">
        <v>90</v>
      </c>
      <c r="F5262" s="7">
        <v>1</v>
      </c>
      <c r="G5262" s="4">
        <v>500</v>
      </c>
      <c r="H5262" s="4">
        <v>502</v>
      </c>
      <c r="I5262" s="25">
        <v>30</v>
      </c>
      <c r="J5262" s="4">
        <v>16</v>
      </c>
      <c r="N5262" t="s">
        <v>8312</v>
      </c>
      <c r="O5262" t="s">
        <v>8224</v>
      </c>
      <c r="P5262" t="s">
        <v>8382</v>
      </c>
      <c r="Q5262" s="8" t="s">
        <v>8380</v>
      </c>
      <c r="R5262">
        <v>90</v>
      </c>
      <c r="S5262" s="7">
        <v>1</v>
      </c>
      <c r="T5262" s="4">
        <v>500</v>
      </c>
      <c r="U5262" s="4">
        <v>502</v>
      </c>
      <c r="V5262" s="25">
        <v>30</v>
      </c>
      <c r="W5262" s="4">
        <v>16</v>
      </c>
    </row>
    <row r="5263" spans="1:23" x14ac:dyDescent="0.45">
      <c r="A5263" t="s">
        <v>8312</v>
      </c>
      <c r="B5263" t="s">
        <v>8224</v>
      </c>
      <c r="C5263" t="s">
        <v>8382</v>
      </c>
      <c r="D5263" s="8" t="s">
        <v>8380</v>
      </c>
      <c r="E5263">
        <v>97</v>
      </c>
      <c r="F5263" s="7">
        <v>1</v>
      </c>
      <c r="G5263" s="4">
        <v>400</v>
      </c>
      <c r="H5263" s="4">
        <v>425</v>
      </c>
      <c r="I5263" s="25">
        <v>30</v>
      </c>
      <c r="J5263" s="4">
        <v>8</v>
      </c>
      <c r="N5263" t="s">
        <v>8312</v>
      </c>
      <c r="O5263" t="s">
        <v>8224</v>
      </c>
      <c r="P5263" t="s">
        <v>8382</v>
      </c>
      <c r="Q5263" s="8" t="s">
        <v>8380</v>
      </c>
      <c r="R5263">
        <v>97</v>
      </c>
      <c r="S5263" s="7">
        <v>1</v>
      </c>
      <c r="T5263" s="4">
        <v>400</v>
      </c>
      <c r="U5263" s="4">
        <v>425</v>
      </c>
      <c r="V5263" s="25">
        <v>30</v>
      </c>
      <c r="W5263" s="4">
        <v>8</v>
      </c>
    </row>
    <row r="5264" spans="1:23" x14ac:dyDescent="0.45">
      <c r="A5264" t="s">
        <v>8312</v>
      </c>
      <c r="B5264" t="s">
        <v>8224</v>
      </c>
      <c r="C5264" t="s">
        <v>8382</v>
      </c>
      <c r="D5264" s="8" t="s">
        <v>8380</v>
      </c>
      <c r="E5264">
        <v>118</v>
      </c>
      <c r="F5264" s="7">
        <v>1</v>
      </c>
      <c r="G5264" s="4">
        <v>5000</v>
      </c>
      <c r="H5264" s="4">
        <v>5651.58</v>
      </c>
      <c r="I5264" s="25">
        <v>30</v>
      </c>
      <c r="J5264" s="4">
        <v>39</v>
      </c>
      <c r="N5264" t="s">
        <v>8312</v>
      </c>
      <c r="O5264" t="s">
        <v>8224</v>
      </c>
      <c r="P5264" t="s">
        <v>8382</v>
      </c>
      <c r="Q5264" s="8" t="s">
        <v>8380</v>
      </c>
      <c r="R5264">
        <v>118</v>
      </c>
      <c r="S5264" s="7">
        <v>1</v>
      </c>
      <c r="T5264" s="4">
        <v>5000</v>
      </c>
      <c r="U5264" s="4">
        <v>5651.58</v>
      </c>
      <c r="V5264" s="25">
        <v>30</v>
      </c>
      <c r="W5264" s="4">
        <v>39</v>
      </c>
    </row>
    <row r="5265" spans="1:23" x14ac:dyDescent="0.45">
      <c r="A5265" t="s">
        <v>8312</v>
      </c>
      <c r="B5265" t="s">
        <v>8224</v>
      </c>
      <c r="C5265" t="s">
        <v>8382</v>
      </c>
      <c r="D5265" s="8" t="s">
        <v>8370</v>
      </c>
      <c r="F5265" s="7">
        <v>3</v>
      </c>
      <c r="G5265" s="4">
        <v>8750</v>
      </c>
      <c r="H5265" s="4">
        <v>11084.1</v>
      </c>
      <c r="I5265" s="25">
        <v>32.585208333335082</v>
      </c>
      <c r="J5265" s="4">
        <v>132</v>
      </c>
      <c r="N5265" t="s">
        <v>8312</v>
      </c>
      <c r="O5265" t="s">
        <v>8224</v>
      </c>
      <c r="P5265" t="s">
        <v>8382</v>
      </c>
      <c r="Q5265" s="8" t="s">
        <v>8370</v>
      </c>
      <c r="S5265" s="7">
        <v>3</v>
      </c>
      <c r="T5265" s="4">
        <v>8750</v>
      </c>
      <c r="U5265" s="4">
        <v>11084.1</v>
      </c>
      <c r="V5265" s="25">
        <v>32.585208333335082</v>
      </c>
      <c r="W5265" s="4">
        <v>132</v>
      </c>
    </row>
    <row r="5266" spans="1:23" x14ac:dyDescent="0.45">
      <c r="A5266" t="s">
        <v>8312</v>
      </c>
      <c r="B5266" t="s">
        <v>8224</v>
      </c>
      <c r="C5266" t="s">
        <v>8382</v>
      </c>
      <c r="D5266" s="8" t="s">
        <v>8370</v>
      </c>
      <c r="E5266">
        <v>70</v>
      </c>
      <c r="F5266" s="7">
        <v>1</v>
      </c>
      <c r="G5266" s="4">
        <v>500</v>
      </c>
      <c r="H5266" s="4">
        <v>636</v>
      </c>
      <c r="I5266" s="25">
        <v>60</v>
      </c>
      <c r="J5266" s="4">
        <v>17</v>
      </c>
      <c r="N5266" t="s">
        <v>8312</v>
      </c>
      <c r="O5266" t="s">
        <v>8224</v>
      </c>
      <c r="P5266" t="s">
        <v>8382</v>
      </c>
      <c r="Q5266" s="8" t="s">
        <v>8370</v>
      </c>
      <c r="R5266">
        <v>70</v>
      </c>
      <c r="S5266" s="7">
        <v>1</v>
      </c>
      <c r="T5266" s="4">
        <v>500</v>
      </c>
      <c r="U5266" s="4">
        <v>636</v>
      </c>
      <c r="V5266" s="25">
        <v>60</v>
      </c>
      <c r="W5266" s="4">
        <v>17</v>
      </c>
    </row>
    <row r="5267" spans="1:23" x14ac:dyDescent="0.45">
      <c r="A5267" t="s">
        <v>8312</v>
      </c>
      <c r="B5267" t="s">
        <v>8224</v>
      </c>
      <c r="C5267" t="s">
        <v>8382</v>
      </c>
      <c r="D5267" s="8" t="s">
        <v>8370</v>
      </c>
      <c r="E5267">
        <v>113</v>
      </c>
      <c r="F5267" s="7">
        <v>1</v>
      </c>
      <c r="G5267" s="4">
        <v>5000</v>
      </c>
      <c r="H5267" s="4">
        <v>7050</v>
      </c>
      <c r="I5267" s="25">
        <v>7.8665740740761976</v>
      </c>
      <c r="J5267" s="4">
        <v>78</v>
      </c>
      <c r="N5267" t="s">
        <v>8312</v>
      </c>
      <c r="O5267" t="s">
        <v>8224</v>
      </c>
      <c r="P5267" t="s">
        <v>8382</v>
      </c>
      <c r="Q5267" s="8" t="s">
        <v>8370</v>
      </c>
      <c r="R5267">
        <v>113</v>
      </c>
      <c r="S5267" s="7">
        <v>1</v>
      </c>
      <c r="T5267" s="4">
        <v>5000</v>
      </c>
      <c r="U5267" s="4">
        <v>7050</v>
      </c>
      <c r="V5267" s="25">
        <v>7.8665740740761976</v>
      </c>
      <c r="W5267" s="4">
        <v>78</v>
      </c>
    </row>
    <row r="5268" spans="1:23" x14ac:dyDescent="0.45">
      <c r="A5268" t="s">
        <v>8312</v>
      </c>
      <c r="B5268" t="s">
        <v>8224</v>
      </c>
      <c r="C5268" t="s">
        <v>8382</v>
      </c>
      <c r="D5268" s="8" t="s">
        <v>8370</v>
      </c>
      <c r="E5268">
        <v>119</v>
      </c>
      <c r="F5268" s="7">
        <v>1</v>
      </c>
      <c r="G5268" s="4">
        <v>3250</v>
      </c>
      <c r="H5268" s="4">
        <v>3398.1</v>
      </c>
      <c r="I5268" s="25">
        <v>29.889050925929041</v>
      </c>
      <c r="J5268" s="4">
        <v>37</v>
      </c>
      <c r="N5268" t="s">
        <v>8312</v>
      </c>
      <c r="O5268" t="s">
        <v>8224</v>
      </c>
      <c r="P5268" t="s">
        <v>8382</v>
      </c>
      <c r="Q5268" s="8" t="s">
        <v>8370</v>
      </c>
      <c r="R5268">
        <v>119</v>
      </c>
      <c r="S5268" s="7">
        <v>1</v>
      </c>
      <c r="T5268" s="4">
        <v>3250</v>
      </c>
      <c r="U5268" s="4">
        <v>3398.1</v>
      </c>
      <c r="V5268" s="25">
        <v>29.889050925929041</v>
      </c>
      <c r="W5268" s="4">
        <v>37</v>
      </c>
    </row>
    <row r="5269" spans="1:23" x14ac:dyDescent="0.45">
      <c r="A5269" t="s">
        <v>8312</v>
      </c>
      <c r="B5269" t="s">
        <v>8224</v>
      </c>
      <c r="C5269" t="s">
        <v>8382</v>
      </c>
      <c r="D5269" s="8" t="s">
        <v>8371</v>
      </c>
      <c r="F5269" s="7">
        <v>2</v>
      </c>
      <c r="G5269" s="4">
        <v>11200</v>
      </c>
      <c r="H5269" s="4">
        <v>12600.23</v>
      </c>
      <c r="I5269" s="25">
        <v>31.051591435185401</v>
      </c>
      <c r="J5269" s="4">
        <v>199</v>
      </c>
      <c r="N5269" t="s">
        <v>8312</v>
      </c>
      <c r="O5269" t="s">
        <v>8224</v>
      </c>
      <c r="P5269" t="s">
        <v>8382</v>
      </c>
      <c r="Q5269" s="8" t="s">
        <v>8371</v>
      </c>
      <c r="S5269" s="7">
        <v>2</v>
      </c>
      <c r="T5269" s="4">
        <v>11200</v>
      </c>
      <c r="U5269" s="4">
        <v>12600.23</v>
      </c>
      <c r="V5269" s="25">
        <v>31.051591435185401</v>
      </c>
      <c r="W5269" s="4">
        <v>199</v>
      </c>
    </row>
    <row r="5270" spans="1:23" x14ac:dyDescent="0.45">
      <c r="A5270" t="s">
        <v>8312</v>
      </c>
      <c r="B5270" t="s">
        <v>8224</v>
      </c>
      <c r="C5270" t="s">
        <v>8382</v>
      </c>
      <c r="D5270" s="8" t="s">
        <v>8371</v>
      </c>
      <c r="E5270">
        <v>69</v>
      </c>
      <c r="F5270" s="7">
        <v>1</v>
      </c>
      <c r="G5270" s="4">
        <v>10000</v>
      </c>
      <c r="H5270" s="4">
        <v>11094.23</v>
      </c>
      <c r="I5270" s="25">
        <v>32.103182870370802</v>
      </c>
      <c r="J5270" s="4">
        <v>178</v>
      </c>
      <c r="N5270" t="s">
        <v>8312</v>
      </c>
      <c r="O5270" t="s">
        <v>8224</v>
      </c>
      <c r="P5270" t="s">
        <v>8382</v>
      </c>
      <c r="Q5270" s="8" t="s">
        <v>8371</v>
      </c>
      <c r="R5270">
        <v>69</v>
      </c>
      <c r="S5270" s="7">
        <v>1</v>
      </c>
      <c r="T5270" s="4">
        <v>10000</v>
      </c>
      <c r="U5270" s="4">
        <v>11094.23</v>
      </c>
      <c r="V5270" s="25">
        <v>32.103182870370802</v>
      </c>
      <c r="W5270" s="4">
        <v>178</v>
      </c>
    </row>
    <row r="5271" spans="1:23" x14ac:dyDescent="0.45">
      <c r="A5271" t="s">
        <v>8312</v>
      </c>
      <c r="B5271" t="s">
        <v>8224</v>
      </c>
      <c r="C5271" t="s">
        <v>8382</v>
      </c>
      <c r="D5271" s="8" t="s">
        <v>8371</v>
      </c>
      <c r="E5271">
        <v>85</v>
      </c>
      <c r="F5271" s="7">
        <v>1</v>
      </c>
      <c r="G5271" s="4">
        <v>1200</v>
      </c>
      <c r="H5271" s="4">
        <v>1506</v>
      </c>
      <c r="I5271" s="25">
        <v>30</v>
      </c>
      <c r="J5271" s="4">
        <v>21</v>
      </c>
      <c r="N5271" t="s">
        <v>8312</v>
      </c>
      <c r="O5271" t="s">
        <v>8224</v>
      </c>
      <c r="P5271" t="s">
        <v>8382</v>
      </c>
      <c r="Q5271" s="8" t="s">
        <v>8371</v>
      </c>
      <c r="R5271">
        <v>85</v>
      </c>
      <c r="S5271" s="7">
        <v>1</v>
      </c>
      <c r="T5271" s="4">
        <v>1200</v>
      </c>
      <c r="U5271" s="4">
        <v>1506</v>
      </c>
      <c r="V5271" s="25">
        <v>30</v>
      </c>
      <c r="W5271" s="4">
        <v>21</v>
      </c>
    </row>
    <row r="5272" spans="1:23" x14ac:dyDescent="0.45">
      <c r="A5272" t="s">
        <v>8312</v>
      </c>
      <c r="B5272" t="s">
        <v>8224</v>
      </c>
      <c r="C5272" t="s">
        <v>8382</v>
      </c>
      <c r="D5272" s="8" t="s">
        <v>8372</v>
      </c>
      <c r="F5272" s="7">
        <v>1</v>
      </c>
      <c r="G5272" s="4">
        <v>4000</v>
      </c>
      <c r="H5272" s="4">
        <v>4000.5</v>
      </c>
      <c r="I5272" s="25">
        <v>30</v>
      </c>
      <c r="J5272" s="4">
        <v>100</v>
      </c>
      <c r="N5272" t="s">
        <v>8312</v>
      </c>
      <c r="O5272" t="s">
        <v>8224</v>
      </c>
      <c r="P5272" t="s">
        <v>8382</v>
      </c>
      <c r="Q5272" s="8" t="s">
        <v>8372</v>
      </c>
      <c r="S5272" s="7">
        <v>1</v>
      </c>
      <c r="T5272" s="4">
        <v>4000</v>
      </c>
      <c r="U5272" s="4">
        <v>4000.5</v>
      </c>
      <c r="V5272" s="25">
        <v>30</v>
      </c>
      <c r="W5272" s="4">
        <v>100</v>
      </c>
    </row>
    <row r="5273" spans="1:23" x14ac:dyDescent="0.45">
      <c r="A5273" t="s">
        <v>8312</v>
      </c>
      <c r="B5273" t="s">
        <v>8224</v>
      </c>
      <c r="C5273" t="s">
        <v>8382</v>
      </c>
      <c r="D5273" s="8" t="s">
        <v>8372</v>
      </c>
      <c r="E5273">
        <v>82</v>
      </c>
      <c r="F5273" s="7">
        <v>1</v>
      </c>
      <c r="G5273" s="4">
        <v>4000</v>
      </c>
      <c r="H5273" s="4">
        <v>4000.5</v>
      </c>
      <c r="I5273" s="25">
        <v>30</v>
      </c>
      <c r="J5273" s="4">
        <v>100</v>
      </c>
      <c r="N5273" t="s">
        <v>8312</v>
      </c>
      <c r="O5273" t="s">
        <v>8224</v>
      </c>
      <c r="P5273" t="s">
        <v>8382</v>
      </c>
      <c r="Q5273" s="8" t="s">
        <v>8372</v>
      </c>
      <c r="R5273">
        <v>82</v>
      </c>
      <c r="S5273" s="7">
        <v>1</v>
      </c>
      <c r="T5273" s="4">
        <v>4000</v>
      </c>
      <c r="U5273" s="4">
        <v>4000.5</v>
      </c>
      <c r="V5273" s="25">
        <v>30</v>
      </c>
      <c r="W5273" s="4">
        <v>100</v>
      </c>
    </row>
    <row r="5274" spans="1:23" x14ac:dyDescent="0.45">
      <c r="A5274" t="s">
        <v>8312</v>
      </c>
      <c r="B5274" t="s">
        <v>8224</v>
      </c>
      <c r="C5274" t="s">
        <v>8382</v>
      </c>
      <c r="D5274" s="8" t="s">
        <v>8373</v>
      </c>
      <c r="F5274" s="7">
        <v>1</v>
      </c>
      <c r="G5274" s="4">
        <v>300</v>
      </c>
      <c r="H5274" s="4">
        <v>460</v>
      </c>
      <c r="I5274" s="25">
        <v>60.041666666664241</v>
      </c>
      <c r="J5274" s="4">
        <v>15</v>
      </c>
      <c r="N5274" t="s">
        <v>8312</v>
      </c>
      <c r="O5274" t="s">
        <v>8224</v>
      </c>
      <c r="P5274" t="s">
        <v>8382</v>
      </c>
      <c r="Q5274" s="8" t="s">
        <v>8373</v>
      </c>
      <c r="S5274" s="7">
        <v>1</v>
      </c>
      <c r="T5274" s="4">
        <v>300</v>
      </c>
      <c r="U5274" s="4">
        <v>460</v>
      </c>
      <c r="V5274" s="25">
        <v>60.041666666664241</v>
      </c>
      <c r="W5274" s="4">
        <v>15</v>
      </c>
    </row>
    <row r="5275" spans="1:23" x14ac:dyDescent="0.45">
      <c r="A5275" t="s">
        <v>8312</v>
      </c>
      <c r="B5275" t="s">
        <v>8224</v>
      </c>
      <c r="C5275" t="s">
        <v>8382</v>
      </c>
      <c r="D5275" s="8" t="s">
        <v>8373</v>
      </c>
      <c r="E5275">
        <v>76</v>
      </c>
      <c r="F5275" s="7">
        <v>1</v>
      </c>
      <c r="G5275" s="4">
        <v>300</v>
      </c>
      <c r="H5275" s="4">
        <v>460</v>
      </c>
      <c r="I5275" s="25">
        <v>60.041666666664241</v>
      </c>
      <c r="J5275" s="4">
        <v>15</v>
      </c>
      <c r="N5275" t="s">
        <v>8312</v>
      </c>
      <c r="O5275" t="s">
        <v>8224</v>
      </c>
      <c r="P5275" t="s">
        <v>8382</v>
      </c>
      <c r="Q5275" s="8" t="s">
        <v>8373</v>
      </c>
      <c r="R5275">
        <v>76</v>
      </c>
      <c r="S5275" s="7">
        <v>1</v>
      </c>
      <c r="T5275" s="4">
        <v>300</v>
      </c>
      <c r="U5275" s="4">
        <v>460</v>
      </c>
      <c r="V5275" s="25">
        <v>60.041666666664241</v>
      </c>
      <c r="W5275" s="4">
        <v>15</v>
      </c>
    </row>
    <row r="5276" spans="1:23" x14ac:dyDescent="0.45">
      <c r="A5276" t="s">
        <v>8312</v>
      </c>
      <c r="B5276" t="s">
        <v>8224</v>
      </c>
      <c r="C5276" t="s">
        <v>8382</v>
      </c>
      <c r="D5276" s="8" t="s">
        <v>8374</v>
      </c>
      <c r="F5276" s="7">
        <v>1</v>
      </c>
      <c r="G5276" s="4">
        <v>3000</v>
      </c>
      <c r="H5276" s="4">
        <v>3100</v>
      </c>
      <c r="I5276" s="25">
        <v>60</v>
      </c>
      <c r="J5276" s="4">
        <v>35</v>
      </c>
      <c r="N5276" t="s">
        <v>8312</v>
      </c>
      <c r="O5276" t="s">
        <v>8224</v>
      </c>
      <c r="P5276" t="s">
        <v>8382</v>
      </c>
      <c r="Q5276" s="8" t="s">
        <v>8374</v>
      </c>
      <c r="S5276" s="7">
        <v>1</v>
      </c>
      <c r="T5276" s="4">
        <v>3000</v>
      </c>
      <c r="U5276" s="4">
        <v>3100</v>
      </c>
      <c r="V5276" s="25">
        <v>60</v>
      </c>
      <c r="W5276" s="4">
        <v>35</v>
      </c>
    </row>
    <row r="5277" spans="1:23" x14ac:dyDescent="0.45">
      <c r="A5277" t="s">
        <v>8312</v>
      </c>
      <c r="B5277" t="s">
        <v>8224</v>
      </c>
      <c r="C5277" t="s">
        <v>8382</v>
      </c>
      <c r="D5277" s="8" t="s">
        <v>8374</v>
      </c>
      <c r="E5277">
        <v>114</v>
      </c>
      <c r="F5277" s="7">
        <v>1</v>
      </c>
      <c r="G5277" s="4">
        <v>3000</v>
      </c>
      <c r="H5277" s="4">
        <v>3100</v>
      </c>
      <c r="I5277" s="25">
        <v>60</v>
      </c>
      <c r="J5277" s="4">
        <v>35</v>
      </c>
      <c r="N5277" t="s">
        <v>8312</v>
      </c>
      <c r="O5277" t="s">
        <v>8224</v>
      </c>
      <c r="P5277" t="s">
        <v>8382</v>
      </c>
      <c r="Q5277" s="8" t="s">
        <v>8374</v>
      </c>
      <c r="R5277">
        <v>114</v>
      </c>
      <c r="S5277" s="7">
        <v>1</v>
      </c>
      <c r="T5277" s="4">
        <v>3000</v>
      </c>
      <c r="U5277" s="4">
        <v>3100</v>
      </c>
      <c r="V5277" s="25">
        <v>60</v>
      </c>
      <c r="W5277" s="4">
        <v>35</v>
      </c>
    </row>
    <row r="5278" spans="1:23" x14ac:dyDescent="0.45">
      <c r="A5278" t="s">
        <v>8312</v>
      </c>
      <c r="B5278" t="s">
        <v>8224</v>
      </c>
      <c r="C5278" t="s">
        <v>8383</v>
      </c>
      <c r="F5278" s="7"/>
      <c r="G5278" s="4"/>
      <c r="H5278" s="4"/>
      <c r="I5278" s="25"/>
      <c r="J5278" s="4"/>
      <c r="N5278" t="s">
        <v>8312</v>
      </c>
      <c r="O5278" t="s">
        <v>8224</v>
      </c>
      <c r="P5278" t="s">
        <v>8383</v>
      </c>
      <c r="S5278" s="7"/>
      <c r="T5278" s="4"/>
      <c r="U5278" s="4"/>
      <c r="V5278" s="25"/>
      <c r="W5278" s="4"/>
    </row>
    <row r="5279" spans="1:23" x14ac:dyDescent="0.45">
      <c r="A5279" t="s">
        <v>8312</v>
      </c>
      <c r="B5279" t="s">
        <v>8224</v>
      </c>
      <c r="C5279" t="s">
        <v>8383</v>
      </c>
      <c r="D5279" s="8" t="s">
        <v>8376</v>
      </c>
      <c r="F5279" s="7">
        <v>2</v>
      </c>
      <c r="G5279" s="4">
        <v>800</v>
      </c>
      <c r="H5279" s="4">
        <v>1092</v>
      </c>
      <c r="I5279" s="25">
        <v>27.5</v>
      </c>
      <c r="J5279" s="4">
        <v>43</v>
      </c>
      <c r="N5279" t="s">
        <v>8312</v>
      </c>
      <c r="O5279" t="s">
        <v>8224</v>
      </c>
      <c r="P5279" t="s">
        <v>8383</v>
      </c>
      <c r="Q5279" s="8" t="s">
        <v>8376</v>
      </c>
      <c r="S5279" s="7">
        <v>2</v>
      </c>
      <c r="T5279" s="4">
        <v>800</v>
      </c>
      <c r="U5279" s="4">
        <v>1092</v>
      </c>
      <c r="V5279" s="25">
        <v>27.5</v>
      </c>
      <c r="W5279" s="4">
        <v>43</v>
      </c>
    </row>
    <row r="5280" spans="1:23" x14ac:dyDescent="0.45">
      <c r="A5280" t="s">
        <v>8312</v>
      </c>
      <c r="B5280" t="s">
        <v>8224</v>
      </c>
      <c r="C5280" t="s">
        <v>8383</v>
      </c>
      <c r="D5280" s="8" t="s">
        <v>8376</v>
      </c>
      <c r="E5280">
        <v>95</v>
      </c>
      <c r="F5280" s="7">
        <v>1</v>
      </c>
      <c r="G5280" s="4">
        <v>350</v>
      </c>
      <c r="H5280" s="4">
        <v>460</v>
      </c>
      <c r="I5280" s="25">
        <v>30</v>
      </c>
      <c r="J5280" s="4">
        <v>21</v>
      </c>
      <c r="N5280" t="s">
        <v>8312</v>
      </c>
      <c r="O5280" t="s">
        <v>8224</v>
      </c>
      <c r="P5280" t="s">
        <v>8383</v>
      </c>
      <c r="Q5280" s="8" t="s">
        <v>8376</v>
      </c>
      <c r="R5280">
        <v>95</v>
      </c>
      <c r="S5280" s="7">
        <v>1</v>
      </c>
      <c r="T5280" s="4">
        <v>350</v>
      </c>
      <c r="U5280" s="4">
        <v>460</v>
      </c>
      <c r="V5280" s="25">
        <v>30</v>
      </c>
      <c r="W5280" s="4">
        <v>21</v>
      </c>
    </row>
    <row r="5281" spans="1:23" x14ac:dyDescent="0.45">
      <c r="A5281" t="s">
        <v>8312</v>
      </c>
      <c r="B5281" t="s">
        <v>8224</v>
      </c>
      <c r="C5281" t="s">
        <v>8383</v>
      </c>
      <c r="D5281" s="8" t="s">
        <v>8376</v>
      </c>
      <c r="E5281">
        <v>115</v>
      </c>
      <c r="F5281" s="7">
        <v>1</v>
      </c>
      <c r="G5281" s="4">
        <v>450</v>
      </c>
      <c r="H5281" s="4">
        <v>632</v>
      </c>
      <c r="I5281" s="25">
        <v>25</v>
      </c>
      <c r="J5281" s="4">
        <v>22</v>
      </c>
      <c r="N5281" t="s">
        <v>8312</v>
      </c>
      <c r="O5281" t="s">
        <v>8224</v>
      </c>
      <c r="P5281" t="s">
        <v>8383</v>
      </c>
      <c r="Q5281" s="8" t="s">
        <v>8376</v>
      </c>
      <c r="R5281">
        <v>115</v>
      </c>
      <c r="S5281" s="7">
        <v>1</v>
      </c>
      <c r="T5281" s="4">
        <v>450</v>
      </c>
      <c r="U5281" s="4">
        <v>632</v>
      </c>
      <c r="V5281" s="25">
        <v>25</v>
      </c>
      <c r="W5281" s="4">
        <v>22</v>
      </c>
    </row>
    <row r="5282" spans="1:23" x14ac:dyDescent="0.45">
      <c r="A5282" t="s">
        <v>8312</v>
      </c>
      <c r="B5282" t="s">
        <v>8224</v>
      </c>
      <c r="C5282" t="s">
        <v>8383</v>
      </c>
      <c r="D5282" s="8" t="s">
        <v>8378</v>
      </c>
      <c r="F5282" s="7">
        <v>3</v>
      </c>
      <c r="G5282" s="4">
        <v>7200</v>
      </c>
      <c r="H5282" s="4">
        <v>8826</v>
      </c>
      <c r="I5282" s="25">
        <v>42.326477623457322</v>
      </c>
      <c r="J5282" s="4">
        <v>85</v>
      </c>
      <c r="N5282" t="s">
        <v>8312</v>
      </c>
      <c r="O5282" t="s">
        <v>8224</v>
      </c>
      <c r="P5282" t="s">
        <v>8383</v>
      </c>
      <c r="Q5282" s="8" t="s">
        <v>8378</v>
      </c>
      <c r="S5282" s="7">
        <v>3</v>
      </c>
      <c r="T5282" s="4">
        <v>7200</v>
      </c>
      <c r="U5282" s="4">
        <v>8826</v>
      </c>
      <c r="V5282" s="25">
        <v>42.326477623457322</v>
      </c>
      <c r="W5282" s="4">
        <v>85</v>
      </c>
    </row>
    <row r="5283" spans="1:23" x14ac:dyDescent="0.45">
      <c r="A5283" t="s">
        <v>8312</v>
      </c>
      <c r="B5283" t="s">
        <v>8224</v>
      </c>
      <c r="C5283" t="s">
        <v>8383</v>
      </c>
      <c r="D5283" s="8" t="s">
        <v>8378</v>
      </c>
      <c r="E5283">
        <v>71</v>
      </c>
      <c r="F5283" s="7">
        <v>1</v>
      </c>
      <c r="G5283" s="4">
        <v>1800</v>
      </c>
      <c r="H5283" s="4">
        <v>2231</v>
      </c>
      <c r="I5283" s="25">
        <v>60</v>
      </c>
      <c r="J5283" s="4">
        <v>32</v>
      </c>
      <c r="N5283" t="s">
        <v>8312</v>
      </c>
      <c r="O5283" t="s">
        <v>8224</v>
      </c>
      <c r="P5283" t="s">
        <v>8383</v>
      </c>
      <c r="Q5283" s="8" t="s">
        <v>8378</v>
      </c>
      <c r="R5283">
        <v>71</v>
      </c>
      <c r="S5283" s="7">
        <v>1</v>
      </c>
      <c r="T5283" s="4">
        <v>1800</v>
      </c>
      <c r="U5283" s="4">
        <v>2231</v>
      </c>
      <c r="V5283" s="25">
        <v>60</v>
      </c>
      <c r="W5283" s="4">
        <v>32</v>
      </c>
    </row>
    <row r="5284" spans="1:23" x14ac:dyDescent="0.45">
      <c r="A5284" t="s">
        <v>8312</v>
      </c>
      <c r="B5284" t="s">
        <v>8224</v>
      </c>
      <c r="C5284" t="s">
        <v>8383</v>
      </c>
      <c r="D5284" s="8" t="s">
        <v>8378</v>
      </c>
      <c r="E5284">
        <v>77</v>
      </c>
      <c r="F5284" s="7">
        <v>1</v>
      </c>
      <c r="G5284" s="4">
        <v>400</v>
      </c>
      <c r="H5284" s="4">
        <v>1570</v>
      </c>
      <c r="I5284" s="25">
        <v>52.979432870371966</v>
      </c>
      <c r="J5284" s="4">
        <v>26</v>
      </c>
      <c r="N5284" t="s">
        <v>8312</v>
      </c>
      <c r="O5284" t="s">
        <v>8224</v>
      </c>
      <c r="P5284" t="s">
        <v>8383</v>
      </c>
      <c r="Q5284" s="8" t="s">
        <v>8378</v>
      </c>
      <c r="R5284">
        <v>77</v>
      </c>
      <c r="S5284" s="7">
        <v>1</v>
      </c>
      <c r="T5284" s="4">
        <v>400</v>
      </c>
      <c r="U5284" s="4">
        <v>1570</v>
      </c>
      <c r="V5284" s="25">
        <v>52.979432870371966</v>
      </c>
      <c r="W5284" s="4">
        <v>26</v>
      </c>
    </row>
    <row r="5285" spans="1:23" x14ac:dyDescent="0.45">
      <c r="A5285" t="s">
        <v>8312</v>
      </c>
      <c r="B5285" t="s">
        <v>8224</v>
      </c>
      <c r="C5285" t="s">
        <v>8383</v>
      </c>
      <c r="D5285" s="8" t="s">
        <v>8378</v>
      </c>
      <c r="E5285">
        <v>106</v>
      </c>
      <c r="F5285" s="7">
        <v>1</v>
      </c>
      <c r="G5285" s="4">
        <v>5000</v>
      </c>
      <c r="H5285" s="4">
        <v>5025</v>
      </c>
      <c r="I5285" s="25">
        <v>14</v>
      </c>
      <c r="J5285" s="4">
        <v>27</v>
      </c>
      <c r="N5285" t="s">
        <v>8312</v>
      </c>
      <c r="O5285" t="s">
        <v>8224</v>
      </c>
      <c r="P5285" t="s">
        <v>8383</v>
      </c>
      <c r="Q5285" s="8" t="s">
        <v>8378</v>
      </c>
      <c r="R5285">
        <v>106</v>
      </c>
      <c r="S5285" s="7">
        <v>1</v>
      </c>
      <c r="T5285" s="4">
        <v>5000</v>
      </c>
      <c r="U5285" s="4">
        <v>5025</v>
      </c>
      <c r="V5285" s="25">
        <v>14</v>
      </c>
      <c r="W5285" s="4">
        <v>27</v>
      </c>
    </row>
    <row r="5286" spans="1:23" x14ac:dyDescent="0.45">
      <c r="A5286" t="s">
        <v>8312</v>
      </c>
      <c r="B5286" t="s">
        <v>8224</v>
      </c>
      <c r="C5286" t="s">
        <v>8383</v>
      </c>
      <c r="D5286" s="8" t="s">
        <v>8380</v>
      </c>
      <c r="F5286" s="7">
        <v>2</v>
      </c>
      <c r="G5286" s="4">
        <v>3000</v>
      </c>
      <c r="H5286" s="4">
        <v>3431</v>
      </c>
      <c r="I5286" s="25">
        <v>29.008466435185255</v>
      </c>
      <c r="J5286" s="4">
        <v>35</v>
      </c>
      <c r="N5286" t="s">
        <v>8312</v>
      </c>
      <c r="O5286" t="s">
        <v>8224</v>
      </c>
      <c r="P5286" t="s">
        <v>8383</v>
      </c>
      <c r="Q5286" s="8" t="s">
        <v>8380</v>
      </c>
      <c r="S5286" s="7">
        <v>2</v>
      </c>
      <c r="T5286" s="4">
        <v>3000</v>
      </c>
      <c r="U5286" s="4">
        <v>3431</v>
      </c>
      <c r="V5286" s="25">
        <v>29.008466435185255</v>
      </c>
      <c r="W5286" s="4">
        <v>35</v>
      </c>
    </row>
    <row r="5287" spans="1:23" x14ac:dyDescent="0.45">
      <c r="A5287" t="s">
        <v>8312</v>
      </c>
      <c r="B5287" t="s">
        <v>8224</v>
      </c>
      <c r="C5287" t="s">
        <v>8383</v>
      </c>
      <c r="D5287" s="8" t="s">
        <v>8380</v>
      </c>
      <c r="E5287">
        <v>67</v>
      </c>
      <c r="F5287" s="7">
        <v>1</v>
      </c>
      <c r="G5287" s="4">
        <v>2000</v>
      </c>
      <c r="H5287" s="4">
        <v>2325</v>
      </c>
      <c r="I5287" s="25">
        <v>30</v>
      </c>
      <c r="J5287" s="4">
        <v>20</v>
      </c>
      <c r="N5287" t="s">
        <v>8312</v>
      </c>
      <c r="O5287" t="s">
        <v>8224</v>
      </c>
      <c r="P5287" t="s">
        <v>8383</v>
      </c>
      <c r="Q5287" s="8" t="s">
        <v>8380</v>
      </c>
      <c r="R5287">
        <v>67</v>
      </c>
      <c r="S5287" s="7">
        <v>1</v>
      </c>
      <c r="T5287" s="4">
        <v>2000</v>
      </c>
      <c r="U5287" s="4">
        <v>2325</v>
      </c>
      <c r="V5287" s="25">
        <v>30</v>
      </c>
      <c r="W5287" s="4">
        <v>20</v>
      </c>
    </row>
    <row r="5288" spans="1:23" x14ac:dyDescent="0.45">
      <c r="A5288" t="s">
        <v>8312</v>
      </c>
      <c r="B5288" t="s">
        <v>8224</v>
      </c>
      <c r="C5288" t="s">
        <v>8383</v>
      </c>
      <c r="D5288" s="8" t="s">
        <v>8380</v>
      </c>
      <c r="E5288">
        <v>93</v>
      </c>
      <c r="F5288" s="7">
        <v>1</v>
      </c>
      <c r="G5288" s="4">
        <v>1000</v>
      </c>
      <c r="H5288" s="4">
        <v>1106</v>
      </c>
      <c r="I5288" s="25">
        <v>28.01693287037051</v>
      </c>
      <c r="J5288" s="4">
        <v>15</v>
      </c>
      <c r="N5288" t="s">
        <v>8312</v>
      </c>
      <c r="O5288" t="s">
        <v>8224</v>
      </c>
      <c r="P5288" t="s">
        <v>8383</v>
      </c>
      <c r="Q5288" s="8" t="s">
        <v>8380</v>
      </c>
      <c r="R5288">
        <v>93</v>
      </c>
      <c r="S5288" s="7">
        <v>1</v>
      </c>
      <c r="T5288" s="4">
        <v>1000</v>
      </c>
      <c r="U5288" s="4">
        <v>1106</v>
      </c>
      <c r="V5288" s="25">
        <v>28.01693287037051</v>
      </c>
      <c r="W5288" s="4">
        <v>15</v>
      </c>
    </row>
    <row r="5289" spans="1:23" x14ac:dyDescent="0.45">
      <c r="A5289" t="s">
        <v>8312</v>
      </c>
      <c r="B5289" t="s">
        <v>8224</v>
      </c>
      <c r="C5289" t="s">
        <v>8383</v>
      </c>
      <c r="D5289" s="8" t="s">
        <v>8370</v>
      </c>
      <c r="F5289" s="7">
        <v>1</v>
      </c>
      <c r="G5289" s="4">
        <v>750</v>
      </c>
      <c r="H5289" s="4">
        <v>1485</v>
      </c>
      <c r="I5289" s="25">
        <v>3.9675115740828915</v>
      </c>
      <c r="J5289" s="4">
        <v>28</v>
      </c>
      <c r="N5289" t="s">
        <v>8312</v>
      </c>
      <c r="O5289" t="s">
        <v>8224</v>
      </c>
      <c r="P5289" t="s">
        <v>8383</v>
      </c>
      <c r="Q5289" s="8" t="s">
        <v>8370</v>
      </c>
      <c r="S5289" s="7">
        <v>1</v>
      </c>
      <c r="T5289" s="4">
        <v>750</v>
      </c>
      <c r="U5289" s="4">
        <v>1485</v>
      </c>
      <c r="V5289" s="25">
        <v>3.9675115740828915</v>
      </c>
      <c r="W5289" s="4">
        <v>28</v>
      </c>
    </row>
    <row r="5290" spans="1:23" x14ac:dyDescent="0.45">
      <c r="A5290" t="s">
        <v>8312</v>
      </c>
      <c r="B5290" t="s">
        <v>8224</v>
      </c>
      <c r="C5290" t="s">
        <v>8383</v>
      </c>
      <c r="D5290" s="8" t="s">
        <v>8370</v>
      </c>
      <c r="E5290">
        <v>81</v>
      </c>
      <c r="F5290" s="7">
        <v>1</v>
      </c>
      <c r="G5290" s="4">
        <v>750</v>
      </c>
      <c r="H5290" s="4">
        <v>1485</v>
      </c>
      <c r="I5290" s="25">
        <v>3.9675115740828915</v>
      </c>
      <c r="J5290" s="4">
        <v>28</v>
      </c>
      <c r="N5290" t="s">
        <v>8312</v>
      </c>
      <c r="O5290" t="s">
        <v>8224</v>
      </c>
      <c r="P5290" t="s">
        <v>8383</v>
      </c>
      <c r="Q5290" s="8" t="s">
        <v>8370</v>
      </c>
      <c r="R5290">
        <v>81</v>
      </c>
      <c r="S5290" s="7">
        <v>1</v>
      </c>
      <c r="T5290" s="4">
        <v>750</v>
      </c>
      <c r="U5290" s="4">
        <v>1485</v>
      </c>
      <c r="V5290" s="25">
        <v>3.9675115740828915</v>
      </c>
      <c r="W5290" s="4">
        <v>28</v>
      </c>
    </row>
    <row r="5291" spans="1:23" x14ac:dyDescent="0.45">
      <c r="A5291" t="s">
        <v>8312</v>
      </c>
      <c r="B5291" t="s">
        <v>8224</v>
      </c>
      <c r="C5291" t="s">
        <v>8383</v>
      </c>
      <c r="D5291" s="8" t="s">
        <v>8373</v>
      </c>
      <c r="F5291" s="7">
        <v>2</v>
      </c>
      <c r="G5291" s="4">
        <v>7200</v>
      </c>
      <c r="H5291" s="4">
        <v>7385</v>
      </c>
      <c r="I5291" s="25">
        <v>20.015734953700303</v>
      </c>
      <c r="J5291" s="4">
        <v>67</v>
      </c>
      <c r="N5291" t="s">
        <v>8312</v>
      </c>
      <c r="O5291" t="s">
        <v>8224</v>
      </c>
      <c r="P5291" t="s">
        <v>8383</v>
      </c>
      <c r="Q5291" s="8" t="s">
        <v>8373</v>
      </c>
      <c r="S5291" s="7">
        <v>2</v>
      </c>
      <c r="T5291" s="4">
        <v>7200</v>
      </c>
      <c r="U5291" s="4">
        <v>7385</v>
      </c>
      <c r="V5291" s="25">
        <v>20.015734953700303</v>
      </c>
      <c r="W5291" s="4">
        <v>67</v>
      </c>
    </row>
    <row r="5292" spans="1:23" x14ac:dyDescent="0.45">
      <c r="A5292" t="s">
        <v>8312</v>
      </c>
      <c r="B5292" t="s">
        <v>8224</v>
      </c>
      <c r="C5292" t="s">
        <v>8383</v>
      </c>
      <c r="D5292" s="8" t="s">
        <v>8373</v>
      </c>
      <c r="E5292">
        <v>72</v>
      </c>
      <c r="F5292" s="7">
        <v>1</v>
      </c>
      <c r="G5292" s="4">
        <v>2200</v>
      </c>
      <c r="H5292" s="4">
        <v>2385</v>
      </c>
      <c r="I5292" s="25">
        <v>19.989803240736364</v>
      </c>
      <c r="J5292" s="4">
        <v>41</v>
      </c>
      <c r="N5292" t="s">
        <v>8312</v>
      </c>
      <c r="O5292" t="s">
        <v>8224</v>
      </c>
      <c r="P5292" t="s">
        <v>8383</v>
      </c>
      <c r="Q5292" s="8" t="s">
        <v>8373</v>
      </c>
      <c r="R5292">
        <v>72</v>
      </c>
      <c r="S5292" s="7">
        <v>1</v>
      </c>
      <c r="T5292" s="4">
        <v>2200</v>
      </c>
      <c r="U5292" s="4">
        <v>2385</v>
      </c>
      <c r="V5292" s="25">
        <v>19.989803240736364</v>
      </c>
      <c r="W5292" s="4">
        <v>41</v>
      </c>
    </row>
    <row r="5293" spans="1:23" x14ac:dyDescent="0.45">
      <c r="A5293" t="s">
        <v>8312</v>
      </c>
      <c r="B5293" t="s">
        <v>8224</v>
      </c>
      <c r="C5293" t="s">
        <v>8383</v>
      </c>
      <c r="D5293" s="8" t="s">
        <v>8373</v>
      </c>
      <c r="E5293">
        <v>100</v>
      </c>
      <c r="F5293" s="7">
        <v>1</v>
      </c>
      <c r="G5293" s="4">
        <v>5000</v>
      </c>
      <c r="H5293" s="4">
        <v>5000</v>
      </c>
      <c r="I5293" s="25">
        <v>20.041666666664241</v>
      </c>
      <c r="J5293" s="4">
        <v>26</v>
      </c>
      <c r="N5293" t="s">
        <v>8312</v>
      </c>
      <c r="O5293" t="s">
        <v>8224</v>
      </c>
      <c r="P5293" t="s">
        <v>8383</v>
      </c>
      <c r="Q5293" s="8" t="s">
        <v>8373</v>
      </c>
      <c r="R5293">
        <v>100</v>
      </c>
      <c r="S5293" s="7">
        <v>1</v>
      </c>
      <c r="T5293" s="4">
        <v>5000</v>
      </c>
      <c r="U5293" s="4">
        <v>5000</v>
      </c>
      <c r="V5293" s="25">
        <v>20.041666666664241</v>
      </c>
      <c r="W5293" s="4">
        <v>26</v>
      </c>
    </row>
    <row r="5294" spans="1:23" x14ac:dyDescent="0.45">
      <c r="A5294" t="s">
        <v>8312</v>
      </c>
      <c r="B5294" t="s">
        <v>8224</v>
      </c>
      <c r="C5294" t="s">
        <v>8383</v>
      </c>
      <c r="D5294" s="8" t="s">
        <v>8374</v>
      </c>
      <c r="F5294" s="7">
        <v>1</v>
      </c>
      <c r="G5294" s="4">
        <v>3200</v>
      </c>
      <c r="H5294" s="4">
        <v>3400</v>
      </c>
      <c r="I5294" s="25">
        <v>36.184328703697247</v>
      </c>
      <c r="J5294" s="4">
        <v>60</v>
      </c>
      <c r="N5294" t="s">
        <v>8312</v>
      </c>
      <c r="O5294" t="s">
        <v>8224</v>
      </c>
      <c r="P5294" t="s">
        <v>8383</v>
      </c>
      <c r="Q5294" s="8" t="s">
        <v>8374</v>
      </c>
      <c r="S5294" s="7">
        <v>1</v>
      </c>
      <c r="T5294" s="4">
        <v>3200</v>
      </c>
      <c r="U5294" s="4">
        <v>3400</v>
      </c>
      <c r="V5294" s="25">
        <v>36.184328703697247</v>
      </c>
      <c r="W5294" s="4">
        <v>60</v>
      </c>
    </row>
    <row r="5295" spans="1:23" x14ac:dyDescent="0.45">
      <c r="A5295" t="s">
        <v>8312</v>
      </c>
      <c r="B5295" t="s">
        <v>8224</v>
      </c>
      <c r="C5295" t="s">
        <v>8383</v>
      </c>
      <c r="D5295" s="8" t="s">
        <v>8374</v>
      </c>
      <c r="E5295">
        <v>98</v>
      </c>
      <c r="F5295" s="7">
        <v>1</v>
      </c>
      <c r="G5295" s="4">
        <v>3200</v>
      </c>
      <c r="H5295" s="4">
        <v>3400</v>
      </c>
      <c r="I5295" s="25">
        <v>36.184328703697247</v>
      </c>
      <c r="J5295" s="4">
        <v>60</v>
      </c>
      <c r="N5295" t="s">
        <v>8312</v>
      </c>
      <c r="O5295" t="s">
        <v>8224</v>
      </c>
      <c r="P5295" t="s">
        <v>8383</v>
      </c>
      <c r="Q5295" s="8" t="s">
        <v>8374</v>
      </c>
      <c r="R5295">
        <v>98</v>
      </c>
      <c r="S5295" s="7">
        <v>1</v>
      </c>
      <c r="T5295" s="4">
        <v>3200</v>
      </c>
      <c r="U5295" s="4">
        <v>3400</v>
      </c>
      <c r="V5295" s="25">
        <v>36.184328703697247</v>
      </c>
      <c r="W5295" s="4">
        <v>60</v>
      </c>
    </row>
    <row r="5296" spans="1:23" x14ac:dyDescent="0.45">
      <c r="A5296" t="s">
        <v>8312</v>
      </c>
      <c r="B5296" t="s">
        <v>8224</v>
      </c>
      <c r="C5296" t="s">
        <v>8383</v>
      </c>
      <c r="D5296" s="8" t="s">
        <v>8381</v>
      </c>
      <c r="F5296" s="7">
        <v>1</v>
      </c>
      <c r="G5296" s="4">
        <v>3500</v>
      </c>
      <c r="H5296" s="4">
        <v>3500</v>
      </c>
      <c r="I5296" s="25">
        <v>24</v>
      </c>
      <c r="J5296" s="4">
        <v>35</v>
      </c>
      <c r="N5296" t="s">
        <v>8312</v>
      </c>
      <c r="O5296" t="s">
        <v>8224</v>
      </c>
      <c r="P5296" t="s">
        <v>8383</v>
      </c>
      <c r="Q5296" s="8" t="s">
        <v>8381</v>
      </c>
      <c r="S5296" s="7">
        <v>1</v>
      </c>
      <c r="T5296" s="4">
        <v>3500</v>
      </c>
      <c r="U5296" s="4">
        <v>3500</v>
      </c>
      <c r="V5296" s="25">
        <v>24</v>
      </c>
      <c r="W5296" s="4">
        <v>35</v>
      </c>
    </row>
    <row r="5297" spans="1:23" x14ac:dyDescent="0.45">
      <c r="A5297" t="s">
        <v>8312</v>
      </c>
      <c r="B5297" t="s">
        <v>8224</v>
      </c>
      <c r="C5297" t="s">
        <v>8383</v>
      </c>
      <c r="D5297" s="8" t="s">
        <v>8381</v>
      </c>
      <c r="E5297">
        <v>101</v>
      </c>
      <c r="F5297" s="7">
        <v>1</v>
      </c>
      <c r="G5297" s="4">
        <v>3500</v>
      </c>
      <c r="H5297" s="4">
        <v>3500</v>
      </c>
      <c r="I5297" s="25">
        <v>24</v>
      </c>
      <c r="J5297" s="4">
        <v>35</v>
      </c>
      <c r="N5297" t="s">
        <v>8312</v>
      </c>
      <c r="O5297" t="s">
        <v>8224</v>
      </c>
      <c r="P5297" t="s">
        <v>8383</v>
      </c>
      <c r="Q5297" s="8" t="s">
        <v>8381</v>
      </c>
      <c r="R5297">
        <v>101</v>
      </c>
      <c r="S5297" s="7">
        <v>1</v>
      </c>
      <c r="T5297" s="4">
        <v>3500</v>
      </c>
      <c r="U5297" s="4">
        <v>3500</v>
      </c>
      <c r="V5297" s="25">
        <v>24</v>
      </c>
      <c r="W5297" s="4">
        <v>35</v>
      </c>
    </row>
    <row r="5298" spans="1:23" x14ac:dyDescent="0.45">
      <c r="A5298" t="s">
        <v>8312</v>
      </c>
      <c r="B5298" t="s">
        <v>8224</v>
      </c>
      <c r="C5298" t="s">
        <v>8384</v>
      </c>
      <c r="F5298" s="7"/>
      <c r="G5298" s="4"/>
      <c r="H5298" s="4"/>
      <c r="I5298" s="25"/>
      <c r="J5298" s="4"/>
      <c r="N5298" t="s">
        <v>8312</v>
      </c>
      <c r="O5298" t="s">
        <v>8224</v>
      </c>
      <c r="P5298" t="s">
        <v>8384</v>
      </c>
      <c r="S5298" s="7"/>
      <c r="T5298" s="4"/>
      <c r="U5298" s="4"/>
      <c r="V5298" s="25"/>
      <c r="W5298" s="4"/>
    </row>
    <row r="5299" spans="1:23" x14ac:dyDescent="0.45">
      <c r="A5299" t="s">
        <v>8312</v>
      </c>
      <c r="B5299" t="s">
        <v>8224</v>
      </c>
      <c r="C5299" t="s">
        <v>8384</v>
      </c>
      <c r="D5299" s="8" t="s">
        <v>8377</v>
      </c>
      <c r="F5299" s="7">
        <v>1</v>
      </c>
      <c r="G5299" s="4">
        <v>3000</v>
      </c>
      <c r="H5299" s="4">
        <v>4642</v>
      </c>
      <c r="I5299" s="25">
        <v>25</v>
      </c>
      <c r="J5299" s="4">
        <v>48</v>
      </c>
      <c r="N5299" t="s">
        <v>8312</v>
      </c>
      <c r="O5299" t="s">
        <v>8224</v>
      </c>
      <c r="P5299" t="s">
        <v>8384</v>
      </c>
      <c r="Q5299" s="8" t="s">
        <v>8377</v>
      </c>
      <c r="S5299" s="7">
        <v>1</v>
      </c>
      <c r="T5299" s="4">
        <v>3000</v>
      </c>
      <c r="U5299" s="4">
        <v>4642</v>
      </c>
      <c r="V5299" s="25">
        <v>25</v>
      </c>
      <c r="W5299" s="4">
        <v>48</v>
      </c>
    </row>
    <row r="5300" spans="1:23" x14ac:dyDescent="0.45">
      <c r="A5300" t="s">
        <v>8312</v>
      </c>
      <c r="B5300" t="s">
        <v>8224</v>
      </c>
      <c r="C5300" t="s">
        <v>8384</v>
      </c>
      <c r="D5300" s="8" t="s">
        <v>8377</v>
      </c>
      <c r="E5300">
        <v>62</v>
      </c>
      <c r="F5300" s="7">
        <v>1</v>
      </c>
      <c r="G5300" s="4">
        <v>3000</v>
      </c>
      <c r="H5300" s="4">
        <v>4642</v>
      </c>
      <c r="I5300" s="25">
        <v>25</v>
      </c>
      <c r="J5300" s="4">
        <v>48</v>
      </c>
      <c r="N5300" t="s">
        <v>8312</v>
      </c>
      <c r="O5300" t="s">
        <v>8224</v>
      </c>
      <c r="P5300" t="s">
        <v>8384</v>
      </c>
      <c r="Q5300" s="8" t="s">
        <v>8377</v>
      </c>
      <c r="R5300">
        <v>62</v>
      </c>
      <c r="S5300" s="7">
        <v>1</v>
      </c>
      <c r="T5300" s="4">
        <v>3000</v>
      </c>
      <c r="U5300" s="4">
        <v>4642</v>
      </c>
      <c r="V5300" s="25">
        <v>25</v>
      </c>
      <c r="W5300" s="4">
        <v>48</v>
      </c>
    </row>
    <row r="5301" spans="1:23" x14ac:dyDescent="0.45">
      <c r="A5301" t="s">
        <v>8312</v>
      </c>
      <c r="B5301" t="s">
        <v>8224</v>
      </c>
      <c r="C5301" t="s">
        <v>8384</v>
      </c>
      <c r="D5301" s="8" t="s">
        <v>8378</v>
      </c>
      <c r="F5301" s="7">
        <v>1</v>
      </c>
      <c r="G5301" s="4">
        <v>3500</v>
      </c>
      <c r="H5301" s="4">
        <v>4040</v>
      </c>
      <c r="I5301" s="25">
        <v>30</v>
      </c>
      <c r="J5301" s="4">
        <v>47</v>
      </c>
      <c r="N5301" t="s">
        <v>8312</v>
      </c>
      <c r="O5301" t="s">
        <v>8224</v>
      </c>
      <c r="P5301" t="s">
        <v>8384</v>
      </c>
      <c r="Q5301" s="8" t="s">
        <v>8378</v>
      </c>
      <c r="S5301" s="7">
        <v>1</v>
      </c>
      <c r="T5301" s="4">
        <v>3500</v>
      </c>
      <c r="U5301" s="4">
        <v>4040</v>
      </c>
      <c r="V5301" s="25">
        <v>30</v>
      </c>
      <c r="W5301" s="4">
        <v>47</v>
      </c>
    </row>
    <row r="5302" spans="1:23" x14ac:dyDescent="0.45">
      <c r="A5302" t="s">
        <v>8312</v>
      </c>
      <c r="B5302" t="s">
        <v>8224</v>
      </c>
      <c r="C5302" t="s">
        <v>8384</v>
      </c>
      <c r="D5302" s="8" t="s">
        <v>8378</v>
      </c>
      <c r="E5302">
        <v>75</v>
      </c>
      <c r="F5302" s="7">
        <v>1</v>
      </c>
      <c r="G5302" s="4">
        <v>3500</v>
      </c>
      <c r="H5302" s="4">
        <v>4040</v>
      </c>
      <c r="I5302" s="25">
        <v>30</v>
      </c>
      <c r="J5302" s="4">
        <v>47</v>
      </c>
      <c r="N5302" t="s">
        <v>8312</v>
      </c>
      <c r="O5302" t="s">
        <v>8224</v>
      </c>
      <c r="P5302" t="s">
        <v>8384</v>
      </c>
      <c r="Q5302" s="8" t="s">
        <v>8378</v>
      </c>
      <c r="R5302">
        <v>75</v>
      </c>
      <c r="S5302" s="7">
        <v>1</v>
      </c>
      <c r="T5302" s="4">
        <v>3500</v>
      </c>
      <c r="U5302" s="4">
        <v>4040</v>
      </c>
      <c r="V5302" s="25">
        <v>30</v>
      </c>
      <c r="W5302" s="4">
        <v>47</v>
      </c>
    </row>
    <row r="5303" spans="1:23" x14ac:dyDescent="0.45">
      <c r="A5303" t="s">
        <v>8312</v>
      </c>
      <c r="B5303" t="s">
        <v>8224</v>
      </c>
      <c r="C5303" t="s">
        <v>8384</v>
      </c>
      <c r="D5303" s="8" t="s">
        <v>8379</v>
      </c>
      <c r="F5303" s="7">
        <v>1</v>
      </c>
      <c r="G5303" s="4">
        <v>1500</v>
      </c>
      <c r="H5303" s="4">
        <v>3700</v>
      </c>
      <c r="I5303" s="25">
        <v>60</v>
      </c>
      <c r="J5303" s="4">
        <v>47</v>
      </c>
      <c r="N5303" t="s">
        <v>8312</v>
      </c>
      <c r="O5303" t="s">
        <v>8224</v>
      </c>
      <c r="P5303" t="s">
        <v>8384</v>
      </c>
      <c r="Q5303" s="8" t="s">
        <v>8379</v>
      </c>
      <c r="S5303" s="7">
        <v>1</v>
      </c>
      <c r="T5303" s="4">
        <v>1500</v>
      </c>
      <c r="U5303" s="4">
        <v>3700</v>
      </c>
      <c r="V5303" s="25">
        <v>60</v>
      </c>
      <c r="W5303" s="4">
        <v>47</v>
      </c>
    </row>
    <row r="5304" spans="1:23" x14ac:dyDescent="0.45">
      <c r="A5304" t="s">
        <v>8312</v>
      </c>
      <c r="B5304" t="s">
        <v>8224</v>
      </c>
      <c r="C5304" t="s">
        <v>8384</v>
      </c>
      <c r="D5304" s="8" t="s">
        <v>8379</v>
      </c>
      <c r="E5304">
        <v>108</v>
      </c>
      <c r="F5304" s="7">
        <v>1</v>
      </c>
      <c r="G5304" s="4">
        <v>1500</v>
      </c>
      <c r="H5304" s="4">
        <v>3700</v>
      </c>
      <c r="I5304" s="25">
        <v>60</v>
      </c>
      <c r="J5304" s="4">
        <v>47</v>
      </c>
      <c r="N5304" t="s">
        <v>8312</v>
      </c>
      <c r="O5304" t="s">
        <v>8224</v>
      </c>
      <c r="P5304" t="s">
        <v>8384</v>
      </c>
      <c r="Q5304" s="8" t="s">
        <v>8379</v>
      </c>
      <c r="R5304">
        <v>108</v>
      </c>
      <c r="S5304" s="7">
        <v>1</v>
      </c>
      <c r="T5304" s="4">
        <v>1500</v>
      </c>
      <c r="U5304" s="4">
        <v>3700</v>
      </c>
      <c r="V5304" s="25">
        <v>60</v>
      </c>
      <c r="W5304" s="4">
        <v>47</v>
      </c>
    </row>
    <row r="5305" spans="1:23" x14ac:dyDescent="0.45">
      <c r="A5305" t="s">
        <v>8312</v>
      </c>
      <c r="B5305" t="s">
        <v>8224</v>
      </c>
      <c r="C5305" t="s">
        <v>8384</v>
      </c>
      <c r="D5305" s="8" t="s">
        <v>8369</v>
      </c>
      <c r="F5305" s="7">
        <v>2</v>
      </c>
      <c r="G5305" s="4">
        <v>11000</v>
      </c>
      <c r="H5305" s="4">
        <v>14319</v>
      </c>
      <c r="I5305" s="25">
        <v>23.5</v>
      </c>
      <c r="J5305" s="4">
        <v>79</v>
      </c>
      <c r="N5305" t="s">
        <v>8312</v>
      </c>
      <c r="O5305" t="s">
        <v>8224</v>
      </c>
      <c r="P5305" t="s">
        <v>8384</v>
      </c>
      <c r="Q5305" s="8" t="s">
        <v>8369</v>
      </c>
      <c r="S5305" s="7">
        <v>2</v>
      </c>
      <c r="T5305" s="4">
        <v>11000</v>
      </c>
      <c r="U5305" s="4">
        <v>14319</v>
      </c>
      <c r="V5305" s="25">
        <v>23.5</v>
      </c>
      <c r="W5305" s="4">
        <v>79</v>
      </c>
    </row>
    <row r="5306" spans="1:23" x14ac:dyDescent="0.45">
      <c r="A5306" t="s">
        <v>8312</v>
      </c>
      <c r="B5306" t="s">
        <v>8224</v>
      </c>
      <c r="C5306" t="s">
        <v>8384</v>
      </c>
      <c r="D5306" s="8" t="s">
        <v>8369</v>
      </c>
      <c r="E5306">
        <v>61</v>
      </c>
      <c r="F5306" s="7">
        <v>1</v>
      </c>
      <c r="G5306" s="4">
        <v>5000</v>
      </c>
      <c r="H5306" s="4">
        <v>7415</v>
      </c>
      <c r="I5306" s="25">
        <v>22</v>
      </c>
      <c r="J5306" s="4">
        <v>23</v>
      </c>
      <c r="N5306" t="s">
        <v>8312</v>
      </c>
      <c r="O5306" t="s">
        <v>8224</v>
      </c>
      <c r="P5306" t="s">
        <v>8384</v>
      </c>
      <c r="Q5306" s="8" t="s">
        <v>8369</v>
      </c>
      <c r="R5306">
        <v>61</v>
      </c>
      <c r="S5306" s="7">
        <v>1</v>
      </c>
      <c r="T5306" s="4">
        <v>5000</v>
      </c>
      <c r="U5306" s="4">
        <v>7415</v>
      </c>
      <c r="V5306" s="25">
        <v>22</v>
      </c>
      <c r="W5306" s="4">
        <v>23</v>
      </c>
    </row>
    <row r="5307" spans="1:23" x14ac:dyDescent="0.45">
      <c r="A5307" t="s">
        <v>8312</v>
      </c>
      <c r="B5307" t="s">
        <v>8224</v>
      </c>
      <c r="C5307" t="s">
        <v>8384</v>
      </c>
      <c r="D5307" s="8" t="s">
        <v>8369</v>
      </c>
      <c r="E5307">
        <v>89</v>
      </c>
      <c r="F5307" s="7">
        <v>1</v>
      </c>
      <c r="G5307" s="4">
        <v>6000</v>
      </c>
      <c r="H5307" s="4">
        <v>6904</v>
      </c>
      <c r="I5307" s="25">
        <v>25</v>
      </c>
      <c r="J5307" s="4">
        <v>56</v>
      </c>
      <c r="N5307" t="s">
        <v>8312</v>
      </c>
      <c r="O5307" t="s">
        <v>8224</v>
      </c>
      <c r="P5307" t="s">
        <v>8384</v>
      </c>
      <c r="Q5307" s="8" t="s">
        <v>8369</v>
      </c>
      <c r="R5307">
        <v>89</v>
      </c>
      <c r="S5307" s="7">
        <v>1</v>
      </c>
      <c r="T5307" s="4">
        <v>6000</v>
      </c>
      <c r="U5307" s="4">
        <v>6904</v>
      </c>
      <c r="V5307" s="25">
        <v>25</v>
      </c>
      <c r="W5307" s="4">
        <v>56</v>
      </c>
    </row>
    <row r="5308" spans="1:23" x14ac:dyDescent="0.45">
      <c r="A5308" t="s">
        <v>8312</v>
      </c>
      <c r="B5308" t="s">
        <v>8224</v>
      </c>
      <c r="C5308" t="s">
        <v>8384</v>
      </c>
      <c r="D5308" s="8" t="s">
        <v>8380</v>
      </c>
      <c r="F5308" s="7">
        <v>1</v>
      </c>
      <c r="G5308" s="4">
        <v>1200</v>
      </c>
      <c r="H5308" s="4">
        <v>2080</v>
      </c>
      <c r="I5308" s="25">
        <v>30</v>
      </c>
      <c r="J5308" s="4">
        <v>24</v>
      </c>
      <c r="N5308" t="s">
        <v>8312</v>
      </c>
      <c r="O5308" t="s">
        <v>8224</v>
      </c>
      <c r="P5308" t="s">
        <v>8384</v>
      </c>
      <c r="Q5308" s="8" t="s">
        <v>8380</v>
      </c>
      <c r="S5308" s="7">
        <v>1</v>
      </c>
      <c r="T5308" s="4">
        <v>1200</v>
      </c>
      <c r="U5308" s="4">
        <v>2080</v>
      </c>
      <c r="V5308" s="25">
        <v>30</v>
      </c>
      <c r="W5308" s="4">
        <v>24</v>
      </c>
    </row>
    <row r="5309" spans="1:23" x14ac:dyDescent="0.45">
      <c r="A5309" t="s">
        <v>8312</v>
      </c>
      <c r="B5309" t="s">
        <v>8224</v>
      </c>
      <c r="C5309" t="s">
        <v>8384</v>
      </c>
      <c r="D5309" s="8" t="s">
        <v>8380</v>
      </c>
      <c r="E5309">
        <v>64</v>
      </c>
      <c r="F5309" s="7">
        <v>1</v>
      </c>
      <c r="G5309" s="4">
        <v>1200</v>
      </c>
      <c r="H5309" s="4">
        <v>2080</v>
      </c>
      <c r="I5309" s="25">
        <v>30</v>
      </c>
      <c r="J5309" s="4">
        <v>24</v>
      </c>
      <c r="N5309" t="s">
        <v>8312</v>
      </c>
      <c r="O5309" t="s">
        <v>8224</v>
      </c>
      <c r="P5309" t="s">
        <v>8384</v>
      </c>
      <c r="Q5309" s="8" t="s">
        <v>8380</v>
      </c>
      <c r="R5309">
        <v>64</v>
      </c>
      <c r="S5309" s="7">
        <v>1</v>
      </c>
      <c r="T5309" s="4">
        <v>1200</v>
      </c>
      <c r="U5309" s="4">
        <v>2080</v>
      </c>
      <c r="V5309" s="25">
        <v>30</v>
      </c>
      <c r="W5309" s="4">
        <v>24</v>
      </c>
    </row>
    <row r="5310" spans="1:23" x14ac:dyDescent="0.45">
      <c r="A5310" t="s">
        <v>8312</v>
      </c>
      <c r="B5310" t="s">
        <v>8224</v>
      </c>
      <c r="C5310" t="s">
        <v>8384</v>
      </c>
      <c r="D5310" s="8" t="s">
        <v>8373</v>
      </c>
      <c r="F5310" s="7">
        <v>1</v>
      </c>
      <c r="G5310" s="4">
        <v>1300</v>
      </c>
      <c r="H5310" s="4">
        <v>1700</v>
      </c>
      <c r="I5310" s="25">
        <v>34.299618055549217</v>
      </c>
      <c r="J5310" s="4">
        <v>26</v>
      </c>
      <c r="N5310" t="s">
        <v>8312</v>
      </c>
      <c r="O5310" t="s">
        <v>8224</v>
      </c>
      <c r="P5310" t="s">
        <v>8384</v>
      </c>
      <c r="Q5310" s="8" t="s">
        <v>8373</v>
      </c>
      <c r="S5310" s="7">
        <v>1</v>
      </c>
      <c r="T5310" s="4">
        <v>1300</v>
      </c>
      <c r="U5310" s="4">
        <v>1700</v>
      </c>
      <c r="V5310" s="25">
        <v>34.299618055549217</v>
      </c>
      <c r="W5310" s="4">
        <v>26</v>
      </c>
    </row>
    <row r="5311" spans="1:23" x14ac:dyDescent="0.45">
      <c r="A5311" t="s">
        <v>8312</v>
      </c>
      <c r="B5311" t="s">
        <v>8224</v>
      </c>
      <c r="C5311" t="s">
        <v>8384</v>
      </c>
      <c r="D5311" s="8" t="s">
        <v>8373</v>
      </c>
      <c r="E5311">
        <v>110</v>
      </c>
      <c r="F5311" s="7">
        <v>1</v>
      </c>
      <c r="G5311" s="4">
        <v>1300</v>
      </c>
      <c r="H5311" s="4">
        <v>1700</v>
      </c>
      <c r="I5311" s="25">
        <v>34.299618055549217</v>
      </c>
      <c r="J5311" s="4">
        <v>26</v>
      </c>
      <c r="N5311" t="s">
        <v>8312</v>
      </c>
      <c r="O5311" t="s">
        <v>8224</v>
      </c>
      <c r="P5311" t="s">
        <v>8384</v>
      </c>
      <c r="Q5311" s="8" t="s">
        <v>8373</v>
      </c>
      <c r="R5311">
        <v>110</v>
      </c>
      <c r="S5311" s="7">
        <v>1</v>
      </c>
      <c r="T5311" s="4">
        <v>1300</v>
      </c>
      <c r="U5311" s="4">
        <v>1700</v>
      </c>
      <c r="V5311" s="25">
        <v>34.299618055549217</v>
      </c>
      <c r="W5311" s="4">
        <v>26</v>
      </c>
    </row>
    <row r="5312" spans="1:23" x14ac:dyDescent="0.45">
      <c r="A5312" t="s">
        <v>8312</v>
      </c>
      <c r="B5312" t="s">
        <v>8224</v>
      </c>
      <c r="C5312" t="s">
        <v>8384</v>
      </c>
      <c r="D5312" s="8" t="s">
        <v>8374</v>
      </c>
      <c r="F5312" s="7">
        <v>1</v>
      </c>
      <c r="G5312" s="4">
        <v>12000</v>
      </c>
      <c r="H5312" s="4">
        <v>12870</v>
      </c>
      <c r="I5312" s="25">
        <v>35</v>
      </c>
      <c r="J5312" s="4">
        <v>47</v>
      </c>
      <c r="N5312" t="s">
        <v>8312</v>
      </c>
      <c r="O5312" t="s">
        <v>8224</v>
      </c>
      <c r="P5312" t="s">
        <v>8384</v>
      </c>
      <c r="Q5312" s="8" t="s">
        <v>8374</v>
      </c>
      <c r="S5312" s="7">
        <v>1</v>
      </c>
      <c r="T5312" s="4">
        <v>12000</v>
      </c>
      <c r="U5312" s="4">
        <v>12870</v>
      </c>
      <c r="V5312" s="25">
        <v>35</v>
      </c>
      <c r="W5312" s="4">
        <v>47</v>
      </c>
    </row>
    <row r="5313" spans="1:23" x14ac:dyDescent="0.45">
      <c r="A5313" t="s">
        <v>8312</v>
      </c>
      <c r="B5313" t="s">
        <v>8224</v>
      </c>
      <c r="C5313" t="s">
        <v>8384</v>
      </c>
      <c r="D5313" s="8" t="s">
        <v>8374</v>
      </c>
      <c r="E5313">
        <v>80</v>
      </c>
      <c r="F5313" s="7">
        <v>1</v>
      </c>
      <c r="G5313" s="4">
        <v>12000</v>
      </c>
      <c r="H5313" s="4">
        <v>12870</v>
      </c>
      <c r="I5313" s="25">
        <v>35</v>
      </c>
      <c r="J5313" s="4">
        <v>47</v>
      </c>
      <c r="N5313" t="s">
        <v>8312</v>
      </c>
      <c r="O5313" t="s">
        <v>8224</v>
      </c>
      <c r="P5313" t="s">
        <v>8384</v>
      </c>
      <c r="Q5313" s="8" t="s">
        <v>8374</v>
      </c>
      <c r="R5313">
        <v>80</v>
      </c>
      <c r="S5313" s="7">
        <v>1</v>
      </c>
      <c r="T5313" s="4">
        <v>12000</v>
      </c>
      <c r="U5313" s="4">
        <v>12870</v>
      </c>
      <c r="V5313" s="25">
        <v>35</v>
      </c>
      <c r="W5313" s="4">
        <v>47</v>
      </c>
    </row>
    <row r="5314" spans="1:23" x14ac:dyDescent="0.45">
      <c r="A5314" t="s">
        <v>8312</v>
      </c>
      <c r="B5314" t="s">
        <v>8224</v>
      </c>
      <c r="C5314" t="s">
        <v>8384</v>
      </c>
      <c r="D5314" s="8" t="s">
        <v>8381</v>
      </c>
      <c r="F5314" s="7">
        <v>2</v>
      </c>
      <c r="G5314" s="4">
        <v>3500</v>
      </c>
      <c r="H5314" s="4">
        <v>3860.66</v>
      </c>
      <c r="I5314" s="25">
        <v>26.647725694445398</v>
      </c>
      <c r="J5314" s="4">
        <v>103</v>
      </c>
      <c r="N5314" t="s">
        <v>8312</v>
      </c>
      <c r="O5314" t="s">
        <v>8224</v>
      </c>
      <c r="P5314" t="s">
        <v>8384</v>
      </c>
      <c r="Q5314" s="8" t="s">
        <v>8381</v>
      </c>
      <c r="S5314" s="7">
        <v>2</v>
      </c>
      <c r="T5314" s="4">
        <v>3500</v>
      </c>
      <c r="U5314" s="4">
        <v>3860.66</v>
      </c>
      <c r="V5314" s="25">
        <v>26.647725694445398</v>
      </c>
      <c r="W5314" s="4">
        <v>103</v>
      </c>
    </row>
    <row r="5315" spans="1:23" x14ac:dyDescent="0.45">
      <c r="A5315" t="s">
        <v>8312</v>
      </c>
      <c r="B5315" t="s">
        <v>8224</v>
      </c>
      <c r="C5315" t="s">
        <v>8384</v>
      </c>
      <c r="D5315" s="8" t="s">
        <v>8381</v>
      </c>
      <c r="E5315">
        <v>63</v>
      </c>
      <c r="F5315" s="7">
        <v>1</v>
      </c>
      <c r="G5315" s="4">
        <v>2000</v>
      </c>
      <c r="H5315" s="4">
        <v>2270.37</v>
      </c>
      <c r="I5315" s="25">
        <v>23.295451388890797</v>
      </c>
      <c r="J5315" s="4">
        <v>64</v>
      </c>
      <c r="N5315" t="s">
        <v>8312</v>
      </c>
      <c r="O5315" t="s">
        <v>8224</v>
      </c>
      <c r="P5315" t="s">
        <v>8384</v>
      </c>
      <c r="Q5315" s="8" t="s">
        <v>8381</v>
      </c>
      <c r="R5315">
        <v>63</v>
      </c>
      <c r="S5315" s="7">
        <v>1</v>
      </c>
      <c r="T5315" s="4">
        <v>2000</v>
      </c>
      <c r="U5315" s="4">
        <v>2270.37</v>
      </c>
      <c r="V5315" s="25">
        <v>23.295451388890797</v>
      </c>
      <c r="W5315" s="4">
        <v>64</v>
      </c>
    </row>
    <row r="5316" spans="1:23" x14ac:dyDescent="0.45">
      <c r="A5316" t="s">
        <v>8312</v>
      </c>
      <c r="B5316" t="s">
        <v>8224</v>
      </c>
      <c r="C5316" t="s">
        <v>8384</v>
      </c>
      <c r="D5316" s="8" t="s">
        <v>8381</v>
      </c>
      <c r="E5316">
        <v>99</v>
      </c>
      <c r="F5316" s="7">
        <v>1</v>
      </c>
      <c r="G5316" s="4">
        <v>1500</v>
      </c>
      <c r="H5316" s="4">
        <v>1590.29</v>
      </c>
      <c r="I5316" s="25">
        <v>30</v>
      </c>
      <c r="J5316" s="4">
        <v>39</v>
      </c>
      <c r="N5316" t="s">
        <v>8312</v>
      </c>
      <c r="O5316" t="s">
        <v>8224</v>
      </c>
      <c r="P5316" t="s">
        <v>8384</v>
      </c>
      <c r="Q5316" s="8" t="s">
        <v>8381</v>
      </c>
      <c r="R5316">
        <v>99</v>
      </c>
      <c r="S5316" s="7">
        <v>1</v>
      </c>
      <c r="T5316" s="4">
        <v>1500</v>
      </c>
      <c r="U5316" s="4">
        <v>1590.29</v>
      </c>
      <c r="V5316" s="25">
        <v>30</v>
      </c>
      <c r="W5316" s="4">
        <v>39</v>
      </c>
    </row>
    <row r="5317" spans="1:23" x14ac:dyDescent="0.45">
      <c r="A5317" t="s">
        <v>8312</v>
      </c>
      <c r="B5317" t="s">
        <v>8224</v>
      </c>
      <c r="C5317" t="s">
        <v>8385</v>
      </c>
      <c r="F5317" s="7"/>
      <c r="G5317" s="4"/>
      <c r="H5317" s="4"/>
      <c r="I5317" s="25"/>
      <c r="J5317" s="4"/>
      <c r="N5317" t="s">
        <v>8312</v>
      </c>
      <c r="O5317" t="s">
        <v>8224</v>
      </c>
      <c r="P5317" t="s">
        <v>8385</v>
      </c>
      <c r="S5317" s="7"/>
      <c r="T5317" s="4"/>
      <c r="U5317" s="4"/>
      <c r="V5317" s="25"/>
      <c r="W5317" s="4"/>
    </row>
    <row r="5318" spans="1:23" x14ac:dyDescent="0.45">
      <c r="A5318" t="s">
        <v>8312</v>
      </c>
      <c r="B5318" t="s">
        <v>8224</v>
      </c>
      <c r="C5318" t="s">
        <v>8385</v>
      </c>
      <c r="D5318" s="8" t="s">
        <v>8378</v>
      </c>
      <c r="F5318" s="7">
        <v>1</v>
      </c>
      <c r="G5318" s="4">
        <v>5000</v>
      </c>
      <c r="H5318" s="4">
        <v>5200</v>
      </c>
      <c r="I5318" s="25">
        <v>24.040300925924385</v>
      </c>
      <c r="J5318" s="4">
        <v>81</v>
      </c>
      <c r="N5318" t="s">
        <v>8312</v>
      </c>
      <c r="O5318" t="s">
        <v>8224</v>
      </c>
      <c r="P5318" t="s">
        <v>8385</v>
      </c>
      <c r="Q5318" s="8" t="s">
        <v>8378</v>
      </c>
      <c r="S5318" s="7">
        <v>1</v>
      </c>
      <c r="T5318" s="4">
        <v>5000</v>
      </c>
      <c r="U5318" s="4">
        <v>5200</v>
      </c>
      <c r="V5318" s="25">
        <v>24.040300925924385</v>
      </c>
      <c r="W5318" s="4">
        <v>81</v>
      </c>
    </row>
    <row r="5319" spans="1:23" x14ac:dyDescent="0.45">
      <c r="A5319" t="s">
        <v>8312</v>
      </c>
      <c r="B5319" t="s">
        <v>8224</v>
      </c>
      <c r="C5319" t="s">
        <v>8385</v>
      </c>
      <c r="D5319" s="8" t="s">
        <v>8378</v>
      </c>
      <c r="E5319">
        <v>112</v>
      </c>
      <c r="F5319" s="7">
        <v>1</v>
      </c>
      <c r="G5319" s="4">
        <v>5000</v>
      </c>
      <c r="H5319" s="4">
        <v>5200</v>
      </c>
      <c r="I5319" s="25">
        <v>24.040300925924385</v>
      </c>
      <c r="J5319" s="4">
        <v>81</v>
      </c>
      <c r="N5319" t="s">
        <v>8312</v>
      </c>
      <c r="O5319" t="s">
        <v>8224</v>
      </c>
      <c r="P5319" t="s">
        <v>8385</v>
      </c>
      <c r="Q5319" s="8" t="s">
        <v>8378</v>
      </c>
      <c r="R5319">
        <v>112</v>
      </c>
      <c r="S5319" s="7">
        <v>1</v>
      </c>
      <c r="T5319" s="4">
        <v>5000</v>
      </c>
      <c r="U5319" s="4">
        <v>5200</v>
      </c>
      <c r="V5319" s="25">
        <v>24.040300925924385</v>
      </c>
      <c r="W5319" s="4">
        <v>81</v>
      </c>
    </row>
    <row r="5320" spans="1:23" x14ac:dyDescent="0.45">
      <c r="A5320" t="s">
        <v>8312</v>
      </c>
      <c r="B5320" t="s">
        <v>8224</v>
      </c>
      <c r="C5320" t="s">
        <v>8385</v>
      </c>
      <c r="D5320" s="8" t="s">
        <v>8369</v>
      </c>
      <c r="F5320" s="7">
        <v>1</v>
      </c>
      <c r="G5320" s="4">
        <v>3500</v>
      </c>
      <c r="H5320" s="4">
        <v>3600</v>
      </c>
      <c r="I5320" s="25">
        <v>26</v>
      </c>
      <c r="J5320" s="4">
        <v>60</v>
      </c>
      <c r="N5320" t="s">
        <v>8312</v>
      </c>
      <c r="O5320" t="s">
        <v>8224</v>
      </c>
      <c r="P5320" t="s">
        <v>8385</v>
      </c>
      <c r="Q5320" s="8" t="s">
        <v>8369</v>
      </c>
      <c r="S5320" s="7">
        <v>1</v>
      </c>
      <c r="T5320" s="4">
        <v>3500</v>
      </c>
      <c r="U5320" s="4">
        <v>3600</v>
      </c>
      <c r="V5320" s="25">
        <v>26</v>
      </c>
      <c r="W5320" s="4">
        <v>60</v>
      </c>
    </row>
    <row r="5321" spans="1:23" x14ac:dyDescent="0.45">
      <c r="A5321" t="s">
        <v>8312</v>
      </c>
      <c r="B5321" t="s">
        <v>8224</v>
      </c>
      <c r="C5321" t="s">
        <v>8385</v>
      </c>
      <c r="D5321" s="8" t="s">
        <v>8369</v>
      </c>
      <c r="E5321">
        <v>88</v>
      </c>
      <c r="F5321" s="7">
        <v>1</v>
      </c>
      <c r="G5321" s="4">
        <v>3500</v>
      </c>
      <c r="H5321" s="4">
        <v>3600</v>
      </c>
      <c r="I5321" s="25">
        <v>26</v>
      </c>
      <c r="J5321" s="4">
        <v>60</v>
      </c>
      <c r="N5321" t="s">
        <v>8312</v>
      </c>
      <c r="O5321" t="s">
        <v>8224</v>
      </c>
      <c r="P5321" t="s">
        <v>8385</v>
      </c>
      <c r="Q5321" s="8" t="s">
        <v>8369</v>
      </c>
      <c r="R5321">
        <v>88</v>
      </c>
      <c r="S5321" s="7">
        <v>1</v>
      </c>
      <c r="T5321" s="4">
        <v>3500</v>
      </c>
      <c r="U5321" s="4">
        <v>3600</v>
      </c>
      <c r="V5321" s="25">
        <v>26</v>
      </c>
      <c r="W5321" s="4">
        <v>60</v>
      </c>
    </row>
    <row r="5322" spans="1:23" x14ac:dyDescent="0.45">
      <c r="A5322" t="s">
        <v>8312</v>
      </c>
      <c r="B5322" t="s">
        <v>8224</v>
      </c>
      <c r="C5322" t="s">
        <v>8387</v>
      </c>
      <c r="F5322" s="7"/>
      <c r="G5322" s="4"/>
      <c r="H5322" s="4"/>
      <c r="I5322" s="25"/>
      <c r="J5322" s="4"/>
      <c r="N5322" t="s">
        <v>8312</v>
      </c>
      <c r="O5322" t="s">
        <v>8224</v>
      </c>
      <c r="P5322" t="s">
        <v>8387</v>
      </c>
      <c r="S5322" s="7"/>
      <c r="T5322" s="4"/>
      <c r="U5322" s="4"/>
      <c r="V5322" s="25"/>
      <c r="W5322" s="4"/>
    </row>
    <row r="5323" spans="1:23" x14ac:dyDescent="0.45">
      <c r="A5323" t="s">
        <v>8312</v>
      </c>
      <c r="B5323" t="s">
        <v>8224</v>
      </c>
      <c r="C5323" t="s">
        <v>8387</v>
      </c>
      <c r="D5323" s="8" t="s">
        <v>8379</v>
      </c>
      <c r="F5323" s="7">
        <v>1</v>
      </c>
      <c r="G5323" s="4">
        <v>2200</v>
      </c>
      <c r="H5323" s="4">
        <v>2363</v>
      </c>
      <c r="I5323" s="25">
        <v>18.275231481486117</v>
      </c>
      <c r="J5323" s="4">
        <v>60</v>
      </c>
      <c r="N5323" t="s">
        <v>8312</v>
      </c>
      <c r="O5323" t="s">
        <v>8224</v>
      </c>
      <c r="P5323" t="s">
        <v>8387</v>
      </c>
      <c r="Q5323" s="8" t="s">
        <v>8379</v>
      </c>
      <c r="S5323" s="7">
        <v>1</v>
      </c>
      <c r="T5323" s="4">
        <v>2200</v>
      </c>
      <c r="U5323" s="4">
        <v>2363</v>
      </c>
      <c r="V5323" s="25">
        <v>18.275231481486117</v>
      </c>
      <c r="W5323" s="4">
        <v>60</v>
      </c>
    </row>
    <row r="5324" spans="1:23" x14ac:dyDescent="0.45">
      <c r="A5324" t="s">
        <v>8312</v>
      </c>
      <c r="B5324" t="s">
        <v>8224</v>
      </c>
      <c r="C5324" t="s">
        <v>8387</v>
      </c>
      <c r="D5324" s="8" t="s">
        <v>8379</v>
      </c>
      <c r="E5324">
        <v>105</v>
      </c>
      <c r="F5324" s="7">
        <v>1</v>
      </c>
      <c r="G5324" s="4">
        <v>2200</v>
      </c>
      <c r="H5324" s="4">
        <v>2363</v>
      </c>
      <c r="I5324" s="25">
        <v>18.275231481486117</v>
      </c>
      <c r="J5324" s="4">
        <v>60</v>
      </c>
      <c r="N5324" t="s">
        <v>8312</v>
      </c>
      <c r="O5324" t="s">
        <v>8224</v>
      </c>
      <c r="P5324" t="s">
        <v>8387</v>
      </c>
      <c r="Q5324" s="8" t="s">
        <v>8379</v>
      </c>
      <c r="R5324">
        <v>105</v>
      </c>
      <c r="S5324" s="7">
        <v>1</v>
      </c>
      <c r="T5324" s="4">
        <v>2200</v>
      </c>
      <c r="U5324" s="4">
        <v>2363</v>
      </c>
      <c r="V5324" s="25">
        <v>18.275231481486117</v>
      </c>
      <c r="W5324" s="4">
        <v>60</v>
      </c>
    </row>
    <row r="5325" spans="1:23" x14ac:dyDescent="0.45">
      <c r="A5325" t="s">
        <v>8312</v>
      </c>
      <c r="B5325" t="s">
        <v>8224</v>
      </c>
      <c r="C5325" t="s">
        <v>8387</v>
      </c>
      <c r="D5325" s="8" t="s">
        <v>8380</v>
      </c>
      <c r="F5325" s="7">
        <v>1</v>
      </c>
      <c r="G5325" s="4">
        <v>2000</v>
      </c>
      <c r="H5325" s="4">
        <v>2372</v>
      </c>
      <c r="I5325" s="25">
        <v>30</v>
      </c>
      <c r="J5325" s="4">
        <v>26</v>
      </c>
      <c r="N5325" t="s">
        <v>8312</v>
      </c>
      <c r="O5325" t="s">
        <v>8224</v>
      </c>
      <c r="P5325" t="s">
        <v>8387</v>
      </c>
      <c r="Q5325" s="8" t="s">
        <v>8380</v>
      </c>
      <c r="S5325" s="7">
        <v>1</v>
      </c>
      <c r="T5325" s="4">
        <v>2000</v>
      </c>
      <c r="U5325" s="4">
        <v>2372</v>
      </c>
      <c r="V5325" s="25">
        <v>30</v>
      </c>
      <c r="W5325" s="4">
        <v>26</v>
      </c>
    </row>
    <row r="5326" spans="1:23" x14ac:dyDescent="0.45">
      <c r="A5326" t="s">
        <v>8312</v>
      </c>
      <c r="B5326" t="s">
        <v>8224</v>
      </c>
      <c r="C5326" t="s">
        <v>8387</v>
      </c>
      <c r="D5326" s="8" t="s">
        <v>8380</v>
      </c>
      <c r="E5326">
        <v>66</v>
      </c>
      <c r="F5326" s="7">
        <v>1</v>
      </c>
      <c r="G5326" s="4">
        <v>2000</v>
      </c>
      <c r="H5326" s="4">
        <v>2372</v>
      </c>
      <c r="I5326" s="25">
        <v>30</v>
      </c>
      <c r="J5326" s="4">
        <v>26</v>
      </c>
      <c r="N5326" t="s">
        <v>8312</v>
      </c>
      <c r="O5326" t="s">
        <v>8224</v>
      </c>
      <c r="P5326" t="s">
        <v>8387</v>
      </c>
      <c r="Q5326" s="8" t="s">
        <v>8380</v>
      </c>
      <c r="R5326">
        <v>66</v>
      </c>
      <c r="S5326" s="7">
        <v>1</v>
      </c>
      <c r="T5326" s="4">
        <v>2000</v>
      </c>
      <c r="U5326" s="4">
        <v>2372</v>
      </c>
      <c r="V5326" s="25">
        <v>30</v>
      </c>
      <c r="W5326" s="4">
        <v>26</v>
      </c>
    </row>
    <row r="5327" spans="1:23" x14ac:dyDescent="0.45">
      <c r="A5327" t="s">
        <v>8311</v>
      </c>
      <c r="B5327"/>
      <c r="F5327" s="7">
        <v>60</v>
      </c>
      <c r="G5327" s="4">
        <v>542237</v>
      </c>
      <c r="H5327" s="4">
        <v>663827.49</v>
      </c>
      <c r="I5327" s="25">
        <v>30.025836612654288</v>
      </c>
      <c r="J5327" s="4">
        <v>6072</v>
      </c>
      <c r="N5327" t="s">
        <v>8311</v>
      </c>
      <c r="O5327"/>
      <c r="S5327" s="7">
        <v>60</v>
      </c>
      <c r="T5327" s="4">
        <v>542237</v>
      </c>
      <c r="U5327" s="4">
        <v>663827.49</v>
      </c>
      <c r="V5327" s="25">
        <v>30.025836612654288</v>
      </c>
      <c r="W5327" s="4">
        <v>6072</v>
      </c>
    </row>
    <row r="5328" spans="1:23" x14ac:dyDescent="0.45">
      <c r="A5328" t="s">
        <v>8311</v>
      </c>
      <c r="B5328" t="s">
        <v>8226</v>
      </c>
      <c r="F5328" s="7">
        <v>2</v>
      </c>
      <c r="G5328" s="4">
        <v>14400</v>
      </c>
      <c r="H5328" s="4">
        <v>14806</v>
      </c>
      <c r="I5328" s="25">
        <v>27.778078703704523</v>
      </c>
      <c r="J5328" s="4">
        <v>86</v>
      </c>
      <c r="N5328" t="s">
        <v>8311</v>
      </c>
      <c r="O5328" t="s">
        <v>8226</v>
      </c>
      <c r="S5328" s="7">
        <v>2</v>
      </c>
      <c r="T5328" s="4">
        <v>14400</v>
      </c>
      <c r="U5328" s="4">
        <v>14806</v>
      </c>
      <c r="V5328" s="25">
        <v>27.778078703704523</v>
      </c>
      <c r="W5328" s="4">
        <v>86</v>
      </c>
    </row>
    <row r="5329" spans="1:23" x14ac:dyDescent="0.45">
      <c r="A5329" t="s">
        <v>8311</v>
      </c>
      <c r="B5329" t="s">
        <v>8226</v>
      </c>
      <c r="C5329" t="s">
        <v>8385</v>
      </c>
      <c r="F5329" s="7"/>
      <c r="G5329" s="4"/>
      <c r="H5329" s="4"/>
      <c r="I5329" s="25"/>
      <c r="J5329" s="4"/>
      <c r="N5329" t="s">
        <v>8311</v>
      </c>
      <c r="O5329" t="s">
        <v>8226</v>
      </c>
      <c r="P5329" t="s">
        <v>8385</v>
      </c>
      <c r="S5329" s="7"/>
      <c r="T5329" s="4"/>
      <c r="U5329" s="4"/>
      <c r="V5329" s="25"/>
      <c r="W5329" s="4"/>
    </row>
    <row r="5330" spans="1:23" x14ac:dyDescent="0.45">
      <c r="A5330" t="s">
        <v>8311</v>
      </c>
      <c r="B5330" t="s">
        <v>8226</v>
      </c>
      <c r="C5330" t="s">
        <v>8385</v>
      </c>
      <c r="D5330" s="8" t="s">
        <v>8380</v>
      </c>
      <c r="F5330" s="7">
        <v>1</v>
      </c>
      <c r="G5330" s="4">
        <v>6000</v>
      </c>
      <c r="H5330" s="4">
        <v>6056</v>
      </c>
      <c r="I5330" s="25">
        <v>25.556157407409046</v>
      </c>
      <c r="J5330" s="4">
        <v>41</v>
      </c>
      <c r="N5330" t="s">
        <v>8311</v>
      </c>
      <c r="O5330" t="s">
        <v>8226</v>
      </c>
      <c r="P5330" t="s">
        <v>8385</v>
      </c>
      <c r="Q5330" s="8" t="s">
        <v>8380</v>
      </c>
      <c r="S5330" s="7">
        <v>1</v>
      </c>
      <c r="T5330" s="4">
        <v>6000</v>
      </c>
      <c r="U5330" s="4">
        <v>6056</v>
      </c>
      <c r="V5330" s="25">
        <v>25.556157407409046</v>
      </c>
      <c r="W5330" s="4">
        <v>41</v>
      </c>
    </row>
    <row r="5331" spans="1:23" x14ac:dyDescent="0.45">
      <c r="A5331" t="s">
        <v>8311</v>
      </c>
      <c r="B5331" t="s">
        <v>8226</v>
      </c>
      <c r="C5331" t="s">
        <v>8385</v>
      </c>
      <c r="D5331" s="8" t="s">
        <v>8380</v>
      </c>
      <c r="E5331">
        <v>14</v>
      </c>
      <c r="F5331" s="7">
        <v>1</v>
      </c>
      <c r="G5331" s="4">
        <v>6000</v>
      </c>
      <c r="H5331" s="4">
        <v>6056</v>
      </c>
      <c r="I5331" s="25">
        <v>25.556157407409046</v>
      </c>
      <c r="J5331" s="4">
        <v>41</v>
      </c>
      <c r="N5331" t="s">
        <v>8311</v>
      </c>
      <c r="O5331" t="s">
        <v>8226</v>
      </c>
      <c r="P5331" t="s">
        <v>8385</v>
      </c>
      <c r="Q5331" s="8" t="s">
        <v>8380</v>
      </c>
      <c r="R5331">
        <v>14</v>
      </c>
      <c r="S5331" s="7">
        <v>1</v>
      </c>
      <c r="T5331" s="4">
        <v>6000</v>
      </c>
      <c r="U5331" s="4">
        <v>6056</v>
      </c>
      <c r="V5331" s="25">
        <v>25.556157407409046</v>
      </c>
      <c r="W5331" s="4">
        <v>41</v>
      </c>
    </row>
    <row r="5332" spans="1:23" x14ac:dyDescent="0.45">
      <c r="A5332" t="s">
        <v>8311</v>
      </c>
      <c r="B5332" t="s">
        <v>8226</v>
      </c>
      <c r="C5332" t="s">
        <v>8386</v>
      </c>
      <c r="F5332" s="7"/>
      <c r="G5332" s="4"/>
      <c r="H5332" s="4"/>
      <c r="I5332" s="25"/>
      <c r="J5332" s="4"/>
      <c r="N5332" t="s">
        <v>8311</v>
      </c>
      <c r="O5332" t="s">
        <v>8226</v>
      </c>
      <c r="P5332" t="s">
        <v>8386</v>
      </c>
      <c r="S5332" s="7"/>
      <c r="T5332" s="4"/>
      <c r="U5332" s="4"/>
      <c r="V5332" s="25"/>
      <c r="W5332" s="4"/>
    </row>
    <row r="5333" spans="1:23" x14ac:dyDescent="0.45">
      <c r="A5333" t="s">
        <v>8311</v>
      </c>
      <c r="B5333" t="s">
        <v>8226</v>
      </c>
      <c r="C5333" t="s">
        <v>8386</v>
      </c>
      <c r="D5333" s="8" t="s">
        <v>8374</v>
      </c>
      <c r="F5333" s="7">
        <v>1</v>
      </c>
      <c r="G5333" s="4">
        <v>8400</v>
      </c>
      <c r="H5333" s="4">
        <v>8750</v>
      </c>
      <c r="I5333" s="25">
        <v>30</v>
      </c>
      <c r="J5333" s="4">
        <v>45</v>
      </c>
      <c r="N5333" t="s">
        <v>8311</v>
      </c>
      <c r="O5333" t="s">
        <v>8226</v>
      </c>
      <c r="P5333" t="s">
        <v>8386</v>
      </c>
      <c r="Q5333" s="8" t="s">
        <v>8374</v>
      </c>
      <c r="S5333" s="7">
        <v>1</v>
      </c>
      <c r="T5333" s="4">
        <v>8400</v>
      </c>
      <c r="U5333" s="4">
        <v>8750</v>
      </c>
      <c r="V5333" s="25">
        <v>30</v>
      </c>
      <c r="W5333" s="4">
        <v>45</v>
      </c>
    </row>
    <row r="5334" spans="1:23" x14ac:dyDescent="0.45">
      <c r="A5334" t="s">
        <v>8311</v>
      </c>
      <c r="B5334" t="s">
        <v>8226</v>
      </c>
      <c r="C5334" t="s">
        <v>8386</v>
      </c>
      <c r="D5334" s="8" t="s">
        <v>8374</v>
      </c>
      <c r="E5334">
        <v>46</v>
      </c>
      <c r="F5334" s="7">
        <v>1</v>
      </c>
      <c r="G5334" s="4">
        <v>8400</v>
      </c>
      <c r="H5334" s="4">
        <v>8750</v>
      </c>
      <c r="I5334" s="25">
        <v>30</v>
      </c>
      <c r="J5334" s="4">
        <v>45</v>
      </c>
      <c r="N5334" t="s">
        <v>8311</v>
      </c>
      <c r="O5334" t="s">
        <v>8226</v>
      </c>
      <c r="P5334" t="s">
        <v>8386</v>
      </c>
      <c r="Q5334" s="8" t="s">
        <v>8374</v>
      </c>
      <c r="R5334">
        <v>46</v>
      </c>
      <c r="S5334" s="7">
        <v>1</v>
      </c>
      <c r="T5334" s="4">
        <v>8400</v>
      </c>
      <c r="U5334" s="4">
        <v>8750</v>
      </c>
      <c r="V5334" s="25">
        <v>30</v>
      </c>
      <c r="W5334" s="4">
        <v>45</v>
      </c>
    </row>
    <row r="5335" spans="1:23" x14ac:dyDescent="0.45">
      <c r="A5335" t="s">
        <v>8311</v>
      </c>
      <c r="B5335" t="s">
        <v>8227</v>
      </c>
      <c r="F5335" s="7">
        <v>1</v>
      </c>
      <c r="G5335" s="4">
        <v>2000</v>
      </c>
      <c r="H5335" s="4">
        <v>2132</v>
      </c>
      <c r="I5335" s="25">
        <v>18.451180555552128</v>
      </c>
      <c r="J5335" s="4">
        <v>98</v>
      </c>
      <c r="N5335" t="s">
        <v>8311</v>
      </c>
      <c r="O5335" t="s">
        <v>8227</v>
      </c>
      <c r="S5335" s="7">
        <v>1</v>
      </c>
      <c r="T5335" s="4">
        <v>2000</v>
      </c>
      <c r="U5335" s="4">
        <v>2132</v>
      </c>
      <c r="V5335" s="25">
        <v>18.451180555552128</v>
      </c>
      <c r="W5335" s="4">
        <v>98</v>
      </c>
    </row>
    <row r="5336" spans="1:23" x14ac:dyDescent="0.45">
      <c r="A5336" t="s">
        <v>8311</v>
      </c>
      <c r="B5336" t="s">
        <v>8227</v>
      </c>
      <c r="C5336" t="s">
        <v>8386</v>
      </c>
      <c r="F5336" s="7"/>
      <c r="G5336" s="4"/>
      <c r="H5336" s="4"/>
      <c r="I5336" s="25"/>
      <c r="J5336" s="4"/>
      <c r="N5336" t="s">
        <v>8311</v>
      </c>
      <c r="O5336" t="s">
        <v>8227</v>
      </c>
      <c r="P5336" t="s">
        <v>8386</v>
      </c>
      <c r="S5336" s="7"/>
      <c r="T5336" s="4"/>
      <c r="U5336" s="4"/>
      <c r="V5336" s="25"/>
      <c r="W5336" s="4"/>
    </row>
    <row r="5337" spans="1:23" x14ac:dyDescent="0.45">
      <c r="A5337" t="s">
        <v>8311</v>
      </c>
      <c r="B5337" t="s">
        <v>8227</v>
      </c>
      <c r="C5337" t="s">
        <v>8386</v>
      </c>
      <c r="D5337" s="8" t="s">
        <v>8372</v>
      </c>
      <c r="F5337" s="7">
        <v>1</v>
      </c>
      <c r="G5337" s="4">
        <v>2000</v>
      </c>
      <c r="H5337" s="4">
        <v>2132</v>
      </c>
      <c r="I5337" s="25">
        <v>18.451180555552128</v>
      </c>
      <c r="J5337" s="4">
        <v>98</v>
      </c>
      <c r="N5337" t="s">
        <v>8311</v>
      </c>
      <c r="O5337" t="s">
        <v>8227</v>
      </c>
      <c r="P5337" t="s">
        <v>8386</v>
      </c>
      <c r="Q5337" s="8" t="s">
        <v>8372</v>
      </c>
      <c r="S5337" s="7">
        <v>1</v>
      </c>
      <c r="T5337" s="4">
        <v>2000</v>
      </c>
      <c r="U5337" s="4">
        <v>2132</v>
      </c>
      <c r="V5337" s="25">
        <v>18.451180555552128</v>
      </c>
      <c r="W5337" s="4">
        <v>98</v>
      </c>
    </row>
    <row r="5338" spans="1:23" x14ac:dyDescent="0.45">
      <c r="A5338" t="s">
        <v>8311</v>
      </c>
      <c r="B5338" t="s">
        <v>8227</v>
      </c>
      <c r="C5338" t="s">
        <v>8386</v>
      </c>
      <c r="D5338" s="8" t="s">
        <v>8372</v>
      </c>
      <c r="E5338">
        <v>15</v>
      </c>
      <c r="F5338" s="7">
        <v>1</v>
      </c>
      <c r="G5338" s="4">
        <v>2000</v>
      </c>
      <c r="H5338" s="4">
        <v>2132</v>
      </c>
      <c r="I5338" s="25">
        <v>18.451180555552128</v>
      </c>
      <c r="J5338" s="4">
        <v>98</v>
      </c>
      <c r="N5338" t="s">
        <v>8311</v>
      </c>
      <c r="O5338" t="s">
        <v>8227</v>
      </c>
      <c r="P5338" t="s">
        <v>8386</v>
      </c>
      <c r="Q5338" s="8" t="s">
        <v>8372</v>
      </c>
      <c r="R5338">
        <v>15</v>
      </c>
      <c r="S5338" s="7">
        <v>1</v>
      </c>
      <c r="T5338" s="4">
        <v>2000</v>
      </c>
      <c r="U5338" s="4">
        <v>2132</v>
      </c>
      <c r="V5338" s="25">
        <v>18.451180555552128</v>
      </c>
      <c r="W5338" s="4">
        <v>98</v>
      </c>
    </row>
    <row r="5339" spans="1:23" x14ac:dyDescent="0.45">
      <c r="A5339" t="s">
        <v>8311</v>
      </c>
      <c r="B5339" t="s">
        <v>8225</v>
      </c>
      <c r="F5339" s="7">
        <v>7</v>
      </c>
      <c r="G5339" s="4">
        <v>40600</v>
      </c>
      <c r="H5339" s="4">
        <v>49820</v>
      </c>
      <c r="I5339" s="25">
        <v>26.429778439152869</v>
      </c>
      <c r="J5339" s="4">
        <v>639</v>
      </c>
      <c r="N5339" t="s">
        <v>8311</v>
      </c>
      <c r="O5339" t="s">
        <v>8225</v>
      </c>
      <c r="S5339" s="7">
        <v>7</v>
      </c>
      <c r="T5339" s="4">
        <v>40600</v>
      </c>
      <c r="U5339" s="4">
        <v>49820</v>
      </c>
      <c r="V5339" s="25">
        <v>26.429778439152869</v>
      </c>
      <c r="W5339" s="4">
        <v>639</v>
      </c>
    </row>
    <row r="5340" spans="1:23" x14ac:dyDescent="0.45">
      <c r="A5340" t="s">
        <v>8311</v>
      </c>
      <c r="B5340" t="s">
        <v>8225</v>
      </c>
      <c r="C5340" t="s">
        <v>8385</v>
      </c>
      <c r="F5340" s="7"/>
      <c r="G5340" s="4"/>
      <c r="H5340" s="4"/>
      <c r="I5340" s="25"/>
      <c r="J5340" s="4"/>
      <c r="N5340" t="s">
        <v>8311</v>
      </c>
      <c r="O5340" t="s">
        <v>8225</v>
      </c>
      <c r="P5340" t="s">
        <v>8385</v>
      </c>
      <c r="S5340" s="7"/>
      <c r="T5340" s="4"/>
      <c r="U5340" s="4"/>
      <c r="V5340" s="25"/>
      <c r="W5340" s="4"/>
    </row>
    <row r="5341" spans="1:23" x14ac:dyDescent="0.45">
      <c r="A5341" t="s">
        <v>8311</v>
      </c>
      <c r="B5341" t="s">
        <v>8225</v>
      </c>
      <c r="C5341" t="s">
        <v>8385</v>
      </c>
      <c r="D5341" s="8" t="s">
        <v>8379</v>
      </c>
      <c r="F5341" s="7">
        <v>1</v>
      </c>
      <c r="G5341" s="4">
        <v>25000</v>
      </c>
      <c r="H5341" s="4">
        <v>32745</v>
      </c>
      <c r="I5341" s="25">
        <v>30.910555555557949</v>
      </c>
      <c r="J5341" s="4">
        <v>217</v>
      </c>
      <c r="N5341" t="s">
        <v>8311</v>
      </c>
      <c r="O5341" t="s">
        <v>8225</v>
      </c>
      <c r="P5341" t="s">
        <v>8385</v>
      </c>
      <c r="Q5341" s="8" t="s">
        <v>8379</v>
      </c>
      <c r="S5341" s="7">
        <v>1</v>
      </c>
      <c r="T5341" s="4">
        <v>25000</v>
      </c>
      <c r="U5341" s="4">
        <v>32745</v>
      </c>
      <c r="V5341" s="25">
        <v>30.910555555557949</v>
      </c>
      <c r="W5341" s="4">
        <v>217</v>
      </c>
    </row>
    <row r="5342" spans="1:23" x14ac:dyDescent="0.45">
      <c r="A5342" t="s">
        <v>8311</v>
      </c>
      <c r="B5342" t="s">
        <v>8225</v>
      </c>
      <c r="C5342" t="s">
        <v>8385</v>
      </c>
      <c r="D5342" s="8" t="s">
        <v>8379</v>
      </c>
      <c r="E5342">
        <v>39</v>
      </c>
      <c r="F5342" s="7">
        <v>1</v>
      </c>
      <c r="G5342" s="4">
        <v>25000</v>
      </c>
      <c r="H5342" s="4">
        <v>32745</v>
      </c>
      <c r="I5342" s="25">
        <v>30.910555555557949</v>
      </c>
      <c r="J5342" s="4">
        <v>217</v>
      </c>
      <c r="N5342" t="s">
        <v>8311</v>
      </c>
      <c r="O5342" t="s">
        <v>8225</v>
      </c>
      <c r="P5342" t="s">
        <v>8385</v>
      </c>
      <c r="Q5342" s="8" t="s">
        <v>8379</v>
      </c>
      <c r="R5342">
        <v>39</v>
      </c>
      <c r="S5342" s="7">
        <v>1</v>
      </c>
      <c r="T5342" s="4">
        <v>25000</v>
      </c>
      <c r="U5342" s="4">
        <v>32745</v>
      </c>
      <c r="V5342" s="25">
        <v>30.910555555557949</v>
      </c>
      <c r="W5342" s="4">
        <v>217</v>
      </c>
    </row>
    <row r="5343" spans="1:23" x14ac:dyDescent="0.45">
      <c r="A5343" t="s">
        <v>8311</v>
      </c>
      <c r="B5343" t="s">
        <v>8225</v>
      </c>
      <c r="C5343" t="s">
        <v>8385</v>
      </c>
      <c r="D5343" s="8" t="s">
        <v>8380</v>
      </c>
      <c r="F5343" s="7">
        <v>1</v>
      </c>
      <c r="G5343" s="4">
        <v>3000</v>
      </c>
      <c r="H5343" s="4">
        <v>3700</v>
      </c>
      <c r="I5343" s="25">
        <v>30</v>
      </c>
      <c r="J5343" s="4">
        <v>117</v>
      </c>
      <c r="N5343" t="s">
        <v>8311</v>
      </c>
      <c r="O5343" t="s">
        <v>8225</v>
      </c>
      <c r="P5343" t="s">
        <v>8385</v>
      </c>
      <c r="Q5343" s="8" t="s">
        <v>8380</v>
      </c>
      <c r="S5343" s="7">
        <v>1</v>
      </c>
      <c r="T5343" s="4">
        <v>3000</v>
      </c>
      <c r="U5343" s="4">
        <v>3700</v>
      </c>
      <c r="V5343" s="25">
        <v>30</v>
      </c>
      <c r="W5343" s="4">
        <v>117</v>
      </c>
    </row>
    <row r="5344" spans="1:23" x14ac:dyDescent="0.45">
      <c r="A5344" t="s">
        <v>8311</v>
      </c>
      <c r="B5344" t="s">
        <v>8225</v>
      </c>
      <c r="C5344" t="s">
        <v>8385</v>
      </c>
      <c r="D5344" s="8" t="s">
        <v>8380</v>
      </c>
      <c r="E5344">
        <v>29</v>
      </c>
      <c r="F5344" s="7">
        <v>1</v>
      </c>
      <c r="G5344" s="4">
        <v>3000</v>
      </c>
      <c r="H5344" s="4">
        <v>3700</v>
      </c>
      <c r="I5344" s="25">
        <v>30</v>
      </c>
      <c r="J5344" s="4">
        <v>117</v>
      </c>
      <c r="N5344" t="s">
        <v>8311</v>
      </c>
      <c r="O5344" t="s">
        <v>8225</v>
      </c>
      <c r="P5344" t="s">
        <v>8385</v>
      </c>
      <c r="Q5344" s="8" t="s">
        <v>8380</v>
      </c>
      <c r="R5344">
        <v>29</v>
      </c>
      <c r="S5344" s="7">
        <v>1</v>
      </c>
      <c r="T5344" s="4">
        <v>3000</v>
      </c>
      <c r="U5344" s="4">
        <v>3700</v>
      </c>
      <c r="V5344" s="25">
        <v>30</v>
      </c>
      <c r="W5344" s="4">
        <v>117</v>
      </c>
    </row>
    <row r="5345" spans="1:23" x14ac:dyDescent="0.45">
      <c r="A5345" t="s">
        <v>8311</v>
      </c>
      <c r="B5345" t="s">
        <v>8225</v>
      </c>
      <c r="C5345" t="s">
        <v>8385</v>
      </c>
      <c r="D5345" s="8" t="s">
        <v>8373</v>
      </c>
      <c r="F5345" s="7">
        <v>1</v>
      </c>
      <c r="G5345" s="4">
        <v>1500</v>
      </c>
      <c r="H5345" s="4">
        <v>1510</v>
      </c>
      <c r="I5345" s="25">
        <v>30.041666666664241</v>
      </c>
      <c r="J5345" s="4">
        <v>36</v>
      </c>
      <c r="N5345" t="s">
        <v>8311</v>
      </c>
      <c r="O5345" t="s">
        <v>8225</v>
      </c>
      <c r="P5345" t="s">
        <v>8385</v>
      </c>
      <c r="Q5345" s="8" t="s">
        <v>8373</v>
      </c>
      <c r="S5345" s="7">
        <v>1</v>
      </c>
      <c r="T5345" s="4">
        <v>1500</v>
      </c>
      <c r="U5345" s="4">
        <v>1510</v>
      </c>
      <c r="V5345" s="25">
        <v>30.041666666664241</v>
      </c>
      <c r="W5345" s="4">
        <v>36</v>
      </c>
    </row>
    <row r="5346" spans="1:23" x14ac:dyDescent="0.45">
      <c r="A5346" t="s">
        <v>8311</v>
      </c>
      <c r="B5346" t="s">
        <v>8225</v>
      </c>
      <c r="C5346" t="s">
        <v>8385</v>
      </c>
      <c r="D5346" s="8" t="s">
        <v>8373</v>
      </c>
      <c r="E5346">
        <v>17</v>
      </c>
      <c r="F5346" s="7">
        <v>1</v>
      </c>
      <c r="G5346" s="4">
        <v>1500</v>
      </c>
      <c r="H5346" s="4">
        <v>1510</v>
      </c>
      <c r="I5346" s="25">
        <v>30.041666666664241</v>
      </c>
      <c r="J5346" s="4">
        <v>36</v>
      </c>
      <c r="N5346" t="s">
        <v>8311</v>
      </c>
      <c r="O5346" t="s">
        <v>8225</v>
      </c>
      <c r="P5346" t="s">
        <v>8385</v>
      </c>
      <c r="Q5346" s="8" t="s">
        <v>8373</v>
      </c>
      <c r="R5346">
        <v>17</v>
      </c>
      <c r="S5346" s="7">
        <v>1</v>
      </c>
      <c r="T5346" s="4">
        <v>1500</v>
      </c>
      <c r="U5346" s="4">
        <v>1510</v>
      </c>
      <c r="V5346" s="25">
        <v>30.041666666664241</v>
      </c>
      <c r="W5346" s="4">
        <v>36</v>
      </c>
    </row>
    <row r="5347" spans="1:23" x14ac:dyDescent="0.45">
      <c r="A5347" t="s">
        <v>8311</v>
      </c>
      <c r="B5347" t="s">
        <v>8225</v>
      </c>
      <c r="C5347" t="s">
        <v>8385</v>
      </c>
      <c r="D5347" s="8" t="s">
        <v>8381</v>
      </c>
      <c r="F5347" s="7">
        <v>1</v>
      </c>
      <c r="G5347" s="4">
        <v>600</v>
      </c>
      <c r="H5347" s="4">
        <v>600</v>
      </c>
      <c r="I5347" s="25">
        <v>38.955347222217824</v>
      </c>
      <c r="J5347" s="4">
        <v>22</v>
      </c>
      <c r="N5347" t="s">
        <v>8311</v>
      </c>
      <c r="O5347" t="s">
        <v>8225</v>
      </c>
      <c r="P5347" t="s">
        <v>8385</v>
      </c>
      <c r="Q5347" s="8" t="s">
        <v>8381</v>
      </c>
      <c r="S5347" s="7">
        <v>1</v>
      </c>
      <c r="T5347" s="4">
        <v>600</v>
      </c>
      <c r="U5347" s="4">
        <v>600</v>
      </c>
      <c r="V5347" s="25">
        <v>38.955347222217824</v>
      </c>
      <c r="W5347" s="4">
        <v>22</v>
      </c>
    </row>
    <row r="5348" spans="1:23" x14ac:dyDescent="0.45">
      <c r="A5348" t="s">
        <v>8311</v>
      </c>
      <c r="B5348" t="s">
        <v>8225</v>
      </c>
      <c r="C5348" t="s">
        <v>8385</v>
      </c>
      <c r="D5348" s="8" t="s">
        <v>8381</v>
      </c>
      <c r="E5348">
        <v>50</v>
      </c>
      <c r="F5348" s="7">
        <v>1</v>
      </c>
      <c r="G5348" s="4">
        <v>600</v>
      </c>
      <c r="H5348" s="4">
        <v>600</v>
      </c>
      <c r="I5348" s="25">
        <v>38.955347222217824</v>
      </c>
      <c r="J5348" s="4">
        <v>22</v>
      </c>
      <c r="N5348" t="s">
        <v>8311</v>
      </c>
      <c r="O5348" t="s">
        <v>8225</v>
      </c>
      <c r="P5348" t="s">
        <v>8385</v>
      </c>
      <c r="Q5348" s="8" t="s">
        <v>8381</v>
      </c>
      <c r="R5348">
        <v>50</v>
      </c>
      <c r="S5348" s="7">
        <v>1</v>
      </c>
      <c r="T5348" s="4">
        <v>600</v>
      </c>
      <c r="U5348" s="4">
        <v>600</v>
      </c>
      <c r="V5348" s="25">
        <v>38.955347222217824</v>
      </c>
      <c r="W5348" s="4">
        <v>22</v>
      </c>
    </row>
    <row r="5349" spans="1:23" x14ac:dyDescent="0.45">
      <c r="A5349" t="s">
        <v>8311</v>
      </c>
      <c r="B5349" t="s">
        <v>8225</v>
      </c>
      <c r="C5349" t="s">
        <v>8386</v>
      </c>
      <c r="F5349" s="7"/>
      <c r="G5349" s="4"/>
      <c r="H5349" s="4"/>
      <c r="I5349" s="25"/>
      <c r="J5349" s="4"/>
      <c r="N5349" t="s">
        <v>8311</v>
      </c>
      <c r="O5349" t="s">
        <v>8225</v>
      </c>
      <c r="P5349" t="s">
        <v>8386</v>
      </c>
      <c r="S5349" s="7"/>
      <c r="T5349" s="4"/>
      <c r="U5349" s="4"/>
      <c r="V5349" s="25"/>
      <c r="W5349" s="4"/>
    </row>
    <row r="5350" spans="1:23" x14ac:dyDescent="0.45">
      <c r="A5350" t="s">
        <v>8311</v>
      </c>
      <c r="B5350" t="s">
        <v>8225</v>
      </c>
      <c r="C5350" t="s">
        <v>8386</v>
      </c>
      <c r="D5350" s="8" t="s">
        <v>8376</v>
      </c>
      <c r="F5350" s="7">
        <v>1</v>
      </c>
      <c r="G5350" s="4">
        <v>2000</v>
      </c>
      <c r="H5350" s="4">
        <v>2159</v>
      </c>
      <c r="I5350" s="25">
        <v>30.983101851852552</v>
      </c>
      <c r="J5350" s="4">
        <v>38</v>
      </c>
      <c r="N5350" t="s">
        <v>8311</v>
      </c>
      <c r="O5350" t="s">
        <v>8225</v>
      </c>
      <c r="P5350" t="s">
        <v>8386</v>
      </c>
      <c r="Q5350" s="8" t="s">
        <v>8376</v>
      </c>
      <c r="S5350" s="7">
        <v>1</v>
      </c>
      <c r="T5350" s="4">
        <v>2000</v>
      </c>
      <c r="U5350" s="4">
        <v>2159</v>
      </c>
      <c r="V5350" s="25">
        <v>30.983101851852552</v>
      </c>
      <c r="W5350" s="4">
        <v>38</v>
      </c>
    </row>
    <row r="5351" spans="1:23" x14ac:dyDescent="0.45">
      <c r="A5351" t="s">
        <v>8311</v>
      </c>
      <c r="B5351" t="s">
        <v>8225</v>
      </c>
      <c r="C5351" t="s">
        <v>8386</v>
      </c>
      <c r="D5351" s="8" t="s">
        <v>8376</v>
      </c>
      <c r="E5351">
        <v>48</v>
      </c>
      <c r="F5351" s="7">
        <v>1</v>
      </c>
      <c r="G5351" s="4">
        <v>2000</v>
      </c>
      <c r="H5351" s="4">
        <v>2159</v>
      </c>
      <c r="I5351" s="25">
        <v>30.983101851852552</v>
      </c>
      <c r="J5351" s="4">
        <v>38</v>
      </c>
      <c r="N5351" t="s">
        <v>8311</v>
      </c>
      <c r="O5351" t="s">
        <v>8225</v>
      </c>
      <c r="P5351" t="s">
        <v>8386</v>
      </c>
      <c r="Q5351" s="8" t="s">
        <v>8376</v>
      </c>
      <c r="R5351">
        <v>48</v>
      </c>
      <c r="S5351" s="7">
        <v>1</v>
      </c>
      <c r="T5351" s="4">
        <v>2000</v>
      </c>
      <c r="U5351" s="4">
        <v>2159</v>
      </c>
      <c r="V5351" s="25">
        <v>30.983101851852552</v>
      </c>
      <c r="W5351" s="4">
        <v>38</v>
      </c>
    </row>
    <row r="5352" spans="1:23" x14ac:dyDescent="0.45">
      <c r="A5352" t="s">
        <v>8311</v>
      </c>
      <c r="B5352" t="s">
        <v>8225</v>
      </c>
      <c r="C5352" t="s">
        <v>8386</v>
      </c>
      <c r="D5352" s="8" t="s">
        <v>8369</v>
      </c>
      <c r="F5352" s="7">
        <v>1</v>
      </c>
      <c r="G5352" s="4">
        <v>8000</v>
      </c>
      <c r="H5352" s="4">
        <v>8581</v>
      </c>
      <c r="I5352" s="25">
        <v>14.117777777777519</v>
      </c>
      <c r="J5352" s="4">
        <v>174</v>
      </c>
      <c r="N5352" t="s">
        <v>8311</v>
      </c>
      <c r="O5352" t="s">
        <v>8225</v>
      </c>
      <c r="P5352" t="s">
        <v>8386</v>
      </c>
      <c r="Q5352" s="8" t="s">
        <v>8369</v>
      </c>
      <c r="S5352" s="7">
        <v>1</v>
      </c>
      <c r="T5352" s="4">
        <v>8000</v>
      </c>
      <c r="U5352" s="4">
        <v>8581</v>
      </c>
      <c r="V5352" s="25">
        <v>14.117777777777519</v>
      </c>
      <c r="W5352" s="4">
        <v>174</v>
      </c>
    </row>
    <row r="5353" spans="1:23" x14ac:dyDescent="0.45">
      <c r="A5353" t="s">
        <v>8311</v>
      </c>
      <c r="B5353" t="s">
        <v>8225</v>
      </c>
      <c r="C5353" t="s">
        <v>8386</v>
      </c>
      <c r="D5353" s="8" t="s">
        <v>8369</v>
      </c>
      <c r="E5353">
        <v>56</v>
      </c>
      <c r="F5353" s="7">
        <v>1</v>
      </c>
      <c r="G5353" s="4">
        <v>8000</v>
      </c>
      <c r="H5353" s="4">
        <v>8581</v>
      </c>
      <c r="I5353" s="25">
        <v>14.117777777777519</v>
      </c>
      <c r="J5353" s="4">
        <v>174</v>
      </c>
      <c r="N5353" t="s">
        <v>8311</v>
      </c>
      <c r="O5353" t="s">
        <v>8225</v>
      </c>
      <c r="P5353" t="s">
        <v>8386</v>
      </c>
      <c r="Q5353" s="8" t="s">
        <v>8369</v>
      </c>
      <c r="R5353">
        <v>56</v>
      </c>
      <c r="S5353" s="7">
        <v>1</v>
      </c>
      <c r="T5353" s="4">
        <v>8000</v>
      </c>
      <c r="U5353" s="4">
        <v>8581</v>
      </c>
      <c r="V5353" s="25">
        <v>14.117777777777519</v>
      </c>
      <c r="W5353" s="4">
        <v>174</v>
      </c>
    </row>
    <row r="5354" spans="1:23" x14ac:dyDescent="0.45">
      <c r="A5354" t="s">
        <v>8311</v>
      </c>
      <c r="B5354" t="s">
        <v>8225</v>
      </c>
      <c r="C5354" t="s">
        <v>8387</v>
      </c>
      <c r="F5354" s="7"/>
      <c r="G5354" s="4"/>
      <c r="H5354" s="4"/>
      <c r="I5354" s="25"/>
      <c r="J5354" s="4"/>
      <c r="N5354" t="s">
        <v>8311</v>
      </c>
      <c r="O5354" t="s">
        <v>8225</v>
      </c>
      <c r="P5354" t="s">
        <v>8387</v>
      </c>
      <c r="S5354" s="7"/>
      <c r="T5354" s="4"/>
      <c r="U5354" s="4"/>
      <c r="V5354" s="25"/>
      <c r="W5354" s="4"/>
    </row>
    <row r="5355" spans="1:23" x14ac:dyDescent="0.45">
      <c r="A5355" t="s">
        <v>8311</v>
      </c>
      <c r="B5355" t="s">
        <v>8225</v>
      </c>
      <c r="C5355" t="s">
        <v>8387</v>
      </c>
      <c r="D5355" s="8" t="s">
        <v>8377</v>
      </c>
      <c r="F5355" s="7">
        <v>1</v>
      </c>
      <c r="G5355" s="4">
        <v>500</v>
      </c>
      <c r="H5355" s="4">
        <v>525</v>
      </c>
      <c r="I5355" s="25">
        <v>10</v>
      </c>
      <c r="J5355" s="4">
        <v>35</v>
      </c>
      <c r="N5355" t="s">
        <v>8311</v>
      </c>
      <c r="O5355" t="s">
        <v>8225</v>
      </c>
      <c r="P5355" t="s">
        <v>8387</v>
      </c>
      <c r="Q5355" s="8" t="s">
        <v>8377</v>
      </c>
      <c r="S5355" s="7">
        <v>1</v>
      </c>
      <c r="T5355" s="4">
        <v>500</v>
      </c>
      <c r="U5355" s="4">
        <v>525</v>
      </c>
      <c r="V5355" s="25">
        <v>10</v>
      </c>
      <c r="W5355" s="4">
        <v>35</v>
      </c>
    </row>
    <row r="5356" spans="1:23" x14ac:dyDescent="0.45">
      <c r="A5356" t="s">
        <v>8311</v>
      </c>
      <c r="B5356" t="s">
        <v>8225</v>
      </c>
      <c r="C5356" t="s">
        <v>8387</v>
      </c>
      <c r="D5356" s="8" t="s">
        <v>8377</v>
      </c>
      <c r="E5356">
        <v>2</v>
      </c>
      <c r="F5356" s="7">
        <v>1</v>
      </c>
      <c r="G5356" s="4">
        <v>500</v>
      </c>
      <c r="H5356" s="4">
        <v>525</v>
      </c>
      <c r="I5356" s="25">
        <v>10</v>
      </c>
      <c r="J5356" s="4">
        <v>35</v>
      </c>
      <c r="N5356" t="s">
        <v>8311</v>
      </c>
      <c r="O5356" t="s">
        <v>8225</v>
      </c>
      <c r="P5356" t="s">
        <v>8387</v>
      </c>
      <c r="Q5356" s="8" t="s">
        <v>8377</v>
      </c>
      <c r="R5356">
        <v>2</v>
      </c>
      <c r="S5356" s="7">
        <v>1</v>
      </c>
      <c r="T5356" s="4">
        <v>500</v>
      </c>
      <c r="U5356" s="4">
        <v>525</v>
      </c>
      <c r="V5356" s="25">
        <v>10</v>
      </c>
      <c r="W5356" s="4">
        <v>35</v>
      </c>
    </row>
    <row r="5357" spans="1:23" x14ac:dyDescent="0.45">
      <c r="A5357" t="s">
        <v>8311</v>
      </c>
      <c r="B5357" t="s">
        <v>8228</v>
      </c>
      <c r="F5357" s="7">
        <v>1</v>
      </c>
      <c r="G5357" s="4">
        <v>20000</v>
      </c>
      <c r="H5357" s="4">
        <v>22345</v>
      </c>
      <c r="I5357" s="25">
        <v>30.041666666671517</v>
      </c>
      <c r="J5357" s="4">
        <v>150</v>
      </c>
      <c r="N5357" t="s">
        <v>8311</v>
      </c>
      <c r="O5357" t="s">
        <v>8228</v>
      </c>
      <c r="S5357" s="7">
        <v>1</v>
      </c>
      <c r="T5357" s="4">
        <v>20000</v>
      </c>
      <c r="U5357" s="4">
        <v>22345</v>
      </c>
      <c r="V5357" s="25">
        <v>30.041666666671517</v>
      </c>
      <c r="W5357" s="4">
        <v>150</v>
      </c>
    </row>
    <row r="5358" spans="1:23" x14ac:dyDescent="0.45">
      <c r="A5358" t="s">
        <v>8311</v>
      </c>
      <c r="B5358" t="s">
        <v>8228</v>
      </c>
      <c r="C5358" t="s">
        <v>8385</v>
      </c>
      <c r="F5358" s="7"/>
      <c r="G5358" s="4"/>
      <c r="H5358" s="4"/>
      <c r="I5358" s="25"/>
      <c r="J5358" s="4"/>
      <c r="N5358" t="s">
        <v>8311</v>
      </c>
      <c r="O5358" t="s">
        <v>8228</v>
      </c>
      <c r="P5358" t="s">
        <v>8385</v>
      </c>
      <c r="S5358" s="7"/>
      <c r="T5358" s="4"/>
      <c r="U5358" s="4"/>
      <c r="V5358" s="25"/>
      <c r="W5358" s="4"/>
    </row>
    <row r="5359" spans="1:23" x14ac:dyDescent="0.45">
      <c r="A5359" t="s">
        <v>8311</v>
      </c>
      <c r="B5359" t="s">
        <v>8228</v>
      </c>
      <c r="C5359" t="s">
        <v>8385</v>
      </c>
      <c r="D5359" s="8" t="s">
        <v>8373</v>
      </c>
      <c r="F5359" s="7">
        <v>1</v>
      </c>
      <c r="G5359" s="4">
        <v>20000</v>
      </c>
      <c r="H5359" s="4">
        <v>22345</v>
      </c>
      <c r="I5359" s="25">
        <v>30.041666666671517</v>
      </c>
      <c r="J5359" s="4">
        <v>150</v>
      </c>
      <c r="N5359" t="s">
        <v>8311</v>
      </c>
      <c r="O5359" t="s">
        <v>8228</v>
      </c>
      <c r="P5359" t="s">
        <v>8385</v>
      </c>
      <c r="Q5359" s="8" t="s">
        <v>8373</v>
      </c>
      <c r="S5359" s="7">
        <v>1</v>
      </c>
      <c r="T5359" s="4">
        <v>20000</v>
      </c>
      <c r="U5359" s="4">
        <v>22345</v>
      </c>
      <c r="V5359" s="25">
        <v>30.041666666671517</v>
      </c>
      <c r="W5359" s="4">
        <v>150</v>
      </c>
    </row>
    <row r="5360" spans="1:23" x14ac:dyDescent="0.45">
      <c r="A5360" t="s">
        <v>8311</v>
      </c>
      <c r="B5360" t="s">
        <v>8228</v>
      </c>
      <c r="C5360" t="s">
        <v>8385</v>
      </c>
      <c r="D5360" s="8" t="s">
        <v>8373</v>
      </c>
      <c r="E5360">
        <v>27</v>
      </c>
      <c r="F5360" s="7">
        <v>1</v>
      </c>
      <c r="G5360" s="4">
        <v>20000</v>
      </c>
      <c r="H5360" s="4">
        <v>22345</v>
      </c>
      <c r="I5360" s="25">
        <v>30.041666666671517</v>
      </c>
      <c r="J5360" s="4">
        <v>150</v>
      </c>
      <c r="N5360" t="s">
        <v>8311</v>
      </c>
      <c r="O5360" t="s">
        <v>8228</v>
      </c>
      <c r="P5360" t="s">
        <v>8385</v>
      </c>
      <c r="Q5360" s="8" t="s">
        <v>8373</v>
      </c>
      <c r="R5360">
        <v>27</v>
      </c>
      <c r="S5360" s="7">
        <v>1</v>
      </c>
      <c r="T5360" s="4">
        <v>20000</v>
      </c>
      <c r="U5360" s="4">
        <v>22345</v>
      </c>
      <c r="V5360" s="25">
        <v>30.041666666671517</v>
      </c>
      <c r="W5360" s="4">
        <v>150</v>
      </c>
    </row>
    <row r="5361" spans="1:23" x14ac:dyDescent="0.45">
      <c r="A5361" t="s">
        <v>8311</v>
      </c>
      <c r="B5361" t="s">
        <v>8224</v>
      </c>
      <c r="F5361" s="7">
        <v>49</v>
      </c>
      <c r="G5361" s="4">
        <v>465237</v>
      </c>
      <c r="H5361" s="4">
        <v>574724.49</v>
      </c>
      <c r="I5361" s="25">
        <v>30.867198837868457</v>
      </c>
      <c r="J5361" s="4">
        <v>5099</v>
      </c>
      <c r="N5361" t="s">
        <v>8311</v>
      </c>
      <c r="O5361" t="s">
        <v>8224</v>
      </c>
      <c r="S5361" s="7">
        <v>49</v>
      </c>
      <c r="T5361" s="4">
        <v>465237</v>
      </c>
      <c r="U5361" s="4">
        <v>574724.49</v>
      </c>
      <c r="V5361" s="25">
        <v>30.867198837868457</v>
      </c>
      <c r="W5361" s="4">
        <v>5099</v>
      </c>
    </row>
    <row r="5362" spans="1:23" x14ac:dyDescent="0.45">
      <c r="A5362" t="s">
        <v>8311</v>
      </c>
      <c r="B5362" t="s">
        <v>8224</v>
      </c>
      <c r="C5362" t="s">
        <v>8384</v>
      </c>
      <c r="F5362" s="7"/>
      <c r="G5362" s="4"/>
      <c r="H5362" s="4"/>
      <c r="I5362" s="25"/>
      <c r="J5362" s="4"/>
      <c r="N5362" t="s">
        <v>8311</v>
      </c>
      <c r="O5362" t="s">
        <v>8224</v>
      </c>
      <c r="P5362" t="s">
        <v>8384</v>
      </c>
      <c r="S5362" s="7"/>
      <c r="T5362" s="4"/>
      <c r="U5362" s="4"/>
      <c r="V5362" s="25"/>
      <c r="W5362" s="4"/>
    </row>
    <row r="5363" spans="1:23" x14ac:dyDescent="0.45">
      <c r="A5363" t="s">
        <v>8311</v>
      </c>
      <c r="B5363" t="s">
        <v>8224</v>
      </c>
      <c r="C5363" t="s">
        <v>8384</v>
      </c>
      <c r="D5363" s="8" t="s">
        <v>8379</v>
      </c>
      <c r="F5363" s="7">
        <v>1</v>
      </c>
      <c r="G5363" s="4">
        <v>2500</v>
      </c>
      <c r="H5363" s="4">
        <v>2751</v>
      </c>
      <c r="I5363" s="25">
        <v>30</v>
      </c>
      <c r="J5363" s="4">
        <v>66</v>
      </c>
      <c r="N5363" t="s">
        <v>8311</v>
      </c>
      <c r="O5363" t="s">
        <v>8224</v>
      </c>
      <c r="P5363" t="s">
        <v>8384</v>
      </c>
      <c r="Q5363" s="8" t="s">
        <v>8379</v>
      </c>
      <c r="S5363" s="7">
        <v>1</v>
      </c>
      <c r="T5363" s="4">
        <v>2500</v>
      </c>
      <c r="U5363" s="4">
        <v>2751</v>
      </c>
      <c r="V5363" s="25">
        <v>30</v>
      </c>
      <c r="W5363" s="4">
        <v>66</v>
      </c>
    </row>
    <row r="5364" spans="1:23" x14ac:dyDescent="0.45">
      <c r="A5364" t="s">
        <v>8311</v>
      </c>
      <c r="B5364" t="s">
        <v>8224</v>
      </c>
      <c r="C5364" t="s">
        <v>8384</v>
      </c>
      <c r="D5364" s="8" t="s">
        <v>8379</v>
      </c>
      <c r="E5364">
        <v>38</v>
      </c>
      <c r="F5364" s="7">
        <v>1</v>
      </c>
      <c r="G5364" s="4">
        <v>2500</v>
      </c>
      <c r="H5364" s="4">
        <v>2751</v>
      </c>
      <c r="I5364" s="25">
        <v>30</v>
      </c>
      <c r="J5364" s="4">
        <v>66</v>
      </c>
      <c r="N5364" t="s">
        <v>8311</v>
      </c>
      <c r="O5364" t="s">
        <v>8224</v>
      </c>
      <c r="P5364" t="s">
        <v>8384</v>
      </c>
      <c r="Q5364" s="8" t="s">
        <v>8379</v>
      </c>
      <c r="R5364">
        <v>38</v>
      </c>
      <c r="S5364" s="7">
        <v>1</v>
      </c>
      <c r="T5364" s="4">
        <v>2500</v>
      </c>
      <c r="U5364" s="4">
        <v>2751</v>
      </c>
      <c r="V5364" s="25">
        <v>30</v>
      </c>
      <c r="W5364" s="4">
        <v>66</v>
      </c>
    </row>
    <row r="5365" spans="1:23" x14ac:dyDescent="0.45">
      <c r="A5365" t="s">
        <v>8311</v>
      </c>
      <c r="B5365" t="s">
        <v>8224</v>
      </c>
      <c r="C5365" t="s">
        <v>8385</v>
      </c>
      <c r="F5365" s="7"/>
      <c r="G5365" s="4"/>
      <c r="H5365" s="4"/>
      <c r="I5365" s="25"/>
      <c r="J5365" s="4"/>
      <c r="N5365" t="s">
        <v>8311</v>
      </c>
      <c r="O5365" t="s">
        <v>8224</v>
      </c>
      <c r="P5365" t="s">
        <v>8385</v>
      </c>
      <c r="S5365" s="7"/>
      <c r="T5365" s="4"/>
      <c r="U5365" s="4"/>
      <c r="V5365" s="25"/>
      <c r="W5365" s="4"/>
    </row>
    <row r="5366" spans="1:23" x14ac:dyDescent="0.45">
      <c r="A5366" t="s">
        <v>8311</v>
      </c>
      <c r="B5366" t="s">
        <v>8224</v>
      </c>
      <c r="C5366" t="s">
        <v>8385</v>
      </c>
      <c r="D5366" s="8" t="s">
        <v>8378</v>
      </c>
      <c r="F5366" s="7">
        <v>1</v>
      </c>
      <c r="G5366" s="4">
        <v>3000</v>
      </c>
      <c r="H5366" s="4">
        <v>3289</v>
      </c>
      <c r="I5366" s="25">
        <v>14.367534722223354</v>
      </c>
      <c r="J5366" s="4">
        <v>117</v>
      </c>
      <c r="N5366" t="s">
        <v>8311</v>
      </c>
      <c r="O5366" t="s">
        <v>8224</v>
      </c>
      <c r="P5366" t="s">
        <v>8385</v>
      </c>
      <c r="Q5366" s="8" t="s">
        <v>8378</v>
      </c>
      <c r="S5366" s="7">
        <v>1</v>
      </c>
      <c r="T5366" s="4">
        <v>3000</v>
      </c>
      <c r="U5366" s="4">
        <v>3289</v>
      </c>
      <c r="V5366" s="25">
        <v>14.367534722223354</v>
      </c>
      <c r="W5366" s="4">
        <v>117</v>
      </c>
    </row>
    <row r="5367" spans="1:23" x14ac:dyDescent="0.45">
      <c r="A5367" t="s">
        <v>8311</v>
      </c>
      <c r="B5367" t="s">
        <v>8224</v>
      </c>
      <c r="C5367" t="s">
        <v>8385</v>
      </c>
      <c r="D5367" s="8" t="s">
        <v>8378</v>
      </c>
      <c r="E5367">
        <v>53</v>
      </c>
      <c r="F5367" s="7">
        <v>1</v>
      </c>
      <c r="G5367" s="4">
        <v>3000</v>
      </c>
      <c r="H5367" s="4">
        <v>3289</v>
      </c>
      <c r="I5367" s="25">
        <v>14.367534722223354</v>
      </c>
      <c r="J5367" s="4">
        <v>117</v>
      </c>
      <c r="N5367" t="s">
        <v>8311</v>
      </c>
      <c r="O5367" t="s">
        <v>8224</v>
      </c>
      <c r="P5367" t="s">
        <v>8385</v>
      </c>
      <c r="Q5367" s="8" t="s">
        <v>8378</v>
      </c>
      <c r="R5367">
        <v>53</v>
      </c>
      <c r="S5367" s="7">
        <v>1</v>
      </c>
      <c r="T5367" s="4">
        <v>3000</v>
      </c>
      <c r="U5367" s="4">
        <v>3289</v>
      </c>
      <c r="V5367" s="25">
        <v>14.367534722223354</v>
      </c>
      <c r="W5367" s="4">
        <v>117</v>
      </c>
    </row>
    <row r="5368" spans="1:23" x14ac:dyDescent="0.45">
      <c r="A5368" t="s">
        <v>8311</v>
      </c>
      <c r="B5368" t="s">
        <v>8224</v>
      </c>
      <c r="C5368" t="s">
        <v>8385</v>
      </c>
      <c r="D5368" s="8" t="s">
        <v>8369</v>
      </c>
      <c r="F5368" s="7">
        <v>3</v>
      </c>
      <c r="G5368" s="4">
        <v>17000</v>
      </c>
      <c r="H5368" s="4">
        <v>17071</v>
      </c>
      <c r="I5368" s="25">
        <v>33.461809413577917</v>
      </c>
      <c r="J5368" s="4">
        <v>105</v>
      </c>
      <c r="N5368" t="s">
        <v>8311</v>
      </c>
      <c r="O5368" t="s">
        <v>8224</v>
      </c>
      <c r="P5368" t="s">
        <v>8385</v>
      </c>
      <c r="Q5368" s="8" t="s">
        <v>8369</v>
      </c>
      <c r="S5368" s="7">
        <v>3</v>
      </c>
      <c r="T5368" s="4">
        <v>17000</v>
      </c>
      <c r="U5368" s="4">
        <v>17071</v>
      </c>
      <c r="V5368" s="25">
        <v>33.461809413577917</v>
      </c>
      <c r="W5368" s="4">
        <v>105</v>
      </c>
    </row>
    <row r="5369" spans="1:23" x14ac:dyDescent="0.45">
      <c r="A5369" t="s">
        <v>8311</v>
      </c>
      <c r="B5369" t="s">
        <v>8224</v>
      </c>
      <c r="C5369" t="s">
        <v>8385</v>
      </c>
      <c r="D5369" s="8" t="s">
        <v>8369</v>
      </c>
      <c r="E5369">
        <v>10</v>
      </c>
      <c r="F5369" s="7">
        <v>1</v>
      </c>
      <c r="G5369" s="4">
        <v>3000</v>
      </c>
      <c r="H5369" s="4">
        <v>3015</v>
      </c>
      <c r="I5369" s="25">
        <v>35</v>
      </c>
      <c r="J5369" s="4">
        <v>19</v>
      </c>
      <c r="N5369" t="s">
        <v>8311</v>
      </c>
      <c r="O5369" t="s">
        <v>8224</v>
      </c>
      <c r="P5369" t="s">
        <v>8385</v>
      </c>
      <c r="Q5369" s="8" t="s">
        <v>8369</v>
      </c>
      <c r="R5369">
        <v>10</v>
      </c>
      <c r="S5369" s="7">
        <v>1</v>
      </c>
      <c r="T5369" s="4">
        <v>3000</v>
      </c>
      <c r="U5369" s="4">
        <v>3015</v>
      </c>
      <c r="V5369" s="25">
        <v>35</v>
      </c>
      <c r="W5369" s="4">
        <v>19</v>
      </c>
    </row>
    <row r="5370" spans="1:23" x14ac:dyDescent="0.45">
      <c r="A5370" t="s">
        <v>8311</v>
      </c>
      <c r="B5370" t="s">
        <v>8224</v>
      </c>
      <c r="C5370" t="s">
        <v>8385</v>
      </c>
      <c r="D5370" s="8" t="s">
        <v>8369</v>
      </c>
      <c r="E5370">
        <v>16</v>
      </c>
      <c r="F5370" s="7">
        <v>1</v>
      </c>
      <c r="G5370" s="4">
        <v>12000</v>
      </c>
      <c r="H5370" s="4">
        <v>12029</v>
      </c>
      <c r="I5370" s="25">
        <v>45.432743055549508</v>
      </c>
      <c r="J5370" s="4">
        <v>70</v>
      </c>
      <c r="N5370" t="s">
        <v>8311</v>
      </c>
      <c r="O5370" t="s">
        <v>8224</v>
      </c>
      <c r="P5370" t="s">
        <v>8385</v>
      </c>
      <c r="Q5370" s="8" t="s">
        <v>8369</v>
      </c>
      <c r="R5370">
        <v>16</v>
      </c>
      <c r="S5370" s="7">
        <v>1</v>
      </c>
      <c r="T5370" s="4">
        <v>12000</v>
      </c>
      <c r="U5370" s="4">
        <v>12029</v>
      </c>
      <c r="V5370" s="25">
        <v>45.432743055549508</v>
      </c>
      <c r="W5370" s="4">
        <v>70</v>
      </c>
    </row>
    <row r="5371" spans="1:23" x14ac:dyDescent="0.45">
      <c r="A5371" t="s">
        <v>8311</v>
      </c>
      <c r="B5371" t="s">
        <v>8224</v>
      </c>
      <c r="C5371" t="s">
        <v>8385</v>
      </c>
      <c r="D5371" s="8" t="s">
        <v>8369</v>
      </c>
      <c r="E5371">
        <v>40</v>
      </c>
      <c r="F5371" s="7">
        <v>1</v>
      </c>
      <c r="G5371" s="4">
        <v>2000</v>
      </c>
      <c r="H5371" s="4">
        <v>2027</v>
      </c>
      <c r="I5371" s="25">
        <v>19.952685185184237</v>
      </c>
      <c r="J5371" s="4">
        <v>16</v>
      </c>
      <c r="N5371" t="s">
        <v>8311</v>
      </c>
      <c r="O5371" t="s">
        <v>8224</v>
      </c>
      <c r="P5371" t="s">
        <v>8385</v>
      </c>
      <c r="Q5371" s="8" t="s">
        <v>8369</v>
      </c>
      <c r="R5371">
        <v>40</v>
      </c>
      <c r="S5371" s="7">
        <v>1</v>
      </c>
      <c r="T5371" s="4">
        <v>2000</v>
      </c>
      <c r="U5371" s="4">
        <v>2027</v>
      </c>
      <c r="V5371" s="25">
        <v>19.952685185184237</v>
      </c>
      <c r="W5371" s="4">
        <v>16</v>
      </c>
    </row>
    <row r="5372" spans="1:23" x14ac:dyDescent="0.45">
      <c r="A5372" t="s">
        <v>8311</v>
      </c>
      <c r="B5372" t="s">
        <v>8224</v>
      </c>
      <c r="C5372" t="s">
        <v>8385</v>
      </c>
      <c r="D5372" s="8" t="s">
        <v>8380</v>
      </c>
      <c r="F5372" s="7">
        <v>4</v>
      </c>
      <c r="G5372" s="4">
        <v>58000</v>
      </c>
      <c r="H5372" s="4">
        <v>100594</v>
      </c>
      <c r="I5372" s="25">
        <v>28.655350115739566</v>
      </c>
      <c r="J5372" s="4">
        <v>1200</v>
      </c>
      <c r="N5372" t="s">
        <v>8311</v>
      </c>
      <c r="O5372" t="s">
        <v>8224</v>
      </c>
      <c r="P5372" t="s">
        <v>8385</v>
      </c>
      <c r="Q5372" s="8" t="s">
        <v>8380</v>
      </c>
      <c r="S5372" s="7">
        <v>4</v>
      </c>
      <c r="T5372" s="4">
        <v>58000</v>
      </c>
      <c r="U5372" s="4">
        <v>100594</v>
      </c>
      <c r="V5372" s="25">
        <v>28.655350115739566</v>
      </c>
      <c r="W5372" s="4">
        <v>1200</v>
      </c>
    </row>
    <row r="5373" spans="1:23" x14ac:dyDescent="0.45">
      <c r="A5373" t="s">
        <v>8311</v>
      </c>
      <c r="B5373" t="s">
        <v>8224</v>
      </c>
      <c r="C5373" t="s">
        <v>8385</v>
      </c>
      <c r="D5373" s="8" t="s">
        <v>8380</v>
      </c>
      <c r="E5373">
        <v>6</v>
      </c>
      <c r="F5373" s="7">
        <v>1</v>
      </c>
      <c r="G5373" s="4">
        <v>8000</v>
      </c>
      <c r="H5373" s="4">
        <v>8519</v>
      </c>
      <c r="I5373" s="25">
        <v>10</v>
      </c>
      <c r="J5373" s="4">
        <v>58</v>
      </c>
      <c r="N5373" t="s">
        <v>8311</v>
      </c>
      <c r="O5373" t="s">
        <v>8224</v>
      </c>
      <c r="P5373" t="s">
        <v>8385</v>
      </c>
      <c r="Q5373" s="8" t="s">
        <v>8380</v>
      </c>
      <c r="R5373">
        <v>6</v>
      </c>
      <c r="S5373" s="7">
        <v>1</v>
      </c>
      <c r="T5373" s="4">
        <v>8000</v>
      </c>
      <c r="U5373" s="4">
        <v>8519</v>
      </c>
      <c r="V5373" s="25">
        <v>10</v>
      </c>
      <c r="W5373" s="4">
        <v>58</v>
      </c>
    </row>
    <row r="5374" spans="1:23" x14ac:dyDescent="0.45">
      <c r="A5374" t="s">
        <v>8311</v>
      </c>
      <c r="B5374" t="s">
        <v>8224</v>
      </c>
      <c r="C5374" t="s">
        <v>8385</v>
      </c>
      <c r="D5374" s="8" t="s">
        <v>8380</v>
      </c>
      <c r="E5374">
        <v>12</v>
      </c>
      <c r="F5374" s="7">
        <v>1</v>
      </c>
      <c r="G5374" s="4">
        <v>30000</v>
      </c>
      <c r="H5374" s="4">
        <v>49588</v>
      </c>
      <c r="I5374" s="25">
        <v>44.41174768518249</v>
      </c>
      <c r="J5374" s="4">
        <v>827</v>
      </c>
      <c r="N5374" t="s">
        <v>8311</v>
      </c>
      <c r="O5374" t="s">
        <v>8224</v>
      </c>
      <c r="P5374" t="s">
        <v>8385</v>
      </c>
      <c r="Q5374" s="8" t="s">
        <v>8380</v>
      </c>
      <c r="R5374">
        <v>12</v>
      </c>
      <c r="S5374" s="7">
        <v>1</v>
      </c>
      <c r="T5374" s="4">
        <v>30000</v>
      </c>
      <c r="U5374" s="4">
        <v>49588</v>
      </c>
      <c r="V5374" s="25">
        <v>44.41174768518249</v>
      </c>
      <c r="W5374" s="4">
        <v>827</v>
      </c>
    </row>
    <row r="5375" spans="1:23" x14ac:dyDescent="0.45">
      <c r="A5375" t="s">
        <v>8311</v>
      </c>
      <c r="B5375" t="s">
        <v>8224</v>
      </c>
      <c r="C5375" t="s">
        <v>8385</v>
      </c>
      <c r="D5375" s="8" t="s">
        <v>8380</v>
      </c>
      <c r="E5375">
        <v>43</v>
      </c>
      <c r="F5375" s="7">
        <v>1</v>
      </c>
      <c r="G5375" s="4">
        <v>10000</v>
      </c>
      <c r="H5375" s="4">
        <v>30866</v>
      </c>
      <c r="I5375" s="25">
        <v>30.209652777775773</v>
      </c>
      <c r="J5375" s="4">
        <v>263</v>
      </c>
      <c r="N5375" t="s">
        <v>8311</v>
      </c>
      <c r="O5375" t="s">
        <v>8224</v>
      </c>
      <c r="P5375" t="s">
        <v>8385</v>
      </c>
      <c r="Q5375" s="8" t="s">
        <v>8380</v>
      </c>
      <c r="R5375">
        <v>43</v>
      </c>
      <c r="S5375" s="7">
        <v>1</v>
      </c>
      <c r="T5375" s="4">
        <v>10000</v>
      </c>
      <c r="U5375" s="4">
        <v>30866</v>
      </c>
      <c r="V5375" s="25">
        <v>30.209652777775773</v>
      </c>
      <c r="W5375" s="4">
        <v>263</v>
      </c>
    </row>
    <row r="5376" spans="1:23" x14ac:dyDescent="0.45">
      <c r="A5376" t="s">
        <v>8311</v>
      </c>
      <c r="B5376" t="s">
        <v>8224</v>
      </c>
      <c r="C5376" t="s">
        <v>8385</v>
      </c>
      <c r="D5376" s="8" t="s">
        <v>8380</v>
      </c>
      <c r="E5376">
        <v>52</v>
      </c>
      <c r="F5376" s="7">
        <v>1</v>
      </c>
      <c r="G5376" s="4">
        <v>10000</v>
      </c>
      <c r="H5376" s="4">
        <v>11621</v>
      </c>
      <c r="I5376" s="25">
        <v>30</v>
      </c>
      <c r="J5376" s="4">
        <v>52</v>
      </c>
      <c r="N5376" t="s">
        <v>8311</v>
      </c>
      <c r="O5376" t="s">
        <v>8224</v>
      </c>
      <c r="P5376" t="s">
        <v>8385</v>
      </c>
      <c r="Q5376" s="8" t="s">
        <v>8380</v>
      </c>
      <c r="R5376">
        <v>52</v>
      </c>
      <c r="S5376" s="7">
        <v>1</v>
      </c>
      <c r="T5376" s="4">
        <v>10000</v>
      </c>
      <c r="U5376" s="4">
        <v>11621</v>
      </c>
      <c r="V5376" s="25">
        <v>30</v>
      </c>
      <c r="W5376" s="4">
        <v>52</v>
      </c>
    </row>
    <row r="5377" spans="1:23" x14ac:dyDescent="0.45">
      <c r="A5377" t="s">
        <v>8311</v>
      </c>
      <c r="B5377" t="s">
        <v>8224</v>
      </c>
      <c r="C5377" t="s">
        <v>8385</v>
      </c>
      <c r="D5377" s="8" t="s">
        <v>8370</v>
      </c>
      <c r="F5377" s="7">
        <v>4</v>
      </c>
      <c r="G5377" s="4">
        <v>17850</v>
      </c>
      <c r="H5377" s="4">
        <v>19773.989999999998</v>
      </c>
      <c r="I5377" s="25">
        <v>28.75</v>
      </c>
      <c r="J5377" s="4">
        <v>290</v>
      </c>
      <c r="N5377" t="s">
        <v>8311</v>
      </c>
      <c r="O5377" t="s">
        <v>8224</v>
      </c>
      <c r="P5377" t="s">
        <v>8385</v>
      </c>
      <c r="Q5377" s="8" t="s">
        <v>8370</v>
      </c>
      <c r="S5377" s="7">
        <v>4</v>
      </c>
      <c r="T5377" s="4">
        <v>17850</v>
      </c>
      <c r="U5377" s="4">
        <v>19773.989999999998</v>
      </c>
      <c r="V5377" s="25">
        <v>28.75</v>
      </c>
      <c r="W5377" s="4">
        <v>290</v>
      </c>
    </row>
    <row r="5378" spans="1:23" x14ac:dyDescent="0.45">
      <c r="A5378" t="s">
        <v>8311</v>
      </c>
      <c r="B5378" t="s">
        <v>8224</v>
      </c>
      <c r="C5378" t="s">
        <v>8385</v>
      </c>
      <c r="D5378" s="8" t="s">
        <v>8370</v>
      </c>
      <c r="E5378">
        <v>3</v>
      </c>
      <c r="F5378" s="7">
        <v>1</v>
      </c>
      <c r="G5378" s="4">
        <v>10000</v>
      </c>
      <c r="H5378" s="4">
        <v>10390</v>
      </c>
      <c r="I5378" s="25">
        <v>30</v>
      </c>
      <c r="J5378" s="4">
        <v>150</v>
      </c>
      <c r="N5378" t="s">
        <v>8311</v>
      </c>
      <c r="O5378" t="s">
        <v>8224</v>
      </c>
      <c r="P5378" t="s">
        <v>8385</v>
      </c>
      <c r="Q5378" s="8" t="s">
        <v>8370</v>
      </c>
      <c r="R5378">
        <v>3</v>
      </c>
      <c r="S5378" s="7">
        <v>1</v>
      </c>
      <c r="T5378" s="4">
        <v>10000</v>
      </c>
      <c r="U5378" s="4">
        <v>10390</v>
      </c>
      <c r="V5378" s="25">
        <v>30</v>
      </c>
      <c r="W5378" s="4">
        <v>150</v>
      </c>
    </row>
    <row r="5379" spans="1:23" x14ac:dyDescent="0.45">
      <c r="A5379" t="s">
        <v>8311</v>
      </c>
      <c r="B5379" t="s">
        <v>8224</v>
      </c>
      <c r="C5379" t="s">
        <v>8385</v>
      </c>
      <c r="D5379" s="8" t="s">
        <v>8370</v>
      </c>
      <c r="E5379">
        <v>26</v>
      </c>
      <c r="F5379" s="7">
        <v>1</v>
      </c>
      <c r="G5379" s="4">
        <v>1250</v>
      </c>
      <c r="H5379" s="4">
        <v>1940</v>
      </c>
      <c r="I5379" s="25">
        <v>40</v>
      </c>
      <c r="J5379" s="4">
        <v>19</v>
      </c>
      <c r="N5379" t="s">
        <v>8311</v>
      </c>
      <c r="O5379" t="s">
        <v>8224</v>
      </c>
      <c r="P5379" t="s">
        <v>8385</v>
      </c>
      <c r="Q5379" s="8" t="s">
        <v>8370</v>
      </c>
      <c r="R5379">
        <v>26</v>
      </c>
      <c r="S5379" s="7">
        <v>1</v>
      </c>
      <c r="T5379" s="4">
        <v>1250</v>
      </c>
      <c r="U5379" s="4">
        <v>1940</v>
      </c>
      <c r="V5379" s="25">
        <v>40</v>
      </c>
      <c r="W5379" s="4">
        <v>19</v>
      </c>
    </row>
    <row r="5380" spans="1:23" x14ac:dyDescent="0.45">
      <c r="A5380" t="s">
        <v>8311</v>
      </c>
      <c r="B5380" t="s">
        <v>8224</v>
      </c>
      <c r="C5380" t="s">
        <v>8385</v>
      </c>
      <c r="D5380" s="8" t="s">
        <v>8370</v>
      </c>
      <c r="E5380">
        <v>30</v>
      </c>
      <c r="F5380" s="7">
        <v>1</v>
      </c>
      <c r="G5380" s="4">
        <v>4000</v>
      </c>
      <c r="H5380" s="4">
        <v>4051.99</v>
      </c>
      <c r="I5380" s="25">
        <v>30</v>
      </c>
      <c r="J5380" s="4">
        <v>53</v>
      </c>
      <c r="N5380" t="s">
        <v>8311</v>
      </c>
      <c r="O5380" t="s">
        <v>8224</v>
      </c>
      <c r="P5380" t="s">
        <v>8385</v>
      </c>
      <c r="Q5380" s="8" t="s">
        <v>8370</v>
      </c>
      <c r="R5380">
        <v>30</v>
      </c>
      <c r="S5380" s="7">
        <v>1</v>
      </c>
      <c r="T5380" s="4">
        <v>4000</v>
      </c>
      <c r="U5380" s="4">
        <v>4051.99</v>
      </c>
      <c r="V5380" s="25">
        <v>30</v>
      </c>
      <c r="W5380" s="4">
        <v>53</v>
      </c>
    </row>
    <row r="5381" spans="1:23" x14ac:dyDescent="0.45">
      <c r="A5381" t="s">
        <v>8311</v>
      </c>
      <c r="B5381" t="s">
        <v>8224</v>
      </c>
      <c r="C5381" t="s">
        <v>8385</v>
      </c>
      <c r="D5381" s="8" t="s">
        <v>8370</v>
      </c>
      <c r="E5381">
        <v>34</v>
      </c>
      <c r="F5381" s="7">
        <v>1</v>
      </c>
      <c r="G5381" s="4">
        <v>2600</v>
      </c>
      <c r="H5381" s="4">
        <v>3392</v>
      </c>
      <c r="I5381" s="25">
        <v>15</v>
      </c>
      <c r="J5381" s="4">
        <v>68</v>
      </c>
      <c r="N5381" t="s">
        <v>8311</v>
      </c>
      <c r="O5381" t="s">
        <v>8224</v>
      </c>
      <c r="P5381" t="s">
        <v>8385</v>
      </c>
      <c r="Q5381" s="8" t="s">
        <v>8370</v>
      </c>
      <c r="R5381">
        <v>34</v>
      </c>
      <c r="S5381" s="7">
        <v>1</v>
      </c>
      <c r="T5381" s="4">
        <v>2600</v>
      </c>
      <c r="U5381" s="4">
        <v>3392</v>
      </c>
      <c r="V5381" s="25">
        <v>15</v>
      </c>
      <c r="W5381" s="4">
        <v>68</v>
      </c>
    </row>
    <row r="5382" spans="1:23" x14ac:dyDescent="0.45">
      <c r="A5382" t="s">
        <v>8311</v>
      </c>
      <c r="B5382" t="s">
        <v>8224</v>
      </c>
      <c r="C5382" t="s">
        <v>8385</v>
      </c>
      <c r="D5382" s="8" t="s">
        <v>8371</v>
      </c>
      <c r="F5382" s="7">
        <v>3</v>
      </c>
      <c r="G5382" s="4">
        <v>50500</v>
      </c>
      <c r="H5382" s="4">
        <v>54086.33</v>
      </c>
      <c r="I5382" s="25">
        <v>35</v>
      </c>
      <c r="J5382" s="4">
        <v>458</v>
      </c>
      <c r="N5382" t="s">
        <v>8311</v>
      </c>
      <c r="O5382" t="s">
        <v>8224</v>
      </c>
      <c r="P5382" t="s">
        <v>8385</v>
      </c>
      <c r="Q5382" s="8" t="s">
        <v>8371</v>
      </c>
      <c r="S5382" s="7">
        <v>3</v>
      </c>
      <c r="T5382" s="4">
        <v>50500</v>
      </c>
      <c r="U5382" s="4">
        <v>54086.33</v>
      </c>
      <c r="V5382" s="25">
        <v>35</v>
      </c>
      <c r="W5382" s="4">
        <v>458</v>
      </c>
    </row>
    <row r="5383" spans="1:23" x14ac:dyDescent="0.45">
      <c r="A5383" t="s">
        <v>8311</v>
      </c>
      <c r="B5383" t="s">
        <v>8224</v>
      </c>
      <c r="C5383" t="s">
        <v>8385</v>
      </c>
      <c r="D5383" s="8" t="s">
        <v>8371</v>
      </c>
      <c r="E5383">
        <v>18</v>
      </c>
      <c r="F5383" s="7">
        <v>1</v>
      </c>
      <c r="G5383" s="4">
        <v>30000</v>
      </c>
      <c r="H5383" s="4">
        <v>31896.33</v>
      </c>
      <c r="I5383" s="25">
        <v>30</v>
      </c>
      <c r="J5383" s="4">
        <v>342</v>
      </c>
      <c r="N5383" t="s">
        <v>8311</v>
      </c>
      <c r="O5383" t="s">
        <v>8224</v>
      </c>
      <c r="P5383" t="s">
        <v>8385</v>
      </c>
      <c r="Q5383" s="8" t="s">
        <v>8371</v>
      </c>
      <c r="R5383">
        <v>18</v>
      </c>
      <c r="S5383" s="7">
        <v>1</v>
      </c>
      <c r="T5383" s="4">
        <v>30000</v>
      </c>
      <c r="U5383" s="4">
        <v>31896.33</v>
      </c>
      <c r="V5383" s="25">
        <v>30</v>
      </c>
      <c r="W5383" s="4">
        <v>342</v>
      </c>
    </row>
    <row r="5384" spans="1:23" x14ac:dyDescent="0.45">
      <c r="A5384" t="s">
        <v>8311</v>
      </c>
      <c r="B5384" t="s">
        <v>8224</v>
      </c>
      <c r="C5384" t="s">
        <v>8385</v>
      </c>
      <c r="D5384" s="8" t="s">
        <v>8371</v>
      </c>
      <c r="E5384">
        <v>21</v>
      </c>
      <c r="F5384" s="7">
        <v>1</v>
      </c>
      <c r="G5384" s="4">
        <v>18500</v>
      </c>
      <c r="H5384" s="4">
        <v>20190</v>
      </c>
      <c r="I5384" s="25">
        <v>30</v>
      </c>
      <c r="J5384" s="4">
        <v>101</v>
      </c>
      <c r="N5384" t="s">
        <v>8311</v>
      </c>
      <c r="O5384" t="s">
        <v>8224</v>
      </c>
      <c r="P5384" t="s">
        <v>8385</v>
      </c>
      <c r="Q5384" s="8" t="s">
        <v>8371</v>
      </c>
      <c r="R5384">
        <v>21</v>
      </c>
      <c r="S5384" s="7">
        <v>1</v>
      </c>
      <c r="T5384" s="4">
        <v>18500</v>
      </c>
      <c r="U5384" s="4">
        <v>20190</v>
      </c>
      <c r="V5384" s="25">
        <v>30</v>
      </c>
      <c r="W5384" s="4">
        <v>101</v>
      </c>
    </row>
    <row r="5385" spans="1:23" x14ac:dyDescent="0.45">
      <c r="A5385" t="s">
        <v>8311</v>
      </c>
      <c r="B5385" t="s">
        <v>8224</v>
      </c>
      <c r="C5385" t="s">
        <v>8385</v>
      </c>
      <c r="D5385" s="8" t="s">
        <v>8371</v>
      </c>
      <c r="E5385">
        <v>44</v>
      </c>
      <c r="F5385" s="7">
        <v>1</v>
      </c>
      <c r="G5385" s="4">
        <v>2000</v>
      </c>
      <c r="H5385" s="4">
        <v>2000</v>
      </c>
      <c r="I5385" s="25">
        <v>45</v>
      </c>
      <c r="J5385" s="4">
        <v>15</v>
      </c>
      <c r="N5385" t="s">
        <v>8311</v>
      </c>
      <c r="O5385" t="s">
        <v>8224</v>
      </c>
      <c r="P5385" t="s">
        <v>8385</v>
      </c>
      <c r="Q5385" s="8" t="s">
        <v>8371</v>
      </c>
      <c r="R5385">
        <v>44</v>
      </c>
      <c r="S5385" s="7">
        <v>1</v>
      </c>
      <c r="T5385" s="4">
        <v>2000</v>
      </c>
      <c r="U5385" s="4">
        <v>2000</v>
      </c>
      <c r="V5385" s="25">
        <v>45</v>
      </c>
      <c r="W5385" s="4">
        <v>15</v>
      </c>
    </row>
    <row r="5386" spans="1:23" x14ac:dyDescent="0.45">
      <c r="A5386" t="s">
        <v>8311</v>
      </c>
      <c r="B5386" t="s">
        <v>8224</v>
      </c>
      <c r="C5386" t="s">
        <v>8385</v>
      </c>
      <c r="D5386" s="8" t="s">
        <v>8372</v>
      </c>
      <c r="F5386" s="7">
        <v>1</v>
      </c>
      <c r="G5386" s="4">
        <v>2000</v>
      </c>
      <c r="H5386" s="4">
        <v>2000</v>
      </c>
      <c r="I5386" s="25">
        <v>30</v>
      </c>
      <c r="J5386" s="4">
        <v>19</v>
      </c>
      <c r="N5386" t="s">
        <v>8311</v>
      </c>
      <c r="O5386" t="s">
        <v>8224</v>
      </c>
      <c r="P5386" t="s">
        <v>8385</v>
      </c>
      <c r="Q5386" s="8" t="s">
        <v>8372</v>
      </c>
      <c r="S5386" s="7">
        <v>1</v>
      </c>
      <c r="T5386" s="4">
        <v>2000</v>
      </c>
      <c r="U5386" s="4">
        <v>2000</v>
      </c>
      <c r="V5386" s="25">
        <v>30</v>
      </c>
      <c r="W5386" s="4">
        <v>19</v>
      </c>
    </row>
    <row r="5387" spans="1:23" x14ac:dyDescent="0.45">
      <c r="A5387" t="s">
        <v>8311</v>
      </c>
      <c r="B5387" t="s">
        <v>8224</v>
      </c>
      <c r="C5387" t="s">
        <v>8385</v>
      </c>
      <c r="D5387" s="8" t="s">
        <v>8372</v>
      </c>
      <c r="E5387">
        <v>41</v>
      </c>
      <c r="F5387" s="7">
        <v>1</v>
      </c>
      <c r="G5387" s="4">
        <v>2000</v>
      </c>
      <c r="H5387" s="4">
        <v>2000</v>
      </c>
      <c r="I5387" s="25">
        <v>30</v>
      </c>
      <c r="J5387" s="4">
        <v>19</v>
      </c>
      <c r="N5387" t="s">
        <v>8311</v>
      </c>
      <c r="O5387" t="s">
        <v>8224</v>
      </c>
      <c r="P5387" t="s">
        <v>8385</v>
      </c>
      <c r="Q5387" s="8" t="s">
        <v>8372</v>
      </c>
      <c r="R5387">
        <v>41</v>
      </c>
      <c r="S5387" s="7">
        <v>1</v>
      </c>
      <c r="T5387" s="4">
        <v>2000</v>
      </c>
      <c r="U5387" s="4">
        <v>2000</v>
      </c>
      <c r="V5387" s="25">
        <v>30</v>
      </c>
      <c r="W5387" s="4">
        <v>19</v>
      </c>
    </row>
    <row r="5388" spans="1:23" x14ac:dyDescent="0.45">
      <c r="A5388" t="s">
        <v>8311</v>
      </c>
      <c r="B5388" t="s">
        <v>8224</v>
      </c>
      <c r="C5388" t="s">
        <v>8385</v>
      </c>
      <c r="D5388" s="8" t="s">
        <v>8373</v>
      </c>
      <c r="F5388" s="7">
        <v>2</v>
      </c>
      <c r="G5388" s="4">
        <v>15000</v>
      </c>
      <c r="H5388" s="4">
        <v>15671.55</v>
      </c>
      <c r="I5388" s="25">
        <v>45.041666666664241</v>
      </c>
      <c r="J5388" s="4">
        <v>145</v>
      </c>
      <c r="N5388" t="s">
        <v>8311</v>
      </c>
      <c r="O5388" t="s">
        <v>8224</v>
      </c>
      <c r="P5388" t="s">
        <v>8385</v>
      </c>
      <c r="Q5388" s="8" t="s">
        <v>8373</v>
      </c>
      <c r="S5388" s="7">
        <v>2</v>
      </c>
      <c r="T5388" s="4">
        <v>15000</v>
      </c>
      <c r="U5388" s="4">
        <v>15671.55</v>
      </c>
      <c r="V5388" s="25">
        <v>45.041666666664241</v>
      </c>
      <c r="W5388" s="4">
        <v>145</v>
      </c>
    </row>
    <row r="5389" spans="1:23" x14ac:dyDescent="0.45">
      <c r="A5389" t="s">
        <v>8311</v>
      </c>
      <c r="B5389" t="s">
        <v>8224</v>
      </c>
      <c r="C5389" t="s">
        <v>8385</v>
      </c>
      <c r="D5389" s="8" t="s">
        <v>8373</v>
      </c>
      <c r="E5389">
        <v>47</v>
      </c>
      <c r="F5389" s="7">
        <v>1</v>
      </c>
      <c r="G5389" s="4">
        <v>5000</v>
      </c>
      <c r="H5389" s="4">
        <v>5380.55</v>
      </c>
      <c r="I5389" s="25">
        <v>60.041666666664241</v>
      </c>
      <c r="J5389" s="4">
        <v>70</v>
      </c>
      <c r="N5389" t="s">
        <v>8311</v>
      </c>
      <c r="O5389" t="s">
        <v>8224</v>
      </c>
      <c r="P5389" t="s">
        <v>8385</v>
      </c>
      <c r="Q5389" s="8" t="s">
        <v>8373</v>
      </c>
      <c r="R5389">
        <v>47</v>
      </c>
      <c r="S5389" s="7">
        <v>1</v>
      </c>
      <c r="T5389" s="4">
        <v>5000</v>
      </c>
      <c r="U5389" s="4">
        <v>5380.55</v>
      </c>
      <c r="V5389" s="25">
        <v>60.041666666664241</v>
      </c>
      <c r="W5389" s="4">
        <v>70</v>
      </c>
    </row>
    <row r="5390" spans="1:23" x14ac:dyDescent="0.45">
      <c r="A5390" t="s">
        <v>8311</v>
      </c>
      <c r="B5390" t="s">
        <v>8224</v>
      </c>
      <c r="C5390" t="s">
        <v>8385</v>
      </c>
      <c r="D5390" s="8" t="s">
        <v>8373</v>
      </c>
      <c r="E5390">
        <v>58</v>
      </c>
      <c r="F5390" s="7">
        <v>1</v>
      </c>
      <c r="G5390" s="4">
        <v>10000</v>
      </c>
      <c r="H5390" s="4">
        <v>10291</v>
      </c>
      <c r="I5390" s="25">
        <v>30.041666666664241</v>
      </c>
      <c r="J5390" s="4">
        <v>75</v>
      </c>
      <c r="N5390" t="s">
        <v>8311</v>
      </c>
      <c r="O5390" t="s">
        <v>8224</v>
      </c>
      <c r="P5390" t="s">
        <v>8385</v>
      </c>
      <c r="Q5390" s="8" t="s">
        <v>8373</v>
      </c>
      <c r="R5390">
        <v>58</v>
      </c>
      <c r="S5390" s="7">
        <v>1</v>
      </c>
      <c r="T5390" s="4">
        <v>10000</v>
      </c>
      <c r="U5390" s="4">
        <v>10291</v>
      </c>
      <c r="V5390" s="25">
        <v>30.041666666664241</v>
      </c>
      <c r="W5390" s="4">
        <v>75</v>
      </c>
    </row>
    <row r="5391" spans="1:23" x14ac:dyDescent="0.45">
      <c r="A5391" t="s">
        <v>8311</v>
      </c>
      <c r="B5391" t="s">
        <v>8224</v>
      </c>
      <c r="C5391" t="s">
        <v>8385</v>
      </c>
      <c r="D5391" s="8" t="s">
        <v>8374</v>
      </c>
      <c r="F5391" s="7">
        <v>1</v>
      </c>
      <c r="G5391" s="4">
        <v>14000</v>
      </c>
      <c r="H5391" s="4">
        <v>19860</v>
      </c>
      <c r="I5391" s="25">
        <v>30</v>
      </c>
      <c r="J5391" s="4">
        <v>169</v>
      </c>
      <c r="N5391" t="s">
        <v>8311</v>
      </c>
      <c r="O5391" t="s">
        <v>8224</v>
      </c>
      <c r="P5391" t="s">
        <v>8385</v>
      </c>
      <c r="Q5391" s="8" t="s">
        <v>8374</v>
      </c>
      <c r="S5391" s="7">
        <v>1</v>
      </c>
      <c r="T5391" s="4">
        <v>14000</v>
      </c>
      <c r="U5391" s="4">
        <v>19860</v>
      </c>
      <c r="V5391" s="25">
        <v>30</v>
      </c>
      <c r="W5391" s="4">
        <v>169</v>
      </c>
    </row>
    <row r="5392" spans="1:23" x14ac:dyDescent="0.45">
      <c r="A5392" t="s">
        <v>8311</v>
      </c>
      <c r="B5392" t="s">
        <v>8224</v>
      </c>
      <c r="C5392" t="s">
        <v>8385</v>
      </c>
      <c r="D5392" s="8" t="s">
        <v>8374</v>
      </c>
      <c r="E5392">
        <v>42</v>
      </c>
      <c r="F5392" s="7">
        <v>1</v>
      </c>
      <c r="G5392" s="4">
        <v>14000</v>
      </c>
      <c r="H5392" s="4">
        <v>19860</v>
      </c>
      <c r="I5392" s="25">
        <v>30</v>
      </c>
      <c r="J5392" s="4">
        <v>169</v>
      </c>
      <c r="N5392" t="s">
        <v>8311</v>
      </c>
      <c r="O5392" t="s">
        <v>8224</v>
      </c>
      <c r="P5392" t="s">
        <v>8385</v>
      </c>
      <c r="Q5392" s="8" t="s">
        <v>8374</v>
      </c>
      <c r="R5392">
        <v>42</v>
      </c>
      <c r="S5392" s="7">
        <v>1</v>
      </c>
      <c r="T5392" s="4">
        <v>14000</v>
      </c>
      <c r="U5392" s="4">
        <v>19860</v>
      </c>
      <c r="V5392" s="25">
        <v>30</v>
      </c>
      <c r="W5392" s="4">
        <v>169</v>
      </c>
    </row>
    <row r="5393" spans="1:23" x14ac:dyDescent="0.45">
      <c r="A5393" t="s">
        <v>8311</v>
      </c>
      <c r="B5393" t="s">
        <v>8224</v>
      </c>
      <c r="C5393" t="s">
        <v>8385</v>
      </c>
      <c r="D5393" s="8" t="s">
        <v>8381</v>
      </c>
      <c r="F5393" s="7">
        <v>1</v>
      </c>
      <c r="G5393" s="4">
        <v>350</v>
      </c>
      <c r="H5393" s="4">
        <v>410</v>
      </c>
      <c r="I5393" s="25">
        <v>15.421296296299261</v>
      </c>
      <c r="J5393" s="4">
        <v>8</v>
      </c>
      <c r="N5393" t="s">
        <v>8311</v>
      </c>
      <c r="O5393" t="s">
        <v>8224</v>
      </c>
      <c r="P5393" t="s">
        <v>8385</v>
      </c>
      <c r="Q5393" s="8" t="s">
        <v>8381</v>
      </c>
      <c r="S5393" s="7">
        <v>1</v>
      </c>
      <c r="T5393" s="4">
        <v>350</v>
      </c>
      <c r="U5393" s="4">
        <v>410</v>
      </c>
      <c r="V5393" s="25">
        <v>15.421296296299261</v>
      </c>
      <c r="W5393" s="4">
        <v>8</v>
      </c>
    </row>
    <row r="5394" spans="1:23" x14ac:dyDescent="0.45">
      <c r="A5394" t="s">
        <v>8311</v>
      </c>
      <c r="B5394" t="s">
        <v>8224</v>
      </c>
      <c r="C5394" t="s">
        <v>8385</v>
      </c>
      <c r="D5394" s="8" t="s">
        <v>8381</v>
      </c>
      <c r="E5394">
        <v>22</v>
      </c>
      <c r="F5394" s="7">
        <v>1</v>
      </c>
      <c r="G5394" s="4">
        <v>350</v>
      </c>
      <c r="H5394" s="4">
        <v>410</v>
      </c>
      <c r="I5394" s="25">
        <v>15.421296296299261</v>
      </c>
      <c r="J5394" s="4">
        <v>8</v>
      </c>
      <c r="N5394" t="s">
        <v>8311</v>
      </c>
      <c r="O5394" t="s">
        <v>8224</v>
      </c>
      <c r="P5394" t="s">
        <v>8385</v>
      </c>
      <c r="Q5394" s="8" t="s">
        <v>8381</v>
      </c>
      <c r="R5394">
        <v>22</v>
      </c>
      <c r="S5394" s="7">
        <v>1</v>
      </c>
      <c r="T5394" s="4">
        <v>350</v>
      </c>
      <c r="U5394" s="4">
        <v>410</v>
      </c>
      <c r="V5394" s="25">
        <v>15.421296296299261</v>
      </c>
      <c r="W5394" s="4">
        <v>8</v>
      </c>
    </row>
    <row r="5395" spans="1:23" x14ac:dyDescent="0.45">
      <c r="A5395" t="s">
        <v>8311</v>
      </c>
      <c r="B5395" t="s">
        <v>8224</v>
      </c>
      <c r="C5395" t="s">
        <v>8386</v>
      </c>
      <c r="F5395" s="7"/>
      <c r="G5395" s="4"/>
      <c r="H5395" s="4"/>
      <c r="I5395" s="25"/>
      <c r="J5395" s="4"/>
      <c r="N5395" t="s">
        <v>8311</v>
      </c>
      <c r="O5395" t="s">
        <v>8224</v>
      </c>
      <c r="P5395" t="s">
        <v>8386</v>
      </c>
      <c r="S5395" s="7"/>
      <c r="T5395" s="4"/>
      <c r="U5395" s="4"/>
      <c r="V5395" s="25"/>
      <c r="W5395" s="4"/>
    </row>
    <row r="5396" spans="1:23" x14ac:dyDescent="0.45">
      <c r="A5396" t="s">
        <v>8311</v>
      </c>
      <c r="B5396" t="s">
        <v>8224</v>
      </c>
      <c r="C5396" t="s">
        <v>8386</v>
      </c>
      <c r="D5396" s="8" t="s">
        <v>8376</v>
      </c>
      <c r="F5396" s="7">
        <v>1</v>
      </c>
      <c r="G5396" s="4">
        <v>22000</v>
      </c>
      <c r="H5396" s="4">
        <v>40357</v>
      </c>
      <c r="I5396" s="25">
        <v>30</v>
      </c>
      <c r="J5396" s="4">
        <v>253</v>
      </c>
      <c r="N5396" t="s">
        <v>8311</v>
      </c>
      <c r="O5396" t="s">
        <v>8224</v>
      </c>
      <c r="P5396" t="s">
        <v>8386</v>
      </c>
      <c r="Q5396" s="8" t="s">
        <v>8376</v>
      </c>
      <c r="S5396" s="7">
        <v>1</v>
      </c>
      <c r="T5396" s="4">
        <v>22000</v>
      </c>
      <c r="U5396" s="4">
        <v>40357</v>
      </c>
      <c r="V5396" s="25">
        <v>30</v>
      </c>
      <c r="W5396" s="4">
        <v>253</v>
      </c>
    </row>
    <row r="5397" spans="1:23" x14ac:dyDescent="0.45">
      <c r="A5397" t="s">
        <v>8311</v>
      </c>
      <c r="B5397" t="s">
        <v>8224</v>
      </c>
      <c r="C5397" t="s">
        <v>8386</v>
      </c>
      <c r="D5397" s="8" t="s">
        <v>8376</v>
      </c>
      <c r="E5397">
        <v>37</v>
      </c>
      <c r="F5397" s="7">
        <v>1</v>
      </c>
      <c r="G5397" s="4">
        <v>22000</v>
      </c>
      <c r="H5397" s="4">
        <v>40357</v>
      </c>
      <c r="I5397" s="25">
        <v>30</v>
      </c>
      <c r="J5397" s="4">
        <v>253</v>
      </c>
      <c r="N5397" t="s">
        <v>8311</v>
      </c>
      <c r="O5397" t="s">
        <v>8224</v>
      </c>
      <c r="P5397" t="s">
        <v>8386</v>
      </c>
      <c r="Q5397" s="8" t="s">
        <v>8376</v>
      </c>
      <c r="R5397">
        <v>37</v>
      </c>
      <c r="S5397" s="7">
        <v>1</v>
      </c>
      <c r="T5397" s="4">
        <v>22000</v>
      </c>
      <c r="U5397" s="4">
        <v>40357</v>
      </c>
      <c r="V5397" s="25">
        <v>30</v>
      </c>
      <c r="W5397" s="4">
        <v>253</v>
      </c>
    </row>
    <row r="5398" spans="1:23" x14ac:dyDescent="0.45">
      <c r="A5398" t="s">
        <v>8311</v>
      </c>
      <c r="B5398" t="s">
        <v>8224</v>
      </c>
      <c r="C5398" t="s">
        <v>8386</v>
      </c>
      <c r="D5398" s="8" t="s">
        <v>8378</v>
      </c>
      <c r="F5398" s="7">
        <v>2</v>
      </c>
      <c r="G5398" s="4">
        <v>21000</v>
      </c>
      <c r="H5398" s="4">
        <v>23814</v>
      </c>
      <c r="I5398" s="25">
        <v>29.979166666664241</v>
      </c>
      <c r="J5398" s="4">
        <v>113</v>
      </c>
      <c r="N5398" t="s">
        <v>8311</v>
      </c>
      <c r="O5398" t="s">
        <v>8224</v>
      </c>
      <c r="P5398" t="s">
        <v>8386</v>
      </c>
      <c r="Q5398" s="8" t="s">
        <v>8378</v>
      </c>
      <c r="S5398" s="7">
        <v>2</v>
      </c>
      <c r="T5398" s="4">
        <v>21000</v>
      </c>
      <c r="U5398" s="4">
        <v>23814</v>
      </c>
      <c r="V5398" s="25">
        <v>29.979166666664241</v>
      </c>
      <c r="W5398" s="4">
        <v>113</v>
      </c>
    </row>
    <row r="5399" spans="1:23" x14ac:dyDescent="0.45">
      <c r="A5399" t="s">
        <v>8311</v>
      </c>
      <c r="B5399" t="s">
        <v>8224</v>
      </c>
      <c r="C5399" t="s">
        <v>8386</v>
      </c>
      <c r="D5399" s="8" t="s">
        <v>8378</v>
      </c>
      <c r="E5399">
        <v>36</v>
      </c>
      <c r="F5399" s="7">
        <v>1</v>
      </c>
      <c r="G5399" s="4">
        <v>6000</v>
      </c>
      <c r="H5399" s="4">
        <v>8529</v>
      </c>
      <c r="I5399" s="25">
        <v>29.958333333328483</v>
      </c>
      <c r="J5399" s="4">
        <v>44</v>
      </c>
      <c r="N5399" t="s">
        <v>8311</v>
      </c>
      <c r="O5399" t="s">
        <v>8224</v>
      </c>
      <c r="P5399" t="s">
        <v>8386</v>
      </c>
      <c r="Q5399" s="8" t="s">
        <v>8378</v>
      </c>
      <c r="R5399">
        <v>36</v>
      </c>
      <c r="S5399" s="7">
        <v>1</v>
      </c>
      <c r="T5399" s="4">
        <v>6000</v>
      </c>
      <c r="U5399" s="4">
        <v>8529</v>
      </c>
      <c r="V5399" s="25">
        <v>29.958333333328483</v>
      </c>
      <c r="W5399" s="4">
        <v>44</v>
      </c>
    </row>
    <row r="5400" spans="1:23" x14ac:dyDescent="0.45">
      <c r="A5400" t="s">
        <v>8311</v>
      </c>
      <c r="B5400" t="s">
        <v>8224</v>
      </c>
      <c r="C5400" t="s">
        <v>8386</v>
      </c>
      <c r="D5400" s="8" t="s">
        <v>8378</v>
      </c>
      <c r="E5400">
        <v>57</v>
      </c>
      <c r="F5400" s="7">
        <v>1</v>
      </c>
      <c r="G5400" s="4">
        <v>15000</v>
      </c>
      <c r="H5400" s="4">
        <v>15285</v>
      </c>
      <c r="I5400" s="25">
        <v>30</v>
      </c>
      <c r="J5400" s="4">
        <v>69</v>
      </c>
      <c r="N5400" t="s">
        <v>8311</v>
      </c>
      <c r="O5400" t="s">
        <v>8224</v>
      </c>
      <c r="P5400" t="s">
        <v>8386</v>
      </c>
      <c r="Q5400" s="8" t="s">
        <v>8378</v>
      </c>
      <c r="R5400">
        <v>57</v>
      </c>
      <c r="S5400" s="7">
        <v>1</v>
      </c>
      <c r="T5400" s="4">
        <v>15000</v>
      </c>
      <c r="U5400" s="4">
        <v>15285</v>
      </c>
      <c r="V5400" s="25">
        <v>30</v>
      </c>
      <c r="W5400" s="4">
        <v>69</v>
      </c>
    </row>
    <row r="5401" spans="1:23" x14ac:dyDescent="0.45">
      <c r="A5401" t="s">
        <v>8311</v>
      </c>
      <c r="B5401" t="s">
        <v>8224</v>
      </c>
      <c r="C5401" t="s">
        <v>8386</v>
      </c>
      <c r="D5401" s="8" t="s">
        <v>8379</v>
      </c>
      <c r="F5401" s="7">
        <v>2</v>
      </c>
      <c r="G5401" s="4">
        <v>3000</v>
      </c>
      <c r="H5401" s="4">
        <v>4035</v>
      </c>
      <c r="I5401" s="25">
        <v>25.28405671296423</v>
      </c>
      <c r="J5401" s="4">
        <v>51</v>
      </c>
      <c r="N5401" t="s">
        <v>8311</v>
      </c>
      <c r="O5401" t="s">
        <v>8224</v>
      </c>
      <c r="P5401" t="s">
        <v>8386</v>
      </c>
      <c r="Q5401" s="8" t="s">
        <v>8379</v>
      </c>
      <c r="S5401" s="7">
        <v>2</v>
      </c>
      <c r="T5401" s="4">
        <v>3000</v>
      </c>
      <c r="U5401" s="4">
        <v>4035</v>
      </c>
      <c r="V5401" s="25">
        <v>25.28405671296423</v>
      </c>
      <c r="W5401" s="4">
        <v>51</v>
      </c>
    </row>
    <row r="5402" spans="1:23" x14ac:dyDescent="0.45">
      <c r="A5402" t="s">
        <v>8311</v>
      </c>
      <c r="B5402" t="s">
        <v>8224</v>
      </c>
      <c r="C5402" t="s">
        <v>8386</v>
      </c>
      <c r="D5402" s="8" t="s">
        <v>8379</v>
      </c>
      <c r="E5402">
        <v>23</v>
      </c>
      <c r="F5402" s="7">
        <v>1</v>
      </c>
      <c r="G5402" s="4">
        <v>2000</v>
      </c>
      <c r="H5402" s="4">
        <v>2370</v>
      </c>
      <c r="I5402" s="25">
        <v>26.859942129631236</v>
      </c>
      <c r="J5402" s="4">
        <v>23</v>
      </c>
      <c r="N5402" t="s">
        <v>8311</v>
      </c>
      <c r="O5402" t="s">
        <v>8224</v>
      </c>
      <c r="P5402" t="s">
        <v>8386</v>
      </c>
      <c r="Q5402" s="8" t="s">
        <v>8379</v>
      </c>
      <c r="R5402">
        <v>23</v>
      </c>
      <c r="S5402" s="7">
        <v>1</v>
      </c>
      <c r="T5402" s="4">
        <v>2000</v>
      </c>
      <c r="U5402" s="4">
        <v>2370</v>
      </c>
      <c r="V5402" s="25">
        <v>26.859942129631236</v>
      </c>
      <c r="W5402" s="4">
        <v>23</v>
      </c>
    </row>
    <row r="5403" spans="1:23" x14ac:dyDescent="0.45">
      <c r="A5403" t="s">
        <v>8311</v>
      </c>
      <c r="B5403" t="s">
        <v>8224</v>
      </c>
      <c r="C5403" t="s">
        <v>8386</v>
      </c>
      <c r="D5403" s="8" t="s">
        <v>8379</v>
      </c>
      <c r="E5403">
        <v>35</v>
      </c>
      <c r="F5403" s="7">
        <v>1</v>
      </c>
      <c r="G5403" s="4">
        <v>1000</v>
      </c>
      <c r="H5403" s="4">
        <v>1665</v>
      </c>
      <c r="I5403" s="25">
        <v>23.708171296297223</v>
      </c>
      <c r="J5403" s="4">
        <v>28</v>
      </c>
      <c r="N5403" t="s">
        <v>8311</v>
      </c>
      <c r="O5403" t="s">
        <v>8224</v>
      </c>
      <c r="P5403" t="s">
        <v>8386</v>
      </c>
      <c r="Q5403" s="8" t="s">
        <v>8379</v>
      </c>
      <c r="R5403">
        <v>35</v>
      </c>
      <c r="S5403" s="7">
        <v>1</v>
      </c>
      <c r="T5403" s="4">
        <v>1000</v>
      </c>
      <c r="U5403" s="4">
        <v>1665</v>
      </c>
      <c r="V5403" s="25">
        <v>23.708171296297223</v>
      </c>
      <c r="W5403" s="4">
        <v>28</v>
      </c>
    </row>
    <row r="5404" spans="1:23" x14ac:dyDescent="0.45">
      <c r="A5404" t="s">
        <v>8311</v>
      </c>
      <c r="B5404" t="s">
        <v>8224</v>
      </c>
      <c r="C5404" t="s">
        <v>8386</v>
      </c>
      <c r="D5404" s="8" t="s">
        <v>8380</v>
      </c>
      <c r="F5404" s="7">
        <v>2</v>
      </c>
      <c r="G5404" s="4">
        <v>9350</v>
      </c>
      <c r="H5404" s="4">
        <v>12868</v>
      </c>
      <c r="I5404" s="25">
        <v>30.558964120369637</v>
      </c>
      <c r="J5404" s="4">
        <v>204</v>
      </c>
      <c r="N5404" t="s">
        <v>8311</v>
      </c>
      <c r="O5404" t="s">
        <v>8224</v>
      </c>
      <c r="P5404" t="s">
        <v>8386</v>
      </c>
      <c r="Q5404" s="8" t="s">
        <v>8380</v>
      </c>
      <c r="S5404" s="7">
        <v>2</v>
      </c>
      <c r="T5404" s="4">
        <v>9350</v>
      </c>
      <c r="U5404" s="4">
        <v>12868</v>
      </c>
      <c r="V5404" s="25">
        <v>30.558964120369637</v>
      </c>
      <c r="W5404" s="4">
        <v>204</v>
      </c>
    </row>
    <row r="5405" spans="1:23" x14ac:dyDescent="0.45">
      <c r="A5405" t="s">
        <v>8311</v>
      </c>
      <c r="B5405" t="s">
        <v>8224</v>
      </c>
      <c r="C5405" t="s">
        <v>8386</v>
      </c>
      <c r="D5405" s="8" t="s">
        <v>8380</v>
      </c>
      <c r="E5405">
        <v>0</v>
      </c>
      <c r="F5405" s="7">
        <v>1</v>
      </c>
      <c r="G5405" s="4">
        <v>8500</v>
      </c>
      <c r="H5405" s="4">
        <v>11633</v>
      </c>
      <c r="I5405" s="25">
        <v>31.117928240739275</v>
      </c>
      <c r="J5405" s="4">
        <v>182</v>
      </c>
      <c r="N5405" t="s">
        <v>8311</v>
      </c>
      <c r="O5405" t="s">
        <v>8224</v>
      </c>
      <c r="P5405" t="s">
        <v>8386</v>
      </c>
      <c r="Q5405" s="8" t="s">
        <v>8380</v>
      </c>
      <c r="R5405">
        <v>0</v>
      </c>
      <c r="S5405" s="7">
        <v>1</v>
      </c>
      <c r="T5405" s="4">
        <v>8500</v>
      </c>
      <c r="U5405" s="4">
        <v>11633</v>
      </c>
      <c r="V5405" s="25">
        <v>31.117928240739275</v>
      </c>
      <c r="W5405" s="4">
        <v>182</v>
      </c>
    </row>
    <row r="5406" spans="1:23" x14ac:dyDescent="0.45">
      <c r="A5406" t="s">
        <v>8311</v>
      </c>
      <c r="B5406" t="s">
        <v>8224</v>
      </c>
      <c r="C5406" t="s">
        <v>8386</v>
      </c>
      <c r="D5406" s="8" t="s">
        <v>8380</v>
      </c>
      <c r="E5406">
        <v>19</v>
      </c>
      <c r="F5406" s="7">
        <v>1</v>
      </c>
      <c r="G5406" s="4">
        <v>850</v>
      </c>
      <c r="H5406" s="4">
        <v>1235</v>
      </c>
      <c r="I5406" s="25">
        <v>30</v>
      </c>
      <c r="J5406" s="4">
        <v>22</v>
      </c>
      <c r="N5406" t="s">
        <v>8311</v>
      </c>
      <c r="O5406" t="s">
        <v>8224</v>
      </c>
      <c r="P5406" t="s">
        <v>8386</v>
      </c>
      <c r="Q5406" s="8" t="s">
        <v>8380</v>
      </c>
      <c r="R5406">
        <v>19</v>
      </c>
      <c r="S5406" s="7">
        <v>1</v>
      </c>
      <c r="T5406" s="4">
        <v>850</v>
      </c>
      <c r="U5406" s="4">
        <v>1235</v>
      </c>
      <c r="V5406" s="25">
        <v>30</v>
      </c>
      <c r="W5406" s="4">
        <v>22</v>
      </c>
    </row>
    <row r="5407" spans="1:23" x14ac:dyDescent="0.45">
      <c r="A5407" t="s">
        <v>8311</v>
      </c>
      <c r="B5407" t="s">
        <v>8224</v>
      </c>
      <c r="C5407" t="s">
        <v>8386</v>
      </c>
      <c r="D5407" s="8" t="s">
        <v>8370</v>
      </c>
      <c r="F5407" s="7">
        <v>2</v>
      </c>
      <c r="G5407" s="4">
        <v>13000</v>
      </c>
      <c r="H5407" s="4">
        <v>16086</v>
      </c>
      <c r="I5407" s="25">
        <v>45</v>
      </c>
      <c r="J5407" s="4">
        <v>144</v>
      </c>
      <c r="N5407" t="s">
        <v>8311</v>
      </c>
      <c r="O5407" t="s">
        <v>8224</v>
      </c>
      <c r="P5407" t="s">
        <v>8386</v>
      </c>
      <c r="Q5407" s="8" t="s">
        <v>8370</v>
      </c>
      <c r="S5407" s="7">
        <v>2</v>
      </c>
      <c r="T5407" s="4">
        <v>13000</v>
      </c>
      <c r="U5407" s="4">
        <v>16086</v>
      </c>
      <c r="V5407" s="25">
        <v>45</v>
      </c>
      <c r="W5407" s="4">
        <v>144</v>
      </c>
    </row>
    <row r="5408" spans="1:23" x14ac:dyDescent="0.45">
      <c r="A5408" t="s">
        <v>8311</v>
      </c>
      <c r="B5408" t="s">
        <v>8224</v>
      </c>
      <c r="C5408" t="s">
        <v>8386</v>
      </c>
      <c r="D5408" s="8" t="s">
        <v>8370</v>
      </c>
      <c r="E5408">
        <v>20</v>
      </c>
      <c r="F5408" s="7">
        <v>1</v>
      </c>
      <c r="G5408" s="4">
        <v>2000</v>
      </c>
      <c r="H5408" s="4">
        <v>2004</v>
      </c>
      <c r="I5408" s="25">
        <v>60</v>
      </c>
      <c r="J5408" s="4">
        <v>25</v>
      </c>
      <c r="N5408" t="s">
        <v>8311</v>
      </c>
      <c r="O5408" t="s">
        <v>8224</v>
      </c>
      <c r="P5408" t="s">
        <v>8386</v>
      </c>
      <c r="Q5408" s="8" t="s">
        <v>8370</v>
      </c>
      <c r="R5408">
        <v>20</v>
      </c>
      <c r="S5408" s="7">
        <v>1</v>
      </c>
      <c r="T5408" s="4">
        <v>2000</v>
      </c>
      <c r="U5408" s="4">
        <v>2004</v>
      </c>
      <c r="V5408" s="25">
        <v>60</v>
      </c>
      <c r="W5408" s="4">
        <v>25</v>
      </c>
    </row>
    <row r="5409" spans="1:23" x14ac:dyDescent="0.45">
      <c r="A5409" t="s">
        <v>8311</v>
      </c>
      <c r="B5409" t="s">
        <v>8224</v>
      </c>
      <c r="C5409" t="s">
        <v>8386</v>
      </c>
      <c r="D5409" s="8" t="s">
        <v>8370</v>
      </c>
      <c r="E5409">
        <v>51</v>
      </c>
      <c r="F5409" s="7">
        <v>1</v>
      </c>
      <c r="G5409" s="4">
        <v>11000</v>
      </c>
      <c r="H5409" s="4">
        <v>14082</v>
      </c>
      <c r="I5409" s="25">
        <v>30</v>
      </c>
      <c r="J5409" s="4">
        <v>119</v>
      </c>
      <c r="N5409" t="s">
        <v>8311</v>
      </c>
      <c r="O5409" t="s">
        <v>8224</v>
      </c>
      <c r="P5409" t="s">
        <v>8386</v>
      </c>
      <c r="Q5409" s="8" t="s">
        <v>8370</v>
      </c>
      <c r="R5409">
        <v>51</v>
      </c>
      <c r="S5409" s="7">
        <v>1</v>
      </c>
      <c r="T5409" s="4">
        <v>11000</v>
      </c>
      <c r="U5409" s="4">
        <v>14082</v>
      </c>
      <c r="V5409" s="25">
        <v>30</v>
      </c>
      <c r="W5409" s="4">
        <v>119</v>
      </c>
    </row>
    <row r="5410" spans="1:23" x14ac:dyDescent="0.45">
      <c r="A5410" t="s">
        <v>8311</v>
      </c>
      <c r="B5410" t="s">
        <v>8224</v>
      </c>
      <c r="C5410" t="s">
        <v>8386</v>
      </c>
      <c r="D5410" s="8" t="s">
        <v>8371</v>
      </c>
      <c r="F5410" s="7">
        <v>2</v>
      </c>
      <c r="G5410" s="4">
        <v>55000</v>
      </c>
      <c r="H5410" s="4">
        <v>58107.83</v>
      </c>
      <c r="I5410" s="25">
        <v>32.318871527779265</v>
      </c>
      <c r="J5410" s="4">
        <v>607</v>
      </c>
      <c r="N5410" t="s">
        <v>8311</v>
      </c>
      <c r="O5410" t="s">
        <v>8224</v>
      </c>
      <c r="P5410" t="s">
        <v>8386</v>
      </c>
      <c r="Q5410" s="8" t="s">
        <v>8371</v>
      </c>
      <c r="S5410" s="7">
        <v>2</v>
      </c>
      <c r="T5410" s="4">
        <v>55000</v>
      </c>
      <c r="U5410" s="4">
        <v>58107.83</v>
      </c>
      <c r="V5410" s="25">
        <v>32.318871527779265</v>
      </c>
      <c r="W5410" s="4">
        <v>607</v>
      </c>
    </row>
    <row r="5411" spans="1:23" x14ac:dyDescent="0.45">
      <c r="A5411" t="s">
        <v>8311</v>
      </c>
      <c r="B5411" t="s">
        <v>8224</v>
      </c>
      <c r="C5411" t="s">
        <v>8386</v>
      </c>
      <c r="D5411" s="8" t="s">
        <v>8371</v>
      </c>
      <c r="E5411">
        <v>24</v>
      </c>
      <c r="F5411" s="7">
        <v>1</v>
      </c>
      <c r="G5411" s="4">
        <v>35000</v>
      </c>
      <c r="H5411" s="4">
        <v>38082.69</v>
      </c>
      <c r="I5411" s="25">
        <v>32.998576388890797</v>
      </c>
      <c r="J5411" s="4">
        <v>574</v>
      </c>
      <c r="N5411" t="s">
        <v>8311</v>
      </c>
      <c r="O5411" t="s">
        <v>8224</v>
      </c>
      <c r="P5411" t="s">
        <v>8386</v>
      </c>
      <c r="Q5411" s="8" t="s">
        <v>8371</v>
      </c>
      <c r="R5411">
        <v>24</v>
      </c>
      <c r="S5411" s="7">
        <v>1</v>
      </c>
      <c r="T5411" s="4">
        <v>35000</v>
      </c>
      <c r="U5411" s="4">
        <v>38082.69</v>
      </c>
      <c r="V5411" s="25">
        <v>32.998576388890797</v>
      </c>
      <c r="W5411" s="4">
        <v>574</v>
      </c>
    </row>
    <row r="5412" spans="1:23" x14ac:dyDescent="0.45">
      <c r="A5412" t="s">
        <v>8311</v>
      </c>
      <c r="B5412" t="s">
        <v>8224</v>
      </c>
      <c r="C5412" t="s">
        <v>8386</v>
      </c>
      <c r="D5412" s="8" t="s">
        <v>8371</v>
      </c>
      <c r="E5412">
        <v>59</v>
      </c>
      <c r="F5412" s="7">
        <v>1</v>
      </c>
      <c r="G5412" s="4">
        <v>20000</v>
      </c>
      <c r="H5412" s="4">
        <v>20025.14</v>
      </c>
      <c r="I5412" s="25">
        <v>31.639166666667734</v>
      </c>
      <c r="J5412" s="4">
        <v>33</v>
      </c>
      <c r="N5412" t="s">
        <v>8311</v>
      </c>
      <c r="O5412" t="s">
        <v>8224</v>
      </c>
      <c r="P5412" t="s">
        <v>8386</v>
      </c>
      <c r="Q5412" s="8" t="s">
        <v>8371</v>
      </c>
      <c r="R5412">
        <v>59</v>
      </c>
      <c r="S5412" s="7">
        <v>1</v>
      </c>
      <c r="T5412" s="4">
        <v>20000</v>
      </c>
      <c r="U5412" s="4">
        <v>20025.14</v>
      </c>
      <c r="V5412" s="25">
        <v>31.639166666667734</v>
      </c>
      <c r="W5412" s="4">
        <v>33</v>
      </c>
    </row>
    <row r="5413" spans="1:23" x14ac:dyDescent="0.45">
      <c r="A5413" t="s">
        <v>8311</v>
      </c>
      <c r="B5413" t="s">
        <v>8224</v>
      </c>
      <c r="C5413" t="s">
        <v>8386</v>
      </c>
      <c r="D5413" s="8" t="s">
        <v>8372</v>
      </c>
      <c r="F5413" s="7">
        <v>1</v>
      </c>
      <c r="G5413" s="4">
        <v>12000</v>
      </c>
      <c r="H5413" s="4">
        <v>12000</v>
      </c>
      <c r="I5413" s="25">
        <v>30</v>
      </c>
      <c r="J5413" s="4">
        <v>87</v>
      </c>
      <c r="N5413" t="s">
        <v>8311</v>
      </c>
      <c r="O5413" t="s">
        <v>8224</v>
      </c>
      <c r="P5413" t="s">
        <v>8386</v>
      </c>
      <c r="Q5413" s="8" t="s">
        <v>8372</v>
      </c>
      <c r="S5413" s="7">
        <v>1</v>
      </c>
      <c r="T5413" s="4">
        <v>12000</v>
      </c>
      <c r="U5413" s="4">
        <v>12000</v>
      </c>
      <c r="V5413" s="25">
        <v>30</v>
      </c>
      <c r="W5413" s="4">
        <v>87</v>
      </c>
    </row>
    <row r="5414" spans="1:23" x14ac:dyDescent="0.45">
      <c r="A5414" t="s">
        <v>8311</v>
      </c>
      <c r="B5414" t="s">
        <v>8224</v>
      </c>
      <c r="C5414" t="s">
        <v>8386</v>
      </c>
      <c r="D5414" s="8" t="s">
        <v>8372</v>
      </c>
      <c r="E5414">
        <v>49</v>
      </c>
      <c r="F5414" s="7">
        <v>1</v>
      </c>
      <c r="G5414" s="4">
        <v>12000</v>
      </c>
      <c r="H5414" s="4">
        <v>12000</v>
      </c>
      <c r="I5414" s="25">
        <v>30</v>
      </c>
      <c r="J5414" s="4">
        <v>87</v>
      </c>
      <c r="N5414" t="s">
        <v>8311</v>
      </c>
      <c r="O5414" t="s">
        <v>8224</v>
      </c>
      <c r="P5414" t="s">
        <v>8386</v>
      </c>
      <c r="Q5414" s="8" t="s">
        <v>8372</v>
      </c>
      <c r="R5414">
        <v>49</v>
      </c>
      <c r="S5414" s="7">
        <v>1</v>
      </c>
      <c r="T5414" s="4">
        <v>12000</v>
      </c>
      <c r="U5414" s="4">
        <v>12000</v>
      </c>
      <c r="V5414" s="25">
        <v>30</v>
      </c>
      <c r="W5414" s="4">
        <v>87</v>
      </c>
    </row>
    <row r="5415" spans="1:23" x14ac:dyDescent="0.45">
      <c r="A5415" t="s">
        <v>8311</v>
      </c>
      <c r="B5415" t="s">
        <v>8224</v>
      </c>
      <c r="C5415" t="s">
        <v>8386</v>
      </c>
      <c r="D5415" s="8" t="s">
        <v>8373</v>
      </c>
      <c r="F5415" s="7">
        <v>1</v>
      </c>
      <c r="G5415" s="4">
        <v>5250</v>
      </c>
      <c r="H5415" s="4">
        <v>5360</v>
      </c>
      <c r="I5415" s="25">
        <v>30.041666666664241</v>
      </c>
      <c r="J5415" s="4">
        <v>64</v>
      </c>
      <c r="N5415" t="s">
        <v>8311</v>
      </c>
      <c r="O5415" t="s">
        <v>8224</v>
      </c>
      <c r="P5415" t="s">
        <v>8386</v>
      </c>
      <c r="Q5415" s="8" t="s">
        <v>8373</v>
      </c>
      <c r="S5415" s="7">
        <v>1</v>
      </c>
      <c r="T5415" s="4">
        <v>5250</v>
      </c>
      <c r="U5415" s="4">
        <v>5360</v>
      </c>
      <c r="V5415" s="25">
        <v>30.041666666664241</v>
      </c>
      <c r="W5415" s="4">
        <v>64</v>
      </c>
    </row>
    <row r="5416" spans="1:23" x14ac:dyDescent="0.45">
      <c r="A5416" t="s">
        <v>8311</v>
      </c>
      <c r="B5416" t="s">
        <v>8224</v>
      </c>
      <c r="C5416" t="s">
        <v>8386</v>
      </c>
      <c r="D5416" s="8" t="s">
        <v>8373</v>
      </c>
      <c r="E5416">
        <v>33</v>
      </c>
      <c r="F5416" s="7">
        <v>1</v>
      </c>
      <c r="G5416" s="4">
        <v>5250</v>
      </c>
      <c r="H5416" s="4">
        <v>5360</v>
      </c>
      <c r="I5416" s="25">
        <v>30.041666666664241</v>
      </c>
      <c r="J5416" s="4">
        <v>64</v>
      </c>
      <c r="N5416" t="s">
        <v>8311</v>
      </c>
      <c r="O5416" t="s">
        <v>8224</v>
      </c>
      <c r="P5416" t="s">
        <v>8386</v>
      </c>
      <c r="Q5416" s="8" t="s">
        <v>8373</v>
      </c>
      <c r="R5416">
        <v>33</v>
      </c>
      <c r="S5416" s="7">
        <v>1</v>
      </c>
      <c r="T5416" s="4">
        <v>5250</v>
      </c>
      <c r="U5416" s="4">
        <v>5360</v>
      </c>
      <c r="V5416" s="25">
        <v>30.041666666664241</v>
      </c>
      <c r="W5416" s="4">
        <v>64</v>
      </c>
    </row>
    <row r="5417" spans="1:23" x14ac:dyDescent="0.45">
      <c r="A5417" t="s">
        <v>8311</v>
      </c>
      <c r="B5417" t="s">
        <v>8224</v>
      </c>
      <c r="C5417" t="s">
        <v>8386</v>
      </c>
      <c r="D5417" s="8" t="s">
        <v>8374</v>
      </c>
      <c r="F5417" s="7">
        <v>4</v>
      </c>
      <c r="G5417" s="4">
        <v>66600</v>
      </c>
      <c r="H5417" s="4">
        <v>77058.28</v>
      </c>
      <c r="I5417" s="25">
        <v>37.5</v>
      </c>
      <c r="J5417" s="4">
        <v>421</v>
      </c>
      <c r="N5417" t="s">
        <v>8311</v>
      </c>
      <c r="O5417" t="s">
        <v>8224</v>
      </c>
      <c r="P5417" t="s">
        <v>8386</v>
      </c>
      <c r="Q5417" s="8" t="s">
        <v>8374</v>
      </c>
      <c r="S5417" s="7">
        <v>4</v>
      </c>
      <c r="T5417" s="4">
        <v>66600</v>
      </c>
      <c r="U5417" s="4">
        <v>77058.28</v>
      </c>
      <c r="V5417" s="25">
        <v>37.5</v>
      </c>
      <c r="W5417" s="4">
        <v>421</v>
      </c>
    </row>
    <row r="5418" spans="1:23" x14ac:dyDescent="0.45">
      <c r="A5418" t="s">
        <v>8311</v>
      </c>
      <c r="B5418" t="s">
        <v>8224</v>
      </c>
      <c r="C5418" t="s">
        <v>8386</v>
      </c>
      <c r="D5418" s="8" t="s">
        <v>8374</v>
      </c>
      <c r="E5418">
        <v>4</v>
      </c>
      <c r="F5418" s="7">
        <v>1</v>
      </c>
      <c r="G5418" s="4">
        <v>44000</v>
      </c>
      <c r="H5418" s="4">
        <v>54116.28</v>
      </c>
      <c r="I5418" s="25">
        <v>30</v>
      </c>
      <c r="J5418" s="4">
        <v>284</v>
      </c>
      <c r="N5418" t="s">
        <v>8311</v>
      </c>
      <c r="O5418" t="s">
        <v>8224</v>
      </c>
      <c r="P5418" t="s">
        <v>8386</v>
      </c>
      <c r="Q5418" s="8" t="s">
        <v>8374</v>
      </c>
      <c r="R5418">
        <v>4</v>
      </c>
      <c r="S5418" s="7">
        <v>1</v>
      </c>
      <c r="T5418" s="4">
        <v>44000</v>
      </c>
      <c r="U5418" s="4">
        <v>54116.28</v>
      </c>
      <c r="V5418" s="25">
        <v>30</v>
      </c>
      <c r="W5418" s="4">
        <v>284</v>
      </c>
    </row>
    <row r="5419" spans="1:23" x14ac:dyDescent="0.45">
      <c r="A5419" t="s">
        <v>8311</v>
      </c>
      <c r="B5419" t="s">
        <v>8224</v>
      </c>
      <c r="C5419" t="s">
        <v>8386</v>
      </c>
      <c r="D5419" s="8" t="s">
        <v>8374</v>
      </c>
      <c r="E5419">
        <v>25</v>
      </c>
      <c r="F5419" s="7">
        <v>1</v>
      </c>
      <c r="G5419" s="4">
        <v>600</v>
      </c>
      <c r="H5419" s="4">
        <v>800</v>
      </c>
      <c r="I5419" s="25">
        <v>60</v>
      </c>
      <c r="J5419" s="4">
        <v>14</v>
      </c>
      <c r="N5419" t="s">
        <v>8311</v>
      </c>
      <c r="O5419" t="s">
        <v>8224</v>
      </c>
      <c r="P5419" t="s">
        <v>8386</v>
      </c>
      <c r="Q5419" s="8" t="s">
        <v>8374</v>
      </c>
      <c r="R5419">
        <v>25</v>
      </c>
      <c r="S5419" s="7">
        <v>1</v>
      </c>
      <c r="T5419" s="4">
        <v>600</v>
      </c>
      <c r="U5419" s="4">
        <v>800</v>
      </c>
      <c r="V5419" s="25">
        <v>60</v>
      </c>
      <c r="W5419" s="4">
        <v>14</v>
      </c>
    </row>
    <row r="5420" spans="1:23" x14ac:dyDescent="0.45">
      <c r="A5420" t="s">
        <v>8311</v>
      </c>
      <c r="B5420" t="s">
        <v>8224</v>
      </c>
      <c r="C5420" t="s">
        <v>8386</v>
      </c>
      <c r="D5420" s="8" t="s">
        <v>8374</v>
      </c>
      <c r="E5420">
        <v>28</v>
      </c>
      <c r="F5420" s="7">
        <v>1</v>
      </c>
      <c r="G5420" s="4">
        <v>12000</v>
      </c>
      <c r="H5420" s="4">
        <v>12042</v>
      </c>
      <c r="I5420" s="25">
        <v>30</v>
      </c>
      <c r="J5420" s="4">
        <v>71</v>
      </c>
      <c r="N5420" t="s">
        <v>8311</v>
      </c>
      <c r="O5420" t="s">
        <v>8224</v>
      </c>
      <c r="P5420" t="s">
        <v>8386</v>
      </c>
      <c r="Q5420" s="8" t="s">
        <v>8374</v>
      </c>
      <c r="R5420">
        <v>28</v>
      </c>
      <c r="S5420" s="7">
        <v>1</v>
      </c>
      <c r="T5420" s="4">
        <v>12000</v>
      </c>
      <c r="U5420" s="4">
        <v>12042</v>
      </c>
      <c r="V5420" s="25">
        <v>30</v>
      </c>
      <c r="W5420" s="4">
        <v>71</v>
      </c>
    </row>
    <row r="5421" spans="1:23" x14ac:dyDescent="0.45">
      <c r="A5421" t="s">
        <v>8311</v>
      </c>
      <c r="B5421" t="s">
        <v>8224</v>
      </c>
      <c r="C5421" t="s">
        <v>8386</v>
      </c>
      <c r="D5421" s="8" t="s">
        <v>8374</v>
      </c>
      <c r="E5421">
        <v>54</v>
      </c>
      <c r="F5421" s="7">
        <v>1</v>
      </c>
      <c r="G5421" s="4">
        <v>10000</v>
      </c>
      <c r="H5421" s="4">
        <v>10100</v>
      </c>
      <c r="I5421" s="25">
        <v>30</v>
      </c>
      <c r="J5421" s="4">
        <v>52</v>
      </c>
      <c r="N5421" t="s">
        <v>8311</v>
      </c>
      <c r="O5421" t="s">
        <v>8224</v>
      </c>
      <c r="P5421" t="s">
        <v>8386</v>
      </c>
      <c r="Q5421" s="8" t="s">
        <v>8374</v>
      </c>
      <c r="R5421">
        <v>54</v>
      </c>
      <c r="S5421" s="7">
        <v>1</v>
      </c>
      <c r="T5421" s="4">
        <v>10000</v>
      </c>
      <c r="U5421" s="4">
        <v>10100</v>
      </c>
      <c r="V5421" s="25">
        <v>30</v>
      </c>
      <c r="W5421" s="4">
        <v>52</v>
      </c>
    </row>
    <row r="5422" spans="1:23" x14ac:dyDescent="0.45">
      <c r="A5422" t="s">
        <v>8311</v>
      </c>
      <c r="B5422" t="s">
        <v>8224</v>
      </c>
      <c r="C5422" t="s">
        <v>8387</v>
      </c>
      <c r="F5422" s="7"/>
      <c r="G5422" s="4"/>
      <c r="H5422" s="4"/>
      <c r="I5422" s="25"/>
      <c r="J5422" s="4"/>
      <c r="N5422" t="s">
        <v>8311</v>
      </c>
      <c r="O5422" t="s">
        <v>8224</v>
      </c>
      <c r="P5422" t="s">
        <v>8387</v>
      </c>
      <c r="S5422" s="7"/>
      <c r="T5422" s="4"/>
      <c r="U5422" s="4"/>
      <c r="V5422" s="25"/>
      <c r="W5422" s="4"/>
    </row>
    <row r="5423" spans="1:23" x14ac:dyDescent="0.45">
      <c r="A5423" t="s">
        <v>8311</v>
      </c>
      <c r="B5423" t="s">
        <v>8224</v>
      </c>
      <c r="C5423" t="s">
        <v>8387</v>
      </c>
      <c r="D5423" s="8" t="s">
        <v>8376</v>
      </c>
      <c r="F5423" s="7">
        <v>1</v>
      </c>
      <c r="G5423" s="4">
        <v>13</v>
      </c>
      <c r="H5423" s="4">
        <v>13</v>
      </c>
      <c r="I5423" s="25">
        <v>18</v>
      </c>
      <c r="J5423" s="4">
        <v>1</v>
      </c>
      <c r="N5423" t="s">
        <v>8311</v>
      </c>
      <c r="O5423" t="s">
        <v>8224</v>
      </c>
      <c r="P5423" t="s">
        <v>8387</v>
      </c>
      <c r="Q5423" s="8" t="s">
        <v>8376</v>
      </c>
      <c r="S5423" s="7">
        <v>1</v>
      </c>
      <c r="T5423" s="4">
        <v>13</v>
      </c>
      <c r="U5423" s="4">
        <v>13</v>
      </c>
      <c r="V5423" s="25">
        <v>18</v>
      </c>
      <c r="W5423" s="4">
        <v>1</v>
      </c>
    </row>
    <row r="5424" spans="1:23" x14ac:dyDescent="0.45">
      <c r="A5424" t="s">
        <v>8311</v>
      </c>
      <c r="B5424" t="s">
        <v>8224</v>
      </c>
      <c r="C5424" t="s">
        <v>8387</v>
      </c>
      <c r="D5424" s="8" t="s">
        <v>8376</v>
      </c>
      <c r="E5424">
        <v>31</v>
      </c>
      <c r="F5424" s="7">
        <v>1</v>
      </c>
      <c r="G5424" s="4">
        <v>13</v>
      </c>
      <c r="H5424" s="4">
        <v>13</v>
      </c>
      <c r="I5424" s="25">
        <v>18</v>
      </c>
      <c r="J5424" s="4">
        <v>1</v>
      </c>
      <c r="N5424" t="s">
        <v>8311</v>
      </c>
      <c r="O5424" t="s">
        <v>8224</v>
      </c>
      <c r="P5424" t="s">
        <v>8387</v>
      </c>
      <c r="Q5424" s="8" t="s">
        <v>8376</v>
      </c>
      <c r="R5424">
        <v>31</v>
      </c>
      <c r="S5424" s="7">
        <v>1</v>
      </c>
      <c r="T5424" s="4">
        <v>13</v>
      </c>
      <c r="U5424" s="4">
        <v>13</v>
      </c>
      <c r="V5424" s="25">
        <v>18</v>
      </c>
      <c r="W5424" s="4">
        <v>1</v>
      </c>
    </row>
    <row r="5425" spans="1:23" x14ac:dyDescent="0.45">
      <c r="A5425" t="s">
        <v>8311</v>
      </c>
      <c r="B5425" t="s">
        <v>8224</v>
      </c>
      <c r="C5425" t="s">
        <v>8387</v>
      </c>
      <c r="D5425" s="8" t="s">
        <v>8378</v>
      </c>
      <c r="F5425" s="7">
        <v>2</v>
      </c>
      <c r="G5425" s="4">
        <v>5500</v>
      </c>
      <c r="H5425" s="4">
        <v>6629.99</v>
      </c>
      <c r="I5425" s="25">
        <v>30</v>
      </c>
      <c r="J5425" s="4">
        <v>81</v>
      </c>
      <c r="N5425" t="s">
        <v>8311</v>
      </c>
      <c r="O5425" t="s">
        <v>8224</v>
      </c>
      <c r="P5425" t="s">
        <v>8387</v>
      </c>
      <c r="Q5425" s="8" t="s">
        <v>8378</v>
      </c>
      <c r="S5425" s="7">
        <v>2</v>
      </c>
      <c r="T5425" s="4">
        <v>5500</v>
      </c>
      <c r="U5425" s="4">
        <v>6629.99</v>
      </c>
      <c r="V5425" s="25">
        <v>30</v>
      </c>
      <c r="W5425" s="4">
        <v>81</v>
      </c>
    </row>
    <row r="5426" spans="1:23" x14ac:dyDescent="0.45">
      <c r="A5426" t="s">
        <v>8311</v>
      </c>
      <c r="B5426" t="s">
        <v>8224</v>
      </c>
      <c r="C5426" t="s">
        <v>8387</v>
      </c>
      <c r="D5426" s="8" t="s">
        <v>8378</v>
      </c>
      <c r="E5426">
        <v>9</v>
      </c>
      <c r="F5426" s="7">
        <v>1</v>
      </c>
      <c r="G5426" s="4">
        <v>500</v>
      </c>
      <c r="H5426" s="4">
        <v>629.99</v>
      </c>
      <c r="I5426" s="25">
        <v>30</v>
      </c>
      <c r="J5426" s="4">
        <v>20</v>
      </c>
      <c r="N5426" t="s">
        <v>8311</v>
      </c>
      <c r="O5426" t="s">
        <v>8224</v>
      </c>
      <c r="P5426" t="s">
        <v>8387</v>
      </c>
      <c r="Q5426" s="8" t="s">
        <v>8378</v>
      </c>
      <c r="R5426">
        <v>9</v>
      </c>
      <c r="S5426" s="7">
        <v>1</v>
      </c>
      <c r="T5426" s="4">
        <v>500</v>
      </c>
      <c r="U5426" s="4">
        <v>629.99</v>
      </c>
      <c r="V5426" s="25">
        <v>30</v>
      </c>
      <c r="W5426" s="4">
        <v>20</v>
      </c>
    </row>
    <row r="5427" spans="1:23" x14ac:dyDescent="0.45">
      <c r="A5427" t="s">
        <v>8311</v>
      </c>
      <c r="B5427" t="s">
        <v>8224</v>
      </c>
      <c r="C5427" t="s">
        <v>8387</v>
      </c>
      <c r="D5427" s="8" t="s">
        <v>8378</v>
      </c>
      <c r="E5427">
        <v>45</v>
      </c>
      <c r="F5427" s="7">
        <v>1</v>
      </c>
      <c r="G5427" s="4">
        <v>5000</v>
      </c>
      <c r="H5427" s="4">
        <v>6000</v>
      </c>
      <c r="I5427" s="25">
        <v>30</v>
      </c>
      <c r="J5427" s="4">
        <v>61</v>
      </c>
      <c r="N5427" t="s">
        <v>8311</v>
      </c>
      <c r="O5427" t="s">
        <v>8224</v>
      </c>
      <c r="P5427" t="s">
        <v>8387</v>
      </c>
      <c r="Q5427" s="8" t="s">
        <v>8378</v>
      </c>
      <c r="R5427">
        <v>45</v>
      </c>
      <c r="S5427" s="7">
        <v>1</v>
      </c>
      <c r="T5427" s="4">
        <v>5000</v>
      </c>
      <c r="U5427" s="4">
        <v>6000</v>
      </c>
      <c r="V5427" s="25">
        <v>30</v>
      </c>
      <c r="W5427" s="4">
        <v>61</v>
      </c>
    </row>
    <row r="5428" spans="1:23" x14ac:dyDescent="0.45">
      <c r="A5428" t="s">
        <v>8311</v>
      </c>
      <c r="B5428" t="s">
        <v>8224</v>
      </c>
      <c r="C5428" t="s">
        <v>8387</v>
      </c>
      <c r="D5428" s="8" t="s">
        <v>8379</v>
      </c>
      <c r="F5428" s="7">
        <v>2</v>
      </c>
      <c r="G5428" s="4">
        <v>31950</v>
      </c>
      <c r="H5428" s="4">
        <v>32021.52</v>
      </c>
      <c r="I5428" s="25">
        <v>24.234438657411374</v>
      </c>
      <c r="J5428" s="4">
        <v>101</v>
      </c>
      <c r="N5428" t="s">
        <v>8311</v>
      </c>
      <c r="O5428" t="s">
        <v>8224</v>
      </c>
      <c r="P5428" t="s">
        <v>8387</v>
      </c>
      <c r="Q5428" s="8" t="s">
        <v>8379</v>
      </c>
      <c r="S5428" s="7">
        <v>2</v>
      </c>
      <c r="T5428" s="4">
        <v>31950</v>
      </c>
      <c r="U5428" s="4">
        <v>32021.52</v>
      </c>
      <c r="V5428" s="25">
        <v>24.234438657411374</v>
      </c>
      <c r="W5428" s="4">
        <v>101</v>
      </c>
    </row>
    <row r="5429" spans="1:23" x14ac:dyDescent="0.45">
      <c r="A5429" t="s">
        <v>8311</v>
      </c>
      <c r="B5429" t="s">
        <v>8224</v>
      </c>
      <c r="C5429" t="s">
        <v>8387</v>
      </c>
      <c r="D5429" s="8" t="s">
        <v>8379</v>
      </c>
      <c r="E5429">
        <v>8</v>
      </c>
      <c r="F5429" s="7">
        <v>1</v>
      </c>
      <c r="G5429" s="4">
        <v>3500</v>
      </c>
      <c r="H5429" s="4">
        <v>3501.52</v>
      </c>
      <c r="I5429" s="25">
        <v>6.9304166666697711</v>
      </c>
      <c r="J5429" s="4">
        <v>12</v>
      </c>
      <c r="N5429" t="s">
        <v>8311</v>
      </c>
      <c r="O5429" t="s">
        <v>8224</v>
      </c>
      <c r="P5429" t="s">
        <v>8387</v>
      </c>
      <c r="Q5429" s="8" t="s">
        <v>8379</v>
      </c>
      <c r="R5429">
        <v>8</v>
      </c>
      <c r="S5429" s="7">
        <v>1</v>
      </c>
      <c r="T5429" s="4">
        <v>3500</v>
      </c>
      <c r="U5429" s="4">
        <v>3501.52</v>
      </c>
      <c r="V5429" s="25">
        <v>6.9304166666697711</v>
      </c>
      <c r="W5429" s="4">
        <v>12</v>
      </c>
    </row>
    <row r="5430" spans="1:23" x14ac:dyDescent="0.45">
      <c r="A5430" t="s">
        <v>8311</v>
      </c>
      <c r="B5430" t="s">
        <v>8224</v>
      </c>
      <c r="C5430" t="s">
        <v>8387</v>
      </c>
      <c r="D5430" s="8" t="s">
        <v>8379</v>
      </c>
      <c r="E5430">
        <v>32</v>
      </c>
      <c r="F5430" s="7">
        <v>1</v>
      </c>
      <c r="G5430" s="4">
        <v>28450</v>
      </c>
      <c r="H5430" s="4">
        <v>28520</v>
      </c>
      <c r="I5430" s="25">
        <v>41.538460648152977</v>
      </c>
      <c r="J5430" s="4">
        <v>89</v>
      </c>
      <c r="N5430" t="s">
        <v>8311</v>
      </c>
      <c r="O5430" t="s">
        <v>8224</v>
      </c>
      <c r="P5430" t="s">
        <v>8387</v>
      </c>
      <c r="Q5430" s="8" t="s">
        <v>8379</v>
      </c>
      <c r="R5430">
        <v>32</v>
      </c>
      <c r="S5430" s="7">
        <v>1</v>
      </c>
      <c r="T5430" s="4">
        <v>28450</v>
      </c>
      <c r="U5430" s="4">
        <v>28520</v>
      </c>
      <c r="V5430" s="25">
        <v>41.538460648152977</v>
      </c>
      <c r="W5430" s="4">
        <v>89</v>
      </c>
    </row>
    <row r="5431" spans="1:23" x14ac:dyDescent="0.45">
      <c r="A5431" t="s">
        <v>8311</v>
      </c>
      <c r="B5431" t="s">
        <v>8224</v>
      </c>
      <c r="C5431" t="s">
        <v>8387</v>
      </c>
      <c r="D5431" s="8" t="s">
        <v>8369</v>
      </c>
      <c r="F5431" s="7">
        <v>3</v>
      </c>
      <c r="G5431" s="4">
        <v>21100</v>
      </c>
      <c r="H5431" s="4">
        <v>25799</v>
      </c>
      <c r="I5431" s="25">
        <v>32.391631944444576</v>
      </c>
      <c r="J5431" s="4">
        <v>194</v>
      </c>
      <c r="N5431" t="s">
        <v>8311</v>
      </c>
      <c r="O5431" t="s">
        <v>8224</v>
      </c>
      <c r="P5431" t="s">
        <v>8387</v>
      </c>
      <c r="Q5431" s="8" t="s">
        <v>8369</v>
      </c>
      <c r="S5431" s="7">
        <v>3</v>
      </c>
      <c r="T5431" s="4">
        <v>21100</v>
      </c>
      <c r="U5431" s="4">
        <v>25799</v>
      </c>
      <c r="V5431" s="25">
        <v>32.391631944444576</v>
      </c>
      <c r="W5431" s="4">
        <v>194</v>
      </c>
    </row>
    <row r="5432" spans="1:23" x14ac:dyDescent="0.45">
      <c r="A5432" t="s">
        <v>8311</v>
      </c>
      <c r="B5432" t="s">
        <v>8224</v>
      </c>
      <c r="C5432" t="s">
        <v>8387</v>
      </c>
      <c r="D5432" s="8" t="s">
        <v>8369</v>
      </c>
      <c r="E5432">
        <v>7</v>
      </c>
      <c r="F5432" s="7">
        <v>1</v>
      </c>
      <c r="G5432" s="4">
        <v>9000</v>
      </c>
      <c r="H5432" s="4">
        <v>9110</v>
      </c>
      <c r="I5432" s="25">
        <v>40</v>
      </c>
      <c r="J5432" s="4">
        <v>57</v>
      </c>
      <c r="N5432" t="s">
        <v>8311</v>
      </c>
      <c r="O5432" t="s">
        <v>8224</v>
      </c>
      <c r="P5432" t="s">
        <v>8387</v>
      </c>
      <c r="Q5432" s="8" t="s">
        <v>8369</v>
      </c>
      <c r="R5432">
        <v>7</v>
      </c>
      <c r="S5432" s="7">
        <v>1</v>
      </c>
      <c r="T5432" s="4">
        <v>9000</v>
      </c>
      <c r="U5432" s="4">
        <v>9110</v>
      </c>
      <c r="V5432" s="25">
        <v>40</v>
      </c>
      <c r="W5432" s="4">
        <v>57</v>
      </c>
    </row>
    <row r="5433" spans="1:23" x14ac:dyDescent="0.45">
      <c r="A5433" t="s">
        <v>8311</v>
      </c>
      <c r="B5433" t="s">
        <v>8224</v>
      </c>
      <c r="C5433" t="s">
        <v>8387</v>
      </c>
      <c r="D5433" s="8" t="s">
        <v>8369</v>
      </c>
      <c r="E5433">
        <v>13</v>
      </c>
      <c r="F5433" s="7">
        <v>1</v>
      </c>
      <c r="G5433" s="4">
        <v>3500</v>
      </c>
      <c r="H5433" s="4">
        <v>5599</v>
      </c>
      <c r="I5433" s="25">
        <v>36.174895833333721</v>
      </c>
      <c r="J5433" s="4">
        <v>51</v>
      </c>
      <c r="N5433" t="s">
        <v>8311</v>
      </c>
      <c r="O5433" t="s">
        <v>8224</v>
      </c>
      <c r="P5433" t="s">
        <v>8387</v>
      </c>
      <c r="Q5433" s="8" t="s">
        <v>8369</v>
      </c>
      <c r="R5433">
        <v>13</v>
      </c>
      <c r="S5433" s="7">
        <v>1</v>
      </c>
      <c r="T5433" s="4">
        <v>3500</v>
      </c>
      <c r="U5433" s="4">
        <v>5599</v>
      </c>
      <c r="V5433" s="25">
        <v>36.174895833333721</v>
      </c>
      <c r="W5433" s="4">
        <v>51</v>
      </c>
    </row>
    <row r="5434" spans="1:23" x14ac:dyDescent="0.45">
      <c r="A5434" t="s">
        <v>8311</v>
      </c>
      <c r="B5434" t="s">
        <v>8224</v>
      </c>
      <c r="C5434" t="s">
        <v>8387</v>
      </c>
      <c r="D5434" s="8" t="s">
        <v>8369</v>
      </c>
      <c r="E5434">
        <v>55</v>
      </c>
      <c r="F5434" s="7">
        <v>1</v>
      </c>
      <c r="G5434" s="4">
        <v>8600</v>
      </c>
      <c r="H5434" s="4">
        <v>11090</v>
      </c>
      <c r="I5434" s="25">
        <v>21</v>
      </c>
      <c r="J5434" s="4">
        <v>86</v>
      </c>
      <c r="N5434" t="s">
        <v>8311</v>
      </c>
      <c r="O5434" t="s">
        <v>8224</v>
      </c>
      <c r="P5434" t="s">
        <v>8387</v>
      </c>
      <c r="Q5434" s="8" t="s">
        <v>8369</v>
      </c>
      <c r="R5434">
        <v>55</v>
      </c>
      <c r="S5434" s="7">
        <v>1</v>
      </c>
      <c r="T5434" s="4">
        <v>8600</v>
      </c>
      <c r="U5434" s="4">
        <v>11090</v>
      </c>
      <c r="V5434" s="25">
        <v>21</v>
      </c>
      <c r="W5434" s="4">
        <v>86</v>
      </c>
    </row>
    <row r="5435" spans="1:23" x14ac:dyDescent="0.45">
      <c r="A5435" t="s">
        <v>8311</v>
      </c>
      <c r="B5435" t="s">
        <v>8224</v>
      </c>
      <c r="C5435" t="s">
        <v>8387</v>
      </c>
      <c r="D5435" s="8" t="s">
        <v>8370</v>
      </c>
      <c r="F5435" s="7">
        <v>2</v>
      </c>
      <c r="G5435" s="4">
        <v>8999</v>
      </c>
      <c r="H5435" s="4">
        <v>10415</v>
      </c>
      <c r="I5435" s="25">
        <v>23.823096064817946</v>
      </c>
      <c r="J5435" s="4">
        <v>122</v>
      </c>
      <c r="N5435" t="s">
        <v>8311</v>
      </c>
      <c r="O5435" t="s">
        <v>8224</v>
      </c>
      <c r="P5435" t="s">
        <v>8387</v>
      </c>
      <c r="Q5435" s="8" t="s">
        <v>8370</v>
      </c>
      <c r="S5435" s="7">
        <v>2</v>
      </c>
      <c r="T5435" s="4">
        <v>8999</v>
      </c>
      <c r="U5435" s="4">
        <v>10415</v>
      </c>
      <c r="V5435" s="25">
        <v>23.823096064817946</v>
      </c>
      <c r="W5435" s="4">
        <v>122</v>
      </c>
    </row>
    <row r="5436" spans="1:23" x14ac:dyDescent="0.45">
      <c r="A5436" t="s">
        <v>8311</v>
      </c>
      <c r="B5436" t="s">
        <v>8224</v>
      </c>
      <c r="C5436" t="s">
        <v>8387</v>
      </c>
      <c r="D5436" s="8" t="s">
        <v>8370</v>
      </c>
      <c r="E5436">
        <v>5</v>
      </c>
      <c r="F5436" s="7">
        <v>1</v>
      </c>
      <c r="G5436" s="4">
        <v>3999</v>
      </c>
      <c r="H5436" s="4">
        <v>4390</v>
      </c>
      <c r="I5436" s="25">
        <v>16.299687500002619</v>
      </c>
      <c r="J5436" s="4">
        <v>47</v>
      </c>
      <c r="N5436" t="s">
        <v>8311</v>
      </c>
      <c r="O5436" t="s">
        <v>8224</v>
      </c>
      <c r="P5436" t="s">
        <v>8387</v>
      </c>
      <c r="Q5436" s="8" t="s">
        <v>8370</v>
      </c>
      <c r="R5436">
        <v>5</v>
      </c>
      <c r="S5436" s="7">
        <v>1</v>
      </c>
      <c r="T5436" s="4">
        <v>3999</v>
      </c>
      <c r="U5436" s="4">
        <v>4390</v>
      </c>
      <c r="V5436" s="25">
        <v>16.299687500002619</v>
      </c>
      <c r="W5436" s="4">
        <v>47</v>
      </c>
    </row>
    <row r="5437" spans="1:23" x14ac:dyDescent="0.45">
      <c r="A5437" t="s">
        <v>8311</v>
      </c>
      <c r="B5437" t="s">
        <v>8224</v>
      </c>
      <c r="C5437" t="s">
        <v>8387</v>
      </c>
      <c r="D5437" s="8" t="s">
        <v>8370</v>
      </c>
      <c r="E5437">
        <v>11</v>
      </c>
      <c r="F5437" s="7">
        <v>1</v>
      </c>
      <c r="G5437" s="4">
        <v>5000</v>
      </c>
      <c r="H5437" s="4">
        <v>6025</v>
      </c>
      <c r="I5437" s="25">
        <v>31.346504629633273</v>
      </c>
      <c r="J5437" s="4">
        <v>75</v>
      </c>
      <c r="N5437" t="s">
        <v>8311</v>
      </c>
      <c r="O5437" t="s">
        <v>8224</v>
      </c>
      <c r="P5437" t="s">
        <v>8387</v>
      </c>
      <c r="Q5437" s="8" t="s">
        <v>8370</v>
      </c>
      <c r="R5437">
        <v>11</v>
      </c>
      <c r="S5437" s="7">
        <v>1</v>
      </c>
      <c r="T5437" s="4">
        <v>5000</v>
      </c>
      <c r="U5437" s="4">
        <v>6025</v>
      </c>
      <c r="V5437" s="25">
        <v>31.346504629633273</v>
      </c>
      <c r="W5437" s="4">
        <v>75</v>
      </c>
    </row>
    <row r="5438" spans="1:23" x14ac:dyDescent="0.45">
      <c r="A5438" t="s">
        <v>8311</v>
      </c>
      <c r="B5438" t="s">
        <v>8224</v>
      </c>
      <c r="C5438" t="s">
        <v>8388</v>
      </c>
      <c r="F5438" s="7"/>
      <c r="G5438" s="4"/>
      <c r="H5438" s="4"/>
      <c r="I5438" s="25"/>
      <c r="J5438" s="4"/>
      <c r="N5438" t="s">
        <v>8311</v>
      </c>
      <c r="O5438" t="s">
        <v>8224</v>
      </c>
      <c r="P5438" t="s">
        <v>8388</v>
      </c>
      <c r="S5438" s="7"/>
      <c r="T5438" s="4"/>
      <c r="U5438" s="4"/>
      <c r="V5438" s="25"/>
      <c r="W5438" s="4"/>
    </row>
    <row r="5439" spans="1:23" x14ac:dyDescent="0.45">
      <c r="A5439" t="s">
        <v>8311</v>
      </c>
      <c r="B5439" t="s">
        <v>8224</v>
      </c>
      <c r="C5439" t="s">
        <v>8388</v>
      </c>
      <c r="D5439" s="8" t="s">
        <v>8376</v>
      </c>
      <c r="F5439" s="7">
        <v>1</v>
      </c>
      <c r="G5439" s="4">
        <v>10275</v>
      </c>
      <c r="H5439" s="4">
        <v>14653</v>
      </c>
      <c r="I5439" s="25">
        <v>30</v>
      </c>
      <c r="J5439" s="4">
        <v>79</v>
      </c>
      <c r="N5439" t="s">
        <v>8311</v>
      </c>
      <c r="O5439" t="s">
        <v>8224</v>
      </c>
      <c r="P5439" t="s">
        <v>8388</v>
      </c>
      <c r="Q5439" s="8" t="s">
        <v>8376</v>
      </c>
      <c r="S5439" s="7">
        <v>1</v>
      </c>
      <c r="T5439" s="4">
        <v>10275</v>
      </c>
      <c r="U5439" s="4">
        <v>14653</v>
      </c>
      <c r="V5439" s="25">
        <v>30</v>
      </c>
      <c r="W5439" s="4">
        <v>79</v>
      </c>
    </row>
    <row r="5440" spans="1:23" x14ac:dyDescent="0.45">
      <c r="A5440" t="s">
        <v>8311</v>
      </c>
      <c r="B5440" t="s">
        <v>8224</v>
      </c>
      <c r="C5440" t="s">
        <v>8388</v>
      </c>
      <c r="D5440" s="8" t="s">
        <v>8376</v>
      </c>
      <c r="E5440">
        <v>1</v>
      </c>
      <c r="F5440" s="7">
        <v>1</v>
      </c>
      <c r="G5440" s="4">
        <v>10275</v>
      </c>
      <c r="H5440" s="4">
        <v>14653</v>
      </c>
      <c r="I5440" s="25">
        <v>30</v>
      </c>
      <c r="J5440" s="4">
        <v>79</v>
      </c>
      <c r="N5440" t="s">
        <v>8311</v>
      </c>
      <c r="O5440" t="s">
        <v>8224</v>
      </c>
      <c r="P5440" t="s">
        <v>8388</v>
      </c>
      <c r="Q5440" s="8" t="s">
        <v>8376</v>
      </c>
      <c r="R5440">
        <v>1</v>
      </c>
      <c r="S5440" s="7">
        <v>1</v>
      </c>
      <c r="T5440" s="4">
        <v>10275</v>
      </c>
      <c r="U5440" s="4">
        <v>14653</v>
      </c>
      <c r="V5440" s="25">
        <v>30</v>
      </c>
      <c r="W5440" s="4">
        <v>79</v>
      </c>
    </row>
    <row r="5441" spans="1:23" x14ac:dyDescent="0.45">
      <c r="A5441" t="s">
        <v>8323</v>
      </c>
      <c r="B5441"/>
      <c r="F5441" s="7">
        <v>60</v>
      </c>
      <c r="G5441" s="4">
        <v>343826</v>
      </c>
      <c r="H5441" s="4">
        <v>420988.01</v>
      </c>
      <c r="I5441" s="25">
        <v>33.187396412036833</v>
      </c>
      <c r="J5441" s="4">
        <v>5221</v>
      </c>
      <c r="N5441" t="s">
        <v>8323</v>
      </c>
      <c r="O5441"/>
      <c r="S5441" s="7">
        <v>60</v>
      </c>
      <c r="T5441" s="4">
        <v>343826</v>
      </c>
      <c r="U5441" s="4">
        <v>420988.01</v>
      </c>
      <c r="V5441" s="25">
        <v>33.187396412036833</v>
      </c>
      <c r="W5441" s="4">
        <v>5221</v>
      </c>
    </row>
    <row r="5442" spans="1:23" x14ac:dyDescent="0.45">
      <c r="A5442" t="s">
        <v>8323</v>
      </c>
      <c r="B5442" t="s">
        <v>8226</v>
      </c>
      <c r="F5442" s="7">
        <v>1</v>
      </c>
      <c r="G5442" s="4">
        <v>5000</v>
      </c>
      <c r="H5442" s="4">
        <v>5585</v>
      </c>
      <c r="I5442" s="25">
        <v>20.036840277767624</v>
      </c>
      <c r="J5442" s="4">
        <v>105</v>
      </c>
      <c r="N5442" t="s">
        <v>8323</v>
      </c>
      <c r="O5442" t="s">
        <v>8226</v>
      </c>
      <c r="S5442" s="7">
        <v>1</v>
      </c>
      <c r="T5442" s="4">
        <v>5000</v>
      </c>
      <c r="U5442" s="4">
        <v>5585</v>
      </c>
      <c r="V5442" s="25">
        <v>20.036840277767624</v>
      </c>
      <c r="W5442" s="4">
        <v>105</v>
      </c>
    </row>
    <row r="5443" spans="1:23" x14ac:dyDescent="0.45">
      <c r="A5443" t="s">
        <v>8323</v>
      </c>
      <c r="B5443" t="s">
        <v>8226</v>
      </c>
      <c r="C5443" t="s">
        <v>8387</v>
      </c>
      <c r="F5443" s="7"/>
      <c r="G5443" s="4"/>
      <c r="H5443" s="4"/>
      <c r="I5443" s="25"/>
      <c r="J5443" s="4"/>
      <c r="N5443" t="s">
        <v>8323</v>
      </c>
      <c r="O5443" t="s">
        <v>8226</v>
      </c>
      <c r="P5443" t="s">
        <v>8387</v>
      </c>
      <c r="S5443" s="7"/>
      <c r="T5443" s="4"/>
      <c r="U5443" s="4"/>
      <c r="V5443" s="25"/>
      <c r="W5443" s="4"/>
    </row>
    <row r="5444" spans="1:23" x14ac:dyDescent="0.45">
      <c r="A5444" t="s">
        <v>8323</v>
      </c>
      <c r="B5444" t="s">
        <v>8226</v>
      </c>
      <c r="C5444" t="s">
        <v>8387</v>
      </c>
      <c r="D5444" s="8" t="s">
        <v>8372</v>
      </c>
      <c r="F5444" s="7">
        <v>1</v>
      </c>
      <c r="G5444" s="4">
        <v>5000</v>
      </c>
      <c r="H5444" s="4">
        <v>5585</v>
      </c>
      <c r="I5444" s="25">
        <v>20.036840277767624</v>
      </c>
      <c r="J5444" s="4">
        <v>105</v>
      </c>
      <c r="N5444" t="s">
        <v>8323</v>
      </c>
      <c r="O5444" t="s">
        <v>8226</v>
      </c>
      <c r="P5444" t="s">
        <v>8387</v>
      </c>
      <c r="Q5444" s="8" t="s">
        <v>8372</v>
      </c>
      <c r="S5444" s="7">
        <v>1</v>
      </c>
      <c r="T5444" s="4">
        <v>5000</v>
      </c>
      <c r="U5444" s="4">
        <v>5585</v>
      </c>
      <c r="V5444" s="25">
        <v>20.036840277767624</v>
      </c>
      <c r="W5444" s="4">
        <v>105</v>
      </c>
    </row>
    <row r="5445" spans="1:23" x14ac:dyDescent="0.45">
      <c r="A5445" t="s">
        <v>8323</v>
      </c>
      <c r="B5445" t="s">
        <v>8226</v>
      </c>
      <c r="C5445" t="s">
        <v>8387</v>
      </c>
      <c r="D5445" s="8" t="s">
        <v>8372</v>
      </c>
      <c r="E5445">
        <v>752</v>
      </c>
      <c r="F5445" s="7">
        <v>1</v>
      </c>
      <c r="G5445" s="4">
        <v>5000</v>
      </c>
      <c r="H5445" s="4">
        <v>5585</v>
      </c>
      <c r="I5445" s="25">
        <v>20.036840277767624</v>
      </c>
      <c r="J5445" s="4">
        <v>105</v>
      </c>
      <c r="N5445" t="s">
        <v>8323</v>
      </c>
      <c r="O5445" t="s">
        <v>8226</v>
      </c>
      <c r="P5445" t="s">
        <v>8387</v>
      </c>
      <c r="Q5445" s="8" t="s">
        <v>8372</v>
      </c>
      <c r="R5445">
        <v>752</v>
      </c>
      <c r="S5445" s="7">
        <v>1</v>
      </c>
      <c r="T5445" s="4">
        <v>5000</v>
      </c>
      <c r="U5445" s="4">
        <v>5585</v>
      </c>
      <c r="V5445" s="25">
        <v>20.036840277767624</v>
      </c>
      <c r="W5445" s="4">
        <v>105</v>
      </c>
    </row>
    <row r="5446" spans="1:23" x14ac:dyDescent="0.45">
      <c r="A5446" t="s">
        <v>8323</v>
      </c>
      <c r="B5446" t="s">
        <v>8229</v>
      </c>
      <c r="F5446" s="7">
        <v>3</v>
      </c>
      <c r="G5446" s="4">
        <v>15000</v>
      </c>
      <c r="H5446" s="4">
        <v>26546</v>
      </c>
      <c r="I5446" s="25">
        <v>32.334047067900734</v>
      </c>
      <c r="J5446" s="4">
        <v>368</v>
      </c>
      <c r="N5446" t="s">
        <v>8323</v>
      </c>
      <c r="O5446" t="s">
        <v>8229</v>
      </c>
      <c r="S5446" s="7">
        <v>3</v>
      </c>
      <c r="T5446" s="4">
        <v>15000</v>
      </c>
      <c r="U5446" s="4">
        <v>26546</v>
      </c>
      <c r="V5446" s="25">
        <v>32.334047067900734</v>
      </c>
      <c r="W5446" s="4">
        <v>368</v>
      </c>
    </row>
    <row r="5447" spans="1:23" x14ac:dyDescent="0.45">
      <c r="A5447" t="s">
        <v>8323</v>
      </c>
      <c r="B5447" t="s">
        <v>8229</v>
      </c>
      <c r="C5447" t="s">
        <v>8386</v>
      </c>
      <c r="F5447" s="7"/>
      <c r="G5447" s="4"/>
      <c r="H5447" s="4"/>
      <c r="I5447" s="25"/>
      <c r="J5447" s="4"/>
      <c r="N5447" t="s">
        <v>8323</v>
      </c>
      <c r="O5447" t="s">
        <v>8229</v>
      </c>
      <c r="P5447" t="s">
        <v>8386</v>
      </c>
      <c r="S5447" s="7"/>
      <c r="T5447" s="4"/>
      <c r="U5447" s="4"/>
      <c r="V5447" s="25"/>
      <c r="W5447" s="4"/>
    </row>
    <row r="5448" spans="1:23" x14ac:dyDescent="0.45">
      <c r="A5448" t="s">
        <v>8323</v>
      </c>
      <c r="B5448" t="s">
        <v>8229</v>
      </c>
      <c r="C5448" t="s">
        <v>8386</v>
      </c>
      <c r="D5448" s="8" t="s">
        <v>8379</v>
      </c>
      <c r="F5448" s="7">
        <v>1</v>
      </c>
      <c r="G5448" s="4">
        <v>8500</v>
      </c>
      <c r="H5448" s="4">
        <v>10670</v>
      </c>
      <c r="I5448" s="25">
        <v>31.04374999999709</v>
      </c>
      <c r="J5448" s="4">
        <v>57</v>
      </c>
      <c r="N5448" t="s">
        <v>8323</v>
      </c>
      <c r="O5448" t="s">
        <v>8229</v>
      </c>
      <c r="P5448" t="s">
        <v>8386</v>
      </c>
      <c r="Q5448" s="8" t="s">
        <v>8379</v>
      </c>
      <c r="S5448" s="7">
        <v>1</v>
      </c>
      <c r="T5448" s="4">
        <v>8500</v>
      </c>
      <c r="U5448" s="4">
        <v>10670</v>
      </c>
      <c r="V5448" s="25">
        <v>31.04374999999709</v>
      </c>
      <c r="W5448" s="4">
        <v>57</v>
      </c>
    </row>
    <row r="5449" spans="1:23" x14ac:dyDescent="0.45">
      <c r="A5449" t="s">
        <v>8323</v>
      </c>
      <c r="B5449" t="s">
        <v>8229</v>
      </c>
      <c r="C5449" t="s">
        <v>8386</v>
      </c>
      <c r="D5449" s="8" t="s">
        <v>8379</v>
      </c>
      <c r="E5449">
        <v>734</v>
      </c>
      <c r="F5449" s="7">
        <v>1</v>
      </c>
      <c r="G5449" s="4">
        <v>8500</v>
      </c>
      <c r="H5449" s="4">
        <v>10670</v>
      </c>
      <c r="I5449" s="25">
        <v>31.04374999999709</v>
      </c>
      <c r="J5449" s="4">
        <v>57</v>
      </c>
      <c r="N5449" t="s">
        <v>8323</v>
      </c>
      <c r="O5449" t="s">
        <v>8229</v>
      </c>
      <c r="P5449" t="s">
        <v>8386</v>
      </c>
      <c r="Q5449" s="8" t="s">
        <v>8379</v>
      </c>
      <c r="R5449">
        <v>734</v>
      </c>
      <c r="S5449" s="7">
        <v>1</v>
      </c>
      <c r="T5449" s="4">
        <v>8500</v>
      </c>
      <c r="U5449" s="4">
        <v>10670</v>
      </c>
      <c r="V5449" s="25">
        <v>31.04374999999709</v>
      </c>
      <c r="W5449" s="4">
        <v>57</v>
      </c>
    </row>
    <row r="5450" spans="1:23" x14ac:dyDescent="0.45">
      <c r="A5450" t="s">
        <v>8323</v>
      </c>
      <c r="B5450" t="s">
        <v>8229</v>
      </c>
      <c r="C5450" t="s">
        <v>8386</v>
      </c>
      <c r="D5450" s="8" t="s">
        <v>8374</v>
      </c>
      <c r="F5450" s="7">
        <v>1</v>
      </c>
      <c r="G5450" s="4">
        <v>5000</v>
      </c>
      <c r="H5450" s="4">
        <v>10210</v>
      </c>
      <c r="I5450" s="25">
        <v>36.958391203705105</v>
      </c>
      <c r="J5450" s="4">
        <v>172</v>
      </c>
      <c r="N5450" t="s">
        <v>8323</v>
      </c>
      <c r="O5450" t="s">
        <v>8229</v>
      </c>
      <c r="P5450" t="s">
        <v>8386</v>
      </c>
      <c r="Q5450" s="8" t="s">
        <v>8374</v>
      </c>
      <c r="S5450" s="7">
        <v>1</v>
      </c>
      <c r="T5450" s="4">
        <v>5000</v>
      </c>
      <c r="U5450" s="4">
        <v>10210</v>
      </c>
      <c r="V5450" s="25">
        <v>36.958391203705105</v>
      </c>
      <c r="W5450" s="4">
        <v>172</v>
      </c>
    </row>
    <row r="5451" spans="1:23" x14ac:dyDescent="0.45">
      <c r="A5451" t="s">
        <v>8323</v>
      </c>
      <c r="B5451" t="s">
        <v>8229</v>
      </c>
      <c r="C5451" t="s">
        <v>8386</v>
      </c>
      <c r="D5451" s="8" t="s">
        <v>8374</v>
      </c>
      <c r="E5451">
        <v>1349</v>
      </c>
      <c r="F5451" s="7">
        <v>1</v>
      </c>
      <c r="G5451" s="4">
        <v>5000</v>
      </c>
      <c r="H5451" s="4">
        <v>10210</v>
      </c>
      <c r="I5451" s="25">
        <v>36.958391203705105</v>
      </c>
      <c r="J5451" s="4">
        <v>172</v>
      </c>
      <c r="N5451" t="s">
        <v>8323</v>
      </c>
      <c r="O5451" t="s">
        <v>8229</v>
      </c>
      <c r="P5451" t="s">
        <v>8386</v>
      </c>
      <c r="Q5451" s="8" t="s">
        <v>8374</v>
      </c>
      <c r="R5451">
        <v>1349</v>
      </c>
      <c r="S5451" s="7">
        <v>1</v>
      </c>
      <c r="T5451" s="4">
        <v>5000</v>
      </c>
      <c r="U5451" s="4">
        <v>10210</v>
      </c>
      <c r="V5451" s="25">
        <v>36.958391203705105</v>
      </c>
      <c r="W5451" s="4">
        <v>172</v>
      </c>
    </row>
    <row r="5452" spans="1:23" x14ac:dyDescent="0.45">
      <c r="A5452" t="s">
        <v>8323</v>
      </c>
      <c r="B5452" t="s">
        <v>8229</v>
      </c>
      <c r="C5452" t="s">
        <v>8387</v>
      </c>
      <c r="F5452" s="7"/>
      <c r="G5452" s="4"/>
      <c r="H5452" s="4"/>
      <c r="I5452" s="25"/>
      <c r="J5452" s="4"/>
      <c r="N5452" t="s">
        <v>8323</v>
      </c>
      <c r="O5452" t="s">
        <v>8229</v>
      </c>
      <c r="P5452" t="s">
        <v>8387</v>
      </c>
      <c r="S5452" s="7"/>
      <c r="T5452" s="4"/>
      <c r="U5452" s="4"/>
      <c r="V5452" s="25"/>
      <c r="W5452" s="4"/>
    </row>
    <row r="5453" spans="1:23" x14ac:dyDescent="0.45">
      <c r="A5453" t="s">
        <v>8323</v>
      </c>
      <c r="B5453" t="s">
        <v>8229</v>
      </c>
      <c r="C5453" t="s">
        <v>8387</v>
      </c>
      <c r="D5453" s="8" t="s">
        <v>8380</v>
      </c>
      <c r="F5453" s="7">
        <v>1</v>
      </c>
      <c r="G5453" s="4">
        <v>1500</v>
      </c>
      <c r="H5453" s="4">
        <v>5666</v>
      </c>
      <c r="I5453" s="25">
        <v>29</v>
      </c>
      <c r="J5453" s="4">
        <v>139</v>
      </c>
      <c r="N5453" t="s">
        <v>8323</v>
      </c>
      <c r="O5453" t="s">
        <v>8229</v>
      </c>
      <c r="P5453" t="s">
        <v>8387</v>
      </c>
      <c r="Q5453" s="8" t="s">
        <v>8380</v>
      </c>
      <c r="S5453" s="7">
        <v>1</v>
      </c>
      <c r="T5453" s="4">
        <v>1500</v>
      </c>
      <c r="U5453" s="4">
        <v>5666</v>
      </c>
      <c r="V5453" s="25">
        <v>29</v>
      </c>
      <c r="W5453" s="4">
        <v>139</v>
      </c>
    </row>
    <row r="5454" spans="1:23" x14ac:dyDescent="0.45">
      <c r="A5454" t="s">
        <v>8323</v>
      </c>
      <c r="B5454" t="s">
        <v>8229</v>
      </c>
      <c r="C5454" t="s">
        <v>8387</v>
      </c>
      <c r="D5454" s="8" t="s">
        <v>8380</v>
      </c>
      <c r="E5454">
        <v>1344</v>
      </c>
      <c r="F5454" s="7">
        <v>1</v>
      </c>
      <c r="G5454" s="4">
        <v>1500</v>
      </c>
      <c r="H5454" s="4">
        <v>5666</v>
      </c>
      <c r="I5454" s="25">
        <v>29</v>
      </c>
      <c r="J5454" s="4">
        <v>139</v>
      </c>
      <c r="N5454" t="s">
        <v>8323</v>
      </c>
      <c r="O5454" t="s">
        <v>8229</v>
      </c>
      <c r="P5454" t="s">
        <v>8387</v>
      </c>
      <c r="Q5454" s="8" t="s">
        <v>8380</v>
      </c>
      <c r="R5454">
        <v>1344</v>
      </c>
      <c r="S5454" s="7">
        <v>1</v>
      </c>
      <c r="T5454" s="4">
        <v>1500</v>
      </c>
      <c r="U5454" s="4">
        <v>5666</v>
      </c>
      <c r="V5454" s="25">
        <v>29</v>
      </c>
      <c r="W5454" s="4">
        <v>139</v>
      </c>
    </row>
    <row r="5455" spans="1:23" x14ac:dyDescent="0.45">
      <c r="A5455" t="s">
        <v>8323</v>
      </c>
      <c r="B5455" t="s">
        <v>8225</v>
      </c>
      <c r="F5455" s="7">
        <v>6</v>
      </c>
      <c r="G5455" s="4">
        <v>17240</v>
      </c>
      <c r="H5455" s="4">
        <v>20361</v>
      </c>
      <c r="I5455" s="25">
        <v>36.693663194444525</v>
      </c>
      <c r="J5455" s="4">
        <v>730</v>
      </c>
      <c r="N5455" t="s">
        <v>8323</v>
      </c>
      <c r="O5455" t="s">
        <v>8225</v>
      </c>
      <c r="S5455" s="7">
        <v>6</v>
      </c>
      <c r="T5455" s="4">
        <v>17240</v>
      </c>
      <c r="U5455" s="4">
        <v>20361</v>
      </c>
      <c r="V5455" s="25">
        <v>36.693663194444525</v>
      </c>
      <c r="W5455" s="4">
        <v>730</v>
      </c>
    </row>
    <row r="5456" spans="1:23" x14ac:dyDescent="0.45">
      <c r="A5456" t="s">
        <v>8323</v>
      </c>
      <c r="B5456" t="s">
        <v>8225</v>
      </c>
      <c r="C5456" t="s">
        <v>8383</v>
      </c>
      <c r="F5456" s="7"/>
      <c r="G5456" s="4"/>
      <c r="H5456" s="4"/>
      <c r="I5456" s="25"/>
      <c r="J5456" s="4"/>
      <c r="N5456" t="s">
        <v>8323</v>
      </c>
      <c r="O5456" t="s">
        <v>8225</v>
      </c>
      <c r="P5456" t="s">
        <v>8383</v>
      </c>
      <c r="S5456" s="7"/>
      <c r="T5456" s="4"/>
      <c r="U5456" s="4"/>
      <c r="V5456" s="25"/>
      <c r="W5456" s="4"/>
    </row>
    <row r="5457" spans="1:23" x14ac:dyDescent="0.45">
      <c r="A5457" t="s">
        <v>8323</v>
      </c>
      <c r="B5457" t="s">
        <v>8225</v>
      </c>
      <c r="C5457" t="s">
        <v>8383</v>
      </c>
      <c r="D5457" s="8" t="s">
        <v>8373</v>
      </c>
      <c r="F5457" s="7">
        <v>1</v>
      </c>
      <c r="G5457" s="4">
        <v>2500</v>
      </c>
      <c r="H5457" s="4">
        <v>3067</v>
      </c>
      <c r="I5457" s="25">
        <v>30.161979166667152</v>
      </c>
      <c r="J5457" s="4">
        <v>121</v>
      </c>
      <c r="N5457" t="s">
        <v>8323</v>
      </c>
      <c r="O5457" t="s">
        <v>8225</v>
      </c>
      <c r="P5457" t="s">
        <v>8383</v>
      </c>
      <c r="Q5457" s="8" t="s">
        <v>8373</v>
      </c>
      <c r="S5457" s="7">
        <v>1</v>
      </c>
      <c r="T5457" s="4">
        <v>2500</v>
      </c>
      <c r="U5457" s="4">
        <v>3067</v>
      </c>
      <c r="V5457" s="25">
        <v>30.161979166667152</v>
      </c>
      <c r="W5457" s="4">
        <v>121</v>
      </c>
    </row>
    <row r="5458" spans="1:23" x14ac:dyDescent="0.45">
      <c r="A5458" t="s">
        <v>8323</v>
      </c>
      <c r="B5458" t="s">
        <v>8225</v>
      </c>
      <c r="C5458" t="s">
        <v>8383</v>
      </c>
      <c r="D5458" s="8" t="s">
        <v>8373</v>
      </c>
      <c r="E5458">
        <v>1355</v>
      </c>
      <c r="F5458" s="7">
        <v>1</v>
      </c>
      <c r="G5458" s="4">
        <v>2500</v>
      </c>
      <c r="H5458" s="4">
        <v>3067</v>
      </c>
      <c r="I5458" s="25">
        <v>30.161979166667152</v>
      </c>
      <c r="J5458" s="4">
        <v>121</v>
      </c>
      <c r="N5458" t="s">
        <v>8323</v>
      </c>
      <c r="O5458" t="s">
        <v>8225</v>
      </c>
      <c r="P5458" t="s">
        <v>8383</v>
      </c>
      <c r="Q5458" s="8" t="s">
        <v>8373</v>
      </c>
      <c r="R5458">
        <v>1355</v>
      </c>
      <c r="S5458" s="7">
        <v>1</v>
      </c>
      <c r="T5458" s="4">
        <v>2500</v>
      </c>
      <c r="U5458" s="4">
        <v>3067</v>
      </c>
      <c r="V5458" s="25">
        <v>30.161979166667152</v>
      </c>
      <c r="W5458" s="4">
        <v>121</v>
      </c>
    </row>
    <row r="5459" spans="1:23" x14ac:dyDescent="0.45">
      <c r="A5459" t="s">
        <v>8323</v>
      </c>
      <c r="B5459" t="s">
        <v>8225</v>
      </c>
      <c r="C5459" t="s">
        <v>8384</v>
      </c>
      <c r="F5459" s="7"/>
      <c r="G5459" s="4"/>
      <c r="H5459" s="4"/>
      <c r="I5459" s="25"/>
      <c r="J5459" s="4"/>
      <c r="N5459" t="s">
        <v>8323</v>
      </c>
      <c r="O5459" t="s">
        <v>8225</v>
      </c>
      <c r="P5459" t="s">
        <v>8384</v>
      </c>
      <c r="S5459" s="7"/>
      <c r="T5459" s="4"/>
      <c r="U5459" s="4"/>
      <c r="V5459" s="25"/>
      <c r="W5459" s="4"/>
    </row>
    <row r="5460" spans="1:23" x14ac:dyDescent="0.45">
      <c r="A5460" t="s">
        <v>8323</v>
      </c>
      <c r="B5460" t="s">
        <v>8225</v>
      </c>
      <c r="C5460" t="s">
        <v>8384</v>
      </c>
      <c r="D5460" s="8" t="s">
        <v>8370</v>
      </c>
      <c r="F5460" s="7">
        <v>1</v>
      </c>
      <c r="G5460" s="4">
        <v>40</v>
      </c>
      <c r="H5460" s="4">
        <v>64</v>
      </c>
      <c r="I5460" s="25">
        <v>60</v>
      </c>
      <c r="J5460" s="4">
        <v>13</v>
      </c>
      <c r="N5460" t="s">
        <v>8323</v>
      </c>
      <c r="O5460" t="s">
        <v>8225</v>
      </c>
      <c r="P5460" t="s">
        <v>8384</v>
      </c>
      <c r="Q5460" s="8" t="s">
        <v>8370</v>
      </c>
      <c r="S5460" s="7">
        <v>1</v>
      </c>
      <c r="T5460" s="4">
        <v>40</v>
      </c>
      <c r="U5460" s="4">
        <v>64</v>
      </c>
      <c r="V5460" s="25">
        <v>60</v>
      </c>
      <c r="W5460" s="4">
        <v>13</v>
      </c>
    </row>
    <row r="5461" spans="1:23" x14ac:dyDescent="0.45">
      <c r="A5461" t="s">
        <v>8323</v>
      </c>
      <c r="B5461" t="s">
        <v>8225</v>
      </c>
      <c r="C5461" t="s">
        <v>8384</v>
      </c>
      <c r="D5461" s="8" t="s">
        <v>8370</v>
      </c>
      <c r="E5461">
        <v>732</v>
      </c>
      <c r="F5461" s="7">
        <v>1</v>
      </c>
      <c r="G5461" s="4">
        <v>40</v>
      </c>
      <c r="H5461" s="4">
        <v>64</v>
      </c>
      <c r="I5461" s="25">
        <v>60</v>
      </c>
      <c r="J5461" s="4">
        <v>13</v>
      </c>
      <c r="N5461" t="s">
        <v>8323</v>
      </c>
      <c r="O5461" t="s">
        <v>8225</v>
      </c>
      <c r="P5461" t="s">
        <v>8384</v>
      </c>
      <c r="Q5461" s="8" t="s">
        <v>8370</v>
      </c>
      <c r="R5461">
        <v>732</v>
      </c>
      <c r="S5461" s="7">
        <v>1</v>
      </c>
      <c r="T5461" s="4">
        <v>40</v>
      </c>
      <c r="U5461" s="4">
        <v>64</v>
      </c>
      <c r="V5461" s="25">
        <v>60</v>
      </c>
      <c r="W5461" s="4">
        <v>13</v>
      </c>
    </row>
    <row r="5462" spans="1:23" x14ac:dyDescent="0.45">
      <c r="A5462" t="s">
        <v>8323</v>
      </c>
      <c r="B5462" t="s">
        <v>8225</v>
      </c>
      <c r="C5462" t="s">
        <v>8384</v>
      </c>
      <c r="D5462" s="8" t="s">
        <v>8374</v>
      </c>
      <c r="F5462" s="7">
        <v>1</v>
      </c>
      <c r="G5462" s="4">
        <v>2500</v>
      </c>
      <c r="H5462" s="4">
        <v>3012</v>
      </c>
      <c r="I5462" s="25">
        <v>30</v>
      </c>
      <c r="J5462" s="4">
        <v>169</v>
      </c>
      <c r="N5462" t="s">
        <v>8323</v>
      </c>
      <c r="O5462" t="s">
        <v>8225</v>
      </c>
      <c r="P5462" t="s">
        <v>8384</v>
      </c>
      <c r="Q5462" s="8" t="s">
        <v>8374</v>
      </c>
      <c r="S5462" s="7">
        <v>1</v>
      </c>
      <c r="T5462" s="4">
        <v>2500</v>
      </c>
      <c r="U5462" s="4">
        <v>3012</v>
      </c>
      <c r="V5462" s="25">
        <v>30</v>
      </c>
      <c r="W5462" s="4">
        <v>169</v>
      </c>
    </row>
    <row r="5463" spans="1:23" x14ac:dyDescent="0.45">
      <c r="A5463" t="s">
        <v>8323</v>
      </c>
      <c r="B5463" t="s">
        <v>8225</v>
      </c>
      <c r="C5463" t="s">
        <v>8384</v>
      </c>
      <c r="D5463" s="8" t="s">
        <v>8374</v>
      </c>
      <c r="E5463">
        <v>733</v>
      </c>
      <c r="F5463" s="7">
        <v>1</v>
      </c>
      <c r="G5463" s="4">
        <v>2500</v>
      </c>
      <c r="H5463" s="4">
        <v>3012</v>
      </c>
      <c r="I5463" s="25">
        <v>30</v>
      </c>
      <c r="J5463" s="4">
        <v>169</v>
      </c>
      <c r="N5463" t="s">
        <v>8323</v>
      </c>
      <c r="O5463" t="s">
        <v>8225</v>
      </c>
      <c r="P5463" t="s">
        <v>8384</v>
      </c>
      <c r="Q5463" s="8" t="s">
        <v>8374</v>
      </c>
      <c r="R5463">
        <v>733</v>
      </c>
      <c r="S5463" s="7">
        <v>1</v>
      </c>
      <c r="T5463" s="4">
        <v>2500</v>
      </c>
      <c r="U5463" s="4">
        <v>3012</v>
      </c>
      <c r="V5463" s="25">
        <v>30</v>
      </c>
      <c r="W5463" s="4">
        <v>169</v>
      </c>
    </row>
    <row r="5464" spans="1:23" x14ac:dyDescent="0.45">
      <c r="A5464" t="s">
        <v>8323</v>
      </c>
      <c r="B5464" t="s">
        <v>8225</v>
      </c>
      <c r="C5464" t="s">
        <v>8385</v>
      </c>
      <c r="F5464" s="7"/>
      <c r="G5464" s="4"/>
      <c r="H5464" s="4"/>
      <c r="I5464" s="25"/>
      <c r="J5464" s="4"/>
      <c r="N5464" t="s">
        <v>8323</v>
      </c>
      <c r="O5464" t="s">
        <v>8225</v>
      </c>
      <c r="P5464" t="s">
        <v>8385</v>
      </c>
      <c r="S5464" s="7"/>
      <c r="T5464" s="4"/>
      <c r="U5464" s="4"/>
      <c r="V5464" s="25"/>
      <c r="W5464" s="4"/>
    </row>
    <row r="5465" spans="1:23" x14ac:dyDescent="0.45">
      <c r="A5465" t="s">
        <v>8323</v>
      </c>
      <c r="B5465" t="s">
        <v>8225</v>
      </c>
      <c r="C5465" t="s">
        <v>8385</v>
      </c>
      <c r="D5465" s="8" t="s">
        <v>8369</v>
      </c>
      <c r="F5465" s="7">
        <v>2</v>
      </c>
      <c r="G5465" s="4">
        <v>11000</v>
      </c>
      <c r="H5465" s="4">
        <v>12655</v>
      </c>
      <c r="I5465" s="25">
        <v>35</v>
      </c>
      <c r="J5465" s="4">
        <v>363</v>
      </c>
      <c r="N5465" t="s">
        <v>8323</v>
      </c>
      <c r="O5465" t="s">
        <v>8225</v>
      </c>
      <c r="P5465" t="s">
        <v>8385</v>
      </c>
      <c r="Q5465" s="8" t="s">
        <v>8369</v>
      </c>
      <c r="S5465" s="7">
        <v>2</v>
      </c>
      <c r="T5465" s="4">
        <v>11000</v>
      </c>
      <c r="U5465" s="4">
        <v>12655</v>
      </c>
      <c r="V5465" s="25">
        <v>35</v>
      </c>
      <c r="W5465" s="4">
        <v>363</v>
      </c>
    </row>
    <row r="5466" spans="1:23" x14ac:dyDescent="0.45">
      <c r="A5466" t="s">
        <v>8323</v>
      </c>
      <c r="B5466" t="s">
        <v>8225</v>
      </c>
      <c r="C5466" t="s">
        <v>8385</v>
      </c>
      <c r="D5466" s="8" t="s">
        <v>8369</v>
      </c>
      <c r="E5466">
        <v>759</v>
      </c>
      <c r="F5466" s="7">
        <v>1</v>
      </c>
      <c r="G5466" s="4">
        <v>5000</v>
      </c>
      <c r="H5466" s="4">
        <v>5096</v>
      </c>
      <c r="I5466" s="25">
        <v>40</v>
      </c>
      <c r="J5466" s="4">
        <v>99</v>
      </c>
      <c r="N5466" t="s">
        <v>8323</v>
      </c>
      <c r="O5466" t="s">
        <v>8225</v>
      </c>
      <c r="P5466" t="s">
        <v>8385</v>
      </c>
      <c r="Q5466" s="8" t="s">
        <v>8369</v>
      </c>
      <c r="R5466">
        <v>759</v>
      </c>
      <c r="S5466" s="7">
        <v>1</v>
      </c>
      <c r="T5466" s="4">
        <v>5000</v>
      </c>
      <c r="U5466" s="4">
        <v>5096</v>
      </c>
      <c r="V5466" s="25">
        <v>40</v>
      </c>
      <c r="W5466" s="4">
        <v>99</v>
      </c>
    </row>
    <row r="5467" spans="1:23" x14ac:dyDescent="0.45">
      <c r="A5467" t="s">
        <v>8323</v>
      </c>
      <c r="B5467" t="s">
        <v>8225</v>
      </c>
      <c r="C5467" t="s">
        <v>8385</v>
      </c>
      <c r="D5467" s="8" t="s">
        <v>8369</v>
      </c>
      <c r="E5467">
        <v>1361</v>
      </c>
      <c r="F5467" s="7">
        <v>1</v>
      </c>
      <c r="G5467" s="4">
        <v>6000</v>
      </c>
      <c r="H5467" s="4">
        <v>7559</v>
      </c>
      <c r="I5467" s="25">
        <v>30</v>
      </c>
      <c r="J5467" s="4">
        <v>264</v>
      </c>
      <c r="N5467" t="s">
        <v>8323</v>
      </c>
      <c r="O5467" t="s">
        <v>8225</v>
      </c>
      <c r="P5467" t="s">
        <v>8385</v>
      </c>
      <c r="Q5467" s="8" t="s">
        <v>8369</v>
      </c>
      <c r="R5467">
        <v>1361</v>
      </c>
      <c r="S5467" s="7">
        <v>1</v>
      </c>
      <c r="T5467" s="4">
        <v>6000</v>
      </c>
      <c r="U5467" s="4">
        <v>7559</v>
      </c>
      <c r="V5467" s="25">
        <v>30</v>
      </c>
      <c r="W5467" s="4">
        <v>264</v>
      </c>
    </row>
    <row r="5468" spans="1:23" x14ac:dyDescent="0.45">
      <c r="A5468" t="s">
        <v>8323</v>
      </c>
      <c r="B5468" t="s">
        <v>8225</v>
      </c>
      <c r="C5468" t="s">
        <v>8387</v>
      </c>
      <c r="F5468" s="7"/>
      <c r="G5468" s="4"/>
      <c r="H5468" s="4"/>
      <c r="I5468" s="25"/>
      <c r="J5468" s="4"/>
      <c r="N5468" t="s">
        <v>8323</v>
      </c>
      <c r="O5468" t="s">
        <v>8225</v>
      </c>
      <c r="P5468" t="s">
        <v>8387</v>
      </c>
      <c r="S5468" s="7"/>
      <c r="T5468" s="4"/>
      <c r="U5468" s="4"/>
      <c r="V5468" s="25"/>
      <c r="W5468" s="4"/>
    </row>
    <row r="5469" spans="1:23" x14ac:dyDescent="0.45">
      <c r="A5469" t="s">
        <v>8323</v>
      </c>
      <c r="B5469" t="s">
        <v>8225</v>
      </c>
      <c r="C5469" t="s">
        <v>8387</v>
      </c>
      <c r="D5469" s="8" t="s">
        <v>8369</v>
      </c>
      <c r="F5469" s="7">
        <v>1</v>
      </c>
      <c r="G5469" s="4">
        <v>1200</v>
      </c>
      <c r="H5469" s="4">
        <v>1563</v>
      </c>
      <c r="I5469" s="25">
        <v>30</v>
      </c>
      <c r="J5469" s="4">
        <v>64</v>
      </c>
      <c r="N5469" t="s">
        <v>8323</v>
      </c>
      <c r="O5469" t="s">
        <v>8225</v>
      </c>
      <c r="P5469" t="s">
        <v>8387</v>
      </c>
      <c r="Q5469" s="8" t="s">
        <v>8369</v>
      </c>
      <c r="S5469" s="7">
        <v>1</v>
      </c>
      <c r="T5469" s="4">
        <v>1200</v>
      </c>
      <c r="U5469" s="4">
        <v>1563</v>
      </c>
      <c r="V5469" s="25">
        <v>30</v>
      </c>
      <c r="W5469" s="4">
        <v>64</v>
      </c>
    </row>
    <row r="5470" spans="1:23" x14ac:dyDescent="0.45">
      <c r="A5470" t="s">
        <v>8323</v>
      </c>
      <c r="B5470" t="s">
        <v>8225</v>
      </c>
      <c r="C5470" t="s">
        <v>8387</v>
      </c>
      <c r="D5470" s="8" t="s">
        <v>8369</v>
      </c>
      <c r="E5470">
        <v>1354</v>
      </c>
      <c r="F5470" s="7">
        <v>1</v>
      </c>
      <c r="G5470" s="4">
        <v>1200</v>
      </c>
      <c r="H5470" s="4">
        <v>1563</v>
      </c>
      <c r="I5470" s="25">
        <v>30</v>
      </c>
      <c r="J5470" s="4">
        <v>64</v>
      </c>
      <c r="N5470" t="s">
        <v>8323</v>
      </c>
      <c r="O5470" t="s">
        <v>8225</v>
      </c>
      <c r="P5470" t="s">
        <v>8387</v>
      </c>
      <c r="Q5470" s="8" t="s">
        <v>8369</v>
      </c>
      <c r="R5470">
        <v>1354</v>
      </c>
      <c r="S5470" s="7">
        <v>1</v>
      </c>
      <c r="T5470" s="4">
        <v>1200</v>
      </c>
      <c r="U5470" s="4">
        <v>1563</v>
      </c>
      <c r="V5470" s="25">
        <v>30</v>
      </c>
      <c r="W5470" s="4">
        <v>64</v>
      </c>
    </row>
    <row r="5471" spans="1:23" x14ac:dyDescent="0.45">
      <c r="A5471" t="s">
        <v>8323</v>
      </c>
      <c r="B5471" t="s">
        <v>8233</v>
      </c>
      <c r="F5471" s="7">
        <v>1</v>
      </c>
      <c r="G5471" s="4">
        <v>7000</v>
      </c>
      <c r="H5471" s="4">
        <v>7003</v>
      </c>
      <c r="I5471" s="25">
        <v>30.90533564814541</v>
      </c>
      <c r="J5471" s="4">
        <v>55</v>
      </c>
      <c r="N5471" t="s">
        <v>8323</v>
      </c>
      <c r="O5471" t="s">
        <v>8233</v>
      </c>
      <c r="S5471" s="7">
        <v>1</v>
      </c>
      <c r="T5471" s="4">
        <v>7000</v>
      </c>
      <c r="U5471" s="4">
        <v>7003</v>
      </c>
      <c r="V5471" s="25">
        <v>30.90533564814541</v>
      </c>
      <c r="W5471" s="4">
        <v>55</v>
      </c>
    </row>
    <row r="5472" spans="1:23" x14ac:dyDescent="0.45">
      <c r="A5472" t="s">
        <v>8323</v>
      </c>
      <c r="B5472" t="s">
        <v>8233</v>
      </c>
      <c r="C5472" t="s">
        <v>8385</v>
      </c>
      <c r="F5472" s="7"/>
      <c r="G5472" s="4"/>
      <c r="H5472" s="4"/>
      <c r="I5472" s="25"/>
      <c r="J5472" s="4"/>
      <c r="N5472" t="s">
        <v>8323</v>
      </c>
      <c r="O5472" t="s">
        <v>8233</v>
      </c>
      <c r="P5472" t="s">
        <v>8385</v>
      </c>
      <c r="S5472" s="7"/>
      <c r="T5472" s="4"/>
      <c r="U5472" s="4"/>
      <c r="V5472" s="25"/>
      <c r="W5472" s="4"/>
    </row>
    <row r="5473" spans="1:23" x14ac:dyDescent="0.45">
      <c r="A5473" t="s">
        <v>8323</v>
      </c>
      <c r="B5473" t="s">
        <v>8233</v>
      </c>
      <c r="C5473" t="s">
        <v>8385</v>
      </c>
      <c r="D5473" s="8" t="s">
        <v>8381</v>
      </c>
      <c r="F5473" s="7">
        <v>1</v>
      </c>
      <c r="G5473" s="4">
        <v>7000</v>
      </c>
      <c r="H5473" s="4">
        <v>7003</v>
      </c>
      <c r="I5473" s="25">
        <v>30.90533564814541</v>
      </c>
      <c r="J5473" s="4">
        <v>55</v>
      </c>
      <c r="N5473" t="s">
        <v>8323</v>
      </c>
      <c r="O5473" t="s">
        <v>8233</v>
      </c>
      <c r="P5473" t="s">
        <v>8385</v>
      </c>
      <c r="Q5473" s="8" t="s">
        <v>8381</v>
      </c>
      <c r="S5473" s="7">
        <v>1</v>
      </c>
      <c r="T5473" s="4">
        <v>7000</v>
      </c>
      <c r="U5473" s="4">
        <v>7003</v>
      </c>
      <c r="V5473" s="25">
        <v>30.90533564814541</v>
      </c>
      <c r="W5473" s="4">
        <v>55</v>
      </c>
    </row>
    <row r="5474" spans="1:23" x14ac:dyDescent="0.45">
      <c r="A5474" t="s">
        <v>8323</v>
      </c>
      <c r="B5474" t="s">
        <v>8233</v>
      </c>
      <c r="C5474" t="s">
        <v>8385</v>
      </c>
      <c r="D5474" s="8" t="s">
        <v>8381</v>
      </c>
      <c r="E5474">
        <v>747</v>
      </c>
      <c r="F5474" s="7">
        <v>1</v>
      </c>
      <c r="G5474" s="4">
        <v>7000</v>
      </c>
      <c r="H5474" s="4">
        <v>7003</v>
      </c>
      <c r="I5474" s="25">
        <v>30.90533564814541</v>
      </c>
      <c r="J5474" s="4">
        <v>55</v>
      </c>
      <c r="N5474" t="s">
        <v>8323</v>
      </c>
      <c r="O5474" t="s">
        <v>8233</v>
      </c>
      <c r="P5474" t="s">
        <v>8385</v>
      </c>
      <c r="Q5474" s="8" t="s">
        <v>8381</v>
      </c>
      <c r="R5474">
        <v>747</v>
      </c>
      <c r="S5474" s="7">
        <v>1</v>
      </c>
      <c r="T5474" s="4">
        <v>7000</v>
      </c>
      <c r="U5474" s="4">
        <v>7003</v>
      </c>
      <c r="V5474" s="25">
        <v>30.90533564814541</v>
      </c>
      <c r="W5474" s="4">
        <v>55</v>
      </c>
    </row>
    <row r="5475" spans="1:23" x14ac:dyDescent="0.45">
      <c r="A5475" t="s">
        <v>8323</v>
      </c>
      <c r="B5475" t="s">
        <v>8224</v>
      </c>
      <c r="F5475" s="7">
        <v>49</v>
      </c>
      <c r="G5475" s="4">
        <v>299586</v>
      </c>
      <c r="H5475" s="4">
        <v>361493.01</v>
      </c>
      <c r="I5475" s="25">
        <v>33.125254865835259</v>
      </c>
      <c r="J5475" s="4">
        <v>3963</v>
      </c>
      <c r="N5475" t="s">
        <v>8323</v>
      </c>
      <c r="O5475" t="s">
        <v>8224</v>
      </c>
      <c r="S5475" s="7">
        <v>49</v>
      </c>
      <c r="T5475" s="4">
        <v>299586</v>
      </c>
      <c r="U5475" s="4">
        <v>361493.01</v>
      </c>
      <c r="V5475" s="25">
        <v>33.125254865835259</v>
      </c>
      <c r="W5475" s="4">
        <v>3963</v>
      </c>
    </row>
    <row r="5476" spans="1:23" x14ac:dyDescent="0.45">
      <c r="A5476" t="s">
        <v>8323</v>
      </c>
      <c r="B5476" t="s">
        <v>8224</v>
      </c>
      <c r="C5476" t="s">
        <v>8375</v>
      </c>
      <c r="F5476" s="7"/>
      <c r="G5476" s="4"/>
      <c r="H5476" s="4"/>
      <c r="I5476" s="25"/>
      <c r="J5476" s="4"/>
      <c r="N5476" t="s">
        <v>8323</v>
      </c>
      <c r="O5476" t="s">
        <v>8224</v>
      </c>
      <c r="P5476" t="s">
        <v>8375</v>
      </c>
      <c r="S5476" s="7"/>
      <c r="T5476" s="4"/>
      <c r="U5476" s="4"/>
      <c r="V5476" s="25"/>
      <c r="W5476" s="4"/>
    </row>
    <row r="5477" spans="1:23" x14ac:dyDescent="0.45">
      <c r="A5477" t="s">
        <v>8323</v>
      </c>
      <c r="B5477" t="s">
        <v>8224</v>
      </c>
      <c r="C5477" t="s">
        <v>8375</v>
      </c>
      <c r="D5477" s="8" t="s">
        <v>8372</v>
      </c>
      <c r="F5477" s="7">
        <v>1</v>
      </c>
      <c r="G5477" s="4">
        <v>2500</v>
      </c>
      <c r="H5477" s="4">
        <v>2550</v>
      </c>
      <c r="I5477" s="25">
        <v>30</v>
      </c>
      <c r="J5477" s="4">
        <v>19</v>
      </c>
      <c r="N5477" t="s">
        <v>8323</v>
      </c>
      <c r="O5477" t="s">
        <v>8224</v>
      </c>
      <c r="P5477" t="s">
        <v>8375</v>
      </c>
      <c r="Q5477" s="8" t="s">
        <v>8372</v>
      </c>
      <c r="S5477" s="7">
        <v>1</v>
      </c>
      <c r="T5477" s="4">
        <v>2500</v>
      </c>
      <c r="U5477" s="4">
        <v>2550</v>
      </c>
      <c r="V5477" s="25">
        <v>30</v>
      </c>
      <c r="W5477" s="4">
        <v>19</v>
      </c>
    </row>
    <row r="5478" spans="1:23" x14ac:dyDescent="0.45">
      <c r="A5478" t="s">
        <v>8323</v>
      </c>
      <c r="B5478" t="s">
        <v>8224</v>
      </c>
      <c r="C5478" t="s">
        <v>8375</v>
      </c>
      <c r="D5478" s="8" t="s">
        <v>8372</v>
      </c>
      <c r="E5478">
        <v>758</v>
      </c>
      <c r="F5478" s="7">
        <v>1</v>
      </c>
      <c r="G5478" s="4">
        <v>2500</v>
      </c>
      <c r="H5478" s="4">
        <v>2550</v>
      </c>
      <c r="I5478" s="25">
        <v>30</v>
      </c>
      <c r="J5478" s="4">
        <v>19</v>
      </c>
      <c r="N5478" t="s">
        <v>8323</v>
      </c>
      <c r="O5478" t="s">
        <v>8224</v>
      </c>
      <c r="P5478" t="s">
        <v>8375</v>
      </c>
      <c r="Q5478" s="8" t="s">
        <v>8372</v>
      </c>
      <c r="R5478">
        <v>758</v>
      </c>
      <c r="S5478" s="7">
        <v>1</v>
      </c>
      <c r="T5478" s="4">
        <v>2500</v>
      </c>
      <c r="U5478" s="4">
        <v>2550</v>
      </c>
      <c r="V5478" s="25">
        <v>30</v>
      </c>
      <c r="W5478" s="4">
        <v>19</v>
      </c>
    </row>
    <row r="5479" spans="1:23" x14ac:dyDescent="0.45">
      <c r="A5479" t="s">
        <v>8323</v>
      </c>
      <c r="B5479" t="s">
        <v>8224</v>
      </c>
      <c r="C5479" t="s">
        <v>8382</v>
      </c>
      <c r="F5479" s="7"/>
      <c r="G5479" s="4"/>
      <c r="H5479" s="4"/>
      <c r="I5479" s="25"/>
      <c r="J5479" s="4"/>
      <c r="N5479" t="s">
        <v>8323</v>
      </c>
      <c r="O5479" t="s">
        <v>8224</v>
      </c>
      <c r="P5479" t="s">
        <v>8382</v>
      </c>
      <c r="S5479" s="7"/>
      <c r="T5479" s="4"/>
      <c r="U5479" s="4"/>
      <c r="V5479" s="25"/>
      <c r="W5479" s="4"/>
    </row>
    <row r="5480" spans="1:23" x14ac:dyDescent="0.45">
      <c r="A5480" t="s">
        <v>8323</v>
      </c>
      <c r="B5480" t="s">
        <v>8224</v>
      </c>
      <c r="C5480" t="s">
        <v>8382</v>
      </c>
      <c r="D5480" s="8" t="s">
        <v>8377</v>
      </c>
      <c r="F5480" s="7">
        <v>1</v>
      </c>
      <c r="G5480" s="4">
        <v>700</v>
      </c>
      <c r="H5480" s="4">
        <v>824</v>
      </c>
      <c r="I5480" s="25">
        <v>60.958333333335759</v>
      </c>
      <c r="J5480" s="4">
        <v>22</v>
      </c>
      <c r="N5480" t="s">
        <v>8323</v>
      </c>
      <c r="O5480" t="s">
        <v>8224</v>
      </c>
      <c r="P5480" t="s">
        <v>8382</v>
      </c>
      <c r="Q5480" s="8" t="s">
        <v>8377</v>
      </c>
      <c r="S5480" s="7">
        <v>1</v>
      </c>
      <c r="T5480" s="4">
        <v>700</v>
      </c>
      <c r="U5480" s="4">
        <v>824</v>
      </c>
      <c r="V5480" s="25">
        <v>60.958333333335759</v>
      </c>
      <c r="W5480" s="4">
        <v>22</v>
      </c>
    </row>
    <row r="5481" spans="1:23" x14ac:dyDescent="0.45">
      <c r="A5481" t="s">
        <v>8323</v>
      </c>
      <c r="B5481" t="s">
        <v>8224</v>
      </c>
      <c r="C5481" t="s">
        <v>8382</v>
      </c>
      <c r="D5481" s="8" t="s">
        <v>8377</v>
      </c>
      <c r="E5481">
        <v>756</v>
      </c>
      <c r="F5481" s="7">
        <v>1</v>
      </c>
      <c r="G5481" s="4">
        <v>700</v>
      </c>
      <c r="H5481" s="4">
        <v>824</v>
      </c>
      <c r="I5481" s="25">
        <v>60.958333333335759</v>
      </c>
      <c r="J5481" s="4">
        <v>22</v>
      </c>
      <c r="N5481" t="s">
        <v>8323</v>
      </c>
      <c r="O5481" t="s">
        <v>8224</v>
      </c>
      <c r="P5481" t="s">
        <v>8382</v>
      </c>
      <c r="Q5481" s="8" t="s">
        <v>8377</v>
      </c>
      <c r="R5481">
        <v>756</v>
      </c>
      <c r="S5481" s="7">
        <v>1</v>
      </c>
      <c r="T5481" s="4">
        <v>700</v>
      </c>
      <c r="U5481" s="4">
        <v>824</v>
      </c>
      <c r="V5481" s="25">
        <v>60.958333333335759</v>
      </c>
      <c r="W5481" s="4">
        <v>22</v>
      </c>
    </row>
    <row r="5482" spans="1:23" x14ac:dyDescent="0.45">
      <c r="A5482" t="s">
        <v>8323</v>
      </c>
      <c r="B5482" t="s">
        <v>8224</v>
      </c>
      <c r="C5482" t="s">
        <v>8382</v>
      </c>
      <c r="D5482" s="8" t="s">
        <v>8369</v>
      </c>
      <c r="F5482" s="7">
        <v>3</v>
      </c>
      <c r="G5482" s="4">
        <v>10660</v>
      </c>
      <c r="H5482" s="4">
        <v>11497.01</v>
      </c>
      <c r="I5482" s="25">
        <v>40.666666666666664</v>
      </c>
      <c r="J5482" s="4">
        <v>211</v>
      </c>
      <c r="N5482" t="s">
        <v>8323</v>
      </c>
      <c r="O5482" t="s">
        <v>8224</v>
      </c>
      <c r="P5482" t="s">
        <v>8382</v>
      </c>
      <c r="Q5482" s="8" t="s">
        <v>8369</v>
      </c>
      <c r="S5482" s="7">
        <v>3</v>
      </c>
      <c r="T5482" s="4">
        <v>10660</v>
      </c>
      <c r="U5482" s="4">
        <v>11497.01</v>
      </c>
      <c r="V5482" s="25">
        <v>40.666666666666664</v>
      </c>
      <c r="W5482" s="4">
        <v>211</v>
      </c>
    </row>
    <row r="5483" spans="1:23" x14ac:dyDescent="0.45">
      <c r="A5483" t="s">
        <v>8323</v>
      </c>
      <c r="B5483" t="s">
        <v>8224</v>
      </c>
      <c r="C5483" t="s">
        <v>8382</v>
      </c>
      <c r="D5483" s="8" t="s">
        <v>8369</v>
      </c>
      <c r="E5483">
        <v>724</v>
      </c>
      <c r="F5483" s="7">
        <v>1</v>
      </c>
      <c r="G5483" s="4">
        <v>7000</v>
      </c>
      <c r="H5483" s="4">
        <v>7383.01</v>
      </c>
      <c r="I5483" s="25">
        <v>30</v>
      </c>
      <c r="J5483" s="4">
        <v>143</v>
      </c>
      <c r="N5483" t="s">
        <v>8323</v>
      </c>
      <c r="O5483" t="s">
        <v>8224</v>
      </c>
      <c r="P5483" t="s">
        <v>8382</v>
      </c>
      <c r="Q5483" s="8" t="s">
        <v>8369</v>
      </c>
      <c r="R5483">
        <v>724</v>
      </c>
      <c r="S5483" s="7">
        <v>1</v>
      </c>
      <c r="T5483" s="4">
        <v>7000</v>
      </c>
      <c r="U5483" s="4">
        <v>7383.01</v>
      </c>
      <c r="V5483" s="25">
        <v>30</v>
      </c>
      <c r="W5483" s="4">
        <v>143</v>
      </c>
    </row>
    <row r="5484" spans="1:23" x14ac:dyDescent="0.45">
      <c r="A5484" t="s">
        <v>8323</v>
      </c>
      <c r="B5484" t="s">
        <v>8224</v>
      </c>
      <c r="C5484" t="s">
        <v>8382</v>
      </c>
      <c r="D5484" s="8" t="s">
        <v>8369</v>
      </c>
      <c r="E5484">
        <v>1358</v>
      </c>
      <c r="F5484" s="7">
        <v>1</v>
      </c>
      <c r="G5484" s="4">
        <v>3000</v>
      </c>
      <c r="H5484" s="4">
        <v>3350</v>
      </c>
      <c r="I5484" s="25">
        <v>30</v>
      </c>
      <c r="J5484" s="4">
        <v>49</v>
      </c>
      <c r="N5484" t="s">
        <v>8323</v>
      </c>
      <c r="O5484" t="s">
        <v>8224</v>
      </c>
      <c r="P5484" t="s">
        <v>8382</v>
      </c>
      <c r="Q5484" s="8" t="s">
        <v>8369</v>
      </c>
      <c r="R5484">
        <v>1358</v>
      </c>
      <c r="S5484" s="7">
        <v>1</v>
      </c>
      <c r="T5484" s="4">
        <v>3000</v>
      </c>
      <c r="U5484" s="4">
        <v>3350</v>
      </c>
      <c r="V5484" s="25">
        <v>30</v>
      </c>
      <c r="W5484" s="4">
        <v>49</v>
      </c>
    </row>
    <row r="5485" spans="1:23" x14ac:dyDescent="0.45">
      <c r="A5485" t="s">
        <v>8323</v>
      </c>
      <c r="B5485" t="s">
        <v>8224</v>
      </c>
      <c r="C5485" t="s">
        <v>8382</v>
      </c>
      <c r="D5485" s="8" t="s">
        <v>8369</v>
      </c>
      <c r="E5485">
        <v>1359</v>
      </c>
      <c r="F5485" s="7">
        <v>1</v>
      </c>
      <c r="G5485" s="4">
        <v>660</v>
      </c>
      <c r="H5485" s="4">
        <v>764</v>
      </c>
      <c r="I5485" s="25">
        <v>62</v>
      </c>
      <c r="J5485" s="4">
        <v>19</v>
      </c>
      <c r="N5485" t="s">
        <v>8323</v>
      </c>
      <c r="O5485" t="s">
        <v>8224</v>
      </c>
      <c r="P5485" t="s">
        <v>8382</v>
      </c>
      <c r="Q5485" s="8" t="s">
        <v>8369</v>
      </c>
      <c r="R5485">
        <v>1359</v>
      </c>
      <c r="S5485" s="7">
        <v>1</v>
      </c>
      <c r="T5485" s="4">
        <v>660</v>
      </c>
      <c r="U5485" s="4">
        <v>764</v>
      </c>
      <c r="V5485" s="25">
        <v>62</v>
      </c>
      <c r="W5485" s="4">
        <v>19</v>
      </c>
    </row>
    <row r="5486" spans="1:23" x14ac:dyDescent="0.45">
      <c r="A5486" t="s">
        <v>8323</v>
      </c>
      <c r="B5486" t="s">
        <v>8224</v>
      </c>
      <c r="C5486" t="s">
        <v>8382</v>
      </c>
      <c r="D5486" s="8" t="s">
        <v>8380</v>
      </c>
      <c r="F5486" s="7">
        <v>1</v>
      </c>
      <c r="G5486" s="4">
        <v>3000</v>
      </c>
      <c r="H5486" s="4">
        <v>3555</v>
      </c>
      <c r="I5486" s="25">
        <v>46</v>
      </c>
      <c r="J5486" s="4">
        <v>62</v>
      </c>
      <c r="N5486" t="s">
        <v>8323</v>
      </c>
      <c r="O5486" t="s">
        <v>8224</v>
      </c>
      <c r="P5486" t="s">
        <v>8382</v>
      </c>
      <c r="Q5486" s="8" t="s">
        <v>8380</v>
      </c>
      <c r="S5486" s="7">
        <v>1</v>
      </c>
      <c r="T5486" s="4">
        <v>3000</v>
      </c>
      <c r="U5486" s="4">
        <v>3555</v>
      </c>
      <c r="V5486" s="25">
        <v>46</v>
      </c>
      <c r="W5486" s="4">
        <v>62</v>
      </c>
    </row>
    <row r="5487" spans="1:23" x14ac:dyDescent="0.45">
      <c r="A5487" t="s">
        <v>8323</v>
      </c>
      <c r="B5487" t="s">
        <v>8224</v>
      </c>
      <c r="C5487" t="s">
        <v>8382</v>
      </c>
      <c r="D5487" s="8" t="s">
        <v>8380</v>
      </c>
      <c r="E5487">
        <v>751</v>
      </c>
      <c r="F5487" s="7">
        <v>1</v>
      </c>
      <c r="G5487" s="4">
        <v>3000</v>
      </c>
      <c r="H5487" s="4">
        <v>3555</v>
      </c>
      <c r="I5487" s="25">
        <v>46</v>
      </c>
      <c r="J5487" s="4">
        <v>62</v>
      </c>
      <c r="N5487" t="s">
        <v>8323</v>
      </c>
      <c r="O5487" t="s">
        <v>8224</v>
      </c>
      <c r="P5487" t="s">
        <v>8382</v>
      </c>
      <c r="Q5487" s="8" t="s">
        <v>8380</v>
      </c>
      <c r="R5487">
        <v>751</v>
      </c>
      <c r="S5487" s="7">
        <v>1</v>
      </c>
      <c r="T5487" s="4">
        <v>3000</v>
      </c>
      <c r="U5487" s="4">
        <v>3555</v>
      </c>
      <c r="V5487" s="25">
        <v>46</v>
      </c>
      <c r="W5487" s="4">
        <v>62</v>
      </c>
    </row>
    <row r="5488" spans="1:23" x14ac:dyDescent="0.45">
      <c r="A5488" t="s">
        <v>8323</v>
      </c>
      <c r="B5488" t="s">
        <v>8224</v>
      </c>
      <c r="C5488" t="s">
        <v>8382</v>
      </c>
      <c r="D5488" s="8" t="s">
        <v>8370</v>
      </c>
      <c r="F5488" s="7">
        <v>1</v>
      </c>
      <c r="G5488" s="4">
        <v>7500</v>
      </c>
      <c r="H5488" s="4">
        <v>7917.45</v>
      </c>
      <c r="I5488" s="25">
        <v>45</v>
      </c>
      <c r="J5488" s="4">
        <v>130</v>
      </c>
      <c r="N5488" t="s">
        <v>8323</v>
      </c>
      <c r="O5488" t="s">
        <v>8224</v>
      </c>
      <c r="P5488" t="s">
        <v>8382</v>
      </c>
      <c r="Q5488" s="8" t="s">
        <v>8370</v>
      </c>
      <c r="S5488" s="7">
        <v>1</v>
      </c>
      <c r="T5488" s="4">
        <v>7500</v>
      </c>
      <c r="U5488" s="4">
        <v>7917.45</v>
      </c>
      <c r="V5488" s="25">
        <v>45</v>
      </c>
      <c r="W5488" s="4">
        <v>130</v>
      </c>
    </row>
    <row r="5489" spans="1:23" x14ac:dyDescent="0.45">
      <c r="A5489" t="s">
        <v>8323</v>
      </c>
      <c r="B5489" t="s">
        <v>8224</v>
      </c>
      <c r="C5489" t="s">
        <v>8382</v>
      </c>
      <c r="D5489" s="8" t="s">
        <v>8370</v>
      </c>
      <c r="E5489">
        <v>728</v>
      </c>
      <c r="F5489" s="7">
        <v>1</v>
      </c>
      <c r="G5489" s="4">
        <v>7500</v>
      </c>
      <c r="H5489" s="4">
        <v>7917.45</v>
      </c>
      <c r="I5489" s="25">
        <v>45</v>
      </c>
      <c r="J5489" s="4">
        <v>130</v>
      </c>
      <c r="N5489" t="s">
        <v>8323</v>
      </c>
      <c r="O5489" t="s">
        <v>8224</v>
      </c>
      <c r="P5489" t="s">
        <v>8382</v>
      </c>
      <c r="Q5489" s="8" t="s">
        <v>8370</v>
      </c>
      <c r="R5489">
        <v>728</v>
      </c>
      <c r="S5489" s="7">
        <v>1</v>
      </c>
      <c r="T5489" s="4">
        <v>7500</v>
      </c>
      <c r="U5489" s="4">
        <v>7917.45</v>
      </c>
      <c r="V5489" s="25">
        <v>45</v>
      </c>
      <c r="W5489" s="4">
        <v>130</v>
      </c>
    </row>
    <row r="5490" spans="1:23" x14ac:dyDescent="0.45">
      <c r="A5490" t="s">
        <v>8323</v>
      </c>
      <c r="B5490" t="s">
        <v>8224</v>
      </c>
      <c r="C5490" t="s">
        <v>8382</v>
      </c>
      <c r="D5490" s="8" t="s">
        <v>8374</v>
      </c>
      <c r="F5490" s="7">
        <v>1</v>
      </c>
      <c r="G5490" s="4">
        <v>20000</v>
      </c>
      <c r="H5490" s="4">
        <v>26438</v>
      </c>
      <c r="I5490" s="25">
        <v>30</v>
      </c>
      <c r="J5490" s="4">
        <v>265</v>
      </c>
      <c r="N5490" t="s">
        <v>8323</v>
      </c>
      <c r="O5490" t="s">
        <v>8224</v>
      </c>
      <c r="P5490" t="s">
        <v>8382</v>
      </c>
      <c r="Q5490" s="8" t="s">
        <v>8374</v>
      </c>
      <c r="S5490" s="7">
        <v>1</v>
      </c>
      <c r="T5490" s="4">
        <v>20000</v>
      </c>
      <c r="U5490" s="4">
        <v>26438</v>
      </c>
      <c r="V5490" s="25">
        <v>30</v>
      </c>
      <c r="W5490" s="4">
        <v>265</v>
      </c>
    </row>
    <row r="5491" spans="1:23" x14ac:dyDescent="0.45">
      <c r="A5491" t="s">
        <v>8323</v>
      </c>
      <c r="B5491" t="s">
        <v>8224</v>
      </c>
      <c r="C5491" t="s">
        <v>8382</v>
      </c>
      <c r="D5491" s="8" t="s">
        <v>8374</v>
      </c>
      <c r="E5491">
        <v>730</v>
      </c>
      <c r="F5491" s="7">
        <v>1</v>
      </c>
      <c r="G5491" s="4">
        <v>20000</v>
      </c>
      <c r="H5491" s="4">
        <v>26438</v>
      </c>
      <c r="I5491" s="25">
        <v>30</v>
      </c>
      <c r="J5491" s="4">
        <v>265</v>
      </c>
      <c r="N5491" t="s">
        <v>8323</v>
      </c>
      <c r="O5491" t="s">
        <v>8224</v>
      </c>
      <c r="P5491" t="s">
        <v>8382</v>
      </c>
      <c r="Q5491" s="8" t="s">
        <v>8374</v>
      </c>
      <c r="R5491">
        <v>730</v>
      </c>
      <c r="S5491" s="7">
        <v>1</v>
      </c>
      <c r="T5491" s="4">
        <v>20000</v>
      </c>
      <c r="U5491" s="4">
        <v>26438</v>
      </c>
      <c r="V5491" s="25">
        <v>30</v>
      </c>
      <c r="W5491" s="4">
        <v>265</v>
      </c>
    </row>
    <row r="5492" spans="1:23" x14ac:dyDescent="0.45">
      <c r="A5492" t="s">
        <v>8323</v>
      </c>
      <c r="B5492" t="s">
        <v>8224</v>
      </c>
      <c r="C5492" t="s">
        <v>8382</v>
      </c>
      <c r="D5492" s="8" t="s">
        <v>8381</v>
      </c>
      <c r="F5492" s="7">
        <v>1</v>
      </c>
      <c r="G5492" s="4">
        <v>5000</v>
      </c>
      <c r="H5492" s="4">
        <v>6300</v>
      </c>
      <c r="I5492" s="25">
        <v>50.454317129631818</v>
      </c>
      <c r="J5492" s="4">
        <v>71</v>
      </c>
      <c r="N5492" t="s">
        <v>8323</v>
      </c>
      <c r="O5492" t="s">
        <v>8224</v>
      </c>
      <c r="P5492" t="s">
        <v>8382</v>
      </c>
      <c r="Q5492" s="8" t="s">
        <v>8381</v>
      </c>
      <c r="S5492" s="7">
        <v>1</v>
      </c>
      <c r="T5492" s="4">
        <v>5000</v>
      </c>
      <c r="U5492" s="4">
        <v>6300</v>
      </c>
      <c r="V5492" s="25">
        <v>50.454317129631818</v>
      </c>
      <c r="W5492" s="4">
        <v>71</v>
      </c>
    </row>
    <row r="5493" spans="1:23" x14ac:dyDescent="0.45">
      <c r="A5493" t="s">
        <v>8323</v>
      </c>
      <c r="B5493" t="s">
        <v>8224</v>
      </c>
      <c r="C5493" t="s">
        <v>8382</v>
      </c>
      <c r="D5493" s="8" t="s">
        <v>8381</v>
      </c>
      <c r="E5493">
        <v>731</v>
      </c>
      <c r="F5493" s="7">
        <v>1</v>
      </c>
      <c r="G5493" s="4">
        <v>5000</v>
      </c>
      <c r="H5493" s="4">
        <v>6300</v>
      </c>
      <c r="I5493" s="25">
        <v>50.454317129631818</v>
      </c>
      <c r="J5493" s="4">
        <v>71</v>
      </c>
      <c r="N5493" t="s">
        <v>8323</v>
      </c>
      <c r="O5493" t="s">
        <v>8224</v>
      </c>
      <c r="P5493" t="s">
        <v>8382</v>
      </c>
      <c r="Q5493" s="8" t="s">
        <v>8381</v>
      </c>
      <c r="R5493">
        <v>731</v>
      </c>
      <c r="S5493" s="7">
        <v>1</v>
      </c>
      <c r="T5493" s="4">
        <v>5000</v>
      </c>
      <c r="U5493" s="4">
        <v>6300</v>
      </c>
      <c r="V5493" s="25">
        <v>50.454317129631818</v>
      </c>
      <c r="W5493" s="4">
        <v>71</v>
      </c>
    </row>
    <row r="5494" spans="1:23" x14ac:dyDescent="0.45">
      <c r="A5494" t="s">
        <v>8323</v>
      </c>
      <c r="B5494" t="s">
        <v>8224</v>
      </c>
      <c r="C5494" t="s">
        <v>8383</v>
      </c>
      <c r="F5494" s="7"/>
      <c r="G5494" s="4"/>
      <c r="H5494" s="4"/>
      <c r="I5494" s="25"/>
      <c r="J5494" s="4"/>
      <c r="N5494" t="s">
        <v>8323</v>
      </c>
      <c r="O5494" t="s">
        <v>8224</v>
      </c>
      <c r="P5494" t="s">
        <v>8383</v>
      </c>
      <c r="S5494" s="7"/>
      <c r="T5494" s="4"/>
      <c r="U5494" s="4"/>
      <c r="V5494" s="25"/>
      <c r="W5494" s="4"/>
    </row>
    <row r="5495" spans="1:23" x14ac:dyDescent="0.45">
      <c r="A5495" t="s">
        <v>8323</v>
      </c>
      <c r="B5495" t="s">
        <v>8224</v>
      </c>
      <c r="C5495" t="s">
        <v>8383</v>
      </c>
      <c r="D5495" s="8" t="s">
        <v>8376</v>
      </c>
      <c r="F5495" s="7">
        <v>1</v>
      </c>
      <c r="G5495" s="4">
        <v>1900</v>
      </c>
      <c r="H5495" s="4">
        <v>2735</v>
      </c>
      <c r="I5495" s="25">
        <v>28</v>
      </c>
      <c r="J5495" s="4">
        <v>41</v>
      </c>
      <c r="N5495" t="s">
        <v>8323</v>
      </c>
      <c r="O5495" t="s">
        <v>8224</v>
      </c>
      <c r="P5495" t="s">
        <v>8383</v>
      </c>
      <c r="Q5495" s="8" t="s">
        <v>8376</v>
      </c>
      <c r="S5495" s="7">
        <v>1</v>
      </c>
      <c r="T5495" s="4">
        <v>1900</v>
      </c>
      <c r="U5495" s="4">
        <v>2735</v>
      </c>
      <c r="V5495" s="25">
        <v>28</v>
      </c>
      <c r="W5495" s="4">
        <v>41</v>
      </c>
    </row>
    <row r="5496" spans="1:23" x14ac:dyDescent="0.45">
      <c r="A5496" t="s">
        <v>8323</v>
      </c>
      <c r="B5496" t="s">
        <v>8224</v>
      </c>
      <c r="C5496" t="s">
        <v>8383</v>
      </c>
      <c r="D5496" s="8" t="s">
        <v>8376</v>
      </c>
      <c r="E5496">
        <v>720</v>
      </c>
      <c r="F5496" s="7">
        <v>1</v>
      </c>
      <c r="G5496" s="4">
        <v>1900</v>
      </c>
      <c r="H5496" s="4">
        <v>2735</v>
      </c>
      <c r="I5496" s="25">
        <v>28</v>
      </c>
      <c r="J5496" s="4">
        <v>41</v>
      </c>
      <c r="N5496" t="s">
        <v>8323</v>
      </c>
      <c r="O5496" t="s">
        <v>8224</v>
      </c>
      <c r="P5496" t="s">
        <v>8383</v>
      </c>
      <c r="Q5496" s="8" t="s">
        <v>8376</v>
      </c>
      <c r="R5496">
        <v>720</v>
      </c>
      <c r="S5496" s="7">
        <v>1</v>
      </c>
      <c r="T5496" s="4">
        <v>1900</v>
      </c>
      <c r="U5496" s="4">
        <v>2735</v>
      </c>
      <c r="V5496" s="25">
        <v>28</v>
      </c>
      <c r="W5496" s="4">
        <v>41</v>
      </c>
    </row>
    <row r="5497" spans="1:23" x14ac:dyDescent="0.45">
      <c r="A5497" t="s">
        <v>8323</v>
      </c>
      <c r="B5497" t="s">
        <v>8224</v>
      </c>
      <c r="C5497" t="s">
        <v>8383</v>
      </c>
      <c r="D5497" s="8" t="s">
        <v>8378</v>
      </c>
      <c r="F5497" s="7">
        <v>2</v>
      </c>
      <c r="G5497" s="4">
        <v>25550</v>
      </c>
      <c r="H5497" s="4">
        <v>33820</v>
      </c>
      <c r="I5497" s="25">
        <v>27.56200810185328</v>
      </c>
      <c r="J5497" s="4">
        <v>168</v>
      </c>
      <c r="N5497" t="s">
        <v>8323</v>
      </c>
      <c r="O5497" t="s">
        <v>8224</v>
      </c>
      <c r="P5497" t="s">
        <v>8383</v>
      </c>
      <c r="Q5497" s="8" t="s">
        <v>8378</v>
      </c>
      <c r="S5497" s="7">
        <v>2</v>
      </c>
      <c r="T5497" s="4">
        <v>25550</v>
      </c>
      <c r="U5497" s="4">
        <v>33820</v>
      </c>
      <c r="V5497" s="25">
        <v>27.56200810185328</v>
      </c>
      <c r="W5497" s="4">
        <v>168</v>
      </c>
    </row>
    <row r="5498" spans="1:23" x14ac:dyDescent="0.45">
      <c r="A5498" t="s">
        <v>8323</v>
      </c>
      <c r="B5498" t="s">
        <v>8224</v>
      </c>
      <c r="C5498" t="s">
        <v>8383</v>
      </c>
      <c r="D5498" s="8" t="s">
        <v>8378</v>
      </c>
      <c r="E5498">
        <v>722</v>
      </c>
      <c r="F5498" s="7">
        <v>1</v>
      </c>
      <c r="G5498" s="4">
        <v>25000</v>
      </c>
      <c r="H5498" s="4">
        <v>33006</v>
      </c>
      <c r="I5498" s="25">
        <v>29.958333333335759</v>
      </c>
      <c r="J5498" s="4">
        <v>153</v>
      </c>
      <c r="N5498" t="s">
        <v>8323</v>
      </c>
      <c r="O5498" t="s">
        <v>8224</v>
      </c>
      <c r="P5498" t="s">
        <v>8383</v>
      </c>
      <c r="Q5498" s="8" t="s">
        <v>8378</v>
      </c>
      <c r="R5498">
        <v>722</v>
      </c>
      <c r="S5498" s="7">
        <v>1</v>
      </c>
      <c r="T5498" s="4">
        <v>25000</v>
      </c>
      <c r="U5498" s="4">
        <v>33006</v>
      </c>
      <c r="V5498" s="25">
        <v>29.958333333335759</v>
      </c>
      <c r="W5498" s="4">
        <v>153</v>
      </c>
    </row>
    <row r="5499" spans="1:23" x14ac:dyDescent="0.45">
      <c r="A5499" t="s">
        <v>8323</v>
      </c>
      <c r="B5499" t="s">
        <v>8224</v>
      </c>
      <c r="C5499" t="s">
        <v>8383</v>
      </c>
      <c r="D5499" s="8" t="s">
        <v>8378</v>
      </c>
      <c r="E5499">
        <v>743</v>
      </c>
      <c r="F5499" s="7">
        <v>1</v>
      </c>
      <c r="G5499" s="4">
        <v>550</v>
      </c>
      <c r="H5499" s="4">
        <v>814</v>
      </c>
      <c r="I5499" s="25">
        <v>25.165682870370802</v>
      </c>
      <c r="J5499" s="4">
        <v>15</v>
      </c>
      <c r="N5499" t="s">
        <v>8323</v>
      </c>
      <c r="O5499" t="s">
        <v>8224</v>
      </c>
      <c r="P5499" t="s">
        <v>8383</v>
      </c>
      <c r="Q5499" s="8" t="s">
        <v>8378</v>
      </c>
      <c r="R5499">
        <v>743</v>
      </c>
      <c r="S5499" s="7">
        <v>1</v>
      </c>
      <c r="T5499" s="4">
        <v>550</v>
      </c>
      <c r="U5499" s="4">
        <v>814</v>
      </c>
      <c r="V5499" s="25">
        <v>25.165682870370802</v>
      </c>
      <c r="W5499" s="4">
        <v>15</v>
      </c>
    </row>
    <row r="5500" spans="1:23" x14ac:dyDescent="0.45">
      <c r="A5500" t="s">
        <v>8323</v>
      </c>
      <c r="B5500" t="s">
        <v>8224</v>
      </c>
      <c r="C5500" t="s">
        <v>8383</v>
      </c>
      <c r="D5500" s="8" t="s">
        <v>8370</v>
      </c>
      <c r="F5500" s="7">
        <v>2</v>
      </c>
      <c r="G5500" s="4">
        <v>5500</v>
      </c>
      <c r="H5500" s="4">
        <v>7824</v>
      </c>
      <c r="I5500" s="25">
        <v>44</v>
      </c>
      <c r="J5500" s="4">
        <v>201</v>
      </c>
      <c r="N5500" t="s">
        <v>8323</v>
      </c>
      <c r="O5500" t="s">
        <v>8224</v>
      </c>
      <c r="P5500" t="s">
        <v>8383</v>
      </c>
      <c r="Q5500" s="8" t="s">
        <v>8370</v>
      </c>
      <c r="S5500" s="7">
        <v>2</v>
      </c>
      <c r="T5500" s="4">
        <v>5500</v>
      </c>
      <c r="U5500" s="4">
        <v>7824</v>
      </c>
      <c r="V5500" s="25">
        <v>44</v>
      </c>
      <c r="W5500" s="4">
        <v>201</v>
      </c>
    </row>
    <row r="5501" spans="1:23" x14ac:dyDescent="0.45">
      <c r="A5501" t="s">
        <v>8323</v>
      </c>
      <c r="B5501" t="s">
        <v>8224</v>
      </c>
      <c r="C5501" t="s">
        <v>8383</v>
      </c>
      <c r="D5501" s="8" t="s">
        <v>8370</v>
      </c>
      <c r="E5501">
        <v>729</v>
      </c>
      <c r="F5501" s="7">
        <v>1</v>
      </c>
      <c r="G5501" s="4">
        <v>4000</v>
      </c>
      <c r="H5501" s="4">
        <v>5226</v>
      </c>
      <c r="I5501" s="25">
        <v>60</v>
      </c>
      <c r="J5501" s="4">
        <v>120</v>
      </c>
      <c r="N5501" t="s">
        <v>8323</v>
      </c>
      <c r="O5501" t="s">
        <v>8224</v>
      </c>
      <c r="P5501" t="s">
        <v>8383</v>
      </c>
      <c r="Q5501" s="8" t="s">
        <v>8370</v>
      </c>
      <c r="R5501">
        <v>729</v>
      </c>
      <c r="S5501" s="7">
        <v>1</v>
      </c>
      <c r="T5501" s="4">
        <v>4000</v>
      </c>
      <c r="U5501" s="4">
        <v>5226</v>
      </c>
      <c r="V5501" s="25">
        <v>60</v>
      </c>
      <c r="W5501" s="4">
        <v>120</v>
      </c>
    </row>
    <row r="5502" spans="1:23" x14ac:dyDescent="0.45">
      <c r="A5502" t="s">
        <v>8323</v>
      </c>
      <c r="B5502" t="s">
        <v>8224</v>
      </c>
      <c r="C5502" t="s">
        <v>8383</v>
      </c>
      <c r="D5502" s="8" t="s">
        <v>8370</v>
      </c>
      <c r="E5502">
        <v>1360</v>
      </c>
      <c r="F5502" s="7">
        <v>1</v>
      </c>
      <c r="G5502" s="4">
        <v>1500</v>
      </c>
      <c r="H5502" s="4">
        <v>2598</v>
      </c>
      <c r="I5502" s="25">
        <v>28</v>
      </c>
      <c r="J5502" s="4">
        <v>81</v>
      </c>
      <c r="N5502" t="s">
        <v>8323</v>
      </c>
      <c r="O5502" t="s">
        <v>8224</v>
      </c>
      <c r="P5502" t="s">
        <v>8383</v>
      </c>
      <c r="Q5502" s="8" t="s">
        <v>8370</v>
      </c>
      <c r="R5502">
        <v>1360</v>
      </c>
      <c r="S5502" s="7">
        <v>1</v>
      </c>
      <c r="T5502" s="4">
        <v>1500</v>
      </c>
      <c r="U5502" s="4">
        <v>2598</v>
      </c>
      <c r="V5502" s="25">
        <v>28</v>
      </c>
      <c r="W5502" s="4">
        <v>81</v>
      </c>
    </row>
    <row r="5503" spans="1:23" x14ac:dyDescent="0.45">
      <c r="A5503" t="s">
        <v>8323</v>
      </c>
      <c r="B5503" t="s">
        <v>8224</v>
      </c>
      <c r="C5503" t="s">
        <v>8383</v>
      </c>
      <c r="D5503" s="8" t="s">
        <v>8372</v>
      </c>
      <c r="F5503" s="7">
        <v>1</v>
      </c>
      <c r="G5503" s="4">
        <v>2987</v>
      </c>
      <c r="H5503" s="4">
        <v>3318</v>
      </c>
      <c r="I5503" s="25">
        <v>18.123043981482624</v>
      </c>
      <c r="J5503" s="4">
        <v>97</v>
      </c>
      <c r="N5503" t="s">
        <v>8323</v>
      </c>
      <c r="O5503" t="s">
        <v>8224</v>
      </c>
      <c r="P5503" t="s">
        <v>8383</v>
      </c>
      <c r="Q5503" s="8" t="s">
        <v>8372</v>
      </c>
      <c r="S5503" s="7">
        <v>1</v>
      </c>
      <c r="T5503" s="4">
        <v>2987</v>
      </c>
      <c r="U5503" s="4">
        <v>3318</v>
      </c>
      <c r="V5503" s="25">
        <v>18.123043981482624</v>
      </c>
      <c r="W5503" s="4">
        <v>97</v>
      </c>
    </row>
    <row r="5504" spans="1:23" x14ac:dyDescent="0.45">
      <c r="A5504" t="s">
        <v>8323</v>
      </c>
      <c r="B5504" t="s">
        <v>8224</v>
      </c>
      <c r="C5504" t="s">
        <v>8383</v>
      </c>
      <c r="D5504" s="8" t="s">
        <v>8372</v>
      </c>
      <c r="E5504">
        <v>746</v>
      </c>
      <c r="F5504" s="7">
        <v>1</v>
      </c>
      <c r="G5504" s="4">
        <v>2987</v>
      </c>
      <c r="H5504" s="4">
        <v>3318</v>
      </c>
      <c r="I5504" s="25">
        <v>18.123043981482624</v>
      </c>
      <c r="J5504" s="4">
        <v>97</v>
      </c>
      <c r="N5504" t="s">
        <v>8323</v>
      </c>
      <c r="O5504" t="s">
        <v>8224</v>
      </c>
      <c r="P5504" t="s">
        <v>8383</v>
      </c>
      <c r="Q5504" s="8" t="s">
        <v>8372</v>
      </c>
      <c r="R5504">
        <v>746</v>
      </c>
      <c r="S5504" s="7">
        <v>1</v>
      </c>
      <c r="T5504" s="4">
        <v>2987</v>
      </c>
      <c r="U5504" s="4">
        <v>3318</v>
      </c>
      <c r="V5504" s="25">
        <v>18.123043981482624</v>
      </c>
      <c r="W5504" s="4">
        <v>97</v>
      </c>
    </row>
    <row r="5505" spans="1:23" x14ac:dyDescent="0.45">
      <c r="A5505" t="s">
        <v>8323</v>
      </c>
      <c r="B5505" t="s">
        <v>8224</v>
      </c>
      <c r="C5505" t="s">
        <v>8383</v>
      </c>
      <c r="D5505" s="8" t="s">
        <v>8374</v>
      </c>
      <c r="F5505" s="7">
        <v>2</v>
      </c>
      <c r="G5505" s="4">
        <v>5250</v>
      </c>
      <c r="H5505" s="4">
        <v>5711</v>
      </c>
      <c r="I5505" s="25">
        <v>22</v>
      </c>
      <c r="J5505" s="4">
        <v>80</v>
      </c>
      <c r="N5505" t="s">
        <v>8323</v>
      </c>
      <c r="O5505" t="s">
        <v>8224</v>
      </c>
      <c r="P5505" t="s">
        <v>8383</v>
      </c>
      <c r="Q5505" s="8" t="s">
        <v>8374</v>
      </c>
      <c r="S5505" s="7">
        <v>2</v>
      </c>
      <c r="T5505" s="4">
        <v>5250</v>
      </c>
      <c r="U5505" s="4">
        <v>5711</v>
      </c>
      <c r="V5505" s="25">
        <v>22</v>
      </c>
      <c r="W5505" s="4">
        <v>80</v>
      </c>
    </row>
    <row r="5506" spans="1:23" x14ac:dyDescent="0.45">
      <c r="A5506" t="s">
        <v>8323</v>
      </c>
      <c r="B5506" t="s">
        <v>8224</v>
      </c>
      <c r="C5506" t="s">
        <v>8383</v>
      </c>
      <c r="D5506" s="8" t="s">
        <v>8374</v>
      </c>
      <c r="E5506">
        <v>744</v>
      </c>
      <c r="F5506" s="7">
        <v>1</v>
      </c>
      <c r="G5506" s="4">
        <v>5000</v>
      </c>
      <c r="H5506" s="4">
        <v>5116</v>
      </c>
      <c r="I5506" s="25">
        <v>30</v>
      </c>
      <c r="J5506" s="4">
        <v>62</v>
      </c>
      <c r="N5506" t="s">
        <v>8323</v>
      </c>
      <c r="O5506" t="s">
        <v>8224</v>
      </c>
      <c r="P5506" t="s">
        <v>8383</v>
      </c>
      <c r="Q5506" s="8" t="s">
        <v>8374</v>
      </c>
      <c r="R5506">
        <v>744</v>
      </c>
      <c r="S5506" s="7">
        <v>1</v>
      </c>
      <c r="T5506" s="4">
        <v>5000</v>
      </c>
      <c r="U5506" s="4">
        <v>5116</v>
      </c>
      <c r="V5506" s="25">
        <v>30</v>
      </c>
      <c r="W5506" s="4">
        <v>62</v>
      </c>
    </row>
    <row r="5507" spans="1:23" x14ac:dyDescent="0.45">
      <c r="A5507" t="s">
        <v>8323</v>
      </c>
      <c r="B5507" t="s">
        <v>8224</v>
      </c>
      <c r="C5507" t="s">
        <v>8383</v>
      </c>
      <c r="D5507" s="8" t="s">
        <v>8374</v>
      </c>
      <c r="E5507">
        <v>757</v>
      </c>
      <c r="F5507" s="7">
        <v>1</v>
      </c>
      <c r="G5507" s="4">
        <v>250</v>
      </c>
      <c r="H5507" s="4">
        <v>595</v>
      </c>
      <c r="I5507" s="25">
        <v>14</v>
      </c>
      <c r="J5507" s="4">
        <v>18</v>
      </c>
      <c r="N5507" t="s">
        <v>8323</v>
      </c>
      <c r="O5507" t="s">
        <v>8224</v>
      </c>
      <c r="P5507" t="s">
        <v>8383</v>
      </c>
      <c r="Q5507" s="8" t="s">
        <v>8374</v>
      </c>
      <c r="R5507">
        <v>757</v>
      </c>
      <c r="S5507" s="7">
        <v>1</v>
      </c>
      <c r="T5507" s="4">
        <v>250</v>
      </c>
      <c r="U5507" s="4">
        <v>595</v>
      </c>
      <c r="V5507" s="25">
        <v>14</v>
      </c>
      <c r="W5507" s="4">
        <v>18</v>
      </c>
    </row>
    <row r="5508" spans="1:23" x14ac:dyDescent="0.45">
      <c r="A5508" t="s">
        <v>8323</v>
      </c>
      <c r="B5508" t="s">
        <v>8224</v>
      </c>
      <c r="C5508" t="s">
        <v>8383</v>
      </c>
      <c r="D5508" s="8" t="s">
        <v>8381</v>
      </c>
      <c r="F5508" s="7">
        <v>2</v>
      </c>
      <c r="G5508" s="4">
        <v>5500</v>
      </c>
      <c r="H5508" s="4">
        <v>7518</v>
      </c>
      <c r="I5508" s="25">
        <v>35.934322916666133</v>
      </c>
      <c r="J5508" s="4">
        <v>198</v>
      </c>
      <c r="N5508" t="s">
        <v>8323</v>
      </c>
      <c r="O5508" t="s">
        <v>8224</v>
      </c>
      <c r="P5508" t="s">
        <v>8383</v>
      </c>
      <c r="Q5508" s="8" t="s">
        <v>8381</v>
      </c>
      <c r="S5508" s="7">
        <v>2</v>
      </c>
      <c r="T5508" s="4">
        <v>5500</v>
      </c>
      <c r="U5508" s="4">
        <v>7518</v>
      </c>
      <c r="V5508" s="25">
        <v>35.934322916666133</v>
      </c>
      <c r="W5508" s="4">
        <v>198</v>
      </c>
    </row>
    <row r="5509" spans="1:23" x14ac:dyDescent="0.45">
      <c r="A5509" t="s">
        <v>8323</v>
      </c>
      <c r="B5509" t="s">
        <v>8224</v>
      </c>
      <c r="C5509" t="s">
        <v>8383</v>
      </c>
      <c r="D5509" s="8" t="s">
        <v>8381</v>
      </c>
      <c r="E5509">
        <v>727</v>
      </c>
      <c r="F5509" s="7">
        <v>1</v>
      </c>
      <c r="G5509" s="4">
        <v>3500</v>
      </c>
      <c r="H5509" s="4">
        <v>5443</v>
      </c>
      <c r="I5509" s="25">
        <v>41.868645833332266</v>
      </c>
      <c r="J5509" s="4">
        <v>149</v>
      </c>
      <c r="N5509" t="s">
        <v>8323</v>
      </c>
      <c r="O5509" t="s">
        <v>8224</v>
      </c>
      <c r="P5509" t="s">
        <v>8383</v>
      </c>
      <c r="Q5509" s="8" t="s">
        <v>8381</v>
      </c>
      <c r="R5509">
        <v>727</v>
      </c>
      <c r="S5509" s="7">
        <v>1</v>
      </c>
      <c r="T5509" s="4">
        <v>3500</v>
      </c>
      <c r="U5509" s="4">
        <v>5443</v>
      </c>
      <c r="V5509" s="25">
        <v>41.868645833332266</v>
      </c>
      <c r="W5509" s="4">
        <v>149</v>
      </c>
    </row>
    <row r="5510" spans="1:23" x14ac:dyDescent="0.45">
      <c r="A5510" t="s">
        <v>8323</v>
      </c>
      <c r="B5510" t="s">
        <v>8224</v>
      </c>
      <c r="C5510" t="s">
        <v>8383</v>
      </c>
      <c r="D5510" s="8" t="s">
        <v>8381</v>
      </c>
      <c r="E5510">
        <v>754</v>
      </c>
      <c r="F5510" s="7">
        <v>1</v>
      </c>
      <c r="G5510" s="4">
        <v>2000</v>
      </c>
      <c r="H5510" s="4">
        <v>2075</v>
      </c>
      <c r="I5510" s="25">
        <v>30</v>
      </c>
      <c r="J5510" s="4">
        <v>49</v>
      </c>
      <c r="N5510" t="s">
        <v>8323</v>
      </c>
      <c r="O5510" t="s">
        <v>8224</v>
      </c>
      <c r="P5510" t="s">
        <v>8383</v>
      </c>
      <c r="Q5510" s="8" t="s">
        <v>8381</v>
      </c>
      <c r="R5510">
        <v>754</v>
      </c>
      <c r="S5510" s="7">
        <v>1</v>
      </c>
      <c r="T5510" s="4">
        <v>2000</v>
      </c>
      <c r="U5510" s="4">
        <v>2075</v>
      </c>
      <c r="V5510" s="25">
        <v>30</v>
      </c>
      <c r="W5510" s="4">
        <v>49</v>
      </c>
    </row>
    <row r="5511" spans="1:23" x14ac:dyDescent="0.45">
      <c r="A5511" t="s">
        <v>8323</v>
      </c>
      <c r="B5511" t="s">
        <v>8224</v>
      </c>
      <c r="C5511" t="s">
        <v>8384</v>
      </c>
      <c r="F5511" s="7"/>
      <c r="G5511" s="4"/>
      <c r="H5511" s="4"/>
      <c r="I5511" s="25"/>
      <c r="J5511" s="4"/>
      <c r="N5511" t="s">
        <v>8323</v>
      </c>
      <c r="O5511" t="s">
        <v>8224</v>
      </c>
      <c r="P5511" t="s">
        <v>8384</v>
      </c>
      <c r="S5511" s="7"/>
      <c r="T5511" s="4"/>
      <c r="U5511" s="4"/>
      <c r="V5511" s="25"/>
      <c r="W5511" s="4"/>
    </row>
    <row r="5512" spans="1:23" x14ac:dyDescent="0.45">
      <c r="A5512" t="s">
        <v>8323</v>
      </c>
      <c r="B5512" t="s">
        <v>8224</v>
      </c>
      <c r="C5512" t="s">
        <v>8384</v>
      </c>
      <c r="D5512" s="8" t="s">
        <v>8376</v>
      </c>
      <c r="F5512" s="7">
        <v>2</v>
      </c>
      <c r="G5512" s="4">
        <v>6444</v>
      </c>
      <c r="H5512" s="4">
        <v>7065</v>
      </c>
      <c r="I5512" s="25">
        <v>29.643535879629781</v>
      </c>
      <c r="J5512" s="4">
        <v>124</v>
      </c>
      <c r="N5512" t="s">
        <v>8323</v>
      </c>
      <c r="O5512" t="s">
        <v>8224</v>
      </c>
      <c r="P5512" t="s">
        <v>8384</v>
      </c>
      <c r="Q5512" s="8" t="s">
        <v>8376</v>
      </c>
      <c r="S5512" s="7">
        <v>2</v>
      </c>
      <c r="T5512" s="4">
        <v>6444</v>
      </c>
      <c r="U5512" s="4">
        <v>7065</v>
      </c>
      <c r="V5512" s="25">
        <v>29.643535879629781</v>
      </c>
      <c r="W5512" s="4">
        <v>124</v>
      </c>
    </row>
    <row r="5513" spans="1:23" x14ac:dyDescent="0.45">
      <c r="A5513" t="s">
        <v>8323</v>
      </c>
      <c r="B5513" t="s">
        <v>8224</v>
      </c>
      <c r="C5513" t="s">
        <v>8384</v>
      </c>
      <c r="D5513" s="8" t="s">
        <v>8376</v>
      </c>
      <c r="E5513">
        <v>750</v>
      </c>
      <c r="F5513" s="7">
        <v>1</v>
      </c>
      <c r="G5513" s="4">
        <v>4444</v>
      </c>
      <c r="H5513" s="4">
        <v>4559</v>
      </c>
      <c r="I5513" s="25">
        <v>30</v>
      </c>
      <c r="J5513" s="4">
        <v>59</v>
      </c>
      <c r="N5513" t="s">
        <v>8323</v>
      </c>
      <c r="O5513" t="s">
        <v>8224</v>
      </c>
      <c r="P5513" t="s">
        <v>8384</v>
      </c>
      <c r="Q5513" s="8" t="s">
        <v>8376</v>
      </c>
      <c r="R5513">
        <v>750</v>
      </c>
      <c r="S5513" s="7">
        <v>1</v>
      </c>
      <c r="T5513" s="4">
        <v>4444</v>
      </c>
      <c r="U5513" s="4">
        <v>4559</v>
      </c>
      <c r="V5513" s="25">
        <v>30</v>
      </c>
      <c r="W5513" s="4">
        <v>59</v>
      </c>
    </row>
    <row r="5514" spans="1:23" x14ac:dyDescent="0.45">
      <c r="A5514" t="s">
        <v>8323</v>
      </c>
      <c r="B5514" t="s">
        <v>8224</v>
      </c>
      <c r="C5514" t="s">
        <v>8384</v>
      </c>
      <c r="D5514" s="8" t="s">
        <v>8376</v>
      </c>
      <c r="E5514">
        <v>1357</v>
      </c>
      <c r="F5514" s="7">
        <v>1</v>
      </c>
      <c r="G5514" s="4">
        <v>2000</v>
      </c>
      <c r="H5514" s="4">
        <v>2506</v>
      </c>
      <c r="I5514" s="25">
        <v>29.287071759259561</v>
      </c>
      <c r="J5514" s="4">
        <v>65</v>
      </c>
      <c r="N5514" t="s">
        <v>8323</v>
      </c>
      <c r="O5514" t="s">
        <v>8224</v>
      </c>
      <c r="P5514" t="s">
        <v>8384</v>
      </c>
      <c r="Q5514" s="8" t="s">
        <v>8376</v>
      </c>
      <c r="R5514">
        <v>1357</v>
      </c>
      <c r="S5514" s="7">
        <v>1</v>
      </c>
      <c r="T5514" s="4">
        <v>2000</v>
      </c>
      <c r="U5514" s="4">
        <v>2506</v>
      </c>
      <c r="V5514" s="25">
        <v>29.287071759259561</v>
      </c>
      <c r="W5514" s="4">
        <v>65</v>
      </c>
    </row>
    <row r="5515" spans="1:23" x14ac:dyDescent="0.45">
      <c r="A5515" t="s">
        <v>8323</v>
      </c>
      <c r="B5515" t="s">
        <v>8224</v>
      </c>
      <c r="C5515" t="s">
        <v>8384</v>
      </c>
      <c r="D5515" s="8" t="s">
        <v>8377</v>
      </c>
      <c r="F5515" s="7">
        <v>1</v>
      </c>
      <c r="G5515" s="4">
        <v>1000</v>
      </c>
      <c r="H5515" s="4">
        <v>1336</v>
      </c>
      <c r="I5515" s="25">
        <v>34.882083333330229</v>
      </c>
      <c r="J5515" s="4">
        <v>42</v>
      </c>
      <c r="N5515" t="s">
        <v>8323</v>
      </c>
      <c r="O5515" t="s">
        <v>8224</v>
      </c>
      <c r="P5515" t="s">
        <v>8384</v>
      </c>
      <c r="Q5515" s="8" t="s">
        <v>8377</v>
      </c>
      <c r="S5515" s="7">
        <v>1</v>
      </c>
      <c r="T5515" s="4">
        <v>1000</v>
      </c>
      <c r="U5515" s="4">
        <v>1336</v>
      </c>
      <c r="V5515" s="25">
        <v>34.882083333330229</v>
      </c>
      <c r="W5515" s="4">
        <v>42</v>
      </c>
    </row>
    <row r="5516" spans="1:23" x14ac:dyDescent="0.45">
      <c r="A5516" t="s">
        <v>8323</v>
      </c>
      <c r="B5516" t="s">
        <v>8224</v>
      </c>
      <c r="C5516" t="s">
        <v>8384</v>
      </c>
      <c r="D5516" s="8" t="s">
        <v>8377</v>
      </c>
      <c r="E5516">
        <v>1353</v>
      </c>
      <c r="F5516" s="7">
        <v>1</v>
      </c>
      <c r="G5516" s="4">
        <v>1000</v>
      </c>
      <c r="H5516" s="4">
        <v>1336</v>
      </c>
      <c r="I5516" s="25">
        <v>34.882083333330229</v>
      </c>
      <c r="J5516" s="4">
        <v>42</v>
      </c>
      <c r="N5516" t="s">
        <v>8323</v>
      </c>
      <c r="O5516" t="s">
        <v>8224</v>
      </c>
      <c r="P5516" t="s">
        <v>8384</v>
      </c>
      <c r="Q5516" s="8" t="s">
        <v>8377</v>
      </c>
      <c r="R5516">
        <v>1353</v>
      </c>
      <c r="S5516" s="7">
        <v>1</v>
      </c>
      <c r="T5516" s="4">
        <v>1000</v>
      </c>
      <c r="U5516" s="4">
        <v>1336</v>
      </c>
      <c r="V5516" s="25">
        <v>34.882083333330229</v>
      </c>
      <c r="W5516" s="4">
        <v>42</v>
      </c>
    </row>
    <row r="5517" spans="1:23" x14ac:dyDescent="0.45">
      <c r="A5517" t="s">
        <v>8323</v>
      </c>
      <c r="B5517" t="s">
        <v>8224</v>
      </c>
      <c r="C5517" t="s">
        <v>8384</v>
      </c>
      <c r="D5517" s="8" t="s">
        <v>8378</v>
      </c>
      <c r="F5517" s="7">
        <v>1</v>
      </c>
      <c r="G5517" s="4">
        <v>2500</v>
      </c>
      <c r="H5517" s="4">
        <v>2535</v>
      </c>
      <c r="I5517" s="25">
        <v>30</v>
      </c>
      <c r="J5517" s="4">
        <v>35</v>
      </c>
      <c r="N5517" t="s">
        <v>8323</v>
      </c>
      <c r="O5517" t="s">
        <v>8224</v>
      </c>
      <c r="P5517" t="s">
        <v>8384</v>
      </c>
      <c r="Q5517" s="8" t="s">
        <v>8378</v>
      </c>
      <c r="S5517" s="7">
        <v>1</v>
      </c>
      <c r="T5517" s="4">
        <v>2500</v>
      </c>
      <c r="U5517" s="4">
        <v>2535</v>
      </c>
      <c r="V5517" s="25">
        <v>30</v>
      </c>
      <c r="W5517" s="4">
        <v>35</v>
      </c>
    </row>
    <row r="5518" spans="1:23" x14ac:dyDescent="0.45">
      <c r="A5518" t="s">
        <v>8323</v>
      </c>
      <c r="B5518" t="s">
        <v>8224</v>
      </c>
      <c r="C5518" t="s">
        <v>8384</v>
      </c>
      <c r="D5518" s="8" t="s">
        <v>8378</v>
      </c>
      <c r="E5518">
        <v>726</v>
      </c>
      <c r="F5518" s="7">
        <v>1</v>
      </c>
      <c r="G5518" s="4">
        <v>2500</v>
      </c>
      <c r="H5518" s="4">
        <v>2535</v>
      </c>
      <c r="I5518" s="25">
        <v>30</v>
      </c>
      <c r="J5518" s="4">
        <v>35</v>
      </c>
      <c r="N5518" t="s">
        <v>8323</v>
      </c>
      <c r="O5518" t="s">
        <v>8224</v>
      </c>
      <c r="P5518" t="s">
        <v>8384</v>
      </c>
      <c r="Q5518" s="8" t="s">
        <v>8378</v>
      </c>
      <c r="R5518">
        <v>726</v>
      </c>
      <c r="S5518" s="7">
        <v>1</v>
      </c>
      <c r="T5518" s="4">
        <v>2500</v>
      </c>
      <c r="U5518" s="4">
        <v>2535</v>
      </c>
      <c r="V5518" s="25">
        <v>30</v>
      </c>
      <c r="W5518" s="4">
        <v>35</v>
      </c>
    </row>
    <row r="5519" spans="1:23" x14ac:dyDescent="0.45">
      <c r="A5519" t="s">
        <v>8323</v>
      </c>
      <c r="B5519" t="s">
        <v>8224</v>
      </c>
      <c r="C5519" t="s">
        <v>8384</v>
      </c>
      <c r="D5519" s="8" t="s">
        <v>8379</v>
      </c>
      <c r="F5519" s="7">
        <v>2</v>
      </c>
      <c r="G5519" s="4">
        <v>4720</v>
      </c>
      <c r="H5519" s="4">
        <v>6523.6900000000005</v>
      </c>
      <c r="I5519" s="25">
        <v>30.211707175923948</v>
      </c>
      <c r="J5519" s="4">
        <v>142</v>
      </c>
      <c r="N5519" t="s">
        <v>8323</v>
      </c>
      <c r="O5519" t="s">
        <v>8224</v>
      </c>
      <c r="P5519" t="s">
        <v>8384</v>
      </c>
      <c r="Q5519" s="8" t="s">
        <v>8379</v>
      </c>
      <c r="S5519" s="7">
        <v>2</v>
      </c>
      <c r="T5519" s="4">
        <v>4720</v>
      </c>
      <c r="U5519" s="4">
        <v>6523.6900000000005</v>
      </c>
      <c r="V5519" s="25">
        <v>30.211707175923948</v>
      </c>
      <c r="W5519" s="4">
        <v>142</v>
      </c>
    </row>
    <row r="5520" spans="1:23" x14ac:dyDescent="0.45">
      <c r="A5520" t="s">
        <v>8323</v>
      </c>
      <c r="B5520" t="s">
        <v>8224</v>
      </c>
      <c r="C5520" t="s">
        <v>8384</v>
      </c>
      <c r="D5520" s="8" t="s">
        <v>8379</v>
      </c>
      <c r="E5520">
        <v>745</v>
      </c>
      <c r="F5520" s="7">
        <v>1</v>
      </c>
      <c r="G5520" s="4">
        <v>2220</v>
      </c>
      <c r="H5520" s="4">
        <v>3976</v>
      </c>
      <c r="I5520" s="25">
        <v>30</v>
      </c>
      <c r="J5520" s="4">
        <v>74</v>
      </c>
      <c r="N5520" t="s">
        <v>8323</v>
      </c>
      <c r="O5520" t="s">
        <v>8224</v>
      </c>
      <c r="P5520" t="s">
        <v>8384</v>
      </c>
      <c r="Q5520" s="8" t="s">
        <v>8379</v>
      </c>
      <c r="R5520">
        <v>745</v>
      </c>
      <c r="S5520" s="7">
        <v>1</v>
      </c>
      <c r="T5520" s="4">
        <v>2220</v>
      </c>
      <c r="U5520" s="4">
        <v>3976</v>
      </c>
      <c r="V5520" s="25">
        <v>30</v>
      </c>
      <c r="W5520" s="4">
        <v>74</v>
      </c>
    </row>
    <row r="5521" spans="1:23" x14ac:dyDescent="0.45">
      <c r="A5521" t="s">
        <v>8323</v>
      </c>
      <c r="B5521" t="s">
        <v>8224</v>
      </c>
      <c r="C5521" t="s">
        <v>8384</v>
      </c>
      <c r="D5521" s="8" t="s">
        <v>8379</v>
      </c>
      <c r="E5521">
        <v>755</v>
      </c>
      <c r="F5521" s="7">
        <v>1</v>
      </c>
      <c r="G5521" s="4">
        <v>2500</v>
      </c>
      <c r="H5521" s="4">
        <v>2547.69</v>
      </c>
      <c r="I5521" s="25">
        <v>30.423414351847896</v>
      </c>
      <c r="J5521" s="4">
        <v>68</v>
      </c>
      <c r="N5521" t="s">
        <v>8323</v>
      </c>
      <c r="O5521" t="s">
        <v>8224</v>
      </c>
      <c r="P5521" t="s">
        <v>8384</v>
      </c>
      <c r="Q5521" s="8" t="s">
        <v>8379</v>
      </c>
      <c r="R5521">
        <v>755</v>
      </c>
      <c r="S5521" s="7">
        <v>1</v>
      </c>
      <c r="T5521" s="4">
        <v>2500</v>
      </c>
      <c r="U5521" s="4">
        <v>2547.69</v>
      </c>
      <c r="V5521" s="25">
        <v>30.423414351847896</v>
      </c>
      <c r="W5521" s="4">
        <v>68</v>
      </c>
    </row>
    <row r="5522" spans="1:23" x14ac:dyDescent="0.45">
      <c r="A5522" t="s">
        <v>8323</v>
      </c>
      <c r="B5522" t="s">
        <v>8224</v>
      </c>
      <c r="C5522" t="s">
        <v>8384</v>
      </c>
      <c r="D5522" s="8" t="s">
        <v>8369</v>
      </c>
      <c r="F5522" s="7">
        <v>2</v>
      </c>
      <c r="G5522" s="4">
        <v>17900</v>
      </c>
      <c r="H5522" s="4">
        <v>20512.8</v>
      </c>
      <c r="I5522" s="25">
        <v>32.5</v>
      </c>
      <c r="J5522" s="4">
        <v>243</v>
      </c>
      <c r="N5522" t="s">
        <v>8323</v>
      </c>
      <c r="O5522" t="s">
        <v>8224</v>
      </c>
      <c r="P5522" t="s">
        <v>8384</v>
      </c>
      <c r="Q5522" s="8" t="s">
        <v>8369</v>
      </c>
      <c r="S5522" s="7">
        <v>2</v>
      </c>
      <c r="T5522" s="4">
        <v>17900</v>
      </c>
      <c r="U5522" s="4">
        <v>20512.8</v>
      </c>
      <c r="V5522" s="25">
        <v>32.5</v>
      </c>
      <c r="W5522" s="4">
        <v>243</v>
      </c>
    </row>
    <row r="5523" spans="1:23" x14ac:dyDescent="0.45">
      <c r="A5523" t="s">
        <v>8323</v>
      </c>
      <c r="B5523" t="s">
        <v>8224</v>
      </c>
      <c r="C5523" t="s">
        <v>8384</v>
      </c>
      <c r="D5523" s="8" t="s">
        <v>8369</v>
      </c>
      <c r="E5523">
        <v>741</v>
      </c>
      <c r="F5523" s="7">
        <v>1</v>
      </c>
      <c r="G5523" s="4">
        <v>13000</v>
      </c>
      <c r="H5523" s="4">
        <v>13293.8</v>
      </c>
      <c r="I5523" s="25">
        <v>35</v>
      </c>
      <c r="J5523" s="4">
        <v>94</v>
      </c>
      <c r="N5523" t="s">
        <v>8323</v>
      </c>
      <c r="O5523" t="s">
        <v>8224</v>
      </c>
      <c r="P5523" t="s">
        <v>8384</v>
      </c>
      <c r="Q5523" s="8" t="s">
        <v>8369</v>
      </c>
      <c r="R5523">
        <v>741</v>
      </c>
      <c r="S5523" s="7">
        <v>1</v>
      </c>
      <c r="T5523" s="4">
        <v>13000</v>
      </c>
      <c r="U5523" s="4">
        <v>13293.8</v>
      </c>
      <c r="V5523" s="25">
        <v>35</v>
      </c>
      <c r="W5523" s="4">
        <v>94</v>
      </c>
    </row>
    <row r="5524" spans="1:23" x14ac:dyDescent="0.45">
      <c r="A5524" t="s">
        <v>8323</v>
      </c>
      <c r="B5524" t="s">
        <v>8224</v>
      </c>
      <c r="C5524" t="s">
        <v>8384</v>
      </c>
      <c r="D5524" s="8" t="s">
        <v>8369</v>
      </c>
      <c r="E5524">
        <v>1346</v>
      </c>
      <c r="F5524" s="7">
        <v>1</v>
      </c>
      <c r="G5524" s="4">
        <v>4900</v>
      </c>
      <c r="H5524" s="4">
        <v>7219</v>
      </c>
      <c r="I5524" s="25">
        <v>30</v>
      </c>
      <c r="J5524" s="4">
        <v>149</v>
      </c>
      <c r="N5524" t="s">
        <v>8323</v>
      </c>
      <c r="O5524" t="s">
        <v>8224</v>
      </c>
      <c r="P5524" t="s">
        <v>8384</v>
      </c>
      <c r="Q5524" s="8" t="s">
        <v>8369</v>
      </c>
      <c r="R5524">
        <v>1346</v>
      </c>
      <c r="S5524" s="7">
        <v>1</v>
      </c>
      <c r="T5524" s="4">
        <v>4900</v>
      </c>
      <c r="U5524" s="4">
        <v>7219</v>
      </c>
      <c r="V5524" s="25">
        <v>30</v>
      </c>
      <c r="W5524" s="4">
        <v>149</v>
      </c>
    </row>
    <row r="5525" spans="1:23" x14ac:dyDescent="0.45">
      <c r="A5525" t="s">
        <v>8323</v>
      </c>
      <c r="B5525" t="s">
        <v>8224</v>
      </c>
      <c r="C5525" t="s">
        <v>8384</v>
      </c>
      <c r="D5525" s="8" t="s">
        <v>8380</v>
      </c>
      <c r="F5525" s="7">
        <v>1</v>
      </c>
      <c r="G5525" s="4">
        <v>3400</v>
      </c>
      <c r="H5525" s="4">
        <v>6215.56</v>
      </c>
      <c r="I5525" s="25">
        <v>30</v>
      </c>
      <c r="J5525" s="4">
        <v>87</v>
      </c>
      <c r="N5525" t="s">
        <v>8323</v>
      </c>
      <c r="O5525" t="s">
        <v>8224</v>
      </c>
      <c r="P5525" t="s">
        <v>8384</v>
      </c>
      <c r="Q5525" s="8" t="s">
        <v>8380</v>
      </c>
      <c r="S5525" s="7">
        <v>1</v>
      </c>
      <c r="T5525" s="4">
        <v>3400</v>
      </c>
      <c r="U5525" s="4">
        <v>6215.56</v>
      </c>
      <c r="V5525" s="25">
        <v>30</v>
      </c>
      <c r="W5525" s="4">
        <v>87</v>
      </c>
    </row>
    <row r="5526" spans="1:23" x14ac:dyDescent="0.45">
      <c r="A5526" t="s">
        <v>8323</v>
      </c>
      <c r="B5526" t="s">
        <v>8224</v>
      </c>
      <c r="C5526" t="s">
        <v>8384</v>
      </c>
      <c r="D5526" s="8" t="s">
        <v>8380</v>
      </c>
      <c r="E5526">
        <v>1356</v>
      </c>
      <c r="F5526" s="7">
        <v>1</v>
      </c>
      <c r="G5526" s="4">
        <v>3400</v>
      </c>
      <c r="H5526" s="4">
        <v>6215.56</v>
      </c>
      <c r="I5526" s="25">
        <v>30</v>
      </c>
      <c r="J5526" s="4">
        <v>87</v>
      </c>
      <c r="N5526" t="s">
        <v>8323</v>
      </c>
      <c r="O5526" t="s">
        <v>8224</v>
      </c>
      <c r="P5526" t="s">
        <v>8384</v>
      </c>
      <c r="Q5526" s="8" t="s">
        <v>8380</v>
      </c>
      <c r="R5526">
        <v>1356</v>
      </c>
      <c r="S5526" s="7">
        <v>1</v>
      </c>
      <c r="T5526" s="4">
        <v>3400</v>
      </c>
      <c r="U5526" s="4">
        <v>6215.56</v>
      </c>
      <c r="V5526" s="25">
        <v>30</v>
      </c>
      <c r="W5526" s="4">
        <v>87</v>
      </c>
    </row>
    <row r="5527" spans="1:23" x14ac:dyDescent="0.45">
      <c r="A5527" t="s">
        <v>8323</v>
      </c>
      <c r="B5527" t="s">
        <v>8224</v>
      </c>
      <c r="C5527" t="s">
        <v>8384</v>
      </c>
      <c r="D5527" s="8" t="s">
        <v>8370</v>
      </c>
      <c r="F5527" s="7">
        <v>1</v>
      </c>
      <c r="G5527" s="4">
        <v>1000</v>
      </c>
      <c r="H5527" s="4">
        <v>1091</v>
      </c>
      <c r="I5527" s="25">
        <v>60</v>
      </c>
      <c r="J5527" s="4">
        <v>25</v>
      </c>
      <c r="N5527" t="s">
        <v>8323</v>
      </c>
      <c r="O5527" t="s">
        <v>8224</v>
      </c>
      <c r="P5527" t="s">
        <v>8384</v>
      </c>
      <c r="Q5527" s="8" t="s">
        <v>8370</v>
      </c>
      <c r="S5527" s="7">
        <v>1</v>
      </c>
      <c r="T5527" s="4">
        <v>1000</v>
      </c>
      <c r="U5527" s="4">
        <v>1091</v>
      </c>
      <c r="V5527" s="25">
        <v>60</v>
      </c>
      <c r="W5527" s="4">
        <v>25</v>
      </c>
    </row>
    <row r="5528" spans="1:23" x14ac:dyDescent="0.45">
      <c r="A5528" t="s">
        <v>8323</v>
      </c>
      <c r="B5528" t="s">
        <v>8224</v>
      </c>
      <c r="C5528" t="s">
        <v>8384</v>
      </c>
      <c r="D5528" s="8" t="s">
        <v>8370</v>
      </c>
      <c r="E5528">
        <v>1362</v>
      </c>
      <c r="F5528" s="7">
        <v>1</v>
      </c>
      <c r="G5528" s="4">
        <v>1000</v>
      </c>
      <c r="H5528" s="4">
        <v>1091</v>
      </c>
      <c r="I5528" s="25">
        <v>60</v>
      </c>
      <c r="J5528" s="4">
        <v>25</v>
      </c>
      <c r="N5528" t="s">
        <v>8323</v>
      </c>
      <c r="O5528" t="s">
        <v>8224</v>
      </c>
      <c r="P5528" t="s">
        <v>8384</v>
      </c>
      <c r="Q5528" s="8" t="s">
        <v>8370</v>
      </c>
      <c r="R5528">
        <v>1362</v>
      </c>
      <c r="S5528" s="7">
        <v>1</v>
      </c>
      <c r="T5528" s="4">
        <v>1000</v>
      </c>
      <c r="U5528" s="4">
        <v>1091</v>
      </c>
      <c r="V5528" s="25">
        <v>60</v>
      </c>
      <c r="W5528" s="4">
        <v>25</v>
      </c>
    </row>
    <row r="5529" spans="1:23" x14ac:dyDescent="0.45">
      <c r="A5529" t="s">
        <v>8323</v>
      </c>
      <c r="B5529" t="s">
        <v>8224</v>
      </c>
      <c r="C5529" t="s">
        <v>8384</v>
      </c>
      <c r="D5529" s="8" t="s">
        <v>8374</v>
      </c>
      <c r="F5529" s="7">
        <v>1</v>
      </c>
      <c r="G5529" s="4">
        <v>3600</v>
      </c>
      <c r="H5529" s="4">
        <v>11345</v>
      </c>
      <c r="I5529" s="25">
        <v>19.473379629627743</v>
      </c>
      <c r="J5529" s="4">
        <v>108</v>
      </c>
      <c r="N5529" t="s">
        <v>8323</v>
      </c>
      <c r="O5529" t="s">
        <v>8224</v>
      </c>
      <c r="P5529" t="s">
        <v>8384</v>
      </c>
      <c r="Q5529" s="8" t="s">
        <v>8374</v>
      </c>
      <c r="S5529" s="7">
        <v>1</v>
      </c>
      <c r="T5529" s="4">
        <v>3600</v>
      </c>
      <c r="U5529" s="4">
        <v>11345</v>
      </c>
      <c r="V5529" s="25">
        <v>19.473379629627743</v>
      </c>
      <c r="W5529" s="4">
        <v>108</v>
      </c>
    </row>
    <row r="5530" spans="1:23" x14ac:dyDescent="0.45">
      <c r="A5530" t="s">
        <v>8323</v>
      </c>
      <c r="B5530" t="s">
        <v>8224</v>
      </c>
      <c r="C5530" t="s">
        <v>8384</v>
      </c>
      <c r="D5530" s="8" t="s">
        <v>8374</v>
      </c>
      <c r="E5530">
        <v>736</v>
      </c>
      <c r="F5530" s="7">
        <v>1</v>
      </c>
      <c r="G5530" s="4">
        <v>3600</v>
      </c>
      <c r="H5530" s="4">
        <v>11345</v>
      </c>
      <c r="I5530" s="25">
        <v>19.473379629627743</v>
      </c>
      <c r="J5530" s="4">
        <v>108</v>
      </c>
      <c r="N5530" t="s">
        <v>8323</v>
      </c>
      <c r="O5530" t="s">
        <v>8224</v>
      </c>
      <c r="P5530" t="s">
        <v>8384</v>
      </c>
      <c r="Q5530" s="8" t="s">
        <v>8374</v>
      </c>
      <c r="R5530">
        <v>736</v>
      </c>
      <c r="S5530" s="7">
        <v>1</v>
      </c>
      <c r="T5530" s="4">
        <v>3600</v>
      </c>
      <c r="U5530" s="4">
        <v>11345</v>
      </c>
      <c r="V5530" s="25">
        <v>19.473379629627743</v>
      </c>
      <c r="W5530" s="4">
        <v>108</v>
      </c>
    </row>
    <row r="5531" spans="1:23" x14ac:dyDescent="0.45">
      <c r="A5531" t="s">
        <v>8323</v>
      </c>
      <c r="B5531" t="s">
        <v>8224</v>
      </c>
      <c r="C5531" t="s">
        <v>8385</v>
      </c>
      <c r="F5531" s="7"/>
      <c r="G5531" s="4"/>
      <c r="H5531" s="4"/>
      <c r="I5531" s="25"/>
      <c r="J5531" s="4"/>
      <c r="N5531" t="s">
        <v>8323</v>
      </c>
      <c r="O5531" t="s">
        <v>8224</v>
      </c>
      <c r="P5531" t="s">
        <v>8385</v>
      </c>
      <c r="S5531" s="7"/>
      <c r="T5531" s="4"/>
      <c r="U5531" s="4"/>
      <c r="V5531" s="25"/>
      <c r="W5531" s="4"/>
    </row>
    <row r="5532" spans="1:23" x14ac:dyDescent="0.45">
      <c r="A5532" t="s">
        <v>8323</v>
      </c>
      <c r="B5532" t="s">
        <v>8224</v>
      </c>
      <c r="C5532" t="s">
        <v>8385</v>
      </c>
      <c r="D5532" s="8" t="s">
        <v>8376</v>
      </c>
      <c r="F5532" s="7">
        <v>1</v>
      </c>
      <c r="G5532" s="4">
        <v>5000</v>
      </c>
      <c r="H5532" s="4">
        <v>6120</v>
      </c>
      <c r="I5532" s="25">
        <v>17.558020833334012</v>
      </c>
      <c r="J5532" s="4">
        <v>108</v>
      </c>
      <c r="N5532" t="s">
        <v>8323</v>
      </c>
      <c r="O5532" t="s">
        <v>8224</v>
      </c>
      <c r="P5532" t="s">
        <v>8385</v>
      </c>
      <c r="Q5532" s="8" t="s">
        <v>8376</v>
      </c>
      <c r="S5532" s="7">
        <v>1</v>
      </c>
      <c r="T5532" s="4">
        <v>5000</v>
      </c>
      <c r="U5532" s="4">
        <v>6120</v>
      </c>
      <c r="V5532" s="25">
        <v>17.558020833334012</v>
      </c>
      <c r="W5532" s="4">
        <v>108</v>
      </c>
    </row>
    <row r="5533" spans="1:23" x14ac:dyDescent="0.45">
      <c r="A5533" t="s">
        <v>8323</v>
      </c>
      <c r="B5533" t="s">
        <v>8224</v>
      </c>
      <c r="C5533" t="s">
        <v>8385</v>
      </c>
      <c r="D5533" s="8" t="s">
        <v>8376</v>
      </c>
      <c r="E5533">
        <v>737</v>
      </c>
      <c r="F5533" s="7">
        <v>1</v>
      </c>
      <c r="G5533" s="4">
        <v>5000</v>
      </c>
      <c r="H5533" s="4">
        <v>6120</v>
      </c>
      <c r="I5533" s="25">
        <v>17.558020833334012</v>
      </c>
      <c r="J5533" s="4">
        <v>108</v>
      </c>
      <c r="N5533" t="s">
        <v>8323</v>
      </c>
      <c r="O5533" t="s">
        <v>8224</v>
      </c>
      <c r="P5533" t="s">
        <v>8385</v>
      </c>
      <c r="Q5533" s="8" t="s">
        <v>8376</v>
      </c>
      <c r="R5533">
        <v>737</v>
      </c>
      <c r="S5533" s="7">
        <v>1</v>
      </c>
      <c r="T5533" s="4">
        <v>5000</v>
      </c>
      <c r="U5533" s="4">
        <v>6120</v>
      </c>
      <c r="V5533" s="25">
        <v>17.558020833334012</v>
      </c>
      <c r="W5533" s="4">
        <v>108</v>
      </c>
    </row>
    <row r="5534" spans="1:23" x14ac:dyDescent="0.45">
      <c r="A5534" t="s">
        <v>8323</v>
      </c>
      <c r="B5534" t="s">
        <v>8224</v>
      </c>
      <c r="C5534" t="s">
        <v>8385</v>
      </c>
      <c r="D5534" s="8" t="s">
        <v>8377</v>
      </c>
      <c r="F5534" s="7">
        <v>1</v>
      </c>
      <c r="G5534" s="4">
        <v>1400</v>
      </c>
      <c r="H5534" s="4">
        <v>1550</v>
      </c>
      <c r="I5534" s="25">
        <v>29.958333333328483</v>
      </c>
      <c r="J5534" s="4">
        <v>23</v>
      </c>
      <c r="N5534" t="s">
        <v>8323</v>
      </c>
      <c r="O5534" t="s">
        <v>8224</v>
      </c>
      <c r="P5534" t="s">
        <v>8385</v>
      </c>
      <c r="Q5534" s="8" t="s">
        <v>8377</v>
      </c>
      <c r="S5534" s="7">
        <v>1</v>
      </c>
      <c r="T5534" s="4">
        <v>1400</v>
      </c>
      <c r="U5534" s="4">
        <v>1550</v>
      </c>
      <c r="V5534" s="25">
        <v>29.958333333328483</v>
      </c>
      <c r="W5534" s="4">
        <v>23</v>
      </c>
    </row>
    <row r="5535" spans="1:23" x14ac:dyDescent="0.45">
      <c r="A5535" t="s">
        <v>8323</v>
      </c>
      <c r="B5535" t="s">
        <v>8224</v>
      </c>
      <c r="C5535" t="s">
        <v>8385</v>
      </c>
      <c r="D5535" s="8" t="s">
        <v>8377</v>
      </c>
      <c r="E5535">
        <v>742</v>
      </c>
      <c r="F5535" s="7">
        <v>1</v>
      </c>
      <c r="G5535" s="4">
        <v>1400</v>
      </c>
      <c r="H5535" s="4">
        <v>1550</v>
      </c>
      <c r="I5535" s="25">
        <v>29.958333333328483</v>
      </c>
      <c r="J5535" s="4">
        <v>23</v>
      </c>
      <c r="N5535" t="s">
        <v>8323</v>
      </c>
      <c r="O5535" t="s">
        <v>8224</v>
      </c>
      <c r="P5535" t="s">
        <v>8385</v>
      </c>
      <c r="Q5535" s="8" t="s">
        <v>8377</v>
      </c>
      <c r="R5535">
        <v>742</v>
      </c>
      <c r="S5535" s="7">
        <v>1</v>
      </c>
      <c r="T5535" s="4">
        <v>1400</v>
      </c>
      <c r="U5535" s="4">
        <v>1550</v>
      </c>
      <c r="V5535" s="25">
        <v>29.958333333328483</v>
      </c>
      <c r="W5535" s="4">
        <v>23</v>
      </c>
    </row>
    <row r="5536" spans="1:23" x14ac:dyDescent="0.45">
      <c r="A5536" t="s">
        <v>8323</v>
      </c>
      <c r="B5536" t="s">
        <v>8224</v>
      </c>
      <c r="C5536" t="s">
        <v>8385</v>
      </c>
      <c r="D5536" s="8" t="s">
        <v>8380</v>
      </c>
      <c r="F5536" s="7">
        <v>2</v>
      </c>
      <c r="G5536" s="4">
        <v>8500</v>
      </c>
      <c r="H5536" s="4">
        <v>10388</v>
      </c>
      <c r="I5536" s="25">
        <v>40</v>
      </c>
      <c r="J5536" s="4">
        <v>126</v>
      </c>
      <c r="N5536" t="s">
        <v>8323</v>
      </c>
      <c r="O5536" t="s">
        <v>8224</v>
      </c>
      <c r="P5536" t="s">
        <v>8385</v>
      </c>
      <c r="Q5536" s="8" t="s">
        <v>8380</v>
      </c>
      <c r="S5536" s="7">
        <v>2</v>
      </c>
      <c r="T5536" s="4">
        <v>8500</v>
      </c>
      <c r="U5536" s="4">
        <v>10388</v>
      </c>
      <c r="V5536" s="25">
        <v>40</v>
      </c>
      <c r="W5536" s="4">
        <v>126</v>
      </c>
    </row>
    <row r="5537" spans="1:23" x14ac:dyDescent="0.45">
      <c r="A5537" t="s">
        <v>8323</v>
      </c>
      <c r="B5537" t="s">
        <v>8224</v>
      </c>
      <c r="C5537" t="s">
        <v>8385</v>
      </c>
      <c r="D5537" s="8" t="s">
        <v>8380</v>
      </c>
      <c r="E5537">
        <v>721</v>
      </c>
      <c r="F5537" s="7">
        <v>1</v>
      </c>
      <c r="G5537" s="4">
        <v>8200</v>
      </c>
      <c r="H5537" s="4">
        <v>10013</v>
      </c>
      <c r="I5537" s="25">
        <v>45</v>
      </c>
      <c r="J5537" s="4">
        <v>119</v>
      </c>
      <c r="N5537" t="s">
        <v>8323</v>
      </c>
      <c r="O5537" t="s">
        <v>8224</v>
      </c>
      <c r="P5537" t="s">
        <v>8385</v>
      </c>
      <c r="Q5537" s="8" t="s">
        <v>8380</v>
      </c>
      <c r="R5537">
        <v>721</v>
      </c>
      <c r="S5537" s="7">
        <v>1</v>
      </c>
      <c r="T5537" s="4">
        <v>8200</v>
      </c>
      <c r="U5537" s="4">
        <v>10013</v>
      </c>
      <c r="V5537" s="25">
        <v>45</v>
      </c>
      <c r="W5537" s="4">
        <v>119</v>
      </c>
    </row>
    <row r="5538" spans="1:23" x14ac:dyDescent="0.45">
      <c r="A5538" t="s">
        <v>8323</v>
      </c>
      <c r="B5538" t="s">
        <v>8224</v>
      </c>
      <c r="C5538" t="s">
        <v>8385</v>
      </c>
      <c r="D5538" s="8" t="s">
        <v>8380</v>
      </c>
      <c r="E5538">
        <v>1345</v>
      </c>
      <c r="F5538" s="7">
        <v>1</v>
      </c>
      <c r="G5538" s="4">
        <v>300</v>
      </c>
      <c r="H5538" s="4">
        <v>375</v>
      </c>
      <c r="I5538" s="25">
        <v>35</v>
      </c>
      <c r="J5538" s="4">
        <v>7</v>
      </c>
      <c r="N5538" t="s">
        <v>8323</v>
      </c>
      <c r="O5538" t="s">
        <v>8224</v>
      </c>
      <c r="P5538" t="s">
        <v>8385</v>
      </c>
      <c r="Q5538" s="8" t="s">
        <v>8380</v>
      </c>
      <c r="R5538">
        <v>1345</v>
      </c>
      <c r="S5538" s="7">
        <v>1</v>
      </c>
      <c r="T5538" s="4">
        <v>300</v>
      </c>
      <c r="U5538" s="4">
        <v>375</v>
      </c>
      <c r="V5538" s="25">
        <v>35</v>
      </c>
      <c r="W5538" s="4">
        <v>7</v>
      </c>
    </row>
    <row r="5539" spans="1:23" x14ac:dyDescent="0.45">
      <c r="A5539" t="s">
        <v>8323</v>
      </c>
      <c r="B5539" t="s">
        <v>8224</v>
      </c>
      <c r="C5539" t="s">
        <v>8385</v>
      </c>
      <c r="D5539" s="8" t="s">
        <v>8370</v>
      </c>
      <c r="F5539" s="7">
        <v>2</v>
      </c>
      <c r="G5539" s="4">
        <v>8000</v>
      </c>
      <c r="H5539" s="4">
        <v>11505</v>
      </c>
      <c r="I5539" s="25">
        <v>31.5</v>
      </c>
      <c r="J5539" s="4">
        <v>183</v>
      </c>
      <c r="N5539" t="s">
        <v>8323</v>
      </c>
      <c r="O5539" t="s">
        <v>8224</v>
      </c>
      <c r="P5539" t="s">
        <v>8385</v>
      </c>
      <c r="Q5539" s="8" t="s">
        <v>8370</v>
      </c>
      <c r="S5539" s="7">
        <v>2</v>
      </c>
      <c r="T5539" s="4">
        <v>8000</v>
      </c>
      <c r="U5539" s="4">
        <v>11505</v>
      </c>
      <c r="V5539" s="25">
        <v>31.5</v>
      </c>
      <c r="W5539" s="4">
        <v>183</v>
      </c>
    </row>
    <row r="5540" spans="1:23" x14ac:dyDescent="0.45">
      <c r="A5540" t="s">
        <v>8323</v>
      </c>
      <c r="B5540" t="s">
        <v>8224</v>
      </c>
      <c r="C5540" t="s">
        <v>8385</v>
      </c>
      <c r="D5540" s="8" t="s">
        <v>8370</v>
      </c>
      <c r="E5540">
        <v>739</v>
      </c>
      <c r="F5540" s="7">
        <v>1</v>
      </c>
      <c r="G5540" s="4">
        <v>6000</v>
      </c>
      <c r="H5540" s="4">
        <v>9500</v>
      </c>
      <c r="I5540" s="25">
        <v>33</v>
      </c>
      <c r="J5540" s="4">
        <v>139</v>
      </c>
      <c r="N5540" t="s">
        <v>8323</v>
      </c>
      <c r="O5540" t="s">
        <v>8224</v>
      </c>
      <c r="P5540" t="s">
        <v>8385</v>
      </c>
      <c r="Q5540" s="8" t="s">
        <v>8370</v>
      </c>
      <c r="R5540">
        <v>739</v>
      </c>
      <c r="S5540" s="7">
        <v>1</v>
      </c>
      <c r="T5540" s="4">
        <v>6000</v>
      </c>
      <c r="U5540" s="4">
        <v>9500</v>
      </c>
      <c r="V5540" s="25">
        <v>33</v>
      </c>
      <c r="W5540" s="4">
        <v>139</v>
      </c>
    </row>
    <row r="5541" spans="1:23" x14ac:dyDescent="0.45">
      <c r="A5541" t="s">
        <v>8323</v>
      </c>
      <c r="B5541" t="s">
        <v>8224</v>
      </c>
      <c r="C5541" t="s">
        <v>8385</v>
      </c>
      <c r="D5541" s="8" t="s">
        <v>8370</v>
      </c>
      <c r="E5541">
        <v>748</v>
      </c>
      <c r="F5541" s="7">
        <v>1</v>
      </c>
      <c r="G5541" s="4">
        <v>2000</v>
      </c>
      <c r="H5541" s="4">
        <v>2005</v>
      </c>
      <c r="I5541" s="25">
        <v>30</v>
      </c>
      <c r="J5541" s="4">
        <v>44</v>
      </c>
      <c r="N5541" t="s">
        <v>8323</v>
      </c>
      <c r="O5541" t="s">
        <v>8224</v>
      </c>
      <c r="P5541" t="s">
        <v>8385</v>
      </c>
      <c r="Q5541" s="8" t="s">
        <v>8370</v>
      </c>
      <c r="R5541">
        <v>748</v>
      </c>
      <c r="S5541" s="7">
        <v>1</v>
      </c>
      <c r="T5541" s="4">
        <v>2000</v>
      </c>
      <c r="U5541" s="4">
        <v>2005</v>
      </c>
      <c r="V5541" s="25">
        <v>30</v>
      </c>
      <c r="W5541" s="4">
        <v>44</v>
      </c>
    </row>
    <row r="5542" spans="1:23" x14ac:dyDescent="0.45">
      <c r="A5542" t="s">
        <v>8323</v>
      </c>
      <c r="B5542" t="s">
        <v>8224</v>
      </c>
      <c r="C5542" t="s">
        <v>8385</v>
      </c>
      <c r="D5542" s="8" t="s">
        <v>8373</v>
      </c>
      <c r="F5542" s="7">
        <v>1</v>
      </c>
      <c r="G5542" s="4">
        <v>1500</v>
      </c>
      <c r="H5542" s="4">
        <v>1601</v>
      </c>
      <c r="I5542" s="25">
        <v>30.603541666663659</v>
      </c>
      <c r="J5542" s="4">
        <v>41</v>
      </c>
      <c r="N5542" t="s">
        <v>8323</v>
      </c>
      <c r="O5542" t="s">
        <v>8224</v>
      </c>
      <c r="P5542" t="s">
        <v>8385</v>
      </c>
      <c r="Q5542" s="8" t="s">
        <v>8373</v>
      </c>
      <c r="S5542" s="7">
        <v>1</v>
      </c>
      <c r="T5542" s="4">
        <v>1500</v>
      </c>
      <c r="U5542" s="4">
        <v>1601</v>
      </c>
      <c r="V5542" s="25">
        <v>30.603541666663659</v>
      </c>
      <c r="W5542" s="4">
        <v>41</v>
      </c>
    </row>
    <row r="5543" spans="1:23" x14ac:dyDescent="0.45">
      <c r="A5543" t="s">
        <v>8323</v>
      </c>
      <c r="B5543" t="s">
        <v>8224</v>
      </c>
      <c r="C5543" t="s">
        <v>8385</v>
      </c>
      <c r="D5543" s="8" t="s">
        <v>8373</v>
      </c>
      <c r="E5543">
        <v>738</v>
      </c>
      <c r="F5543" s="7">
        <v>1</v>
      </c>
      <c r="G5543" s="4">
        <v>1500</v>
      </c>
      <c r="H5543" s="4">
        <v>1601</v>
      </c>
      <c r="I5543" s="25">
        <v>30.603541666663659</v>
      </c>
      <c r="J5543" s="4">
        <v>41</v>
      </c>
      <c r="N5543" t="s">
        <v>8323</v>
      </c>
      <c r="O5543" t="s">
        <v>8224</v>
      </c>
      <c r="P5543" t="s">
        <v>8385</v>
      </c>
      <c r="Q5543" s="8" t="s">
        <v>8373</v>
      </c>
      <c r="R5543">
        <v>738</v>
      </c>
      <c r="S5543" s="7">
        <v>1</v>
      </c>
      <c r="T5543" s="4">
        <v>1500</v>
      </c>
      <c r="U5543" s="4">
        <v>1601</v>
      </c>
      <c r="V5543" s="25">
        <v>30.603541666663659</v>
      </c>
      <c r="W5543" s="4">
        <v>41</v>
      </c>
    </row>
    <row r="5544" spans="1:23" x14ac:dyDescent="0.45">
      <c r="A5544" t="s">
        <v>8323</v>
      </c>
      <c r="B5544" t="s">
        <v>8224</v>
      </c>
      <c r="C5544" t="s">
        <v>8385</v>
      </c>
      <c r="D5544" s="8" t="s">
        <v>8374</v>
      </c>
      <c r="F5544" s="7">
        <v>2</v>
      </c>
      <c r="G5544" s="4">
        <v>52875</v>
      </c>
      <c r="H5544" s="4">
        <v>59756</v>
      </c>
      <c r="I5544" s="25">
        <v>29.49880787037182</v>
      </c>
      <c r="J5544" s="4">
        <v>255</v>
      </c>
      <c r="N5544" t="s">
        <v>8323</v>
      </c>
      <c r="O5544" t="s">
        <v>8224</v>
      </c>
      <c r="P5544" t="s">
        <v>8385</v>
      </c>
      <c r="Q5544" s="8" t="s">
        <v>8374</v>
      </c>
      <c r="S5544" s="7">
        <v>2</v>
      </c>
      <c r="T5544" s="4">
        <v>52875</v>
      </c>
      <c r="U5544" s="4">
        <v>59756</v>
      </c>
      <c r="V5544" s="25">
        <v>29.49880787037182</v>
      </c>
      <c r="W5544" s="4">
        <v>255</v>
      </c>
    </row>
    <row r="5545" spans="1:23" x14ac:dyDescent="0.45">
      <c r="A5545" t="s">
        <v>8323</v>
      </c>
      <c r="B5545" t="s">
        <v>8224</v>
      </c>
      <c r="C5545" t="s">
        <v>8385</v>
      </c>
      <c r="D5545" s="8" t="s">
        <v>8374</v>
      </c>
      <c r="E5545">
        <v>735</v>
      </c>
      <c r="F5545" s="7">
        <v>1</v>
      </c>
      <c r="G5545" s="4">
        <v>47000</v>
      </c>
      <c r="H5545" s="4">
        <v>53771</v>
      </c>
      <c r="I5545" s="25">
        <v>30.99761574074364</v>
      </c>
      <c r="J5545" s="4">
        <v>229</v>
      </c>
      <c r="N5545" t="s">
        <v>8323</v>
      </c>
      <c r="O5545" t="s">
        <v>8224</v>
      </c>
      <c r="P5545" t="s">
        <v>8385</v>
      </c>
      <c r="Q5545" s="8" t="s">
        <v>8374</v>
      </c>
      <c r="R5545">
        <v>735</v>
      </c>
      <c r="S5545" s="7">
        <v>1</v>
      </c>
      <c r="T5545" s="4">
        <v>47000</v>
      </c>
      <c r="U5545" s="4">
        <v>53771</v>
      </c>
      <c r="V5545" s="25">
        <v>30.99761574074364</v>
      </c>
      <c r="W5545" s="4">
        <v>229</v>
      </c>
    </row>
    <row r="5546" spans="1:23" x14ac:dyDescent="0.45">
      <c r="A5546" t="s">
        <v>8323</v>
      </c>
      <c r="B5546" t="s">
        <v>8224</v>
      </c>
      <c r="C5546" t="s">
        <v>8385</v>
      </c>
      <c r="D5546" s="8" t="s">
        <v>8374</v>
      </c>
      <c r="E5546">
        <v>1348</v>
      </c>
      <c r="F5546" s="7">
        <v>1</v>
      </c>
      <c r="G5546" s="4">
        <v>5875</v>
      </c>
      <c r="H5546" s="4">
        <v>5985</v>
      </c>
      <c r="I5546" s="25">
        <v>28</v>
      </c>
      <c r="J5546" s="4">
        <v>26</v>
      </c>
      <c r="N5546" t="s">
        <v>8323</v>
      </c>
      <c r="O5546" t="s">
        <v>8224</v>
      </c>
      <c r="P5546" t="s">
        <v>8385</v>
      </c>
      <c r="Q5546" s="8" t="s">
        <v>8374</v>
      </c>
      <c r="R5546">
        <v>1348</v>
      </c>
      <c r="S5546" s="7">
        <v>1</v>
      </c>
      <c r="T5546" s="4">
        <v>5875</v>
      </c>
      <c r="U5546" s="4">
        <v>5985</v>
      </c>
      <c r="V5546" s="25">
        <v>28</v>
      </c>
      <c r="W5546" s="4">
        <v>26</v>
      </c>
    </row>
    <row r="5547" spans="1:23" x14ac:dyDescent="0.45">
      <c r="A5547" t="s">
        <v>8323</v>
      </c>
      <c r="B5547" t="s">
        <v>8224</v>
      </c>
      <c r="C5547" t="s">
        <v>8386</v>
      </c>
      <c r="F5547" s="7"/>
      <c r="G5547" s="4"/>
      <c r="H5547" s="4"/>
      <c r="I5547" s="25"/>
      <c r="J5547" s="4"/>
      <c r="N5547" t="s">
        <v>8323</v>
      </c>
      <c r="O5547" t="s">
        <v>8224</v>
      </c>
      <c r="P5547" t="s">
        <v>8386</v>
      </c>
      <c r="S5547" s="7"/>
      <c r="T5547" s="4"/>
      <c r="U5547" s="4"/>
      <c r="V5547" s="25"/>
      <c r="W5547" s="4"/>
    </row>
    <row r="5548" spans="1:23" x14ac:dyDescent="0.45">
      <c r="A5548" t="s">
        <v>8323</v>
      </c>
      <c r="B5548" t="s">
        <v>8224</v>
      </c>
      <c r="C5548" t="s">
        <v>8386</v>
      </c>
      <c r="D5548" s="8" t="s">
        <v>8376</v>
      </c>
      <c r="F5548" s="7">
        <v>1</v>
      </c>
      <c r="G5548" s="4">
        <v>10000</v>
      </c>
      <c r="H5548" s="4">
        <v>12800</v>
      </c>
      <c r="I5548" s="25">
        <v>30</v>
      </c>
      <c r="J5548" s="4">
        <v>26</v>
      </c>
      <c r="N5548" t="s">
        <v>8323</v>
      </c>
      <c r="O5548" t="s">
        <v>8224</v>
      </c>
      <c r="P5548" t="s">
        <v>8386</v>
      </c>
      <c r="Q5548" s="8" t="s">
        <v>8376</v>
      </c>
      <c r="S5548" s="7">
        <v>1</v>
      </c>
      <c r="T5548" s="4">
        <v>10000</v>
      </c>
      <c r="U5548" s="4">
        <v>12800</v>
      </c>
      <c r="V5548" s="25">
        <v>30</v>
      </c>
      <c r="W5548" s="4">
        <v>26</v>
      </c>
    </row>
    <row r="5549" spans="1:23" x14ac:dyDescent="0.45">
      <c r="A5549" t="s">
        <v>8323</v>
      </c>
      <c r="B5549" t="s">
        <v>8224</v>
      </c>
      <c r="C5549" t="s">
        <v>8386</v>
      </c>
      <c r="D5549" s="8" t="s">
        <v>8376</v>
      </c>
      <c r="E5549">
        <v>753</v>
      </c>
      <c r="F5549" s="7">
        <v>1</v>
      </c>
      <c r="G5549" s="4">
        <v>10000</v>
      </c>
      <c r="H5549" s="4">
        <v>12800</v>
      </c>
      <c r="I5549" s="25">
        <v>30</v>
      </c>
      <c r="J5549" s="4">
        <v>26</v>
      </c>
      <c r="N5549" t="s">
        <v>8323</v>
      </c>
      <c r="O5549" t="s">
        <v>8224</v>
      </c>
      <c r="P5549" t="s">
        <v>8386</v>
      </c>
      <c r="Q5549" s="8" t="s">
        <v>8376</v>
      </c>
      <c r="R5549">
        <v>753</v>
      </c>
      <c r="S5549" s="7">
        <v>1</v>
      </c>
      <c r="T5549" s="4">
        <v>10000</v>
      </c>
      <c r="U5549" s="4">
        <v>12800</v>
      </c>
      <c r="V5549" s="25">
        <v>30</v>
      </c>
      <c r="W5549" s="4">
        <v>26</v>
      </c>
    </row>
    <row r="5550" spans="1:23" x14ac:dyDescent="0.45">
      <c r="A5550" t="s">
        <v>8323</v>
      </c>
      <c r="B5550" t="s">
        <v>8224</v>
      </c>
      <c r="C5550" t="s">
        <v>8386</v>
      </c>
      <c r="D5550" s="8" t="s">
        <v>8377</v>
      </c>
      <c r="F5550" s="7">
        <v>1</v>
      </c>
      <c r="G5550" s="4">
        <v>2500</v>
      </c>
      <c r="H5550" s="4">
        <v>2555</v>
      </c>
      <c r="I5550" s="25">
        <v>30</v>
      </c>
      <c r="J5550" s="4">
        <v>31</v>
      </c>
      <c r="N5550" t="s">
        <v>8323</v>
      </c>
      <c r="O5550" t="s">
        <v>8224</v>
      </c>
      <c r="P5550" t="s">
        <v>8386</v>
      </c>
      <c r="Q5550" s="8" t="s">
        <v>8377</v>
      </c>
      <c r="S5550" s="7">
        <v>1</v>
      </c>
      <c r="T5550" s="4">
        <v>2500</v>
      </c>
      <c r="U5550" s="4">
        <v>2555</v>
      </c>
      <c r="V5550" s="25">
        <v>30</v>
      </c>
      <c r="W5550" s="4">
        <v>31</v>
      </c>
    </row>
    <row r="5551" spans="1:23" x14ac:dyDescent="0.45">
      <c r="A5551" t="s">
        <v>8323</v>
      </c>
      <c r="B5551" t="s">
        <v>8224</v>
      </c>
      <c r="C5551" t="s">
        <v>8386</v>
      </c>
      <c r="D5551" s="8" t="s">
        <v>8377</v>
      </c>
      <c r="E5551">
        <v>1347</v>
      </c>
      <c r="F5551" s="7">
        <v>1</v>
      </c>
      <c r="G5551" s="4">
        <v>2500</v>
      </c>
      <c r="H5551" s="4">
        <v>2555</v>
      </c>
      <c r="I5551" s="25">
        <v>30</v>
      </c>
      <c r="J5551" s="4">
        <v>31</v>
      </c>
      <c r="N5551" t="s">
        <v>8323</v>
      </c>
      <c r="O5551" t="s">
        <v>8224</v>
      </c>
      <c r="P5551" t="s">
        <v>8386</v>
      </c>
      <c r="Q5551" s="8" t="s">
        <v>8377</v>
      </c>
      <c r="R5551">
        <v>1347</v>
      </c>
      <c r="S5551" s="7">
        <v>1</v>
      </c>
      <c r="T5551" s="4">
        <v>2500</v>
      </c>
      <c r="U5551" s="4">
        <v>2555</v>
      </c>
      <c r="V5551" s="25">
        <v>30</v>
      </c>
      <c r="W5551" s="4">
        <v>31</v>
      </c>
    </row>
    <row r="5552" spans="1:23" x14ac:dyDescent="0.45">
      <c r="A5552" t="s">
        <v>8323</v>
      </c>
      <c r="B5552" t="s">
        <v>8224</v>
      </c>
      <c r="C5552" t="s">
        <v>8386</v>
      </c>
      <c r="D5552" s="8" t="s">
        <v>8380</v>
      </c>
      <c r="F5552" s="7">
        <v>2</v>
      </c>
      <c r="G5552" s="4">
        <v>8000</v>
      </c>
      <c r="H5552" s="4">
        <v>8691</v>
      </c>
      <c r="I5552" s="25">
        <v>22.174716435187293</v>
      </c>
      <c r="J5552" s="4">
        <v>119</v>
      </c>
      <c r="N5552" t="s">
        <v>8323</v>
      </c>
      <c r="O5552" t="s">
        <v>8224</v>
      </c>
      <c r="P5552" t="s">
        <v>8386</v>
      </c>
      <c r="Q5552" s="8" t="s">
        <v>8380</v>
      </c>
      <c r="S5552" s="7">
        <v>2</v>
      </c>
      <c r="T5552" s="4">
        <v>8000</v>
      </c>
      <c r="U5552" s="4">
        <v>8691</v>
      </c>
      <c r="V5552" s="25">
        <v>22.174716435187293</v>
      </c>
      <c r="W5552" s="4">
        <v>119</v>
      </c>
    </row>
    <row r="5553" spans="1:23" x14ac:dyDescent="0.45">
      <c r="A5553" t="s">
        <v>8323</v>
      </c>
      <c r="B5553" t="s">
        <v>8224</v>
      </c>
      <c r="C5553" t="s">
        <v>8386</v>
      </c>
      <c r="D5553" s="8" t="s">
        <v>8380</v>
      </c>
      <c r="E5553">
        <v>723</v>
      </c>
      <c r="F5553" s="7">
        <v>1</v>
      </c>
      <c r="G5553" s="4">
        <v>5000</v>
      </c>
      <c r="H5553" s="4">
        <v>5469</v>
      </c>
      <c r="I5553" s="25">
        <v>30.349432870374585</v>
      </c>
      <c r="J5553" s="4">
        <v>100</v>
      </c>
      <c r="N5553" t="s">
        <v>8323</v>
      </c>
      <c r="O5553" t="s">
        <v>8224</v>
      </c>
      <c r="P5553" t="s">
        <v>8386</v>
      </c>
      <c r="Q5553" s="8" t="s">
        <v>8380</v>
      </c>
      <c r="R5553">
        <v>723</v>
      </c>
      <c r="S5553" s="7">
        <v>1</v>
      </c>
      <c r="T5553" s="4">
        <v>5000</v>
      </c>
      <c r="U5553" s="4">
        <v>5469</v>
      </c>
      <c r="V5553" s="25">
        <v>30.349432870374585</v>
      </c>
      <c r="W5553" s="4">
        <v>100</v>
      </c>
    </row>
    <row r="5554" spans="1:23" x14ac:dyDescent="0.45">
      <c r="A5554" t="s">
        <v>8323</v>
      </c>
      <c r="B5554" t="s">
        <v>8224</v>
      </c>
      <c r="C5554" t="s">
        <v>8386</v>
      </c>
      <c r="D5554" s="8" t="s">
        <v>8380</v>
      </c>
      <c r="E5554">
        <v>740</v>
      </c>
      <c r="F5554" s="7">
        <v>1</v>
      </c>
      <c r="G5554" s="4">
        <v>3000</v>
      </c>
      <c r="H5554" s="4">
        <v>3222</v>
      </c>
      <c r="I5554" s="25">
        <v>14</v>
      </c>
      <c r="J5554" s="4">
        <v>19</v>
      </c>
      <c r="N5554" t="s">
        <v>8323</v>
      </c>
      <c r="O5554" t="s">
        <v>8224</v>
      </c>
      <c r="P5554" t="s">
        <v>8386</v>
      </c>
      <c r="Q5554" s="8" t="s">
        <v>8380</v>
      </c>
      <c r="R5554">
        <v>740</v>
      </c>
      <c r="S5554" s="7">
        <v>1</v>
      </c>
      <c r="T5554" s="4">
        <v>3000</v>
      </c>
      <c r="U5554" s="4">
        <v>3222</v>
      </c>
      <c r="V5554" s="25">
        <v>14</v>
      </c>
      <c r="W5554" s="4">
        <v>19</v>
      </c>
    </row>
    <row r="5555" spans="1:23" x14ac:dyDescent="0.45">
      <c r="A5555" t="s">
        <v>8323</v>
      </c>
      <c r="B5555" t="s">
        <v>8224</v>
      </c>
      <c r="C5555" t="s">
        <v>8386</v>
      </c>
      <c r="D5555" s="8" t="s">
        <v>8370</v>
      </c>
      <c r="F5555" s="7">
        <v>1</v>
      </c>
      <c r="G5555" s="4">
        <v>10000</v>
      </c>
      <c r="H5555" s="4">
        <v>13614</v>
      </c>
      <c r="I5555" s="25">
        <v>51.587662037039991</v>
      </c>
      <c r="J5555" s="4">
        <v>227</v>
      </c>
      <c r="N5555" t="s">
        <v>8323</v>
      </c>
      <c r="O5555" t="s">
        <v>8224</v>
      </c>
      <c r="P5555" t="s">
        <v>8386</v>
      </c>
      <c r="Q5555" s="8" t="s">
        <v>8370</v>
      </c>
      <c r="S5555" s="7">
        <v>1</v>
      </c>
      <c r="T5555" s="4">
        <v>10000</v>
      </c>
      <c r="U5555" s="4">
        <v>13614</v>
      </c>
      <c r="V5555" s="25">
        <v>51.587662037039991</v>
      </c>
      <c r="W5555" s="4">
        <v>227</v>
      </c>
    </row>
    <row r="5556" spans="1:23" x14ac:dyDescent="0.45">
      <c r="A5556" t="s">
        <v>8323</v>
      </c>
      <c r="B5556" t="s">
        <v>8224</v>
      </c>
      <c r="C5556" t="s">
        <v>8386</v>
      </c>
      <c r="D5556" s="8" t="s">
        <v>8370</v>
      </c>
      <c r="E5556">
        <v>1352</v>
      </c>
      <c r="F5556" s="7">
        <v>1</v>
      </c>
      <c r="G5556" s="4">
        <v>10000</v>
      </c>
      <c r="H5556" s="4">
        <v>13614</v>
      </c>
      <c r="I5556" s="25">
        <v>51.587662037039991</v>
      </c>
      <c r="J5556" s="4">
        <v>227</v>
      </c>
      <c r="N5556" t="s">
        <v>8323</v>
      </c>
      <c r="O5556" t="s">
        <v>8224</v>
      </c>
      <c r="P5556" t="s">
        <v>8386</v>
      </c>
      <c r="Q5556" s="8" t="s">
        <v>8370</v>
      </c>
      <c r="R5556">
        <v>1352</v>
      </c>
      <c r="S5556" s="7">
        <v>1</v>
      </c>
      <c r="T5556" s="4">
        <v>10000</v>
      </c>
      <c r="U5556" s="4">
        <v>13614</v>
      </c>
      <c r="V5556" s="25">
        <v>51.587662037039991</v>
      </c>
      <c r="W5556" s="4">
        <v>227</v>
      </c>
    </row>
    <row r="5557" spans="1:23" x14ac:dyDescent="0.45">
      <c r="A5557" t="s">
        <v>8323</v>
      </c>
      <c r="B5557" t="s">
        <v>8224</v>
      </c>
      <c r="C5557" t="s">
        <v>8386</v>
      </c>
      <c r="D5557" s="8" t="s">
        <v>8374</v>
      </c>
      <c r="F5557" s="7">
        <v>2</v>
      </c>
      <c r="G5557" s="4">
        <v>25000</v>
      </c>
      <c r="H5557" s="4">
        <v>25272.5</v>
      </c>
      <c r="I5557" s="25">
        <v>30</v>
      </c>
      <c r="J5557" s="4">
        <v>218</v>
      </c>
      <c r="N5557" t="s">
        <v>8323</v>
      </c>
      <c r="O5557" t="s">
        <v>8224</v>
      </c>
      <c r="P5557" t="s">
        <v>8386</v>
      </c>
      <c r="Q5557" s="8" t="s">
        <v>8374</v>
      </c>
      <c r="S5557" s="7">
        <v>2</v>
      </c>
      <c r="T5557" s="4">
        <v>25000</v>
      </c>
      <c r="U5557" s="4">
        <v>25272.5</v>
      </c>
      <c r="V5557" s="25">
        <v>30</v>
      </c>
      <c r="W5557" s="4">
        <v>218</v>
      </c>
    </row>
    <row r="5558" spans="1:23" x14ac:dyDescent="0.45">
      <c r="A5558" t="s">
        <v>8323</v>
      </c>
      <c r="B5558" t="s">
        <v>8224</v>
      </c>
      <c r="C5558" t="s">
        <v>8386</v>
      </c>
      <c r="D5558" s="8" t="s">
        <v>8374</v>
      </c>
      <c r="E5558">
        <v>725</v>
      </c>
      <c r="F5558" s="7">
        <v>1</v>
      </c>
      <c r="G5558" s="4">
        <v>20000</v>
      </c>
      <c r="H5558" s="4">
        <v>20070</v>
      </c>
      <c r="I5558" s="25">
        <v>30</v>
      </c>
      <c r="J5558" s="4">
        <v>140</v>
      </c>
      <c r="N5558" t="s">
        <v>8323</v>
      </c>
      <c r="O5558" t="s">
        <v>8224</v>
      </c>
      <c r="P5558" t="s">
        <v>8386</v>
      </c>
      <c r="Q5558" s="8" t="s">
        <v>8374</v>
      </c>
      <c r="R5558">
        <v>725</v>
      </c>
      <c r="S5558" s="7">
        <v>1</v>
      </c>
      <c r="T5558" s="4">
        <v>20000</v>
      </c>
      <c r="U5558" s="4">
        <v>20070</v>
      </c>
      <c r="V5558" s="25">
        <v>30</v>
      </c>
      <c r="W5558" s="4">
        <v>140</v>
      </c>
    </row>
    <row r="5559" spans="1:23" x14ac:dyDescent="0.45">
      <c r="A5559" t="s">
        <v>8323</v>
      </c>
      <c r="B5559" t="s">
        <v>8224</v>
      </c>
      <c r="C5559" t="s">
        <v>8386</v>
      </c>
      <c r="D5559" s="8" t="s">
        <v>8374</v>
      </c>
      <c r="E5559">
        <v>1350</v>
      </c>
      <c r="F5559" s="7">
        <v>1</v>
      </c>
      <c r="G5559" s="4">
        <v>5000</v>
      </c>
      <c r="H5559" s="4">
        <v>5202.5</v>
      </c>
      <c r="I5559" s="25">
        <v>30</v>
      </c>
      <c r="J5559" s="4">
        <v>78</v>
      </c>
      <c r="N5559" t="s">
        <v>8323</v>
      </c>
      <c r="O5559" t="s">
        <v>8224</v>
      </c>
      <c r="P5559" t="s">
        <v>8386</v>
      </c>
      <c r="Q5559" s="8" t="s">
        <v>8374</v>
      </c>
      <c r="R5559">
        <v>1350</v>
      </c>
      <c r="S5559" s="7">
        <v>1</v>
      </c>
      <c r="T5559" s="4">
        <v>5000</v>
      </c>
      <c r="U5559" s="4">
        <v>5202.5</v>
      </c>
      <c r="V5559" s="25">
        <v>30</v>
      </c>
      <c r="W5559" s="4">
        <v>78</v>
      </c>
    </row>
    <row r="5560" spans="1:23" x14ac:dyDescent="0.45">
      <c r="A5560" t="s">
        <v>8323</v>
      </c>
      <c r="B5560" t="s">
        <v>8224</v>
      </c>
      <c r="C5560" t="s">
        <v>8387</v>
      </c>
      <c r="F5560" s="7"/>
      <c r="G5560" s="4"/>
      <c r="H5560" s="4"/>
      <c r="I5560" s="25"/>
      <c r="J5560" s="4"/>
      <c r="N5560" t="s">
        <v>8323</v>
      </c>
      <c r="O5560" t="s">
        <v>8224</v>
      </c>
      <c r="P5560" t="s">
        <v>8387</v>
      </c>
      <c r="S5560" s="7"/>
      <c r="T5560" s="4"/>
      <c r="U5560" s="4"/>
      <c r="V5560" s="25"/>
      <c r="W5560" s="4"/>
    </row>
    <row r="5561" spans="1:23" x14ac:dyDescent="0.45">
      <c r="A5561" t="s">
        <v>8323</v>
      </c>
      <c r="B5561" t="s">
        <v>8224</v>
      </c>
      <c r="C5561" t="s">
        <v>8387</v>
      </c>
      <c r="D5561" s="8" t="s">
        <v>8376</v>
      </c>
      <c r="F5561" s="7">
        <v>2</v>
      </c>
      <c r="G5561" s="4">
        <v>20200</v>
      </c>
      <c r="H5561" s="4">
        <v>20453</v>
      </c>
      <c r="I5561" s="25">
        <v>24.24428819444438</v>
      </c>
      <c r="J5561" s="4">
        <v>125</v>
      </c>
      <c r="N5561" t="s">
        <v>8323</v>
      </c>
      <c r="O5561" t="s">
        <v>8224</v>
      </c>
      <c r="P5561" t="s">
        <v>8387</v>
      </c>
      <c r="Q5561" s="8" t="s">
        <v>8376</v>
      </c>
      <c r="S5561" s="7">
        <v>2</v>
      </c>
      <c r="T5561" s="4">
        <v>20200</v>
      </c>
      <c r="U5561" s="4">
        <v>20453</v>
      </c>
      <c r="V5561" s="25">
        <v>24.24428819444438</v>
      </c>
      <c r="W5561" s="4">
        <v>125</v>
      </c>
    </row>
    <row r="5562" spans="1:23" x14ac:dyDescent="0.45">
      <c r="A5562" t="s">
        <v>8323</v>
      </c>
      <c r="B5562" t="s">
        <v>8224</v>
      </c>
      <c r="C5562" t="s">
        <v>8387</v>
      </c>
      <c r="D5562" s="8" t="s">
        <v>8376</v>
      </c>
      <c r="E5562">
        <v>1351</v>
      </c>
      <c r="F5562" s="7">
        <v>1</v>
      </c>
      <c r="G5562" s="4">
        <v>20000</v>
      </c>
      <c r="H5562" s="4">
        <v>20253</v>
      </c>
      <c r="I5562" s="25">
        <v>30</v>
      </c>
      <c r="J5562" s="4">
        <v>120</v>
      </c>
      <c r="N5562" t="s">
        <v>8323</v>
      </c>
      <c r="O5562" t="s">
        <v>8224</v>
      </c>
      <c r="P5562" t="s">
        <v>8387</v>
      </c>
      <c r="Q5562" s="8" t="s">
        <v>8376</v>
      </c>
      <c r="R5562">
        <v>1351</v>
      </c>
      <c r="S5562" s="7">
        <v>1</v>
      </c>
      <c r="T5562" s="4">
        <v>20000</v>
      </c>
      <c r="U5562" s="4">
        <v>20253</v>
      </c>
      <c r="V5562" s="25">
        <v>30</v>
      </c>
      <c r="W5562" s="4">
        <v>120</v>
      </c>
    </row>
    <row r="5563" spans="1:23" x14ac:dyDescent="0.45">
      <c r="A5563" t="s">
        <v>8323</v>
      </c>
      <c r="B5563" t="s">
        <v>8224</v>
      </c>
      <c r="C5563" t="s">
        <v>8387</v>
      </c>
      <c r="D5563" s="8" t="s">
        <v>8376</v>
      </c>
      <c r="E5563">
        <v>1363</v>
      </c>
      <c r="F5563" s="7">
        <v>1</v>
      </c>
      <c r="G5563" s="4">
        <v>200</v>
      </c>
      <c r="H5563" s="4">
        <v>200</v>
      </c>
      <c r="I5563" s="25">
        <v>18.48857638888876</v>
      </c>
      <c r="J5563" s="4">
        <v>5</v>
      </c>
      <c r="N5563" t="s">
        <v>8323</v>
      </c>
      <c r="O5563" t="s">
        <v>8224</v>
      </c>
      <c r="P5563" t="s">
        <v>8387</v>
      </c>
      <c r="Q5563" s="8" t="s">
        <v>8376</v>
      </c>
      <c r="R5563">
        <v>1363</v>
      </c>
      <c r="S5563" s="7">
        <v>1</v>
      </c>
      <c r="T5563" s="4">
        <v>200</v>
      </c>
      <c r="U5563" s="4">
        <v>200</v>
      </c>
      <c r="V5563" s="25">
        <v>18.48857638888876</v>
      </c>
      <c r="W5563" s="4">
        <v>5</v>
      </c>
    </row>
    <row r="5564" spans="1:23" x14ac:dyDescent="0.45">
      <c r="A5564" t="s">
        <v>8323</v>
      </c>
      <c r="B5564" t="s">
        <v>8224</v>
      </c>
      <c r="C5564" t="s">
        <v>8387</v>
      </c>
      <c r="D5564" s="8" t="s">
        <v>8381</v>
      </c>
      <c r="F5564" s="7">
        <v>1</v>
      </c>
      <c r="G5564" s="4">
        <v>10000</v>
      </c>
      <c r="H5564" s="4">
        <v>10556</v>
      </c>
      <c r="I5564" s="25">
        <v>30</v>
      </c>
      <c r="J5564" s="4">
        <v>110</v>
      </c>
      <c r="N5564" t="s">
        <v>8323</v>
      </c>
      <c r="O5564" t="s">
        <v>8224</v>
      </c>
      <c r="P5564" t="s">
        <v>8387</v>
      </c>
      <c r="Q5564" s="8" t="s">
        <v>8381</v>
      </c>
      <c r="S5564" s="7">
        <v>1</v>
      </c>
      <c r="T5564" s="4">
        <v>10000</v>
      </c>
      <c r="U5564" s="4">
        <v>10556</v>
      </c>
      <c r="V5564" s="25">
        <v>30</v>
      </c>
      <c r="W5564" s="4">
        <v>110</v>
      </c>
    </row>
    <row r="5565" spans="1:23" x14ac:dyDescent="0.45">
      <c r="A5565" t="s">
        <v>8323</v>
      </c>
      <c r="B5565" t="s">
        <v>8224</v>
      </c>
      <c r="C5565" t="s">
        <v>8387</v>
      </c>
      <c r="D5565" s="8" t="s">
        <v>8381</v>
      </c>
      <c r="E5565">
        <v>749</v>
      </c>
      <c r="F5565" s="7">
        <v>1</v>
      </c>
      <c r="G5565" s="4">
        <v>10000</v>
      </c>
      <c r="H5565" s="4">
        <v>10556</v>
      </c>
      <c r="I5565" s="25">
        <v>30</v>
      </c>
      <c r="J5565" s="4">
        <v>110</v>
      </c>
      <c r="N5565" t="s">
        <v>8323</v>
      </c>
      <c r="O5565" t="s">
        <v>8224</v>
      </c>
      <c r="P5565" t="s">
        <v>8387</v>
      </c>
      <c r="Q5565" s="8" t="s">
        <v>8381</v>
      </c>
      <c r="R5565">
        <v>749</v>
      </c>
      <c r="S5565" s="7">
        <v>1</v>
      </c>
      <c r="T5565" s="4">
        <v>10000</v>
      </c>
      <c r="U5565" s="4">
        <v>10556</v>
      </c>
      <c r="V5565" s="25">
        <v>30</v>
      </c>
      <c r="W5565" s="4">
        <v>110</v>
      </c>
    </row>
    <row r="5566" spans="1:23" x14ac:dyDescent="0.45">
      <c r="A5566" t="s">
        <v>8341</v>
      </c>
      <c r="B5566"/>
      <c r="F5566" s="7">
        <v>57</v>
      </c>
      <c r="G5566" s="4">
        <v>26925473</v>
      </c>
      <c r="H5566" s="4">
        <v>24845</v>
      </c>
      <c r="I5566" s="25">
        <v>34.209355912930555</v>
      </c>
      <c r="J5566" s="4">
        <v>237</v>
      </c>
      <c r="N5566" t="s">
        <v>8341</v>
      </c>
      <c r="O5566"/>
      <c r="S5566" s="7">
        <v>57</v>
      </c>
      <c r="T5566" s="4">
        <v>26925473</v>
      </c>
      <c r="U5566" s="4">
        <v>24845</v>
      </c>
      <c r="V5566" s="25">
        <v>34.209355912930555</v>
      </c>
      <c r="W5566" s="4">
        <v>237</v>
      </c>
    </row>
    <row r="5567" spans="1:23" x14ac:dyDescent="0.45">
      <c r="A5567" t="s">
        <v>8341</v>
      </c>
      <c r="B5567" t="s">
        <v>8226</v>
      </c>
      <c r="F5567" s="7">
        <v>2</v>
      </c>
      <c r="G5567" s="4">
        <v>230000</v>
      </c>
      <c r="H5567" s="4">
        <v>100</v>
      </c>
      <c r="I5567" s="25">
        <v>30.144571759261453</v>
      </c>
      <c r="J5567" s="4">
        <v>1</v>
      </c>
      <c r="N5567" t="s">
        <v>8341</v>
      </c>
      <c r="O5567" t="s">
        <v>8226</v>
      </c>
      <c r="S5567" s="7">
        <v>2</v>
      </c>
      <c r="T5567" s="4">
        <v>230000</v>
      </c>
      <c r="U5567" s="4">
        <v>100</v>
      </c>
      <c r="V5567" s="25">
        <v>30.144571759261453</v>
      </c>
      <c r="W5567" s="4">
        <v>1</v>
      </c>
    </row>
    <row r="5568" spans="1:23" x14ac:dyDescent="0.45">
      <c r="A5568" t="s">
        <v>8341</v>
      </c>
      <c r="B5568" t="s">
        <v>8226</v>
      </c>
      <c r="C5568" t="s">
        <v>8386</v>
      </c>
      <c r="F5568" s="7"/>
      <c r="G5568" s="4"/>
      <c r="H5568" s="4"/>
      <c r="I5568" s="25"/>
      <c r="J5568" s="4"/>
      <c r="N5568" t="s">
        <v>8341</v>
      </c>
      <c r="O5568" t="s">
        <v>8226</v>
      </c>
      <c r="P5568" t="s">
        <v>8386</v>
      </c>
      <c r="S5568" s="7"/>
      <c r="T5568" s="4"/>
      <c r="U5568" s="4"/>
      <c r="V5568" s="25"/>
      <c r="W5568" s="4"/>
    </row>
    <row r="5569" spans="1:23" x14ac:dyDescent="0.45">
      <c r="A5569" t="s">
        <v>8341</v>
      </c>
      <c r="B5569" t="s">
        <v>8226</v>
      </c>
      <c r="C5569" t="s">
        <v>8386</v>
      </c>
      <c r="D5569" s="8" t="s">
        <v>8379</v>
      </c>
      <c r="F5569" s="7">
        <v>1</v>
      </c>
      <c r="G5569" s="4">
        <v>200000</v>
      </c>
      <c r="H5569" s="4">
        <v>0</v>
      </c>
      <c r="I5569" s="25">
        <v>30.289143518522906</v>
      </c>
      <c r="J5569" s="4">
        <v>0</v>
      </c>
      <c r="N5569" t="s">
        <v>8341</v>
      </c>
      <c r="O5569" t="s">
        <v>8226</v>
      </c>
      <c r="P5569" t="s">
        <v>8386</v>
      </c>
      <c r="Q5569" s="8" t="s">
        <v>8379</v>
      </c>
      <c r="S5569" s="7">
        <v>1</v>
      </c>
      <c r="T5569" s="4">
        <v>200000</v>
      </c>
      <c r="U5569" s="4">
        <v>0</v>
      </c>
      <c r="V5569" s="25">
        <v>30.289143518522906</v>
      </c>
      <c r="W5569" s="4">
        <v>0</v>
      </c>
    </row>
    <row r="5570" spans="1:23" x14ac:dyDescent="0.45">
      <c r="A5570" t="s">
        <v>8341</v>
      </c>
      <c r="B5570" t="s">
        <v>8226</v>
      </c>
      <c r="C5570" t="s">
        <v>8386</v>
      </c>
      <c r="D5570" s="8" t="s">
        <v>8379</v>
      </c>
      <c r="E5570">
        <v>1448</v>
      </c>
      <c r="F5570" s="7">
        <v>1</v>
      </c>
      <c r="G5570" s="4">
        <v>200000</v>
      </c>
      <c r="H5570" s="4">
        <v>0</v>
      </c>
      <c r="I5570" s="25">
        <v>30.289143518522906</v>
      </c>
      <c r="J5570" s="4">
        <v>0</v>
      </c>
      <c r="N5570" t="s">
        <v>8341</v>
      </c>
      <c r="O5570" t="s">
        <v>8226</v>
      </c>
      <c r="P5570" t="s">
        <v>8386</v>
      </c>
      <c r="Q5570" s="8" t="s">
        <v>8379</v>
      </c>
      <c r="R5570">
        <v>1448</v>
      </c>
      <c r="S5570" s="7">
        <v>1</v>
      </c>
      <c r="T5570" s="4">
        <v>200000</v>
      </c>
      <c r="U5570" s="4">
        <v>0</v>
      </c>
      <c r="V5570" s="25">
        <v>30.289143518522906</v>
      </c>
      <c r="W5570" s="4">
        <v>0</v>
      </c>
    </row>
    <row r="5571" spans="1:23" x14ac:dyDescent="0.45">
      <c r="A5571" t="s">
        <v>8341</v>
      </c>
      <c r="B5571" t="s">
        <v>8226</v>
      </c>
      <c r="C5571" t="s">
        <v>8386</v>
      </c>
      <c r="D5571" s="8" t="s">
        <v>8381</v>
      </c>
      <c r="F5571" s="7">
        <v>1</v>
      </c>
      <c r="G5571" s="4">
        <v>30000</v>
      </c>
      <c r="H5571" s="4">
        <v>100</v>
      </c>
      <c r="I5571" s="25">
        <v>30</v>
      </c>
      <c r="J5571" s="4">
        <v>1</v>
      </c>
      <c r="N5571" t="s">
        <v>8341</v>
      </c>
      <c r="O5571" t="s">
        <v>8226</v>
      </c>
      <c r="P5571" t="s">
        <v>8386</v>
      </c>
      <c r="Q5571" s="8" t="s">
        <v>8381</v>
      </c>
      <c r="S5571" s="7">
        <v>1</v>
      </c>
      <c r="T5571" s="4">
        <v>30000</v>
      </c>
      <c r="U5571" s="4">
        <v>100</v>
      </c>
      <c r="V5571" s="25">
        <v>30</v>
      </c>
      <c r="W5571" s="4">
        <v>1</v>
      </c>
    </row>
    <row r="5572" spans="1:23" x14ac:dyDescent="0.45">
      <c r="A5572" t="s">
        <v>8341</v>
      </c>
      <c r="B5572" t="s">
        <v>8226</v>
      </c>
      <c r="C5572" t="s">
        <v>8386</v>
      </c>
      <c r="D5572" s="8" t="s">
        <v>8381</v>
      </c>
      <c r="E5572">
        <v>1423</v>
      </c>
      <c r="F5572" s="7">
        <v>1</v>
      </c>
      <c r="G5572" s="4">
        <v>30000</v>
      </c>
      <c r="H5572" s="4">
        <v>100</v>
      </c>
      <c r="I5572" s="25">
        <v>30</v>
      </c>
      <c r="J5572" s="4">
        <v>1</v>
      </c>
      <c r="N5572" t="s">
        <v>8341</v>
      </c>
      <c r="O5572" t="s">
        <v>8226</v>
      </c>
      <c r="P5572" t="s">
        <v>8386</v>
      </c>
      <c r="Q5572" s="8" t="s">
        <v>8381</v>
      </c>
      <c r="R5572">
        <v>1423</v>
      </c>
      <c r="S5572" s="7">
        <v>1</v>
      </c>
      <c r="T5572" s="4">
        <v>30000</v>
      </c>
      <c r="U5572" s="4">
        <v>100</v>
      </c>
      <c r="V5572" s="25">
        <v>30</v>
      </c>
      <c r="W5572" s="4">
        <v>1</v>
      </c>
    </row>
    <row r="5573" spans="1:23" x14ac:dyDescent="0.45">
      <c r="A5573" t="s">
        <v>8341</v>
      </c>
      <c r="B5573" t="s">
        <v>8229</v>
      </c>
      <c r="F5573" s="7">
        <v>1</v>
      </c>
      <c r="G5573" s="4">
        <v>2725</v>
      </c>
      <c r="H5573" s="4">
        <v>180</v>
      </c>
      <c r="I5573" s="25">
        <v>30</v>
      </c>
      <c r="J5573" s="4">
        <v>6</v>
      </c>
      <c r="N5573" t="s">
        <v>8341</v>
      </c>
      <c r="O5573" t="s">
        <v>8229</v>
      </c>
      <c r="S5573" s="7">
        <v>1</v>
      </c>
      <c r="T5573" s="4">
        <v>2725</v>
      </c>
      <c r="U5573" s="4">
        <v>180</v>
      </c>
      <c r="V5573" s="25">
        <v>30</v>
      </c>
      <c r="W5573" s="4">
        <v>6</v>
      </c>
    </row>
    <row r="5574" spans="1:23" x14ac:dyDescent="0.45">
      <c r="A5574" t="s">
        <v>8341</v>
      </c>
      <c r="B5574" t="s">
        <v>8229</v>
      </c>
      <c r="C5574" t="s">
        <v>8386</v>
      </c>
      <c r="F5574" s="7"/>
      <c r="G5574" s="4"/>
      <c r="H5574" s="4"/>
      <c r="I5574" s="25"/>
      <c r="J5574" s="4"/>
      <c r="N5574" t="s">
        <v>8341</v>
      </c>
      <c r="O5574" t="s">
        <v>8229</v>
      </c>
      <c r="P5574" t="s">
        <v>8386</v>
      </c>
      <c r="S5574" s="7"/>
      <c r="T5574" s="4"/>
      <c r="U5574" s="4"/>
      <c r="V5574" s="25"/>
      <c r="W5574" s="4"/>
    </row>
    <row r="5575" spans="1:23" x14ac:dyDescent="0.45">
      <c r="A5575" t="s">
        <v>8341</v>
      </c>
      <c r="B5575" t="s">
        <v>8229</v>
      </c>
      <c r="C5575" t="s">
        <v>8386</v>
      </c>
      <c r="D5575" s="8" t="s">
        <v>8377</v>
      </c>
      <c r="F5575" s="7">
        <v>1</v>
      </c>
      <c r="G5575" s="4">
        <v>2725</v>
      </c>
      <c r="H5575" s="4">
        <v>180</v>
      </c>
      <c r="I5575" s="25">
        <v>30</v>
      </c>
      <c r="J5575" s="4">
        <v>6</v>
      </c>
      <c r="N5575" t="s">
        <v>8341</v>
      </c>
      <c r="O5575" t="s">
        <v>8229</v>
      </c>
      <c r="P5575" t="s">
        <v>8386</v>
      </c>
      <c r="Q5575" s="8" t="s">
        <v>8377</v>
      </c>
      <c r="S5575" s="7">
        <v>1</v>
      </c>
      <c r="T5575" s="4">
        <v>2725</v>
      </c>
      <c r="U5575" s="4">
        <v>180</v>
      </c>
      <c r="V5575" s="25">
        <v>30</v>
      </c>
      <c r="W5575" s="4">
        <v>6</v>
      </c>
    </row>
    <row r="5576" spans="1:23" x14ac:dyDescent="0.45">
      <c r="A5576" t="s">
        <v>8341</v>
      </c>
      <c r="B5576" t="s">
        <v>8229</v>
      </c>
      <c r="C5576" t="s">
        <v>8386</v>
      </c>
      <c r="D5576" s="8" t="s">
        <v>8377</v>
      </c>
      <c r="E5576">
        <v>1439</v>
      </c>
      <c r="F5576" s="7">
        <v>1</v>
      </c>
      <c r="G5576" s="4">
        <v>2725</v>
      </c>
      <c r="H5576" s="4">
        <v>180</v>
      </c>
      <c r="I5576" s="25">
        <v>30</v>
      </c>
      <c r="J5576" s="4">
        <v>6</v>
      </c>
      <c r="N5576" t="s">
        <v>8341</v>
      </c>
      <c r="O5576" t="s">
        <v>8229</v>
      </c>
      <c r="P5576" t="s">
        <v>8386</v>
      </c>
      <c r="Q5576" s="8" t="s">
        <v>8377</v>
      </c>
      <c r="R5576">
        <v>1439</v>
      </c>
      <c r="S5576" s="7">
        <v>1</v>
      </c>
      <c r="T5576" s="4">
        <v>2725</v>
      </c>
      <c r="U5576" s="4">
        <v>180</v>
      </c>
      <c r="V5576" s="25">
        <v>30</v>
      </c>
      <c r="W5576" s="4">
        <v>6</v>
      </c>
    </row>
    <row r="5577" spans="1:23" x14ac:dyDescent="0.45">
      <c r="A5577" t="s">
        <v>8341</v>
      </c>
      <c r="B5577" t="s">
        <v>8236</v>
      </c>
      <c r="F5577" s="7">
        <v>5</v>
      </c>
      <c r="G5577" s="4">
        <v>150950</v>
      </c>
      <c r="H5577" s="4">
        <v>496</v>
      </c>
      <c r="I5577" s="25">
        <v>42</v>
      </c>
      <c r="J5577" s="4">
        <v>6</v>
      </c>
      <c r="N5577" t="s">
        <v>8341</v>
      </c>
      <c r="O5577" t="s">
        <v>8236</v>
      </c>
      <c r="S5577" s="7">
        <v>5</v>
      </c>
      <c r="T5577" s="4">
        <v>150950</v>
      </c>
      <c r="U5577" s="4">
        <v>496</v>
      </c>
      <c r="V5577" s="25">
        <v>42</v>
      </c>
      <c r="W5577" s="4">
        <v>6</v>
      </c>
    </row>
    <row r="5578" spans="1:23" x14ac:dyDescent="0.45">
      <c r="A5578" t="s">
        <v>8341</v>
      </c>
      <c r="B5578" t="s">
        <v>8236</v>
      </c>
      <c r="C5578" t="s">
        <v>8386</v>
      </c>
      <c r="F5578" s="7"/>
      <c r="G5578" s="4"/>
      <c r="H5578" s="4"/>
      <c r="I5578" s="25"/>
      <c r="J5578" s="4"/>
      <c r="N5578" t="s">
        <v>8341</v>
      </c>
      <c r="O5578" t="s">
        <v>8236</v>
      </c>
      <c r="P5578" t="s">
        <v>8386</v>
      </c>
      <c r="S5578" s="7"/>
      <c r="T5578" s="4"/>
      <c r="U5578" s="4"/>
      <c r="V5578" s="25"/>
      <c r="W5578" s="4"/>
    </row>
    <row r="5579" spans="1:23" x14ac:dyDescent="0.45">
      <c r="A5579" t="s">
        <v>8341</v>
      </c>
      <c r="B5579" t="s">
        <v>8236</v>
      </c>
      <c r="C5579" t="s">
        <v>8386</v>
      </c>
      <c r="D5579" s="8" t="s">
        <v>8369</v>
      </c>
      <c r="F5579" s="7">
        <v>1</v>
      </c>
      <c r="G5579" s="4">
        <v>130000</v>
      </c>
      <c r="H5579" s="4">
        <v>0</v>
      </c>
      <c r="I5579" s="25">
        <v>30</v>
      </c>
      <c r="J5579" s="4">
        <v>0</v>
      </c>
      <c r="N5579" t="s">
        <v>8341</v>
      </c>
      <c r="O5579" t="s">
        <v>8236</v>
      </c>
      <c r="P5579" t="s">
        <v>8386</v>
      </c>
      <c r="Q5579" s="8" t="s">
        <v>8369</v>
      </c>
      <c r="S5579" s="7">
        <v>1</v>
      </c>
      <c r="T5579" s="4">
        <v>130000</v>
      </c>
      <c r="U5579" s="4">
        <v>0</v>
      </c>
      <c r="V5579" s="25">
        <v>30</v>
      </c>
      <c r="W5579" s="4">
        <v>0</v>
      </c>
    </row>
    <row r="5580" spans="1:23" x14ac:dyDescent="0.45">
      <c r="A5580" t="s">
        <v>8341</v>
      </c>
      <c r="B5580" t="s">
        <v>8236</v>
      </c>
      <c r="C5580" t="s">
        <v>8386</v>
      </c>
      <c r="D5580" s="8" t="s">
        <v>8369</v>
      </c>
      <c r="E5580">
        <v>1445</v>
      </c>
      <c r="F5580" s="7">
        <v>1</v>
      </c>
      <c r="G5580" s="4">
        <v>130000</v>
      </c>
      <c r="H5580" s="4">
        <v>0</v>
      </c>
      <c r="I5580" s="25">
        <v>30</v>
      </c>
      <c r="J5580" s="4">
        <v>0</v>
      </c>
      <c r="N5580" t="s">
        <v>8341</v>
      </c>
      <c r="O5580" t="s">
        <v>8236</v>
      </c>
      <c r="P5580" t="s">
        <v>8386</v>
      </c>
      <c r="Q5580" s="8" t="s">
        <v>8369</v>
      </c>
      <c r="R5580">
        <v>1445</v>
      </c>
      <c r="S5580" s="7">
        <v>1</v>
      </c>
      <c r="T5580" s="4">
        <v>130000</v>
      </c>
      <c r="U5580" s="4">
        <v>0</v>
      </c>
      <c r="V5580" s="25">
        <v>30</v>
      </c>
      <c r="W5580" s="4">
        <v>0</v>
      </c>
    </row>
    <row r="5581" spans="1:23" x14ac:dyDescent="0.45">
      <c r="A5581" t="s">
        <v>8341</v>
      </c>
      <c r="B5581" t="s">
        <v>8236</v>
      </c>
      <c r="C5581" t="s">
        <v>8386</v>
      </c>
      <c r="D5581" s="8" t="s">
        <v>8380</v>
      </c>
      <c r="F5581" s="7">
        <v>1</v>
      </c>
      <c r="G5581" s="4">
        <v>1000</v>
      </c>
      <c r="H5581" s="4">
        <v>0</v>
      </c>
      <c r="I5581" s="25">
        <v>60</v>
      </c>
      <c r="J5581" s="4">
        <v>0</v>
      </c>
      <c r="N5581" t="s">
        <v>8341</v>
      </c>
      <c r="O5581" t="s">
        <v>8236</v>
      </c>
      <c r="P5581" t="s">
        <v>8386</v>
      </c>
      <c r="Q5581" s="8" t="s">
        <v>8380</v>
      </c>
      <c r="S5581" s="7">
        <v>1</v>
      </c>
      <c r="T5581" s="4">
        <v>1000</v>
      </c>
      <c r="U5581" s="4">
        <v>0</v>
      </c>
      <c r="V5581" s="25">
        <v>60</v>
      </c>
      <c r="W5581" s="4">
        <v>0</v>
      </c>
    </row>
    <row r="5582" spans="1:23" x14ac:dyDescent="0.45">
      <c r="A5582" t="s">
        <v>8341</v>
      </c>
      <c r="B5582" t="s">
        <v>8236</v>
      </c>
      <c r="C5582" t="s">
        <v>8386</v>
      </c>
      <c r="D5582" s="8" t="s">
        <v>8380</v>
      </c>
      <c r="E5582">
        <v>1426</v>
      </c>
      <c r="F5582" s="7">
        <v>1</v>
      </c>
      <c r="G5582" s="4">
        <v>1000</v>
      </c>
      <c r="H5582" s="4">
        <v>0</v>
      </c>
      <c r="I5582" s="25">
        <v>60</v>
      </c>
      <c r="J5582" s="4">
        <v>0</v>
      </c>
      <c r="N5582" t="s">
        <v>8341</v>
      </c>
      <c r="O5582" t="s">
        <v>8236</v>
      </c>
      <c r="P5582" t="s">
        <v>8386</v>
      </c>
      <c r="Q5582" s="8" t="s">
        <v>8380</v>
      </c>
      <c r="R5582">
        <v>1426</v>
      </c>
      <c r="S5582" s="7">
        <v>1</v>
      </c>
      <c r="T5582" s="4">
        <v>1000</v>
      </c>
      <c r="U5582" s="4">
        <v>0</v>
      </c>
      <c r="V5582" s="25">
        <v>60</v>
      </c>
      <c r="W5582" s="4">
        <v>0</v>
      </c>
    </row>
    <row r="5583" spans="1:23" x14ac:dyDescent="0.45">
      <c r="A5583" t="s">
        <v>8341</v>
      </c>
      <c r="B5583" t="s">
        <v>8236</v>
      </c>
      <c r="C5583" t="s">
        <v>8386</v>
      </c>
      <c r="D5583" s="8" t="s">
        <v>8370</v>
      </c>
      <c r="F5583" s="7">
        <v>1</v>
      </c>
      <c r="G5583" s="4">
        <v>4950</v>
      </c>
      <c r="H5583" s="4">
        <v>0</v>
      </c>
      <c r="I5583" s="25">
        <v>60</v>
      </c>
      <c r="J5583" s="4">
        <v>0</v>
      </c>
      <c r="N5583" t="s">
        <v>8341</v>
      </c>
      <c r="O5583" t="s">
        <v>8236</v>
      </c>
      <c r="P5583" t="s">
        <v>8386</v>
      </c>
      <c r="Q5583" s="8" t="s">
        <v>8370</v>
      </c>
      <c r="S5583" s="7">
        <v>1</v>
      </c>
      <c r="T5583" s="4">
        <v>4950</v>
      </c>
      <c r="U5583" s="4">
        <v>0</v>
      </c>
      <c r="V5583" s="25">
        <v>60</v>
      </c>
      <c r="W5583" s="4">
        <v>0</v>
      </c>
    </row>
    <row r="5584" spans="1:23" x14ac:dyDescent="0.45">
      <c r="A5584" t="s">
        <v>8341</v>
      </c>
      <c r="B5584" t="s">
        <v>8236</v>
      </c>
      <c r="C5584" t="s">
        <v>8386</v>
      </c>
      <c r="D5584" s="8" t="s">
        <v>8370</v>
      </c>
      <c r="E5584">
        <v>1444</v>
      </c>
      <c r="F5584" s="7">
        <v>1</v>
      </c>
      <c r="G5584" s="4">
        <v>4950</v>
      </c>
      <c r="H5584" s="4">
        <v>0</v>
      </c>
      <c r="I5584" s="25">
        <v>60</v>
      </c>
      <c r="J5584" s="4">
        <v>0</v>
      </c>
      <c r="N5584" t="s">
        <v>8341</v>
      </c>
      <c r="O5584" t="s">
        <v>8236</v>
      </c>
      <c r="P5584" t="s">
        <v>8386</v>
      </c>
      <c r="Q5584" s="8" t="s">
        <v>8370</v>
      </c>
      <c r="R5584">
        <v>1444</v>
      </c>
      <c r="S5584" s="7">
        <v>1</v>
      </c>
      <c r="T5584" s="4">
        <v>4950</v>
      </c>
      <c r="U5584" s="4">
        <v>0</v>
      </c>
      <c r="V5584" s="25">
        <v>60</v>
      </c>
      <c r="W5584" s="4">
        <v>0</v>
      </c>
    </row>
    <row r="5585" spans="1:23" x14ac:dyDescent="0.45">
      <c r="A5585" t="s">
        <v>8341</v>
      </c>
      <c r="B5585" t="s">
        <v>8236</v>
      </c>
      <c r="C5585" t="s">
        <v>8387</v>
      </c>
      <c r="F5585" s="7"/>
      <c r="G5585" s="4"/>
      <c r="H5585" s="4"/>
      <c r="I5585" s="25"/>
      <c r="J5585" s="4"/>
      <c r="N5585" t="s">
        <v>8341</v>
      </c>
      <c r="O5585" t="s">
        <v>8236</v>
      </c>
      <c r="P5585" t="s">
        <v>8387</v>
      </c>
      <c r="S5585" s="7"/>
      <c r="T5585" s="4"/>
      <c r="U5585" s="4"/>
      <c r="V5585" s="25"/>
      <c r="W5585" s="4"/>
    </row>
    <row r="5586" spans="1:23" x14ac:dyDescent="0.45">
      <c r="A5586" t="s">
        <v>8341</v>
      </c>
      <c r="B5586" t="s">
        <v>8236</v>
      </c>
      <c r="C5586" t="s">
        <v>8387</v>
      </c>
      <c r="D5586" s="8" t="s">
        <v>8376</v>
      </c>
      <c r="F5586" s="7">
        <v>1</v>
      </c>
      <c r="G5586" s="4">
        <v>10000</v>
      </c>
      <c r="H5586" s="4">
        <v>77</v>
      </c>
      <c r="I5586" s="25">
        <v>30</v>
      </c>
      <c r="J5586" s="4">
        <v>2</v>
      </c>
      <c r="N5586" t="s">
        <v>8341</v>
      </c>
      <c r="O5586" t="s">
        <v>8236</v>
      </c>
      <c r="P5586" t="s">
        <v>8387</v>
      </c>
      <c r="Q5586" s="8" t="s">
        <v>8376</v>
      </c>
      <c r="S5586" s="7">
        <v>1</v>
      </c>
      <c r="T5586" s="4">
        <v>10000</v>
      </c>
      <c r="U5586" s="4">
        <v>77</v>
      </c>
      <c r="V5586" s="25">
        <v>30</v>
      </c>
      <c r="W5586" s="4">
        <v>2</v>
      </c>
    </row>
    <row r="5587" spans="1:23" x14ac:dyDescent="0.45">
      <c r="A5587" t="s">
        <v>8341</v>
      </c>
      <c r="B5587" t="s">
        <v>8236</v>
      </c>
      <c r="C5587" t="s">
        <v>8387</v>
      </c>
      <c r="D5587" s="8" t="s">
        <v>8376</v>
      </c>
      <c r="E5587">
        <v>1436</v>
      </c>
      <c r="F5587" s="7">
        <v>1</v>
      </c>
      <c r="G5587" s="4">
        <v>10000</v>
      </c>
      <c r="H5587" s="4">
        <v>77</v>
      </c>
      <c r="I5587" s="25">
        <v>30</v>
      </c>
      <c r="J5587" s="4">
        <v>2</v>
      </c>
      <c r="N5587" t="s">
        <v>8341</v>
      </c>
      <c r="O5587" t="s">
        <v>8236</v>
      </c>
      <c r="P5587" t="s">
        <v>8387</v>
      </c>
      <c r="Q5587" s="8" t="s">
        <v>8376</v>
      </c>
      <c r="R5587">
        <v>1436</v>
      </c>
      <c r="S5587" s="7">
        <v>1</v>
      </c>
      <c r="T5587" s="4">
        <v>10000</v>
      </c>
      <c r="U5587" s="4">
        <v>77</v>
      </c>
      <c r="V5587" s="25">
        <v>30</v>
      </c>
      <c r="W5587" s="4">
        <v>2</v>
      </c>
    </row>
    <row r="5588" spans="1:23" x14ac:dyDescent="0.45">
      <c r="A5588" t="s">
        <v>8341</v>
      </c>
      <c r="B5588" t="s">
        <v>8236</v>
      </c>
      <c r="C5588" t="s">
        <v>8387</v>
      </c>
      <c r="D5588" s="8" t="s">
        <v>8371</v>
      </c>
      <c r="F5588" s="7">
        <v>1</v>
      </c>
      <c r="G5588" s="4">
        <v>5000</v>
      </c>
      <c r="H5588" s="4">
        <v>419</v>
      </c>
      <c r="I5588" s="25">
        <v>30</v>
      </c>
      <c r="J5588" s="4">
        <v>4</v>
      </c>
      <c r="N5588" t="s">
        <v>8341</v>
      </c>
      <c r="O5588" t="s">
        <v>8236</v>
      </c>
      <c r="P5588" t="s">
        <v>8387</v>
      </c>
      <c r="Q5588" s="8" t="s">
        <v>8371</v>
      </c>
      <c r="S5588" s="7">
        <v>1</v>
      </c>
      <c r="T5588" s="4">
        <v>5000</v>
      </c>
      <c r="U5588" s="4">
        <v>419</v>
      </c>
      <c r="V5588" s="25">
        <v>30</v>
      </c>
      <c r="W5588" s="4">
        <v>4</v>
      </c>
    </row>
    <row r="5589" spans="1:23" x14ac:dyDescent="0.45">
      <c r="A5589" t="s">
        <v>8341</v>
      </c>
      <c r="B5589" t="s">
        <v>8236</v>
      </c>
      <c r="C5589" t="s">
        <v>8387</v>
      </c>
      <c r="D5589" s="8" t="s">
        <v>8371</v>
      </c>
      <c r="E5589">
        <v>1427</v>
      </c>
      <c r="F5589" s="7">
        <v>1</v>
      </c>
      <c r="G5589" s="4">
        <v>5000</v>
      </c>
      <c r="H5589" s="4">
        <v>419</v>
      </c>
      <c r="I5589" s="25">
        <v>30</v>
      </c>
      <c r="J5589" s="4">
        <v>4</v>
      </c>
      <c r="N5589" t="s">
        <v>8341</v>
      </c>
      <c r="O5589" t="s">
        <v>8236</v>
      </c>
      <c r="P5589" t="s">
        <v>8387</v>
      </c>
      <c r="Q5589" s="8" t="s">
        <v>8371</v>
      </c>
      <c r="R5589">
        <v>1427</v>
      </c>
      <c r="S5589" s="7">
        <v>1</v>
      </c>
      <c r="T5589" s="4">
        <v>5000</v>
      </c>
      <c r="U5589" s="4">
        <v>419</v>
      </c>
      <c r="V5589" s="25">
        <v>30</v>
      </c>
      <c r="W5589" s="4">
        <v>4</v>
      </c>
    </row>
    <row r="5590" spans="1:23" x14ac:dyDescent="0.45">
      <c r="A5590" t="s">
        <v>8341</v>
      </c>
      <c r="B5590" t="s">
        <v>8232</v>
      </c>
      <c r="F5590" s="7">
        <v>3</v>
      </c>
      <c r="G5590" s="4">
        <v>139000</v>
      </c>
      <c r="H5590" s="4">
        <v>8790</v>
      </c>
      <c r="I5590" s="25">
        <v>26.362372685185012</v>
      </c>
      <c r="J5590" s="4">
        <v>19</v>
      </c>
      <c r="N5590" t="s">
        <v>8341</v>
      </c>
      <c r="O5590" t="s">
        <v>8232</v>
      </c>
      <c r="S5590" s="7">
        <v>3</v>
      </c>
      <c r="T5590" s="4">
        <v>139000</v>
      </c>
      <c r="U5590" s="4">
        <v>8790</v>
      </c>
      <c r="V5590" s="25">
        <v>26.362372685185012</v>
      </c>
      <c r="W5590" s="4">
        <v>19</v>
      </c>
    </row>
    <row r="5591" spans="1:23" x14ac:dyDescent="0.45">
      <c r="A5591" t="s">
        <v>8341</v>
      </c>
      <c r="B5591" t="s">
        <v>8232</v>
      </c>
      <c r="C5591" t="s">
        <v>8386</v>
      </c>
      <c r="F5591" s="7"/>
      <c r="G5591" s="4"/>
      <c r="H5591" s="4"/>
      <c r="I5591" s="25"/>
      <c r="J5591" s="4"/>
      <c r="N5591" t="s">
        <v>8341</v>
      </c>
      <c r="O5591" t="s">
        <v>8232</v>
      </c>
      <c r="P5591" t="s">
        <v>8386</v>
      </c>
      <c r="S5591" s="7"/>
      <c r="T5591" s="4"/>
      <c r="U5591" s="4"/>
      <c r="V5591" s="25"/>
      <c r="W5591" s="4"/>
    </row>
    <row r="5592" spans="1:23" x14ac:dyDescent="0.45">
      <c r="A5592" t="s">
        <v>8341</v>
      </c>
      <c r="B5592" t="s">
        <v>8232</v>
      </c>
      <c r="C5592" t="s">
        <v>8386</v>
      </c>
      <c r="D5592" s="8" t="s">
        <v>8369</v>
      </c>
      <c r="F5592" s="7">
        <v>1</v>
      </c>
      <c r="G5592" s="4">
        <v>82000</v>
      </c>
      <c r="H5592" s="4">
        <v>8190</v>
      </c>
      <c r="I5592" s="25">
        <v>20.85789351852145</v>
      </c>
      <c r="J5592" s="4">
        <v>11</v>
      </c>
      <c r="N5592" t="s">
        <v>8341</v>
      </c>
      <c r="O5592" t="s">
        <v>8232</v>
      </c>
      <c r="P5592" t="s">
        <v>8386</v>
      </c>
      <c r="Q5592" s="8" t="s">
        <v>8369</v>
      </c>
      <c r="S5592" s="7">
        <v>1</v>
      </c>
      <c r="T5592" s="4">
        <v>82000</v>
      </c>
      <c r="U5592" s="4">
        <v>8190</v>
      </c>
      <c r="V5592" s="25">
        <v>20.85789351852145</v>
      </c>
      <c r="W5592" s="4">
        <v>11</v>
      </c>
    </row>
    <row r="5593" spans="1:23" x14ac:dyDescent="0.45">
      <c r="A5593" t="s">
        <v>8341</v>
      </c>
      <c r="B5593" t="s">
        <v>8232</v>
      </c>
      <c r="C5593" t="s">
        <v>8386</v>
      </c>
      <c r="D5593" s="8" t="s">
        <v>8369</v>
      </c>
      <c r="E5593">
        <v>1434</v>
      </c>
      <c r="F5593" s="7">
        <v>1</v>
      </c>
      <c r="G5593" s="4">
        <v>82000</v>
      </c>
      <c r="H5593" s="4">
        <v>8190</v>
      </c>
      <c r="I5593" s="25">
        <v>20.85789351852145</v>
      </c>
      <c r="J5593" s="4">
        <v>11</v>
      </c>
      <c r="N5593" t="s">
        <v>8341</v>
      </c>
      <c r="O5593" t="s">
        <v>8232</v>
      </c>
      <c r="P5593" t="s">
        <v>8386</v>
      </c>
      <c r="Q5593" s="8" t="s">
        <v>8369</v>
      </c>
      <c r="R5593">
        <v>1434</v>
      </c>
      <c r="S5593" s="7">
        <v>1</v>
      </c>
      <c r="T5593" s="4">
        <v>82000</v>
      </c>
      <c r="U5593" s="4">
        <v>8190</v>
      </c>
      <c r="V5593" s="25">
        <v>20.85789351852145</v>
      </c>
      <c r="W5593" s="4">
        <v>11</v>
      </c>
    </row>
    <row r="5594" spans="1:23" x14ac:dyDescent="0.45">
      <c r="A5594" t="s">
        <v>8341</v>
      </c>
      <c r="B5594" t="s">
        <v>8232</v>
      </c>
      <c r="C5594" t="s">
        <v>8386</v>
      </c>
      <c r="D5594" s="8" t="s">
        <v>8374</v>
      </c>
      <c r="F5594" s="7">
        <v>1</v>
      </c>
      <c r="G5594" s="4">
        <v>37000</v>
      </c>
      <c r="H5594" s="4">
        <v>0</v>
      </c>
      <c r="I5594" s="25">
        <v>28.520879629628325</v>
      </c>
      <c r="J5594" s="4">
        <v>0</v>
      </c>
      <c r="N5594" t="s">
        <v>8341</v>
      </c>
      <c r="O5594" t="s">
        <v>8232</v>
      </c>
      <c r="P5594" t="s">
        <v>8386</v>
      </c>
      <c r="Q5594" s="8" t="s">
        <v>8374</v>
      </c>
      <c r="S5594" s="7">
        <v>1</v>
      </c>
      <c r="T5594" s="4">
        <v>37000</v>
      </c>
      <c r="U5594" s="4">
        <v>0</v>
      </c>
      <c r="V5594" s="25">
        <v>28.520879629628325</v>
      </c>
      <c r="W5594" s="4">
        <v>0</v>
      </c>
    </row>
    <row r="5595" spans="1:23" x14ac:dyDescent="0.45">
      <c r="A5595" t="s">
        <v>8341</v>
      </c>
      <c r="B5595" t="s">
        <v>8232</v>
      </c>
      <c r="C5595" t="s">
        <v>8386</v>
      </c>
      <c r="D5595" s="8" t="s">
        <v>8374</v>
      </c>
      <c r="E5595">
        <v>1459</v>
      </c>
      <c r="F5595" s="7">
        <v>1</v>
      </c>
      <c r="G5595" s="4">
        <v>37000</v>
      </c>
      <c r="H5595" s="4">
        <v>0</v>
      </c>
      <c r="I5595" s="25">
        <v>28.520879629628325</v>
      </c>
      <c r="J5595" s="4">
        <v>0</v>
      </c>
      <c r="N5595" t="s">
        <v>8341</v>
      </c>
      <c r="O5595" t="s">
        <v>8232</v>
      </c>
      <c r="P5595" t="s">
        <v>8386</v>
      </c>
      <c r="Q5595" s="8" t="s">
        <v>8374</v>
      </c>
      <c r="R5595">
        <v>1459</v>
      </c>
      <c r="S5595" s="7">
        <v>1</v>
      </c>
      <c r="T5595" s="4">
        <v>37000</v>
      </c>
      <c r="U5595" s="4">
        <v>0</v>
      </c>
      <c r="V5595" s="25">
        <v>28.520879629628325</v>
      </c>
      <c r="W5595" s="4">
        <v>0</v>
      </c>
    </row>
    <row r="5596" spans="1:23" x14ac:dyDescent="0.45">
      <c r="A5596" t="s">
        <v>8341</v>
      </c>
      <c r="B5596" t="s">
        <v>8232</v>
      </c>
      <c r="C5596" t="s">
        <v>8387</v>
      </c>
      <c r="F5596" s="7"/>
      <c r="G5596" s="4"/>
      <c r="H5596" s="4"/>
      <c r="I5596" s="25"/>
      <c r="J5596" s="4"/>
      <c r="N5596" t="s">
        <v>8341</v>
      </c>
      <c r="O5596" t="s">
        <v>8232</v>
      </c>
      <c r="P5596" t="s">
        <v>8387</v>
      </c>
      <c r="S5596" s="7"/>
      <c r="T5596" s="4"/>
      <c r="U5596" s="4"/>
      <c r="V5596" s="25"/>
      <c r="W5596" s="4"/>
    </row>
    <row r="5597" spans="1:23" x14ac:dyDescent="0.45">
      <c r="A5597" t="s">
        <v>8341</v>
      </c>
      <c r="B5597" t="s">
        <v>8232</v>
      </c>
      <c r="C5597" t="s">
        <v>8387</v>
      </c>
      <c r="D5597" s="8" t="s">
        <v>8378</v>
      </c>
      <c r="F5597" s="7">
        <v>1</v>
      </c>
      <c r="G5597" s="4">
        <v>20000</v>
      </c>
      <c r="H5597" s="4">
        <v>600</v>
      </c>
      <c r="I5597" s="25">
        <v>29.708344907405262</v>
      </c>
      <c r="J5597" s="4">
        <v>8</v>
      </c>
      <c r="N5597" t="s">
        <v>8341</v>
      </c>
      <c r="O5597" t="s">
        <v>8232</v>
      </c>
      <c r="P5597" t="s">
        <v>8387</v>
      </c>
      <c r="Q5597" s="8" t="s">
        <v>8378</v>
      </c>
      <c r="S5597" s="7">
        <v>1</v>
      </c>
      <c r="T5597" s="4">
        <v>20000</v>
      </c>
      <c r="U5597" s="4">
        <v>600</v>
      </c>
      <c r="V5597" s="25">
        <v>29.708344907405262</v>
      </c>
      <c r="W5597" s="4">
        <v>8</v>
      </c>
    </row>
    <row r="5598" spans="1:23" x14ac:dyDescent="0.45">
      <c r="A5598" t="s">
        <v>8341</v>
      </c>
      <c r="B5598" t="s">
        <v>8232</v>
      </c>
      <c r="C5598" t="s">
        <v>8387</v>
      </c>
      <c r="D5598" s="8" t="s">
        <v>8378</v>
      </c>
      <c r="E5598">
        <v>1438</v>
      </c>
      <c r="F5598" s="7">
        <v>1</v>
      </c>
      <c r="G5598" s="4">
        <v>20000</v>
      </c>
      <c r="H5598" s="4">
        <v>600</v>
      </c>
      <c r="I5598" s="25">
        <v>29.708344907405262</v>
      </c>
      <c r="J5598" s="4">
        <v>8</v>
      </c>
      <c r="N5598" t="s">
        <v>8341</v>
      </c>
      <c r="O5598" t="s">
        <v>8232</v>
      </c>
      <c r="P5598" t="s">
        <v>8387</v>
      </c>
      <c r="Q5598" s="8" t="s">
        <v>8378</v>
      </c>
      <c r="R5598">
        <v>1438</v>
      </c>
      <c r="S5598" s="7">
        <v>1</v>
      </c>
      <c r="T5598" s="4">
        <v>20000</v>
      </c>
      <c r="U5598" s="4">
        <v>600</v>
      </c>
      <c r="V5598" s="25">
        <v>29.708344907405262</v>
      </c>
      <c r="W5598" s="4">
        <v>8</v>
      </c>
    </row>
    <row r="5599" spans="1:23" x14ac:dyDescent="0.45">
      <c r="A5599" t="s">
        <v>8341</v>
      </c>
      <c r="B5599" t="s">
        <v>8227</v>
      </c>
      <c r="F5599" s="7">
        <v>3</v>
      </c>
      <c r="G5599" s="4">
        <v>5750</v>
      </c>
      <c r="H5599" s="4">
        <v>66</v>
      </c>
      <c r="I5599" s="25">
        <v>27.002546296294895</v>
      </c>
      <c r="J5599" s="4">
        <v>5</v>
      </c>
      <c r="N5599" t="s">
        <v>8341</v>
      </c>
      <c r="O5599" t="s">
        <v>8227</v>
      </c>
      <c r="S5599" s="7">
        <v>3</v>
      </c>
      <c r="T5599" s="4">
        <v>5750</v>
      </c>
      <c r="U5599" s="4">
        <v>66</v>
      </c>
      <c r="V5599" s="25">
        <v>27.002546296294895</v>
      </c>
      <c r="W5599" s="4">
        <v>5</v>
      </c>
    </row>
    <row r="5600" spans="1:23" x14ac:dyDescent="0.45">
      <c r="A5600" t="s">
        <v>8341</v>
      </c>
      <c r="B5600" t="s">
        <v>8227</v>
      </c>
      <c r="C5600" t="s">
        <v>8387</v>
      </c>
      <c r="F5600" s="7"/>
      <c r="G5600" s="4"/>
      <c r="H5600" s="4"/>
      <c r="I5600" s="25"/>
      <c r="J5600" s="4"/>
      <c r="N5600" t="s">
        <v>8341</v>
      </c>
      <c r="O5600" t="s">
        <v>8227</v>
      </c>
      <c r="P5600" t="s">
        <v>8387</v>
      </c>
      <c r="S5600" s="7"/>
      <c r="T5600" s="4"/>
      <c r="U5600" s="4"/>
      <c r="V5600" s="25"/>
      <c r="W5600" s="4"/>
    </row>
    <row r="5601" spans="1:23" x14ac:dyDescent="0.45">
      <c r="A5601" t="s">
        <v>8341</v>
      </c>
      <c r="B5601" t="s">
        <v>8227</v>
      </c>
      <c r="C5601" t="s">
        <v>8387</v>
      </c>
      <c r="D5601" s="8" t="s">
        <v>8376</v>
      </c>
      <c r="F5601" s="7">
        <v>1</v>
      </c>
      <c r="G5601" s="4">
        <v>3000</v>
      </c>
      <c r="H5601" s="4">
        <v>6</v>
      </c>
      <c r="I5601" s="25">
        <v>30</v>
      </c>
      <c r="J5601" s="4">
        <v>1</v>
      </c>
      <c r="N5601" t="s">
        <v>8341</v>
      </c>
      <c r="O5601" t="s">
        <v>8227</v>
      </c>
      <c r="P5601" t="s">
        <v>8387</v>
      </c>
      <c r="Q5601" s="8" t="s">
        <v>8376</v>
      </c>
      <c r="S5601" s="7">
        <v>1</v>
      </c>
      <c r="T5601" s="4">
        <v>3000</v>
      </c>
      <c r="U5601" s="4">
        <v>6</v>
      </c>
      <c r="V5601" s="25">
        <v>30</v>
      </c>
      <c r="W5601" s="4">
        <v>1</v>
      </c>
    </row>
    <row r="5602" spans="1:23" x14ac:dyDescent="0.45">
      <c r="A5602" t="s">
        <v>8341</v>
      </c>
      <c r="B5602" t="s">
        <v>8227</v>
      </c>
      <c r="C5602" t="s">
        <v>8387</v>
      </c>
      <c r="D5602" s="8" t="s">
        <v>8376</v>
      </c>
      <c r="E5602">
        <v>1418</v>
      </c>
      <c r="F5602" s="7">
        <v>1</v>
      </c>
      <c r="G5602" s="4">
        <v>3000</v>
      </c>
      <c r="H5602" s="4">
        <v>6</v>
      </c>
      <c r="I5602" s="25">
        <v>30</v>
      </c>
      <c r="J5602" s="4">
        <v>1</v>
      </c>
      <c r="N5602" t="s">
        <v>8341</v>
      </c>
      <c r="O5602" t="s">
        <v>8227</v>
      </c>
      <c r="P5602" t="s">
        <v>8387</v>
      </c>
      <c r="Q5602" s="8" t="s">
        <v>8376</v>
      </c>
      <c r="R5602">
        <v>1418</v>
      </c>
      <c r="S5602" s="7">
        <v>1</v>
      </c>
      <c r="T5602" s="4">
        <v>3000</v>
      </c>
      <c r="U5602" s="4">
        <v>6</v>
      </c>
      <c r="V5602" s="25">
        <v>30</v>
      </c>
      <c r="W5602" s="4">
        <v>1</v>
      </c>
    </row>
    <row r="5603" spans="1:23" x14ac:dyDescent="0.45">
      <c r="A5603" t="s">
        <v>8341</v>
      </c>
      <c r="B5603" t="s">
        <v>8227</v>
      </c>
      <c r="C5603" t="s">
        <v>8387</v>
      </c>
      <c r="D5603" s="8" t="s">
        <v>8378</v>
      </c>
      <c r="F5603" s="7">
        <v>1</v>
      </c>
      <c r="G5603" s="4">
        <v>1000</v>
      </c>
      <c r="H5603" s="4">
        <v>45</v>
      </c>
      <c r="I5603" s="25">
        <v>29.958333333328483</v>
      </c>
      <c r="J5603" s="4">
        <v>3</v>
      </c>
      <c r="N5603" t="s">
        <v>8341</v>
      </c>
      <c r="O5603" t="s">
        <v>8227</v>
      </c>
      <c r="P5603" t="s">
        <v>8387</v>
      </c>
      <c r="Q5603" s="8" t="s">
        <v>8378</v>
      </c>
      <c r="S5603" s="7">
        <v>1</v>
      </c>
      <c r="T5603" s="4">
        <v>1000</v>
      </c>
      <c r="U5603" s="4">
        <v>45</v>
      </c>
      <c r="V5603" s="25">
        <v>29.958333333328483</v>
      </c>
      <c r="W5603" s="4">
        <v>3</v>
      </c>
    </row>
    <row r="5604" spans="1:23" x14ac:dyDescent="0.45">
      <c r="A5604" t="s">
        <v>8341</v>
      </c>
      <c r="B5604" t="s">
        <v>8227</v>
      </c>
      <c r="C5604" t="s">
        <v>8387</v>
      </c>
      <c r="D5604" s="8" t="s">
        <v>8378</v>
      </c>
      <c r="E5604">
        <v>1428</v>
      </c>
      <c r="F5604" s="7">
        <v>1</v>
      </c>
      <c r="G5604" s="4">
        <v>1000</v>
      </c>
      <c r="H5604" s="4">
        <v>45</v>
      </c>
      <c r="I5604" s="25">
        <v>29.958333333328483</v>
      </c>
      <c r="J5604" s="4">
        <v>3</v>
      </c>
      <c r="N5604" t="s">
        <v>8341</v>
      </c>
      <c r="O5604" t="s">
        <v>8227</v>
      </c>
      <c r="P5604" t="s">
        <v>8387</v>
      </c>
      <c r="Q5604" s="8" t="s">
        <v>8378</v>
      </c>
      <c r="R5604">
        <v>1428</v>
      </c>
      <c r="S5604" s="7">
        <v>1</v>
      </c>
      <c r="T5604" s="4">
        <v>1000</v>
      </c>
      <c r="U5604" s="4">
        <v>45</v>
      </c>
      <c r="V5604" s="25">
        <v>29.958333333328483</v>
      </c>
      <c r="W5604" s="4">
        <v>3</v>
      </c>
    </row>
    <row r="5605" spans="1:23" x14ac:dyDescent="0.45">
      <c r="A5605" t="s">
        <v>8341</v>
      </c>
      <c r="B5605" t="s">
        <v>8227</v>
      </c>
      <c r="C5605" t="s">
        <v>8387</v>
      </c>
      <c r="D5605" s="8" t="s">
        <v>8379</v>
      </c>
      <c r="F5605" s="7">
        <v>1</v>
      </c>
      <c r="G5605" s="4">
        <v>1750</v>
      </c>
      <c r="H5605" s="4">
        <v>15</v>
      </c>
      <c r="I5605" s="25">
        <v>21.049305555556202</v>
      </c>
      <c r="J5605" s="4">
        <v>1</v>
      </c>
      <c r="N5605" t="s">
        <v>8341</v>
      </c>
      <c r="O5605" t="s">
        <v>8227</v>
      </c>
      <c r="P5605" t="s">
        <v>8387</v>
      </c>
      <c r="Q5605" s="8" t="s">
        <v>8379</v>
      </c>
      <c r="S5605" s="7">
        <v>1</v>
      </c>
      <c r="T5605" s="4">
        <v>1750</v>
      </c>
      <c r="U5605" s="4">
        <v>15</v>
      </c>
      <c r="V5605" s="25">
        <v>21.049305555556202</v>
      </c>
      <c r="W5605" s="4">
        <v>1</v>
      </c>
    </row>
    <row r="5606" spans="1:23" x14ac:dyDescent="0.45">
      <c r="A5606" t="s">
        <v>8341</v>
      </c>
      <c r="B5606" t="s">
        <v>8227</v>
      </c>
      <c r="C5606" t="s">
        <v>8387</v>
      </c>
      <c r="D5606" s="8" t="s">
        <v>8379</v>
      </c>
      <c r="E5606">
        <v>1454</v>
      </c>
      <c r="F5606" s="7">
        <v>1</v>
      </c>
      <c r="G5606" s="4">
        <v>1750</v>
      </c>
      <c r="H5606" s="4">
        <v>15</v>
      </c>
      <c r="I5606" s="25">
        <v>21.049305555556202</v>
      </c>
      <c r="J5606" s="4">
        <v>1</v>
      </c>
      <c r="N5606" t="s">
        <v>8341</v>
      </c>
      <c r="O5606" t="s">
        <v>8227</v>
      </c>
      <c r="P5606" t="s">
        <v>8387</v>
      </c>
      <c r="Q5606" s="8" t="s">
        <v>8379</v>
      </c>
      <c r="R5606">
        <v>1454</v>
      </c>
      <c r="S5606" s="7">
        <v>1</v>
      </c>
      <c r="T5606" s="4">
        <v>1750</v>
      </c>
      <c r="U5606" s="4">
        <v>15</v>
      </c>
      <c r="V5606" s="25">
        <v>21.049305555556202</v>
      </c>
      <c r="W5606" s="4">
        <v>1</v>
      </c>
    </row>
    <row r="5607" spans="1:23" x14ac:dyDescent="0.45">
      <c r="A5607" t="s">
        <v>8341</v>
      </c>
      <c r="B5607" t="s">
        <v>8230</v>
      </c>
      <c r="F5607" s="7">
        <v>2</v>
      </c>
      <c r="G5607" s="4">
        <v>38000</v>
      </c>
      <c r="H5607" s="4">
        <v>0</v>
      </c>
      <c r="I5607" s="25">
        <v>37.479166666667879</v>
      </c>
      <c r="J5607" s="4">
        <v>0</v>
      </c>
      <c r="N5607" t="s">
        <v>8341</v>
      </c>
      <c r="O5607" t="s">
        <v>8230</v>
      </c>
      <c r="S5607" s="7">
        <v>2</v>
      </c>
      <c r="T5607" s="4">
        <v>38000</v>
      </c>
      <c r="U5607" s="4">
        <v>0</v>
      </c>
      <c r="V5607" s="25">
        <v>37.479166666667879</v>
      </c>
      <c r="W5607" s="4">
        <v>0</v>
      </c>
    </row>
    <row r="5608" spans="1:23" x14ac:dyDescent="0.45">
      <c r="A5608" t="s">
        <v>8341</v>
      </c>
      <c r="B5608" t="s">
        <v>8230</v>
      </c>
      <c r="C5608" t="s">
        <v>8387</v>
      </c>
      <c r="F5608" s="7"/>
      <c r="G5608" s="4"/>
      <c r="H5608" s="4"/>
      <c r="I5608" s="25"/>
      <c r="J5608" s="4"/>
      <c r="N5608" t="s">
        <v>8341</v>
      </c>
      <c r="O5608" t="s">
        <v>8230</v>
      </c>
      <c r="P5608" t="s">
        <v>8387</v>
      </c>
      <c r="S5608" s="7"/>
      <c r="T5608" s="4"/>
      <c r="U5608" s="4"/>
      <c r="V5608" s="25"/>
      <c r="W5608" s="4"/>
    </row>
    <row r="5609" spans="1:23" x14ac:dyDescent="0.45">
      <c r="A5609" t="s">
        <v>8341</v>
      </c>
      <c r="B5609" t="s">
        <v>8230</v>
      </c>
      <c r="C5609" t="s">
        <v>8387</v>
      </c>
      <c r="D5609" s="8" t="s">
        <v>8381</v>
      </c>
      <c r="F5609" s="7">
        <v>1</v>
      </c>
      <c r="G5609" s="4">
        <v>13000</v>
      </c>
      <c r="H5609" s="4">
        <v>0</v>
      </c>
      <c r="I5609" s="25">
        <v>30</v>
      </c>
      <c r="J5609" s="4">
        <v>0</v>
      </c>
      <c r="N5609" t="s">
        <v>8341</v>
      </c>
      <c r="O5609" t="s">
        <v>8230</v>
      </c>
      <c r="P5609" t="s">
        <v>8387</v>
      </c>
      <c r="Q5609" s="8" t="s">
        <v>8381</v>
      </c>
      <c r="S5609" s="7">
        <v>1</v>
      </c>
      <c r="T5609" s="4">
        <v>13000</v>
      </c>
      <c r="U5609" s="4">
        <v>0</v>
      </c>
      <c r="V5609" s="25">
        <v>30</v>
      </c>
      <c r="W5609" s="4">
        <v>0</v>
      </c>
    </row>
    <row r="5610" spans="1:23" x14ac:dyDescent="0.45">
      <c r="A5610" t="s">
        <v>8341</v>
      </c>
      <c r="B5610" t="s">
        <v>8230</v>
      </c>
      <c r="C5610" t="s">
        <v>8387</v>
      </c>
      <c r="D5610" s="8" t="s">
        <v>8381</v>
      </c>
      <c r="E5610">
        <v>1443</v>
      </c>
      <c r="F5610" s="7">
        <v>1</v>
      </c>
      <c r="G5610" s="4">
        <v>13000</v>
      </c>
      <c r="H5610" s="4">
        <v>0</v>
      </c>
      <c r="I5610" s="25">
        <v>30</v>
      </c>
      <c r="J5610" s="4">
        <v>0</v>
      </c>
      <c r="N5610" t="s">
        <v>8341</v>
      </c>
      <c r="O5610" t="s">
        <v>8230</v>
      </c>
      <c r="P5610" t="s">
        <v>8387</v>
      </c>
      <c r="Q5610" s="8" t="s">
        <v>8381</v>
      </c>
      <c r="R5610">
        <v>1443</v>
      </c>
      <c r="S5610" s="7">
        <v>1</v>
      </c>
      <c r="T5610" s="4">
        <v>13000</v>
      </c>
      <c r="U5610" s="4">
        <v>0</v>
      </c>
      <c r="V5610" s="25">
        <v>30</v>
      </c>
      <c r="W5610" s="4">
        <v>0</v>
      </c>
    </row>
    <row r="5611" spans="1:23" x14ac:dyDescent="0.45">
      <c r="A5611" t="s">
        <v>8341</v>
      </c>
      <c r="B5611" t="s">
        <v>8230</v>
      </c>
      <c r="C5611" t="s">
        <v>8388</v>
      </c>
      <c r="F5611" s="7"/>
      <c r="G5611" s="4"/>
      <c r="H5611" s="4"/>
      <c r="I5611" s="25"/>
      <c r="J5611" s="4"/>
      <c r="N5611" t="s">
        <v>8341</v>
      </c>
      <c r="O5611" t="s">
        <v>8230</v>
      </c>
      <c r="P5611" t="s">
        <v>8388</v>
      </c>
      <c r="S5611" s="7"/>
      <c r="T5611" s="4"/>
      <c r="U5611" s="4"/>
      <c r="V5611" s="25"/>
      <c r="W5611" s="4"/>
    </row>
    <row r="5612" spans="1:23" x14ac:dyDescent="0.45">
      <c r="A5612" t="s">
        <v>8341</v>
      </c>
      <c r="B5612" t="s">
        <v>8230</v>
      </c>
      <c r="C5612" t="s">
        <v>8388</v>
      </c>
      <c r="D5612" s="8" t="s">
        <v>8378</v>
      </c>
      <c r="F5612" s="7">
        <v>1</v>
      </c>
      <c r="G5612" s="4">
        <v>25000</v>
      </c>
      <c r="H5612" s="4">
        <v>0</v>
      </c>
      <c r="I5612" s="25">
        <v>44.958333333335759</v>
      </c>
      <c r="J5612" s="4">
        <v>0</v>
      </c>
      <c r="N5612" t="s">
        <v>8341</v>
      </c>
      <c r="O5612" t="s">
        <v>8230</v>
      </c>
      <c r="P5612" t="s">
        <v>8388</v>
      </c>
      <c r="Q5612" s="8" t="s">
        <v>8378</v>
      </c>
      <c r="S5612" s="7">
        <v>1</v>
      </c>
      <c r="T5612" s="4">
        <v>25000</v>
      </c>
      <c r="U5612" s="4">
        <v>0</v>
      </c>
      <c r="V5612" s="25">
        <v>44.958333333335759</v>
      </c>
      <c r="W5612" s="4">
        <v>0</v>
      </c>
    </row>
    <row r="5613" spans="1:23" x14ac:dyDescent="0.45">
      <c r="A5613" t="s">
        <v>8341</v>
      </c>
      <c r="B5613" t="s">
        <v>8230</v>
      </c>
      <c r="C5613" t="s">
        <v>8388</v>
      </c>
      <c r="D5613" s="8" t="s">
        <v>8378</v>
      </c>
      <c r="E5613">
        <v>1453</v>
      </c>
      <c r="F5613" s="7">
        <v>1</v>
      </c>
      <c r="G5613" s="4">
        <v>25000</v>
      </c>
      <c r="H5613" s="4">
        <v>0</v>
      </c>
      <c r="I5613" s="25">
        <v>44.958333333335759</v>
      </c>
      <c r="J5613" s="4">
        <v>0</v>
      </c>
      <c r="N5613" t="s">
        <v>8341</v>
      </c>
      <c r="O5613" t="s">
        <v>8230</v>
      </c>
      <c r="P5613" t="s">
        <v>8388</v>
      </c>
      <c r="Q5613" s="8" t="s">
        <v>8378</v>
      </c>
      <c r="R5613">
        <v>1453</v>
      </c>
      <c r="S5613" s="7">
        <v>1</v>
      </c>
      <c r="T5613" s="4">
        <v>25000</v>
      </c>
      <c r="U5613" s="4">
        <v>0</v>
      </c>
      <c r="V5613" s="25">
        <v>44.958333333335759</v>
      </c>
      <c r="W5613" s="4">
        <v>0</v>
      </c>
    </row>
    <row r="5614" spans="1:23" x14ac:dyDescent="0.45">
      <c r="A5614" t="s">
        <v>8341</v>
      </c>
      <c r="B5614" t="s">
        <v>8225</v>
      </c>
      <c r="F5614" s="7">
        <v>4</v>
      </c>
      <c r="G5614" s="4">
        <v>198500</v>
      </c>
      <c r="H5614" s="4">
        <v>2340</v>
      </c>
      <c r="I5614" s="25">
        <v>35.760416666667879</v>
      </c>
      <c r="J5614" s="4">
        <v>17</v>
      </c>
      <c r="N5614" t="s">
        <v>8341</v>
      </c>
      <c r="O5614" t="s">
        <v>8225</v>
      </c>
      <c r="S5614" s="7">
        <v>4</v>
      </c>
      <c r="T5614" s="4">
        <v>198500</v>
      </c>
      <c r="U5614" s="4">
        <v>2340</v>
      </c>
      <c r="V5614" s="25">
        <v>35.760416666667879</v>
      </c>
      <c r="W5614" s="4">
        <v>17</v>
      </c>
    </row>
    <row r="5615" spans="1:23" x14ac:dyDescent="0.45">
      <c r="A5615" t="s">
        <v>8341</v>
      </c>
      <c r="B5615" t="s">
        <v>8225</v>
      </c>
      <c r="C5615" t="s">
        <v>8386</v>
      </c>
      <c r="F5615" s="7"/>
      <c r="G5615" s="4"/>
      <c r="H5615" s="4"/>
      <c r="I5615" s="25"/>
      <c r="J5615" s="4"/>
      <c r="N5615" t="s">
        <v>8341</v>
      </c>
      <c r="O5615" t="s">
        <v>8225</v>
      </c>
      <c r="P5615" t="s">
        <v>8386</v>
      </c>
      <c r="S5615" s="7"/>
      <c r="T5615" s="4"/>
      <c r="U5615" s="4"/>
      <c r="V5615" s="25"/>
      <c r="W5615" s="4"/>
    </row>
    <row r="5616" spans="1:23" x14ac:dyDescent="0.45">
      <c r="A5616" t="s">
        <v>8341</v>
      </c>
      <c r="B5616" t="s">
        <v>8225</v>
      </c>
      <c r="C5616" t="s">
        <v>8386</v>
      </c>
      <c r="D5616" s="8" t="s">
        <v>8376</v>
      </c>
      <c r="F5616" s="7">
        <v>2</v>
      </c>
      <c r="G5616" s="4">
        <v>17500</v>
      </c>
      <c r="H5616" s="4">
        <v>248</v>
      </c>
      <c r="I5616" s="25">
        <v>26.5</v>
      </c>
      <c r="J5616" s="4">
        <v>8</v>
      </c>
      <c r="N5616" t="s">
        <v>8341</v>
      </c>
      <c r="O5616" t="s">
        <v>8225</v>
      </c>
      <c r="P5616" t="s">
        <v>8386</v>
      </c>
      <c r="Q5616" s="8" t="s">
        <v>8376</v>
      </c>
      <c r="S5616" s="7">
        <v>2</v>
      </c>
      <c r="T5616" s="4">
        <v>17500</v>
      </c>
      <c r="U5616" s="4">
        <v>248</v>
      </c>
      <c r="V5616" s="25">
        <v>26.5</v>
      </c>
      <c r="W5616" s="4">
        <v>8</v>
      </c>
    </row>
    <row r="5617" spans="1:23" x14ac:dyDescent="0.45">
      <c r="A5617" t="s">
        <v>8341</v>
      </c>
      <c r="B5617" t="s">
        <v>8225</v>
      </c>
      <c r="C5617" t="s">
        <v>8386</v>
      </c>
      <c r="D5617" s="8" t="s">
        <v>8376</v>
      </c>
      <c r="E5617">
        <v>1404</v>
      </c>
      <c r="F5617" s="7">
        <v>1</v>
      </c>
      <c r="G5617" s="4">
        <v>14500</v>
      </c>
      <c r="H5617" s="4">
        <v>241</v>
      </c>
      <c r="I5617" s="25">
        <v>25</v>
      </c>
      <c r="J5617" s="4">
        <v>5</v>
      </c>
      <c r="N5617" t="s">
        <v>8341</v>
      </c>
      <c r="O5617" t="s">
        <v>8225</v>
      </c>
      <c r="P5617" t="s">
        <v>8386</v>
      </c>
      <c r="Q5617" s="8" t="s">
        <v>8376</v>
      </c>
      <c r="R5617">
        <v>1404</v>
      </c>
      <c r="S5617" s="7">
        <v>1</v>
      </c>
      <c r="T5617" s="4">
        <v>14500</v>
      </c>
      <c r="U5617" s="4">
        <v>241</v>
      </c>
      <c r="V5617" s="25">
        <v>25</v>
      </c>
      <c r="W5617" s="4">
        <v>5</v>
      </c>
    </row>
    <row r="5618" spans="1:23" x14ac:dyDescent="0.45">
      <c r="A5618" t="s">
        <v>8341</v>
      </c>
      <c r="B5618" t="s">
        <v>8225</v>
      </c>
      <c r="C5618" t="s">
        <v>8386</v>
      </c>
      <c r="D5618" s="8" t="s">
        <v>8376</v>
      </c>
      <c r="E5618">
        <v>1411</v>
      </c>
      <c r="F5618" s="7">
        <v>1</v>
      </c>
      <c r="G5618" s="4">
        <v>3000</v>
      </c>
      <c r="H5618" s="4">
        <v>7</v>
      </c>
      <c r="I5618" s="25">
        <v>28</v>
      </c>
      <c r="J5618" s="4">
        <v>3</v>
      </c>
      <c r="N5618" t="s">
        <v>8341</v>
      </c>
      <c r="O5618" t="s">
        <v>8225</v>
      </c>
      <c r="P5618" t="s">
        <v>8386</v>
      </c>
      <c r="Q5618" s="8" t="s">
        <v>8376</v>
      </c>
      <c r="R5618">
        <v>1411</v>
      </c>
      <c r="S5618" s="7">
        <v>1</v>
      </c>
      <c r="T5618" s="4">
        <v>3000</v>
      </c>
      <c r="U5618" s="4">
        <v>7</v>
      </c>
      <c r="V5618" s="25">
        <v>28</v>
      </c>
      <c r="W5618" s="4">
        <v>3</v>
      </c>
    </row>
    <row r="5619" spans="1:23" x14ac:dyDescent="0.45">
      <c r="A5619" t="s">
        <v>8341</v>
      </c>
      <c r="B5619" t="s">
        <v>8225</v>
      </c>
      <c r="C5619" t="s">
        <v>8386</v>
      </c>
      <c r="D5619" s="8" t="s">
        <v>8370</v>
      </c>
      <c r="F5619" s="7">
        <v>1</v>
      </c>
      <c r="G5619" s="4">
        <v>180000</v>
      </c>
      <c r="H5619" s="4">
        <v>2020</v>
      </c>
      <c r="I5619" s="25">
        <v>60</v>
      </c>
      <c r="J5619" s="4">
        <v>3</v>
      </c>
      <c r="N5619" t="s">
        <v>8341</v>
      </c>
      <c r="O5619" t="s">
        <v>8225</v>
      </c>
      <c r="P5619" t="s">
        <v>8386</v>
      </c>
      <c r="Q5619" s="8" t="s">
        <v>8370</v>
      </c>
      <c r="S5619" s="7">
        <v>1</v>
      </c>
      <c r="T5619" s="4">
        <v>180000</v>
      </c>
      <c r="U5619" s="4">
        <v>2020</v>
      </c>
      <c r="V5619" s="25">
        <v>60</v>
      </c>
      <c r="W5619" s="4">
        <v>3</v>
      </c>
    </row>
    <row r="5620" spans="1:23" x14ac:dyDescent="0.45">
      <c r="A5620" t="s">
        <v>8341</v>
      </c>
      <c r="B5620" t="s">
        <v>8225</v>
      </c>
      <c r="C5620" t="s">
        <v>8386</v>
      </c>
      <c r="D5620" s="8" t="s">
        <v>8370</v>
      </c>
      <c r="E5620">
        <v>1441</v>
      </c>
      <c r="F5620" s="7">
        <v>1</v>
      </c>
      <c r="G5620" s="4">
        <v>180000</v>
      </c>
      <c r="H5620" s="4">
        <v>2020</v>
      </c>
      <c r="I5620" s="25">
        <v>60</v>
      </c>
      <c r="J5620" s="4">
        <v>3</v>
      </c>
      <c r="N5620" t="s">
        <v>8341</v>
      </c>
      <c r="O5620" t="s">
        <v>8225</v>
      </c>
      <c r="P5620" t="s">
        <v>8386</v>
      </c>
      <c r="Q5620" s="8" t="s">
        <v>8370</v>
      </c>
      <c r="R5620">
        <v>1441</v>
      </c>
      <c r="S5620" s="7">
        <v>1</v>
      </c>
      <c r="T5620" s="4">
        <v>180000</v>
      </c>
      <c r="U5620" s="4">
        <v>2020</v>
      </c>
      <c r="V5620" s="25">
        <v>60</v>
      </c>
      <c r="W5620" s="4">
        <v>3</v>
      </c>
    </row>
    <row r="5621" spans="1:23" x14ac:dyDescent="0.45">
      <c r="A5621" t="s">
        <v>8341</v>
      </c>
      <c r="B5621" t="s">
        <v>8225</v>
      </c>
      <c r="C5621" t="s">
        <v>8386</v>
      </c>
      <c r="D5621" s="8" t="s">
        <v>8373</v>
      </c>
      <c r="F5621" s="7">
        <v>1</v>
      </c>
      <c r="G5621" s="4">
        <v>1000</v>
      </c>
      <c r="H5621" s="4">
        <v>72</v>
      </c>
      <c r="I5621" s="25">
        <v>30.041666666671517</v>
      </c>
      <c r="J5621" s="4">
        <v>6</v>
      </c>
      <c r="N5621" t="s">
        <v>8341</v>
      </c>
      <c r="O5621" t="s">
        <v>8225</v>
      </c>
      <c r="P5621" t="s">
        <v>8386</v>
      </c>
      <c r="Q5621" s="8" t="s">
        <v>8373</v>
      </c>
      <c r="S5621" s="7">
        <v>1</v>
      </c>
      <c r="T5621" s="4">
        <v>1000</v>
      </c>
      <c r="U5621" s="4">
        <v>72</v>
      </c>
      <c r="V5621" s="25">
        <v>30.041666666671517</v>
      </c>
      <c r="W5621" s="4">
        <v>6</v>
      </c>
    </row>
    <row r="5622" spans="1:23" x14ac:dyDescent="0.45">
      <c r="A5622" t="s">
        <v>8341</v>
      </c>
      <c r="B5622" t="s">
        <v>8225</v>
      </c>
      <c r="C5622" t="s">
        <v>8386</v>
      </c>
      <c r="D5622" s="8" t="s">
        <v>8373</v>
      </c>
      <c r="E5622">
        <v>1408</v>
      </c>
      <c r="F5622" s="7">
        <v>1</v>
      </c>
      <c r="G5622" s="4">
        <v>1000</v>
      </c>
      <c r="H5622" s="4">
        <v>72</v>
      </c>
      <c r="I5622" s="25">
        <v>30.041666666671517</v>
      </c>
      <c r="J5622" s="4">
        <v>6</v>
      </c>
      <c r="N5622" t="s">
        <v>8341</v>
      </c>
      <c r="O5622" t="s">
        <v>8225</v>
      </c>
      <c r="P5622" t="s">
        <v>8386</v>
      </c>
      <c r="Q5622" s="8" t="s">
        <v>8373</v>
      </c>
      <c r="R5622">
        <v>1408</v>
      </c>
      <c r="S5622" s="7">
        <v>1</v>
      </c>
      <c r="T5622" s="4">
        <v>1000</v>
      </c>
      <c r="U5622" s="4">
        <v>72</v>
      </c>
      <c r="V5622" s="25">
        <v>30.041666666671517</v>
      </c>
      <c r="W5622" s="4">
        <v>6</v>
      </c>
    </row>
    <row r="5623" spans="1:23" x14ac:dyDescent="0.45">
      <c r="A5623" t="s">
        <v>8341</v>
      </c>
      <c r="B5623" t="s">
        <v>8237</v>
      </c>
      <c r="F5623" s="7">
        <v>8</v>
      </c>
      <c r="G5623" s="4">
        <v>65900</v>
      </c>
      <c r="H5623" s="4">
        <v>1082</v>
      </c>
      <c r="I5623" s="25">
        <v>38.602022569444671</v>
      </c>
      <c r="J5623" s="4">
        <v>21</v>
      </c>
      <c r="N5623" t="s">
        <v>8341</v>
      </c>
      <c r="O5623" t="s">
        <v>8237</v>
      </c>
      <c r="S5623" s="7">
        <v>8</v>
      </c>
      <c r="T5623" s="4">
        <v>65900</v>
      </c>
      <c r="U5623" s="4">
        <v>1082</v>
      </c>
      <c r="V5623" s="25">
        <v>38.602022569444671</v>
      </c>
      <c r="W5623" s="4">
        <v>21</v>
      </c>
    </row>
    <row r="5624" spans="1:23" x14ac:dyDescent="0.45">
      <c r="A5624" t="s">
        <v>8341</v>
      </c>
      <c r="B5624" t="s">
        <v>8237</v>
      </c>
      <c r="C5624" t="s">
        <v>8386</v>
      </c>
      <c r="F5624" s="7"/>
      <c r="G5624" s="4"/>
      <c r="H5624" s="4"/>
      <c r="I5624" s="25"/>
      <c r="J5624" s="4"/>
      <c r="N5624" t="s">
        <v>8341</v>
      </c>
      <c r="O5624" t="s">
        <v>8237</v>
      </c>
      <c r="P5624" t="s">
        <v>8386</v>
      </c>
      <c r="S5624" s="7"/>
      <c r="T5624" s="4"/>
      <c r="U5624" s="4"/>
      <c r="V5624" s="25"/>
      <c r="W5624" s="4"/>
    </row>
    <row r="5625" spans="1:23" x14ac:dyDescent="0.45">
      <c r="A5625" t="s">
        <v>8341</v>
      </c>
      <c r="B5625" t="s">
        <v>8237</v>
      </c>
      <c r="C5625" t="s">
        <v>8386</v>
      </c>
      <c r="D5625" s="8" t="s">
        <v>8372</v>
      </c>
      <c r="F5625" s="7">
        <v>1</v>
      </c>
      <c r="G5625" s="4">
        <v>15000</v>
      </c>
      <c r="H5625" s="4">
        <v>15</v>
      </c>
      <c r="I5625" s="25">
        <v>30</v>
      </c>
      <c r="J5625" s="4">
        <v>2</v>
      </c>
      <c r="N5625" t="s">
        <v>8341</v>
      </c>
      <c r="O5625" t="s">
        <v>8237</v>
      </c>
      <c r="P5625" t="s">
        <v>8386</v>
      </c>
      <c r="Q5625" s="8" t="s">
        <v>8372</v>
      </c>
      <c r="S5625" s="7">
        <v>1</v>
      </c>
      <c r="T5625" s="4">
        <v>15000</v>
      </c>
      <c r="U5625" s="4">
        <v>15</v>
      </c>
      <c r="V5625" s="25">
        <v>30</v>
      </c>
      <c r="W5625" s="4">
        <v>2</v>
      </c>
    </row>
    <row r="5626" spans="1:23" x14ac:dyDescent="0.45">
      <c r="A5626" t="s">
        <v>8341</v>
      </c>
      <c r="B5626" t="s">
        <v>8237</v>
      </c>
      <c r="C5626" t="s">
        <v>8386</v>
      </c>
      <c r="D5626" s="8" t="s">
        <v>8372</v>
      </c>
      <c r="E5626">
        <v>1435</v>
      </c>
      <c r="F5626" s="7">
        <v>1</v>
      </c>
      <c r="G5626" s="4">
        <v>15000</v>
      </c>
      <c r="H5626" s="4">
        <v>15</v>
      </c>
      <c r="I5626" s="25">
        <v>30</v>
      </c>
      <c r="J5626" s="4">
        <v>2</v>
      </c>
      <c r="N5626" t="s">
        <v>8341</v>
      </c>
      <c r="O5626" t="s">
        <v>8237</v>
      </c>
      <c r="P5626" t="s">
        <v>8386</v>
      </c>
      <c r="Q5626" s="8" t="s">
        <v>8372</v>
      </c>
      <c r="R5626">
        <v>1435</v>
      </c>
      <c r="S5626" s="7">
        <v>1</v>
      </c>
      <c r="T5626" s="4">
        <v>15000</v>
      </c>
      <c r="U5626" s="4">
        <v>15</v>
      </c>
      <c r="V5626" s="25">
        <v>30</v>
      </c>
      <c r="W5626" s="4">
        <v>2</v>
      </c>
    </row>
    <row r="5627" spans="1:23" x14ac:dyDescent="0.45">
      <c r="A5627" t="s">
        <v>8341</v>
      </c>
      <c r="B5627" t="s">
        <v>8237</v>
      </c>
      <c r="C5627" t="s">
        <v>8386</v>
      </c>
      <c r="D5627" s="8" t="s">
        <v>8373</v>
      </c>
      <c r="F5627" s="7">
        <v>1</v>
      </c>
      <c r="G5627" s="4">
        <v>12000</v>
      </c>
      <c r="H5627" s="4">
        <v>15</v>
      </c>
      <c r="I5627" s="25">
        <v>52.983715277783631</v>
      </c>
      <c r="J5627" s="4">
        <v>3</v>
      </c>
      <c r="N5627" t="s">
        <v>8341</v>
      </c>
      <c r="O5627" t="s">
        <v>8237</v>
      </c>
      <c r="P5627" t="s">
        <v>8386</v>
      </c>
      <c r="Q5627" s="8" t="s">
        <v>8373</v>
      </c>
      <c r="S5627" s="7">
        <v>1</v>
      </c>
      <c r="T5627" s="4">
        <v>12000</v>
      </c>
      <c r="U5627" s="4">
        <v>15</v>
      </c>
      <c r="V5627" s="25">
        <v>52.983715277783631</v>
      </c>
      <c r="W5627" s="4">
        <v>3</v>
      </c>
    </row>
    <row r="5628" spans="1:23" x14ac:dyDescent="0.45">
      <c r="A5628" t="s">
        <v>8341</v>
      </c>
      <c r="B5628" t="s">
        <v>8237</v>
      </c>
      <c r="C5628" t="s">
        <v>8386</v>
      </c>
      <c r="D5628" s="8" t="s">
        <v>8373</v>
      </c>
      <c r="E5628">
        <v>1406</v>
      </c>
      <c r="F5628" s="7">
        <v>1</v>
      </c>
      <c r="G5628" s="4">
        <v>12000</v>
      </c>
      <c r="H5628" s="4">
        <v>15</v>
      </c>
      <c r="I5628" s="25">
        <v>52.983715277783631</v>
      </c>
      <c r="J5628" s="4">
        <v>3</v>
      </c>
      <c r="N5628" t="s">
        <v>8341</v>
      </c>
      <c r="O5628" t="s">
        <v>8237</v>
      </c>
      <c r="P5628" t="s">
        <v>8386</v>
      </c>
      <c r="Q5628" s="8" t="s">
        <v>8373</v>
      </c>
      <c r="R5628">
        <v>1406</v>
      </c>
      <c r="S5628" s="7">
        <v>1</v>
      </c>
      <c r="T5628" s="4">
        <v>12000</v>
      </c>
      <c r="U5628" s="4">
        <v>15</v>
      </c>
      <c r="V5628" s="25">
        <v>52.983715277783631</v>
      </c>
      <c r="W5628" s="4">
        <v>3</v>
      </c>
    </row>
    <row r="5629" spans="1:23" x14ac:dyDescent="0.45">
      <c r="A5629" t="s">
        <v>8341</v>
      </c>
      <c r="B5629" t="s">
        <v>8237</v>
      </c>
      <c r="C5629" t="s">
        <v>8386</v>
      </c>
      <c r="D5629" s="8" t="s">
        <v>8381</v>
      </c>
      <c r="F5629" s="7">
        <v>1</v>
      </c>
      <c r="G5629" s="4">
        <v>2000</v>
      </c>
      <c r="H5629" s="4">
        <v>100</v>
      </c>
      <c r="I5629" s="25">
        <v>60</v>
      </c>
      <c r="J5629" s="4">
        <v>1</v>
      </c>
      <c r="N5629" t="s">
        <v>8341</v>
      </c>
      <c r="O5629" t="s">
        <v>8237</v>
      </c>
      <c r="P5629" t="s">
        <v>8386</v>
      </c>
      <c r="Q5629" s="8" t="s">
        <v>8381</v>
      </c>
      <c r="S5629" s="7">
        <v>1</v>
      </c>
      <c r="T5629" s="4">
        <v>2000</v>
      </c>
      <c r="U5629" s="4">
        <v>100</v>
      </c>
      <c r="V5629" s="25">
        <v>60</v>
      </c>
      <c r="W5629" s="4">
        <v>1</v>
      </c>
    </row>
    <row r="5630" spans="1:23" x14ac:dyDescent="0.45">
      <c r="A5630" t="s">
        <v>8341</v>
      </c>
      <c r="B5630" t="s">
        <v>8237</v>
      </c>
      <c r="C5630" t="s">
        <v>8386</v>
      </c>
      <c r="D5630" s="8" t="s">
        <v>8381</v>
      </c>
      <c r="E5630">
        <v>1413</v>
      </c>
      <c r="F5630" s="7">
        <v>1</v>
      </c>
      <c r="G5630" s="4">
        <v>2000</v>
      </c>
      <c r="H5630" s="4">
        <v>100</v>
      </c>
      <c r="I5630" s="25">
        <v>60</v>
      </c>
      <c r="J5630" s="4">
        <v>1</v>
      </c>
      <c r="N5630" t="s">
        <v>8341</v>
      </c>
      <c r="O5630" t="s">
        <v>8237</v>
      </c>
      <c r="P5630" t="s">
        <v>8386</v>
      </c>
      <c r="Q5630" s="8" t="s">
        <v>8381</v>
      </c>
      <c r="R5630">
        <v>1413</v>
      </c>
      <c r="S5630" s="7">
        <v>1</v>
      </c>
      <c r="T5630" s="4">
        <v>2000</v>
      </c>
      <c r="U5630" s="4">
        <v>100</v>
      </c>
      <c r="V5630" s="25">
        <v>60</v>
      </c>
      <c r="W5630" s="4">
        <v>1</v>
      </c>
    </row>
    <row r="5631" spans="1:23" x14ac:dyDescent="0.45">
      <c r="A5631" t="s">
        <v>8341</v>
      </c>
      <c r="B5631" t="s">
        <v>8237</v>
      </c>
      <c r="C5631" t="s">
        <v>8387</v>
      </c>
      <c r="F5631" s="7"/>
      <c r="G5631" s="4"/>
      <c r="H5631" s="4"/>
      <c r="I5631" s="25"/>
      <c r="J5631" s="4"/>
      <c r="N5631" t="s">
        <v>8341</v>
      </c>
      <c r="O5631" t="s">
        <v>8237</v>
      </c>
      <c r="P5631" t="s">
        <v>8387</v>
      </c>
      <c r="S5631" s="7"/>
      <c r="T5631" s="4"/>
      <c r="U5631" s="4"/>
      <c r="V5631" s="25"/>
      <c r="W5631" s="4"/>
    </row>
    <row r="5632" spans="1:23" x14ac:dyDescent="0.45">
      <c r="A5632" t="s">
        <v>8341</v>
      </c>
      <c r="B5632" t="s">
        <v>8237</v>
      </c>
      <c r="C5632" t="s">
        <v>8387</v>
      </c>
      <c r="D5632" s="8" t="s">
        <v>8379</v>
      </c>
      <c r="F5632" s="7">
        <v>3</v>
      </c>
      <c r="G5632" s="4">
        <v>19900</v>
      </c>
      <c r="H5632" s="4">
        <v>2</v>
      </c>
      <c r="I5632" s="25">
        <v>31.666666666666668</v>
      </c>
      <c r="J5632" s="4">
        <v>2</v>
      </c>
      <c r="N5632" t="s">
        <v>8341</v>
      </c>
      <c r="O5632" t="s">
        <v>8237</v>
      </c>
      <c r="P5632" t="s">
        <v>8387</v>
      </c>
      <c r="Q5632" s="8" t="s">
        <v>8379</v>
      </c>
      <c r="S5632" s="7">
        <v>3</v>
      </c>
      <c r="T5632" s="4">
        <v>19900</v>
      </c>
      <c r="U5632" s="4">
        <v>2</v>
      </c>
      <c r="V5632" s="25">
        <v>31.666666666666668</v>
      </c>
      <c r="W5632" s="4">
        <v>2</v>
      </c>
    </row>
    <row r="5633" spans="1:23" x14ac:dyDescent="0.45">
      <c r="A5633" t="s">
        <v>8341</v>
      </c>
      <c r="B5633" t="s">
        <v>8237</v>
      </c>
      <c r="C5633" t="s">
        <v>8387</v>
      </c>
      <c r="D5633" s="8" t="s">
        <v>8379</v>
      </c>
      <c r="E5633">
        <v>1410</v>
      </c>
      <c r="F5633" s="7">
        <v>1</v>
      </c>
      <c r="G5633" s="4">
        <v>6000</v>
      </c>
      <c r="H5633" s="4">
        <v>1</v>
      </c>
      <c r="I5633" s="25">
        <v>45</v>
      </c>
      <c r="J5633" s="4">
        <v>1</v>
      </c>
      <c r="N5633" t="s">
        <v>8341</v>
      </c>
      <c r="O5633" t="s">
        <v>8237</v>
      </c>
      <c r="P5633" t="s">
        <v>8387</v>
      </c>
      <c r="Q5633" s="8" t="s">
        <v>8379</v>
      </c>
      <c r="R5633">
        <v>1410</v>
      </c>
      <c r="S5633" s="7">
        <v>1</v>
      </c>
      <c r="T5633" s="4">
        <v>6000</v>
      </c>
      <c r="U5633" s="4">
        <v>1</v>
      </c>
      <c r="V5633" s="25">
        <v>45</v>
      </c>
      <c r="W5633" s="4">
        <v>1</v>
      </c>
    </row>
    <row r="5634" spans="1:23" x14ac:dyDescent="0.45">
      <c r="A5634" t="s">
        <v>8341</v>
      </c>
      <c r="B5634" t="s">
        <v>8237</v>
      </c>
      <c r="C5634" t="s">
        <v>8387</v>
      </c>
      <c r="D5634" s="8" t="s">
        <v>8379</v>
      </c>
      <c r="E5634">
        <v>1440</v>
      </c>
      <c r="F5634" s="7">
        <v>1</v>
      </c>
      <c r="G5634" s="4">
        <v>13000</v>
      </c>
      <c r="H5634" s="4">
        <v>1</v>
      </c>
      <c r="I5634" s="25">
        <v>30</v>
      </c>
      <c r="J5634" s="4">
        <v>1</v>
      </c>
      <c r="N5634" t="s">
        <v>8341</v>
      </c>
      <c r="O5634" t="s">
        <v>8237</v>
      </c>
      <c r="P5634" t="s">
        <v>8387</v>
      </c>
      <c r="Q5634" s="8" t="s">
        <v>8379</v>
      </c>
      <c r="R5634">
        <v>1440</v>
      </c>
      <c r="S5634" s="7">
        <v>1</v>
      </c>
      <c r="T5634" s="4">
        <v>13000</v>
      </c>
      <c r="U5634" s="4">
        <v>1</v>
      </c>
      <c r="V5634" s="25">
        <v>30</v>
      </c>
      <c r="W5634" s="4">
        <v>1</v>
      </c>
    </row>
    <row r="5635" spans="1:23" x14ac:dyDescent="0.45">
      <c r="A5635" t="s">
        <v>8341</v>
      </c>
      <c r="B5635" t="s">
        <v>8237</v>
      </c>
      <c r="C5635" t="s">
        <v>8387</v>
      </c>
      <c r="D5635" s="8" t="s">
        <v>8379</v>
      </c>
      <c r="E5635">
        <v>1446</v>
      </c>
      <c r="F5635" s="7">
        <v>1</v>
      </c>
      <c r="G5635" s="4">
        <v>900</v>
      </c>
      <c r="H5635" s="4">
        <v>0</v>
      </c>
      <c r="I5635" s="25">
        <v>20</v>
      </c>
      <c r="J5635" s="4">
        <v>0</v>
      </c>
      <c r="N5635" t="s">
        <v>8341</v>
      </c>
      <c r="O5635" t="s">
        <v>8237</v>
      </c>
      <c r="P5635" t="s">
        <v>8387</v>
      </c>
      <c r="Q5635" s="8" t="s">
        <v>8379</v>
      </c>
      <c r="R5635">
        <v>1446</v>
      </c>
      <c r="S5635" s="7">
        <v>1</v>
      </c>
      <c r="T5635" s="4">
        <v>900</v>
      </c>
      <c r="U5635" s="4">
        <v>0</v>
      </c>
      <c r="V5635" s="25">
        <v>20</v>
      </c>
      <c r="W5635" s="4">
        <v>0</v>
      </c>
    </row>
    <row r="5636" spans="1:23" x14ac:dyDescent="0.45">
      <c r="A5636" t="s">
        <v>8341</v>
      </c>
      <c r="B5636" t="s">
        <v>8237</v>
      </c>
      <c r="C5636" t="s">
        <v>8387</v>
      </c>
      <c r="D5636" s="8" t="s">
        <v>8373</v>
      </c>
      <c r="F5636" s="7">
        <v>1</v>
      </c>
      <c r="G5636" s="4">
        <v>12000</v>
      </c>
      <c r="H5636" s="4">
        <v>805</v>
      </c>
      <c r="I5636" s="25">
        <v>40.832465277773736</v>
      </c>
      <c r="J5636" s="4">
        <v>10</v>
      </c>
      <c r="N5636" t="s">
        <v>8341</v>
      </c>
      <c r="O5636" t="s">
        <v>8237</v>
      </c>
      <c r="P5636" t="s">
        <v>8387</v>
      </c>
      <c r="Q5636" s="8" t="s">
        <v>8373</v>
      </c>
      <c r="S5636" s="7">
        <v>1</v>
      </c>
      <c r="T5636" s="4">
        <v>12000</v>
      </c>
      <c r="U5636" s="4">
        <v>805</v>
      </c>
      <c r="V5636" s="25">
        <v>40.832465277773736</v>
      </c>
      <c r="W5636" s="4">
        <v>10</v>
      </c>
    </row>
    <row r="5637" spans="1:23" x14ac:dyDescent="0.45">
      <c r="A5637" t="s">
        <v>8341</v>
      </c>
      <c r="B5637" t="s">
        <v>8237</v>
      </c>
      <c r="C5637" t="s">
        <v>8387</v>
      </c>
      <c r="D5637" s="8" t="s">
        <v>8373</v>
      </c>
      <c r="E5637">
        <v>1433</v>
      </c>
      <c r="F5637" s="7">
        <v>1</v>
      </c>
      <c r="G5637" s="4">
        <v>12000</v>
      </c>
      <c r="H5637" s="4">
        <v>805</v>
      </c>
      <c r="I5637" s="25">
        <v>40.832465277773736</v>
      </c>
      <c r="J5637" s="4">
        <v>10</v>
      </c>
      <c r="N5637" t="s">
        <v>8341</v>
      </c>
      <c r="O5637" t="s">
        <v>8237</v>
      </c>
      <c r="P5637" t="s">
        <v>8387</v>
      </c>
      <c r="Q5637" s="8" t="s">
        <v>8373</v>
      </c>
      <c r="R5637">
        <v>1433</v>
      </c>
      <c r="S5637" s="7">
        <v>1</v>
      </c>
      <c r="T5637" s="4">
        <v>12000</v>
      </c>
      <c r="U5637" s="4">
        <v>805</v>
      </c>
      <c r="V5637" s="25">
        <v>40.832465277773736</v>
      </c>
      <c r="W5637" s="4">
        <v>10</v>
      </c>
    </row>
    <row r="5638" spans="1:23" x14ac:dyDescent="0.45">
      <c r="A5638" t="s">
        <v>8341</v>
      </c>
      <c r="B5638" t="s">
        <v>8237</v>
      </c>
      <c r="C5638" t="s">
        <v>8387</v>
      </c>
      <c r="D5638" s="8" t="s">
        <v>8381</v>
      </c>
      <c r="F5638" s="7">
        <v>1</v>
      </c>
      <c r="G5638" s="4">
        <v>5000</v>
      </c>
      <c r="H5638" s="4">
        <v>145</v>
      </c>
      <c r="I5638" s="25">
        <v>30</v>
      </c>
      <c r="J5638" s="4">
        <v>3</v>
      </c>
      <c r="N5638" t="s">
        <v>8341</v>
      </c>
      <c r="O5638" t="s">
        <v>8237</v>
      </c>
      <c r="P5638" t="s">
        <v>8387</v>
      </c>
      <c r="Q5638" s="8" t="s">
        <v>8381</v>
      </c>
      <c r="S5638" s="7">
        <v>1</v>
      </c>
      <c r="T5638" s="4">
        <v>5000</v>
      </c>
      <c r="U5638" s="4">
        <v>145</v>
      </c>
      <c r="V5638" s="25">
        <v>30</v>
      </c>
      <c r="W5638" s="4">
        <v>3</v>
      </c>
    </row>
    <row r="5639" spans="1:23" x14ac:dyDescent="0.45">
      <c r="A5639" t="s">
        <v>8341</v>
      </c>
      <c r="B5639" t="s">
        <v>8237</v>
      </c>
      <c r="C5639" t="s">
        <v>8387</v>
      </c>
      <c r="D5639" s="8" t="s">
        <v>8381</v>
      </c>
      <c r="E5639">
        <v>1456</v>
      </c>
      <c r="F5639" s="7">
        <v>1</v>
      </c>
      <c r="G5639" s="4">
        <v>5000</v>
      </c>
      <c r="H5639" s="4">
        <v>145</v>
      </c>
      <c r="I5639" s="25">
        <v>30</v>
      </c>
      <c r="J5639" s="4">
        <v>3</v>
      </c>
      <c r="N5639" t="s">
        <v>8341</v>
      </c>
      <c r="O5639" t="s">
        <v>8237</v>
      </c>
      <c r="P5639" t="s">
        <v>8387</v>
      </c>
      <c r="Q5639" s="8" t="s">
        <v>8381</v>
      </c>
      <c r="R5639">
        <v>1456</v>
      </c>
      <c r="S5639" s="7">
        <v>1</v>
      </c>
      <c r="T5639" s="4">
        <v>5000</v>
      </c>
      <c r="U5639" s="4">
        <v>145</v>
      </c>
      <c r="V5639" s="25">
        <v>30</v>
      </c>
      <c r="W5639" s="4">
        <v>3</v>
      </c>
    </row>
    <row r="5640" spans="1:23" x14ac:dyDescent="0.45">
      <c r="A5640" t="s">
        <v>8341</v>
      </c>
      <c r="B5640" t="s">
        <v>8228</v>
      </c>
      <c r="F5640" s="7">
        <v>1</v>
      </c>
      <c r="G5640" s="4">
        <v>25000</v>
      </c>
      <c r="H5640" s="4">
        <v>26</v>
      </c>
      <c r="I5640" s="25">
        <v>30</v>
      </c>
      <c r="J5640" s="4">
        <v>2</v>
      </c>
      <c r="N5640" t="s">
        <v>8341</v>
      </c>
      <c r="O5640" t="s">
        <v>8228</v>
      </c>
      <c r="S5640" s="7">
        <v>1</v>
      </c>
      <c r="T5640" s="4">
        <v>25000</v>
      </c>
      <c r="U5640" s="4">
        <v>26</v>
      </c>
      <c r="V5640" s="25">
        <v>30</v>
      </c>
      <c r="W5640" s="4">
        <v>2</v>
      </c>
    </row>
    <row r="5641" spans="1:23" x14ac:dyDescent="0.45">
      <c r="A5641" t="s">
        <v>8341</v>
      </c>
      <c r="B5641" t="s">
        <v>8228</v>
      </c>
      <c r="C5641" t="s">
        <v>8387</v>
      </c>
      <c r="F5641" s="7"/>
      <c r="G5641" s="4"/>
      <c r="H5641" s="4"/>
      <c r="I5641" s="25"/>
      <c r="J5641" s="4"/>
      <c r="N5641" t="s">
        <v>8341</v>
      </c>
      <c r="O5641" t="s">
        <v>8228</v>
      </c>
      <c r="P5641" t="s">
        <v>8387</v>
      </c>
      <c r="S5641" s="7"/>
      <c r="T5641" s="4"/>
      <c r="U5641" s="4"/>
      <c r="V5641" s="25"/>
      <c r="W5641" s="4"/>
    </row>
    <row r="5642" spans="1:23" x14ac:dyDescent="0.45">
      <c r="A5642" t="s">
        <v>8341</v>
      </c>
      <c r="B5642" t="s">
        <v>8228</v>
      </c>
      <c r="C5642" t="s">
        <v>8387</v>
      </c>
      <c r="D5642" s="8" t="s">
        <v>8371</v>
      </c>
      <c r="F5642" s="7">
        <v>1</v>
      </c>
      <c r="G5642" s="4">
        <v>25000</v>
      </c>
      <c r="H5642" s="4">
        <v>26</v>
      </c>
      <c r="I5642" s="25">
        <v>30</v>
      </c>
      <c r="J5642" s="4">
        <v>2</v>
      </c>
      <c r="N5642" t="s">
        <v>8341</v>
      </c>
      <c r="O5642" t="s">
        <v>8228</v>
      </c>
      <c r="P5642" t="s">
        <v>8387</v>
      </c>
      <c r="Q5642" s="8" t="s">
        <v>8371</v>
      </c>
      <c r="S5642" s="7">
        <v>1</v>
      </c>
      <c r="T5642" s="4">
        <v>25000</v>
      </c>
      <c r="U5642" s="4">
        <v>26</v>
      </c>
      <c r="V5642" s="25">
        <v>30</v>
      </c>
      <c r="W5642" s="4">
        <v>2</v>
      </c>
    </row>
    <row r="5643" spans="1:23" x14ac:dyDescent="0.45">
      <c r="A5643" t="s">
        <v>8341</v>
      </c>
      <c r="B5643" t="s">
        <v>8228</v>
      </c>
      <c r="C5643" t="s">
        <v>8387</v>
      </c>
      <c r="D5643" s="8" t="s">
        <v>8371</v>
      </c>
      <c r="E5643">
        <v>1422</v>
      </c>
      <c r="F5643" s="7">
        <v>1</v>
      </c>
      <c r="G5643" s="4">
        <v>25000</v>
      </c>
      <c r="H5643" s="4">
        <v>26</v>
      </c>
      <c r="I5643" s="25">
        <v>30</v>
      </c>
      <c r="J5643" s="4">
        <v>2</v>
      </c>
      <c r="N5643" t="s">
        <v>8341</v>
      </c>
      <c r="O5643" t="s">
        <v>8228</v>
      </c>
      <c r="P5643" t="s">
        <v>8387</v>
      </c>
      <c r="Q5643" s="8" t="s">
        <v>8371</v>
      </c>
      <c r="R5643">
        <v>1422</v>
      </c>
      <c r="S5643" s="7">
        <v>1</v>
      </c>
      <c r="T5643" s="4">
        <v>25000</v>
      </c>
      <c r="U5643" s="4">
        <v>26</v>
      </c>
      <c r="V5643" s="25">
        <v>30</v>
      </c>
      <c r="W5643" s="4">
        <v>2</v>
      </c>
    </row>
    <row r="5644" spans="1:23" x14ac:dyDescent="0.45">
      <c r="A5644" t="s">
        <v>8341</v>
      </c>
      <c r="B5644" t="s">
        <v>8235</v>
      </c>
      <c r="F5644" s="7">
        <v>1</v>
      </c>
      <c r="G5644" s="4">
        <v>200000</v>
      </c>
      <c r="H5644" s="4">
        <v>200</v>
      </c>
      <c r="I5644" s="25">
        <v>30</v>
      </c>
      <c r="J5644" s="4">
        <v>2</v>
      </c>
      <c r="N5644" t="s">
        <v>8341</v>
      </c>
      <c r="O5644" t="s">
        <v>8235</v>
      </c>
      <c r="S5644" s="7">
        <v>1</v>
      </c>
      <c r="T5644" s="4">
        <v>200000</v>
      </c>
      <c r="U5644" s="4">
        <v>200</v>
      </c>
      <c r="V5644" s="25">
        <v>30</v>
      </c>
      <c r="W5644" s="4">
        <v>2</v>
      </c>
    </row>
    <row r="5645" spans="1:23" x14ac:dyDescent="0.45">
      <c r="A5645" t="s">
        <v>8341</v>
      </c>
      <c r="B5645" t="s">
        <v>8235</v>
      </c>
      <c r="C5645" t="s">
        <v>8386</v>
      </c>
      <c r="F5645" s="7"/>
      <c r="G5645" s="4"/>
      <c r="H5645" s="4"/>
      <c r="I5645" s="25"/>
      <c r="J5645" s="4"/>
      <c r="N5645" t="s">
        <v>8341</v>
      </c>
      <c r="O5645" t="s">
        <v>8235</v>
      </c>
      <c r="P5645" t="s">
        <v>8386</v>
      </c>
      <c r="S5645" s="7"/>
      <c r="T5645" s="4"/>
      <c r="U5645" s="4"/>
      <c r="V5645" s="25"/>
      <c r="W5645" s="4"/>
    </row>
    <row r="5646" spans="1:23" x14ac:dyDescent="0.45">
      <c r="A5646" t="s">
        <v>8341</v>
      </c>
      <c r="B5646" t="s">
        <v>8235</v>
      </c>
      <c r="C5646" t="s">
        <v>8386</v>
      </c>
      <c r="D5646" s="8" t="s">
        <v>8376</v>
      </c>
      <c r="F5646" s="7">
        <v>1</v>
      </c>
      <c r="G5646" s="4">
        <v>200000</v>
      </c>
      <c r="H5646" s="4">
        <v>200</v>
      </c>
      <c r="I5646" s="25">
        <v>30</v>
      </c>
      <c r="J5646" s="4">
        <v>2</v>
      </c>
      <c r="N5646" t="s">
        <v>8341</v>
      </c>
      <c r="O5646" t="s">
        <v>8235</v>
      </c>
      <c r="P5646" t="s">
        <v>8386</v>
      </c>
      <c r="Q5646" s="8" t="s">
        <v>8376</v>
      </c>
      <c r="S5646" s="7">
        <v>1</v>
      </c>
      <c r="T5646" s="4">
        <v>200000</v>
      </c>
      <c r="U5646" s="4">
        <v>200</v>
      </c>
      <c r="V5646" s="25">
        <v>30</v>
      </c>
      <c r="W5646" s="4">
        <v>2</v>
      </c>
    </row>
    <row r="5647" spans="1:23" x14ac:dyDescent="0.45">
      <c r="A5647" t="s">
        <v>8341</v>
      </c>
      <c r="B5647" t="s">
        <v>8235</v>
      </c>
      <c r="C5647" t="s">
        <v>8386</v>
      </c>
      <c r="D5647" s="8" t="s">
        <v>8376</v>
      </c>
      <c r="E5647">
        <v>1421</v>
      </c>
      <c r="F5647" s="7">
        <v>1</v>
      </c>
      <c r="G5647" s="4">
        <v>200000</v>
      </c>
      <c r="H5647" s="4">
        <v>200</v>
      </c>
      <c r="I5647" s="25">
        <v>30</v>
      </c>
      <c r="J5647" s="4">
        <v>2</v>
      </c>
      <c r="N5647" t="s">
        <v>8341</v>
      </c>
      <c r="O5647" t="s">
        <v>8235</v>
      </c>
      <c r="P5647" t="s">
        <v>8386</v>
      </c>
      <c r="Q5647" s="8" t="s">
        <v>8376</v>
      </c>
      <c r="R5647">
        <v>1421</v>
      </c>
      <c r="S5647" s="7">
        <v>1</v>
      </c>
      <c r="T5647" s="4">
        <v>200000</v>
      </c>
      <c r="U5647" s="4">
        <v>200</v>
      </c>
      <c r="V5647" s="25">
        <v>30</v>
      </c>
      <c r="W5647" s="4">
        <v>2</v>
      </c>
    </row>
    <row r="5648" spans="1:23" x14ac:dyDescent="0.45">
      <c r="A5648" t="s">
        <v>8341</v>
      </c>
      <c r="B5648" t="s">
        <v>8224</v>
      </c>
      <c r="F5648" s="7">
        <v>27</v>
      </c>
      <c r="G5648" s="4">
        <v>25869648</v>
      </c>
      <c r="H5648" s="4">
        <v>11565</v>
      </c>
      <c r="I5648" s="25">
        <v>33.434563185870907</v>
      </c>
      <c r="J5648" s="4">
        <v>158</v>
      </c>
      <c r="N5648" t="s">
        <v>8341</v>
      </c>
      <c r="O5648" t="s">
        <v>8224</v>
      </c>
      <c r="S5648" s="7">
        <v>27</v>
      </c>
      <c r="T5648" s="4">
        <v>25869648</v>
      </c>
      <c r="U5648" s="4">
        <v>11565</v>
      </c>
      <c r="V5648" s="25">
        <v>33.434563185870907</v>
      </c>
      <c r="W5648" s="4">
        <v>158</v>
      </c>
    </row>
    <row r="5649" spans="1:23" x14ac:dyDescent="0.45">
      <c r="A5649" t="s">
        <v>8341</v>
      </c>
      <c r="B5649" t="s">
        <v>8224</v>
      </c>
      <c r="C5649" t="s">
        <v>8385</v>
      </c>
      <c r="F5649" s="7"/>
      <c r="G5649" s="4"/>
      <c r="H5649" s="4"/>
      <c r="I5649" s="25"/>
      <c r="J5649" s="4"/>
      <c r="N5649" t="s">
        <v>8341</v>
      </c>
      <c r="O5649" t="s">
        <v>8224</v>
      </c>
      <c r="P5649" t="s">
        <v>8385</v>
      </c>
      <c r="S5649" s="7"/>
      <c r="T5649" s="4"/>
      <c r="U5649" s="4"/>
      <c r="V5649" s="25"/>
      <c r="W5649" s="4"/>
    </row>
    <row r="5650" spans="1:23" x14ac:dyDescent="0.45">
      <c r="A5650" t="s">
        <v>8341</v>
      </c>
      <c r="B5650" t="s">
        <v>8224</v>
      </c>
      <c r="C5650" t="s">
        <v>8385</v>
      </c>
      <c r="D5650" s="8" t="s">
        <v>8380</v>
      </c>
      <c r="F5650" s="7">
        <v>2</v>
      </c>
      <c r="G5650" s="4">
        <v>17000</v>
      </c>
      <c r="H5650" s="4">
        <v>807</v>
      </c>
      <c r="I5650" s="25">
        <v>33.337968750001892</v>
      </c>
      <c r="J5650" s="4">
        <v>22</v>
      </c>
      <c r="N5650" t="s">
        <v>8341</v>
      </c>
      <c r="O5650" t="s">
        <v>8224</v>
      </c>
      <c r="P5650" t="s">
        <v>8385</v>
      </c>
      <c r="Q5650" s="8" t="s">
        <v>8380</v>
      </c>
      <c r="S5650" s="7">
        <v>2</v>
      </c>
      <c r="T5650" s="4">
        <v>17000</v>
      </c>
      <c r="U5650" s="4">
        <v>807</v>
      </c>
      <c r="V5650" s="25">
        <v>33.337968750001892</v>
      </c>
      <c r="W5650" s="4">
        <v>22</v>
      </c>
    </row>
    <row r="5651" spans="1:23" x14ac:dyDescent="0.45">
      <c r="A5651" t="s">
        <v>8341</v>
      </c>
      <c r="B5651" t="s">
        <v>8224</v>
      </c>
      <c r="C5651" t="s">
        <v>8385</v>
      </c>
      <c r="D5651" s="8" t="s">
        <v>8380</v>
      </c>
      <c r="E5651">
        <v>1437</v>
      </c>
      <c r="F5651" s="7">
        <v>1</v>
      </c>
      <c r="G5651" s="4">
        <v>3000</v>
      </c>
      <c r="H5651" s="4">
        <v>807</v>
      </c>
      <c r="I5651" s="25">
        <v>36.675937500003783</v>
      </c>
      <c r="J5651" s="4">
        <v>22</v>
      </c>
      <c r="N5651" t="s">
        <v>8341</v>
      </c>
      <c r="O5651" t="s">
        <v>8224</v>
      </c>
      <c r="P5651" t="s">
        <v>8385</v>
      </c>
      <c r="Q5651" s="8" t="s">
        <v>8380</v>
      </c>
      <c r="R5651">
        <v>1437</v>
      </c>
      <c r="S5651" s="7">
        <v>1</v>
      </c>
      <c r="T5651" s="4">
        <v>3000</v>
      </c>
      <c r="U5651" s="4">
        <v>807</v>
      </c>
      <c r="V5651" s="25">
        <v>36.675937500003783</v>
      </c>
      <c r="W5651" s="4">
        <v>22</v>
      </c>
    </row>
    <row r="5652" spans="1:23" x14ac:dyDescent="0.45">
      <c r="A5652" t="s">
        <v>8341</v>
      </c>
      <c r="B5652" t="s">
        <v>8224</v>
      </c>
      <c r="C5652" t="s">
        <v>8385</v>
      </c>
      <c r="D5652" s="8" t="s">
        <v>8380</v>
      </c>
      <c r="E5652">
        <v>1452</v>
      </c>
      <c r="F5652" s="7">
        <v>1</v>
      </c>
      <c r="G5652" s="4">
        <v>14000</v>
      </c>
      <c r="H5652" s="4">
        <v>0</v>
      </c>
      <c r="I5652" s="25">
        <v>30</v>
      </c>
      <c r="J5652" s="4">
        <v>0</v>
      </c>
      <c r="N5652" t="s">
        <v>8341</v>
      </c>
      <c r="O5652" t="s">
        <v>8224</v>
      </c>
      <c r="P5652" t="s">
        <v>8385</v>
      </c>
      <c r="Q5652" s="8" t="s">
        <v>8380</v>
      </c>
      <c r="R5652">
        <v>1452</v>
      </c>
      <c r="S5652" s="7">
        <v>1</v>
      </c>
      <c r="T5652" s="4">
        <v>14000</v>
      </c>
      <c r="U5652" s="4">
        <v>0</v>
      </c>
      <c r="V5652" s="25">
        <v>30</v>
      </c>
      <c r="W5652" s="4">
        <v>0</v>
      </c>
    </row>
    <row r="5653" spans="1:23" x14ac:dyDescent="0.45">
      <c r="A5653" t="s">
        <v>8341</v>
      </c>
      <c r="B5653" t="s">
        <v>8224</v>
      </c>
      <c r="C5653" t="s">
        <v>8385</v>
      </c>
      <c r="D5653" s="8" t="s">
        <v>8370</v>
      </c>
      <c r="F5653" s="7">
        <v>3</v>
      </c>
      <c r="G5653" s="4">
        <v>23000</v>
      </c>
      <c r="H5653" s="4">
        <v>1590</v>
      </c>
      <c r="I5653" s="25">
        <v>36.785725308640394</v>
      </c>
      <c r="J5653" s="4">
        <v>9</v>
      </c>
      <c r="N5653" t="s">
        <v>8341</v>
      </c>
      <c r="O5653" t="s">
        <v>8224</v>
      </c>
      <c r="P5653" t="s">
        <v>8385</v>
      </c>
      <c r="Q5653" s="8" t="s">
        <v>8370</v>
      </c>
      <c r="S5653" s="7">
        <v>3</v>
      </c>
      <c r="T5653" s="4">
        <v>23000</v>
      </c>
      <c r="U5653" s="4">
        <v>1590</v>
      </c>
      <c r="V5653" s="25">
        <v>36.785725308640394</v>
      </c>
      <c r="W5653" s="4">
        <v>9</v>
      </c>
    </row>
    <row r="5654" spans="1:23" x14ac:dyDescent="0.45">
      <c r="A5654" t="s">
        <v>8341</v>
      </c>
      <c r="B5654" t="s">
        <v>8224</v>
      </c>
      <c r="C5654" t="s">
        <v>8385</v>
      </c>
      <c r="D5654" s="8" t="s">
        <v>8370</v>
      </c>
      <c r="E5654">
        <v>1407</v>
      </c>
      <c r="F5654" s="7">
        <v>1</v>
      </c>
      <c r="G5654" s="4">
        <v>3000</v>
      </c>
      <c r="H5654" s="4">
        <v>15</v>
      </c>
      <c r="I5654" s="25">
        <v>25</v>
      </c>
      <c r="J5654" s="4">
        <v>2</v>
      </c>
      <c r="N5654" t="s">
        <v>8341</v>
      </c>
      <c r="O5654" t="s">
        <v>8224</v>
      </c>
      <c r="P5654" t="s">
        <v>8385</v>
      </c>
      <c r="Q5654" s="8" t="s">
        <v>8370</v>
      </c>
      <c r="R5654">
        <v>1407</v>
      </c>
      <c r="S5654" s="7">
        <v>1</v>
      </c>
      <c r="T5654" s="4">
        <v>3000</v>
      </c>
      <c r="U5654" s="4">
        <v>15</v>
      </c>
      <c r="V5654" s="25">
        <v>25</v>
      </c>
      <c r="W5654" s="4">
        <v>2</v>
      </c>
    </row>
    <row r="5655" spans="1:23" x14ac:dyDescent="0.45">
      <c r="A5655" t="s">
        <v>8341</v>
      </c>
      <c r="B5655" t="s">
        <v>8224</v>
      </c>
      <c r="C5655" t="s">
        <v>8385</v>
      </c>
      <c r="D5655" s="8" t="s">
        <v>8370</v>
      </c>
      <c r="E5655">
        <v>1455</v>
      </c>
      <c r="F5655" s="7">
        <v>1</v>
      </c>
      <c r="G5655" s="4">
        <v>15000</v>
      </c>
      <c r="H5655" s="4">
        <v>1575</v>
      </c>
      <c r="I5655" s="25">
        <v>54.896064814813144</v>
      </c>
      <c r="J5655" s="4">
        <v>7</v>
      </c>
      <c r="N5655" t="s">
        <v>8341</v>
      </c>
      <c r="O5655" t="s">
        <v>8224</v>
      </c>
      <c r="P5655" t="s">
        <v>8385</v>
      </c>
      <c r="Q5655" s="8" t="s">
        <v>8370</v>
      </c>
      <c r="R5655">
        <v>1455</v>
      </c>
      <c r="S5655" s="7">
        <v>1</v>
      </c>
      <c r="T5655" s="4">
        <v>15000</v>
      </c>
      <c r="U5655" s="4">
        <v>1575</v>
      </c>
      <c r="V5655" s="25">
        <v>54.896064814813144</v>
      </c>
      <c r="W5655" s="4">
        <v>7</v>
      </c>
    </row>
    <row r="5656" spans="1:23" x14ac:dyDescent="0.45">
      <c r="A5656" t="s">
        <v>8341</v>
      </c>
      <c r="B5656" t="s">
        <v>8224</v>
      </c>
      <c r="C5656" t="s">
        <v>8385</v>
      </c>
      <c r="D5656" s="8" t="s">
        <v>8370</v>
      </c>
      <c r="E5656">
        <v>1458</v>
      </c>
      <c r="F5656" s="7">
        <v>1</v>
      </c>
      <c r="G5656" s="4">
        <v>5000</v>
      </c>
      <c r="H5656" s="4">
        <v>0</v>
      </c>
      <c r="I5656" s="25">
        <v>30.461111111108039</v>
      </c>
      <c r="J5656" s="4">
        <v>0</v>
      </c>
      <c r="N5656" t="s">
        <v>8341</v>
      </c>
      <c r="O5656" t="s">
        <v>8224</v>
      </c>
      <c r="P5656" t="s">
        <v>8385</v>
      </c>
      <c r="Q5656" s="8" t="s">
        <v>8370</v>
      </c>
      <c r="R5656">
        <v>1458</v>
      </c>
      <c r="S5656" s="7">
        <v>1</v>
      </c>
      <c r="T5656" s="4">
        <v>5000</v>
      </c>
      <c r="U5656" s="4">
        <v>0</v>
      </c>
      <c r="V5656" s="25">
        <v>30.461111111108039</v>
      </c>
      <c r="W5656" s="4">
        <v>0</v>
      </c>
    </row>
    <row r="5657" spans="1:23" x14ac:dyDescent="0.45">
      <c r="A5657" t="s">
        <v>8341</v>
      </c>
      <c r="B5657" t="s">
        <v>8224</v>
      </c>
      <c r="C5657" t="s">
        <v>8385</v>
      </c>
      <c r="D5657" s="8" t="s">
        <v>8373</v>
      </c>
      <c r="F5657" s="7">
        <v>3</v>
      </c>
      <c r="G5657" s="4">
        <v>25043950</v>
      </c>
      <c r="H5657" s="4">
        <v>107</v>
      </c>
      <c r="I5657" s="25">
        <v>39.39198302468867</v>
      </c>
      <c r="J5657" s="4">
        <v>19</v>
      </c>
      <c r="N5657" t="s">
        <v>8341</v>
      </c>
      <c r="O5657" t="s">
        <v>8224</v>
      </c>
      <c r="P5657" t="s">
        <v>8385</v>
      </c>
      <c r="Q5657" s="8" t="s">
        <v>8373</v>
      </c>
      <c r="S5657" s="7">
        <v>3</v>
      </c>
      <c r="T5657" s="4">
        <v>25043950</v>
      </c>
      <c r="U5657" s="4">
        <v>107</v>
      </c>
      <c r="V5657" s="25">
        <v>39.39198302468867</v>
      </c>
      <c r="W5657" s="4">
        <v>19</v>
      </c>
    </row>
    <row r="5658" spans="1:23" x14ac:dyDescent="0.45">
      <c r="A5658" t="s">
        <v>8341</v>
      </c>
      <c r="B5658" t="s">
        <v>8224</v>
      </c>
      <c r="C5658" t="s">
        <v>8385</v>
      </c>
      <c r="D5658" s="8" t="s">
        <v>8373</v>
      </c>
      <c r="E5658">
        <v>1405</v>
      </c>
      <c r="F5658" s="7">
        <v>1</v>
      </c>
      <c r="G5658" s="4">
        <v>25000</v>
      </c>
      <c r="H5658" s="4">
        <v>105</v>
      </c>
      <c r="I5658" s="25">
        <v>30.041666666664241</v>
      </c>
      <c r="J5658" s="4">
        <v>17</v>
      </c>
      <c r="N5658" t="s">
        <v>8341</v>
      </c>
      <c r="O5658" t="s">
        <v>8224</v>
      </c>
      <c r="P5658" t="s">
        <v>8385</v>
      </c>
      <c r="Q5658" s="8" t="s">
        <v>8373</v>
      </c>
      <c r="R5658">
        <v>1405</v>
      </c>
      <c r="S5658" s="7">
        <v>1</v>
      </c>
      <c r="T5658" s="4">
        <v>25000</v>
      </c>
      <c r="U5658" s="4">
        <v>105</v>
      </c>
      <c r="V5658" s="25">
        <v>30.041666666664241</v>
      </c>
      <c r="W5658" s="4">
        <v>17</v>
      </c>
    </row>
    <row r="5659" spans="1:23" x14ac:dyDescent="0.45">
      <c r="A5659" t="s">
        <v>8341</v>
      </c>
      <c r="B5659" t="s">
        <v>8224</v>
      </c>
      <c r="C5659" t="s">
        <v>8385</v>
      </c>
      <c r="D5659" s="8" t="s">
        <v>8373</v>
      </c>
      <c r="E5659">
        <v>1451</v>
      </c>
      <c r="F5659" s="7">
        <v>1</v>
      </c>
      <c r="G5659" s="4">
        <v>18950</v>
      </c>
      <c r="H5659" s="4">
        <v>2</v>
      </c>
      <c r="I5659" s="25">
        <v>30.041666666664241</v>
      </c>
      <c r="J5659" s="4">
        <v>2</v>
      </c>
      <c r="N5659" t="s">
        <v>8341</v>
      </c>
      <c r="O5659" t="s">
        <v>8224</v>
      </c>
      <c r="P5659" t="s">
        <v>8385</v>
      </c>
      <c r="Q5659" s="8" t="s">
        <v>8373</v>
      </c>
      <c r="R5659">
        <v>1451</v>
      </c>
      <c r="S5659" s="7">
        <v>1</v>
      </c>
      <c r="T5659" s="4">
        <v>18950</v>
      </c>
      <c r="U5659" s="4">
        <v>2</v>
      </c>
      <c r="V5659" s="25">
        <v>30.041666666664241</v>
      </c>
      <c r="W5659" s="4">
        <v>2</v>
      </c>
    </row>
    <row r="5660" spans="1:23" x14ac:dyDescent="0.45">
      <c r="A5660" t="s">
        <v>8341</v>
      </c>
      <c r="B5660" t="s">
        <v>8224</v>
      </c>
      <c r="C5660" t="s">
        <v>8385</v>
      </c>
      <c r="D5660" s="8" t="s">
        <v>8373</v>
      </c>
      <c r="E5660">
        <v>1460</v>
      </c>
      <c r="F5660" s="7">
        <v>1</v>
      </c>
      <c r="G5660" s="4">
        <v>25000000</v>
      </c>
      <c r="H5660" s="4">
        <v>0</v>
      </c>
      <c r="I5660" s="25">
        <v>58.092615740737529</v>
      </c>
      <c r="J5660" s="4">
        <v>0</v>
      </c>
      <c r="N5660" t="s">
        <v>8341</v>
      </c>
      <c r="O5660" t="s">
        <v>8224</v>
      </c>
      <c r="P5660" t="s">
        <v>8385</v>
      </c>
      <c r="Q5660" s="8" t="s">
        <v>8373</v>
      </c>
      <c r="R5660">
        <v>1460</v>
      </c>
      <c r="S5660" s="7">
        <v>1</v>
      </c>
      <c r="T5660" s="4">
        <v>25000000</v>
      </c>
      <c r="U5660" s="4">
        <v>0</v>
      </c>
      <c r="V5660" s="25">
        <v>58.092615740737529</v>
      </c>
      <c r="W5660" s="4">
        <v>0</v>
      </c>
    </row>
    <row r="5661" spans="1:23" x14ac:dyDescent="0.45">
      <c r="A5661" t="s">
        <v>8341</v>
      </c>
      <c r="B5661" t="s">
        <v>8224</v>
      </c>
      <c r="C5661" t="s">
        <v>8385</v>
      </c>
      <c r="D5661" s="8" t="s">
        <v>8374</v>
      </c>
      <c r="F5661" s="7">
        <v>3</v>
      </c>
      <c r="G5661" s="4">
        <v>16000</v>
      </c>
      <c r="H5661" s="4">
        <v>723</v>
      </c>
      <c r="I5661" s="25">
        <v>40.347222222221411</v>
      </c>
      <c r="J5661" s="4">
        <v>18</v>
      </c>
      <c r="N5661" t="s">
        <v>8341</v>
      </c>
      <c r="O5661" t="s">
        <v>8224</v>
      </c>
      <c r="P5661" t="s">
        <v>8385</v>
      </c>
      <c r="Q5661" s="8" t="s">
        <v>8374</v>
      </c>
      <c r="S5661" s="7">
        <v>3</v>
      </c>
      <c r="T5661" s="4">
        <v>16000</v>
      </c>
      <c r="U5661" s="4">
        <v>723</v>
      </c>
      <c r="V5661" s="25">
        <v>40.347222222221411</v>
      </c>
      <c r="W5661" s="4">
        <v>18</v>
      </c>
    </row>
    <row r="5662" spans="1:23" x14ac:dyDescent="0.45">
      <c r="A5662" t="s">
        <v>8341</v>
      </c>
      <c r="B5662" t="s">
        <v>8224</v>
      </c>
      <c r="C5662" t="s">
        <v>8385</v>
      </c>
      <c r="D5662" s="8" t="s">
        <v>8374</v>
      </c>
      <c r="E5662">
        <v>1409</v>
      </c>
      <c r="F5662" s="7">
        <v>1</v>
      </c>
      <c r="G5662" s="4">
        <v>4000</v>
      </c>
      <c r="H5662" s="4">
        <v>0</v>
      </c>
      <c r="I5662" s="25">
        <v>60.041666666664241</v>
      </c>
      <c r="J5662" s="4">
        <v>0</v>
      </c>
      <c r="N5662" t="s">
        <v>8341</v>
      </c>
      <c r="O5662" t="s">
        <v>8224</v>
      </c>
      <c r="P5662" t="s">
        <v>8385</v>
      </c>
      <c r="Q5662" s="8" t="s">
        <v>8374</v>
      </c>
      <c r="R5662">
        <v>1409</v>
      </c>
      <c r="S5662" s="7">
        <v>1</v>
      </c>
      <c r="T5662" s="4">
        <v>4000</v>
      </c>
      <c r="U5662" s="4">
        <v>0</v>
      </c>
      <c r="V5662" s="25">
        <v>60.041666666664241</v>
      </c>
      <c r="W5662" s="4">
        <v>0</v>
      </c>
    </row>
    <row r="5663" spans="1:23" x14ac:dyDescent="0.45">
      <c r="A5663" t="s">
        <v>8341</v>
      </c>
      <c r="B5663" t="s">
        <v>8224</v>
      </c>
      <c r="C5663" t="s">
        <v>8385</v>
      </c>
      <c r="D5663" s="8" t="s">
        <v>8374</v>
      </c>
      <c r="E5663">
        <v>1412</v>
      </c>
      <c r="F5663" s="7">
        <v>1</v>
      </c>
      <c r="G5663" s="4">
        <v>7000</v>
      </c>
      <c r="H5663" s="4">
        <v>320</v>
      </c>
      <c r="I5663" s="25">
        <v>30</v>
      </c>
      <c r="J5663" s="4">
        <v>13</v>
      </c>
      <c r="N5663" t="s">
        <v>8341</v>
      </c>
      <c r="O5663" t="s">
        <v>8224</v>
      </c>
      <c r="P5663" t="s">
        <v>8385</v>
      </c>
      <c r="Q5663" s="8" t="s">
        <v>8374</v>
      </c>
      <c r="R5663">
        <v>1412</v>
      </c>
      <c r="S5663" s="7">
        <v>1</v>
      </c>
      <c r="T5663" s="4">
        <v>7000</v>
      </c>
      <c r="U5663" s="4">
        <v>320</v>
      </c>
      <c r="V5663" s="25">
        <v>30</v>
      </c>
      <c r="W5663" s="4">
        <v>13</v>
      </c>
    </row>
    <row r="5664" spans="1:23" x14ac:dyDescent="0.45">
      <c r="A5664" t="s">
        <v>8341</v>
      </c>
      <c r="B5664" t="s">
        <v>8224</v>
      </c>
      <c r="C5664" t="s">
        <v>8385</v>
      </c>
      <c r="D5664" s="8" t="s">
        <v>8374</v>
      </c>
      <c r="E5664">
        <v>1430</v>
      </c>
      <c r="F5664" s="7">
        <v>1</v>
      </c>
      <c r="G5664" s="4">
        <v>5000</v>
      </c>
      <c r="H5664" s="4">
        <v>403</v>
      </c>
      <c r="I5664" s="25">
        <v>31</v>
      </c>
      <c r="J5664" s="4">
        <v>5</v>
      </c>
      <c r="N5664" t="s">
        <v>8341</v>
      </c>
      <c r="O5664" t="s">
        <v>8224</v>
      </c>
      <c r="P5664" t="s">
        <v>8385</v>
      </c>
      <c r="Q5664" s="8" t="s">
        <v>8374</v>
      </c>
      <c r="R5664">
        <v>1430</v>
      </c>
      <c r="S5664" s="7">
        <v>1</v>
      </c>
      <c r="T5664" s="4">
        <v>5000</v>
      </c>
      <c r="U5664" s="4">
        <v>403</v>
      </c>
      <c r="V5664" s="25">
        <v>31</v>
      </c>
      <c r="W5664" s="4">
        <v>5</v>
      </c>
    </row>
    <row r="5665" spans="1:23" x14ac:dyDescent="0.45">
      <c r="A5665" t="s">
        <v>8341</v>
      </c>
      <c r="B5665" t="s">
        <v>8224</v>
      </c>
      <c r="C5665" t="s">
        <v>8386</v>
      </c>
      <c r="F5665" s="7"/>
      <c r="G5665" s="4"/>
      <c r="H5665" s="4"/>
      <c r="I5665" s="25"/>
      <c r="J5665" s="4"/>
      <c r="N5665" t="s">
        <v>8341</v>
      </c>
      <c r="O5665" t="s">
        <v>8224</v>
      </c>
      <c r="P5665" t="s">
        <v>8386</v>
      </c>
      <c r="S5665" s="7"/>
      <c r="T5665" s="4"/>
      <c r="U5665" s="4"/>
      <c r="V5665" s="25"/>
      <c r="W5665" s="4"/>
    </row>
    <row r="5666" spans="1:23" x14ac:dyDescent="0.45">
      <c r="A5666" t="s">
        <v>8341</v>
      </c>
      <c r="B5666" t="s">
        <v>8224</v>
      </c>
      <c r="C5666" t="s">
        <v>8386</v>
      </c>
      <c r="D5666" s="8" t="s">
        <v>8378</v>
      </c>
      <c r="F5666" s="7">
        <v>3</v>
      </c>
      <c r="G5666" s="4">
        <v>31888</v>
      </c>
      <c r="H5666" s="4">
        <v>0</v>
      </c>
      <c r="I5666" s="25">
        <v>36</v>
      </c>
      <c r="J5666" s="4">
        <v>0</v>
      </c>
      <c r="N5666" t="s">
        <v>8341</v>
      </c>
      <c r="O5666" t="s">
        <v>8224</v>
      </c>
      <c r="P5666" t="s">
        <v>8386</v>
      </c>
      <c r="Q5666" s="8" t="s">
        <v>8378</v>
      </c>
      <c r="S5666" s="7">
        <v>3</v>
      </c>
      <c r="T5666" s="4">
        <v>31888</v>
      </c>
      <c r="U5666" s="4">
        <v>0</v>
      </c>
      <c r="V5666" s="25">
        <v>36</v>
      </c>
      <c r="W5666" s="4">
        <v>0</v>
      </c>
    </row>
    <row r="5667" spans="1:23" x14ac:dyDescent="0.45">
      <c r="A5667" t="s">
        <v>8341</v>
      </c>
      <c r="B5667" t="s">
        <v>8224</v>
      </c>
      <c r="C5667" t="s">
        <v>8386</v>
      </c>
      <c r="D5667" s="8" t="s">
        <v>8378</v>
      </c>
      <c r="E5667">
        <v>1425</v>
      </c>
      <c r="F5667" s="7">
        <v>1</v>
      </c>
      <c r="G5667" s="4">
        <v>13000</v>
      </c>
      <c r="H5667" s="4">
        <v>0</v>
      </c>
      <c r="I5667" s="25">
        <v>30</v>
      </c>
      <c r="J5667" s="4">
        <v>0</v>
      </c>
      <c r="N5667" t="s">
        <v>8341</v>
      </c>
      <c r="O5667" t="s">
        <v>8224</v>
      </c>
      <c r="P5667" t="s">
        <v>8386</v>
      </c>
      <c r="Q5667" s="8" t="s">
        <v>8378</v>
      </c>
      <c r="R5667">
        <v>1425</v>
      </c>
      <c r="S5667" s="7">
        <v>1</v>
      </c>
      <c r="T5667" s="4">
        <v>13000</v>
      </c>
      <c r="U5667" s="4">
        <v>0</v>
      </c>
      <c r="V5667" s="25">
        <v>30</v>
      </c>
      <c r="W5667" s="4">
        <v>0</v>
      </c>
    </row>
    <row r="5668" spans="1:23" x14ac:dyDescent="0.45">
      <c r="A5668" t="s">
        <v>8341</v>
      </c>
      <c r="B5668" t="s">
        <v>8224</v>
      </c>
      <c r="C5668" t="s">
        <v>8386</v>
      </c>
      <c r="D5668" s="8" t="s">
        <v>8378</v>
      </c>
      <c r="E5668">
        <v>1429</v>
      </c>
      <c r="F5668" s="7">
        <v>1</v>
      </c>
      <c r="G5668" s="4">
        <v>10000</v>
      </c>
      <c r="H5668" s="4">
        <v>0</v>
      </c>
      <c r="I5668" s="25">
        <v>30</v>
      </c>
      <c r="J5668" s="4">
        <v>0</v>
      </c>
      <c r="N5668" t="s">
        <v>8341</v>
      </c>
      <c r="O5668" t="s">
        <v>8224</v>
      </c>
      <c r="P5668" t="s">
        <v>8386</v>
      </c>
      <c r="Q5668" s="8" t="s">
        <v>8378</v>
      </c>
      <c r="R5668">
        <v>1429</v>
      </c>
      <c r="S5668" s="7">
        <v>1</v>
      </c>
      <c r="T5668" s="4">
        <v>10000</v>
      </c>
      <c r="U5668" s="4">
        <v>0</v>
      </c>
      <c r="V5668" s="25">
        <v>30</v>
      </c>
      <c r="W5668" s="4">
        <v>0</v>
      </c>
    </row>
    <row r="5669" spans="1:23" x14ac:dyDescent="0.45">
      <c r="A5669" t="s">
        <v>8341</v>
      </c>
      <c r="B5669" t="s">
        <v>8224</v>
      </c>
      <c r="C5669" t="s">
        <v>8386</v>
      </c>
      <c r="D5669" s="8" t="s">
        <v>8378</v>
      </c>
      <c r="E5669">
        <v>1449</v>
      </c>
      <c r="F5669" s="7">
        <v>1</v>
      </c>
      <c r="G5669" s="4">
        <v>8888</v>
      </c>
      <c r="H5669" s="4">
        <v>0</v>
      </c>
      <c r="I5669" s="25">
        <v>48</v>
      </c>
      <c r="J5669" s="4">
        <v>0</v>
      </c>
      <c r="N5669" t="s">
        <v>8341</v>
      </c>
      <c r="O5669" t="s">
        <v>8224</v>
      </c>
      <c r="P5669" t="s">
        <v>8386</v>
      </c>
      <c r="Q5669" s="8" t="s">
        <v>8378</v>
      </c>
      <c r="R5669">
        <v>1449</v>
      </c>
      <c r="S5669" s="7">
        <v>1</v>
      </c>
      <c r="T5669" s="4">
        <v>8888</v>
      </c>
      <c r="U5669" s="4">
        <v>0</v>
      </c>
      <c r="V5669" s="25">
        <v>48</v>
      </c>
      <c r="W5669" s="4">
        <v>0</v>
      </c>
    </row>
    <row r="5670" spans="1:23" x14ac:dyDescent="0.45">
      <c r="A5670" t="s">
        <v>8341</v>
      </c>
      <c r="B5670" t="s">
        <v>8224</v>
      </c>
      <c r="C5670" t="s">
        <v>8386</v>
      </c>
      <c r="D5670" s="8" t="s">
        <v>8380</v>
      </c>
      <c r="F5670" s="7">
        <v>1</v>
      </c>
      <c r="G5670" s="4">
        <v>40000</v>
      </c>
      <c r="H5670" s="4">
        <v>0</v>
      </c>
      <c r="I5670" s="25">
        <v>30</v>
      </c>
      <c r="J5670" s="4">
        <v>0</v>
      </c>
      <c r="N5670" t="s">
        <v>8341</v>
      </c>
      <c r="O5670" t="s">
        <v>8224</v>
      </c>
      <c r="P5670" t="s">
        <v>8386</v>
      </c>
      <c r="Q5670" s="8" t="s">
        <v>8380</v>
      </c>
      <c r="S5670" s="7">
        <v>1</v>
      </c>
      <c r="T5670" s="4">
        <v>40000</v>
      </c>
      <c r="U5670" s="4">
        <v>0</v>
      </c>
      <c r="V5670" s="25">
        <v>30</v>
      </c>
      <c r="W5670" s="4">
        <v>0</v>
      </c>
    </row>
    <row r="5671" spans="1:23" x14ac:dyDescent="0.45">
      <c r="A5671" t="s">
        <v>8341</v>
      </c>
      <c r="B5671" t="s">
        <v>8224</v>
      </c>
      <c r="C5671" t="s">
        <v>8386</v>
      </c>
      <c r="D5671" s="8" t="s">
        <v>8380</v>
      </c>
      <c r="E5671">
        <v>1432</v>
      </c>
      <c r="F5671" s="7">
        <v>1</v>
      </c>
      <c r="G5671" s="4">
        <v>40000</v>
      </c>
      <c r="H5671" s="4">
        <v>0</v>
      </c>
      <c r="I5671" s="25">
        <v>30</v>
      </c>
      <c r="J5671" s="4">
        <v>0</v>
      </c>
      <c r="N5671" t="s">
        <v>8341</v>
      </c>
      <c r="O5671" t="s">
        <v>8224</v>
      </c>
      <c r="P5671" t="s">
        <v>8386</v>
      </c>
      <c r="Q5671" s="8" t="s">
        <v>8380</v>
      </c>
      <c r="R5671">
        <v>1432</v>
      </c>
      <c r="S5671" s="7">
        <v>1</v>
      </c>
      <c r="T5671" s="4">
        <v>40000</v>
      </c>
      <c r="U5671" s="4">
        <v>0</v>
      </c>
      <c r="V5671" s="25">
        <v>30</v>
      </c>
      <c r="W5671" s="4">
        <v>0</v>
      </c>
    </row>
    <row r="5672" spans="1:23" x14ac:dyDescent="0.45">
      <c r="A5672" t="s">
        <v>8341</v>
      </c>
      <c r="B5672" t="s">
        <v>8224</v>
      </c>
      <c r="C5672" t="s">
        <v>8386</v>
      </c>
      <c r="D5672" s="8" t="s">
        <v>8370</v>
      </c>
      <c r="F5672" s="7">
        <v>1</v>
      </c>
      <c r="G5672" s="4">
        <v>4400</v>
      </c>
      <c r="H5672" s="4">
        <v>800</v>
      </c>
      <c r="I5672" s="25">
        <v>40</v>
      </c>
      <c r="J5672" s="4">
        <v>9</v>
      </c>
      <c r="N5672" t="s">
        <v>8341</v>
      </c>
      <c r="O5672" t="s">
        <v>8224</v>
      </c>
      <c r="P5672" t="s">
        <v>8386</v>
      </c>
      <c r="Q5672" s="8" t="s">
        <v>8370</v>
      </c>
      <c r="S5672" s="7">
        <v>1</v>
      </c>
      <c r="T5672" s="4">
        <v>4400</v>
      </c>
      <c r="U5672" s="4">
        <v>800</v>
      </c>
      <c r="V5672" s="25">
        <v>40</v>
      </c>
      <c r="W5672" s="4">
        <v>9</v>
      </c>
    </row>
    <row r="5673" spans="1:23" x14ac:dyDescent="0.45">
      <c r="A5673" t="s">
        <v>8341</v>
      </c>
      <c r="B5673" t="s">
        <v>8224</v>
      </c>
      <c r="C5673" t="s">
        <v>8386</v>
      </c>
      <c r="D5673" s="8" t="s">
        <v>8370</v>
      </c>
      <c r="E5673">
        <v>1415</v>
      </c>
      <c r="F5673" s="7">
        <v>1</v>
      </c>
      <c r="G5673" s="4">
        <v>4400</v>
      </c>
      <c r="H5673" s="4">
        <v>800</v>
      </c>
      <c r="I5673" s="25">
        <v>40</v>
      </c>
      <c r="J5673" s="4">
        <v>9</v>
      </c>
      <c r="N5673" t="s">
        <v>8341</v>
      </c>
      <c r="O5673" t="s">
        <v>8224</v>
      </c>
      <c r="P5673" t="s">
        <v>8386</v>
      </c>
      <c r="Q5673" s="8" t="s">
        <v>8370</v>
      </c>
      <c r="R5673">
        <v>1415</v>
      </c>
      <c r="S5673" s="7">
        <v>1</v>
      </c>
      <c r="T5673" s="4">
        <v>4400</v>
      </c>
      <c r="U5673" s="4">
        <v>800</v>
      </c>
      <c r="V5673" s="25">
        <v>40</v>
      </c>
      <c r="W5673" s="4">
        <v>9</v>
      </c>
    </row>
    <row r="5674" spans="1:23" x14ac:dyDescent="0.45">
      <c r="A5674" t="s">
        <v>8341</v>
      </c>
      <c r="B5674" t="s">
        <v>8224</v>
      </c>
      <c r="C5674" t="s">
        <v>8386</v>
      </c>
      <c r="D5674" s="8" t="s">
        <v>8371</v>
      </c>
      <c r="F5674" s="7">
        <v>1</v>
      </c>
      <c r="G5674" s="4">
        <v>4500</v>
      </c>
      <c r="H5674" s="4">
        <v>55</v>
      </c>
      <c r="I5674" s="25">
        <v>30.315810185180453</v>
      </c>
      <c r="J5674" s="4">
        <v>2</v>
      </c>
      <c r="N5674" t="s">
        <v>8341</v>
      </c>
      <c r="O5674" t="s">
        <v>8224</v>
      </c>
      <c r="P5674" t="s">
        <v>8386</v>
      </c>
      <c r="Q5674" s="8" t="s">
        <v>8371</v>
      </c>
      <c r="S5674" s="7">
        <v>1</v>
      </c>
      <c r="T5674" s="4">
        <v>4500</v>
      </c>
      <c r="U5674" s="4">
        <v>55</v>
      </c>
      <c r="V5674" s="25">
        <v>30.315810185180453</v>
      </c>
      <c r="W5674" s="4">
        <v>2</v>
      </c>
    </row>
    <row r="5675" spans="1:23" x14ac:dyDescent="0.45">
      <c r="A5675" t="s">
        <v>8341</v>
      </c>
      <c r="B5675" t="s">
        <v>8224</v>
      </c>
      <c r="C5675" t="s">
        <v>8386</v>
      </c>
      <c r="D5675" s="8" t="s">
        <v>8371</v>
      </c>
      <c r="E5675">
        <v>1417</v>
      </c>
      <c r="F5675" s="7">
        <v>1</v>
      </c>
      <c r="G5675" s="4">
        <v>4500</v>
      </c>
      <c r="H5675" s="4">
        <v>55</v>
      </c>
      <c r="I5675" s="25">
        <v>30.315810185180453</v>
      </c>
      <c r="J5675" s="4">
        <v>2</v>
      </c>
      <c r="N5675" t="s">
        <v>8341</v>
      </c>
      <c r="O5675" t="s">
        <v>8224</v>
      </c>
      <c r="P5675" t="s">
        <v>8386</v>
      </c>
      <c r="Q5675" s="8" t="s">
        <v>8371</v>
      </c>
      <c r="R5675">
        <v>1417</v>
      </c>
      <c r="S5675" s="7">
        <v>1</v>
      </c>
      <c r="T5675" s="4">
        <v>4500</v>
      </c>
      <c r="U5675" s="4">
        <v>55</v>
      </c>
      <c r="V5675" s="25">
        <v>30.315810185180453</v>
      </c>
      <c r="W5675" s="4">
        <v>2</v>
      </c>
    </row>
    <row r="5676" spans="1:23" x14ac:dyDescent="0.45">
      <c r="A5676" t="s">
        <v>8341</v>
      </c>
      <c r="B5676" t="s">
        <v>8224</v>
      </c>
      <c r="C5676" t="s">
        <v>8386</v>
      </c>
      <c r="D5676" s="8" t="s">
        <v>8373</v>
      </c>
      <c r="F5676" s="7">
        <v>3</v>
      </c>
      <c r="G5676" s="4">
        <v>73000</v>
      </c>
      <c r="H5676" s="4">
        <v>5431</v>
      </c>
      <c r="I5676" s="25">
        <v>30.041666666669091</v>
      </c>
      <c r="J5676" s="4">
        <v>47</v>
      </c>
      <c r="N5676" t="s">
        <v>8341</v>
      </c>
      <c r="O5676" t="s">
        <v>8224</v>
      </c>
      <c r="P5676" t="s">
        <v>8386</v>
      </c>
      <c r="Q5676" s="8" t="s">
        <v>8373</v>
      </c>
      <c r="S5676" s="7">
        <v>3</v>
      </c>
      <c r="T5676" s="4">
        <v>73000</v>
      </c>
      <c r="U5676" s="4">
        <v>5431</v>
      </c>
      <c r="V5676" s="25">
        <v>30.041666666669091</v>
      </c>
      <c r="W5676" s="4">
        <v>47</v>
      </c>
    </row>
    <row r="5677" spans="1:23" x14ac:dyDescent="0.45">
      <c r="A5677" t="s">
        <v>8341</v>
      </c>
      <c r="B5677" t="s">
        <v>8224</v>
      </c>
      <c r="C5677" t="s">
        <v>8386</v>
      </c>
      <c r="D5677" s="8" t="s">
        <v>8373</v>
      </c>
      <c r="E5677">
        <v>1416</v>
      </c>
      <c r="F5677" s="7">
        <v>1</v>
      </c>
      <c r="G5677" s="4">
        <v>50000</v>
      </c>
      <c r="H5677" s="4">
        <v>0</v>
      </c>
      <c r="I5677" s="25">
        <v>30.041666666664241</v>
      </c>
      <c r="J5677" s="4">
        <v>0</v>
      </c>
      <c r="N5677" t="s">
        <v>8341</v>
      </c>
      <c r="O5677" t="s">
        <v>8224</v>
      </c>
      <c r="P5677" t="s">
        <v>8386</v>
      </c>
      <c r="Q5677" s="8" t="s">
        <v>8373</v>
      </c>
      <c r="R5677">
        <v>1416</v>
      </c>
      <c r="S5677" s="7">
        <v>1</v>
      </c>
      <c r="T5677" s="4">
        <v>50000</v>
      </c>
      <c r="U5677" s="4">
        <v>0</v>
      </c>
      <c r="V5677" s="25">
        <v>30.041666666664241</v>
      </c>
      <c r="W5677" s="4">
        <v>0</v>
      </c>
    </row>
    <row r="5678" spans="1:23" x14ac:dyDescent="0.45">
      <c r="A5678" t="s">
        <v>8341</v>
      </c>
      <c r="B5678" t="s">
        <v>8224</v>
      </c>
      <c r="C5678" t="s">
        <v>8386</v>
      </c>
      <c r="D5678" s="8" t="s">
        <v>8373</v>
      </c>
      <c r="E5678">
        <v>1431</v>
      </c>
      <c r="F5678" s="7">
        <v>1</v>
      </c>
      <c r="G5678" s="4">
        <v>17000</v>
      </c>
      <c r="H5678" s="4">
        <v>5431</v>
      </c>
      <c r="I5678" s="25">
        <v>30.041666666671517</v>
      </c>
      <c r="J5678" s="4">
        <v>47</v>
      </c>
      <c r="N5678" t="s">
        <v>8341</v>
      </c>
      <c r="O5678" t="s">
        <v>8224</v>
      </c>
      <c r="P5678" t="s">
        <v>8386</v>
      </c>
      <c r="Q5678" s="8" t="s">
        <v>8373</v>
      </c>
      <c r="R5678">
        <v>1431</v>
      </c>
      <c r="S5678" s="7">
        <v>1</v>
      </c>
      <c r="T5678" s="4">
        <v>17000</v>
      </c>
      <c r="U5678" s="4">
        <v>5431</v>
      </c>
      <c r="V5678" s="25">
        <v>30.041666666671517</v>
      </c>
      <c r="W5678" s="4">
        <v>47</v>
      </c>
    </row>
    <row r="5679" spans="1:23" x14ac:dyDescent="0.45">
      <c r="A5679" t="s">
        <v>8341</v>
      </c>
      <c r="B5679" t="s">
        <v>8224</v>
      </c>
      <c r="C5679" t="s">
        <v>8386</v>
      </c>
      <c r="D5679" s="8" t="s">
        <v>8373</v>
      </c>
      <c r="E5679">
        <v>1457</v>
      </c>
      <c r="F5679" s="7">
        <v>1</v>
      </c>
      <c r="G5679" s="4">
        <v>6000</v>
      </c>
      <c r="H5679" s="4">
        <v>0</v>
      </c>
      <c r="I5679" s="25">
        <v>30.041666666671517</v>
      </c>
      <c r="J5679" s="4">
        <v>0</v>
      </c>
      <c r="N5679" t="s">
        <v>8341</v>
      </c>
      <c r="O5679" t="s">
        <v>8224</v>
      </c>
      <c r="P5679" t="s">
        <v>8386</v>
      </c>
      <c r="Q5679" s="8" t="s">
        <v>8373</v>
      </c>
      <c r="R5679">
        <v>1457</v>
      </c>
      <c r="S5679" s="7">
        <v>1</v>
      </c>
      <c r="T5679" s="4">
        <v>6000</v>
      </c>
      <c r="U5679" s="4">
        <v>0</v>
      </c>
      <c r="V5679" s="25">
        <v>30.041666666671517</v>
      </c>
      <c r="W5679" s="4">
        <v>0</v>
      </c>
    </row>
    <row r="5680" spans="1:23" x14ac:dyDescent="0.45">
      <c r="A5680" t="s">
        <v>8341</v>
      </c>
      <c r="B5680" t="s">
        <v>8224</v>
      </c>
      <c r="C5680" t="s">
        <v>8387</v>
      </c>
      <c r="F5680" s="7"/>
      <c r="G5680" s="4"/>
      <c r="H5680" s="4"/>
      <c r="I5680" s="25"/>
      <c r="J5680" s="4"/>
      <c r="N5680" t="s">
        <v>8341</v>
      </c>
      <c r="O5680" t="s">
        <v>8224</v>
      </c>
      <c r="P5680" t="s">
        <v>8387</v>
      </c>
      <c r="S5680" s="7"/>
      <c r="T5680" s="4"/>
      <c r="U5680" s="4"/>
      <c r="V5680" s="25"/>
      <c r="W5680" s="4"/>
    </row>
    <row r="5681" spans="1:23" x14ac:dyDescent="0.45">
      <c r="A5681" t="s">
        <v>8341</v>
      </c>
      <c r="B5681" t="s">
        <v>8224</v>
      </c>
      <c r="C5681" t="s">
        <v>8387</v>
      </c>
      <c r="D5681" s="8" t="s">
        <v>8376</v>
      </c>
      <c r="F5681" s="7">
        <v>1</v>
      </c>
      <c r="G5681" s="4">
        <v>100000</v>
      </c>
      <c r="H5681" s="4">
        <v>1</v>
      </c>
      <c r="I5681" s="25">
        <v>30</v>
      </c>
      <c r="J5681" s="4">
        <v>1</v>
      </c>
      <c r="N5681" t="s">
        <v>8341</v>
      </c>
      <c r="O5681" t="s">
        <v>8224</v>
      </c>
      <c r="P5681" t="s">
        <v>8387</v>
      </c>
      <c r="Q5681" s="8" t="s">
        <v>8376</v>
      </c>
      <c r="S5681" s="7">
        <v>1</v>
      </c>
      <c r="T5681" s="4">
        <v>100000</v>
      </c>
      <c r="U5681" s="4">
        <v>1</v>
      </c>
      <c r="V5681" s="25">
        <v>30</v>
      </c>
      <c r="W5681" s="4">
        <v>1</v>
      </c>
    </row>
    <row r="5682" spans="1:23" x14ac:dyDescent="0.45">
      <c r="A5682" t="s">
        <v>8341</v>
      </c>
      <c r="B5682" t="s">
        <v>8224</v>
      </c>
      <c r="C5682" t="s">
        <v>8387</v>
      </c>
      <c r="D5682" s="8" t="s">
        <v>8376</v>
      </c>
      <c r="E5682">
        <v>1450</v>
      </c>
      <c r="F5682" s="7">
        <v>1</v>
      </c>
      <c r="G5682" s="4">
        <v>100000</v>
      </c>
      <c r="H5682" s="4">
        <v>1</v>
      </c>
      <c r="I5682" s="25">
        <v>30</v>
      </c>
      <c r="J5682" s="4">
        <v>1</v>
      </c>
      <c r="N5682" t="s">
        <v>8341</v>
      </c>
      <c r="O5682" t="s">
        <v>8224</v>
      </c>
      <c r="P5682" t="s">
        <v>8387</v>
      </c>
      <c r="Q5682" s="8" t="s">
        <v>8376</v>
      </c>
      <c r="R5682">
        <v>1450</v>
      </c>
      <c r="S5682" s="7">
        <v>1</v>
      </c>
      <c r="T5682" s="4">
        <v>100000</v>
      </c>
      <c r="U5682" s="4">
        <v>1</v>
      </c>
      <c r="V5682" s="25">
        <v>30</v>
      </c>
      <c r="W5682" s="4">
        <v>1</v>
      </c>
    </row>
    <row r="5683" spans="1:23" x14ac:dyDescent="0.45">
      <c r="A5683" t="s">
        <v>8341</v>
      </c>
      <c r="B5683" t="s">
        <v>8224</v>
      </c>
      <c r="C5683" t="s">
        <v>8387</v>
      </c>
      <c r="D5683" s="8" t="s">
        <v>8379</v>
      </c>
      <c r="F5683" s="7">
        <v>1</v>
      </c>
      <c r="G5683" s="4">
        <v>1500</v>
      </c>
      <c r="H5683" s="4">
        <v>0</v>
      </c>
      <c r="I5683" s="25">
        <v>30</v>
      </c>
      <c r="J5683" s="4">
        <v>0</v>
      </c>
      <c r="N5683" t="s">
        <v>8341</v>
      </c>
      <c r="O5683" t="s">
        <v>8224</v>
      </c>
      <c r="P5683" t="s">
        <v>8387</v>
      </c>
      <c r="Q5683" s="8" t="s">
        <v>8379</v>
      </c>
      <c r="S5683" s="7">
        <v>1</v>
      </c>
      <c r="T5683" s="4">
        <v>1500</v>
      </c>
      <c r="U5683" s="4">
        <v>0</v>
      </c>
      <c r="V5683" s="25">
        <v>30</v>
      </c>
      <c r="W5683" s="4">
        <v>0</v>
      </c>
    </row>
    <row r="5684" spans="1:23" x14ac:dyDescent="0.45">
      <c r="A5684" t="s">
        <v>8341</v>
      </c>
      <c r="B5684" t="s">
        <v>8224</v>
      </c>
      <c r="C5684" t="s">
        <v>8387</v>
      </c>
      <c r="D5684" s="8" t="s">
        <v>8379</v>
      </c>
      <c r="E5684">
        <v>1442</v>
      </c>
      <c r="F5684" s="7">
        <v>1</v>
      </c>
      <c r="G5684" s="4">
        <v>1500</v>
      </c>
      <c r="H5684" s="4">
        <v>0</v>
      </c>
      <c r="I5684" s="25">
        <v>30</v>
      </c>
      <c r="J5684" s="4">
        <v>0</v>
      </c>
      <c r="N5684" t="s">
        <v>8341</v>
      </c>
      <c r="O5684" t="s">
        <v>8224</v>
      </c>
      <c r="P5684" t="s">
        <v>8387</v>
      </c>
      <c r="Q5684" s="8" t="s">
        <v>8379</v>
      </c>
      <c r="R5684">
        <v>1442</v>
      </c>
      <c r="S5684" s="7">
        <v>1</v>
      </c>
      <c r="T5684" s="4">
        <v>1500</v>
      </c>
      <c r="U5684" s="4">
        <v>0</v>
      </c>
      <c r="V5684" s="25">
        <v>30</v>
      </c>
      <c r="W5684" s="4">
        <v>0</v>
      </c>
    </row>
    <row r="5685" spans="1:23" x14ac:dyDescent="0.45">
      <c r="A5685" t="s">
        <v>8341</v>
      </c>
      <c r="B5685" t="s">
        <v>8224</v>
      </c>
      <c r="C5685" t="s">
        <v>8387</v>
      </c>
      <c r="D5685" s="8" t="s">
        <v>8380</v>
      </c>
      <c r="F5685" s="7">
        <v>2</v>
      </c>
      <c r="G5685" s="4">
        <v>500110</v>
      </c>
      <c r="H5685" s="4">
        <v>78</v>
      </c>
      <c r="I5685" s="25">
        <v>27.5</v>
      </c>
      <c r="J5685" s="4">
        <v>6</v>
      </c>
      <c r="N5685" t="s">
        <v>8341</v>
      </c>
      <c r="O5685" t="s">
        <v>8224</v>
      </c>
      <c r="P5685" t="s">
        <v>8387</v>
      </c>
      <c r="Q5685" s="8" t="s">
        <v>8380</v>
      </c>
      <c r="S5685" s="7">
        <v>2</v>
      </c>
      <c r="T5685" s="4">
        <v>500110</v>
      </c>
      <c r="U5685" s="4">
        <v>78</v>
      </c>
      <c r="V5685" s="25">
        <v>27.5</v>
      </c>
      <c r="W5685" s="4">
        <v>6</v>
      </c>
    </row>
    <row r="5686" spans="1:23" x14ac:dyDescent="0.45">
      <c r="A5686" t="s">
        <v>8341</v>
      </c>
      <c r="B5686" t="s">
        <v>8224</v>
      </c>
      <c r="C5686" t="s">
        <v>8387</v>
      </c>
      <c r="D5686" s="8" t="s">
        <v>8380</v>
      </c>
      <c r="E5686">
        <v>1420</v>
      </c>
      <c r="F5686" s="7">
        <v>1</v>
      </c>
      <c r="G5686" s="4">
        <v>110</v>
      </c>
      <c r="H5686" s="4">
        <v>3</v>
      </c>
      <c r="I5686" s="25">
        <v>25</v>
      </c>
      <c r="J5686" s="4">
        <v>3</v>
      </c>
      <c r="N5686" t="s">
        <v>8341</v>
      </c>
      <c r="O5686" t="s">
        <v>8224</v>
      </c>
      <c r="P5686" t="s">
        <v>8387</v>
      </c>
      <c r="Q5686" s="8" t="s">
        <v>8380</v>
      </c>
      <c r="R5686">
        <v>1420</v>
      </c>
      <c r="S5686" s="7">
        <v>1</v>
      </c>
      <c r="T5686" s="4">
        <v>110</v>
      </c>
      <c r="U5686" s="4">
        <v>3</v>
      </c>
      <c r="V5686" s="25">
        <v>25</v>
      </c>
      <c r="W5686" s="4">
        <v>3</v>
      </c>
    </row>
    <row r="5687" spans="1:23" x14ac:dyDescent="0.45">
      <c r="A5687" t="s">
        <v>8341</v>
      </c>
      <c r="B5687" t="s">
        <v>8224</v>
      </c>
      <c r="C5687" t="s">
        <v>8387</v>
      </c>
      <c r="D5687" s="8" t="s">
        <v>8380</v>
      </c>
      <c r="E5687">
        <v>1447</v>
      </c>
      <c r="F5687" s="7">
        <v>1</v>
      </c>
      <c r="G5687" s="4">
        <v>500000</v>
      </c>
      <c r="H5687" s="4">
        <v>75</v>
      </c>
      <c r="I5687" s="25">
        <v>30</v>
      </c>
      <c r="J5687" s="4">
        <v>3</v>
      </c>
      <c r="N5687" t="s">
        <v>8341</v>
      </c>
      <c r="O5687" t="s">
        <v>8224</v>
      </c>
      <c r="P5687" t="s">
        <v>8387</v>
      </c>
      <c r="Q5687" s="8" t="s">
        <v>8380</v>
      </c>
      <c r="R5687">
        <v>1447</v>
      </c>
      <c r="S5687" s="7">
        <v>1</v>
      </c>
      <c r="T5687" s="4">
        <v>500000</v>
      </c>
      <c r="U5687" s="4">
        <v>75</v>
      </c>
      <c r="V5687" s="25">
        <v>30</v>
      </c>
      <c r="W5687" s="4">
        <v>3</v>
      </c>
    </row>
    <row r="5688" spans="1:23" x14ac:dyDescent="0.45">
      <c r="A5688" t="s">
        <v>8341</v>
      </c>
      <c r="B5688" t="s">
        <v>8224</v>
      </c>
      <c r="C5688" t="s">
        <v>8387</v>
      </c>
      <c r="D5688" s="8" t="s">
        <v>8372</v>
      </c>
      <c r="F5688" s="7">
        <v>1</v>
      </c>
      <c r="G5688" s="4">
        <v>6300</v>
      </c>
      <c r="H5688" s="4">
        <v>445</v>
      </c>
      <c r="I5688" s="25">
        <v>30</v>
      </c>
      <c r="J5688" s="4">
        <v>10</v>
      </c>
      <c r="N5688" t="s">
        <v>8341</v>
      </c>
      <c r="O5688" t="s">
        <v>8224</v>
      </c>
      <c r="P5688" t="s">
        <v>8387</v>
      </c>
      <c r="Q5688" s="8" t="s">
        <v>8372</v>
      </c>
      <c r="S5688" s="7">
        <v>1</v>
      </c>
      <c r="T5688" s="4">
        <v>6300</v>
      </c>
      <c r="U5688" s="4">
        <v>445</v>
      </c>
      <c r="V5688" s="25">
        <v>30</v>
      </c>
      <c r="W5688" s="4">
        <v>10</v>
      </c>
    </row>
    <row r="5689" spans="1:23" x14ac:dyDescent="0.45">
      <c r="A5689" t="s">
        <v>8341</v>
      </c>
      <c r="B5689" t="s">
        <v>8224</v>
      </c>
      <c r="C5689" t="s">
        <v>8387</v>
      </c>
      <c r="D5689" s="8" t="s">
        <v>8372</v>
      </c>
      <c r="E5689">
        <v>1419</v>
      </c>
      <c r="F5689" s="7">
        <v>1</v>
      </c>
      <c r="G5689" s="4">
        <v>6300</v>
      </c>
      <c r="H5689" s="4">
        <v>445</v>
      </c>
      <c r="I5689" s="25">
        <v>30</v>
      </c>
      <c r="J5689" s="4">
        <v>10</v>
      </c>
      <c r="N5689" t="s">
        <v>8341</v>
      </c>
      <c r="O5689" t="s">
        <v>8224</v>
      </c>
      <c r="P5689" t="s">
        <v>8387</v>
      </c>
      <c r="Q5689" s="8" t="s">
        <v>8372</v>
      </c>
      <c r="R5689">
        <v>1419</v>
      </c>
      <c r="S5689" s="7">
        <v>1</v>
      </c>
      <c r="T5689" s="4">
        <v>6300</v>
      </c>
      <c r="U5689" s="4">
        <v>445</v>
      </c>
      <c r="V5689" s="25">
        <v>30</v>
      </c>
      <c r="W5689" s="4">
        <v>10</v>
      </c>
    </row>
    <row r="5690" spans="1:23" x14ac:dyDescent="0.45">
      <c r="A5690" t="s">
        <v>8341</v>
      </c>
      <c r="B5690" t="s">
        <v>8224</v>
      </c>
      <c r="C5690" t="s">
        <v>8387</v>
      </c>
      <c r="D5690" s="8" t="s">
        <v>8374</v>
      </c>
      <c r="F5690" s="7">
        <v>1</v>
      </c>
      <c r="G5690" s="4">
        <v>7500</v>
      </c>
      <c r="H5690" s="4">
        <v>1527</v>
      </c>
      <c r="I5690" s="25">
        <v>13.041666666671517</v>
      </c>
      <c r="J5690" s="4">
        <v>14</v>
      </c>
      <c r="N5690" t="s">
        <v>8341</v>
      </c>
      <c r="O5690" t="s">
        <v>8224</v>
      </c>
      <c r="P5690" t="s">
        <v>8387</v>
      </c>
      <c r="Q5690" s="8" t="s">
        <v>8374</v>
      </c>
      <c r="S5690" s="7">
        <v>1</v>
      </c>
      <c r="T5690" s="4">
        <v>7500</v>
      </c>
      <c r="U5690" s="4">
        <v>1527</v>
      </c>
      <c r="V5690" s="25">
        <v>13.041666666671517</v>
      </c>
      <c r="W5690" s="4">
        <v>14</v>
      </c>
    </row>
    <row r="5691" spans="1:23" x14ac:dyDescent="0.45">
      <c r="A5691" t="s">
        <v>8341</v>
      </c>
      <c r="B5691" t="s">
        <v>8224</v>
      </c>
      <c r="C5691" t="s">
        <v>8387</v>
      </c>
      <c r="D5691" s="8" t="s">
        <v>8374</v>
      </c>
      <c r="E5691">
        <v>1424</v>
      </c>
      <c r="F5691" s="7">
        <v>1</v>
      </c>
      <c r="G5691" s="4">
        <v>7500</v>
      </c>
      <c r="H5691" s="4">
        <v>1527</v>
      </c>
      <c r="I5691" s="25">
        <v>13.041666666671517</v>
      </c>
      <c r="J5691" s="4">
        <v>14</v>
      </c>
      <c r="N5691" t="s">
        <v>8341</v>
      </c>
      <c r="O5691" t="s">
        <v>8224</v>
      </c>
      <c r="P5691" t="s">
        <v>8387</v>
      </c>
      <c r="Q5691" s="8" t="s">
        <v>8374</v>
      </c>
      <c r="R5691">
        <v>1424</v>
      </c>
      <c r="S5691" s="7">
        <v>1</v>
      </c>
      <c r="T5691" s="4">
        <v>7500</v>
      </c>
      <c r="U5691" s="4">
        <v>1527</v>
      </c>
      <c r="V5691" s="25">
        <v>13.041666666671517</v>
      </c>
      <c r="W5691" s="4">
        <v>14</v>
      </c>
    </row>
    <row r="5692" spans="1:23" x14ac:dyDescent="0.45">
      <c r="A5692" t="s">
        <v>8341</v>
      </c>
      <c r="B5692" t="s">
        <v>8224</v>
      </c>
      <c r="C5692" t="s">
        <v>8387</v>
      </c>
      <c r="D5692" s="8" t="s">
        <v>8381</v>
      </c>
      <c r="F5692" s="7">
        <v>1</v>
      </c>
      <c r="G5692" s="4">
        <v>500</v>
      </c>
      <c r="H5692" s="4">
        <v>1</v>
      </c>
      <c r="I5692" s="25">
        <v>30</v>
      </c>
      <c r="J5692" s="4">
        <v>1</v>
      </c>
      <c r="N5692" t="s">
        <v>8341</v>
      </c>
      <c r="O5692" t="s">
        <v>8224</v>
      </c>
      <c r="P5692" t="s">
        <v>8387</v>
      </c>
      <c r="Q5692" s="8" t="s">
        <v>8381</v>
      </c>
      <c r="S5692" s="7">
        <v>1</v>
      </c>
      <c r="T5692" s="4">
        <v>500</v>
      </c>
      <c r="U5692" s="4">
        <v>1</v>
      </c>
      <c r="V5692" s="25">
        <v>30</v>
      </c>
      <c r="W5692" s="4">
        <v>1</v>
      </c>
    </row>
    <row r="5693" spans="1:23" x14ac:dyDescent="0.45">
      <c r="A5693" t="s">
        <v>8341</v>
      </c>
      <c r="B5693" t="s">
        <v>8224</v>
      </c>
      <c r="C5693" t="s">
        <v>8387</v>
      </c>
      <c r="D5693" s="8" t="s">
        <v>8381</v>
      </c>
      <c r="E5693">
        <v>1414</v>
      </c>
      <c r="F5693" s="7">
        <v>1</v>
      </c>
      <c r="G5693" s="4">
        <v>500</v>
      </c>
      <c r="H5693" s="4">
        <v>1</v>
      </c>
      <c r="I5693" s="25">
        <v>30</v>
      </c>
      <c r="J5693" s="4">
        <v>1</v>
      </c>
      <c r="N5693" t="s">
        <v>8341</v>
      </c>
      <c r="O5693" t="s">
        <v>8224</v>
      </c>
      <c r="P5693" t="s">
        <v>8387</v>
      </c>
      <c r="Q5693" s="8" t="s">
        <v>8381</v>
      </c>
      <c r="R5693">
        <v>1414</v>
      </c>
      <c r="S5693" s="7">
        <v>1</v>
      </c>
      <c r="T5693" s="4">
        <v>500</v>
      </c>
      <c r="U5693" s="4">
        <v>1</v>
      </c>
      <c r="V5693" s="25">
        <v>30</v>
      </c>
      <c r="W5693" s="4">
        <v>1</v>
      </c>
    </row>
    <row r="5694" spans="1:23" x14ac:dyDescent="0.45">
      <c r="A5694" t="s">
        <v>8330</v>
      </c>
      <c r="B5694"/>
      <c r="F5694" s="7">
        <v>40</v>
      </c>
      <c r="G5694" s="4">
        <v>202714</v>
      </c>
      <c r="H5694" s="4">
        <v>269653.12</v>
      </c>
      <c r="I5694" s="25">
        <v>29.131144675925498</v>
      </c>
      <c r="J5694" s="4">
        <v>4959</v>
      </c>
      <c r="N5694" t="s">
        <v>8330</v>
      </c>
      <c r="O5694"/>
      <c r="S5694" s="7">
        <v>40</v>
      </c>
      <c r="T5694" s="4">
        <v>202714</v>
      </c>
      <c r="U5694" s="4">
        <v>269653.12</v>
      </c>
      <c r="V5694" s="25">
        <v>29.131144675925498</v>
      </c>
      <c r="W5694" s="4">
        <v>4959</v>
      </c>
    </row>
    <row r="5695" spans="1:23" x14ac:dyDescent="0.45">
      <c r="A5695" t="s">
        <v>8330</v>
      </c>
      <c r="B5695" t="s">
        <v>8229</v>
      </c>
      <c r="F5695" s="7">
        <v>2</v>
      </c>
      <c r="G5695" s="4">
        <v>3550</v>
      </c>
      <c r="H5695" s="4">
        <v>5377</v>
      </c>
      <c r="I5695" s="25">
        <v>29.981545138893125</v>
      </c>
      <c r="J5695" s="4">
        <v>80</v>
      </c>
      <c r="N5695" t="s">
        <v>8330</v>
      </c>
      <c r="O5695" t="s">
        <v>8229</v>
      </c>
      <c r="S5695" s="7">
        <v>2</v>
      </c>
      <c r="T5695" s="4">
        <v>3550</v>
      </c>
      <c r="U5695" s="4">
        <v>5377</v>
      </c>
      <c r="V5695" s="25">
        <v>29.981545138893125</v>
      </c>
      <c r="W5695" s="4">
        <v>80</v>
      </c>
    </row>
    <row r="5696" spans="1:23" x14ac:dyDescent="0.45">
      <c r="A5696" t="s">
        <v>8330</v>
      </c>
      <c r="B5696" t="s">
        <v>8229</v>
      </c>
      <c r="C5696" t="s">
        <v>8386</v>
      </c>
      <c r="F5696" s="7"/>
      <c r="G5696" s="4"/>
      <c r="H5696" s="4"/>
      <c r="I5696" s="25"/>
      <c r="J5696" s="4"/>
      <c r="N5696" t="s">
        <v>8330</v>
      </c>
      <c r="O5696" t="s">
        <v>8229</v>
      </c>
      <c r="P5696" t="s">
        <v>8386</v>
      </c>
      <c r="S5696" s="7"/>
      <c r="T5696" s="4"/>
      <c r="U5696" s="4"/>
      <c r="V5696" s="25"/>
      <c r="W5696" s="4"/>
    </row>
    <row r="5697" spans="1:23" x14ac:dyDescent="0.45">
      <c r="A5697" t="s">
        <v>8330</v>
      </c>
      <c r="B5697" t="s">
        <v>8229</v>
      </c>
      <c r="C5697" t="s">
        <v>8386</v>
      </c>
      <c r="D5697" s="8" t="s">
        <v>8369</v>
      </c>
      <c r="F5697" s="7">
        <v>1</v>
      </c>
      <c r="G5697" s="4">
        <v>1550</v>
      </c>
      <c r="H5697" s="4">
        <v>3186</v>
      </c>
      <c r="I5697" s="25">
        <v>29.96309027778625</v>
      </c>
      <c r="J5697" s="4">
        <v>30</v>
      </c>
      <c r="N5697" t="s">
        <v>8330</v>
      </c>
      <c r="O5697" t="s">
        <v>8229</v>
      </c>
      <c r="P5697" t="s">
        <v>8386</v>
      </c>
      <c r="Q5697" s="8" t="s">
        <v>8369</v>
      </c>
      <c r="S5697" s="7">
        <v>1</v>
      </c>
      <c r="T5697" s="4">
        <v>1550</v>
      </c>
      <c r="U5697" s="4">
        <v>3186</v>
      </c>
      <c r="V5697" s="25">
        <v>29.96309027778625</v>
      </c>
      <c r="W5697" s="4">
        <v>30</v>
      </c>
    </row>
    <row r="5698" spans="1:23" x14ac:dyDescent="0.45">
      <c r="A5698" t="s">
        <v>8330</v>
      </c>
      <c r="B5698" t="s">
        <v>8229</v>
      </c>
      <c r="C5698" t="s">
        <v>8386</v>
      </c>
      <c r="D5698" s="8" t="s">
        <v>8369</v>
      </c>
      <c r="E5698">
        <v>1020</v>
      </c>
      <c r="F5698" s="7">
        <v>1</v>
      </c>
      <c r="G5698" s="4">
        <v>1550</v>
      </c>
      <c r="H5698" s="4">
        <v>3186</v>
      </c>
      <c r="I5698" s="25">
        <v>29.96309027778625</v>
      </c>
      <c r="J5698" s="4">
        <v>30</v>
      </c>
      <c r="N5698" t="s">
        <v>8330</v>
      </c>
      <c r="O5698" t="s">
        <v>8229</v>
      </c>
      <c r="P5698" t="s">
        <v>8386</v>
      </c>
      <c r="Q5698" s="8" t="s">
        <v>8369</v>
      </c>
      <c r="R5698">
        <v>1020</v>
      </c>
      <c r="S5698" s="7">
        <v>1</v>
      </c>
      <c r="T5698" s="4">
        <v>1550</v>
      </c>
      <c r="U5698" s="4">
        <v>3186</v>
      </c>
      <c r="V5698" s="25">
        <v>29.96309027778625</v>
      </c>
      <c r="W5698" s="4">
        <v>30</v>
      </c>
    </row>
    <row r="5699" spans="1:23" x14ac:dyDescent="0.45">
      <c r="A5699" t="s">
        <v>8330</v>
      </c>
      <c r="B5699" t="s">
        <v>8229</v>
      </c>
      <c r="C5699" t="s">
        <v>8386</v>
      </c>
      <c r="D5699" s="8" t="s">
        <v>8371</v>
      </c>
      <c r="F5699" s="7">
        <v>1</v>
      </c>
      <c r="G5699" s="4">
        <v>2000</v>
      </c>
      <c r="H5699" s="4">
        <v>2191</v>
      </c>
      <c r="I5699" s="25">
        <v>30</v>
      </c>
      <c r="J5699" s="4">
        <v>50</v>
      </c>
      <c r="N5699" t="s">
        <v>8330</v>
      </c>
      <c r="O5699" t="s">
        <v>8229</v>
      </c>
      <c r="P5699" t="s">
        <v>8386</v>
      </c>
      <c r="Q5699" s="8" t="s">
        <v>8371</v>
      </c>
      <c r="S5699" s="7">
        <v>1</v>
      </c>
      <c r="T5699" s="4">
        <v>2000</v>
      </c>
      <c r="U5699" s="4">
        <v>2191</v>
      </c>
      <c r="V5699" s="25">
        <v>30</v>
      </c>
      <c r="W5699" s="4">
        <v>50</v>
      </c>
    </row>
    <row r="5700" spans="1:23" x14ac:dyDescent="0.45">
      <c r="A5700" t="s">
        <v>8330</v>
      </c>
      <c r="B5700" t="s">
        <v>8229</v>
      </c>
      <c r="C5700" t="s">
        <v>8386</v>
      </c>
      <c r="D5700" s="8" t="s">
        <v>8371</v>
      </c>
      <c r="E5700">
        <v>2203</v>
      </c>
      <c r="F5700" s="7">
        <v>1</v>
      </c>
      <c r="G5700" s="4">
        <v>2000</v>
      </c>
      <c r="H5700" s="4">
        <v>2191</v>
      </c>
      <c r="I5700" s="25">
        <v>30</v>
      </c>
      <c r="J5700" s="4">
        <v>50</v>
      </c>
      <c r="N5700" t="s">
        <v>8330</v>
      </c>
      <c r="O5700" t="s">
        <v>8229</v>
      </c>
      <c r="P5700" t="s">
        <v>8386</v>
      </c>
      <c r="Q5700" s="8" t="s">
        <v>8371</v>
      </c>
      <c r="R5700">
        <v>2203</v>
      </c>
      <c r="S5700" s="7">
        <v>1</v>
      </c>
      <c r="T5700" s="4">
        <v>2000</v>
      </c>
      <c r="U5700" s="4">
        <v>2191</v>
      </c>
      <c r="V5700" s="25">
        <v>30</v>
      </c>
      <c r="W5700" s="4">
        <v>50</v>
      </c>
    </row>
    <row r="5701" spans="1:23" x14ac:dyDescent="0.45">
      <c r="A5701" t="s">
        <v>8330</v>
      </c>
      <c r="B5701" t="s">
        <v>8225</v>
      </c>
      <c r="F5701" s="7">
        <v>6</v>
      </c>
      <c r="G5701" s="4">
        <v>20938</v>
      </c>
      <c r="H5701" s="4">
        <v>26011.57</v>
      </c>
      <c r="I5701" s="25">
        <v>27.107158564814501</v>
      </c>
      <c r="J5701" s="4">
        <v>578</v>
      </c>
      <c r="N5701" t="s">
        <v>8330</v>
      </c>
      <c r="O5701" t="s">
        <v>8225</v>
      </c>
      <c r="S5701" s="7">
        <v>6</v>
      </c>
      <c r="T5701" s="4">
        <v>20938</v>
      </c>
      <c r="U5701" s="4">
        <v>26011.57</v>
      </c>
      <c r="V5701" s="25">
        <v>27.107158564814501</v>
      </c>
      <c r="W5701" s="4">
        <v>578</v>
      </c>
    </row>
    <row r="5702" spans="1:23" x14ac:dyDescent="0.45">
      <c r="A5702" t="s">
        <v>8330</v>
      </c>
      <c r="B5702" t="s">
        <v>8225</v>
      </c>
      <c r="C5702" t="s">
        <v>8384</v>
      </c>
      <c r="F5702" s="7"/>
      <c r="G5702" s="4"/>
      <c r="H5702" s="4"/>
      <c r="I5702" s="25"/>
      <c r="J5702" s="4"/>
      <c r="N5702" t="s">
        <v>8330</v>
      </c>
      <c r="O5702" t="s">
        <v>8225</v>
      </c>
      <c r="P5702" t="s">
        <v>8384</v>
      </c>
      <c r="S5702" s="7"/>
      <c r="T5702" s="4"/>
      <c r="U5702" s="4"/>
      <c r="V5702" s="25"/>
      <c r="W5702" s="4"/>
    </row>
    <row r="5703" spans="1:23" x14ac:dyDescent="0.45">
      <c r="A5703" t="s">
        <v>8330</v>
      </c>
      <c r="B5703" t="s">
        <v>8225</v>
      </c>
      <c r="C5703" t="s">
        <v>8384</v>
      </c>
      <c r="D5703" s="8" t="s">
        <v>8376</v>
      </c>
      <c r="F5703" s="7">
        <v>1</v>
      </c>
      <c r="G5703" s="4">
        <v>110</v>
      </c>
      <c r="H5703" s="4">
        <v>420.99</v>
      </c>
      <c r="I5703" s="25">
        <v>14</v>
      </c>
      <c r="J5703" s="4">
        <v>28</v>
      </c>
      <c r="N5703" t="s">
        <v>8330</v>
      </c>
      <c r="O5703" t="s">
        <v>8225</v>
      </c>
      <c r="P5703" t="s">
        <v>8384</v>
      </c>
      <c r="Q5703" s="8" t="s">
        <v>8376</v>
      </c>
      <c r="S5703" s="7">
        <v>1</v>
      </c>
      <c r="T5703" s="4">
        <v>110</v>
      </c>
      <c r="U5703" s="4">
        <v>420.99</v>
      </c>
      <c r="V5703" s="25">
        <v>14</v>
      </c>
      <c r="W5703" s="4">
        <v>28</v>
      </c>
    </row>
    <row r="5704" spans="1:23" x14ac:dyDescent="0.45">
      <c r="A5704" t="s">
        <v>8330</v>
      </c>
      <c r="B5704" t="s">
        <v>8225</v>
      </c>
      <c r="C5704" t="s">
        <v>8384</v>
      </c>
      <c r="D5704" s="8" t="s">
        <v>8376</v>
      </c>
      <c r="E5704">
        <v>2201</v>
      </c>
      <c r="F5704" s="7">
        <v>1</v>
      </c>
      <c r="G5704" s="4">
        <v>110</v>
      </c>
      <c r="H5704" s="4">
        <v>420.99</v>
      </c>
      <c r="I5704" s="25">
        <v>14</v>
      </c>
      <c r="J5704" s="4">
        <v>28</v>
      </c>
      <c r="N5704" t="s">
        <v>8330</v>
      </c>
      <c r="O5704" t="s">
        <v>8225</v>
      </c>
      <c r="P5704" t="s">
        <v>8384</v>
      </c>
      <c r="Q5704" s="8" t="s">
        <v>8376</v>
      </c>
      <c r="R5704">
        <v>2201</v>
      </c>
      <c r="S5704" s="7">
        <v>1</v>
      </c>
      <c r="T5704" s="4">
        <v>110</v>
      </c>
      <c r="U5704" s="4">
        <v>420.99</v>
      </c>
      <c r="V5704" s="25">
        <v>14</v>
      </c>
      <c r="W5704" s="4">
        <v>28</v>
      </c>
    </row>
    <row r="5705" spans="1:23" x14ac:dyDescent="0.45">
      <c r="A5705" t="s">
        <v>8330</v>
      </c>
      <c r="B5705" t="s">
        <v>8225</v>
      </c>
      <c r="C5705" t="s">
        <v>8385</v>
      </c>
      <c r="F5705" s="7"/>
      <c r="G5705" s="4"/>
      <c r="H5705" s="4"/>
      <c r="I5705" s="25"/>
      <c r="J5705" s="4"/>
      <c r="N5705" t="s">
        <v>8330</v>
      </c>
      <c r="O5705" t="s">
        <v>8225</v>
      </c>
      <c r="P5705" t="s">
        <v>8385</v>
      </c>
      <c r="S5705" s="7"/>
      <c r="T5705" s="4"/>
      <c r="U5705" s="4"/>
      <c r="V5705" s="25"/>
      <c r="W5705" s="4"/>
    </row>
    <row r="5706" spans="1:23" x14ac:dyDescent="0.45">
      <c r="A5706" t="s">
        <v>8330</v>
      </c>
      <c r="B5706" t="s">
        <v>8225</v>
      </c>
      <c r="C5706" t="s">
        <v>8385</v>
      </c>
      <c r="D5706" s="8" t="s">
        <v>8379</v>
      </c>
      <c r="F5706" s="7">
        <v>1</v>
      </c>
      <c r="G5706" s="4">
        <v>500</v>
      </c>
      <c r="H5706" s="4">
        <v>754</v>
      </c>
      <c r="I5706" s="25">
        <v>11.478657407409628</v>
      </c>
      <c r="J5706" s="4">
        <v>15</v>
      </c>
      <c r="N5706" t="s">
        <v>8330</v>
      </c>
      <c r="O5706" t="s">
        <v>8225</v>
      </c>
      <c r="P5706" t="s">
        <v>8385</v>
      </c>
      <c r="Q5706" s="8" t="s">
        <v>8379</v>
      </c>
      <c r="S5706" s="7">
        <v>1</v>
      </c>
      <c r="T5706" s="4">
        <v>500</v>
      </c>
      <c r="U5706" s="4">
        <v>754</v>
      </c>
      <c r="V5706" s="25">
        <v>11.478657407409628</v>
      </c>
      <c r="W5706" s="4">
        <v>15</v>
      </c>
    </row>
    <row r="5707" spans="1:23" x14ac:dyDescent="0.45">
      <c r="A5707" t="s">
        <v>8330</v>
      </c>
      <c r="B5707" t="s">
        <v>8225</v>
      </c>
      <c r="C5707" t="s">
        <v>8385</v>
      </c>
      <c r="D5707" s="8" t="s">
        <v>8379</v>
      </c>
      <c r="E5707">
        <v>2209</v>
      </c>
      <c r="F5707" s="7">
        <v>1</v>
      </c>
      <c r="G5707" s="4">
        <v>500</v>
      </c>
      <c r="H5707" s="4">
        <v>754</v>
      </c>
      <c r="I5707" s="25">
        <v>11.478657407409628</v>
      </c>
      <c r="J5707" s="4">
        <v>15</v>
      </c>
      <c r="N5707" t="s">
        <v>8330</v>
      </c>
      <c r="O5707" t="s">
        <v>8225</v>
      </c>
      <c r="P5707" t="s">
        <v>8385</v>
      </c>
      <c r="Q5707" s="8" t="s">
        <v>8379</v>
      </c>
      <c r="R5707">
        <v>2209</v>
      </c>
      <c r="S5707" s="7">
        <v>1</v>
      </c>
      <c r="T5707" s="4">
        <v>500</v>
      </c>
      <c r="U5707" s="4">
        <v>754</v>
      </c>
      <c r="V5707" s="25">
        <v>11.478657407409628</v>
      </c>
      <c r="W5707" s="4">
        <v>15</v>
      </c>
    </row>
    <row r="5708" spans="1:23" x14ac:dyDescent="0.45">
      <c r="A5708" t="s">
        <v>8330</v>
      </c>
      <c r="B5708" t="s">
        <v>8225</v>
      </c>
      <c r="C5708" t="s">
        <v>8386</v>
      </c>
      <c r="F5708" s="7"/>
      <c r="G5708" s="4"/>
      <c r="H5708" s="4"/>
      <c r="I5708" s="25"/>
      <c r="J5708" s="4"/>
      <c r="N5708" t="s">
        <v>8330</v>
      </c>
      <c r="O5708" t="s">
        <v>8225</v>
      </c>
      <c r="P5708" t="s">
        <v>8386</v>
      </c>
      <c r="S5708" s="7"/>
      <c r="T5708" s="4"/>
      <c r="U5708" s="4"/>
      <c r="V5708" s="25"/>
      <c r="W5708" s="4"/>
    </row>
    <row r="5709" spans="1:23" x14ac:dyDescent="0.45">
      <c r="A5709" t="s">
        <v>8330</v>
      </c>
      <c r="B5709" t="s">
        <v>8225</v>
      </c>
      <c r="C5709" t="s">
        <v>8386</v>
      </c>
      <c r="D5709" s="8" t="s">
        <v>8369</v>
      </c>
      <c r="F5709" s="7">
        <v>1</v>
      </c>
      <c r="G5709" s="4">
        <v>2000</v>
      </c>
      <c r="H5709" s="4">
        <v>4743</v>
      </c>
      <c r="I5709" s="25">
        <v>30</v>
      </c>
      <c r="J5709" s="4">
        <v>131</v>
      </c>
      <c r="N5709" t="s">
        <v>8330</v>
      </c>
      <c r="O5709" t="s">
        <v>8225</v>
      </c>
      <c r="P5709" t="s">
        <v>8386</v>
      </c>
      <c r="Q5709" s="8" t="s">
        <v>8369</v>
      </c>
      <c r="S5709" s="7">
        <v>1</v>
      </c>
      <c r="T5709" s="4">
        <v>2000</v>
      </c>
      <c r="U5709" s="4">
        <v>4743</v>
      </c>
      <c r="V5709" s="25">
        <v>30</v>
      </c>
      <c r="W5709" s="4">
        <v>131</v>
      </c>
    </row>
    <row r="5710" spans="1:23" x14ac:dyDescent="0.45">
      <c r="A5710" t="s">
        <v>8330</v>
      </c>
      <c r="B5710" t="s">
        <v>8225</v>
      </c>
      <c r="C5710" t="s">
        <v>8386</v>
      </c>
      <c r="D5710" s="8" t="s">
        <v>8369</v>
      </c>
      <c r="E5710">
        <v>1023</v>
      </c>
      <c r="F5710" s="7">
        <v>1</v>
      </c>
      <c r="G5710" s="4">
        <v>2000</v>
      </c>
      <c r="H5710" s="4">
        <v>4743</v>
      </c>
      <c r="I5710" s="25">
        <v>30</v>
      </c>
      <c r="J5710" s="4">
        <v>131</v>
      </c>
      <c r="N5710" t="s">
        <v>8330</v>
      </c>
      <c r="O5710" t="s">
        <v>8225</v>
      </c>
      <c r="P5710" t="s">
        <v>8386</v>
      </c>
      <c r="Q5710" s="8" t="s">
        <v>8369</v>
      </c>
      <c r="R5710">
        <v>1023</v>
      </c>
      <c r="S5710" s="7">
        <v>1</v>
      </c>
      <c r="T5710" s="4">
        <v>2000</v>
      </c>
      <c r="U5710" s="4">
        <v>4743</v>
      </c>
      <c r="V5710" s="25">
        <v>30</v>
      </c>
      <c r="W5710" s="4">
        <v>131</v>
      </c>
    </row>
    <row r="5711" spans="1:23" x14ac:dyDescent="0.45">
      <c r="A5711" t="s">
        <v>8330</v>
      </c>
      <c r="B5711" t="s">
        <v>8225</v>
      </c>
      <c r="C5711" t="s">
        <v>8387</v>
      </c>
      <c r="F5711" s="7"/>
      <c r="G5711" s="4"/>
      <c r="H5711" s="4"/>
      <c r="I5711" s="25"/>
      <c r="J5711" s="4"/>
      <c r="N5711" t="s">
        <v>8330</v>
      </c>
      <c r="O5711" t="s">
        <v>8225</v>
      </c>
      <c r="P5711" t="s">
        <v>8387</v>
      </c>
      <c r="S5711" s="7"/>
      <c r="T5711" s="4"/>
      <c r="U5711" s="4"/>
      <c r="V5711" s="25"/>
      <c r="W5711" s="4"/>
    </row>
    <row r="5712" spans="1:23" x14ac:dyDescent="0.45">
      <c r="A5712" t="s">
        <v>8330</v>
      </c>
      <c r="B5712" t="s">
        <v>8225</v>
      </c>
      <c r="C5712" t="s">
        <v>8387</v>
      </c>
      <c r="D5712" s="8" t="s">
        <v>8377</v>
      </c>
      <c r="F5712" s="7">
        <v>1</v>
      </c>
      <c r="G5712" s="4">
        <v>7000</v>
      </c>
      <c r="H5712" s="4">
        <v>7000.58</v>
      </c>
      <c r="I5712" s="25">
        <v>33.958333333335759</v>
      </c>
      <c r="J5712" s="4">
        <v>122</v>
      </c>
      <c r="N5712" t="s">
        <v>8330</v>
      </c>
      <c r="O5712" t="s">
        <v>8225</v>
      </c>
      <c r="P5712" t="s">
        <v>8387</v>
      </c>
      <c r="Q5712" s="8" t="s">
        <v>8377</v>
      </c>
      <c r="S5712" s="7">
        <v>1</v>
      </c>
      <c r="T5712" s="4">
        <v>7000</v>
      </c>
      <c r="U5712" s="4">
        <v>7000.58</v>
      </c>
      <c r="V5712" s="25">
        <v>33.958333333335759</v>
      </c>
      <c r="W5712" s="4">
        <v>122</v>
      </c>
    </row>
    <row r="5713" spans="1:23" x14ac:dyDescent="0.45">
      <c r="A5713" t="s">
        <v>8330</v>
      </c>
      <c r="B5713" t="s">
        <v>8225</v>
      </c>
      <c r="C5713" t="s">
        <v>8387</v>
      </c>
      <c r="D5713" s="8" t="s">
        <v>8377</v>
      </c>
      <c r="E5713">
        <v>1026</v>
      </c>
      <c r="F5713" s="7">
        <v>1</v>
      </c>
      <c r="G5713" s="4">
        <v>7000</v>
      </c>
      <c r="H5713" s="4">
        <v>7000.58</v>
      </c>
      <c r="I5713" s="25">
        <v>33.958333333335759</v>
      </c>
      <c r="J5713" s="4">
        <v>122</v>
      </c>
      <c r="N5713" t="s">
        <v>8330</v>
      </c>
      <c r="O5713" t="s">
        <v>8225</v>
      </c>
      <c r="P5713" t="s">
        <v>8387</v>
      </c>
      <c r="Q5713" s="8" t="s">
        <v>8377</v>
      </c>
      <c r="R5713">
        <v>1026</v>
      </c>
      <c r="S5713" s="7">
        <v>1</v>
      </c>
      <c r="T5713" s="4">
        <v>7000</v>
      </c>
      <c r="U5713" s="4">
        <v>7000.58</v>
      </c>
      <c r="V5713" s="25">
        <v>33.958333333335759</v>
      </c>
      <c r="W5713" s="4">
        <v>122</v>
      </c>
    </row>
    <row r="5714" spans="1:23" x14ac:dyDescent="0.45">
      <c r="A5714" t="s">
        <v>8330</v>
      </c>
      <c r="B5714" t="s">
        <v>8225</v>
      </c>
      <c r="C5714" t="s">
        <v>8387</v>
      </c>
      <c r="D5714" s="8" t="s">
        <v>8374</v>
      </c>
      <c r="F5714" s="7">
        <v>1</v>
      </c>
      <c r="G5714" s="4">
        <v>1328</v>
      </c>
      <c r="H5714" s="4">
        <v>1366</v>
      </c>
      <c r="I5714" s="25">
        <v>28</v>
      </c>
      <c r="J5714" s="4">
        <v>27</v>
      </c>
      <c r="N5714" t="s">
        <v>8330</v>
      </c>
      <c r="O5714" t="s">
        <v>8225</v>
      </c>
      <c r="P5714" t="s">
        <v>8387</v>
      </c>
      <c r="Q5714" s="8" t="s">
        <v>8374</v>
      </c>
      <c r="S5714" s="7">
        <v>1</v>
      </c>
      <c r="T5714" s="4">
        <v>1328</v>
      </c>
      <c r="U5714" s="4">
        <v>1366</v>
      </c>
      <c r="V5714" s="25">
        <v>28</v>
      </c>
      <c r="W5714" s="4">
        <v>27</v>
      </c>
    </row>
    <row r="5715" spans="1:23" x14ac:dyDescent="0.45">
      <c r="A5715" t="s">
        <v>8330</v>
      </c>
      <c r="B5715" t="s">
        <v>8225</v>
      </c>
      <c r="C5715" t="s">
        <v>8387</v>
      </c>
      <c r="D5715" s="8" t="s">
        <v>8374</v>
      </c>
      <c r="E5715">
        <v>1033</v>
      </c>
      <c r="F5715" s="7">
        <v>1</v>
      </c>
      <c r="G5715" s="4">
        <v>1328</v>
      </c>
      <c r="H5715" s="4">
        <v>1366</v>
      </c>
      <c r="I5715" s="25">
        <v>28</v>
      </c>
      <c r="J5715" s="4">
        <v>27</v>
      </c>
      <c r="N5715" t="s">
        <v>8330</v>
      </c>
      <c r="O5715" t="s">
        <v>8225</v>
      </c>
      <c r="P5715" t="s">
        <v>8387</v>
      </c>
      <c r="Q5715" s="8" t="s">
        <v>8374</v>
      </c>
      <c r="R5715">
        <v>1033</v>
      </c>
      <c r="S5715" s="7">
        <v>1</v>
      </c>
      <c r="T5715" s="4">
        <v>1328</v>
      </c>
      <c r="U5715" s="4">
        <v>1366</v>
      </c>
      <c r="V5715" s="25">
        <v>28</v>
      </c>
      <c r="W5715" s="4">
        <v>27</v>
      </c>
    </row>
    <row r="5716" spans="1:23" x14ac:dyDescent="0.45">
      <c r="A5716" t="s">
        <v>8330</v>
      </c>
      <c r="B5716" t="s">
        <v>8225</v>
      </c>
      <c r="C5716" t="s">
        <v>8388</v>
      </c>
      <c r="F5716" s="7"/>
      <c r="G5716" s="4"/>
      <c r="H5716" s="4"/>
      <c r="I5716" s="25"/>
      <c r="J5716" s="4"/>
      <c r="N5716" t="s">
        <v>8330</v>
      </c>
      <c r="O5716" t="s">
        <v>8225</v>
      </c>
      <c r="P5716" t="s">
        <v>8388</v>
      </c>
      <c r="S5716" s="7"/>
      <c r="T5716" s="4"/>
      <c r="U5716" s="4"/>
      <c r="V5716" s="25"/>
      <c r="W5716" s="4"/>
    </row>
    <row r="5717" spans="1:23" x14ac:dyDescent="0.45">
      <c r="A5717" t="s">
        <v>8330</v>
      </c>
      <c r="B5717" t="s">
        <v>8225</v>
      </c>
      <c r="C5717" t="s">
        <v>8388</v>
      </c>
      <c r="D5717" s="8" t="s">
        <v>8376</v>
      </c>
      <c r="F5717" s="7">
        <v>1</v>
      </c>
      <c r="G5717" s="4">
        <v>10000</v>
      </c>
      <c r="H5717" s="4">
        <v>11727</v>
      </c>
      <c r="I5717" s="25">
        <v>45.205960648141627</v>
      </c>
      <c r="J5717" s="4">
        <v>255</v>
      </c>
      <c r="N5717" t="s">
        <v>8330</v>
      </c>
      <c r="O5717" t="s">
        <v>8225</v>
      </c>
      <c r="P5717" t="s">
        <v>8388</v>
      </c>
      <c r="Q5717" s="8" t="s">
        <v>8376</v>
      </c>
      <c r="S5717" s="7">
        <v>1</v>
      </c>
      <c r="T5717" s="4">
        <v>10000</v>
      </c>
      <c r="U5717" s="4">
        <v>11727</v>
      </c>
      <c r="V5717" s="25">
        <v>45.205960648141627</v>
      </c>
      <c r="W5717" s="4">
        <v>255</v>
      </c>
    </row>
    <row r="5718" spans="1:23" x14ac:dyDescent="0.45">
      <c r="A5718" t="s">
        <v>8330</v>
      </c>
      <c r="B5718" t="s">
        <v>8225</v>
      </c>
      <c r="C5718" t="s">
        <v>8388</v>
      </c>
      <c r="D5718" s="8" t="s">
        <v>8376</v>
      </c>
      <c r="E5718">
        <v>1028</v>
      </c>
      <c r="F5718" s="7">
        <v>1</v>
      </c>
      <c r="G5718" s="4">
        <v>10000</v>
      </c>
      <c r="H5718" s="4">
        <v>11727</v>
      </c>
      <c r="I5718" s="25">
        <v>45.205960648141627</v>
      </c>
      <c r="J5718" s="4">
        <v>255</v>
      </c>
      <c r="N5718" t="s">
        <v>8330</v>
      </c>
      <c r="O5718" t="s">
        <v>8225</v>
      </c>
      <c r="P5718" t="s">
        <v>8388</v>
      </c>
      <c r="Q5718" s="8" t="s">
        <v>8376</v>
      </c>
      <c r="R5718">
        <v>1028</v>
      </c>
      <c r="S5718" s="7">
        <v>1</v>
      </c>
      <c r="T5718" s="4">
        <v>10000</v>
      </c>
      <c r="U5718" s="4">
        <v>11727</v>
      </c>
      <c r="V5718" s="25">
        <v>45.205960648141627</v>
      </c>
      <c r="W5718" s="4">
        <v>255</v>
      </c>
    </row>
    <row r="5719" spans="1:23" x14ac:dyDescent="0.45">
      <c r="A5719" t="s">
        <v>8330</v>
      </c>
      <c r="B5719" t="s">
        <v>8235</v>
      </c>
      <c r="F5719" s="7">
        <v>2</v>
      </c>
      <c r="G5719" s="4">
        <v>30000</v>
      </c>
      <c r="H5719" s="4">
        <v>34903.550000000003</v>
      </c>
      <c r="I5719" s="25">
        <v>42.102042824073578</v>
      </c>
      <c r="J5719" s="4">
        <v>202</v>
      </c>
      <c r="N5719" t="s">
        <v>8330</v>
      </c>
      <c r="O5719" t="s">
        <v>8235</v>
      </c>
      <c r="S5719" s="7">
        <v>2</v>
      </c>
      <c r="T5719" s="4">
        <v>30000</v>
      </c>
      <c r="U5719" s="4">
        <v>34903.550000000003</v>
      </c>
      <c r="V5719" s="25">
        <v>42.102042824073578</v>
      </c>
      <c r="W5719" s="4">
        <v>202</v>
      </c>
    </row>
    <row r="5720" spans="1:23" x14ac:dyDescent="0.45">
      <c r="A5720" t="s">
        <v>8330</v>
      </c>
      <c r="B5720" t="s">
        <v>8235</v>
      </c>
      <c r="C5720" t="s">
        <v>8386</v>
      </c>
      <c r="F5720" s="7"/>
      <c r="G5720" s="4"/>
      <c r="H5720" s="4"/>
      <c r="I5720" s="25"/>
      <c r="J5720" s="4"/>
      <c r="N5720" t="s">
        <v>8330</v>
      </c>
      <c r="O5720" t="s">
        <v>8235</v>
      </c>
      <c r="P5720" t="s">
        <v>8386</v>
      </c>
      <c r="S5720" s="7"/>
      <c r="T5720" s="4"/>
      <c r="U5720" s="4"/>
      <c r="V5720" s="25"/>
      <c r="W5720" s="4"/>
    </row>
    <row r="5721" spans="1:23" x14ac:dyDescent="0.45">
      <c r="A5721" t="s">
        <v>8330</v>
      </c>
      <c r="B5721" t="s">
        <v>8235</v>
      </c>
      <c r="C5721" t="s">
        <v>8386</v>
      </c>
      <c r="D5721" s="8" t="s">
        <v>8377</v>
      </c>
      <c r="F5721" s="7">
        <v>1</v>
      </c>
      <c r="G5721" s="4">
        <v>10000</v>
      </c>
      <c r="H5721" s="4">
        <v>11176</v>
      </c>
      <c r="I5721" s="25">
        <v>54.204085648147156</v>
      </c>
      <c r="J5721" s="4">
        <v>141</v>
      </c>
      <c r="N5721" t="s">
        <v>8330</v>
      </c>
      <c r="O5721" t="s">
        <v>8235</v>
      </c>
      <c r="P5721" t="s">
        <v>8386</v>
      </c>
      <c r="Q5721" s="8" t="s">
        <v>8377</v>
      </c>
      <c r="S5721" s="7">
        <v>1</v>
      </c>
      <c r="T5721" s="4">
        <v>10000</v>
      </c>
      <c r="U5721" s="4">
        <v>11176</v>
      </c>
      <c r="V5721" s="25">
        <v>54.204085648147156</v>
      </c>
      <c r="W5721" s="4">
        <v>141</v>
      </c>
    </row>
    <row r="5722" spans="1:23" x14ac:dyDescent="0.45">
      <c r="A5722" t="s">
        <v>8330</v>
      </c>
      <c r="B5722" t="s">
        <v>8235</v>
      </c>
      <c r="C5722" t="s">
        <v>8386</v>
      </c>
      <c r="D5722" s="8" t="s">
        <v>8377</v>
      </c>
      <c r="E5722">
        <v>1029</v>
      </c>
      <c r="F5722" s="7">
        <v>1</v>
      </c>
      <c r="G5722" s="4">
        <v>10000</v>
      </c>
      <c r="H5722" s="4">
        <v>11176</v>
      </c>
      <c r="I5722" s="25">
        <v>54.204085648147156</v>
      </c>
      <c r="J5722" s="4">
        <v>141</v>
      </c>
      <c r="N5722" t="s">
        <v>8330</v>
      </c>
      <c r="O5722" t="s">
        <v>8235</v>
      </c>
      <c r="P5722" t="s">
        <v>8386</v>
      </c>
      <c r="Q5722" s="8" t="s">
        <v>8377</v>
      </c>
      <c r="R5722">
        <v>1029</v>
      </c>
      <c r="S5722" s="7">
        <v>1</v>
      </c>
      <c r="T5722" s="4">
        <v>10000</v>
      </c>
      <c r="U5722" s="4">
        <v>11176</v>
      </c>
      <c r="V5722" s="25">
        <v>54.204085648147156</v>
      </c>
      <c r="W5722" s="4">
        <v>141</v>
      </c>
    </row>
    <row r="5723" spans="1:23" x14ac:dyDescent="0.45">
      <c r="A5723" t="s">
        <v>8330</v>
      </c>
      <c r="B5723" t="s">
        <v>8235</v>
      </c>
      <c r="C5723" t="s">
        <v>8387</v>
      </c>
      <c r="F5723" s="7"/>
      <c r="G5723" s="4"/>
      <c r="H5723" s="4"/>
      <c r="I5723" s="25"/>
      <c r="J5723" s="4"/>
      <c r="N5723" t="s">
        <v>8330</v>
      </c>
      <c r="O5723" t="s">
        <v>8235</v>
      </c>
      <c r="P5723" t="s">
        <v>8387</v>
      </c>
      <c r="S5723" s="7"/>
      <c r="T5723" s="4"/>
      <c r="U5723" s="4"/>
      <c r="V5723" s="25"/>
      <c r="W5723" s="4"/>
    </row>
    <row r="5724" spans="1:23" x14ac:dyDescent="0.45">
      <c r="A5724" t="s">
        <v>8330</v>
      </c>
      <c r="B5724" t="s">
        <v>8235</v>
      </c>
      <c r="C5724" t="s">
        <v>8387</v>
      </c>
      <c r="D5724" s="8" t="s">
        <v>8376</v>
      </c>
      <c r="F5724" s="7">
        <v>1</v>
      </c>
      <c r="G5724" s="4">
        <v>20000</v>
      </c>
      <c r="H5724" s="4">
        <v>23727.55</v>
      </c>
      <c r="I5724" s="25">
        <v>30</v>
      </c>
      <c r="J5724" s="4">
        <v>61</v>
      </c>
      <c r="N5724" t="s">
        <v>8330</v>
      </c>
      <c r="O5724" t="s">
        <v>8235</v>
      </c>
      <c r="P5724" t="s">
        <v>8387</v>
      </c>
      <c r="Q5724" s="8" t="s">
        <v>8376</v>
      </c>
      <c r="S5724" s="7">
        <v>1</v>
      </c>
      <c r="T5724" s="4">
        <v>20000</v>
      </c>
      <c r="U5724" s="4">
        <v>23727.55</v>
      </c>
      <c r="V5724" s="25">
        <v>30</v>
      </c>
      <c r="W5724" s="4">
        <v>61</v>
      </c>
    </row>
    <row r="5725" spans="1:23" x14ac:dyDescent="0.45">
      <c r="A5725" t="s">
        <v>8330</v>
      </c>
      <c r="B5725" t="s">
        <v>8235</v>
      </c>
      <c r="C5725" t="s">
        <v>8387</v>
      </c>
      <c r="D5725" s="8" t="s">
        <v>8376</v>
      </c>
      <c r="E5725">
        <v>1024</v>
      </c>
      <c r="F5725" s="7">
        <v>1</v>
      </c>
      <c r="G5725" s="4">
        <v>20000</v>
      </c>
      <c r="H5725" s="4">
        <v>23727.55</v>
      </c>
      <c r="I5725" s="25">
        <v>30</v>
      </c>
      <c r="J5725" s="4">
        <v>61</v>
      </c>
      <c r="N5725" t="s">
        <v>8330</v>
      </c>
      <c r="O5725" t="s">
        <v>8235</v>
      </c>
      <c r="P5725" t="s">
        <v>8387</v>
      </c>
      <c r="Q5725" s="8" t="s">
        <v>8376</v>
      </c>
      <c r="R5725">
        <v>1024</v>
      </c>
      <c r="S5725" s="7">
        <v>1</v>
      </c>
      <c r="T5725" s="4">
        <v>20000</v>
      </c>
      <c r="U5725" s="4">
        <v>23727.55</v>
      </c>
      <c r="V5725" s="25">
        <v>30</v>
      </c>
      <c r="W5725" s="4">
        <v>61</v>
      </c>
    </row>
    <row r="5726" spans="1:23" x14ac:dyDescent="0.45">
      <c r="A5726" t="s">
        <v>8330</v>
      </c>
      <c r="B5726" t="s">
        <v>8224</v>
      </c>
      <c r="F5726" s="7">
        <v>30</v>
      </c>
      <c r="G5726" s="4">
        <v>148226</v>
      </c>
      <c r="H5726" s="4">
        <v>203361</v>
      </c>
      <c r="I5726" s="25">
        <v>28.614521990739984</v>
      </c>
      <c r="J5726" s="4">
        <v>4099</v>
      </c>
      <c r="N5726" t="s">
        <v>8330</v>
      </c>
      <c r="O5726" t="s">
        <v>8224</v>
      </c>
      <c r="S5726" s="7">
        <v>30</v>
      </c>
      <c r="T5726" s="4">
        <v>148226</v>
      </c>
      <c r="U5726" s="4">
        <v>203361</v>
      </c>
      <c r="V5726" s="25">
        <v>28.614521990739984</v>
      </c>
      <c r="W5726" s="4">
        <v>4099</v>
      </c>
    </row>
    <row r="5727" spans="1:23" x14ac:dyDescent="0.45">
      <c r="A5727" t="s">
        <v>8330</v>
      </c>
      <c r="B5727" t="s">
        <v>8224</v>
      </c>
      <c r="C5727" t="s">
        <v>8383</v>
      </c>
      <c r="F5727" s="7"/>
      <c r="G5727" s="4"/>
      <c r="H5727" s="4"/>
      <c r="I5727" s="25"/>
      <c r="J5727" s="4"/>
      <c r="N5727" t="s">
        <v>8330</v>
      </c>
      <c r="O5727" t="s">
        <v>8224</v>
      </c>
      <c r="P5727" t="s">
        <v>8383</v>
      </c>
      <c r="S5727" s="7"/>
      <c r="T5727" s="4"/>
      <c r="U5727" s="4"/>
      <c r="V5727" s="25"/>
      <c r="W5727" s="4"/>
    </row>
    <row r="5728" spans="1:23" x14ac:dyDescent="0.45">
      <c r="A5728" t="s">
        <v>8330</v>
      </c>
      <c r="B5728" t="s">
        <v>8224</v>
      </c>
      <c r="C5728" t="s">
        <v>8383</v>
      </c>
      <c r="D5728" s="8" t="s">
        <v>8377</v>
      </c>
      <c r="F5728" s="7">
        <v>3</v>
      </c>
      <c r="G5728" s="4">
        <v>5550</v>
      </c>
      <c r="H5728" s="4">
        <v>6333</v>
      </c>
      <c r="I5728" s="25">
        <v>46.508456790123695</v>
      </c>
      <c r="J5728" s="4">
        <v>129</v>
      </c>
      <c r="N5728" t="s">
        <v>8330</v>
      </c>
      <c r="O5728" t="s">
        <v>8224</v>
      </c>
      <c r="P5728" t="s">
        <v>8383</v>
      </c>
      <c r="Q5728" s="8" t="s">
        <v>8377</v>
      </c>
      <c r="S5728" s="7">
        <v>3</v>
      </c>
      <c r="T5728" s="4">
        <v>5550</v>
      </c>
      <c r="U5728" s="4">
        <v>6333</v>
      </c>
      <c r="V5728" s="25">
        <v>46.508456790123695</v>
      </c>
      <c r="W5728" s="4">
        <v>129</v>
      </c>
    </row>
    <row r="5729" spans="1:23" x14ac:dyDescent="0.45">
      <c r="A5729" t="s">
        <v>8330</v>
      </c>
      <c r="B5729" t="s">
        <v>8224</v>
      </c>
      <c r="C5729" t="s">
        <v>8383</v>
      </c>
      <c r="D5729" s="8" t="s">
        <v>8377</v>
      </c>
      <c r="E5729">
        <v>2208</v>
      </c>
      <c r="F5729" s="7">
        <v>1</v>
      </c>
      <c r="G5729" s="4">
        <v>1000</v>
      </c>
      <c r="H5729" s="4">
        <v>1016</v>
      </c>
      <c r="I5729" s="25">
        <v>59.284421296295477</v>
      </c>
      <c r="J5729" s="4">
        <v>24</v>
      </c>
      <c r="N5729" t="s">
        <v>8330</v>
      </c>
      <c r="O5729" t="s">
        <v>8224</v>
      </c>
      <c r="P5729" t="s">
        <v>8383</v>
      </c>
      <c r="Q5729" s="8" t="s">
        <v>8377</v>
      </c>
      <c r="R5729">
        <v>2208</v>
      </c>
      <c r="S5729" s="7">
        <v>1</v>
      </c>
      <c r="T5729" s="4">
        <v>1000</v>
      </c>
      <c r="U5729" s="4">
        <v>1016</v>
      </c>
      <c r="V5729" s="25">
        <v>59.284421296295477</v>
      </c>
      <c r="W5729" s="4">
        <v>24</v>
      </c>
    </row>
    <row r="5730" spans="1:23" x14ac:dyDescent="0.45">
      <c r="A5730" t="s">
        <v>8330</v>
      </c>
      <c r="B5730" t="s">
        <v>8224</v>
      </c>
      <c r="C5730" t="s">
        <v>8383</v>
      </c>
      <c r="D5730" s="8" t="s">
        <v>8377</v>
      </c>
      <c r="E5730">
        <v>2210</v>
      </c>
      <c r="F5730" s="7">
        <v>1</v>
      </c>
      <c r="G5730" s="4">
        <v>4000</v>
      </c>
      <c r="H5730" s="4">
        <v>4457</v>
      </c>
      <c r="I5730" s="25">
        <v>57.667245370372257</v>
      </c>
      <c r="J5730" s="4">
        <v>72</v>
      </c>
      <c r="N5730" t="s">
        <v>8330</v>
      </c>
      <c r="O5730" t="s">
        <v>8224</v>
      </c>
      <c r="P5730" t="s">
        <v>8383</v>
      </c>
      <c r="Q5730" s="8" t="s">
        <v>8377</v>
      </c>
      <c r="R5730">
        <v>2210</v>
      </c>
      <c r="S5730" s="7">
        <v>1</v>
      </c>
      <c r="T5730" s="4">
        <v>4000</v>
      </c>
      <c r="U5730" s="4">
        <v>4457</v>
      </c>
      <c r="V5730" s="25">
        <v>57.667245370372257</v>
      </c>
      <c r="W5730" s="4">
        <v>72</v>
      </c>
    </row>
    <row r="5731" spans="1:23" x14ac:dyDescent="0.45">
      <c r="A5731" t="s">
        <v>8330</v>
      </c>
      <c r="B5731" t="s">
        <v>8224</v>
      </c>
      <c r="C5731" t="s">
        <v>8383</v>
      </c>
      <c r="D5731" s="8" t="s">
        <v>8377</v>
      </c>
      <c r="E5731">
        <v>2215</v>
      </c>
      <c r="F5731" s="7">
        <v>1</v>
      </c>
      <c r="G5731" s="4">
        <v>550</v>
      </c>
      <c r="H5731" s="4">
        <v>860</v>
      </c>
      <c r="I5731" s="25">
        <v>22.573703703703359</v>
      </c>
      <c r="J5731" s="4">
        <v>33</v>
      </c>
      <c r="N5731" t="s">
        <v>8330</v>
      </c>
      <c r="O5731" t="s">
        <v>8224</v>
      </c>
      <c r="P5731" t="s">
        <v>8383</v>
      </c>
      <c r="Q5731" s="8" t="s">
        <v>8377</v>
      </c>
      <c r="R5731">
        <v>2215</v>
      </c>
      <c r="S5731" s="7">
        <v>1</v>
      </c>
      <c r="T5731" s="4">
        <v>550</v>
      </c>
      <c r="U5731" s="4">
        <v>860</v>
      </c>
      <c r="V5731" s="25">
        <v>22.573703703703359</v>
      </c>
      <c r="W5731" s="4">
        <v>33</v>
      </c>
    </row>
    <row r="5732" spans="1:23" x14ac:dyDescent="0.45">
      <c r="A5732" t="s">
        <v>8330</v>
      </c>
      <c r="B5732" t="s">
        <v>8224</v>
      </c>
      <c r="C5732" t="s">
        <v>8383</v>
      </c>
      <c r="D5732" s="8" t="s">
        <v>8378</v>
      </c>
      <c r="F5732" s="7">
        <v>1</v>
      </c>
      <c r="G5732" s="4">
        <v>1100</v>
      </c>
      <c r="H5732" s="4">
        <v>1130</v>
      </c>
      <c r="I5732" s="25">
        <v>18</v>
      </c>
      <c r="J5732" s="4">
        <v>34</v>
      </c>
      <c r="N5732" t="s">
        <v>8330</v>
      </c>
      <c r="O5732" t="s">
        <v>8224</v>
      </c>
      <c r="P5732" t="s">
        <v>8383</v>
      </c>
      <c r="Q5732" s="8" t="s">
        <v>8378</v>
      </c>
      <c r="S5732" s="7">
        <v>1</v>
      </c>
      <c r="T5732" s="4">
        <v>1100</v>
      </c>
      <c r="U5732" s="4">
        <v>1130</v>
      </c>
      <c r="V5732" s="25">
        <v>18</v>
      </c>
      <c r="W5732" s="4">
        <v>34</v>
      </c>
    </row>
    <row r="5733" spans="1:23" x14ac:dyDescent="0.45">
      <c r="A5733" t="s">
        <v>8330</v>
      </c>
      <c r="B5733" t="s">
        <v>8224</v>
      </c>
      <c r="C5733" t="s">
        <v>8383</v>
      </c>
      <c r="D5733" s="8" t="s">
        <v>8378</v>
      </c>
      <c r="E5733">
        <v>2206</v>
      </c>
      <c r="F5733" s="7">
        <v>1</v>
      </c>
      <c r="G5733" s="4">
        <v>1100</v>
      </c>
      <c r="H5733" s="4">
        <v>1130</v>
      </c>
      <c r="I5733" s="25">
        <v>18</v>
      </c>
      <c r="J5733" s="4">
        <v>34</v>
      </c>
      <c r="N5733" t="s">
        <v>8330</v>
      </c>
      <c r="O5733" t="s">
        <v>8224</v>
      </c>
      <c r="P5733" t="s">
        <v>8383</v>
      </c>
      <c r="Q5733" s="8" t="s">
        <v>8378</v>
      </c>
      <c r="R5733">
        <v>2206</v>
      </c>
      <c r="S5733" s="7">
        <v>1</v>
      </c>
      <c r="T5733" s="4">
        <v>1100</v>
      </c>
      <c r="U5733" s="4">
        <v>1130</v>
      </c>
      <c r="V5733" s="25">
        <v>18</v>
      </c>
      <c r="W5733" s="4">
        <v>34</v>
      </c>
    </row>
    <row r="5734" spans="1:23" x14ac:dyDescent="0.45">
      <c r="A5734" t="s">
        <v>8330</v>
      </c>
      <c r="B5734" t="s">
        <v>8224</v>
      </c>
      <c r="C5734" t="s">
        <v>8383</v>
      </c>
      <c r="D5734" s="8" t="s">
        <v>8369</v>
      </c>
      <c r="F5734" s="7">
        <v>1</v>
      </c>
      <c r="G5734" s="4">
        <v>750</v>
      </c>
      <c r="H5734" s="4">
        <v>1140</v>
      </c>
      <c r="I5734" s="25">
        <v>30</v>
      </c>
      <c r="J5734" s="4">
        <v>27</v>
      </c>
      <c r="N5734" t="s">
        <v>8330</v>
      </c>
      <c r="O5734" t="s">
        <v>8224</v>
      </c>
      <c r="P5734" t="s">
        <v>8383</v>
      </c>
      <c r="Q5734" s="8" t="s">
        <v>8369</v>
      </c>
      <c r="S5734" s="7">
        <v>1</v>
      </c>
      <c r="T5734" s="4">
        <v>750</v>
      </c>
      <c r="U5734" s="4">
        <v>1140</v>
      </c>
      <c r="V5734" s="25">
        <v>30</v>
      </c>
      <c r="W5734" s="4">
        <v>27</v>
      </c>
    </row>
    <row r="5735" spans="1:23" x14ac:dyDescent="0.45">
      <c r="A5735" t="s">
        <v>8330</v>
      </c>
      <c r="B5735" t="s">
        <v>8224</v>
      </c>
      <c r="C5735" t="s">
        <v>8383</v>
      </c>
      <c r="D5735" s="8" t="s">
        <v>8369</v>
      </c>
      <c r="E5735">
        <v>2205</v>
      </c>
      <c r="F5735" s="7">
        <v>1</v>
      </c>
      <c r="G5735" s="4">
        <v>750</v>
      </c>
      <c r="H5735" s="4">
        <v>1140</v>
      </c>
      <c r="I5735" s="25">
        <v>30</v>
      </c>
      <c r="J5735" s="4">
        <v>27</v>
      </c>
      <c r="N5735" t="s">
        <v>8330</v>
      </c>
      <c r="O5735" t="s">
        <v>8224</v>
      </c>
      <c r="P5735" t="s">
        <v>8383</v>
      </c>
      <c r="Q5735" s="8" t="s">
        <v>8369</v>
      </c>
      <c r="R5735">
        <v>2205</v>
      </c>
      <c r="S5735" s="7">
        <v>1</v>
      </c>
      <c r="T5735" s="4">
        <v>750</v>
      </c>
      <c r="U5735" s="4">
        <v>1140</v>
      </c>
      <c r="V5735" s="25">
        <v>30</v>
      </c>
      <c r="W5735" s="4">
        <v>27</v>
      </c>
    </row>
    <row r="5736" spans="1:23" x14ac:dyDescent="0.45">
      <c r="A5736" t="s">
        <v>8330</v>
      </c>
      <c r="B5736" t="s">
        <v>8224</v>
      </c>
      <c r="C5736" t="s">
        <v>8383</v>
      </c>
      <c r="D5736" s="8" t="s">
        <v>8371</v>
      </c>
      <c r="F5736" s="7">
        <v>1</v>
      </c>
      <c r="G5736" s="4">
        <v>2000</v>
      </c>
      <c r="H5736" s="4">
        <v>2456.66</v>
      </c>
      <c r="I5736" s="25">
        <v>22.187696759261598</v>
      </c>
      <c r="J5736" s="4">
        <v>76</v>
      </c>
      <c r="N5736" t="s">
        <v>8330</v>
      </c>
      <c r="O5736" t="s">
        <v>8224</v>
      </c>
      <c r="P5736" t="s">
        <v>8383</v>
      </c>
      <c r="Q5736" s="8" t="s">
        <v>8371</v>
      </c>
      <c r="S5736" s="7">
        <v>1</v>
      </c>
      <c r="T5736" s="4">
        <v>2000</v>
      </c>
      <c r="U5736" s="4">
        <v>2456.66</v>
      </c>
      <c r="V5736" s="25">
        <v>22.187696759261598</v>
      </c>
      <c r="W5736" s="4">
        <v>76</v>
      </c>
    </row>
    <row r="5737" spans="1:23" x14ac:dyDescent="0.45">
      <c r="A5737" t="s">
        <v>8330</v>
      </c>
      <c r="B5737" t="s">
        <v>8224</v>
      </c>
      <c r="C5737" t="s">
        <v>8383</v>
      </c>
      <c r="D5737" s="8" t="s">
        <v>8371</v>
      </c>
      <c r="E5737">
        <v>2218</v>
      </c>
      <c r="F5737" s="7">
        <v>1</v>
      </c>
      <c r="G5737" s="4">
        <v>2000</v>
      </c>
      <c r="H5737" s="4">
        <v>2456.66</v>
      </c>
      <c r="I5737" s="25">
        <v>22.187696759261598</v>
      </c>
      <c r="J5737" s="4">
        <v>76</v>
      </c>
      <c r="N5737" t="s">
        <v>8330</v>
      </c>
      <c r="O5737" t="s">
        <v>8224</v>
      </c>
      <c r="P5737" t="s">
        <v>8383</v>
      </c>
      <c r="Q5737" s="8" t="s">
        <v>8371</v>
      </c>
      <c r="R5737">
        <v>2218</v>
      </c>
      <c r="S5737" s="7">
        <v>1</v>
      </c>
      <c r="T5737" s="4">
        <v>2000</v>
      </c>
      <c r="U5737" s="4">
        <v>2456.66</v>
      </c>
      <c r="V5737" s="25">
        <v>22.187696759261598</v>
      </c>
      <c r="W5737" s="4">
        <v>76</v>
      </c>
    </row>
    <row r="5738" spans="1:23" x14ac:dyDescent="0.45">
      <c r="A5738" t="s">
        <v>8330</v>
      </c>
      <c r="B5738" t="s">
        <v>8224</v>
      </c>
      <c r="C5738" t="s">
        <v>8383</v>
      </c>
      <c r="D5738" s="8" t="s">
        <v>8373</v>
      </c>
      <c r="F5738" s="7">
        <v>1</v>
      </c>
      <c r="G5738" s="4">
        <v>4000</v>
      </c>
      <c r="H5738" s="4">
        <v>28167.25</v>
      </c>
      <c r="I5738" s="25">
        <v>30</v>
      </c>
      <c r="J5738" s="4">
        <v>721</v>
      </c>
      <c r="N5738" t="s">
        <v>8330</v>
      </c>
      <c r="O5738" t="s">
        <v>8224</v>
      </c>
      <c r="P5738" t="s">
        <v>8383</v>
      </c>
      <c r="Q5738" s="8" t="s">
        <v>8373</v>
      </c>
      <c r="S5738" s="7">
        <v>1</v>
      </c>
      <c r="T5738" s="4">
        <v>4000</v>
      </c>
      <c r="U5738" s="4">
        <v>28167.25</v>
      </c>
      <c r="V5738" s="25">
        <v>30</v>
      </c>
      <c r="W5738" s="4">
        <v>721</v>
      </c>
    </row>
    <row r="5739" spans="1:23" x14ac:dyDescent="0.45">
      <c r="A5739" t="s">
        <v>8330</v>
      </c>
      <c r="B5739" t="s">
        <v>8224</v>
      </c>
      <c r="C5739" t="s">
        <v>8383</v>
      </c>
      <c r="D5739" s="8" t="s">
        <v>8373</v>
      </c>
      <c r="E5739">
        <v>2202</v>
      </c>
      <c r="F5739" s="7">
        <v>1</v>
      </c>
      <c r="G5739" s="4">
        <v>4000</v>
      </c>
      <c r="H5739" s="4">
        <v>28167.25</v>
      </c>
      <c r="I5739" s="25">
        <v>30</v>
      </c>
      <c r="J5739" s="4">
        <v>721</v>
      </c>
      <c r="N5739" t="s">
        <v>8330</v>
      </c>
      <c r="O5739" t="s">
        <v>8224</v>
      </c>
      <c r="P5739" t="s">
        <v>8383</v>
      </c>
      <c r="Q5739" s="8" t="s">
        <v>8373</v>
      </c>
      <c r="R5739">
        <v>2202</v>
      </c>
      <c r="S5739" s="7">
        <v>1</v>
      </c>
      <c r="T5739" s="4">
        <v>4000</v>
      </c>
      <c r="U5739" s="4">
        <v>28167.25</v>
      </c>
      <c r="V5739" s="25">
        <v>30</v>
      </c>
      <c r="W5739" s="4">
        <v>721</v>
      </c>
    </row>
    <row r="5740" spans="1:23" x14ac:dyDescent="0.45">
      <c r="A5740" t="s">
        <v>8330</v>
      </c>
      <c r="B5740" t="s">
        <v>8224</v>
      </c>
      <c r="C5740" t="s">
        <v>8383</v>
      </c>
      <c r="D5740" s="8" t="s">
        <v>8381</v>
      </c>
      <c r="F5740" s="7">
        <v>1</v>
      </c>
      <c r="G5740" s="4">
        <v>4500</v>
      </c>
      <c r="H5740" s="4">
        <v>5056.22</v>
      </c>
      <c r="I5740" s="25">
        <v>31.884375000001455</v>
      </c>
      <c r="J5740" s="4">
        <v>211</v>
      </c>
      <c r="N5740" t="s">
        <v>8330</v>
      </c>
      <c r="O5740" t="s">
        <v>8224</v>
      </c>
      <c r="P5740" t="s">
        <v>8383</v>
      </c>
      <c r="Q5740" s="8" t="s">
        <v>8381</v>
      </c>
      <c r="S5740" s="7">
        <v>1</v>
      </c>
      <c r="T5740" s="4">
        <v>4500</v>
      </c>
      <c r="U5740" s="4">
        <v>5056.22</v>
      </c>
      <c r="V5740" s="25">
        <v>31.884375000001455</v>
      </c>
      <c r="W5740" s="4">
        <v>211</v>
      </c>
    </row>
    <row r="5741" spans="1:23" x14ac:dyDescent="0.45">
      <c r="A5741" t="s">
        <v>8330</v>
      </c>
      <c r="B5741" t="s">
        <v>8224</v>
      </c>
      <c r="C5741" t="s">
        <v>8383</v>
      </c>
      <c r="D5741" s="8" t="s">
        <v>8381</v>
      </c>
      <c r="E5741">
        <v>1036</v>
      </c>
      <c r="F5741" s="7">
        <v>1</v>
      </c>
      <c r="G5741" s="4">
        <v>4500</v>
      </c>
      <c r="H5741" s="4">
        <v>5056.22</v>
      </c>
      <c r="I5741" s="25">
        <v>31.884375000001455</v>
      </c>
      <c r="J5741" s="4">
        <v>211</v>
      </c>
      <c r="N5741" t="s">
        <v>8330</v>
      </c>
      <c r="O5741" t="s">
        <v>8224</v>
      </c>
      <c r="P5741" t="s">
        <v>8383</v>
      </c>
      <c r="Q5741" s="8" t="s">
        <v>8381</v>
      </c>
      <c r="R5741">
        <v>1036</v>
      </c>
      <c r="S5741" s="7">
        <v>1</v>
      </c>
      <c r="T5741" s="4">
        <v>4500</v>
      </c>
      <c r="U5741" s="4">
        <v>5056.22</v>
      </c>
      <c r="V5741" s="25">
        <v>31.884375000001455</v>
      </c>
      <c r="W5741" s="4">
        <v>211</v>
      </c>
    </row>
    <row r="5742" spans="1:23" x14ac:dyDescent="0.45">
      <c r="A5742" t="s">
        <v>8330</v>
      </c>
      <c r="B5742" t="s">
        <v>8224</v>
      </c>
      <c r="C5742" t="s">
        <v>8384</v>
      </c>
      <c r="F5742" s="7"/>
      <c r="G5742" s="4"/>
      <c r="H5742" s="4"/>
      <c r="I5742" s="25"/>
      <c r="J5742" s="4"/>
      <c r="N5742" t="s">
        <v>8330</v>
      </c>
      <c r="O5742" t="s">
        <v>8224</v>
      </c>
      <c r="P5742" t="s">
        <v>8384</v>
      </c>
      <c r="S5742" s="7"/>
      <c r="T5742" s="4"/>
      <c r="U5742" s="4"/>
      <c r="V5742" s="25"/>
      <c r="W5742" s="4"/>
    </row>
    <row r="5743" spans="1:23" x14ac:dyDescent="0.45">
      <c r="A5743" t="s">
        <v>8330</v>
      </c>
      <c r="B5743" t="s">
        <v>8224</v>
      </c>
      <c r="C5743" t="s">
        <v>8384</v>
      </c>
      <c r="D5743" s="8" t="s">
        <v>8377</v>
      </c>
      <c r="F5743" s="7">
        <v>1</v>
      </c>
      <c r="G5743" s="4">
        <v>1500</v>
      </c>
      <c r="H5743" s="4">
        <v>1993</v>
      </c>
      <c r="I5743" s="25">
        <v>30</v>
      </c>
      <c r="J5743" s="4">
        <v>73</v>
      </c>
      <c r="N5743" t="s">
        <v>8330</v>
      </c>
      <c r="O5743" t="s">
        <v>8224</v>
      </c>
      <c r="P5743" t="s">
        <v>8384</v>
      </c>
      <c r="Q5743" s="8" t="s">
        <v>8377</v>
      </c>
      <c r="S5743" s="7">
        <v>1</v>
      </c>
      <c r="T5743" s="4">
        <v>1500</v>
      </c>
      <c r="U5743" s="4">
        <v>1993</v>
      </c>
      <c r="V5743" s="25">
        <v>30</v>
      </c>
      <c r="W5743" s="4">
        <v>73</v>
      </c>
    </row>
    <row r="5744" spans="1:23" x14ac:dyDescent="0.45">
      <c r="A5744" t="s">
        <v>8330</v>
      </c>
      <c r="B5744" t="s">
        <v>8224</v>
      </c>
      <c r="C5744" t="s">
        <v>8384</v>
      </c>
      <c r="D5744" s="8" t="s">
        <v>8377</v>
      </c>
      <c r="E5744">
        <v>2204</v>
      </c>
      <c r="F5744" s="7">
        <v>1</v>
      </c>
      <c r="G5744" s="4">
        <v>1500</v>
      </c>
      <c r="H5744" s="4">
        <v>1993</v>
      </c>
      <c r="I5744" s="25">
        <v>30</v>
      </c>
      <c r="J5744" s="4">
        <v>73</v>
      </c>
      <c r="N5744" t="s">
        <v>8330</v>
      </c>
      <c r="O5744" t="s">
        <v>8224</v>
      </c>
      <c r="P5744" t="s">
        <v>8384</v>
      </c>
      <c r="Q5744" s="8" t="s">
        <v>8377</v>
      </c>
      <c r="R5744">
        <v>2204</v>
      </c>
      <c r="S5744" s="7">
        <v>1</v>
      </c>
      <c r="T5744" s="4">
        <v>1500</v>
      </c>
      <c r="U5744" s="4">
        <v>1993</v>
      </c>
      <c r="V5744" s="25">
        <v>30</v>
      </c>
      <c r="W5744" s="4">
        <v>73</v>
      </c>
    </row>
    <row r="5745" spans="1:23" x14ac:dyDescent="0.45">
      <c r="A5745" t="s">
        <v>8330</v>
      </c>
      <c r="B5745" t="s">
        <v>8224</v>
      </c>
      <c r="C5745" t="s">
        <v>8384</v>
      </c>
      <c r="D5745" s="8" t="s">
        <v>8380</v>
      </c>
      <c r="F5745" s="7">
        <v>1</v>
      </c>
      <c r="G5745" s="4">
        <v>3500</v>
      </c>
      <c r="H5745" s="4">
        <v>3540</v>
      </c>
      <c r="I5745" s="25">
        <v>30</v>
      </c>
      <c r="J5745" s="4">
        <v>69</v>
      </c>
      <c r="N5745" t="s">
        <v>8330</v>
      </c>
      <c r="O5745" t="s">
        <v>8224</v>
      </c>
      <c r="P5745" t="s">
        <v>8384</v>
      </c>
      <c r="Q5745" s="8" t="s">
        <v>8380</v>
      </c>
      <c r="S5745" s="7">
        <v>1</v>
      </c>
      <c r="T5745" s="4">
        <v>3500</v>
      </c>
      <c r="U5745" s="4">
        <v>3540</v>
      </c>
      <c r="V5745" s="25">
        <v>30</v>
      </c>
      <c r="W5745" s="4">
        <v>69</v>
      </c>
    </row>
    <row r="5746" spans="1:23" x14ac:dyDescent="0.45">
      <c r="A5746" t="s">
        <v>8330</v>
      </c>
      <c r="B5746" t="s">
        <v>8224</v>
      </c>
      <c r="C5746" t="s">
        <v>8384</v>
      </c>
      <c r="D5746" s="8" t="s">
        <v>8380</v>
      </c>
      <c r="E5746">
        <v>2220</v>
      </c>
      <c r="F5746" s="7">
        <v>1</v>
      </c>
      <c r="G5746" s="4">
        <v>3500</v>
      </c>
      <c r="H5746" s="4">
        <v>3540</v>
      </c>
      <c r="I5746" s="25">
        <v>30</v>
      </c>
      <c r="J5746" s="4">
        <v>69</v>
      </c>
      <c r="N5746" t="s">
        <v>8330</v>
      </c>
      <c r="O5746" t="s">
        <v>8224</v>
      </c>
      <c r="P5746" t="s">
        <v>8384</v>
      </c>
      <c r="Q5746" s="8" t="s">
        <v>8380</v>
      </c>
      <c r="R5746">
        <v>2220</v>
      </c>
      <c r="S5746" s="7">
        <v>1</v>
      </c>
      <c r="T5746" s="4">
        <v>3500</v>
      </c>
      <c r="U5746" s="4">
        <v>3540</v>
      </c>
      <c r="V5746" s="25">
        <v>30</v>
      </c>
      <c r="W5746" s="4">
        <v>69</v>
      </c>
    </row>
    <row r="5747" spans="1:23" x14ac:dyDescent="0.45">
      <c r="A5747" t="s">
        <v>8330</v>
      </c>
      <c r="B5747" t="s">
        <v>8224</v>
      </c>
      <c r="C5747" t="s">
        <v>8384</v>
      </c>
      <c r="D5747" s="8" t="s">
        <v>8373</v>
      </c>
      <c r="F5747" s="7">
        <v>2</v>
      </c>
      <c r="G5747" s="4">
        <v>8000</v>
      </c>
      <c r="H5747" s="4">
        <v>8863</v>
      </c>
      <c r="I5747" s="25">
        <v>31.66795717592322</v>
      </c>
      <c r="J5747" s="4">
        <v>130</v>
      </c>
      <c r="N5747" t="s">
        <v>8330</v>
      </c>
      <c r="O5747" t="s">
        <v>8224</v>
      </c>
      <c r="P5747" t="s">
        <v>8384</v>
      </c>
      <c r="Q5747" s="8" t="s">
        <v>8373</v>
      </c>
      <c r="S5747" s="7">
        <v>2</v>
      </c>
      <c r="T5747" s="4">
        <v>8000</v>
      </c>
      <c r="U5747" s="4">
        <v>8863</v>
      </c>
      <c r="V5747" s="25">
        <v>31.66795717592322</v>
      </c>
      <c r="W5747" s="4">
        <v>130</v>
      </c>
    </row>
    <row r="5748" spans="1:23" x14ac:dyDescent="0.45">
      <c r="A5748" t="s">
        <v>8330</v>
      </c>
      <c r="B5748" t="s">
        <v>8224</v>
      </c>
      <c r="C5748" t="s">
        <v>8384</v>
      </c>
      <c r="D5748" s="8" t="s">
        <v>8373</v>
      </c>
      <c r="E5748">
        <v>2207</v>
      </c>
      <c r="F5748" s="7">
        <v>1</v>
      </c>
      <c r="G5748" s="4">
        <v>2000</v>
      </c>
      <c r="H5748" s="4">
        <v>2000</v>
      </c>
      <c r="I5748" s="25">
        <v>30.041666666664241</v>
      </c>
      <c r="J5748" s="4">
        <v>7</v>
      </c>
      <c r="N5748" t="s">
        <v>8330</v>
      </c>
      <c r="O5748" t="s">
        <v>8224</v>
      </c>
      <c r="P5748" t="s">
        <v>8384</v>
      </c>
      <c r="Q5748" s="8" t="s">
        <v>8373</v>
      </c>
      <c r="R5748">
        <v>2207</v>
      </c>
      <c r="S5748" s="7">
        <v>1</v>
      </c>
      <c r="T5748" s="4">
        <v>2000</v>
      </c>
      <c r="U5748" s="4">
        <v>2000</v>
      </c>
      <c r="V5748" s="25">
        <v>30.041666666664241</v>
      </c>
      <c r="W5748" s="4">
        <v>7</v>
      </c>
    </row>
    <row r="5749" spans="1:23" x14ac:dyDescent="0.45">
      <c r="A5749" t="s">
        <v>8330</v>
      </c>
      <c r="B5749" t="s">
        <v>8224</v>
      </c>
      <c r="C5749" t="s">
        <v>8384</v>
      </c>
      <c r="D5749" s="8" t="s">
        <v>8373</v>
      </c>
      <c r="E5749">
        <v>2212</v>
      </c>
      <c r="F5749" s="7">
        <v>1</v>
      </c>
      <c r="G5749" s="4">
        <v>6000</v>
      </c>
      <c r="H5749" s="4">
        <v>6863</v>
      </c>
      <c r="I5749" s="25">
        <v>33.294247685182199</v>
      </c>
      <c r="J5749" s="4">
        <v>123</v>
      </c>
      <c r="N5749" t="s">
        <v>8330</v>
      </c>
      <c r="O5749" t="s">
        <v>8224</v>
      </c>
      <c r="P5749" t="s">
        <v>8384</v>
      </c>
      <c r="Q5749" s="8" t="s">
        <v>8373</v>
      </c>
      <c r="R5749">
        <v>2212</v>
      </c>
      <c r="S5749" s="7">
        <v>1</v>
      </c>
      <c r="T5749" s="4">
        <v>6000</v>
      </c>
      <c r="U5749" s="4">
        <v>6863</v>
      </c>
      <c r="V5749" s="25">
        <v>33.294247685182199</v>
      </c>
      <c r="W5749" s="4">
        <v>123</v>
      </c>
    </row>
    <row r="5750" spans="1:23" x14ac:dyDescent="0.45">
      <c r="A5750" t="s">
        <v>8330</v>
      </c>
      <c r="B5750" t="s">
        <v>8224</v>
      </c>
      <c r="C5750" t="s">
        <v>8385</v>
      </c>
      <c r="F5750" s="7"/>
      <c r="G5750" s="4"/>
      <c r="H5750" s="4"/>
      <c r="I5750" s="25"/>
      <c r="J5750" s="4"/>
      <c r="N5750" t="s">
        <v>8330</v>
      </c>
      <c r="O5750" t="s">
        <v>8224</v>
      </c>
      <c r="P5750" t="s">
        <v>8385</v>
      </c>
      <c r="S5750" s="7"/>
      <c r="T5750" s="4"/>
      <c r="U5750" s="4"/>
      <c r="V5750" s="25"/>
      <c r="W5750" s="4"/>
    </row>
    <row r="5751" spans="1:23" x14ac:dyDescent="0.45">
      <c r="A5751" t="s">
        <v>8330</v>
      </c>
      <c r="B5751" t="s">
        <v>8224</v>
      </c>
      <c r="C5751" t="s">
        <v>8385</v>
      </c>
      <c r="D5751" s="8" t="s">
        <v>8376</v>
      </c>
      <c r="F5751" s="7">
        <v>1</v>
      </c>
      <c r="G5751" s="4">
        <v>600</v>
      </c>
      <c r="H5751" s="4">
        <v>1755.01</v>
      </c>
      <c r="I5751" s="25">
        <v>30</v>
      </c>
      <c r="J5751" s="4">
        <v>24</v>
      </c>
      <c r="N5751" t="s">
        <v>8330</v>
      </c>
      <c r="O5751" t="s">
        <v>8224</v>
      </c>
      <c r="P5751" t="s">
        <v>8385</v>
      </c>
      <c r="Q5751" s="8" t="s">
        <v>8376</v>
      </c>
      <c r="S5751" s="7">
        <v>1</v>
      </c>
      <c r="T5751" s="4">
        <v>600</v>
      </c>
      <c r="U5751" s="4">
        <v>1755.01</v>
      </c>
      <c r="V5751" s="25">
        <v>30</v>
      </c>
      <c r="W5751" s="4">
        <v>24</v>
      </c>
    </row>
    <row r="5752" spans="1:23" x14ac:dyDescent="0.45">
      <c r="A5752" t="s">
        <v>8330</v>
      </c>
      <c r="B5752" t="s">
        <v>8224</v>
      </c>
      <c r="C5752" t="s">
        <v>8385</v>
      </c>
      <c r="D5752" s="8" t="s">
        <v>8376</v>
      </c>
      <c r="E5752">
        <v>2214</v>
      </c>
      <c r="F5752" s="7">
        <v>1</v>
      </c>
      <c r="G5752" s="4">
        <v>600</v>
      </c>
      <c r="H5752" s="4">
        <v>1755.01</v>
      </c>
      <c r="I5752" s="25">
        <v>30</v>
      </c>
      <c r="J5752" s="4">
        <v>24</v>
      </c>
      <c r="N5752" t="s">
        <v>8330</v>
      </c>
      <c r="O5752" t="s">
        <v>8224</v>
      </c>
      <c r="P5752" t="s">
        <v>8385</v>
      </c>
      <c r="Q5752" s="8" t="s">
        <v>8376</v>
      </c>
      <c r="R5752">
        <v>2214</v>
      </c>
      <c r="S5752" s="7">
        <v>1</v>
      </c>
      <c r="T5752" s="4">
        <v>600</v>
      </c>
      <c r="U5752" s="4">
        <v>1755.01</v>
      </c>
      <c r="V5752" s="25">
        <v>30</v>
      </c>
      <c r="W5752" s="4">
        <v>24</v>
      </c>
    </row>
    <row r="5753" spans="1:23" x14ac:dyDescent="0.45">
      <c r="A5753" t="s">
        <v>8330</v>
      </c>
      <c r="B5753" t="s">
        <v>8224</v>
      </c>
      <c r="C5753" t="s">
        <v>8385</v>
      </c>
      <c r="D5753" s="8" t="s">
        <v>8378</v>
      </c>
      <c r="F5753" s="7">
        <v>1</v>
      </c>
      <c r="G5753" s="4">
        <v>2500</v>
      </c>
      <c r="H5753" s="4">
        <v>4890</v>
      </c>
      <c r="I5753" s="25">
        <v>22.505960648151813</v>
      </c>
      <c r="J5753" s="4">
        <v>120</v>
      </c>
      <c r="N5753" t="s">
        <v>8330</v>
      </c>
      <c r="O5753" t="s">
        <v>8224</v>
      </c>
      <c r="P5753" t="s">
        <v>8385</v>
      </c>
      <c r="Q5753" s="8" t="s">
        <v>8378</v>
      </c>
      <c r="S5753" s="7">
        <v>1</v>
      </c>
      <c r="T5753" s="4">
        <v>2500</v>
      </c>
      <c r="U5753" s="4">
        <v>4890</v>
      </c>
      <c r="V5753" s="25">
        <v>22.505960648151813</v>
      </c>
      <c r="W5753" s="4">
        <v>120</v>
      </c>
    </row>
    <row r="5754" spans="1:23" x14ac:dyDescent="0.45">
      <c r="A5754" t="s">
        <v>8330</v>
      </c>
      <c r="B5754" t="s">
        <v>8224</v>
      </c>
      <c r="C5754" t="s">
        <v>8385</v>
      </c>
      <c r="D5754" s="8" t="s">
        <v>8378</v>
      </c>
      <c r="E5754">
        <v>2211</v>
      </c>
      <c r="F5754" s="7">
        <v>1</v>
      </c>
      <c r="G5754" s="4">
        <v>2500</v>
      </c>
      <c r="H5754" s="4">
        <v>4890</v>
      </c>
      <c r="I5754" s="25">
        <v>22.505960648151813</v>
      </c>
      <c r="J5754" s="4">
        <v>120</v>
      </c>
      <c r="N5754" t="s">
        <v>8330</v>
      </c>
      <c r="O5754" t="s">
        <v>8224</v>
      </c>
      <c r="P5754" t="s">
        <v>8385</v>
      </c>
      <c r="Q5754" s="8" t="s">
        <v>8378</v>
      </c>
      <c r="R5754">
        <v>2211</v>
      </c>
      <c r="S5754" s="7">
        <v>1</v>
      </c>
      <c r="T5754" s="4">
        <v>2500</v>
      </c>
      <c r="U5754" s="4">
        <v>4890</v>
      </c>
      <c r="V5754" s="25">
        <v>22.505960648151813</v>
      </c>
      <c r="W5754" s="4">
        <v>120</v>
      </c>
    </row>
    <row r="5755" spans="1:23" x14ac:dyDescent="0.45">
      <c r="A5755" t="s">
        <v>8330</v>
      </c>
      <c r="B5755" t="s">
        <v>8224</v>
      </c>
      <c r="C5755" t="s">
        <v>8385</v>
      </c>
      <c r="D5755" s="8" t="s">
        <v>8372</v>
      </c>
      <c r="F5755" s="7">
        <v>1</v>
      </c>
      <c r="G5755" s="4">
        <v>7501</v>
      </c>
      <c r="H5755" s="4">
        <v>7733</v>
      </c>
      <c r="I5755" s="25">
        <v>30</v>
      </c>
      <c r="J5755" s="4">
        <v>111</v>
      </c>
      <c r="N5755" t="s">
        <v>8330</v>
      </c>
      <c r="O5755" t="s">
        <v>8224</v>
      </c>
      <c r="P5755" t="s">
        <v>8385</v>
      </c>
      <c r="Q5755" s="8" t="s">
        <v>8372</v>
      </c>
      <c r="S5755" s="7">
        <v>1</v>
      </c>
      <c r="T5755" s="4">
        <v>7501</v>
      </c>
      <c r="U5755" s="4">
        <v>7733</v>
      </c>
      <c r="V5755" s="25">
        <v>30</v>
      </c>
      <c r="W5755" s="4">
        <v>111</v>
      </c>
    </row>
    <row r="5756" spans="1:23" x14ac:dyDescent="0.45">
      <c r="A5756" t="s">
        <v>8330</v>
      </c>
      <c r="B5756" t="s">
        <v>8224</v>
      </c>
      <c r="C5756" t="s">
        <v>8385</v>
      </c>
      <c r="D5756" s="8" t="s">
        <v>8372</v>
      </c>
      <c r="E5756">
        <v>1027</v>
      </c>
      <c r="F5756" s="7">
        <v>1</v>
      </c>
      <c r="G5756" s="4">
        <v>7501</v>
      </c>
      <c r="H5756" s="4">
        <v>7733</v>
      </c>
      <c r="I5756" s="25">
        <v>30</v>
      </c>
      <c r="J5756" s="4">
        <v>111</v>
      </c>
      <c r="N5756" t="s">
        <v>8330</v>
      </c>
      <c r="O5756" t="s">
        <v>8224</v>
      </c>
      <c r="P5756" t="s">
        <v>8385</v>
      </c>
      <c r="Q5756" s="8" t="s">
        <v>8372</v>
      </c>
      <c r="R5756">
        <v>1027</v>
      </c>
      <c r="S5756" s="7">
        <v>1</v>
      </c>
      <c r="T5756" s="4">
        <v>7501</v>
      </c>
      <c r="U5756" s="4">
        <v>7733</v>
      </c>
      <c r="V5756" s="25">
        <v>30</v>
      </c>
      <c r="W5756" s="4">
        <v>111</v>
      </c>
    </row>
    <row r="5757" spans="1:23" x14ac:dyDescent="0.45">
      <c r="A5757" t="s">
        <v>8330</v>
      </c>
      <c r="B5757" t="s">
        <v>8224</v>
      </c>
      <c r="C5757" t="s">
        <v>8386</v>
      </c>
      <c r="F5757" s="7"/>
      <c r="G5757" s="4"/>
      <c r="H5757" s="4"/>
      <c r="I5757" s="25"/>
      <c r="J5757" s="4"/>
      <c r="N5757" t="s">
        <v>8330</v>
      </c>
      <c r="O5757" t="s">
        <v>8224</v>
      </c>
      <c r="P5757" t="s">
        <v>8386</v>
      </c>
      <c r="S5757" s="7"/>
      <c r="T5757" s="4"/>
      <c r="U5757" s="4"/>
      <c r="V5757" s="25"/>
      <c r="W5757" s="4"/>
    </row>
    <row r="5758" spans="1:23" x14ac:dyDescent="0.45">
      <c r="A5758" t="s">
        <v>8330</v>
      </c>
      <c r="B5758" t="s">
        <v>8224</v>
      </c>
      <c r="C5758" t="s">
        <v>8386</v>
      </c>
      <c r="D5758" s="8" t="s">
        <v>8376</v>
      </c>
      <c r="F5758" s="7">
        <v>1</v>
      </c>
      <c r="G5758" s="4">
        <v>4600</v>
      </c>
      <c r="H5758" s="4">
        <v>4952</v>
      </c>
      <c r="I5758" s="25">
        <v>30</v>
      </c>
      <c r="J5758" s="4">
        <v>76</v>
      </c>
      <c r="N5758" t="s">
        <v>8330</v>
      </c>
      <c r="O5758" t="s">
        <v>8224</v>
      </c>
      <c r="P5758" t="s">
        <v>8386</v>
      </c>
      <c r="Q5758" s="8" t="s">
        <v>8376</v>
      </c>
      <c r="S5758" s="7">
        <v>1</v>
      </c>
      <c r="T5758" s="4">
        <v>4600</v>
      </c>
      <c r="U5758" s="4">
        <v>4952</v>
      </c>
      <c r="V5758" s="25">
        <v>30</v>
      </c>
      <c r="W5758" s="4">
        <v>76</v>
      </c>
    </row>
    <row r="5759" spans="1:23" x14ac:dyDescent="0.45">
      <c r="A5759" t="s">
        <v>8330</v>
      </c>
      <c r="B5759" t="s">
        <v>8224</v>
      </c>
      <c r="C5759" t="s">
        <v>8386</v>
      </c>
      <c r="D5759" s="8" t="s">
        <v>8376</v>
      </c>
      <c r="E5759">
        <v>1035</v>
      </c>
      <c r="F5759" s="7">
        <v>1</v>
      </c>
      <c r="G5759" s="4">
        <v>4600</v>
      </c>
      <c r="H5759" s="4">
        <v>4952</v>
      </c>
      <c r="I5759" s="25">
        <v>30</v>
      </c>
      <c r="J5759" s="4">
        <v>76</v>
      </c>
      <c r="N5759" t="s">
        <v>8330</v>
      </c>
      <c r="O5759" t="s">
        <v>8224</v>
      </c>
      <c r="P5759" t="s">
        <v>8386</v>
      </c>
      <c r="Q5759" s="8" t="s">
        <v>8376</v>
      </c>
      <c r="R5759">
        <v>1035</v>
      </c>
      <c r="S5759" s="7">
        <v>1</v>
      </c>
      <c r="T5759" s="4">
        <v>4600</v>
      </c>
      <c r="U5759" s="4">
        <v>4952</v>
      </c>
      <c r="V5759" s="25">
        <v>30</v>
      </c>
      <c r="W5759" s="4">
        <v>76</v>
      </c>
    </row>
    <row r="5760" spans="1:23" x14ac:dyDescent="0.45">
      <c r="A5760" t="s">
        <v>8330</v>
      </c>
      <c r="B5760" t="s">
        <v>8224</v>
      </c>
      <c r="C5760" t="s">
        <v>8386</v>
      </c>
      <c r="D5760" s="8" t="s">
        <v>8377</v>
      </c>
      <c r="F5760" s="7">
        <v>1</v>
      </c>
      <c r="G5760" s="4">
        <v>70000</v>
      </c>
      <c r="H5760" s="4">
        <v>76949.820000000007</v>
      </c>
      <c r="I5760" s="25">
        <v>29.958333333328483</v>
      </c>
      <c r="J5760" s="4">
        <v>1071</v>
      </c>
      <c r="N5760" t="s">
        <v>8330</v>
      </c>
      <c r="O5760" t="s">
        <v>8224</v>
      </c>
      <c r="P5760" t="s">
        <v>8386</v>
      </c>
      <c r="Q5760" s="8" t="s">
        <v>8377</v>
      </c>
      <c r="S5760" s="7">
        <v>1</v>
      </c>
      <c r="T5760" s="4">
        <v>70000</v>
      </c>
      <c r="U5760" s="4">
        <v>76949.820000000007</v>
      </c>
      <c r="V5760" s="25">
        <v>29.958333333328483</v>
      </c>
      <c r="W5760" s="4">
        <v>1071</v>
      </c>
    </row>
    <row r="5761" spans="1:23" x14ac:dyDescent="0.45">
      <c r="A5761" t="s">
        <v>8330</v>
      </c>
      <c r="B5761" t="s">
        <v>8224</v>
      </c>
      <c r="C5761" t="s">
        <v>8386</v>
      </c>
      <c r="D5761" s="8" t="s">
        <v>8377</v>
      </c>
      <c r="E5761">
        <v>1025</v>
      </c>
      <c r="F5761" s="7">
        <v>1</v>
      </c>
      <c r="G5761" s="4">
        <v>70000</v>
      </c>
      <c r="H5761" s="4">
        <v>76949.820000000007</v>
      </c>
      <c r="I5761" s="25">
        <v>29.958333333328483</v>
      </c>
      <c r="J5761" s="4">
        <v>1071</v>
      </c>
      <c r="N5761" t="s">
        <v>8330</v>
      </c>
      <c r="O5761" t="s">
        <v>8224</v>
      </c>
      <c r="P5761" t="s">
        <v>8386</v>
      </c>
      <c r="Q5761" s="8" t="s">
        <v>8377</v>
      </c>
      <c r="R5761">
        <v>1025</v>
      </c>
      <c r="S5761" s="7">
        <v>1</v>
      </c>
      <c r="T5761" s="4">
        <v>70000</v>
      </c>
      <c r="U5761" s="4">
        <v>76949.820000000007</v>
      </c>
      <c r="V5761" s="25">
        <v>29.958333333328483</v>
      </c>
      <c r="W5761" s="4">
        <v>1071</v>
      </c>
    </row>
    <row r="5762" spans="1:23" x14ac:dyDescent="0.45">
      <c r="A5762" t="s">
        <v>8330</v>
      </c>
      <c r="B5762" t="s">
        <v>8224</v>
      </c>
      <c r="C5762" t="s">
        <v>8386</v>
      </c>
      <c r="D5762" s="8" t="s">
        <v>8379</v>
      </c>
      <c r="F5762" s="7">
        <v>3</v>
      </c>
      <c r="G5762" s="4">
        <v>3005</v>
      </c>
      <c r="H5762" s="4">
        <v>3329</v>
      </c>
      <c r="I5762" s="25">
        <v>27.46195216049091</v>
      </c>
      <c r="J5762" s="4">
        <v>96</v>
      </c>
      <c r="N5762" t="s">
        <v>8330</v>
      </c>
      <c r="O5762" t="s">
        <v>8224</v>
      </c>
      <c r="P5762" t="s">
        <v>8386</v>
      </c>
      <c r="Q5762" s="8" t="s">
        <v>8379</v>
      </c>
      <c r="S5762" s="7">
        <v>3</v>
      </c>
      <c r="T5762" s="4">
        <v>3005</v>
      </c>
      <c r="U5762" s="4">
        <v>3329</v>
      </c>
      <c r="V5762" s="25">
        <v>27.46195216049091</v>
      </c>
      <c r="W5762" s="4">
        <v>96</v>
      </c>
    </row>
    <row r="5763" spans="1:23" x14ac:dyDescent="0.45">
      <c r="A5763" t="s">
        <v>8330</v>
      </c>
      <c r="B5763" t="s">
        <v>8224</v>
      </c>
      <c r="C5763" t="s">
        <v>8386</v>
      </c>
      <c r="D5763" s="8" t="s">
        <v>8379</v>
      </c>
      <c r="E5763">
        <v>1022</v>
      </c>
      <c r="F5763" s="7">
        <v>1</v>
      </c>
      <c r="G5763" s="4">
        <v>2000</v>
      </c>
      <c r="H5763" s="4">
        <v>2298</v>
      </c>
      <c r="I5763" s="25">
        <v>30</v>
      </c>
      <c r="J5763" s="4">
        <v>74</v>
      </c>
      <c r="N5763" t="s">
        <v>8330</v>
      </c>
      <c r="O5763" t="s">
        <v>8224</v>
      </c>
      <c r="P5763" t="s">
        <v>8386</v>
      </c>
      <c r="Q5763" s="8" t="s">
        <v>8379</v>
      </c>
      <c r="R5763">
        <v>1022</v>
      </c>
      <c r="S5763" s="7">
        <v>1</v>
      </c>
      <c r="T5763" s="4">
        <v>2000</v>
      </c>
      <c r="U5763" s="4">
        <v>2298</v>
      </c>
      <c r="V5763" s="25">
        <v>30</v>
      </c>
      <c r="W5763" s="4">
        <v>74</v>
      </c>
    </row>
    <row r="5764" spans="1:23" x14ac:dyDescent="0.45">
      <c r="A5764" t="s">
        <v>8330</v>
      </c>
      <c r="B5764" t="s">
        <v>8224</v>
      </c>
      <c r="C5764" t="s">
        <v>8386</v>
      </c>
      <c r="D5764" s="8" t="s">
        <v>8379</v>
      </c>
      <c r="E5764">
        <v>1037</v>
      </c>
      <c r="F5764" s="7">
        <v>1</v>
      </c>
      <c r="G5764" s="4">
        <v>1000</v>
      </c>
      <c r="H5764" s="4">
        <v>1021</v>
      </c>
      <c r="I5764" s="25">
        <v>22.385856481472729</v>
      </c>
      <c r="J5764" s="4">
        <v>21</v>
      </c>
      <c r="N5764" t="s">
        <v>8330</v>
      </c>
      <c r="O5764" t="s">
        <v>8224</v>
      </c>
      <c r="P5764" t="s">
        <v>8386</v>
      </c>
      <c r="Q5764" s="8" t="s">
        <v>8379</v>
      </c>
      <c r="R5764">
        <v>1037</v>
      </c>
      <c r="S5764" s="7">
        <v>1</v>
      </c>
      <c r="T5764" s="4">
        <v>1000</v>
      </c>
      <c r="U5764" s="4">
        <v>1021</v>
      </c>
      <c r="V5764" s="25">
        <v>22.385856481472729</v>
      </c>
      <c r="W5764" s="4">
        <v>21</v>
      </c>
    </row>
    <row r="5765" spans="1:23" x14ac:dyDescent="0.45">
      <c r="A5765" t="s">
        <v>8330</v>
      </c>
      <c r="B5765" t="s">
        <v>8224</v>
      </c>
      <c r="C5765" t="s">
        <v>8386</v>
      </c>
      <c r="D5765" s="8" t="s">
        <v>8379</v>
      </c>
      <c r="E5765">
        <v>2213</v>
      </c>
      <c r="F5765" s="7">
        <v>1</v>
      </c>
      <c r="G5765" s="4">
        <v>5</v>
      </c>
      <c r="H5765" s="4">
        <v>10</v>
      </c>
      <c r="I5765" s="25">
        <v>30</v>
      </c>
      <c r="J5765" s="4">
        <v>1</v>
      </c>
      <c r="N5765" t="s">
        <v>8330</v>
      </c>
      <c r="O5765" t="s">
        <v>8224</v>
      </c>
      <c r="P5765" t="s">
        <v>8386</v>
      </c>
      <c r="Q5765" s="8" t="s">
        <v>8379</v>
      </c>
      <c r="R5765">
        <v>2213</v>
      </c>
      <c r="S5765" s="7">
        <v>1</v>
      </c>
      <c r="T5765" s="4">
        <v>5</v>
      </c>
      <c r="U5765" s="4">
        <v>10</v>
      </c>
      <c r="V5765" s="25">
        <v>30</v>
      </c>
      <c r="W5765" s="4">
        <v>1</v>
      </c>
    </row>
    <row r="5766" spans="1:23" x14ac:dyDescent="0.45">
      <c r="A5766" t="s">
        <v>8330</v>
      </c>
      <c r="B5766" t="s">
        <v>8224</v>
      </c>
      <c r="C5766" t="s">
        <v>8386</v>
      </c>
      <c r="D5766" s="8" t="s">
        <v>8370</v>
      </c>
      <c r="F5766" s="7">
        <v>2</v>
      </c>
      <c r="G5766" s="4">
        <v>1300</v>
      </c>
      <c r="H5766" s="4">
        <v>1332</v>
      </c>
      <c r="I5766" s="25">
        <v>22</v>
      </c>
      <c r="J5766" s="4">
        <v>33</v>
      </c>
      <c r="N5766" t="s">
        <v>8330</v>
      </c>
      <c r="O5766" t="s">
        <v>8224</v>
      </c>
      <c r="P5766" t="s">
        <v>8386</v>
      </c>
      <c r="Q5766" s="8" t="s">
        <v>8370</v>
      </c>
      <c r="S5766" s="7">
        <v>2</v>
      </c>
      <c r="T5766" s="4">
        <v>1300</v>
      </c>
      <c r="U5766" s="4">
        <v>1332</v>
      </c>
      <c r="V5766" s="25">
        <v>22</v>
      </c>
      <c r="W5766" s="4">
        <v>33</v>
      </c>
    </row>
    <row r="5767" spans="1:23" x14ac:dyDescent="0.45">
      <c r="A5767" t="s">
        <v>8330</v>
      </c>
      <c r="B5767" t="s">
        <v>8224</v>
      </c>
      <c r="C5767" t="s">
        <v>8386</v>
      </c>
      <c r="D5767" s="8" t="s">
        <v>8370</v>
      </c>
      <c r="E5767">
        <v>2216</v>
      </c>
      <c r="F5767" s="7">
        <v>1</v>
      </c>
      <c r="G5767" s="4">
        <v>300</v>
      </c>
      <c r="H5767" s="4">
        <v>317</v>
      </c>
      <c r="I5767" s="25">
        <v>14</v>
      </c>
      <c r="J5767" s="4">
        <v>14</v>
      </c>
      <c r="N5767" t="s">
        <v>8330</v>
      </c>
      <c r="O5767" t="s">
        <v>8224</v>
      </c>
      <c r="P5767" t="s">
        <v>8386</v>
      </c>
      <c r="Q5767" s="8" t="s">
        <v>8370</v>
      </c>
      <c r="R5767">
        <v>2216</v>
      </c>
      <c r="S5767" s="7">
        <v>1</v>
      </c>
      <c r="T5767" s="4">
        <v>300</v>
      </c>
      <c r="U5767" s="4">
        <v>317</v>
      </c>
      <c r="V5767" s="25">
        <v>14</v>
      </c>
      <c r="W5767" s="4">
        <v>14</v>
      </c>
    </row>
    <row r="5768" spans="1:23" x14ac:dyDescent="0.45">
      <c r="A5768" t="s">
        <v>8330</v>
      </c>
      <c r="B5768" t="s">
        <v>8224</v>
      </c>
      <c r="C5768" t="s">
        <v>8386</v>
      </c>
      <c r="D5768" s="8" t="s">
        <v>8370</v>
      </c>
      <c r="E5768">
        <v>2219</v>
      </c>
      <c r="F5768" s="7">
        <v>1</v>
      </c>
      <c r="G5768" s="4">
        <v>1000</v>
      </c>
      <c r="H5768" s="4">
        <v>1015</v>
      </c>
      <c r="I5768" s="25">
        <v>30</v>
      </c>
      <c r="J5768" s="4">
        <v>19</v>
      </c>
      <c r="N5768" t="s">
        <v>8330</v>
      </c>
      <c r="O5768" t="s">
        <v>8224</v>
      </c>
      <c r="P5768" t="s">
        <v>8386</v>
      </c>
      <c r="Q5768" s="8" t="s">
        <v>8370</v>
      </c>
      <c r="R5768">
        <v>2219</v>
      </c>
      <c r="S5768" s="7">
        <v>1</v>
      </c>
      <c r="T5768" s="4">
        <v>1000</v>
      </c>
      <c r="U5768" s="4">
        <v>1015</v>
      </c>
      <c r="V5768" s="25">
        <v>30</v>
      </c>
      <c r="W5768" s="4">
        <v>19</v>
      </c>
    </row>
    <row r="5769" spans="1:23" x14ac:dyDescent="0.45">
      <c r="A5769" t="s">
        <v>8330</v>
      </c>
      <c r="B5769" t="s">
        <v>8224</v>
      </c>
      <c r="C5769" t="s">
        <v>8386</v>
      </c>
      <c r="D5769" s="8" t="s">
        <v>8372</v>
      </c>
      <c r="F5769" s="7">
        <v>1</v>
      </c>
      <c r="G5769" s="4">
        <v>3000</v>
      </c>
      <c r="H5769" s="4">
        <v>10554.11</v>
      </c>
      <c r="I5769" s="25">
        <v>22.914687500000582</v>
      </c>
      <c r="J5769" s="4">
        <v>478</v>
      </c>
      <c r="N5769" t="s">
        <v>8330</v>
      </c>
      <c r="O5769" t="s">
        <v>8224</v>
      </c>
      <c r="P5769" t="s">
        <v>8386</v>
      </c>
      <c r="Q5769" s="8" t="s">
        <v>8372</v>
      </c>
      <c r="S5769" s="7">
        <v>1</v>
      </c>
      <c r="T5769" s="4">
        <v>3000</v>
      </c>
      <c r="U5769" s="4">
        <v>10554.11</v>
      </c>
      <c r="V5769" s="25">
        <v>22.914687500000582</v>
      </c>
      <c r="W5769" s="4">
        <v>478</v>
      </c>
    </row>
    <row r="5770" spans="1:23" x14ac:dyDescent="0.45">
      <c r="A5770" t="s">
        <v>8330</v>
      </c>
      <c r="B5770" t="s">
        <v>8224</v>
      </c>
      <c r="C5770" t="s">
        <v>8386</v>
      </c>
      <c r="D5770" s="8" t="s">
        <v>8372</v>
      </c>
      <c r="E5770">
        <v>1021</v>
      </c>
      <c r="F5770" s="7">
        <v>1</v>
      </c>
      <c r="G5770" s="4">
        <v>3000</v>
      </c>
      <c r="H5770" s="4">
        <v>10554.11</v>
      </c>
      <c r="I5770" s="25">
        <v>22.914687500000582</v>
      </c>
      <c r="J5770" s="4">
        <v>478</v>
      </c>
      <c r="N5770" t="s">
        <v>8330</v>
      </c>
      <c r="O5770" t="s">
        <v>8224</v>
      </c>
      <c r="P5770" t="s">
        <v>8386</v>
      </c>
      <c r="Q5770" s="8" t="s">
        <v>8372</v>
      </c>
      <c r="R5770">
        <v>1021</v>
      </c>
      <c r="S5770" s="7">
        <v>1</v>
      </c>
      <c r="T5770" s="4">
        <v>3000</v>
      </c>
      <c r="U5770" s="4">
        <v>10554.11</v>
      </c>
      <c r="V5770" s="25">
        <v>22.914687500000582</v>
      </c>
      <c r="W5770" s="4">
        <v>478</v>
      </c>
    </row>
    <row r="5771" spans="1:23" x14ac:dyDescent="0.45">
      <c r="A5771" t="s">
        <v>8330</v>
      </c>
      <c r="B5771" t="s">
        <v>8224</v>
      </c>
      <c r="C5771" t="s">
        <v>8386</v>
      </c>
      <c r="D5771" s="8" t="s">
        <v>8373</v>
      </c>
      <c r="F5771" s="7">
        <v>1</v>
      </c>
      <c r="G5771" s="4">
        <v>420</v>
      </c>
      <c r="H5771" s="4">
        <v>425</v>
      </c>
      <c r="I5771" s="25">
        <v>10.55656249999447</v>
      </c>
      <c r="J5771" s="4">
        <v>9</v>
      </c>
      <c r="N5771" t="s">
        <v>8330</v>
      </c>
      <c r="O5771" t="s">
        <v>8224</v>
      </c>
      <c r="P5771" t="s">
        <v>8386</v>
      </c>
      <c r="Q5771" s="8" t="s">
        <v>8373</v>
      </c>
      <c r="S5771" s="7">
        <v>1</v>
      </c>
      <c r="T5771" s="4">
        <v>420</v>
      </c>
      <c r="U5771" s="4">
        <v>425</v>
      </c>
      <c r="V5771" s="25">
        <v>10.55656249999447</v>
      </c>
      <c r="W5771" s="4">
        <v>9</v>
      </c>
    </row>
    <row r="5772" spans="1:23" x14ac:dyDescent="0.45">
      <c r="A5772" t="s">
        <v>8330</v>
      </c>
      <c r="B5772" t="s">
        <v>8224</v>
      </c>
      <c r="C5772" t="s">
        <v>8386</v>
      </c>
      <c r="D5772" s="8" t="s">
        <v>8373</v>
      </c>
      <c r="E5772">
        <v>2217</v>
      </c>
      <c r="F5772" s="7">
        <v>1</v>
      </c>
      <c r="G5772" s="4">
        <v>420</v>
      </c>
      <c r="H5772" s="4">
        <v>425</v>
      </c>
      <c r="I5772" s="25">
        <v>10.55656249999447</v>
      </c>
      <c r="J5772" s="4">
        <v>9</v>
      </c>
      <c r="N5772" t="s">
        <v>8330</v>
      </c>
      <c r="O5772" t="s">
        <v>8224</v>
      </c>
      <c r="P5772" t="s">
        <v>8386</v>
      </c>
      <c r="Q5772" s="8" t="s">
        <v>8373</v>
      </c>
      <c r="R5772">
        <v>2217</v>
      </c>
      <c r="S5772" s="7">
        <v>1</v>
      </c>
      <c r="T5772" s="4">
        <v>420</v>
      </c>
      <c r="U5772" s="4">
        <v>425</v>
      </c>
      <c r="V5772" s="25">
        <v>10.55656249999447</v>
      </c>
      <c r="W5772" s="4">
        <v>9</v>
      </c>
    </row>
    <row r="5773" spans="1:23" x14ac:dyDescent="0.45">
      <c r="A5773" t="s">
        <v>8330</v>
      </c>
      <c r="B5773" t="s">
        <v>8224</v>
      </c>
      <c r="C5773" t="s">
        <v>8386</v>
      </c>
      <c r="D5773" s="8" t="s">
        <v>8374</v>
      </c>
      <c r="F5773" s="7">
        <v>1</v>
      </c>
      <c r="G5773" s="4">
        <v>10000</v>
      </c>
      <c r="H5773" s="4">
        <v>10740</v>
      </c>
      <c r="I5773" s="25">
        <v>30</v>
      </c>
      <c r="J5773" s="4">
        <v>99</v>
      </c>
      <c r="N5773" t="s">
        <v>8330</v>
      </c>
      <c r="O5773" t="s">
        <v>8224</v>
      </c>
      <c r="P5773" t="s">
        <v>8386</v>
      </c>
      <c r="Q5773" s="8" t="s">
        <v>8374</v>
      </c>
      <c r="S5773" s="7">
        <v>1</v>
      </c>
      <c r="T5773" s="4">
        <v>10000</v>
      </c>
      <c r="U5773" s="4">
        <v>10740</v>
      </c>
      <c r="V5773" s="25">
        <v>30</v>
      </c>
      <c r="W5773" s="4">
        <v>99</v>
      </c>
    </row>
    <row r="5774" spans="1:23" x14ac:dyDescent="0.45">
      <c r="A5774" t="s">
        <v>8330</v>
      </c>
      <c r="B5774" t="s">
        <v>8224</v>
      </c>
      <c r="C5774" t="s">
        <v>8386</v>
      </c>
      <c r="D5774" s="8" t="s">
        <v>8374</v>
      </c>
      <c r="E5774">
        <v>1031</v>
      </c>
      <c r="F5774" s="7">
        <v>1</v>
      </c>
      <c r="G5774" s="4">
        <v>10000</v>
      </c>
      <c r="H5774" s="4">
        <v>10740</v>
      </c>
      <c r="I5774" s="25">
        <v>30</v>
      </c>
      <c r="J5774" s="4">
        <v>99</v>
      </c>
      <c r="N5774" t="s">
        <v>8330</v>
      </c>
      <c r="O5774" t="s">
        <v>8224</v>
      </c>
      <c r="P5774" t="s">
        <v>8386</v>
      </c>
      <c r="Q5774" s="8" t="s">
        <v>8374</v>
      </c>
      <c r="R5774">
        <v>1031</v>
      </c>
      <c r="S5774" s="7">
        <v>1</v>
      </c>
      <c r="T5774" s="4">
        <v>10000</v>
      </c>
      <c r="U5774" s="4">
        <v>10740</v>
      </c>
      <c r="V5774" s="25">
        <v>30</v>
      </c>
      <c r="W5774" s="4">
        <v>99</v>
      </c>
    </row>
    <row r="5775" spans="1:23" x14ac:dyDescent="0.45">
      <c r="A5775" t="s">
        <v>8330</v>
      </c>
      <c r="B5775" t="s">
        <v>8224</v>
      </c>
      <c r="C5775" t="s">
        <v>8387</v>
      </c>
      <c r="F5775" s="7"/>
      <c r="G5775" s="4"/>
      <c r="H5775" s="4"/>
      <c r="I5775" s="25"/>
      <c r="J5775" s="4"/>
      <c r="N5775" t="s">
        <v>8330</v>
      </c>
      <c r="O5775" t="s">
        <v>8224</v>
      </c>
      <c r="P5775" t="s">
        <v>8387</v>
      </c>
      <c r="S5775" s="7"/>
      <c r="T5775" s="4"/>
      <c r="U5775" s="4"/>
      <c r="V5775" s="25"/>
      <c r="W5775" s="4"/>
    </row>
    <row r="5776" spans="1:23" x14ac:dyDescent="0.45">
      <c r="A5776" t="s">
        <v>8330</v>
      </c>
      <c r="B5776" t="s">
        <v>8224</v>
      </c>
      <c r="C5776" t="s">
        <v>8387</v>
      </c>
      <c r="D5776" s="8" t="s">
        <v>8377</v>
      </c>
      <c r="F5776" s="7">
        <v>1</v>
      </c>
      <c r="G5776" s="4">
        <v>1500</v>
      </c>
      <c r="H5776" s="4">
        <v>2180</v>
      </c>
      <c r="I5776" s="25">
        <v>29.958333333328483</v>
      </c>
      <c r="J5776" s="4">
        <v>61</v>
      </c>
      <c r="N5776" t="s">
        <v>8330</v>
      </c>
      <c r="O5776" t="s">
        <v>8224</v>
      </c>
      <c r="P5776" t="s">
        <v>8387</v>
      </c>
      <c r="Q5776" s="8" t="s">
        <v>8377</v>
      </c>
      <c r="S5776" s="7">
        <v>1</v>
      </c>
      <c r="T5776" s="4">
        <v>1500</v>
      </c>
      <c r="U5776" s="4">
        <v>2180</v>
      </c>
      <c r="V5776" s="25">
        <v>29.958333333328483</v>
      </c>
      <c r="W5776" s="4">
        <v>61</v>
      </c>
    </row>
    <row r="5777" spans="1:23" x14ac:dyDescent="0.45">
      <c r="A5777" t="s">
        <v>8330</v>
      </c>
      <c r="B5777" t="s">
        <v>8224</v>
      </c>
      <c r="C5777" t="s">
        <v>8387</v>
      </c>
      <c r="D5777" s="8" t="s">
        <v>8377</v>
      </c>
      <c r="E5777">
        <v>1038</v>
      </c>
      <c r="F5777" s="7">
        <v>1</v>
      </c>
      <c r="G5777" s="4">
        <v>1500</v>
      </c>
      <c r="H5777" s="4">
        <v>2180</v>
      </c>
      <c r="I5777" s="25">
        <v>29.958333333328483</v>
      </c>
      <c r="J5777" s="4">
        <v>61</v>
      </c>
      <c r="N5777" t="s">
        <v>8330</v>
      </c>
      <c r="O5777" t="s">
        <v>8224</v>
      </c>
      <c r="P5777" t="s">
        <v>8387</v>
      </c>
      <c r="Q5777" s="8" t="s">
        <v>8377</v>
      </c>
      <c r="R5777">
        <v>1038</v>
      </c>
      <c r="S5777" s="7">
        <v>1</v>
      </c>
      <c r="T5777" s="4">
        <v>1500</v>
      </c>
      <c r="U5777" s="4">
        <v>2180</v>
      </c>
      <c r="V5777" s="25">
        <v>29.958333333328483</v>
      </c>
      <c r="W5777" s="4">
        <v>61</v>
      </c>
    </row>
    <row r="5778" spans="1:23" x14ac:dyDescent="0.45">
      <c r="A5778" t="s">
        <v>8330</v>
      </c>
      <c r="B5778" t="s">
        <v>8224</v>
      </c>
      <c r="C5778" t="s">
        <v>8387</v>
      </c>
      <c r="D5778" s="8" t="s">
        <v>8369</v>
      </c>
      <c r="F5778" s="7">
        <v>1</v>
      </c>
      <c r="G5778" s="4">
        <v>5400</v>
      </c>
      <c r="H5778" s="4">
        <v>5858.84</v>
      </c>
      <c r="I5778" s="25">
        <v>30</v>
      </c>
      <c r="J5778" s="4">
        <v>96</v>
      </c>
      <c r="N5778" t="s">
        <v>8330</v>
      </c>
      <c r="O5778" t="s">
        <v>8224</v>
      </c>
      <c r="P5778" t="s">
        <v>8387</v>
      </c>
      <c r="Q5778" s="8" t="s">
        <v>8369</v>
      </c>
      <c r="S5778" s="7">
        <v>1</v>
      </c>
      <c r="T5778" s="4">
        <v>5400</v>
      </c>
      <c r="U5778" s="4">
        <v>5858.84</v>
      </c>
      <c r="V5778" s="25">
        <v>30</v>
      </c>
      <c r="W5778" s="4">
        <v>96</v>
      </c>
    </row>
    <row r="5779" spans="1:23" x14ac:dyDescent="0.45">
      <c r="A5779" t="s">
        <v>8330</v>
      </c>
      <c r="B5779" t="s">
        <v>8224</v>
      </c>
      <c r="C5779" t="s">
        <v>8387</v>
      </c>
      <c r="D5779" s="8" t="s">
        <v>8369</v>
      </c>
      <c r="E5779">
        <v>1032</v>
      </c>
      <c r="F5779" s="7">
        <v>1</v>
      </c>
      <c r="G5779" s="4">
        <v>5400</v>
      </c>
      <c r="H5779" s="4">
        <v>5858.84</v>
      </c>
      <c r="I5779" s="25">
        <v>30</v>
      </c>
      <c r="J5779" s="4">
        <v>96</v>
      </c>
      <c r="N5779" t="s">
        <v>8330</v>
      </c>
      <c r="O5779" t="s">
        <v>8224</v>
      </c>
      <c r="P5779" t="s">
        <v>8387</v>
      </c>
      <c r="Q5779" s="8" t="s">
        <v>8369</v>
      </c>
      <c r="R5779">
        <v>1032</v>
      </c>
      <c r="S5779" s="7">
        <v>1</v>
      </c>
      <c r="T5779" s="4">
        <v>5400</v>
      </c>
      <c r="U5779" s="4">
        <v>5858.84</v>
      </c>
      <c r="V5779" s="25">
        <v>30</v>
      </c>
      <c r="W5779" s="4">
        <v>96</v>
      </c>
    </row>
    <row r="5780" spans="1:23" x14ac:dyDescent="0.45">
      <c r="A5780" t="s">
        <v>8330</v>
      </c>
      <c r="B5780" t="s">
        <v>8224</v>
      </c>
      <c r="C5780" t="s">
        <v>8387</v>
      </c>
      <c r="D5780" s="8" t="s">
        <v>8370</v>
      </c>
      <c r="F5780" s="7">
        <v>1</v>
      </c>
      <c r="G5780" s="4">
        <v>5000</v>
      </c>
      <c r="H5780" s="4">
        <v>6500.09</v>
      </c>
      <c r="I5780" s="25">
        <v>31.999259259260725</v>
      </c>
      <c r="J5780" s="4">
        <v>166</v>
      </c>
      <c r="N5780" t="s">
        <v>8330</v>
      </c>
      <c r="O5780" t="s">
        <v>8224</v>
      </c>
      <c r="P5780" t="s">
        <v>8387</v>
      </c>
      <c r="Q5780" s="8" t="s">
        <v>8370</v>
      </c>
      <c r="S5780" s="7">
        <v>1</v>
      </c>
      <c r="T5780" s="4">
        <v>5000</v>
      </c>
      <c r="U5780" s="4">
        <v>6500.09</v>
      </c>
      <c r="V5780" s="25">
        <v>31.999259259260725</v>
      </c>
      <c r="W5780" s="4">
        <v>166</v>
      </c>
    </row>
    <row r="5781" spans="1:23" x14ac:dyDescent="0.45">
      <c r="A5781" t="s">
        <v>8330</v>
      </c>
      <c r="B5781" t="s">
        <v>8224</v>
      </c>
      <c r="C5781" t="s">
        <v>8387</v>
      </c>
      <c r="D5781" s="8" t="s">
        <v>8370</v>
      </c>
      <c r="E5781">
        <v>1034</v>
      </c>
      <c r="F5781" s="7">
        <v>1</v>
      </c>
      <c r="G5781" s="4">
        <v>5000</v>
      </c>
      <c r="H5781" s="4">
        <v>6500.09</v>
      </c>
      <c r="I5781" s="25">
        <v>31.999259259260725</v>
      </c>
      <c r="J5781" s="4">
        <v>166</v>
      </c>
      <c r="N5781" t="s">
        <v>8330</v>
      </c>
      <c r="O5781" t="s">
        <v>8224</v>
      </c>
      <c r="P5781" t="s">
        <v>8387</v>
      </c>
      <c r="Q5781" s="8" t="s">
        <v>8370</v>
      </c>
      <c r="R5781">
        <v>1034</v>
      </c>
      <c r="S5781" s="7">
        <v>1</v>
      </c>
      <c r="T5781" s="4">
        <v>5000</v>
      </c>
      <c r="U5781" s="4">
        <v>6500.09</v>
      </c>
      <c r="V5781" s="25">
        <v>31.999259259260725</v>
      </c>
      <c r="W5781" s="4">
        <v>166</v>
      </c>
    </row>
    <row r="5782" spans="1:23" x14ac:dyDescent="0.45">
      <c r="A5782" t="s">
        <v>8330</v>
      </c>
      <c r="B5782" t="s">
        <v>8224</v>
      </c>
      <c r="C5782" t="s">
        <v>8387</v>
      </c>
      <c r="D5782" s="8" t="s">
        <v>8371</v>
      </c>
      <c r="F5782" s="7">
        <v>1</v>
      </c>
      <c r="G5782" s="4">
        <v>2000</v>
      </c>
      <c r="H5782" s="4">
        <v>6842</v>
      </c>
      <c r="I5782" s="25">
        <v>14</v>
      </c>
      <c r="J5782" s="4">
        <v>159</v>
      </c>
      <c r="N5782" t="s">
        <v>8330</v>
      </c>
      <c r="O5782" t="s">
        <v>8224</v>
      </c>
      <c r="P5782" t="s">
        <v>8387</v>
      </c>
      <c r="Q5782" s="8" t="s">
        <v>8371</v>
      </c>
      <c r="S5782" s="7">
        <v>1</v>
      </c>
      <c r="T5782" s="4">
        <v>2000</v>
      </c>
      <c r="U5782" s="4">
        <v>6842</v>
      </c>
      <c r="V5782" s="25">
        <v>14</v>
      </c>
      <c r="W5782" s="4">
        <v>159</v>
      </c>
    </row>
    <row r="5783" spans="1:23" x14ac:dyDescent="0.45">
      <c r="A5783" t="s">
        <v>8330</v>
      </c>
      <c r="B5783" t="s">
        <v>8224</v>
      </c>
      <c r="C5783" t="s">
        <v>8387</v>
      </c>
      <c r="D5783" s="8" t="s">
        <v>8371</v>
      </c>
      <c r="E5783">
        <v>1030</v>
      </c>
      <c r="F5783" s="7">
        <v>1</v>
      </c>
      <c r="G5783" s="4">
        <v>2000</v>
      </c>
      <c r="H5783" s="4">
        <v>6842</v>
      </c>
      <c r="I5783" s="25">
        <v>14</v>
      </c>
      <c r="J5783" s="4">
        <v>159</v>
      </c>
      <c r="N5783" t="s">
        <v>8330</v>
      </c>
      <c r="O5783" t="s">
        <v>8224</v>
      </c>
      <c r="P5783" t="s">
        <v>8387</v>
      </c>
      <c r="Q5783" s="8" t="s">
        <v>8371</v>
      </c>
      <c r="R5783">
        <v>1030</v>
      </c>
      <c r="S5783" s="7">
        <v>1</v>
      </c>
      <c r="T5783" s="4">
        <v>2000</v>
      </c>
      <c r="U5783" s="4">
        <v>6842</v>
      </c>
      <c r="V5783" s="25">
        <v>14</v>
      </c>
      <c r="W5783" s="4">
        <v>159</v>
      </c>
    </row>
    <row r="5784" spans="1:23" x14ac:dyDescent="0.45">
      <c r="A5784" t="s">
        <v>8330</v>
      </c>
      <c r="B5784" t="s">
        <v>8224</v>
      </c>
      <c r="C5784" t="s">
        <v>8387</v>
      </c>
      <c r="D5784" s="8" t="s">
        <v>8374</v>
      </c>
      <c r="F5784" s="7">
        <v>1</v>
      </c>
      <c r="G5784" s="4">
        <v>500</v>
      </c>
      <c r="H5784" s="4">
        <v>641</v>
      </c>
      <c r="I5784" s="25">
        <v>25.223310185181617</v>
      </c>
      <c r="J5784" s="4">
        <v>30</v>
      </c>
      <c r="N5784" t="s">
        <v>8330</v>
      </c>
      <c r="O5784" t="s">
        <v>8224</v>
      </c>
      <c r="P5784" t="s">
        <v>8387</v>
      </c>
      <c r="Q5784" s="8" t="s">
        <v>8374</v>
      </c>
      <c r="S5784" s="7">
        <v>1</v>
      </c>
      <c r="T5784" s="4">
        <v>500</v>
      </c>
      <c r="U5784" s="4">
        <v>641</v>
      </c>
      <c r="V5784" s="25">
        <v>25.223310185181617</v>
      </c>
      <c r="W5784" s="4">
        <v>30</v>
      </c>
    </row>
    <row r="5785" spans="1:23" x14ac:dyDescent="0.45">
      <c r="A5785" t="s">
        <v>8330</v>
      </c>
      <c r="B5785" t="s">
        <v>8224</v>
      </c>
      <c r="C5785" t="s">
        <v>8387</v>
      </c>
      <c r="D5785" s="8" t="s">
        <v>8374</v>
      </c>
      <c r="E5785">
        <v>1039</v>
      </c>
      <c r="F5785" s="7">
        <v>1</v>
      </c>
      <c r="G5785" s="4">
        <v>500</v>
      </c>
      <c r="H5785" s="4">
        <v>641</v>
      </c>
      <c r="I5785" s="25">
        <v>25.223310185181617</v>
      </c>
      <c r="J5785" s="4">
        <v>30</v>
      </c>
      <c r="N5785" t="s">
        <v>8330</v>
      </c>
      <c r="O5785" t="s">
        <v>8224</v>
      </c>
      <c r="P5785" t="s">
        <v>8387</v>
      </c>
      <c r="Q5785" s="8" t="s">
        <v>8374</v>
      </c>
      <c r="R5785">
        <v>1039</v>
      </c>
      <c r="S5785" s="7">
        <v>1</v>
      </c>
      <c r="T5785" s="4">
        <v>500</v>
      </c>
      <c r="U5785" s="4">
        <v>641</v>
      </c>
      <c r="V5785" s="25">
        <v>25.223310185181617</v>
      </c>
      <c r="W5785" s="4">
        <v>30</v>
      </c>
    </row>
    <row r="5786" spans="1:23" x14ac:dyDescent="0.45">
      <c r="A5786" t="s">
        <v>8324</v>
      </c>
      <c r="B5786"/>
      <c r="F5786" s="7">
        <v>40</v>
      </c>
      <c r="G5786" s="4">
        <v>256749</v>
      </c>
      <c r="H5786" s="4">
        <v>12180</v>
      </c>
      <c r="I5786" s="25">
        <v>34.868622395833519</v>
      </c>
      <c r="J5786" s="4">
        <v>265</v>
      </c>
      <c r="N5786" t="s">
        <v>8324</v>
      </c>
      <c r="O5786"/>
      <c r="S5786" s="7">
        <v>40</v>
      </c>
      <c r="T5786" s="4">
        <v>256749</v>
      </c>
      <c r="U5786" s="4">
        <v>12180</v>
      </c>
      <c r="V5786" s="25">
        <v>34.868622395833519</v>
      </c>
      <c r="W5786" s="4">
        <v>265</v>
      </c>
    </row>
    <row r="5787" spans="1:23" x14ac:dyDescent="0.45">
      <c r="A5787" t="s">
        <v>8324</v>
      </c>
      <c r="B5787" t="s">
        <v>8226</v>
      </c>
      <c r="F5787" s="7">
        <v>1</v>
      </c>
      <c r="G5787" s="4">
        <v>15000</v>
      </c>
      <c r="H5787" s="4">
        <v>360</v>
      </c>
      <c r="I5787" s="25">
        <v>30</v>
      </c>
      <c r="J5787" s="4">
        <v>6</v>
      </c>
      <c r="N5787" t="s">
        <v>8324</v>
      </c>
      <c r="O5787" t="s">
        <v>8226</v>
      </c>
      <c r="S5787" s="7">
        <v>1</v>
      </c>
      <c r="T5787" s="4">
        <v>15000</v>
      </c>
      <c r="U5787" s="4">
        <v>360</v>
      </c>
      <c r="V5787" s="25">
        <v>30</v>
      </c>
      <c r="W5787" s="4">
        <v>6</v>
      </c>
    </row>
    <row r="5788" spans="1:23" x14ac:dyDescent="0.45">
      <c r="A5788" t="s">
        <v>8324</v>
      </c>
      <c r="B5788" t="s">
        <v>8226</v>
      </c>
      <c r="C5788" t="s">
        <v>8384</v>
      </c>
      <c r="F5788" s="7"/>
      <c r="G5788" s="4"/>
      <c r="H5788" s="4"/>
      <c r="I5788" s="25"/>
      <c r="J5788" s="4"/>
      <c r="N5788" t="s">
        <v>8324</v>
      </c>
      <c r="O5788" t="s">
        <v>8226</v>
      </c>
      <c r="P5788" t="s">
        <v>8384</v>
      </c>
      <c r="S5788" s="7"/>
      <c r="T5788" s="4"/>
      <c r="U5788" s="4"/>
      <c r="V5788" s="25"/>
      <c r="W5788" s="4"/>
    </row>
    <row r="5789" spans="1:23" x14ac:dyDescent="0.45">
      <c r="A5789" t="s">
        <v>8324</v>
      </c>
      <c r="B5789" t="s">
        <v>8226</v>
      </c>
      <c r="C5789" t="s">
        <v>8384</v>
      </c>
      <c r="D5789" s="8" t="s">
        <v>8381</v>
      </c>
      <c r="F5789" s="7">
        <v>1</v>
      </c>
      <c r="G5789" s="4">
        <v>15000</v>
      </c>
      <c r="H5789" s="4">
        <v>360</v>
      </c>
      <c r="I5789" s="25">
        <v>30</v>
      </c>
      <c r="J5789" s="4">
        <v>6</v>
      </c>
      <c r="N5789" t="s">
        <v>8324</v>
      </c>
      <c r="O5789" t="s">
        <v>8226</v>
      </c>
      <c r="P5789" t="s">
        <v>8384</v>
      </c>
      <c r="Q5789" s="8" t="s">
        <v>8381</v>
      </c>
      <c r="S5789" s="7">
        <v>1</v>
      </c>
      <c r="T5789" s="4">
        <v>15000</v>
      </c>
      <c r="U5789" s="4">
        <v>360</v>
      </c>
      <c r="V5789" s="25">
        <v>30</v>
      </c>
      <c r="W5789" s="4">
        <v>6</v>
      </c>
    </row>
    <row r="5790" spans="1:23" x14ac:dyDescent="0.45">
      <c r="A5790" t="s">
        <v>8324</v>
      </c>
      <c r="B5790" t="s">
        <v>8226</v>
      </c>
      <c r="C5790" t="s">
        <v>8384</v>
      </c>
      <c r="D5790" s="8" t="s">
        <v>8381</v>
      </c>
      <c r="E5790">
        <v>1488</v>
      </c>
      <c r="F5790" s="7">
        <v>1</v>
      </c>
      <c r="G5790" s="4">
        <v>15000</v>
      </c>
      <c r="H5790" s="4">
        <v>360</v>
      </c>
      <c r="I5790" s="25">
        <v>30</v>
      </c>
      <c r="J5790" s="4">
        <v>6</v>
      </c>
      <c r="N5790" t="s">
        <v>8324</v>
      </c>
      <c r="O5790" t="s">
        <v>8226</v>
      </c>
      <c r="P5790" t="s">
        <v>8384</v>
      </c>
      <c r="Q5790" s="8" t="s">
        <v>8381</v>
      </c>
      <c r="R5790">
        <v>1488</v>
      </c>
      <c r="S5790" s="7">
        <v>1</v>
      </c>
      <c r="T5790" s="4">
        <v>15000</v>
      </c>
      <c r="U5790" s="4">
        <v>360</v>
      </c>
      <c r="V5790" s="25">
        <v>30</v>
      </c>
      <c r="W5790" s="4">
        <v>6</v>
      </c>
    </row>
    <row r="5791" spans="1:23" x14ac:dyDescent="0.45">
      <c r="A5791" t="s">
        <v>8324</v>
      </c>
      <c r="B5791" t="s">
        <v>8229</v>
      </c>
      <c r="F5791" s="7">
        <v>2</v>
      </c>
      <c r="G5791" s="4">
        <v>9000</v>
      </c>
      <c r="H5791" s="4">
        <v>105</v>
      </c>
      <c r="I5791" s="25">
        <v>30</v>
      </c>
      <c r="J5791" s="4">
        <v>6</v>
      </c>
      <c r="N5791" t="s">
        <v>8324</v>
      </c>
      <c r="O5791" t="s">
        <v>8229</v>
      </c>
      <c r="S5791" s="7">
        <v>2</v>
      </c>
      <c r="T5791" s="4">
        <v>9000</v>
      </c>
      <c r="U5791" s="4">
        <v>105</v>
      </c>
      <c r="V5791" s="25">
        <v>30</v>
      </c>
      <c r="W5791" s="4">
        <v>6</v>
      </c>
    </row>
    <row r="5792" spans="1:23" x14ac:dyDescent="0.45">
      <c r="A5792" t="s">
        <v>8324</v>
      </c>
      <c r="B5792" t="s">
        <v>8229</v>
      </c>
      <c r="C5792" t="s">
        <v>8384</v>
      </c>
      <c r="F5792" s="7"/>
      <c r="G5792" s="4"/>
      <c r="H5792" s="4"/>
      <c r="I5792" s="25"/>
      <c r="J5792" s="4"/>
      <c r="N5792" t="s">
        <v>8324</v>
      </c>
      <c r="O5792" t="s">
        <v>8229</v>
      </c>
      <c r="P5792" t="s">
        <v>8384</v>
      </c>
      <c r="S5792" s="7"/>
      <c r="T5792" s="4"/>
      <c r="U5792" s="4"/>
      <c r="V5792" s="25"/>
      <c r="W5792" s="4"/>
    </row>
    <row r="5793" spans="1:23" x14ac:dyDescent="0.45">
      <c r="A5793" t="s">
        <v>8324</v>
      </c>
      <c r="B5793" t="s">
        <v>8229</v>
      </c>
      <c r="C5793" t="s">
        <v>8384</v>
      </c>
      <c r="D5793" s="8" t="s">
        <v>8373</v>
      </c>
      <c r="F5793" s="7">
        <v>1</v>
      </c>
      <c r="G5793" s="4">
        <v>5000</v>
      </c>
      <c r="H5793" s="4">
        <v>105</v>
      </c>
      <c r="I5793" s="25">
        <v>30</v>
      </c>
      <c r="J5793" s="4">
        <v>6</v>
      </c>
      <c r="N5793" t="s">
        <v>8324</v>
      </c>
      <c r="O5793" t="s">
        <v>8229</v>
      </c>
      <c r="P5793" t="s">
        <v>8384</v>
      </c>
      <c r="Q5793" s="8" t="s">
        <v>8373</v>
      </c>
      <c r="S5793" s="7">
        <v>1</v>
      </c>
      <c r="T5793" s="4">
        <v>5000</v>
      </c>
      <c r="U5793" s="4">
        <v>105</v>
      </c>
      <c r="V5793" s="25">
        <v>30</v>
      </c>
      <c r="W5793" s="4">
        <v>6</v>
      </c>
    </row>
    <row r="5794" spans="1:23" x14ac:dyDescent="0.45">
      <c r="A5794" t="s">
        <v>8324</v>
      </c>
      <c r="B5794" t="s">
        <v>8229</v>
      </c>
      <c r="C5794" t="s">
        <v>8384</v>
      </c>
      <c r="D5794" s="8" t="s">
        <v>8373</v>
      </c>
      <c r="E5794">
        <v>1481</v>
      </c>
      <c r="F5794" s="7">
        <v>1</v>
      </c>
      <c r="G5794" s="4">
        <v>5000</v>
      </c>
      <c r="H5794" s="4">
        <v>105</v>
      </c>
      <c r="I5794" s="25">
        <v>30</v>
      </c>
      <c r="J5794" s="4">
        <v>6</v>
      </c>
      <c r="N5794" t="s">
        <v>8324</v>
      </c>
      <c r="O5794" t="s">
        <v>8229</v>
      </c>
      <c r="P5794" t="s">
        <v>8384</v>
      </c>
      <c r="Q5794" s="8" t="s">
        <v>8373</v>
      </c>
      <c r="R5794">
        <v>1481</v>
      </c>
      <c r="S5794" s="7">
        <v>1</v>
      </c>
      <c r="T5794" s="4">
        <v>5000</v>
      </c>
      <c r="U5794" s="4">
        <v>105</v>
      </c>
      <c r="V5794" s="25">
        <v>30</v>
      </c>
      <c r="W5794" s="4">
        <v>6</v>
      </c>
    </row>
    <row r="5795" spans="1:23" x14ac:dyDescent="0.45">
      <c r="A5795" t="s">
        <v>8324</v>
      </c>
      <c r="B5795" t="s">
        <v>8229</v>
      </c>
      <c r="C5795" t="s">
        <v>8386</v>
      </c>
      <c r="F5795" s="7"/>
      <c r="G5795" s="4"/>
      <c r="H5795" s="4"/>
      <c r="I5795" s="25"/>
      <c r="J5795" s="4"/>
      <c r="N5795" t="s">
        <v>8324</v>
      </c>
      <c r="O5795" t="s">
        <v>8229</v>
      </c>
      <c r="P5795" t="s">
        <v>8386</v>
      </c>
      <c r="S5795" s="7"/>
      <c r="T5795" s="4"/>
      <c r="U5795" s="4"/>
      <c r="V5795" s="25"/>
      <c r="W5795" s="4"/>
    </row>
    <row r="5796" spans="1:23" x14ac:dyDescent="0.45">
      <c r="A5796" t="s">
        <v>8324</v>
      </c>
      <c r="B5796" t="s">
        <v>8229</v>
      </c>
      <c r="C5796" t="s">
        <v>8386</v>
      </c>
      <c r="D5796" s="8" t="s">
        <v>8376</v>
      </c>
      <c r="F5796" s="7">
        <v>1</v>
      </c>
      <c r="G5796" s="4">
        <v>4000</v>
      </c>
      <c r="H5796" s="4">
        <v>0</v>
      </c>
      <c r="I5796" s="25">
        <v>30</v>
      </c>
      <c r="J5796" s="4">
        <v>0</v>
      </c>
      <c r="N5796" t="s">
        <v>8324</v>
      </c>
      <c r="O5796" t="s">
        <v>8229</v>
      </c>
      <c r="P5796" t="s">
        <v>8386</v>
      </c>
      <c r="Q5796" s="8" t="s">
        <v>8376</v>
      </c>
      <c r="S5796" s="7">
        <v>1</v>
      </c>
      <c r="T5796" s="4">
        <v>4000</v>
      </c>
      <c r="U5796" s="4">
        <v>0</v>
      </c>
      <c r="V5796" s="25">
        <v>30</v>
      </c>
      <c r="W5796" s="4">
        <v>0</v>
      </c>
    </row>
    <row r="5797" spans="1:23" x14ac:dyDescent="0.45">
      <c r="A5797" t="s">
        <v>8324</v>
      </c>
      <c r="B5797" t="s">
        <v>8229</v>
      </c>
      <c r="C5797" t="s">
        <v>8386</v>
      </c>
      <c r="D5797" s="8" t="s">
        <v>8376</v>
      </c>
      <c r="E5797">
        <v>766</v>
      </c>
      <c r="F5797" s="7">
        <v>1</v>
      </c>
      <c r="G5797" s="4">
        <v>4000</v>
      </c>
      <c r="H5797" s="4">
        <v>0</v>
      </c>
      <c r="I5797" s="25">
        <v>30</v>
      </c>
      <c r="J5797" s="4">
        <v>0</v>
      </c>
      <c r="N5797" t="s">
        <v>8324</v>
      </c>
      <c r="O5797" t="s">
        <v>8229</v>
      </c>
      <c r="P5797" t="s">
        <v>8386</v>
      </c>
      <c r="Q5797" s="8" t="s">
        <v>8376</v>
      </c>
      <c r="R5797">
        <v>766</v>
      </c>
      <c r="S5797" s="7">
        <v>1</v>
      </c>
      <c r="T5797" s="4">
        <v>4000</v>
      </c>
      <c r="U5797" s="4">
        <v>0</v>
      </c>
      <c r="V5797" s="25">
        <v>30</v>
      </c>
      <c r="W5797" s="4">
        <v>0</v>
      </c>
    </row>
    <row r="5798" spans="1:23" x14ac:dyDescent="0.45">
      <c r="A5798" t="s">
        <v>8324</v>
      </c>
      <c r="B5798" t="s">
        <v>8225</v>
      </c>
      <c r="F5798" s="7">
        <v>2</v>
      </c>
      <c r="G5798" s="4">
        <v>8049</v>
      </c>
      <c r="H5798" s="4">
        <v>37</v>
      </c>
      <c r="I5798" s="25">
        <v>32.111545138886868</v>
      </c>
      <c r="J5798" s="4">
        <v>3</v>
      </c>
      <c r="N5798" t="s">
        <v>8324</v>
      </c>
      <c r="O5798" t="s">
        <v>8225</v>
      </c>
      <c r="S5798" s="7">
        <v>2</v>
      </c>
      <c r="T5798" s="4">
        <v>8049</v>
      </c>
      <c r="U5798" s="4">
        <v>37</v>
      </c>
      <c r="V5798" s="25">
        <v>32.111545138886868</v>
      </c>
      <c r="W5798" s="4">
        <v>3</v>
      </c>
    </row>
    <row r="5799" spans="1:23" x14ac:dyDescent="0.45">
      <c r="A5799" t="s">
        <v>8324</v>
      </c>
      <c r="B5799" t="s">
        <v>8225</v>
      </c>
      <c r="C5799" t="s">
        <v>8384</v>
      </c>
      <c r="F5799" s="7"/>
      <c r="G5799" s="4"/>
      <c r="H5799" s="4"/>
      <c r="I5799" s="25"/>
      <c r="J5799" s="4"/>
      <c r="N5799" t="s">
        <v>8324</v>
      </c>
      <c r="O5799" t="s">
        <v>8225</v>
      </c>
      <c r="P5799" t="s">
        <v>8384</v>
      </c>
      <c r="S5799" s="7"/>
      <c r="T5799" s="4"/>
      <c r="U5799" s="4"/>
      <c r="V5799" s="25"/>
      <c r="W5799" s="4"/>
    </row>
    <row r="5800" spans="1:23" x14ac:dyDescent="0.45">
      <c r="A5800" t="s">
        <v>8324</v>
      </c>
      <c r="B5800" t="s">
        <v>8225</v>
      </c>
      <c r="C5800" t="s">
        <v>8384</v>
      </c>
      <c r="D5800" s="8" t="s">
        <v>8370</v>
      </c>
      <c r="F5800" s="7">
        <v>1</v>
      </c>
      <c r="G5800" s="4">
        <v>4290</v>
      </c>
      <c r="H5800" s="4">
        <v>5</v>
      </c>
      <c r="I5800" s="25">
        <v>30</v>
      </c>
      <c r="J5800" s="4">
        <v>1</v>
      </c>
      <c r="N5800" t="s">
        <v>8324</v>
      </c>
      <c r="O5800" t="s">
        <v>8225</v>
      </c>
      <c r="P5800" t="s">
        <v>8384</v>
      </c>
      <c r="Q5800" s="8" t="s">
        <v>8370</v>
      </c>
      <c r="S5800" s="7">
        <v>1</v>
      </c>
      <c r="T5800" s="4">
        <v>4290</v>
      </c>
      <c r="U5800" s="4">
        <v>5</v>
      </c>
      <c r="V5800" s="25">
        <v>30</v>
      </c>
      <c r="W5800" s="4">
        <v>1</v>
      </c>
    </row>
    <row r="5801" spans="1:23" x14ac:dyDescent="0.45">
      <c r="A5801" t="s">
        <v>8324</v>
      </c>
      <c r="B5801" t="s">
        <v>8225</v>
      </c>
      <c r="C5801" t="s">
        <v>8384</v>
      </c>
      <c r="D5801" s="8" t="s">
        <v>8370</v>
      </c>
      <c r="E5801">
        <v>763</v>
      </c>
      <c r="F5801" s="7">
        <v>1</v>
      </c>
      <c r="G5801" s="4">
        <v>4290</v>
      </c>
      <c r="H5801" s="4">
        <v>5</v>
      </c>
      <c r="I5801" s="25">
        <v>30</v>
      </c>
      <c r="J5801" s="4">
        <v>1</v>
      </c>
      <c r="N5801" t="s">
        <v>8324</v>
      </c>
      <c r="O5801" t="s">
        <v>8225</v>
      </c>
      <c r="P5801" t="s">
        <v>8384</v>
      </c>
      <c r="Q5801" s="8" t="s">
        <v>8370</v>
      </c>
      <c r="R5801">
        <v>763</v>
      </c>
      <c r="S5801" s="7">
        <v>1</v>
      </c>
      <c r="T5801" s="4">
        <v>4290</v>
      </c>
      <c r="U5801" s="4">
        <v>5</v>
      </c>
      <c r="V5801" s="25">
        <v>30</v>
      </c>
      <c r="W5801" s="4">
        <v>1</v>
      </c>
    </row>
    <row r="5802" spans="1:23" x14ac:dyDescent="0.45">
      <c r="A5802" t="s">
        <v>8324</v>
      </c>
      <c r="B5802" t="s">
        <v>8225</v>
      </c>
      <c r="C5802" t="s">
        <v>8386</v>
      </c>
      <c r="F5802" s="7"/>
      <c r="G5802" s="4"/>
      <c r="H5802" s="4"/>
      <c r="I5802" s="25"/>
      <c r="J5802" s="4"/>
      <c r="N5802" t="s">
        <v>8324</v>
      </c>
      <c r="O5802" t="s">
        <v>8225</v>
      </c>
      <c r="P5802" t="s">
        <v>8386</v>
      </c>
      <c r="S5802" s="7"/>
      <c r="T5802" s="4"/>
      <c r="U5802" s="4"/>
      <c r="V5802" s="25"/>
      <c r="W5802" s="4"/>
    </row>
    <row r="5803" spans="1:23" x14ac:dyDescent="0.45">
      <c r="A5803" t="s">
        <v>8324</v>
      </c>
      <c r="B5803" t="s">
        <v>8225</v>
      </c>
      <c r="C5803" t="s">
        <v>8386</v>
      </c>
      <c r="D5803" s="8" t="s">
        <v>8379</v>
      </c>
      <c r="F5803" s="7">
        <v>1</v>
      </c>
      <c r="G5803" s="4">
        <v>3759</v>
      </c>
      <c r="H5803" s="4">
        <v>32</v>
      </c>
      <c r="I5803" s="25">
        <v>34.223090277773736</v>
      </c>
      <c r="J5803" s="4">
        <v>2</v>
      </c>
      <c r="N5803" t="s">
        <v>8324</v>
      </c>
      <c r="O5803" t="s">
        <v>8225</v>
      </c>
      <c r="P5803" t="s">
        <v>8386</v>
      </c>
      <c r="Q5803" s="8" t="s">
        <v>8379</v>
      </c>
      <c r="S5803" s="7">
        <v>1</v>
      </c>
      <c r="T5803" s="4">
        <v>3759</v>
      </c>
      <c r="U5803" s="4">
        <v>32</v>
      </c>
      <c r="V5803" s="25">
        <v>34.223090277773736</v>
      </c>
      <c r="W5803" s="4">
        <v>2</v>
      </c>
    </row>
    <row r="5804" spans="1:23" x14ac:dyDescent="0.45">
      <c r="A5804" t="s">
        <v>8324</v>
      </c>
      <c r="B5804" t="s">
        <v>8225</v>
      </c>
      <c r="C5804" t="s">
        <v>8386</v>
      </c>
      <c r="D5804" s="8" t="s">
        <v>8379</v>
      </c>
      <c r="E5804">
        <v>773</v>
      </c>
      <c r="F5804" s="7">
        <v>1</v>
      </c>
      <c r="G5804" s="4">
        <v>3759</v>
      </c>
      <c r="H5804" s="4">
        <v>32</v>
      </c>
      <c r="I5804" s="25">
        <v>34.223090277773736</v>
      </c>
      <c r="J5804" s="4">
        <v>2</v>
      </c>
      <c r="N5804" t="s">
        <v>8324</v>
      </c>
      <c r="O5804" t="s">
        <v>8225</v>
      </c>
      <c r="P5804" t="s">
        <v>8386</v>
      </c>
      <c r="Q5804" s="8" t="s">
        <v>8379</v>
      </c>
      <c r="R5804">
        <v>773</v>
      </c>
      <c r="S5804" s="7">
        <v>1</v>
      </c>
      <c r="T5804" s="4">
        <v>3759</v>
      </c>
      <c r="U5804" s="4">
        <v>32</v>
      </c>
      <c r="V5804" s="25">
        <v>34.223090277773736</v>
      </c>
      <c r="W5804" s="4">
        <v>2</v>
      </c>
    </row>
    <row r="5805" spans="1:23" x14ac:dyDescent="0.45">
      <c r="A5805" t="s">
        <v>8324</v>
      </c>
      <c r="B5805" t="s">
        <v>8238</v>
      </c>
      <c r="F5805" s="7">
        <v>1</v>
      </c>
      <c r="G5805" s="4">
        <v>3500</v>
      </c>
      <c r="H5805" s="4">
        <v>0</v>
      </c>
      <c r="I5805" s="25">
        <v>17.391550925924093</v>
      </c>
      <c r="J5805" s="4">
        <v>0</v>
      </c>
      <c r="N5805" t="s">
        <v>8324</v>
      </c>
      <c r="O5805" t="s">
        <v>8238</v>
      </c>
      <c r="S5805" s="7">
        <v>1</v>
      </c>
      <c r="T5805" s="4">
        <v>3500</v>
      </c>
      <c r="U5805" s="4">
        <v>0</v>
      </c>
      <c r="V5805" s="25">
        <v>17.391550925924093</v>
      </c>
      <c r="W5805" s="4">
        <v>0</v>
      </c>
    </row>
    <row r="5806" spans="1:23" x14ac:dyDescent="0.45">
      <c r="A5806" t="s">
        <v>8324</v>
      </c>
      <c r="B5806" t="s">
        <v>8238</v>
      </c>
      <c r="C5806" t="s">
        <v>8387</v>
      </c>
      <c r="F5806" s="7"/>
      <c r="G5806" s="4"/>
      <c r="H5806" s="4"/>
      <c r="I5806" s="25"/>
      <c r="J5806" s="4"/>
      <c r="N5806" t="s">
        <v>8324</v>
      </c>
      <c r="O5806" t="s">
        <v>8238</v>
      </c>
      <c r="P5806" t="s">
        <v>8387</v>
      </c>
      <c r="S5806" s="7"/>
      <c r="T5806" s="4"/>
      <c r="U5806" s="4"/>
      <c r="V5806" s="25"/>
      <c r="W5806" s="4"/>
    </row>
    <row r="5807" spans="1:23" x14ac:dyDescent="0.45">
      <c r="A5807" t="s">
        <v>8324</v>
      </c>
      <c r="B5807" t="s">
        <v>8238</v>
      </c>
      <c r="C5807" t="s">
        <v>8387</v>
      </c>
      <c r="D5807" s="8" t="s">
        <v>8374</v>
      </c>
      <c r="F5807" s="7">
        <v>1</v>
      </c>
      <c r="G5807" s="4">
        <v>3500</v>
      </c>
      <c r="H5807" s="4">
        <v>0</v>
      </c>
      <c r="I5807" s="25">
        <v>17.391550925924093</v>
      </c>
      <c r="J5807" s="4">
        <v>0</v>
      </c>
      <c r="N5807" t="s">
        <v>8324</v>
      </c>
      <c r="O5807" t="s">
        <v>8238</v>
      </c>
      <c r="P5807" t="s">
        <v>8387</v>
      </c>
      <c r="Q5807" s="8" t="s">
        <v>8374</v>
      </c>
      <c r="S5807" s="7">
        <v>1</v>
      </c>
      <c r="T5807" s="4">
        <v>3500</v>
      </c>
      <c r="U5807" s="4">
        <v>0</v>
      </c>
      <c r="V5807" s="25">
        <v>17.391550925924093</v>
      </c>
      <c r="W5807" s="4">
        <v>0</v>
      </c>
    </row>
    <row r="5808" spans="1:23" x14ac:dyDescent="0.45">
      <c r="A5808" t="s">
        <v>8324</v>
      </c>
      <c r="B5808" t="s">
        <v>8238</v>
      </c>
      <c r="C5808" t="s">
        <v>8387</v>
      </c>
      <c r="D5808" s="8" t="s">
        <v>8374</v>
      </c>
      <c r="E5808">
        <v>762</v>
      </c>
      <c r="F5808" s="7">
        <v>1</v>
      </c>
      <c r="G5808" s="4">
        <v>3500</v>
      </c>
      <c r="H5808" s="4">
        <v>0</v>
      </c>
      <c r="I5808" s="25">
        <v>17.391550925924093</v>
      </c>
      <c r="J5808" s="4">
        <v>0</v>
      </c>
      <c r="N5808" t="s">
        <v>8324</v>
      </c>
      <c r="O5808" t="s">
        <v>8238</v>
      </c>
      <c r="P5808" t="s">
        <v>8387</v>
      </c>
      <c r="Q5808" s="8" t="s">
        <v>8374</v>
      </c>
      <c r="R5808">
        <v>762</v>
      </c>
      <c r="S5808" s="7">
        <v>1</v>
      </c>
      <c r="T5808" s="4">
        <v>3500</v>
      </c>
      <c r="U5808" s="4">
        <v>0</v>
      </c>
      <c r="V5808" s="25">
        <v>17.391550925924093</v>
      </c>
      <c r="W5808" s="4">
        <v>0</v>
      </c>
    </row>
    <row r="5809" spans="1:23" x14ac:dyDescent="0.45">
      <c r="A5809" t="s">
        <v>8324</v>
      </c>
      <c r="B5809" t="s">
        <v>8224</v>
      </c>
      <c r="F5809" s="7">
        <v>34</v>
      </c>
      <c r="G5809" s="4">
        <v>221200</v>
      </c>
      <c r="H5809" s="4">
        <v>11678</v>
      </c>
      <c r="I5809" s="25">
        <v>35.974419253813025</v>
      </c>
      <c r="J5809" s="4">
        <v>250</v>
      </c>
      <c r="N5809" t="s">
        <v>8324</v>
      </c>
      <c r="O5809" t="s">
        <v>8224</v>
      </c>
      <c r="S5809" s="7">
        <v>34</v>
      </c>
      <c r="T5809" s="4">
        <v>221200</v>
      </c>
      <c r="U5809" s="4">
        <v>11678</v>
      </c>
      <c r="V5809" s="25">
        <v>35.974419253813025</v>
      </c>
      <c r="W5809" s="4">
        <v>250</v>
      </c>
    </row>
    <row r="5810" spans="1:23" x14ac:dyDescent="0.45">
      <c r="A5810" t="s">
        <v>8324</v>
      </c>
      <c r="B5810" t="s">
        <v>8224</v>
      </c>
      <c r="C5810" t="s">
        <v>8368</v>
      </c>
      <c r="F5810" s="7"/>
      <c r="G5810" s="4"/>
      <c r="H5810" s="4"/>
      <c r="I5810" s="25"/>
      <c r="J5810" s="4"/>
      <c r="N5810" t="s">
        <v>8324</v>
      </c>
      <c r="O5810" t="s">
        <v>8224</v>
      </c>
      <c r="P5810" t="s">
        <v>8368</v>
      </c>
      <c r="S5810" s="7"/>
      <c r="T5810" s="4"/>
      <c r="U5810" s="4"/>
      <c r="V5810" s="25"/>
      <c r="W5810" s="4"/>
    </row>
    <row r="5811" spans="1:23" x14ac:dyDescent="0.45">
      <c r="A5811" t="s">
        <v>8324</v>
      </c>
      <c r="B5811" t="s">
        <v>8224</v>
      </c>
      <c r="C5811" t="s">
        <v>8368</v>
      </c>
      <c r="D5811" s="8" t="s">
        <v>8372</v>
      </c>
      <c r="F5811" s="7">
        <v>1</v>
      </c>
      <c r="G5811" s="4">
        <v>1500</v>
      </c>
      <c r="H5811" s="4">
        <v>50</v>
      </c>
      <c r="I5811" s="25">
        <v>50.109039351853426</v>
      </c>
      <c r="J5811" s="4">
        <v>1</v>
      </c>
      <c r="N5811" t="s">
        <v>8324</v>
      </c>
      <c r="O5811" t="s">
        <v>8224</v>
      </c>
      <c r="P5811" t="s">
        <v>8368</v>
      </c>
      <c r="Q5811" s="8" t="s">
        <v>8372</v>
      </c>
      <c r="S5811" s="7">
        <v>1</v>
      </c>
      <c r="T5811" s="4">
        <v>1500</v>
      </c>
      <c r="U5811" s="4">
        <v>50</v>
      </c>
      <c r="V5811" s="25">
        <v>50.109039351853426</v>
      </c>
      <c r="W5811" s="4">
        <v>1</v>
      </c>
    </row>
    <row r="5812" spans="1:23" x14ac:dyDescent="0.45">
      <c r="A5812" t="s">
        <v>8324</v>
      </c>
      <c r="B5812" t="s">
        <v>8224</v>
      </c>
      <c r="C5812" t="s">
        <v>8368</v>
      </c>
      <c r="D5812" s="8" t="s">
        <v>8372</v>
      </c>
      <c r="E5812">
        <v>772</v>
      </c>
      <c r="F5812" s="7">
        <v>1</v>
      </c>
      <c r="G5812" s="4">
        <v>1500</v>
      </c>
      <c r="H5812" s="4">
        <v>50</v>
      </c>
      <c r="I5812" s="25">
        <v>50.109039351853426</v>
      </c>
      <c r="J5812" s="4">
        <v>1</v>
      </c>
      <c r="N5812" t="s">
        <v>8324</v>
      </c>
      <c r="O5812" t="s">
        <v>8224</v>
      </c>
      <c r="P5812" t="s">
        <v>8368</v>
      </c>
      <c r="Q5812" s="8" t="s">
        <v>8372</v>
      </c>
      <c r="R5812">
        <v>772</v>
      </c>
      <c r="S5812" s="7">
        <v>1</v>
      </c>
      <c r="T5812" s="4">
        <v>1500</v>
      </c>
      <c r="U5812" s="4">
        <v>50</v>
      </c>
      <c r="V5812" s="25">
        <v>50.109039351853426</v>
      </c>
      <c r="W5812" s="4">
        <v>1</v>
      </c>
    </row>
    <row r="5813" spans="1:23" x14ac:dyDescent="0.45">
      <c r="A5813" t="s">
        <v>8324</v>
      </c>
      <c r="B5813" t="s">
        <v>8224</v>
      </c>
      <c r="C5813" t="s">
        <v>8375</v>
      </c>
      <c r="F5813" s="7"/>
      <c r="G5813" s="4"/>
      <c r="H5813" s="4"/>
      <c r="I5813" s="25"/>
      <c r="J5813" s="4"/>
      <c r="N5813" t="s">
        <v>8324</v>
      </c>
      <c r="O5813" t="s">
        <v>8224</v>
      </c>
      <c r="P5813" t="s">
        <v>8375</v>
      </c>
      <c r="S5813" s="7"/>
      <c r="T5813" s="4"/>
      <c r="U5813" s="4"/>
      <c r="V5813" s="25"/>
      <c r="W5813" s="4"/>
    </row>
    <row r="5814" spans="1:23" x14ac:dyDescent="0.45">
      <c r="A5814" t="s">
        <v>8324</v>
      </c>
      <c r="B5814" t="s">
        <v>8224</v>
      </c>
      <c r="C5814" t="s">
        <v>8375</v>
      </c>
      <c r="D5814" s="8" t="s">
        <v>8372</v>
      </c>
      <c r="F5814" s="7">
        <v>1</v>
      </c>
      <c r="G5814" s="4">
        <v>15000</v>
      </c>
      <c r="H5814" s="4">
        <v>400</v>
      </c>
      <c r="I5814" s="25">
        <v>29.482581018513883</v>
      </c>
      <c r="J5814" s="4">
        <v>6</v>
      </c>
      <c r="N5814" t="s">
        <v>8324</v>
      </c>
      <c r="O5814" t="s">
        <v>8224</v>
      </c>
      <c r="P5814" t="s">
        <v>8375</v>
      </c>
      <c r="Q5814" s="8" t="s">
        <v>8372</v>
      </c>
      <c r="S5814" s="7">
        <v>1</v>
      </c>
      <c r="T5814" s="4">
        <v>15000</v>
      </c>
      <c r="U5814" s="4">
        <v>400</v>
      </c>
      <c r="V5814" s="25">
        <v>29.482581018513883</v>
      </c>
      <c r="W5814" s="4">
        <v>6</v>
      </c>
    </row>
    <row r="5815" spans="1:23" x14ac:dyDescent="0.45">
      <c r="A5815" t="s">
        <v>8324</v>
      </c>
      <c r="B5815" t="s">
        <v>8224</v>
      </c>
      <c r="C5815" t="s">
        <v>8375</v>
      </c>
      <c r="D5815" s="8" t="s">
        <v>8372</v>
      </c>
      <c r="E5815">
        <v>779</v>
      </c>
      <c r="F5815" s="7">
        <v>1</v>
      </c>
      <c r="G5815" s="4">
        <v>15000</v>
      </c>
      <c r="H5815" s="4">
        <v>400</v>
      </c>
      <c r="I5815" s="25">
        <v>29.482581018513883</v>
      </c>
      <c r="J5815" s="4">
        <v>6</v>
      </c>
      <c r="N5815" t="s">
        <v>8324</v>
      </c>
      <c r="O5815" t="s">
        <v>8224</v>
      </c>
      <c r="P5815" t="s">
        <v>8375</v>
      </c>
      <c r="Q5815" s="8" t="s">
        <v>8372</v>
      </c>
      <c r="R5815">
        <v>779</v>
      </c>
      <c r="S5815" s="7">
        <v>1</v>
      </c>
      <c r="T5815" s="4">
        <v>15000</v>
      </c>
      <c r="U5815" s="4">
        <v>400</v>
      </c>
      <c r="V5815" s="25">
        <v>29.482581018513883</v>
      </c>
      <c r="W5815" s="4">
        <v>6</v>
      </c>
    </row>
    <row r="5816" spans="1:23" x14ac:dyDescent="0.45">
      <c r="A5816" t="s">
        <v>8324</v>
      </c>
      <c r="B5816" t="s">
        <v>8224</v>
      </c>
      <c r="C5816" t="s">
        <v>8382</v>
      </c>
      <c r="F5816" s="7"/>
      <c r="G5816" s="4"/>
      <c r="H5816" s="4"/>
      <c r="I5816" s="25"/>
      <c r="J5816" s="4"/>
      <c r="N5816" t="s">
        <v>8324</v>
      </c>
      <c r="O5816" t="s">
        <v>8224</v>
      </c>
      <c r="P5816" t="s">
        <v>8382</v>
      </c>
      <c r="S5816" s="7"/>
      <c r="T5816" s="4"/>
      <c r="U5816" s="4"/>
      <c r="V5816" s="25"/>
      <c r="W5816" s="4"/>
    </row>
    <row r="5817" spans="1:23" x14ac:dyDescent="0.45">
      <c r="A5817" t="s">
        <v>8324</v>
      </c>
      <c r="B5817" t="s">
        <v>8224</v>
      </c>
      <c r="C5817" t="s">
        <v>8382</v>
      </c>
      <c r="D5817" s="8" t="s">
        <v>8369</v>
      </c>
      <c r="F5817" s="7">
        <v>1</v>
      </c>
      <c r="G5817" s="4">
        <v>4000</v>
      </c>
      <c r="H5817" s="4">
        <v>30</v>
      </c>
      <c r="I5817" s="25">
        <v>30</v>
      </c>
      <c r="J5817" s="4">
        <v>2</v>
      </c>
      <c r="N5817" t="s">
        <v>8324</v>
      </c>
      <c r="O5817" t="s">
        <v>8224</v>
      </c>
      <c r="P5817" t="s">
        <v>8382</v>
      </c>
      <c r="Q5817" s="8" t="s">
        <v>8369</v>
      </c>
      <c r="S5817" s="7">
        <v>1</v>
      </c>
      <c r="T5817" s="4">
        <v>4000</v>
      </c>
      <c r="U5817" s="4">
        <v>30</v>
      </c>
      <c r="V5817" s="25">
        <v>30</v>
      </c>
      <c r="W5817" s="4">
        <v>2</v>
      </c>
    </row>
    <row r="5818" spans="1:23" x14ac:dyDescent="0.45">
      <c r="A5818" t="s">
        <v>8324</v>
      </c>
      <c r="B5818" t="s">
        <v>8224</v>
      </c>
      <c r="C5818" t="s">
        <v>8382</v>
      </c>
      <c r="D5818" s="8" t="s">
        <v>8369</v>
      </c>
      <c r="E5818">
        <v>1492</v>
      </c>
      <c r="F5818" s="7">
        <v>1</v>
      </c>
      <c r="G5818" s="4">
        <v>4000</v>
      </c>
      <c r="H5818" s="4">
        <v>30</v>
      </c>
      <c r="I5818" s="25">
        <v>30</v>
      </c>
      <c r="J5818" s="4">
        <v>2</v>
      </c>
      <c r="N5818" t="s">
        <v>8324</v>
      </c>
      <c r="O5818" t="s">
        <v>8224</v>
      </c>
      <c r="P5818" t="s">
        <v>8382</v>
      </c>
      <c r="Q5818" s="8" t="s">
        <v>8369</v>
      </c>
      <c r="R5818">
        <v>1492</v>
      </c>
      <c r="S5818" s="7">
        <v>1</v>
      </c>
      <c r="T5818" s="4">
        <v>4000</v>
      </c>
      <c r="U5818" s="4">
        <v>30</v>
      </c>
      <c r="V5818" s="25">
        <v>30</v>
      </c>
      <c r="W5818" s="4">
        <v>2</v>
      </c>
    </row>
    <row r="5819" spans="1:23" x14ac:dyDescent="0.45">
      <c r="A5819" t="s">
        <v>8324</v>
      </c>
      <c r="B5819" t="s">
        <v>8224</v>
      </c>
      <c r="C5819" t="s">
        <v>8382</v>
      </c>
      <c r="D5819" s="8" t="s">
        <v>8370</v>
      </c>
      <c r="F5819" s="7">
        <v>1</v>
      </c>
      <c r="G5819" s="4">
        <v>2000</v>
      </c>
      <c r="H5819" s="4">
        <v>0</v>
      </c>
      <c r="I5819" s="25">
        <v>30</v>
      </c>
      <c r="J5819" s="4">
        <v>0</v>
      </c>
      <c r="N5819" t="s">
        <v>8324</v>
      </c>
      <c r="O5819" t="s">
        <v>8224</v>
      </c>
      <c r="P5819" t="s">
        <v>8382</v>
      </c>
      <c r="Q5819" s="8" t="s">
        <v>8370</v>
      </c>
      <c r="S5819" s="7">
        <v>1</v>
      </c>
      <c r="T5819" s="4">
        <v>2000</v>
      </c>
      <c r="U5819" s="4">
        <v>0</v>
      </c>
      <c r="V5819" s="25">
        <v>30</v>
      </c>
      <c r="W5819" s="4">
        <v>0</v>
      </c>
    </row>
    <row r="5820" spans="1:23" x14ac:dyDescent="0.45">
      <c r="A5820" t="s">
        <v>8324</v>
      </c>
      <c r="B5820" t="s">
        <v>8224</v>
      </c>
      <c r="C5820" t="s">
        <v>8382</v>
      </c>
      <c r="D5820" s="8" t="s">
        <v>8370</v>
      </c>
      <c r="E5820">
        <v>1495</v>
      </c>
      <c r="F5820" s="7">
        <v>1</v>
      </c>
      <c r="G5820" s="4">
        <v>2000</v>
      </c>
      <c r="H5820" s="4">
        <v>0</v>
      </c>
      <c r="I5820" s="25">
        <v>30</v>
      </c>
      <c r="J5820" s="4">
        <v>0</v>
      </c>
      <c r="N5820" t="s">
        <v>8324</v>
      </c>
      <c r="O5820" t="s">
        <v>8224</v>
      </c>
      <c r="P5820" t="s">
        <v>8382</v>
      </c>
      <c r="Q5820" s="8" t="s">
        <v>8370</v>
      </c>
      <c r="R5820">
        <v>1495</v>
      </c>
      <c r="S5820" s="7">
        <v>1</v>
      </c>
      <c r="T5820" s="4">
        <v>2000</v>
      </c>
      <c r="U5820" s="4">
        <v>0</v>
      </c>
      <c r="V5820" s="25">
        <v>30</v>
      </c>
      <c r="W5820" s="4">
        <v>0</v>
      </c>
    </row>
    <row r="5821" spans="1:23" x14ac:dyDescent="0.45">
      <c r="A5821" t="s">
        <v>8324</v>
      </c>
      <c r="B5821" t="s">
        <v>8224</v>
      </c>
      <c r="C5821" t="s">
        <v>8382</v>
      </c>
      <c r="D5821" s="8" t="s">
        <v>8374</v>
      </c>
      <c r="F5821" s="7">
        <v>1</v>
      </c>
      <c r="G5821" s="4">
        <v>10000</v>
      </c>
      <c r="H5821" s="4">
        <v>170</v>
      </c>
      <c r="I5821" s="25">
        <v>30</v>
      </c>
      <c r="J5821" s="4">
        <v>5</v>
      </c>
      <c r="N5821" t="s">
        <v>8324</v>
      </c>
      <c r="O5821" t="s">
        <v>8224</v>
      </c>
      <c r="P5821" t="s">
        <v>8382</v>
      </c>
      <c r="Q5821" s="8" t="s">
        <v>8374</v>
      </c>
      <c r="S5821" s="7">
        <v>1</v>
      </c>
      <c r="T5821" s="4">
        <v>10000</v>
      </c>
      <c r="U5821" s="4">
        <v>170</v>
      </c>
      <c r="V5821" s="25">
        <v>30</v>
      </c>
      <c r="W5821" s="4">
        <v>5</v>
      </c>
    </row>
    <row r="5822" spans="1:23" x14ac:dyDescent="0.45">
      <c r="A5822" t="s">
        <v>8324</v>
      </c>
      <c r="B5822" t="s">
        <v>8224</v>
      </c>
      <c r="C5822" t="s">
        <v>8382</v>
      </c>
      <c r="D5822" s="8" t="s">
        <v>8374</v>
      </c>
      <c r="E5822">
        <v>775</v>
      </c>
      <c r="F5822" s="7">
        <v>1</v>
      </c>
      <c r="G5822" s="4">
        <v>10000</v>
      </c>
      <c r="H5822" s="4">
        <v>170</v>
      </c>
      <c r="I5822" s="25">
        <v>30</v>
      </c>
      <c r="J5822" s="4">
        <v>5</v>
      </c>
      <c r="N5822" t="s">
        <v>8324</v>
      </c>
      <c r="O5822" t="s">
        <v>8224</v>
      </c>
      <c r="P5822" t="s">
        <v>8382</v>
      </c>
      <c r="Q5822" s="8" t="s">
        <v>8374</v>
      </c>
      <c r="R5822">
        <v>775</v>
      </c>
      <c r="S5822" s="7">
        <v>1</v>
      </c>
      <c r="T5822" s="4">
        <v>10000</v>
      </c>
      <c r="U5822" s="4">
        <v>170</v>
      </c>
      <c r="V5822" s="25">
        <v>30</v>
      </c>
      <c r="W5822" s="4">
        <v>5</v>
      </c>
    </row>
    <row r="5823" spans="1:23" x14ac:dyDescent="0.45">
      <c r="A5823" t="s">
        <v>8324</v>
      </c>
      <c r="B5823" t="s">
        <v>8224</v>
      </c>
      <c r="C5823" t="s">
        <v>8383</v>
      </c>
      <c r="F5823" s="7"/>
      <c r="G5823" s="4"/>
      <c r="H5823" s="4"/>
      <c r="I5823" s="25"/>
      <c r="J5823" s="4"/>
      <c r="N5823" t="s">
        <v>8324</v>
      </c>
      <c r="O5823" t="s">
        <v>8224</v>
      </c>
      <c r="P5823" t="s">
        <v>8383</v>
      </c>
      <c r="S5823" s="7"/>
      <c r="T5823" s="4"/>
      <c r="U5823" s="4"/>
      <c r="V5823" s="25"/>
      <c r="W5823" s="4"/>
    </row>
    <row r="5824" spans="1:23" x14ac:dyDescent="0.45">
      <c r="A5824" t="s">
        <v>8324</v>
      </c>
      <c r="B5824" t="s">
        <v>8224</v>
      </c>
      <c r="C5824" t="s">
        <v>8383</v>
      </c>
      <c r="D5824" s="8" t="s">
        <v>8369</v>
      </c>
      <c r="F5824" s="7">
        <v>1</v>
      </c>
      <c r="G5824" s="4">
        <v>2000</v>
      </c>
      <c r="H5824" s="4">
        <v>0</v>
      </c>
      <c r="I5824" s="25">
        <v>58.417789351857209</v>
      </c>
      <c r="J5824" s="4">
        <v>0</v>
      </c>
      <c r="N5824" t="s">
        <v>8324</v>
      </c>
      <c r="O5824" t="s">
        <v>8224</v>
      </c>
      <c r="P5824" t="s">
        <v>8383</v>
      </c>
      <c r="Q5824" s="8" t="s">
        <v>8369</v>
      </c>
      <c r="S5824" s="7">
        <v>1</v>
      </c>
      <c r="T5824" s="4">
        <v>2000</v>
      </c>
      <c r="U5824" s="4">
        <v>0</v>
      </c>
      <c r="V5824" s="25">
        <v>58.417789351857209</v>
      </c>
      <c r="W5824" s="4">
        <v>0</v>
      </c>
    </row>
    <row r="5825" spans="1:23" x14ac:dyDescent="0.45">
      <c r="A5825" t="s">
        <v>8324</v>
      </c>
      <c r="B5825" t="s">
        <v>8224</v>
      </c>
      <c r="C5825" t="s">
        <v>8383</v>
      </c>
      <c r="D5825" s="8" t="s">
        <v>8369</v>
      </c>
      <c r="E5825">
        <v>1484</v>
      </c>
      <c r="F5825" s="7">
        <v>1</v>
      </c>
      <c r="G5825" s="4">
        <v>2000</v>
      </c>
      <c r="H5825" s="4">
        <v>0</v>
      </c>
      <c r="I5825" s="25">
        <v>58.417789351857209</v>
      </c>
      <c r="J5825" s="4">
        <v>0</v>
      </c>
      <c r="N5825" t="s">
        <v>8324</v>
      </c>
      <c r="O5825" t="s">
        <v>8224</v>
      </c>
      <c r="P5825" t="s">
        <v>8383</v>
      </c>
      <c r="Q5825" s="8" t="s">
        <v>8369</v>
      </c>
      <c r="R5825">
        <v>1484</v>
      </c>
      <c r="S5825" s="7">
        <v>1</v>
      </c>
      <c r="T5825" s="4">
        <v>2000</v>
      </c>
      <c r="U5825" s="4">
        <v>0</v>
      </c>
      <c r="V5825" s="25">
        <v>58.417789351857209</v>
      </c>
      <c r="W5825" s="4">
        <v>0</v>
      </c>
    </row>
    <row r="5826" spans="1:23" x14ac:dyDescent="0.45">
      <c r="A5826" t="s">
        <v>8324</v>
      </c>
      <c r="B5826" t="s">
        <v>8224</v>
      </c>
      <c r="C5826" t="s">
        <v>8383</v>
      </c>
      <c r="D5826" s="8" t="s">
        <v>8371</v>
      </c>
      <c r="F5826" s="7">
        <v>1</v>
      </c>
      <c r="G5826" s="4">
        <v>5000</v>
      </c>
      <c r="H5826" s="4">
        <v>5</v>
      </c>
      <c r="I5826" s="25">
        <v>22.469027777784504</v>
      </c>
      <c r="J5826" s="4">
        <v>1</v>
      </c>
      <c r="N5826" t="s">
        <v>8324</v>
      </c>
      <c r="O5826" t="s">
        <v>8224</v>
      </c>
      <c r="P5826" t="s">
        <v>8383</v>
      </c>
      <c r="Q5826" s="8" t="s">
        <v>8371</v>
      </c>
      <c r="S5826" s="7">
        <v>1</v>
      </c>
      <c r="T5826" s="4">
        <v>5000</v>
      </c>
      <c r="U5826" s="4">
        <v>5</v>
      </c>
      <c r="V5826" s="25">
        <v>22.469027777784504</v>
      </c>
      <c r="W5826" s="4">
        <v>1</v>
      </c>
    </row>
    <row r="5827" spans="1:23" x14ac:dyDescent="0.45">
      <c r="A5827" t="s">
        <v>8324</v>
      </c>
      <c r="B5827" t="s">
        <v>8224</v>
      </c>
      <c r="C5827" t="s">
        <v>8383</v>
      </c>
      <c r="D5827" s="8" t="s">
        <v>8371</v>
      </c>
      <c r="E5827">
        <v>1482</v>
      </c>
      <c r="F5827" s="7">
        <v>1</v>
      </c>
      <c r="G5827" s="4">
        <v>5000</v>
      </c>
      <c r="H5827" s="4">
        <v>5</v>
      </c>
      <c r="I5827" s="25">
        <v>22.469027777784504</v>
      </c>
      <c r="J5827" s="4">
        <v>1</v>
      </c>
      <c r="N5827" t="s">
        <v>8324</v>
      </c>
      <c r="O5827" t="s">
        <v>8224</v>
      </c>
      <c r="P5827" t="s">
        <v>8383</v>
      </c>
      <c r="Q5827" s="8" t="s">
        <v>8371</v>
      </c>
      <c r="R5827">
        <v>1482</v>
      </c>
      <c r="S5827" s="7">
        <v>1</v>
      </c>
      <c r="T5827" s="4">
        <v>5000</v>
      </c>
      <c r="U5827" s="4">
        <v>5</v>
      </c>
      <c r="V5827" s="25">
        <v>22.469027777784504</v>
      </c>
      <c r="W5827" s="4">
        <v>1</v>
      </c>
    </row>
    <row r="5828" spans="1:23" x14ac:dyDescent="0.45">
      <c r="A5828" t="s">
        <v>8324</v>
      </c>
      <c r="B5828" t="s">
        <v>8224</v>
      </c>
      <c r="C5828" t="s">
        <v>8383</v>
      </c>
      <c r="D5828" s="8" t="s">
        <v>8373</v>
      </c>
      <c r="F5828" s="7">
        <v>1</v>
      </c>
      <c r="G5828" s="4">
        <v>5000</v>
      </c>
      <c r="H5828" s="4">
        <v>0</v>
      </c>
      <c r="I5828" s="25">
        <v>30.041666666664241</v>
      </c>
      <c r="J5828" s="4">
        <v>0</v>
      </c>
      <c r="N5828" t="s">
        <v>8324</v>
      </c>
      <c r="O5828" t="s">
        <v>8224</v>
      </c>
      <c r="P5828" t="s">
        <v>8383</v>
      </c>
      <c r="Q5828" s="8" t="s">
        <v>8373</v>
      </c>
      <c r="S5828" s="7">
        <v>1</v>
      </c>
      <c r="T5828" s="4">
        <v>5000</v>
      </c>
      <c r="U5828" s="4">
        <v>0</v>
      </c>
      <c r="V5828" s="25">
        <v>30.041666666664241</v>
      </c>
      <c r="W5828" s="4">
        <v>0</v>
      </c>
    </row>
    <row r="5829" spans="1:23" x14ac:dyDescent="0.45">
      <c r="A5829" t="s">
        <v>8324</v>
      </c>
      <c r="B5829" t="s">
        <v>8224</v>
      </c>
      <c r="C5829" t="s">
        <v>8383</v>
      </c>
      <c r="D5829" s="8" t="s">
        <v>8373</v>
      </c>
      <c r="E5829">
        <v>1489</v>
      </c>
      <c r="F5829" s="7">
        <v>1</v>
      </c>
      <c r="G5829" s="4">
        <v>5000</v>
      </c>
      <c r="H5829" s="4">
        <v>0</v>
      </c>
      <c r="I5829" s="25">
        <v>30.041666666664241</v>
      </c>
      <c r="J5829" s="4">
        <v>0</v>
      </c>
      <c r="N5829" t="s">
        <v>8324</v>
      </c>
      <c r="O5829" t="s">
        <v>8224</v>
      </c>
      <c r="P5829" t="s">
        <v>8383</v>
      </c>
      <c r="Q5829" s="8" t="s">
        <v>8373</v>
      </c>
      <c r="R5829">
        <v>1489</v>
      </c>
      <c r="S5829" s="7">
        <v>1</v>
      </c>
      <c r="T5829" s="4">
        <v>5000</v>
      </c>
      <c r="U5829" s="4">
        <v>0</v>
      </c>
      <c r="V5829" s="25">
        <v>30.041666666664241</v>
      </c>
      <c r="W5829" s="4">
        <v>0</v>
      </c>
    </row>
    <row r="5830" spans="1:23" x14ac:dyDescent="0.45">
      <c r="A5830" t="s">
        <v>8324</v>
      </c>
      <c r="B5830" t="s">
        <v>8224</v>
      </c>
      <c r="C5830" t="s">
        <v>8384</v>
      </c>
      <c r="F5830" s="7"/>
      <c r="G5830" s="4"/>
      <c r="H5830" s="4"/>
      <c r="I5830" s="25"/>
      <c r="J5830" s="4"/>
      <c r="N5830" t="s">
        <v>8324</v>
      </c>
      <c r="O5830" t="s">
        <v>8224</v>
      </c>
      <c r="P5830" t="s">
        <v>8384</v>
      </c>
      <c r="S5830" s="7"/>
      <c r="T5830" s="4"/>
      <c r="U5830" s="4"/>
      <c r="V5830" s="25"/>
      <c r="W5830" s="4"/>
    </row>
    <row r="5831" spans="1:23" x14ac:dyDescent="0.45">
      <c r="A5831" t="s">
        <v>8324</v>
      </c>
      <c r="B5831" t="s">
        <v>8224</v>
      </c>
      <c r="C5831" t="s">
        <v>8384</v>
      </c>
      <c r="D5831" s="8" t="s">
        <v>8376</v>
      </c>
      <c r="F5831" s="7">
        <v>1</v>
      </c>
      <c r="G5831" s="4">
        <v>17500</v>
      </c>
      <c r="H5831" s="4">
        <v>0</v>
      </c>
      <c r="I5831" s="25">
        <v>40</v>
      </c>
      <c r="J5831" s="4">
        <v>0</v>
      </c>
      <c r="N5831" t="s">
        <v>8324</v>
      </c>
      <c r="O5831" t="s">
        <v>8224</v>
      </c>
      <c r="P5831" t="s">
        <v>8384</v>
      </c>
      <c r="Q5831" s="8" t="s">
        <v>8376</v>
      </c>
      <c r="S5831" s="7">
        <v>1</v>
      </c>
      <c r="T5831" s="4">
        <v>17500</v>
      </c>
      <c r="U5831" s="4">
        <v>0</v>
      </c>
      <c r="V5831" s="25">
        <v>40</v>
      </c>
      <c r="W5831" s="4">
        <v>0</v>
      </c>
    </row>
    <row r="5832" spans="1:23" x14ac:dyDescent="0.45">
      <c r="A5832" t="s">
        <v>8324</v>
      </c>
      <c r="B5832" t="s">
        <v>8224</v>
      </c>
      <c r="C5832" t="s">
        <v>8384</v>
      </c>
      <c r="D5832" s="8" t="s">
        <v>8376</v>
      </c>
      <c r="E5832">
        <v>770</v>
      </c>
      <c r="F5832" s="7">
        <v>1</v>
      </c>
      <c r="G5832" s="4">
        <v>17500</v>
      </c>
      <c r="H5832" s="4">
        <v>0</v>
      </c>
      <c r="I5832" s="25">
        <v>40</v>
      </c>
      <c r="J5832" s="4">
        <v>0</v>
      </c>
      <c r="N5832" t="s">
        <v>8324</v>
      </c>
      <c r="O5832" t="s">
        <v>8224</v>
      </c>
      <c r="P5832" t="s">
        <v>8384</v>
      </c>
      <c r="Q5832" s="8" t="s">
        <v>8376</v>
      </c>
      <c r="R5832">
        <v>770</v>
      </c>
      <c r="S5832" s="7">
        <v>1</v>
      </c>
      <c r="T5832" s="4">
        <v>17500</v>
      </c>
      <c r="U5832" s="4">
        <v>0</v>
      </c>
      <c r="V5832" s="25">
        <v>40</v>
      </c>
      <c r="W5832" s="4">
        <v>0</v>
      </c>
    </row>
    <row r="5833" spans="1:23" x14ac:dyDescent="0.45">
      <c r="A5833" t="s">
        <v>8324</v>
      </c>
      <c r="B5833" t="s">
        <v>8224</v>
      </c>
      <c r="C5833" t="s">
        <v>8384</v>
      </c>
      <c r="D5833" s="8" t="s">
        <v>8379</v>
      </c>
      <c r="F5833" s="7">
        <v>1</v>
      </c>
      <c r="G5833" s="4">
        <v>2800</v>
      </c>
      <c r="H5833" s="4">
        <v>701</v>
      </c>
      <c r="I5833" s="25">
        <v>30</v>
      </c>
      <c r="J5833" s="4">
        <v>15</v>
      </c>
      <c r="N5833" t="s">
        <v>8324</v>
      </c>
      <c r="O5833" t="s">
        <v>8224</v>
      </c>
      <c r="P5833" t="s">
        <v>8384</v>
      </c>
      <c r="Q5833" s="8" t="s">
        <v>8379</v>
      </c>
      <c r="S5833" s="7">
        <v>1</v>
      </c>
      <c r="T5833" s="4">
        <v>2800</v>
      </c>
      <c r="U5833" s="4">
        <v>701</v>
      </c>
      <c r="V5833" s="25">
        <v>30</v>
      </c>
      <c r="W5833" s="4">
        <v>15</v>
      </c>
    </row>
    <row r="5834" spans="1:23" x14ac:dyDescent="0.45">
      <c r="A5834" t="s">
        <v>8324</v>
      </c>
      <c r="B5834" t="s">
        <v>8224</v>
      </c>
      <c r="C5834" t="s">
        <v>8384</v>
      </c>
      <c r="D5834" s="8" t="s">
        <v>8379</v>
      </c>
      <c r="E5834">
        <v>1500</v>
      </c>
      <c r="F5834" s="7">
        <v>1</v>
      </c>
      <c r="G5834" s="4">
        <v>2800</v>
      </c>
      <c r="H5834" s="4">
        <v>701</v>
      </c>
      <c r="I5834" s="25">
        <v>30</v>
      </c>
      <c r="J5834" s="4">
        <v>15</v>
      </c>
      <c r="N5834" t="s">
        <v>8324</v>
      </c>
      <c r="O5834" t="s">
        <v>8224</v>
      </c>
      <c r="P5834" t="s">
        <v>8384</v>
      </c>
      <c r="Q5834" s="8" t="s">
        <v>8379</v>
      </c>
      <c r="R5834">
        <v>1500</v>
      </c>
      <c r="S5834" s="7">
        <v>1</v>
      </c>
      <c r="T5834" s="4">
        <v>2800</v>
      </c>
      <c r="U5834" s="4">
        <v>701</v>
      </c>
      <c r="V5834" s="25">
        <v>30</v>
      </c>
      <c r="W5834" s="4">
        <v>15</v>
      </c>
    </row>
    <row r="5835" spans="1:23" x14ac:dyDescent="0.45">
      <c r="A5835" t="s">
        <v>8324</v>
      </c>
      <c r="B5835" t="s">
        <v>8224</v>
      </c>
      <c r="C5835" t="s">
        <v>8384</v>
      </c>
      <c r="D5835" s="8" t="s">
        <v>8369</v>
      </c>
      <c r="F5835" s="7">
        <v>1</v>
      </c>
      <c r="G5835" s="4">
        <v>2400</v>
      </c>
      <c r="H5835" s="4">
        <v>0</v>
      </c>
      <c r="I5835" s="25">
        <v>30</v>
      </c>
      <c r="J5835" s="4">
        <v>0</v>
      </c>
      <c r="N5835" t="s">
        <v>8324</v>
      </c>
      <c r="O5835" t="s">
        <v>8224</v>
      </c>
      <c r="P5835" t="s">
        <v>8384</v>
      </c>
      <c r="Q5835" s="8" t="s">
        <v>8369</v>
      </c>
      <c r="S5835" s="7">
        <v>1</v>
      </c>
      <c r="T5835" s="4">
        <v>2400</v>
      </c>
      <c r="U5835" s="4">
        <v>0</v>
      </c>
      <c r="V5835" s="25">
        <v>30</v>
      </c>
      <c r="W5835" s="4">
        <v>0</v>
      </c>
    </row>
    <row r="5836" spans="1:23" x14ac:dyDescent="0.45">
      <c r="A5836" t="s">
        <v>8324</v>
      </c>
      <c r="B5836" t="s">
        <v>8224</v>
      </c>
      <c r="C5836" t="s">
        <v>8384</v>
      </c>
      <c r="D5836" s="8" t="s">
        <v>8369</v>
      </c>
      <c r="E5836">
        <v>1493</v>
      </c>
      <c r="F5836" s="7">
        <v>1</v>
      </c>
      <c r="G5836" s="4">
        <v>2400</v>
      </c>
      <c r="H5836" s="4">
        <v>0</v>
      </c>
      <c r="I5836" s="25">
        <v>30</v>
      </c>
      <c r="J5836" s="4">
        <v>0</v>
      </c>
      <c r="N5836" t="s">
        <v>8324</v>
      </c>
      <c r="O5836" t="s">
        <v>8224</v>
      </c>
      <c r="P5836" t="s">
        <v>8384</v>
      </c>
      <c r="Q5836" s="8" t="s">
        <v>8369</v>
      </c>
      <c r="R5836">
        <v>1493</v>
      </c>
      <c r="S5836" s="7">
        <v>1</v>
      </c>
      <c r="T5836" s="4">
        <v>2400</v>
      </c>
      <c r="U5836" s="4">
        <v>0</v>
      </c>
      <c r="V5836" s="25">
        <v>30</v>
      </c>
      <c r="W5836" s="4">
        <v>0</v>
      </c>
    </row>
    <row r="5837" spans="1:23" x14ac:dyDescent="0.45">
      <c r="A5837" t="s">
        <v>8324</v>
      </c>
      <c r="B5837" t="s">
        <v>8224</v>
      </c>
      <c r="C5837" t="s">
        <v>8384</v>
      </c>
      <c r="D5837" s="8" t="s">
        <v>8380</v>
      </c>
      <c r="F5837" s="7">
        <v>1</v>
      </c>
      <c r="G5837" s="4">
        <v>15000</v>
      </c>
      <c r="H5837" s="4">
        <v>1</v>
      </c>
      <c r="I5837" s="25">
        <v>42.178912037037662</v>
      </c>
      <c r="J5837" s="4">
        <v>1</v>
      </c>
      <c r="N5837" t="s">
        <v>8324</v>
      </c>
      <c r="O5837" t="s">
        <v>8224</v>
      </c>
      <c r="P5837" t="s">
        <v>8384</v>
      </c>
      <c r="Q5837" s="8" t="s">
        <v>8380</v>
      </c>
      <c r="S5837" s="7">
        <v>1</v>
      </c>
      <c r="T5837" s="4">
        <v>15000</v>
      </c>
      <c r="U5837" s="4">
        <v>1</v>
      </c>
      <c r="V5837" s="25">
        <v>42.178912037037662</v>
      </c>
      <c r="W5837" s="4">
        <v>1</v>
      </c>
    </row>
    <row r="5838" spans="1:23" x14ac:dyDescent="0.45">
      <c r="A5838" t="s">
        <v>8324</v>
      </c>
      <c r="B5838" t="s">
        <v>8224</v>
      </c>
      <c r="C5838" t="s">
        <v>8384</v>
      </c>
      <c r="D5838" s="8" t="s">
        <v>8380</v>
      </c>
      <c r="E5838">
        <v>1497</v>
      </c>
      <c r="F5838" s="7">
        <v>1</v>
      </c>
      <c r="G5838" s="4">
        <v>15000</v>
      </c>
      <c r="H5838" s="4">
        <v>1</v>
      </c>
      <c r="I5838" s="25">
        <v>42.178912037037662</v>
      </c>
      <c r="J5838" s="4">
        <v>1</v>
      </c>
      <c r="N5838" t="s">
        <v>8324</v>
      </c>
      <c r="O5838" t="s">
        <v>8224</v>
      </c>
      <c r="P5838" t="s">
        <v>8384</v>
      </c>
      <c r="Q5838" s="8" t="s">
        <v>8380</v>
      </c>
      <c r="R5838">
        <v>1497</v>
      </c>
      <c r="S5838" s="7">
        <v>1</v>
      </c>
      <c r="T5838" s="4">
        <v>15000</v>
      </c>
      <c r="U5838" s="4">
        <v>1</v>
      </c>
      <c r="V5838" s="25">
        <v>42.178912037037662</v>
      </c>
      <c r="W5838" s="4">
        <v>1</v>
      </c>
    </row>
    <row r="5839" spans="1:23" x14ac:dyDescent="0.45">
      <c r="A5839" t="s">
        <v>8324</v>
      </c>
      <c r="B5839" t="s">
        <v>8224</v>
      </c>
      <c r="C5839" t="s">
        <v>8384</v>
      </c>
      <c r="D5839" s="8" t="s">
        <v>8370</v>
      </c>
      <c r="F5839" s="7">
        <v>1</v>
      </c>
      <c r="G5839" s="4">
        <v>3000</v>
      </c>
      <c r="H5839" s="4">
        <v>21</v>
      </c>
      <c r="I5839" s="25">
        <v>30</v>
      </c>
      <c r="J5839" s="4">
        <v>3</v>
      </c>
      <c r="N5839" t="s">
        <v>8324</v>
      </c>
      <c r="O5839" t="s">
        <v>8224</v>
      </c>
      <c r="P5839" t="s">
        <v>8384</v>
      </c>
      <c r="Q5839" s="8" t="s">
        <v>8370</v>
      </c>
      <c r="S5839" s="7">
        <v>1</v>
      </c>
      <c r="T5839" s="4">
        <v>3000</v>
      </c>
      <c r="U5839" s="4">
        <v>21</v>
      </c>
      <c r="V5839" s="25">
        <v>30</v>
      </c>
      <c r="W5839" s="4">
        <v>3</v>
      </c>
    </row>
    <row r="5840" spans="1:23" x14ac:dyDescent="0.45">
      <c r="A5840" t="s">
        <v>8324</v>
      </c>
      <c r="B5840" t="s">
        <v>8224</v>
      </c>
      <c r="C5840" t="s">
        <v>8384</v>
      </c>
      <c r="D5840" s="8" t="s">
        <v>8370</v>
      </c>
      <c r="E5840">
        <v>777</v>
      </c>
      <c r="F5840" s="7">
        <v>1</v>
      </c>
      <c r="G5840" s="4">
        <v>3000</v>
      </c>
      <c r="H5840" s="4">
        <v>21</v>
      </c>
      <c r="I5840" s="25">
        <v>30</v>
      </c>
      <c r="J5840" s="4">
        <v>3</v>
      </c>
      <c r="N5840" t="s">
        <v>8324</v>
      </c>
      <c r="O5840" t="s">
        <v>8224</v>
      </c>
      <c r="P5840" t="s">
        <v>8384</v>
      </c>
      <c r="Q5840" s="8" t="s">
        <v>8370</v>
      </c>
      <c r="R5840">
        <v>777</v>
      </c>
      <c r="S5840" s="7">
        <v>1</v>
      </c>
      <c r="T5840" s="4">
        <v>3000</v>
      </c>
      <c r="U5840" s="4">
        <v>21</v>
      </c>
      <c r="V5840" s="25">
        <v>30</v>
      </c>
      <c r="W5840" s="4">
        <v>3</v>
      </c>
    </row>
    <row r="5841" spans="1:23" x14ac:dyDescent="0.45">
      <c r="A5841" t="s">
        <v>8324</v>
      </c>
      <c r="B5841" t="s">
        <v>8224</v>
      </c>
      <c r="C5841" t="s">
        <v>8384</v>
      </c>
      <c r="D5841" s="8" t="s">
        <v>8372</v>
      </c>
      <c r="F5841" s="7">
        <v>1</v>
      </c>
      <c r="G5841" s="4">
        <v>2900</v>
      </c>
      <c r="H5841" s="4">
        <v>895</v>
      </c>
      <c r="I5841" s="25">
        <v>29</v>
      </c>
      <c r="J5841" s="4">
        <v>19</v>
      </c>
      <c r="N5841" t="s">
        <v>8324</v>
      </c>
      <c r="O5841" t="s">
        <v>8224</v>
      </c>
      <c r="P5841" t="s">
        <v>8384</v>
      </c>
      <c r="Q5841" s="8" t="s">
        <v>8372</v>
      </c>
      <c r="S5841" s="7">
        <v>1</v>
      </c>
      <c r="T5841" s="4">
        <v>2900</v>
      </c>
      <c r="U5841" s="4">
        <v>895</v>
      </c>
      <c r="V5841" s="25">
        <v>29</v>
      </c>
      <c r="W5841" s="4">
        <v>19</v>
      </c>
    </row>
    <row r="5842" spans="1:23" x14ac:dyDescent="0.45">
      <c r="A5842" t="s">
        <v>8324</v>
      </c>
      <c r="B5842" t="s">
        <v>8224</v>
      </c>
      <c r="C5842" t="s">
        <v>8384</v>
      </c>
      <c r="D5842" s="8" t="s">
        <v>8372</v>
      </c>
      <c r="E5842">
        <v>1490</v>
      </c>
      <c r="F5842" s="7">
        <v>1</v>
      </c>
      <c r="G5842" s="4">
        <v>2900</v>
      </c>
      <c r="H5842" s="4">
        <v>895</v>
      </c>
      <c r="I5842" s="25">
        <v>29</v>
      </c>
      <c r="J5842" s="4">
        <v>19</v>
      </c>
      <c r="N5842" t="s">
        <v>8324</v>
      </c>
      <c r="O5842" t="s">
        <v>8224</v>
      </c>
      <c r="P5842" t="s">
        <v>8384</v>
      </c>
      <c r="Q5842" s="8" t="s">
        <v>8372</v>
      </c>
      <c r="R5842">
        <v>1490</v>
      </c>
      <c r="S5842" s="7">
        <v>1</v>
      </c>
      <c r="T5842" s="4">
        <v>2900</v>
      </c>
      <c r="U5842" s="4">
        <v>895</v>
      </c>
      <c r="V5842" s="25">
        <v>29</v>
      </c>
      <c r="W5842" s="4">
        <v>19</v>
      </c>
    </row>
    <row r="5843" spans="1:23" x14ac:dyDescent="0.45">
      <c r="A5843" t="s">
        <v>8324</v>
      </c>
      <c r="B5843" t="s">
        <v>8224</v>
      </c>
      <c r="C5843" t="s">
        <v>8384</v>
      </c>
      <c r="D5843" s="8" t="s">
        <v>8374</v>
      </c>
      <c r="F5843" s="7">
        <v>2</v>
      </c>
      <c r="G5843" s="4">
        <v>6500</v>
      </c>
      <c r="H5843" s="4">
        <v>1656</v>
      </c>
      <c r="I5843" s="25">
        <v>30</v>
      </c>
      <c r="J5843" s="4">
        <v>52</v>
      </c>
      <c r="N5843" t="s">
        <v>8324</v>
      </c>
      <c r="O5843" t="s">
        <v>8224</v>
      </c>
      <c r="P5843" t="s">
        <v>8384</v>
      </c>
      <c r="Q5843" s="8" t="s">
        <v>8374</v>
      </c>
      <c r="S5843" s="7">
        <v>2</v>
      </c>
      <c r="T5843" s="4">
        <v>6500</v>
      </c>
      <c r="U5843" s="4">
        <v>1656</v>
      </c>
      <c r="V5843" s="25">
        <v>30</v>
      </c>
      <c r="W5843" s="4">
        <v>52</v>
      </c>
    </row>
    <row r="5844" spans="1:23" x14ac:dyDescent="0.45">
      <c r="A5844" t="s">
        <v>8324</v>
      </c>
      <c r="B5844" t="s">
        <v>8224</v>
      </c>
      <c r="C5844" t="s">
        <v>8384</v>
      </c>
      <c r="D5844" s="8" t="s">
        <v>8374</v>
      </c>
      <c r="E5844">
        <v>768</v>
      </c>
      <c r="F5844" s="7">
        <v>1</v>
      </c>
      <c r="G5844" s="4">
        <v>2500</v>
      </c>
      <c r="H5844" s="4">
        <v>0</v>
      </c>
      <c r="I5844" s="25">
        <v>30</v>
      </c>
      <c r="J5844" s="4">
        <v>0</v>
      </c>
      <c r="N5844" t="s">
        <v>8324</v>
      </c>
      <c r="O5844" t="s">
        <v>8224</v>
      </c>
      <c r="P5844" t="s">
        <v>8384</v>
      </c>
      <c r="Q5844" s="8" t="s">
        <v>8374</v>
      </c>
      <c r="R5844">
        <v>768</v>
      </c>
      <c r="S5844" s="7">
        <v>1</v>
      </c>
      <c r="T5844" s="4">
        <v>2500</v>
      </c>
      <c r="U5844" s="4">
        <v>0</v>
      </c>
      <c r="V5844" s="25">
        <v>30</v>
      </c>
      <c r="W5844" s="4">
        <v>0</v>
      </c>
    </row>
    <row r="5845" spans="1:23" x14ac:dyDescent="0.45">
      <c r="A5845" t="s">
        <v>8324</v>
      </c>
      <c r="B5845" t="s">
        <v>8224</v>
      </c>
      <c r="C5845" t="s">
        <v>8384</v>
      </c>
      <c r="D5845" s="8" t="s">
        <v>8374</v>
      </c>
      <c r="E5845">
        <v>769</v>
      </c>
      <c r="F5845" s="7">
        <v>1</v>
      </c>
      <c r="G5845" s="4">
        <v>4000</v>
      </c>
      <c r="H5845" s="4">
        <v>1656</v>
      </c>
      <c r="I5845" s="25">
        <v>30</v>
      </c>
      <c r="J5845" s="4">
        <v>52</v>
      </c>
      <c r="N5845" t="s">
        <v>8324</v>
      </c>
      <c r="O5845" t="s">
        <v>8224</v>
      </c>
      <c r="P5845" t="s">
        <v>8384</v>
      </c>
      <c r="Q5845" s="8" t="s">
        <v>8374</v>
      </c>
      <c r="R5845">
        <v>769</v>
      </c>
      <c r="S5845" s="7">
        <v>1</v>
      </c>
      <c r="T5845" s="4">
        <v>4000</v>
      </c>
      <c r="U5845" s="4">
        <v>1656</v>
      </c>
      <c r="V5845" s="25">
        <v>30</v>
      </c>
      <c r="W5845" s="4">
        <v>52</v>
      </c>
    </row>
    <row r="5846" spans="1:23" x14ac:dyDescent="0.45">
      <c r="A5846" t="s">
        <v>8324</v>
      </c>
      <c r="B5846" t="s">
        <v>8224</v>
      </c>
      <c r="C5846" t="s">
        <v>8385</v>
      </c>
      <c r="F5846" s="7"/>
      <c r="G5846" s="4"/>
      <c r="H5846" s="4"/>
      <c r="I5846" s="25"/>
      <c r="J5846" s="4"/>
      <c r="N5846" t="s">
        <v>8324</v>
      </c>
      <c r="O5846" t="s">
        <v>8224</v>
      </c>
      <c r="P5846" t="s">
        <v>8385</v>
      </c>
      <c r="S5846" s="7"/>
      <c r="T5846" s="4"/>
      <c r="U5846" s="4"/>
      <c r="V5846" s="25"/>
      <c r="W5846" s="4"/>
    </row>
    <row r="5847" spans="1:23" x14ac:dyDescent="0.45">
      <c r="A5847" t="s">
        <v>8324</v>
      </c>
      <c r="B5847" t="s">
        <v>8224</v>
      </c>
      <c r="C5847" t="s">
        <v>8385</v>
      </c>
      <c r="D5847" s="8" t="s">
        <v>8376</v>
      </c>
      <c r="F5847" s="7">
        <v>2</v>
      </c>
      <c r="G5847" s="4">
        <v>5500</v>
      </c>
      <c r="H5847" s="4">
        <v>586</v>
      </c>
      <c r="I5847" s="25">
        <v>30</v>
      </c>
      <c r="J5847" s="4">
        <v>15</v>
      </c>
      <c r="N5847" t="s">
        <v>8324</v>
      </c>
      <c r="O5847" t="s">
        <v>8224</v>
      </c>
      <c r="P5847" t="s">
        <v>8385</v>
      </c>
      <c r="Q5847" s="8" t="s">
        <v>8376</v>
      </c>
      <c r="S5847" s="7">
        <v>2</v>
      </c>
      <c r="T5847" s="4">
        <v>5500</v>
      </c>
      <c r="U5847" s="4">
        <v>586</v>
      </c>
      <c r="V5847" s="25">
        <v>30</v>
      </c>
      <c r="W5847" s="4">
        <v>15</v>
      </c>
    </row>
    <row r="5848" spans="1:23" x14ac:dyDescent="0.45">
      <c r="A5848" t="s">
        <v>8324</v>
      </c>
      <c r="B5848" t="s">
        <v>8224</v>
      </c>
      <c r="C5848" t="s">
        <v>8385</v>
      </c>
      <c r="D5848" s="8" t="s">
        <v>8376</v>
      </c>
      <c r="E5848">
        <v>761</v>
      </c>
      <c r="F5848" s="7">
        <v>1</v>
      </c>
      <c r="G5848" s="4">
        <v>5000</v>
      </c>
      <c r="H5848" s="4">
        <v>235</v>
      </c>
      <c r="I5848" s="25">
        <v>30</v>
      </c>
      <c r="J5848" s="4">
        <v>6</v>
      </c>
      <c r="N5848" t="s">
        <v>8324</v>
      </c>
      <c r="O5848" t="s">
        <v>8224</v>
      </c>
      <c r="P5848" t="s">
        <v>8385</v>
      </c>
      <c r="Q5848" s="8" t="s">
        <v>8376</v>
      </c>
      <c r="R5848">
        <v>761</v>
      </c>
      <c r="S5848" s="7">
        <v>1</v>
      </c>
      <c r="T5848" s="4">
        <v>5000</v>
      </c>
      <c r="U5848" s="4">
        <v>235</v>
      </c>
      <c r="V5848" s="25">
        <v>30</v>
      </c>
      <c r="W5848" s="4">
        <v>6</v>
      </c>
    </row>
    <row r="5849" spans="1:23" x14ac:dyDescent="0.45">
      <c r="A5849" t="s">
        <v>8324</v>
      </c>
      <c r="B5849" t="s">
        <v>8224</v>
      </c>
      <c r="C5849" t="s">
        <v>8385</v>
      </c>
      <c r="D5849" s="8" t="s">
        <v>8376</v>
      </c>
      <c r="E5849">
        <v>774</v>
      </c>
      <c r="F5849" s="7">
        <v>1</v>
      </c>
      <c r="G5849" s="4">
        <v>500</v>
      </c>
      <c r="H5849" s="4">
        <v>351</v>
      </c>
      <c r="I5849" s="25">
        <v>30</v>
      </c>
      <c r="J5849" s="4">
        <v>9</v>
      </c>
      <c r="N5849" t="s">
        <v>8324</v>
      </c>
      <c r="O5849" t="s">
        <v>8224</v>
      </c>
      <c r="P5849" t="s">
        <v>8385</v>
      </c>
      <c r="Q5849" s="8" t="s">
        <v>8376</v>
      </c>
      <c r="R5849">
        <v>774</v>
      </c>
      <c r="S5849" s="7">
        <v>1</v>
      </c>
      <c r="T5849" s="4">
        <v>500</v>
      </c>
      <c r="U5849" s="4">
        <v>351</v>
      </c>
      <c r="V5849" s="25">
        <v>30</v>
      </c>
      <c r="W5849" s="4">
        <v>9</v>
      </c>
    </row>
    <row r="5850" spans="1:23" x14ac:dyDescent="0.45">
      <c r="A5850" t="s">
        <v>8324</v>
      </c>
      <c r="B5850" t="s">
        <v>8224</v>
      </c>
      <c r="C5850" t="s">
        <v>8385</v>
      </c>
      <c r="D5850" s="8" t="s">
        <v>8378</v>
      </c>
      <c r="F5850" s="7">
        <v>1</v>
      </c>
      <c r="G5850" s="4">
        <v>500</v>
      </c>
      <c r="H5850" s="4">
        <v>2</v>
      </c>
      <c r="I5850" s="25">
        <v>30</v>
      </c>
      <c r="J5850" s="4">
        <v>1</v>
      </c>
      <c r="N5850" t="s">
        <v>8324</v>
      </c>
      <c r="O5850" t="s">
        <v>8224</v>
      </c>
      <c r="P5850" t="s">
        <v>8385</v>
      </c>
      <c r="Q5850" s="8" t="s">
        <v>8378</v>
      </c>
      <c r="S5850" s="7">
        <v>1</v>
      </c>
      <c r="T5850" s="4">
        <v>500</v>
      </c>
      <c r="U5850" s="4">
        <v>2</v>
      </c>
      <c r="V5850" s="25">
        <v>30</v>
      </c>
      <c r="W5850" s="4">
        <v>1</v>
      </c>
    </row>
    <row r="5851" spans="1:23" x14ac:dyDescent="0.45">
      <c r="A5851" t="s">
        <v>8324</v>
      </c>
      <c r="B5851" t="s">
        <v>8224</v>
      </c>
      <c r="C5851" t="s">
        <v>8385</v>
      </c>
      <c r="D5851" s="8" t="s">
        <v>8378</v>
      </c>
      <c r="E5851">
        <v>778</v>
      </c>
      <c r="F5851" s="7">
        <v>1</v>
      </c>
      <c r="G5851" s="4">
        <v>500</v>
      </c>
      <c r="H5851" s="4">
        <v>2</v>
      </c>
      <c r="I5851" s="25">
        <v>30</v>
      </c>
      <c r="J5851" s="4">
        <v>1</v>
      </c>
      <c r="N5851" t="s">
        <v>8324</v>
      </c>
      <c r="O5851" t="s">
        <v>8224</v>
      </c>
      <c r="P5851" t="s">
        <v>8385</v>
      </c>
      <c r="Q5851" s="8" t="s">
        <v>8378</v>
      </c>
      <c r="R5851">
        <v>778</v>
      </c>
      <c r="S5851" s="7">
        <v>1</v>
      </c>
      <c r="T5851" s="4">
        <v>500</v>
      </c>
      <c r="U5851" s="4">
        <v>2</v>
      </c>
      <c r="V5851" s="25">
        <v>30</v>
      </c>
      <c r="W5851" s="4">
        <v>1</v>
      </c>
    </row>
    <row r="5852" spans="1:23" x14ac:dyDescent="0.45">
      <c r="A5852" t="s">
        <v>8324</v>
      </c>
      <c r="B5852" t="s">
        <v>8224</v>
      </c>
      <c r="C5852" t="s">
        <v>8385</v>
      </c>
      <c r="D5852" s="8" t="s">
        <v>8370</v>
      </c>
      <c r="F5852" s="7">
        <v>2</v>
      </c>
      <c r="G5852" s="4">
        <v>4500</v>
      </c>
      <c r="H5852" s="4">
        <v>57</v>
      </c>
      <c r="I5852" s="25">
        <v>52.5</v>
      </c>
      <c r="J5852" s="4">
        <v>3</v>
      </c>
      <c r="N5852" t="s">
        <v>8324</v>
      </c>
      <c r="O5852" t="s">
        <v>8224</v>
      </c>
      <c r="P5852" t="s">
        <v>8385</v>
      </c>
      <c r="Q5852" s="8" t="s">
        <v>8370</v>
      </c>
      <c r="S5852" s="7">
        <v>2</v>
      </c>
      <c r="T5852" s="4">
        <v>4500</v>
      </c>
      <c r="U5852" s="4">
        <v>57</v>
      </c>
      <c r="V5852" s="25">
        <v>52.5</v>
      </c>
      <c r="W5852" s="4">
        <v>3</v>
      </c>
    </row>
    <row r="5853" spans="1:23" x14ac:dyDescent="0.45">
      <c r="A5853" t="s">
        <v>8324</v>
      </c>
      <c r="B5853" t="s">
        <v>8224</v>
      </c>
      <c r="C5853" t="s">
        <v>8385</v>
      </c>
      <c r="D5853" s="8" t="s">
        <v>8370</v>
      </c>
      <c r="E5853">
        <v>1496</v>
      </c>
      <c r="F5853" s="7">
        <v>1</v>
      </c>
      <c r="G5853" s="4">
        <v>1500</v>
      </c>
      <c r="H5853" s="4">
        <v>0</v>
      </c>
      <c r="I5853" s="25">
        <v>60</v>
      </c>
      <c r="J5853" s="4">
        <v>0</v>
      </c>
      <c r="N5853" t="s">
        <v>8324</v>
      </c>
      <c r="O5853" t="s">
        <v>8224</v>
      </c>
      <c r="P5853" t="s">
        <v>8385</v>
      </c>
      <c r="Q5853" s="8" t="s">
        <v>8370</v>
      </c>
      <c r="R5853">
        <v>1496</v>
      </c>
      <c r="S5853" s="7">
        <v>1</v>
      </c>
      <c r="T5853" s="4">
        <v>1500</v>
      </c>
      <c r="U5853" s="4">
        <v>0</v>
      </c>
      <c r="V5853" s="25">
        <v>60</v>
      </c>
      <c r="W5853" s="4">
        <v>0</v>
      </c>
    </row>
    <row r="5854" spans="1:23" x14ac:dyDescent="0.45">
      <c r="A5854" t="s">
        <v>8324</v>
      </c>
      <c r="B5854" t="s">
        <v>8224</v>
      </c>
      <c r="C5854" t="s">
        <v>8385</v>
      </c>
      <c r="D5854" s="8" t="s">
        <v>8370</v>
      </c>
      <c r="E5854">
        <v>1498</v>
      </c>
      <c r="F5854" s="7">
        <v>1</v>
      </c>
      <c r="G5854" s="4">
        <v>3000</v>
      </c>
      <c r="H5854" s="4">
        <v>57</v>
      </c>
      <c r="I5854" s="25">
        <v>45</v>
      </c>
      <c r="J5854" s="4">
        <v>3</v>
      </c>
      <c r="N5854" t="s">
        <v>8324</v>
      </c>
      <c r="O5854" t="s">
        <v>8224</v>
      </c>
      <c r="P5854" t="s">
        <v>8385</v>
      </c>
      <c r="Q5854" s="8" t="s">
        <v>8370</v>
      </c>
      <c r="R5854">
        <v>1498</v>
      </c>
      <c r="S5854" s="7">
        <v>1</v>
      </c>
      <c r="T5854" s="4">
        <v>3000</v>
      </c>
      <c r="U5854" s="4">
        <v>57</v>
      </c>
      <c r="V5854" s="25">
        <v>45</v>
      </c>
      <c r="W5854" s="4">
        <v>3</v>
      </c>
    </row>
    <row r="5855" spans="1:23" x14ac:dyDescent="0.45">
      <c r="A5855" t="s">
        <v>8324</v>
      </c>
      <c r="B5855" t="s">
        <v>8224</v>
      </c>
      <c r="C5855" t="s">
        <v>8385</v>
      </c>
      <c r="D5855" s="8" t="s">
        <v>8372</v>
      </c>
      <c r="F5855" s="7">
        <v>1</v>
      </c>
      <c r="G5855" s="4">
        <v>7000</v>
      </c>
      <c r="H5855" s="4">
        <v>2521</v>
      </c>
      <c r="I5855" s="25">
        <v>30</v>
      </c>
      <c r="J5855" s="4">
        <v>44</v>
      </c>
      <c r="N5855" t="s">
        <v>8324</v>
      </c>
      <c r="O5855" t="s">
        <v>8224</v>
      </c>
      <c r="P5855" t="s">
        <v>8385</v>
      </c>
      <c r="Q5855" s="8" t="s">
        <v>8372</v>
      </c>
      <c r="S5855" s="7">
        <v>1</v>
      </c>
      <c r="T5855" s="4">
        <v>7000</v>
      </c>
      <c r="U5855" s="4">
        <v>2521</v>
      </c>
      <c r="V5855" s="25">
        <v>30</v>
      </c>
      <c r="W5855" s="4">
        <v>44</v>
      </c>
    </row>
    <row r="5856" spans="1:23" x14ac:dyDescent="0.45">
      <c r="A5856" t="s">
        <v>8324</v>
      </c>
      <c r="B5856" t="s">
        <v>8224</v>
      </c>
      <c r="C5856" t="s">
        <v>8385</v>
      </c>
      <c r="D5856" s="8" t="s">
        <v>8372</v>
      </c>
      <c r="E5856">
        <v>765</v>
      </c>
      <c r="F5856" s="7">
        <v>1</v>
      </c>
      <c r="G5856" s="4">
        <v>7000</v>
      </c>
      <c r="H5856" s="4">
        <v>2521</v>
      </c>
      <c r="I5856" s="25">
        <v>30</v>
      </c>
      <c r="J5856" s="4">
        <v>44</v>
      </c>
      <c r="N5856" t="s">
        <v>8324</v>
      </c>
      <c r="O5856" t="s">
        <v>8224</v>
      </c>
      <c r="P5856" t="s">
        <v>8385</v>
      </c>
      <c r="Q5856" s="8" t="s">
        <v>8372</v>
      </c>
      <c r="R5856">
        <v>765</v>
      </c>
      <c r="S5856" s="7">
        <v>1</v>
      </c>
      <c r="T5856" s="4">
        <v>7000</v>
      </c>
      <c r="U5856" s="4">
        <v>2521</v>
      </c>
      <c r="V5856" s="25">
        <v>30</v>
      </c>
      <c r="W5856" s="4">
        <v>44</v>
      </c>
    </row>
    <row r="5857" spans="1:23" x14ac:dyDescent="0.45">
      <c r="A5857" t="s">
        <v>8324</v>
      </c>
      <c r="B5857" t="s">
        <v>8224</v>
      </c>
      <c r="C5857" t="s">
        <v>8385</v>
      </c>
      <c r="D5857" s="8" t="s">
        <v>8381</v>
      </c>
      <c r="F5857" s="7">
        <v>1</v>
      </c>
      <c r="G5857" s="4">
        <v>1200</v>
      </c>
      <c r="H5857" s="4">
        <v>100</v>
      </c>
      <c r="I5857" s="25">
        <v>58.937928240738984</v>
      </c>
      <c r="J5857" s="4">
        <v>1</v>
      </c>
      <c r="N5857" t="s">
        <v>8324</v>
      </c>
      <c r="O5857" t="s">
        <v>8224</v>
      </c>
      <c r="P5857" t="s">
        <v>8385</v>
      </c>
      <c r="Q5857" s="8" t="s">
        <v>8381</v>
      </c>
      <c r="S5857" s="7">
        <v>1</v>
      </c>
      <c r="T5857" s="4">
        <v>1200</v>
      </c>
      <c r="U5857" s="4">
        <v>100</v>
      </c>
      <c r="V5857" s="25">
        <v>58.937928240738984</v>
      </c>
      <c r="W5857" s="4">
        <v>1</v>
      </c>
    </row>
    <row r="5858" spans="1:23" x14ac:dyDescent="0.45">
      <c r="A5858" t="s">
        <v>8324</v>
      </c>
      <c r="B5858" t="s">
        <v>8224</v>
      </c>
      <c r="C5858" t="s">
        <v>8385</v>
      </c>
      <c r="D5858" s="8" t="s">
        <v>8381</v>
      </c>
      <c r="E5858">
        <v>1491</v>
      </c>
      <c r="F5858" s="7">
        <v>1</v>
      </c>
      <c r="G5858" s="4">
        <v>1200</v>
      </c>
      <c r="H5858" s="4">
        <v>100</v>
      </c>
      <c r="I5858" s="25">
        <v>58.937928240738984</v>
      </c>
      <c r="J5858" s="4">
        <v>1</v>
      </c>
      <c r="N5858" t="s">
        <v>8324</v>
      </c>
      <c r="O5858" t="s">
        <v>8224</v>
      </c>
      <c r="P5858" t="s">
        <v>8385</v>
      </c>
      <c r="Q5858" s="8" t="s">
        <v>8381</v>
      </c>
      <c r="R5858">
        <v>1491</v>
      </c>
      <c r="S5858" s="7">
        <v>1</v>
      </c>
      <c r="T5858" s="4">
        <v>1200</v>
      </c>
      <c r="U5858" s="4">
        <v>100</v>
      </c>
      <c r="V5858" s="25">
        <v>58.937928240738984</v>
      </c>
      <c r="W5858" s="4">
        <v>1</v>
      </c>
    </row>
    <row r="5859" spans="1:23" x14ac:dyDescent="0.45">
      <c r="A5859" t="s">
        <v>8324</v>
      </c>
      <c r="B5859" t="s">
        <v>8224</v>
      </c>
      <c r="C5859" t="s">
        <v>8386</v>
      </c>
      <c r="F5859" s="7"/>
      <c r="G5859" s="4"/>
      <c r="H5859" s="4"/>
      <c r="I5859" s="25"/>
      <c r="J5859" s="4"/>
      <c r="N5859" t="s">
        <v>8324</v>
      </c>
      <c r="O5859" t="s">
        <v>8224</v>
      </c>
      <c r="P5859" t="s">
        <v>8386</v>
      </c>
      <c r="S5859" s="7"/>
      <c r="T5859" s="4"/>
      <c r="U5859" s="4"/>
      <c r="V5859" s="25"/>
      <c r="W5859" s="4"/>
    </row>
    <row r="5860" spans="1:23" x14ac:dyDescent="0.45">
      <c r="A5860" t="s">
        <v>8324</v>
      </c>
      <c r="B5860" t="s">
        <v>8224</v>
      </c>
      <c r="C5860" t="s">
        <v>8386</v>
      </c>
      <c r="D5860" s="8" t="s">
        <v>8376</v>
      </c>
      <c r="F5860" s="7">
        <v>1</v>
      </c>
      <c r="G5860" s="4">
        <v>20000</v>
      </c>
      <c r="H5860" s="4">
        <v>48</v>
      </c>
      <c r="I5860" s="25">
        <v>30</v>
      </c>
      <c r="J5860" s="4">
        <v>3</v>
      </c>
      <c r="N5860" t="s">
        <v>8324</v>
      </c>
      <c r="O5860" t="s">
        <v>8224</v>
      </c>
      <c r="P5860" t="s">
        <v>8386</v>
      </c>
      <c r="Q5860" s="8" t="s">
        <v>8376</v>
      </c>
      <c r="S5860" s="7">
        <v>1</v>
      </c>
      <c r="T5860" s="4">
        <v>20000</v>
      </c>
      <c r="U5860" s="4">
        <v>48</v>
      </c>
      <c r="V5860" s="25">
        <v>30</v>
      </c>
      <c r="W5860" s="4">
        <v>3</v>
      </c>
    </row>
    <row r="5861" spans="1:23" x14ac:dyDescent="0.45">
      <c r="A5861" t="s">
        <v>8324</v>
      </c>
      <c r="B5861" t="s">
        <v>8224</v>
      </c>
      <c r="C5861" t="s">
        <v>8386</v>
      </c>
      <c r="D5861" s="8" t="s">
        <v>8376</v>
      </c>
      <c r="E5861">
        <v>1486</v>
      </c>
      <c r="F5861" s="7">
        <v>1</v>
      </c>
      <c r="G5861" s="4">
        <v>20000</v>
      </c>
      <c r="H5861" s="4">
        <v>48</v>
      </c>
      <c r="I5861" s="25">
        <v>30</v>
      </c>
      <c r="J5861" s="4">
        <v>3</v>
      </c>
      <c r="N5861" t="s">
        <v>8324</v>
      </c>
      <c r="O5861" t="s">
        <v>8224</v>
      </c>
      <c r="P5861" t="s">
        <v>8386</v>
      </c>
      <c r="Q5861" s="8" t="s">
        <v>8376</v>
      </c>
      <c r="R5861">
        <v>1486</v>
      </c>
      <c r="S5861" s="7">
        <v>1</v>
      </c>
      <c r="T5861" s="4">
        <v>20000</v>
      </c>
      <c r="U5861" s="4">
        <v>48</v>
      </c>
      <c r="V5861" s="25">
        <v>30</v>
      </c>
      <c r="W5861" s="4">
        <v>3</v>
      </c>
    </row>
    <row r="5862" spans="1:23" x14ac:dyDescent="0.45">
      <c r="A5862" t="s">
        <v>8324</v>
      </c>
      <c r="B5862" t="s">
        <v>8224</v>
      </c>
      <c r="C5862" t="s">
        <v>8386</v>
      </c>
      <c r="D5862" s="8" t="s">
        <v>8378</v>
      </c>
      <c r="F5862" s="7">
        <v>1</v>
      </c>
      <c r="G5862" s="4">
        <v>5000</v>
      </c>
      <c r="H5862" s="4">
        <v>445</v>
      </c>
      <c r="I5862" s="25">
        <v>29.929016203706851</v>
      </c>
      <c r="J5862" s="4">
        <v>11</v>
      </c>
      <c r="N5862" t="s">
        <v>8324</v>
      </c>
      <c r="O5862" t="s">
        <v>8224</v>
      </c>
      <c r="P5862" t="s">
        <v>8386</v>
      </c>
      <c r="Q5862" s="8" t="s">
        <v>8378</v>
      </c>
      <c r="S5862" s="7">
        <v>1</v>
      </c>
      <c r="T5862" s="4">
        <v>5000</v>
      </c>
      <c r="U5862" s="4">
        <v>445</v>
      </c>
      <c r="V5862" s="25">
        <v>29.929016203706851</v>
      </c>
      <c r="W5862" s="4">
        <v>11</v>
      </c>
    </row>
    <row r="5863" spans="1:23" x14ac:dyDescent="0.45">
      <c r="A5863" t="s">
        <v>8324</v>
      </c>
      <c r="B5863" t="s">
        <v>8224</v>
      </c>
      <c r="C5863" t="s">
        <v>8386</v>
      </c>
      <c r="D5863" s="8" t="s">
        <v>8378</v>
      </c>
      <c r="E5863">
        <v>1494</v>
      </c>
      <c r="F5863" s="7">
        <v>1</v>
      </c>
      <c r="G5863" s="4">
        <v>5000</v>
      </c>
      <c r="H5863" s="4">
        <v>445</v>
      </c>
      <c r="I5863" s="25">
        <v>29.929016203706851</v>
      </c>
      <c r="J5863" s="4">
        <v>11</v>
      </c>
      <c r="N5863" t="s">
        <v>8324</v>
      </c>
      <c r="O5863" t="s">
        <v>8224</v>
      </c>
      <c r="P5863" t="s">
        <v>8386</v>
      </c>
      <c r="Q5863" s="8" t="s">
        <v>8378</v>
      </c>
      <c r="R5863">
        <v>1494</v>
      </c>
      <c r="S5863" s="7">
        <v>1</v>
      </c>
      <c r="T5863" s="4">
        <v>5000</v>
      </c>
      <c r="U5863" s="4">
        <v>445</v>
      </c>
      <c r="V5863" s="25">
        <v>29.929016203706851</v>
      </c>
      <c r="W5863" s="4">
        <v>11</v>
      </c>
    </row>
    <row r="5864" spans="1:23" x14ac:dyDescent="0.45">
      <c r="A5864" t="s">
        <v>8324</v>
      </c>
      <c r="B5864" t="s">
        <v>8224</v>
      </c>
      <c r="C5864" t="s">
        <v>8386</v>
      </c>
      <c r="D5864" s="8" t="s">
        <v>8379</v>
      </c>
      <c r="F5864" s="7">
        <v>1</v>
      </c>
      <c r="G5864" s="4">
        <v>5000</v>
      </c>
      <c r="H5864" s="4">
        <v>177</v>
      </c>
      <c r="I5864" s="25">
        <v>30</v>
      </c>
      <c r="J5864" s="4">
        <v>3</v>
      </c>
      <c r="N5864" t="s">
        <v>8324</v>
      </c>
      <c r="O5864" t="s">
        <v>8224</v>
      </c>
      <c r="P5864" t="s">
        <v>8386</v>
      </c>
      <c r="Q5864" s="8" t="s">
        <v>8379</v>
      </c>
      <c r="S5864" s="7">
        <v>1</v>
      </c>
      <c r="T5864" s="4">
        <v>5000</v>
      </c>
      <c r="U5864" s="4">
        <v>177</v>
      </c>
      <c r="V5864" s="25">
        <v>30</v>
      </c>
      <c r="W5864" s="4">
        <v>3</v>
      </c>
    </row>
    <row r="5865" spans="1:23" x14ac:dyDescent="0.45">
      <c r="A5865" t="s">
        <v>8324</v>
      </c>
      <c r="B5865" t="s">
        <v>8224</v>
      </c>
      <c r="C5865" t="s">
        <v>8386</v>
      </c>
      <c r="D5865" s="8" t="s">
        <v>8379</v>
      </c>
      <c r="E5865">
        <v>767</v>
      </c>
      <c r="F5865" s="7">
        <v>1</v>
      </c>
      <c r="G5865" s="4">
        <v>5000</v>
      </c>
      <c r="H5865" s="4">
        <v>177</v>
      </c>
      <c r="I5865" s="25">
        <v>30</v>
      </c>
      <c r="J5865" s="4">
        <v>3</v>
      </c>
      <c r="N5865" t="s">
        <v>8324</v>
      </c>
      <c r="O5865" t="s">
        <v>8224</v>
      </c>
      <c r="P5865" t="s">
        <v>8386</v>
      </c>
      <c r="Q5865" s="8" t="s">
        <v>8379</v>
      </c>
      <c r="R5865">
        <v>767</v>
      </c>
      <c r="S5865" s="7">
        <v>1</v>
      </c>
      <c r="T5865" s="4">
        <v>5000</v>
      </c>
      <c r="U5865" s="4">
        <v>177</v>
      </c>
      <c r="V5865" s="25">
        <v>30</v>
      </c>
      <c r="W5865" s="4">
        <v>3</v>
      </c>
    </row>
    <row r="5866" spans="1:23" x14ac:dyDescent="0.45">
      <c r="A5866" t="s">
        <v>8324</v>
      </c>
      <c r="B5866" t="s">
        <v>8224</v>
      </c>
      <c r="C5866" t="s">
        <v>8386</v>
      </c>
      <c r="D5866" s="8" t="s">
        <v>8369</v>
      </c>
      <c r="F5866" s="7">
        <v>1</v>
      </c>
      <c r="G5866" s="4">
        <v>6700</v>
      </c>
      <c r="H5866" s="4">
        <v>150</v>
      </c>
      <c r="I5866" s="25">
        <v>45</v>
      </c>
      <c r="J5866" s="4">
        <v>3</v>
      </c>
      <c r="N5866" t="s">
        <v>8324</v>
      </c>
      <c r="O5866" t="s">
        <v>8224</v>
      </c>
      <c r="P5866" t="s">
        <v>8386</v>
      </c>
      <c r="Q5866" s="8" t="s">
        <v>8369</v>
      </c>
      <c r="S5866" s="7">
        <v>1</v>
      </c>
      <c r="T5866" s="4">
        <v>6700</v>
      </c>
      <c r="U5866" s="4">
        <v>150</v>
      </c>
      <c r="V5866" s="25">
        <v>45</v>
      </c>
      <c r="W5866" s="4">
        <v>3</v>
      </c>
    </row>
    <row r="5867" spans="1:23" x14ac:dyDescent="0.45">
      <c r="A5867" t="s">
        <v>8324</v>
      </c>
      <c r="B5867" t="s">
        <v>8224</v>
      </c>
      <c r="C5867" t="s">
        <v>8386</v>
      </c>
      <c r="D5867" s="8" t="s">
        <v>8369</v>
      </c>
      <c r="E5867">
        <v>1485</v>
      </c>
      <c r="F5867" s="7">
        <v>1</v>
      </c>
      <c r="G5867" s="4">
        <v>6700</v>
      </c>
      <c r="H5867" s="4">
        <v>150</v>
      </c>
      <c r="I5867" s="25">
        <v>45</v>
      </c>
      <c r="J5867" s="4">
        <v>3</v>
      </c>
      <c r="N5867" t="s">
        <v>8324</v>
      </c>
      <c r="O5867" t="s">
        <v>8224</v>
      </c>
      <c r="P5867" t="s">
        <v>8386</v>
      </c>
      <c r="Q5867" s="8" t="s">
        <v>8369</v>
      </c>
      <c r="R5867">
        <v>1485</v>
      </c>
      <c r="S5867" s="7">
        <v>1</v>
      </c>
      <c r="T5867" s="4">
        <v>6700</v>
      </c>
      <c r="U5867" s="4">
        <v>150</v>
      </c>
      <c r="V5867" s="25">
        <v>45</v>
      </c>
      <c r="W5867" s="4">
        <v>3</v>
      </c>
    </row>
    <row r="5868" spans="1:23" x14ac:dyDescent="0.45">
      <c r="A5868" t="s">
        <v>8324</v>
      </c>
      <c r="B5868" t="s">
        <v>8224</v>
      </c>
      <c r="C5868" t="s">
        <v>8386</v>
      </c>
      <c r="D5868" s="8" t="s">
        <v>8371</v>
      </c>
      <c r="F5868" s="7">
        <v>1</v>
      </c>
      <c r="G5868" s="4">
        <v>5000</v>
      </c>
      <c r="H5868" s="4">
        <v>0</v>
      </c>
      <c r="I5868" s="25">
        <v>30</v>
      </c>
      <c r="J5868" s="4">
        <v>0</v>
      </c>
      <c r="N5868" t="s">
        <v>8324</v>
      </c>
      <c r="O5868" t="s">
        <v>8224</v>
      </c>
      <c r="P5868" t="s">
        <v>8386</v>
      </c>
      <c r="Q5868" s="8" t="s">
        <v>8371</v>
      </c>
      <c r="S5868" s="7">
        <v>1</v>
      </c>
      <c r="T5868" s="4">
        <v>5000</v>
      </c>
      <c r="U5868" s="4">
        <v>0</v>
      </c>
      <c r="V5868" s="25">
        <v>30</v>
      </c>
      <c r="W5868" s="4">
        <v>0</v>
      </c>
    </row>
    <row r="5869" spans="1:23" x14ac:dyDescent="0.45">
      <c r="A5869" t="s">
        <v>8324</v>
      </c>
      <c r="B5869" t="s">
        <v>8224</v>
      </c>
      <c r="C5869" t="s">
        <v>8386</v>
      </c>
      <c r="D5869" s="8" t="s">
        <v>8371</v>
      </c>
      <c r="E5869">
        <v>764</v>
      </c>
      <c r="F5869" s="7">
        <v>1</v>
      </c>
      <c r="G5869" s="4">
        <v>5000</v>
      </c>
      <c r="H5869" s="4">
        <v>0</v>
      </c>
      <c r="I5869" s="25">
        <v>30</v>
      </c>
      <c r="J5869" s="4">
        <v>0</v>
      </c>
      <c r="N5869" t="s">
        <v>8324</v>
      </c>
      <c r="O5869" t="s">
        <v>8224</v>
      </c>
      <c r="P5869" t="s">
        <v>8386</v>
      </c>
      <c r="Q5869" s="8" t="s">
        <v>8371</v>
      </c>
      <c r="R5869">
        <v>764</v>
      </c>
      <c r="S5869" s="7">
        <v>1</v>
      </c>
      <c r="T5869" s="4">
        <v>5000</v>
      </c>
      <c r="U5869" s="4">
        <v>0</v>
      </c>
      <c r="V5869" s="25">
        <v>30</v>
      </c>
      <c r="W5869" s="4">
        <v>0</v>
      </c>
    </row>
    <row r="5870" spans="1:23" x14ac:dyDescent="0.45">
      <c r="A5870" t="s">
        <v>8324</v>
      </c>
      <c r="B5870" t="s">
        <v>8224</v>
      </c>
      <c r="C5870" t="s">
        <v>8386</v>
      </c>
      <c r="D5870" s="8" t="s">
        <v>8372</v>
      </c>
      <c r="F5870" s="7">
        <v>1</v>
      </c>
      <c r="G5870" s="4">
        <v>7000</v>
      </c>
      <c r="H5870" s="4">
        <v>3598</v>
      </c>
      <c r="I5870" s="25">
        <v>37.522627314814599</v>
      </c>
      <c r="J5870" s="4">
        <v>57</v>
      </c>
      <c r="N5870" t="s">
        <v>8324</v>
      </c>
      <c r="O5870" t="s">
        <v>8224</v>
      </c>
      <c r="P5870" t="s">
        <v>8386</v>
      </c>
      <c r="Q5870" s="8" t="s">
        <v>8372</v>
      </c>
      <c r="S5870" s="7">
        <v>1</v>
      </c>
      <c r="T5870" s="4">
        <v>7000</v>
      </c>
      <c r="U5870" s="4">
        <v>3598</v>
      </c>
      <c r="V5870" s="25">
        <v>37.522627314814599</v>
      </c>
      <c r="W5870" s="4">
        <v>57</v>
      </c>
    </row>
    <row r="5871" spans="1:23" x14ac:dyDescent="0.45">
      <c r="A5871" t="s">
        <v>8324</v>
      </c>
      <c r="B5871" t="s">
        <v>8224</v>
      </c>
      <c r="C5871" t="s">
        <v>8386</v>
      </c>
      <c r="D5871" s="8" t="s">
        <v>8372</v>
      </c>
      <c r="E5871">
        <v>776</v>
      </c>
      <c r="F5871" s="7">
        <v>1</v>
      </c>
      <c r="G5871" s="4">
        <v>7000</v>
      </c>
      <c r="H5871" s="4">
        <v>3598</v>
      </c>
      <c r="I5871" s="25">
        <v>37.522627314814599</v>
      </c>
      <c r="J5871" s="4">
        <v>57</v>
      </c>
      <c r="N5871" t="s">
        <v>8324</v>
      </c>
      <c r="O5871" t="s">
        <v>8224</v>
      </c>
      <c r="P5871" t="s">
        <v>8386</v>
      </c>
      <c r="Q5871" s="8" t="s">
        <v>8372</v>
      </c>
      <c r="R5871">
        <v>776</v>
      </c>
      <c r="S5871" s="7">
        <v>1</v>
      </c>
      <c r="T5871" s="4">
        <v>7000</v>
      </c>
      <c r="U5871" s="4">
        <v>3598</v>
      </c>
      <c r="V5871" s="25">
        <v>37.522627314814599</v>
      </c>
      <c r="W5871" s="4">
        <v>57</v>
      </c>
    </row>
    <row r="5872" spans="1:23" x14ac:dyDescent="0.45">
      <c r="A5872" t="s">
        <v>8324</v>
      </c>
      <c r="B5872" t="s">
        <v>8224</v>
      </c>
      <c r="C5872" t="s">
        <v>8386</v>
      </c>
      <c r="D5872" s="8" t="s">
        <v>8381</v>
      </c>
      <c r="F5872" s="7">
        <v>1</v>
      </c>
      <c r="G5872" s="4">
        <v>38000</v>
      </c>
      <c r="H5872" s="4">
        <v>10</v>
      </c>
      <c r="I5872" s="25">
        <v>50</v>
      </c>
      <c r="J5872" s="4">
        <v>1</v>
      </c>
      <c r="N5872" t="s">
        <v>8324</v>
      </c>
      <c r="O5872" t="s">
        <v>8224</v>
      </c>
      <c r="P5872" t="s">
        <v>8386</v>
      </c>
      <c r="Q5872" s="8" t="s">
        <v>8381</v>
      </c>
      <c r="S5872" s="7">
        <v>1</v>
      </c>
      <c r="T5872" s="4">
        <v>38000</v>
      </c>
      <c r="U5872" s="4">
        <v>10</v>
      </c>
      <c r="V5872" s="25">
        <v>50</v>
      </c>
      <c r="W5872" s="4">
        <v>1</v>
      </c>
    </row>
    <row r="5873" spans="1:23" x14ac:dyDescent="0.45">
      <c r="A5873" t="s">
        <v>8324</v>
      </c>
      <c r="B5873" t="s">
        <v>8224</v>
      </c>
      <c r="C5873" t="s">
        <v>8386</v>
      </c>
      <c r="D5873" s="8" t="s">
        <v>8381</v>
      </c>
      <c r="E5873">
        <v>771</v>
      </c>
      <c r="F5873" s="7">
        <v>1</v>
      </c>
      <c r="G5873" s="4">
        <v>38000</v>
      </c>
      <c r="H5873" s="4">
        <v>10</v>
      </c>
      <c r="I5873" s="25">
        <v>50</v>
      </c>
      <c r="J5873" s="4">
        <v>1</v>
      </c>
      <c r="N5873" t="s">
        <v>8324</v>
      </c>
      <c r="O5873" t="s">
        <v>8224</v>
      </c>
      <c r="P5873" t="s">
        <v>8386</v>
      </c>
      <c r="Q5873" s="8" t="s">
        <v>8381</v>
      </c>
      <c r="R5873">
        <v>771</v>
      </c>
      <c r="S5873" s="7">
        <v>1</v>
      </c>
      <c r="T5873" s="4">
        <v>38000</v>
      </c>
      <c r="U5873" s="4">
        <v>10</v>
      </c>
      <c r="V5873" s="25">
        <v>50</v>
      </c>
      <c r="W5873" s="4">
        <v>1</v>
      </c>
    </row>
    <row r="5874" spans="1:23" x14ac:dyDescent="0.45">
      <c r="A5874" t="s">
        <v>8324</v>
      </c>
      <c r="B5874" t="s">
        <v>8224</v>
      </c>
      <c r="C5874" t="s">
        <v>8387</v>
      </c>
      <c r="F5874" s="7"/>
      <c r="G5874" s="4"/>
      <c r="H5874" s="4"/>
      <c r="I5874" s="25"/>
      <c r="J5874" s="4"/>
      <c r="N5874" t="s">
        <v>8324</v>
      </c>
      <c r="O5874" t="s">
        <v>8224</v>
      </c>
      <c r="P5874" t="s">
        <v>8387</v>
      </c>
      <c r="S5874" s="7"/>
      <c r="T5874" s="4"/>
      <c r="U5874" s="4"/>
      <c r="V5874" s="25"/>
      <c r="W5874" s="4"/>
    </row>
    <row r="5875" spans="1:23" x14ac:dyDescent="0.45">
      <c r="A5875" t="s">
        <v>8324</v>
      </c>
      <c r="B5875" t="s">
        <v>8224</v>
      </c>
      <c r="C5875" t="s">
        <v>8387</v>
      </c>
      <c r="D5875" s="8" t="s">
        <v>8380</v>
      </c>
      <c r="F5875" s="7">
        <v>2</v>
      </c>
      <c r="G5875" s="4">
        <v>9000</v>
      </c>
      <c r="H5875" s="4">
        <v>55</v>
      </c>
      <c r="I5875" s="25">
        <v>42.5</v>
      </c>
      <c r="J5875" s="4">
        <v>3</v>
      </c>
      <c r="N5875" t="s">
        <v>8324</v>
      </c>
      <c r="O5875" t="s">
        <v>8224</v>
      </c>
      <c r="P5875" t="s">
        <v>8387</v>
      </c>
      <c r="Q5875" s="8" t="s">
        <v>8380</v>
      </c>
      <c r="S5875" s="7">
        <v>2</v>
      </c>
      <c r="T5875" s="4">
        <v>9000</v>
      </c>
      <c r="U5875" s="4">
        <v>55</v>
      </c>
      <c r="V5875" s="25">
        <v>42.5</v>
      </c>
      <c r="W5875" s="4">
        <v>3</v>
      </c>
    </row>
    <row r="5876" spans="1:23" x14ac:dyDescent="0.45">
      <c r="A5876" t="s">
        <v>8324</v>
      </c>
      <c r="B5876" t="s">
        <v>8224</v>
      </c>
      <c r="C5876" t="s">
        <v>8387</v>
      </c>
      <c r="D5876" s="8" t="s">
        <v>8380</v>
      </c>
      <c r="E5876">
        <v>1483</v>
      </c>
      <c r="F5876" s="7">
        <v>1</v>
      </c>
      <c r="G5876" s="4">
        <v>7000</v>
      </c>
      <c r="H5876" s="4">
        <v>50</v>
      </c>
      <c r="I5876" s="25">
        <v>25</v>
      </c>
      <c r="J5876" s="4">
        <v>2</v>
      </c>
      <c r="N5876" t="s">
        <v>8324</v>
      </c>
      <c r="O5876" t="s">
        <v>8224</v>
      </c>
      <c r="P5876" t="s">
        <v>8387</v>
      </c>
      <c r="Q5876" s="8" t="s">
        <v>8380</v>
      </c>
      <c r="R5876">
        <v>1483</v>
      </c>
      <c r="S5876" s="7">
        <v>1</v>
      </c>
      <c r="T5876" s="4">
        <v>7000</v>
      </c>
      <c r="U5876" s="4">
        <v>50</v>
      </c>
      <c r="V5876" s="25">
        <v>25</v>
      </c>
      <c r="W5876" s="4">
        <v>2</v>
      </c>
    </row>
    <row r="5877" spans="1:23" x14ac:dyDescent="0.45">
      <c r="A5877" t="s">
        <v>8324</v>
      </c>
      <c r="B5877" t="s">
        <v>8224</v>
      </c>
      <c r="C5877" t="s">
        <v>8387</v>
      </c>
      <c r="D5877" s="8" t="s">
        <v>8380</v>
      </c>
      <c r="E5877">
        <v>1499</v>
      </c>
      <c r="F5877" s="7">
        <v>1</v>
      </c>
      <c r="G5877" s="4">
        <v>2000</v>
      </c>
      <c r="H5877" s="4">
        <v>5</v>
      </c>
      <c r="I5877" s="25">
        <v>60</v>
      </c>
      <c r="J5877" s="4">
        <v>1</v>
      </c>
      <c r="N5877" t="s">
        <v>8324</v>
      </c>
      <c r="O5877" t="s">
        <v>8224</v>
      </c>
      <c r="P5877" t="s">
        <v>8387</v>
      </c>
      <c r="Q5877" s="8" t="s">
        <v>8380</v>
      </c>
      <c r="R5877">
        <v>1499</v>
      </c>
      <c r="S5877" s="7">
        <v>1</v>
      </c>
      <c r="T5877" s="4">
        <v>2000</v>
      </c>
      <c r="U5877" s="4">
        <v>5</v>
      </c>
      <c r="V5877" s="25">
        <v>60</v>
      </c>
      <c r="W5877" s="4">
        <v>1</v>
      </c>
    </row>
    <row r="5878" spans="1:23" x14ac:dyDescent="0.45">
      <c r="A5878" t="s">
        <v>8324</v>
      </c>
      <c r="B5878" t="s">
        <v>8224</v>
      </c>
      <c r="C5878" t="s">
        <v>8387</v>
      </c>
      <c r="D5878" s="8" t="s">
        <v>8370</v>
      </c>
      <c r="F5878" s="7">
        <v>1</v>
      </c>
      <c r="G5878" s="4">
        <v>10000</v>
      </c>
      <c r="H5878" s="4">
        <v>0</v>
      </c>
      <c r="I5878" s="25">
        <v>30</v>
      </c>
      <c r="J5878" s="4">
        <v>0</v>
      </c>
      <c r="N5878" t="s">
        <v>8324</v>
      </c>
      <c r="O5878" t="s">
        <v>8224</v>
      </c>
      <c r="P5878" t="s">
        <v>8387</v>
      </c>
      <c r="Q5878" s="8" t="s">
        <v>8370</v>
      </c>
      <c r="S5878" s="7">
        <v>1</v>
      </c>
      <c r="T5878" s="4">
        <v>10000</v>
      </c>
      <c r="U5878" s="4">
        <v>0</v>
      </c>
      <c r="V5878" s="25">
        <v>30</v>
      </c>
      <c r="W5878" s="4">
        <v>0</v>
      </c>
    </row>
    <row r="5879" spans="1:23" x14ac:dyDescent="0.45">
      <c r="A5879" t="s">
        <v>8324</v>
      </c>
      <c r="B5879" t="s">
        <v>8224</v>
      </c>
      <c r="C5879" t="s">
        <v>8387</v>
      </c>
      <c r="D5879" s="8" t="s">
        <v>8370</v>
      </c>
      <c r="E5879">
        <v>1487</v>
      </c>
      <c r="F5879" s="7">
        <v>1</v>
      </c>
      <c r="G5879" s="4">
        <v>10000</v>
      </c>
      <c r="H5879" s="4">
        <v>0</v>
      </c>
      <c r="I5879" s="25">
        <v>30</v>
      </c>
      <c r="J5879" s="4">
        <v>0</v>
      </c>
      <c r="N5879" t="s">
        <v>8324</v>
      </c>
      <c r="O5879" t="s">
        <v>8224</v>
      </c>
      <c r="P5879" t="s">
        <v>8387</v>
      </c>
      <c r="Q5879" s="8" t="s">
        <v>8370</v>
      </c>
      <c r="R5879">
        <v>1487</v>
      </c>
      <c r="S5879" s="7">
        <v>1</v>
      </c>
      <c r="T5879" s="4">
        <v>10000</v>
      </c>
      <c r="U5879" s="4">
        <v>0</v>
      </c>
      <c r="V5879" s="25">
        <v>30</v>
      </c>
      <c r="W5879" s="4">
        <v>0</v>
      </c>
    </row>
    <row r="5880" spans="1:23" x14ac:dyDescent="0.45">
      <c r="A5880" t="s">
        <v>8324</v>
      </c>
      <c r="B5880" t="s">
        <v>8224</v>
      </c>
      <c r="C5880" t="s">
        <v>8387</v>
      </c>
      <c r="D5880" s="8" t="s">
        <v>8373</v>
      </c>
      <c r="F5880" s="7">
        <v>1</v>
      </c>
      <c r="G5880" s="4">
        <v>2200</v>
      </c>
      <c r="H5880" s="4">
        <v>0</v>
      </c>
      <c r="I5880" s="25">
        <v>30.041666666671517</v>
      </c>
      <c r="J5880" s="4">
        <v>0</v>
      </c>
      <c r="N5880" t="s">
        <v>8324</v>
      </c>
      <c r="O5880" t="s">
        <v>8224</v>
      </c>
      <c r="P5880" t="s">
        <v>8387</v>
      </c>
      <c r="Q5880" s="8" t="s">
        <v>8373</v>
      </c>
      <c r="S5880" s="7">
        <v>1</v>
      </c>
      <c r="T5880" s="4">
        <v>2200</v>
      </c>
      <c r="U5880" s="4">
        <v>0</v>
      </c>
      <c r="V5880" s="25">
        <v>30.041666666671517</v>
      </c>
      <c r="W5880" s="4">
        <v>0</v>
      </c>
    </row>
    <row r="5881" spans="1:23" x14ac:dyDescent="0.45">
      <c r="A5881" t="s">
        <v>8324</v>
      </c>
      <c r="B5881" t="s">
        <v>8224</v>
      </c>
      <c r="C5881" t="s">
        <v>8387</v>
      </c>
      <c r="D5881" s="8" t="s">
        <v>8373</v>
      </c>
      <c r="E5881">
        <v>760</v>
      </c>
      <c r="F5881" s="7">
        <v>1</v>
      </c>
      <c r="G5881" s="4">
        <v>2200</v>
      </c>
      <c r="H5881" s="4">
        <v>0</v>
      </c>
      <c r="I5881" s="25">
        <v>30.041666666671517</v>
      </c>
      <c r="J5881" s="4">
        <v>0</v>
      </c>
      <c r="N5881" t="s">
        <v>8324</v>
      </c>
      <c r="O5881" t="s">
        <v>8224</v>
      </c>
      <c r="P5881" t="s">
        <v>8387</v>
      </c>
      <c r="Q5881" s="8" t="s">
        <v>8373</v>
      </c>
      <c r="R5881">
        <v>760</v>
      </c>
      <c r="S5881" s="7">
        <v>1</v>
      </c>
      <c r="T5881" s="4">
        <v>2200</v>
      </c>
      <c r="U5881" s="4">
        <v>0</v>
      </c>
      <c r="V5881" s="25">
        <v>30.041666666671517</v>
      </c>
      <c r="W5881" s="4">
        <v>0</v>
      </c>
    </row>
    <row r="5882" spans="1:23" x14ac:dyDescent="0.45">
      <c r="A5882" t="s">
        <v>8354</v>
      </c>
      <c r="B5882"/>
      <c r="F5882" s="7">
        <v>40</v>
      </c>
      <c r="G5882" s="4">
        <v>182315</v>
      </c>
      <c r="H5882" s="4">
        <v>197021.64999999997</v>
      </c>
      <c r="I5882" s="25">
        <v>34.826266493055847</v>
      </c>
      <c r="J5882" s="4">
        <v>2252</v>
      </c>
      <c r="N5882" t="s">
        <v>8354</v>
      </c>
      <c r="O5882"/>
      <c r="S5882" s="7">
        <v>40</v>
      </c>
      <c r="T5882" s="4">
        <v>182315</v>
      </c>
      <c r="U5882" s="4">
        <v>197021.64999999997</v>
      </c>
      <c r="V5882" s="25">
        <v>34.826266493055847</v>
      </c>
      <c r="W5882" s="4">
        <v>2252</v>
      </c>
    </row>
    <row r="5883" spans="1:23" x14ac:dyDescent="0.45">
      <c r="A5883" t="s">
        <v>8354</v>
      </c>
      <c r="B5883" t="s">
        <v>8226</v>
      </c>
      <c r="F5883" s="7">
        <v>1</v>
      </c>
      <c r="G5883" s="4">
        <v>1250</v>
      </c>
      <c r="H5883" s="4">
        <v>1361</v>
      </c>
      <c r="I5883" s="25">
        <v>31.722615740742185</v>
      </c>
      <c r="J5883" s="4">
        <v>18</v>
      </c>
      <c r="N5883" t="s">
        <v>8354</v>
      </c>
      <c r="O5883" t="s">
        <v>8226</v>
      </c>
      <c r="S5883" s="7">
        <v>1</v>
      </c>
      <c r="T5883" s="4">
        <v>1250</v>
      </c>
      <c r="U5883" s="4">
        <v>1361</v>
      </c>
      <c r="V5883" s="25">
        <v>31.722615740742185</v>
      </c>
      <c r="W5883" s="4">
        <v>18</v>
      </c>
    </row>
    <row r="5884" spans="1:23" x14ac:dyDescent="0.45">
      <c r="A5884" t="s">
        <v>8354</v>
      </c>
      <c r="B5884" t="s">
        <v>8226</v>
      </c>
      <c r="C5884" t="s">
        <v>8386</v>
      </c>
      <c r="F5884" s="7"/>
      <c r="G5884" s="4"/>
      <c r="H5884" s="4"/>
      <c r="I5884" s="25"/>
      <c r="J5884" s="4"/>
      <c r="N5884" t="s">
        <v>8354</v>
      </c>
      <c r="O5884" t="s">
        <v>8226</v>
      </c>
      <c r="P5884" t="s">
        <v>8386</v>
      </c>
      <c r="S5884" s="7"/>
      <c r="T5884" s="4"/>
      <c r="U5884" s="4"/>
      <c r="V5884" s="25"/>
      <c r="W5884" s="4"/>
    </row>
    <row r="5885" spans="1:23" x14ac:dyDescent="0.45">
      <c r="A5885" t="s">
        <v>8354</v>
      </c>
      <c r="B5885" t="s">
        <v>8226</v>
      </c>
      <c r="C5885" t="s">
        <v>8386</v>
      </c>
      <c r="D5885" s="8" t="s">
        <v>8378</v>
      </c>
      <c r="F5885" s="7">
        <v>1</v>
      </c>
      <c r="G5885" s="4">
        <v>1250</v>
      </c>
      <c r="H5885" s="4">
        <v>1361</v>
      </c>
      <c r="I5885" s="25">
        <v>31.722615740742185</v>
      </c>
      <c r="J5885" s="4">
        <v>18</v>
      </c>
      <c r="N5885" t="s">
        <v>8354</v>
      </c>
      <c r="O5885" t="s">
        <v>8226</v>
      </c>
      <c r="P5885" t="s">
        <v>8386</v>
      </c>
      <c r="Q5885" s="8" t="s">
        <v>8378</v>
      </c>
      <c r="S5885" s="7">
        <v>1</v>
      </c>
      <c r="T5885" s="4">
        <v>1250</v>
      </c>
      <c r="U5885" s="4">
        <v>1361</v>
      </c>
      <c r="V5885" s="25">
        <v>31.722615740742185</v>
      </c>
      <c r="W5885" s="4">
        <v>18</v>
      </c>
    </row>
    <row r="5886" spans="1:23" x14ac:dyDescent="0.45">
      <c r="A5886" t="s">
        <v>8354</v>
      </c>
      <c r="B5886" t="s">
        <v>8226</v>
      </c>
      <c r="C5886" t="s">
        <v>8386</v>
      </c>
      <c r="D5886" s="8" t="s">
        <v>8378</v>
      </c>
      <c r="E5886">
        <v>2558</v>
      </c>
      <c r="F5886" s="7">
        <v>1</v>
      </c>
      <c r="G5886" s="4">
        <v>1250</v>
      </c>
      <c r="H5886" s="4">
        <v>1361</v>
      </c>
      <c r="I5886" s="25">
        <v>31.722615740742185</v>
      </c>
      <c r="J5886" s="4">
        <v>18</v>
      </c>
      <c r="N5886" t="s">
        <v>8354</v>
      </c>
      <c r="O5886" t="s">
        <v>8226</v>
      </c>
      <c r="P5886" t="s">
        <v>8386</v>
      </c>
      <c r="Q5886" s="8" t="s">
        <v>8378</v>
      </c>
      <c r="R5886">
        <v>2558</v>
      </c>
      <c r="S5886" s="7">
        <v>1</v>
      </c>
      <c r="T5886" s="4">
        <v>1250</v>
      </c>
      <c r="U5886" s="4">
        <v>1361</v>
      </c>
      <c r="V5886" s="25">
        <v>31.722615740742185</v>
      </c>
      <c r="W5886" s="4">
        <v>18</v>
      </c>
    </row>
    <row r="5887" spans="1:23" x14ac:dyDescent="0.45">
      <c r="A5887" t="s">
        <v>8354</v>
      </c>
      <c r="B5887" t="s">
        <v>8230</v>
      </c>
      <c r="F5887" s="7">
        <v>1</v>
      </c>
      <c r="G5887" s="4">
        <v>6000</v>
      </c>
      <c r="H5887" s="4">
        <v>6111</v>
      </c>
      <c r="I5887" s="25">
        <v>24.559988425928168</v>
      </c>
      <c r="J5887" s="4">
        <v>37</v>
      </c>
      <c r="N5887" t="s">
        <v>8354</v>
      </c>
      <c r="O5887" t="s">
        <v>8230</v>
      </c>
      <c r="S5887" s="7">
        <v>1</v>
      </c>
      <c r="T5887" s="4">
        <v>6000</v>
      </c>
      <c r="U5887" s="4">
        <v>6111</v>
      </c>
      <c r="V5887" s="25">
        <v>24.559988425928168</v>
      </c>
      <c r="W5887" s="4">
        <v>37</v>
      </c>
    </row>
    <row r="5888" spans="1:23" x14ac:dyDescent="0.45">
      <c r="A5888" t="s">
        <v>8354</v>
      </c>
      <c r="B5888" t="s">
        <v>8230</v>
      </c>
      <c r="C5888" t="s">
        <v>8387</v>
      </c>
      <c r="F5888" s="7"/>
      <c r="G5888" s="4"/>
      <c r="H5888" s="4"/>
      <c r="I5888" s="25"/>
      <c r="J5888" s="4"/>
      <c r="N5888" t="s">
        <v>8354</v>
      </c>
      <c r="O5888" t="s">
        <v>8230</v>
      </c>
      <c r="P5888" t="s">
        <v>8387</v>
      </c>
      <c r="S5888" s="7"/>
      <c r="T5888" s="4"/>
      <c r="U5888" s="4"/>
      <c r="V5888" s="25"/>
      <c r="W5888" s="4"/>
    </row>
    <row r="5889" spans="1:23" x14ac:dyDescent="0.45">
      <c r="A5889" t="s">
        <v>8354</v>
      </c>
      <c r="B5889" t="s">
        <v>8230</v>
      </c>
      <c r="C5889" t="s">
        <v>8387</v>
      </c>
      <c r="D5889" s="8" t="s">
        <v>8372</v>
      </c>
      <c r="F5889" s="7">
        <v>1</v>
      </c>
      <c r="G5889" s="4">
        <v>6000</v>
      </c>
      <c r="H5889" s="4">
        <v>6111</v>
      </c>
      <c r="I5889" s="25">
        <v>24.559988425928168</v>
      </c>
      <c r="J5889" s="4">
        <v>37</v>
      </c>
      <c r="N5889" t="s">
        <v>8354</v>
      </c>
      <c r="O5889" t="s">
        <v>8230</v>
      </c>
      <c r="P5889" t="s">
        <v>8387</v>
      </c>
      <c r="Q5889" s="8" t="s">
        <v>8372</v>
      </c>
      <c r="S5889" s="7">
        <v>1</v>
      </c>
      <c r="T5889" s="4">
        <v>6000</v>
      </c>
      <c r="U5889" s="4">
        <v>6111</v>
      </c>
      <c r="V5889" s="25">
        <v>24.559988425928168</v>
      </c>
      <c r="W5889" s="4">
        <v>37</v>
      </c>
    </row>
    <row r="5890" spans="1:23" x14ac:dyDescent="0.45">
      <c r="A5890" t="s">
        <v>8354</v>
      </c>
      <c r="B5890" t="s">
        <v>8230</v>
      </c>
      <c r="C5890" t="s">
        <v>8387</v>
      </c>
      <c r="D5890" s="8" t="s">
        <v>8372</v>
      </c>
      <c r="E5890">
        <v>2548</v>
      </c>
      <c r="F5890" s="7">
        <v>1</v>
      </c>
      <c r="G5890" s="4">
        <v>6000</v>
      </c>
      <c r="H5890" s="4">
        <v>6111</v>
      </c>
      <c r="I5890" s="25">
        <v>24.559988425928168</v>
      </c>
      <c r="J5890" s="4">
        <v>37</v>
      </c>
      <c r="N5890" t="s">
        <v>8354</v>
      </c>
      <c r="O5890" t="s">
        <v>8230</v>
      </c>
      <c r="P5890" t="s">
        <v>8387</v>
      </c>
      <c r="Q5890" s="8" t="s">
        <v>8372</v>
      </c>
      <c r="R5890">
        <v>2548</v>
      </c>
      <c r="S5890" s="7">
        <v>1</v>
      </c>
      <c r="T5890" s="4">
        <v>6000</v>
      </c>
      <c r="U5890" s="4">
        <v>6111</v>
      </c>
      <c r="V5890" s="25">
        <v>24.559988425928168</v>
      </c>
      <c r="W5890" s="4">
        <v>37</v>
      </c>
    </row>
    <row r="5891" spans="1:23" x14ac:dyDescent="0.45">
      <c r="A5891" t="s">
        <v>8354</v>
      </c>
      <c r="B5891" t="s">
        <v>8225</v>
      </c>
      <c r="F5891" s="7">
        <v>5</v>
      </c>
      <c r="G5891" s="4">
        <v>12970</v>
      </c>
      <c r="H5891" s="4">
        <v>13718.99</v>
      </c>
      <c r="I5891" s="25">
        <v>34.714877314813201</v>
      </c>
      <c r="J5891" s="4">
        <v>238</v>
      </c>
      <c r="N5891" t="s">
        <v>8354</v>
      </c>
      <c r="O5891" t="s">
        <v>8225</v>
      </c>
      <c r="S5891" s="7">
        <v>5</v>
      </c>
      <c r="T5891" s="4">
        <v>12970</v>
      </c>
      <c r="U5891" s="4">
        <v>13718.99</v>
      </c>
      <c r="V5891" s="25">
        <v>34.714877314813201</v>
      </c>
      <c r="W5891" s="4">
        <v>238</v>
      </c>
    </row>
    <row r="5892" spans="1:23" x14ac:dyDescent="0.45">
      <c r="A5892" t="s">
        <v>8354</v>
      </c>
      <c r="B5892" t="s">
        <v>8225</v>
      </c>
      <c r="C5892" t="s">
        <v>8384</v>
      </c>
      <c r="F5892" s="7"/>
      <c r="G5892" s="4"/>
      <c r="H5892" s="4"/>
      <c r="I5892" s="25"/>
      <c r="J5892" s="4"/>
      <c r="N5892" t="s">
        <v>8354</v>
      </c>
      <c r="O5892" t="s">
        <v>8225</v>
      </c>
      <c r="P5892" t="s">
        <v>8384</v>
      </c>
      <c r="S5892" s="7"/>
      <c r="T5892" s="4"/>
      <c r="U5892" s="4"/>
      <c r="V5892" s="25"/>
      <c r="W5892" s="4"/>
    </row>
    <row r="5893" spans="1:23" x14ac:dyDescent="0.45">
      <c r="A5893" t="s">
        <v>8354</v>
      </c>
      <c r="B5893" t="s">
        <v>8225</v>
      </c>
      <c r="C5893" t="s">
        <v>8384</v>
      </c>
      <c r="D5893" s="8" t="s">
        <v>8379</v>
      </c>
      <c r="F5893" s="7">
        <v>1</v>
      </c>
      <c r="G5893" s="4">
        <v>1570</v>
      </c>
      <c r="H5893" s="4">
        <v>1614</v>
      </c>
      <c r="I5893" s="25">
        <v>34.950578703705105</v>
      </c>
      <c r="J5893" s="4">
        <v>37</v>
      </c>
      <c r="N5893" t="s">
        <v>8354</v>
      </c>
      <c r="O5893" t="s">
        <v>8225</v>
      </c>
      <c r="P5893" t="s">
        <v>8384</v>
      </c>
      <c r="Q5893" s="8" t="s">
        <v>8379</v>
      </c>
      <c r="S5893" s="7">
        <v>1</v>
      </c>
      <c r="T5893" s="4">
        <v>1570</v>
      </c>
      <c r="U5893" s="4">
        <v>1614</v>
      </c>
      <c r="V5893" s="25">
        <v>34.950578703705105</v>
      </c>
      <c r="W5893" s="4">
        <v>37</v>
      </c>
    </row>
    <row r="5894" spans="1:23" x14ac:dyDescent="0.45">
      <c r="A5894" t="s">
        <v>8354</v>
      </c>
      <c r="B5894" t="s">
        <v>8225</v>
      </c>
      <c r="C5894" t="s">
        <v>8384</v>
      </c>
      <c r="D5894" s="8" t="s">
        <v>8379</v>
      </c>
      <c r="E5894">
        <v>2549</v>
      </c>
      <c r="F5894" s="7">
        <v>1</v>
      </c>
      <c r="G5894" s="4">
        <v>1570</v>
      </c>
      <c r="H5894" s="4">
        <v>1614</v>
      </c>
      <c r="I5894" s="25">
        <v>34.950578703705105</v>
      </c>
      <c r="J5894" s="4">
        <v>37</v>
      </c>
      <c r="N5894" t="s">
        <v>8354</v>
      </c>
      <c r="O5894" t="s">
        <v>8225</v>
      </c>
      <c r="P5894" t="s">
        <v>8384</v>
      </c>
      <c r="Q5894" s="8" t="s">
        <v>8379</v>
      </c>
      <c r="R5894">
        <v>2549</v>
      </c>
      <c r="S5894" s="7">
        <v>1</v>
      </c>
      <c r="T5894" s="4">
        <v>1570</v>
      </c>
      <c r="U5894" s="4">
        <v>1614</v>
      </c>
      <c r="V5894" s="25">
        <v>34.950578703705105</v>
      </c>
      <c r="W5894" s="4">
        <v>37</v>
      </c>
    </row>
    <row r="5895" spans="1:23" x14ac:dyDescent="0.45">
      <c r="A5895" t="s">
        <v>8354</v>
      </c>
      <c r="B5895" t="s">
        <v>8225</v>
      </c>
      <c r="C5895" t="s">
        <v>8384</v>
      </c>
      <c r="D5895" s="8" t="s">
        <v>8370</v>
      </c>
      <c r="F5895" s="7">
        <v>1</v>
      </c>
      <c r="G5895" s="4">
        <v>3500</v>
      </c>
      <c r="H5895" s="4">
        <v>3746</v>
      </c>
      <c r="I5895" s="25">
        <v>60</v>
      </c>
      <c r="J5895" s="4">
        <v>63</v>
      </c>
      <c r="N5895" t="s">
        <v>8354</v>
      </c>
      <c r="O5895" t="s">
        <v>8225</v>
      </c>
      <c r="P5895" t="s">
        <v>8384</v>
      </c>
      <c r="Q5895" s="8" t="s">
        <v>8370</v>
      </c>
      <c r="S5895" s="7">
        <v>1</v>
      </c>
      <c r="T5895" s="4">
        <v>3500</v>
      </c>
      <c r="U5895" s="4">
        <v>3746</v>
      </c>
      <c r="V5895" s="25">
        <v>60</v>
      </c>
      <c r="W5895" s="4">
        <v>63</v>
      </c>
    </row>
    <row r="5896" spans="1:23" x14ac:dyDescent="0.45">
      <c r="A5896" t="s">
        <v>8354</v>
      </c>
      <c r="B5896" t="s">
        <v>8225</v>
      </c>
      <c r="C5896" t="s">
        <v>8384</v>
      </c>
      <c r="D5896" s="8" t="s">
        <v>8370</v>
      </c>
      <c r="E5896">
        <v>2541</v>
      </c>
      <c r="F5896" s="7">
        <v>1</v>
      </c>
      <c r="G5896" s="4">
        <v>3500</v>
      </c>
      <c r="H5896" s="4">
        <v>3746</v>
      </c>
      <c r="I5896" s="25">
        <v>60</v>
      </c>
      <c r="J5896" s="4">
        <v>63</v>
      </c>
      <c r="N5896" t="s">
        <v>8354</v>
      </c>
      <c r="O5896" t="s">
        <v>8225</v>
      </c>
      <c r="P5896" t="s">
        <v>8384</v>
      </c>
      <c r="Q5896" s="8" t="s">
        <v>8370</v>
      </c>
      <c r="R5896">
        <v>2541</v>
      </c>
      <c r="S5896" s="7">
        <v>1</v>
      </c>
      <c r="T5896" s="4">
        <v>3500</v>
      </c>
      <c r="U5896" s="4">
        <v>3746</v>
      </c>
      <c r="V5896" s="25">
        <v>60</v>
      </c>
      <c r="W5896" s="4">
        <v>63</v>
      </c>
    </row>
    <row r="5897" spans="1:23" x14ac:dyDescent="0.45">
      <c r="A5897" t="s">
        <v>8354</v>
      </c>
      <c r="B5897" t="s">
        <v>8225</v>
      </c>
      <c r="C5897" t="s">
        <v>8385</v>
      </c>
      <c r="F5897" s="7"/>
      <c r="G5897" s="4"/>
      <c r="H5897" s="4"/>
      <c r="I5897" s="25"/>
      <c r="J5897" s="4"/>
      <c r="N5897" t="s">
        <v>8354</v>
      </c>
      <c r="O5897" t="s">
        <v>8225</v>
      </c>
      <c r="P5897" t="s">
        <v>8385</v>
      </c>
      <c r="S5897" s="7"/>
      <c r="T5897" s="4"/>
      <c r="U5897" s="4"/>
      <c r="V5897" s="25"/>
      <c r="W5897" s="4"/>
    </row>
    <row r="5898" spans="1:23" x14ac:dyDescent="0.45">
      <c r="A5898" t="s">
        <v>8354</v>
      </c>
      <c r="B5898" t="s">
        <v>8225</v>
      </c>
      <c r="C5898" t="s">
        <v>8385</v>
      </c>
      <c r="D5898" s="8" t="s">
        <v>8379</v>
      </c>
      <c r="F5898" s="7">
        <v>1</v>
      </c>
      <c r="G5898" s="4">
        <v>900</v>
      </c>
      <c r="H5898" s="4">
        <v>1066</v>
      </c>
      <c r="I5898" s="25">
        <v>30</v>
      </c>
      <c r="J5898" s="4">
        <v>36</v>
      </c>
      <c r="N5898" t="s">
        <v>8354</v>
      </c>
      <c r="O5898" t="s">
        <v>8225</v>
      </c>
      <c r="P5898" t="s">
        <v>8385</v>
      </c>
      <c r="Q5898" s="8" t="s">
        <v>8379</v>
      </c>
      <c r="S5898" s="7">
        <v>1</v>
      </c>
      <c r="T5898" s="4">
        <v>900</v>
      </c>
      <c r="U5898" s="4">
        <v>1066</v>
      </c>
      <c r="V5898" s="25">
        <v>30</v>
      </c>
      <c r="W5898" s="4">
        <v>36</v>
      </c>
    </row>
    <row r="5899" spans="1:23" x14ac:dyDescent="0.45">
      <c r="A5899" t="s">
        <v>8354</v>
      </c>
      <c r="B5899" t="s">
        <v>8225</v>
      </c>
      <c r="C5899" t="s">
        <v>8385</v>
      </c>
      <c r="D5899" s="8" t="s">
        <v>8379</v>
      </c>
      <c r="E5899">
        <v>2557</v>
      </c>
      <c r="F5899" s="7">
        <v>1</v>
      </c>
      <c r="G5899" s="4">
        <v>900</v>
      </c>
      <c r="H5899" s="4">
        <v>1066</v>
      </c>
      <c r="I5899" s="25">
        <v>30</v>
      </c>
      <c r="J5899" s="4">
        <v>36</v>
      </c>
      <c r="N5899" t="s">
        <v>8354</v>
      </c>
      <c r="O5899" t="s">
        <v>8225</v>
      </c>
      <c r="P5899" t="s">
        <v>8385</v>
      </c>
      <c r="Q5899" s="8" t="s">
        <v>8379</v>
      </c>
      <c r="R5899">
        <v>2557</v>
      </c>
      <c r="S5899" s="7">
        <v>1</v>
      </c>
      <c r="T5899" s="4">
        <v>900</v>
      </c>
      <c r="U5899" s="4">
        <v>1066</v>
      </c>
      <c r="V5899" s="25">
        <v>30</v>
      </c>
      <c r="W5899" s="4">
        <v>36</v>
      </c>
    </row>
    <row r="5900" spans="1:23" x14ac:dyDescent="0.45">
      <c r="A5900" t="s">
        <v>8354</v>
      </c>
      <c r="B5900" t="s">
        <v>8225</v>
      </c>
      <c r="C5900" t="s">
        <v>8386</v>
      </c>
      <c r="F5900" s="7"/>
      <c r="G5900" s="4"/>
      <c r="H5900" s="4"/>
      <c r="I5900" s="25"/>
      <c r="J5900" s="4"/>
      <c r="N5900" t="s">
        <v>8354</v>
      </c>
      <c r="O5900" t="s">
        <v>8225</v>
      </c>
      <c r="P5900" t="s">
        <v>8386</v>
      </c>
      <c r="S5900" s="7"/>
      <c r="T5900" s="4"/>
      <c r="U5900" s="4"/>
      <c r="V5900" s="25"/>
      <c r="W5900" s="4"/>
    </row>
    <row r="5901" spans="1:23" x14ac:dyDescent="0.45">
      <c r="A5901" t="s">
        <v>8354</v>
      </c>
      <c r="B5901" t="s">
        <v>8225</v>
      </c>
      <c r="C5901" t="s">
        <v>8386</v>
      </c>
      <c r="D5901" s="8" t="s">
        <v>8377</v>
      </c>
      <c r="F5901" s="7">
        <v>1</v>
      </c>
      <c r="G5901" s="4">
        <v>3000</v>
      </c>
      <c r="H5901" s="4">
        <v>3003</v>
      </c>
      <c r="I5901" s="25">
        <v>30</v>
      </c>
      <c r="J5901" s="4">
        <v>21</v>
      </c>
      <c r="N5901" t="s">
        <v>8354</v>
      </c>
      <c r="O5901" t="s">
        <v>8225</v>
      </c>
      <c r="P5901" t="s">
        <v>8386</v>
      </c>
      <c r="Q5901" s="8" t="s">
        <v>8377</v>
      </c>
      <c r="S5901" s="7">
        <v>1</v>
      </c>
      <c r="T5901" s="4">
        <v>3000</v>
      </c>
      <c r="U5901" s="4">
        <v>3003</v>
      </c>
      <c r="V5901" s="25">
        <v>30</v>
      </c>
      <c r="W5901" s="4">
        <v>21</v>
      </c>
    </row>
    <row r="5902" spans="1:23" x14ac:dyDescent="0.45">
      <c r="A5902" t="s">
        <v>8354</v>
      </c>
      <c r="B5902" t="s">
        <v>8225</v>
      </c>
      <c r="C5902" t="s">
        <v>8386</v>
      </c>
      <c r="D5902" s="8" t="s">
        <v>8377</v>
      </c>
      <c r="E5902">
        <v>2560</v>
      </c>
      <c r="F5902" s="7">
        <v>1</v>
      </c>
      <c r="G5902" s="4">
        <v>3000</v>
      </c>
      <c r="H5902" s="4">
        <v>3003</v>
      </c>
      <c r="I5902" s="25">
        <v>30</v>
      </c>
      <c r="J5902" s="4">
        <v>21</v>
      </c>
      <c r="N5902" t="s">
        <v>8354</v>
      </c>
      <c r="O5902" t="s">
        <v>8225</v>
      </c>
      <c r="P5902" t="s">
        <v>8386</v>
      </c>
      <c r="Q5902" s="8" t="s">
        <v>8377</v>
      </c>
      <c r="R5902">
        <v>2560</v>
      </c>
      <c r="S5902" s="7">
        <v>1</v>
      </c>
      <c r="T5902" s="4">
        <v>3000</v>
      </c>
      <c r="U5902" s="4">
        <v>3003</v>
      </c>
      <c r="V5902" s="25">
        <v>30</v>
      </c>
      <c r="W5902" s="4">
        <v>21</v>
      </c>
    </row>
    <row r="5903" spans="1:23" x14ac:dyDescent="0.45">
      <c r="A5903" t="s">
        <v>8354</v>
      </c>
      <c r="B5903" t="s">
        <v>8225</v>
      </c>
      <c r="C5903" t="s">
        <v>8386</v>
      </c>
      <c r="D5903" s="8" t="s">
        <v>8371</v>
      </c>
      <c r="F5903" s="7">
        <v>1</v>
      </c>
      <c r="G5903" s="4">
        <v>4000</v>
      </c>
      <c r="H5903" s="4">
        <v>4289.99</v>
      </c>
      <c r="I5903" s="25">
        <v>18.623807870360906</v>
      </c>
      <c r="J5903" s="4">
        <v>81</v>
      </c>
      <c r="N5903" t="s">
        <v>8354</v>
      </c>
      <c r="O5903" t="s">
        <v>8225</v>
      </c>
      <c r="P5903" t="s">
        <v>8386</v>
      </c>
      <c r="Q5903" s="8" t="s">
        <v>8371</v>
      </c>
      <c r="S5903" s="7">
        <v>1</v>
      </c>
      <c r="T5903" s="4">
        <v>4000</v>
      </c>
      <c r="U5903" s="4">
        <v>4289.99</v>
      </c>
      <c r="V5903" s="25">
        <v>18.623807870360906</v>
      </c>
      <c r="W5903" s="4">
        <v>81</v>
      </c>
    </row>
    <row r="5904" spans="1:23" x14ac:dyDescent="0.45">
      <c r="A5904" t="s">
        <v>8354</v>
      </c>
      <c r="B5904" t="s">
        <v>8225</v>
      </c>
      <c r="C5904" t="s">
        <v>8386</v>
      </c>
      <c r="D5904" s="8" t="s">
        <v>8371</v>
      </c>
      <c r="E5904">
        <v>2528</v>
      </c>
      <c r="F5904" s="7">
        <v>1</v>
      </c>
      <c r="G5904" s="4">
        <v>4000</v>
      </c>
      <c r="H5904" s="4">
        <v>4289.99</v>
      </c>
      <c r="I5904" s="25">
        <v>18.623807870360906</v>
      </c>
      <c r="J5904" s="4">
        <v>81</v>
      </c>
      <c r="N5904" t="s">
        <v>8354</v>
      </c>
      <c r="O5904" t="s">
        <v>8225</v>
      </c>
      <c r="P5904" t="s">
        <v>8386</v>
      </c>
      <c r="Q5904" s="8" t="s">
        <v>8371</v>
      </c>
      <c r="R5904">
        <v>2528</v>
      </c>
      <c r="S5904" s="7">
        <v>1</v>
      </c>
      <c r="T5904" s="4">
        <v>4000</v>
      </c>
      <c r="U5904" s="4">
        <v>4289.99</v>
      </c>
      <c r="V5904" s="25">
        <v>18.623807870360906</v>
      </c>
      <c r="W5904" s="4">
        <v>81</v>
      </c>
    </row>
    <row r="5905" spans="1:23" x14ac:dyDescent="0.45">
      <c r="A5905" t="s">
        <v>8354</v>
      </c>
      <c r="B5905" t="s">
        <v>8224</v>
      </c>
      <c r="F5905" s="7">
        <v>33</v>
      </c>
      <c r="G5905" s="4">
        <v>162095</v>
      </c>
      <c r="H5905" s="4">
        <v>175830.65999999997</v>
      </c>
      <c r="I5905" s="25">
        <v>35.248292999439315</v>
      </c>
      <c r="J5905" s="4">
        <v>1959</v>
      </c>
      <c r="N5905" t="s">
        <v>8354</v>
      </c>
      <c r="O5905" t="s">
        <v>8224</v>
      </c>
      <c r="S5905" s="7">
        <v>33</v>
      </c>
      <c r="T5905" s="4">
        <v>162095</v>
      </c>
      <c r="U5905" s="4">
        <v>175830.65999999997</v>
      </c>
      <c r="V5905" s="25">
        <v>35.248292999439315</v>
      </c>
      <c r="W5905" s="4">
        <v>1959</v>
      </c>
    </row>
    <row r="5906" spans="1:23" x14ac:dyDescent="0.45">
      <c r="A5906" t="s">
        <v>8354</v>
      </c>
      <c r="B5906" t="s">
        <v>8224</v>
      </c>
      <c r="C5906" t="s">
        <v>8368</v>
      </c>
      <c r="F5906" s="7"/>
      <c r="G5906" s="4"/>
      <c r="H5906" s="4"/>
      <c r="I5906" s="25"/>
      <c r="J5906" s="4"/>
      <c r="N5906" t="s">
        <v>8354</v>
      </c>
      <c r="O5906" t="s">
        <v>8224</v>
      </c>
      <c r="P5906" t="s">
        <v>8368</v>
      </c>
      <c r="S5906" s="7"/>
      <c r="T5906" s="4"/>
      <c r="U5906" s="4"/>
      <c r="V5906" s="25"/>
      <c r="W5906" s="4"/>
    </row>
    <row r="5907" spans="1:23" x14ac:dyDescent="0.45">
      <c r="A5907" t="s">
        <v>8354</v>
      </c>
      <c r="B5907" t="s">
        <v>8224</v>
      </c>
      <c r="C5907" t="s">
        <v>8368</v>
      </c>
      <c r="D5907" s="8" t="s">
        <v>8374</v>
      </c>
      <c r="F5907" s="7">
        <v>1</v>
      </c>
      <c r="G5907" s="4">
        <v>2000</v>
      </c>
      <c r="H5907" s="4">
        <v>2100</v>
      </c>
      <c r="I5907" s="25">
        <v>51.549629629633273</v>
      </c>
      <c r="J5907" s="4">
        <v>14</v>
      </c>
      <c r="N5907" t="s">
        <v>8354</v>
      </c>
      <c r="O5907" t="s">
        <v>8224</v>
      </c>
      <c r="P5907" t="s">
        <v>8368</v>
      </c>
      <c r="Q5907" s="8" t="s">
        <v>8374</v>
      </c>
      <c r="S5907" s="7">
        <v>1</v>
      </c>
      <c r="T5907" s="4">
        <v>2000</v>
      </c>
      <c r="U5907" s="4">
        <v>2100</v>
      </c>
      <c r="V5907" s="25">
        <v>51.549629629633273</v>
      </c>
      <c r="W5907" s="4">
        <v>14</v>
      </c>
    </row>
    <row r="5908" spans="1:23" x14ac:dyDescent="0.45">
      <c r="A5908" t="s">
        <v>8354</v>
      </c>
      <c r="B5908" t="s">
        <v>8224</v>
      </c>
      <c r="C5908" t="s">
        <v>8368</v>
      </c>
      <c r="D5908" s="8" t="s">
        <v>8374</v>
      </c>
      <c r="E5908">
        <v>2534</v>
      </c>
      <c r="F5908" s="7">
        <v>1</v>
      </c>
      <c r="G5908" s="4">
        <v>2000</v>
      </c>
      <c r="H5908" s="4">
        <v>2100</v>
      </c>
      <c r="I5908" s="25">
        <v>51.549629629633273</v>
      </c>
      <c r="J5908" s="4">
        <v>14</v>
      </c>
      <c r="N5908" t="s">
        <v>8354</v>
      </c>
      <c r="O5908" t="s">
        <v>8224</v>
      </c>
      <c r="P5908" t="s">
        <v>8368</v>
      </c>
      <c r="Q5908" s="8" t="s">
        <v>8374</v>
      </c>
      <c r="R5908">
        <v>2534</v>
      </c>
      <c r="S5908" s="7">
        <v>1</v>
      </c>
      <c r="T5908" s="4">
        <v>2000</v>
      </c>
      <c r="U5908" s="4">
        <v>2100</v>
      </c>
      <c r="V5908" s="25">
        <v>51.549629629633273</v>
      </c>
      <c r="W5908" s="4">
        <v>14</v>
      </c>
    </row>
    <row r="5909" spans="1:23" x14ac:dyDescent="0.45">
      <c r="A5909" t="s">
        <v>8354</v>
      </c>
      <c r="B5909" t="s">
        <v>8224</v>
      </c>
      <c r="C5909" t="s">
        <v>8375</v>
      </c>
      <c r="F5909" s="7"/>
      <c r="G5909" s="4"/>
      <c r="H5909" s="4"/>
      <c r="I5909" s="25"/>
      <c r="J5909" s="4"/>
      <c r="N5909" t="s">
        <v>8354</v>
      </c>
      <c r="O5909" t="s">
        <v>8224</v>
      </c>
      <c r="P5909" t="s">
        <v>8375</v>
      </c>
      <c r="S5909" s="7"/>
      <c r="T5909" s="4"/>
      <c r="U5909" s="4"/>
      <c r="V5909" s="25"/>
      <c r="W5909" s="4"/>
    </row>
    <row r="5910" spans="1:23" x14ac:dyDescent="0.45">
      <c r="A5910" t="s">
        <v>8354</v>
      </c>
      <c r="B5910" t="s">
        <v>8224</v>
      </c>
      <c r="C5910" t="s">
        <v>8375</v>
      </c>
      <c r="D5910" s="8" t="s">
        <v>8381</v>
      </c>
      <c r="F5910" s="7">
        <v>1</v>
      </c>
      <c r="G5910" s="4">
        <v>250</v>
      </c>
      <c r="H5910" s="4">
        <v>391</v>
      </c>
      <c r="I5910" s="25">
        <v>31.017384259263054</v>
      </c>
      <c r="J5910" s="4">
        <v>13</v>
      </c>
      <c r="N5910" t="s">
        <v>8354</v>
      </c>
      <c r="O5910" t="s">
        <v>8224</v>
      </c>
      <c r="P5910" t="s">
        <v>8375</v>
      </c>
      <c r="Q5910" s="8" t="s">
        <v>8381</v>
      </c>
      <c r="S5910" s="7">
        <v>1</v>
      </c>
      <c r="T5910" s="4">
        <v>250</v>
      </c>
      <c r="U5910" s="4">
        <v>391</v>
      </c>
      <c r="V5910" s="25">
        <v>31.017384259263054</v>
      </c>
      <c r="W5910" s="4">
        <v>13</v>
      </c>
    </row>
    <row r="5911" spans="1:23" x14ac:dyDescent="0.45">
      <c r="A5911" t="s">
        <v>8354</v>
      </c>
      <c r="B5911" t="s">
        <v>8224</v>
      </c>
      <c r="C5911" t="s">
        <v>8375</v>
      </c>
      <c r="D5911" s="8" t="s">
        <v>8381</v>
      </c>
      <c r="E5911">
        <v>2543</v>
      </c>
      <c r="F5911" s="7">
        <v>1</v>
      </c>
      <c r="G5911" s="4">
        <v>250</v>
      </c>
      <c r="H5911" s="4">
        <v>391</v>
      </c>
      <c r="I5911" s="25">
        <v>31.017384259263054</v>
      </c>
      <c r="J5911" s="4">
        <v>13</v>
      </c>
      <c r="N5911" t="s">
        <v>8354</v>
      </c>
      <c r="O5911" t="s">
        <v>8224</v>
      </c>
      <c r="P5911" t="s">
        <v>8375</v>
      </c>
      <c r="Q5911" s="8" t="s">
        <v>8381</v>
      </c>
      <c r="R5911">
        <v>2543</v>
      </c>
      <c r="S5911" s="7">
        <v>1</v>
      </c>
      <c r="T5911" s="4">
        <v>250</v>
      </c>
      <c r="U5911" s="4">
        <v>391</v>
      </c>
      <c r="V5911" s="25">
        <v>31.017384259263054</v>
      </c>
      <c r="W5911" s="4">
        <v>13</v>
      </c>
    </row>
    <row r="5912" spans="1:23" x14ac:dyDescent="0.45">
      <c r="A5912" t="s">
        <v>8354</v>
      </c>
      <c r="B5912" t="s">
        <v>8224</v>
      </c>
      <c r="C5912" t="s">
        <v>8382</v>
      </c>
      <c r="F5912" s="7"/>
      <c r="G5912" s="4"/>
      <c r="H5912" s="4"/>
      <c r="I5912" s="25"/>
      <c r="J5912" s="4"/>
      <c r="N5912" t="s">
        <v>8354</v>
      </c>
      <c r="O5912" t="s">
        <v>8224</v>
      </c>
      <c r="P5912" t="s">
        <v>8382</v>
      </c>
      <c r="S5912" s="7"/>
      <c r="T5912" s="4"/>
      <c r="U5912" s="4"/>
      <c r="V5912" s="25"/>
      <c r="W5912" s="4"/>
    </row>
    <row r="5913" spans="1:23" x14ac:dyDescent="0.45">
      <c r="A5913" t="s">
        <v>8354</v>
      </c>
      <c r="B5913" t="s">
        <v>8224</v>
      </c>
      <c r="C5913" t="s">
        <v>8382</v>
      </c>
      <c r="D5913" s="8" t="s">
        <v>8380</v>
      </c>
      <c r="F5913" s="7">
        <v>1</v>
      </c>
      <c r="G5913" s="4">
        <v>1000</v>
      </c>
      <c r="H5913" s="4">
        <v>1100</v>
      </c>
      <c r="I5913" s="25">
        <v>60</v>
      </c>
      <c r="J5913" s="4">
        <v>11</v>
      </c>
      <c r="N5913" t="s">
        <v>8354</v>
      </c>
      <c r="O5913" t="s">
        <v>8224</v>
      </c>
      <c r="P5913" t="s">
        <v>8382</v>
      </c>
      <c r="Q5913" s="8" t="s">
        <v>8380</v>
      </c>
      <c r="S5913" s="7">
        <v>1</v>
      </c>
      <c r="T5913" s="4">
        <v>1000</v>
      </c>
      <c r="U5913" s="4">
        <v>1100</v>
      </c>
      <c r="V5913" s="25">
        <v>60</v>
      </c>
      <c r="W5913" s="4">
        <v>11</v>
      </c>
    </row>
    <row r="5914" spans="1:23" x14ac:dyDescent="0.45">
      <c r="A5914" t="s">
        <v>8354</v>
      </c>
      <c r="B5914" t="s">
        <v>8224</v>
      </c>
      <c r="C5914" t="s">
        <v>8382</v>
      </c>
      <c r="D5914" s="8" t="s">
        <v>8380</v>
      </c>
      <c r="E5914">
        <v>2537</v>
      </c>
      <c r="F5914" s="7">
        <v>1</v>
      </c>
      <c r="G5914" s="4">
        <v>1000</v>
      </c>
      <c r="H5914" s="4">
        <v>1100</v>
      </c>
      <c r="I5914" s="25">
        <v>60</v>
      </c>
      <c r="J5914" s="4">
        <v>11</v>
      </c>
      <c r="N5914" t="s">
        <v>8354</v>
      </c>
      <c r="O5914" t="s">
        <v>8224</v>
      </c>
      <c r="P5914" t="s">
        <v>8382</v>
      </c>
      <c r="Q5914" s="8" t="s">
        <v>8380</v>
      </c>
      <c r="R5914">
        <v>2537</v>
      </c>
      <c r="S5914" s="7">
        <v>1</v>
      </c>
      <c r="T5914" s="4">
        <v>1000</v>
      </c>
      <c r="U5914" s="4">
        <v>1100</v>
      </c>
      <c r="V5914" s="25">
        <v>60</v>
      </c>
      <c r="W5914" s="4">
        <v>11</v>
      </c>
    </row>
    <row r="5915" spans="1:23" x14ac:dyDescent="0.45">
      <c r="A5915" t="s">
        <v>8354</v>
      </c>
      <c r="B5915" t="s">
        <v>8224</v>
      </c>
      <c r="C5915" t="s">
        <v>8382</v>
      </c>
      <c r="D5915" s="8" t="s">
        <v>8371</v>
      </c>
      <c r="F5915" s="7">
        <v>1</v>
      </c>
      <c r="G5915" s="4">
        <v>2500</v>
      </c>
      <c r="H5915" s="4">
        <v>2585</v>
      </c>
      <c r="I5915" s="25">
        <v>60</v>
      </c>
      <c r="J5915" s="4">
        <v>27</v>
      </c>
      <c r="N5915" t="s">
        <v>8354</v>
      </c>
      <c r="O5915" t="s">
        <v>8224</v>
      </c>
      <c r="P5915" t="s">
        <v>8382</v>
      </c>
      <c r="Q5915" s="8" t="s">
        <v>8371</v>
      </c>
      <c r="S5915" s="7">
        <v>1</v>
      </c>
      <c r="T5915" s="4">
        <v>2500</v>
      </c>
      <c r="U5915" s="4">
        <v>2585</v>
      </c>
      <c r="V5915" s="25">
        <v>60</v>
      </c>
      <c r="W5915" s="4">
        <v>27</v>
      </c>
    </row>
    <row r="5916" spans="1:23" x14ac:dyDescent="0.45">
      <c r="A5916" t="s">
        <v>8354</v>
      </c>
      <c r="B5916" t="s">
        <v>8224</v>
      </c>
      <c r="C5916" t="s">
        <v>8382</v>
      </c>
      <c r="D5916" s="8" t="s">
        <v>8371</v>
      </c>
      <c r="E5916">
        <v>2540</v>
      </c>
      <c r="F5916" s="7">
        <v>1</v>
      </c>
      <c r="G5916" s="4">
        <v>2500</v>
      </c>
      <c r="H5916" s="4">
        <v>2585</v>
      </c>
      <c r="I5916" s="25">
        <v>60</v>
      </c>
      <c r="J5916" s="4">
        <v>27</v>
      </c>
      <c r="N5916" t="s">
        <v>8354</v>
      </c>
      <c r="O5916" t="s">
        <v>8224</v>
      </c>
      <c r="P5916" t="s">
        <v>8382</v>
      </c>
      <c r="Q5916" s="8" t="s">
        <v>8371</v>
      </c>
      <c r="R5916">
        <v>2540</v>
      </c>
      <c r="S5916" s="7">
        <v>1</v>
      </c>
      <c r="T5916" s="4">
        <v>2500</v>
      </c>
      <c r="U5916" s="4">
        <v>2585</v>
      </c>
      <c r="V5916" s="25">
        <v>60</v>
      </c>
      <c r="W5916" s="4">
        <v>27</v>
      </c>
    </row>
    <row r="5917" spans="1:23" x14ac:dyDescent="0.45">
      <c r="A5917" t="s">
        <v>8354</v>
      </c>
      <c r="B5917" t="s">
        <v>8224</v>
      </c>
      <c r="C5917" t="s">
        <v>8382</v>
      </c>
      <c r="D5917" s="8" t="s">
        <v>8373</v>
      </c>
      <c r="F5917" s="7">
        <v>1</v>
      </c>
      <c r="G5917" s="4">
        <v>800</v>
      </c>
      <c r="H5917" s="4">
        <v>890</v>
      </c>
      <c r="I5917" s="25">
        <v>32.943703703705978</v>
      </c>
      <c r="J5917" s="4">
        <v>25</v>
      </c>
      <c r="N5917" t="s">
        <v>8354</v>
      </c>
      <c r="O5917" t="s">
        <v>8224</v>
      </c>
      <c r="P5917" t="s">
        <v>8382</v>
      </c>
      <c r="Q5917" s="8" t="s">
        <v>8373</v>
      </c>
      <c r="S5917" s="7">
        <v>1</v>
      </c>
      <c r="T5917" s="4">
        <v>800</v>
      </c>
      <c r="U5917" s="4">
        <v>890</v>
      </c>
      <c r="V5917" s="25">
        <v>32.943703703705978</v>
      </c>
      <c r="W5917" s="4">
        <v>25</v>
      </c>
    </row>
    <row r="5918" spans="1:23" x14ac:dyDescent="0.45">
      <c r="A5918" t="s">
        <v>8354</v>
      </c>
      <c r="B5918" t="s">
        <v>8224</v>
      </c>
      <c r="C5918" t="s">
        <v>8382</v>
      </c>
      <c r="D5918" s="8" t="s">
        <v>8373</v>
      </c>
      <c r="E5918">
        <v>2559</v>
      </c>
      <c r="F5918" s="7">
        <v>1</v>
      </c>
      <c r="G5918" s="4">
        <v>800</v>
      </c>
      <c r="H5918" s="4">
        <v>890</v>
      </c>
      <c r="I5918" s="25">
        <v>32.943703703705978</v>
      </c>
      <c r="J5918" s="4">
        <v>25</v>
      </c>
      <c r="N5918" t="s">
        <v>8354</v>
      </c>
      <c r="O5918" t="s">
        <v>8224</v>
      </c>
      <c r="P5918" t="s">
        <v>8382</v>
      </c>
      <c r="Q5918" s="8" t="s">
        <v>8373</v>
      </c>
      <c r="R5918">
        <v>2559</v>
      </c>
      <c r="S5918" s="7">
        <v>1</v>
      </c>
      <c r="T5918" s="4">
        <v>800</v>
      </c>
      <c r="U5918" s="4">
        <v>890</v>
      </c>
      <c r="V5918" s="25">
        <v>32.943703703705978</v>
      </c>
      <c r="W5918" s="4">
        <v>25</v>
      </c>
    </row>
    <row r="5919" spans="1:23" x14ac:dyDescent="0.45">
      <c r="A5919" t="s">
        <v>8354</v>
      </c>
      <c r="B5919" t="s">
        <v>8224</v>
      </c>
      <c r="C5919" t="s">
        <v>8383</v>
      </c>
      <c r="F5919" s="7"/>
      <c r="G5919" s="4"/>
      <c r="H5919" s="4"/>
      <c r="I5919" s="25"/>
      <c r="J5919" s="4"/>
      <c r="N5919" t="s">
        <v>8354</v>
      </c>
      <c r="O5919" t="s">
        <v>8224</v>
      </c>
      <c r="P5919" t="s">
        <v>8383</v>
      </c>
      <c r="S5919" s="7"/>
      <c r="T5919" s="4"/>
      <c r="U5919" s="4"/>
      <c r="V5919" s="25"/>
      <c r="W5919" s="4"/>
    </row>
    <row r="5920" spans="1:23" x14ac:dyDescent="0.45">
      <c r="A5920" t="s">
        <v>8354</v>
      </c>
      <c r="B5920" t="s">
        <v>8224</v>
      </c>
      <c r="C5920" t="s">
        <v>8383</v>
      </c>
      <c r="D5920" s="8" t="s">
        <v>8377</v>
      </c>
      <c r="F5920" s="7">
        <v>2</v>
      </c>
      <c r="G5920" s="4">
        <v>9675</v>
      </c>
      <c r="H5920" s="4">
        <v>10032.5</v>
      </c>
      <c r="I5920" s="25">
        <v>36.786429398151085</v>
      </c>
      <c r="J5920" s="4">
        <v>132</v>
      </c>
      <c r="N5920" t="s">
        <v>8354</v>
      </c>
      <c r="O5920" t="s">
        <v>8224</v>
      </c>
      <c r="P5920" t="s">
        <v>8383</v>
      </c>
      <c r="Q5920" s="8" t="s">
        <v>8377</v>
      </c>
      <c r="S5920" s="7">
        <v>2</v>
      </c>
      <c r="T5920" s="4">
        <v>9675</v>
      </c>
      <c r="U5920" s="4">
        <v>10032.5</v>
      </c>
      <c r="V5920" s="25">
        <v>36.786429398151085</v>
      </c>
      <c r="W5920" s="4">
        <v>132</v>
      </c>
    </row>
    <row r="5921" spans="1:23" x14ac:dyDescent="0.45">
      <c r="A5921" t="s">
        <v>8354</v>
      </c>
      <c r="B5921" t="s">
        <v>8224</v>
      </c>
      <c r="C5921" t="s">
        <v>8383</v>
      </c>
      <c r="D5921" s="8" t="s">
        <v>8377</v>
      </c>
      <c r="E5921">
        <v>2529</v>
      </c>
      <c r="F5921" s="7">
        <v>1</v>
      </c>
      <c r="G5921" s="4">
        <v>6000</v>
      </c>
      <c r="H5921" s="4">
        <v>6257</v>
      </c>
      <c r="I5921" s="25">
        <v>44.958333333335759</v>
      </c>
      <c r="J5921" s="4">
        <v>76</v>
      </c>
      <c r="N5921" t="s">
        <v>8354</v>
      </c>
      <c r="O5921" t="s">
        <v>8224</v>
      </c>
      <c r="P5921" t="s">
        <v>8383</v>
      </c>
      <c r="Q5921" s="8" t="s">
        <v>8377</v>
      </c>
      <c r="R5921">
        <v>2529</v>
      </c>
      <c r="S5921" s="7">
        <v>1</v>
      </c>
      <c r="T5921" s="4">
        <v>6000</v>
      </c>
      <c r="U5921" s="4">
        <v>6257</v>
      </c>
      <c r="V5921" s="25">
        <v>44.958333333335759</v>
      </c>
      <c r="W5921" s="4">
        <v>76</v>
      </c>
    </row>
    <row r="5922" spans="1:23" x14ac:dyDescent="0.45">
      <c r="A5922" t="s">
        <v>8354</v>
      </c>
      <c r="B5922" t="s">
        <v>8224</v>
      </c>
      <c r="C5922" t="s">
        <v>8383</v>
      </c>
      <c r="D5922" s="8" t="s">
        <v>8377</v>
      </c>
      <c r="E5922">
        <v>2551</v>
      </c>
      <c r="F5922" s="7">
        <v>1</v>
      </c>
      <c r="G5922" s="4">
        <v>3675</v>
      </c>
      <c r="H5922" s="4">
        <v>3775.5</v>
      </c>
      <c r="I5922" s="25">
        <v>28.614525462966412</v>
      </c>
      <c r="J5922" s="4">
        <v>56</v>
      </c>
      <c r="N5922" t="s">
        <v>8354</v>
      </c>
      <c r="O5922" t="s">
        <v>8224</v>
      </c>
      <c r="P5922" t="s">
        <v>8383</v>
      </c>
      <c r="Q5922" s="8" t="s">
        <v>8377</v>
      </c>
      <c r="R5922">
        <v>2551</v>
      </c>
      <c r="S5922" s="7">
        <v>1</v>
      </c>
      <c r="T5922" s="4">
        <v>3675</v>
      </c>
      <c r="U5922" s="4">
        <v>3775.5</v>
      </c>
      <c r="V5922" s="25">
        <v>28.614525462966412</v>
      </c>
      <c r="W5922" s="4">
        <v>56</v>
      </c>
    </row>
    <row r="5923" spans="1:23" x14ac:dyDescent="0.45">
      <c r="A5923" t="s">
        <v>8354</v>
      </c>
      <c r="B5923" t="s">
        <v>8224</v>
      </c>
      <c r="C5923" t="s">
        <v>8383</v>
      </c>
      <c r="D5923" s="8" t="s">
        <v>8378</v>
      </c>
      <c r="F5923" s="7">
        <v>1</v>
      </c>
      <c r="G5923" s="4">
        <v>5500</v>
      </c>
      <c r="H5923" s="4">
        <v>6592</v>
      </c>
      <c r="I5923" s="25">
        <v>29.958333333335759</v>
      </c>
      <c r="J5923" s="4">
        <v>134</v>
      </c>
      <c r="N5923" t="s">
        <v>8354</v>
      </c>
      <c r="O5923" t="s">
        <v>8224</v>
      </c>
      <c r="P5923" t="s">
        <v>8383</v>
      </c>
      <c r="Q5923" s="8" t="s">
        <v>8378</v>
      </c>
      <c r="S5923" s="7">
        <v>1</v>
      </c>
      <c r="T5923" s="4">
        <v>5500</v>
      </c>
      <c r="U5923" s="4">
        <v>6592</v>
      </c>
      <c r="V5923" s="25">
        <v>29.958333333335759</v>
      </c>
      <c r="W5923" s="4">
        <v>134</v>
      </c>
    </row>
    <row r="5924" spans="1:23" x14ac:dyDescent="0.45">
      <c r="A5924" t="s">
        <v>8354</v>
      </c>
      <c r="B5924" t="s">
        <v>8224</v>
      </c>
      <c r="C5924" t="s">
        <v>8383</v>
      </c>
      <c r="D5924" s="8" t="s">
        <v>8378</v>
      </c>
      <c r="E5924">
        <v>2547</v>
      </c>
      <c r="F5924" s="7">
        <v>1</v>
      </c>
      <c r="G5924" s="4">
        <v>5500</v>
      </c>
      <c r="H5924" s="4">
        <v>6592</v>
      </c>
      <c r="I5924" s="25">
        <v>29.958333333335759</v>
      </c>
      <c r="J5924" s="4">
        <v>134</v>
      </c>
      <c r="N5924" t="s">
        <v>8354</v>
      </c>
      <c r="O5924" t="s">
        <v>8224</v>
      </c>
      <c r="P5924" t="s">
        <v>8383</v>
      </c>
      <c r="Q5924" s="8" t="s">
        <v>8378</v>
      </c>
      <c r="R5924">
        <v>2547</v>
      </c>
      <c r="S5924" s="7">
        <v>1</v>
      </c>
      <c r="T5924" s="4">
        <v>5500</v>
      </c>
      <c r="U5924" s="4">
        <v>6592</v>
      </c>
      <c r="V5924" s="25">
        <v>29.958333333335759</v>
      </c>
      <c r="W5924" s="4">
        <v>134</v>
      </c>
    </row>
    <row r="5925" spans="1:23" x14ac:dyDescent="0.45">
      <c r="A5925" t="s">
        <v>8354</v>
      </c>
      <c r="B5925" t="s">
        <v>8224</v>
      </c>
      <c r="C5925" t="s">
        <v>8383</v>
      </c>
      <c r="D5925" s="8" t="s">
        <v>8379</v>
      </c>
      <c r="F5925" s="7">
        <v>1</v>
      </c>
      <c r="G5925" s="4">
        <v>2000</v>
      </c>
      <c r="H5925" s="4">
        <v>2147</v>
      </c>
      <c r="I5925" s="25">
        <v>31</v>
      </c>
      <c r="J5925" s="4">
        <v>35</v>
      </c>
      <c r="N5925" t="s">
        <v>8354</v>
      </c>
      <c r="O5925" t="s">
        <v>8224</v>
      </c>
      <c r="P5925" t="s">
        <v>8383</v>
      </c>
      <c r="Q5925" s="8" t="s">
        <v>8379</v>
      </c>
      <c r="S5925" s="7">
        <v>1</v>
      </c>
      <c r="T5925" s="4">
        <v>2000</v>
      </c>
      <c r="U5925" s="4">
        <v>2147</v>
      </c>
      <c r="V5925" s="25">
        <v>31</v>
      </c>
      <c r="W5925" s="4">
        <v>35</v>
      </c>
    </row>
    <row r="5926" spans="1:23" x14ac:dyDescent="0.45">
      <c r="A5926" t="s">
        <v>8354</v>
      </c>
      <c r="B5926" t="s">
        <v>8224</v>
      </c>
      <c r="C5926" t="s">
        <v>8383</v>
      </c>
      <c r="D5926" s="8" t="s">
        <v>8379</v>
      </c>
      <c r="E5926">
        <v>2555</v>
      </c>
      <c r="F5926" s="7">
        <v>1</v>
      </c>
      <c r="G5926" s="4">
        <v>2000</v>
      </c>
      <c r="H5926" s="4">
        <v>2147</v>
      </c>
      <c r="I5926" s="25">
        <v>31</v>
      </c>
      <c r="J5926" s="4">
        <v>35</v>
      </c>
      <c r="N5926" t="s">
        <v>8354</v>
      </c>
      <c r="O5926" t="s">
        <v>8224</v>
      </c>
      <c r="P5926" t="s">
        <v>8383</v>
      </c>
      <c r="Q5926" s="8" t="s">
        <v>8379</v>
      </c>
      <c r="R5926">
        <v>2555</v>
      </c>
      <c r="S5926" s="7">
        <v>1</v>
      </c>
      <c r="T5926" s="4">
        <v>2000</v>
      </c>
      <c r="U5926" s="4">
        <v>2147</v>
      </c>
      <c r="V5926" s="25">
        <v>31</v>
      </c>
      <c r="W5926" s="4">
        <v>35</v>
      </c>
    </row>
    <row r="5927" spans="1:23" x14ac:dyDescent="0.45">
      <c r="A5927" t="s">
        <v>8354</v>
      </c>
      <c r="B5927" t="s">
        <v>8224</v>
      </c>
      <c r="C5927" t="s">
        <v>8383</v>
      </c>
      <c r="D5927" s="8" t="s">
        <v>8369</v>
      </c>
      <c r="F5927" s="7">
        <v>1</v>
      </c>
      <c r="G5927" s="4">
        <v>8000</v>
      </c>
      <c r="H5927" s="4">
        <v>8026</v>
      </c>
      <c r="I5927" s="25">
        <v>30</v>
      </c>
      <c r="J5927" s="4">
        <v>80</v>
      </c>
      <c r="N5927" t="s">
        <v>8354</v>
      </c>
      <c r="O5927" t="s">
        <v>8224</v>
      </c>
      <c r="P5927" t="s">
        <v>8383</v>
      </c>
      <c r="Q5927" s="8" t="s">
        <v>8369</v>
      </c>
      <c r="S5927" s="7">
        <v>1</v>
      </c>
      <c r="T5927" s="4">
        <v>8000</v>
      </c>
      <c r="U5927" s="4">
        <v>8026</v>
      </c>
      <c r="V5927" s="25">
        <v>30</v>
      </c>
      <c r="W5927" s="4">
        <v>80</v>
      </c>
    </row>
    <row r="5928" spans="1:23" x14ac:dyDescent="0.45">
      <c r="A5928" t="s">
        <v>8354</v>
      </c>
      <c r="B5928" t="s">
        <v>8224</v>
      </c>
      <c r="C5928" t="s">
        <v>8383</v>
      </c>
      <c r="D5928" s="8" t="s">
        <v>8369</v>
      </c>
      <c r="E5928">
        <v>2525</v>
      </c>
      <c r="F5928" s="7">
        <v>1</v>
      </c>
      <c r="G5928" s="4">
        <v>8000</v>
      </c>
      <c r="H5928" s="4">
        <v>8026</v>
      </c>
      <c r="I5928" s="25">
        <v>30</v>
      </c>
      <c r="J5928" s="4">
        <v>80</v>
      </c>
      <c r="N5928" t="s">
        <v>8354</v>
      </c>
      <c r="O5928" t="s">
        <v>8224</v>
      </c>
      <c r="P5928" t="s">
        <v>8383</v>
      </c>
      <c r="Q5928" s="8" t="s">
        <v>8369</v>
      </c>
      <c r="R5928">
        <v>2525</v>
      </c>
      <c r="S5928" s="7">
        <v>1</v>
      </c>
      <c r="T5928" s="4">
        <v>8000</v>
      </c>
      <c r="U5928" s="4">
        <v>8026</v>
      </c>
      <c r="V5928" s="25">
        <v>30</v>
      </c>
      <c r="W5928" s="4">
        <v>80</v>
      </c>
    </row>
    <row r="5929" spans="1:23" x14ac:dyDescent="0.45">
      <c r="A5929" t="s">
        <v>8354</v>
      </c>
      <c r="B5929" t="s">
        <v>8224</v>
      </c>
      <c r="C5929" t="s">
        <v>8383</v>
      </c>
      <c r="D5929" s="8" t="s">
        <v>8380</v>
      </c>
      <c r="F5929" s="7">
        <v>1</v>
      </c>
      <c r="G5929" s="4">
        <v>5000</v>
      </c>
      <c r="H5929" s="4">
        <v>5041</v>
      </c>
      <c r="I5929" s="25">
        <v>30</v>
      </c>
      <c r="J5929" s="4">
        <v>57</v>
      </c>
      <c r="N5929" t="s">
        <v>8354</v>
      </c>
      <c r="O5929" t="s">
        <v>8224</v>
      </c>
      <c r="P5929" t="s">
        <v>8383</v>
      </c>
      <c r="Q5929" s="8" t="s">
        <v>8380</v>
      </c>
      <c r="S5929" s="7">
        <v>1</v>
      </c>
      <c r="T5929" s="4">
        <v>5000</v>
      </c>
      <c r="U5929" s="4">
        <v>5041</v>
      </c>
      <c r="V5929" s="25">
        <v>30</v>
      </c>
      <c r="W5929" s="4">
        <v>57</v>
      </c>
    </row>
    <row r="5930" spans="1:23" x14ac:dyDescent="0.45">
      <c r="A5930" t="s">
        <v>8354</v>
      </c>
      <c r="B5930" t="s">
        <v>8224</v>
      </c>
      <c r="C5930" t="s">
        <v>8383</v>
      </c>
      <c r="D5930" s="8" t="s">
        <v>8380</v>
      </c>
      <c r="E5930">
        <v>2544</v>
      </c>
      <c r="F5930" s="7">
        <v>1</v>
      </c>
      <c r="G5930" s="4">
        <v>5000</v>
      </c>
      <c r="H5930" s="4">
        <v>5041</v>
      </c>
      <c r="I5930" s="25">
        <v>30</v>
      </c>
      <c r="J5930" s="4">
        <v>57</v>
      </c>
      <c r="N5930" t="s">
        <v>8354</v>
      </c>
      <c r="O5930" t="s">
        <v>8224</v>
      </c>
      <c r="P5930" t="s">
        <v>8383</v>
      </c>
      <c r="Q5930" s="8" t="s">
        <v>8380</v>
      </c>
      <c r="R5930">
        <v>2544</v>
      </c>
      <c r="S5930" s="7">
        <v>1</v>
      </c>
      <c r="T5930" s="4">
        <v>5000</v>
      </c>
      <c r="U5930" s="4">
        <v>5041</v>
      </c>
      <c r="V5930" s="25">
        <v>30</v>
      </c>
      <c r="W5930" s="4">
        <v>57</v>
      </c>
    </row>
    <row r="5931" spans="1:23" x14ac:dyDescent="0.45">
      <c r="A5931" t="s">
        <v>8354</v>
      </c>
      <c r="B5931" t="s">
        <v>8224</v>
      </c>
      <c r="C5931" t="s">
        <v>8383</v>
      </c>
      <c r="D5931" s="8" t="s">
        <v>8370</v>
      </c>
      <c r="F5931" s="7">
        <v>2</v>
      </c>
      <c r="G5931" s="4">
        <v>5500</v>
      </c>
      <c r="H5931" s="4">
        <v>7378</v>
      </c>
      <c r="I5931" s="25">
        <v>45</v>
      </c>
      <c r="J5931" s="4">
        <v>120</v>
      </c>
      <c r="N5931" t="s">
        <v>8354</v>
      </c>
      <c r="O5931" t="s">
        <v>8224</v>
      </c>
      <c r="P5931" t="s">
        <v>8383</v>
      </c>
      <c r="Q5931" s="8" t="s">
        <v>8370</v>
      </c>
      <c r="S5931" s="7">
        <v>2</v>
      </c>
      <c r="T5931" s="4">
        <v>5500</v>
      </c>
      <c r="U5931" s="4">
        <v>7378</v>
      </c>
      <c r="V5931" s="25">
        <v>45</v>
      </c>
      <c r="W5931" s="4">
        <v>120</v>
      </c>
    </row>
    <row r="5932" spans="1:23" x14ac:dyDescent="0.45">
      <c r="A5932" t="s">
        <v>8354</v>
      </c>
      <c r="B5932" t="s">
        <v>8224</v>
      </c>
      <c r="C5932" t="s">
        <v>8383</v>
      </c>
      <c r="D5932" s="8" t="s">
        <v>8370</v>
      </c>
      <c r="E5932">
        <v>2532</v>
      </c>
      <c r="F5932" s="7">
        <v>1</v>
      </c>
      <c r="G5932" s="4">
        <v>4000</v>
      </c>
      <c r="H5932" s="4">
        <v>5045</v>
      </c>
      <c r="I5932" s="25">
        <v>30</v>
      </c>
      <c r="J5932" s="4">
        <v>60</v>
      </c>
      <c r="N5932" t="s">
        <v>8354</v>
      </c>
      <c r="O5932" t="s">
        <v>8224</v>
      </c>
      <c r="P5932" t="s">
        <v>8383</v>
      </c>
      <c r="Q5932" s="8" t="s">
        <v>8370</v>
      </c>
      <c r="R5932">
        <v>2532</v>
      </c>
      <c r="S5932" s="7">
        <v>1</v>
      </c>
      <c r="T5932" s="4">
        <v>4000</v>
      </c>
      <c r="U5932" s="4">
        <v>5045</v>
      </c>
      <c r="V5932" s="25">
        <v>30</v>
      </c>
      <c r="W5932" s="4">
        <v>60</v>
      </c>
    </row>
    <row r="5933" spans="1:23" x14ac:dyDescent="0.45">
      <c r="A5933" t="s">
        <v>8354</v>
      </c>
      <c r="B5933" t="s">
        <v>8224</v>
      </c>
      <c r="C5933" t="s">
        <v>8383</v>
      </c>
      <c r="D5933" s="8" t="s">
        <v>8370</v>
      </c>
      <c r="E5933">
        <v>2553</v>
      </c>
      <c r="F5933" s="7">
        <v>1</v>
      </c>
      <c r="G5933" s="4">
        <v>1500</v>
      </c>
      <c r="H5933" s="4">
        <v>2333</v>
      </c>
      <c r="I5933" s="25">
        <v>60</v>
      </c>
      <c r="J5933" s="4">
        <v>60</v>
      </c>
      <c r="N5933" t="s">
        <v>8354</v>
      </c>
      <c r="O5933" t="s">
        <v>8224</v>
      </c>
      <c r="P5933" t="s">
        <v>8383</v>
      </c>
      <c r="Q5933" s="8" t="s">
        <v>8370</v>
      </c>
      <c r="R5933">
        <v>2553</v>
      </c>
      <c r="S5933" s="7">
        <v>1</v>
      </c>
      <c r="T5933" s="4">
        <v>1500</v>
      </c>
      <c r="U5933" s="4">
        <v>2333</v>
      </c>
      <c r="V5933" s="25">
        <v>60</v>
      </c>
      <c r="W5933" s="4">
        <v>60</v>
      </c>
    </row>
    <row r="5934" spans="1:23" x14ac:dyDescent="0.45">
      <c r="A5934" t="s">
        <v>8354</v>
      </c>
      <c r="B5934" t="s">
        <v>8224</v>
      </c>
      <c r="C5934" t="s">
        <v>8383</v>
      </c>
      <c r="D5934" s="8" t="s">
        <v>8374</v>
      </c>
      <c r="F5934" s="7">
        <v>1</v>
      </c>
      <c r="G5934" s="4">
        <v>745</v>
      </c>
      <c r="H5934" s="4">
        <v>786</v>
      </c>
      <c r="I5934" s="25">
        <v>45</v>
      </c>
      <c r="J5934" s="4">
        <v>34</v>
      </c>
      <c r="N5934" t="s">
        <v>8354</v>
      </c>
      <c r="O5934" t="s">
        <v>8224</v>
      </c>
      <c r="P5934" t="s">
        <v>8383</v>
      </c>
      <c r="Q5934" s="8" t="s">
        <v>8374</v>
      </c>
      <c r="S5934" s="7">
        <v>1</v>
      </c>
      <c r="T5934" s="4">
        <v>745</v>
      </c>
      <c r="U5934" s="4">
        <v>786</v>
      </c>
      <c r="V5934" s="25">
        <v>45</v>
      </c>
      <c r="W5934" s="4">
        <v>34</v>
      </c>
    </row>
    <row r="5935" spans="1:23" x14ac:dyDescent="0.45">
      <c r="A5935" t="s">
        <v>8354</v>
      </c>
      <c r="B5935" t="s">
        <v>8224</v>
      </c>
      <c r="C5935" t="s">
        <v>8383</v>
      </c>
      <c r="D5935" s="8" t="s">
        <v>8374</v>
      </c>
      <c r="E5935">
        <v>2556</v>
      </c>
      <c r="F5935" s="7">
        <v>1</v>
      </c>
      <c r="G5935" s="4">
        <v>745</v>
      </c>
      <c r="H5935" s="4">
        <v>786</v>
      </c>
      <c r="I5935" s="25">
        <v>45</v>
      </c>
      <c r="J5935" s="4">
        <v>34</v>
      </c>
      <c r="N5935" t="s">
        <v>8354</v>
      </c>
      <c r="O5935" t="s">
        <v>8224</v>
      </c>
      <c r="P5935" t="s">
        <v>8383</v>
      </c>
      <c r="Q5935" s="8" t="s">
        <v>8374</v>
      </c>
      <c r="R5935">
        <v>2556</v>
      </c>
      <c r="S5935" s="7">
        <v>1</v>
      </c>
      <c r="T5935" s="4">
        <v>745</v>
      </c>
      <c r="U5935" s="4">
        <v>786</v>
      </c>
      <c r="V5935" s="25">
        <v>45</v>
      </c>
      <c r="W5935" s="4">
        <v>34</v>
      </c>
    </row>
    <row r="5936" spans="1:23" x14ac:dyDescent="0.45">
      <c r="A5936" t="s">
        <v>8354</v>
      </c>
      <c r="B5936" t="s">
        <v>8224</v>
      </c>
      <c r="C5936" t="s">
        <v>8384</v>
      </c>
      <c r="F5936" s="7"/>
      <c r="G5936" s="4"/>
      <c r="H5936" s="4"/>
      <c r="I5936" s="25"/>
      <c r="J5936" s="4"/>
      <c r="N5936" t="s">
        <v>8354</v>
      </c>
      <c r="O5936" t="s">
        <v>8224</v>
      </c>
      <c r="P5936" t="s">
        <v>8384</v>
      </c>
      <c r="S5936" s="7"/>
      <c r="T5936" s="4"/>
      <c r="U5936" s="4"/>
      <c r="V5936" s="25"/>
      <c r="W5936" s="4"/>
    </row>
    <row r="5937" spans="1:23" x14ac:dyDescent="0.45">
      <c r="A5937" t="s">
        <v>8354</v>
      </c>
      <c r="B5937" t="s">
        <v>8224</v>
      </c>
      <c r="C5937" t="s">
        <v>8384</v>
      </c>
      <c r="D5937" s="8" t="s">
        <v>8376</v>
      </c>
      <c r="F5937" s="7">
        <v>2</v>
      </c>
      <c r="G5937" s="4">
        <v>25500</v>
      </c>
      <c r="H5937" s="4">
        <v>28643.17</v>
      </c>
      <c r="I5937" s="25">
        <v>30.348587962962483</v>
      </c>
      <c r="J5937" s="4">
        <v>321</v>
      </c>
      <c r="N5937" t="s">
        <v>8354</v>
      </c>
      <c r="O5937" t="s">
        <v>8224</v>
      </c>
      <c r="P5937" t="s">
        <v>8384</v>
      </c>
      <c r="Q5937" s="8" t="s">
        <v>8376</v>
      </c>
      <c r="S5937" s="7">
        <v>2</v>
      </c>
      <c r="T5937" s="4">
        <v>25500</v>
      </c>
      <c r="U5937" s="4">
        <v>28643.17</v>
      </c>
      <c r="V5937" s="25">
        <v>30.348587962962483</v>
      </c>
      <c r="W5937" s="4">
        <v>321</v>
      </c>
    </row>
    <row r="5938" spans="1:23" x14ac:dyDescent="0.45">
      <c r="A5938" t="s">
        <v>8354</v>
      </c>
      <c r="B5938" t="s">
        <v>8224</v>
      </c>
      <c r="C5938" t="s">
        <v>8384</v>
      </c>
      <c r="D5938" s="8" t="s">
        <v>8376</v>
      </c>
      <c r="E5938">
        <v>2533</v>
      </c>
      <c r="F5938" s="7">
        <v>1</v>
      </c>
      <c r="G5938" s="4">
        <v>7500</v>
      </c>
      <c r="H5938" s="4">
        <v>8300</v>
      </c>
      <c r="I5938" s="25">
        <v>29.99950231481489</v>
      </c>
      <c r="J5938" s="4">
        <v>136</v>
      </c>
      <c r="N5938" t="s">
        <v>8354</v>
      </c>
      <c r="O5938" t="s">
        <v>8224</v>
      </c>
      <c r="P5938" t="s">
        <v>8384</v>
      </c>
      <c r="Q5938" s="8" t="s">
        <v>8376</v>
      </c>
      <c r="R5938">
        <v>2533</v>
      </c>
      <c r="S5938" s="7">
        <v>1</v>
      </c>
      <c r="T5938" s="4">
        <v>7500</v>
      </c>
      <c r="U5938" s="4">
        <v>8300</v>
      </c>
      <c r="V5938" s="25">
        <v>29.99950231481489</v>
      </c>
      <c r="W5938" s="4">
        <v>136</v>
      </c>
    </row>
    <row r="5939" spans="1:23" x14ac:dyDescent="0.45">
      <c r="A5939" t="s">
        <v>8354</v>
      </c>
      <c r="B5939" t="s">
        <v>8224</v>
      </c>
      <c r="C5939" t="s">
        <v>8384</v>
      </c>
      <c r="D5939" s="8" t="s">
        <v>8376</v>
      </c>
      <c r="E5939">
        <v>2538</v>
      </c>
      <c r="F5939" s="7">
        <v>1</v>
      </c>
      <c r="G5939" s="4">
        <v>18000</v>
      </c>
      <c r="H5939" s="4">
        <v>20343.169999999998</v>
      </c>
      <c r="I5939" s="25">
        <v>30.697673611110076</v>
      </c>
      <c r="J5939" s="4">
        <v>185</v>
      </c>
      <c r="N5939" t="s">
        <v>8354</v>
      </c>
      <c r="O5939" t="s">
        <v>8224</v>
      </c>
      <c r="P5939" t="s">
        <v>8384</v>
      </c>
      <c r="Q5939" s="8" t="s">
        <v>8376</v>
      </c>
      <c r="R5939">
        <v>2538</v>
      </c>
      <c r="S5939" s="7">
        <v>1</v>
      </c>
      <c r="T5939" s="4">
        <v>18000</v>
      </c>
      <c r="U5939" s="4">
        <v>20343.169999999998</v>
      </c>
      <c r="V5939" s="25">
        <v>30.697673611110076</v>
      </c>
      <c r="W5939" s="4">
        <v>185</v>
      </c>
    </row>
    <row r="5940" spans="1:23" x14ac:dyDescent="0.45">
      <c r="A5940" t="s">
        <v>8354</v>
      </c>
      <c r="B5940" t="s">
        <v>8224</v>
      </c>
      <c r="C5940" t="s">
        <v>8384</v>
      </c>
      <c r="D5940" s="8" t="s">
        <v>8370</v>
      </c>
      <c r="F5940" s="7">
        <v>1</v>
      </c>
      <c r="G5940" s="4">
        <v>25</v>
      </c>
      <c r="H5940" s="4">
        <v>29</v>
      </c>
      <c r="I5940" s="25">
        <v>21</v>
      </c>
      <c r="J5940" s="4">
        <v>4</v>
      </c>
      <c r="N5940" t="s">
        <v>8354</v>
      </c>
      <c r="O5940" t="s">
        <v>8224</v>
      </c>
      <c r="P5940" t="s">
        <v>8384</v>
      </c>
      <c r="Q5940" s="8" t="s">
        <v>8370</v>
      </c>
      <c r="S5940" s="7">
        <v>1</v>
      </c>
      <c r="T5940" s="4">
        <v>25</v>
      </c>
      <c r="U5940" s="4">
        <v>29</v>
      </c>
      <c r="V5940" s="25">
        <v>21</v>
      </c>
      <c r="W5940" s="4">
        <v>4</v>
      </c>
    </row>
    <row r="5941" spans="1:23" x14ac:dyDescent="0.45">
      <c r="A5941" t="s">
        <v>8354</v>
      </c>
      <c r="B5941" t="s">
        <v>8224</v>
      </c>
      <c r="C5941" t="s">
        <v>8384</v>
      </c>
      <c r="D5941" s="8" t="s">
        <v>8370</v>
      </c>
      <c r="E5941">
        <v>2536</v>
      </c>
      <c r="F5941" s="7">
        <v>1</v>
      </c>
      <c r="G5941" s="4">
        <v>25</v>
      </c>
      <c r="H5941" s="4">
        <v>29</v>
      </c>
      <c r="I5941" s="25">
        <v>21</v>
      </c>
      <c r="J5941" s="4">
        <v>4</v>
      </c>
      <c r="N5941" t="s">
        <v>8354</v>
      </c>
      <c r="O5941" t="s">
        <v>8224</v>
      </c>
      <c r="P5941" t="s">
        <v>8384</v>
      </c>
      <c r="Q5941" s="8" t="s">
        <v>8370</v>
      </c>
      <c r="R5941">
        <v>2536</v>
      </c>
      <c r="S5941" s="7">
        <v>1</v>
      </c>
      <c r="T5941" s="4">
        <v>25</v>
      </c>
      <c r="U5941" s="4">
        <v>29</v>
      </c>
      <c r="V5941" s="25">
        <v>21</v>
      </c>
      <c r="W5941" s="4">
        <v>4</v>
      </c>
    </row>
    <row r="5942" spans="1:23" x14ac:dyDescent="0.45">
      <c r="A5942" t="s">
        <v>8354</v>
      </c>
      <c r="B5942" t="s">
        <v>8224</v>
      </c>
      <c r="C5942" t="s">
        <v>8384</v>
      </c>
      <c r="D5942" s="8" t="s">
        <v>8371</v>
      </c>
      <c r="F5942" s="7">
        <v>1</v>
      </c>
      <c r="G5942" s="4">
        <v>700</v>
      </c>
      <c r="H5942" s="4">
        <v>725</v>
      </c>
      <c r="I5942" s="25">
        <v>38.73938657407416</v>
      </c>
      <c r="J5942" s="4">
        <v>13</v>
      </c>
      <c r="N5942" t="s">
        <v>8354</v>
      </c>
      <c r="O5942" t="s">
        <v>8224</v>
      </c>
      <c r="P5942" t="s">
        <v>8384</v>
      </c>
      <c r="Q5942" s="8" t="s">
        <v>8371</v>
      </c>
      <c r="S5942" s="7">
        <v>1</v>
      </c>
      <c r="T5942" s="4">
        <v>700</v>
      </c>
      <c r="U5942" s="4">
        <v>725</v>
      </c>
      <c r="V5942" s="25">
        <v>38.73938657407416</v>
      </c>
      <c r="W5942" s="4">
        <v>13</v>
      </c>
    </row>
    <row r="5943" spans="1:23" x14ac:dyDescent="0.45">
      <c r="A5943" t="s">
        <v>8354</v>
      </c>
      <c r="B5943" t="s">
        <v>8224</v>
      </c>
      <c r="C5943" t="s">
        <v>8384</v>
      </c>
      <c r="D5943" s="8" t="s">
        <v>8371</v>
      </c>
      <c r="E5943">
        <v>2542</v>
      </c>
      <c r="F5943" s="7">
        <v>1</v>
      </c>
      <c r="G5943" s="4">
        <v>700</v>
      </c>
      <c r="H5943" s="4">
        <v>725</v>
      </c>
      <c r="I5943" s="25">
        <v>38.73938657407416</v>
      </c>
      <c r="J5943" s="4">
        <v>13</v>
      </c>
      <c r="N5943" t="s">
        <v>8354</v>
      </c>
      <c r="O5943" t="s">
        <v>8224</v>
      </c>
      <c r="P5943" t="s">
        <v>8384</v>
      </c>
      <c r="Q5943" s="8" t="s">
        <v>8371</v>
      </c>
      <c r="R5943">
        <v>2542</v>
      </c>
      <c r="S5943" s="7">
        <v>1</v>
      </c>
      <c r="T5943" s="4">
        <v>700</v>
      </c>
      <c r="U5943" s="4">
        <v>725</v>
      </c>
      <c r="V5943" s="25">
        <v>38.73938657407416</v>
      </c>
      <c r="W5943" s="4">
        <v>13</v>
      </c>
    </row>
    <row r="5944" spans="1:23" x14ac:dyDescent="0.45">
      <c r="A5944" t="s">
        <v>8354</v>
      </c>
      <c r="B5944" t="s">
        <v>8224</v>
      </c>
      <c r="C5944" t="s">
        <v>8384</v>
      </c>
      <c r="D5944" s="8" t="s">
        <v>8372</v>
      </c>
      <c r="F5944" s="7">
        <v>2</v>
      </c>
      <c r="G5944" s="4">
        <v>7500</v>
      </c>
      <c r="H5944" s="4">
        <v>7995</v>
      </c>
      <c r="I5944" s="25">
        <v>22.882349537037953</v>
      </c>
      <c r="J5944" s="4">
        <v>136</v>
      </c>
      <c r="N5944" t="s">
        <v>8354</v>
      </c>
      <c r="O5944" t="s">
        <v>8224</v>
      </c>
      <c r="P5944" t="s">
        <v>8384</v>
      </c>
      <c r="Q5944" s="8" t="s">
        <v>8372</v>
      </c>
      <c r="S5944" s="7">
        <v>2</v>
      </c>
      <c r="T5944" s="4">
        <v>7500</v>
      </c>
      <c r="U5944" s="4">
        <v>7995</v>
      </c>
      <c r="V5944" s="25">
        <v>22.882349537037953</v>
      </c>
      <c r="W5944" s="4">
        <v>136</v>
      </c>
    </row>
    <row r="5945" spans="1:23" x14ac:dyDescent="0.45">
      <c r="A5945" t="s">
        <v>8354</v>
      </c>
      <c r="B5945" t="s">
        <v>8224</v>
      </c>
      <c r="C5945" t="s">
        <v>8384</v>
      </c>
      <c r="D5945" s="8" t="s">
        <v>8372</v>
      </c>
      <c r="E5945">
        <v>2527</v>
      </c>
      <c r="F5945" s="7">
        <v>1</v>
      </c>
      <c r="G5945" s="4">
        <v>4000</v>
      </c>
      <c r="H5945" s="4">
        <v>4085</v>
      </c>
      <c r="I5945" s="25">
        <v>18.414918981485243</v>
      </c>
      <c r="J5945" s="4">
        <v>71</v>
      </c>
      <c r="N5945" t="s">
        <v>8354</v>
      </c>
      <c r="O5945" t="s">
        <v>8224</v>
      </c>
      <c r="P5945" t="s">
        <v>8384</v>
      </c>
      <c r="Q5945" s="8" t="s">
        <v>8372</v>
      </c>
      <c r="R5945">
        <v>2527</v>
      </c>
      <c r="S5945" s="7">
        <v>1</v>
      </c>
      <c r="T5945" s="4">
        <v>4000</v>
      </c>
      <c r="U5945" s="4">
        <v>4085</v>
      </c>
      <c r="V5945" s="25">
        <v>18.414918981485243</v>
      </c>
      <c r="W5945" s="4">
        <v>71</v>
      </c>
    </row>
    <row r="5946" spans="1:23" x14ac:dyDescent="0.45">
      <c r="A5946" t="s">
        <v>8354</v>
      </c>
      <c r="B5946" t="s">
        <v>8224</v>
      </c>
      <c r="C5946" t="s">
        <v>8384</v>
      </c>
      <c r="D5946" s="8" t="s">
        <v>8372</v>
      </c>
      <c r="E5946">
        <v>2546</v>
      </c>
      <c r="F5946" s="7">
        <v>1</v>
      </c>
      <c r="G5946" s="4">
        <v>3500</v>
      </c>
      <c r="H5946" s="4">
        <v>3910</v>
      </c>
      <c r="I5946" s="25">
        <v>27.349780092590663</v>
      </c>
      <c r="J5946" s="4">
        <v>65</v>
      </c>
      <c r="N5946" t="s">
        <v>8354</v>
      </c>
      <c r="O5946" t="s">
        <v>8224</v>
      </c>
      <c r="P5946" t="s">
        <v>8384</v>
      </c>
      <c r="Q5946" s="8" t="s">
        <v>8372</v>
      </c>
      <c r="R5946">
        <v>2546</v>
      </c>
      <c r="S5946" s="7">
        <v>1</v>
      </c>
      <c r="T5946" s="4">
        <v>3500</v>
      </c>
      <c r="U5946" s="4">
        <v>3910</v>
      </c>
      <c r="V5946" s="25">
        <v>27.349780092590663</v>
      </c>
      <c r="W5946" s="4">
        <v>65</v>
      </c>
    </row>
    <row r="5947" spans="1:23" x14ac:dyDescent="0.45">
      <c r="A5947" t="s">
        <v>8354</v>
      </c>
      <c r="B5947" t="s">
        <v>8224</v>
      </c>
      <c r="C5947" t="s">
        <v>8385</v>
      </c>
      <c r="F5947" s="7"/>
      <c r="G5947" s="4"/>
      <c r="H5947" s="4"/>
      <c r="I5947" s="25"/>
      <c r="J5947" s="4"/>
      <c r="N5947" t="s">
        <v>8354</v>
      </c>
      <c r="O5947" t="s">
        <v>8224</v>
      </c>
      <c r="P5947" t="s">
        <v>8385</v>
      </c>
      <c r="S5947" s="7"/>
      <c r="T5947" s="4"/>
      <c r="U5947" s="4"/>
      <c r="V5947" s="25"/>
      <c r="W5947" s="4"/>
    </row>
    <row r="5948" spans="1:23" x14ac:dyDescent="0.45">
      <c r="A5948" t="s">
        <v>8354</v>
      </c>
      <c r="B5948" t="s">
        <v>8224</v>
      </c>
      <c r="C5948" t="s">
        <v>8385</v>
      </c>
      <c r="D5948" s="8" t="s">
        <v>8373</v>
      </c>
      <c r="F5948" s="7">
        <v>2</v>
      </c>
      <c r="G5948" s="4">
        <v>20900</v>
      </c>
      <c r="H5948" s="4">
        <v>22163</v>
      </c>
      <c r="I5948" s="25">
        <v>30.541666666664241</v>
      </c>
      <c r="J5948" s="4">
        <v>104</v>
      </c>
      <c r="N5948" t="s">
        <v>8354</v>
      </c>
      <c r="O5948" t="s">
        <v>8224</v>
      </c>
      <c r="P5948" t="s">
        <v>8385</v>
      </c>
      <c r="Q5948" s="8" t="s">
        <v>8373</v>
      </c>
      <c r="S5948" s="7">
        <v>2</v>
      </c>
      <c r="T5948" s="4">
        <v>20900</v>
      </c>
      <c r="U5948" s="4">
        <v>22163</v>
      </c>
      <c r="V5948" s="25">
        <v>30.541666666664241</v>
      </c>
      <c r="W5948" s="4">
        <v>104</v>
      </c>
    </row>
    <row r="5949" spans="1:23" x14ac:dyDescent="0.45">
      <c r="A5949" t="s">
        <v>8354</v>
      </c>
      <c r="B5949" t="s">
        <v>8224</v>
      </c>
      <c r="C5949" t="s">
        <v>8385</v>
      </c>
      <c r="D5949" s="8" t="s">
        <v>8373</v>
      </c>
      <c r="E5949">
        <v>2523</v>
      </c>
      <c r="F5949" s="7">
        <v>1</v>
      </c>
      <c r="G5949" s="4">
        <v>900</v>
      </c>
      <c r="H5949" s="4">
        <v>1408</v>
      </c>
      <c r="I5949" s="25">
        <v>30.041666666664241</v>
      </c>
      <c r="J5949" s="4">
        <v>26</v>
      </c>
      <c r="N5949" t="s">
        <v>8354</v>
      </c>
      <c r="O5949" t="s">
        <v>8224</v>
      </c>
      <c r="P5949" t="s">
        <v>8385</v>
      </c>
      <c r="Q5949" s="8" t="s">
        <v>8373</v>
      </c>
      <c r="R5949">
        <v>2523</v>
      </c>
      <c r="S5949" s="7">
        <v>1</v>
      </c>
      <c r="T5949" s="4">
        <v>900</v>
      </c>
      <c r="U5949" s="4">
        <v>1408</v>
      </c>
      <c r="V5949" s="25">
        <v>30.041666666664241</v>
      </c>
      <c r="W5949" s="4">
        <v>26</v>
      </c>
    </row>
    <row r="5950" spans="1:23" x14ac:dyDescent="0.45">
      <c r="A5950" t="s">
        <v>8354</v>
      </c>
      <c r="B5950" t="s">
        <v>8224</v>
      </c>
      <c r="C5950" t="s">
        <v>8385</v>
      </c>
      <c r="D5950" s="8" t="s">
        <v>8373</v>
      </c>
      <c r="E5950">
        <v>2535</v>
      </c>
      <c r="F5950" s="7">
        <v>1</v>
      </c>
      <c r="G5950" s="4">
        <v>20000</v>
      </c>
      <c r="H5950" s="4">
        <v>20755</v>
      </c>
      <c r="I5950" s="25">
        <v>31.041666666664241</v>
      </c>
      <c r="J5950" s="4">
        <v>78</v>
      </c>
      <c r="N5950" t="s">
        <v>8354</v>
      </c>
      <c r="O5950" t="s">
        <v>8224</v>
      </c>
      <c r="P5950" t="s">
        <v>8385</v>
      </c>
      <c r="Q5950" s="8" t="s">
        <v>8373</v>
      </c>
      <c r="R5950">
        <v>2535</v>
      </c>
      <c r="S5950" s="7">
        <v>1</v>
      </c>
      <c r="T5950" s="4">
        <v>20000</v>
      </c>
      <c r="U5950" s="4">
        <v>20755</v>
      </c>
      <c r="V5950" s="25">
        <v>31.041666666664241</v>
      </c>
      <c r="W5950" s="4">
        <v>78</v>
      </c>
    </row>
    <row r="5951" spans="1:23" x14ac:dyDescent="0.45">
      <c r="A5951" t="s">
        <v>8354</v>
      </c>
      <c r="B5951" t="s">
        <v>8224</v>
      </c>
      <c r="C5951" t="s">
        <v>8385</v>
      </c>
      <c r="D5951" s="8" t="s">
        <v>8374</v>
      </c>
      <c r="F5951" s="7">
        <v>2</v>
      </c>
      <c r="G5951" s="4">
        <v>11500</v>
      </c>
      <c r="H5951" s="4">
        <v>12138</v>
      </c>
      <c r="I5951" s="25">
        <v>30.248315972221462</v>
      </c>
      <c r="J5951" s="4">
        <v>76</v>
      </c>
      <c r="N5951" t="s">
        <v>8354</v>
      </c>
      <c r="O5951" t="s">
        <v>8224</v>
      </c>
      <c r="P5951" t="s">
        <v>8385</v>
      </c>
      <c r="Q5951" s="8" t="s">
        <v>8374</v>
      </c>
      <c r="S5951" s="7">
        <v>2</v>
      </c>
      <c r="T5951" s="4">
        <v>11500</v>
      </c>
      <c r="U5951" s="4">
        <v>12138</v>
      </c>
      <c r="V5951" s="25">
        <v>30.248315972221462</v>
      </c>
      <c r="W5951" s="4">
        <v>76</v>
      </c>
    </row>
    <row r="5952" spans="1:23" x14ac:dyDescent="0.45">
      <c r="A5952" t="s">
        <v>8354</v>
      </c>
      <c r="B5952" t="s">
        <v>8224</v>
      </c>
      <c r="C5952" t="s">
        <v>8385</v>
      </c>
      <c r="D5952" s="8" t="s">
        <v>8374</v>
      </c>
      <c r="E5952">
        <v>2524</v>
      </c>
      <c r="F5952" s="7">
        <v>1</v>
      </c>
      <c r="G5952" s="4">
        <v>7500</v>
      </c>
      <c r="H5952" s="4">
        <v>7620</v>
      </c>
      <c r="I5952" s="25">
        <v>32.380127314812853</v>
      </c>
      <c r="J5952" s="4">
        <v>43</v>
      </c>
      <c r="N5952" t="s">
        <v>8354</v>
      </c>
      <c r="O5952" t="s">
        <v>8224</v>
      </c>
      <c r="P5952" t="s">
        <v>8385</v>
      </c>
      <c r="Q5952" s="8" t="s">
        <v>8374</v>
      </c>
      <c r="R5952">
        <v>2524</v>
      </c>
      <c r="S5952" s="7">
        <v>1</v>
      </c>
      <c r="T5952" s="4">
        <v>7500</v>
      </c>
      <c r="U5952" s="4">
        <v>7620</v>
      </c>
      <c r="V5952" s="25">
        <v>32.380127314812853</v>
      </c>
      <c r="W5952" s="4">
        <v>43</v>
      </c>
    </row>
    <row r="5953" spans="1:23" x14ac:dyDescent="0.45">
      <c r="A5953" t="s">
        <v>8354</v>
      </c>
      <c r="B5953" t="s">
        <v>8224</v>
      </c>
      <c r="C5953" t="s">
        <v>8385</v>
      </c>
      <c r="D5953" s="8" t="s">
        <v>8374</v>
      </c>
      <c r="E5953">
        <v>2526</v>
      </c>
      <c r="F5953" s="7">
        <v>1</v>
      </c>
      <c r="G5953" s="4">
        <v>4000</v>
      </c>
      <c r="H5953" s="4">
        <v>4518</v>
      </c>
      <c r="I5953" s="25">
        <v>28.116504629630072</v>
      </c>
      <c r="J5953" s="4">
        <v>33</v>
      </c>
      <c r="N5953" t="s">
        <v>8354</v>
      </c>
      <c r="O5953" t="s">
        <v>8224</v>
      </c>
      <c r="P5953" t="s">
        <v>8385</v>
      </c>
      <c r="Q5953" s="8" t="s">
        <v>8374</v>
      </c>
      <c r="R5953">
        <v>2526</v>
      </c>
      <c r="S5953" s="7">
        <v>1</v>
      </c>
      <c r="T5953" s="4">
        <v>4000</v>
      </c>
      <c r="U5953" s="4">
        <v>4518</v>
      </c>
      <c r="V5953" s="25">
        <v>28.116504629630072</v>
      </c>
      <c r="W5953" s="4">
        <v>33</v>
      </c>
    </row>
    <row r="5954" spans="1:23" x14ac:dyDescent="0.45">
      <c r="A5954" t="s">
        <v>8354</v>
      </c>
      <c r="B5954" t="s">
        <v>8224</v>
      </c>
      <c r="C5954" t="s">
        <v>8385</v>
      </c>
      <c r="D5954" s="8" t="s">
        <v>8381</v>
      </c>
      <c r="F5954" s="7">
        <v>1</v>
      </c>
      <c r="G5954" s="4">
        <v>10000</v>
      </c>
      <c r="H5954" s="4">
        <v>10025</v>
      </c>
      <c r="I5954" s="25">
        <v>60</v>
      </c>
      <c r="J5954" s="4">
        <v>59</v>
      </c>
      <c r="N5954" t="s">
        <v>8354</v>
      </c>
      <c r="O5954" t="s">
        <v>8224</v>
      </c>
      <c r="P5954" t="s">
        <v>8385</v>
      </c>
      <c r="Q5954" s="8" t="s">
        <v>8381</v>
      </c>
      <c r="S5954" s="7">
        <v>1</v>
      </c>
      <c r="T5954" s="4">
        <v>10000</v>
      </c>
      <c r="U5954" s="4">
        <v>10025</v>
      </c>
      <c r="V5954" s="25">
        <v>60</v>
      </c>
      <c r="W5954" s="4">
        <v>59</v>
      </c>
    </row>
    <row r="5955" spans="1:23" x14ac:dyDescent="0.45">
      <c r="A5955" t="s">
        <v>8354</v>
      </c>
      <c r="B5955" t="s">
        <v>8224</v>
      </c>
      <c r="C5955" t="s">
        <v>8385</v>
      </c>
      <c r="D5955" s="8" t="s">
        <v>8381</v>
      </c>
      <c r="E5955">
        <v>2539</v>
      </c>
      <c r="F5955" s="7">
        <v>1</v>
      </c>
      <c r="G5955" s="4">
        <v>10000</v>
      </c>
      <c r="H5955" s="4">
        <v>10025</v>
      </c>
      <c r="I5955" s="25">
        <v>60</v>
      </c>
      <c r="J5955" s="4">
        <v>59</v>
      </c>
      <c r="N5955" t="s">
        <v>8354</v>
      </c>
      <c r="O5955" t="s">
        <v>8224</v>
      </c>
      <c r="P5955" t="s">
        <v>8385</v>
      </c>
      <c r="Q5955" s="8" t="s">
        <v>8381</v>
      </c>
      <c r="R5955">
        <v>2539</v>
      </c>
      <c r="S5955" s="7">
        <v>1</v>
      </c>
      <c r="T5955" s="4">
        <v>10000</v>
      </c>
      <c r="U5955" s="4">
        <v>10025</v>
      </c>
      <c r="V5955" s="25">
        <v>60</v>
      </c>
      <c r="W5955" s="4">
        <v>59</v>
      </c>
    </row>
    <row r="5956" spans="1:23" x14ac:dyDescent="0.45">
      <c r="A5956" t="s">
        <v>8354</v>
      </c>
      <c r="B5956" t="s">
        <v>8224</v>
      </c>
      <c r="C5956" t="s">
        <v>8386</v>
      </c>
      <c r="F5956" s="7"/>
      <c r="G5956" s="4"/>
      <c r="H5956" s="4"/>
      <c r="I5956" s="25"/>
      <c r="J5956" s="4"/>
      <c r="N5956" t="s">
        <v>8354</v>
      </c>
      <c r="O5956" t="s">
        <v>8224</v>
      </c>
      <c r="P5956" t="s">
        <v>8386</v>
      </c>
      <c r="S5956" s="7"/>
      <c r="T5956" s="4"/>
      <c r="U5956" s="4"/>
      <c r="V5956" s="25"/>
      <c r="W5956" s="4"/>
    </row>
    <row r="5957" spans="1:23" x14ac:dyDescent="0.45">
      <c r="A5957" t="s">
        <v>8354</v>
      </c>
      <c r="B5957" t="s">
        <v>8224</v>
      </c>
      <c r="C5957" t="s">
        <v>8386</v>
      </c>
      <c r="D5957" s="8" t="s">
        <v>8376</v>
      </c>
      <c r="F5957" s="7">
        <v>1</v>
      </c>
      <c r="G5957" s="4">
        <v>2000</v>
      </c>
      <c r="H5957" s="4">
        <v>3906</v>
      </c>
      <c r="I5957" s="25">
        <v>34.882662037030968</v>
      </c>
      <c r="J5957" s="4">
        <v>61</v>
      </c>
      <c r="N5957" t="s">
        <v>8354</v>
      </c>
      <c r="O5957" t="s">
        <v>8224</v>
      </c>
      <c r="P5957" t="s">
        <v>8386</v>
      </c>
      <c r="Q5957" s="8" t="s">
        <v>8376</v>
      </c>
      <c r="S5957" s="7">
        <v>1</v>
      </c>
      <c r="T5957" s="4">
        <v>2000</v>
      </c>
      <c r="U5957" s="4">
        <v>3906</v>
      </c>
      <c r="V5957" s="25">
        <v>34.882662037030968</v>
      </c>
      <c r="W5957" s="4">
        <v>61</v>
      </c>
    </row>
    <row r="5958" spans="1:23" x14ac:dyDescent="0.45">
      <c r="A5958" t="s">
        <v>8354</v>
      </c>
      <c r="B5958" t="s">
        <v>8224</v>
      </c>
      <c r="C5958" t="s">
        <v>8386</v>
      </c>
      <c r="D5958" s="8" t="s">
        <v>8376</v>
      </c>
      <c r="E5958">
        <v>2545</v>
      </c>
      <c r="F5958" s="7">
        <v>1</v>
      </c>
      <c r="G5958" s="4">
        <v>2000</v>
      </c>
      <c r="H5958" s="4">
        <v>3906</v>
      </c>
      <c r="I5958" s="25">
        <v>34.882662037030968</v>
      </c>
      <c r="J5958" s="4">
        <v>61</v>
      </c>
      <c r="N5958" t="s">
        <v>8354</v>
      </c>
      <c r="O5958" t="s">
        <v>8224</v>
      </c>
      <c r="P5958" t="s">
        <v>8386</v>
      </c>
      <c r="Q5958" s="8" t="s">
        <v>8376</v>
      </c>
      <c r="R5958">
        <v>2545</v>
      </c>
      <c r="S5958" s="7">
        <v>1</v>
      </c>
      <c r="T5958" s="4">
        <v>2000</v>
      </c>
      <c r="U5958" s="4">
        <v>3906</v>
      </c>
      <c r="V5958" s="25">
        <v>34.882662037030968</v>
      </c>
      <c r="W5958" s="4">
        <v>61</v>
      </c>
    </row>
    <row r="5959" spans="1:23" x14ac:dyDescent="0.45">
      <c r="A5959" t="s">
        <v>8354</v>
      </c>
      <c r="B5959" t="s">
        <v>8224</v>
      </c>
      <c r="C5959" t="s">
        <v>8386</v>
      </c>
      <c r="D5959" s="8" t="s">
        <v>8378</v>
      </c>
      <c r="F5959" s="7">
        <v>1</v>
      </c>
      <c r="G5959" s="4">
        <v>6500</v>
      </c>
      <c r="H5959" s="4">
        <v>6500</v>
      </c>
      <c r="I5959" s="25">
        <v>32.336747685185401</v>
      </c>
      <c r="J5959" s="4">
        <v>48</v>
      </c>
      <c r="N5959" t="s">
        <v>8354</v>
      </c>
      <c r="O5959" t="s">
        <v>8224</v>
      </c>
      <c r="P5959" t="s">
        <v>8386</v>
      </c>
      <c r="Q5959" s="8" t="s">
        <v>8378</v>
      </c>
      <c r="S5959" s="7">
        <v>1</v>
      </c>
      <c r="T5959" s="4">
        <v>6500</v>
      </c>
      <c r="U5959" s="4">
        <v>6500</v>
      </c>
      <c r="V5959" s="25">
        <v>32.336747685185401</v>
      </c>
      <c r="W5959" s="4">
        <v>48</v>
      </c>
    </row>
    <row r="5960" spans="1:23" x14ac:dyDescent="0.45">
      <c r="A5960" t="s">
        <v>8354</v>
      </c>
      <c r="B5960" t="s">
        <v>8224</v>
      </c>
      <c r="C5960" t="s">
        <v>8386</v>
      </c>
      <c r="D5960" s="8" t="s">
        <v>8378</v>
      </c>
      <c r="E5960">
        <v>2530</v>
      </c>
      <c r="F5960" s="7">
        <v>1</v>
      </c>
      <c r="G5960" s="4">
        <v>6500</v>
      </c>
      <c r="H5960" s="4">
        <v>6500</v>
      </c>
      <c r="I5960" s="25">
        <v>32.336747685185401</v>
      </c>
      <c r="J5960" s="4">
        <v>48</v>
      </c>
      <c r="N5960" t="s">
        <v>8354</v>
      </c>
      <c r="O5960" t="s">
        <v>8224</v>
      </c>
      <c r="P5960" t="s">
        <v>8386</v>
      </c>
      <c r="Q5960" s="8" t="s">
        <v>8378</v>
      </c>
      <c r="R5960">
        <v>2530</v>
      </c>
      <c r="S5960" s="7">
        <v>1</v>
      </c>
      <c r="T5960" s="4">
        <v>6500</v>
      </c>
      <c r="U5960" s="4">
        <v>6500</v>
      </c>
      <c r="V5960" s="25">
        <v>32.336747685185401</v>
      </c>
      <c r="W5960" s="4">
        <v>48</v>
      </c>
    </row>
    <row r="5961" spans="1:23" x14ac:dyDescent="0.45">
      <c r="A5961" t="s">
        <v>8354</v>
      </c>
      <c r="B5961" t="s">
        <v>8224</v>
      </c>
      <c r="C5961" t="s">
        <v>8386</v>
      </c>
      <c r="D5961" s="8" t="s">
        <v>8379</v>
      </c>
      <c r="F5961" s="7">
        <v>1</v>
      </c>
      <c r="G5961" s="4">
        <v>3000</v>
      </c>
      <c r="H5961" s="4">
        <v>3684</v>
      </c>
      <c r="I5961" s="25">
        <v>31.087696759263054</v>
      </c>
      <c r="J5961" s="4">
        <v>67</v>
      </c>
      <c r="N5961" t="s">
        <v>8354</v>
      </c>
      <c r="O5961" t="s">
        <v>8224</v>
      </c>
      <c r="P5961" t="s">
        <v>8386</v>
      </c>
      <c r="Q5961" s="8" t="s">
        <v>8379</v>
      </c>
      <c r="S5961" s="7">
        <v>1</v>
      </c>
      <c r="T5961" s="4">
        <v>3000</v>
      </c>
      <c r="U5961" s="4">
        <v>3684</v>
      </c>
      <c r="V5961" s="25">
        <v>31.087696759263054</v>
      </c>
      <c r="W5961" s="4">
        <v>67</v>
      </c>
    </row>
    <row r="5962" spans="1:23" x14ac:dyDescent="0.45">
      <c r="A5962" t="s">
        <v>8354</v>
      </c>
      <c r="B5962" t="s">
        <v>8224</v>
      </c>
      <c r="C5962" t="s">
        <v>8386</v>
      </c>
      <c r="D5962" s="8" t="s">
        <v>8379</v>
      </c>
      <c r="E5962">
        <v>2554</v>
      </c>
      <c r="F5962" s="7">
        <v>1</v>
      </c>
      <c r="G5962" s="4">
        <v>3000</v>
      </c>
      <c r="H5962" s="4">
        <v>3684</v>
      </c>
      <c r="I5962" s="25">
        <v>31.087696759263054</v>
      </c>
      <c r="J5962" s="4">
        <v>67</v>
      </c>
      <c r="N5962" t="s">
        <v>8354</v>
      </c>
      <c r="O5962" t="s">
        <v>8224</v>
      </c>
      <c r="P5962" t="s">
        <v>8386</v>
      </c>
      <c r="Q5962" s="8" t="s">
        <v>8379</v>
      </c>
      <c r="R5962">
        <v>2554</v>
      </c>
      <c r="S5962" s="7">
        <v>1</v>
      </c>
      <c r="T5962" s="4">
        <v>3000</v>
      </c>
      <c r="U5962" s="4">
        <v>3684</v>
      </c>
      <c r="V5962" s="25">
        <v>31.087696759263054</v>
      </c>
      <c r="W5962" s="4">
        <v>67</v>
      </c>
    </row>
    <row r="5963" spans="1:23" x14ac:dyDescent="0.45">
      <c r="A5963" t="s">
        <v>8354</v>
      </c>
      <c r="B5963" t="s">
        <v>8224</v>
      </c>
      <c r="C5963" t="s">
        <v>8386</v>
      </c>
      <c r="D5963" s="8" t="s">
        <v>8370</v>
      </c>
      <c r="F5963" s="7">
        <v>1</v>
      </c>
      <c r="G5963" s="4">
        <v>4500</v>
      </c>
      <c r="H5963" s="4">
        <v>4518</v>
      </c>
      <c r="I5963" s="25">
        <v>22.485949074078235</v>
      </c>
      <c r="J5963" s="4">
        <v>61</v>
      </c>
      <c r="N5963" t="s">
        <v>8354</v>
      </c>
      <c r="O5963" t="s">
        <v>8224</v>
      </c>
      <c r="P5963" t="s">
        <v>8386</v>
      </c>
      <c r="Q5963" s="8" t="s">
        <v>8370</v>
      </c>
      <c r="S5963" s="7">
        <v>1</v>
      </c>
      <c r="T5963" s="4">
        <v>4500</v>
      </c>
      <c r="U5963" s="4">
        <v>4518</v>
      </c>
      <c r="V5963" s="25">
        <v>22.485949074078235</v>
      </c>
      <c r="W5963" s="4">
        <v>61</v>
      </c>
    </row>
    <row r="5964" spans="1:23" x14ac:dyDescent="0.45">
      <c r="A5964" t="s">
        <v>8354</v>
      </c>
      <c r="B5964" t="s">
        <v>8224</v>
      </c>
      <c r="C5964" t="s">
        <v>8386</v>
      </c>
      <c r="D5964" s="8" t="s">
        <v>8370</v>
      </c>
      <c r="E5964">
        <v>2531</v>
      </c>
      <c r="F5964" s="7">
        <v>1</v>
      </c>
      <c r="G5964" s="4">
        <v>4500</v>
      </c>
      <c r="H5964" s="4">
        <v>4518</v>
      </c>
      <c r="I5964" s="25">
        <v>22.485949074078235</v>
      </c>
      <c r="J5964" s="4">
        <v>61</v>
      </c>
      <c r="N5964" t="s">
        <v>8354</v>
      </c>
      <c r="O5964" t="s">
        <v>8224</v>
      </c>
      <c r="P5964" t="s">
        <v>8386</v>
      </c>
      <c r="Q5964" s="8" t="s">
        <v>8370</v>
      </c>
      <c r="R5964">
        <v>2531</v>
      </c>
      <c r="S5964" s="7">
        <v>1</v>
      </c>
      <c r="T5964" s="4">
        <v>4500</v>
      </c>
      <c r="U5964" s="4">
        <v>4518</v>
      </c>
      <c r="V5964" s="25">
        <v>22.485949074078235</v>
      </c>
      <c r="W5964" s="4">
        <v>61</v>
      </c>
    </row>
    <row r="5965" spans="1:23" x14ac:dyDescent="0.45">
      <c r="A5965" t="s">
        <v>8354</v>
      </c>
      <c r="B5965" t="s">
        <v>8224</v>
      </c>
      <c r="C5965" t="s">
        <v>8386</v>
      </c>
      <c r="D5965" s="8" t="s">
        <v>8371</v>
      </c>
      <c r="F5965" s="7">
        <v>1</v>
      </c>
      <c r="G5965" s="4">
        <v>6500</v>
      </c>
      <c r="H5965" s="4">
        <v>6555</v>
      </c>
      <c r="I5965" s="25">
        <v>56.531643518523197</v>
      </c>
      <c r="J5965" s="4">
        <v>150</v>
      </c>
      <c r="N5965" t="s">
        <v>8354</v>
      </c>
      <c r="O5965" t="s">
        <v>8224</v>
      </c>
      <c r="P5965" t="s">
        <v>8386</v>
      </c>
      <c r="Q5965" s="8" t="s">
        <v>8371</v>
      </c>
      <c r="S5965" s="7">
        <v>1</v>
      </c>
      <c r="T5965" s="4">
        <v>6500</v>
      </c>
      <c r="U5965" s="4">
        <v>6555</v>
      </c>
      <c r="V5965" s="25">
        <v>56.531643518523197</v>
      </c>
      <c r="W5965" s="4">
        <v>150</v>
      </c>
    </row>
    <row r="5966" spans="1:23" x14ac:dyDescent="0.45">
      <c r="A5966" t="s">
        <v>8354</v>
      </c>
      <c r="B5966" t="s">
        <v>8224</v>
      </c>
      <c r="C5966" t="s">
        <v>8386</v>
      </c>
      <c r="D5966" s="8" t="s">
        <v>8371</v>
      </c>
      <c r="E5966">
        <v>2550</v>
      </c>
      <c r="F5966" s="7">
        <v>1</v>
      </c>
      <c r="G5966" s="4">
        <v>6500</v>
      </c>
      <c r="H5966" s="4">
        <v>6555</v>
      </c>
      <c r="I5966" s="25">
        <v>56.531643518523197</v>
      </c>
      <c r="J5966" s="4">
        <v>150</v>
      </c>
      <c r="N5966" t="s">
        <v>8354</v>
      </c>
      <c r="O5966" t="s">
        <v>8224</v>
      </c>
      <c r="P5966" t="s">
        <v>8386</v>
      </c>
      <c r="Q5966" s="8" t="s">
        <v>8371</v>
      </c>
      <c r="R5966">
        <v>2550</v>
      </c>
      <c r="S5966" s="7">
        <v>1</v>
      </c>
      <c r="T5966" s="4">
        <v>6500</v>
      </c>
      <c r="U5966" s="4">
        <v>6555</v>
      </c>
      <c r="V5966" s="25">
        <v>56.531643518523197</v>
      </c>
      <c r="W5966" s="4">
        <v>150</v>
      </c>
    </row>
    <row r="5967" spans="1:23" x14ac:dyDescent="0.45">
      <c r="A5967" t="s">
        <v>8354</v>
      </c>
      <c r="B5967" t="s">
        <v>8224</v>
      </c>
      <c r="C5967" t="s">
        <v>8386</v>
      </c>
      <c r="D5967" s="8" t="s">
        <v>8372</v>
      </c>
      <c r="F5967" s="7">
        <v>1</v>
      </c>
      <c r="G5967" s="4">
        <v>12500</v>
      </c>
      <c r="H5967" s="4">
        <v>13685.99</v>
      </c>
      <c r="I5967" s="25">
        <v>21</v>
      </c>
      <c r="J5967" s="4">
        <v>132</v>
      </c>
      <c r="N5967" t="s">
        <v>8354</v>
      </c>
      <c r="O5967" t="s">
        <v>8224</v>
      </c>
      <c r="P5967" t="s">
        <v>8386</v>
      </c>
      <c r="Q5967" s="8" t="s">
        <v>8372</v>
      </c>
      <c r="S5967" s="7">
        <v>1</v>
      </c>
      <c r="T5967" s="4">
        <v>12500</v>
      </c>
      <c r="U5967" s="4">
        <v>13685.99</v>
      </c>
      <c r="V5967" s="25">
        <v>21</v>
      </c>
      <c r="W5967" s="4">
        <v>132</v>
      </c>
    </row>
    <row r="5968" spans="1:23" x14ac:dyDescent="0.45">
      <c r="A5968" t="s">
        <v>8354</v>
      </c>
      <c r="B5968" t="s">
        <v>8224</v>
      </c>
      <c r="C5968" t="s">
        <v>8386</v>
      </c>
      <c r="D5968" s="8" t="s">
        <v>8372</v>
      </c>
      <c r="E5968">
        <v>2521</v>
      </c>
      <c r="F5968" s="7">
        <v>1</v>
      </c>
      <c r="G5968" s="4">
        <v>12500</v>
      </c>
      <c r="H5968" s="4">
        <v>13685.99</v>
      </c>
      <c r="I5968" s="25">
        <v>21</v>
      </c>
      <c r="J5968" s="4">
        <v>132</v>
      </c>
      <c r="N5968" t="s">
        <v>8354</v>
      </c>
      <c r="O5968" t="s">
        <v>8224</v>
      </c>
      <c r="P5968" t="s">
        <v>8386</v>
      </c>
      <c r="Q5968" s="8" t="s">
        <v>8372</v>
      </c>
      <c r="R5968">
        <v>2521</v>
      </c>
      <c r="S5968" s="7">
        <v>1</v>
      </c>
      <c r="T5968" s="4">
        <v>12500</v>
      </c>
      <c r="U5968" s="4">
        <v>13685.99</v>
      </c>
      <c r="V5968" s="25">
        <v>21</v>
      </c>
      <c r="W5968" s="4">
        <v>132</v>
      </c>
    </row>
    <row r="5969" spans="1:23" x14ac:dyDescent="0.45">
      <c r="A5969" t="s">
        <v>8354</v>
      </c>
      <c r="B5969" t="s">
        <v>8224</v>
      </c>
      <c r="C5969" t="s">
        <v>8387</v>
      </c>
      <c r="F5969" s="7"/>
      <c r="G5969" s="4"/>
      <c r="H5969" s="4"/>
      <c r="I5969" s="25"/>
      <c r="J5969" s="4"/>
      <c r="N5969" t="s">
        <v>8354</v>
      </c>
      <c r="O5969" t="s">
        <v>8224</v>
      </c>
      <c r="P5969" t="s">
        <v>8387</v>
      </c>
      <c r="S5969" s="7"/>
      <c r="T5969" s="4"/>
      <c r="U5969" s="4"/>
      <c r="V5969" s="25"/>
      <c r="W5969" s="4"/>
    </row>
    <row r="5970" spans="1:23" x14ac:dyDescent="0.45">
      <c r="A5970" t="s">
        <v>8354</v>
      </c>
      <c r="B5970" t="s">
        <v>8224</v>
      </c>
      <c r="C5970" t="s">
        <v>8387</v>
      </c>
      <c r="D5970" s="8" t="s">
        <v>8378</v>
      </c>
      <c r="F5970" s="7">
        <v>1</v>
      </c>
      <c r="G5970" s="4">
        <v>5000</v>
      </c>
      <c r="H5970" s="4">
        <v>5000</v>
      </c>
      <c r="I5970" s="25">
        <v>22.045833333329938</v>
      </c>
      <c r="J5970" s="4">
        <v>27</v>
      </c>
      <c r="N5970" t="s">
        <v>8354</v>
      </c>
      <c r="O5970" t="s">
        <v>8224</v>
      </c>
      <c r="P5970" t="s">
        <v>8387</v>
      </c>
      <c r="Q5970" s="8" t="s">
        <v>8378</v>
      </c>
      <c r="S5970" s="7">
        <v>1</v>
      </c>
      <c r="T5970" s="4">
        <v>5000</v>
      </c>
      <c r="U5970" s="4">
        <v>5000</v>
      </c>
      <c r="V5970" s="25">
        <v>22.045833333329938</v>
      </c>
      <c r="W5970" s="4">
        <v>27</v>
      </c>
    </row>
    <row r="5971" spans="1:23" x14ac:dyDescent="0.45">
      <c r="A5971" t="s">
        <v>8354</v>
      </c>
      <c r="B5971" t="s">
        <v>8224</v>
      </c>
      <c r="C5971" t="s">
        <v>8387</v>
      </c>
      <c r="D5971" s="8" t="s">
        <v>8378</v>
      </c>
      <c r="E5971">
        <v>2522</v>
      </c>
      <c r="F5971" s="7">
        <v>1</v>
      </c>
      <c r="G5971" s="4">
        <v>5000</v>
      </c>
      <c r="H5971" s="4">
        <v>5000</v>
      </c>
      <c r="I5971" s="25">
        <v>22.045833333329938</v>
      </c>
      <c r="J5971" s="4">
        <v>27</v>
      </c>
      <c r="N5971" t="s">
        <v>8354</v>
      </c>
      <c r="O5971" t="s">
        <v>8224</v>
      </c>
      <c r="P5971" t="s">
        <v>8387</v>
      </c>
      <c r="Q5971" s="8" t="s">
        <v>8378</v>
      </c>
      <c r="R5971">
        <v>2522</v>
      </c>
      <c r="S5971" s="7">
        <v>1</v>
      </c>
      <c r="T5971" s="4">
        <v>5000</v>
      </c>
      <c r="U5971" s="4">
        <v>5000</v>
      </c>
      <c r="V5971" s="25">
        <v>22.045833333329938</v>
      </c>
      <c r="W5971" s="4">
        <v>27</v>
      </c>
    </row>
    <row r="5972" spans="1:23" x14ac:dyDescent="0.45">
      <c r="A5972" t="s">
        <v>8354</v>
      </c>
      <c r="B5972" t="s">
        <v>8224</v>
      </c>
      <c r="C5972" t="s">
        <v>8388</v>
      </c>
      <c r="F5972" s="7"/>
      <c r="G5972" s="4"/>
      <c r="H5972" s="4"/>
      <c r="I5972" s="25"/>
      <c r="J5972" s="4"/>
      <c r="N5972" t="s">
        <v>8354</v>
      </c>
      <c r="O5972" t="s">
        <v>8224</v>
      </c>
      <c r="P5972" t="s">
        <v>8388</v>
      </c>
      <c r="S5972" s="7"/>
      <c r="T5972" s="4"/>
      <c r="U5972" s="4"/>
      <c r="V5972" s="25"/>
      <c r="W5972" s="4"/>
    </row>
    <row r="5973" spans="1:23" x14ac:dyDescent="0.45">
      <c r="A5973" t="s">
        <v>8354</v>
      </c>
      <c r="B5973" t="s">
        <v>8224</v>
      </c>
      <c r="C5973" t="s">
        <v>8388</v>
      </c>
      <c r="D5973" s="8" t="s">
        <v>8377</v>
      </c>
      <c r="F5973" s="7">
        <v>1</v>
      </c>
      <c r="G5973" s="4">
        <v>3000</v>
      </c>
      <c r="H5973" s="4">
        <v>3195</v>
      </c>
      <c r="I5973" s="25">
        <v>30</v>
      </c>
      <c r="J5973" s="4">
        <v>18</v>
      </c>
      <c r="N5973" t="s">
        <v>8354</v>
      </c>
      <c r="O5973" t="s">
        <v>8224</v>
      </c>
      <c r="P5973" t="s">
        <v>8388</v>
      </c>
      <c r="Q5973" s="8" t="s">
        <v>8377</v>
      </c>
      <c r="S5973" s="7">
        <v>1</v>
      </c>
      <c r="T5973" s="4">
        <v>3000</v>
      </c>
      <c r="U5973" s="4">
        <v>3195</v>
      </c>
      <c r="V5973" s="25">
        <v>30</v>
      </c>
      <c r="W5973" s="4">
        <v>18</v>
      </c>
    </row>
    <row r="5974" spans="1:23" x14ac:dyDescent="0.45">
      <c r="A5974" t="s">
        <v>8354</v>
      </c>
      <c r="B5974" t="s">
        <v>8224</v>
      </c>
      <c r="C5974" t="s">
        <v>8388</v>
      </c>
      <c r="D5974" s="8" t="s">
        <v>8377</v>
      </c>
      <c r="E5974">
        <v>2552</v>
      </c>
      <c r="F5974" s="7">
        <v>1</v>
      </c>
      <c r="G5974" s="4">
        <v>3000</v>
      </c>
      <c r="H5974" s="4">
        <v>3195</v>
      </c>
      <c r="I5974" s="25">
        <v>30</v>
      </c>
      <c r="J5974" s="4">
        <v>18</v>
      </c>
      <c r="N5974" t="s">
        <v>8354</v>
      </c>
      <c r="O5974" t="s">
        <v>8224</v>
      </c>
      <c r="P5974" t="s">
        <v>8388</v>
      </c>
      <c r="Q5974" s="8" t="s">
        <v>8377</v>
      </c>
      <c r="R5974">
        <v>2552</v>
      </c>
      <c r="S5974" s="7">
        <v>1</v>
      </c>
      <c r="T5974" s="4">
        <v>3000</v>
      </c>
      <c r="U5974" s="4">
        <v>3195</v>
      </c>
      <c r="V5974" s="25">
        <v>30</v>
      </c>
      <c r="W5974" s="4">
        <v>18</v>
      </c>
    </row>
    <row r="5975" spans="1:23" x14ac:dyDescent="0.45">
      <c r="A5975" t="s">
        <v>8335</v>
      </c>
      <c r="B5975"/>
      <c r="F5975" s="7">
        <v>40</v>
      </c>
      <c r="G5975" s="4">
        <v>1055030</v>
      </c>
      <c r="H5975" s="4">
        <v>24994</v>
      </c>
      <c r="I5975" s="25">
        <v>32.504650173611296</v>
      </c>
      <c r="J5975" s="4">
        <v>352</v>
      </c>
      <c r="N5975" t="s">
        <v>8335</v>
      </c>
      <c r="O5975"/>
      <c r="S5975" s="7">
        <v>40</v>
      </c>
      <c r="T5975" s="4">
        <v>1055030</v>
      </c>
      <c r="U5975" s="4">
        <v>24994</v>
      </c>
      <c r="V5975" s="25">
        <v>32.504650173611296</v>
      </c>
      <c r="W5975" s="4">
        <v>352</v>
      </c>
    </row>
    <row r="5976" spans="1:23" x14ac:dyDescent="0.45">
      <c r="A5976" t="s">
        <v>8335</v>
      </c>
      <c r="B5976" t="s">
        <v>8226</v>
      </c>
      <c r="F5976" s="7">
        <v>4</v>
      </c>
      <c r="G5976" s="4">
        <v>73280</v>
      </c>
      <c r="H5976" s="4">
        <v>1</v>
      </c>
      <c r="I5976" s="25">
        <v>25.976134259259197</v>
      </c>
      <c r="J5976" s="4">
        <v>1</v>
      </c>
      <c r="N5976" t="s">
        <v>8335</v>
      </c>
      <c r="O5976" t="s">
        <v>8226</v>
      </c>
      <c r="S5976" s="7">
        <v>4</v>
      </c>
      <c r="T5976" s="4">
        <v>73280</v>
      </c>
      <c r="U5976" s="4">
        <v>1</v>
      </c>
      <c r="V5976" s="25">
        <v>25.976134259259197</v>
      </c>
      <c r="W5976" s="4">
        <v>1</v>
      </c>
    </row>
    <row r="5977" spans="1:23" x14ac:dyDescent="0.45">
      <c r="A5977" t="s">
        <v>8335</v>
      </c>
      <c r="B5977" t="s">
        <v>8226</v>
      </c>
      <c r="C5977" t="s">
        <v>8385</v>
      </c>
      <c r="F5977" s="7"/>
      <c r="G5977" s="4"/>
      <c r="H5977" s="4"/>
      <c r="I5977" s="25"/>
      <c r="J5977" s="4"/>
      <c r="N5977" t="s">
        <v>8335</v>
      </c>
      <c r="O5977" t="s">
        <v>8226</v>
      </c>
      <c r="P5977" t="s">
        <v>8385</v>
      </c>
      <c r="S5977" s="7"/>
      <c r="T5977" s="4"/>
      <c r="U5977" s="4"/>
      <c r="V5977" s="25"/>
      <c r="W5977" s="4"/>
    </row>
    <row r="5978" spans="1:23" x14ac:dyDescent="0.45">
      <c r="A5978" t="s">
        <v>8335</v>
      </c>
      <c r="B5978" t="s">
        <v>8226</v>
      </c>
      <c r="C5978" t="s">
        <v>8385</v>
      </c>
      <c r="D5978" s="8" t="s">
        <v>8369</v>
      </c>
      <c r="F5978" s="7">
        <v>2</v>
      </c>
      <c r="G5978" s="4">
        <v>8280</v>
      </c>
      <c r="H5978" s="4">
        <v>0</v>
      </c>
      <c r="I5978" s="25">
        <v>30</v>
      </c>
      <c r="J5978" s="4">
        <v>0</v>
      </c>
      <c r="N5978" t="s">
        <v>8335</v>
      </c>
      <c r="O5978" t="s">
        <v>8226</v>
      </c>
      <c r="P5978" t="s">
        <v>8385</v>
      </c>
      <c r="Q5978" s="8" t="s">
        <v>8369</v>
      </c>
      <c r="S5978" s="7">
        <v>2</v>
      </c>
      <c r="T5978" s="4">
        <v>8280</v>
      </c>
      <c r="U5978" s="4">
        <v>0</v>
      </c>
      <c r="V5978" s="25">
        <v>30</v>
      </c>
      <c r="W5978" s="4">
        <v>0</v>
      </c>
    </row>
    <row r="5979" spans="1:23" x14ac:dyDescent="0.45">
      <c r="A5979" t="s">
        <v>8335</v>
      </c>
      <c r="B5979" t="s">
        <v>8226</v>
      </c>
      <c r="C5979" t="s">
        <v>8385</v>
      </c>
      <c r="D5979" s="8" t="s">
        <v>8369</v>
      </c>
      <c r="E5979">
        <v>1876</v>
      </c>
      <c r="F5979" s="7">
        <v>1</v>
      </c>
      <c r="G5979" s="4">
        <v>280</v>
      </c>
      <c r="H5979" s="4">
        <v>0</v>
      </c>
      <c r="I5979" s="25">
        <v>30</v>
      </c>
      <c r="J5979" s="4">
        <v>0</v>
      </c>
      <c r="N5979" t="s">
        <v>8335</v>
      </c>
      <c r="O5979" t="s">
        <v>8226</v>
      </c>
      <c r="P5979" t="s">
        <v>8385</v>
      </c>
      <c r="Q5979" s="8" t="s">
        <v>8369</v>
      </c>
      <c r="R5979">
        <v>1876</v>
      </c>
      <c r="S5979" s="7">
        <v>1</v>
      </c>
      <c r="T5979" s="4">
        <v>280</v>
      </c>
      <c r="U5979" s="4">
        <v>0</v>
      </c>
      <c r="V5979" s="25">
        <v>30</v>
      </c>
      <c r="W5979" s="4">
        <v>0</v>
      </c>
    </row>
    <row r="5980" spans="1:23" x14ac:dyDescent="0.45">
      <c r="A5980" t="s">
        <v>8335</v>
      </c>
      <c r="B5980" t="s">
        <v>8226</v>
      </c>
      <c r="C5980" t="s">
        <v>8385</v>
      </c>
      <c r="D5980" s="8" t="s">
        <v>8369</v>
      </c>
      <c r="E5980">
        <v>1878</v>
      </c>
      <c r="F5980" s="7">
        <v>1</v>
      </c>
      <c r="G5980" s="4">
        <v>8000</v>
      </c>
      <c r="H5980" s="4">
        <v>0</v>
      </c>
      <c r="I5980" s="25">
        <v>30</v>
      </c>
      <c r="J5980" s="4">
        <v>0</v>
      </c>
      <c r="N5980" t="s">
        <v>8335</v>
      </c>
      <c r="O5980" t="s">
        <v>8226</v>
      </c>
      <c r="P5980" t="s">
        <v>8385</v>
      </c>
      <c r="Q5980" s="8" t="s">
        <v>8369</v>
      </c>
      <c r="R5980">
        <v>1878</v>
      </c>
      <c r="S5980" s="7">
        <v>1</v>
      </c>
      <c r="T5980" s="4">
        <v>8000</v>
      </c>
      <c r="U5980" s="4">
        <v>0</v>
      </c>
      <c r="V5980" s="25">
        <v>30</v>
      </c>
      <c r="W5980" s="4">
        <v>0</v>
      </c>
    </row>
    <row r="5981" spans="1:23" x14ac:dyDescent="0.45">
      <c r="A5981" t="s">
        <v>8335</v>
      </c>
      <c r="B5981" t="s">
        <v>8226</v>
      </c>
      <c r="C5981" t="s">
        <v>8385</v>
      </c>
      <c r="D5981" s="8" t="s">
        <v>8374</v>
      </c>
      <c r="F5981" s="7">
        <v>1</v>
      </c>
      <c r="G5981" s="4">
        <v>25000</v>
      </c>
      <c r="H5981" s="4">
        <v>1</v>
      </c>
      <c r="I5981" s="25">
        <v>13.904537037036789</v>
      </c>
      <c r="J5981" s="4">
        <v>1</v>
      </c>
      <c r="N5981" t="s">
        <v>8335</v>
      </c>
      <c r="O5981" t="s">
        <v>8226</v>
      </c>
      <c r="P5981" t="s">
        <v>8385</v>
      </c>
      <c r="Q5981" s="8" t="s">
        <v>8374</v>
      </c>
      <c r="S5981" s="7">
        <v>1</v>
      </c>
      <c r="T5981" s="4">
        <v>25000</v>
      </c>
      <c r="U5981" s="4">
        <v>1</v>
      </c>
      <c r="V5981" s="25">
        <v>13.904537037036789</v>
      </c>
      <c r="W5981" s="4">
        <v>1</v>
      </c>
    </row>
    <row r="5982" spans="1:23" x14ac:dyDescent="0.45">
      <c r="A5982" t="s">
        <v>8335</v>
      </c>
      <c r="B5982" t="s">
        <v>8226</v>
      </c>
      <c r="C5982" t="s">
        <v>8385</v>
      </c>
      <c r="D5982" s="8" t="s">
        <v>8374</v>
      </c>
      <c r="E5982">
        <v>1134</v>
      </c>
      <c r="F5982" s="7">
        <v>1</v>
      </c>
      <c r="G5982" s="4">
        <v>25000</v>
      </c>
      <c r="H5982" s="4">
        <v>1</v>
      </c>
      <c r="I5982" s="25">
        <v>13.904537037036789</v>
      </c>
      <c r="J5982" s="4">
        <v>1</v>
      </c>
      <c r="N5982" t="s">
        <v>8335</v>
      </c>
      <c r="O5982" t="s">
        <v>8226</v>
      </c>
      <c r="P5982" t="s">
        <v>8385</v>
      </c>
      <c r="Q5982" s="8" t="s">
        <v>8374</v>
      </c>
      <c r="R5982">
        <v>1134</v>
      </c>
      <c r="S5982" s="7">
        <v>1</v>
      </c>
      <c r="T5982" s="4">
        <v>25000</v>
      </c>
      <c r="U5982" s="4">
        <v>1</v>
      </c>
      <c r="V5982" s="25">
        <v>13.904537037036789</v>
      </c>
      <c r="W5982" s="4">
        <v>1</v>
      </c>
    </row>
    <row r="5983" spans="1:23" x14ac:dyDescent="0.45">
      <c r="A5983" t="s">
        <v>8335</v>
      </c>
      <c r="B5983" t="s">
        <v>8226</v>
      </c>
      <c r="C5983" t="s">
        <v>8386</v>
      </c>
      <c r="F5983" s="7"/>
      <c r="G5983" s="4"/>
      <c r="H5983" s="4"/>
      <c r="I5983" s="25"/>
      <c r="J5983" s="4"/>
      <c r="N5983" t="s">
        <v>8335</v>
      </c>
      <c r="O5983" t="s">
        <v>8226</v>
      </c>
      <c r="P5983" t="s">
        <v>8386</v>
      </c>
      <c r="S5983" s="7"/>
      <c r="T5983" s="4"/>
      <c r="U5983" s="4"/>
      <c r="V5983" s="25"/>
      <c r="W5983" s="4"/>
    </row>
    <row r="5984" spans="1:23" x14ac:dyDescent="0.45">
      <c r="A5984" t="s">
        <v>8335</v>
      </c>
      <c r="B5984" t="s">
        <v>8226</v>
      </c>
      <c r="C5984" t="s">
        <v>8386</v>
      </c>
      <c r="D5984" s="8" t="s">
        <v>8374</v>
      </c>
      <c r="F5984" s="7">
        <v>1</v>
      </c>
      <c r="G5984" s="4">
        <v>40000</v>
      </c>
      <c r="H5984" s="4">
        <v>0</v>
      </c>
      <c r="I5984" s="25">
        <v>30</v>
      </c>
      <c r="J5984" s="4">
        <v>0</v>
      </c>
      <c r="N5984" t="s">
        <v>8335</v>
      </c>
      <c r="O5984" t="s">
        <v>8226</v>
      </c>
      <c r="P5984" t="s">
        <v>8386</v>
      </c>
      <c r="Q5984" s="8" t="s">
        <v>8374</v>
      </c>
      <c r="S5984" s="7">
        <v>1</v>
      </c>
      <c r="T5984" s="4">
        <v>40000</v>
      </c>
      <c r="U5984" s="4">
        <v>0</v>
      </c>
      <c r="V5984" s="25">
        <v>30</v>
      </c>
      <c r="W5984" s="4">
        <v>0</v>
      </c>
    </row>
    <row r="5985" spans="1:23" x14ac:dyDescent="0.45">
      <c r="A5985" t="s">
        <v>8335</v>
      </c>
      <c r="B5985" t="s">
        <v>8226</v>
      </c>
      <c r="C5985" t="s">
        <v>8386</v>
      </c>
      <c r="D5985" s="8" t="s">
        <v>8374</v>
      </c>
      <c r="E5985">
        <v>1131</v>
      </c>
      <c r="F5985" s="7">
        <v>1</v>
      </c>
      <c r="G5985" s="4">
        <v>40000</v>
      </c>
      <c r="H5985" s="4">
        <v>0</v>
      </c>
      <c r="I5985" s="25">
        <v>30</v>
      </c>
      <c r="J5985" s="4">
        <v>0</v>
      </c>
      <c r="N5985" t="s">
        <v>8335</v>
      </c>
      <c r="O5985" t="s">
        <v>8226</v>
      </c>
      <c r="P5985" t="s">
        <v>8386</v>
      </c>
      <c r="Q5985" s="8" t="s">
        <v>8374</v>
      </c>
      <c r="R5985">
        <v>1131</v>
      </c>
      <c r="S5985" s="7">
        <v>1</v>
      </c>
      <c r="T5985" s="4">
        <v>40000</v>
      </c>
      <c r="U5985" s="4">
        <v>0</v>
      </c>
      <c r="V5985" s="25">
        <v>30</v>
      </c>
      <c r="W5985" s="4">
        <v>0</v>
      </c>
    </row>
    <row r="5986" spans="1:23" x14ac:dyDescent="0.45">
      <c r="A5986" t="s">
        <v>8335</v>
      </c>
      <c r="B5986" t="s">
        <v>8229</v>
      </c>
      <c r="F5986" s="7">
        <v>2</v>
      </c>
      <c r="G5986" s="4">
        <v>18000</v>
      </c>
      <c r="H5986" s="4">
        <v>1474</v>
      </c>
      <c r="I5986" s="25">
        <v>29.541030092594156</v>
      </c>
      <c r="J5986" s="4">
        <v>15</v>
      </c>
      <c r="N5986" t="s">
        <v>8335</v>
      </c>
      <c r="O5986" t="s">
        <v>8229</v>
      </c>
      <c r="S5986" s="7">
        <v>2</v>
      </c>
      <c r="T5986" s="4">
        <v>18000</v>
      </c>
      <c r="U5986" s="4">
        <v>1474</v>
      </c>
      <c r="V5986" s="25">
        <v>29.541030092594156</v>
      </c>
      <c r="W5986" s="4">
        <v>15</v>
      </c>
    </row>
    <row r="5987" spans="1:23" x14ac:dyDescent="0.45">
      <c r="A5987" t="s">
        <v>8335</v>
      </c>
      <c r="B5987" t="s">
        <v>8229</v>
      </c>
      <c r="C5987" t="s">
        <v>8386</v>
      </c>
      <c r="F5987" s="7"/>
      <c r="G5987" s="4"/>
      <c r="H5987" s="4"/>
      <c r="I5987" s="25"/>
      <c r="J5987" s="4"/>
      <c r="N5987" t="s">
        <v>8335</v>
      </c>
      <c r="O5987" t="s">
        <v>8229</v>
      </c>
      <c r="P5987" t="s">
        <v>8386</v>
      </c>
      <c r="S5987" s="7"/>
      <c r="T5987" s="4"/>
      <c r="U5987" s="4"/>
      <c r="V5987" s="25"/>
      <c r="W5987" s="4"/>
    </row>
    <row r="5988" spans="1:23" x14ac:dyDescent="0.45">
      <c r="A5988" t="s">
        <v>8335</v>
      </c>
      <c r="B5988" t="s">
        <v>8229</v>
      </c>
      <c r="C5988" t="s">
        <v>8386</v>
      </c>
      <c r="D5988" s="8" t="s">
        <v>8380</v>
      </c>
      <c r="F5988" s="7">
        <v>1</v>
      </c>
      <c r="G5988" s="4">
        <v>8000</v>
      </c>
      <c r="H5988" s="4">
        <v>36</v>
      </c>
      <c r="I5988" s="25">
        <v>29.082060185188311</v>
      </c>
      <c r="J5988" s="4">
        <v>2</v>
      </c>
      <c r="N5988" t="s">
        <v>8335</v>
      </c>
      <c r="O5988" t="s">
        <v>8229</v>
      </c>
      <c r="P5988" t="s">
        <v>8386</v>
      </c>
      <c r="Q5988" s="8" t="s">
        <v>8380</v>
      </c>
      <c r="S5988" s="7">
        <v>1</v>
      </c>
      <c r="T5988" s="4">
        <v>8000</v>
      </c>
      <c r="U5988" s="4">
        <v>36</v>
      </c>
      <c r="V5988" s="25">
        <v>29.082060185188311</v>
      </c>
      <c r="W5988" s="4">
        <v>2</v>
      </c>
    </row>
    <row r="5989" spans="1:23" x14ac:dyDescent="0.45">
      <c r="A5989" t="s">
        <v>8335</v>
      </c>
      <c r="B5989" t="s">
        <v>8229</v>
      </c>
      <c r="C5989" t="s">
        <v>8386</v>
      </c>
      <c r="D5989" s="8" t="s">
        <v>8380</v>
      </c>
      <c r="E5989">
        <v>1873</v>
      </c>
      <c r="F5989" s="7">
        <v>1</v>
      </c>
      <c r="G5989" s="4">
        <v>8000</v>
      </c>
      <c r="H5989" s="4">
        <v>36</v>
      </c>
      <c r="I5989" s="25">
        <v>29.082060185188311</v>
      </c>
      <c r="J5989" s="4">
        <v>2</v>
      </c>
      <c r="N5989" t="s">
        <v>8335</v>
      </c>
      <c r="O5989" t="s">
        <v>8229</v>
      </c>
      <c r="P5989" t="s">
        <v>8386</v>
      </c>
      <c r="Q5989" s="8" t="s">
        <v>8380</v>
      </c>
      <c r="R5989">
        <v>1873</v>
      </c>
      <c r="S5989" s="7">
        <v>1</v>
      </c>
      <c r="T5989" s="4">
        <v>8000</v>
      </c>
      <c r="U5989" s="4">
        <v>36</v>
      </c>
      <c r="V5989" s="25">
        <v>29.082060185188311</v>
      </c>
      <c r="W5989" s="4">
        <v>2</v>
      </c>
    </row>
    <row r="5990" spans="1:23" x14ac:dyDescent="0.45">
      <c r="A5990" t="s">
        <v>8335</v>
      </c>
      <c r="B5990" t="s">
        <v>8229</v>
      </c>
      <c r="C5990" t="s">
        <v>8387</v>
      </c>
      <c r="F5990" s="7"/>
      <c r="G5990" s="4"/>
      <c r="H5990" s="4"/>
      <c r="I5990" s="25"/>
      <c r="J5990" s="4"/>
      <c r="N5990" t="s">
        <v>8335</v>
      </c>
      <c r="O5990" t="s">
        <v>8229</v>
      </c>
      <c r="P5990" t="s">
        <v>8387</v>
      </c>
      <c r="S5990" s="7"/>
      <c r="T5990" s="4"/>
      <c r="U5990" s="4"/>
      <c r="V5990" s="25"/>
      <c r="W5990" s="4"/>
    </row>
    <row r="5991" spans="1:23" x14ac:dyDescent="0.45">
      <c r="A5991" t="s">
        <v>8335</v>
      </c>
      <c r="B5991" t="s">
        <v>8229</v>
      </c>
      <c r="C5991" t="s">
        <v>8387</v>
      </c>
      <c r="D5991" s="8" t="s">
        <v>8381</v>
      </c>
      <c r="F5991" s="7">
        <v>1</v>
      </c>
      <c r="G5991" s="4">
        <v>10000</v>
      </c>
      <c r="H5991" s="4">
        <v>1438</v>
      </c>
      <c r="I5991" s="25">
        <v>30</v>
      </c>
      <c r="J5991" s="4">
        <v>13</v>
      </c>
      <c r="N5991" t="s">
        <v>8335</v>
      </c>
      <c r="O5991" t="s">
        <v>8229</v>
      </c>
      <c r="P5991" t="s">
        <v>8387</v>
      </c>
      <c r="Q5991" s="8" t="s">
        <v>8381</v>
      </c>
      <c r="S5991" s="7">
        <v>1</v>
      </c>
      <c r="T5991" s="4">
        <v>10000</v>
      </c>
      <c r="U5991" s="4">
        <v>1438</v>
      </c>
      <c r="V5991" s="25">
        <v>30</v>
      </c>
      <c r="W5991" s="4">
        <v>13</v>
      </c>
    </row>
    <row r="5992" spans="1:23" x14ac:dyDescent="0.45">
      <c r="A5992" t="s">
        <v>8335</v>
      </c>
      <c r="B5992" t="s">
        <v>8229</v>
      </c>
      <c r="C5992" t="s">
        <v>8387</v>
      </c>
      <c r="D5992" s="8" t="s">
        <v>8381</v>
      </c>
      <c r="E5992">
        <v>1132</v>
      </c>
      <c r="F5992" s="7">
        <v>1</v>
      </c>
      <c r="G5992" s="4">
        <v>10000</v>
      </c>
      <c r="H5992" s="4">
        <v>1438</v>
      </c>
      <c r="I5992" s="25">
        <v>30</v>
      </c>
      <c r="J5992" s="4">
        <v>13</v>
      </c>
      <c r="N5992" t="s">
        <v>8335</v>
      </c>
      <c r="O5992" t="s">
        <v>8229</v>
      </c>
      <c r="P5992" t="s">
        <v>8387</v>
      </c>
      <c r="Q5992" s="8" t="s">
        <v>8381</v>
      </c>
      <c r="R5992">
        <v>1132</v>
      </c>
      <c r="S5992" s="7">
        <v>1</v>
      </c>
      <c r="T5992" s="4">
        <v>10000</v>
      </c>
      <c r="U5992" s="4">
        <v>1438</v>
      </c>
      <c r="V5992" s="25">
        <v>30</v>
      </c>
      <c r="W5992" s="4">
        <v>13</v>
      </c>
    </row>
    <row r="5993" spans="1:23" x14ac:dyDescent="0.45">
      <c r="A5993" t="s">
        <v>8335</v>
      </c>
      <c r="B5993" t="s">
        <v>8236</v>
      </c>
      <c r="F5993" s="7">
        <v>2</v>
      </c>
      <c r="G5993" s="4">
        <v>1500</v>
      </c>
      <c r="H5993" s="4">
        <v>50</v>
      </c>
      <c r="I5993" s="25">
        <v>30</v>
      </c>
      <c r="J5993" s="4">
        <v>1</v>
      </c>
      <c r="N5993" t="s">
        <v>8335</v>
      </c>
      <c r="O5993" t="s">
        <v>8236</v>
      </c>
      <c r="S5993" s="7">
        <v>2</v>
      </c>
      <c r="T5993" s="4">
        <v>1500</v>
      </c>
      <c r="U5993" s="4">
        <v>50</v>
      </c>
      <c r="V5993" s="25">
        <v>30</v>
      </c>
      <c r="W5993" s="4">
        <v>1</v>
      </c>
    </row>
    <row r="5994" spans="1:23" x14ac:dyDescent="0.45">
      <c r="A5994" t="s">
        <v>8335</v>
      </c>
      <c r="B5994" t="s">
        <v>8236</v>
      </c>
      <c r="C5994" t="s">
        <v>8386</v>
      </c>
      <c r="F5994" s="7"/>
      <c r="G5994" s="4"/>
      <c r="H5994" s="4"/>
      <c r="I5994" s="25"/>
      <c r="J5994" s="4"/>
      <c r="N5994" t="s">
        <v>8335</v>
      </c>
      <c r="O5994" t="s">
        <v>8236</v>
      </c>
      <c r="P5994" t="s">
        <v>8386</v>
      </c>
      <c r="S5994" s="7"/>
      <c r="T5994" s="4"/>
      <c r="U5994" s="4"/>
      <c r="V5994" s="25"/>
      <c r="W5994" s="4"/>
    </row>
    <row r="5995" spans="1:23" x14ac:dyDescent="0.45">
      <c r="A5995" t="s">
        <v>8335</v>
      </c>
      <c r="B5995" t="s">
        <v>8236</v>
      </c>
      <c r="C5995" t="s">
        <v>8386</v>
      </c>
      <c r="D5995" s="8" t="s">
        <v>8380</v>
      </c>
      <c r="F5995" s="7">
        <v>1</v>
      </c>
      <c r="G5995" s="4">
        <v>500</v>
      </c>
      <c r="H5995" s="4">
        <v>0</v>
      </c>
      <c r="I5995" s="25">
        <v>30</v>
      </c>
      <c r="J5995" s="4">
        <v>0</v>
      </c>
      <c r="N5995" t="s">
        <v>8335</v>
      </c>
      <c r="O5995" t="s">
        <v>8236</v>
      </c>
      <c r="P5995" t="s">
        <v>8386</v>
      </c>
      <c r="Q5995" s="8" t="s">
        <v>8380</v>
      </c>
      <c r="S5995" s="7">
        <v>1</v>
      </c>
      <c r="T5995" s="4">
        <v>500</v>
      </c>
      <c r="U5995" s="4">
        <v>0</v>
      </c>
      <c r="V5995" s="25">
        <v>30</v>
      </c>
      <c r="W5995" s="4">
        <v>0</v>
      </c>
    </row>
    <row r="5996" spans="1:23" x14ac:dyDescent="0.45">
      <c r="A5996" t="s">
        <v>8335</v>
      </c>
      <c r="B5996" t="s">
        <v>8236</v>
      </c>
      <c r="C5996" t="s">
        <v>8386</v>
      </c>
      <c r="D5996" s="8" t="s">
        <v>8380</v>
      </c>
      <c r="E5996">
        <v>1141</v>
      </c>
      <c r="F5996" s="7">
        <v>1</v>
      </c>
      <c r="G5996" s="4">
        <v>500</v>
      </c>
      <c r="H5996" s="4">
        <v>0</v>
      </c>
      <c r="I5996" s="25">
        <v>30</v>
      </c>
      <c r="J5996" s="4">
        <v>0</v>
      </c>
      <c r="N5996" t="s">
        <v>8335</v>
      </c>
      <c r="O5996" t="s">
        <v>8236</v>
      </c>
      <c r="P5996" t="s">
        <v>8386</v>
      </c>
      <c r="Q5996" s="8" t="s">
        <v>8380</v>
      </c>
      <c r="R5996">
        <v>1141</v>
      </c>
      <c r="S5996" s="7">
        <v>1</v>
      </c>
      <c r="T5996" s="4">
        <v>500</v>
      </c>
      <c r="U5996" s="4">
        <v>0</v>
      </c>
      <c r="V5996" s="25">
        <v>30</v>
      </c>
      <c r="W5996" s="4">
        <v>0</v>
      </c>
    </row>
    <row r="5997" spans="1:23" x14ac:dyDescent="0.45">
      <c r="A5997" t="s">
        <v>8335</v>
      </c>
      <c r="B5997" t="s">
        <v>8236</v>
      </c>
      <c r="C5997" t="s">
        <v>8387</v>
      </c>
      <c r="F5997" s="7"/>
      <c r="G5997" s="4"/>
      <c r="H5997" s="4"/>
      <c r="I5997" s="25"/>
      <c r="J5997" s="4"/>
      <c r="N5997" t="s">
        <v>8335</v>
      </c>
      <c r="O5997" t="s">
        <v>8236</v>
      </c>
      <c r="P5997" t="s">
        <v>8387</v>
      </c>
      <c r="S5997" s="7"/>
      <c r="T5997" s="4"/>
      <c r="U5997" s="4"/>
      <c r="V5997" s="25"/>
      <c r="W5997" s="4"/>
    </row>
    <row r="5998" spans="1:23" x14ac:dyDescent="0.45">
      <c r="A5998" t="s">
        <v>8335</v>
      </c>
      <c r="B5998" t="s">
        <v>8236</v>
      </c>
      <c r="C5998" t="s">
        <v>8387</v>
      </c>
      <c r="D5998" s="8" t="s">
        <v>8370</v>
      </c>
      <c r="F5998" s="7">
        <v>1</v>
      </c>
      <c r="G5998" s="4">
        <v>1000</v>
      </c>
      <c r="H5998" s="4">
        <v>50</v>
      </c>
      <c r="I5998" s="25">
        <v>30</v>
      </c>
      <c r="J5998" s="4">
        <v>1</v>
      </c>
      <c r="N5998" t="s">
        <v>8335</v>
      </c>
      <c r="O5998" t="s">
        <v>8236</v>
      </c>
      <c r="P5998" t="s">
        <v>8387</v>
      </c>
      <c r="Q5998" s="8" t="s">
        <v>8370</v>
      </c>
      <c r="S5998" s="7">
        <v>1</v>
      </c>
      <c r="T5998" s="4">
        <v>1000</v>
      </c>
      <c r="U5998" s="4">
        <v>50</v>
      </c>
      <c r="V5998" s="25">
        <v>30</v>
      </c>
      <c r="W5998" s="4">
        <v>1</v>
      </c>
    </row>
    <row r="5999" spans="1:23" x14ac:dyDescent="0.45">
      <c r="A5999" t="s">
        <v>8335</v>
      </c>
      <c r="B5999" t="s">
        <v>8236</v>
      </c>
      <c r="C5999" t="s">
        <v>8387</v>
      </c>
      <c r="D5999" s="8" t="s">
        <v>8370</v>
      </c>
      <c r="E5999">
        <v>1135</v>
      </c>
      <c r="F5999" s="7">
        <v>1</v>
      </c>
      <c r="G5999" s="4">
        <v>1000</v>
      </c>
      <c r="H5999" s="4">
        <v>50</v>
      </c>
      <c r="I5999" s="25">
        <v>30</v>
      </c>
      <c r="J5999" s="4">
        <v>1</v>
      </c>
      <c r="N5999" t="s">
        <v>8335</v>
      </c>
      <c r="O5999" t="s">
        <v>8236</v>
      </c>
      <c r="P5999" t="s">
        <v>8387</v>
      </c>
      <c r="Q5999" s="8" t="s">
        <v>8370</v>
      </c>
      <c r="R5999">
        <v>1135</v>
      </c>
      <c r="S5999" s="7">
        <v>1</v>
      </c>
      <c r="T5999" s="4">
        <v>1000</v>
      </c>
      <c r="U5999" s="4">
        <v>50</v>
      </c>
      <c r="V5999" s="25">
        <v>30</v>
      </c>
      <c r="W5999" s="4">
        <v>1</v>
      </c>
    </row>
    <row r="6000" spans="1:23" x14ac:dyDescent="0.45">
      <c r="A6000" t="s">
        <v>8335</v>
      </c>
      <c r="B6000" t="s">
        <v>8227</v>
      </c>
      <c r="F6000" s="7">
        <v>1</v>
      </c>
      <c r="G6000" s="4">
        <v>5000</v>
      </c>
      <c r="H6000" s="4">
        <v>6</v>
      </c>
      <c r="I6000" s="25">
        <v>29.958333333328483</v>
      </c>
      <c r="J6000" s="4">
        <v>2</v>
      </c>
      <c r="N6000" t="s">
        <v>8335</v>
      </c>
      <c r="O6000" t="s">
        <v>8227</v>
      </c>
      <c r="S6000" s="7">
        <v>1</v>
      </c>
      <c r="T6000" s="4">
        <v>5000</v>
      </c>
      <c r="U6000" s="4">
        <v>6</v>
      </c>
      <c r="V6000" s="25">
        <v>29.958333333328483</v>
      </c>
      <c r="W6000" s="4">
        <v>2</v>
      </c>
    </row>
    <row r="6001" spans="1:23" x14ac:dyDescent="0.45">
      <c r="A6001" t="s">
        <v>8335</v>
      </c>
      <c r="B6001" t="s">
        <v>8227</v>
      </c>
      <c r="C6001" t="s">
        <v>8387</v>
      </c>
      <c r="F6001" s="7"/>
      <c r="G6001" s="4"/>
      <c r="H6001" s="4"/>
      <c r="I6001" s="25"/>
      <c r="J6001" s="4"/>
      <c r="N6001" t="s">
        <v>8335</v>
      </c>
      <c r="O6001" t="s">
        <v>8227</v>
      </c>
      <c r="P6001" t="s">
        <v>8387</v>
      </c>
      <c r="S6001" s="7"/>
      <c r="T6001" s="4"/>
      <c r="U6001" s="4"/>
      <c r="V6001" s="25"/>
      <c r="W6001" s="4"/>
    </row>
    <row r="6002" spans="1:23" x14ac:dyDescent="0.45">
      <c r="A6002" t="s">
        <v>8335</v>
      </c>
      <c r="B6002" t="s">
        <v>8227</v>
      </c>
      <c r="C6002" t="s">
        <v>8387</v>
      </c>
      <c r="D6002" s="8" t="s">
        <v>8377</v>
      </c>
      <c r="F6002" s="7">
        <v>1</v>
      </c>
      <c r="G6002" s="4">
        <v>5000</v>
      </c>
      <c r="H6002" s="4">
        <v>6</v>
      </c>
      <c r="I6002" s="25">
        <v>29.958333333328483</v>
      </c>
      <c r="J6002" s="4">
        <v>2</v>
      </c>
      <c r="N6002" t="s">
        <v>8335</v>
      </c>
      <c r="O6002" t="s">
        <v>8227</v>
      </c>
      <c r="P6002" t="s">
        <v>8387</v>
      </c>
      <c r="Q6002" s="8" t="s">
        <v>8377</v>
      </c>
      <c r="S6002" s="7">
        <v>1</v>
      </c>
      <c r="T6002" s="4">
        <v>5000</v>
      </c>
      <c r="U6002" s="4">
        <v>6</v>
      </c>
      <c r="V6002" s="25">
        <v>29.958333333328483</v>
      </c>
      <c r="W6002" s="4">
        <v>2</v>
      </c>
    </row>
    <row r="6003" spans="1:23" x14ac:dyDescent="0.45">
      <c r="A6003" t="s">
        <v>8335</v>
      </c>
      <c r="B6003" t="s">
        <v>8227</v>
      </c>
      <c r="C6003" t="s">
        <v>8387</v>
      </c>
      <c r="D6003" s="8" t="s">
        <v>8377</v>
      </c>
      <c r="E6003">
        <v>1879</v>
      </c>
      <c r="F6003" s="7">
        <v>1</v>
      </c>
      <c r="G6003" s="4">
        <v>5000</v>
      </c>
      <c r="H6003" s="4">
        <v>6</v>
      </c>
      <c r="I6003" s="25">
        <v>29.958333333328483</v>
      </c>
      <c r="J6003" s="4">
        <v>2</v>
      </c>
      <c r="N6003" t="s">
        <v>8335</v>
      </c>
      <c r="O6003" t="s">
        <v>8227</v>
      </c>
      <c r="P6003" t="s">
        <v>8387</v>
      </c>
      <c r="Q6003" s="8" t="s">
        <v>8377</v>
      </c>
      <c r="R6003">
        <v>1879</v>
      </c>
      <c r="S6003" s="7">
        <v>1</v>
      </c>
      <c r="T6003" s="4">
        <v>5000</v>
      </c>
      <c r="U6003" s="4">
        <v>6</v>
      </c>
      <c r="V6003" s="25">
        <v>29.958333333328483</v>
      </c>
      <c r="W6003" s="4">
        <v>2</v>
      </c>
    </row>
    <row r="6004" spans="1:23" x14ac:dyDescent="0.45">
      <c r="A6004" t="s">
        <v>8335</v>
      </c>
      <c r="B6004" t="s">
        <v>8230</v>
      </c>
      <c r="F6004" s="7">
        <v>1</v>
      </c>
      <c r="G6004" s="4">
        <v>4190</v>
      </c>
      <c r="H6004" s="4">
        <v>270</v>
      </c>
      <c r="I6004" s="25">
        <v>30</v>
      </c>
      <c r="J6004" s="4">
        <v>6</v>
      </c>
      <c r="N6004" t="s">
        <v>8335</v>
      </c>
      <c r="O6004" t="s">
        <v>8230</v>
      </c>
      <c r="S6004" s="7">
        <v>1</v>
      </c>
      <c r="T6004" s="4">
        <v>4190</v>
      </c>
      <c r="U6004" s="4">
        <v>270</v>
      </c>
      <c r="V6004" s="25">
        <v>30</v>
      </c>
      <c r="W6004" s="4">
        <v>6</v>
      </c>
    </row>
    <row r="6005" spans="1:23" x14ac:dyDescent="0.45">
      <c r="A6005" t="s">
        <v>8335</v>
      </c>
      <c r="B6005" t="s">
        <v>8230</v>
      </c>
      <c r="C6005" t="s">
        <v>8386</v>
      </c>
      <c r="F6005" s="7"/>
      <c r="G6005" s="4"/>
      <c r="H6005" s="4"/>
      <c r="I6005" s="25"/>
      <c r="J6005" s="4"/>
      <c r="N6005" t="s">
        <v>8335</v>
      </c>
      <c r="O6005" t="s">
        <v>8230</v>
      </c>
      <c r="P6005" t="s">
        <v>8386</v>
      </c>
      <c r="S6005" s="7"/>
      <c r="T6005" s="4"/>
      <c r="U6005" s="4"/>
      <c r="V6005" s="25"/>
      <c r="W6005" s="4"/>
    </row>
    <row r="6006" spans="1:23" x14ac:dyDescent="0.45">
      <c r="A6006" t="s">
        <v>8335</v>
      </c>
      <c r="B6006" t="s">
        <v>8230</v>
      </c>
      <c r="C6006" t="s">
        <v>8386</v>
      </c>
      <c r="D6006" s="8" t="s">
        <v>8374</v>
      </c>
      <c r="F6006" s="7">
        <v>1</v>
      </c>
      <c r="G6006" s="4">
        <v>4190</v>
      </c>
      <c r="H6006" s="4">
        <v>270</v>
      </c>
      <c r="I6006" s="25">
        <v>30</v>
      </c>
      <c r="J6006" s="4">
        <v>6</v>
      </c>
      <c r="N6006" t="s">
        <v>8335</v>
      </c>
      <c r="O6006" t="s">
        <v>8230</v>
      </c>
      <c r="P6006" t="s">
        <v>8386</v>
      </c>
      <c r="Q6006" s="8" t="s">
        <v>8374</v>
      </c>
      <c r="S6006" s="7">
        <v>1</v>
      </c>
      <c r="T6006" s="4">
        <v>4190</v>
      </c>
      <c r="U6006" s="4">
        <v>270</v>
      </c>
      <c r="V6006" s="25">
        <v>30</v>
      </c>
      <c r="W6006" s="4">
        <v>6</v>
      </c>
    </row>
    <row r="6007" spans="1:23" x14ac:dyDescent="0.45">
      <c r="A6007" t="s">
        <v>8335</v>
      </c>
      <c r="B6007" t="s">
        <v>8230</v>
      </c>
      <c r="C6007" t="s">
        <v>8386</v>
      </c>
      <c r="D6007" s="8" t="s">
        <v>8374</v>
      </c>
      <c r="E6007">
        <v>1136</v>
      </c>
      <c r="F6007" s="7">
        <v>1</v>
      </c>
      <c r="G6007" s="4">
        <v>4190</v>
      </c>
      <c r="H6007" s="4">
        <v>270</v>
      </c>
      <c r="I6007" s="25">
        <v>30</v>
      </c>
      <c r="J6007" s="4">
        <v>6</v>
      </c>
      <c r="N6007" t="s">
        <v>8335</v>
      </c>
      <c r="O6007" t="s">
        <v>8230</v>
      </c>
      <c r="P6007" t="s">
        <v>8386</v>
      </c>
      <c r="Q6007" s="8" t="s">
        <v>8374</v>
      </c>
      <c r="R6007">
        <v>1136</v>
      </c>
      <c r="S6007" s="7">
        <v>1</v>
      </c>
      <c r="T6007" s="4">
        <v>4190</v>
      </c>
      <c r="U6007" s="4">
        <v>270</v>
      </c>
      <c r="V6007" s="25">
        <v>30</v>
      </c>
      <c r="W6007" s="4">
        <v>6</v>
      </c>
    </row>
    <row r="6008" spans="1:23" x14ac:dyDescent="0.45">
      <c r="A6008" t="s">
        <v>8335</v>
      </c>
      <c r="B6008" t="s">
        <v>8225</v>
      </c>
      <c r="F6008" s="7">
        <v>7</v>
      </c>
      <c r="G6008" s="4">
        <v>377000</v>
      </c>
      <c r="H6008" s="4">
        <v>1029</v>
      </c>
      <c r="I6008" s="25">
        <v>34.857142857143899</v>
      </c>
      <c r="J6008" s="4">
        <v>28</v>
      </c>
      <c r="N6008" t="s">
        <v>8335</v>
      </c>
      <c r="O6008" t="s">
        <v>8225</v>
      </c>
      <c r="S6008" s="7">
        <v>7</v>
      </c>
      <c r="T6008" s="4">
        <v>377000</v>
      </c>
      <c r="U6008" s="4">
        <v>1029</v>
      </c>
      <c r="V6008" s="25">
        <v>34.857142857143899</v>
      </c>
      <c r="W6008" s="4">
        <v>28</v>
      </c>
    </row>
    <row r="6009" spans="1:23" x14ac:dyDescent="0.45">
      <c r="A6009" t="s">
        <v>8335</v>
      </c>
      <c r="B6009" t="s">
        <v>8225</v>
      </c>
      <c r="C6009" t="s">
        <v>8385</v>
      </c>
      <c r="F6009" s="7"/>
      <c r="G6009" s="4"/>
      <c r="H6009" s="4"/>
      <c r="I6009" s="25"/>
      <c r="J6009" s="4"/>
      <c r="N6009" t="s">
        <v>8335</v>
      </c>
      <c r="O6009" t="s">
        <v>8225</v>
      </c>
      <c r="P6009" t="s">
        <v>8385</v>
      </c>
      <c r="S6009" s="7"/>
      <c r="T6009" s="4"/>
      <c r="U6009" s="4"/>
      <c r="V6009" s="25"/>
      <c r="W6009" s="4"/>
    </row>
    <row r="6010" spans="1:23" x14ac:dyDescent="0.45">
      <c r="A6010" t="s">
        <v>8335</v>
      </c>
      <c r="B6010" t="s">
        <v>8225</v>
      </c>
      <c r="C6010" t="s">
        <v>8385</v>
      </c>
      <c r="D6010" s="8" t="s">
        <v>8370</v>
      </c>
      <c r="F6010" s="7">
        <v>2</v>
      </c>
      <c r="G6010" s="4">
        <v>4000</v>
      </c>
      <c r="H6010" s="4">
        <v>21</v>
      </c>
      <c r="I6010" s="25">
        <v>30</v>
      </c>
      <c r="J6010" s="4">
        <v>2</v>
      </c>
      <c r="N6010" t="s">
        <v>8335</v>
      </c>
      <c r="O6010" t="s">
        <v>8225</v>
      </c>
      <c r="P6010" t="s">
        <v>8385</v>
      </c>
      <c r="Q6010" s="8" t="s">
        <v>8370</v>
      </c>
      <c r="S6010" s="7">
        <v>2</v>
      </c>
      <c r="T6010" s="4">
        <v>4000</v>
      </c>
      <c r="U6010" s="4">
        <v>21</v>
      </c>
      <c r="V6010" s="25">
        <v>30</v>
      </c>
      <c r="W6010" s="4">
        <v>2</v>
      </c>
    </row>
    <row r="6011" spans="1:23" x14ac:dyDescent="0.45">
      <c r="A6011" t="s">
        <v>8335</v>
      </c>
      <c r="B6011" t="s">
        <v>8225</v>
      </c>
      <c r="C6011" t="s">
        <v>8385</v>
      </c>
      <c r="D6011" s="8" t="s">
        <v>8370</v>
      </c>
      <c r="E6011">
        <v>1128</v>
      </c>
      <c r="F6011" s="7">
        <v>1</v>
      </c>
      <c r="G6011" s="4">
        <v>1000</v>
      </c>
      <c r="H6011" s="4">
        <v>1</v>
      </c>
      <c r="I6011" s="25">
        <v>30</v>
      </c>
      <c r="J6011" s="4">
        <v>1</v>
      </c>
      <c r="N6011" t="s">
        <v>8335</v>
      </c>
      <c r="O6011" t="s">
        <v>8225</v>
      </c>
      <c r="P6011" t="s">
        <v>8385</v>
      </c>
      <c r="Q6011" s="8" t="s">
        <v>8370</v>
      </c>
      <c r="R6011">
        <v>1128</v>
      </c>
      <c r="S6011" s="7">
        <v>1</v>
      </c>
      <c r="T6011" s="4">
        <v>1000</v>
      </c>
      <c r="U6011" s="4">
        <v>1</v>
      </c>
      <c r="V6011" s="25">
        <v>30</v>
      </c>
      <c r="W6011" s="4">
        <v>1</v>
      </c>
    </row>
    <row r="6012" spans="1:23" x14ac:dyDescent="0.45">
      <c r="A6012" t="s">
        <v>8335</v>
      </c>
      <c r="B6012" t="s">
        <v>8225</v>
      </c>
      <c r="C6012" t="s">
        <v>8385</v>
      </c>
      <c r="D6012" s="8" t="s">
        <v>8370</v>
      </c>
      <c r="E6012">
        <v>1133</v>
      </c>
      <c r="F6012" s="7">
        <v>1</v>
      </c>
      <c r="G6012" s="4">
        <v>3000</v>
      </c>
      <c r="H6012" s="4">
        <v>20</v>
      </c>
      <c r="I6012" s="25">
        <v>30</v>
      </c>
      <c r="J6012" s="4">
        <v>1</v>
      </c>
      <c r="N6012" t="s">
        <v>8335</v>
      </c>
      <c r="O6012" t="s">
        <v>8225</v>
      </c>
      <c r="P6012" t="s">
        <v>8385</v>
      </c>
      <c r="Q6012" s="8" t="s">
        <v>8370</v>
      </c>
      <c r="R6012">
        <v>1133</v>
      </c>
      <c r="S6012" s="7">
        <v>1</v>
      </c>
      <c r="T6012" s="4">
        <v>3000</v>
      </c>
      <c r="U6012" s="4">
        <v>20</v>
      </c>
      <c r="V6012" s="25">
        <v>30</v>
      </c>
      <c r="W6012" s="4">
        <v>1</v>
      </c>
    </row>
    <row r="6013" spans="1:23" x14ac:dyDescent="0.45">
      <c r="A6013" t="s">
        <v>8335</v>
      </c>
      <c r="B6013" t="s">
        <v>8225</v>
      </c>
      <c r="C6013" t="s">
        <v>8385</v>
      </c>
      <c r="D6013" s="8" t="s">
        <v>8381</v>
      </c>
      <c r="F6013" s="7">
        <v>1</v>
      </c>
      <c r="G6013" s="4">
        <v>250000</v>
      </c>
      <c r="H6013" s="4">
        <v>0</v>
      </c>
      <c r="I6013" s="25">
        <v>30</v>
      </c>
      <c r="J6013" s="4">
        <v>0</v>
      </c>
      <c r="N6013" t="s">
        <v>8335</v>
      </c>
      <c r="O6013" t="s">
        <v>8225</v>
      </c>
      <c r="P6013" t="s">
        <v>8385</v>
      </c>
      <c r="Q6013" s="8" t="s">
        <v>8381</v>
      </c>
      <c r="S6013" s="7">
        <v>1</v>
      </c>
      <c r="T6013" s="4">
        <v>250000</v>
      </c>
      <c r="U6013" s="4">
        <v>0</v>
      </c>
      <c r="V6013" s="25">
        <v>30</v>
      </c>
      <c r="W6013" s="4">
        <v>0</v>
      </c>
    </row>
    <row r="6014" spans="1:23" x14ac:dyDescent="0.45">
      <c r="A6014" t="s">
        <v>8335</v>
      </c>
      <c r="B6014" t="s">
        <v>8225</v>
      </c>
      <c r="C6014" t="s">
        <v>8385</v>
      </c>
      <c r="D6014" s="8" t="s">
        <v>8381</v>
      </c>
      <c r="E6014">
        <v>1861</v>
      </c>
      <c r="F6014" s="7">
        <v>1</v>
      </c>
      <c r="G6014" s="4">
        <v>250000</v>
      </c>
      <c r="H6014" s="4">
        <v>0</v>
      </c>
      <c r="I6014" s="25">
        <v>30</v>
      </c>
      <c r="J6014" s="4">
        <v>0</v>
      </c>
      <c r="N6014" t="s">
        <v>8335</v>
      </c>
      <c r="O6014" t="s">
        <v>8225</v>
      </c>
      <c r="P6014" t="s">
        <v>8385</v>
      </c>
      <c r="Q6014" s="8" t="s">
        <v>8381</v>
      </c>
      <c r="R6014">
        <v>1861</v>
      </c>
      <c r="S6014" s="7">
        <v>1</v>
      </c>
      <c r="T6014" s="4">
        <v>250000</v>
      </c>
      <c r="U6014" s="4">
        <v>0</v>
      </c>
      <c r="V6014" s="25">
        <v>30</v>
      </c>
      <c r="W6014" s="4">
        <v>0</v>
      </c>
    </row>
    <row r="6015" spans="1:23" x14ac:dyDescent="0.45">
      <c r="A6015" t="s">
        <v>8335</v>
      </c>
      <c r="B6015" t="s">
        <v>8225</v>
      </c>
      <c r="C6015" t="s">
        <v>8386</v>
      </c>
      <c r="F6015" s="7"/>
      <c r="G6015" s="4"/>
      <c r="H6015" s="4"/>
      <c r="I6015" s="25"/>
      <c r="J6015" s="4"/>
      <c r="N6015" t="s">
        <v>8335</v>
      </c>
      <c r="O6015" t="s">
        <v>8225</v>
      </c>
      <c r="P6015" t="s">
        <v>8386</v>
      </c>
      <c r="S6015" s="7"/>
      <c r="T6015" s="4"/>
      <c r="U6015" s="4"/>
      <c r="V6015" s="25"/>
      <c r="W6015" s="4"/>
    </row>
    <row r="6016" spans="1:23" x14ac:dyDescent="0.45">
      <c r="A6016" t="s">
        <v>8335</v>
      </c>
      <c r="B6016" t="s">
        <v>8225</v>
      </c>
      <c r="C6016" t="s">
        <v>8386</v>
      </c>
      <c r="D6016" s="8" t="s">
        <v>8370</v>
      </c>
      <c r="F6016" s="7">
        <v>2</v>
      </c>
      <c r="G6016" s="4">
        <v>8000</v>
      </c>
      <c r="H6016" s="4">
        <v>0</v>
      </c>
      <c r="I6016" s="25">
        <v>45</v>
      </c>
      <c r="J6016" s="4">
        <v>0</v>
      </c>
      <c r="N6016" t="s">
        <v>8335</v>
      </c>
      <c r="O6016" t="s">
        <v>8225</v>
      </c>
      <c r="P6016" t="s">
        <v>8386</v>
      </c>
      <c r="Q6016" s="8" t="s">
        <v>8370</v>
      </c>
      <c r="S6016" s="7">
        <v>2</v>
      </c>
      <c r="T6016" s="4">
        <v>8000</v>
      </c>
      <c r="U6016" s="4">
        <v>0</v>
      </c>
      <c r="V6016" s="25">
        <v>45</v>
      </c>
      <c r="W6016" s="4">
        <v>0</v>
      </c>
    </row>
    <row r="6017" spans="1:23" x14ac:dyDescent="0.45">
      <c r="A6017" t="s">
        <v>8335</v>
      </c>
      <c r="B6017" t="s">
        <v>8225</v>
      </c>
      <c r="C6017" t="s">
        <v>8386</v>
      </c>
      <c r="D6017" s="8" t="s">
        <v>8370</v>
      </c>
      <c r="E6017">
        <v>1125</v>
      </c>
      <c r="F6017" s="7">
        <v>1</v>
      </c>
      <c r="G6017" s="4">
        <v>3000</v>
      </c>
      <c r="H6017" s="4">
        <v>0</v>
      </c>
      <c r="I6017" s="25">
        <v>60</v>
      </c>
      <c r="J6017" s="4">
        <v>0</v>
      </c>
      <c r="N6017" t="s">
        <v>8335</v>
      </c>
      <c r="O6017" t="s">
        <v>8225</v>
      </c>
      <c r="P6017" t="s">
        <v>8386</v>
      </c>
      <c r="Q6017" s="8" t="s">
        <v>8370</v>
      </c>
      <c r="R6017">
        <v>1125</v>
      </c>
      <c r="S6017" s="7">
        <v>1</v>
      </c>
      <c r="T6017" s="4">
        <v>3000</v>
      </c>
      <c r="U6017" s="4">
        <v>0</v>
      </c>
      <c r="V6017" s="25">
        <v>60</v>
      </c>
      <c r="W6017" s="4">
        <v>0</v>
      </c>
    </row>
    <row r="6018" spans="1:23" x14ac:dyDescent="0.45">
      <c r="A6018" t="s">
        <v>8335</v>
      </c>
      <c r="B6018" t="s">
        <v>8225</v>
      </c>
      <c r="C6018" t="s">
        <v>8386</v>
      </c>
      <c r="D6018" s="8" t="s">
        <v>8370</v>
      </c>
      <c r="E6018">
        <v>1140</v>
      </c>
      <c r="F6018" s="7">
        <v>1</v>
      </c>
      <c r="G6018" s="4">
        <v>5000</v>
      </c>
      <c r="H6018" s="4">
        <v>0</v>
      </c>
      <c r="I6018" s="25">
        <v>30</v>
      </c>
      <c r="J6018" s="4">
        <v>0</v>
      </c>
      <c r="N6018" t="s">
        <v>8335</v>
      </c>
      <c r="O6018" t="s">
        <v>8225</v>
      </c>
      <c r="P6018" t="s">
        <v>8386</v>
      </c>
      <c r="Q6018" s="8" t="s">
        <v>8370</v>
      </c>
      <c r="R6018">
        <v>1140</v>
      </c>
      <c r="S6018" s="7">
        <v>1</v>
      </c>
      <c r="T6018" s="4">
        <v>5000</v>
      </c>
      <c r="U6018" s="4">
        <v>0</v>
      </c>
      <c r="V6018" s="25">
        <v>30</v>
      </c>
      <c r="W6018" s="4">
        <v>0</v>
      </c>
    </row>
    <row r="6019" spans="1:23" x14ac:dyDescent="0.45">
      <c r="A6019" t="s">
        <v>8335</v>
      </c>
      <c r="B6019" t="s">
        <v>8225</v>
      </c>
      <c r="C6019" t="s">
        <v>8387</v>
      </c>
      <c r="F6019" s="7"/>
      <c r="G6019" s="4"/>
      <c r="H6019" s="4"/>
      <c r="I6019" s="25"/>
      <c r="J6019" s="4"/>
      <c r="N6019" t="s">
        <v>8335</v>
      </c>
      <c r="O6019" t="s">
        <v>8225</v>
      </c>
      <c r="P6019" t="s">
        <v>8387</v>
      </c>
      <c r="S6019" s="7"/>
      <c r="T6019" s="4"/>
      <c r="U6019" s="4"/>
      <c r="V6019" s="25"/>
      <c r="W6019" s="4"/>
    </row>
    <row r="6020" spans="1:23" x14ac:dyDescent="0.45">
      <c r="A6020" t="s">
        <v>8335</v>
      </c>
      <c r="B6020" t="s">
        <v>8225</v>
      </c>
      <c r="C6020" t="s">
        <v>8387</v>
      </c>
      <c r="D6020" s="8" t="s">
        <v>8378</v>
      </c>
      <c r="F6020" s="7">
        <v>1</v>
      </c>
      <c r="G6020" s="4">
        <v>5000</v>
      </c>
      <c r="H6020" s="4">
        <v>1004</v>
      </c>
      <c r="I6020" s="25">
        <v>28.958333333343035</v>
      </c>
      <c r="J6020" s="4">
        <v>24</v>
      </c>
      <c r="N6020" t="s">
        <v>8335</v>
      </c>
      <c r="O6020" t="s">
        <v>8225</v>
      </c>
      <c r="P6020" t="s">
        <v>8387</v>
      </c>
      <c r="Q6020" s="8" t="s">
        <v>8378</v>
      </c>
      <c r="S6020" s="7">
        <v>1</v>
      </c>
      <c r="T6020" s="4">
        <v>5000</v>
      </c>
      <c r="U6020" s="4">
        <v>1004</v>
      </c>
      <c r="V6020" s="25">
        <v>28.958333333343035</v>
      </c>
      <c r="W6020" s="4">
        <v>24</v>
      </c>
    </row>
    <row r="6021" spans="1:23" x14ac:dyDescent="0.45">
      <c r="A6021" t="s">
        <v>8335</v>
      </c>
      <c r="B6021" t="s">
        <v>8225</v>
      </c>
      <c r="C6021" t="s">
        <v>8387</v>
      </c>
      <c r="D6021" s="8" t="s">
        <v>8378</v>
      </c>
      <c r="E6021">
        <v>1880</v>
      </c>
      <c r="F6021" s="7">
        <v>1</v>
      </c>
      <c r="G6021" s="4">
        <v>5000</v>
      </c>
      <c r="H6021" s="4">
        <v>1004</v>
      </c>
      <c r="I6021" s="25">
        <v>28.958333333343035</v>
      </c>
      <c r="J6021" s="4">
        <v>24</v>
      </c>
      <c r="N6021" t="s">
        <v>8335</v>
      </c>
      <c r="O6021" t="s">
        <v>8225</v>
      </c>
      <c r="P6021" t="s">
        <v>8387</v>
      </c>
      <c r="Q6021" s="8" t="s">
        <v>8378</v>
      </c>
      <c r="R6021">
        <v>1880</v>
      </c>
      <c r="S6021" s="7">
        <v>1</v>
      </c>
      <c r="T6021" s="4">
        <v>5000</v>
      </c>
      <c r="U6021" s="4">
        <v>1004</v>
      </c>
      <c r="V6021" s="25">
        <v>28.958333333343035</v>
      </c>
      <c r="W6021" s="4">
        <v>24</v>
      </c>
    </row>
    <row r="6022" spans="1:23" x14ac:dyDescent="0.45">
      <c r="A6022" t="s">
        <v>8335</v>
      </c>
      <c r="B6022" t="s">
        <v>8225</v>
      </c>
      <c r="C6022" t="s">
        <v>8387</v>
      </c>
      <c r="D6022" s="8" t="s">
        <v>8373</v>
      </c>
      <c r="F6022" s="7">
        <v>1</v>
      </c>
      <c r="G6022" s="4">
        <v>110000</v>
      </c>
      <c r="H6022" s="4">
        <v>4</v>
      </c>
      <c r="I6022" s="25">
        <v>35.041666666664241</v>
      </c>
      <c r="J6022" s="4">
        <v>2</v>
      </c>
      <c r="N6022" t="s">
        <v>8335</v>
      </c>
      <c r="O6022" t="s">
        <v>8225</v>
      </c>
      <c r="P6022" t="s">
        <v>8387</v>
      </c>
      <c r="Q6022" s="8" t="s">
        <v>8373</v>
      </c>
      <c r="S6022" s="7">
        <v>1</v>
      </c>
      <c r="T6022" s="4">
        <v>110000</v>
      </c>
      <c r="U6022" s="4">
        <v>4</v>
      </c>
      <c r="V6022" s="25">
        <v>35.041666666664241</v>
      </c>
      <c r="W6022" s="4">
        <v>2</v>
      </c>
    </row>
    <row r="6023" spans="1:23" x14ac:dyDescent="0.45">
      <c r="A6023" t="s">
        <v>8335</v>
      </c>
      <c r="B6023" t="s">
        <v>8225</v>
      </c>
      <c r="C6023" t="s">
        <v>8387</v>
      </c>
      <c r="D6023" s="8" t="s">
        <v>8373</v>
      </c>
      <c r="E6023">
        <v>1865</v>
      </c>
      <c r="F6023" s="7">
        <v>1</v>
      </c>
      <c r="G6023" s="4">
        <v>110000</v>
      </c>
      <c r="H6023" s="4">
        <v>4</v>
      </c>
      <c r="I6023" s="25">
        <v>35.041666666664241</v>
      </c>
      <c r="J6023" s="4">
        <v>2</v>
      </c>
      <c r="N6023" t="s">
        <v>8335</v>
      </c>
      <c r="O6023" t="s">
        <v>8225</v>
      </c>
      <c r="P6023" t="s">
        <v>8387</v>
      </c>
      <c r="Q6023" s="8" t="s">
        <v>8373</v>
      </c>
      <c r="R6023">
        <v>1865</v>
      </c>
      <c r="S6023" s="7">
        <v>1</v>
      </c>
      <c r="T6023" s="4">
        <v>110000</v>
      </c>
      <c r="U6023" s="4">
        <v>4</v>
      </c>
      <c r="V6023" s="25">
        <v>35.041666666664241</v>
      </c>
      <c r="W6023" s="4">
        <v>2</v>
      </c>
    </row>
    <row r="6024" spans="1:23" x14ac:dyDescent="0.45">
      <c r="A6024" t="s">
        <v>8335</v>
      </c>
      <c r="B6024" t="s">
        <v>8224</v>
      </c>
      <c r="F6024" s="7">
        <v>23</v>
      </c>
      <c r="G6024" s="4">
        <v>576060</v>
      </c>
      <c r="H6024" s="4">
        <v>22164</v>
      </c>
      <c r="I6024" s="25">
        <v>33.619177234299613</v>
      </c>
      <c r="J6024" s="4">
        <v>299</v>
      </c>
      <c r="N6024" t="s">
        <v>8335</v>
      </c>
      <c r="O6024" t="s">
        <v>8224</v>
      </c>
      <c r="S6024" s="7">
        <v>23</v>
      </c>
      <c r="T6024" s="4">
        <v>576060</v>
      </c>
      <c r="U6024" s="4">
        <v>22164</v>
      </c>
      <c r="V6024" s="25">
        <v>33.619177234299613</v>
      </c>
      <c r="W6024" s="4">
        <v>299</v>
      </c>
    </row>
    <row r="6025" spans="1:23" x14ac:dyDescent="0.45">
      <c r="A6025" t="s">
        <v>8335</v>
      </c>
      <c r="B6025" t="s">
        <v>8224</v>
      </c>
      <c r="C6025" t="s">
        <v>8385</v>
      </c>
      <c r="F6025" s="7"/>
      <c r="G6025" s="4"/>
      <c r="H6025" s="4"/>
      <c r="I6025" s="25"/>
      <c r="J6025" s="4"/>
      <c r="N6025" t="s">
        <v>8335</v>
      </c>
      <c r="O6025" t="s">
        <v>8224</v>
      </c>
      <c r="P6025" t="s">
        <v>8385</v>
      </c>
      <c r="S6025" s="7"/>
      <c r="T6025" s="4"/>
      <c r="U6025" s="4"/>
      <c r="V6025" s="25"/>
      <c r="W6025" s="4"/>
    </row>
    <row r="6026" spans="1:23" x14ac:dyDescent="0.45">
      <c r="A6026" t="s">
        <v>8335</v>
      </c>
      <c r="B6026" t="s">
        <v>8224</v>
      </c>
      <c r="C6026" t="s">
        <v>8385</v>
      </c>
      <c r="D6026" s="8" t="s">
        <v>8379</v>
      </c>
      <c r="F6026" s="7">
        <v>1</v>
      </c>
      <c r="G6026" s="4">
        <v>6500</v>
      </c>
      <c r="H6026" s="4">
        <v>2788</v>
      </c>
      <c r="I6026" s="25">
        <v>30</v>
      </c>
      <c r="J6026" s="4">
        <v>48</v>
      </c>
      <c r="N6026" t="s">
        <v>8335</v>
      </c>
      <c r="O6026" t="s">
        <v>8224</v>
      </c>
      <c r="P6026" t="s">
        <v>8385</v>
      </c>
      <c r="Q6026" s="8" t="s">
        <v>8379</v>
      </c>
      <c r="S6026" s="7">
        <v>1</v>
      </c>
      <c r="T6026" s="4">
        <v>6500</v>
      </c>
      <c r="U6026" s="4">
        <v>2788</v>
      </c>
      <c r="V6026" s="25">
        <v>30</v>
      </c>
      <c r="W6026" s="4">
        <v>48</v>
      </c>
    </row>
    <row r="6027" spans="1:23" x14ac:dyDescent="0.45">
      <c r="A6027" t="s">
        <v>8335</v>
      </c>
      <c r="B6027" t="s">
        <v>8224</v>
      </c>
      <c r="C6027" t="s">
        <v>8385</v>
      </c>
      <c r="D6027" s="8" t="s">
        <v>8379</v>
      </c>
      <c r="E6027">
        <v>1864</v>
      </c>
      <c r="F6027" s="7">
        <v>1</v>
      </c>
      <c r="G6027" s="4">
        <v>6500</v>
      </c>
      <c r="H6027" s="4">
        <v>2788</v>
      </c>
      <c r="I6027" s="25">
        <v>30</v>
      </c>
      <c r="J6027" s="4">
        <v>48</v>
      </c>
      <c r="N6027" t="s">
        <v>8335</v>
      </c>
      <c r="O6027" t="s">
        <v>8224</v>
      </c>
      <c r="P6027" t="s">
        <v>8385</v>
      </c>
      <c r="Q6027" s="8" t="s">
        <v>8379</v>
      </c>
      <c r="R6027">
        <v>1864</v>
      </c>
      <c r="S6027" s="7">
        <v>1</v>
      </c>
      <c r="T6027" s="4">
        <v>6500</v>
      </c>
      <c r="U6027" s="4">
        <v>2788</v>
      </c>
      <c r="V6027" s="25">
        <v>30</v>
      </c>
      <c r="W6027" s="4">
        <v>48</v>
      </c>
    </row>
    <row r="6028" spans="1:23" x14ac:dyDescent="0.45">
      <c r="A6028" t="s">
        <v>8335</v>
      </c>
      <c r="B6028" t="s">
        <v>8224</v>
      </c>
      <c r="C6028" t="s">
        <v>8385</v>
      </c>
      <c r="D6028" s="8" t="s">
        <v>8369</v>
      </c>
      <c r="F6028" s="7">
        <v>1</v>
      </c>
      <c r="G6028" s="4">
        <v>2500</v>
      </c>
      <c r="H6028" s="4">
        <v>10</v>
      </c>
      <c r="I6028" s="25">
        <v>30</v>
      </c>
      <c r="J6028" s="4">
        <v>2</v>
      </c>
      <c r="N6028" t="s">
        <v>8335</v>
      </c>
      <c r="O6028" t="s">
        <v>8224</v>
      </c>
      <c r="P6028" t="s">
        <v>8385</v>
      </c>
      <c r="Q6028" s="8" t="s">
        <v>8369</v>
      </c>
      <c r="S6028" s="7">
        <v>1</v>
      </c>
      <c r="T6028" s="4">
        <v>2500</v>
      </c>
      <c r="U6028" s="4">
        <v>10</v>
      </c>
      <c r="V6028" s="25">
        <v>30</v>
      </c>
      <c r="W6028" s="4">
        <v>2</v>
      </c>
    </row>
    <row r="6029" spans="1:23" x14ac:dyDescent="0.45">
      <c r="A6029" t="s">
        <v>8335</v>
      </c>
      <c r="B6029" t="s">
        <v>8224</v>
      </c>
      <c r="C6029" t="s">
        <v>8385</v>
      </c>
      <c r="D6029" s="8" t="s">
        <v>8369</v>
      </c>
      <c r="E6029">
        <v>1863</v>
      </c>
      <c r="F6029" s="7">
        <v>1</v>
      </c>
      <c r="G6029" s="4">
        <v>2500</v>
      </c>
      <c r="H6029" s="4">
        <v>10</v>
      </c>
      <c r="I6029" s="25">
        <v>30</v>
      </c>
      <c r="J6029" s="4">
        <v>2</v>
      </c>
      <c r="N6029" t="s">
        <v>8335</v>
      </c>
      <c r="O6029" t="s">
        <v>8224</v>
      </c>
      <c r="P6029" t="s">
        <v>8385</v>
      </c>
      <c r="Q6029" s="8" t="s">
        <v>8369</v>
      </c>
      <c r="R6029">
        <v>1863</v>
      </c>
      <c r="S6029" s="7">
        <v>1</v>
      </c>
      <c r="T6029" s="4">
        <v>2500</v>
      </c>
      <c r="U6029" s="4">
        <v>10</v>
      </c>
      <c r="V6029" s="25">
        <v>30</v>
      </c>
      <c r="W6029" s="4">
        <v>2</v>
      </c>
    </row>
    <row r="6030" spans="1:23" x14ac:dyDescent="0.45">
      <c r="A6030" t="s">
        <v>8335</v>
      </c>
      <c r="B6030" t="s">
        <v>8224</v>
      </c>
      <c r="C6030" t="s">
        <v>8385</v>
      </c>
      <c r="D6030" s="8" t="s">
        <v>8372</v>
      </c>
      <c r="F6030" s="7">
        <v>1</v>
      </c>
      <c r="G6030" s="4">
        <v>5000</v>
      </c>
      <c r="H6030" s="4">
        <v>11</v>
      </c>
      <c r="I6030" s="25">
        <v>60.041666666664241</v>
      </c>
      <c r="J6030" s="4">
        <v>3</v>
      </c>
      <c r="N6030" t="s">
        <v>8335</v>
      </c>
      <c r="O6030" t="s">
        <v>8224</v>
      </c>
      <c r="P6030" t="s">
        <v>8385</v>
      </c>
      <c r="Q6030" s="8" t="s">
        <v>8372</v>
      </c>
      <c r="S6030" s="7">
        <v>1</v>
      </c>
      <c r="T6030" s="4">
        <v>5000</v>
      </c>
      <c r="U6030" s="4">
        <v>11</v>
      </c>
      <c r="V6030" s="25">
        <v>60.041666666664241</v>
      </c>
      <c r="W6030" s="4">
        <v>3</v>
      </c>
    </row>
    <row r="6031" spans="1:23" x14ac:dyDescent="0.45">
      <c r="A6031" t="s">
        <v>8335</v>
      </c>
      <c r="B6031" t="s">
        <v>8224</v>
      </c>
      <c r="C6031" t="s">
        <v>8385</v>
      </c>
      <c r="D6031" s="8" t="s">
        <v>8372</v>
      </c>
      <c r="E6031">
        <v>1130</v>
      </c>
      <c r="F6031" s="7">
        <v>1</v>
      </c>
      <c r="G6031" s="4">
        <v>5000</v>
      </c>
      <c r="H6031" s="4">
        <v>11</v>
      </c>
      <c r="I6031" s="25">
        <v>60.041666666664241</v>
      </c>
      <c r="J6031" s="4">
        <v>3</v>
      </c>
      <c r="N6031" t="s">
        <v>8335</v>
      </c>
      <c r="O6031" t="s">
        <v>8224</v>
      </c>
      <c r="P6031" t="s">
        <v>8385</v>
      </c>
      <c r="Q6031" s="8" t="s">
        <v>8372</v>
      </c>
      <c r="R6031">
        <v>1130</v>
      </c>
      <c r="S6031" s="7">
        <v>1</v>
      </c>
      <c r="T6031" s="4">
        <v>5000</v>
      </c>
      <c r="U6031" s="4">
        <v>11</v>
      </c>
      <c r="V6031" s="25">
        <v>60.041666666664241</v>
      </c>
      <c r="W6031" s="4">
        <v>3</v>
      </c>
    </row>
    <row r="6032" spans="1:23" x14ac:dyDescent="0.45">
      <c r="A6032" t="s">
        <v>8335</v>
      </c>
      <c r="B6032" t="s">
        <v>8224</v>
      </c>
      <c r="C6032" t="s">
        <v>8385</v>
      </c>
      <c r="D6032" s="8" t="s">
        <v>8373</v>
      </c>
      <c r="F6032" s="7">
        <v>2</v>
      </c>
      <c r="G6032" s="4">
        <v>41500</v>
      </c>
      <c r="H6032" s="4">
        <v>5251</v>
      </c>
      <c r="I6032" s="25">
        <v>35.541666666667879</v>
      </c>
      <c r="J6032" s="4">
        <v>118</v>
      </c>
      <c r="N6032" t="s">
        <v>8335</v>
      </c>
      <c r="O6032" t="s">
        <v>8224</v>
      </c>
      <c r="P6032" t="s">
        <v>8385</v>
      </c>
      <c r="Q6032" s="8" t="s">
        <v>8373</v>
      </c>
      <c r="S6032" s="7">
        <v>2</v>
      </c>
      <c r="T6032" s="4">
        <v>41500</v>
      </c>
      <c r="U6032" s="4">
        <v>5251</v>
      </c>
      <c r="V6032" s="25">
        <v>35.541666666667879</v>
      </c>
      <c r="W6032" s="4">
        <v>118</v>
      </c>
    </row>
    <row r="6033" spans="1:23" x14ac:dyDescent="0.45">
      <c r="A6033" t="s">
        <v>8335</v>
      </c>
      <c r="B6033" t="s">
        <v>8224</v>
      </c>
      <c r="C6033" t="s">
        <v>8385</v>
      </c>
      <c r="D6033" s="8" t="s">
        <v>8373</v>
      </c>
      <c r="E6033">
        <v>1127</v>
      </c>
      <c r="F6033" s="7">
        <v>1</v>
      </c>
      <c r="G6033" s="4">
        <v>35000</v>
      </c>
      <c r="H6033" s="4">
        <v>585</v>
      </c>
      <c r="I6033" s="25">
        <v>31.041666666664241</v>
      </c>
      <c r="J6033" s="4">
        <v>23</v>
      </c>
      <c r="N6033" t="s">
        <v>8335</v>
      </c>
      <c r="O6033" t="s">
        <v>8224</v>
      </c>
      <c r="P6033" t="s">
        <v>8385</v>
      </c>
      <c r="Q6033" s="8" t="s">
        <v>8373</v>
      </c>
      <c r="R6033">
        <v>1127</v>
      </c>
      <c r="S6033" s="7">
        <v>1</v>
      </c>
      <c r="T6033" s="4">
        <v>35000</v>
      </c>
      <c r="U6033" s="4">
        <v>585</v>
      </c>
      <c r="V6033" s="25">
        <v>31.041666666664241</v>
      </c>
      <c r="W6033" s="4">
        <v>23</v>
      </c>
    </row>
    <row r="6034" spans="1:23" x14ac:dyDescent="0.45">
      <c r="A6034" t="s">
        <v>8335</v>
      </c>
      <c r="B6034" t="s">
        <v>8224</v>
      </c>
      <c r="C6034" t="s">
        <v>8385</v>
      </c>
      <c r="D6034" s="8" t="s">
        <v>8373</v>
      </c>
      <c r="E6034">
        <v>1871</v>
      </c>
      <c r="F6034" s="7">
        <v>1</v>
      </c>
      <c r="G6034" s="4">
        <v>6500</v>
      </c>
      <c r="H6034" s="4">
        <v>4666</v>
      </c>
      <c r="I6034" s="25">
        <v>40.041666666671517</v>
      </c>
      <c r="J6034" s="4">
        <v>95</v>
      </c>
      <c r="N6034" t="s">
        <v>8335</v>
      </c>
      <c r="O6034" t="s">
        <v>8224</v>
      </c>
      <c r="P6034" t="s">
        <v>8385</v>
      </c>
      <c r="Q6034" s="8" t="s">
        <v>8373</v>
      </c>
      <c r="R6034">
        <v>1871</v>
      </c>
      <c r="S6034" s="7">
        <v>1</v>
      </c>
      <c r="T6034" s="4">
        <v>6500</v>
      </c>
      <c r="U6034" s="4">
        <v>4666</v>
      </c>
      <c r="V6034" s="25">
        <v>40.041666666671517</v>
      </c>
      <c r="W6034" s="4">
        <v>95</v>
      </c>
    </row>
    <row r="6035" spans="1:23" x14ac:dyDescent="0.45">
      <c r="A6035" t="s">
        <v>8335</v>
      </c>
      <c r="B6035" t="s">
        <v>8224</v>
      </c>
      <c r="C6035" t="s">
        <v>8385</v>
      </c>
      <c r="D6035" s="8" t="s">
        <v>8381</v>
      </c>
      <c r="F6035" s="7">
        <v>1</v>
      </c>
      <c r="G6035" s="4">
        <v>8000</v>
      </c>
      <c r="H6035" s="4">
        <v>5</v>
      </c>
      <c r="I6035" s="25">
        <v>30</v>
      </c>
      <c r="J6035" s="4">
        <v>1</v>
      </c>
      <c r="N6035" t="s">
        <v>8335</v>
      </c>
      <c r="O6035" t="s">
        <v>8224</v>
      </c>
      <c r="P6035" t="s">
        <v>8385</v>
      </c>
      <c r="Q6035" s="8" t="s">
        <v>8381</v>
      </c>
      <c r="S6035" s="7">
        <v>1</v>
      </c>
      <c r="T6035" s="4">
        <v>8000</v>
      </c>
      <c r="U6035" s="4">
        <v>5</v>
      </c>
      <c r="V6035" s="25">
        <v>30</v>
      </c>
      <c r="W6035" s="4">
        <v>1</v>
      </c>
    </row>
    <row r="6036" spans="1:23" x14ac:dyDescent="0.45">
      <c r="A6036" t="s">
        <v>8335</v>
      </c>
      <c r="B6036" t="s">
        <v>8224</v>
      </c>
      <c r="C6036" t="s">
        <v>8385</v>
      </c>
      <c r="D6036" s="8" t="s">
        <v>8381</v>
      </c>
      <c r="E6036">
        <v>1139</v>
      </c>
      <c r="F6036" s="7">
        <v>1</v>
      </c>
      <c r="G6036" s="4">
        <v>8000</v>
      </c>
      <c r="H6036" s="4">
        <v>5</v>
      </c>
      <c r="I6036" s="25">
        <v>30</v>
      </c>
      <c r="J6036" s="4">
        <v>1</v>
      </c>
      <c r="N6036" t="s">
        <v>8335</v>
      </c>
      <c r="O6036" t="s">
        <v>8224</v>
      </c>
      <c r="P6036" t="s">
        <v>8385</v>
      </c>
      <c r="Q6036" s="8" t="s">
        <v>8381</v>
      </c>
      <c r="R6036">
        <v>1139</v>
      </c>
      <c r="S6036" s="7">
        <v>1</v>
      </c>
      <c r="T6036" s="4">
        <v>8000</v>
      </c>
      <c r="U6036" s="4">
        <v>5</v>
      </c>
      <c r="V6036" s="25">
        <v>30</v>
      </c>
      <c r="W6036" s="4">
        <v>1</v>
      </c>
    </row>
    <row r="6037" spans="1:23" x14ac:dyDescent="0.45">
      <c r="A6037" t="s">
        <v>8335</v>
      </c>
      <c r="B6037" t="s">
        <v>8224</v>
      </c>
      <c r="C6037" t="s">
        <v>8386</v>
      </c>
      <c r="F6037" s="7"/>
      <c r="G6037" s="4"/>
      <c r="H6037" s="4"/>
      <c r="I6037" s="25"/>
      <c r="J6037" s="4"/>
      <c r="N6037" t="s">
        <v>8335</v>
      </c>
      <c r="O6037" t="s">
        <v>8224</v>
      </c>
      <c r="P6037" t="s">
        <v>8386</v>
      </c>
      <c r="S6037" s="7"/>
      <c r="T6037" s="4"/>
      <c r="U6037" s="4"/>
      <c r="V6037" s="25"/>
      <c r="W6037" s="4"/>
    </row>
    <row r="6038" spans="1:23" x14ac:dyDescent="0.45">
      <c r="A6038" t="s">
        <v>8335</v>
      </c>
      <c r="B6038" t="s">
        <v>8224</v>
      </c>
      <c r="C6038" t="s">
        <v>8386</v>
      </c>
      <c r="D6038" s="8" t="s">
        <v>8376</v>
      </c>
      <c r="F6038" s="7">
        <v>2</v>
      </c>
      <c r="G6038" s="4">
        <v>4060</v>
      </c>
      <c r="H6038" s="4">
        <v>0</v>
      </c>
      <c r="I6038" s="25">
        <v>29.5</v>
      </c>
      <c r="J6038" s="4">
        <v>0</v>
      </c>
      <c r="N6038" t="s">
        <v>8335</v>
      </c>
      <c r="O6038" t="s">
        <v>8224</v>
      </c>
      <c r="P6038" t="s">
        <v>8386</v>
      </c>
      <c r="Q6038" s="8" t="s">
        <v>8376</v>
      </c>
      <c r="S6038" s="7">
        <v>2</v>
      </c>
      <c r="T6038" s="4">
        <v>4060</v>
      </c>
      <c r="U6038" s="4">
        <v>0</v>
      </c>
      <c r="V6038" s="25">
        <v>29.5</v>
      </c>
      <c r="W6038" s="4">
        <v>0</v>
      </c>
    </row>
    <row r="6039" spans="1:23" x14ac:dyDescent="0.45">
      <c r="A6039" t="s">
        <v>8335</v>
      </c>
      <c r="B6039" t="s">
        <v>8224</v>
      </c>
      <c r="C6039" t="s">
        <v>8386</v>
      </c>
      <c r="D6039" s="8" t="s">
        <v>8376</v>
      </c>
      <c r="E6039">
        <v>1142</v>
      </c>
      <c r="F6039" s="7">
        <v>1</v>
      </c>
      <c r="G6039" s="4">
        <v>4000</v>
      </c>
      <c r="H6039" s="4">
        <v>0</v>
      </c>
      <c r="I6039" s="25">
        <v>30</v>
      </c>
      <c r="J6039" s="4">
        <v>0</v>
      </c>
      <c r="N6039" t="s">
        <v>8335</v>
      </c>
      <c r="O6039" t="s">
        <v>8224</v>
      </c>
      <c r="P6039" t="s">
        <v>8386</v>
      </c>
      <c r="Q6039" s="8" t="s">
        <v>8376</v>
      </c>
      <c r="R6039">
        <v>1142</v>
      </c>
      <c r="S6039" s="7">
        <v>1</v>
      </c>
      <c r="T6039" s="4">
        <v>4000</v>
      </c>
      <c r="U6039" s="4">
        <v>0</v>
      </c>
      <c r="V6039" s="25">
        <v>30</v>
      </c>
      <c r="W6039" s="4">
        <v>0</v>
      </c>
    </row>
    <row r="6040" spans="1:23" x14ac:dyDescent="0.45">
      <c r="A6040" t="s">
        <v>8335</v>
      </c>
      <c r="B6040" t="s">
        <v>8224</v>
      </c>
      <c r="C6040" t="s">
        <v>8386</v>
      </c>
      <c r="D6040" s="8" t="s">
        <v>8376</v>
      </c>
      <c r="E6040">
        <v>1877</v>
      </c>
      <c r="F6040" s="7">
        <v>1</v>
      </c>
      <c r="G6040" s="4">
        <v>60</v>
      </c>
      <c r="H6040" s="4">
        <v>0</v>
      </c>
      <c r="I6040" s="25">
        <v>29</v>
      </c>
      <c r="J6040" s="4">
        <v>0</v>
      </c>
      <c r="N6040" t="s">
        <v>8335</v>
      </c>
      <c r="O6040" t="s">
        <v>8224</v>
      </c>
      <c r="P6040" t="s">
        <v>8386</v>
      </c>
      <c r="Q6040" s="8" t="s">
        <v>8376</v>
      </c>
      <c r="R6040">
        <v>1877</v>
      </c>
      <c r="S6040" s="7">
        <v>1</v>
      </c>
      <c r="T6040" s="4">
        <v>60</v>
      </c>
      <c r="U6040" s="4">
        <v>0</v>
      </c>
      <c r="V6040" s="25">
        <v>29</v>
      </c>
      <c r="W6040" s="4">
        <v>0</v>
      </c>
    </row>
    <row r="6041" spans="1:23" x14ac:dyDescent="0.45">
      <c r="A6041" t="s">
        <v>8335</v>
      </c>
      <c r="B6041" t="s">
        <v>8224</v>
      </c>
      <c r="C6041" t="s">
        <v>8386</v>
      </c>
      <c r="D6041" s="8" t="s">
        <v>8378</v>
      </c>
      <c r="F6041" s="7">
        <v>1</v>
      </c>
      <c r="G6041" s="4">
        <v>90000</v>
      </c>
      <c r="H6041" s="4">
        <v>425</v>
      </c>
      <c r="I6041" s="25">
        <v>30</v>
      </c>
      <c r="J6041" s="4">
        <v>7</v>
      </c>
      <c r="N6041" t="s">
        <v>8335</v>
      </c>
      <c r="O6041" t="s">
        <v>8224</v>
      </c>
      <c r="P6041" t="s">
        <v>8386</v>
      </c>
      <c r="Q6041" s="8" t="s">
        <v>8378</v>
      </c>
      <c r="S6041" s="7">
        <v>1</v>
      </c>
      <c r="T6041" s="4">
        <v>90000</v>
      </c>
      <c r="U6041" s="4">
        <v>425</v>
      </c>
      <c r="V6041" s="25">
        <v>30</v>
      </c>
      <c r="W6041" s="4">
        <v>7</v>
      </c>
    </row>
    <row r="6042" spans="1:23" x14ac:dyDescent="0.45">
      <c r="A6042" t="s">
        <v>8335</v>
      </c>
      <c r="B6042" t="s">
        <v>8224</v>
      </c>
      <c r="C6042" t="s">
        <v>8386</v>
      </c>
      <c r="D6042" s="8" t="s">
        <v>8378</v>
      </c>
      <c r="E6042">
        <v>1124</v>
      </c>
      <c r="F6042" s="7">
        <v>1</v>
      </c>
      <c r="G6042" s="4">
        <v>90000</v>
      </c>
      <c r="H6042" s="4">
        <v>425</v>
      </c>
      <c r="I6042" s="25">
        <v>30</v>
      </c>
      <c r="J6042" s="4">
        <v>7</v>
      </c>
      <c r="N6042" t="s">
        <v>8335</v>
      </c>
      <c r="O6042" t="s">
        <v>8224</v>
      </c>
      <c r="P6042" t="s">
        <v>8386</v>
      </c>
      <c r="Q6042" s="8" t="s">
        <v>8378</v>
      </c>
      <c r="R6042">
        <v>1124</v>
      </c>
      <c r="S6042" s="7">
        <v>1</v>
      </c>
      <c r="T6042" s="4">
        <v>90000</v>
      </c>
      <c r="U6042" s="4">
        <v>425</v>
      </c>
      <c r="V6042" s="25">
        <v>30</v>
      </c>
      <c r="W6042" s="4">
        <v>7</v>
      </c>
    </row>
    <row r="6043" spans="1:23" x14ac:dyDescent="0.45">
      <c r="A6043" t="s">
        <v>8335</v>
      </c>
      <c r="B6043" t="s">
        <v>8224</v>
      </c>
      <c r="C6043" t="s">
        <v>8386</v>
      </c>
      <c r="D6043" s="8" t="s">
        <v>8369</v>
      </c>
      <c r="F6043" s="7">
        <v>1</v>
      </c>
      <c r="G6043" s="4">
        <v>20000</v>
      </c>
      <c r="H6043" s="4">
        <v>212</v>
      </c>
      <c r="I6043" s="25">
        <v>30</v>
      </c>
      <c r="J6043" s="4">
        <v>13</v>
      </c>
      <c r="N6043" t="s">
        <v>8335</v>
      </c>
      <c r="O6043" t="s">
        <v>8224</v>
      </c>
      <c r="P6043" t="s">
        <v>8386</v>
      </c>
      <c r="Q6043" s="8" t="s">
        <v>8369</v>
      </c>
      <c r="S6043" s="7">
        <v>1</v>
      </c>
      <c r="T6043" s="4">
        <v>20000</v>
      </c>
      <c r="U6043" s="4">
        <v>212</v>
      </c>
      <c r="V6043" s="25">
        <v>30</v>
      </c>
      <c r="W6043" s="4">
        <v>13</v>
      </c>
    </row>
    <row r="6044" spans="1:23" x14ac:dyDescent="0.45">
      <c r="A6044" t="s">
        <v>8335</v>
      </c>
      <c r="B6044" t="s">
        <v>8224</v>
      </c>
      <c r="C6044" t="s">
        <v>8386</v>
      </c>
      <c r="D6044" s="8" t="s">
        <v>8369</v>
      </c>
      <c r="E6044">
        <v>1872</v>
      </c>
      <c r="F6044" s="7">
        <v>1</v>
      </c>
      <c r="G6044" s="4">
        <v>20000</v>
      </c>
      <c r="H6044" s="4">
        <v>212</v>
      </c>
      <c r="I6044" s="25">
        <v>30</v>
      </c>
      <c r="J6044" s="4">
        <v>13</v>
      </c>
      <c r="N6044" t="s">
        <v>8335</v>
      </c>
      <c r="O6044" t="s">
        <v>8224</v>
      </c>
      <c r="P6044" t="s">
        <v>8386</v>
      </c>
      <c r="Q6044" s="8" t="s">
        <v>8369</v>
      </c>
      <c r="R6044">
        <v>1872</v>
      </c>
      <c r="S6044" s="7">
        <v>1</v>
      </c>
      <c r="T6044" s="4">
        <v>20000</v>
      </c>
      <c r="U6044" s="4">
        <v>212</v>
      </c>
      <c r="V6044" s="25">
        <v>30</v>
      </c>
      <c r="W6044" s="4">
        <v>13</v>
      </c>
    </row>
    <row r="6045" spans="1:23" x14ac:dyDescent="0.45">
      <c r="A6045" t="s">
        <v>8335</v>
      </c>
      <c r="B6045" t="s">
        <v>8224</v>
      </c>
      <c r="C6045" t="s">
        <v>8386</v>
      </c>
      <c r="D6045" s="8" t="s">
        <v>8374</v>
      </c>
      <c r="F6045" s="7">
        <v>2</v>
      </c>
      <c r="G6045" s="4">
        <v>70000</v>
      </c>
      <c r="H6045" s="4">
        <v>1403</v>
      </c>
      <c r="I6045" s="25">
        <v>27.276707175926276</v>
      </c>
      <c r="J6045" s="4">
        <v>25</v>
      </c>
      <c r="N6045" t="s">
        <v>8335</v>
      </c>
      <c r="O6045" t="s">
        <v>8224</v>
      </c>
      <c r="P6045" t="s">
        <v>8386</v>
      </c>
      <c r="Q6045" s="8" t="s">
        <v>8374</v>
      </c>
      <c r="S6045" s="7">
        <v>2</v>
      </c>
      <c r="T6045" s="4">
        <v>70000</v>
      </c>
      <c r="U6045" s="4">
        <v>1403</v>
      </c>
      <c r="V6045" s="25">
        <v>27.276707175926276</v>
      </c>
      <c r="W6045" s="4">
        <v>25</v>
      </c>
    </row>
    <row r="6046" spans="1:23" x14ac:dyDescent="0.45">
      <c r="A6046" t="s">
        <v>8335</v>
      </c>
      <c r="B6046" t="s">
        <v>8224</v>
      </c>
      <c r="C6046" t="s">
        <v>8386</v>
      </c>
      <c r="D6046" s="8" t="s">
        <v>8374</v>
      </c>
      <c r="E6046">
        <v>1143</v>
      </c>
      <c r="F6046" s="7">
        <v>1</v>
      </c>
      <c r="G6046" s="4">
        <v>45000</v>
      </c>
      <c r="H6046" s="4">
        <v>186</v>
      </c>
      <c r="I6046" s="25">
        <v>30</v>
      </c>
      <c r="J6046" s="4">
        <v>8</v>
      </c>
      <c r="N6046" t="s">
        <v>8335</v>
      </c>
      <c r="O6046" t="s">
        <v>8224</v>
      </c>
      <c r="P6046" t="s">
        <v>8386</v>
      </c>
      <c r="Q6046" s="8" t="s">
        <v>8374</v>
      </c>
      <c r="R6046">
        <v>1143</v>
      </c>
      <c r="S6046" s="7">
        <v>1</v>
      </c>
      <c r="T6046" s="4">
        <v>45000</v>
      </c>
      <c r="U6046" s="4">
        <v>186</v>
      </c>
      <c r="V6046" s="25">
        <v>30</v>
      </c>
      <c r="W6046" s="4">
        <v>8</v>
      </c>
    </row>
    <row r="6047" spans="1:23" x14ac:dyDescent="0.45">
      <c r="A6047" t="s">
        <v>8335</v>
      </c>
      <c r="B6047" t="s">
        <v>8224</v>
      </c>
      <c r="C6047" t="s">
        <v>8386</v>
      </c>
      <c r="D6047" s="8" t="s">
        <v>8374</v>
      </c>
      <c r="E6047">
        <v>1868</v>
      </c>
      <c r="F6047" s="7">
        <v>1</v>
      </c>
      <c r="G6047" s="4">
        <v>25000</v>
      </c>
      <c r="H6047" s="4">
        <v>1217</v>
      </c>
      <c r="I6047" s="25">
        <v>24.553414351852552</v>
      </c>
      <c r="J6047" s="4">
        <v>17</v>
      </c>
      <c r="N6047" t="s">
        <v>8335</v>
      </c>
      <c r="O6047" t="s">
        <v>8224</v>
      </c>
      <c r="P6047" t="s">
        <v>8386</v>
      </c>
      <c r="Q6047" s="8" t="s">
        <v>8374</v>
      </c>
      <c r="R6047">
        <v>1868</v>
      </c>
      <c r="S6047" s="7">
        <v>1</v>
      </c>
      <c r="T6047" s="4">
        <v>25000</v>
      </c>
      <c r="U6047" s="4">
        <v>1217</v>
      </c>
      <c r="V6047" s="25">
        <v>24.553414351852552</v>
      </c>
      <c r="W6047" s="4">
        <v>17</v>
      </c>
    </row>
    <row r="6048" spans="1:23" x14ac:dyDescent="0.45">
      <c r="A6048" t="s">
        <v>8335</v>
      </c>
      <c r="B6048" t="s">
        <v>8224</v>
      </c>
      <c r="C6048" t="s">
        <v>8387</v>
      </c>
      <c r="F6048" s="7"/>
      <c r="G6048" s="4"/>
      <c r="H6048" s="4"/>
      <c r="I6048" s="25"/>
      <c r="J6048" s="4"/>
      <c r="N6048" t="s">
        <v>8335</v>
      </c>
      <c r="O6048" t="s">
        <v>8224</v>
      </c>
      <c r="P6048" t="s">
        <v>8387</v>
      </c>
      <c r="S6048" s="7"/>
      <c r="T6048" s="4"/>
      <c r="U6048" s="4"/>
      <c r="V6048" s="25"/>
      <c r="W6048" s="4"/>
    </row>
    <row r="6049" spans="1:23" x14ac:dyDescent="0.45">
      <c r="A6049" t="s">
        <v>8335</v>
      </c>
      <c r="B6049" t="s">
        <v>8224</v>
      </c>
      <c r="C6049" t="s">
        <v>8387</v>
      </c>
      <c r="D6049" s="8" t="s">
        <v>8376</v>
      </c>
      <c r="F6049" s="7">
        <v>1</v>
      </c>
      <c r="G6049" s="4">
        <v>3500</v>
      </c>
      <c r="H6049" s="4">
        <v>361</v>
      </c>
      <c r="I6049" s="25">
        <v>28.822743055556202</v>
      </c>
      <c r="J6049" s="4">
        <v>11</v>
      </c>
      <c r="N6049" t="s">
        <v>8335</v>
      </c>
      <c r="O6049" t="s">
        <v>8224</v>
      </c>
      <c r="P6049" t="s">
        <v>8387</v>
      </c>
      <c r="Q6049" s="8" t="s">
        <v>8376</v>
      </c>
      <c r="S6049" s="7">
        <v>1</v>
      </c>
      <c r="T6049" s="4">
        <v>3500</v>
      </c>
      <c r="U6049" s="4">
        <v>361</v>
      </c>
      <c r="V6049" s="25">
        <v>28.822743055556202</v>
      </c>
      <c r="W6049" s="4">
        <v>11</v>
      </c>
    </row>
    <row r="6050" spans="1:23" x14ac:dyDescent="0.45">
      <c r="A6050" t="s">
        <v>8335</v>
      </c>
      <c r="B6050" t="s">
        <v>8224</v>
      </c>
      <c r="C6050" t="s">
        <v>8387</v>
      </c>
      <c r="D6050" s="8" t="s">
        <v>8376</v>
      </c>
      <c r="E6050">
        <v>1870</v>
      </c>
      <c r="F6050" s="7">
        <v>1</v>
      </c>
      <c r="G6050" s="4">
        <v>3500</v>
      </c>
      <c r="H6050" s="4">
        <v>361</v>
      </c>
      <c r="I6050" s="25">
        <v>28.822743055556202</v>
      </c>
      <c r="J6050" s="4">
        <v>11</v>
      </c>
      <c r="N6050" t="s">
        <v>8335</v>
      </c>
      <c r="O6050" t="s">
        <v>8224</v>
      </c>
      <c r="P6050" t="s">
        <v>8387</v>
      </c>
      <c r="Q6050" s="8" t="s">
        <v>8376</v>
      </c>
      <c r="R6050">
        <v>1870</v>
      </c>
      <c r="S6050" s="7">
        <v>1</v>
      </c>
      <c r="T6050" s="4">
        <v>3500</v>
      </c>
      <c r="U6050" s="4">
        <v>361</v>
      </c>
      <c r="V6050" s="25">
        <v>28.822743055556202</v>
      </c>
      <c r="W6050" s="4">
        <v>11</v>
      </c>
    </row>
    <row r="6051" spans="1:23" x14ac:dyDescent="0.45">
      <c r="A6051" t="s">
        <v>8335</v>
      </c>
      <c r="B6051" t="s">
        <v>8224</v>
      </c>
      <c r="C6051" t="s">
        <v>8387</v>
      </c>
      <c r="D6051" s="8" t="s">
        <v>8378</v>
      </c>
      <c r="F6051" s="7">
        <v>1</v>
      </c>
      <c r="G6051" s="4">
        <v>25000</v>
      </c>
      <c r="H6051" s="4">
        <v>9875</v>
      </c>
      <c r="I6051" s="25">
        <v>30</v>
      </c>
      <c r="J6051" s="4">
        <v>39</v>
      </c>
      <c r="N6051" t="s">
        <v>8335</v>
      </c>
      <c r="O6051" t="s">
        <v>8224</v>
      </c>
      <c r="P6051" t="s">
        <v>8387</v>
      </c>
      <c r="Q6051" s="8" t="s">
        <v>8378</v>
      </c>
      <c r="S6051" s="7">
        <v>1</v>
      </c>
      <c r="T6051" s="4">
        <v>25000</v>
      </c>
      <c r="U6051" s="4">
        <v>9875</v>
      </c>
      <c r="V6051" s="25">
        <v>30</v>
      </c>
      <c r="W6051" s="4">
        <v>39</v>
      </c>
    </row>
    <row r="6052" spans="1:23" x14ac:dyDescent="0.45">
      <c r="A6052" t="s">
        <v>8335</v>
      </c>
      <c r="B6052" t="s">
        <v>8224</v>
      </c>
      <c r="C6052" t="s">
        <v>8387</v>
      </c>
      <c r="D6052" s="8" t="s">
        <v>8378</v>
      </c>
      <c r="E6052">
        <v>1137</v>
      </c>
      <c r="F6052" s="7">
        <v>1</v>
      </c>
      <c r="G6052" s="4">
        <v>25000</v>
      </c>
      <c r="H6052" s="4">
        <v>9875</v>
      </c>
      <c r="I6052" s="25">
        <v>30</v>
      </c>
      <c r="J6052" s="4">
        <v>39</v>
      </c>
      <c r="N6052" t="s">
        <v>8335</v>
      </c>
      <c r="O6052" t="s">
        <v>8224</v>
      </c>
      <c r="P6052" t="s">
        <v>8387</v>
      </c>
      <c r="Q6052" s="8" t="s">
        <v>8378</v>
      </c>
      <c r="R6052">
        <v>1137</v>
      </c>
      <c r="S6052" s="7">
        <v>1</v>
      </c>
      <c r="T6052" s="4">
        <v>25000</v>
      </c>
      <c r="U6052" s="4">
        <v>9875</v>
      </c>
      <c r="V6052" s="25">
        <v>30</v>
      </c>
      <c r="W6052" s="4">
        <v>39</v>
      </c>
    </row>
    <row r="6053" spans="1:23" x14ac:dyDescent="0.45">
      <c r="A6053" t="s">
        <v>8335</v>
      </c>
      <c r="B6053" t="s">
        <v>8224</v>
      </c>
      <c r="C6053" t="s">
        <v>8387</v>
      </c>
      <c r="D6053" s="8" t="s">
        <v>8369</v>
      </c>
      <c r="F6053" s="7">
        <v>1</v>
      </c>
      <c r="G6053" s="4">
        <v>20000</v>
      </c>
      <c r="H6053" s="4">
        <v>21</v>
      </c>
      <c r="I6053" s="25">
        <v>30</v>
      </c>
      <c r="J6053" s="4">
        <v>2</v>
      </c>
      <c r="N6053" t="s">
        <v>8335</v>
      </c>
      <c r="O6053" t="s">
        <v>8224</v>
      </c>
      <c r="P6053" t="s">
        <v>8387</v>
      </c>
      <c r="Q6053" s="8" t="s">
        <v>8369</v>
      </c>
      <c r="S6053" s="7">
        <v>1</v>
      </c>
      <c r="T6053" s="4">
        <v>20000</v>
      </c>
      <c r="U6053" s="4">
        <v>21</v>
      </c>
      <c r="V6053" s="25">
        <v>30</v>
      </c>
      <c r="W6053" s="4">
        <v>2</v>
      </c>
    </row>
    <row r="6054" spans="1:23" x14ac:dyDescent="0.45">
      <c r="A6054" t="s">
        <v>8335</v>
      </c>
      <c r="B6054" t="s">
        <v>8224</v>
      </c>
      <c r="C6054" t="s">
        <v>8387</v>
      </c>
      <c r="D6054" s="8" t="s">
        <v>8369</v>
      </c>
      <c r="E6054">
        <v>1129</v>
      </c>
      <c r="F6054" s="7">
        <v>1</v>
      </c>
      <c r="G6054" s="4">
        <v>20000</v>
      </c>
      <c r="H6054" s="4">
        <v>21</v>
      </c>
      <c r="I6054" s="25">
        <v>30</v>
      </c>
      <c r="J6054" s="4">
        <v>2</v>
      </c>
      <c r="N6054" t="s">
        <v>8335</v>
      </c>
      <c r="O6054" t="s">
        <v>8224</v>
      </c>
      <c r="P6054" t="s">
        <v>8387</v>
      </c>
      <c r="Q6054" s="8" t="s">
        <v>8369</v>
      </c>
      <c r="R6054">
        <v>1129</v>
      </c>
      <c r="S6054" s="7">
        <v>1</v>
      </c>
      <c r="T6054" s="4">
        <v>20000</v>
      </c>
      <c r="U6054" s="4">
        <v>21</v>
      </c>
      <c r="V6054" s="25">
        <v>30</v>
      </c>
      <c r="W6054" s="4">
        <v>2</v>
      </c>
    </row>
    <row r="6055" spans="1:23" x14ac:dyDescent="0.45">
      <c r="A6055" t="s">
        <v>8335</v>
      </c>
      <c r="B6055" t="s">
        <v>8224</v>
      </c>
      <c r="C6055" t="s">
        <v>8387</v>
      </c>
      <c r="D6055" s="8" t="s">
        <v>8380</v>
      </c>
      <c r="F6055" s="7">
        <v>3</v>
      </c>
      <c r="G6055" s="4">
        <v>172000</v>
      </c>
      <c r="H6055" s="4">
        <v>87</v>
      </c>
      <c r="I6055" s="25">
        <v>36.666666666666664</v>
      </c>
      <c r="J6055" s="4">
        <v>7</v>
      </c>
      <c r="N6055" t="s">
        <v>8335</v>
      </c>
      <c r="O6055" t="s">
        <v>8224</v>
      </c>
      <c r="P6055" t="s">
        <v>8387</v>
      </c>
      <c r="Q6055" s="8" t="s">
        <v>8380</v>
      </c>
      <c r="S6055" s="7">
        <v>3</v>
      </c>
      <c r="T6055" s="4">
        <v>172000</v>
      </c>
      <c r="U6055" s="4">
        <v>87</v>
      </c>
      <c r="V6055" s="25">
        <v>36.666666666666664</v>
      </c>
      <c r="W6055" s="4">
        <v>7</v>
      </c>
    </row>
    <row r="6056" spans="1:23" x14ac:dyDescent="0.45">
      <c r="A6056" t="s">
        <v>8335</v>
      </c>
      <c r="B6056" t="s">
        <v>8224</v>
      </c>
      <c r="C6056" t="s">
        <v>8387</v>
      </c>
      <c r="D6056" s="8" t="s">
        <v>8380</v>
      </c>
      <c r="E6056">
        <v>1126</v>
      </c>
      <c r="F6056" s="7">
        <v>1</v>
      </c>
      <c r="G6056" s="4">
        <v>2000</v>
      </c>
      <c r="H6056" s="4">
        <v>10</v>
      </c>
      <c r="I6056" s="25">
        <v>30</v>
      </c>
      <c r="J6056" s="4">
        <v>2</v>
      </c>
      <c r="N6056" t="s">
        <v>8335</v>
      </c>
      <c r="O6056" t="s">
        <v>8224</v>
      </c>
      <c r="P6056" t="s">
        <v>8387</v>
      </c>
      <c r="Q6056" s="8" t="s">
        <v>8380</v>
      </c>
      <c r="R6056">
        <v>1126</v>
      </c>
      <c r="S6056" s="7">
        <v>1</v>
      </c>
      <c r="T6056" s="4">
        <v>2000</v>
      </c>
      <c r="U6056" s="4">
        <v>10</v>
      </c>
      <c r="V6056" s="25">
        <v>30</v>
      </c>
      <c r="W6056" s="4">
        <v>2</v>
      </c>
    </row>
    <row r="6057" spans="1:23" x14ac:dyDescent="0.45">
      <c r="A6057" t="s">
        <v>8335</v>
      </c>
      <c r="B6057" t="s">
        <v>8224</v>
      </c>
      <c r="C6057" t="s">
        <v>8387</v>
      </c>
      <c r="D6057" s="8" t="s">
        <v>8380</v>
      </c>
      <c r="E6057">
        <v>1874</v>
      </c>
      <c r="F6057" s="7">
        <v>1</v>
      </c>
      <c r="G6057" s="4">
        <v>160000</v>
      </c>
      <c r="H6057" s="4">
        <v>26</v>
      </c>
      <c r="I6057" s="25">
        <v>20</v>
      </c>
      <c r="J6057" s="4">
        <v>2</v>
      </c>
      <c r="N6057" t="s">
        <v>8335</v>
      </c>
      <c r="O6057" t="s">
        <v>8224</v>
      </c>
      <c r="P6057" t="s">
        <v>8387</v>
      </c>
      <c r="Q6057" s="8" t="s">
        <v>8380</v>
      </c>
      <c r="R6057">
        <v>1874</v>
      </c>
      <c r="S6057" s="7">
        <v>1</v>
      </c>
      <c r="T6057" s="4">
        <v>160000</v>
      </c>
      <c r="U6057" s="4">
        <v>26</v>
      </c>
      <c r="V6057" s="25">
        <v>20</v>
      </c>
      <c r="W6057" s="4">
        <v>2</v>
      </c>
    </row>
    <row r="6058" spans="1:23" x14ac:dyDescent="0.45">
      <c r="A6058" t="s">
        <v>8335</v>
      </c>
      <c r="B6058" t="s">
        <v>8224</v>
      </c>
      <c r="C6058" t="s">
        <v>8387</v>
      </c>
      <c r="D6058" s="8" t="s">
        <v>8380</v>
      </c>
      <c r="E6058">
        <v>1875</v>
      </c>
      <c r="F6058" s="7">
        <v>1</v>
      </c>
      <c r="G6058" s="4">
        <v>10000</v>
      </c>
      <c r="H6058" s="4">
        <v>51</v>
      </c>
      <c r="I6058" s="25">
        <v>60</v>
      </c>
      <c r="J6058" s="4">
        <v>3</v>
      </c>
      <c r="N6058" t="s">
        <v>8335</v>
      </c>
      <c r="O6058" t="s">
        <v>8224</v>
      </c>
      <c r="P6058" t="s">
        <v>8387</v>
      </c>
      <c r="Q6058" s="8" t="s">
        <v>8380</v>
      </c>
      <c r="R6058">
        <v>1875</v>
      </c>
      <c r="S6058" s="7">
        <v>1</v>
      </c>
      <c r="T6058" s="4">
        <v>10000</v>
      </c>
      <c r="U6058" s="4">
        <v>51</v>
      </c>
      <c r="V6058" s="25">
        <v>60</v>
      </c>
      <c r="W6058" s="4">
        <v>3</v>
      </c>
    </row>
    <row r="6059" spans="1:23" x14ac:dyDescent="0.45">
      <c r="A6059" t="s">
        <v>8335</v>
      </c>
      <c r="B6059" t="s">
        <v>8224</v>
      </c>
      <c r="C6059" t="s">
        <v>8387</v>
      </c>
      <c r="D6059" s="8" t="s">
        <v>8373</v>
      </c>
      <c r="F6059" s="7">
        <v>1</v>
      </c>
      <c r="G6059" s="4">
        <v>20000</v>
      </c>
      <c r="H6059" s="4">
        <v>10</v>
      </c>
      <c r="I6059" s="25">
        <v>30</v>
      </c>
      <c r="J6059" s="4">
        <v>1</v>
      </c>
      <c r="N6059" t="s">
        <v>8335</v>
      </c>
      <c r="O6059" t="s">
        <v>8224</v>
      </c>
      <c r="P6059" t="s">
        <v>8387</v>
      </c>
      <c r="Q6059" s="8" t="s">
        <v>8373</v>
      </c>
      <c r="S6059" s="7">
        <v>1</v>
      </c>
      <c r="T6059" s="4">
        <v>20000</v>
      </c>
      <c r="U6059" s="4">
        <v>10</v>
      </c>
      <c r="V6059" s="25">
        <v>30</v>
      </c>
      <c r="W6059" s="4">
        <v>1</v>
      </c>
    </row>
    <row r="6060" spans="1:23" x14ac:dyDescent="0.45">
      <c r="A6060" t="s">
        <v>8335</v>
      </c>
      <c r="B6060" t="s">
        <v>8224</v>
      </c>
      <c r="C6060" t="s">
        <v>8387</v>
      </c>
      <c r="D6060" s="8" t="s">
        <v>8373</v>
      </c>
      <c r="E6060">
        <v>1867</v>
      </c>
      <c r="F6060" s="7">
        <v>1</v>
      </c>
      <c r="G6060" s="4">
        <v>20000</v>
      </c>
      <c r="H6060" s="4">
        <v>10</v>
      </c>
      <c r="I6060" s="25">
        <v>30</v>
      </c>
      <c r="J6060" s="4">
        <v>1</v>
      </c>
      <c r="N6060" t="s">
        <v>8335</v>
      </c>
      <c r="O6060" t="s">
        <v>8224</v>
      </c>
      <c r="P6060" t="s">
        <v>8387</v>
      </c>
      <c r="Q6060" s="8" t="s">
        <v>8373</v>
      </c>
      <c r="R6060">
        <v>1867</v>
      </c>
      <c r="S6060" s="7">
        <v>1</v>
      </c>
      <c r="T6060" s="4">
        <v>20000</v>
      </c>
      <c r="U6060" s="4">
        <v>10</v>
      </c>
      <c r="V6060" s="25">
        <v>30</v>
      </c>
      <c r="W6060" s="4">
        <v>1</v>
      </c>
    </row>
    <row r="6061" spans="1:23" x14ac:dyDescent="0.45">
      <c r="A6061" t="s">
        <v>8335</v>
      </c>
      <c r="B6061" t="s">
        <v>8224</v>
      </c>
      <c r="C6061" t="s">
        <v>8387</v>
      </c>
      <c r="D6061" s="8" t="s">
        <v>8381</v>
      </c>
      <c r="F6061" s="7">
        <v>1</v>
      </c>
      <c r="G6061" s="4">
        <v>10000</v>
      </c>
      <c r="H6061" s="4">
        <v>0</v>
      </c>
      <c r="I6061" s="25">
        <v>30</v>
      </c>
      <c r="J6061" s="4">
        <v>0</v>
      </c>
      <c r="N6061" t="s">
        <v>8335</v>
      </c>
      <c r="O6061" t="s">
        <v>8224</v>
      </c>
      <c r="P6061" t="s">
        <v>8387</v>
      </c>
      <c r="Q6061" s="8" t="s">
        <v>8381</v>
      </c>
      <c r="S6061" s="7">
        <v>1</v>
      </c>
      <c r="T6061" s="4">
        <v>10000</v>
      </c>
      <c r="U6061" s="4">
        <v>0</v>
      </c>
      <c r="V6061" s="25">
        <v>30</v>
      </c>
      <c r="W6061" s="4">
        <v>0</v>
      </c>
    </row>
    <row r="6062" spans="1:23" x14ac:dyDescent="0.45">
      <c r="A6062" t="s">
        <v>8335</v>
      </c>
      <c r="B6062" t="s">
        <v>8224</v>
      </c>
      <c r="C6062" t="s">
        <v>8387</v>
      </c>
      <c r="D6062" s="8" t="s">
        <v>8381</v>
      </c>
      <c r="E6062">
        <v>1869</v>
      </c>
      <c r="F6062" s="7">
        <v>1</v>
      </c>
      <c r="G6062" s="4">
        <v>10000</v>
      </c>
      <c r="H6062" s="4">
        <v>0</v>
      </c>
      <c r="I6062" s="25">
        <v>30</v>
      </c>
      <c r="J6062" s="4">
        <v>0</v>
      </c>
      <c r="N6062" t="s">
        <v>8335</v>
      </c>
      <c r="O6062" t="s">
        <v>8224</v>
      </c>
      <c r="P6062" t="s">
        <v>8387</v>
      </c>
      <c r="Q6062" s="8" t="s">
        <v>8381</v>
      </c>
      <c r="R6062">
        <v>1869</v>
      </c>
      <c r="S6062" s="7">
        <v>1</v>
      </c>
      <c r="T6062" s="4">
        <v>10000</v>
      </c>
      <c r="U6062" s="4">
        <v>0</v>
      </c>
      <c r="V6062" s="25">
        <v>30</v>
      </c>
      <c r="W6062" s="4">
        <v>0</v>
      </c>
    </row>
    <row r="6063" spans="1:23" x14ac:dyDescent="0.45">
      <c r="A6063" t="s">
        <v>8335</v>
      </c>
      <c r="B6063" t="s">
        <v>8224</v>
      </c>
      <c r="C6063" t="s">
        <v>8388</v>
      </c>
      <c r="F6063" s="7"/>
      <c r="G6063" s="4"/>
      <c r="H6063" s="4"/>
      <c r="I6063" s="25"/>
      <c r="J6063" s="4"/>
      <c r="N6063" t="s">
        <v>8335</v>
      </c>
      <c r="O6063" t="s">
        <v>8224</v>
      </c>
      <c r="P6063" t="s">
        <v>8388</v>
      </c>
      <c r="S6063" s="7"/>
      <c r="T6063" s="4"/>
      <c r="U6063" s="4"/>
      <c r="V6063" s="25"/>
      <c r="W6063" s="4"/>
    </row>
    <row r="6064" spans="1:23" x14ac:dyDescent="0.45">
      <c r="A6064" t="s">
        <v>8335</v>
      </c>
      <c r="B6064" t="s">
        <v>8224</v>
      </c>
      <c r="C6064" t="s">
        <v>8388</v>
      </c>
      <c r="D6064" s="8" t="s">
        <v>8376</v>
      </c>
      <c r="F6064" s="7">
        <v>3</v>
      </c>
      <c r="G6064" s="4">
        <v>78000</v>
      </c>
      <c r="H6064" s="4">
        <v>1705</v>
      </c>
      <c r="I6064" s="25">
        <v>39.913306327160775</v>
      </c>
      <c r="J6064" s="4">
        <v>22</v>
      </c>
      <c r="N6064" t="s">
        <v>8335</v>
      </c>
      <c r="O6064" t="s">
        <v>8224</v>
      </c>
      <c r="P6064" t="s">
        <v>8388</v>
      </c>
      <c r="Q6064" s="8" t="s">
        <v>8376</v>
      </c>
      <c r="S6064" s="7">
        <v>3</v>
      </c>
      <c r="T6064" s="4">
        <v>78000</v>
      </c>
      <c r="U6064" s="4">
        <v>1705</v>
      </c>
      <c r="V6064" s="25">
        <v>39.913306327160775</v>
      </c>
      <c r="W6064" s="4">
        <v>22</v>
      </c>
    </row>
    <row r="6065" spans="1:23" x14ac:dyDescent="0.45">
      <c r="A6065" t="s">
        <v>8335</v>
      </c>
      <c r="B6065" t="s">
        <v>8224</v>
      </c>
      <c r="C6065" t="s">
        <v>8388</v>
      </c>
      <c r="D6065" s="8" t="s">
        <v>8376</v>
      </c>
      <c r="E6065">
        <v>1138</v>
      </c>
      <c r="F6065" s="7">
        <v>1</v>
      </c>
      <c r="G6065" s="4">
        <v>35000</v>
      </c>
      <c r="H6065" s="4">
        <v>125</v>
      </c>
      <c r="I6065" s="25">
        <v>20</v>
      </c>
      <c r="J6065" s="4">
        <v>4</v>
      </c>
      <c r="N6065" t="s">
        <v>8335</v>
      </c>
      <c r="O6065" t="s">
        <v>8224</v>
      </c>
      <c r="P6065" t="s">
        <v>8388</v>
      </c>
      <c r="Q6065" s="8" t="s">
        <v>8376</v>
      </c>
      <c r="R6065">
        <v>1138</v>
      </c>
      <c r="S6065" s="7">
        <v>1</v>
      </c>
      <c r="T6065" s="4">
        <v>35000</v>
      </c>
      <c r="U6065" s="4">
        <v>125</v>
      </c>
      <c r="V6065" s="25">
        <v>20</v>
      </c>
      <c r="W6065" s="4">
        <v>4</v>
      </c>
    </row>
    <row r="6066" spans="1:23" x14ac:dyDescent="0.45">
      <c r="A6066" t="s">
        <v>8335</v>
      </c>
      <c r="B6066" t="s">
        <v>8224</v>
      </c>
      <c r="C6066" t="s">
        <v>8388</v>
      </c>
      <c r="D6066" s="8" t="s">
        <v>8376</v>
      </c>
      <c r="E6066">
        <v>1862</v>
      </c>
      <c r="F6066" s="7">
        <v>1</v>
      </c>
      <c r="G6066" s="4">
        <v>18000</v>
      </c>
      <c r="H6066" s="4">
        <v>1455</v>
      </c>
      <c r="I6066" s="25">
        <v>46.819745370368764</v>
      </c>
      <c r="J6066" s="4">
        <v>16</v>
      </c>
      <c r="N6066" t="s">
        <v>8335</v>
      </c>
      <c r="O6066" t="s">
        <v>8224</v>
      </c>
      <c r="P6066" t="s">
        <v>8388</v>
      </c>
      <c r="Q6066" s="8" t="s">
        <v>8376</v>
      </c>
      <c r="R6066">
        <v>1862</v>
      </c>
      <c r="S6066" s="7">
        <v>1</v>
      </c>
      <c r="T6066" s="4">
        <v>18000</v>
      </c>
      <c r="U6066" s="4">
        <v>1455</v>
      </c>
      <c r="V6066" s="25">
        <v>46.819745370368764</v>
      </c>
      <c r="W6066" s="4">
        <v>16</v>
      </c>
    </row>
    <row r="6067" spans="1:23" x14ac:dyDescent="0.45">
      <c r="A6067" t="s">
        <v>8335</v>
      </c>
      <c r="B6067" t="s">
        <v>8224</v>
      </c>
      <c r="C6067" t="s">
        <v>8388</v>
      </c>
      <c r="D6067" s="8" t="s">
        <v>8376</v>
      </c>
      <c r="E6067">
        <v>1866</v>
      </c>
      <c r="F6067" s="7">
        <v>1</v>
      </c>
      <c r="G6067" s="4">
        <v>25000</v>
      </c>
      <c r="H6067" s="4">
        <v>125</v>
      </c>
      <c r="I6067" s="25">
        <v>52.920173611113569</v>
      </c>
      <c r="J6067" s="4">
        <v>2</v>
      </c>
      <c r="N6067" t="s">
        <v>8335</v>
      </c>
      <c r="O6067" t="s">
        <v>8224</v>
      </c>
      <c r="P6067" t="s">
        <v>8388</v>
      </c>
      <c r="Q6067" s="8" t="s">
        <v>8376</v>
      </c>
      <c r="R6067">
        <v>1866</v>
      </c>
      <c r="S6067" s="7">
        <v>1</v>
      </c>
      <c r="T6067" s="4">
        <v>25000</v>
      </c>
      <c r="U6067" s="4">
        <v>125</v>
      </c>
      <c r="V6067" s="25">
        <v>52.920173611113569</v>
      </c>
      <c r="W6067" s="4">
        <v>2</v>
      </c>
    </row>
    <row r="6068" spans="1:23" x14ac:dyDescent="0.45">
      <c r="A6068" t="s">
        <v>8346</v>
      </c>
      <c r="B6068"/>
      <c r="F6068" s="7">
        <v>40</v>
      </c>
      <c r="G6068" s="4">
        <v>157080</v>
      </c>
      <c r="H6068" s="4">
        <v>185103.27</v>
      </c>
      <c r="I6068" s="25">
        <v>34.107242766203306</v>
      </c>
      <c r="J6068" s="4">
        <v>2652</v>
      </c>
      <c r="N6068" t="s">
        <v>8346</v>
      </c>
      <c r="O6068"/>
      <c r="S6068" s="7">
        <v>40</v>
      </c>
      <c r="T6068" s="4">
        <v>157080</v>
      </c>
      <c r="U6068" s="4">
        <v>185103.27</v>
      </c>
      <c r="V6068" s="25">
        <v>34.107242766203306</v>
      </c>
      <c r="W6068" s="4">
        <v>2652</v>
      </c>
    </row>
    <row r="6069" spans="1:23" x14ac:dyDescent="0.45">
      <c r="A6069" t="s">
        <v>8346</v>
      </c>
      <c r="B6069" t="s">
        <v>8239</v>
      </c>
      <c r="F6069" s="7">
        <v>1</v>
      </c>
      <c r="G6069" s="4">
        <v>7900</v>
      </c>
      <c r="H6069" s="4">
        <v>8098</v>
      </c>
      <c r="I6069" s="25">
        <v>42.876956018517376</v>
      </c>
      <c r="J6069" s="4">
        <v>101</v>
      </c>
      <c r="N6069" t="s">
        <v>8346</v>
      </c>
      <c r="O6069" t="s">
        <v>8239</v>
      </c>
      <c r="S6069" s="7">
        <v>1</v>
      </c>
      <c r="T6069" s="4">
        <v>7900</v>
      </c>
      <c r="U6069" s="4">
        <v>8098</v>
      </c>
      <c r="V6069" s="25">
        <v>42.876956018517376</v>
      </c>
      <c r="W6069" s="4">
        <v>101</v>
      </c>
    </row>
    <row r="6070" spans="1:23" x14ac:dyDescent="0.45">
      <c r="A6070" t="s">
        <v>8346</v>
      </c>
      <c r="B6070" t="s">
        <v>8239</v>
      </c>
      <c r="C6070" t="s">
        <v>8386</v>
      </c>
      <c r="F6070" s="7"/>
      <c r="G6070" s="4"/>
      <c r="H6070" s="4"/>
      <c r="I6070" s="25"/>
      <c r="J6070" s="4"/>
      <c r="N6070" t="s">
        <v>8346</v>
      </c>
      <c r="O6070" t="s">
        <v>8239</v>
      </c>
      <c r="P6070" t="s">
        <v>8386</v>
      </c>
      <c r="S6070" s="7"/>
      <c r="T6070" s="4"/>
      <c r="U6070" s="4"/>
      <c r="V6070" s="25"/>
      <c r="W6070" s="4"/>
    </row>
    <row r="6071" spans="1:23" x14ac:dyDescent="0.45">
      <c r="A6071" t="s">
        <v>8346</v>
      </c>
      <c r="B6071" t="s">
        <v>8239</v>
      </c>
      <c r="C6071" t="s">
        <v>8386</v>
      </c>
      <c r="D6071" s="8" t="s">
        <v>8381</v>
      </c>
      <c r="F6071" s="7">
        <v>1</v>
      </c>
      <c r="G6071" s="4">
        <v>7900</v>
      </c>
      <c r="H6071" s="4">
        <v>8098</v>
      </c>
      <c r="I6071" s="25">
        <v>42.876956018517376</v>
      </c>
      <c r="J6071" s="4">
        <v>101</v>
      </c>
      <c r="N6071" t="s">
        <v>8346</v>
      </c>
      <c r="O6071" t="s">
        <v>8239</v>
      </c>
      <c r="P6071" t="s">
        <v>8386</v>
      </c>
      <c r="Q6071" s="8" t="s">
        <v>8381</v>
      </c>
      <c r="S6071" s="7">
        <v>1</v>
      </c>
      <c r="T6071" s="4">
        <v>7900</v>
      </c>
      <c r="U6071" s="4">
        <v>8098</v>
      </c>
      <c r="V6071" s="25">
        <v>42.876956018517376</v>
      </c>
      <c r="W6071" s="4">
        <v>101</v>
      </c>
    </row>
    <row r="6072" spans="1:23" x14ac:dyDescent="0.45">
      <c r="A6072" t="s">
        <v>8346</v>
      </c>
      <c r="B6072" t="s">
        <v>8239</v>
      </c>
      <c r="C6072" t="s">
        <v>8386</v>
      </c>
      <c r="D6072" s="8" t="s">
        <v>8381</v>
      </c>
      <c r="E6072">
        <v>1661</v>
      </c>
      <c r="F6072" s="7">
        <v>1</v>
      </c>
      <c r="G6072" s="4">
        <v>7900</v>
      </c>
      <c r="H6072" s="4">
        <v>8098</v>
      </c>
      <c r="I6072" s="25">
        <v>42.876956018517376</v>
      </c>
      <c r="J6072" s="4">
        <v>101</v>
      </c>
      <c r="N6072" t="s">
        <v>8346</v>
      </c>
      <c r="O6072" t="s">
        <v>8239</v>
      </c>
      <c r="P6072" t="s">
        <v>8386</v>
      </c>
      <c r="Q6072" s="8" t="s">
        <v>8381</v>
      </c>
      <c r="R6072">
        <v>1661</v>
      </c>
      <c r="S6072" s="7">
        <v>1</v>
      </c>
      <c r="T6072" s="4">
        <v>7900</v>
      </c>
      <c r="U6072" s="4">
        <v>8098</v>
      </c>
      <c r="V6072" s="25">
        <v>42.876956018517376</v>
      </c>
      <c r="W6072" s="4">
        <v>101</v>
      </c>
    </row>
    <row r="6073" spans="1:23" x14ac:dyDescent="0.45">
      <c r="A6073" t="s">
        <v>8346</v>
      </c>
      <c r="B6073" t="s">
        <v>8227</v>
      </c>
      <c r="F6073" s="7">
        <v>1</v>
      </c>
      <c r="G6073" s="4">
        <v>6000</v>
      </c>
      <c r="H6073" s="4">
        <v>6700</v>
      </c>
      <c r="I6073" s="25">
        <v>59.842175925921765</v>
      </c>
      <c r="J6073" s="4">
        <v>42</v>
      </c>
      <c r="N6073" t="s">
        <v>8346</v>
      </c>
      <c r="O6073" t="s">
        <v>8227</v>
      </c>
      <c r="S6073" s="7">
        <v>1</v>
      </c>
      <c r="T6073" s="4">
        <v>6000</v>
      </c>
      <c r="U6073" s="4">
        <v>6700</v>
      </c>
      <c r="V6073" s="25">
        <v>59.842175925921765</v>
      </c>
      <c r="W6073" s="4">
        <v>42</v>
      </c>
    </row>
    <row r="6074" spans="1:23" x14ac:dyDescent="0.45">
      <c r="A6074" t="s">
        <v>8346</v>
      </c>
      <c r="B6074" t="s">
        <v>8227</v>
      </c>
      <c r="C6074" t="s">
        <v>8387</v>
      </c>
      <c r="F6074" s="7"/>
      <c r="G6074" s="4"/>
      <c r="H6074" s="4"/>
      <c r="I6074" s="25"/>
      <c r="J6074" s="4"/>
      <c r="N6074" t="s">
        <v>8346</v>
      </c>
      <c r="O6074" t="s">
        <v>8227</v>
      </c>
      <c r="P6074" t="s">
        <v>8387</v>
      </c>
      <c r="S6074" s="7"/>
      <c r="T6074" s="4"/>
      <c r="U6074" s="4"/>
      <c r="V6074" s="25"/>
      <c r="W6074" s="4"/>
    </row>
    <row r="6075" spans="1:23" x14ac:dyDescent="0.45">
      <c r="A6075" t="s">
        <v>8346</v>
      </c>
      <c r="B6075" t="s">
        <v>8227</v>
      </c>
      <c r="C6075" t="s">
        <v>8387</v>
      </c>
      <c r="D6075" s="8" t="s">
        <v>8377</v>
      </c>
      <c r="F6075" s="7">
        <v>1</v>
      </c>
      <c r="G6075" s="4">
        <v>6000</v>
      </c>
      <c r="H6075" s="4">
        <v>6700</v>
      </c>
      <c r="I6075" s="25">
        <v>59.842175925921765</v>
      </c>
      <c r="J6075" s="4">
        <v>42</v>
      </c>
      <c r="N6075" t="s">
        <v>8346</v>
      </c>
      <c r="O6075" t="s">
        <v>8227</v>
      </c>
      <c r="P6075" t="s">
        <v>8387</v>
      </c>
      <c r="Q6075" s="8" t="s">
        <v>8377</v>
      </c>
      <c r="S6075" s="7">
        <v>1</v>
      </c>
      <c r="T6075" s="4">
        <v>6000</v>
      </c>
      <c r="U6075" s="4">
        <v>6700</v>
      </c>
      <c r="V6075" s="25">
        <v>59.842175925921765</v>
      </c>
      <c r="W6075" s="4">
        <v>42</v>
      </c>
    </row>
    <row r="6076" spans="1:23" x14ac:dyDescent="0.45">
      <c r="A6076" t="s">
        <v>8346</v>
      </c>
      <c r="B6076" t="s">
        <v>8227</v>
      </c>
      <c r="C6076" t="s">
        <v>8387</v>
      </c>
      <c r="D6076" s="8" t="s">
        <v>8377</v>
      </c>
      <c r="E6076">
        <v>1677</v>
      </c>
      <c r="F6076" s="7">
        <v>1</v>
      </c>
      <c r="G6076" s="4">
        <v>6000</v>
      </c>
      <c r="H6076" s="4">
        <v>6700</v>
      </c>
      <c r="I6076" s="25">
        <v>59.842175925921765</v>
      </c>
      <c r="J6076" s="4">
        <v>42</v>
      </c>
      <c r="N6076" t="s">
        <v>8346</v>
      </c>
      <c r="O6076" t="s">
        <v>8227</v>
      </c>
      <c r="P6076" t="s">
        <v>8387</v>
      </c>
      <c r="Q6076" s="8" t="s">
        <v>8377</v>
      </c>
      <c r="R6076">
        <v>1677</v>
      </c>
      <c r="S6076" s="7">
        <v>1</v>
      </c>
      <c r="T6076" s="4">
        <v>6000</v>
      </c>
      <c r="U6076" s="4">
        <v>6700</v>
      </c>
      <c r="V6076" s="25">
        <v>59.842175925921765</v>
      </c>
      <c r="W6076" s="4">
        <v>42</v>
      </c>
    </row>
    <row r="6077" spans="1:23" x14ac:dyDescent="0.45">
      <c r="A6077" t="s">
        <v>8346</v>
      </c>
      <c r="B6077" t="s">
        <v>8225</v>
      </c>
      <c r="F6077" s="7">
        <v>2</v>
      </c>
      <c r="G6077" s="4">
        <v>2500</v>
      </c>
      <c r="H6077" s="4">
        <v>2768</v>
      </c>
      <c r="I6077" s="25">
        <v>30.446967592590227</v>
      </c>
      <c r="J6077" s="4">
        <v>128</v>
      </c>
      <c r="N6077" t="s">
        <v>8346</v>
      </c>
      <c r="O6077" t="s">
        <v>8225</v>
      </c>
      <c r="S6077" s="7">
        <v>2</v>
      </c>
      <c r="T6077" s="4">
        <v>2500</v>
      </c>
      <c r="U6077" s="4">
        <v>2768</v>
      </c>
      <c r="V6077" s="25">
        <v>30.446967592590227</v>
      </c>
      <c r="W6077" s="4">
        <v>128</v>
      </c>
    </row>
    <row r="6078" spans="1:23" x14ac:dyDescent="0.45">
      <c r="A6078" t="s">
        <v>8346</v>
      </c>
      <c r="B6078" t="s">
        <v>8225</v>
      </c>
      <c r="C6078" t="s">
        <v>8384</v>
      </c>
      <c r="F6078" s="7"/>
      <c r="G6078" s="4"/>
      <c r="H6078" s="4"/>
      <c r="I6078" s="25"/>
      <c r="J6078" s="4"/>
      <c r="N6078" t="s">
        <v>8346</v>
      </c>
      <c r="O6078" t="s">
        <v>8225</v>
      </c>
      <c r="P6078" t="s">
        <v>8384</v>
      </c>
      <c r="S6078" s="7"/>
      <c r="T6078" s="4"/>
      <c r="U6078" s="4"/>
      <c r="V6078" s="25"/>
      <c r="W6078" s="4"/>
    </row>
    <row r="6079" spans="1:23" x14ac:dyDescent="0.45">
      <c r="A6079" t="s">
        <v>8346</v>
      </c>
      <c r="B6079" t="s">
        <v>8225</v>
      </c>
      <c r="C6079" t="s">
        <v>8384</v>
      </c>
      <c r="D6079" s="8" t="s">
        <v>8374</v>
      </c>
      <c r="F6079" s="7">
        <v>1</v>
      </c>
      <c r="G6079" s="4">
        <v>500</v>
      </c>
      <c r="H6079" s="4">
        <v>564</v>
      </c>
      <c r="I6079" s="25">
        <v>28.586562500000582</v>
      </c>
      <c r="J6079" s="4">
        <v>45</v>
      </c>
      <c r="N6079" t="s">
        <v>8346</v>
      </c>
      <c r="O6079" t="s">
        <v>8225</v>
      </c>
      <c r="P6079" t="s">
        <v>8384</v>
      </c>
      <c r="Q6079" s="8" t="s">
        <v>8374</v>
      </c>
      <c r="S6079" s="7">
        <v>1</v>
      </c>
      <c r="T6079" s="4">
        <v>500</v>
      </c>
      <c r="U6079" s="4">
        <v>564</v>
      </c>
      <c r="V6079" s="25">
        <v>28.586562500000582</v>
      </c>
      <c r="W6079" s="4">
        <v>45</v>
      </c>
    </row>
    <row r="6080" spans="1:23" x14ac:dyDescent="0.45">
      <c r="A6080" t="s">
        <v>8346</v>
      </c>
      <c r="B6080" t="s">
        <v>8225</v>
      </c>
      <c r="C6080" t="s">
        <v>8384</v>
      </c>
      <c r="D6080" s="8" t="s">
        <v>8374</v>
      </c>
      <c r="E6080">
        <v>1659</v>
      </c>
      <c r="F6080" s="7">
        <v>1</v>
      </c>
      <c r="G6080" s="4">
        <v>500</v>
      </c>
      <c r="H6080" s="4">
        <v>564</v>
      </c>
      <c r="I6080" s="25">
        <v>28.586562500000582</v>
      </c>
      <c r="J6080" s="4">
        <v>45</v>
      </c>
      <c r="N6080" t="s">
        <v>8346</v>
      </c>
      <c r="O6080" t="s">
        <v>8225</v>
      </c>
      <c r="P6080" t="s">
        <v>8384</v>
      </c>
      <c r="Q6080" s="8" t="s">
        <v>8374</v>
      </c>
      <c r="R6080">
        <v>1659</v>
      </c>
      <c r="S6080" s="7">
        <v>1</v>
      </c>
      <c r="T6080" s="4">
        <v>500</v>
      </c>
      <c r="U6080" s="4">
        <v>564</v>
      </c>
      <c r="V6080" s="25">
        <v>28.586562500000582</v>
      </c>
      <c r="W6080" s="4">
        <v>45</v>
      </c>
    </row>
    <row r="6081" spans="1:23" x14ac:dyDescent="0.45">
      <c r="A6081" t="s">
        <v>8346</v>
      </c>
      <c r="B6081" t="s">
        <v>8225</v>
      </c>
      <c r="C6081" t="s">
        <v>8385</v>
      </c>
      <c r="F6081" s="7"/>
      <c r="G6081" s="4"/>
      <c r="H6081" s="4"/>
      <c r="I6081" s="25"/>
      <c r="J6081" s="4"/>
      <c r="N6081" t="s">
        <v>8346</v>
      </c>
      <c r="O6081" t="s">
        <v>8225</v>
      </c>
      <c r="P6081" t="s">
        <v>8385</v>
      </c>
      <c r="S6081" s="7"/>
      <c r="T6081" s="4"/>
      <c r="U6081" s="4"/>
      <c r="V6081" s="25"/>
      <c r="W6081" s="4"/>
    </row>
    <row r="6082" spans="1:23" x14ac:dyDescent="0.45">
      <c r="A6082" t="s">
        <v>8346</v>
      </c>
      <c r="B6082" t="s">
        <v>8225</v>
      </c>
      <c r="C6082" t="s">
        <v>8385</v>
      </c>
      <c r="D6082" s="8" t="s">
        <v>8370</v>
      </c>
      <c r="F6082" s="7">
        <v>1</v>
      </c>
      <c r="G6082" s="4">
        <v>2000</v>
      </c>
      <c r="H6082" s="4">
        <v>2204</v>
      </c>
      <c r="I6082" s="25">
        <v>32.307372685179871</v>
      </c>
      <c r="J6082" s="4">
        <v>83</v>
      </c>
      <c r="N6082" t="s">
        <v>8346</v>
      </c>
      <c r="O6082" t="s">
        <v>8225</v>
      </c>
      <c r="P6082" t="s">
        <v>8385</v>
      </c>
      <c r="Q6082" s="8" t="s">
        <v>8370</v>
      </c>
      <c r="S6082" s="7">
        <v>1</v>
      </c>
      <c r="T6082" s="4">
        <v>2000</v>
      </c>
      <c r="U6082" s="4">
        <v>2204</v>
      </c>
      <c r="V6082" s="25">
        <v>32.307372685179871</v>
      </c>
      <c r="W6082" s="4">
        <v>83</v>
      </c>
    </row>
    <row r="6083" spans="1:23" x14ac:dyDescent="0.45">
      <c r="A6083" t="s">
        <v>8346</v>
      </c>
      <c r="B6083" t="s">
        <v>8225</v>
      </c>
      <c r="C6083" t="s">
        <v>8385</v>
      </c>
      <c r="D6083" s="8" t="s">
        <v>8370</v>
      </c>
      <c r="E6083">
        <v>1646</v>
      </c>
      <c r="F6083" s="7">
        <v>1</v>
      </c>
      <c r="G6083" s="4">
        <v>2000</v>
      </c>
      <c r="H6083" s="4">
        <v>2204</v>
      </c>
      <c r="I6083" s="25">
        <v>32.307372685179871</v>
      </c>
      <c r="J6083" s="4">
        <v>83</v>
      </c>
      <c r="N6083" t="s">
        <v>8346</v>
      </c>
      <c r="O6083" t="s">
        <v>8225</v>
      </c>
      <c r="P6083" t="s">
        <v>8385</v>
      </c>
      <c r="Q6083" s="8" t="s">
        <v>8370</v>
      </c>
      <c r="R6083">
        <v>1646</v>
      </c>
      <c r="S6083" s="7">
        <v>1</v>
      </c>
      <c r="T6083" s="4">
        <v>2000</v>
      </c>
      <c r="U6083" s="4">
        <v>2204</v>
      </c>
      <c r="V6083" s="25">
        <v>32.307372685179871</v>
      </c>
      <c r="W6083" s="4">
        <v>83</v>
      </c>
    </row>
    <row r="6084" spans="1:23" x14ac:dyDescent="0.45">
      <c r="A6084" t="s">
        <v>8346</v>
      </c>
      <c r="B6084" t="s">
        <v>8237</v>
      </c>
      <c r="F6084" s="7">
        <v>1</v>
      </c>
      <c r="G6084" s="4">
        <v>80</v>
      </c>
      <c r="H6084" s="4">
        <v>1003</v>
      </c>
      <c r="I6084" s="25">
        <v>31.222106481480296</v>
      </c>
      <c r="J6084" s="4">
        <v>36</v>
      </c>
      <c r="N6084" t="s">
        <v>8346</v>
      </c>
      <c r="O6084" t="s">
        <v>8237</v>
      </c>
      <c r="S6084" s="7">
        <v>1</v>
      </c>
      <c r="T6084" s="4">
        <v>80</v>
      </c>
      <c r="U6084" s="4">
        <v>1003</v>
      </c>
      <c r="V6084" s="25">
        <v>31.222106481480296</v>
      </c>
      <c r="W6084" s="4">
        <v>36</v>
      </c>
    </row>
    <row r="6085" spans="1:23" x14ac:dyDescent="0.45">
      <c r="A6085" t="s">
        <v>8346</v>
      </c>
      <c r="B6085" t="s">
        <v>8237</v>
      </c>
      <c r="C6085" t="s">
        <v>8387</v>
      </c>
      <c r="F6085" s="7"/>
      <c r="G6085" s="4"/>
      <c r="H6085" s="4"/>
      <c r="I6085" s="25"/>
      <c r="J6085" s="4"/>
      <c r="N6085" t="s">
        <v>8346</v>
      </c>
      <c r="O6085" t="s">
        <v>8237</v>
      </c>
      <c r="P6085" t="s">
        <v>8387</v>
      </c>
      <c r="S6085" s="7"/>
      <c r="T6085" s="4"/>
      <c r="U6085" s="4"/>
      <c r="V6085" s="25"/>
      <c r="W6085" s="4"/>
    </row>
    <row r="6086" spans="1:23" x14ac:dyDescent="0.45">
      <c r="A6086" t="s">
        <v>8346</v>
      </c>
      <c r="B6086" t="s">
        <v>8237</v>
      </c>
      <c r="C6086" t="s">
        <v>8387</v>
      </c>
      <c r="D6086" s="8" t="s">
        <v>8378</v>
      </c>
      <c r="F6086" s="7">
        <v>1</v>
      </c>
      <c r="G6086" s="4">
        <v>80</v>
      </c>
      <c r="H6086" s="4">
        <v>1003</v>
      </c>
      <c r="I6086" s="25">
        <v>31.222106481480296</v>
      </c>
      <c r="J6086" s="4">
        <v>36</v>
      </c>
      <c r="N6086" t="s">
        <v>8346</v>
      </c>
      <c r="O6086" t="s">
        <v>8237</v>
      </c>
      <c r="P6086" t="s">
        <v>8387</v>
      </c>
      <c r="Q6086" s="8" t="s">
        <v>8378</v>
      </c>
      <c r="S6086" s="7">
        <v>1</v>
      </c>
      <c r="T6086" s="4">
        <v>80</v>
      </c>
      <c r="U6086" s="4">
        <v>1003</v>
      </c>
      <c r="V6086" s="25">
        <v>31.222106481480296</v>
      </c>
      <c r="W6086" s="4">
        <v>36</v>
      </c>
    </row>
    <row r="6087" spans="1:23" x14ac:dyDescent="0.45">
      <c r="A6087" t="s">
        <v>8346</v>
      </c>
      <c r="B6087" t="s">
        <v>8237</v>
      </c>
      <c r="C6087" t="s">
        <v>8387</v>
      </c>
      <c r="D6087" s="8" t="s">
        <v>8378</v>
      </c>
      <c r="E6087">
        <v>1660</v>
      </c>
      <c r="F6087" s="7">
        <v>1</v>
      </c>
      <c r="G6087" s="4">
        <v>80</v>
      </c>
      <c r="H6087" s="4">
        <v>1003</v>
      </c>
      <c r="I6087" s="25">
        <v>31.222106481480296</v>
      </c>
      <c r="J6087" s="4">
        <v>36</v>
      </c>
      <c r="N6087" t="s">
        <v>8346</v>
      </c>
      <c r="O6087" t="s">
        <v>8237</v>
      </c>
      <c r="P6087" t="s">
        <v>8387</v>
      </c>
      <c r="Q6087" s="8" t="s">
        <v>8378</v>
      </c>
      <c r="R6087">
        <v>1660</v>
      </c>
      <c r="S6087" s="7">
        <v>1</v>
      </c>
      <c r="T6087" s="4">
        <v>80</v>
      </c>
      <c r="U6087" s="4">
        <v>1003</v>
      </c>
      <c r="V6087" s="25">
        <v>31.222106481480296</v>
      </c>
      <c r="W6087" s="4">
        <v>36</v>
      </c>
    </row>
    <row r="6088" spans="1:23" x14ac:dyDescent="0.45">
      <c r="A6088" t="s">
        <v>8346</v>
      </c>
      <c r="B6088" t="s">
        <v>8224</v>
      </c>
      <c r="F6088" s="7">
        <v>35</v>
      </c>
      <c r="G6088" s="4">
        <v>140600</v>
      </c>
      <c r="H6088" s="4">
        <v>166534.26999999999</v>
      </c>
      <c r="I6088" s="25">
        <v>33.41298677248664</v>
      </c>
      <c r="J6088" s="4">
        <v>2345</v>
      </c>
      <c r="N6088" t="s">
        <v>8346</v>
      </c>
      <c r="O6088" t="s">
        <v>8224</v>
      </c>
      <c r="S6088" s="7">
        <v>35</v>
      </c>
      <c r="T6088" s="4">
        <v>140600</v>
      </c>
      <c r="U6088" s="4">
        <v>166534.26999999999</v>
      </c>
      <c r="V6088" s="25">
        <v>33.41298677248664</v>
      </c>
      <c r="W6088" s="4">
        <v>2345</v>
      </c>
    </row>
    <row r="6089" spans="1:23" x14ac:dyDescent="0.45">
      <c r="A6089" t="s">
        <v>8346</v>
      </c>
      <c r="B6089" t="s">
        <v>8224</v>
      </c>
      <c r="C6089" t="s">
        <v>8375</v>
      </c>
      <c r="F6089" s="7"/>
      <c r="G6089" s="4"/>
      <c r="H6089" s="4"/>
      <c r="I6089" s="25"/>
      <c r="J6089" s="4"/>
      <c r="N6089" t="s">
        <v>8346</v>
      </c>
      <c r="O6089" t="s">
        <v>8224</v>
      </c>
      <c r="P6089" t="s">
        <v>8375</v>
      </c>
      <c r="S6089" s="7"/>
      <c r="T6089" s="4"/>
      <c r="U6089" s="4"/>
      <c r="V6089" s="25"/>
      <c r="W6089" s="4"/>
    </row>
    <row r="6090" spans="1:23" x14ac:dyDescent="0.45">
      <c r="A6090" t="s">
        <v>8346</v>
      </c>
      <c r="B6090" t="s">
        <v>8224</v>
      </c>
      <c r="C6090" t="s">
        <v>8375</v>
      </c>
      <c r="D6090" s="8" t="s">
        <v>8369</v>
      </c>
      <c r="F6090" s="7">
        <v>1</v>
      </c>
      <c r="G6090" s="4">
        <v>1000</v>
      </c>
      <c r="H6090" s="4">
        <v>1026</v>
      </c>
      <c r="I6090" s="25">
        <v>50.236122685186274</v>
      </c>
      <c r="J6090" s="4">
        <v>23</v>
      </c>
      <c r="N6090" t="s">
        <v>8346</v>
      </c>
      <c r="O6090" t="s">
        <v>8224</v>
      </c>
      <c r="P6090" t="s">
        <v>8375</v>
      </c>
      <c r="Q6090" s="8" t="s">
        <v>8369</v>
      </c>
      <c r="S6090" s="7">
        <v>1</v>
      </c>
      <c r="T6090" s="4">
        <v>1000</v>
      </c>
      <c r="U6090" s="4">
        <v>1026</v>
      </c>
      <c r="V6090" s="25">
        <v>50.236122685186274</v>
      </c>
      <c r="W6090" s="4">
        <v>23</v>
      </c>
    </row>
    <row r="6091" spans="1:23" x14ac:dyDescent="0.45">
      <c r="A6091" t="s">
        <v>8346</v>
      </c>
      <c r="B6091" t="s">
        <v>8224</v>
      </c>
      <c r="C6091" t="s">
        <v>8375</v>
      </c>
      <c r="D6091" s="8" t="s">
        <v>8369</v>
      </c>
      <c r="E6091">
        <v>1670</v>
      </c>
      <c r="F6091" s="7">
        <v>1</v>
      </c>
      <c r="G6091" s="4">
        <v>1000</v>
      </c>
      <c r="H6091" s="4">
        <v>1026</v>
      </c>
      <c r="I6091" s="25">
        <v>50.236122685186274</v>
      </c>
      <c r="J6091" s="4">
        <v>23</v>
      </c>
      <c r="N6091" t="s">
        <v>8346</v>
      </c>
      <c r="O6091" t="s">
        <v>8224</v>
      </c>
      <c r="P6091" t="s">
        <v>8375</v>
      </c>
      <c r="Q6091" s="8" t="s">
        <v>8369</v>
      </c>
      <c r="R6091">
        <v>1670</v>
      </c>
      <c r="S6091" s="7">
        <v>1</v>
      </c>
      <c r="T6091" s="4">
        <v>1000</v>
      </c>
      <c r="U6091" s="4">
        <v>1026</v>
      </c>
      <c r="V6091" s="25">
        <v>50.236122685186274</v>
      </c>
      <c r="W6091" s="4">
        <v>23</v>
      </c>
    </row>
    <row r="6092" spans="1:23" x14ac:dyDescent="0.45">
      <c r="A6092" t="s">
        <v>8346</v>
      </c>
      <c r="B6092" t="s">
        <v>8224</v>
      </c>
      <c r="C6092" t="s">
        <v>8382</v>
      </c>
      <c r="F6092" s="7"/>
      <c r="G6092" s="4"/>
      <c r="H6092" s="4"/>
      <c r="I6092" s="25"/>
      <c r="J6092" s="4"/>
      <c r="N6092" t="s">
        <v>8346</v>
      </c>
      <c r="O6092" t="s">
        <v>8224</v>
      </c>
      <c r="P6092" t="s">
        <v>8382</v>
      </c>
      <c r="S6092" s="7"/>
      <c r="T6092" s="4"/>
      <c r="U6092" s="4"/>
      <c r="V6092" s="25"/>
      <c r="W6092" s="4"/>
    </row>
    <row r="6093" spans="1:23" x14ac:dyDescent="0.45">
      <c r="A6093" t="s">
        <v>8346</v>
      </c>
      <c r="B6093" t="s">
        <v>8224</v>
      </c>
      <c r="C6093" t="s">
        <v>8382</v>
      </c>
      <c r="D6093" s="8" t="s">
        <v>8376</v>
      </c>
      <c r="F6093" s="7">
        <v>1</v>
      </c>
      <c r="G6093" s="4">
        <v>3500</v>
      </c>
      <c r="H6093" s="4">
        <v>4181</v>
      </c>
      <c r="I6093" s="25">
        <v>31.475543981483497</v>
      </c>
      <c r="J6093" s="4">
        <v>93</v>
      </c>
      <c r="N6093" t="s">
        <v>8346</v>
      </c>
      <c r="O6093" t="s">
        <v>8224</v>
      </c>
      <c r="P6093" t="s">
        <v>8382</v>
      </c>
      <c r="Q6093" s="8" t="s">
        <v>8376</v>
      </c>
      <c r="S6093" s="7">
        <v>1</v>
      </c>
      <c r="T6093" s="4">
        <v>3500</v>
      </c>
      <c r="U6093" s="4">
        <v>4181</v>
      </c>
      <c r="V6093" s="25">
        <v>31.475543981483497</v>
      </c>
      <c r="W6093" s="4">
        <v>93</v>
      </c>
    </row>
    <row r="6094" spans="1:23" x14ac:dyDescent="0.45">
      <c r="A6094" t="s">
        <v>8346</v>
      </c>
      <c r="B6094" t="s">
        <v>8224</v>
      </c>
      <c r="C6094" t="s">
        <v>8382</v>
      </c>
      <c r="D6094" s="8" t="s">
        <v>8376</v>
      </c>
      <c r="E6094">
        <v>1665</v>
      </c>
      <c r="F6094" s="7">
        <v>1</v>
      </c>
      <c r="G6094" s="4">
        <v>3500</v>
      </c>
      <c r="H6094" s="4">
        <v>4181</v>
      </c>
      <c r="I6094" s="25">
        <v>31.475543981483497</v>
      </c>
      <c r="J6094" s="4">
        <v>93</v>
      </c>
      <c r="N6094" t="s">
        <v>8346</v>
      </c>
      <c r="O6094" t="s">
        <v>8224</v>
      </c>
      <c r="P6094" t="s">
        <v>8382</v>
      </c>
      <c r="Q6094" s="8" t="s">
        <v>8376</v>
      </c>
      <c r="R6094">
        <v>1665</v>
      </c>
      <c r="S6094" s="7">
        <v>1</v>
      </c>
      <c r="T6094" s="4">
        <v>3500</v>
      </c>
      <c r="U6094" s="4">
        <v>4181</v>
      </c>
      <c r="V6094" s="25">
        <v>31.475543981483497</v>
      </c>
      <c r="W6094" s="4">
        <v>93</v>
      </c>
    </row>
    <row r="6095" spans="1:23" x14ac:dyDescent="0.45">
      <c r="A6095" t="s">
        <v>8346</v>
      </c>
      <c r="B6095" t="s">
        <v>8224</v>
      </c>
      <c r="C6095" t="s">
        <v>8382</v>
      </c>
      <c r="D6095" s="8" t="s">
        <v>8377</v>
      </c>
      <c r="F6095" s="7">
        <v>1</v>
      </c>
      <c r="G6095" s="4">
        <v>2300</v>
      </c>
      <c r="H6095" s="4">
        <v>2881</v>
      </c>
      <c r="I6095" s="25">
        <v>29.958333333335759</v>
      </c>
      <c r="J6095" s="4">
        <v>90</v>
      </c>
      <c r="N6095" t="s">
        <v>8346</v>
      </c>
      <c r="O6095" t="s">
        <v>8224</v>
      </c>
      <c r="P6095" t="s">
        <v>8382</v>
      </c>
      <c r="Q6095" s="8" t="s">
        <v>8377</v>
      </c>
      <c r="S6095" s="7">
        <v>1</v>
      </c>
      <c r="T6095" s="4">
        <v>2300</v>
      </c>
      <c r="U6095" s="4">
        <v>2881</v>
      </c>
      <c r="V6095" s="25">
        <v>29.958333333335759</v>
      </c>
      <c r="W6095" s="4">
        <v>90</v>
      </c>
    </row>
    <row r="6096" spans="1:23" x14ac:dyDescent="0.45">
      <c r="A6096" t="s">
        <v>8346</v>
      </c>
      <c r="B6096" t="s">
        <v>8224</v>
      </c>
      <c r="C6096" t="s">
        <v>8382</v>
      </c>
      <c r="D6096" s="8" t="s">
        <v>8377</v>
      </c>
      <c r="E6096">
        <v>1648</v>
      </c>
      <c r="F6096" s="7">
        <v>1</v>
      </c>
      <c r="G6096" s="4">
        <v>2300</v>
      </c>
      <c r="H6096" s="4">
        <v>2881</v>
      </c>
      <c r="I6096" s="25">
        <v>29.958333333335759</v>
      </c>
      <c r="J6096" s="4">
        <v>90</v>
      </c>
      <c r="N6096" t="s">
        <v>8346</v>
      </c>
      <c r="O6096" t="s">
        <v>8224</v>
      </c>
      <c r="P6096" t="s">
        <v>8382</v>
      </c>
      <c r="Q6096" s="8" t="s">
        <v>8377</v>
      </c>
      <c r="R6096">
        <v>1648</v>
      </c>
      <c r="S6096" s="7">
        <v>1</v>
      </c>
      <c r="T6096" s="4">
        <v>2300</v>
      </c>
      <c r="U6096" s="4">
        <v>2881</v>
      </c>
      <c r="V6096" s="25">
        <v>29.958333333335759</v>
      </c>
      <c r="W6096" s="4">
        <v>90</v>
      </c>
    </row>
    <row r="6097" spans="1:23" x14ac:dyDescent="0.45">
      <c r="A6097" t="s">
        <v>8346</v>
      </c>
      <c r="B6097" t="s">
        <v>8224</v>
      </c>
      <c r="C6097" t="s">
        <v>8382</v>
      </c>
      <c r="D6097" s="8" t="s">
        <v>8378</v>
      </c>
      <c r="F6097" s="7">
        <v>2</v>
      </c>
      <c r="G6097" s="4">
        <v>7000</v>
      </c>
      <c r="H6097" s="4">
        <v>10726.52</v>
      </c>
      <c r="I6097" s="25">
        <v>32.195138888891961</v>
      </c>
      <c r="J6097" s="4">
        <v>188</v>
      </c>
      <c r="N6097" t="s">
        <v>8346</v>
      </c>
      <c r="O6097" t="s">
        <v>8224</v>
      </c>
      <c r="P6097" t="s">
        <v>8382</v>
      </c>
      <c r="Q6097" s="8" t="s">
        <v>8378</v>
      </c>
      <c r="S6097" s="7">
        <v>2</v>
      </c>
      <c r="T6097" s="4">
        <v>7000</v>
      </c>
      <c r="U6097" s="4">
        <v>10726.52</v>
      </c>
      <c r="V6097" s="25">
        <v>32.195138888891961</v>
      </c>
      <c r="W6097" s="4">
        <v>188</v>
      </c>
    </row>
    <row r="6098" spans="1:23" x14ac:dyDescent="0.45">
      <c r="A6098" t="s">
        <v>8346</v>
      </c>
      <c r="B6098" t="s">
        <v>8224</v>
      </c>
      <c r="C6098" t="s">
        <v>8382</v>
      </c>
      <c r="D6098" s="8" t="s">
        <v>8378</v>
      </c>
      <c r="E6098">
        <v>1651</v>
      </c>
      <c r="F6098" s="7">
        <v>1</v>
      </c>
      <c r="G6098" s="4">
        <v>2000</v>
      </c>
      <c r="H6098" s="4">
        <v>2015</v>
      </c>
      <c r="I6098" s="25">
        <v>33.390277777783922</v>
      </c>
      <c r="J6098" s="4">
        <v>20</v>
      </c>
      <c r="N6098" t="s">
        <v>8346</v>
      </c>
      <c r="O6098" t="s">
        <v>8224</v>
      </c>
      <c r="P6098" t="s">
        <v>8382</v>
      </c>
      <c r="Q6098" s="8" t="s">
        <v>8378</v>
      </c>
      <c r="R6098">
        <v>1651</v>
      </c>
      <c r="S6098" s="7">
        <v>1</v>
      </c>
      <c r="T6098" s="4">
        <v>2000</v>
      </c>
      <c r="U6098" s="4">
        <v>2015</v>
      </c>
      <c r="V6098" s="25">
        <v>33.390277777783922</v>
      </c>
      <c r="W6098" s="4">
        <v>20</v>
      </c>
    </row>
    <row r="6099" spans="1:23" x14ac:dyDescent="0.45">
      <c r="A6099" t="s">
        <v>8346</v>
      </c>
      <c r="B6099" t="s">
        <v>8224</v>
      </c>
      <c r="C6099" t="s">
        <v>8382</v>
      </c>
      <c r="D6099" s="8" t="s">
        <v>8378</v>
      </c>
      <c r="E6099">
        <v>1653</v>
      </c>
      <c r="F6099" s="7">
        <v>1</v>
      </c>
      <c r="G6099" s="4">
        <v>5000</v>
      </c>
      <c r="H6099" s="4">
        <v>8711.52</v>
      </c>
      <c r="I6099" s="25">
        <v>31</v>
      </c>
      <c r="J6099" s="4">
        <v>168</v>
      </c>
      <c r="N6099" t="s">
        <v>8346</v>
      </c>
      <c r="O6099" t="s">
        <v>8224</v>
      </c>
      <c r="P6099" t="s">
        <v>8382</v>
      </c>
      <c r="Q6099" s="8" t="s">
        <v>8378</v>
      </c>
      <c r="R6099">
        <v>1653</v>
      </c>
      <c r="S6099" s="7">
        <v>1</v>
      </c>
      <c r="T6099" s="4">
        <v>5000</v>
      </c>
      <c r="U6099" s="4">
        <v>8711.52</v>
      </c>
      <c r="V6099" s="25">
        <v>31</v>
      </c>
      <c r="W6099" s="4">
        <v>168</v>
      </c>
    </row>
    <row r="6100" spans="1:23" x14ac:dyDescent="0.45">
      <c r="A6100" t="s">
        <v>8346</v>
      </c>
      <c r="B6100" t="s">
        <v>8224</v>
      </c>
      <c r="C6100" t="s">
        <v>8382</v>
      </c>
      <c r="D6100" s="8" t="s">
        <v>8369</v>
      </c>
      <c r="F6100" s="7">
        <v>1</v>
      </c>
      <c r="G6100" s="4">
        <v>1200</v>
      </c>
      <c r="H6100" s="4">
        <v>1200</v>
      </c>
      <c r="I6100" s="25">
        <v>20</v>
      </c>
      <c r="J6100" s="4">
        <v>28</v>
      </c>
      <c r="N6100" t="s">
        <v>8346</v>
      </c>
      <c r="O6100" t="s">
        <v>8224</v>
      </c>
      <c r="P6100" t="s">
        <v>8382</v>
      </c>
      <c r="Q6100" s="8" t="s">
        <v>8369</v>
      </c>
      <c r="S6100" s="7">
        <v>1</v>
      </c>
      <c r="T6100" s="4">
        <v>1200</v>
      </c>
      <c r="U6100" s="4">
        <v>1200</v>
      </c>
      <c r="V6100" s="25">
        <v>20</v>
      </c>
      <c r="W6100" s="4">
        <v>28</v>
      </c>
    </row>
    <row r="6101" spans="1:23" x14ac:dyDescent="0.45">
      <c r="A6101" t="s">
        <v>8346</v>
      </c>
      <c r="B6101" t="s">
        <v>8224</v>
      </c>
      <c r="C6101" t="s">
        <v>8382</v>
      </c>
      <c r="D6101" s="8" t="s">
        <v>8369</v>
      </c>
      <c r="E6101">
        <v>1642</v>
      </c>
      <c r="F6101" s="7">
        <v>1</v>
      </c>
      <c r="G6101" s="4">
        <v>1200</v>
      </c>
      <c r="H6101" s="4">
        <v>1200</v>
      </c>
      <c r="I6101" s="25">
        <v>20</v>
      </c>
      <c r="J6101" s="4">
        <v>28</v>
      </c>
      <c r="N6101" t="s">
        <v>8346</v>
      </c>
      <c r="O6101" t="s">
        <v>8224</v>
      </c>
      <c r="P6101" t="s">
        <v>8382</v>
      </c>
      <c r="Q6101" s="8" t="s">
        <v>8369</v>
      </c>
      <c r="R6101">
        <v>1642</v>
      </c>
      <c r="S6101" s="7">
        <v>1</v>
      </c>
      <c r="T6101" s="4">
        <v>1200</v>
      </c>
      <c r="U6101" s="4">
        <v>1200</v>
      </c>
      <c r="V6101" s="25">
        <v>20</v>
      </c>
      <c r="W6101" s="4">
        <v>28</v>
      </c>
    </row>
    <row r="6102" spans="1:23" x14ac:dyDescent="0.45">
      <c r="A6102" t="s">
        <v>8346</v>
      </c>
      <c r="B6102" t="s">
        <v>8224</v>
      </c>
      <c r="C6102" t="s">
        <v>8382</v>
      </c>
      <c r="D6102" s="8" t="s">
        <v>8380</v>
      </c>
      <c r="F6102" s="7">
        <v>1</v>
      </c>
      <c r="G6102" s="4">
        <v>2000</v>
      </c>
      <c r="H6102" s="4">
        <v>3500</v>
      </c>
      <c r="I6102" s="25">
        <v>23</v>
      </c>
      <c r="J6102" s="4">
        <v>56</v>
      </c>
      <c r="N6102" t="s">
        <v>8346</v>
      </c>
      <c r="O6102" t="s">
        <v>8224</v>
      </c>
      <c r="P6102" t="s">
        <v>8382</v>
      </c>
      <c r="Q6102" s="8" t="s">
        <v>8380</v>
      </c>
      <c r="S6102" s="7">
        <v>1</v>
      </c>
      <c r="T6102" s="4">
        <v>2000</v>
      </c>
      <c r="U6102" s="4">
        <v>3500</v>
      </c>
      <c r="V6102" s="25">
        <v>23</v>
      </c>
      <c r="W6102" s="4">
        <v>56</v>
      </c>
    </row>
    <row r="6103" spans="1:23" x14ac:dyDescent="0.45">
      <c r="A6103" t="s">
        <v>8346</v>
      </c>
      <c r="B6103" t="s">
        <v>8224</v>
      </c>
      <c r="C6103" t="s">
        <v>8382</v>
      </c>
      <c r="D6103" s="8" t="s">
        <v>8380</v>
      </c>
      <c r="E6103">
        <v>1679</v>
      </c>
      <c r="F6103" s="7">
        <v>1</v>
      </c>
      <c r="G6103" s="4">
        <v>2000</v>
      </c>
      <c r="H6103" s="4">
        <v>3500</v>
      </c>
      <c r="I6103" s="25">
        <v>23</v>
      </c>
      <c r="J6103" s="4">
        <v>56</v>
      </c>
      <c r="N6103" t="s">
        <v>8346</v>
      </c>
      <c r="O6103" t="s">
        <v>8224</v>
      </c>
      <c r="P6103" t="s">
        <v>8382</v>
      </c>
      <c r="Q6103" s="8" t="s">
        <v>8380</v>
      </c>
      <c r="R6103">
        <v>1679</v>
      </c>
      <c r="S6103" s="7">
        <v>1</v>
      </c>
      <c r="T6103" s="4">
        <v>2000</v>
      </c>
      <c r="U6103" s="4">
        <v>3500</v>
      </c>
      <c r="V6103" s="25">
        <v>23</v>
      </c>
      <c r="W6103" s="4">
        <v>56</v>
      </c>
    </row>
    <row r="6104" spans="1:23" x14ac:dyDescent="0.45">
      <c r="A6104" t="s">
        <v>8346</v>
      </c>
      <c r="B6104" t="s">
        <v>8224</v>
      </c>
      <c r="C6104" t="s">
        <v>8382</v>
      </c>
      <c r="D6104" s="8" t="s">
        <v>8372</v>
      </c>
      <c r="F6104" s="7">
        <v>1</v>
      </c>
      <c r="G6104" s="4">
        <v>1000</v>
      </c>
      <c r="H6104" s="4">
        <v>1374.16</v>
      </c>
      <c r="I6104" s="25">
        <v>30.185648148144537</v>
      </c>
      <c r="J6104" s="4">
        <v>34</v>
      </c>
      <c r="N6104" t="s">
        <v>8346</v>
      </c>
      <c r="O6104" t="s">
        <v>8224</v>
      </c>
      <c r="P6104" t="s">
        <v>8382</v>
      </c>
      <c r="Q6104" s="8" t="s">
        <v>8372</v>
      </c>
      <c r="S6104" s="7">
        <v>1</v>
      </c>
      <c r="T6104" s="4">
        <v>1000</v>
      </c>
      <c r="U6104" s="4">
        <v>1374.16</v>
      </c>
      <c r="V6104" s="25">
        <v>30.185648148144537</v>
      </c>
      <c r="W6104" s="4">
        <v>34</v>
      </c>
    </row>
    <row r="6105" spans="1:23" x14ac:dyDescent="0.45">
      <c r="A6105" t="s">
        <v>8346</v>
      </c>
      <c r="B6105" t="s">
        <v>8224</v>
      </c>
      <c r="C6105" t="s">
        <v>8382</v>
      </c>
      <c r="D6105" s="8" t="s">
        <v>8372</v>
      </c>
      <c r="E6105">
        <v>1675</v>
      </c>
      <c r="F6105" s="7">
        <v>1</v>
      </c>
      <c r="G6105" s="4">
        <v>1000</v>
      </c>
      <c r="H6105" s="4">
        <v>1374.16</v>
      </c>
      <c r="I6105" s="25">
        <v>30.185648148144537</v>
      </c>
      <c r="J6105" s="4">
        <v>34</v>
      </c>
      <c r="N6105" t="s">
        <v>8346</v>
      </c>
      <c r="O6105" t="s">
        <v>8224</v>
      </c>
      <c r="P6105" t="s">
        <v>8382</v>
      </c>
      <c r="Q6105" s="8" t="s">
        <v>8372</v>
      </c>
      <c r="R6105">
        <v>1675</v>
      </c>
      <c r="S6105" s="7">
        <v>1</v>
      </c>
      <c r="T6105" s="4">
        <v>1000</v>
      </c>
      <c r="U6105" s="4">
        <v>1374.16</v>
      </c>
      <c r="V6105" s="25">
        <v>30.185648148144537</v>
      </c>
      <c r="W6105" s="4">
        <v>34</v>
      </c>
    </row>
    <row r="6106" spans="1:23" x14ac:dyDescent="0.45">
      <c r="A6106" t="s">
        <v>8346</v>
      </c>
      <c r="B6106" t="s">
        <v>8224</v>
      </c>
      <c r="C6106" t="s">
        <v>8382</v>
      </c>
      <c r="D6106" s="8" t="s">
        <v>8373</v>
      </c>
      <c r="F6106" s="7">
        <v>2</v>
      </c>
      <c r="G6106" s="4">
        <v>16000</v>
      </c>
      <c r="H6106" s="4">
        <v>16422</v>
      </c>
      <c r="I6106" s="25">
        <v>45.041666666664241</v>
      </c>
      <c r="J6106" s="4">
        <v>178</v>
      </c>
      <c r="N6106" t="s">
        <v>8346</v>
      </c>
      <c r="O6106" t="s">
        <v>8224</v>
      </c>
      <c r="P6106" t="s">
        <v>8382</v>
      </c>
      <c r="Q6106" s="8" t="s">
        <v>8373</v>
      </c>
      <c r="S6106" s="7">
        <v>2</v>
      </c>
      <c r="T6106" s="4">
        <v>16000</v>
      </c>
      <c r="U6106" s="4">
        <v>16422</v>
      </c>
      <c r="V6106" s="25">
        <v>45.041666666664241</v>
      </c>
      <c r="W6106" s="4">
        <v>178</v>
      </c>
    </row>
    <row r="6107" spans="1:23" x14ac:dyDescent="0.45">
      <c r="A6107" t="s">
        <v>8346</v>
      </c>
      <c r="B6107" t="s">
        <v>8224</v>
      </c>
      <c r="C6107" t="s">
        <v>8382</v>
      </c>
      <c r="D6107" s="8" t="s">
        <v>8373</v>
      </c>
      <c r="E6107">
        <v>1662</v>
      </c>
      <c r="F6107" s="7">
        <v>1</v>
      </c>
      <c r="G6107" s="4">
        <v>8000</v>
      </c>
      <c r="H6107" s="4">
        <v>8211</v>
      </c>
      <c r="I6107" s="25">
        <v>60.041666666664241</v>
      </c>
      <c r="J6107" s="4">
        <v>62</v>
      </c>
      <c r="N6107" t="s">
        <v>8346</v>
      </c>
      <c r="O6107" t="s">
        <v>8224</v>
      </c>
      <c r="P6107" t="s">
        <v>8382</v>
      </c>
      <c r="Q6107" s="8" t="s">
        <v>8373</v>
      </c>
      <c r="R6107">
        <v>1662</v>
      </c>
      <c r="S6107" s="7">
        <v>1</v>
      </c>
      <c r="T6107" s="4">
        <v>8000</v>
      </c>
      <c r="U6107" s="4">
        <v>8211</v>
      </c>
      <c r="V6107" s="25">
        <v>60.041666666664241</v>
      </c>
      <c r="W6107" s="4">
        <v>62</v>
      </c>
    </row>
    <row r="6108" spans="1:23" x14ac:dyDescent="0.45">
      <c r="A6108" t="s">
        <v>8346</v>
      </c>
      <c r="B6108" t="s">
        <v>8224</v>
      </c>
      <c r="C6108" t="s">
        <v>8382</v>
      </c>
      <c r="D6108" s="8" t="s">
        <v>8373</v>
      </c>
      <c r="E6108">
        <v>1668</v>
      </c>
      <c r="F6108" s="7">
        <v>1</v>
      </c>
      <c r="G6108" s="4">
        <v>8000</v>
      </c>
      <c r="H6108" s="4">
        <v>8211</v>
      </c>
      <c r="I6108" s="25">
        <v>30.041666666664241</v>
      </c>
      <c r="J6108" s="4">
        <v>116</v>
      </c>
      <c r="N6108" t="s">
        <v>8346</v>
      </c>
      <c r="O6108" t="s">
        <v>8224</v>
      </c>
      <c r="P6108" t="s">
        <v>8382</v>
      </c>
      <c r="Q6108" s="8" t="s">
        <v>8373</v>
      </c>
      <c r="R6108">
        <v>1668</v>
      </c>
      <c r="S6108" s="7">
        <v>1</v>
      </c>
      <c r="T6108" s="4">
        <v>8000</v>
      </c>
      <c r="U6108" s="4">
        <v>8211</v>
      </c>
      <c r="V6108" s="25">
        <v>30.041666666664241</v>
      </c>
      <c r="W6108" s="4">
        <v>116</v>
      </c>
    </row>
    <row r="6109" spans="1:23" x14ac:dyDescent="0.45">
      <c r="A6109" t="s">
        <v>8346</v>
      </c>
      <c r="B6109" t="s">
        <v>8224</v>
      </c>
      <c r="C6109" t="s">
        <v>8383</v>
      </c>
      <c r="F6109" s="7"/>
      <c r="G6109" s="4"/>
      <c r="H6109" s="4"/>
      <c r="I6109" s="25"/>
      <c r="J6109" s="4"/>
      <c r="N6109" t="s">
        <v>8346</v>
      </c>
      <c r="O6109" t="s">
        <v>8224</v>
      </c>
      <c r="P6109" t="s">
        <v>8383</v>
      </c>
      <c r="S6109" s="7"/>
      <c r="T6109" s="4"/>
      <c r="U6109" s="4"/>
      <c r="V6109" s="25"/>
      <c r="W6109" s="4"/>
    </row>
    <row r="6110" spans="1:23" x14ac:dyDescent="0.45">
      <c r="A6110" t="s">
        <v>8346</v>
      </c>
      <c r="B6110" t="s">
        <v>8224</v>
      </c>
      <c r="C6110" t="s">
        <v>8383</v>
      </c>
      <c r="D6110" s="8" t="s">
        <v>8376</v>
      </c>
      <c r="F6110" s="7">
        <v>1</v>
      </c>
      <c r="G6110" s="4">
        <v>2500</v>
      </c>
      <c r="H6110" s="4">
        <v>3060.22</v>
      </c>
      <c r="I6110" s="25">
        <v>44.404189814813435</v>
      </c>
      <c r="J6110" s="4">
        <v>89</v>
      </c>
      <c r="N6110" t="s">
        <v>8346</v>
      </c>
      <c r="O6110" t="s">
        <v>8224</v>
      </c>
      <c r="P6110" t="s">
        <v>8383</v>
      </c>
      <c r="Q6110" s="8" t="s">
        <v>8376</v>
      </c>
      <c r="S6110" s="7">
        <v>1</v>
      </c>
      <c r="T6110" s="4">
        <v>2500</v>
      </c>
      <c r="U6110" s="4">
        <v>3060.22</v>
      </c>
      <c r="V6110" s="25">
        <v>44.404189814813435</v>
      </c>
      <c r="W6110" s="4">
        <v>89</v>
      </c>
    </row>
    <row r="6111" spans="1:23" x14ac:dyDescent="0.45">
      <c r="A6111" t="s">
        <v>8346</v>
      </c>
      <c r="B6111" t="s">
        <v>8224</v>
      </c>
      <c r="C6111" t="s">
        <v>8383</v>
      </c>
      <c r="D6111" s="8" t="s">
        <v>8376</v>
      </c>
      <c r="E6111">
        <v>1664</v>
      </c>
      <c r="F6111" s="7">
        <v>1</v>
      </c>
      <c r="G6111" s="4">
        <v>2500</v>
      </c>
      <c r="H6111" s="4">
        <v>3060.22</v>
      </c>
      <c r="I6111" s="25">
        <v>44.404189814813435</v>
      </c>
      <c r="J6111" s="4">
        <v>89</v>
      </c>
      <c r="N6111" t="s">
        <v>8346</v>
      </c>
      <c r="O6111" t="s">
        <v>8224</v>
      </c>
      <c r="P6111" t="s">
        <v>8383</v>
      </c>
      <c r="Q6111" s="8" t="s">
        <v>8376</v>
      </c>
      <c r="R6111">
        <v>1664</v>
      </c>
      <c r="S6111" s="7">
        <v>1</v>
      </c>
      <c r="T6111" s="4">
        <v>2500</v>
      </c>
      <c r="U6111" s="4">
        <v>3060.22</v>
      </c>
      <c r="V6111" s="25">
        <v>44.404189814813435</v>
      </c>
      <c r="W6111" s="4">
        <v>89</v>
      </c>
    </row>
    <row r="6112" spans="1:23" x14ac:dyDescent="0.45">
      <c r="A6112" t="s">
        <v>8346</v>
      </c>
      <c r="B6112" t="s">
        <v>8224</v>
      </c>
      <c r="C6112" t="s">
        <v>8383</v>
      </c>
      <c r="D6112" s="8" t="s">
        <v>8378</v>
      </c>
      <c r="F6112" s="7">
        <v>3</v>
      </c>
      <c r="G6112" s="4">
        <v>5600</v>
      </c>
      <c r="H6112" s="4">
        <v>6922</v>
      </c>
      <c r="I6112" s="25">
        <v>35.466022376543457</v>
      </c>
      <c r="J6112" s="4">
        <v>124</v>
      </c>
      <c r="N6112" t="s">
        <v>8346</v>
      </c>
      <c r="O6112" t="s">
        <v>8224</v>
      </c>
      <c r="P6112" t="s">
        <v>8383</v>
      </c>
      <c r="Q6112" s="8" t="s">
        <v>8378</v>
      </c>
      <c r="S6112" s="7">
        <v>3</v>
      </c>
      <c r="T6112" s="4">
        <v>5600</v>
      </c>
      <c r="U6112" s="4">
        <v>6922</v>
      </c>
      <c r="V6112" s="25">
        <v>35.466022376543457</v>
      </c>
      <c r="W6112" s="4">
        <v>124</v>
      </c>
    </row>
    <row r="6113" spans="1:23" x14ac:dyDescent="0.45">
      <c r="A6113" t="s">
        <v>8346</v>
      </c>
      <c r="B6113" t="s">
        <v>8224</v>
      </c>
      <c r="C6113" t="s">
        <v>8383</v>
      </c>
      <c r="D6113" s="8" t="s">
        <v>8378</v>
      </c>
      <c r="E6113">
        <v>1654</v>
      </c>
      <c r="F6113" s="7">
        <v>1</v>
      </c>
      <c r="G6113" s="4">
        <v>1100</v>
      </c>
      <c r="H6113" s="4">
        <v>1319</v>
      </c>
      <c r="I6113" s="25">
        <v>30</v>
      </c>
      <c r="J6113" s="4">
        <v>34</v>
      </c>
      <c r="N6113" t="s">
        <v>8346</v>
      </c>
      <c r="O6113" t="s">
        <v>8224</v>
      </c>
      <c r="P6113" t="s">
        <v>8383</v>
      </c>
      <c r="Q6113" s="8" t="s">
        <v>8378</v>
      </c>
      <c r="R6113">
        <v>1654</v>
      </c>
      <c r="S6113" s="7">
        <v>1</v>
      </c>
      <c r="T6113" s="4">
        <v>1100</v>
      </c>
      <c r="U6113" s="4">
        <v>1319</v>
      </c>
      <c r="V6113" s="25">
        <v>30</v>
      </c>
      <c r="W6113" s="4">
        <v>34</v>
      </c>
    </row>
    <row r="6114" spans="1:23" x14ac:dyDescent="0.45">
      <c r="A6114" t="s">
        <v>8346</v>
      </c>
      <c r="B6114" t="s">
        <v>8224</v>
      </c>
      <c r="C6114" t="s">
        <v>8383</v>
      </c>
      <c r="D6114" s="8" t="s">
        <v>8378</v>
      </c>
      <c r="E6114">
        <v>1655</v>
      </c>
      <c r="F6114" s="7">
        <v>1</v>
      </c>
      <c r="G6114" s="4">
        <v>1500</v>
      </c>
      <c r="H6114" s="4">
        <v>2143</v>
      </c>
      <c r="I6114" s="25">
        <v>29.958333333328483</v>
      </c>
      <c r="J6114" s="4">
        <v>48</v>
      </c>
      <c r="N6114" t="s">
        <v>8346</v>
      </c>
      <c r="O6114" t="s">
        <v>8224</v>
      </c>
      <c r="P6114" t="s">
        <v>8383</v>
      </c>
      <c r="Q6114" s="8" t="s">
        <v>8378</v>
      </c>
      <c r="R6114">
        <v>1655</v>
      </c>
      <c r="S6114" s="7">
        <v>1</v>
      </c>
      <c r="T6114" s="4">
        <v>1500</v>
      </c>
      <c r="U6114" s="4">
        <v>2143</v>
      </c>
      <c r="V6114" s="25">
        <v>29.958333333328483</v>
      </c>
      <c r="W6114" s="4">
        <v>48</v>
      </c>
    </row>
    <row r="6115" spans="1:23" x14ac:dyDescent="0.45">
      <c r="A6115" t="s">
        <v>8346</v>
      </c>
      <c r="B6115" t="s">
        <v>8224</v>
      </c>
      <c r="C6115" t="s">
        <v>8383</v>
      </c>
      <c r="D6115" s="8" t="s">
        <v>8378</v>
      </c>
      <c r="E6115">
        <v>1676</v>
      </c>
      <c r="F6115" s="7">
        <v>1</v>
      </c>
      <c r="G6115" s="4">
        <v>3000</v>
      </c>
      <c r="H6115" s="4">
        <v>3460</v>
      </c>
      <c r="I6115" s="25">
        <v>46.43973379630188</v>
      </c>
      <c r="J6115" s="4">
        <v>42</v>
      </c>
      <c r="N6115" t="s">
        <v>8346</v>
      </c>
      <c r="O6115" t="s">
        <v>8224</v>
      </c>
      <c r="P6115" t="s">
        <v>8383</v>
      </c>
      <c r="Q6115" s="8" t="s">
        <v>8378</v>
      </c>
      <c r="R6115">
        <v>1676</v>
      </c>
      <c r="S6115" s="7">
        <v>1</v>
      </c>
      <c r="T6115" s="4">
        <v>3000</v>
      </c>
      <c r="U6115" s="4">
        <v>3460</v>
      </c>
      <c r="V6115" s="25">
        <v>46.43973379630188</v>
      </c>
      <c r="W6115" s="4">
        <v>42</v>
      </c>
    </row>
    <row r="6116" spans="1:23" x14ac:dyDescent="0.45">
      <c r="A6116" t="s">
        <v>8346</v>
      </c>
      <c r="B6116" t="s">
        <v>8224</v>
      </c>
      <c r="C6116" t="s">
        <v>8383</v>
      </c>
      <c r="D6116" s="8" t="s">
        <v>8379</v>
      </c>
      <c r="F6116" s="7">
        <v>1</v>
      </c>
      <c r="G6116" s="4">
        <v>25000</v>
      </c>
      <c r="H6116" s="4">
        <v>26233.45</v>
      </c>
      <c r="I6116" s="25">
        <v>30</v>
      </c>
      <c r="J6116" s="4">
        <v>221</v>
      </c>
      <c r="N6116" t="s">
        <v>8346</v>
      </c>
      <c r="O6116" t="s">
        <v>8224</v>
      </c>
      <c r="P6116" t="s">
        <v>8383</v>
      </c>
      <c r="Q6116" s="8" t="s">
        <v>8379</v>
      </c>
      <c r="S6116" s="7">
        <v>1</v>
      </c>
      <c r="T6116" s="4">
        <v>25000</v>
      </c>
      <c r="U6116" s="4">
        <v>26233.45</v>
      </c>
      <c r="V6116" s="25">
        <v>30</v>
      </c>
      <c r="W6116" s="4">
        <v>221</v>
      </c>
    </row>
    <row r="6117" spans="1:23" x14ac:dyDescent="0.45">
      <c r="A6117" t="s">
        <v>8346</v>
      </c>
      <c r="B6117" t="s">
        <v>8224</v>
      </c>
      <c r="C6117" t="s">
        <v>8383</v>
      </c>
      <c r="D6117" s="8" t="s">
        <v>8379</v>
      </c>
      <c r="E6117">
        <v>1657</v>
      </c>
      <c r="F6117" s="7">
        <v>1</v>
      </c>
      <c r="G6117" s="4">
        <v>25000</v>
      </c>
      <c r="H6117" s="4">
        <v>26233.45</v>
      </c>
      <c r="I6117" s="25">
        <v>30</v>
      </c>
      <c r="J6117" s="4">
        <v>221</v>
      </c>
      <c r="N6117" t="s">
        <v>8346</v>
      </c>
      <c r="O6117" t="s">
        <v>8224</v>
      </c>
      <c r="P6117" t="s">
        <v>8383</v>
      </c>
      <c r="Q6117" s="8" t="s">
        <v>8379</v>
      </c>
      <c r="R6117">
        <v>1657</v>
      </c>
      <c r="S6117" s="7">
        <v>1</v>
      </c>
      <c r="T6117" s="4">
        <v>25000</v>
      </c>
      <c r="U6117" s="4">
        <v>26233.45</v>
      </c>
      <c r="V6117" s="25">
        <v>30</v>
      </c>
      <c r="W6117" s="4">
        <v>221</v>
      </c>
    </row>
    <row r="6118" spans="1:23" x14ac:dyDescent="0.45">
      <c r="A6118" t="s">
        <v>8346</v>
      </c>
      <c r="B6118" t="s">
        <v>8224</v>
      </c>
      <c r="C6118" t="s">
        <v>8383</v>
      </c>
      <c r="D6118" s="8" t="s">
        <v>8369</v>
      </c>
      <c r="F6118" s="7">
        <v>2</v>
      </c>
      <c r="G6118" s="4">
        <v>6700</v>
      </c>
      <c r="H6118" s="4">
        <v>7156</v>
      </c>
      <c r="I6118" s="25">
        <v>30</v>
      </c>
      <c r="J6118" s="4">
        <v>95</v>
      </c>
      <c r="N6118" t="s">
        <v>8346</v>
      </c>
      <c r="O6118" t="s">
        <v>8224</v>
      </c>
      <c r="P6118" t="s">
        <v>8383</v>
      </c>
      <c r="Q6118" s="8" t="s">
        <v>8369</v>
      </c>
      <c r="S6118" s="7">
        <v>2</v>
      </c>
      <c r="T6118" s="4">
        <v>6700</v>
      </c>
      <c r="U6118" s="4">
        <v>7156</v>
      </c>
      <c r="V6118" s="25">
        <v>30</v>
      </c>
      <c r="W6118" s="4">
        <v>95</v>
      </c>
    </row>
    <row r="6119" spans="1:23" x14ac:dyDescent="0.45">
      <c r="A6119" t="s">
        <v>8346</v>
      </c>
      <c r="B6119" t="s">
        <v>8224</v>
      </c>
      <c r="C6119" t="s">
        <v>8383</v>
      </c>
      <c r="D6119" s="8" t="s">
        <v>8369</v>
      </c>
      <c r="E6119">
        <v>1647</v>
      </c>
      <c r="F6119" s="7">
        <v>1</v>
      </c>
      <c r="G6119" s="4">
        <v>5000</v>
      </c>
      <c r="H6119" s="4">
        <v>5236</v>
      </c>
      <c r="I6119" s="25">
        <v>30</v>
      </c>
      <c r="J6119" s="4">
        <v>46</v>
      </c>
      <c r="N6119" t="s">
        <v>8346</v>
      </c>
      <c r="O6119" t="s">
        <v>8224</v>
      </c>
      <c r="P6119" t="s">
        <v>8383</v>
      </c>
      <c r="Q6119" s="8" t="s">
        <v>8369</v>
      </c>
      <c r="R6119">
        <v>1647</v>
      </c>
      <c r="S6119" s="7">
        <v>1</v>
      </c>
      <c r="T6119" s="4">
        <v>5000</v>
      </c>
      <c r="U6119" s="4">
        <v>5236</v>
      </c>
      <c r="V6119" s="25">
        <v>30</v>
      </c>
      <c r="W6119" s="4">
        <v>46</v>
      </c>
    </row>
    <row r="6120" spans="1:23" x14ac:dyDescent="0.45">
      <c r="A6120" t="s">
        <v>8346</v>
      </c>
      <c r="B6120" t="s">
        <v>8224</v>
      </c>
      <c r="C6120" t="s">
        <v>8383</v>
      </c>
      <c r="D6120" s="8" t="s">
        <v>8369</v>
      </c>
      <c r="E6120">
        <v>1672</v>
      </c>
      <c r="F6120" s="7">
        <v>1</v>
      </c>
      <c r="G6120" s="4">
        <v>1700</v>
      </c>
      <c r="H6120" s="4">
        <v>1920</v>
      </c>
      <c r="I6120" s="25">
        <v>30</v>
      </c>
      <c r="J6120" s="4">
        <v>49</v>
      </c>
      <c r="N6120" t="s">
        <v>8346</v>
      </c>
      <c r="O6120" t="s">
        <v>8224</v>
      </c>
      <c r="P6120" t="s">
        <v>8383</v>
      </c>
      <c r="Q6120" s="8" t="s">
        <v>8369</v>
      </c>
      <c r="R6120">
        <v>1672</v>
      </c>
      <c r="S6120" s="7">
        <v>1</v>
      </c>
      <c r="T6120" s="4">
        <v>1700</v>
      </c>
      <c r="U6120" s="4">
        <v>1920</v>
      </c>
      <c r="V6120" s="25">
        <v>30</v>
      </c>
      <c r="W6120" s="4">
        <v>49</v>
      </c>
    </row>
    <row r="6121" spans="1:23" x14ac:dyDescent="0.45">
      <c r="A6121" t="s">
        <v>8346</v>
      </c>
      <c r="B6121" t="s">
        <v>8224</v>
      </c>
      <c r="C6121" t="s">
        <v>8383</v>
      </c>
      <c r="D6121" s="8" t="s">
        <v>8371</v>
      </c>
      <c r="F6121" s="7">
        <v>1</v>
      </c>
      <c r="G6121" s="4">
        <v>5000</v>
      </c>
      <c r="H6121" s="4">
        <v>6235</v>
      </c>
      <c r="I6121" s="25">
        <v>30</v>
      </c>
      <c r="J6121" s="4">
        <v>37</v>
      </c>
      <c r="N6121" t="s">
        <v>8346</v>
      </c>
      <c r="O6121" t="s">
        <v>8224</v>
      </c>
      <c r="P6121" t="s">
        <v>8383</v>
      </c>
      <c r="Q6121" s="8" t="s">
        <v>8371</v>
      </c>
      <c r="S6121" s="7">
        <v>1</v>
      </c>
      <c r="T6121" s="4">
        <v>5000</v>
      </c>
      <c r="U6121" s="4">
        <v>6235</v>
      </c>
      <c r="V6121" s="25">
        <v>30</v>
      </c>
      <c r="W6121" s="4">
        <v>37</v>
      </c>
    </row>
    <row r="6122" spans="1:23" x14ac:dyDescent="0.45">
      <c r="A6122" t="s">
        <v>8346</v>
      </c>
      <c r="B6122" t="s">
        <v>8224</v>
      </c>
      <c r="C6122" t="s">
        <v>8383</v>
      </c>
      <c r="D6122" s="8" t="s">
        <v>8371</v>
      </c>
      <c r="E6122">
        <v>1643</v>
      </c>
      <c r="F6122" s="7">
        <v>1</v>
      </c>
      <c r="G6122" s="4">
        <v>5000</v>
      </c>
      <c r="H6122" s="4">
        <v>6235</v>
      </c>
      <c r="I6122" s="25">
        <v>30</v>
      </c>
      <c r="J6122" s="4">
        <v>37</v>
      </c>
      <c r="N6122" t="s">
        <v>8346</v>
      </c>
      <c r="O6122" t="s">
        <v>8224</v>
      </c>
      <c r="P6122" t="s">
        <v>8383</v>
      </c>
      <c r="Q6122" s="8" t="s">
        <v>8371</v>
      </c>
      <c r="R6122">
        <v>1643</v>
      </c>
      <c r="S6122" s="7">
        <v>1</v>
      </c>
      <c r="T6122" s="4">
        <v>5000</v>
      </c>
      <c r="U6122" s="4">
        <v>6235</v>
      </c>
      <c r="V6122" s="25">
        <v>30</v>
      </c>
      <c r="W6122" s="4">
        <v>37</v>
      </c>
    </row>
    <row r="6123" spans="1:23" x14ac:dyDescent="0.45">
      <c r="A6123" t="s">
        <v>8346</v>
      </c>
      <c r="B6123" t="s">
        <v>8224</v>
      </c>
      <c r="C6123" t="s">
        <v>8383</v>
      </c>
      <c r="D6123" s="8" t="s">
        <v>8372</v>
      </c>
      <c r="F6123" s="7">
        <v>1</v>
      </c>
      <c r="G6123" s="4">
        <v>10000</v>
      </c>
      <c r="H6123" s="4">
        <v>10950</v>
      </c>
      <c r="I6123" s="25">
        <v>60.041666666664241</v>
      </c>
      <c r="J6123" s="4">
        <v>128</v>
      </c>
      <c r="N6123" t="s">
        <v>8346</v>
      </c>
      <c r="O6123" t="s">
        <v>8224</v>
      </c>
      <c r="P6123" t="s">
        <v>8383</v>
      </c>
      <c r="Q6123" s="8" t="s">
        <v>8372</v>
      </c>
      <c r="S6123" s="7">
        <v>1</v>
      </c>
      <c r="T6123" s="4">
        <v>10000</v>
      </c>
      <c r="U6123" s="4">
        <v>10950</v>
      </c>
      <c r="V6123" s="25">
        <v>60.041666666664241</v>
      </c>
      <c r="W6123" s="4">
        <v>128</v>
      </c>
    </row>
    <row r="6124" spans="1:23" x14ac:dyDescent="0.45">
      <c r="A6124" t="s">
        <v>8346</v>
      </c>
      <c r="B6124" t="s">
        <v>8224</v>
      </c>
      <c r="C6124" t="s">
        <v>8383</v>
      </c>
      <c r="D6124" s="8" t="s">
        <v>8372</v>
      </c>
      <c r="E6124">
        <v>1644</v>
      </c>
      <c r="F6124" s="7">
        <v>1</v>
      </c>
      <c r="G6124" s="4">
        <v>10000</v>
      </c>
      <c r="H6124" s="4">
        <v>10950</v>
      </c>
      <c r="I6124" s="25">
        <v>60.041666666664241</v>
      </c>
      <c r="J6124" s="4">
        <v>128</v>
      </c>
      <c r="N6124" t="s">
        <v>8346</v>
      </c>
      <c r="O6124" t="s">
        <v>8224</v>
      </c>
      <c r="P6124" t="s">
        <v>8383</v>
      </c>
      <c r="Q6124" s="8" t="s">
        <v>8372</v>
      </c>
      <c r="R6124">
        <v>1644</v>
      </c>
      <c r="S6124" s="7">
        <v>1</v>
      </c>
      <c r="T6124" s="4">
        <v>10000</v>
      </c>
      <c r="U6124" s="4">
        <v>10950</v>
      </c>
      <c r="V6124" s="25">
        <v>60.041666666664241</v>
      </c>
      <c r="W6124" s="4">
        <v>128</v>
      </c>
    </row>
    <row r="6125" spans="1:23" x14ac:dyDescent="0.45">
      <c r="A6125" t="s">
        <v>8346</v>
      </c>
      <c r="B6125" t="s">
        <v>8224</v>
      </c>
      <c r="C6125" t="s">
        <v>8383</v>
      </c>
      <c r="D6125" s="8" t="s">
        <v>8374</v>
      </c>
      <c r="F6125" s="7">
        <v>2</v>
      </c>
      <c r="G6125" s="4">
        <v>13500</v>
      </c>
      <c r="H6125" s="4">
        <v>15459.119999999999</v>
      </c>
      <c r="I6125" s="25">
        <v>34.187690972219571</v>
      </c>
      <c r="J6125" s="4">
        <v>155</v>
      </c>
      <c r="N6125" t="s">
        <v>8346</v>
      </c>
      <c r="O6125" t="s">
        <v>8224</v>
      </c>
      <c r="P6125" t="s">
        <v>8383</v>
      </c>
      <c r="Q6125" s="8" t="s">
        <v>8374</v>
      </c>
      <c r="S6125" s="7">
        <v>2</v>
      </c>
      <c r="T6125" s="4">
        <v>13500</v>
      </c>
      <c r="U6125" s="4">
        <v>15459.119999999999</v>
      </c>
      <c r="V6125" s="25">
        <v>34.187690972219571</v>
      </c>
      <c r="W6125" s="4">
        <v>155</v>
      </c>
    </row>
    <row r="6126" spans="1:23" x14ac:dyDescent="0.45">
      <c r="A6126" t="s">
        <v>8346</v>
      </c>
      <c r="B6126" t="s">
        <v>8224</v>
      </c>
      <c r="C6126" t="s">
        <v>8383</v>
      </c>
      <c r="D6126" s="8" t="s">
        <v>8374</v>
      </c>
      <c r="E6126">
        <v>1656</v>
      </c>
      <c r="F6126" s="7">
        <v>1</v>
      </c>
      <c r="G6126" s="4">
        <v>7500</v>
      </c>
      <c r="H6126" s="4">
        <v>7525.12</v>
      </c>
      <c r="I6126" s="25">
        <v>30</v>
      </c>
      <c r="J6126" s="4">
        <v>48</v>
      </c>
      <c r="N6126" t="s">
        <v>8346</v>
      </c>
      <c r="O6126" t="s">
        <v>8224</v>
      </c>
      <c r="P6126" t="s">
        <v>8383</v>
      </c>
      <c r="Q6126" s="8" t="s">
        <v>8374</v>
      </c>
      <c r="R6126">
        <v>1656</v>
      </c>
      <c r="S6126" s="7">
        <v>1</v>
      </c>
      <c r="T6126" s="4">
        <v>7500</v>
      </c>
      <c r="U6126" s="4">
        <v>7525.12</v>
      </c>
      <c r="V6126" s="25">
        <v>30</v>
      </c>
      <c r="W6126" s="4">
        <v>48</v>
      </c>
    </row>
    <row r="6127" spans="1:23" x14ac:dyDescent="0.45">
      <c r="A6127" t="s">
        <v>8346</v>
      </c>
      <c r="B6127" t="s">
        <v>8224</v>
      </c>
      <c r="C6127" t="s">
        <v>8383</v>
      </c>
      <c r="D6127" s="8" t="s">
        <v>8374</v>
      </c>
      <c r="E6127">
        <v>1658</v>
      </c>
      <c r="F6127" s="7">
        <v>1</v>
      </c>
      <c r="G6127" s="4">
        <v>6000</v>
      </c>
      <c r="H6127" s="4">
        <v>7934</v>
      </c>
      <c r="I6127" s="25">
        <v>38.375381944439141</v>
      </c>
      <c r="J6127" s="4">
        <v>107</v>
      </c>
      <c r="N6127" t="s">
        <v>8346</v>
      </c>
      <c r="O6127" t="s">
        <v>8224</v>
      </c>
      <c r="P6127" t="s">
        <v>8383</v>
      </c>
      <c r="Q6127" s="8" t="s">
        <v>8374</v>
      </c>
      <c r="R6127">
        <v>1658</v>
      </c>
      <c r="S6127" s="7">
        <v>1</v>
      </c>
      <c r="T6127" s="4">
        <v>6000</v>
      </c>
      <c r="U6127" s="4">
        <v>7934</v>
      </c>
      <c r="V6127" s="25">
        <v>38.375381944439141</v>
      </c>
      <c r="W6127" s="4">
        <v>107</v>
      </c>
    </row>
    <row r="6128" spans="1:23" x14ac:dyDescent="0.45">
      <c r="A6128" t="s">
        <v>8346</v>
      </c>
      <c r="B6128" t="s">
        <v>8224</v>
      </c>
      <c r="C6128" t="s">
        <v>8384</v>
      </c>
      <c r="F6128" s="7"/>
      <c r="G6128" s="4"/>
      <c r="H6128" s="4"/>
      <c r="I6128" s="25"/>
      <c r="J6128" s="4"/>
      <c r="N6128" t="s">
        <v>8346</v>
      </c>
      <c r="O6128" t="s">
        <v>8224</v>
      </c>
      <c r="P6128" t="s">
        <v>8384</v>
      </c>
      <c r="S6128" s="7"/>
      <c r="T6128" s="4"/>
      <c r="U6128" s="4"/>
      <c r="V6128" s="25"/>
      <c r="W6128" s="4"/>
    </row>
    <row r="6129" spans="1:23" x14ac:dyDescent="0.45">
      <c r="A6129" t="s">
        <v>8346</v>
      </c>
      <c r="B6129" t="s">
        <v>8224</v>
      </c>
      <c r="C6129" t="s">
        <v>8384</v>
      </c>
      <c r="D6129" s="8" t="s">
        <v>8377</v>
      </c>
      <c r="F6129" s="7">
        <v>1</v>
      </c>
      <c r="G6129" s="4">
        <v>2500</v>
      </c>
      <c r="H6129" s="4">
        <v>4022</v>
      </c>
      <c r="I6129" s="25">
        <v>29.958333333328483</v>
      </c>
      <c r="J6129" s="4">
        <v>98</v>
      </c>
      <c r="N6129" t="s">
        <v>8346</v>
      </c>
      <c r="O6129" t="s">
        <v>8224</v>
      </c>
      <c r="P6129" t="s">
        <v>8384</v>
      </c>
      <c r="Q6129" s="8" t="s">
        <v>8377</v>
      </c>
      <c r="S6129" s="7">
        <v>1</v>
      </c>
      <c r="T6129" s="4">
        <v>2500</v>
      </c>
      <c r="U6129" s="4">
        <v>4022</v>
      </c>
      <c r="V6129" s="25">
        <v>29.958333333328483</v>
      </c>
      <c r="W6129" s="4">
        <v>98</v>
      </c>
    </row>
    <row r="6130" spans="1:23" x14ac:dyDescent="0.45">
      <c r="A6130" t="s">
        <v>8346</v>
      </c>
      <c r="B6130" t="s">
        <v>8224</v>
      </c>
      <c r="C6130" t="s">
        <v>8384</v>
      </c>
      <c r="D6130" s="8" t="s">
        <v>8377</v>
      </c>
      <c r="E6130">
        <v>1666</v>
      </c>
      <c r="F6130" s="7">
        <v>1</v>
      </c>
      <c r="G6130" s="4">
        <v>2500</v>
      </c>
      <c r="H6130" s="4">
        <v>4022</v>
      </c>
      <c r="I6130" s="25">
        <v>29.958333333328483</v>
      </c>
      <c r="J6130" s="4">
        <v>98</v>
      </c>
      <c r="N6130" t="s">
        <v>8346</v>
      </c>
      <c r="O6130" t="s">
        <v>8224</v>
      </c>
      <c r="P6130" t="s">
        <v>8384</v>
      </c>
      <c r="Q6130" s="8" t="s">
        <v>8377</v>
      </c>
      <c r="R6130">
        <v>1666</v>
      </c>
      <c r="S6130" s="7">
        <v>1</v>
      </c>
      <c r="T6130" s="4">
        <v>2500</v>
      </c>
      <c r="U6130" s="4">
        <v>4022</v>
      </c>
      <c r="V6130" s="25">
        <v>29.958333333328483</v>
      </c>
      <c r="W6130" s="4">
        <v>98</v>
      </c>
    </row>
    <row r="6131" spans="1:23" x14ac:dyDescent="0.45">
      <c r="A6131" t="s">
        <v>8346</v>
      </c>
      <c r="B6131" t="s">
        <v>8224</v>
      </c>
      <c r="C6131" t="s">
        <v>8384</v>
      </c>
      <c r="D6131" s="8" t="s">
        <v>8372</v>
      </c>
      <c r="F6131" s="7">
        <v>2</v>
      </c>
      <c r="G6131" s="4">
        <v>7000</v>
      </c>
      <c r="H6131" s="4">
        <v>8371</v>
      </c>
      <c r="I6131" s="25">
        <v>22</v>
      </c>
      <c r="J6131" s="4">
        <v>42</v>
      </c>
      <c r="N6131" t="s">
        <v>8346</v>
      </c>
      <c r="O6131" t="s">
        <v>8224</v>
      </c>
      <c r="P6131" t="s">
        <v>8384</v>
      </c>
      <c r="Q6131" s="8" t="s">
        <v>8372</v>
      </c>
      <c r="S6131" s="7">
        <v>2</v>
      </c>
      <c r="T6131" s="4">
        <v>7000</v>
      </c>
      <c r="U6131" s="4">
        <v>8371</v>
      </c>
      <c r="V6131" s="25">
        <v>22</v>
      </c>
      <c r="W6131" s="4">
        <v>42</v>
      </c>
    </row>
    <row r="6132" spans="1:23" x14ac:dyDescent="0.45">
      <c r="A6132" t="s">
        <v>8346</v>
      </c>
      <c r="B6132" t="s">
        <v>8224</v>
      </c>
      <c r="C6132" t="s">
        <v>8384</v>
      </c>
      <c r="D6132" s="8" t="s">
        <v>8372</v>
      </c>
      <c r="E6132">
        <v>1645</v>
      </c>
      <c r="F6132" s="7">
        <v>1</v>
      </c>
      <c r="G6132" s="4">
        <v>5000</v>
      </c>
      <c r="H6132" s="4">
        <v>5540</v>
      </c>
      <c r="I6132" s="25">
        <v>14</v>
      </c>
      <c r="J6132" s="4">
        <v>10</v>
      </c>
      <c r="N6132" t="s">
        <v>8346</v>
      </c>
      <c r="O6132" t="s">
        <v>8224</v>
      </c>
      <c r="P6132" t="s">
        <v>8384</v>
      </c>
      <c r="Q6132" s="8" t="s">
        <v>8372</v>
      </c>
      <c r="R6132">
        <v>1645</v>
      </c>
      <c r="S6132" s="7">
        <v>1</v>
      </c>
      <c r="T6132" s="4">
        <v>5000</v>
      </c>
      <c r="U6132" s="4">
        <v>5540</v>
      </c>
      <c r="V6132" s="25">
        <v>14</v>
      </c>
      <c r="W6132" s="4">
        <v>10</v>
      </c>
    </row>
    <row r="6133" spans="1:23" x14ac:dyDescent="0.45">
      <c r="A6133" t="s">
        <v>8346</v>
      </c>
      <c r="B6133" t="s">
        <v>8224</v>
      </c>
      <c r="C6133" t="s">
        <v>8384</v>
      </c>
      <c r="D6133" s="8" t="s">
        <v>8372</v>
      </c>
      <c r="E6133">
        <v>1650</v>
      </c>
      <c r="F6133" s="7">
        <v>1</v>
      </c>
      <c r="G6133" s="4">
        <v>2000</v>
      </c>
      <c r="H6133" s="4">
        <v>2831</v>
      </c>
      <c r="I6133" s="25">
        <v>30</v>
      </c>
      <c r="J6133" s="4">
        <v>32</v>
      </c>
      <c r="N6133" t="s">
        <v>8346</v>
      </c>
      <c r="O6133" t="s">
        <v>8224</v>
      </c>
      <c r="P6133" t="s">
        <v>8384</v>
      </c>
      <c r="Q6133" s="8" t="s">
        <v>8372</v>
      </c>
      <c r="R6133">
        <v>1650</v>
      </c>
      <c r="S6133" s="7">
        <v>1</v>
      </c>
      <c r="T6133" s="4">
        <v>2000</v>
      </c>
      <c r="U6133" s="4">
        <v>2831</v>
      </c>
      <c r="V6133" s="25">
        <v>30</v>
      </c>
      <c r="W6133" s="4">
        <v>32</v>
      </c>
    </row>
    <row r="6134" spans="1:23" x14ac:dyDescent="0.45">
      <c r="A6134" t="s">
        <v>8346</v>
      </c>
      <c r="B6134" t="s">
        <v>8224</v>
      </c>
      <c r="C6134" t="s">
        <v>8384</v>
      </c>
      <c r="D6134" s="8" t="s">
        <v>8373</v>
      </c>
      <c r="F6134" s="7">
        <v>1</v>
      </c>
      <c r="G6134" s="4">
        <v>4500</v>
      </c>
      <c r="H6134" s="4">
        <v>4530</v>
      </c>
      <c r="I6134" s="25">
        <v>30.041666666664241</v>
      </c>
      <c r="J6134" s="4">
        <v>70</v>
      </c>
      <c r="N6134" t="s">
        <v>8346</v>
      </c>
      <c r="O6134" t="s">
        <v>8224</v>
      </c>
      <c r="P6134" t="s">
        <v>8384</v>
      </c>
      <c r="Q6134" s="8" t="s">
        <v>8373</v>
      </c>
      <c r="S6134" s="7">
        <v>1</v>
      </c>
      <c r="T6134" s="4">
        <v>4500</v>
      </c>
      <c r="U6134" s="4">
        <v>4530</v>
      </c>
      <c r="V6134" s="25">
        <v>30.041666666664241</v>
      </c>
      <c r="W6134" s="4">
        <v>70</v>
      </c>
    </row>
    <row r="6135" spans="1:23" x14ac:dyDescent="0.45">
      <c r="A6135" t="s">
        <v>8346</v>
      </c>
      <c r="B6135" t="s">
        <v>8224</v>
      </c>
      <c r="C6135" t="s">
        <v>8384</v>
      </c>
      <c r="D6135" s="8" t="s">
        <v>8373</v>
      </c>
      <c r="E6135">
        <v>1652</v>
      </c>
      <c r="F6135" s="7">
        <v>1</v>
      </c>
      <c r="G6135" s="4">
        <v>4500</v>
      </c>
      <c r="H6135" s="4">
        <v>4530</v>
      </c>
      <c r="I6135" s="25">
        <v>30.041666666664241</v>
      </c>
      <c r="J6135" s="4">
        <v>70</v>
      </c>
      <c r="N6135" t="s">
        <v>8346</v>
      </c>
      <c r="O6135" t="s">
        <v>8224</v>
      </c>
      <c r="P6135" t="s">
        <v>8384</v>
      </c>
      <c r="Q6135" s="8" t="s">
        <v>8373</v>
      </c>
      <c r="R6135">
        <v>1652</v>
      </c>
      <c r="S6135" s="7">
        <v>1</v>
      </c>
      <c r="T6135" s="4">
        <v>4500</v>
      </c>
      <c r="U6135" s="4">
        <v>4530</v>
      </c>
      <c r="V6135" s="25">
        <v>30.041666666664241</v>
      </c>
      <c r="W6135" s="4">
        <v>70</v>
      </c>
    </row>
    <row r="6136" spans="1:23" x14ac:dyDescent="0.45">
      <c r="A6136" t="s">
        <v>8346</v>
      </c>
      <c r="B6136" t="s">
        <v>8224</v>
      </c>
      <c r="C6136" t="s">
        <v>8385</v>
      </c>
      <c r="F6136" s="7"/>
      <c r="G6136" s="4"/>
      <c r="H6136" s="4"/>
      <c r="I6136" s="25"/>
      <c r="J6136" s="4"/>
      <c r="N6136" t="s">
        <v>8346</v>
      </c>
      <c r="O6136" t="s">
        <v>8224</v>
      </c>
      <c r="P6136" t="s">
        <v>8385</v>
      </c>
      <c r="S6136" s="7"/>
      <c r="T6136" s="4"/>
      <c r="U6136" s="4"/>
      <c r="V6136" s="25"/>
      <c r="W6136" s="4"/>
    </row>
    <row r="6137" spans="1:23" x14ac:dyDescent="0.45">
      <c r="A6137" t="s">
        <v>8346</v>
      </c>
      <c r="B6137" t="s">
        <v>8224</v>
      </c>
      <c r="C6137" t="s">
        <v>8385</v>
      </c>
      <c r="D6137" s="8" t="s">
        <v>8376</v>
      </c>
      <c r="F6137" s="7">
        <v>1</v>
      </c>
      <c r="G6137" s="4">
        <v>1500</v>
      </c>
      <c r="H6137" s="4">
        <v>1776</v>
      </c>
      <c r="I6137" s="25">
        <v>14</v>
      </c>
      <c r="J6137" s="4">
        <v>49</v>
      </c>
      <c r="N6137" t="s">
        <v>8346</v>
      </c>
      <c r="O6137" t="s">
        <v>8224</v>
      </c>
      <c r="P6137" t="s">
        <v>8385</v>
      </c>
      <c r="Q6137" s="8" t="s">
        <v>8376</v>
      </c>
      <c r="S6137" s="7">
        <v>1</v>
      </c>
      <c r="T6137" s="4">
        <v>1500</v>
      </c>
      <c r="U6137" s="4">
        <v>1776</v>
      </c>
      <c r="V6137" s="25">
        <v>14</v>
      </c>
      <c r="W6137" s="4">
        <v>49</v>
      </c>
    </row>
    <row r="6138" spans="1:23" x14ac:dyDescent="0.45">
      <c r="A6138" t="s">
        <v>8346</v>
      </c>
      <c r="B6138" t="s">
        <v>8224</v>
      </c>
      <c r="C6138" t="s">
        <v>8385</v>
      </c>
      <c r="D6138" s="8" t="s">
        <v>8376</v>
      </c>
      <c r="E6138">
        <v>1678</v>
      </c>
      <c r="F6138" s="7">
        <v>1</v>
      </c>
      <c r="G6138" s="4">
        <v>1500</v>
      </c>
      <c r="H6138" s="4">
        <v>1776</v>
      </c>
      <c r="I6138" s="25">
        <v>14</v>
      </c>
      <c r="J6138" s="4">
        <v>49</v>
      </c>
      <c r="N6138" t="s">
        <v>8346</v>
      </c>
      <c r="O6138" t="s">
        <v>8224</v>
      </c>
      <c r="P6138" t="s">
        <v>8385</v>
      </c>
      <c r="Q6138" s="8" t="s">
        <v>8376</v>
      </c>
      <c r="R6138">
        <v>1678</v>
      </c>
      <c r="S6138" s="7">
        <v>1</v>
      </c>
      <c r="T6138" s="4">
        <v>1500</v>
      </c>
      <c r="U6138" s="4">
        <v>1776</v>
      </c>
      <c r="V6138" s="25">
        <v>14</v>
      </c>
      <c r="W6138" s="4">
        <v>49</v>
      </c>
    </row>
    <row r="6139" spans="1:23" x14ac:dyDescent="0.45">
      <c r="A6139" t="s">
        <v>8346</v>
      </c>
      <c r="B6139" t="s">
        <v>8224</v>
      </c>
      <c r="C6139" t="s">
        <v>8385</v>
      </c>
      <c r="D6139" s="8" t="s">
        <v>8377</v>
      </c>
      <c r="F6139" s="7">
        <v>1</v>
      </c>
      <c r="G6139" s="4">
        <v>3400</v>
      </c>
      <c r="H6139" s="4">
        <v>4313</v>
      </c>
      <c r="I6139" s="25">
        <v>27.220393518524361</v>
      </c>
      <c r="J6139" s="4">
        <v>82</v>
      </c>
      <c r="N6139" t="s">
        <v>8346</v>
      </c>
      <c r="O6139" t="s">
        <v>8224</v>
      </c>
      <c r="P6139" t="s">
        <v>8385</v>
      </c>
      <c r="Q6139" s="8" t="s">
        <v>8377</v>
      </c>
      <c r="S6139" s="7">
        <v>1</v>
      </c>
      <c r="T6139" s="4">
        <v>3400</v>
      </c>
      <c r="U6139" s="4">
        <v>4313</v>
      </c>
      <c r="V6139" s="25">
        <v>27.220393518524361</v>
      </c>
      <c r="W6139" s="4">
        <v>82</v>
      </c>
    </row>
    <row r="6140" spans="1:23" x14ac:dyDescent="0.45">
      <c r="A6140" t="s">
        <v>8346</v>
      </c>
      <c r="B6140" t="s">
        <v>8224</v>
      </c>
      <c r="C6140" t="s">
        <v>8385</v>
      </c>
      <c r="D6140" s="8" t="s">
        <v>8377</v>
      </c>
      <c r="E6140">
        <v>1667</v>
      </c>
      <c r="F6140" s="7">
        <v>1</v>
      </c>
      <c r="G6140" s="4">
        <v>3400</v>
      </c>
      <c r="H6140" s="4">
        <v>4313</v>
      </c>
      <c r="I6140" s="25">
        <v>27.220393518524361</v>
      </c>
      <c r="J6140" s="4">
        <v>82</v>
      </c>
      <c r="N6140" t="s">
        <v>8346</v>
      </c>
      <c r="O6140" t="s">
        <v>8224</v>
      </c>
      <c r="P6140" t="s">
        <v>8385</v>
      </c>
      <c r="Q6140" s="8" t="s">
        <v>8377</v>
      </c>
      <c r="R6140">
        <v>1667</v>
      </c>
      <c r="S6140" s="7">
        <v>1</v>
      </c>
      <c r="T6140" s="4">
        <v>3400</v>
      </c>
      <c r="U6140" s="4">
        <v>4313</v>
      </c>
      <c r="V6140" s="25">
        <v>27.220393518524361</v>
      </c>
      <c r="W6140" s="4">
        <v>82</v>
      </c>
    </row>
    <row r="6141" spans="1:23" x14ac:dyDescent="0.45">
      <c r="A6141" t="s">
        <v>8346</v>
      </c>
      <c r="B6141" t="s">
        <v>8224</v>
      </c>
      <c r="C6141" t="s">
        <v>8385</v>
      </c>
      <c r="D6141" s="8" t="s">
        <v>8379</v>
      </c>
      <c r="F6141" s="7">
        <v>1</v>
      </c>
      <c r="G6141" s="4">
        <v>3800</v>
      </c>
      <c r="H6141" s="4">
        <v>3822.33</v>
      </c>
      <c r="I6141" s="25">
        <v>45</v>
      </c>
      <c r="J6141" s="4">
        <v>81</v>
      </c>
      <c r="N6141" t="s">
        <v>8346</v>
      </c>
      <c r="O6141" t="s">
        <v>8224</v>
      </c>
      <c r="P6141" t="s">
        <v>8385</v>
      </c>
      <c r="Q6141" s="8" t="s">
        <v>8379</v>
      </c>
      <c r="S6141" s="7">
        <v>1</v>
      </c>
      <c r="T6141" s="4">
        <v>3800</v>
      </c>
      <c r="U6141" s="4">
        <v>3822.33</v>
      </c>
      <c r="V6141" s="25">
        <v>45</v>
      </c>
      <c r="W6141" s="4">
        <v>81</v>
      </c>
    </row>
    <row r="6142" spans="1:23" x14ac:dyDescent="0.45">
      <c r="A6142" t="s">
        <v>8346</v>
      </c>
      <c r="B6142" t="s">
        <v>8224</v>
      </c>
      <c r="C6142" t="s">
        <v>8385</v>
      </c>
      <c r="D6142" s="8" t="s">
        <v>8379</v>
      </c>
      <c r="E6142">
        <v>1649</v>
      </c>
      <c r="F6142" s="7">
        <v>1</v>
      </c>
      <c r="G6142" s="4">
        <v>3800</v>
      </c>
      <c r="H6142" s="4">
        <v>3822.33</v>
      </c>
      <c r="I6142" s="25">
        <v>45</v>
      </c>
      <c r="J6142" s="4">
        <v>81</v>
      </c>
      <c r="N6142" t="s">
        <v>8346</v>
      </c>
      <c r="O6142" t="s">
        <v>8224</v>
      </c>
      <c r="P6142" t="s">
        <v>8385</v>
      </c>
      <c r="Q6142" s="8" t="s">
        <v>8379</v>
      </c>
      <c r="R6142">
        <v>1649</v>
      </c>
      <c r="S6142" s="7">
        <v>1</v>
      </c>
      <c r="T6142" s="4">
        <v>3800</v>
      </c>
      <c r="U6142" s="4">
        <v>3822.33</v>
      </c>
      <c r="V6142" s="25">
        <v>45</v>
      </c>
      <c r="W6142" s="4">
        <v>81</v>
      </c>
    </row>
    <row r="6143" spans="1:23" x14ac:dyDescent="0.45">
      <c r="A6143" t="s">
        <v>8346</v>
      </c>
      <c r="B6143" t="s">
        <v>8224</v>
      </c>
      <c r="C6143" t="s">
        <v>8385</v>
      </c>
      <c r="D6143" s="8" t="s">
        <v>8380</v>
      </c>
      <c r="F6143" s="7">
        <v>1</v>
      </c>
      <c r="G6143" s="4">
        <v>1000</v>
      </c>
      <c r="H6143" s="4">
        <v>1175</v>
      </c>
      <c r="I6143" s="25">
        <v>30</v>
      </c>
      <c r="J6143" s="4">
        <v>25</v>
      </c>
      <c r="N6143" t="s">
        <v>8346</v>
      </c>
      <c r="O6143" t="s">
        <v>8224</v>
      </c>
      <c r="P6143" t="s">
        <v>8385</v>
      </c>
      <c r="Q6143" s="8" t="s">
        <v>8380</v>
      </c>
      <c r="S6143" s="7">
        <v>1</v>
      </c>
      <c r="T6143" s="4">
        <v>1000</v>
      </c>
      <c r="U6143" s="4">
        <v>1175</v>
      </c>
      <c r="V6143" s="25">
        <v>30</v>
      </c>
      <c r="W6143" s="4">
        <v>25</v>
      </c>
    </row>
    <row r="6144" spans="1:23" x14ac:dyDescent="0.45">
      <c r="A6144" t="s">
        <v>8346</v>
      </c>
      <c r="B6144" t="s">
        <v>8224</v>
      </c>
      <c r="C6144" t="s">
        <v>8385</v>
      </c>
      <c r="D6144" s="8" t="s">
        <v>8380</v>
      </c>
      <c r="E6144">
        <v>1680</v>
      </c>
      <c r="F6144" s="7">
        <v>1</v>
      </c>
      <c r="G6144" s="4">
        <v>1000</v>
      </c>
      <c r="H6144" s="4">
        <v>1175</v>
      </c>
      <c r="I6144" s="25">
        <v>30</v>
      </c>
      <c r="J6144" s="4">
        <v>25</v>
      </c>
      <c r="N6144" t="s">
        <v>8346</v>
      </c>
      <c r="O6144" t="s">
        <v>8224</v>
      </c>
      <c r="P6144" t="s">
        <v>8385</v>
      </c>
      <c r="Q6144" s="8" t="s">
        <v>8380</v>
      </c>
      <c r="R6144">
        <v>1680</v>
      </c>
      <c r="S6144" s="7">
        <v>1</v>
      </c>
      <c r="T6144" s="4">
        <v>1000</v>
      </c>
      <c r="U6144" s="4">
        <v>1175</v>
      </c>
      <c r="V6144" s="25">
        <v>30</v>
      </c>
      <c r="W6144" s="4">
        <v>25</v>
      </c>
    </row>
    <row r="6145" spans="1:23" x14ac:dyDescent="0.45">
      <c r="A6145" t="s">
        <v>8346</v>
      </c>
      <c r="B6145" t="s">
        <v>8224</v>
      </c>
      <c r="C6145" t="s">
        <v>8385</v>
      </c>
      <c r="D6145" s="8" t="s">
        <v>8374</v>
      </c>
      <c r="F6145" s="7">
        <v>1</v>
      </c>
      <c r="G6145" s="4">
        <v>2500</v>
      </c>
      <c r="H6145" s="4">
        <v>2535</v>
      </c>
      <c r="I6145" s="25">
        <v>30</v>
      </c>
      <c r="J6145" s="4">
        <v>26</v>
      </c>
      <c r="N6145" t="s">
        <v>8346</v>
      </c>
      <c r="O6145" t="s">
        <v>8224</v>
      </c>
      <c r="P6145" t="s">
        <v>8385</v>
      </c>
      <c r="Q6145" s="8" t="s">
        <v>8374</v>
      </c>
      <c r="S6145" s="7">
        <v>1</v>
      </c>
      <c r="T6145" s="4">
        <v>2500</v>
      </c>
      <c r="U6145" s="4">
        <v>2535</v>
      </c>
      <c r="V6145" s="25">
        <v>30</v>
      </c>
      <c r="W6145" s="4">
        <v>26</v>
      </c>
    </row>
    <row r="6146" spans="1:23" x14ac:dyDescent="0.45">
      <c r="A6146" t="s">
        <v>8346</v>
      </c>
      <c r="B6146" t="s">
        <v>8224</v>
      </c>
      <c r="C6146" t="s">
        <v>8385</v>
      </c>
      <c r="D6146" s="8" t="s">
        <v>8374</v>
      </c>
      <c r="E6146">
        <v>1641</v>
      </c>
      <c r="F6146" s="7">
        <v>1</v>
      </c>
      <c r="G6146" s="4">
        <v>2500</v>
      </c>
      <c r="H6146" s="4">
        <v>2535</v>
      </c>
      <c r="I6146" s="25">
        <v>30</v>
      </c>
      <c r="J6146" s="4">
        <v>26</v>
      </c>
      <c r="N6146" t="s">
        <v>8346</v>
      </c>
      <c r="O6146" t="s">
        <v>8224</v>
      </c>
      <c r="P6146" t="s">
        <v>8385</v>
      </c>
      <c r="Q6146" s="8" t="s">
        <v>8374</v>
      </c>
      <c r="R6146">
        <v>1641</v>
      </c>
      <c r="S6146" s="7">
        <v>1</v>
      </c>
      <c r="T6146" s="4">
        <v>2500</v>
      </c>
      <c r="U6146" s="4">
        <v>2535</v>
      </c>
      <c r="V6146" s="25">
        <v>30</v>
      </c>
      <c r="W6146" s="4">
        <v>26</v>
      </c>
    </row>
    <row r="6147" spans="1:23" x14ac:dyDescent="0.45">
      <c r="A6147" t="s">
        <v>8346</v>
      </c>
      <c r="B6147" t="s">
        <v>8224</v>
      </c>
      <c r="C6147" t="s">
        <v>8386</v>
      </c>
      <c r="F6147" s="7"/>
      <c r="G6147" s="4"/>
      <c r="H6147" s="4"/>
      <c r="I6147" s="25"/>
      <c r="J6147" s="4"/>
      <c r="N6147" t="s">
        <v>8346</v>
      </c>
      <c r="O6147" t="s">
        <v>8224</v>
      </c>
      <c r="P6147" t="s">
        <v>8386</v>
      </c>
      <c r="S6147" s="7"/>
      <c r="T6147" s="4"/>
      <c r="U6147" s="4"/>
      <c r="V6147" s="25"/>
      <c r="W6147" s="4"/>
    </row>
    <row r="6148" spans="1:23" x14ac:dyDescent="0.45">
      <c r="A6148" t="s">
        <v>8346</v>
      </c>
      <c r="B6148" t="s">
        <v>8224</v>
      </c>
      <c r="C6148" t="s">
        <v>8386</v>
      </c>
      <c r="D6148" s="8" t="s">
        <v>8376</v>
      </c>
      <c r="F6148" s="7">
        <v>1</v>
      </c>
      <c r="G6148" s="4">
        <v>1000</v>
      </c>
      <c r="H6148" s="4">
        <v>1080</v>
      </c>
      <c r="I6148" s="25">
        <v>30</v>
      </c>
      <c r="J6148" s="4">
        <v>32</v>
      </c>
      <c r="N6148" t="s">
        <v>8346</v>
      </c>
      <c r="O6148" t="s">
        <v>8224</v>
      </c>
      <c r="P6148" t="s">
        <v>8386</v>
      </c>
      <c r="Q6148" s="8" t="s">
        <v>8376</v>
      </c>
      <c r="S6148" s="7">
        <v>1</v>
      </c>
      <c r="T6148" s="4">
        <v>1000</v>
      </c>
      <c r="U6148" s="4">
        <v>1080</v>
      </c>
      <c r="V6148" s="25">
        <v>30</v>
      </c>
      <c r="W6148" s="4">
        <v>32</v>
      </c>
    </row>
    <row r="6149" spans="1:23" x14ac:dyDescent="0.45">
      <c r="A6149" t="s">
        <v>8346</v>
      </c>
      <c r="B6149" t="s">
        <v>8224</v>
      </c>
      <c r="C6149" t="s">
        <v>8386</v>
      </c>
      <c r="D6149" s="8" t="s">
        <v>8376</v>
      </c>
      <c r="E6149">
        <v>1663</v>
      </c>
      <c r="F6149" s="7">
        <v>1</v>
      </c>
      <c r="G6149" s="4">
        <v>1000</v>
      </c>
      <c r="H6149" s="4">
        <v>1080</v>
      </c>
      <c r="I6149" s="25">
        <v>30</v>
      </c>
      <c r="J6149" s="4">
        <v>32</v>
      </c>
      <c r="N6149" t="s">
        <v>8346</v>
      </c>
      <c r="O6149" t="s">
        <v>8224</v>
      </c>
      <c r="P6149" t="s">
        <v>8386</v>
      </c>
      <c r="Q6149" s="8" t="s">
        <v>8376</v>
      </c>
      <c r="R6149">
        <v>1663</v>
      </c>
      <c r="S6149" s="7">
        <v>1</v>
      </c>
      <c r="T6149" s="4">
        <v>1000</v>
      </c>
      <c r="U6149" s="4">
        <v>1080</v>
      </c>
      <c r="V6149" s="25">
        <v>30</v>
      </c>
      <c r="W6149" s="4">
        <v>32</v>
      </c>
    </row>
    <row r="6150" spans="1:23" x14ac:dyDescent="0.45">
      <c r="A6150" t="s">
        <v>8346</v>
      </c>
      <c r="B6150" t="s">
        <v>8224</v>
      </c>
      <c r="C6150" t="s">
        <v>8386</v>
      </c>
      <c r="D6150" s="8" t="s">
        <v>8377</v>
      </c>
      <c r="F6150" s="7">
        <v>1</v>
      </c>
      <c r="G6150" s="4">
        <v>2100</v>
      </c>
      <c r="H6150" s="4">
        <v>2690</v>
      </c>
      <c r="I6150" s="25">
        <v>30</v>
      </c>
      <c r="J6150" s="4">
        <v>59</v>
      </c>
      <c r="N6150" t="s">
        <v>8346</v>
      </c>
      <c r="O6150" t="s">
        <v>8224</v>
      </c>
      <c r="P6150" t="s">
        <v>8386</v>
      </c>
      <c r="Q6150" s="8" t="s">
        <v>8377</v>
      </c>
      <c r="S6150" s="7">
        <v>1</v>
      </c>
      <c r="T6150" s="4">
        <v>2100</v>
      </c>
      <c r="U6150" s="4">
        <v>2690</v>
      </c>
      <c r="V6150" s="25">
        <v>30</v>
      </c>
      <c r="W6150" s="4">
        <v>59</v>
      </c>
    </row>
    <row r="6151" spans="1:23" x14ac:dyDescent="0.45">
      <c r="A6151" t="s">
        <v>8346</v>
      </c>
      <c r="B6151" t="s">
        <v>8224</v>
      </c>
      <c r="C6151" t="s">
        <v>8386</v>
      </c>
      <c r="D6151" s="8" t="s">
        <v>8377</v>
      </c>
      <c r="E6151">
        <v>1673</v>
      </c>
      <c r="F6151" s="7">
        <v>1</v>
      </c>
      <c r="G6151" s="4">
        <v>2100</v>
      </c>
      <c r="H6151" s="4">
        <v>2690</v>
      </c>
      <c r="I6151" s="25">
        <v>30</v>
      </c>
      <c r="J6151" s="4">
        <v>59</v>
      </c>
      <c r="N6151" t="s">
        <v>8346</v>
      </c>
      <c r="O6151" t="s">
        <v>8224</v>
      </c>
      <c r="P6151" t="s">
        <v>8386</v>
      </c>
      <c r="Q6151" s="8" t="s">
        <v>8377</v>
      </c>
      <c r="R6151">
        <v>1673</v>
      </c>
      <c r="S6151" s="7">
        <v>1</v>
      </c>
      <c r="T6151" s="4">
        <v>2100</v>
      </c>
      <c r="U6151" s="4">
        <v>2690</v>
      </c>
      <c r="V6151" s="25">
        <v>30</v>
      </c>
      <c r="W6151" s="4">
        <v>59</v>
      </c>
    </row>
    <row r="6152" spans="1:23" x14ac:dyDescent="0.45">
      <c r="A6152" t="s">
        <v>8346</v>
      </c>
      <c r="B6152" t="s">
        <v>8224</v>
      </c>
      <c r="C6152" t="s">
        <v>8387</v>
      </c>
      <c r="F6152" s="7"/>
      <c r="G6152" s="4"/>
      <c r="H6152" s="4"/>
      <c r="I6152" s="25"/>
      <c r="J6152" s="4"/>
      <c r="N6152" t="s">
        <v>8346</v>
      </c>
      <c r="O6152" t="s">
        <v>8224</v>
      </c>
      <c r="P6152" t="s">
        <v>8387</v>
      </c>
      <c r="S6152" s="7"/>
      <c r="T6152" s="4"/>
      <c r="U6152" s="4"/>
      <c r="V6152" s="25"/>
      <c r="W6152" s="4"/>
    </row>
    <row r="6153" spans="1:23" x14ac:dyDescent="0.45">
      <c r="A6153" t="s">
        <v>8346</v>
      </c>
      <c r="B6153" t="s">
        <v>8224</v>
      </c>
      <c r="C6153" t="s">
        <v>8387</v>
      </c>
      <c r="D6153" s="8" t="s">
        <v>8379</v>
      </c>
      <c r="F6153" s="7">
        <v>1</v>
      </c>
      <c r="G6153" s="4">
        <v>2000</v>
      </c>
      <c r="H6153" s="4">
        <v>2795</v>
      </c>
      <c r="I6153" s="25">
        <v>60</v>
      </c>
      <c r="J6153" s="4">
        <v>52</v>
      </c>
      <c r="N6153" t="s">
        <v>8346</v>
      </c>
      <c r="O6153" t="s">
        <v>8224</v>
      </c>
      <c r="P6153" t="s">
        <v>8387</v>
      </c>
      <c r="Q6153" s="8" t="s">
        <v>8379</v>
      </c>
      <c r="S6153" s="7">
        <v>1</v>
      </c>
      <c r="T6153" s="4">
        <v>2000</v>
      </c>
      <c r="U6153" s="4">
        <v>2795</v>
      </c>
      <c r="V6153" s="25">
        <v>60</v>
      </c>
      <c r="W6153" s="4">
        <v>52</v>
      </c>
    </row>
    <row r="6154" spans="1:23" x14ac:dyDescent="0.45">
      <c r="A6154" t="s">
        <v>8346</v>
      </c>
      <c r="B6154" t="s">
        <v>8224</v>
      </c>
      <c r="C6154" t="s">
        <v>8387</v>
      </c>
      <c r="D6154" s="8" t="s">
        <v>8379</v>
      </c>
      <c r="E6154">
        <v>1669</v>
      </c>
      <c r="F6154" s="7">
        <v>1</v>
      </c>
      <c r="G6154" s="4">
        <v>2000</v>
      </c>
      <c r="H6154" s="4">
        <v>2795</v>
      </c>
      <c r="I6154" s="25">
        <v>60</v>
      </c>
      <c r="J6154" s="4">
        <v>52</v>
      </c>
      <c r="N6154" t="s">
        <v>8346</v>
      </c>
      <c r="O6154" t="s">
        <v>8224</v>
      </c>
      <c r="P6154" t="s">
        <v>8387</v>
      </c>
      <c r="Q6154" s="8" t="s">
        <v>8379</v>
      </c>
      <c r="R6154">
        <v>1669</v>
      </c>
      <c r="S6154" s="7">
        <v>1</v>
      </c>
      <c r="T6154" s="4">
        <v>2000</v>
      </c>
      <c r="U6154" s="4">
        <v>2795</v>
      </c>
      <c r="V6154" s="25">
        <v>60</v>
      </c>
      <c r="W6154" s="4">
        <v>52</v>
      </c>
    </row>
    <row r="6155" spans="1:23" x14ac:dyDescent="0.45">
      <c r="A6155" t="s">
        <v>8346</v>
      </c>
      <c r="B6155" t="s">
        <v>8224</v>
      </c>
      <c r="C6155" t="s">
        <v>8387</v>
      </c>
      <c r="D6155" s="8" t="s">
        <v>8370</v>
      </c>
      <c r="F6155" s="7">
        <v>2</v>
      </c>
      <c r="G6155" s="4">
        <v>7000</v>
      </c>
      <c r="H6155" s="4">
        <v>12098.47</v>
      </c>
      <c r="I6155" s="25">
        <v>30.342789351852844</v>
      </c>
      <c r="J6155" s="4">
        <v>190</v>
      </c>
      <c r="N6155" t="s">
        <v>8346</v>
      </c>
      <c r="O6155" t="s">
        <v>8224</v>
      </c>
      <c r="P6155" t="s">
        <v>8387</v>
      </c>
      <c r="Q6155" s="8" t="s">
        <v>8370</v>
      </c>
      <c r="S6155" s="7">
        <v>2</v>
      </c>
      <c r="T6155" s="4">
        <v>7000</v>
      </c>
      <c r="U6155" s="4">
        <v>12098.47</v>
      </c>
      <c r="V6155" s="25">
        <v>30.342789351852844</v>
      </c>
      <c r="W6155" s="4">
        <v>190</v>
      </c>
    </row>
    <row r="6156" spans="1:23" x14ac:dyDescent="0.45">
      <c r="A6156" t="s">
        <v>8346</v>
      </c>
      <c r="B6156" t="s">
        <v>8224</v>
      </c>
      <c r="C6156" t="s">
        <v>8387</v>
      </c>
      <c r="D6156" s="8" t="s">
        <v>8370</v>
      </c>
      <c r="E6156">
        <v>1671</v>
      </c>
      <c r="F6156" s="7">
        <v>1</v>
      </c>
      <c r="G6156" s="4">
        <v>2000</v>
      </c>
      <c r="H6156" s="4">
        <v>2013.47</v>
      </c>
      <c r="I6156" s="25">
        <v>30</v>
      </c>
      <c r="J6156" s="4">
        <v>77</v>
      </c>
      <c r="N6156" t="s">
        <v>8346</v>
      </c>
      <c r="O6156" t="s">
        <v>8224</v>
      </c>
      <c r="P6156" t="s">
        <v>8387</v>
      </c>
      <c r="Q6156" s="8" t="s">
        <v>8370</v>
      </c>
      <c r="R6156">
        <v>1671</v>
      </c>
      <c r="S6156" s="7">
        <v>1</v>
      </c>
      <c r="T6156" s="4">
        <v>2000</v>
      </c>
      <c r="U6156" s="4">
        <v>2013.47</v>
      </c>
      <c r="V6156" s="25">
        <v>30</v>
      </c>
      <c r="W6156" s="4">
        <v>77</v>
      </c>
    </row>
    <row r="6157" spans="1:23" x14ac:dyDescent="0.45">
      <c r="A6157" t="s">
        <v>8346</v>
      </c>
      <c r="B6157" t="s">
        <v>8224</v>
      </c>
      <c r="C6157" t="s">
        <v>8387</v>
      </c>
      <c r="D6157" s="8" t="s">
        <v>8370</v>
      </c>
      <c r="E6157">
        <v>1674</v>
      </c>
      <c r="F6157" s="7">
        <v>1</v>
      </c>
      <c r="G6157" s="4">
        <v>5000</v>
      </c>
      <c r="H6157" s="4">
        <v>10085</v>
      </c>
      <c r="I6157" s="25">
        <v>30.685578703705687</v>
      </c>
      <c r="J6157" s="4">
        <v>113</v>
      </c>
      <c r="N6157" t="s">
        <v>8346</v>
      </c>
      <c r="O6157" t="s">
        <v>8224</v>
      </c>
      <c r="P6157" t="s">
        <v>8387</v>
      </c>
      <c r="Q6157" s="8" t="s">
        <v>8370</v>
      </c>
      <c r="R6157">
        <v>1674</v>
      </c>
      <c r="S6157" s="7">
        <v>1</v>
      </c>
      <c r="T6157" s="4">
        <v>5000</v>
      </c>
      <c r="U6157" s="4">
        <v>10085</v>
      </c>
      <c r="V6157" s="25">
        <v>30.685578703705687</v>
      </c>
      <c r="W6157" s="4">
        <v>113</v>
      </c>
    </row>
    <row r="6158" spans="1:23" x14ac:dyDescent="0.45">
      <c r="A6158" t="s">
        <v>8358</v>
      </c>
      <c r="B6158"/>
      <c r="F6158" s="7">
        <v>40</v>
      </c>
      <c r="G6158" s="4">
        <v>363032</v>
      </c>
      <c r="H6158" s="4">
        <v>14303.25</v>
      </c>
      <c r="I6158" s="25">
        <v>31.884984085648103</v>
      </c>
      <c r="J6158" s="4">
        <v>359</v>
      </c>
      <c r="N6158" t="s">
        <v>8358</v>
      </c>
      <c r="O6158"/>
      <c r="S6158" s="7">
        <v>40</v>
      </c>
      <c r="T6158" s="4">
        <v>363032</v>
      </c>
      <c r="U6158" s="4">
        <v>14303.25</v>
      </c>
      <c r="V6158" s="25">
        <v>31.884984085648103</v>
      </c>
      <c r="W6158" s="4">
        <v>359</v>
      </c>
    </row>
    <row r="6159" spans="1:23" x14ac:dyDescent="0.45">
      <c r="A6159" t="s">
        <v>8358</v>
      </c>
      <c r="B6159" t="s">
        <v>8226</v>
      </c>
      <c r="F6159" s="7">
        <v>2</v>
      </c>
      <c r="G6159" s="4">
        <v>3000</v>
      </c>
      <c r="H6159" s="4">
        <v>339</v>
      </c>
      <c r="I6159" s="25">
        <v>28.5</v>
      </c>
      <c r="J6159" s="4">
        <v>8</v>
      </c>
      <c r="N6159" t="s">
        <v>8358</v>
      </c>
      <c r="O6159" t="s">
        <v>8226</v>
      </c>
      <c r="S6159" s="7">
        <v>2</v>
      </c>
      <c r="T6159" s="4">
        <v>3000</v>
      </c>
      <c r="U6159" s="4">
        <v>339</v>
      </c>
      <c r="V6159" s="25">
        <v>28.5</v>
      </c>
      <c r="W6159" s="4">
        <v>8</v>
      </c>
    </row>
    <row r="6160" spans="1:23" x14ac:dyDescent="0.45">
      <c r="A6160" t="s">
        <v>8358</v>
      </c>
      <c r="B6160" t="s">
        <v>8226</v>
      </c>
      <c r="C6160" t="s">
        <v>8387</v>
      </c>
      <c r="F6160" s="7"/>
      <c r="G6160" s="4"/>
      <c r="H6160" s="4"/>
      <c r="I6160" s="25"/>
      <c r="J6160" s="4"/>
      <c r="N6160" t="s">
        <v>8358</v>
      </c>
      <c r="O6160" t="s">
        <v>8226</v>
      </c>
      <c r="P6160" t="s">
        <v>8387</v>
      </c>
      <c r="S6160" s="7"/>
      <c r="T6160" s="4"/>
      <c r="U6160" s="4"/>
      <c r="V6160" s="25"/>
      <c r="W6160" s="4"/>
    </row>
    <row r="6161" spans="1:23" x14ac:dyDescent="0.45">
      <c r="A6161" t="s">
        <v>8358</v>
      </c>
      <c r="B6161" t="s">
        <v>8226</v>
      </c>
      <c r="C6161" t="s">
        <v>8387</v>
      </c>
      <c r="D6161" s="8" t="s">
        <v>8380</v>
      </c>
      <c r="F6161" s="7">
        <v>1</v>
      </c>
      <c r="G6161" s="4">
        <v>1000</v>
      </c>
      <c r="H6161" s="4">
        <v>105</v>
      </c>
      <c r="I6161" s="25">
        <v>43</v>
      </c>
      <c r="J6161" s="4">
        <v>2</v>
      </c>
      <c r="N6161" t="s">
        <v>8358</v>
      </c>
      <c r="O6161" t="s">
        <v>8226</v>
      </c>
      <c r="P6161" t="s">
        <v>8387</v>
      </c>
      <c r="Q6161" s="8" t="s">
        <v>8380</v>
      </c>
      <c r="S6161" s="7">
        <v>1</v>
      </c>
      <c r="T6161" s="4">
        <v>1000</v>
      </c>
      <c r="U6161" s="4">
        <v>105</v>
      </c>
      <c r="V6161" s="25">
        <v>43</v>
      </c>
      <c r="W6161" s="4">
        <v>2</v>
      </c>
    </row>
    <row r="6162" spans="1:23" x14ac:dyDescent="0.45">
      <c r="A6162" t="s">
        <v>8358</v>
      </c>
      <c r="B6162" t="s">
        <v>8226</v>
      </c>
      <c r="C6162" t="s">
        <v>8387</v>
      </c>
      <c r="D6162" s="8" t="s">
        <v>8380</v>
      </c>
      <c r="E6162">
        <v>2759</v>
      </c>
      <c r="F6162" s="7">
        <v>1</v>
      </c>
      <c r="G6162" s="4">
        <v>1000</v>
      </c>
      <c r="H6162" s="4">
        <v>105</v>
      </c>
      <c r="I6162" s="25">
        <v>43</v>
      </c>
      <c r="J6162" s="4">
        <v>2</v>
      </c>
      <c r="N6162" t="s">
        <v>8358</v>
      </c>
      <c r="O6162" t="s">
        <v>8226</v>
      </c>
      <c r="P6162" t="s">
        <v>8387</v>
      </c>
      <c r="Q6162" s="8" t="s">
        <v>8380</v>
      </c>
      <c r="R6162">
        <v>2759</v>
      </c>
      <c r="S6162" s="7">
        <v>1</v>
      </c>
      <c r="T6162" s="4">
        <v>1000</v>
      </c>
      <c r="U6162" s="4">
        <v>105</v>
      </c>
      <c r="V6162" s="25">
        <v>43</v>
      </c>
      <c r="W6162" s="4">
        <v>2</v>
      </c>
    </row>
    <row r="6163" spans="1:23" x14ac:dyDescent="0.45">
      <c r="A6163" t="s">
        <v>8358</v>
      </c>
      <c r="B6163" t="s">
        <v>8226</v>
      </c>
      <c r="C6163" t="s">
        <v>8387</v>
      </c>
      <c r="D6163" s="8" t="s">
        <v>8372</v>
      </c>
      <c r="F6163" s="7">
        <v>1</v>
      </c>
      <c r="G6163" s="4">
        <v>2000</v>
      </c>
      <c r="H6163" s="4">
        <v>234</v>
      </c>
      <c r="I6163" s="25">
        <v>14</v>
      </c>
      <c r="J6163" s="4">
        <v>6</v>
      </c>
      <c r="N6163" t="s">
        <v>8358</v>
      </c>
      <c r="O6163" t="s">
        <v>8226</v>
      </c>
      <c r="P6163" t="s">
        <v>8387</v>
      </c>
      <c r="Q6163" s="8" t="s">
        <v>8372</v>
      </c>
      <c r="S6163" s="7">
        <v>1</v>
      </c>
      <c r="T6163" s="4">
        <v>2000</v>
      </c>
      <c r="U6163" s="4">
        <v>234</v>
      </c>
      <c r="V6163" s="25">
        <v>14</v>
      </c>
      <c r="W6163" s="4">
        <v>6</v>
      </c>
    </row>
    <row r="6164" spans="1:23" x14ac:dyDescent="0.45">
      <c r="A6164" t="s">
        <v>8358</v>
      </c>
      <c r="B6164" t="s">
        <v>8226</v>
      </c>
      <c r="C6164" t="s">
        <v>8387</v>
      </c>
      <c r="D6164" s="8" t="s">
        <v>8372</v>
      </c>
      <c r="E6164">
        <v>2758</v>
      </c>
      <c r="F6164" s="7">
        <v>1</v>
      </c>
      <c r="G6164" s="4">
        <v>2000</v>
      </c>
      <c r="H6164" s="4">
        <v>234</v>
      </c>
      <c r="I6164" s="25">
        <v>14</v>
      </c>
      <c r="J6164" s="4">
        <v>6</v>
      </c>
      <c r="N6164" t="s">
        <v>8358</v>
      </c>
      <c r="O6164" t="s">
        <v>8226</v>
      </c>
      <c r="P6164" t="s">
        <v>8387</v>
      </c>
      <c r="Q6164" s="8" t="s">
        <v>8372</v>
      </c>
      <c r="R6164">
        <v>2758</v>
      </c>
      <c r="S6164" s="7">
        <v>1</v>
      </c>
      <c r="T6164" s="4">
        <v>2000</v>
      </c>
      <c r="U6164" s="4">
        <v>234</v>
      </c>
      <c r="V6164" s="25">
        <v>14</v>
      </c>
      <c r="W6164" s="4">
        <v>6</v>
      </c>
    </row>
    <row r="6165" spans="1:23" x14ac:dyDescent="0.45">
      <c r="A6165" t="s">
        <v>8358</v>
      </c>
      <c r="B6165" t="s">
        <v>8229</v>
      </c>
      <c r="F6165" s="7">
        <v>2</v>
      </c>
      <c r="G6165" s="4">
        <v>4530</v>
      </c>
      <c r="H6165" s="4">
        <v>35</v>
      </c>
      <c r="I6165" s="25">
        <v>35</v>
      </c>
      <c r="J6165" s="4">
        <v>4</v>
      </c>
      <c r="N6165" t="s">
        <v>8358</v>
      </c>
      <c r="O6165" t="s">
        <v>8229</v>
      </c>
      <c r="S6165" s="7">
        <v>2</v>
      </c>
      <c r="T6165" s="4">
        <v>4530</v>
      </c>
      <c r="U6165" s="4">
        <v>35</v>
      </c>
      <c r="V6165" s="25">
        <v>35</v>
      </c>
      <c r="W6165" s="4">
        <v>4</v>
      </c>
    </row>
    <row r="6166" spans="1:23" x14ac:dyDescent="0.45">
      <c r="A6166" t="s">
        <v>8358</v>
      </c>
      <c r="B6166" t="s">
        <v>8229</v>
      </c>
      <c r="C6166" t="s">
        <v>8386</v>
      </c>
      <c r="F6166" s="7"/>
      <c r="G6166" s="4"/>
      <c r="H6166" s="4"/>
      <c r="I6166" s="25"/>
      <c r="J6166" s="4"/>
      <c r="N6166" t="s">
        <v>8358</v>
      </c>
      <c r="O6166" t="s">
        <v>8229</v>
      </c>
      <c r="P6166" t="s">
        <v>8386</v>
      </c>
      <c r="S6166" s="7"/>
      <c r="T6166" s="4"/>
      <c r="U6166" s="4"/>
      <c r="V6166" s="25"/>
      <c r="W6166" s="4"/>
    </row>
    <row r="6167" spans="1:23" x14ac:dyDescent="0.45">
      <c r="A6167" t="s">
        <v>8358</v>
      </c>
      <c r="B6167" t="s">
        <v>8229</v>
      </c>
      <c r="C6167" t="s">
        <v>8386</v>
      </c>
      <c r="D6167" s="8" t="s">
        <v>8380</v>
      </c>
      <c r="F6167" s="7">
        <v>1</v>
      </c>
      <c r="G6167" s="4">
        <v>4000</v>
      </c>
      <c r="H6167" s="4">
        <v>34</v>
      </c>
      <c r="I6167" s="25">
        <v>60</v>
      </c>
      <c r="J6167" s="4">
        <v>3</v>
      </c>
      <c r="N6167" t="s">
        <v>8358</v>
      </c>
      <c r="O6167" t="s">
        <v>8229</v>
      </c>
      <c r="P6167" t="s">
        <v>8386</v>
      </c>
      <c r="Q6167" s="8" t="s">
        <v>8380</v>
      </c>
      <c r="S6167" s="7">
        <v>1</v>
      </c>
      <c r="T6167" s="4">
        <v>4000</v>
      </c>
      <c r="U6167" s="4">
        <v>34</v>
      </c>
      <c r="V6167" s="25">
        <v>60</v>
      </c>
      <c r="W6167" s="4">
        <v>3</v>
      </c>
    </row>
    <row r="6168" spans="1:23" x14ac:dyDescent="0.45">
      <c r="A6168" t="s">
        <v>8358</v>
      </c>
      <c r="B6168" t="s">
        <v>8229</v>
      </c>
      <c r="C6168" t="s">
        <v>8386</v>
      </c>
      <c r="D6168" s="8" t="s">
        <v>8380</v>
      </c>
      <c r="E6168">
        <v>2767</v>
      </c>
      <c r="F6168" s="7">
        <v>1</v>
      </c>
      <c r="G6168" s="4">
        <v>4000</v>
      </c>
      <c r="H6168" s="4">
        <v>34</v>
      </c>
      <c r="I6168" s="25">
        <v>60</v>
      </c>
      <c r="J6168" s="4">
        <v>3</v>
      </c>
      <c r="N6168" t="s">
        <v>8358</v>
      </c>
      <c r="O6168" t="s">
        <v>8229</v>
      </c>
      <c r="P6168" t="s">
        <v>8386</v>
      </c>
      <c r="Q6168" s="8" t="s">
        <v>8380</v>
      </c>
      <c r="R6168">
        <v>2767</v>
      </c>
      <c r="S6168" s="7">
        <v>1</v>
      </c>
      <c r="T6168" s="4">
        <v>4000</v>
      </c>
      <c r="U6168" s="4">
        <v>34</v>
      </c>
      <c r="V6168" s="25">
        <v>60</v>
      </c>
      <c r="W6168" s="4">
        <v>3</v>
      </c>
    </row>
    <row r="6169" spans="1:23" x14ac:dyDescent="0.45">
      <c r="A6169" t="s">
        <v>8358</v>
      </c>
      <c r="B6169" t="s">
        <v>8229</v>
      </c>
      <c r="C6169" t="s">
        <v>8387</v>
      </c>
      <c r="F6169" s="7"/>
      <c r="G6169" s="4"/>
      <c r="H6169" s="4"/>
      <c r="I6169" s="25"/>
      <c r="J6169" s="4"/>
      <c r="N6169" t="s">
        <v>8358</v>
      </c>
      <c r="O6169" t="s">
        <v>8229</v>
      </c>
      <c r="P6169" t="s">
        <v>8387</v>
      </c>
      <c r="S6169" s="7"/>
      <c r="T6169" s="4"/>
      <c r="U6169" s="4"/>
      <c r="V6169" s="25"/>
      <c r="W6169" s="4"/>
    </row>
    <row r="6170" spans="1:23" x14ac:dyDescent="0.45">
      <c r="A6170" t="s">
        <v>8358</v>
      </c>
      <c r="B6170" t="s">
        <v>8229</v>
      </c>
      <c r="C6170" t="s">
        <v>8387</v>
      </c>
      <c r="D6170" s="8" t="s">
        <v>8379</v>
      </c>
      <c r="F6170" s="7">
        <v>1</v>
      </c>
      <c r="G6170" s="4">
        <v>530</v>
      </c>
      <c r="H6170" s="4">
        <v>1</v>
      </c>
      <c r="I6170" s="25">
        <v>10</v>
      </c>
      <c r="J6170" s="4">
        <v>1</v>
      </c>
      <c r="N6170" t="s">
        <v>8358</v>
      </c>
      <c r="O6170" t="s">
        <v>8229</v>
      </c>
      <c r="P6170" t="s">
        <v>8387</v>
      </c>
      <c r="Q6170" s="8" t="s">
        <v>8379</v>
      </c>
      <c r="S6170" s="7">
        <v>1</v>
      </c>
      <c r="T6170" s="4">
        <v>530</v>
      </c>
      <c r="U6170" s="4">
        <v>1</v>
      </c>
      <c r="V6170" s="25">
        <v>10</v>
      </c>
      <c r="W6170" s="4">
        <v>1</v>
      </c>
    </row>
    <row r="6171" spans="1:23" x14ac:dyDescent="0.45">
      <c r="A6171" t="s">
        <v>8358</v>
      </c>
      <c r="B6171" t="s">
        <v>8229</v>
      </c>
      <c r="C6171" t="s">
        <v>8387</v>
      </c>
      <c r="D6171" s="8" t="s">
        <v>8379</v>
      </c>
      <c r="E6171">
        <v>2773</v>
      </c>
      <c r="F6171" s="7">
        <v>1</v>
      </c>
      <c r="G6171" s="4">
        <v>530</v>
      </c>
      <c r="H6171" s="4">
        <v>1</v>
      </c>
      <c r="I6171" s="25">
        <v>10</v>
      </c>
      <c r="J6171" s="4">
        <v>1</v>
      </c>
      <c r="N6171" t="s">
        <v>8358</v>
      </c>
      <c r="O6171" t="s">
        <v>8229</v>
      </c>
      <c r="P6171" t="s">
        <v>8387</v>
      </c>
      <c r="Q6171" s="8" t="s">
        <v>8379</v>
      </c>
      <c r="R6171">
        <v>2773</v>
      </c>
      <c r="S6171" s="7">
        <v>1</v>
      </c>
      <c r="T6171" s="4">
        <v>530</v>
      </c>
      <c r="U6171" s="4">
        <v>1</v>
      </c>
      <c r="V6171" s="25">
        <v>10</v>
      </c>
      <c r="W6171" s="4">
        <v>1</v>
      </c>
    </row>
    <row r="6172" spans="1:23" x14ac:dyDescent="0.45">
      <c r="A6172" t="s">
        <v>8358</v>
      </c>
      <c r="B6172" t="s">
        <v>8225</v>
      </c>
      <c r="F6172" s="7">
        <v>2</v>
      </c>
      <c r="G6172" s="4">
        <v>5800</v>
      </c>
      <c r="H6172" s="4">
        <v>2</v>
      </c>
      <c r="I6172" s="25">
        <v>40</v>
      </c>
      <c r="J6172" s="4">
        <v>2</v>
      </c>
      <c r="N6172" t="s">
        <v>8358</v>
      </c>
      <c r="O6172" t="s">
        <v>8225</v>
      </c>
      <c r="S6172" s="7">
        <v>2</v>
      </c>
      <c r="T6172" s="4">
        <v>5800</v>
      </c>
      <c r="U6172" s="4">
        <v>2</v>
      </c>
      <c r="V6172" s="25">
        <v>40</v>
      </c>
      <c r="W6172" s="4">
        <v>2</v>
      </c>
    </row>
    <row r="6173" spans="1:23" x14ac:dyDescent="0.45">
      <c r="A6173" t="s">
        <v>8358</v>
      </c>
      <c r="B6173" t="s">
        <v>8225</v>
      </c>
      <c r="C6173" t="s">
        <v>8384</v>
      </c>
      <c r="F6173" s="7"/>
      <c r="G6173" s="4"/>
      <c r="H6173" s="4"/>
      <c r="I6173" s="25"/>
      <c r="J6173" s="4"/>
      <c r="N6173" t="s">
        <v>8358</v>
      </c>
      <c r="O6173" t="s">
        <v>8225</v>
      </c>
      <c r="P6173" t="s">
        <v>8384</v>
      </c>
      <c r="S6173" s="7"/>
      <c r="T6173" s="4"/>
      <c r="U6173" s="4"/>
      <c r="V6173" s="25"/>
      <c r="W6173" s="4"/>
    </row>
    <row r="6174" spans="1:23" x14ac:dyDescent="0.45">
      <c r="A6174" t="s">
        <v>8358</v>
      </c>
      <c r="B6174" t="s">
        <v>8225</v>
      </c>
      <c r="C6174" t="s">
        <v>8384</v>
      </c>
      <c r="D6174" s="8" t="s">
        <v>8369</v>
      </c>
      <c r="F6174" s="7">
        <v>1</v>
      </c>
      <c r="G6174" s="4">
        <v>5000</v>
      </c>
      <c r="H6174" s="4">
        <v>0</v>
      </c>
      <c r="I6174" s="25">
        <v>30</v>
      </c>
      <c r="J6174" s="4">
        <v>0</v>
      </c>
      <c r="N6174" t="s">
        <v>8358</v>
      </c>
      <c r="O6174" t="s">
        <v>8225</v>
      </c>
      <c r="P6174" t="s">
        <v>8384</v>
      </c>
      <c r="Q6174" s="8" t="s">
        <v>8369</v>
      </c>
      <c r="S6174" s="7">
        <v>1</v>
      </c>
      <c r="T6174" s="4">
        <v>5000</v>
      </c>
      <c r="U6174" s="4">
        <v>0</v>
      </c>
      <c r="V6174" s="25">
        <v>30</v>
      </c>
      <c r="W6174" s="4">
        <v>0</v>
      </c>
    </row>
    <row r="6175" spans="1:23" x14ac:dyDescent="0.45">
      <c r="A6175" t="s">
        <v>8358</v>
      </c>
      <c r="B6175" t="s">
        <v>8225</v>
      </c>
      <c r="C6175" t="s">
        <v>8384</v>
      </c>
      <c r="D6175" s="8" t="s">
        <v>8369</v>
      </c>
      <c r="E6175">
        <v>2760</v>
      </c>
      <c r="F6175" s="7">
        <v>1</v>
      </c>
      <c r="G6175" s="4">
        <v>5000</v>
      </c>
      <c r="H6175" s="4">
        <v>0</v>
      </c>
      <c r="I6175" s="25">
        <v>30</v>
      </c>
      <c r="J6175" s="4">
        <v>0</v>
      </c>
      <c r="N6175" t="s">
        <v>8358</v>
      </c>
      <c r="O6175" t="s">
        <v>8225</v>
      </c>
      <c r="P6175" t="s">
        <v>8384</v>
      </c>
      <c r="Q6175" s="8" t="s">
        <v>8369</v>
      </c>
      <c r="R6175">
        <v>2760</v>
      </c>
      <c r="S6175" s="7">
        <v>1</v>
      </c>
      <c r="T6175" s="4">
        <v>5000</v>
      </c>
      <c r="U6175" s="4">
        <v>0</v>
      </c>
      <c r="V6175" s="25">
        <v>30</v>
      </c>
      <c r="W6175" s="4">
        <v>0</v>
      </c>
    </row>
    <row r="6176" spans="1:23" x14ac:dyDescent="0.45">
      <c r="A6176" t="s">
        <v>8358</v>
      </c>
      <c r="B6176" t="s">
        <v>8225</v>
      </c>
      <c r="C6176" t="s">
        <v>8385</v>
      </c>
      <c r="F6176" s="7"/>
      <c r="G6176" s="4"/>
      <c r="H6176" s="4"/>
      <c r="I6176" s="25"/>
      <c r="J6176" s="4"/>
      <c r="N6176" t="s">
        <v>8358</v>
      </c>
      <c r="O6176" t="s">
        <v>8225</v>
      </c>
      <c r="P6176" t="s">
        <v>8385</v>
      </c>
      <c r="S6176" s="7"/>
      <c r="T6176" s="4"/>
      <c r="U6176" s="4"/>
      <c r="V6176" s="25"/>
      <c r="W6176" s="4"/>
    </row>
    <row r="6177" spans="1:23" x14ac:dyDescent="0.45">
      <c r="A6177" t="s">
        <v>8358</v>
      </c>
      <c r="B6177" t="s">
        <v>8225</v>
      </c>
      <c r="C6177" t="s">
        <v>8385</v>
      </c>
      <c r="D6177" s="8" t="s">
        <v>8379</v>
      </c>
      <c r="F6177" s="7">
        <v>1</v>
      </c>
      <c r="G6177" s="4">
        <v>800</v>
      </c>
      <c r="H6177" s="4">
        <v>2</v>
      </c>
      <c r="I6177" s="25">
        <v>50</v>
      </c>
      <c r="J6177" s="4">
        <v>2</v>
      </c>
      <c r="N6177" t="s">
        <v>8358</v>
      </c>
      <c r="O6177" t="s">
        <v>8225</v>
      </c>
      <c r="P6177" t="s">
        <v>8385</v>
      </c>
      <c r="Q6177" s="8" t="s">
        <v>8379</v>
      </c>
      <c r="S6177" s="7">
        <v>1</v>
      </c>
      <c r="T6177" s="4">
        <v>800</v>
      </c>
      <c r="U6177" s="4">
        <v>2</v>
      </c>
      <c r="V6177" s="25">
        <v>50</v>
      </c>
      <c r="W6177" s="4">
        <v>2</v>
      </c>
    </row>
    <row r="6178" spans="1:23" x14ac:dyDescent="0.45">
      <c r="A6178" t="s">
        <v>8358</v>
      </c>
      <c r="B6178" t="s">
        <v>8225</v>
      </c>
      <c r="C6178" t="s">
        <v>8385</v>
      </c>
      <c r="D6178" s="8" t="s">
        <v>8379</v>
      </c>
      <c r="E6178">
        <v>2769</v>
      </c>
      <c r="F6178" s="7">
        <v>1</v>
      </c>
      <c r="G6178" s="4">
        <v>800</v>
      </c>
      <c r="H6178" s="4">
        <v>2</v>
      </c>
      <c r="I6178" s="25">
        <v>50</v>
      </c>
      <c r="J6178" s="4">
        <v>2</v>
      </c>
      <c r="N6178" t="s">
        <v>8358</v>
      </c>
      <c r="O6178" t="s">
        <v>8225</v>
      </c>
      <c r="P6178" t="s">
        <v>8385</v>
      </c>
      <c r="Q6178" s="8" t="s">
        <v>8379</v>
      </c>
      <c r="R6178">
        <v>2769</v>
      </c>
      <c r="S6178" s="7">
        <v>1</v>
      </c>
      <c r="T6178" s="4">
        <v>800</v>
      </c>
      <c r="U6178" s="4">
        <v>2</v>
      </c>
      <c r="V6178" s="25">
        <v>50</v>
      </c>
      <c r="W6178" s="4">
        <v>2</v>
      </c>
    </row>
    <row r="6179" spans="1:23" x14ac:dyDescent="0.45">
      <c r="A6179" t="s">
        <v>8358</v>
      </c>
      <c r="B6179" t="s">
        <v>8241</v>
      </c>
      <c r="F6179" s="7">
        <v>1</v>
      </c>
      <c r="G6179" s="4">
        <v>500</v>
      </c>
      <c r="H6179" s="4">
        <v>260</v>
      </c>
      <c r="I6179" s="25">
        <v>30</v>
      </c>
      <c r="J6179" s="4">
        <v>15</v>
      </c>
      <c r="N6179" t="s">
        <v>8358</v>
      </c>
      <c r="O6179" t="s">
        <v>8241</v>
      </c>
      <c r="S6179" s="7">
        <v>1</v>
      </c>
      <c r="T6179" s="4">
        <v>500</v>
      </c>
      <c r="U6179" s="4">
        <v>260</v>
      </c>
      <c r="V6179" s="25">
        <v>30</v>
      </c>
      <c r="W6179" s="4">
        <v>15</v>
      </c>
    </row>
    <row r="6180" spans="1:23" x14ac:dyDescent="0.45">
      <c r="A6180" t="s">
        <v>8358</v>
      </c>
      <c r="B6180" t="s">
        <v>8241</v>
      </c>
      <c r="C6180" t="s">
        <v>8386</v>
      </c>
      <c r="F6180" s="7"/>
      <c r="G6180" s="4"/>
      <c r="H6180" s="4"/>
      <c r="I6180" s="25"/>
      <c r="J6180" s="4"/>
      <c r="N6180" t="s">
        <v>8358</v>
      </c>
      <c r="O6180" t="s">
        <v>8241</v>
      </c>
      <c r="P6180" t="s">
        <v>8386</v>
      </c>
      <c r="S6180" s="7"/>
      <c r="T6180" s="4"/>
      <c r="U6180" s="4"/>
      <c r="V6180" s="25"/>
      <c r="W6180" s="4"/>
    </row>
    <row r="6181" spans="1:23" x14ac:dyDescent="0.45">
      <c r="A6181" t="s">
        <v>8358</v>
      </c>
      <c r="B6181" t="s">
        <v>8241</v>
      </c>
      <c r="C6181" t="s">
        <v>8386</v>
      </c>
      <c r="D6181" s="8" t="s">
        <v>8378</v>
      </c>
      <c r="F6181" s="7">
        <v>1</v>
      </c>
      <c r="G6181" s="4">
        <v>500</v>
      </c>
      <c r="H6181" s="4">
        <v>260</v>
      </c>
      <c r="I6181" s="25">
        <v>30</v>
      </c>
      <c r="J6181" s="4">
        <v>15</v>
      </c>
      <c r="N6181" t="s">
        <v>8358</v>
      </c>
      <c r="O6181" t="s">
        <v>8241</v>
      </c>
      <c r="P6181" t="s">
        <v>8386</v>
      </c>
      <c r="Q6181" s="8" t="s">
        <v>8378</v>
      </c>
      <c r="S6181" s="7">
        <v>1</v>
      </c>
      <c r="T6181" s="4">
        <v>500</v>
      </c>
      <c r="U6181" s="4">
        <v>260</v>
      </c>
      <c r="V6181" s="25">
        <v>30</v>
      </c>
      <c r="W6181" s="4">
        <v>15</v>
      </c>
    </row>
    <row r="6182" spans="1:23" x14ac:dyDescent="0.45">
      <c r="A6182" t="s">
        <v>8358</v>
      </c>
      <c r="B6182" t="s">
        <v>8241</v>
      </c>
      <c r="C6182" t="s">
        <v>8386</v>
      </c>
      <c r="D6182" s="8" t="s">
        <v>8378</v>
      </c>
      <c r="E6182">
        <v>2755</v>
      </c>
      <c r="F6182" s="7">
        <v>1</v>
      </c>
      <c r="G6182" s="4">
        <v>500</v>
      </c>
      <c r="H6182" s="4">
        <v>260</v>
      </c>
      <c r="I6182" s="25">
        <v>30</v>
      </c>
      <c r="J6182" s="4">
        <v>15</v>
      </c>
      <c r="N6182" t="s">
        <v>8358</v>
      </c>
      <c r="O6182" t="s">
        <v>8241</v>
      </c>
      <c r="P6182" t="s">
        <v>8386</v>
      </c>
      <c r="Q6182" s="8" t="s">
        <v>8378</v>
      </c>
      <c r="R6182">
        <v>2755</v>
      </c>
      <c r="S6182" s="7">
        <v>1</v>
      </c>
      <c r="T6182" s="4">
        <v>500</v>
      </c>
      <c r="U6182" s="4">
        <v>260</v>
      </c>
      <c r="V6182" s="25">
        <v>30</v>
      </c>
      <c r="W6182" s="4">
        <v>15</v>
      </c>
    </row>
    <row r="6183" spans="1:23" x14ac:dyDescent="0.45">
      <c r="A6183" t="s">
        <v>8358</v>
      </c>
      <c r="B6183" t="s">
        <v>8237</v>
      </c>
      <c r="F6183" s="7">
        <v>1</v>
      </c>
      <c r="G6183" s="4">
        <v>100000</v>
      </c>
      <c r="H6183" s="4">
        <v>0</v>
      </c>
      <c r="I6183" s="25">
        <v>30</v>
      </c>
      <c r="J6183" s="4">
        <v>0</v>
      </c>
      <c r="N6183" t="s">
        <v>8358</v>
      </c>
      <c r="O6183" t="s">
        <v>8237</v>
      </c>
      <c r="S6183" s="7">
        <v>1</v>
      </c>
      <c r="T6183" s="4">
        <v>100000</v>
      </c>
      <c r="U6183" s="4">
        <v>0</v>
      </c>
      <c r="V6183" s="25">
        <v>30</v>
      </c>
      <c r="W6183" s="4">
        <v>0</v>
      </c>
    </row>
    <row r="6184" spans="1:23" x14ac:dyDescent="0.45">
      <c r="A6184" t="s">
        <v>8358</v>
      </c>
      <c r="B6184" t="s">
        <v>8237</v>
      </c>
      <c r="C6184" t="s">
        <v>8388</v>
      </c>
      <c r="F6184" s="7"/>
      <c r="G6184" s="4"/>
      <c r="H6184" s="4"/>
      <c r="I6184" s="25"/>
      <c r="J6184" s="4"/>
      <c r="N6184" t="s">
        <v>8358</v>
      </c>
      <c r="O6184" t="s">
        <v>8237</v>
      </c>
      <c r="P6184" t="s">
        <v>8388</v>
      </c>
      <c r="S6184" s="7"/>
      <c r="T6184" s="4"/>
      <c r="U6184" s="4"/>
      <c r="V6184" s="25"/>
      <c r="W6184" s="4"/>
    </row>
    <row r="6185" spans="1:23" x14ac:dyDescent="0.45">
      <c r="A6185" t="s">
        <v>8358</v>
      </c>
      <c r="B6185" t="s">
        <v>8237</v>
      </c>
      <c r="C6185" t="s">
        <v>8388</v>
      </c>
      <c r="D6185" s="8" t="s">
        <v>8377</v>
      </c>
      <c r="F6185" s="7">
        <v>1</v>
      </c>
      <c r="G6185" s="4">
        <v>100000</v>
      </c>
      <c r="H6185" s="4">
        <v>0</v>
      </c>
      <c r="I6185" s="25">
        <v>30</v>
      </c>
      <c r="J6185" s="4">
        <v>0</v>
      </c>
      <c r="N6185" t="s">
        <v>8358</v>
      </c>
      <c r="O6185" t="s">
        <v>8237</v>
      </c>
      <c r="P6185" t="s">
        <v>8388</v>
      </c>
      <c r="Q6185" s="8" t="s">
        <v>8377</v>
      </c>
      <c r="S6185" s="7">
        <v>1</v>
      </c>
      <c r="T6185" s="4">
        <v>100000</v>
      </c>
      <c r="U6185" s="4">
        <v>0</v>
      </c>
      <c r="V6185" s="25">
        <v>30</v>
      </c>
      <c r="W6185" s="4">
        <v>0</v>
      </c>
    </row>
    <row r="6186" spans="1:23" x14ac:dyDescent="0.45">
      <c r="A6186" t="s">
        <v>8358</v>
      </c>
      <c r="B6186" t="s">
        <v>8237</v>
      </c>
      <c r="C6186" t="s">
        <v>8388</v>
      </c>
      <c r="D6186" s="8" t="s">
        <v>8377</v>
      </c>
      <c r="E6186">
        <v>2780</v>
      </c>
      <c r="F6186" s="7">
        <v>1</v>
      </c>
      <c r="G6186" s="4">
        <v>100000</v>
      </c>
      <c r="H6186" s="4">
        <v>0</v>
      </c>
      <c r="I6186" s="25">
        <v>30</v>
      </c>
      <c r="J6186" s="4">
        <v>0</v>
      </c>
      <c r="N6186" t="s">
        <v>8358</v>
      </c>
      <c r="O6186" t="s">
        <v>8237</v>
      </c>
      <c r="P6186" t="s">
        <v>8388</v>
      </c>
      <c r="Q6186" s="8" t="s">
        <v>8377</v>
      </c>
      <c r="R6186">
        <v>2780</v>
      </c>
      <c r="S6186" s="7">
        <v>1</v>
      </c>
      <c r="T6186" s="4">
        <v>100000</v>
      </c>
      <c r="U6186" s="4">
        <v>0</v>
      </c>
      <c r="V6186" s="25">
        <v>30</v>
      </c>
      <c r="W6186" s="4">
        <v>0</v>
      </c>
    </row>
    <row r="6187" spans="1:23" x14ac:dyDescent="0.45">
      <c r="A6187" t="s">
        <v>8358</v>
      </c>
      <c r="B6187" t="s">
        <v>8224</v>
      </c>
      <c r="F6187" s="7">
        <v>32</v>
      </c>
      <c r="G6187" s="4">
        <v>249202</v>
      </c>
      <c r="H6187" s="4">
        <v>13667.25</v>
      </c>
      <c r="I6187" s="25">
        <v>31.512480107060128</v>
      </c>
      <c r="J6187" s="4">
        <v>330</v>
      </c>
      <c r="N6187" t="s">
        <v>8358</v>
      </c>
      <c r="O6187" t="s">
        <v>8224</v>
      </c>
      <c r="S6187" s="7">
        <v>32</v>
      </c>
      <c r="T6187" s="4">
        <v>249202</v>
      </c>
      <c r="U6187" s="4">
        <v>13667.25</v>
      </c>
      <c r="V6187" s="25">
        <v>31.512480107060128</v>
      </c>
      <c r="W6187" s="4">
        <v>330</v>
      </c>
    </row>
    <row r="6188" spans="1:23" x14ac:dyDescent="0.45">
      <c r="A6188" t="s">
        <v>8358</v>
      </c>
      <c r="B6188" t="s">
        <v>8224</v>
      </c>
      <c r="C6188" t="s">
        <v>8382</v>
      </c>
      <c r="F6188" s="7"/>
      <c r="G6188" s="4"/>
      <c r="H6188" s="4"/>
      <c r="I6188" s="25"/>
      <c r="J6188" s="4"/>
      <c r="N6188" t="s">
        <v>8358</v>
      </c>
      <c r="O6188" t="s">
        <v>8224</v>
      </c>
      <c r="P6188" t="s">
        <v>8382</v>
      </c>
      <c r="S6188" s="7"/>
      <c r="T6188" s="4"/>
      <c r="U6188" s="4"/>
      <c r="V6188" s="25"/>
      <c r="W6188" s="4"/>
    </row>
    <row r="6189" spans="1:23" x14ac:dyDescent="0.45">
      <c r="A6189" t="s">
        <v>8358</v>
      </c>
      <c r="B6189" t="s">
        <v>8224</v>
      </c>
      <c r="C6189" t="s">
        <v>8382</v>
      </c>
      <c r="D6189" s="8" t="s">
        <v>8370</v>
      </c>
      <c r="F6189" s="7">
        <v>1</v>
      </c>
      <c r="G6189" s="4">
        <v>5000</v>
      </c>
      <c r="H6189" s="4">
        <v>100</v>
      </c>
      <c r="I6189" s="25">
        <v>30</v>
      </c>
      <c r="J6189" s="4">
        <v>4</v>
      </c>
      <c r="N6189" t="s">
        <v>8358</v>
      </c>
      <c r="O6189" t="s">
        <v>8224</v>
      </c>
      <c r="P6189" t="s">
        <v>8382</v>
      </c>
      <c r="Q6189" s="8" t="s">
        <v>8370</v>
      </c>
      <c r="S6189" s="7">
        <v>1</v>
      </c>
      <c r="T6189" s="4">
        <v>5000</v>
      </c>
      <c r="U6189" s="4">
        <v>100</v>
      </c>
      <c r="V6189" s="25">
        <v>30</v>
      </c>
      <c r="W6189" s="4">
        <v>4</v>
      </c>
    </row>
    <row r="6190" spans="1:23" x14ac:dyDescent="0.45">
      <c r="A6190" t="s">
        <v>8358</v>
      </c>
      <c r="B6190" t="s">
        <v>8224</v>
      </c>
      <c r="C6190" t="s">
        <v>8382</v>
      </c>
      <c r="D6190" s="8" t="s">
        <v>8370</v>
      </c>
      <c r="E6190">
        <v>2766</v>
      </c>
      <c r="F6190" s="7">
        <v>1</v>
      </c>
      <c r="G6190" s="4">
        <v>5000</v>
      </c>
      <c r="H6190" s="4">
        <v>100</v>
      </c>
      <c r="I6190" s="25">
        <v>30</v>
      </c>
      <c r="J6190" s="4">
        <v>4</v>
      </c>
      <c r="N6190" t="s">
        <v>8358</v>
      </c>
      <c r="O6190" t="s">
        <v>8224</v>
      </c>
      <c r="P6190" t="s">
        <v>8382</v>
      </c>
      <c r="Q6190" s="8" t="s">
        <v>8370</v>
      </c>
      <c r="R6190">
        <v>2766</v>
      </c>
      <c r="S6190" s="7">
        <v>1</v>
      </c>
      <c r="T6190" s="4">
        <v>5000</v>
      </c>
      <c r="U6190" s="4">
        <v>100</v>
      </c>
      <c r="V6190" s="25">
        <v>30</v>
      </c>
      <c r="W6190" s="4">
        <v>4</v>
      </c>
    </row>
    <row r="6191" spans="1:23" x14ac:dyDescent="0.45">
      <c r="A6191" t="s">
        <v>8358</v>
      </c>
      <c r="B6191" t="s">
        <v>8224</v>
      </c>
      <c r="C6191" t="s">
        <v>8382</v>
      </c>
      <c r="D6191" s="8" t="s">
        <v>8374</v>
      </c>
      <c r="F6191" s="7">
        <v>2</v>
      </c>
      <c r="G6191" s="4">
        <v>9800</v>
      </c>
      <c r="H6191" s="4">
        <v>700</v>
      </c>
      <c r="I6191" s="25">
        <v>35</v>
      </c>
      <c r="J6191" s="4">
        <v>16</v>
      </c>
      <c r="N6191" t="s">
        <v>8358</v>
      </c>
      <c r="O6191" t="s">
        <v>8224</v>
      </c>
      <c r="P6191" t="s">
        <v>8382</v>
      </c>
      <c r="Q6191" s="8" t="s">
        <v>8374</v>
      </c>
      <c r="S6191" s="7">
        <v>2</v>
      </c>
      <c r="T6191" s="4">
        <v>9800</v>
      </c>
      <c r="U6191" s="4">
        <v>700</v>
      </c>
      <c r="V6191" s="25">
        <v>35</v>
      </c>
      <c r="W6191" s="4">
        <v>16</v>
      </c>
    </row>
    <row r="6192" spans="1:23" x14ac:dyDescent="0.45">
      <c r="A6192" t="s">
        <v>8358</v>
      </c>
      <c r="B6192" t="s">
        <v>8224</v>
      </c>
      <c r="C6192" t="s">
        <v>8382</v>
      </c>
      <c r="D6192" s="8" t="s">
        <v>8374</v>
      </c>
      <c r="E6192">
        <v>2752</v>
      </c>
      <c r="F6192" s="7">
        <v>1</v>
      </c>
      <c r="G6192" s="4">
        <v>4800</v>
      </c>
      <c r="H6192" s="4">
        <v>550</v>
      </c>
      <c r="I6192" s="25">
        <v>40</v>
      </c>
      <c r="J6192" s="4">
        <v>14</v>
      </c>
      <c r="N6192" t="s">
        <v>8358</v>
      </c>
      <c r="O6192" t="s">
        <v>8224</v>
      </c>
      <c r="P6192" t="s">
        <v>8382</v>
      </c>
      <c r="Q6192" s="8" t="s">
        <v>8374</v>
      </c>
      <c r="R6192">
        <v>2752</v>
      </c>
      <c r="S6192" s="7">
        <v>1</v>
      </c>
      <c r="T6192" s="4">
        <v>4800</v>
      </c>
      <c r="U6192" s="4">
        <v>550</v>
      </c>
      <c r="V6192" s="25">
        <v>40</v>
      </c>
      <c r="W6192" s="4">
        <v>14</v>
      </c>
    </row>
    <row r="6193" spans="1:23" x14ac:dyDescent="0.45">
      <c r="A6193" t="s">
        <v>8358</v>
      </c>
      <c r="B6193" t="s">
        <v>8224</v>
      </c>
      <c r="C6193" t="s">
        <v>8382</v>
      </c>
      <c r="D6193" s="8" t="s">
        <v>8374</v>
      </c>
      <c r="E6193">
        <v>2775</v>
      </c>
      <c r="F6193" s="7">
        <v>1</v>
      </c>
      <c r="G6193" s="4">
        <v>5000</v>
      </c>
      <c r="H6193" s="4">
        <v>150</v>
      </c>
      <c r="I6193" s="25">
        <v>30</v>
      </c>
      <c r="J6193" s="4">
        <v>2</v>
      </c>
      <c r="N6193" t="s">
        <v>8358</v>
      </c>
      <c r="O6193" t="s">
        <v>8224</v>
      </c>
      <c r="P6193" t="s">
        <v>8382</v>
      </c>
      <c r="Q6193" s="8" t="s">
        <v>8374</v>
      </c>
      <c r="R6193">
        <v>2775</v>
      </c>
      <c r="S6193" s="7">
        <v>1</v>
      </c>
      <c r="T6193" s="4">
        <v>5000</v>
      </c>
      <c r="U6193" s="4">
        <v>150</v>
      </c>
      <c r="V6193" s="25">
        <v>30</v>
      </c>
      <c r="W6193" s="4">
        <v>2</v>
      </c>
    </row>
    <row r="6194" spans="1:23" x14ac:dyDescent="0.45">
      <c r="A6194" t="s">
        <v>8358</v>
      </c>
      <c r="B6194" t="s">
        <v>8224</v>
      </c>
      <c r="C6194" t="s">
        <v>8383</v>
      </c>
      <c r="F6194" s="7"/>
      <c r="G6194" s="4"/>
      <c r="H6194" s="4"/>
      <c r="I6194" s="25"/>
      <c r="J6194" s="4"/>
      <c r="N6194" t="s">
        <v>8358</v>
      </c>
      <c r="O6194" t="s">
        <v>8224</v>
      </c>
      <c r="P6194" t="s">
        <v>8383</v>
      </c>
      <c r="S6194" s="7"/>
      <c r="T6194" s="4"/>
      <c r="U6194" s="4"/>
      <c r="V6194" s="25"/>
      <c r="W6194" s="4"/>
    </row>
    <row r="6195" spans="1:23" x14ac:dyDescent="0.45">
      <c r="A6195" t="s">
        <v>8358</v>
      </c>
      <c r="B6195" t="s">
        <v>8224</v>
      </c>
      <c r="C6195" t="s">
        <v>8383</v>
      </c>
      <c r="D6195" s="8" t="s">
        <v>8376</v>
      </c>
      <c r="F6195" s="7">
        <v>2</v>
      </c>
      <c r="G6195" s="4">
        <v>19250</v>
      </c>
      <c r="H6195" s="4">
        <v>860</v>
      </c>
      <c r="I6195" s="25">
        <v>44.979166666667879</v>
      </c>
      <c r="J6195" s="4">
        <v>23</v>
      </c>
      <c r="N6195" t="s">
        <v>8358</v>
      </c>
      <c r="O6195" t="s">
        <v>8224</v>
      </c>
      <c r="P6195" t="s">
        <v>8383</v>
      </c>
      <c r="Q6195" s="8" t="s">
        <v>8376</v>
      </c>
      <c r="S6195" s="7">
        <v>2</v>
      </c>
      <c r="T6195" s="4">
        <v>19250</v>
      </c>
      <c r="U6195" s="4">
        <v>860</v>
      </c>
      <c r="V6195" s="25">
        <v>44.979166666667879</v>
      </c>
      <c r="W6195" s="4">
        <v>23</v>
      </c>
    </row>
    <row r="6196" spans="1:23" x14ac:dyDescent="0.45">
      <c r="A6196" t="s">
        <v>8358</v>
      </c>
      <c r="B6196" t="s">
        <v>8224</v>
      </c>
      <c r="C6196" t="s">
        <v>8383</v>
      </c>
      <c r="D6196" s="8" t="s">
        <v>8376</v>
      </c>
      <c r="E6196">
        <v>2744</v>
      </c>
      <c r="F6196" s="7">
        <v>1</v>
      </c>
      <c r="G6196" s="4">
        <v>16000</v>
      </c>
      <c r="H6196" s="4">
        <v>835</v>
      </c>
      <c r="I6196" s="25">
        <v>30</v>
      </c>
      <c r="J6196" s="4">
        <v>22</v>
      </c>
      <c r="N6196" t="s">
        <v>8358</v>
      </c>
      <c r="O6196" t="s">
        <v>8224</v>
      </c>
      <c r="P6196" t="s">
        <v>8383</v>
      </c>
      <c r="Q6196" s="8" t="s">
        <v>8376</v>
      </c>
      <c r="R6196">
        <v>2744</v>
      </c>
      <c r="S6196" s="7">
        <v>1</v>
      </c>
      <c r="T6196" s="4">
        <v>16000</v>
      </c>
      <c r="U6196" s="4">
        <v>835</v>
      </c>
      <c r="V6196" s="25">
        <v>30</v>
      </c>
      <c r="W6196" s="4">
        <v>22</v>
      </c>
    </row>
    <row r="6197" spans="1:23" x14ac:dyDescent="0.45">
      <c r="A6197" t="s">
        <v>8358</v>
      </c>
      <c r="B6197" t="s">
        <v>8224</v>
      </c>
      <c r="C6197" t="s">
        <v>8383</v>
      </c>
      <c r="D6197" s="8" t="s">
        <v>8376</v>
      </c>
      <c r="E6197">
        <v>2762</v>
      </c>
      <c r="F6197" s="7">
        <v>1</v>
      </c>
      <c r="G6197" s="4">
        <v>3250</v>
      </c>
      <c r="H6197" s="4">
        <v>25</v>
      </c>
      <c r="I6197" s="25">
        <v>59.958333333335759</v>
      </c>
      <c r="J6197" s="4">
        <v>1</v>
      </c>
      <c r="N6197" t="s">
        <v>8358</v>
      </c>
      <c r="O6197" t="s">
        <v>8224</v>
      </c>
      <c r="P6197" t="s">
        <v>8383</v>
      </c>
      <c r="Q6197" s="8" t="s">
        <v>8376</v>
      </c>
      <c r="R6197">
        <v>2762</v>
      </c>
      <c r="S6197" s="7">
        <v>1</v>
      </c>
      <c r="T6197" s="4">
        <v>3250</v>
      </c>
      <c r="U6197" s="4">
        <v>25</v>
      </c>
      <c r="V6197" s="25">
        <v>59.958333333335759</v>
      </c>
      <c r="W6197" s="4">
        <v>1</v>
      </c>
    </row>
    <row r="6198" spans="1:23" x14ac:dyDescent="0.45">
      <c r="A6198" t="s">
        <v>8358</v>
      </c>
      <c r="B6198" t="s">
        <v>8224</v>
      </c>
      <c r="C6198" t="s">
        <v>8383</v>
      </c>
      <c r="D6198" s="8" t="s">
        <v>8377</v>
      </c>
      <c r="F6198" s="7">
        <v>1</v>
      </c>
      <c r="G6198" s="4">
        <v>7000</v>
      </c>
      <c r="H6198" s="4">
        <v>1002</v>
      </c>
      <c r="I6198" s="25">
        <v>29.958333333335759</v>
      </c>
      <c r="J6198" s="4">
        <v>34</v>
      </c>
      <c r="N6198" t="s">
        <v>8358</v>
      </c>
      <c r="O6198" t="s">
        <v>8224</v>
      </c>
      <c r="P6198" t="s">
        <v>8383</v>
      </c>
      <c r="Q6198" s="8" t="s">
        <v>8377</v>
      </c>
      <c r="S6198" s="7">
        <v>1</v>
      </c>
      <c r="T6198" s="4">
        <v>7000</v>
      </c>
      <c r="U6198" s="4">
        <v>1002</v>
      </c>
      <c r="V6198" s="25">
        <v>29.958333333335759</v>
      </c>
      <c r="W6198" s="4">
        <v>34</v>
      </c>
    </row>
    <row r="6199" spans="1:23" x14ac:dyDescent="0.45">
      <c r="A6199" t="s">
        <v>8358</v>
      </c>
      <c r="B6199" t="s">
        <v>8224</v>
      </c>
      <c r="C6199" t="s">
        <v>8383</v>
      </c>
      <c r="D6199" s="8" t="s">
        <v>8377</v>
      </c>
      <c r="E6199">
        <v>2768</v>
      </c>
      <c r="F6199" s="7">
        <v>1</v>
      </c>
      <c r="G6199" s="4">
        <v>7000</v>
      </c>
      <c r="H6199" s="4">
        <v>1002</v>
      </c>
      <c r="I6199" s="25">
        <v>29.958333333335759</v>
      </c>
      <c r="J6199" s="4">
        <v>34</v>
      </c>
      <c r="N6199" t="s">
        <v>8358</v>
      </c>
      <c r="O6199" t="s">
        <v>8224</v>
      </c>
      <c r="P6199" t="s">
        <v>8383</v>
      </c>
      <c r="Q6199" s="8" t="s">
        <v>8377</v>
      </c>
      <c r="R6199">
        <v>2768</v>
      </c>
      <c r="S6199" s="7">
        <v>1</v>
      </c>
      <c r="T6199" s="4">
        <v>7000</v>
      </c>
      <c r="U6199" s="4">
        <v>1002</v>
      </c>
      <c r="V6199" s="25">
        <v>29.958333333335759</v>
      </c>
      <c r="W6199" s="4">
        <v>34</v>
      </c>
    </row>
    <row r="6200" spans="1:23" x14ac:dyDescent="0.45">
      <c r="A6200" t="s">
        <v>8358</v>
      </c>
      <c r="B6200" t="s">
        <v>8224</v>
      </c>
      <c r="C6200" t="s">
        <v>8383</v>
      </c>
      <c r="D6200" s="8" t="s">
        <v>8369</v>
      </c>
      <c r="F6200" s="7">
        <v>4</v>
      </c>
      <c r="G6200" s="4">
        <v>15000</v>
      </c>
      <c r="H6200" s="4">
        <v>2667</v>
      </c>
      <c r="I6200" s="25">
        <v>33.745868055555547</v>
      </c>
      <c r="J6200" s="4">
        <v>75</v>
      </c>
      <c r="N6200" t="s">
        <v>8358</v>
      </c>
      <c r="O6200" t="s">
        <v>8224</v>
      </c>
      <c r="P6200" t="s">
        <v>8383</v>
      </c>
      <c r="Q6200" s="8" t="s">
        <v>8369</v>
      </c>
      <c r="S6200" s="7">
        <v>4</v>
      </c>
      <c r="T6200" s="4">
        <v>15000</v>
      </c>
      <c r="U6200" s="4">
        <v>2667</v>
      </c>
      <c r="V6200" s="25">
        <v>33.745868055555547</v>
      </c>
      <c r="W6200" s="4">
        <v>75</v>
      </c>
    </row>
    <row r="6201" spans="1:23" x14ac:dyDescent="0.45">
      <c r="A6201" t="s">
        <v>8358</v>
      </c>
      <c r="B6201" t="s">
        <v>8224</v>
      </c>
      <c r="C6201" t="s">
        <v>8383</v>
      </c>
      <c r="D6201" s="8" t="s">
        <v>8369</v>
      </c>
      <c r="E6201">
        <v>2742</v>
      </c>
      <c r="F6201" s="7">
        <v>1</v>
      </c>
      <c r="G6201" s="4">
        <v>2500</v>
      </c>
      <c r="H6201" s="4">
        <v>731</v>
      </c>
      <c r="I6201" s="25">
        <v>14</v>
      </c>
      <c r="J6201" s="4">
        <v>18</v>
      </c>
      <c r="N6201" t="s">
        <v>8358</v>
      </c>
      <c r="O6201" t="s">
        <v>8224</v>
      </c>
      <c r="P6201" t="s">
        <v>8383</v>
      </c>
      <c r="Q6201" s="8" t="s">
        <v>8369</v>
      </c>
      <c r="R6201">
        <v>2742</v>
      </c>
      <c r="S6201" s="7">
        <v>1</v>
      </c>
      <c r="T6201" s="4">
        <v>2500</v>
      </c>
      <c r="U6201" s="4">
        <v>731</v>
      </c>
      <c r="V6201" s="25">
        <v>14</v>
      </c>
      <c r="W6201" s="4">
        <v>18</v>
      </c>
    </row>
    <row r="6202" spans="1:23" x14ac:dyDescent="0.45">
      <c r="A6202" t="s">
        <v>8358</v>
      </c>
      <c r="B6202" t="s">
        <v>8224</v>
      </c>
      <c r="C6202" t="s">
        <v>8383</v>
      </c>
      <c r="D6202" s="8" t="s">
        <v>8369</v>
      </c>
      <c r="E6202">
        <v>2745</v>
      </c>
      <c r="F6202" s="7">
        <v>1</v>
      </c>
      <c r="G6202" s="4">
        <v>8000</v>
      </c>
      <c r="H6202" s="4">
        <v>1751</v>
      </c>
      <c r="I6202" s="25">
        <v>60</v>
      </c>
      <c r="J6202" s="4">
        <v>49</v>
      </c>
      <c r="N6202" t="s">
        <v>8358</v>
      </c>
      <c r="O6202" t="s">
        <v>8224</v>
      </c>
      <c r="P6202" t="s">
        <v>8383</v>
      </c>
      <c r="Q6202" s="8" t="s">
        <v>8369</v>
      </c>
      <c r="R6202">
        <v>2745</v>
      </c>
      <c r="S6202" s="7">
        <v>1</v>
      </c>
      <c r="T6202" s="4">
        <v>8000</v>
      </c>
      <c r="U6202" s="4">
        <v>1751</v>
      </c>
      <c r="V6202" s="25">
        <v>60</v>
      </c>
      <c r="W6202" s="4">
        <v>49</v>
      </c>
    </row>
    <row r="6203" spans="1:23" x14ac:dyDescent="0.45">
      <c r="A6203" t="s">
        <v>8358</v>
      </c>
      <c r="B6203" t="s">
        <v>8224</v>
      </c>
      <c r="C6203" t="s">
        <v>8383</v>
      </c>
      <c r="D6203" s="8" t="s">
        <v>8369</v>
      </c>
      <c r="E6203">
        <v>2747</v>
      </c>
      <c r="F6203" s="7">
        <v>1</v>
      </c>
      <c r="G6203" s="4">
        <v>500</v>
      </c>
      <c r="H6203" s="4">
        <v>140</v>
      </c>
      <c r="I6203" s="25">
        <v>31.483831018522324</v>
      </c>
      <c r="J6203" s="4">
        <v>4</v>
      </c>
      <c r="N6203" t="s">
        <v>8358</v>
      </c>
      <c r="O6203" t="s">
        <v>8224</v>
      </c>
      <c r="P6203" t="s">
        <v>8383</v>
      </c>
      <c r="Q6203" s="8" t="s">
        <v>8369</v>
      </c>
      <c r="R6203">
        <v>2747</v>
      </c>
      <c r="S6203" s="7">
        <v>1</v>
      </c>
      <c r="T6203" s="4">
        <v>500</v>
      </c>
      <c r="U6203" s="4">
        <v>140</v>
      </c>
      <c r="V6203" s="25">
        <v>31.483831018522324</v>
      </c>
      <c r="W6203" s="4">
        <v>4</v>
      </c>
    </row>
    <row r="6204" spans="1:23" x14ac:dyDescent="0.45">
      <c r="A6204" t="s">
        <v>8358</v>
      </c>
      <c r="B6204" t="s">
        <v>8224</v>
      </c>
      <c r="C6204" t="s">
        <v>8383</v>
      </c>
      <c r="D6204" s="8" t="s">
        <v>8369</v>
      </c>
      <c r="E6204">
        <v>2764</v>
      </c>
      <c r="F6204" s="7">
        <v>1</v>
      </c>
      <c r="G6204" s="4">
        <v>4000</v>
      </c>
      <c r="H6204" s="4">
        <v>45</v>
      </c>
      <c r="I6204" s="25">
        <v>29.499641203699866</v>
      </c>
      <c r="J6204" s="4">
        <v>4</v>
      </c>
      <c r="N6204" t="s">
        <v>8358</v>
      </c>
      <c r="O6204" t="s">
        <v>8224</v>
      </c>
      <c r="P6204" t="s">
        <v>8383</v>
      </c>
      <c r="Q6204" s="8" t="s">
        <v>8369</v>
      </c>
      <c r="R6204">
        <v>2764</v>
      </c>
      <c r="S6204" s="7">
        <v>1</v>
      </c>
      <c r="T6204" s="4">
        <v>4000</v>
      </c>
      <c r="U6204" s="4">
        <v>45</v>
      </c>
      <c r="V6204" s="25">
        <v>29.499641203699866</v>
      </c>
      <c r="W6204" s="4">
        <v>4</v>
      </c>
    </row>
    <row r="6205" spans="1:23" x14ac:dyDescent="0.45">
      <c r="A6205" t="s">
        <v>8358</v>
      </c>
      <c r="B6205" t="s">
        <v>8224</v>
      </c>
      <c r="C6205" t="s">
        <v>8383</v>
      </c>
      <c r="D6205" s="8" t="s">
        <v>8380</v>
      </c>
      <c r="F6205" s="7">
        <v>1</v>
      </c>
      <c r="G6205" s="4">
        <v>1999</v>
      </c>
      <c r="H6205" s="4">
        <v>0</v>
      </c>
      <c r="I6205" s="25">
        <v>11.933506944442343</v>
      </c>
      <c r="J6205" s="4">
        <v>0</v>
      </c>
      <c r="N6205" t="s">
        <v>8358</v>
      </c>
      <c r="O6205" t="s">
        <v>8224</v>
      </c>
      <c r="P6205" t="s">
        <v>8383</v>
      </c>
      <c r="Q6205" s="8" t="s">
        <v>8380</v>
      </c>
      <c r="S6205" s="7">
        <v>1</v>
      </c>
      <c r="T6205" s="4">
        <v>1999</v>
      </c>
      <c r="U6205" s="4">
        <v>0</v>
      </c>
      <c r="V6205" s="25">
        <v>11.933506944442343</v>
      </c>
      <c r="W6205" s="4">
        <v>0</v>
      </c>
    </row>
    <row r="6206" spans="1:23" x14ac:dyDescent="0.45">
      <c r="A6206" t="s">
        <v>8358</v>
      </c>
      <c r="B6206" t="s">
        <v>8224</v>
      </c>
      <c r="C6206" t="s">
        <v>8383</v>
      </c>
      <c r="D6206" s="8" t="s">
        <v>8380</v>
      </c>
      <c r="E6206">
        <v>2750</v>
      </c>
      <c r="F6206" s="7">
        <v>1</v>
      </c>
      <c r="G6206" s="4">
        <v>1999</v>
      </c>
      <c r="H6206" s="4">
        <v>0</v>
      </c>
      <c r="I6206" s="25">
        <v>11.933506944442343</v>
      </c>
      <c r="J6206" s="4">
        <v>0</v>
      </c>
      <c r="N6206" t="s">
        <v>8358</v>
      </c>
      <c r="O6206" t="s">
        <v>8224</v>
      </c>
      <c r="P6206" t="s">
        <v>8383</v>
      </c>
      <c r="Q6206" s="8" t="s">
        <v>8380</v>
      </c>
      <c r="R6206">
        <v>2750</v>
      </c>
      <c r="S6206" s="7">
        <v>1</v>
      </c>
      <c r="T6206" s="4">
        <v>1999</v>
      </c>
      <c r="U6206" s="4">
        <v>0</v>
      </c>
      <c r="V6206" s="25">
        <v>11.933506944442343</v>
      </c>
      <c r="W6206" s="4">
        <v>0</v>
      </c>
    </row>
    <row r="6207" spans="1:23" x14ac:dyDescent="0.45">
      <c r="A6207" t="s">
        <v>8358</v>
      </c>
      <c r="B6207" t="s">
        <v>8224</v>
      </c>
      <c r="C6207" t="s">
        <v>8383</v>
      </c>
      <c r="D6207" s="8" t="s">
        <v>8370</v>
      </c>
      <c r="F6207" s="7">
        <v>1</v>
      </c>
      <c r="G6207" s="4">
        <v>2000</v>
      </c>
      <c r="H6207" s="4">
        <v>380</v>
      </c>
      <c r="I6207" s="25">
        <v>30</v>
      </c>
      <c r="J6207" s="4">
        <v>8</v>
      </c>
      <c r="N6207" t="s">
        <v>8358</v>
      </c>
      <c r="O6207" t="s">
        <v>8224</v>
      </c>
      <c r="P6207" t="s">
        <v>8383</v>
      </c>
      <c r="Q6207" s="8" t="s">
        <v>8370</v>
      </c>
      <c r="S6207" s="7">
        <v>1</v>
      </c>
      <c r="T6207" s="4">
        <v>2000</v>
      </c>
      <c r="U6207" s="4">
        <v>380</v>
      </c>
      <c r="V6207" s="25">
        <v>30</v>
      </c>
      <c r="W6207" s="4">
        <v>8</v>
      </c>
    </row>
    <row r="6208" spans="1:23" x14ac:dyDescent="0.45">
      <c r="A6208" t="s">
        <v>8358</v>
      </c>
      <c r="B6208" t="s">
        <v>8224</v>
      </c>
      <c r="C6208" t="s">
        <v>8383</v>
      </c>
      <c r="D6208" s="8" t="s">
        <v>8370</v>
      </c>
      <c r="E6208">
        <v>2753</v>
      </c>
      <c r="F6208" s="7">
        <v>1</v>
      </c>
      <c r="G6208" s="4">
        <v>2000</v>
      </c>
      <c r="H6208" s="4">
        <v>380</v>
      </c>
      <c r="I6208" s="25">
        <v>30</v>
      </c>
      <c r="J6208" s="4">
        <v>8</v>
      </c>
      <c r="N6208" t="s">
        <v>8358</v>
      </c>
      <c r="O6208" t="s">
        <v>8224</v>
      </c>
      <c r="P6208" t="s">
        <v>8383</v>
      </c>
      <c r="Q6208" s="8" t="s">
        <v>8370</v>
      </c>
      <c r="R6208">
        <v>2753</v>
      </c>
      <c r="S6208" s="7">
        <v>1</v>
      </c>
      <c r="T6208" s="4">
        <v>2000</v>
      </c>
      <c r="U6208" s="4">
        <v>380</v>
      </c>
      <c r="V6208" s="25">
        <v>30</v>
      </c>
      <c r="W6208" s="4">
        <v>8</v>
      </c>
    </row>
    <row r="6209" spans="1:23" x14ac:dyDescent="0.45">
      <c r="A6209" t="s">
        <v>8358</v>
      </c>
      <c r="B6209" t="s">
        <v>8224</v>
      </c>
      <c r="C6209" t="s">
        <v>8383</v>
      </c>
      <c r="D6209" s="8" t="s">
        <v>8373</v>
      </c>
      <c r="F6209" s="7">
        <v>1</v>
      </c>
      <c r="G6209" s="4">
        <v>4000</v>
      </c>
      <c r="H6209" s="4">
        <v>0</v>
      </c>
      <c r="I6209" s="25">
        <v>16</v>
      </c>
      <c r="J6209" s="4">
        <v>0</v>
      </c>
      <c r="N6209" t="s">
        <v>8358</v>
      </c>
      <c r="O6209" t="s">
        <v>8224</v>
      </c>
      <c r="P6209" t="s">
        <v>8383</v>
      </c>
      <c r="Q6209" s="8" t="s">
        <v>8373</v>
      </c>
      <c r="S6209" s="7">
        <v>1</v>
      </c>
      <c r="T6209" s="4">
        <v>4000</v>
      </c>
      <c r="U6209" s="4">
        <v>0</v>
      </c>
      <c r="V6209" s="25">
        <v>16</v>
      </c>
      <c r="W6209" s="4">
        <v>0</v>
      </c>
    </row>
    <row r="6210" spans="1:23" x14ac:dyDescent="0.45">
      <c r="A6210" t="s">
        <v>8358</v>
      </c>
      <c r="B6210" t="s">
        <v>8224</v>
      </c>
      <c r="C6210" t="s">
        <v>8383</v>
      </c>
      <c r="D6210" s="8" t="s">
        <v>8373</v>
      </c>
      <c r="E6210">
        <v>2765</v>
      </c>
      <c r="F6210" s="7">
        <v>1</v>
      </c>
      <c r="G6210" s="4">
        <v>4000</v>
      </c>
      <c r="H6210" s="4">
        <v>0</v>
      </c>
      <c r="I6210" s="25">
        <v>16</v>
      </c>
      <c r="J6210" s="4">
        <v>0</v>
      </c>
      <c r="N6210" t="s">
        <v>8358</v>
      </c>
      <c r="O6210" t="s">
        <v>8224</v>
      </c>
      <c r="P6210" t="s">
        <v>8383</v>
      </c>
      <c r="Q6210" s="8" t="s">
        <v>8373</v>
      </c>
      <c r="R6210">
        <v>2765</v>
      </c>
      <c r="S6210" s="7">
        <v>1</v>
      </c>
      <c r="T6210" s="4">
        <v>4000</v>
      </c>
      <c r="U6210" s="4">
        <v>0</v>
      </c>
      <c r="V6210" s="25">
        <v>16</v>
      </c>
      <c r="W6210" s="4">
        <v>0</v>
      </c>
    </row>
    <row r="6211" spans="1:23" x14ac:dyDescent="0.45">
      <c r="A6211" t="s">
        <v>8358</v>
      </c>
      <c r="B6211" t="s">
        <v>8224</v>
      </c>
      <c r="C6211" t="s">
        <v>8383</v>
      </c>
      <c r="D6211" s="8" t="s">
        <v>8381</v>
      </c>
      <c r="F6211" s="7">
        <v>2</v>
      </c>
      <c r="G6211" s="4">
        <v>24980</v>
      </c>
      <c r="H6211" s="4">
        <v>36</v>
      </c>
      <c r="I6211" s="25">
        <v>39.588310185186856</v>
      </c>
      <c r="J6211" s="4">
        <v>4</v>
      </c>
      <c r="N6211" t="s">
        <v>8358</v>
      </c>
      <c r="O6211" t="s">
        <v>8224</v>
      </c>
      <c r="P6211" t="s">
        <v>8383</v>
      </c>
      <c r="Q6211" s="8" t="s">
        <v>8381</v>
      </c>
      <c r="S6211" s="7">
        <v>2</v>
      </c>
      <c r="T6211" s="4">
        <v>24980</v>
      </c>
      <c r="U6211" s="4">
        <v>36</v>
      </c>
      <c r="V6211" s="25">
        <v>39.588310185186856</v>
      </c>
      <c r="W6211" s="4">
        <v>4</v>
      </c>
    </row>
    <row r="6212" spans="1:23" x14ac:dyDescent="0.45">
      <c r="A6212" t="s">
        <v>8358</v>
      </c>
      <c r="B6212" t="s">
        <v>8224</v>
      </c>
      <c r="C6212" t="s">
        <v>8383</v>
      </c>
      <c r="D6212" s="8" t="s">
        <v>8381</v>
      </c>
      <c r="E6212">
        <v>2761</v>
      </c>
      <c r="F6212" s="7">
        <v>1</v>
      </c>
      <c r="G6212" s="4">
        <v>5000</v>
      </c>
      <c r="H6212" s="4">
        <v>36</v>
      </c>
      <c r="I6212" s="25">
        <v>30</v>
      </c>
      <c r="J6212" s="4">
        <v>4</v>
      </c>
      <c r="N6212" t="s">
        <v>8358</v>
      </c>
      <c r="O6212" t="s">
        <v>8224</v>
      </c>
      <c r="P6212" t="s">
        <v>8383</v>
      </c>
      <c r="Q6212" s="8" t="s">
        <v>8381</v>
      </c>
      <c r="R6212">
        <v>2761</v>
      </c>
      <c r="S6212" s="7">
        <v>1</v>
      </c>
      <c r="T6212" s="4">
        <v>5000</v>
      </c>
      <c r="U6212" s="4">
        <v>36</v>
      </c>
      <c r="V6212" s="25">
        <v>30</v>
      </c>
      <c r="W6212" s="4">
        <v>4</v>
      </c>
    </row>
    <row r="6213" spans="1:23" x14ac:dyDescent="0.45">
      <c r="A6213" t="s">
        <v>8358</v>
      </c>
      <c r="B6213" t="s">
        <v>8224</v>
      </c>
      <c r="C6213" t="s">
        <v>8383</v>
      </c>
      <c r="D6213" s="8" t="s">
        <v>8381</v>
      </c>
      <c r="E6213">
        <v>2771</v>
      </c>
      <c r="F6213" s="7">
        <v>1</v>
      </c>
      <c r="G6213" s="4">
        <v>19980</v>
      </c>
      <c r="H6213" s="4">
        <v>0</v>
      </c>
      <c r="I6213" s="25">
        <v>49.176620370373712</v>
      </c>
      <c r="J6213" s="4">
        <v>0</v>
      </c>
      <c r="N6213" t="s">
        <v>8358</v>
      </c>
      <c r="O6213" t="s">
        <v>8224</v>
      </c>
      <c r="P6213" t="s">
        <v>8383</v>
      </c>
      <c r="Q6213" s="8" t="s">
        <v>8381</v>
      </c>
      <c r="R6213">
        <v>2771</v>
      </c>
      <c r="S6213" s="7">
        <v>1</v>
      </c>
      <c r="T6213" s="4">
        <v>19980</v>
      </c>
      <c r="U6213" s="4">
        <v>0</v>
      </c>
      <c r="V6213" s="25">
        <v>49.176620370373712</v>
      </c>
      <c r="W6213" s="4">
        <v>0</v>
      </c>
    </row>
    <row r="6214" spans="1:23" x14ac:dyDescent="0.45">
      <c r="A6214" t="s">
        <v>8358</v>
      </c>
      <c r="B6214" t="s">
        <v>8224</v>
      </c>
      <c r="C6214" t="s">
        <v>8384</v>
      </c>
      <c r="F6214" s="7"/>
      <c r="G6214" s="4"/>
      <c r="H6214" s="4"/>
      <c r="I6214" s="25"/>
      <c r="J6214" s="4"/>
      <c r="N6214" t="s">
        <v>8358</v>
      </c>
      <c r="O6214" t="s">
        <v>8224</v>
      </c>
      <c r="P6214" t="s">
        <v>8384</v>
      </c>
      <c r="S6214" s="7"/>
      <c r="T6214" s="4"/>
      <c r="U6214" s="4"/>
      <c r="V6214" s="25"/>
      <c r="W6214" s="4"/>
    </row>
    <row r="6215" spans="1:23" x14ac:dyDescent="0.45">
      <c r="A6215" t="s">
        <v>8358</v>
      </c>
      <c r="B6215" t="s">
        <v>8224</v>
      </c>
      <c r="C6215" t="s">
        <v>8384</v>
      </c>
      <c r="D6215" s="8" t="s">
        <v>8377</v>
      </c>
      <c r="F6215" s="7">
        <v>1</v>
      </c>
      <c r="G6215" s="4">
        <v>4000</v>
      </c>
      <c r="H6215" s="4">
        <v>570</v>
      </c>
      <c r="I6215" s="25">
        <v>30</v>
      </c>
      <c r="J6215" s="4">
        <v>13</v>
      </c>
      <c r="N6215" t="s">
        <v>8358</v>
      </c>
      <c r="O6215" t="s">
        <v>8224</v>
      </c>
      <c r="P6215" t="s">
        <v>8384</v>
      </c>
      <c r="Q6215" s="8" t="s">
        <v>8377</v>
      </c>
      <c r="S6215" s="7">
        <v>1</v>
      </c>
      <c r="T6215" s="4">
        <v>4000</v>
      </c>
      <c r="U6215" s="4">
        <v>570</v>
      </c>
      <c r="V6215" s="25">
        <v>30</v>
      </c>
      <c r="W6215" s="4">
        <v>13</v>
      </c>
    </row>
    <row r="6216" spans="1:23" x14ac:dyDescent="0.45">
      <c r="A6216" t="s">
        <v>8358</v>
      </c>
      <c r="B6216" t="s">
        <v>8224</v>
      </c>
      <c r="C6216" t="s">
        <v>8384</v>
      </c>
      <c r="D6216" s="8" t="s">
        <v>8377</v>
      </c>
      <c r="E6216">
        <v>2774</v>
      </c>
      <c r="F6216" s="7">
        <v>1</v>
      </c>
      <c r="G6216" s="4">
        <v>4000</v>
      </c>
      <c r="H6216" s="4">
        <v>570</v>
      </c>
      <c r="I6216" s="25">
        <v>30</v>
      </c>
      <c r="J6216" s="4">
        <v>13</v>
      </c>
      <c r="N6216" t="s">
        <v>8358</v>
      </c>
      <c r="O6216" t="s">
        <v>8224</v>
      </c>
      <c r="P6216" t="s">
        <v>8384</v>
      </c>
      <c r="Q6216" s="8" t="s">
        <v>8377</v>
      </c>
      <c r="R6216">
        <v>2774</v>
      </c>
      <c r="S6216" s="7">
        <v>1</v>
      </c>
      <c r="T6216" s="4">
        <v>4000</v>
      </c>
      <c r="U6216" s="4">
        <v>570</v>
      </c>
      <c r="V6216" s="25">
        <v>30</v>
      </c>
      <c r="W6216" s="4">
        <v>13</v>
      </c>
    </row>
    <row r="6217" spans="1:23" x14ac:dyDescent="0.45">
      <c r="A6217" t="s">
        <v>8358</v>
      </c>
      <c r="B6217" t="s">
        <v>8224</v>
      </c>
      <c r="C6217" t="s">
        <v>8384</v>
      </c>
      <c r="D6217" s="8" t="s">
        <v>8379</v>
      </c>
      <c r="F6217" s="7">
        <v>1</v>
      </c>
      <c r="G6217" s="4">
        <v>39400</v>
      </c>
      <c r="H6217" s="4">
        <v>90</v>
      </c>
      <c r="I6217" s="25">
        <v>45</v>
      </c>
      <c r="J6217" s="4">
        <v>3</v>
      </c>
      <c r="N6217" t="s">
        <v>8358</v>
      </c>
      <c r="O6217" t="s">
        <v>8224</v>
      </c>
      <c r="P6217" t="s">
        <v>8384</v>
      </c>
      <c r="Q6217" s="8" t="s">
        <v>8379</v>
      </c>
      <c r="S6217" s="7">
        <v>1</v>
      </c>
      <c r="T6217" s="4">
        <v>39400</v>
      </c>
      <c r="U6217" s="4">
        <v>90</v>
      </c>
      <c r="V6217" s="25">
        <v>45</v>
      </c>
      <c r="W6217" s="4">
        <v>3</v>
      </c>
    </row>
    <row r="6218" spans="1:23" x14ac:dyDescent="0.45">
      <c r="A6218" t="s">
        <v>8358</v>
      </c>
      <c r="B6218" t="s">
        <v>8224</v>
      </c>
      <c r="C6218" t="s">
        <v>8384</v>
      </c>
      <c r="D6218" s="8" t="s">
        <v>8379</v>
      </c>
      <c r="E6218">
        <v>2763</v>
      </c>
      <c r="F6218" s="7">
        <v>1</v>
      </c>
      <c r="G6218" s="4">
        <v>39400</v>
      </c>
      <c r="H6218" s="4">
        <v>90</v>
      </c>
      <c r="I6218" s="25">
        <v>45</v>
      </c>
      <c r="J6218" s="4">
        <v>3</v>
      </c>
      <c r="N6218" t="s">
        <v>8358</v>
      </c>
      <c r="O6218" t="s">
        <v>8224</v>
      </c>
      <c r="P6218" t="s">
        <v>8384</v>
      </c>
      <c r="Q6218" s="8" t="s">
        <v>8379</v>
      </c>
      <c r="R6218">
        <v>2763</v>
      </c>
      <c r="S6218" s="7">
        <v>1</v>
      </c>
      <c r="T6218" s="4">
        <v>39400</v>
      </c>
      <c r="U6218" s="4">
        <v>90</v>
      </c>
      <c r="V6218" s="25">
        <v>45</v>
      </c>
      <c r="W6218" s="4">
        <v>3</v>
      </c>
    </row>
    <row r="6219" spans="1:23" x14ac:dyDescent="0.45">
      <c r="A6219" t="s">
        <v>8358</v>
      </c>
      <c r="B6219" t="s">
        <v>8224</v>
      </c>
      <c r="C6219" t="s">
        <v>8384</v>
      </c>
      <c r="D6219" s="8" t="s">
        <v>8372</v>
      </c>
      <c r="F6219" s="7">
        <v>1</v>
      </c>
      <c r="G6219" s="4">
        <v>8000</v>
      </c>
      <c r="H6219" s="4">
        <v>0</v>
      </c>
      <c r="I6219" s="25">
        <v>15</v>
      </c>
      <c r="J6219" s="4">
        <v>0</v>
      </c>
      <c r="N6219" t="s">
        <v>8358</v>
      </c>
      <c r="O6219" t="s">
        <v>8224</v>
      </c>
      <c r="P6219" t="s">
        <v>8384</v>
      </c>
      <c r="Q6219" s="8" t="s">
        <v>8372</v>
      </c>
      <c r="S6219" s="7">
        <v>1</v>
      </c>
      <c r="T6219" s="4">
        <v>8000</v>
      </c>
      <c r="U6219" s="4">
        <v>0</v>
      </c>
      <c r="V6219" s="25">
        <v>15</v>
      </c>
      <c r="W6219" s="4">
        <v>0</v>
      </c>
    </row>
    <row r="6220" spans="1:23" x14ac:dyDescent="0.45">
      <c r="A6220" t="s">
        <v>8358</v>
      </c>
      <c r="B6220" t="s">
        <v>8224</v>
      </c>
      <c r="C6220" t="s">
        <v>8384</v>
      </c>
      <c r="D6220" s="8" t="s">
        <v>8372</v>
      </c>
      <c r="E6220">
        <v>2772</v>
      </c>
      <c r="F6220" s="7">
        <v>1</v>
      </c>
      <c r="G6220" s="4">
        <v>8000</v>
      </c>
      <c r="H6220" s="4">
        <v>0</v>
      </c>
      <c r="I6220" s="25">
        <v>15</v>
      </c>
      <c r="J6220" s="4">
        <v>0</v>
      </c>
      <c r="N6220" t="s">
        <v>8358</v>
      </c>
      <c r="O6220" t="s">
        <v>8224</v>
      </c>
      <c r="P6220" t="s">
        <v>8384</v>
      </c>
      <c r="Q6220" s="8" t="s">
        <v>8372</v>
      </c>
      <c r="R6220">
        <v>2772</v>
      </c>
      <c r="S6220" s="7">
        <v>1</v>
      </c>
      <c r="T6220" s="4">
        <v>8000</v>
      </c>
      <c r="U6220" s="4">
        <v>0</v>
      </c>
      <c r="V6220" s="25">
        <v>15</v>
      </c>
      <c r="W6220" s="4">
        <v>0</v>
      </c>
    </row>
    <row r="6221" spans="1:23" x14ac:dyDescent="0.45">
      <c r="A6221" t="s">
        <v>8358</v>
      </c>
      <c r="B6221" t="s">
        <v>8224</v>
      </c>
      <c r="C6221" t="s">
        <v>8384</v>
      </c>
      <c r="D6221" s="8" t="s">
        <v>8381</v>
      </c>
      <c r="F6221" s="7">
        <v>1</v>
      </c>
      <c r="G6221" s="4">
        <v>10000</v>
      </c>
      <c r="H6221" s="4">
        <v>1048</v>
      </c>
      <c r="I6221" s="25">
        <v>30</v>
      </c>
      <c r="J6221" s="4">
        <v>33</v>
      </c>
      <c r="N6221" t="s">
        <v>8358</v>
      </c>
      <c r="O6221" t="s">
        <v>8224</v>
      </c>
      <c r="P6221" t="s">
        <v>8384</v>
      </c>
      <c r="Q6221" s="8" t="s">
        <v>8381</v>
      </c>
      <c r="S6221" s="7">
        <v>1</v>
      </c>
      <c r="T6221" s="4">
        <v>10000</v>
      </c>
      <c r="U6221" s="4">
        <v>1048</v>
      </c>
      <c r="V6221" s="25">
        <v>30</v>
      </c>
      <c r="W6221" s="4">
        <v>33</v>
      </c>
    </row>
    <row r="6222" spans="1:23" x14ac:dyDescent="0.45">
      <c r="A6222" t="s">
        <v>8358</v>
      </c>
      <c r="B6222" t="s">
        <v>8224</v>
      </c>
      <c r="C6222" t="s">
        <v>8384</v>
      </c>
      <c r="D6222" s="8" t="s">
        <v>8381</v>
      </c>
      <c r="E6222">
        <v>2756</v>
      </c>
      <c r="F6222" s="7">
        <v>1</v>
      </c>
      <c r="G6222" s="4">
        <v>10000</v>
      </c>
      <c r="H6222" s="4">
        <v>1048</v>
      </c>
      <c r="I6222" s="25">
        <v>30</v>
      </c>
      <c r="J6222" s="4">
        <v>33</v>
      </c>
      <c r="N6222" t="s">
        <v>8358</v>
      </c>
      <c r="O6222" t="s">
        <v>8224</v>
      </c>
      <c r="P6222" t="s">
        <v>8384</v>
      </c>
      <c r="Q6222" s="8" t="s">
        <v>8381</v>
      </c>
      <c r="R6222">
        <v>2756</v>
      </c>
      <c r="S6222" s="7">
        <v>1</v>
      </c>
      <c r="T6222" s="4">
        <v>10000</v>
      </c>
      <c r="U6222" s="4">
        <v>1048</v>
      </c>
      <c r="V6222" s="25">
        <v>30</v>
      </c>
      <c r="W6222" s="4">
        <v>33</v>
      </c>
    </row>
    <row r="6223" spans="1:23" x14ac:dyDescent="0.45">
      <c r="A6223" t="s">
        <v>8358</v>
      </c>
      <c r="B6223" t="s">
        <v>8224</v>
      </c>
      <c r="C6223" t="s">
        <v>8385</v>
      </c>
      <c r="F6223" s="7"/>
      <c r="G6223" s="4"/>
      <c r="H6223" s="4"/>
      <c r="I6223" s="25"/>
      <c r="J6223" s="4"/>
      <c r="N6223" t="s">
        <v>8358</v>
      </c>
      <c r="O6223" t="s">
        <v>8224</v>
      </c>
      <c r="P6223" t="s">
        <v>8385</v>
      </c>
      <c r="S6223" s="7"/>
      <c r="T6223" s="4"/>
      <c r="U6223" s="4"/>
      <c r="V6223" s="25"/>
      <c r="W6223" s="4"/>
    </row>
    <row r="6224" spans="1:23" x14ac:dyDescent="0.45">
      <c r="A6224" t="s">
        <v>8358</v>
      </c>
      <c r="B6224" t="s">
        <v>8224</v>
      </c>
      <c r="C6224" t="s">
        <v>8385</v>
      </c>
      <c r="D6224" s="8" t="s">
        <v>8377</v>
      </c>
      <c r="F6224" s="7">
        <v>1</v>
      </c>
      <c r="G6224" s="4">
        <v>20000</v>
      </c>
      <c r="H6224" s="4">
        <v>2082.25</v>
      </c>
      <c r="I6224" s="25">
        <v>29.958333333335759</v>
      </c>
      <c r="J6224" s="4">
        <v>33</v>
      </c>
      <c r="N6224" t="s">
        <v>8358</v>
      </c>
      <c r="O6224" t="s">
        <v>8224</v>
      </c>
      <c r="P6224" t="s">
        <v>8385</v>
      </c>
      <c r="Q6224" s="8" t="s">
        <v>8377</v>
      </c>
      <c r="S6224" s="7">
        <v>1</v>
      </c>
      <c r="T6224" s="4">
        <v>20000</v>
      </c>
      <c r="U6224" s="4">
        <v>2082.25</v>
      </c>
      <c r="V6224" s="25">
        <v>29.958333333335759</v>
      </c>
      <c r="W6224" s="4">
        <v>33</v>
      </c>
    </row>
    <row r="6225" spans="1:23" x14ac:dyDescent="0.45">
      <c r="A6225" t="s">
        <v>8358</v>
      </c>
      <c r="B6225" t="s">
        <v>8224</v>
      </c>
      <c r="C6225" t="s">
        <v>8385</v>
      </c>
      <c r="D6225" s="8" t="s">
        <v>8377</v>
      </c>
      <c r="E6225">
        <v>2770</v>
      </c>
      <c r="F6225" s="7">
        <v>1</v>
      </c>
      <c r="G6225" s="4">
        <v>20000</v>
      </c>
      <c r="H6225" s="4">
        <v>2082.25</v>
      </c>
      <c r="I6225" s="25">
        <v>29.958333333335759</v>
      </c>
      <c r="J6225" s="4">
        <v>33</v>
      </c>
      <c r="N6225" t="s">
        <v>8358</v>
      </c>
      <c r="O6225" t="s">
        <v>8224</v>
      </c>
      <c r="P6225" t="s">
        <v>8385</v>
      </c>
      <c r="Q6225" s="8" t="s">
        <v>8377</v>
      </c>
      <c r="R6225">
        <v>2770</v>
      </c>
      <c r="S6225" s="7">
        <v>1</v>
      </c>
      <c r="T6225" s="4">
        <v>20000</v>
      </c>
      <c r="U6225" s="4">
        <v>2082.25</v>
      </c>
      <c r="V6225" s="25">
        <v>29.958333333335759</v>
      </c>
      <c r="W6225" s="4">
        <v>33</v>
      </c>
    </row>
    <row r="6226" spans="1:23" x14ac:dyDescent="0.45">
      <c r="A6226" t="s">
        <v>8358</v>
      </c>
      <c r="B6226" t="s">
        <v>8224</v>
      </c>
      <c r="C6226" t="s">
        <v>8385</v>
      </c>
      <c r="D6226" s="8" t="s">
        <v>8379</v>
      </c>
      <c r="F6226" s="7">
        <v>1</v>
      </c>
      <c r="G6226" s="4">
        <v>3274</v>
      </c>
      <c r="H6226" s="4">
        <v>0</v>
      </c>
      <c r="I6226" s="25">
        <v>60</v>
      </c>
      <c r="J6226" s="4">
        <v>0</v>
      </c>
      <c r="N6226" t="s">
        <v>8358</v>
      </c>
      <c r="O6226" t="s">
        <v>8224</v>
      </c>
      <c r="P6226" t="s">
        <v>8385</v>
      </c>
      <c r="Q6226" s="8" t="s">
        <v>8379</v>
      </c>
      <c r="S6226" s="7">
        <v>1</v>
      </c>
      <c r="T6226" s="4">
        <v>3274</v>
      </c>
      <c r="U6226" s="4">
        <v>0</v>
      </c>
      <c r="V6226" s="25">
        <v>60</v>
      </c>
      <c r="W6226" s="4">
        <v>0</v>
      </c>
    </row>
    <row r="6227" spans="1:23" x14ac:dyDescent="0.45">
      <c r="A6227" t="s">
        <v>8358</v>
      </c>
      <c r="B6227" t="s">
        <v>8224</v>
      </c>
      <c r="C6227" t="s">
        <v>8385</v>
      </c>
      <c r="D6227" s="8" t="s">
        <v>8379</v>
      </c>
      <c r="E6227">
        <v>2751</v>
      </c>
      <c r="F6227" s="7">
        <v>1</v>
      </c>
      <c r="G6227" s="4">
        <v>3274</v>
      </c>
      <c r="H6227" s="4">
        <v>0</v>
      </c>
      <c r="I6227" s="25">
        <v>60</v>
      </c>
      <c r="J6227" s="4">
        <v>0</v>
      </c>
      <c r="N6227" t="s">
        <v>8358</v>
      </c>
      <c r="O6227" t="s">
        <v>8224</v>
      </c>
      <c r="P6227" t="s">
        <v>8385</v>
      </c>
      <c r="Q6227" s="8" t="s">
        <v>8379</v>
      </c>
      <c r="R6227">
        <v>2751</v>
      </c>
      <c r="S6227" s="7">
        <v>1</v>
      </c>
      <c r="T6227" s="4">
        <v>3274</v>
      </c>
      <c r="U6227" s="4">
        <v>0</v>
      </c>
      <c r="V6227" s="25">
        <v>60</v>
      </c>
      <c r="W6227" s="4">
        <v>0</v>
      </c>
    </row>
    <row r="6228" spans="1:23" x14ac:dyDescent="0.45">
      <c r="A6228" t="s">
        <v>8358</v>
      </c>
      <c r="B6228" t="s">
        <v>8224</v>
      </c>
      <c r="C6228" t="s">
        <v>8385</v>
      </c>
      <c r="D6228" s="8" t="s">
        <v>8370</v>
      </c>
      <c r="F6228" s="7">
        <v>2</v>
      </c>
      <c r="G6228" s="4">
        <v>8500</v>
      </c>
      <c r="H6228" s="4">
        <v>2206</v>
      </c>
      <c r="I6228" s="25">
        <v>30</v>
      </c>
      <c r="J6228" s="4">
        <v>34</v>
      </c>
      <c r="N6228" t="s">
        <v>8358</v>
      </c>
      <c r="O6228" t="s">
        <v>8224</v>
      </c>
      <c r="P6228" t="s">
        <v>8385</v>
      </c>
      <c r="Q6228" s="8" t="s">
        <v>8370</v>
      </c>
      <c r="S6228" s="7">
        <v>2</v>
      </c>
      <c r="T6228" s="4">
        <v>8500</v>
      </c>
      <c r="U6228" s="4">
        <v>2206</v>
      </c>
      <c r="V6228" s="25">
        <v>30</v>
      </c>
      <c r="W6228" s="4">
        <v>34</v>
      </c>
    </row>
    <row r="6229" spans="1:23" x14ac:dyDescent="0.45">
      <c r="A6229" t="s">
        <v>8358</v>
      </c>
      <c r="B6229" t="s">
        <v>8224</v>
      </c>
      <c r="C6229" t="s">
        <v>8385</v>
      </c>
      <c r="D6229" s="8" t="s">
        <v>8370</v>
      </c>
      <c r="E6229">
        <v>2746</v>
      </c>
      <c r="F6229" s="7">
        <v>1</v>
      </c>
      <c r="G6229" s="4">
        <v>3000</v>
      </c>
      <c r="H6229" s="4">
        <v>801</v>
      </c>
      <c r="I6229" s="25">
        <v>30</v>
      </c>
      <c r="J6229" s="4">
        <v>19</v>
      </c>
      <c r="N6229" t="s">
        <v>8358</v>
      </c>
      <c r="O6229" t="s">
        <v>8224</v>
      </c>
      <c r="P6229" t="s">
        <v>8385</v>
      </c>
      <c r="Q6229" s="8" t="s">
        <v>8370</v>
      </c>
      <c r="R6229">
        <v>2746</v>
      </c>
      <c r="S6229" s="7">
        <v>1</v>
      </c>
      <c r="T6229" s="4">
        <v>3000</v>
      </c>
      <c r="U6229" s="4">
        <v>801</v>
      </c>
      <c r="V6229" s="25">
        <v>30</v>
      </c>
      <c r="W6229" s="4">
        <v>19</v>
      </c>
    </row>
    <row r="6230" spans="1:23" x14ac:dyDescent="0.45">
      <c r="A6230" t="s">
        <v>8358</v>
      </c>
      <c r="B6230" t="s">
        <v>8224</v>
      </c>
      <c r="C6230" t="s">
        <v>8385</v>
      </c>
      <c r="D6230" s="8" t="s">
        <v>8370</v>
      </c>
      <c r="E6230">
        <v>2778</v>
      </c>
      <c r="F6230" s="7">
        <v>1</v>
      </c>
      <c r="G6230" s="4">
        <v>5500</v>
      </c>
      <c r="H6230" s="4">
        <v>1405</v>
      </c>
      <c r="I6230" s="25">
        <v>30</v>
      </c>
      <c r="J6230" s="4">
        <v>15</v>
      </c>
      <c r="N6230" t="s">
        <v>8358</v>
      </c>
      <c r="O6230" t="s">
        <v>8224</v>
      </c>
      <c r="P6230" t="s">
        <v>8385</v>
      </c>
      <c r="Q6230" s="8" t="s">
        <v>8370</v>
      </c>
      <c r="R6230">
        <v>2778</v>
      </c>
      <c r="S6230" s="7">
        <v>1</v>
      </c>
      <c r="T6230" s="4">
        <v>5500</v>
      </c>
      <c r="U6230" s="4">
        <v>1405</v>
      </c>
      <c r="V6230" s="25">
        <v>30</v>
      </c>
      <c r="W6230" s="4">
        <v>15</v>
      </c>
    </row>
    <row r="6231" spans="1:23" x14ac:dyDescent="0.45">
      <c r="A6231" t="s">
        <v>8358</v>
      </c>
      <c r="B6231" t="s">
        <v>8224</v>
      </c>
      <c r="C6231" t="s">
        <v>8385</v>
      </c>
      <c r="D6231" s="8" t="s">
        <v>8371</v>
      </c>
      <c r="F6231" s="7">
        <v>1</v>
      </c>
      <c r="G6231" s="4">
        <v>10000</v>
      </c>
      <c r="H6231" s="4">
        <v>0</v>
      </c>
      <c r="I6231" s="25">
        <v>30</v>
      </c>
      <c r="J6231" s="4">
        <v>0</v>
      </c>
      <c r="N6231" t="s">
        <v>8358</v>
      </c>
      <c r="O6231" t="s">
        <v>8224</v>
      </c>
      <c r="P6231" t="s">
        <v>8385</v>
      </c>
      <c r="Q6231" s="8" t="s">
        <v>8371</v>
      </c>
      <c r="S6231" s="7">
        <v>1</v>
      </c>
      <c r="T6231" s="4">
        <v>10000</v>
      </c>
      <c r="U6231" s="4">
        <v>0</v>
      </c>
      <c r="V6231" s="25">
        <v>30</v>
      </c>
      <c r="W6231" s="4">
        <v>0</v>
      </c>
    </row>
    <row r="6232" spans="1:23" x14ac:dyDescent="0.45">
      <c r="A6232" t="s">
        <v>8358</v>
      </c>
      <c r="B6232" t="s">
        <v>8224</v>
      </c>
      <c r="C6232" t="s">
        <v>8385</v>
      </c>
      <c r="D6232" s="8" t="s">
        <v>8371</v>
      </c>
      <c r="E6232">
        <v>2754</v>
      </c>
      <c r="F6232" s="7">
        <v>1</v>
      </c>
      <c r="G6232" s="4">
        <v>10000</v>
      </c>
      <c r="H6232" s="4">
        <v>0</v>
      </c>
      <c r="I6232" s="25">
        <v>30</v>
      </c>
      <c r="J6232" s="4">
        <v>0</v>
      </c>
      <c r="N6232" t="s">
        <v>8358</v>
      </c>
      <c r="O6232" t="s">
        <v>8224</v>
      </c>
      <c r="P6232" t="s">
        <v>8385</v>
      </c>
      <c r="Q6232" s="8" t="s">
        <v>8371</v>
      </c>
      <c r="R6232">
        <v>2754</v>
      </c>
      <c r="S6232" s="7">
        <v>1</v>
      </c>
      <c r="T6232" s="4">
        <v>10000</v>
      </c>
      <c r="U6232" s="4">
        <v>0</v>
      </c>
      <c r="V6232" s="25">
        <v>30</v>
      </c>
      <c r="W6232" s="4">
        <v>0</v>
      </c>
    </row>
    <row r="6233" spans="1:23" x14ac:dyDescent="0.45">
      <c r="A6233" t="s">
        <v>8358</v>
      </c>
      <c r="B6233" t="s">
        <v>8224</v>
      </c>
      <c r="C6233" t="s">
        <v>8385</v>
      </c>
      <c r="D6233" s="8" t="s">
        <v>8372</v>
      </c>
      <c r="F6233" s="7">
        <v>1</v>
      </c>
      <c r="G6233" s="4">
        <v>8000</v>
      </c>
      <c r="H6233" s="4">
        <v>35</v>
      </c>
      <c r="I6233" s="25">
        <v>20.430763888885849</v>
      </c>
      <c r="J6233" s="4">
        <v>4</v>
      </c>
      <c r="N6233" t="s">
        <v>8358</v>
      </c>
      <c r="O6233" t="s">
        <v>8224</v>
      </c>
      <c r="P6233" t="s">
        <v>8385</v>
      </c>
      <c r="Q6233" s="8" t="s">
        <v>8372</v>
      </c>
      <c r="S6233" s="7">
        <v>1</v>
      </c>
      <c r="T6233" s="4">
        <v>8000</v>
      </c>
      <c r="U6233" s="4">
        <v>35</v>
      </c>
      <c r="V6233" s="25">
        <v>20.430763888885849</v>
      </c>
      <c r="W6233" s="4">
        <v>4</v>
      </c>
    </row>
    <row r="6234" spans="1:23" x14ac:dyDescent="0.45">
      <c r="A6234" t="s">
        <v>8358</v>
      </c>
      <c r="B6234" t="s">
        <v>8224</v>
      </c>
      <c r="C6234" t="s">
        <v>8385</v>
      </c>
      <c r="D6234" s="8" t="s">
        <v>8372</v>
      </c>
      <c r="E6234">
        <v>2741</v>
      </c>
      <c r="F6234" s="7">
        <v>1</v>
      </c>
      <c r="G6234" s="4">
        <v>8000</v>
      </c>
      <c r="H6234" s="4">
        <v>35</v>
      </c>
      <c r="I6234" s="25">
        <v>20.430763888885849</v>
      </c>
      <c r="J6234" s="4">
        <v>4</v>
      </c>
      <c r="N6234" t="s">
        <v>8358</v>
      </c>
      <c r="O6234" t="s">
        <v>8224</v>
      </c>
      <c r="P6234" t="s">
        <v>8385</v>
      </c>
      <c r="Q6234" s="8" t="s">
        <v>8372</v>
      </c>
      <c r="R6234">
        <v>2741</v>
      </c>
      <c r="S6234" s="7">
        <v>1</v>
      </c>
      <c r="T6234" s="4">
        <v>8000</v>
      </c>
      <c r="U6234" s="4">
        <v>35</v>
      </c>
      <c r="V6234" s="25">
        <v>20.430763888885849</v>
      </c>
      <c r="W6234" s="4">
        <v>4</v>
      </c>
    </row>
    <row r="6235" spans="1:23" x14ac:dyDescent="0.45">
      <c r="A6235" t="s">
        <v>8358</v>
      </c>
      <c r="B6235" t="s">
        <v>8224</v>
      </c>
      <c r="C6235" t="s">
        <v>8386</v>
      </c>
      <c r="F6235" s="7"/>
      <c r="G6235" s="4"/>
      <c r="H6235" s="4"/>
      <c r="I6235" s="25"/>
      <c r="J6235" s="4"/>
      <c r="N6235" t="s">
        <v>8358</v>
      </c>
      <c r="O6235" t="s">
        <v>8224</v>
      </c>
      <c r="P6235" t="s">
        <v>8386</v>
      </c>
      <c r="S6235" s="7"/>
      <c r="T6235" s="4"/>
      <c r="U6235" s="4"/>
      <c r="V6235" s="25"/>
      <c r="W6235" s="4"/>
    </row>
    <row r="6236" spans="1:23" x14ac:dyDescent="0.45">
      <c r="A6236" t="s">
        <v>8358</v>
      </c>
      <c r="B6236" t="s">
        <v>8224</v>
      </c>
      <c r="C6236" t="s">
        <v>8386</v>
      </c>
      <c r="D6236" s="8" t="s">
        <v>8378</v>
      </c>
      <c r="F6236" s="7">
        <v>1</v>
      </c>
      <c r="G6236" s="4">
        <v>10000</v>
      </c>
      <c r="H6236" s="4">
        <v>110</v>
      </c>
      <c r="I6236" s="25">
        <v>29.958333333328483</v>
      </c>
      <c r="J6236" s="4">
        <v>2</v>
      </c>
      <c r="N6236" t="s">
        <v>8358</v>
      </c>
      <c r="O6236" t="s">
        <v>8224</v>
      </c>
      <c r="P6236" t="s">
        <v>8386</v>
      </c>
      <c r="Q6236" s="8" t="s">
        <v>8378</v>
      </c>
      <c r="S6236" s="7">
        <v>1</v>
      </c>
      <c r="T6236" s="4">
        <v>10000</v>
      </c>
      <c r="U6236" s="4">
        <v>110</v>
      </c>
      <c r="V6236" s="25">
        <v>29.958333333328483</v>
      </c>
      <c r="W6236" s="4">
        <v>2</v>
      </c>
    </row>
    <row r="6237" spans="1:23" x14ac:dyDescent="0.45">
      <c r="A6237" t="s">
        <v>8358</v>
      </c>
      <c r="B6237" t="s">
        <v>8224</v>
      </c>
      <c r="C6237" t="s">
        <v>8386</v>
      </c>
      <c r="D6237" s="8" t="s">
        <v>8378</v>
      </c>
      <c r="E6237">
        <v>2749</v>
      </c>
      <c r="F6237" s="7">
        <v>1</v>
      </c>
      <c r="G6237" s="4">
        <v>10000</v>
      </c>
      <c r="H6237" s="4">
        <v>110</v>
      </c>
      <c r="I6237" s="25">
        <v>29.958333333328483</v>
      </c>
      <c r="J6237" s="4">
        <v>2</v>
      </c>
      <c r="N6237" t="s">
        <v>8358</v>
      </c>
      <c r="O6237" t="s">
        <v>8224</v>
      </c>
      <c r="P6237" t="s">
        <v>8386</v>
      </c>
      <c r="Q6237" s="8" t="s">
        <v>8378</v>
      </c>
      <c r="R6237">
        <v>2749</v>
      </c>
      <c r="S6237" s="7">
        <v>1</v>
      </c>
      <c r="T6237" s="4">
        <v>10000</v>
      </c>
      <c r="U6237" s="4">
        <v>110</v>
      </c>
      <c r="V6237" s="25">
        <v>29.958333333328483</v>
      </c>
      <c r="W6237" s="4">
        <v>2</v>
      </c>
    </row>
    <row r="6238" spans="1:23" x14ac:dyDescent="0.45">
      <c r="A6238" t="s">
        <v>8358</v>
      </c>
      <c r="B6238" t="s">
        <v>8224</v>
      </c>
      <c r="C6238" t="s">
        <v>8386</v>
      </c>
      <c r="D6238" s="8" t="s">
        <v>8369</v>
      </c>
      <c r="F6238" s="7">
        <v>1</v>
      </c>
      <c r="G6238" s="4">
        <v>21000</v>
      </c>
      <c r="H6238" s="4">
        <v>1655</v>
      </c>
      <c r="I6238" s="25">
        <v>31</v>
      </c>
      <c r="J6238" s="4">
        <v>36</v>
      </c>
      <c r="N6238" t="s">
        <v>8358</v>
      </c>
      <c r="O6238" t="s">
        <v>8224</v>
      </c>
      <c r="P6238" t="s">
        <v>8386</v>
      </c>
      <c r="Q6238" s="8" t="s">
        <v>8369</v>
      </c>
      <c r="S6238" s="7">
        <v>1</v>
      </c>
      <c r="T6238" s="4">
        <v>21000</v>
      </c>
      <c r="U6238" s="4">
        <v>1655</v>
      </c>
      <c r="V6238" s="25">
        <v>31</v>
      </c>
      <c r="W6238" s="4">
        <v>36</v>
      </c>
    </row>
    <row r="6239" spans="1:23" x14ac:dyDescent="0.45">
      <c r="A6239" t="s">
        <v>8358</v>
      </c>
      <c r="B6239" t="s">
        <v>8224</v>
      </c>
      <c r="C6239" t="s">
        <v>8386</v>
      </c>
      <c r="D6239" s="8" t="s">
        <v>8369</v>
      </c>
      <c r="E6239">
        <v>2776</v>
      </c>
      <c r="F6239" s="7">
        <v>1</v>
      </c>
      <c r="G6239" s="4">
        <v>21000</v>
      </c>
      <c r="H6239" s="4">
        <v>1655</v>
      </c>
      <c r="I6239" s="25">
        <v>31</v>
      </c>
      <c r="J6239" s="4">
        <v>36</v>
      </c>
      <c r="N6239" t="s">
        <v>8358</v>
      </c>
      <c r="O6239" t="s">
        <v>8224</v>
      </c>
      <c r="P6239" t="s">
        <v>8386</v>
      </c>
      <c r="Q6239" s="8" t="s">
        <v>8369</v>
      </c>
      <c r="R6239">
        <v>2776</v>
      </c>
      <c r="S6239" s="7">
        <v>1</v>
      </c>
      <c r="T6239" s="4">
        <v>21000</v>
      </c>
      <c r="U6239" s="4">
        <v>1655</v>
      </c>
      <c r="V6239" s="25">
        <v>31</v>
      </c>
      <c r="W6239" s="4">
        <v>36</v>
      </c>
    </row>
    <row r="6240" spans="1:23" x14ac:dyDescent="0.45">
      <c r="A6240" t="s">
        <v>8358</v>
      </c>
      <c r="B6240" t="s">
        <v>8224</v>
      </c>
      <c r="C6240" t="s">
        <v>8386</v>
      </c>
      <c r="D6240" s="8" t="s">
        <v>8380</v>
      </c>
      <c r="F6240" s="7">
        <v>1</v>
      </c>
      <c r="G6240" s="4">
        <v>3000</v>
      </c>
      <c r="H6240" s="4">
        <v>10</v>
      </c>
      <c r="I6240" s="25">
        <v>30</v>
      </c>
      <c r="J6240" s="4">
        <v>1</v>
      </c>
      <c r="N6240" t="s">
        <v>8358</v>
      </c>
      <c r="O6240" t="s">
        <v>8224</v>
      </c>
      <c r="P6240" t="s">
        <v>8386</v>
      </c>
      <c r="Q6240" s="8" t="s">
        <v>8380</v>
      </c>
      <c r="S6240" s="7">
        <v>1</v>
      </c>
      <c r="T6240" s="4">
        <v>3000</v>
      </c>
      <c r="U6240" s="4">
        <v>10</v>
      </c>
      <c r="V6240" s="25">
        <v>30</v>
      </c>
      <c r="W6240" s="4">
        <v>1</v>
      </c>
    </row>
    <row r="6241" spans="1:23" x14ac:dyDescent="0.45">
      <c r="A6241" t="s">
        <v>8358</v>
      </c>
      <c r="B6241" t="s">
        <v>8224</v>
      </c>
      <c r="C6241" t="s">
        <v>8386</v>
      </c>
      <c r="D6241" s="8" t="s">
        <v>8380</v>
      </c>
      <c r="E6241">
        <v>2777</v>
      </c>
      <c r="F6241" s="7">
        <v>1</v>
      </c>
      <c r="G6241" s="4">
        <v>3000</v>
      </c>
      <c r="H6241" s="4">
        <v>10</v>
      </c>
      <c r="I6241" s="25">
        <v>30</v>
      </c>
      <c r="J6241" s="4">
        <v>1</v>
      </c>
      <c r="N6241" t="s">
        <v>8358</v>
      </c>
      <c r="O6241" t="s">
        <v>8224</v>
      </c>
      <c r="P6241" t="s">
        <v>8386</v>
      </c>
      <c r="Q6241" s="8" t="s">
        <v>8380</v>
      </c>
      <c r="R6241">
        <v>2777</v>
      </c>
      <c r="S6241" s="7">
        <v>1</v>
      </c>
      <c r="T6241" s="4">
        <v>3000</v>
      </c>
      <c r="U6241" s="4">
        <v>10</v>
      </c>
      <c r="V6241" s="25">
        <v>30</v>
      </c>
      <c r="W6241" s="4">
        <v>1</v>
      </c>
    </row>
    <row r="6242" spans="1:23" x14ac:dyDescent="0.45">
      <c r="A6242" t="s">
        <v>8358</v>
      </c>
      <c r="B6242" t="s">
        <v>8224</v>
      </c>
      <c r="C6242" t="s">
        <v>8386</v>
      </c>
      <c r="D6242" s="8" t="s">
        <v>8373</v>
      </c>
      <c r="F6242" s="7">
        <v>1</v>
      </c>
      <c r="G6242" s="4">
        <v>2500</v>
      </c>
      <c r="H6242" s="4">
        <v>53</v>
      </c>
      <c r="I6242" s="25">
        <v>30.041666666664241</v>
      </c>
      <c r="J6242" s="4">
        <v>1</v>
      </c>
      <c r="N6242" t="s">
        <v>8358</v>
      </c>
      <c r="O6242" t="s">
        <v>8224</v>
      </c>
      <c r="P6242" t="s">
        <v>8386</v>
      </c>
      <c r="Q6242" s="8" t="s">
        <v>8373</v>
      </c>
      <c r="S6242" s="7">
        <v>1</v>
      </c>
      <c r="T6242" s="4">
        <v>2500</v>
      </c>
      <c r="U6242" s="4">
        <v>53</v>
      </c>
      <c r="V6242" s="25">
        <v>30.041666666664241</v>
      </c>
      <c r="W6242" s="4">
        <v>1</v>
      </c>
    </row>
    <row r="6243" spans="1:23" x14ac:dyDescent="0.45">
      <c r="A6243" t="s">
        <v>8358</v>
      </c>
      <c r="B6243" t="s">
        <v>8224</v>
      </c>
      <c r="C6243" t="s">
        <v>8386</v>
      </c>
      <c r="D6243" s="8" t="s">
        <v>8373</v>
      </c>
      <c r="E6243">
        <v>2779</v>
      </c>
      <c r="F6243" s="7">
        <v>1</v>
      </c>
      <c r="G6243" s="4">
        <v>2500</v>
      </c>
      <c r="H6243" s="4">
        <v>53</v>
      </c>
      <c r="I6243" s="25">
        <v>30.041666666664241</v>
      </c>
      <c r="J6243" s="4">
        <v>1</v>
      </c>
      <c r="N6243" t="s">
        <v>8358</v>
      </c>
      <c r="O6243" t="s">
        <v>8224</v>
      </c>
      <c r="P6243" t="s">
        <v>8386</v>
      </c>
      <c r="Q6243" s="8" t="s">
        <v>8373</v>
      </c>
      <c r="R6243">
        <v>2779</v>
      </c>
      <c r="S6243" s="7">
        <v>1</v>
      </c>
      <c r="T6243" s="4">
        <v>2500</v>
      </c>
      <c r="U6243" s="4">
        <v>53</v>
      </c>
      <c r="V6243" s="25">
        <v>30.041666666664241</v>
      </c>
      <c r="W6243" s="4">
        <v>1</v>
      </c>
    </row>
    <row r="6244" spans="1:23" x14ac:dyDescent="0.45">
      <c r="A6244" t="s">
        <v>8358</v>
      </c>
      <c r="B6244" t="s">
        <v>8224</v>
      </c>
      <c r="C6244" t="s">
        <v>8387</v>
      </c>
      <c r="F6244" s="7"/>
      <c r="G6244" s="4"/>
      <c r="H6244" s="4"/>
      <c r="I6244" s="25"/>
      <c r="J6244" s="4"/>
      <c r="N6244" t="s">
        <v>8358</v>
      </c>
      <c r="O6244" t="s">
        <v>8224</v>
      </c>
      <c r="P6244" t="s">
        <v>8387</v>
      </c>
      <c r="S6244" s="7"/>
      <c r="T6244" s="4"/>
      <c r="U6244" s="4"/>
      <c r="V6244" s="25"/>
      <c r="W6244" s="4"/>
    </row>
    <row r="6245" spans="1:23" x14ac:dyDescent="0.45">
      <c r="A6245" t="s">
        <v>8358</v>
      </c>
      <c r="B6245" t="s">
        <v>8224</v>
      </c>
      <c r="C6245" t="s">
        <v>8387</v>
      </c>
      <c r="D6245" s="8" t="s">
        <v>8370</v>
      </c>
      <c r="F6245" s="7">
        <v>1</v>
      </c>
      <c r="G6245" s="4">
        <v>1500</v>
      </c>
      <c r="H6245" s="4">
        <v>10</v>
      </c>
      <c r="I6245" s="25">
        <v>15</v>
      </c>
      <c r="J6245" s="4">
        <v>2</v>
      </c>
      <c r="N6245" t="s">
        <v>8358</v>
      </c>
      <c r="O6245" t="s">
        <v>8224</v>
      </c>
      <c r="P6245" t="s">
        <v>8387</v>
      </c>
      <c r="Q6245" s="8" t="s">
        <v>8370</v>
      </c>
      <c r="S6245" s="7">
        <v>1</v>
      </c>
      <c r="T6245" s="4">
        <v>1500</v>
      </c>
      <c r="U6245" s="4">
        <v>10</v>
      </c>
      <c r="V6245" s="25">
        <v>15</v>
      </c>
      <c r="W6245" s="4">
        <v>2</v>
      </c>
    </row>
    <row r="6246" spans="1:23" x14ac:dyDescent="0.45">
      <c r="A6246" t="s">
        <v>8358</v>
      </c>
      <c r="B6246" t="s">
        <v>8224</v>
      </c>
      <c r="C6246" t="s">
        <v>8387</v>
      </c>
      <c r="D6246" s="8" t="s">
        <v>8370</v>
      </c>
      <c r="E6246">
        <v>2757</v>
      </c>
      <c r="F6246" s="7">
        <v>1</v>
      </c>
      <c r="G6246" s="4">
        <v>1500</v>
      </c>
      <c r="H6246" s="4">
        <v>10</v>
      </c>
      <c r="I6246" s="25">
        <v>15</v>
      </c>
      <c r="J6246" s="4">
        <v>2</v>
      </c>
      <c r="N6246" t="s">
        <v>8358</v>
      </c>
      <c r="O6246" t="s">
        <v>8224</v>
      </c>
      <c r="P6246" t="s">
        <v>8387</v>
      </c>
      <c r="Q6246" s="8" t="s">
        <v>8370</v>
      </c>
      <c r="R6246">
        <v>2757</v>
      </c>
      <c r="S6246" s="7">
        <v>1</v>
      </c>
      <c r="T6246" s="4">
        <v>1500</v>
      </c>
      <c r="U6246" s="4">
        <v>10</v>
      </c>
      <c r="V6246" s="25">
        <v>15</v>
      </c>
      <c r="W6246" s="4">
        <v>2</v>
      </c>
    </row>
    <row r="6247" spans="1:23" x14ac:dyDescent="0.45">
      <c r="A6247" t="s">
        <v>8358</v>
      </c>
      <c r="B6247" t="s">
        <v>8224</v>
      </c>
      <c r="C6247" t="s">
        <v>8387</v>
      </c>
      <c r="D6247" s="8" t="s">
        <v>8371</v>
      </c>
      <c r="F6247" s="7">
        <v>1</v>
      </c>
      <c r="G6247" s="4">
        <v>5000</v>
      </c>
      <c r="H6247" s="4">
        <v>53</v>
      </c>
      <c r="I6247" s="25">
        <v>30</v>
      </c>
      <c r="J6247" s="4">
        <v>4</v>
      </c>
      <c r="N6247" t="s">
        <v>8358</v>
      </c>
      <c r="O6247" t="s">
        <v>8224</v>
      </c>
      <c r="P6247" t="s">
        <v>8387</v>
      </c>
      <c r="Q6247" s="8" t="s">
        <v>8371</v>
      </c>
      <c r="S6247" s="7">
        <v>1</v>
      </c>
      <c r="T6247" s="4">
        <v>5000</v>
      </c>
      <c r="U6247" s="4">
        <v>53</v>
      </c>
      <c r="V6247" s="25">
        <v>30</v>
      </c>
      <c r="W6247" s="4">
        <v>4</v>
      </c>
    </row>
    <row r="6248" spans="1:23" x14ac:dyDescent="0.45">
      <c r="A6248" t="s">
        <v>8358</v>
      </c>
      <c r="B6248" t="s">
        <v>8224</v>
      </c>
      <c r="C6248" t="s">
        <v>8387</v>
      </c>
      <c r="D6248" s="8" t="s">
        <v>8371</v>
      </c>
      <c r="E6248">
        <v>2748</v>
      </c>
      <c r="F6248" s="7">
        <v>1</v>
      </c>
      <c r="G6248" s="4">
        <v>5000</v>
      </c>
      <c r="H6248" s="4">
        <v>53</v>
      </c>
      <c r="I6248" s="25">
        <v>30</v>
      </c>
      <c r="J6248" s="4">
        <v>4</v>
      </c>
      <c r="N6248" t="s">
        <v>8358</v>
      </c>
      <c r="O6248" t="s">
        <v>8224</v>
      </c>
      <c r="P6248" t="s">
        <v>8387</v>
      </c>
      <c r="Q6248" s="8" t="s">
        <v>8371</v>
      </c>
      <c r="R6248">
        <v>2748</v>
      </c>
      <c r="S6248" s="7">
        <v>1</v>
      </c>
      <c r="T6248" s="4">
        <v>5000</v>
      </c>
      <c r="U6248" s="4">
        <v>53</v>
      </c>
      <c r="V6248" s="25">
        <v>30</v>
      </c>
      <c r="W6248" s="4">
        <v>4</v>
      </c>
    </row>
    <row r="6249" spans="1:23" x14ac:dyDescent="0.45">
      <c r="A6249" t="s">
        <v>8358</v>
      </c>
      <c r="B6249" t="s">
        <v>8224</v>
      </c>
      <c r="C6249" t="s">
        <v>8387</v>
      </c>
      <c r="D6249" s="8" t="s">
        <v>8372</v>
      </c>
      <c r="F6249" s="7">
        <v>1</v>
      </c>
      <c r="G6249" s="4">
        <v>5999</v>
      </c>
      <c r="H6249" s="4">
        <v>0</v>
      </c>
      <c r="I6249" s="25">
        <v>30</v>
      </c>
      <c r="J6249" s="4">
        <v>0</v>
      </c>
      <c r="N6249" t="s">
        <v>8358</v>
      </c>
      <c r="O6249" t="s">
        <v>8224</v>
      </c>
      <c r="P6249" t="s">
        <v>8387</v>
      </c>
      <c r="Q6249" s="8" t="s">
        <v>8372</v>
      </c>
      <c r="S6249" s="7">
        <v>1</v>
      </c>
      <c r="T6249" s="4">
        <v>5999</v>
      </c>
      <c r="U6249" s="4">
        <v>0</v>
      </c>
      <c r="V6249" s="25">
        <v>30</v>
      </c>
      <c r="W6249" s="4">
        <v>0</v>
      </c>
    </row>
    <row r="6250" spans="1:23" x14ac:dyDescent="0.45">
      <c r="A6250" t="s">
        <v>8358</v>
      </c>
      <c r="B6250" t="s">
        <v>8224</v>
      </c>
      <c r="C6250" t="s">
        <v>8387</v>
      </c>
      <c r="D6250" s="8" t="s">
        <v>8372</v>
      </c>
      <c r="E6250">
        <v>2743</v>
      </c>
      <c r="F6250" s="7">
        <v>1</v>
      </c>
      <c r="G6250" s="4">
        <v>5999</v>
      </c>
      <c r="H6250" s="4">
        <v>0</v>
      </c>
      <c r="I6250" s="25">
        <v>30</v>
      </c>
      <c r="J6250" s="4">
        <v>0</v>
      </c>
      <c r="N6250" t="s">
        <v>8358</v>
      </c>
      <c r="O6250" t="s">
        <v>8224</v>
      </c>
      <c r="P6250" t="s">
        <v>8387</v>
      </c>
      <c r="Q6250" s="8" t="s">
        <v>8372</v>
      </c>
      <c r="R6250">
        <v>2743</v>
      </c>
      <c r="S6250" s="7">
        <v>1</v>
      </c>
      <c r="T6250" s="4">
        <v>5999</v>
      </c>
      <c r="U6250" s="4">
        <v>0</v>
      </c>
      <c r="V6250" s="25">
        <v>30</v>
      </c>
      <c r="W6250" s="4">
        <v>0</v>
      </c>
    </row>
    <row r="6251" spans="1:23" x14ac:dyDescent="0.45">
      <c r="A6251" t="s">
        <v>8313</v>
      </c>
      <c r="B6251"/>
      <c r="F6251" s="7">
        <v>40</v>
      </c>
      <c r="G6251" s="4">
        <v>103679559</v>
      </c>
      <c r="H6251" s="4">
        <v>53469</v>
      </c>
      <c r="I6251" s="25">
        <v>38.421982060184746</v>
      </c>
      <c r="J6251" s="4">
        <v>377</v>
      </c>
      <c r="N6251" t="s">
        <v>8313</v>
      </c>
      <c r="O6251"/>
      <c r="S6251" s="7">
        <v>40</v>
      </c>
      <c r="T6251" s="4">
        <v>103679559</v>
      </c>
      <c r="U6251" s="4">
        <v>53469</v>
      </c>
      <c r="V6251" s="25">
        <v>38.421982060184746</v>
      </c>
      <c r="W6251" s="4">
        <v>377</v>
      </c>
    </row>
    <row r="6252" spans="1:23" x14ac:dyDescent="0.45">
      <c r="A6252" t="s">
        <v>8313</v>
      </c>
      <c r="B6252" t="s">
        <v>8226</v>
      </c>
      <c r="F6252" s="7">
        <v>2</v>
      </c>
      <c r="G6252" s="4">
        <v>255500</v>
      </c>
      <c r="H6252" s="4">
        <v>140</v>
      </c>
      <c r="I6252" s="25">
        <v>58.591192129631963</v>
      </c>
      <c r="J6252" s="4">
        <v>5</v>
      </c>
      <c r="N6252" t="s">
        <v>8313</v>
      </c>
      <c r="O6252" t="s">
        <v>8226</v>
      </c>
      <c r="S6252" s="7">
        <v>2</v>
      </c>
      <c r="T6252" s="4">
        <v>255500</v>
      </c>
      <c r="U6252" s="4">
        <v>140</v>
      </c>
      <c r="V6252" s="25">
        <v>58.591192129631963</v>
      </c>
      <c r="W6252" s="4">
        <v>5</v>
      </c>
    </row>
    <row r="6253" spans="1:23" x14ac:dyDescent="0.45">
      <c r="A6253" t="s">
        <v>8313</v>
      </c>
      <c r="B6253" t="s">
        <v>8226</v>
      </c>
      <c r="C6253" t="s">
        <v>8386</v>
      </c>
      <c r="F6253" s="7"/>
      <c r="G6253" s="4"/>
      <c r="H6253" s="4"/>
      <c r="I6253" s="25"/>
      <c r="J6253" s="4"/>
      <c r="N6253" t="s">
        <v>8313</v>
      </c>
      <c r="O6253" t="s">
        <v>8226</v>
      </c>
      <c r="P6253" t="s">
        <v>8386</v>
      </c>
      <c r="S6253" s="7"/>
      <c r="T6253" s="4"/>
      <c r="U6253" s="4"/>
      <c r="V6253" s="25"/>
      <c r="W6253" s="4"/>
    </row>
    <row r="6254" spans="1:23" x14ac:dyDescent="0.45">
      <c r="A6254" t="s">
        <v>8313</v>
      </c>
      <c r="B6254" t="s">
        <v>8226</v>
      </c>
      <c r="C6254" t="s">
        <v>8386</v>
      </c>
      <c r="D6254" s="8" t="s">
        <v>8379</v>
      </c>
      <c r="F6254" s="7">
        <v>1</v>
      </c>
      <c r="G6254" s="4">
        <v>250000</v>
      </c>
      <c r="H6254" s="4">
        <v>140</v>
      </c>
      <c r="I6254" s="25">
        <v>60</v>
      </c>
      <c r="J6254" s="4">
        <v>5</v>
      </c>
      <c r="N6254" t="s">
        <v>8313</v>
      </c>
      <c r="O6254" t="s">
        <v>8226</v>
      </c>
      <c r="P6254" t="s">
        <v>8386</v>
      </c>
      <c r="Q6254" s="8" t="s">
        <v>8379</v>
      </c>
      <c r="S6254" s="7">
        <v>1</v>
      </c>
      <c r="T6254" s="4">
        <v>250000</v>
      </c>
      <c r="U6254" s="4">
        <v>140</v>
      </c>
      <c r="V6254" s="25">
        <v>60</v>
      </c>
      <c r="W6254" s="4">
        <v>5</v>
      </c>
    </row>
    <row r="6255" spans="1:23" x14ac:dyDescent="0.45">
      <c r="A6255" t="s">
        <v>8313</v>
      </c>
      <c r="B6255" t="s">
        <v>8226</v>
      </c>
      <c r="C6255" t="s">
        <v>8386</v>
      </c>
      <c r="D6255" s="8" t="s">
        <v>8379</v>
      </c>
      <c r="E6255">
        <v>151</v>
      </c>
      <c r="F6255" s="7">
        <v>1</v>
      </c>
      <c r="G6255" s="4">
        <v>250000</v>
      </c>
      <c r="H6255" s="4">
        <v>140</v>
      </c>
      <c r="I6255" s="25">
        <v>60</v>
      </c>
      <c r="J6255" s="4">
        <v>5</v>
      </c>
      <c r="N6255" t="s">
        <v>8313</v>
      </c>
      <c r="O6255" t="s">
        <v>8226</v>
      </c>
      <c r="P6255" t="s">
        <v>8386</v>
      </c>
      <c r="Q6255" s="8" t="s">
        <v>8379</v>
      </c>
      <c r="R6255">
        <v>151</v>
      </c>
      <c r="S6255" s="7">
        <v>1</v>
      </c>
      <c r="T6255" s="4">
        <v>250000</v>
      </c>
      <c r="U6255" s="4">
        <v>140</v>
      </c>
      <c r="V6255" s="25">
        <v>60</v>
      </c>
      <c r="W6255" s="4">
        <v>5</v>
      </c>
    </row>
    <row r="6256" spans="1:23" x14ac:dyDescent="0.45">
      <c r="A6256" t="s">
        <v>8313</v>
      </c>
      <c r="B6256" t="s">
        <v>8226</v>
      </c>
      <c r="C6256" t="s">
        <v>8387</v>
      </c>
      <c r="F6256" s="7"/>
      <c r="G6256" s="4"/>
      <c r="H6256" s="4"/>
      <c r="I6256" s="25"/>
      <c r="J6256" s="4"/>
      <c r="N6256" t="s">
        <v>8313</v>
      </c>
      <c r="O6256" t="s">
        <v>8226</v>
      </c>
      <c r="P6256" t="s">
        <v>8387</v>
      </c>
      <c r="S6256" s="7"/>
      <c r="T6256" s="4"/>
      <c r="U6256" s="4"/>
      <c r="V6256" s="25"/>
      <c r="W6256" s="4"/>
    </row>
    <row r="6257" spans="1:23" x14ac:dyDescent="0.45">
      <c r="A6257" t="s">
        <v>8313</v>
      </c>
      <c r="B6257" t="s">
        <v>8226</v>
      </c>
      <c r="C6257" t="s">
        <v>8387</v>
      </c>
      <c r="D6257" s="8" t="s">
        <v>8370</v>
      </c>
      <c r="F6257" s="7">
        <v>1</v>
      </c>
      <c r="G6257" s="4">
        <v>5500</v>
      </c>
      <c r="H6257" s="4">
        <v>0</v>
      </c>
      <c r="I6257" s="25">
        <v>57.182384259263927</v>
      </c>
      <c r="J6257" s="4">
        <v>0</v>
      </c>
      <c r="N6257" t="s">
        <v>8313</v>
      </c>
      <c r="O6257" t="s">
        <v>8226</v>
      </c>
      <c r="P6257" t="s">
        <v>8387</v>
      </c>
      <c r="Q6257" s="8" t="s">
        <v>8370</v>
      </c>
      <c r="S6257" s="7">
        <v>1</v>
      </c>
      <c r="T6257" s="4">
        <v>5500</v>
      </c>
      <c r="U6257" s="4">
        <v>0</v>
      </c>
      <c r="V6257" s="25">
        <v>57.182384259263927</v>
      </c>
      <c r="W6257" s="4">
        <v>0</v>
      </c>
    </row>
    <row r="6258" spans="1:23" x14ac:dyDescent="0.45">
      <c r="A6258" t="s">
        <v>8313</v>
      </c>
      <c r="B6258" t="s">
        <v>8226</v>
      </c>
      <c r="C6258" t="s">
        <v>8387</v>
      </c>
      <c r="D6258" s="8" t="s">
        <v>8370</v>
      </c>
      <c r="E6258">
        <v>143</v>
      </c>
      <c r="F6258" s="7">
        <v>1</v>
      </c>
      <c r="G6258" s="4">
        <v>5500</v>
      </c>
      <c r="H6258" s="4">
        <v>0</v>
      </c>
      <c r="I6258" s="25">
        <v>57.182384259263927</v>
      </c>
      <c r="J6258" s="4">
        <v>0</v>
      </c>
      <c r="N6258" t="s">
        <v>8313</v>
      </c>
      <c r="O6258" t="s">
        <v>8226</v>
      </c>
      <c r="P6258" t="s">
        <v>8387</v>
      </c>
      <c r="Q6258" s="8" t="s">
        <v>8370</v>
      </c>
      <c r="R6258">
        <v>143</v>
      </c>
      <c r="S6258" s="7">
        <v>1</v>
      </c>
      <c r="T6258" s="4">
        <v>5500</v>
      </c>
      <c r="U6258" s="4">
        <v>0</v>
      </c>
      <c r="V6258" s="25">
        <v>57.182384259263927</v>
      </c>
      <c r="W6258" s="4">
        <v>0</v>
      </c>
    </row>
    <row r="6259" spans="1:23" x14ac:dyDescent="0.45">
      <c r="A6259" t="s">
        <v>8313</v>
      </c>
      <c r="B6259" t="s">
        <v>8229</v>
      </c>
      <c r="F6259" s="7">
        <v>3</v>
      </c>
      <c r="G6259" s="4">
        <v>43000</v>
      </c>
      <c r="H6259" s="4">
        <v>3925</v>
      </c>
      <c r="I6259" s="25">
        <v>59.986111111109494</v>
      </c>
      <c r="J6259" s="4">
        <v>58</v>
      </c>
      <c r="N6259" t="s">
        <v>8313</v>
      </c>
      <c r="O6259" t="s">
        <v>8229</v>
      </c>
      <c r="S6259" s="7">
        <v>3</v>
      </c>
      <c r="T6259" s="4">
        <v>43000</v>
      </c>
      <c r="U6259" s="4">
        <v>3925</v>
      </c>
      <c r="V6259" s="25">
        <v>59.986111111109494</v>
      </c>
      <c r="W6259" s="4">
        <v>58</v>
      </c>
    </row>
    <row r="6260" spans="1:23" x14ac:dyDescent="0.45">
      <c r="A6260" t="s">
        <v>8313</v>
      </c>
      <c r="B6260" t="s">
        <v>8229</v>
      </c>
      <c r="C6260" t="s">
        <v>8385</v>
      </c>
      <c r="F6260" s="7"/>
      <c r="G6260" s="4"/>
      <c r="H6260" s="4"/>
      <c r="I6260" s="25"/>
      <c r="J6260" s="4"/>
      <c r="N6260" t="s">
        <v>8313</v>
      </c>
      <c r="O6260" t="s">
        <v>8229</v>
      </c>
      <c r="P6260" t="s">
        <v>8385</v>
      </c>
      <c r="S6260" s="7"/>
      <c r="T6260" s="4"/>
      <c r="U6260" s="4"/>
      <c r="V6260" s="25"/>
      <c r="W6260" s="4"/>
    </row>
    <row r="6261" spans="1:23" x14ac:dyDescent="0.45">
      <c r="A6261" t="s">
        <v>8313</v>
      </c>
      <c r="B6261" t="s">
        <v>8229</v>
      </c>
      <c r="C6261" t="s">
        <v>8385</v>
      </c>
      <c r="D6261" s="8" t="s">
        <v>8380</v>
      </c>
      <c r="F6261" s="7">
        <v>1</v>
      </c>
      <c r="G6261" s="4">
        <v>35000</v>
      </c>
      <c r="H6261" s="4">
        <v>1785</v>
      </c>
      <c r="I6261" s="25">
        <v>60</v>
      </c>
      <c r="J6261" s="4">
        <v>15</v>
      </c>
      <c r="N6261" t="s">
        <v>8313</v>
      </c>
      <c r="O6261" t="s">
        <v>8229</v>
      </c>
      <c r="P6261" t="s">
        <v>8385</v>
      </c>
      <c r="Q6261" s="8" t="s">
        <v>8380</v>
      </c>
      <c r="S6261" s="7">
        <v>1</v>
      </c>
      <c r="T6261" s="4">
        <v>35000</v>
      </c>
      <c r="U6261" s="4">
        <v>1785</v>
      </c>
      <c r="V6261" s="25">
        <v>60</v>
      </c>
      <c r="W6261" s="4">
        <v>15</v>
      </c>
    </row>
    <row r="6262" spans="1:23" x14ac:dyDescent="0.45">
      <c r="A6262" t="s">
        <v>8313</v>
      </c>
      <c r="B6262" t="s">
        <v>8229</v>
      </c>
      <c r="C6262" t="s">
        <v>8385</v>
      </c>
      <c r="D6262" s="8" t="s">
        <v>8380</v>
      </c>
      <c r="E6262">
        <v>156</v>
      </c>
      <c r="F6262" s="7">
        <v>1</v>
      </c>
      <c r="G6262" s="4">
        <v>35000</v>
      </c>
      <c r="H6262" s="4">
        <v>1785</v>
      </c>
      <c r="I6262" s="25">
        <v>60</v>
      </c>
      <c r="J6262" s="4">
        <v>15</v>
      </c>
      <c r="N6262" t="s">
        <v>8313</v>
      </c>
      <c r="O6262" t="s">
        <v>8229</v>
      </c>
      <c r="P6262" t="s">
        <v>8385</v>
      </c>
      <c r="Q6262" s="8" t="s">
        <v>8380</v>
      </c>
      <c r="R6262">
        <v>156</v>
      </c>
      <c r="S6262" s="7">
        <v>1</v>
      </c>
      <c r="T6262" s="4">
        <v>35000</v>
      </c>
      <c r="U6262" s="4">
        <v>1785</v>
      </c>
      <c r="V6262" s="25">
        <v>60</v>
      </c>
      <c r="W6262" s="4">
        <v>15</v>
      </c>
    </row>
    <row r="6263" spans="1:23" x14ac:dyDescent="0.45">
      <c r="A6263" t="s">
        <v>8313</v>
      </c>
      <c r="B6263" t="s">
        <v>8229</v>
      </c>
      <c r="C6263" t="s">
        <v>8386</v>
      </c>
      <c r="F6263" s="7"/>
      <c r="G6263" s="4"/>
      <c r="H6263" s="4"/>
      <c r="I6263" s="25"/>
      <c r="J6263" s="4"/>
      <c r="N6263" t="s">
        <v>8313</v>
      </c>
      <c r="O6263" t="s">
        <v>8229</v>
      </c>
      <c r="P6263" t="s">
        <v>8386</v>
      </c>
      <c r="S6263" s="7"/>
      <c r="T6263" s="4"/>
      <c r="U6263" s="4"/>
      <c r="V6263" s="25"/>
      <c r="W6263" s="4"/>
    </row>
    <row r="6264" spans="1:23" x14ac:dyDescent="0.45">
      <c r="A6264" t="s">
        <v>8313</v>
      </c>
      <c r="B6264" t="s">
        <v>8229</v>
      </c>
      <c r="C6264" t="s">
        <v>8386</v>
      </c>
      <c r="D6264" s="8" t="s">
        <v>8377</v>
      </c>
      <c r="F6264" s="7">
        <v>1</v>
      </c>
      <c r="G6264" s="4">
        <v>7500</v>
      </c>
      <c r="H6264" s="4">
        <v>2070</v>
      </c>
      <c r="I6264" s="25">
        <v>59.958333333328483</v>
      </c>
      <c r="J6264" s="4">
        <v>37</v>
      </c>
      <c r="N6264" t="s">
        <v>8313</v>
      </c>
      <c r="O6264" t="s">
        <v>8229</v>
      </c>
      <c r="P6264" t="s">
        <v>8386</v>
      </c>
      <c r="Q6264" s="8" t="s">
        <v>8377</v>
      </c>
      <c r="S6264" s="7">
        <v>1</v>
      </c>
      <c r="T6264" s="4">
        <v>7500</v>
      </c>
      <c r="U6264" s="4">
        <v>2070</v>
      </c>
      <c r="V6264" s="25">
        <v>59.958333333328483</v>
      </c>
      <c r="W6264" s="4">
        <v>37</v>
      </c>
    </row>
    <row r="6265" spans="1:23" x14ac:dyDescent="0.45">
      <c r="A6265" t="s">
        <v>8313</v>
      </c>
      <c r="B6265" t="s">
        <v>8229</v>
      </c>
      <c r="C6265" t="s">
        <v>8386</v>
      </c>
      <c r="D6265" s="8" t="s">
        <v>8377</v>
      </c>
      <c r="E6265">
        <v>144</v>
      </c>
      <c r="F6265" s="7">
        <v>1</v>
      </c>
      <c r="G6265" s="4">
        <v>7500</v>
      </c>
      <c r="H6265" s="4">
        <v>2070</v>
      </c>
      <c r="I6265" s="25">
        <v>59.958333333328483</v>
      </c>
      <c r="J6265" s="4">
        <v>37</v>
      </c>
      <c r="N6265" t="s">
        <v>8313</v>
      </c>
      <c r="O6265" t="s">
        <v>8229</v>
      </c>
      <c r="P6265" t="s">
        <v>8386</v>
      </c>
      <c r="Q6265" s="8" t="s">
        <v>8377</v>
      </c>
      <c r="R6265">
        <v>144</v>
      </c>
      <c r="S6265" s="7">
        <v>1</v>
      </c>
      <c r="T6265" s="4">
        <v>7500</v>
      </c>
      <c r="U6265" s="4">
        <v>2070</v>
      </c>
      <c r="V6265" s="25">
        <v>59.958333333328483</v>
      </c>
      <c r="W6265" s="4">
        <v>37</v>
      </c>
    </row>
    <row r="6266" spans="1:23" x14ac:dyDescent="0.45">
      <c r="A6266" t="s">
        <v>8313</v>
      </c>
      <c r="B6266" t="s">
        <v>8229</v>
      </c>
      <c r="C6266" t="s">
        <v>8387</v>
      </c>
      <c r="F6266" s="7"/>
      <c r="G6266" s="4"/>
      <c r="H6266" s="4"/>
      <c r="I6266" s="25"/>
      <c r="J6266" s="4"/>
      <c r="N6266" t="s">
        <v>8313</v>
      </c>
      <c r="O6266" t="s">
        <v>8229</v>
      </c>
      <c r="P6266" t="s">
        <v>8387</v>
      </c>
      <c r="S6266" s="7"/>
      <c r="T6266" s="4"/>
      <c r="U6266" s="4"/>
      <c r="V6266" s="25"/>
      <c r="W6266" s="4"/>
    </row>
    <row r="6267" spans="1:23" x14ac:dyDescent="0.45">
      <c r="A6267" t="s">
        <v>8313</v>
      </c>
      <c r="B6267" t="s">
        <v>8229</v>
      </c>
      <c r="C6267" t="s">
        <v>8387</v>
      </c>
      <c r="D6267" s="8" t="s">
        <v>8381</v>
      </c>
      <c r="F6267" s="7">
        <v>1</v>
      </c>
      <c r="G6267" s="4">
        <v>500</v>
      </c>
      <c r="H6267" s="4">
        <v>70</v>
      </c>
      <c r="I6267" s="25">
        <v>60</v>
      </c>
      <c r="J6267" s="4">
        <v>6</v>
      </c>
      <c r="N6267" t="s">
        <v>8313</v>
      </c>
      <c r="O6267" t="s">
        <v>8229</v>
      </c>
      <c r="P6267" t="s">
        <v>8387</v>
      </c>
      <c r="Q6267" s="8" t="s">
        <v>8381</v>
      </c>
      <c r="S6267" s="7">
        <v>1</v>
      </c>
      <c r="T6267" s="4">
        <v>500</v>
      </c>
      <c r="U6267" s="4">
        <v>70</v>
      </c>
      <c r="V6267" s="25">
        <v>60</v>
      </c>
      <c r="W6267" s="4">
        <v>6</v>
      </c>
    </row>
    <row r="6268" spans="1:23" x14ac:dyDescent="0.45">
      <c r="A6268" t="s">
        <v>8313</v>
      </c>
      <c r="B6268" t="s">
        <v>8229</v>
      </c>
      <c r="C6268" t="s">
        <v>8387</v>
      </c>
      <c r="D6268" s="8" t="s">
        <v>8381</v>
      </c>
      <c r="E6268">
        <v>125</v>
      </c>
      <c r="F6268" s="7">
        <v>1</v>
      </c>
      <c r="G6268" s="4">
        <v>500</v>
      </c>
      <c r="H6268" s="4">
        <v>70</v>
      </c>
      <c r="I6268" s="25">
        <v>60</v>
      </c>
      <c r="J6268" s="4">
        <v>6</v>
      </c>
      <c r="N6268" t="s">
        <v>8313</v>
      </c>
      <c r="O6268" t="s">
        <v>8229</v>
      </c>
      <c r="P6268" t="s">
        <v>8387</v>
      </c>
      <c r="Q6268" s="8" t="s">
        <v>8381</v>
      </c>
      <c r="R6268">
        <v>125</v>
      </c>
      <c r="S6268" s="7">
        <v>1</v>
      </c>
      <c r="T6268" s="4">
        <v>500</v>
      </c>
      <c r="U6268" s="4">
        <v>70</v>
      </c>
      <c r="V6268" s="25">
        <v>60</v>
      </c>
      <c r="W6268" s="4">
        <v>6</v>
      </c>
    </row>
    <row r="6269" spans="1:23" x14ac:dyDescent="0.45">
      <c r="A6269" t="s">
        <v>8313</v>
      </c>
      <c r="B6269" t="s">
        <v>8232</v>
      </c>
      <c r="F6269" s="7">
        <v>1</v>
      </c>
      <c r="G6269" s="4">
        <v>55000</v>
      </c>
      <c r="H6269" s="4">
        <v>0</v>
      </c>
      <c r="I6269" s="25">
        <v>50</v>
      </c>
      <c r="J6269" s="4">
        <v>0</v>
      </c>
      <c r="N6269" t="s">
        <v>8313</v>
      </c>
      <c r="O6269" t="s">
        <v>8232</v>
      </c>
      <c r="S6269" s="7">
        <v>1</v>
      </c>
      <c r="T6269" s="4">
        <v>55000</v>
      </c>
      <c r="U6269" s="4">
        <v>0</v>
      </c>
      <c r="V6269" s="25">
        <v>50</v>
      </c>
      <c r="W6269" s="4">
        <v>0</v>
      </c>
    </row>
    <row r="6270" spans="1:23" x14ac:dyDescent="0.45">
      <c r="A6270" t="s">
        <v>8313</v>
      </c>
      <c r="B6270" t="s">
        <v>8232</v>
      </c>
      <c r="C6270" t="s">
        <v>8386</v>
      </c>
      <c r="F6270" s="7"/>
      <c r="G6270" s="4"/>
      <c r="H6270" s="4"/>
      <c r="I6270" s="25"/>
      <c r="J6270" s="4"/>
      <c r="N6270" t="s">
        <v>8313</v>
      </c>
      <c r="O6270" t="s">
        <v>8232</v>
      </c>
      <c r="P6270" t="s">
        <v>8386</v>
      </c>
      <c r="S6270" s="7"/>
      <c r="T6270" s="4"/>
      <c r="U6270" s="4"/>
      <c r="V6270" s="25"/>
      <c r="W6270" s="4"/>
    </row>
    <row r="6271" spans="1:23" x14ac:dyDescent="0.45">
      <c r="A6271" t="s">
        <v>8313</v>
      </c>
      <c r="B6271" t="s">
        <v>8232</v>
      </c>
      <c r="C6271" t="s">
        <v>8386</v>
      </c>
      <c r="D6271" s="8" t="s">
        <v>8371</v>
      </c>
      <c r="F6271" s="7">
        <v>1</v>
      </c>
      <c r="G6271" s="4">
        <v>55000</v>
      </c>
      <c r="H6271" s="4">
        <v>0</v>
      </c>
      <c r="I6271" s="25">
        <v>50</v>
      </c>
      <c r="J6271" s="4">
        <v>0</v>
      </c>
      <c r="N6271" t="s">
        <v>8313</v>
      </c>
      <c r="O6271" t="s">
        <v>8232</v>
      </c>
      <c r="P6271" t="s">
        <v>8386</v>
      </c>
      <c r="Q6271" s="8" t="s">
        <v>8371</v>
      </c>
      <c r="S6271" s="7">
        <v>1</v>
      </c>
      <c r="T6271" s="4">
        <v>55000</v>
      </c>
      <c r="U6271" s="4">
        <v>0</v>
      </c>
      <c r="V6271" s="25">
        <v>50</v>
      </c>
      <c r="W6271" s="4">
        <v>0</v>
      </c>
    </row>
    <row r="6272" spans="1:23" x14ac:dyDescent="0.45">
      <c r="A6272" t="s">
        <v>8313</v>
      </c>
      <c r="B6272" t="s">
        <v>8232</v>
      </c>
      <c r="C6272" t="s">
        <v>8386</v>
      </c>
      <c r="D6272" s="8" t="s">
        <v>8371</v>
      </c>
      <c r="E6272">
        <v>137</v>
      </c>
      <c r="F6272" s="7">
        <v>1</v>
      </c>
      <c r="G6272" s="4">
        <v>55000</v>
      </c>
      <c r="H6272" s="4">
        <v>0</v>
      </c>
      <c r="I6272" s="25">
        <v>50</v>
      </c>
      <c r="J6272" s="4">
        <v>0</v>
      </c>
      <c r="N6272" t="s">
        <v>8313</v>
      </c>
      <c r="O6272" t="s">
        <v>8232</v>
      </c>
      <c r="P6272" t="s">
        <v>8386</v>
      </c>
      <c r="Q6272" s="8" t="s">
        <v>8371</v>
      </c>
      <c r="R6272">
        <v>137</v>
      </c>
      <c r="S6272" s="7">
        <v>1</v>
      </c>
      <c r="T6272" s="4">
        <v>55000</v>
      </c>
      <c r="U6272" s="4">
        <v>0</v>
      </c>
      <c r="V6272" s="25">
        <v>50</v>
      </c>
      <c r="W6272" s="4">
        <v>0</v>
      </c>
    </row>
    <row r="6273" spans="1:23" x14ac:dyDescent="0.45">
      <c r="A6273" t="s">
        <v>8313</v>
      </c>
      <c r="B6273" t="s">
        <v>8225</v>
      </c>
      <c r="F6273" s="7">
        <v>2</v>
      </c>
      <c r="G6273" s="4">
        <v>7600</v>
      </c>
      <c r="H6273" s="4">
        <v>0</v>
      </c>
      <c r="I6273" s="25">
        <v>35.461851851847314</v>
      </c>
      <c r="J6273" s="4">
        <v>0</v>
      </c>
      <c r="N6273" t="s">
        <v>8313</v>
      </c>
      <c r="O6273" t="s">
        <v>8225</v>
      </c>
      <c r="S6273" s="7">
        <v>2</v>
      </c>
      <c r="T6273" s="4">
        <v>7600</v>
      </c>
      <c r="U6273" s="4">
        <v>0</v>
      </c>
      <c r="V6273" s="25">
        <v>35.461851851847314</v>
      </c>
      <c r="W6273" s="4">
        <v>0</v>
      </c>
    </row>
    <row r="6274" spans="1:23" x14ac:dyDescent="0.45">
      <c r="A6274" t="s">
        <v>8313</v>
      </c>
      <c r="B6274" t="s">
        <v>8225</v>
      </c>
      <c r="C6274" t="s">
        <v>8385</v>
      </c>
      <c r="F6274" s="7"/>
      <c r="G6274" s="4"/>
      <c r="H6274" s="4"/>
      <c r="I6274" s="25"/>
      <c r="J6274" s="4"/>
      <c r="N6274" t="s">
        <v>8313</v>
      </c>
      <c r="O6274" t="s">
        <v>8225</v>
      </c>
      <c r="P6274" t="s">
        <v>8385</v>
      </c>
      <c r="S6274" s="7"/>
      <c r="T6274" s="4"/>
      <c r="U6274" s="4"/>
      <c r="V6274" s="25"/>
      <c r="W6274" s="4"/>
    </row>
    <row r="6275" spans="1:23" x14ac:dyDescent="0.45">
      <c r="A6275" t="s">
        <v>8313</v>
      </c>
      <c r="B6275" t="s">
        <v>8225</v>
      </c>
      <c r="C6275" t="s">
        <v>8385</v>
      </c>
      <c r="D6275" s="8" t="s">
        <v>8369</v>
      </c>
      <c r="F6275" s="7">
        <v>1</v>
      </c>
      <c r="G6275" s="4">
        <v>600</v>
      </c>
      <c r="H6275" s="4">
        <v>0</v>
      </c>
      <c r="I6275" s="25">
        <v>27.929027777776355</v>
      </c>
      <c r="J6275" s="4">
        <v>0</v>
      </c>
      <c r="N6275" t="s">
        <v>8313</v>
      </c>
      <c r="O6275" t="s">
        <v>8225</v>
      </c>
      <c r="P6275" t="s">
        <v>8385</v>
      </c>
      <c r="Q6275" s="8" t="s">
        <v>8369</v>
      </c>
      <c r="S6275" s="7">
        <v>1</v>
      </c>
      <c r="T6275" s="4">
        <v>600</v>
      </c>
      <c r="U6275" s="4">
        <v>0</v>
      </c>
      <c r="V6275" s="25">
        <v>27.929027777776355</v>
      </c>
      <c r="W6275" s="4">
        <v>0</v>
      </c>
    </row>
    <row r="6276" spans="1:23" x14ac:dyDescent="0.45">
      <c r="A6276" t="s">
        <v>8313</v>
      </c>
      <c r="B6276" t="s">
        <v>8225</v>
      </c>
      <c r="C6276" t="s">
        <v>8385</v>
      </c>
      <c r="D6276" s="8" t="s">
        <v>8369</v>
      </c>
      <c r="E6276">
        <v>130</v>
      </c>
      <c r="F6276" s="7">
        <v>1</v>
      </c>
      <c r="G6276" s="4">
        <v>600</v>
      </c>
      <c r="H6276" s="4">
        <v>0</v>
      </c>
      <c r="I6276" s="25">
        <v>27.929027777776355</v>
      </c>
      <c r="J6276" s="4">
        <v>0</v>
      </c>
      <c r="N6276" t="s">
        <v>8313</v>
      </c>
      <c r="O6276" t="s">
        <v>8225</v>
      </c>
      <c r="P6276" t="s">
        <v>8385</v>
      </c>
      <c r="Q6276" s="8" t="s">
        <v>8369</v>
      </c>
      <c r="R6276">
        <v>130</v>
      </c>
      <c r="S6276" s="7">
        <v>1</v>
      </c>
      <c r="T6276" s="4">
        <v>600</v>
      </c>
      <c r="U6276" s="4">
        <v>0</v>
      </c>
      <c r="V6276" s="25">
        <v>27.929027777776355</v>
      </c>
      <c r="W6276" s="4">
        <v>0</v>
      </c>
    </row>
    <row r="6277" spans="1:23" x14ac:dyDescent="0.45">
      <c r="A6277" t="s">
        <v>8313</v>
      </c>
      <c r="B6277" t="s">
        <v>8225</v>
      </c>
      <c r="C6277" t="s">
        <v>8385</v>
      </c>
      <c r="D6277" s="8" t="s">
        <v>8374</v>
      </c>
      <c r="F6277" s="7">
        <v>1</v>
      </c>
      <c r="G6277" s="4">
        <v>7000</v>
      </c>
      <c r="H6277" s="4">
        <v>0</v>
      </c>
      <c r="I6277" s="25">
        <v>42.994675925918273</v>
      </c>
      <c r="J6277" s="4">
        <v>0</v>
      </c>
      <c r="N6277" t="s">
        <v>8313</v>
      </c>
      <c r="O6277" t="s">
        <v>8225</v>
      </c>
      <c r="P6277" t="s">
        <v>8385</v>
      </c>
      <c r="Q6277" s="8" t="s">
        <v>8374</v>
      </c>
      <c r="S6277" s="7">
        <v>1</v>
      </c>
      <c r="T6277" s="4">
        <v>7000</v>
      </c>
      <c r="U6277" s="4">
        <v>0</v>
      </c>
      <c r="V6277" s="25">
        <v>42.994675925918273</v>
      </c>
      <c r="W6277" s="4">
        <v>0</v>
      </c>
    </row>
    <row r="6278" spans="1:23" x14ac:dyDescent="0.45">
      <c r="A6278" t="s">
        <v>8313</v>
      </c>
      <c r="B6278" t="s">
        <v>8225</v>
      </c>
      <c r="C6278" t="s">
        <v>8385</v>
      </c>
      <c r="D6278" s="8" t="s">
        <v>8374</v>
      </c>
      <c r="E6278">
        <v>147</v>
      </c>
      <c r="F6278" s="7">
        <v>1</v>
      </c>
      <c r="G6278" s="4">
        <v>7000</v>
      </c>
      <c r="H6278" s="4">
        <v>0</v>
      </c>
      <c r="I6278" s="25">
        <v>42.994675925918273</v>
      </c>
      <c r="J6278" s="4">
        <v>0</v>
      </c>
      <c r="N6278" t="s">
        <v>8313</v>
      </c>
      <c r="O6278" t="s">
        <v>8225</v>
      </c>
      <c r="P6278" t="s">
        <v>8385</v>
      </c>
      <c r="Q6278" s="8" t="s">
        <v>8374</v>
      </c>
      <c r="R6278">
        <v>147</v>
      </c>
      <c r="S6278" s="7">
        <v>1</v>
      </c>
      <c r="T6278" s="4">
        <v>7000</v>
      </c>
      <c r="U6278" s="4">
        <v>0</v>
      </c>
      <c r="V6278" s="25">
        <v>42.994675925918273</v>
      </c>
      <c r="W6278" s="4">
        <v>0</v>
      </c>
    </row>
    <row r="6279" spans="1:23" x14ac:dyDescent="0.45">
      <c r="A6279" t="s">
        <v>8313</v>
      </c>
      <c r="B6279" t="s">
        <v>8231</v>
      </c>
      <c r="F6279" s="7">
        <v>1</v>
      </c>
      <c r="G6279" s="4">
        <v>70000</v>
      </c>
      <c r="H6279" s="4">
        <v>10</v>
      </c>
      <c r="I6279" s="25">
        <v>30</v>
      </c>
      <c r="J6279" s="4">
        <v>1</v>
      </c>
      <c r="N6279" t="s">
        <v>8313</v>
      </c>
      <c r="O6279" t="s">
        <v>8231</v>
      </c>
      <c r="S6279" s="7">
        <v>1</v>
      </c>
      <c r="T6279" s="4">
        <v>70000</v>
      </c>
      <c r="U6279" s="4">
        <v>10</v>
      </c>
      <c r="V6279" s="25">
        <v>30</v>
      </c>
      <c r="W6279" s="4">
        <v>1</v>
      </c>
    </row>
    <row r="6280" spans="1:23" x14ac:dyDescent="0.45">
      <c r="A6280" t="s">
        <v>8313</v>
      </c>
      <c r="B6280" t="s">
        <v>8231</v>
      </c>
      <c r="C6280" t="s">
        <v>8387</v>
      </c>
      <c r="F6280" s="7"/>
      <c r="G6280" s="4"/>
      <c r="H6280" s="4"/>
      <c r="I6280" s="25"/>
      <c r="J6280" s="4"/>
      <c r="N6280" t="s">
        <v>8313</v>
      </c>
      <c r="O6280" t="s">
        <v>8231</v>
      </c>
      <c r="P6280" t="s">
        <v>8387</v>
      </c>
      <c r="S6280" s="7"/>
      <c r="T6280" s="4"/>
      <c r="U6280" s="4"/>
      <c r="V6280" s="25"/>
      <c r="W6280" s="4"/>
    </row>
    <row r="6281" spans="1:23" x14ac:dyDescent="0.45">
      <c r="A6281" t="s">
        <v>8313</v>
      </c>
      <c r="B6281" t="s">
        <v>8231</v>
      </c>
      <c r="C6281" t="s">
        <v>8387</v>
      </c>
      <c r="D6281" s="8" t="s">
        <v>8372</v>
      </c>
      <c r="F6281" s="7">
        <v>1</v>
      </c>
      <c r="G6281" s="4">
        <v>70000</v>
      </c>
      <c r="H6281" s="4">
        <v>10</v>
      </c>
      <c r="I6281" s="25">
        <v>30</v>
      </c>
      <c r="J6281" s="4">
        <v>1</v>
      </c>
      <c r="N6281" t="s">
        <v>8313</v>
      </c>
      <c r="O6281" t="s">
        <v>8231</v>
      </c>
      <c r="P6281" t="s">
        <v>8387</v>
      </c>
      <c r="Q6281" s="8" t="s">
        <v>8372</v>
      </c>
      <c r="S6281" s="7">
        <v>1</v>
      </c>
      <c r="T6281" s="4">
        <v>70000</v>
      </c>
      <c r="U6281" s="4">
        <v>10</v>
      </c>
      <c r="V6281" s="25">
        <v>30</v>
      </c>
      <c r="W6281" s="4">
        <v>1</v>
      </c>
    </row>
    <row r="6282" spans="1:23" x14ac:dyDescent="0.45">
      <c r="A6282" t="s">
        <v>8313</v>
      </c>
      <c r="B6282" t="s">
        <v>8231</v>
      </c>
      <c r="C6282" t="s">
        <v>8387</v>
      </c>
      <c r="D6282" s="8" t="s">
        <v>8372</v>
      </c>
      <c r="E6282">
        <v>120</v>
      </c>
      <c r="F6282" s="7">
        <v>1</v>
      </c>
      <c r="G6282" s="4">
        <v>70000</v>
      </c>
      <c r="H6282" s="4">
        <v>10</v>
      </c>
      <c r="I6282" s="25">
        <v>30</v>
      </c>
      <c r="J6282" s="4">
        <v>1</v>
      </c>
      <c r="N6282" t="s">
        <v>8313</v>
      </c>
      <c r="O6282" t="s">
        <v>8231</v>
      </c>
      <c r="P6282" t="s">
        <v>8387</v>
      </c>
      <c r="Q6282" s="8" t="s">
        <v>8372</v>
      </c>
      <c r="R6282">
        <v>120</v>
      </c>
      <c r="S6282" s="7">
        <v>1</v>
      </c>
      <c r="T6282" s="4">
        <v>70000</v>
      </c>
      <c r="U6282" s="4">
        <v>10</v>
      </c>
      <c r="V6282" s="25">
        <v>30</v>
      </c>
      <c r="W6282" s="4">
        <v>1</v>
      </c>
    </row>
    <row r="6283" spans="1:23" x14ac:dyDescent="0.45">
      <c r="A6283" t="s">
        <v>8313</v>
      </c>
      <c r="B6283" t="s">
        <v>8224</v>
      </c>
      <c r="F6283" s="7">
        <v>31</v>
      </c>
      <c r="G6283" s="4">
        <v>103248459</v>
      </c>
      <c r="H6283" s="4">
        <v>49394</v>
      </c>
      <c r="I6283" s="25">
        <v>35.123060035842023</v>
      </c>
      <c r="J6283" s="4">
        <v>313</v>
      </c>
      <c r="N6283" t="s">
        <v>8313</v>
      </c>
      <c r="O6283" t="s">
        <v>8224</v>
      </c>
      <c r="S6283" s="7">
        <v>31</v>
      </c>
      <c r="T6283" s="4">
        <v>103248459</v>
      </c>
      <c r="U6283" s="4">
        <v>49394</v>
      </c>
      <c r="V6283" s="25">
        <v>35.123060035842023</v>
      </c>
      <c r="W6283" s="4">
        <v>313</v>
      </c>
    </row>
    <row r="6284" spans="1:23" x14ac:dyDescent="0.45">
      <c r="A6284" t="s">
        <v>8313</v>
      </c>
      <c r="B6284" t="s">
        <v>8224</v>
      </c>
      <c r="C6284" t="s">
        <v>8385</v>
      </c>
      <c r="F6284" s="7"/>
      <c r="G6284" s="4"/>
      <c r="H6284" s="4"/>
      <c r="I6284" s="25"/>
      <c r="J6284" s="4"/>
      <c r="N6284" t="s">
        <v>8313</v>
      </c>
      <c r="O6284" t="s">
        <v>8224</v>
      </c>
      <c r="P6284" t="s">
        <v>8385</v>
      </c>
      <c r="S6284" s="7"/>
      <c r="T6284" s="4"/>
      <c r="U6284" s="4"/>
      <c r="V6284" s="25"/>
      <c r="W6284" s="4"/>
    </row>
    <row r="6285" spans="1:23" x14ac:dyDescent="0.45">
      <c r="A6285" t="s">
        <v>8313</v>
      </c>
      <c r="B6285" t="s">
        <v>8224</v>
      </c>
      <c r="C6285" t="s">
        <v>8385</v>
      </c>
      <c r="D6285" s="8" t="s">
        <v>8369</v>
      </c>
      <c r="F6285" s="7">
        <v>1</v>
      </c>
      <c r="G6285" s="4">
        <v>3000</v>
      </c>
      <c r="H6285" s="4">
        <v>403</v>
      </c>
      <c r="I6285" s="25">
        <v>33.409756944442051</v>
      </c>
      <c r="J6285" s="4">
        <v>5</v>
      </c>
      <c r="N6285" t="s">
        <v>8313</v>
      </c>
      <c r="O6285" t="s">
        <v>8224</v>
      </c>
      <c r="P6285" t="s">
        <v>8385</v>
      </c>
      <c r="Q6285" s="8" t="s">
        <v>8369</v>
      </c>
      <c r="S6285" s="7">
        <v>1</v>
      </c>
      <c r="T6285" s="4">
        <v>3000</v>
      </c>
      <c r="U6285" s="4">
        <v>403</v>
      </c>
      <c r="V6285" s="25">
        <v>33.409756944442051</v>
      </c>
      <c r="W6285" s="4">
        <v>5</v>
      </c>
    </row>
    <row r="6286" spans="1:23" x14ac:dyDescent="0.45">
      <c r="A6286" t="s">
        <v>8313</v>
      </c>
      <c r="B6286" t="s">
        <v>8224</v>
      </c>
      <c r="C6286" t="s">
        <v>8385</v>
      </c>
      <c r="D6286" s="8" t="s">
        <v>8369</v>
      </c>
      <c r="E6286">
        <v>135</v>
      </c>
      <c r="F6286" s="7">
        <v>1</v>
      </c>
      <c r="G6286" s="4">
        <v>3000</v>
      </c>
      <c r="H6286" s="4">
        <v>403</v>
      </c>
      <c r="I6286" s="25">
        <v>33.409756944442051</v>
      </c>
      <c r="J6286" s="4">
        <v>5</v>
      </c>
      <c r="N6286" t="s">
        <v>8313</v>
      </c>
      <c r="O6286" t="s">
        <v>8224</v>
      </c>
      <c r="P6286" t="s">
        <v>8385</v>
      </c>
      <c r="Q6286" s="8" t="s">
        <v>8369</v>
      </c>
      <c r="R6286">
        <v>135</v>
      </c>
      <c r="S6286" s="7">
        <v>1</v>
      </c>
      <c r="T6286" s="4">
        <v>3000</v>
      </c>
      <c r="U6286" s="4">
        <v>403</v>
      </c>
      <c r="V6286" s="25">
        <v>33.409756944442051</v>
      </c>
      <c r="W6286" s="4">
        <v>5</v>
      </c>
    </row>
    <row r="6287" spans="1:23" x14ac:dyDescent="0.45">
      <c r="A6287" t="s">
        <v>8313</v>
      </c>
      <c r="B6287" t="s">
        <v>8224</v>
      </c>
      <c r="C6287" t="s">
        <v>8385</v>
      </c>
      <c r="D6287" s="8" t="s">
        <v>8371</v>
      </c>
      <c r="F6287" s="7">
        <v>2</v>
      </c>
      <c r="G6287" s="4">
        <v>400000</v>
      </c>
      <c r="H6287" s="4">
        <v>30</v>
      </c>
      <c r="I6287" s="25">
        <v>45</v>
      </c>
      <c r="J6287" s="4">
        <v>2</v>
      </c>
      <c r="N6287" t="s">
        <v>8313</v>
      </c>
      <c r="O6287" t="s">
        <v>8224</v>
      </c>
      <c r="P6287" t="s">
        <v>8385</v>
      </c>
      <c r="Q6287" s="8" t="s">
        <v>8371</v>
      </c>
      <c r="S6287" s="7">
        <v>2</v>
      </c>
      <c r="T6287" s="4">
        <v>400000</v>
      </c>
      <c r="U6287" s="4">
        <v>30</v>
      </c>
      <c r="V6287" s="25">
        <v>45</v>
      </c>
      <c r="W6287" s="4">
        <v>2</v>
      </c>
    </row>
    <row r="6288" spans="1:23" x14ac:dyDescent="0.45">
      <c r="A6288" t="s">
        <v>8313</v>
      </c>
      <c r="B6288" t="s">
        <v>8224</v>
      </c>
      <c r="C6288" t="s">
        <v>8385</v>
      </c>
      <c r="D6288" s="8" t="s">
        <v>8371</v>
      </c>
      <c r="E6288">
        <v>129</v>
      </c>
      <c r="F6288" s="7">
        <v>1</v>
      </c>
      <c r="G6288" s="4">
        <v>20000</v>
      </c>
      <c r="H6288" s="4">
        <v>0</v>
      </c>
      <c r="I6288" s="25">
        <v>60</v>
      </c>
      <c r="J6288" s="4">
        <v>0</v>
      </c>
      <c r="N6288" t="s">
        <v>8313</v>
      </c>
      <c r="O6288" t="s">
        <v>8224</v>
      </c>
      <c r="P6288" t="s">
        <v>8385</v>
      </c>
      <c r="Q6288" s="8" t="s">
        <v>8371</v>
      </c>
      <c r="R6288">
        <v>129</v>
      </c>
      <c r="S6288" s="7">
        <v>1</v>
      </c>
      <c r="T6288" s="4">
        <v>20000</v>
      </c>
      <c r="U6288" s="4">
        <v>0</v>
      </c>
      <c r="V6288" s="25">
        <v>60</v>
      </c>
      <c r="W6288" s="4">
        <v>0</v>
      </c>
    </row>
    <row r="6289" spans="1:23" x14ac:dyDescent="0.45">
      <c r="A6289" t="s">
        <v>8313</v>
      </c>
      <c r="B6289" t="s">
        <v>8224</v>
      </c>
      <c r="C6289" t="s">
        <v>8385</v>
      </c>
      <c r="D6289" s="8" t="s">
        <v>8371</v>
      </c>
      <c r="E6289">
        <v>152</v>
      </c>
      <c r="F6289" s="7">
        <v>1</v>
      </c>
      <c r="G6289" s="4">
        <v>380000</v>
      </c>
      <c r="H6289" s="4">
        <v>30</v>
      </c>
      <c r="I6289" s="25">
        <v>30</v>
      </c>
      <c r="J6289" s="4">
        <v>2</v>
      </c>
      <c r="N6289" t="s">
        <v>8313</v>
      </c>
      <c r="O6289" t="s">
        <v>8224</v>
      </c>
      <c r="P6289" t="s">
        <v>8385</v>
      </c>
      <c r="Q6289" s="8" t="s">
        <v>8371</v>
      </c>
      <c r="R6289">
        <v>152</v>
      </c>
      <c r="S6289" s="7">
        <v>1</v>
      </c>
      <c r="T6289" s="4">
        <v>380000</v>
      </c>
      <c r="U6289" s="4">
        <v>30</v>
      </c>
      <c r="V6289" s="25">
        <v>30</v>
      </c>
      <c r="W6289" s="4">
        <v>2</v>
      </c>
    </row>
    <row r="6290" spans="1:23" x14ac:dyDescent="0.45">
      <c r="A6290" t="s">
        <v>8313</v>
      </c>
      <c r="B6290" t="s">
        <v>8224</v>
      </c>
      <c r="C6290" t="s">
        <v>8385</v>
      </c>
      <c r="D6290" s="8" t="s">
        <v>8372</v>
      </c>
      <c r="F6290" s="7">
        <v>3</v>
      </c>
      <c r="G6290" s="4">
        <v>140000</v>
      </c>
      <c r="H6290" s="4">
        <v>7806</v>
      </c>
      <c r="I6290" s="25">
        <v>37.05878086419883</v>
      </c>
      <c r="J6290" s="4">
        <v>87</v>
      </c>
      <c r="N6290" t="s">
        <v>8313</v>
      </c>
      <c r="O6290" t="s">
        <v>8224</v>
      </c>
      <c r="P6290" t="s">
        <v>8385</v>
      </c>
      <c r="Q6290" s="8" t="s">
        <v>8372</v>
      </c>
      <c r="S6290" s="7">
        <v>3</v>
      </c>
      <c r="T6290" s="4">
        <v>140000</v>
      </c>
      <c r="U6290" s="4">
        <v>7806</v>
      </c>
      <c r="V6290" s="25">
        <v>37.05878086419883</v>
      </c>
      <c r="W6290" s="4">
        <v>87</v>
      </c>
    </row>
    <row r="6291" spans="1:23" x14ac:dyDescent="0.45">
      <c r="A6291" t="s">
        <v>8313</v>
      </c>
      <c r="B6291" t="s">
        <v>8224</v>
      </c>
      <c r="C6291" t="s">
        <v>8385</v>
      </c>
      <c r="D6291" s="8" t="s">
        <v>8372</v>
      </c>
      <c r="E6291">
        <v>123</v>
      </c>
      <c r="F6291" s="7">
        <v>1</v>
      </c>
      <c r="G6291" s="4">
        <v>55000</v>
      </c>
      <c r="H6291" s="4">
        <v>151</v>
      </c>
      <c r="I6291" s="25">
        <v>36.134675925924967</v>
      </c>
      <c r="J6291" s="4">
        <v>6</v>
      </c>
      <c r="N6291" t="s">
        <v>8313</v>
      </c>
      <c r="O6291" t="s">
        <v>8224</v>
      </c>
      <c r="P6291" t="s">
        <v>8385</v>
      </c>
      <c r="Q6291" s="8" t="s">
        <v>8372</v>
      </c>
      <c r="R6291">
        <v>123</v>
      </c>
      <c r="S6291" s="7">
        <v>1</v>
      </c>
      <c r="T6291" s="4">
        <v>55000</v>
      </c>
      <c r="U6291" s="4">
        <v>151</v>
      </c>
      <c r="V6291" s="25">
        <v>36.134675925924967</v>
      </c>
      <c r="W6291" s="4">
        <v>6</v>
      </c>
    </row>
    <row r="6292" spans="1:23" x14ac:dyDescent="0.45">
      <c r="A6292" t="s">
        <v>8313</v>
      </c>
      <c r="B6292" t="s">
        <v>8224</v>
      </c>
      <c r="C6292" t="s">
        <v>8385</v>
      </c>
      <c r="D6292" s="8" t="s">
        <v>8372</v>
      </c>
      <c r="E6292">
        <v>132</v>
      </c>
      <c r="F6292" s="7">
        <v>1</v>
      </c>
      <c r="G6292" s="4">
        <v>80000</v>
      </c>
      <c r="H6292" s="4">
        <v>7655</v>
      </c>
      <c r="I6292" s="25">
        <v>45.041666666671517</v>
      </c>
      <c r="J6292" s="4">
        <v>81</v>
      </c>
      <c r="N6292" t="s">
        <v>8313</v>
      </c>
      <c r="O6292" t="s">
        <v>8224</v>
      </c>
      <c r="P6292" t="s">
        <v>8385</v>
      </c>
      <c r="Q6292" s="8" t="s">
        <v>8372</v>
      </c>
      <c r="R6292">
        <v>132</v>
      </c>
      <c r="S6292" s="7">
        <v>1</v>
      </c>
      <c r="T6292" s="4">
        <v>80000</v>
      </c>
      <c r="U6292" s="4">
        <v>7655</v>
      </c>
      <c r="V6292" s="25">
        <v>45.041666666671517</v>
      </c>
      <c r="W6292" s="4">
        <v>81</v>
      </c>
    </row>
    <row r="6293" spans="1:23" x14ac:dyDescent="0.45">
      <c r="A6293" t="s">
        <v>8313</v>
      </c>
      <c r="B6293" t="s">
        <v>8224</v>
      </c>
      <c r="C6293" t="s">
        <v>8385</v>
      </c>
      <c r="D6293" s="8" t="s">
        <v>8372</v>
      </c>
      <c r="E6293">
        <v>158</v>
      </c>
      <c r="F6293" s="7">
        <v>1</v>
      </c>
      <c r="G6293" s="4">
        <v>5000</v>
      </c>
      <c r="H6293" s="4">
        <v>0</v>
      </c>
      <c r="I6293" s="25">
        <v>30</v>
      </c>
      <c r="J6293" s="4">
        <v>0</v>
      </c>
      <c r="N6293" t="s">
        <v>8313</v>
      </c>
      <c r="O6293" t="s">
        <v>8224</v>
      </c>
      <c r="P6293" t="s">
        <v>8385</v>
      </c>
      <c r="Q6293" s="8" t="s">
        <v>8372</v>
      </c>
      <c r="R6293">
        <v>158</v>
      </c>
      <c r="S6293" s="7">
        <v>1</v>
      </c>
      <c r="T6293" s="4">
        <v>5000</v>
      </c>
      <c r="U6293" s="4">
        <v>0</v>
      </c>
      <c r="V6293" s="25">
        <v>30</v>
      </c>
      <c r="W6293" s="4">
        <v>0</v>
      </c>
    </row>
    <row r="6294" spans="1:23" x14ac:dyDescent="0.45">
      <c r="A6294" t="s">
        <v>8313</v>
      </c>
      <c r="B6294" t="s">
        <v>8224</v>
      </c>
      <c r="C6294" t="s">
        <v>8385</v>
      </c>
      <c r="D6294" s="8" t="s">
        <v>8373</v>
      </c>
      <c r="F6294" s="7">
        <v>2</v>
      </c>
      <c r="G6294" s="4">
        <v>53000</v>
      </c>
      <c r="H6294" s="4">
        <v>369</v>
      </c>
      <c r="I6294" s="25">
        <v>31.541666666667879</v>
      </c>
      <c r="J6294" s="4">
        <v>11</v>
      </c>
      <c r="N6294" t="s">
        <v>8313</v>
      </c>
      <c r="O6294" t="s">
        <v>8224</v>
      </c>
      <c r="P6294" t="s">
        <v>8385</v>
      </c>
      <c r="Q6294" s="8" t="s">
        <v>8373</v>
      </c>
      <c r="S6294" s="7">
        <v>2</v>
      </c>
      <c r="T6294" s="4">
        <v>53000</v>
      </c>
      <c r="U6294" s="4">
        <v>369</v>
      </c>
      <c r="V6294" s="25">
        <v>31.541666666667879</v>
      </c>
      <c r="W6294" s="4">
        <v>11</v>
      </c>
    </row>
    <row r="6295" spans="1:23" x14ac:dyDescent="0.45">
      <c r="A6295" t="s">
        <v>8313</v>
      </c>
      <c r="B6295" t="s">
        <v>8224</v>
      </c>
      <c r="C6295" t="s">
        <v>8385</v>
      </c>
      <c r="D6295" s="8" t="s">
        <v>8373</v>
      </c>
      <c r="E6295">
        <v>142</v>
      </c>
      <c r="F6295" s="7">
        <v>1</v>
      </c>
      <c r="G6295" s="4">
        <v>3000</v>
      </c>
      <c r="H6295" s="4">
        <v>10</v>
      </c>
      <c r="I6295" s="25">
        <v>21.041666666664241</v>
      </c>
      <c r="J6295" s="4">
        <v>1</v>
      </c>
      <c r="N6295" t="s">
        <v>8313</v>
      </c>
      <c r="O6295" t="s">
        <v>8224</v>
      </c>
      <c r="P6295" t="s">
        <v>8385</v>
      </c>
      <c r="Q6295" s="8" t="s">
        <v>8373</v>
      </c>
      <c r="R6295">
        <v>142</v>
      </c>
      <c r="S6295" s="7">
        <v>1</v>
      </c>
      <c r="T6295" s="4">
        <v>3000</v>
      </c>
      <c r="U6295" s="4">
        <v>10</v>
      </c>
      <c r="V6295" s="25">
        <v>21.041666666664241</v>
      </c>
      <c r="W6295" s="4">
        <v>1</v>
      </c>
    </row>
    <row r="6296" spans="1:23" x14ac:dyDescent="0.45">
      <c r="A6296" t="s">
        <v>8313</v>
      </c>
      <c r="B6296" t="s">
        <v>8224</v>
      </c>
      <c r="C6296" t="s">
        <v>8385</v>
      </c>
      <c r="D6296" s="8" t="s">
        <v>8373</v>
      </c>
      <c r="E6296">
        <v>153</v>
      </c>
      <c r="F6296" s="7">
        <v>1</v>
      </c>
      <c r="G6296" s="4">
        <v>50000</v>
      </c>
      <c r="H6296" s="4">
        <v>359</v>
      </c>
      <c r="I6296" s="25">
        <v>42.041666666671517</v>
      </c>
      <c r="J6296" s="4">
        <v>10</v>
      </c>
      <c r="N6296" t="s">
        <v>8313</v>
      </c>
      <c r="O6296" t="s">
        <v>8224</v>
      </c>
      <c r="P6296" t="s">
        <v>8385</v>
      </c>
      <c r="Q6296" s="8" t="s">
        <v>8373</v>
      </c>
      <c r="R6296">
        <v>153</v>
      </c>
      <c r="S6296" s="7">
        <v>1</v>
      </c>
      <c r="T6296" s="4">
        <v>50000</v>
      </c>
      <c r="U6296" s="4">
        <v>359</v>
      </c>
      <c r="V6296" s="25">
        <v>42.041666666671517</v>
      </c>
      <c r="W6296" s="4">
        <v>10</v>
      </c>
    </row>
    <row r="6297" spans="1:23" x14ac:dyDescent="0.45">
      <c r="A6297" t="s">
        <v>8313</v>
      </c>
      <c r="B6297" t="s">
        <v>8224</v>
      </c>
      <c r="C6297" t="s">
        <v>8385</v>
      </c>
      <c r="D6297" s="8" t="s">
        <v>8374</v>
      </c>
      <c r="F6297" s="7">
        <v>1</v>
      </c>
      <c r="G6297" s="4">
        <v>10000</v>
      </c>
      <c r="H6297" s="4">
        <v>92</v>
      </c>
      <c r="I6297" s="25">
        <v>30.161226851851097</v>
      </c>
      <c r="J6297" s="4">
        <v>6</v>
      </c>
      <c r="N6297" t="s">
        <v>8313</v>
      </c>
      <c r="O6297" t="s">
        <v>8224</v>
      </c>
      <c r="P6297" t="s">
        <v>8385</v>
      </c>
      <c r="Q6297" s="8" t="s">
        <v>8374</v>
      </c>
      <c r="S6297" s="7">
        <v>1</v>
      </c>
      <c r="T6297" s="4">
        <v>10000</v>
      </c>
      <c r="U6297" s="4">
        <v>92</v>
      </c>
      <c r="V6297" s="25">
        <v>30.161226851851097</v>
      </c>
      <c r="W6297" s="4">
        <v>6</v>
      </c>
    </row>
    <row r="6298" spans="1:23" x14ac:dyDescent="0.45">
      <c r="A6298" t="s">
        <v>8313</v>
      </c>
      <c r="B6298" t="s">
        <v>8224</v>
      </c>
      <c r="C6298" t="s">
        <v>8385</v>
      </c>
      <c r="D6298" s="8" t="s">
        <v>8374</v>
      </c>
      <c r="E6298">
        <v>149</v>
      </c>
      <c r="F6298" s="7">
        <v>1</v>
      </c>
      <c r="G6298" s="4">
        <v>10000</v>
      </c>
      <c r="H6298" s="4">
        <v>92</v>
      </c>
      <c r="I6298" s="25">
        <v>30.161226851851097</v>
      </c>
      <c r="J6298" s="4">
        <v>6</v>
      </c>
      <c r="N6298" t="s">
        <v>8313</v>
      </c>
      <c r="O6298" t="s">
        <v>8224</v>
      </c>
      <c r="P6298" t="s">
        <v>8385</v>
      </c>
      <c r="Q6298" s="8" t="s">
        <v>8374</v>
      </c>
      <c r="R6298">
        <v>149</v>
      </c>
      <c r="S6298" s="7">
        <v>1</v>
      </c>
      <c r="T6298" s="4">
        <v>10000</v>
      </c>
      <c r="U6298" s="4">
        <v>92</v>
      </c>
      <c r="V6298" s="25">
        <v>30.161226851851097</v>
      </c>
      <c r="W6298" s="4">
        <v>6</v>
      </c>
    </row>
    <row r="6299" spans="1:23" x14ac:dyDescent="0.45">
      <c r="A6299" t="s">
        <v>8313</v>
      </c>
      <c r="B6299" t="s">
        <v>8224</v>
      </c>
      <c r="C6299" t="s">
        <v>8386</v>
      </c>
      <c r="F6299" s="7"/>
      <c r="G6299" s="4"/>
      <c r="H6299" s="4"/>
      <c r="I6299" s="25"/>
      <c r="J6299" s="4"/>
      <c r="N6299" t="s">
        <v>8313</v>
      </c>
      <c r="O6299" t="s">
        <v>8224</v>
      </c>
      <c r="P6299" t="s">
        <v>8386</v>
      </c>
      <c r="S6299" s="7"/>
      <c r="T6299" s="4"/>
      <c r="U6299" s="4"/>
      <c r="V6299" s="25"/>
      <c r="W6299" s="4"/>
    </row>
    <row r="6300" spans="1:23" x14ac:dyDescent="0.45">
      <c r="A6300" t="s">
        <v>8313</v>
      </c>
      <c r="B6300" t="s">
        <v>8224</v>
      </c>
      <c r="C6300" t="s">
        <v>8386</v>
      </c>
      <c r="D6300" s="8" t="s">
        <v>8377</v>
      </c>
      <c r="F6300" s="7">
        <v>1</v>
      </c>
      <c r="G6300" s="4">
        <v>200000</v>
      </c>
      <c r="H6300" s="4">
        <v>0</v>
      </c>
      <c r="I6300" s="25">
        <v>29.958333333328483</v>
      </c>
      <c r="J6300" s="4">
        <v>0</v>
      </c>
      <c r="N6300" t="s">
        <v>8313</v>
      </c>
      <c r="O6300" t="s">
        <v>8224</v>
      </c>
      <c r="P6300" t="s">
        <v>8386</v>
      </c>
      <c r="Q6300" s="8" t="s">
        <v>8377</v>
      </c>
      <c r="S6300" s="7">
        <v>1</v>
      </c>
      <c r="T6300" s="4">
        <v>200000</v>
      </c>
      <c r="U6300" s="4">
        <v>0</v>
      </c>
      <c r="V6300" s="25">
        <v>29.958333333328483</v>
      </c>
      <c r="W6300" s="4">
        <v>0</v>
      </c>
    </row>
    <row r="6301" spans="1:23" x14ac:dyDescent="0.45">
      <c r="A6301" t="s">
        <v>8313</v>
      </c>
      <c r="B6301" t="s">
        <v>8224</v>
      </c>
      <c r="C6301" t="s">
        <v>8386</v>
      </c>
      <c r="D6301" s="8" t="s">
        <v>8377</v>
      </c>
      <c r="E6301">
        <v>140</v>
      </c>
      <c r="F6301" s="7">
        <v>1</v>
      </c>
      <c r="G6301" s="4">
        <v>200000</v>
      </c>
      <c r="H6301" s="4">
        <v>0</v>
      </c>
      <c r="I6301" s="25">
        <v>29.958333333328483</v>
      </c>
      <c r="J6301" s="4">
        <v>0</v>
      </c>
      <c r="N6301" t="s">
        <v>8313</v>
      </c>
      <c r="O6301" t="s">
        <v>8224</v>
      </c>
      <c r="P6301" t="s">
        <v>8386</v>
      </c>
      <c r="Q6301" s="8" t="s">
        <v>8377</v>
      </c>
      <c r="R6301">
        <v>140</v>
      </c>
      <c r="S6301" s="7">
        <v>1</v>
      </c>
      <c r="T6301" s="4">
        <v>200000</v>
      </c>
      <c r="U6301" s="4">
        <v>0</v>
      </c>
      <c r="V6301" s="25">
        <v>29.958333333328483</v>
      </c>
      <c r="W6301" s="4">
        <v>0</v>
      </c>
    </row>
    <row r="6302" spans="1:23" x14ac:dyDescent="0.45">
      <c r="A6302" t="s">
        <v>8313</v>
      </c>
      <c r="B6302" t="s">
        <v>8224</v>
      </c>
      <c r="C6302" t="s">
        <v>8386</v>
      </c>
      <c r="D6302" s="8" t="s">
        <v>8378</v>
      </c>
      <c r="F6302" s="7">
        <v>2</v>
      </c>
      <c r="G6302" s="4">
        <v>138000</v>
      </c>
      <c r="H6302" s="4">
        <v>30302</v>
      </c>
      <c r="I6302" s="25">
        <v>44.979166666667879</v>
      </c>
      <c r="J6302" s="4">
        <v>71</v>
      </c>
      <c r="N6302" t="s">
        <v>8313</v>
      </c>
      <c r="O6302" t="s">
        <v>8224</v>
      </c>
      <c r="P6302" t="s">
        <v>8386</v>
      </c>
      <c r="Q6302" s="8" t="s">
        <v>8378</v>
      </c>
      <c r="S6302" s="7">
        <v>2</v>
      </c>
      <c r="T6302" s="4">
        <v>138000</v>
      </c>
      <c r="U6302" s="4">
        <v>30302</v>
      </c>
      <c r="V6302" s="25">
        <v>44.979166666667879</v>
      </c>
      <c r="W6302" s="4">
        <v>71</v>
      </c>
    </row>
    <row r="6303" spans="1:23" x14ac:dyDescent="0.45">
      <c r="A6303" t="s">
        <v>8313</v>
      </c>
      <c r="B6303" t="s">
        <v>8224</v>
      </c>
      <c r="C6303" t="s">
        <v>8386</v>
      </c>
      <c r="D6303" s="8" t="s">
        <v>8378</v>
      </c>
      <c r="E6303">
        <v>127</v>
      </c>
      <c r="F6303" s="7">
        <v>1</v>
      </c>
      <c r="G6303" s="4">
        <v>8000</v>
      </c>
      <c r="H6303" s="4">
        <v>190</v>
      </c>
      <c r="I6303" s="25">
        <v>29.958333333335759</v>
      </c>
      <c r="J6303" s="4">
        <v>4</v>
      </c>
      <c r="N6303" t="s">
        <v>8313</v>
      </c>
      <c r="O6303" t="s">
        <v>8224</v>
      </c>
      <c r="P6303" t="s">
        <v>8386</v>
      </c>
      <c r="Q6303" s="8" t="s">
        <v>8378</v>
      </c>
      <c r="R6303">
        <v>127</v>
      </c>
      <c r="S6303" s="7">
        <v>1</v>
      </c>
      <c r="T6303" s="4">
        <v>8000</v>
      </c>
      <c r="U6303" s="4">
        <v>190</v>
      </c>
      <c r="V6303" s="25">
        <v>29.958333333335759</v>
      </c>
      <c r="W6303" s="4">
        <v>4</v>
      </c>
    </row>
    <row r="6304" spans="1:23" x14ac:dyDescent="0.45">
      <c r="A6304" t="s">
        <v>8313</v>
      </c>
      <c r="B6304" t="s">
        <v>8224</v>
      </c>
      <c r="C6304" t="s">
        <v>8386</v>
      </c>
      <c r="D6304" s="8" t="s">
        <v>8378</v>
      </c>
      <c r="E6304">
        <v>150</v>
      </c>
      <c r="F6304" s="7">
        <v>1</v>
      </c>
      <c r="G6304" s="4">
        <v>130000</v>
      </c>
      <c r="H6304" s="4">
        <v>30112</v>
      </c>
      <c r="I6304" s="25">
        <v>60</v>
      </c>
      <c r="J6304" s="4">
        <v>67</v>
      </c>
      <c r="N6304" t="s">
        <v>8313</v>
      </c>
      <c r="O6304" t="s">
        <v>8224</v>
      </c>
      <c r="P6304" t="s">
        <v>8386</v>
      </c>
      <c r="Q6304" s="8" t="s">
        <v>8378</v>
      </c>
      <c r="R6304">
        <v>150</v>
      </c>
      <c r="S6304" s="7">
        <v>1</v>
      </c>
      <c r="T6304" s="4">
        <v>130000</v>
      </c>
      <c r="U6304" s="4">
        <v>30112</v>
      </c>
      <c r="V6304" s="25">
        <v>60</v>
      </c>
      <c r="W6304" s="4">
        <v>67</v>
      </c>
    </row>
    <row r="6305" spans="1:23" x14ac:dyDescent="0.45">
      <c r="A6305" t="s">
        <v>8313</v>
      </c>
      <c r="B6305" t="s">
        <v>8224</v>
      </c>
      <c r="C6305" t="s">
        <v>8386</v>
      </c>
      <c r="D6305" s="8" t="s">
        <v>8379</v>
      </c>
      <c r="F6305" s="7">
        <v>5</v>
      </c>
      <c r="G6305" s="4">
        <v>23500</v>
      </c>
      <c r="H6305" s="4">
        <v>1334</v>
      </c>
      <c r="I6305" s="25">
        <v>34.548092592591999</v>
      </c>
      <c r="J6305" s="4">
        <v>32</v>
      </c>
      <c r="N6305" t="s">
        <v>8313</v>
      </c>
      <c r="O6305" t="s">
        <v>8224</v>
      </c>
      <c r="P6305" t="s">
        <v>8386</v>
      </c>
      <c r="Q6305" s="8" t="s">
        <v>8379</v>
      </c>
      <c r="S6305" s="7">
        <v>5</v>
      </c>
      <c r="T6305" s="4">
        <v>23500</v>
      </c>
      <c r="U6305" s="4">
        <v>1334</v>
      </c>
      <c r="V6305" s="25">
        <v>34.548092592591999</v>
      </c>
      <c r="W6305" s="4">
        <v>32</v>
      </c>
    </row>
    <row r="6306" spans="1:23" x14ac:dyDescent="0.45">
      <c r="A6306" t="s">
        <v>8313</v>
      </c>
      <c r="B6306" t="s">
        <v>8224</v>
      </c>
      <c r="C6306" t="s">
        <v>8386</v>
      </c>
      <c r="D6306" s="8" t="s">
        <v>8379</v>
      </c>
      <c r="E6306">
        <v>121</v>
      </c>
      <c r="F6306" s="7">
        <v>1</v>
      </c>
      <c r="G6306" s="4">
        <v>3000</v>
      </c>
      <c r="H6306" s="4">
        <v>1</v>
      </c>
      <c r="I6306" s="25">
        <v>15.722800925927004</v>
      </c>
      <c r="J6306" s="4">
        <v>1</v>
      </c>
      <c r="N6306" t="s">
        <v>8313</v>
      </c>
      <c r="O6306" t="s">
        <v>8224</v>
      </c>
      <c r="P6306" t="s">
        <v>8386</v>
      </c>
      <c r="Q6306" s="8" t="s">
        <v>8379</v>
      </c>
      <c r="R6306">
        <v>121</v>
      </c>
      <c r="S6306" s="7">
        <v>1</v>
      </c>
      <c r="T6306" s="4">
        <v>3000</v>
      </c>
      <c r="U6306" s="4">
        <v>1</v>
      </c>
      <c r="V6306" s="25">
        <v>15.722800925927004</v>
      </c>
      <c r="W6306" s="4">
        <v>1</v>
      </c>
    </row>
    <row r="6307" spans="1:23" x14ac:dyDescent="0.45">
      <c r="A6307" t="s">
        <v>8313</v>
      </c>
      <c r="B6307" t="s">
        <v>8224</v>
      </c>
      <c r="C6307" t="s">
        <v>8386</v>
      </c>
      <c r="D6307" s="8" t="s">
        <v>8379</v>
      </c>
      <c r="E6307">
        <v>124</v>
      </c>
      <c r="F6307" s="7">
        <v>1</v>
      </c>
      <c r="G6307" s="4">
        <v>4000</v>
      </c>
      <c r="H6307" s="4">
        <v>0</v>
      </c>
      <c r="I6307" s="25">
        <v>25</v>
      </c>
      <c r="J6307" s="4">
        <v>0</v>
      </c>
      <c r="N6307" t="s">
        <v>8313</v>
      </c>
      <c r="O6307" t="s">
        <v>8224</v>
      </c>
      <c r="P6307" t="s">
        <v>8386</v>
      </c>
      <c r="Q6307" s="8" t="s">
        <v>8379</v>
      </c>
      <c r="R6307">
        <v>124</v>
      </c>
      <c r="S6307" s="7">
        <v>1</v>
      </c>
      <c r="T6307" s="4">
        <v>4000</v>
      </c>
      <c r="U6307" s="4">
        <v>0</v>
      </c>
      <c r="V6307" s="25">
        <v>25</v>
      </c>
      <c r="W6307" s="4">
        <v>0</v>
      </c>
    </row>
    <row r="6308" spans="1:23" x14ac:dyDescent="0.45">
      <c r="A6308" t="s">
        <v>8313</v>
      </c>
      <c r="B6308" t="s">
        <v>8224</v>
      </c>
      <c r="C6308" t="s">
        <v>8386</v>
      </c>
      <c r="D6308" s="8" t="s">
        <v>8379</v>
      </c>
      <c r="E6308">
        <v>136</v>
      </c>
      <c r="F6308" s="7">
        <v>1</v>
      </c>
      <c r="G6308" s="4">
        <v>3000</v>
      </c>
      <c r="H6308" s="4">
        <v>0</v>
      </c>
      <c r="I6308" s="25">
        <v>44.017662037033006</v>
      </c>
      <c r="J6308" s="4">
        <v>0</v>
      </c>
      <c r="N6308" t="s">
        <v>8313</v>
      </c>
      <c r="O6308" t="s">
        <v>8224</v>
      </c>
      <c r="P6308" t="s">
        <v>8386</v>
      </c>
      <c r="Q6308" s="8" t="s">
        <v>8379</v>
      </c>
      <c r="R6308">
        <v>136</v>
      </c>
      <c r="S6308" s="7">
        <v>1</v>
      </c>
      <c r="T6308" s="4">
        <v>3000</v>
      </c>
      <c r="U6308" s="4">
        <v>0</v>
      </c>
      <c r="V6308" s="25">
        <v>44.017662037033006</v>
      </c>
      <c r="W6308" s="4">
        <v>0</v>
      </c>
    </row>
    <row r="6309" spans="1:23" x14ac:dyDescent="0.45">
      <c r="A6309" t="s">
        <v>8313</v>
      </c>
      <c r="B6309" t="s">
        <v>8224</v>
      </c>
      <c r="C6309" t="s">
        <v>8386</v>
      </c>
      <c r="D6309" s="8" t="s">
        <v>8379</v>
      </c>
      <c r="E6309">
        <v>141</v>
      </c>
      <c r="F6309" s="7">
        <v>1</v>
      </c>
      <c r="G6309" s="4">
        <v>12000</v>
      </c>
      <c r="H6309" s="4">
        <v>1293</v>
      </c>
      <c r="I6309" s="25">
        <v>45</v>
      </c>
      <c r="J6309" s="4">
        <v>28</v>
      </c>
      <c r="N6309" t="s">
        <v>8313</v>
      </c>
      <c r="O6309" t="s">
        <v>8224</v>
      </c>
      <c r="P6309" t="s">
        <v>8386</v>
      </c>
      <c r="Q6309" s="8" t="s">
        <v>8379</v>
      </c>
      <c r="R6309">
        <v>141</v>
      </c>
      <c r="S6309" s="7">
        <v>1</v>
      </c>
      <c r="T6309" s="4">
        <v>12000</v>
      </c>
      <c r="U6309" s="4">
        <v>1293</v>
      </c>
      <c r="V6309" s="25">
        <v>45</v>
      </c>
      <c r="W6309" s="4">
        <v>28</v>
      </c>
    </row>
    <row r="6310" spans="1:23" x14ac:dyDescent="0.45">
      <c r="A6310" t="s">
        <v>8313</v>
      </c>
      <c r="B6310" t="s">
        <v>8224</v>
      </c>
      <c r="C6310" t="s">
        <v>8386</v>
      </c>
      <c r="D6310" s="8" t="s">
        <v>8379</v>
      </c>
      <c r="E6310">
        <v>154</v>
      </c>
      <c r="F6310" s="7">
        <v>1</v>
      </c>
      <c r="G6310" s="4">
        <v>1500</v>
      </c>
      <c r="H6310" s="4">
        <v>40</v>
      </c>
      <c r="I6310" s="25">
        <v>43</v>
      </c>
      <c r="J6310" s="4">
        <v>3</v>
      </c>
      <c r="N6310" t="s">
        <v>8313</v>
      </c>
      <c r="O6310" t="s">
        <v>8224</v>
      </c>
      <c r="P6310" t="s">
        <v>8386</v>
      </c>
      <c r="Q6310" s="8" t="s">
        <v>8379</v>
      </c>
      <c r="R6310">
        <v>154</v>
      </c>
      <c r="S6310" s="7">
        <v>1</v>
      </c>
      <c r="T6310" s="4">
        <v>1500</v>
      </c>
      <c r="U6310" s="4">
        <v>40</v>
      </c>
      <c r="V6310" s="25">
        <v>43</v>
      </c>
      <c r="W6310" s="4">
        <v>3</v>
      </c>
    </row>
    <row r="6311" spans="1:23" x14ac:dyDescent="0.45">
      <c r="A6311" t="s">
        <v>8313</v>
      </c>
      <c r="B6311" t="s">
        <v>8224</v>
      </c>
      <c r="C6311" t="s">
        <v>8386</v>
      </c>
      <c r="D6311" s="8" t="s">
        <v>8369</v>
      </c>
      <c r="F6311" s="7">
        <v>1</v>
      </c>
      <c r="G6311" s="4">
        <v>25000</v>
      </c>
      <c r="H6311" s="4">
        <v>1387</v>
      </c>
      <c r="I6311" s="25">
        <v>30.493784722217242</v>
      </c>
      <c r="J6311" s="4">
        <v>13</v>
      </c>
      <c r="N6311" t="s">
        <v>8313</v>
      </c>
      <c r="O6311" t="s">
        <v>8224</v>
      </c>
      <c r="P6311" t="s">
        <v>8386</v>
      </c>
      <c r="Q6311" s="8" t="s">
        <v>8369</v>
      </c>
      <c r="S6311" s="7">
        <v>1</v>
      </c>
      <c r="T6311" s="4">
        <v>25000</v>
      </c>
      <c r="U6311" s="4">
        <v>1387</v>
      </c>
      <c r="V6311" s="25">
        <v>30.493784722217242</v>
      </c>
      <c r="W6311" s="4">
        <v>13</v>
      </c>
    </row>
    <row r="6312" spans="1:23" x14ac:dyDescent="0.45">
      <c r="A6312" t="s">
        <v>8313</v>
      </c>
      <c r="B6312" t="s">
        <v>8224</v>
      </c>
      <c r="C6312" t="s">
        <v>8386</v>
      </c>
      <c r="D6312" s="8" t="s">
        <v>8369</v>
      </c>
      <c r="E6312">
        <v>126</v>
      </c>
      <c r="F6312" s="7">
        <v>1</v>
      </c>
      <c r="G6312" s="4">
        <v>25000</v>
      </c>
      <c r="H6312" s="4">
        <v>1387</v>
      </c>
      <c r="I6312" s="25">
        <v>30.493784722217242</v>
      </c>
      <c r="J6312" s="4">
        <v>13</v>
      </c>
      <c r="N6312" t="s">
        <v>8313</v>
      </c>
      <c r="O6312" t="s">
        <v>8224</v>
      </c>
      <c r="P6312" t="s">
        <v>8386</v>
      </c>
      <c r="Q6312" s="8" t="s">
        <v>8369</v>
      </c>
      <c r="R6312">
        <v>126</v>
      </c>
      <c r="S6312" s="7">
        <v>1</v>
      </c>
      <c r="T6312" s="4">
        <v>25000</v>
      </c>
      <c r="U6312" s="4">
        <v>1387</v>
      </c>
      <c r="V6312" s="25">
        <v>30.493784722217242</v>
      </c>
      <c r="W6312" s="4">
        <v>13</v>
      </c>
    </row>
    <row r="6313" spans="1:23" x14ac:dyDescent="0.45">
      <c r="A6313" t="s">
        <v>8313</v>
      </c>
      <c r="B6313" t="s">
        <v>8224</v>
      </c>
      <c r="C6313" t="s">
        <v>8386</v>
      </c>
      <c r="D6313" s="8" t="s">
        <v>8380</v>
      </c>
      <c r="F6313" s="7">
        <v>1</v>
      </c>
      <c r="G6313" s="4">
        <v>1350000</v>
      </c>
      <c r="H6313" s="4">
        <v>81</v>
      </c>
      <c r="I6313" s="25">
        <v>40</v>
      </c>
      <c r="J6313" s="4">
        <v>4</v>
      </c>
      <c r="N6313" t="s">
        <v>8313</v>
      </c>
      <c r="O6313" t="s">
        <v>8224</v>
      </c>
      <c r="P6313" t="s">
        <v>8386</v>
      </c>
      <c r="Q6313" s="8" t="s">
        <v>8380</v>
      </c>
      <c r="S6313" s="7">
        <v>1</v>
      </c>
      <c r="T6313" s="4">
        <v>1350000</v>
      </c>
      <c r="U6313" s="4">
        <v>81</v>
      </c>
      <c r="V6313" s="25">
        <v>40</v>
      </c>
      <c r="W6313" s="4">
        <v>4</v>
      </c>
    </row>
    <row r="6314" spans="1:23" x14ac:dyDescent="0.45">
      <c r="A6314" t="s">
        <v>8313</v>
      </c>
      <c r="B6314" t="s">
        <v>8224</v>
      </c>
      <c r="C6314" t="s">
        <v>8386</v>
      </c>
      <c r="D6314" s="8" t="s">
        <v>8380</v>
      </c>
      <c r="E6314">
        <v>155</v>
      </c>
      <c r="F6314" s="7">
        <v>1</v>
      </c>
      <c r="G6314" s="4">
        <v>1350000</v>
      </c>
      <c r="H6314" s="4">
        <v>81</v>
      </c>
      <c r="I6314" s="25">
        <v>40</v>
      </c>
      <c r="J6314" s="4">
        <v>4</v>
      </c>
      <c r="N6314" t="s">
        <v>8313</v>
      </c>
      <c r="O6314" t="s">
        <v>8224</v>
      </c>
      <c r="P6314" t="s">
        <v>8386</v>
      </c>
      <c r="Q6314" s="8" t="s">
        <v>8380</v>
      </c>
      <c r="R6314">
        <v>155</v>
      </c>
      <c r="S6314" s="7">
        <v>1</v>
      </c>
      <c r="T6314" s="4">
        <v>1350000</v>
      </c>
      <c r="U6314" s="4">
        <v>81</v>
      </c>
      <c r="V6314" s="25">
        <v>40</v>
      </c>
      <c r="W6314" s="4">
        <v>4</v>
      </c>
    </row>
    <row r="6315" spans="1:23" x14ac:dyDescent="0.45">
      <c r="A6315" t="s">
        <v>8313</v>
      </c>
      <c r="B6315" t="s">
        <v>8224</v>
      </c>
      <c r="C6315" t="s">
        <v>8386</v>
      </c>
      <c r="D6315" s="8" t="s">
        <v>8370</v>
      </c>
      <c r="F6315" s="7">
        <v>3</v>
      </c>
      <c r="G6315" s="4">
        <v>155000</v>
      </c>
      <c r="H6315" s="4">
        <v>5550</v>
      </c>
      <c r="I6315" s="25">
        <v>22.650073302470748</v>
      </c>
      <c r="J6315" s="4">
        <v>68</v>
      </c>
      <c r="N6315" t="s">
        <v>8313</v>
      </c>
      <c r="O6315" t="s">
        <v>8224</v>
      </c>
      <c r="P6315" t="s">
        <v>8386</v>
      </c>
      <c r="Q6315" s="8" t="s">
        <v>8370</v>
      </c>
      <c r="S6315" s="7">
        <v>3</v>
      </c>
      <c r="T6315" s="4">
        <v>155000</v>
      </c>
      <c r="U6315" s="4">
        <v>5550</v>
      </c>
      <c r="V6315" s="25">
        <v>22.650073302470748</v>
      </c>
      <c r="W6315" s="4">
        <v>68</v>
      </c>
    </row>
    <row r="6316" spans="1:23" x14ac:dyDescent="0.45">
      <c r="A6316" t="s">
        <v>8313</v>
      </c>
      <c r="B6316" t="s">
        <v>8224</v>
      </c>
      <c r="C6316" t="s">
        <v>8386</v>
      </c>
      <c r="D6316" s="8" t="s">
        <v>8370</v>
      </c>
      <c r="E6316">
        <v>138</v>
      </c>
      <c r="F6316" s="7">
        <v>1</v>
      </c>
      <c r="G6316" s="4">
        <v>150000</v>
      </c>
      <c r="H6316" s="4">
        <v>4712</v>
      </c>
      <c r="I6316" s="25">
        <v>30.950219907412247</v>
      </c>
      <c r="J6316" s="4">
        <v>58</v>
      </c>
      <c r="N6316" t="s">
        <v>8313</v>
      </c>
      <c r="O6316" t="s">
        <v>8224</v>
      </c>
      <c r="P6316" t="s">
        <v>8386</v>
      </c>
      <c r="Q6316" s="8" t="s">
        <v>8370</v>
      </c>
      <c r="R6316">
        <v>138</v>
      </c>
      <c r="S6316" s="7">
        <v>1</v>
      </c>
      <c r="T6316" s="4">
        <v>150000</v>
      </c>
      <c r="U6316" s="4">
        <v>4712</v>
      </c>
      <c r="V6316" s="25">
        <v>30.950219907412247</v>
      </c>
      <c r="W6316" s="4">
        <v>58</v>
      </c>
    </row>
    <row r="6317" spans="1:23" x14ac:dyDescent="0.45">
      <c r="A6317" t="s">
        <v>8313</v>
      </c>
      <c r="B6317" t="s">
        <v>8224</v>
      </c>
      <c r="C6317" t="s">
        <v>8386</v>
      </c>
      <c r="D6317" s="8" t="s">
        <v>8370</v>
      </c>
      <c r="E6317">
        <v>139</v>
      </c>
      <c r="F6317" s="7">
        <v>1</v>
      </c>
      <c r="G6317" s="4">
        <v>500</v>
      </c>
      <c r="H6317" s="4">
        <v>500</v>
      </c>
      <c r="I6317" s="25">
        <v>10</v>
      </c>
      <c r="J6317" s="4">
        <v>1</v>
      </c>
      <c r="N6317" t="s">
        <v>8313</v>
      </c>
      <c r="O6317" t="s">
        <v>8224</v>
      </c>
      <c r="P6317" t="s">
        <v>8386</v>
      </c>
      <c r="Q6317" s="8" t="s">
        <v>8370</v>
      </c>
      <c r="R6317">
        <v>139</v>
      </c>
      <c r="S6317" s="7">
        <v>1</v>
      </c>
      <c r="T6317" s="4">
        <v>500</v>
      </c>
      <c r="U6317" s="4">
        <v>500</v>
      </c>
      <c r="V6317" s="25">
        <v>10</v>
      </c>
      <c r="W6317" s="4">
        <v>1</v>
      </c>
    </row>
    <row r="6318" spans="1:23" x14ac:dyDescent="0.45">
      <c r="A6318" t="s">
        <v>8313</v>
      </c>
      <c r="B6318" t="s">
        <v>8224</v>
      </c>
      <c r="C6318" t="s">
        <v>8386</v>
      </c>
      <c r="D6318" s="8" t="s">
        <v>8370</v>
      </c>
      <c r="E6318">
        <v>145</v>
      </c>
      <c r="F6318" s="7">
        <v>1</v>
      </c>
      <c r="G6318" s="4">
        <v>4500</v>
      </c>
      <c r="H6318" s="4">
        <v>338</v>
      </c>
      <c r="I6318" s="25">
        <v>27</v>
      </c>
      <c r="J6318" s="4">
        <v>9</v>
      </c>
      <c r="N6318" t="s">
        <v>8313</v>
      </c>
      <c r="O6318" t="s">
        <v>8224</v>
      </c>
      <c r="P6318" t="s">
        <v>8386</v>
      </c>
      <c r="Q6318" s="8" t="s">
        <v>8370</v>
      </c>
      <c r="R6318">
        <v>145</v>
      </c>
      <c r="S6318" s="7">
        <v>1</v>
      </c>
      <c r="T6318" s="4">
        <v>4500</v>
      </c>
      <c r="U6318" s="4">
        <v>338</v>
      </c>
      <c r="V6318" s="25">
        <v>27</v>
      </c>
      <c r="W6318" s="4">
        <v>9</v>
      </c>
    </row>
    <row r="6319" spans="1:23" x14ac:dyDescent="0.45">
      <c r="A6319" t="s">
        <v>8313</v>
      </c>
      <c r="B6319" t="s">
        <v>8224</v>
      </c>
      <c r="C6319" t="s">
        <v>8386</v>
      </c>
      <c r="D6319" s="8" t="s">
        <v>8371</v>
      </c>
      <c r="F6319" s="7">
        <v>1</v>
      </c>
      <c r="G6319" s="4">
        <v>5000</v>
      </c>
      <c r="H6319" s="4">
        <v>0</v>
      </c>
      <c r="I6319" s="25">
        <v>29.798402777771116</v>
      </c>
      <c r="J6319" s="4">
        <v>0</v>
      </c>
      <c r="N6319" t="s">
        <v>8313</v>
      </c>
      <c r="O6319" t="s">
        <v>8224</v>
      </c>
      <c r="P6319" t="s">
        <v>8386</v>
      </c>
      <c r="Q6319" s="8" t="s">
        <v>8371</v>
      </c>
      <c r="S6319" s="7">
        <v>1</v>
      </c>
      <c r="T6319" s="4">
        <v>5000</v>
      </c>
      <c r="U6319" s="4">
        <v>0</v>
      </c>
      <c r="V6319" s="25">
        <v>29.798402777771116</v>
      </c>
      <c r="W6319" s="4">
        <v>0</v>
      </c>
    </row>
    <row r="6320" spans="1:23" x14ac:dyDescent="0.45">
      <c r="A6320" t="s">
        <v>8313</v>
      </c>
      <c r="B6320" t="s">
        <v>8224</v>
      </c>
      <c r="C6320" t="s">
        <v>8386</v>
      </c>
      <c r="D6320" s="8" t="s">
        <v>8371</v>
      </c>
      <c r="E6320">
        <v>134</v>
      </c>
      <c r="F6320" s="7">
        <v>1</v>
      </c>
      <c r="G6320" s="4">
        <v>5000</v>
      </c>
      <c r="H6320" s="4">
        <v>0</v>
      </c>
      <c r="I6320" s="25">
        <v>29.798402777771116</v>
      </c>
      <c r="J6320" s="4">
        <v>0</v>
      </c>
      <c r="N6320" t="s">
        <v>8313</v>
      </c>
      <c r="O6320" t="s">
        <v>8224</v>
      </c>
      <c r="P6320" t="s">
        <v>8386</v>
      </c>
      <c r="Q6320" s="8" t="s">
        <v>8371</v>
      </c>
      <c r="R6320">
        <v>134</v>
      </c>
      <c r="S6320" s="7">
        <v>1</v>
      </c>
      <c r="T6320" s="4">
        <v>5000</v>
      </c>
      <c r="U6320" s="4">
        <v>0</v>
      </c>
      <c r="V6320" s="25">
        <v>29.798402777771116</v>
      </c>
      <c r="W6320" s="4">
        <v>0</v>
      </c>
    </row>
    <row r="6321" spans="1:23" x14ac:dyDescent="0.45">
      <c r="A6321" t="s">
        <v>8313</v>
      </c>
      <c r="B6321" t="s">
        <v>8224</v>
      </c>
      <c r="C6321" t="s">
        <v>8387</v>
      </c>
      <c r="F6321" s="7"/>
      <c r="G6321" s="4"/>
      <c r="H6321" s="4"/>
      <c r="I6321" s="25"/>
      <c r="J6321" s="4"/>
      <c r="N6321" t="s">
        <v>8313</v>
      </c>
      <c r="O6321" t="s">
        <v>8224</v>
      </c>
      <c r="P6321" t="s">
        <v>8387</v>
      </c>
      <c r="S6321" s="7"/>
      <c r="T6321" s="4"/>
      <c r="U6321" s="4"/>
      <c r="V6321" s="25"/>
      <c r="W6321" s="4"/>
    </row>
    <row r="6322" spans="1:23" x14ac:dyDescent="0.45">
      <c r="A6322" t="s">
        <v>8313</v>
      </c>
      <c r="B6322" t="s">
        <v>8224</v>
      </c>
      <c r="C6322" t="s">
        <v>8387</v>
      </c>
      <c r="D6322" s="8" t="s">
        <v>8376</v>
      </c>
      <c r="F6322" s="7">
        <v>2</v>
      </c>
      <c r="G6322" s="4">
        <v>52995</v>
      </c>
      <c r="H6322" s="4">
        <v>48</v>
      </c>
      <c r="I6322" s="25">
        <v>30</v>
      </c>
      <c r="J6322" s="4">
        <v>4</v>
      </c>
      <c r="N6322" t="s">
        <v>8313</v>
      </c>
      <c r="O6322" t="s">
        <v>8224</v>
      </c>
      <c r="P6322" t="s">
        <v>8387</v>
      </c>
      <c r="Q6322" s="8" t="s">
        <v>8376</v>
      </c>
      <c r="S6322" s="7">
        <v>2</v>
      </c>
      <c r="T6322" s="4">
        <v>52995</v>
      </c>
      <c r="U6322" s="4">
        <v>48</v>
      </c>
      <c r="V6322" s="25">
        <v>30</v>
      </c>
      <c r="W6322" s="4">
        <v>4</v>
      </c>
    </row>
    <row r="6323" spans="1:23" x14ac:dyDescent="0.45">
      <c r="A6323" t="s">
        <v>8313</v>
      </c>
      <c r="B6323" t="s">
        <v>8224</v>
      </c>
      <c r="C6323" t="s">
        <v>8387</v>
      </c>
      <c r="D6323" s="8" t="s">
        <v>8376</v>
      </c>
      <c r="E6323">
        <v>148</v>
      </c>
      <c r="F6323" s="7">
        <v>1</v>
      </c>
      <c r="G6323" s="4">
        <v>50000</v>
      </c>
      <c r="H6323" s="4">
        <v>40</v>
      </c>
      <c r="I6323" s="25">
        <v>30</v>
      </c>
      <c r="J6323" s="4">
        <v>2</v>
      </c>
      <c r="N6323" t="s">
        <v>8313</v>
      </c>
      <c r="O6323" t="s">
        <v>8224</v>
      </c>
      <c r="P6323" t="s">
        <v>8387</v>
      </c>
      <c r="Q6323" s="8" t="s">
        <v>8376</v>
      </c>
      <c r="R6323">
        <v>148</v>
      </c>
      <c r="S6323" s="7">
        <v>1</v>
      </c>
      <c r="T6323" s="4">
        <v>50000</v>
      </c>
      <c r="U6323" s="4">
        <v>40</v>
      </c>
      <c r="V6323" s="25">
        <v>30</v>
      </c>
      <c r="W6323" s="4">
        <v>2</v>
      </c>
    </row>
    <row r="6324" spans="1:23" x14ac:dyDescent="0.45">
      <c r="A6324" t="s">
        <v>8313</v>
      </c>
      <c r="B6324" t="s">
        <v>8224</v>
      </c>
      <c r="C6324" t="s">
        <v>8387</v>
      </c>
      <c r="D6324" s="8" t="s">
        <v>8376</v>
      </c>
      <c r="E6324">
        <v>157</v>
      </c>
      <c r="F6324" s="7">
        <v>1</v>
      </c>
      <c r="G6324" s="4">
        <v>2995</v>
      </c>
      <c r="H6324" s="4">
        <v>8</v>
      </c>
      <c r="I6324" s="25">
        <v>30</v>
      </c>
      <c r="J6324" s="4">
        <v>2</v>
      </c>
      <c r="N6324" t="s">
        <v>8313</v>
      </c>
      <c r="O6324" t="s">
        <v>8224</v>
      </c>
      <c r="P6324" t="s">
        <v>8387</v>
      </c>
      <c r="Q6324" s="8" t="s">
        <v>8376</v>
      </c>
      <c r="R6324">
        <v>157</v>
      </c>
      <c r="S6324" s="7">
        <v>1</v>
      </c>
      <c r="T6324" s="4">
        <v>2995</v>
      </c>
      <c r="U6324" s="4">
        <v>8</v>
      </c>
      <c r="V6324" s="25">
        <v>30</v>
      </c>
      <c r="W6324" s="4">
        <v>2</v>
      </c>
    </row>
    <row r="6325" spans="1:23" x14ac:dyDescent="0.45">
      <c r="A6325" t="s">
        <v>8313</v>
      </c>
      <c r="B6325" t="s">
        <v>8224</v>
      </c>
      <c r="C6325" t="s">
        <v>8387</v>
      </c>
      <c r="D6325" s="8" t="s">
        <v>8369</v>
      </c>
      <c r="F6325" s="7">
        <v>2</v>
      </c>
      <c r="G6325" s="4">
        <v>571764</v>
      </c>
      <c r="H6325" s="4">
        <v>10</v>
      </c>
      <c r="I6325" s="25">
        <v>34.961087962965394</v>
      </c>
      <c r="J6325" s="4">
        <v>1</v>
      </c>
      <c r="N6325" t="s">
        <v>8313</v>
      </c>
      <c r="O6325" t="s">
        <v>8224</v>
      </c>
      <c r="P6325" t="s">
        <v>8387</v>
      </c>
      <c r="Q6325" s="8" t="s">
        <v>8369</v>
      </c>
      <c r="S6325" s="7">
        <v>2</v>
      </c>
      <c r="T6325" s="4">
        <v>571764</v>
      </c>
      <c r="U6325" s="4">
        <v>10</v>
      </c>
      <c r="V6325" s="25">
        <v>34.961087962965394</v>
      </c>
      <c r="W6325" s="4">
        <v>1</v>
      </c>
    </row>
    <row r="6326" spans="1:23" x14ac:dyDescent="0.45">
      <c r="A6326" t="s">
        <v>8313</v>
      </c>
      <c r="B6326" t="s">
        <v>8224</v>
      </c>
      <c r="C6326" t="s">
        <v>8387</v>
      </c>
      <c r="D6326" s="8" t="s">
        <v>8369</v>
      </c>
      <c r="E6326">
        <v>133</v>
      </c>
      <c r="F6326" s="7">
        <v>1</v>
      </c>
      <c r="G6326" s="4">
        <v>71764</v>
      </c>
      <c r="H6326" s="4">
        <v>0</v>
      </c>
      <c r="I6326" s="25">
        <v>29.922175925930787</v>
      </c>
      <c r="J6326" s="4">
        <v>0</v>
      </c>
      <c r="N6326" t="s">
        <v>8313</v>
      </c>
      <c r="O6326" t="s">
        <v>8224</v>
      </c>
      <c r="P6326" t="s">
        <v>8387</v>
      </c>
      <c r="Q6326" s="8" t="s">
        <v>8369</v>
      </c>
      <c r="R6326">
        <v>133</v>
      </c>
      <c r="S6326" s="7">
        <v>1</v>
      </c>
      <c r="T6326" s="4">
        <v>71764</v>
      </c>
      <c r="U6326" s="4">
        <v>0</v>
      </c>
      <c r="V6326" s="25">
        <v>29.922175925930787</v>
      </c>
      <c r="W6326" s="4">
        <v>0</v>
      </c>
    </row>
    <row r="6327" spans="1:23" x14ac:dyDescent="0.45">
      <c r="A6327" t="s">
        <v>8313</v>
      </c>
      <c r="B6327" t="s">
        <v>8224</v>
      </c>
      <c r="C6327" t="s">
        <v>8387</v>
      </c>
      <c r="D6327" s="8" t="s">
        <v>8369</v>
      </c>
      <c r="E6327">
        <v>159</v>
      </c>
      <c r="F6327" s="7">
        <v>1</v>
      </c>
      <c r="G6327" s="4">
        <v>500000</v>
      </c>
      <c r="H6327" s="4">
        <v>10</v>
      </c>
      <c r="I6327" s="25">
        <v>40</v>
      </c>
      <c r="J6327" s="4">
        <v>1</v>
      </c>
      <c r="N6327" t="s">
        <v>8313</v>
      </c>
      <c r="O6327" t="s">
        <v>8224</v>
      </c>
      <c r="P6327" t="s">
        <v>8387</v>
      </c>
      <c r="Q6327" s="8" t="s">
        <v>8369</v>
      </c>
      <c r="R6327">
        <v>159</v>
      </c>
      <c r="S6327" s="7">
        <v>1</v>
      </c>
      <c r="T6327" s="4">
        <v>500000</v>
      </c>
      <c r="U6327" s="4">
        <v>10</v>
      </c>
      <c r="V6327" s="25">
        <v>40</v>
      </c>
      <c r="W6327" s="4">
        <v>1</v>
      </c>
    </row>
    <row r="6328" spans="1:23" x14ac:dyDescent="0.45">
      <c r="A6328" t="s">
        <v>8313</v>
      </c>
      <c r="B6328" t="s">
        <v>8224</v>
      </c>
      <c r="C6328" t="s">
        <v>8387</v>
      </c>
      <c r="D6328" s="8" t="s">
        <v>8380</v>
      </c>
      <c r="F6328" s="7">
        <v>1</v>
      </c>
      <c r="G6328" s="4">
        <v>1200</v>
      </c>
      <c r="H6328" s="4">
        <v>0</v>
      </c>
      <c r="I6328" s="25">
        <v>15.162488425921765</v>
      </c>
      <c r="J6328" s="4">
        <v>0</v>
      </c>
      <c r="N6328" t="s">
        <v>8313</v>
      </c>
      <c r="O6328" t="s">
        <v>8224</v>
      </c>
      <c r="P6328" t="s">
        <v>8387</v>
      </c>
      <c r="Q6328" s="8" t="s">
        <v>8380</v>
      </c>
      <c r="S6328" s="7">
        <v>1</v>
      </c>
      <c r="T6328" s="4">
        <v>1200</v>
      </c>
      <c r="U6328" s="4">
        <v>0</v>
      </c>
      <c r="V6328" s="25">
        <v>15.162488425921765</v>
      </c>
      <c r="W6328" s="4">
        <v>0</v>
      </c>
    </row>
    <row r="6329" spans="1:23" x14ac:dyDescent="0.45">
      <c r="A6329" t="s">
        <v>8313</v>
      </c>
      <c r="B6329" t="s">
        <v>8224</v>
      </c>
      <c r="C6329" t="s">
        <v>8387</v>
      </c>
      <c r="D6329" s="8" t="s">
        <v>8380</v>
      </c>
      <c r="E6329">
        <v>131</v>
      </c>
      <c r="F6329" s="7">
        <v>1</v>
      </c>
      <c r="G6329" s="4">
        <v>1200</v>
      </c>
      <c r="H6329" s="4">
        <v>0</v>
      </c>
      <c r="I6329" s="25">
        <v>15.162488425921765</v>
      </c>
      <c r="J6329" s="4">
        <v>0</v>
      </c>
      <c r="N6329" t="s">
        <v>8313</v>
      </c>
      <c r="O6329" t="s">
        <v>8224</v>
      </c>
      <c r="P6329" t="s">
        <v>8387</v>
      </c>
      <c r="Q6329" s="8" t="s">
        <v>8380</v>
      </c>
      <c r="R6329">
        <v>131</v>
      </c>
      <c r="S6329" s="7">
        <v>1</v>
      </c>
      <c r="T6329" s="4">
        <v>1200</v>
      </c>
      <c r="U6329" s="4">
        <v>0</v>
      </c>
      <c r="V6329" s="25">
        <v>15.162488425921765</v>
      </c>
      <c r="W6329" s="4">
        <v>0</v>
      </c>
    </row>
    <row r="6330" spans="1:23" x14ac:dyDescent="0.45">
      <c r="A6330" t="s">
        <v>8313</v>
      </c>
      <c r="B6330" t="s">
        <v>8224</v>
      </c>
      <c r="C6330" t="s">
        <v>8387</v>
      </c>
      <c r="D6330" s="8" t="s">
        <v>8371</v>
      </c>
      <c r="F6330" s="7">
        <v>1</v>
      </c>
      <c r="G6330" s="4">
        <v>100000000</v>
      </c>
      <c r="H6330" s="4">
        <v>0</v>
      </c>
      <c r="I6330" s="25">
        <v>60</v>
      </c>
      <c r="J6330" s="4">
        <v>0</v>
      </c>
      <c r="N6330" t="s">
        <v>8313</v>
      </c>
      <c r="O6330" t="s">
        <v>8224</v>
      </c>
      <c r="P6330" t="s">
        <v>8387</v>
      </c>
      <c r="Q6330" s="8" t="s">
        <v>8371</v>
      </c>
      <c r="S6330" s="7">
        <v>1</v>
      </c>
      <c r="T6330" s="4">
        <v>100000000</v>
      </c>
      <c r="U6330" s="4">
        <v>0</v>
      </c>
      <c r="V6330" s="25">
        <v>60</v>
      </c>
      <c r="W6330" s="4">
        <v>0</v>
      </c>
    </row>
    <row r="6331" spans="1:23" x14ac:dyDescent="0.45">
      <c r="A6331" t="s">
        <v>8313</v>
      </c>
      <c r="B6331" t="s">
        <v>8224</v>
      </c>
      <c r="C6331" t="s">
        <v>8387</v>
      </c>
      <c r="D6331" s="8" t="s">
        <v>8371</v>
      </c>
      <c r="E6331">
        <v>122</v>
      </c>
      <c r="F6331" s="7">
        <v>1</v>
      </c>
      <c r="G6331" s="4">
        <v>100000000</v>
      </c>
      <c r="H6331" s="4">
        <v>0</v>
      </c>
      <c r="I6331" s="25">
        <v>60</v>
      </c>
      <c r="J6331" s="4">
        <v>0</v>
      </c>
      <c r="N6331" t="s">
        <v>8313</v>
      </c>
      <c r="O6331" t="s">
        <v>8224</v>
      </c>
      <c r="P6331" t="s">
        <v>8387</v>
      </c>
      <c r="Q6331" s="8" t="s">
        <v>8371</v>
      </c>
      <c r="R6331">
        <v>122</v>
      </c>
      <c r="S6331" s="7">
        <v>1</v>
      </c>
      <c r="T6331" s="4">
        <v>100000000</v>
      </c>
      <c r="U6331" s="4">
        <v>0</v>
      </c>
      <c r="V6331" s="25">
        <v>60</v>
      </c>
      <c r="W6331" s="4">
        <v>0</v>
      </c>
    </row>
    <row r="6332" spans="1:23" x14ac:dyDescent="0.45">
      <c r="A6332" t="s">
        <v>8313</v>
      </c>
      <c r="B6332" t="s">
        <v>8224</v>
      </c>
      <c r="C6332" t="s">
        <v>8387</v>
      </c>
      <c r="D6332" s="8" t="s">
        <v>8372</v>
      </c>
      <c r="F6332" s="7">
        <v>1</v>
      </c>
      <c r="G6332" s="4">
        <v>100000</v>
      </c>
      <c r="H6332" s="4">
        <v>1867</v>
      </c>
      <c r="I6332" s="25">
        <v>35</v>
      </c>
      <c r="J6332" s="4">
        <v>6</v>
      </c>
      <c r="N6332" t="s">
        <v>8313</v>
      </c>
      <c r="O6332" t="s">
        <v>8224</v>
      </c>
      <c r="P6332" t="s">
        <v>8387</v>
      </c>
      <c r="Q6332" s="8" t="s">
        <v>8372</v>
      </c>
      <c r="S6332" s="7">
        <v>1</v>
      </c>
      <c r="T6332" s="4">
        <v>100000</v>
      </c>
      <c r="U6332" s="4">
        <v>1867</v>
      </c>
      <c r="V6332" s="25">
        <v>35</v>
      </c>
      <c r="W6332" s="4">
        <v>6</v>
      </c>
    </row>
    <row r="6333" spans="1:23" x14ac:dyDescent="0.45">
      <c r="A6333" t="s">
        <v>8313</v>
      </c>
      <c r="B6333" t="s">
        <v>8224</v>
      </c>
      <c r="C6333" t="s">
        <v>8387</v>
      </c>
      <c r="D6333" s="8" t="s">
        <v>8372</v>
      </c>
      <c r="E6333">
        <v>128</v>
      </c>
      <c r="F6333" s="7">
        <v>1</v>
      </c>
      <c r="G6333" s="4">
        <v>100000</v>
      </c>
      <c r="H6333" s="4">
        <v>1867</v>
      </c>
      <c r="I6333" s="25">
        <v>35</v>
      </c>
      <c r="J6333" s="4">
        <v>6</v>
      </c>
      <c r="N6333" t="s">
        <v>8313</v>
      </c>
      <c r="O6333" t="s">
        <v>8224</v>
      </c>
      <c r="P6333" t="s">
        <v>8387</v>
      </c>
      <c r="Q6333" s="8" t="s">
        <v>8372</v>
      </c>
      <c r="R6333">
        <v>128</v>
      </c>
      <c r="S6333" s="7">
        <v>1</v>
      </c>
      <c r="T6333" s="4">
        <v>100000</v>
      </c>
      <c r="U6333" s="4">
        <v>1867</v>
      </c>
      <c r="V6333" s="25">
        <v>35</v>
      </c>
      <c r="W6333" s="4">
        <v>6</v>
      </c>
    </row>
    <row r="6334" spans="1:23" x14ac:dyDescent="0.45">
      <c r="A6334" t="s">
        <v>8313</v>
      </c>
      <c r="B6334" t="s">
        <v>8224</v>
      </c>
      <c r="C6334" t="s">
        <v>8387</v>
      </c>
      <c r="D6334" s="8" t="s">
        <v>8374</v>
      </c>
      <c r="F6334" s="7">
        <v>1</v>
      </c>
      <c r="G6334" s="4">
        <v>20000</v>
      </c>
      <c r="H6334" s="4">
        <v>115</v>
      </c>
      <c r="I6334" s="25">
        <v>60</v>
      </c>
      <c r="J6334" s="4">
        <v>3</v>
      </c>
      <c r="N6334" t="s">
        <v>8313</v>
      </c>
      <c r="O6334" t="s">
        <v>8224</v>
      </c>
      <c r="P6334" t="s">
        <v>8387</v>
      </c>
      <c r="Q6334" s="8" t="s">
        <v>8374</v>
      </c>
      <c r="S6334" s="7">
        <v>1</v>
      </c>
      <c r="T6334" s="4">
        <v>20000</v>
      </c>
      <c r="U6334" s="4">
        <v>115</v>
      </c>
      <c r="V6334" s="25">
        <v>60</v>
      </c>
      <c r="W6334" s="4">
        <v>3</v>
      </c>
    </row>
    <row r="6335" spans="1:23" x14ac:dyDescent="0.45">
      <c r="A6335" t="s">
        <v>8313</v>
      </c>
      <c r="B6335" t="s">
        <v>8224</v>
      </c>
      <c r="C6335" t="s">
        <v>8387</v>
      </c>
      <c r="D6335" s="8" t="s">
        <v>8374</v>
      </c>
      <c r="E6335">
        <v>146</v>
      </c>
      <c r="F6335" s="7">
        <v>1</v>
      </c>
      <c r="G6335" s="4">
        <v>20000</v>
      </c>
      <c r="H6335" s="4">
        <v>115</v>
      </c>
      <c r="I6335" s="25">
        <v>60</v>
      </c>
      <c r="J6335" s="4">
        <v>3</v>
      </c>
      <c r="N6335" t="s">
        <v>8313</v>
      </c>
      <c r="O6335" t="s">
        <v>8224</v>
      </c>
      <c r="P6335" t="s">
        <v>8387</v>
      </c>
      <c r="Q6335" s="8" t="s">
        <v>8374</v>
      </c>
      <c r="R6335">
        <v>146</v>
      </c>
      <c r="S6335" s="7">
        <v>1</v>
      </c>
      <c r="T6335" s="4">
        <v>20000</v>
      </c>
      <c r="U6335" s="4">
        <v>115</v>
      </c>
      <c r="V6335" s="25">
        <v>60</v>
      </c>
      <c r="W6335" s="4">
        <v>3</v>
      </c>
    </row>
    <row r="6336" spans="1:23" x14ac:dyDescent="0.45">
      <c r="A6336" t="s">
        <v>8352</v>
      </c>
      <c r="B6336"/>
      <c r="F6336" s="7">
        <v>40</v>
      </c>
      <c r="G6336" s="4">
        <v>525907</v>
      </c>
      <c r="H6336" s="4">
        <v>855565.14</v>
      </c>
      <c r="I6336" s="25">
        <v>29.950888599537031</v>
      </c>
      <c r="J6336" s="4">
        <v>11994</v>
      </c>
      <c r="N6336" t="s">
        <v>8352</v>
      </c>
      <c r="O6336"/>
      <c r="S6336" s="7">
        <v>40</v>
      </c>
      <c r="T6336" s="4">
        <v>525907</v>
      </c>
      <c r="U6336" s="4">
        <v>855565.14</v>
      </c>
      <c r="V6336" s="25">
        <v>29.950888599537031</v>
      </c>
      <c r="W6336" s="4">
        <v>11994</v>
      </c>
    </row>
    <row r="6337" spans="1:23" x14ac:dyDescent="0.45">
      <c r="A6337" t="s">
        <v>8352</v>
      </c>
      <c r="B6337" t="s">
        <v>8239</v>
      </c>
      <c r="F6337" s="7">
        <v>1</v>
      </c>
      <c r="G6337" s="4">
        <v>10557</v>
      </c>
      <c r="H6337" s="4">
        <v>4130</v>
      </c>
      <c r="I6337" s="25">
        <v>29.958333333328483</v>
      </c>
      <c r="J6337" s="4">
        <v>64</v>
      </c>
      <c r="N6337" t="s">
        <v>8352</v>
      </c>
      <c r="O6337" t="s">
        <v>8239</v>
      </c>
      <c r="S6337" s="7">
        <v>1</v>
      </c>
      <c r="T6337" s="4">
        <v>10557</v>
      </c>
      <c r="U6337" s="4">
        <v>4130</v>
      </c>
      <c r="V6337" s="25">
        <v>29.958333333328483</v>
      </c>
      <c r="W6337" s="4">
        <v>64</v>
      </c>
    </row>
    <row r="6338" spans="1:23" x14ac:dyDescent="0.45">
      <c r="A6338" t="s">
        <v>8352</v>
      </c>
      <c r="B6338" t="s">
        <v>8239</v>
      </c>
      <c r="C6338" t="s">
        <v>8388</v>
      </c>
      <c r="F6338" s="7"/>
      <c r="G6338" s="4"/>
      <c r="H6338" s="4"/>
      <c r="I6338" s="25"/>
      <c r="J6338" s="4"/>
      <c r="N6338" t="s">
        <v>8352</v>
      </c>
      <c r="O6338" t="s">
        <v>8239</v>
      </c>
      <c r="P6338" t="s">
        <v>8388</v>
      </c>
      <c r="S6338" s="7"/>
      <c r="T6338" s="4"/>
      <c r="U6338" s="4"/>
      <c r="V6338" s="25"/>
      <c r="W6338" s="4"/>
    </row>
    <row r="6339" spans="1:23" x14ac:dyDescent="0.45">
      <c r="A6339" t="s">
        <v>8352</v>
      </c>
      <c r="B6339" t="s">
        <v>8239</v>
      </c>
      <c r="C6339" t="s">
        <v>8388</v>
      </c>
      <c r="D6339" s="8" t="s">
        <v>8378</v>
      </c>
      <c r="F6339" s="7">
        <v>1</v>
      </c>
      <c r="G6339" s="4">
        <v>10557</v>
      </c>
      <c r="H6339" s="4">
        <v>4130</v>
      </c>
      <c r="I6339" s="25">
        <v>29.958333333328483</v>
      </c>
      <c r="J6339" s="4">
        <v>64</v>
      </c>
      <c r="N6339" t="s">
        <v>8352</v>
      </c>
      <c r="O6339" t="s">
        <v>8239</v>
      </c>
      <c r="P6339" t="s">
        <v>8388</v>
      </c>
      <c r="Q6339" s="8" t="s">
        <v>8378</v>
      </c>
      <c r="S6339" s="7">
        <v>1</v>
      </c>
      <c r="T6339" s="4">
        <v>10557</v>
      </c>
      <c r="U6339" s="4">
        <v>4130</v>
      </c>
      <c r="V6339" s="25">
        <v>29.958333333328483</v>
      </c>
      <c r="W6339" s="4">
        <v>64</v>
      </c>
    </row>
    <row r="6340" spans="1:23" x14ac:dyDescent="0.45">
      <c r="A6340" t="s">
        <v>8352</v>
      </c>
      <c r="B6340" t="s">
        <v>8239</v>
      </c>
      <c r="C6340" t="s">
        <v>8388</v>
      </c>
      <c r="D6340" s="8" t="s">
        <v>8378</v>
      </c>
      <c r="E6340">
        <v>2321</v>
      </c>
      <c r="F6340" s="7">
        <v>1</v>
      </c>
      <c r="G6340" s="4">
        <v>10557</v>
      </c>
      <c r="H6340" s="4">
        <v>4130</v>
      </c>
      <c r="I6340" s="25">
        <v>29.958333333328483</v>
      </c>
      <c r="J6340" s="4">
        <v>64</v>
      </c>
      <c r="N6340" t="s">
        <v>8352</v>
      </c>
      <c r="O6340" t="s">
        <v>8239</v>
      </c>
      <c r="P6340" t="s">
        <v>8388</v>
      </c>
      <c r="Q6340" s="8" t="s">
        <v>8378</v>
      </c>
      <c r="R6340">
        <v>2321</v>
      </c>
      <c r="S6340" s="7">
        <v>1</v>
      </c>
      <c r="T6340" s="4">
        <v>10557</v>
      </c>
      <c r="U6340" s="4">
        <v>4130</v>
      </c>
      <c r="V6340" s="25">
        <v>29.958333333328483</v>
      </c>
      <c r="W6340" s="4">
        <v>64</v>
      </c>
    </row>
    <row r="6341" spans="1:23" x14ac:dyDescent="0.45">
      <c r="A6341" t="s">
        <v>8352</v>
      </c>
      <c r="B6341" t="s">
        <v>8225</v>
      </c>
      <c r="F6341" s="7">
        <v>1</v>
      </c>
      <c r="G6341" s="4">
        <v>7500</v>
      </c>
      <c r="H6341" s="4">
        <v>1555</v>
      </c>
      <c r="I6341" s="25">
        <v>29.958333333328483</v>
      </c>
      <c r="J6341" s="4">
        <v>61</v>
      </c>
      <c r="N6341" t="s">
        <v>8352</v>
      </c>
      <c r="O6341" t="s">
        <v>8225</v>
      </c>
      <c r="S6341" s="7">
        <v>1</v>
      </c>
      <c r="T6341" s="4">
        <v>7500</v>
      </c>
      <c r="U6341" s="4">
        <v>1555</v>
      </c>
      <c r="V6341" s="25">
        <v>29.958333333328483</v>
      </c>
      <c r="W6341" s="4">
        <v>61</v>
      </c>
    </row>
    <row r="6342" spans="1:23" x14ac:dyDescent="0.45">
      <c r="A6342" t="s">
        <v>8352</v>
      </c>
      <c r="B6342" t="s">
        <v>8225</v>
      </c>
      <c r="C6342" t="s">
        <v>8388</v>
      </c>
      <c r="F6342" s="7"/>
      <c r="G6342" s="4"/>
      <c r="H6342" s="4"/>
      <c r="I6342" s="25"/>
      <c r="J6342" s="4"/>
      <c r="N6342" t="s">
        <v>8352</v>
      </c>
      <c r="O6342" t="s">
        <v>8225</v>
      </c>
      <c r="P6342" t="s">
        <v>8388</v>
      </c>
      <c r="S6342" s="7"/>
      <c r="T6342" s="4"/>
      <c r="U6342" s="4"/>
      <c r="V6342" s="25"/>
      <c r="W6342" s="4"/>
    </row>
    <row r="6343" spans="1:23" x14ac:dyDescent="0.45">
      <c r="A6343" t="s">
        <v>8352</v>
      </c>
      <c r="B6343" t="s">
        <v>8225</v>
      </c>
      <c r="C6343" t="s">
        <v>8388</v>
      </c>
      <c r="D6343" s="8" t="s">
        <v>8377</v>
      </c>
      <c r="F6343" s="7">
        <v>1</v>
      </c>
      <c r="G6343" s="4">
        <v>7500</v>
      </c>
      <c r="H6343" s="4">
        <v>1555</v>
      </c>
      <c r="I6343" s="25">
        <v>29.958333333328483</v>
      </c>
      <c r="J6343" s="4">
        <v>61</v>
      </c>
      <c r="N6343" t="s">
        <v>8352</v>
      </c>
      <c r="O6343" t="s">
        <v>8225</v>
      </c>
      <c r="P6343" t="s">
        <v>8388</v>
      </c>
      <c r="Q6343" s="8" t="s">
        <v>8377</v>
      </c>
      <c r="S6343" s="7">
        <v>1</v>
      </c>
      <c r="T6343" s="4">
        <v>7500</v>
      </c>
      <c r="U6343" s="4">
        <v>1555</v>
      </c>
      <c r="V6343" s="25">
        <v>29.958333333328483</v>
      </c>
      <c r="W6343" s="4">
        <v>61</v>
      </c>
    </row>
    <row r="6344" spans="1:23" x14ac:dyDescent="0.45">
      <c r="A6344" t="s">
        <v>8352</v>
      </c>
      <c r="B6344" t="s">
        <v>8225</v>
      </c>
      <c r="C6344" t="s">
        <v>8388</v>
      </c>
      <c r="D6344" s="8" t="s">
        <v>8377</v>
      </c>
      <c r="E6344">
        <v>2324</v>
      </c>
      <c r="F6344" s="7">
        <v>1</v>
      </c>
      <c r="G6344" s="4">
        <v>7500</v>
      </c>
      <c r="H6344" s="4">
        <v>1555</v>
      </c>
      <c r="I6344" s="25">
        <v>29.958333333328483</v>
      </c>
      <c r="J6344" s="4">
        <v>61</v>
      </c>
      <c r="N6344" t="s">
        <v>8352</v>
      </c>
      <c r="O6344" t="s">
        <v>8225</v>
      </c>
      <c r="P6344" t="s">
        <v>8388</v>
      </c>
      <c r="Q6344" s="8" t="s">
        <v>8377</v>
      </c>
      <c r="R6344">
        <v>2324</v>
      </c>
      <c r="S6344" s="7">
        <v>1</v>
      </c>
      <c r="T6344" s="4">
        <v>7500</v>
      </c>
      <c r="U6344" s="4">
        <v>1555</v>
      </c>
      <c r="V6344" s="25">
        <v>29.958333333328483</v>
      </c>
      <c r="W6344" s="4">
        <v>61</v>
      </c>
    </row>
    <row r="6345" spans="1:23" x14ac:dyDescent="0.45">
      <c r="A6345" t="s">
        <v>8352</v>
      </c>
      <c r="B6345" t="s">
        <v>8224</v>
      </c>
      <c r="F6345" s="7">
        <v>38</v>
      </c>
      <c r="G6345" s="4">
        <v>507850</v>
      </c>
      <c r="H6345" s="4">
        <v>849880.14</v>
      </c>
      <c r="I6345" s="25">
        <v>29.950496771442744</v>
      </c>
      <c r="J6345" s="4">
        <v>11869</v>
      </c>
      <c r="N6345" t="s">
        <v>8352</v>
      </c>
      <c r="O6345" t="s">
        <v>8224</v>
      </c>
      <c r="S6345" s="7">
        <v>38</v>
      </c>
      <c r="T6345" s="4">
        <v>507850</v>
      </c>
      <c r="U6345" s="4">
        <v>849880.14</v>
      </c>
      <c r="V6345" s="25">
        <v>29.950496771442744</v>
      </c>
      <c r="W6345" s="4">
        <v>11869</v>
      </c>
    </row>
    <row r="6346" spans="1:23" x14ac:dyDescent="0.45">
      <c r="A6346" t="s">
        <v>8352</v>
      </c>
      <c r="B6346" t="s">
        <v>8224</v>
      </c>
      <c r="C6346" t="s">
        <v>8385</v>
      </c>
      <c r="F6346" s="7"/>
      <c r="G6346" s="4"/>
      <c r="H6346" s="4"/>
      <c r="I6346" s="25"/>
      <c r="J6346" s="4"/>
      <c r="N6346" t="s">
        <v>8352</v>
      </c>
      <c r="O6346" t="s">
        <v>8224</v>
      </c>
      <c r="P6346" t="s">
        <v>8385</v>
      </c>
      <c r="S6346" s="7"/>
      <c r="T6346" s="4"/>
      <c r="U6346" s="4"/>
      <c r="V6346" s="25"/>
      <c r="W6346" s="4"/>
    </row>
    <row r="6347" spans="1:23" x14ac:dyDescent="0.45">
      <c r="A6347" t="s">
        <v>8352</v>
      </c>
      <c r="B6347" t="s">
        <v>8224</v>
      </c>
      <c r="C6347" t="s">
        <v>8385</v>
      </c>
      <c r="D6347" s="8" t="s">
        <v>8376</v>
      </c>
      <c r="F6347" s="7">
        <v>1</v>
      </c>
      <c r="G6347" s="4">
        <v>20000</v>
      </c>
      <c r="H6347" s="4">
        <v>104146.51</v>
      </c>
      <c r="I6347" s="25">
        <v>40</v>
      </c>
      <c r="J6347" s="4">
        <v>2165</v>
      </c>
      <c r="N6347" t="s">
        <v>8352</v>
      </c>
      <c r="O6347" t="s">
        <v>8224</v>
      </c>
      <c r="P6347" t="s">
        <v>8385</v>
      </c>
      <c r="Q6347" s="8" t="s">
        <v>8376</v>
      </c>
      <c r="S6347" s="7">
        <v>1</v>
      </c>
      <c r="T6347" s="4">
        <v>20000</v>
      </c>
      <c r="U6347" s="4">
        <v>104146.51</v>
      </c>
      <c r="V6347" s="25">
        <v>40</v>
      </c>
      <c r="W6347" s="4">
        <v>2165</v>
      </c>
    </row>
    <row r="6348" spans="1:23" x14ac:dyDescent="0.45">
      <c r="A6348" t="s">
        <v>8352</v>
      </c>
      <c r="B6348" t="s">
        <v>8224</v>
      </c>
      <c r="C6348" t="s">
        <v>8385</v>
      </c>
      <c r="D6348" s="8" t="s">
        <v>8376</v>
      </c>
      <c r="E6348">
        <v>2336</v>
      </c>
      <c r="F6348" s="7">
        <v>1</v>
      </c>
      <c r="G6348" s="4">
        <v>20000</v>
      </c>
      <c r="H6348" s="4">
        <v>104146.51</v>
      </c>
      <c r="I6348" s="25">
        <v>40</v>
      </c>
      <c r="J6348" s="4">
        <v>2165</v>
      </c>
      <c r="N6348" t="s">
        <v>8352</v>
      </c>
      <c r="O6348" t="s">
        <v>8224</v>
      </c>
      <c r="P6348" t="s">
        <v>8385</v>
      </c>
      <c r="Q6348" s="8" t="s">
        <v>8376</v>
      </c>
      <c r="R6348">
        <v>2336</v>
      </c>
      <c r="S6348" s="7">
        <v>1</v>
      </c>
      <c r="T6348" s="4">
        <v>20000</v>
      </c>
      <c r="U6348" s="4">
        <v>104146.51</v>
      </c>
      <c r="V6348" s="25">
        <v>40</v>
      </c>
      <c r="W6348" s="4">
        <v>2165</v>
      </c>
    </row>
    <row r="6349" spans="1:23" x14ac:dyDescent="0.45">
      <c r="A6349" t="s">
        <v>8352</v>
      </c>
      <c r="B6349" t="s">
        <v>8224</v>
      </c>
      <c r="C6349" t="s">
        <v>8385</v>
      </c>
      <c r="D6349" s="8" t="s">
        <v>8369</v>
      </c>
      <c r="F6349" s="7">
        <v>4</v>
      </c>
      <c r="G6349" s="4">
        <v>52600</v>
      </c>
      <c r="H6349" s="4">
        <v>55291.5</v>
      </c>
      <c r="I6349" s="25">
        <v>27.773177083332484</v>
      </c>
      <c r="J6349" s="4">
        <v>617</v>
      </c>
      <c r="N6349" t="s">
        <v>8352</v>
      </c>
      <c r="O6349" t="s">
        <v>8224</v>
      </c>
      <c r="P6349" t="s">
        <v>8385</v>
      </c>
      <c r="Q6349" s="8" t="s">
        <v>8369</v>
      </c>
      <c r="S6349" s="7">
        <v>4</v>
      </c>
      <c r="T6349" s="4">
        <v>52600</v>
      </c>
      <c r="U6349" s="4">
        <v>55291.5</v>
      </c>
      <c r="V6349" s="25">
        <v>27.773177083332484</v>
      </c>
      <c r="W6349" s="4">
        <v>617</v>
      </c>
    </row>
    <row r="6350" spans="1:23" x14ac:dyDescent="0.45">
      <c r="A6350" t="s">
        <v>8352</v>
      </c>
      <c r="B6350" t="s">
        <v>8224</v>
      </c>
      <c r="C6350" t="s">
        <v>8385</v>
      </c>
      <c r="D6350" s="8" t="s">
        <v>8369</v>
      </c>
      <c r="E6350">
        <v>2333</v>
      </c>
      <c r="F6350" s="7">
        <v>1</v>
      </c>
      <c r="G6350" s="4">
        <v>600</v>
      </c>
      <c r="H6350" s="4">
        <v>1273</v>
      </c>
      <c r="I6350" s="25">
        <v>21.092708333329938</v>
      </c>
      <c r="J6350" s="4">
        <v>94</v>
      </c>
      <c r="N6350" t="s">
        <v>8352</v>
      </c>
      <c r="O6350" t="s">
        <v>8224</v>
      </c>
      <c r="P6350" t="s">
        <v>8385</v>
      </c>
      <c r="Q6350" s="8" t="s">
        <v>8369</v>
      </c>
      <c r="R6350">
        <v>2333</v>
      </c>
      <c r="S6350" s="7">
        <v>1</v>
      </c>
      <c r="T6350" s="4">
        <v>600</v>
      </c>
      <c r="U6350" s="4">
        <v>1273</v>
      </c>
      <c r="V6350" s="25">
        <v>21.092708333329938</v>
      </c>
      <c r="W6350" s="4">
        <v>94</v>
      </c>
    </row>
    <row r="6351" spans="1:23" x14ac:dyDescent="0.45">
      <c r="A6351" t="s">
        <v>8352</v>
      </c>
      <c r="B6351" t="s">
        <v>8224</v>
      </c>
      <c r="C6351" t="s">
        <v>8385</v>
      </c>
      <c r="D6351" s="8" t="s">
        <v>8369</v>
      </c>
      <c r="E6351">
        <v>2335</v>
      </c>
      <c r="F6351" s="7">
        <v>1</v>
      </c>
      <c r="G6351" s="4">
        <v>25000</v>
      </c>
      <c r="H6351" s="4">
        <v>25568</v>
      </c>
      <c r="I6351" s="25">
        <v>30</v>
      </c>
      <c r="J6351" s="4">
        <v>221</v>
      </c>
      <c r="N6351" t="s">
        <v>8352</v>
      </c>
      <c r="O6351" t="s">
        <v>8224</v>
      </c>
      <c r="P6351" t="s">
        <v>8385</v>
      </c>
      <c r="Q6351" s="8" t="s">
        <v>8369</v>
      </c>
      <c r="R6351">
        <v>2335</v>
      </c>
      <c r="S6351" s="7">
        <v>1</v>
      </c>
      <c r="T6351" s="4">
        <v>25000</v>
      </c>
      <c r="U6351" s="4">
        <v>25568</v>
      </c>
      <c r="V6351" s="25">
        <v>30</v>
      </c>
      <c r="W6351" s="4">
        <v>221</v>
      </c>
    </row>
    <row r="6352" spans="1:23" x14ac:dyDescent="0.45">
      <c r="A6352" t="s">
        <v>8352</v>
      </c>
      <c r="B6352" t="s">
        <v>8224</v>
      </c>
      <c r="C6352" t="s">
        <v>8385</v>
      </c>
      <c r="D6352" s="8" t="s">
        <v>8369</v>
      </c>
      <c r="E6352">
        <v>2337</v>
      </c>
      <c r="F6352" s="7">
        <v>1</v>
      </c>
      <c r="G6352" s="4">
        <v>12000</v>
      </c>
      <c r="H6352" s="4">
        <v>13279</v>
      </c>
      <c r="I6352" s="25">
        <v>30</v>
      </c>
      <c r="J6352" s="4">
        <v>179</v>
      </c>
      <c r="N6352" t="s">
        <v>8352</v>
      </c>
      <c r="O6352" t="s">
        <v>8224</v>
      </c>
      <c r="P6352" t="s">
        <v>8385</v>
      </c>
      <c r="Q6352" s="8" t="s">
        <v>8369</v>
      </c>
      <c r="R6352">
        <v>2337</v>
      </c>
      <c r="S6352" s="7">
        <v>1</v>
      </c>
      <c r="T6352" s="4">
        <v>12000</v>
      </c>
      <c r="U6352" s="4">
        <v>13279</v>
      </c>
      <c r="V6352" s="25">
        <v>30</v>
      </c>
      <c r="W6352" s="4">
        <v>179</v>
      </c>
    </row>
    <row r="6353" spans="1:23" x14ac:dyDescent="0.45">
      <c r="A6353" t="s">
        <v>8352</v>
      </c>
      <c r="B6353" t="s">
        <v>8224</v>
      </c>
      <c r="C6353" t="s">
        <v>8385</v>
      </c>
      <c r="D6353" s="8" t="s">
        <v>8369</v>
      </c>
      <c r="E6353">
        <v>2338</v>
      </c>
      <c r="F6353" s="7">
        <v>1</v>
      </c>
      <c r="G6353" s="4">
        <v>15000</v>
      </c>
      <c r="H6353" s="4">
        <v>15171.5</v>
      </c>
      <c r="I6353" s="25">
        <v>30</v>
      </c>
      <c r="J6353" s="4">
        <v>123</v>
      </c>
      <c r="N6353" t="s">
        <v>8352</v>
      </c>
      <c r="O6353" t="s">
        <v>8224</v>
      </c>
      <c r="P6353" t="s">
        <v>8385</v>
      </c>
      <c r="Q6353" s="8" t="s">
        <v>8369</v>
      </c>
      <c r="R6353">
        <v>2338</v>
      </c>
      <c r="S6353" s="7">
        <v>1</v>
      </c>
      <c r="T6353" s="4">
        <v>15000</v>
      </c>
      <c r="U6353" s="4">
        <v>15171.5</v>
      </c>
      <c r="V6353" s="25">
        <v>30</v>
      </c>
      <c r="W6353" s="4">
        <v>123</v>
      </c>
    </row>
    <row r="6354" spans="1:23" x14ac:dyDescent="0.45">
      <c r="A6354" t="s">
        <v>8352</v>
      </c>
      <c r="B6354" t="s">
        <v>8224</v>
      </c>
      <c r="C6354" t="s">
        <v>8385</v>
      </c>
      <c r="D6354" s="8" t="s">
        <v>8380</v>
      </c>
      <c r="F6354" s="7">
        <v>1</v>
      </c>
      <c r="G6354" s="4">
        <v>25000</v>
      </c>
      <c r="H6354" s="4">
        <v>26480</v>
      </c>
      <c r="I6354" s="25">
        <v>30</v>
      </c>
      <c r="J6354" s="4">
        <v>125</v>
      </c>
      <c r="N6354" t="s">
        <v>8352</v>
      </c>
      <c r="O6354" t="s">
        <v>8224</v>
      </c>
      <c r="P6354" t="s">
        <v>8385</v>
      </c>
      <c r="Q6354" s="8" t="s">
        <v>8380</v>
      </c>
      <c r="S6354" s="7">
        <v>1</v>
      </c>
      <c r="T6354" s="4">
        <v>25000</v>
      </c>
      <c r="U6354" s="4">
        <v>26480</v>
      </c>
      <c r="V6354" s="25">
        <v>30</v>
      </c>
      <c r="W6354" s="4">
        <v>125</v>
      </c>
    </row>
    <row r="6355" spans="1:23" x14ac:dyDescent="0.45">
      <c r="A6355" t="s">
        <v>8352</v>
      </c>
      <c r="B6355" t="s">
        <v>8224</v>
      </c>
      <c r="C6355" t="s">
        <v>8385</v>
      </c>
      <c r="D6355" s="8" t="s">
        <v>8380</v>
      </c>
      <c r="E6355">
        <v>2329</v>
      </c>
      <c r="F6355" s="7">
        <v>1</v>
      </c>
      <c r="G6355" s="4">
        <v>25000</v>
      </c>
      <c r="H6355" s="4">
        <v>26480</v>
      </c>
      <c r="I6355" s="25">
        <v>30</v>
      </c>
      <c r="J6355" s="4">
        <v>125</v>
      </c>
      <c r="N6355" t="s">
        <v>8352</v>
      </c>
      <c r="O6355" t="s">
        <v>8224</v>
      </c>
      <c r="P6355" t="s">
        <v>8385</v>
      </c>
      <c r="Q6355" s="8" t="s">
        <v>8380</v>
      </c>
      <c r="R6355">
        <v>2329</v>
      </c>
      <c r="S6355" s="7">
        <v>1</v>
      </c>
      <c r="T6355" s="4">
        <v>25000</v>
      </c>
      <c r="U6355" s="4">
        <v>26480</v>
      </c>
      <c r="V6355" s="25">
        <v>30</v>
      </c>
      <c r="W6355" s="4">
        <v>125</v>
      </c>
    </row>
    <row r="6356" spans="1:23" x14ac:dyDescent="0.45">
      <c r="A6356" t="s">
        <v>8352</v>
      </c>
      <c r="B6356" t="s">
        <v>8224</v>
      </c>
      <c r="C6356" t="s">
        <v>8385</v>
      </c>
      <c r="D6356" s="8" t="s">
        <v>8370</v>
      </c>
      <c r="F6356" s="7">
        <v>3</v>
      </c>
      <c r="G6356" s="4">
        <v>63000</v>
      </c>
      <c r="H6356" s="4">
        <v>236181.1</v>
      </c>
      <c r="I6356" s="25">
        <v>31.666666666666668</v>
      </c>
      <c r="J6356" s="4">
        <v>3949</v>
      </c>
      <c r="N6356" t="s">
        <v>8352</v>
      </c>
      <c r="O6356" t="s">
        <v>8224</v>
      </c>
      <c r="P6356" t="s">
        <v>8385</v>
      </c>
      <c r="Q6356" s="8" t="s">
        <v>8370</v>
      </c>
      <c r="S6356" s="7">
        <v>3</v>
      </c>
      <c r="T6356" s="4">
        <v>63000</v>
      </c>
      <c r="U6356" s="4">
        <v>236181.1</v>
      </c>
      <c r="V6356" s="25">
        <v>31.666666666666668</v>
      </c>
      <c r="W6356" s="4">
        <v>3949</v>
      </c>
    </row>
    <row r="6357" spans="1:23" x14ac:dyDescent="0.45">
      <c r="A6357" t="s">
        <v>8352</v>
      </c>
      <c r="B6357" t="s">
        <v>8224</v>
      </c>
      <c r="C6357" t="s">
        <v>8385</v>
      </c>
      <c r="D6357" s="8" t="s">
        <v>8370</v>
      </c>
      <c r="E6357">
        <v>2327</v>
      </c>
      <c r="F6357" s="7">
        <v>1</v>
      </c>
      <c r="G6357" s="4">
        <v>35000</v>
      </c>
      <c r="H6357" s="4">
        <v>184133.01</v>
      </c>
      <c r="I6357" s="25">
        <v>35</v>
      </c>
      <c r="J6357" s="4">
        <v>3355</v>
      </c>
      <c r="N6357" t="s">
        <v>8352</v>
      </c>
      <c r="O6357" t="s">
        <v>8224</v>
      </c>
      <c r="P6357" t="s">
        <v>8385</v>
      </c>
      <c r="Q6357" s="8" t="s">
        <v>8370</v>
      </c>
      <c r="R6357">
        <v>2327</v>
      </c>
      <c r="S6357" s="7">
        <v>1</v>
      </c>
      <c r="T6357" s="4">
        <v>35000</v>
      </c>
      <c r="U6357" s="4">
        <v>184133.01</v>
      </c>
      <c r="V6357" s="25">
        <v>35</v>
      </c>
      <c r="W6357" s="4">
        <v>3355</v>
      </c>
    </row>
    <row r="6358" spans="1:23" x14ac:dyDescent="0.45">
      <c r="A6358" t="s">
        <v>8352</v>
      </c>
      <c r="B6358" t="s">
        <v>8224</v>
      </c>
      <c r="C6358" t="s">
        <v>8385</v>
      </c>
      <c r="D6358" s="8" t="s">
        <v>8370</v>
      </c>
      <c r="E6358">
        <v>2331</v>
      </c>
      <c r="F6358" s="7">
        <v>1</v>
      </c>
      <c r="G6358" s="4">
        <v>8000</v>
      </c>
      <c r="H6358" s="4">
        <v>11545.1</v>
      </c>
      <c r="I6358" s="25">
        <v>30</v>
      </c>
      <c r="J6358" s="4">
        <v>283</v>
      </c>
      <c r="N6358" t="s">
        <v>8352</v>
      </c>
      <c r="O6358" t="s">
        <v>8224</v>
      </c>
      <c r="P6358" t="s">
        <v>8385</v>
      </c>
      <c r="Q6358" s="8" t="s">
        <v>8370</v>
      </c>
      <c r="R6358">
        <v>2331</v>
      </c>
      <c r="S6358" s="7">
        <v>1</v>
      </c>
      <c r="T6358" s="4">
        <v>8000</v>
      </c>
      <c r="U6358" s="4">
        <v>11545.1</v>
      </c>
      <c r="V6358" s="25">
        <v>30</v>
      </c>
      <c r="W6358" s="4">
        <v>283</v>
      </c>
    </row>
    <row r="6359" spans="1:23" x14ac:dyDescent="0.45">
      <c r="A6359" t="s">
        <v>8352</v>
      </c>
      <c r="B6359" t="s">
        <v>8224</v>
      </c>
      <c r="C6359" t="s">
        <v>8385</v>
      </c>
      <c r="D6359" s="8" t="s">
        <v>8370</v>
      </c>
      <c r="E6359">
        <v>2443</v>
      </c>
      <c r="F6359" s="7">
        <v>1</v>
      </c>
      <c r="G6359" s="4">
        <v>20000</v>
      </c>
      <c r="H6359" s="4">
        <v>40502.99</v>
      </c>
      <c r="I6359" s="25">
        <v>30</v>
      </c>
      <c r="J6359" s="4">
        <v>311</v>
      </c>
      <c r="N6359" t="s">
        <v>8352</v>
      </c>
      <c r="O6359" t="s">
        <v>8224</v>
      </c>
      <c r="P6359" t="s">
        <v>8385</v>
      </c>
      <c r="Q6359" s="8" t="s">
        <v>8370</v>
      </c>
      <c r="R6359">
        <v>2443</v>
      </c>
      <c r="S6359" s="7">
        <v>1</v>
      </c>
      <c r="T6359" s="4">
        <v>20000</v>
      </c>
      <c r="U6359" s="4">
        <v>40502.99</v>
      </c>
      <c r="V6359" s="25">
        <v>30</v>
      </c>
      <c r="W6359" s="4">
        <v>311</v>
      </c>
    </row>
    <row r="6360" spans="1:23" x14ac:dyDescent="0.45">
      <c r="A6360" t="s">
        <v>8352</v>
      </c>
      <c r="B6360" t="s">
        <v>8224</v>
      </c>
      <c r="C6360" t="s">
        <v>8385</v>
      </c>
      <c r="D6360" s="8" t="s">
        <v>8372</v>
      </c>
      <c r="F6360" s="7">
        <v>1</v>
      </c>
      <c r="G6360" s="4">
        <v>15000</v>
      </c>
      <c r="H6360" s="4">
        <v>15230.03</v>
      </c>
      <c r="I6360" s="25">
        <v>38.060231481475057</v>
      </c>
      <c r="J6360" s="4">
        <v>102</v>
      </c>
      <c r="N6360" t="s">
        <v>8352</v>
      </c>
      <c r="O6360" t="s">
        <v>8224</v>
      </c>
      <c r="P6360" t="s">
        <v>8385</v>
      </c>
      <c r="Q6360" s="8" t="s">
        <v>8372</v>
      </c>
      <c r="S6360" s="7">
        <v>1</v>
      </c>
      <c r="T6360" s="4">
        <v>15000</v>
      </c>
      <c r="U6360" s="4">
        <v>15230.03</v>
      </c>
      <c r="V6360" s="25">
        <v>38.060231481475057</v>
      </c>
      <c r="W6360" s="4">
        <v>102</v>
      </c>
    </row>
    <row r="6361" spans="1:23" x14ac:dyDescent="0.45">
      <c r="A6361" t="s">
        <v>8352</v>
      </c>
      <c r="B6361" t="s">
        <v>8224</v>
      </c>
      <c r="C6361" t="s">
        <v>8385</v>
      </c>
      <c r="D6361" s="8" t="s">
        <v>8372</v>
      </c>
      <c r="E6361">
        <v>2450</v>
      </c>
      <c r="F6361" s="7">
        <v>1</v>
      </c>
      <c r="G6361" s="4">
        <v>15000</v>
      </c>
      <c r="H6361" s="4">
        <v>15230.03</v>
      </c>
      <c r="I6361" s="25">
        <v>38.060231481475057</v>
      </c>
      <c r="J6361" s="4">
        <v>102</v>
      </c>
      <c r="N6361" t="s">
        <v>8352</v>
      </c>
      <c r="O6361" t="s">
        <v>8224</v>
      </c>
      <c r="P6361" t="s">
        <v>8385</v>
      </c>
      <c r="Q6361" s="8" t="s">
        <v>8372</v>
      </c>
      <c r="R6361">
        <v>2450</v>
      </c>
      <c r="S6361" s="7">
        <v>1</v>
      </c>
      <c r="T6361" s="4">
        <v>15000</v>
      </c>
      <c r="U6361" s="4">
        <v>15230.03</v>
      </c>
      <c r="V6361" s="25">
        <v>38.060231481475057</v>
      </c>
      <c r="W6361" s="4">
        <v>102</v>
      </c>
    </row>
    <row r="6362" spans="1:23" x14ac:dyDescent="0.45">
      <c r="A6362" t="s">
        <v>8352</v>
      </c>
      <c r="B6362" t="s">
        <v>8224</v>
      </c>
      <c r="C6362" t="s">
        <v>8385</v>
      </c>
      <c r="D6362" s="8" t="s">
        <v>8373</v>
      </c>
      <c r="F6362" s="7">
        <v>2</v>
      </c>
      <c r="G6362" s="4">
        <v>14000</v>
      </c>
      <c r="H6362" s="4">
        <v>14878</v>
      </c>
      <c r="I6362" s="25">
        <v>30.051747685185546</v>
      </c>
      <c r="J6362" s="4">
        <v>187</v>
      </c>
      <c r="N6362" t="s">
        <v>8352</v>
      </c>
      <c r="O6362" t="s">
        <v>8224</v>
      </c>
      <c r="P6362" t="s">
        <v>8385</v>
      </c>
      <c r="Q6362" s="8" t="s">
        <v>8373</v>
      </c>
      <c r="S6362" s="7">
        <v>2</v>
      </c>
      <c r="T6362" s="4">
        <v>14000</v>
      </c>
      <c r="U6362" s="4">
        <v>14878</v>
      </c>
      <c r="V6362" s="25">
        <v>30.051747685185546</v>
      </c>
      <c r="W6362" s="4">
        <v>187</v>
      </c>
    </row>
    <row r="6363" spans="1:23" x14ac:dyDescent="0.45">
      <c r="A6363" t="s">
        <v>8352</v>
      </c>
      <c r="B6363" t="s">
        <v>8224</v>
      </c>
      <c r="C6363" t="s">
        <v>8385</v>
      </c>
      <c r="D6363" s="8" t="s">
        <v>8373</v>
      </c>
      <c r="E6363">
        <v>2334</v>
      </c>
      <c r="F6363" s="7">
        <v>1</v>
      </c>
      <c r="G6363" s="4">
        <v>4000</v>
      </c>
      <c r="H6363" s="4">
        <v>4078</v>
      </c>
      <c r="I6363" s="25">
        <v>30.061828703706851</v>
      </c>
      <c r="J6363" s="4">
        <v>67</v>
      </c>
      <c r="N6363" t="s">
        <v>8352</v>
      </c>
      <c r="O6363" t="s">
        <v>8224</v>
      </c>
      <c r="P6363" t="s">
        <v>8385</v>
      </c>
      <c r="Q6363" s="8" t="s">
        <v>8373</v>
      </c>
      <c r="R6363">
        <v>2334</v>
      </c>
      <c r="S6363" s="7">
        <v>1</v>
      </c>
      <c r="T6363" s="4">
        <v>4000</v>
      </c>
      <c r="U6363" s="4">
        <v>4078</v>
      </c>
      <c r="V6363" s="25">
        <v>30.061828703706851</v>
      </c>
      <c r="W6363" s="4">
        <v>67</v>
      </c>
    </row>
    <row r="6364" spans="1:23" x14ac:dyDescent="0.45">
      <c r="A6364" t="s">
        <v>8352</v>
      </c>
      <c r="B6364" t="s">
        <v>8224</v>
      </c>
      <c r="C6364" t="s">
        <v>8385</v>
      </c>
      <c r="D6364" s="8" t="s">
        <v>8373</v>
      </c>
      <c r="E6364">
        <v>2449</v>
      </c>
      <c r="F6364" s="7">
        <v>1</v>
      </c>
      <c r="G6364" s="4">
        <v>10000</v>
      </c>
      <c r="H6364" s="4">
        <v>10800</v>
      </c>
      <c r="I6364" s="25">
        <v>30.041666666664241</v>
      </c>
      <c r="J6364" s="4">
        <v>120</v>
      </c>
      <c r="N6364" t="s">
        <v>8352</v>
      </c>
      <c r="O6364" t="s">
        <v>8224</v>
      </c>
      <c r="P6364" t="s">
        <v>8385</v>
      </c>
      <c r="Q6364" s="8" t="s">
        <v>8373</v>
      </c>
      <c r="R6364">
        <v>2449</v>
      </c>
      <c r="S6364" s="7">
        <v>1</v>
      </c>
      <c r="T6364" s="4">
        <v>10000</v>
      </c>
      <c r="U6364" s="4">
        <v>10800</v>
      </c>
      <c r="V6364" s="25">
        <v>30.041666666664241</v>
      </c>
      <c r="W6364" s="4">
        <v>120</v>
      </c>
    </row>
    <row r="6365" spans="1:23" x14ac:dyDescent="0.45">
      <c r="A6365" t="s">
        <v>8352</v>
      </c>
      <c r="B6365" t="s">
        <v>8224</v>
      </c>
      <c r="C6365" t="s">
        <v>8386</v>
      </c>
      <c r="F6365" s="7"/>
      <c r="G6365" s="4"/>
      <c r="H6365" s="4"/>
      <c r="I6365" s="25"/>
      <c r="J6365" s="4"/>
      <c r="N6365" t="s">
        <v>8352</v>
      </c>
      <c r="O6365" t="s">
        <v>8224</v>
      </c>
      <c r="P6365" t="s">
        <v>8386</v>
      </c>
      <c r="S6365" s="7"/>
      <c r="T6365" s="4"/>
      <c r="U6365" s="4"/>
      <c r="V6365" s="25"/>
      <c r="W6365" s="4"/>
    </row>
    <row r="6366" spans="1:23" x14ac:dyDescent="0.45">
      <c r="A6366" t="s">
        <v>8352</v>
      </c>
      <c r="B6366" t="s">
        <v>8224</v>
      </c>
      <c r="C6366" t="s">
        <v>8386</v>
      </c>
      <c r="D6366" s="8" t="s">
        <v>8376</v>
      </c>
      <c r="F6366" s="7">
        <v>1</v>
      </c>
      <c r="G6366" s="4">
        <v>25000</v>
      </c>
      <c r="H6366" s="4">
        <v>26577</v>
      </c>
      <c r="I6366" s="25">
        <v>30</v>
      </c>
      <c r="J6366" s="4">
        <v>352</v>
      </c>
      <c r="N6366" t="s">
        <v>8352</v>
      </c>
      <c r="O6366" t="s">
        <v>8224</v>
      </c>
      <c r="P6366" t="s">
        <v>8386</v>
      </c>
      <c r="Q6366" s="8" t="s">
        <v>8376</v>
      </c>
      <c r="S6366" s="7">
        <v>1</v>
      </c>
      <c r="T6366" s="4">
        <v>25000</v>
      </c>
      <c r="U6366" s="4">
        <v>26577</v>
      </c>
      <c r="V6366" s="25">
        <v>30</v>
      </c>
      <c r="W6366" s="4">
        <v>352</v>
      </c>
    </row>
    <row r="6367" spans="1:23" x14ac:dyDescent="0.45">
      <c r="A6367" t="s">
        <v>8352</v>
      </c>
      <c r="B6367" t="s">
        <v>8224</v>
      </c>
      <c r="C6367" t="s">
        <v>8386</v>
      </c>
      <c r="D6367" s="8" t="s">
        <v>8376</v>
      </c>
      <c r="E6367">
        <v>2332</v>
      </c>
      <c r="F6367" s="7">
        <v>1</v>
      </c>
      <c r="G6367" s="4">
        <v>25000</v>
      </c>
      <c r="H6367" s="4">
        <v>26577</v>
      </c>
      <c r="I6367" s="25">
        <v>30</v>
      </c>
      <c r="J6367" s="4">
        <v>352</v>
      </c>
      <c r="N6367" t="s">
        <v>8352</v>
      </c>
      <c r="O6367" t="s">
        <v>8224</v>
      </c>
      <c r="P6367" t="s">
        <v>8386</v>
      </c>
      <c r="Q6367" s="8" t="s">
        <v>8376</v>
      </c>
      <c r="R6367">
        <v>2332</v>
      </c>
      <c r="S6367" s="7">
        <v>1</v>
      </c>
      <c r="T6367" s="4">
        <v>25000</v>
      </c>
      <c r="U6367" s="4">
        <v>26577</v>
      </c>
      <c r="V6367" s="25">
        <v>30</v>
      </c>
      <c r="W6367" s="4">
        <v>352</v>
      </c>
    </row>
    <row r="6368" spans="1:23" x14ac:dyDescent="0.45">
      <c r="A6368" t="s">
        <v>8352</v>
      </c>
      <c r="B6368" t="s">
        <v>8224</v>
      </c>
      <c r="C6368" t="s">
        <v>8386</v>
      </c>
      <c r="D6368" s="8" t="s">
        <v>8377</v>
      </c>
      <c r="F6368" s="7">
        <v>1</v>
      </c>
      <c r="G6368" s="4">
        <v>24000</v>
      </c>
      <c r="H6368" s="4">
        <v>30226</v>
      </c>
      <c r="I6368" s="25">
        <v>29.958333333335759</v>
      </c>
      <c r="J6368" s="4">
        <v>372</v>
      </c>
      <c r="N6368" t="s">
        <v>8352</v>
      </c>
      <c r="O6368" t="s">
        <v>8224</v>
      </c>
      <c r="P6368" t="s">
        <v>8386</v>
      </c>
      <c r="Q6368" s="8" t="s">
        <v>8377</v>
      </c>
      <c r="S6368" s="7">
        <v>1</v>
      </c>
      <c r="T6368" s="4">
        <v>24000</v>
      </c>
      <c r="U6368" s="4">
        <v>30226</v>
      </c>
      <c r="V6368" s="25">
        <v>29.958333333335759</v>
      </c>
      <c r="W6368" s="4">
        <v>372</v>
      </c>
    </row>
    <row r="6369" spans="1:23" x14ac:dyDescent="0.45">
      <c r="A6369" t="s">
        <v>8352</v>
      </c>
      <c r="B6369" t="s">
        <v>8224</v>
      </c>
      <c r="C6369" t="s">
        <v>8386</v>
      </c>
      <c r="D6369" s="8" t="s">
        <v>8377</v>
      </c>
      <c r="E6369">
        <v>2442</v>
      </c>
      <c r="F6369" s="7">
        <v>1</v>
      </c>
      <c r="G6369" s="4">
        <v>24000</v>
      </c>
      <c r="H6369" s="4">
        <v>30226</v>
      </c>
      <c r="I6369" s="25">
        <v>29.958333333335759</v>
      </c>
      <c r="J6369" s="4">
        <v>372</v>
      </c>
      <c r="N6369" t="s">
        <v>8352</v>
      </c>
      <c r="O6369" t="s">
        <v>8224</v>
      </c>
      <c r="P6369" t="s">
        <v>8386</v>
      </c>
      <c r="Q6369" s="8" t="s">
        <v>8377</v>
      </c>
      <c r="R6369">
        <v>2442</v>
      </c>
      <c r="S6369" s="7">
        <v>1</v>
      </c>
      <c r="T6369" s="4">
        <v>24000</v>
      </c>
      <c r="U6369" s="4">
        <v>30226</v>
      </c>
      <c r="V6369" s="25">
        <v>29.958333333335759</v>
      </c>
      <c r="W6369" s="4">
        <v>372</v>
      </c>
    </row>
    <row r="6370" spans="1:23" x14ac:dyDescent="0.45">
      <c r="A6370" t="s">
        <v>8352</v>
      </c>
      <c r="B6370" t="s">
        <v>8224</v>
      </c>
      <c r="C6370" t="s">
        <v>8386</v>
      </c>
      <c r="D6370" s="8" t="s">
        <v>8369</v>
      </c>
      <c r="F6370" s="7">
        <v>1</v>
      </c>
      <c r="G6370" s="4">
        <v>10000</v>
      </c>
      <c r="H6370" s="4">
        <v>25445</v>
      </c>
      <c r="I6370" s="25">
        <v>30</v>
      </c>
      <c r="J6370" s="4">
        <v>537</v>
      </c>
      <c r="N6370" t="s">
        <v>8352</v>
      </c>
      <c r="O6370" t="s">
        <v>8224</v>
      </c>
      <c r="P6370" t="s">
        <v>8386</v>
      </c>
      <c r="Q6370" s="8" t="s">
        <v>8369</v>
      </c>
      <c r="S6370" s="7">
        <v>1</v>
      </c>
      <c r="T6370" s="4">
        <v>10000</v>
      </c>
      <c r="U6370" s="4">
        <v>25445</v>
      </c>
      <c r="V6370" s="25">
        <v>30</v>
      </c>
      <c r="W6370" s="4">
        <v>537</v>
      </c>
    </row>
    <row r="6371" spans="1:23" x14ac:dyDescent="0.45">
      <c r="A6371" t="s">
        <v>8352</v>
      </c>
      <c r="B6371" t="s">
        <v>8224</v>
      </c>
      <c r="C6371" t="s">
        <v>8386</v>
      </c>
      <c r="D6371" s="8" t="s">
        <v>8369</v>
      </c>
      <c r="E6371">
        <v>2328</v>
      </c>
      <c r="F6371" s="7">
        <v>1</v>
      </c>
      <c r="G6371" s="4">
        <v>10000</v>
      </c>
      <c r="H6371" s="4">
        <v>25445</v>
      </c>
      <c r="I6371" s="25">
        <v>30</v>
      </c>
      <c r="J6371" s="4">
        <v>537</v>
      </c>
      <c r="N6371" t="s">
        <v>8352</v>
      </c>
      <c r="O6371" t="s">
        <v>8224</v>
      </c>
      <c r="P6371" t="s">
        <v>8386</v>
      </c>
      <c r="Q6371" s="8" t="s">
        <v>8369</v>
      </c>
      <c r="R6371">
        <v>2328</v>
      </c>
      <c r="S6371" s="7">
        <v>1</v>
      </c>
      <c r="T6371" s="4">
        <v>10000</v>
      </c>
      <c r="U6371" s="4">
        <v>25445</v>
      </c>
      <c r="V6371" s="25">
        <v>30</v>
      </c>
      <c r="W6371" s="4">
        <v>537</v>
      </c>
    </row>
    <row r="6372" spans="1:23" x14ac:dyDescent="0.45">
      <c r="A6372" t="s">
        <v>8352</v>
      </c>
      <c r="B6372" t="s">
        <v>8224</v>
      </c>
      <c r="C6372" t="s">
        <v>8386</v>
      </c>
      <c r="D6372" s="8" t="s">
        <v>8370</v>
      </c>
      <c r="F6372" s="7">
        <v>1</v>
      </c>
      <c r="G6372" s="4">
        <v>7500</v>
      </c>
      <c r="H6372" s="4">
        <v>8091</v>
      </c>
      <c r="I6372" s="25">
        <v>21.082013888888469</v>
      </c>
      <c r="J6372" s="4">
        <v>109</v>
      </c>
      <c r="N6372" t="s">
        <v>8352</v>
      </c>
      <c r="O6372" t="s">
        <v>8224</v>
      </c>
      <c r="P6372" t="s">
        <v>8386</v>
      </c>
      <c r="Q6372" s="8" t="s">
        <v>8370</v>
      </c>
      <c r="S6372" s="7">
        <v>1</v>
      </c>
      <c r="T6372" s="4">
        <v>7500</v>
      </c>
      <c r="U6372" s="4">
        <v>8091</v>
      </c>
      <c r="V6372" s="25">
        <v>21.082013888888469</v>
      </c>
      <c r="W6372" s="4">
        <v>109</v>
      </c>
    </row>
    <row r="6373" spans="1:23" x14ac:dyDescent="0.45">
      <c r="A6373" t="s">
        <v>8352</v>
      </c>
      <c r="B6373" t="s">
        <v>8224</v>
      </c>
      <c r="C6373" t="s">
        <v>8386</v>
      </c>
      <c r="D6373" s="8" t="s">
        <v>8370</v>
      </c>
      <c r="E6373">
        <v>2441</v>
      </c>
      <c r="F6373" s="7">
        <v>1</v>
      </c>
      <c r="G6373" s="4">
        <v>7500</v>
      </c>
      <c r="H6373" s="4">
        <v>8091</v>
      </c>
      <c r="I6373" s="25">
        <v>21.082013888888469</v>
      </c>
      <c r="J6373" s="4">
        <v>109</v>
      </c>
      <c r="N6373" t="s">
        <v>8352</v>
      </c>
      <c r="O6373" t="s">
        <v>8224</v>
      </c>
      <c r="P6373" t="s">
        <v>8386</v>
      </c>
      <c r="Q6373" s="8" t="s">
        <v>8370</v>
      </c>
      <c r="R6373">
        <v>2441</v>
      </c>
      <c r="S6373" s="7">
        <v>1</v>
      </c>
      <c r="T6373" s="4">
        <v>7500</v>
      </c>
      <c r="U6373" s="4">
        <v>8091</v>
      </c>
      <c r="V6373" s="25">
        <v>21.082013888888469</v>
      </c>
      <c r="W6373" s="4">
        <v>109</v>
      </c>
    </row>
    <row r="6374" spans="1:23" x14ac:dyDescent="0.45">
      <c r="A6374" t="s">
        <v>8352</v>
      </c>
      <c r="B6374" t="s">
        <v>8224</v>
      </c>
      <c r="C6374" t="s">
        <v>8386</v>
      </c>
      <c r="D6374" s="8" t="s">
        <v>8371</v>
      </c>
      <c r="F6374" s="7">
        <v>1</v>
      </c>
      <c r="G6374" s="4">
        <v>5000</v>
      </c>
      <c r="H6374" s="4">
        <v>8640</v>
      </c>
      <c r="I6374" s="25">
        <v>30</v>
      </c>
      <c r="J6374" s="4">
        <v>115</v>
      </c>
      <c r="N6374" t="s">
        <v>8352</v>
      </c>
      <c r="O6374" t="s">
        <v>8224</v>
      </c>
      <c r="P6374" t="s">
        <v>8386</v>
      </c>
      <c r="Q6374" s="8" t="s">
        <v>8371</v>
      </c>
      <c r="S6374" s="7">
        <v>1</v>
      </c>
      <c r="T6374" s="4">
        <v>5000</v>
      </c>
      <c r="U6374" s="4">
        <v>8640</v>
      </c>
      <c r="V6374" s="25">
        <v>30</v>
      </c>
      <c r="W6374" s="4">
        <v>115</v>
      </c>
    </row>
    <row r="6375" spans="1:23" x14ac:dyDescent="0.45">
      <c r="A6375" t="s">
        <v>8352</v>
      </c>
      <c r="B6375" t="s">
        <v>8224</v>
      </c>
      <c r="C6375" t="s">
        <v>8386</v>
      </c>
      <c r="D6375" s="8" t="s">
        <v>8371</v>
      </c>
      <c r="E6375">
        <v>2445</v>
      </c>
      <c r="F6375" s="7">
        <v>1</v>
      </c>
      <c r="G6375" s="4">
        <v>5000</v>
      </c>
      <c r="H6375" s="4">
        <v>8640</v>
      </c>
      <c r="I6375" s="25">
        <v>30</v>
      </c>
      <c r="J6375" s="4">
        <v>115</v>
      </c>
      <c r="N6375" t="s">
        <v>8352</v>
      </c>
      <c r="O6375" t="s">
        <v>8224</v>
      </c>
      <c r="P6375" t="s">
        <v>8386</v>
      </c>
      <c r="Q6375" s="8" t="s">
        <v>8371</v>
      </c>
      <c r="R6375">
        <v>2445</v>
      </c>
      <c r="S6375" s="7">
        <v>1</v>
      </c>
      <c r="T6375" s="4">
        <v>5000</v>
      </c>
      <c r="U6375" s="4">
        <v>8640</v>
      </c>
      <c r="V6375" s="25">
        <v>30</v>
      </c>
      <c r="W6375" s="4">
        <v>115</v>
      </c>
    </row>
    <row r="6376" spans="1:23" x14ac:dyDescent="0.45">
      <c r="A6376" t="s">
        <v>8352</v>
      </c>
      <c r="B6376" t="s">
        <v>8224</v>
      </c>
      <c r="C6376" t="s">
        <v>8386</v>
      </c>
      <c r="D6376" s="8" t="s">
        <v>8374</v>
      </c>
      <c r="F6376" s="7">
        <v>2</v>
      </c>
      <c r="G6376" s="4">
        <v>35600</v>
      </c>
      <c r="H6376" s="4">
        <v>36649</v>
      </c>
      <c r="I6376" s="25">
        <v>29.607390046294313</v>
      </c>
      <c r="J6376" s="4">
        <v>178</v>
      </c>
      <c r="N6376" t="s">
        <v>8352</v>
      </c>
      <c r="O6376" t="s">
        <v>8224</v>
      </c>
      <c r="P6376" t="s">
        <v>8386</v>
      </c>
      <c r="Q6376" s="8" t="s">
        <v>8374</v>
      </c>
      <c r="S6376" s="7">
        <v>2</v>
      </c>
      <c r="T6376" s="4">
        <v>35600</v>
      </c>
      <c r="U6376" s="4">
        <v>36649</v>
      </c>
      <c r="V6376" s="25">
        <v>29.607390046294313</v>
      </c>
      <c r="W6376" s="4">
        <v>178</v>
      </c>
    </row>
    <row r="6377" spans="1:23" x14ac:dyDescent="0.45">
      <c r="A6377" t="s">
        <v>8352</v>
      </c>
      <c r="B6377" t="s">
        <v>8224</v>
      </c>
      <c r="C6377" t="s">
        <v>8386</v>
      </c>
      <c r="D6377" s="8" t="s">
        <v>8374</v>
      </c>
      <c r="E6377">
        <v>2330</v>
      </c>
      <c r="F6377" s="7">
        <v>1</v>
      </c>
      <c r="G6377" s="4">
        <v>35000</v>
      </c>
      <c r="H6377" s="4">
        <v>35848</v>
      </c>
      <c r="I6377" s="25">
        <v>30.100196759260143</v>
      </c>
      <c r="J6377" s="4">
        <v>163</v>
      </c>
      <c r="N6377" t="s">
        <v>8352</v>
      </c>
      <c r="O6377" t="s">
        <v>8224</v>
      </c>
      <c r="P6377" t="s">
        <v>8386</v>
      </c>
      <c r="Q6377" s="8" t="s">
        <v>8374</v>
      </c>
      <c r="R6377">
        <v>2330</v>
      </c>
      <c r="S6377" s="7">
        <v>1</v>
      </c>
      <c r="T6377" s="4">
        <v>35000</v>
      </c>
      <c r="U6377" s="4">
        <v>35848</v>
      </c>
      <c r="V6377" s="25">
        <v>30.100196759260143</v>
      </c>
      <c r="W6377" s="4">
        <v>163</v>
      </c>
    </row>
    <row r="6378" spans="1:23" x14ac:dyDescent="0.45">
      <c r="A6378" t="s">
        <v>8352</v>
      </c>
      <c r="B6378" t="s">
        <v>8224</v>
      </c>
      <c r="C6378" t="s">
        <v>8386</v>
      </c>
      <c r="D6378" s="8" t="s">
        <v>8374</v>
      </c>
      <c r="E6378">
        <v>2452</v>
      </c>
      <c r="F6378" s="7">
        <v>1</v>
      </c>
      <c r="G6378" s="4">
        <v>600</v>
      </c>
      <c r="H6378" s="4">
        <v>801</v>
      </c>
      <c r="I6378" s="25">
        <v>29.114583333328483</v>
      </c>
      <c r="J6378" s="4">
        <v>15</v>
      </c>
      <c r="N6378" t="s">
        <v>8352</v>
      </c>
      <c r="O6378" t="s">
        <v>8224</v>
      </c>
      <c r="P6378" t="s">
        <v>8386</v>
      </c>
      <c r="Q6378" s="8" t="s">
        <v>8374</v>
      </c>
      <c r="R6378">
        <v>2452</v>
      </c>
      <c r="S6378" s="7">
        <v>1</v>
      </c>
      <c r="T6378" s="4">
        <v>600</v>
      </c>
      <c r="U6378" s="4">
        <v>801</v>
      </c>
      <c r="V6378" s="25">
        <v>29.114583333328483</v>
      </c>
      <c r="W6378" s="4">
        <v>15</v>
      </c>
    </row>
    <row r="6379" spans="1:23" x14ac:dyDescent="0.45">
      <c r="A6379" t="s">
        <v>8352</v>
      </c>
      <c r="B6379" t="s">
        <v>8224</v>
      </c>
      <c r="C6379" t="s">
        <v>8387</v>
      </c>
      <c r="F6379" s="7"/>
      <c r="G6379" s="4"/>
      <c r="H6379" s="4"/>
      <c r="I6379" s="25"/>
      <c r="J6379" s="4"/>
      <c r="N6379" t="s">
        <v>8352</v>
      </c>
      <c r="O6379" t="s">
        <v>8224</v>
      </c>
      <c r="P6379" t="s">
        <v>8387</v>
      </c>
      <c r="S6379" s="7"/>
      <c r="T6379" s="4"/>
      <c r="U6379" s="4"/>
      <c r="V6379" s="25"/>
      <c r="W6379" s="4"/>
    </row>
    <row r="6380" spans="1:23" x14ac:dyDescent="0.45">
      <c r="A6380" t="s">
        <v>8352</v>
      </c>
      <c r="B6380" t="s">
        <v>8224</v>
      </c>
      <c r="C6380" t="s">
        <v>8387</v>
      </c>
      <c r="D6380" s="8" t="s">
        <v>8377</v>
      </c>
      <c r="F6380" s="7">
        <v>2</v>
      </c>
      <c r="G6380" s="4">
        <v>53000</v>
      </c>
      <c r="H6380" s="4">
        <v>54205</v>
      </c>
      <c r="I6380" s="25">
        <v>37.458333333332121</v>
      </c>
      <c r="J6380" s="4">
        <v>406</v>
      </c>
      <c r="N6380" t="s">
        <v>8352</v>
      </c>
      <c r="O6380" t="s">
        <v>8224</v>
      </c>
      <c r="P6380" t="s">
        <v>8387</v>
      </c>
      <c r="Q6380" s="8" t="s">
        <v>8377</v>
      </c>
      <c r="S6380" s="7">
        <v>2</v>
      </c>
      <c r="T6380" s="4">
        <v>53000</v>
      </c>
      <c r="U6380" s="4">
        <v>54205</v>
      </c>
      <c r="V6380" s="25">
        <v>37.458333333332121</v>
      </c>
      <c r="W6380" s="4">
        <v>406</v>
      </c>
    </row>
    <row r="6381" spans="1:23" x14ac:dyDescent="0.45">
      <c r="A6381" t="s">
        <v>8352</v>
      </c>
      <c r="B6381" t="s">
        <v>8224</v>
      </c>
      <c r="C6381" t="s">
        <v>8387</v>
      </c>
      <c r="D6381" s="8" t="s">
        <v>8377</v>
      </c>
      <c r="E6381">
        <v>2457</v>
      </c>
      <c r="F6381" s="7">
        <v>1</v>
      </c>
      <c r="G6381" s="4">
        <v>23000</v>
      </c>
      <c r="H6381" s="4">
        <v>23530</v>
      </c>
      <c r="I6381" s="25">
        <v>29.958333333335759</v>
      </c>
      <c r="J6381" s="4">
        <v>124</v>
      </c>
      <c r="N6381" t="s">
        <v>8352</v>
      </c>
      <c r="O6381" t="s">
        <v>8224</v>
      </c>
      <c r="P6381" t="s">
        <v>8387</v>
      </c>
      <c r="Q6381" s="8" t="s">
        <v>8377</v>
      </c>
      <c r="R6381">
        <v>2457</v>
      </c>
      <c r="S6381" s="7">
        <v>1</v>
      </c>
      <c r="T6381" s="4">
        <v>23000</v>
      </c>
      <c r="U6381" s="4">
        <v>23530</v>
      </c>
      <c r="V6381" s="25">
        <v>29.958333333335759</v>
      </c>
      <c r="W6381" s="4">
        <v>124</v>
      </c>
    </row>
    <row r="6382" spans="1:23" x14ac:dyDescent="0.45">
      <c r="A6382" t="s">
        <v>8352</v>
      </c>
      <c r="B6382" t="s">
        <v>8224</v>
      </c>
      <c r="C6382" t="s">
        <v>8387</v>
      </c>
      <c r="D6382" s="8" t="s">
        <v>8377</v>
      </c>
      <c r="E6382">
        <v>2459</v>
      </c>
      <c r="F6382" s="7">
        <v>1</v>
      </c>
      <c r="G6382" s="4">
        <v>30000</v>
      </c>
      <c r="H6382" s="4">
        <v>30675</v>
      </c>
      <c r="I6382" s="25">
        <v>44.958333333328483</v>
      </c>
      <c r="J6382" s="4">
        <v>282</v>
      </c>
      <c r="N6382" t="s">
        <v>8352</v>
      </c>
      <c r="O6382" t="s">
        <v>8224</v>
      </c>
      <c r="P6382" t="s">
        <v>8387</v>
      </c>
      <c r="Q6382" s="8" t="s">
        <v>8377</v>
      </c>
      <c r="R6382">
        <v>2459</v>
      </c>
      <c r="S6382" s="7">
        <v>1</v>
      </c>
      <c r="T6382" s="4">
        <v>30000</v>
      </c>
      <c r="U6382" s="4">
        <v>30675</v>
      </c>
      <c r="V6382" s="25">
        <v>44.958333333328483</v>
      </c>
      <c r="W6382" s="4">
        <v>282</v>
      </c>
    </row>
    <row r="6383" spans="1:23" x14ac:dyDescent="0.45">
      <c r="A6383" t="s">
        <v>8352</v>
      </c>
      <c r="B6383" t="s">
        <v>8224</v>
      </c>
      <c r="C6383" t="s">
        <v>8387</v>
      </c>
      <c r="D6383" s="8" t="s">
        <v>8378</v>
      </c>
      <c r="F6383" s="7">
        <v>1</v>
      </c>
      <c r="G6383" s="4">
        <v>300</v>
      </c>
      <c r="H6383" s="4">
        <v>546</v>
      </c>
      <c r="I6383" s="25">
        <v>28</v>
      </c>
      <c r="J6383" s="4">
        <v>16</v>
      </c>
      <c r="N6383" t="s">
        <v>8352</v>
      </c>
      <c r="O6383" t="s">
        <v>8224</v>
      </c>
      <c r="P6383" t="s">
        <v>8387</v>
      </c>
      <c r="Q6383" s="8" t="s">
        <v>8378</v>
      </c>
      <c r="S6383" s="7">
        <v>1</v>
      </c>
      <c r="T6383" s="4">
        <v>300</v>
      </c>
      <c r="U6383" s="4">
        <v>546</v>
      </c>
      <c r="V6383" s="25">
        <v>28</v>
      </c>
      <c r="W6383" s="4">
        <v>16</v>
      </c>
    </row>
    <row r="6384" spans="1:23" x14ac:dyDescent="0.45">
      <c r="A6384" t="s">
        <v>8352</v>
      </c>
      <c r="B6384" t="s">
        <v>8224</v>
      </c>
      <c r="C6384" t="s">
        <v>8387</v>
      </c>
      <c r="D6384" s="8" t="s">
        <v>8378</v>
      </c>
      <c r="E6384">
        <v>2455</v>
      </c>
      <c r="F6384" s="7">
        <v>1</v>
      </c>
      <c r="G6384" s="4">
        <v>300</v>
      </c>
      <c r="H6384" s="4">
        <v>546</v>
      </c>
      <c r="I6384" s="25">
        <v>28</v>
      </c>
      <c r="J6384" s="4">
        <v>16</v>
      </c>
      <c r="N6384" t="s">
        <v>8352</v>
      </c>
      <c r="O6384" t="s">
        <v>8224</v>
      </c>
      <c r="P6384" t="s">
        <v>8387</v>
      </c>
      <c r="Q6384" s="8" t="s">
        <v>8378</v>
      </c>
      <c r="R6384">
        <v>2455</v>
      </c>
      <c r="S6384" s="7">
        <v>1</v>
      </c>
      <c r="T6384" s="4">
        <v>300</v>
      </c>
      <c r="U6384" s="4">
        <v>546</v>
      </c>
      <c r="V6384" s="25">
        <v>28</v>
      </c>
      <c r="W6384" s="4">
        <v>16</v>
      </c>
    </row>
    <row r="6385" spans="1:23" x14ac:dyDescent="0.45">
      <c r="A6385" t="s">
        <v>8352</v>
      </c>
      <c r="B6385" t="s">
        <v>8224</v>
      </c>
      <c r="C6385" t="s">
        <v>8387</v>
      </c>
      <c r="D6385" s="8" t="s">
        <v>8379</v>
      </c>
      <c r="F6385" s="7">
        <v>1</v>
      </c>
      <c r="G6385" s="4">
        <v>3000</v>
      </c>
      <c r="H6385" s="4">
        <v>3258</v>
      </c>
      <c r="I6385" s="25">
        <v>30</v>
      </c>
      <c r="J6385" s="4">
        <v>61</v>
      </c>
      <c r="N6385" t="s">
        <v>8352</v>
      </c>
      <c r="O6385" t="s">
        <v>8224</v>
      </c>
      <c r="P6385" t="s">
        <v>8387</v>
      </c>
      <c r="Q6385" s="8" t="s">
        <v>8379</v>
      </c>
      <c r="S6385" s="7">
        <v>1</v>
      </c>
      <c r="T6385" s="4">
        <v>3000</v>
      </c>
      <c r="U6385" s="4">
        <v>3258</v>
      </c>
      <c r="V6385" s="25">
        <v>30</v>
      </c>
      <c r="W6385" s="4">
        <v>61</v>
      </c>
    </row>
    <row r="6386" spans="1:23" x14ac:dyDescent="0.45">
      <c r="A6386" t="s">
        <v>8352</v>
      </c>
      <c r="B6386" t="s">
        <v>8224</v>
      </c>
      <c r="C6386" t="s">
        <v>8387</v>
      </c>
      <c r="D6386" s="8" t="s">
        <v>8379</v>
      </c>
      <c r="E6386">
        <v>2444</v>
      </c>
      <c r="F6386" s="7">
        <v>1</v>
      </c>
      <c r="G6386" s="4">
        <v>3000</v>
      </c>
      <c r="H6386" s="4">
        <v>3258</v>
      </c>
      <c r="I6386" s="25">
        <v>30</v>
      </c>
      <c r="J6386" s="4">
        <v>61</v>
      </c>
      <c r="N6386" t="s">
        <v>8352</v>
      </c>
      <c r="O6386" t="s">
        <v>8224</v>
      </c>
      <c r="P6386" t="s">
        <v>8387</v>
      </c>
      <c r="Q6386" s="8" t="s">
        <v>8379</v>
      </c>
      <c r="R6386">
        <v>2444</v>
      </c>
      <c r="S6386" s="7">
        <v>1</v>
      </c>
      <c r="T6386" s="4">
        <v>3000</v>
      </c>
      <c r="U6386" s="4">
        <v>3258</v>
      </c>
      <c r="V6386" s="25">
        <v>30</v>
      </c>
      <c r="W6386" s="4">
        <v>61</v>
      </c>
    </row>
    <row r="6387" spans="1:23" x14ac:dyDescent="0.45">
      <c r="A6387" t="s">
        <v>8352</v>
      </c>
      <c r="B6387" t="s">
        <v>8224</v>
      </c>
      <c r="C6387" t="s">
        <v>8387</v>
      </c>
      <c r="D6387" s="8" t="s">
        <v>8369</v>
      </c>
      <c r="F6387" s="7">
        <v>1</v>
      </c>
      <c r="G6387" s="4">
        <v>5000</v>
      </c>
      <c r="H6387" s="4">
        <v>5509</v>
      </c>
      <c r="I6387" s="25">
        <v>34.919930555559404</v>
      </c>
      <c r="J6387" s="4">
        <v>80</v>
      </c>
      <c r="N6387" t="s">
        <v>8352</v>
      </c>
      <c r="O6387" t="s">
        <v>8224</v>
      </c>
      <c r="P6387" t="s">
        <v>8387</v>
      </c>
      <c r="Q6387" s="8" t="s">
        <v>8369</v>
      </c>
      <c r="S6387" s="7">
        <v>1</v>
      </c>
      <c r="T6387" s="4">
        <v>5000</v>
      </c>
      <c r="U6387" s="4">
        <v>5509</v>
      </c>
      <c r="V6387" s="25">
        <v>34.919930555559404</v>
      </c>
      <c r="W6387" s="4">
        <v>80</v>
      </c>
    </row>
    <row r="6388" spans="1:23" x14ac:dyDescent="0.45">
      <c r="A6388" t="s">
        <v>8352</v>
      </c>
      <c r="B6388" t="s">
        <v>8224</v>
      </c>
      <c r="C6388" t="s">
        <v>8387</v>
      </c>
      <c r="D6388" s="8" t="s">
        <v>8369</v>
      </c>
      <c r="E6388">
        <v>2458</v>
      </c>
      <c r="F6388" s="7">
        <v>1</v>
      </c>
      <c r="G6388" s="4">
        <v>5000</v>
      </c>
      <c r="H6388" s="4">
        <v>5509</v>
      </c>
      <c r="I6388" s="25">
        <v>34.919930555559404</v>
      </c>
      <c r="J6388" s="4">
        <v>80</v>
      </c>
      <c r="N6388" t="s">
        <v>8352</v>
      </c>
      <c r="O6388" t="s">
        <v>8224</v>
      </c>
      <c r="P6388" t="s">
        <v>8387</v>
      </c>
      <c r="Q6388" s="8" t="s">
        <v>8369</v>
      </c>
      <c r="R6388">
        <v>2458</v>
      </c>
      <c r="S6388" s="7">
        <v>1</v>
      </c>
      <c r="T6388" s="4">
        <v>5000</v>
      </c>
      <c r="U6388" s="4">
        <v>5509</v>
      </c>
      <c r="V6388" s="25">
        <v>34.919930555559404</v>
      </c>
      <c r="W6388" s="4">
        <v>80</v>
      </c>
    </row>
    <row r="6389" spans="1:23" x14ac:dyDescent="0.45">
      <c r="A6389" t="s">
        <v>8352</v>
      </c>
      <c r="B6389" t="s">
        <v>8224</v>
      </c>
      <c r="C6389" t="s">
        <v>8387</v>
      </c>
      <c r="D6389" s="8" t="s">
        <v>8371</v>
      </c>
      <c r="F6389" s="7">
        <v>1</v>
      </c>
      <c r="G6389" s="4">
        <v>400</v>
      </c>
      <c r="H6389" s="4">
        <v>430</v>
      </c>
      <c r="I6389" s="25">
        <v>5.9172106481564697</v>
      </c>
      <c r="J6389" s="4">
        <v>9</v>
      </c>
      <c r="N6389" t="s">
        <v>8352</v>
      </c>
      <c r="O6389" t="s">
        <v>8224</v>
      </c>
      <c r="P6389" t="s">
        <v>8387</v>
      </c>
      <c r="Q6389" s="8" t="s">
        <v>8371</v>
      </c>
      <c r="S6389" s="7">
        <v>1</v>
      </c>
      <c r="T6389" s="4">
        <v>400</v>
      </c>
      <c r="U6389" s="4">
        <v>430</v>
      </c>
      <c r="V6389" s="25">
        <v>5.9172106481564697</v>
      </c>
      <c r="W6389" s="4">
        <v>9</v>
      </c>
    </row>
    <row r="6390" spans="1:23" x14ac:dyDescent="0.45">
      <c r="A6390" t="s">
        <v>8352</v>
      </c>
      <c r="B6390" t="s">
        <v>8224</v>
      </c>
      <c r="C6390" t="s">
        <v>8387</v>
      </c>
      <c r="D6390" s="8" t="s">
        <v>8371</v>
      </c>
      <c r="E6390">
        <v>2448</v>
      </c>
      <c r="F6390" s="7">
        <v>1</v>
      </c>
      <c r="G6390" s="4">
        <v>400</v>
      </c>
      <c r="H6390" s="4">
        <v>430</v>
      </c>
      <c r="I6390" s="25">
        <v>5.9172106481564697</v>
      </c>
      <c r="J6390" s="4">
        <v>9</v>
      </c>
      <c r="N6390" t="s">
        <v>8352</v>
      </c>
      <c r="O6390" t="s">
        <v>8224</v>
      </c>
      <c r="P6390" t="s">
        <v>8387</v>
      </c>
      <c r="Q6390" s="8" t="s">
        <v>8371</v>
      </c>
      <c r="R6390">
        <v>2448</v>
      </c>
      <c r="S6390" s="7">
        <v>1</v>
      </c>
      <c r="T6390" s="4">
        <v>400</v>
      </c>
      <c r="U6390" s="4">
        <v>430</v>
      </c>
      <c r="V6390" s="25">
        <v>5.9172106481564697</v>
      </c>
      <c r="W6390" s="4">
        <v>9</v>
      </c>
    </row>
    <row r="6391" spans="1:23" x14ac:dyDescent="0.45">
      <c r="A6391" t="s">
        <v>8352</v>
      </c>
      <c r="B6391" t="s">
        <v>8224</v>
      </c>
      <c r="C6391" t="s">
        <v>8387</v>
      </c>
      <c r="D6391" s="8" t="s">
        <v>8372</v>
      </c>
      <c r="F6391" s="7">
        <v>1</v>
      </c>
      <c r="G6391" s="4">
        <v>40000</v>
      </c>
      <c r="H6391" s="4">
        <v>42311</v>
      </c>
      <c r="I6391" s="25">
        <v>30</v>
      </c>
      <c r="J6391" s="4">
        <v>403</v>
      </c>
      <c r="N6391" t="s">
        <v>8352</v>
      </c>
      <c r="O6391" t="s">
        <v>8224</v>
      </c>
      <c r="P6391" t="s">
        <v>8387</v>
      </c>
      <c r="Q6391" s="8" t="s">
        <v>8372</v>
      </c>
      <c r="S6391" s="7">
        <v>1</v>
      </c>
      <c r="T6391" s="4">
        <v>40000</v>
      </c>
      <c r="U6391" s="4">
        <v>42311</v>
      </c>
      <c r="V6391" s="25">
        <v>30</v>
      </c>
      <c r="W6391" s="4">
        <v>403</v>
      </c>
    </row>
    <row r="6392" spans="1:23" x14ac:dyDescent="0.45">
      <c r="A6392" t="s">
        <v>8352</v>
      </c>
      <c r="B6392" t="s">
        <v>8224</v>
      </c>
      <c r="C6392" t="s">
        <v>8387</v>
      </c>
      <c r="D6392" s="8" t="s">
        <v>8372</v>
      </c>
      <c r="E6392">
        <v>2340</v>
      </c>
      <c r="F6392" s="7">
        <v>1</v>
      </c>
      <c r="G6392" s="4">
        <v>40000</v>
      </c>
      <c r="H6392" s="4">
        <v>42311</v>
      </c>
      <c r="I6392" s="25">
        <v>30</v>
      </c>
      <c r="J6392" s="4">
        <v>403</v>
      </c>
      <c r="N6392" t="s">
        <v>8352</v>
      </c>
      <c r="O6392" t="s">
        <v>8224</v>
      </c>
      <c r="P6392" t="s">
        <v>8387</v>
      </c>
      <c r="Q6392" s="8" t="s">
        <v>8372</v>
      </c>
      <c r="R6392">
        <v>2340</v>
      </c>
      <c r="S6392" s="7">
        <v>1</v>
      </c>
      <c r="T6392" s="4">
        <v>40000</v>
      </c>
      <c r="U6392" s="4">
        <v>42311</v>
      </c>
      <c r="V6392" s="25">
        <v>30</v>
      </c>
      <c r="W6392" s="4">
        <v>403</v>
      </c>
    </row>
    <row r="6393" spans="1:23" x14ac:dyDescent="0.45">
      <c r="A6393" t="s">
        <v>8352</v>
      </c>
      <c r="B6393" t="s">
        <v>8224</v>
      </c>
      <c r="C6393" t="s">
        <v>8387</v>
      </c>
      <c r="D6393" s="8" t="s">
        <v>8373</v>
      </c>
      <c r="F6393" s="7">
        <v>2</v>
      </c>
      <c r="G6393" s="4">
        <v>7500</v>
      </c>
      <c r="H6393" s="4">
        <v>19079</v>
      </c>
      <c r="I6393" s="25">
        <v>30.869253472228593</v>
      </c>
      <c r="J6393" s="4">
        <v>448</v>
      </c>
      <c r="N6393" t="s">
        <v>8352</v>
      </c>
      <c r="O6393" t="s">
        <v>8224</v>
      </c>
      <c r="P6393" t="s">
        <v>8387</v>
      </c>
      <c r="Q6393" s="8" t="s">
        <v>8373</v>
      </c>
      <c r="S6393" s="7">
        <v>2</v>
      </c>
      <c r="T6393" s="4">
        <v>7500</v>
      </c>
      <c r="U6393" s="4">
        <v>19079</v>
      </c>
      <c r="V6393" s="25">
        <v>30.869253472228593</v>
      </c>
      <c r="W6393" s="4">
        <v>448</v>
      </c>
    </row>
    <row r="6394" spans="1:23" x14ac:dyDescent="0.45">
      <c r="A6394" t="s">
        <v>8352</v>
      </c>
      <c r="B6394" t="s">
        <v>8224</v>
      </c>
      <c r="C6394" t="s">
        <v>8387</v>
      </c>
      <c r="D6394" s="8" t="s">
        <v>8373</v>
      </c>
      <c r="E6394">
        <v>2446</v>
      </c>
      <c r="F6394" s="7">
        <v>1</v>
      </c>
      <c r="G6394" s="4">
        <v>5000</v>
      </c>
      <c r="H6394" s="4">
        <v>8399</v>
      </c>
      <c r="I6394" s="25">
        <v>30.041666666671517</v>
      </c>
      <c r="J6394" s="4">
        <v>111</v>
      </c>
      <c r="N6394" t="s">
        <v>8352</v>
      </c>
      <c r="O6394" t="s">
        <v>8224</v>
      </c>
      <c r="P6394" t="s">
        <v>8387</v>
      </c>
      <c r="Q6394" s="8" t="s">
        <v>8373</v>
      </c>
      <c r="R6394">
        <v>2446</v>
      </c>
      <c r="S6394" s="7">
        <v>1</v>
      </c>
      <c r="T6394" s="4">
        <v>5000</v>
      </c>
      <c r="U6394" s="4">
        <v>8399</v>
      </c>
      <c r="V6394" s="25">
        <v>30.041666666671517</v>
      </c>
      <c r="W6394" s="4">
        <v>111</v>
      </c>
    </row>
    <row r="6395" spans="1:23" x14ac:dyDescent="0.45">
      <c r="A6395" t="s">
        <v>8352</v>
      </c>
      <c r="B6395" t="s">
        <v>8224</v>
      </c>
      <c r="C6395" t="s">
        <v>8387</v>
      </c>
      <c r="D6395" s="8" t="s">
        <v>8373</v>
      </c>
      <c r="E6395">
        <v>2447</v>
      </c>
      <c r="F6395" s="7">
        <v>1</v>
      </c>
      <c r="G6395" s="4">
        <v>2500</v>
      </c>
      <c r="H6395" s="4">
        <v>10680</v>
      </c>
      <c r="I6395" s="25">
        <v>31.696840277785668</v>
      </c>
      <c r="J6395" s="4">
        <v>337</v>
      </c>
      <c r="N6395" t="s">
        <v>8352</v>
      </c>
      <c r="O6395" t="s">
        <v>8224</v>
      </c>
      <c r="P6395" t="s">
        <v>8387</v>
      </c>
      <c r="Q6395" s="8" t="s">
        <v>8373</v>
      </c>
      <c r="R6395">
        <v>2447</v>
      </c>
      <c r="S6395" s="7">
        <v>1</v>
      </c>
      <c r="T6395" s="4">
        <v>2500</v>
      </c>
      <c r="U6395" s="4">
        <v>10680</v>
      </c>
      <c r="V6395" s="25">
        <v>31.696840277785668</v>
      </c>
      <c r="W6395" s="4">
        <v>337</v>
      </c>
    </row>
    <row r="6396" spans="1:23" x14ac:dyDescent="0.45">
      <c r="A6396" t="s">
        <v>8352</v>
      </c>
      <c r="B6396" t="s">
        <v>8224</v>
      </c>
      <c r="C6396" t="s">
        <v>8387</v>
      </c>
      <c r="D6396" s="8" t="s">
        <v>8374</v>
      </c>
      <c r="F6396" s="7">
        <v>2</v>
      </c>
      <c r="G6396" s="4">
        <v>33500</v>
      </c>
      <c r="H6396" s="4">
        <v>82119</v>
      </c>
      <c r="I6396" s="25">
        <v>32.262060185184964</v>
      </c>
      <c r="J6396" s="4">
        <v>1172</v>
      </c>
      <c r="N6396" t="s">
        <v>8352</v>
      </c>
      <c r="O6396" t="s">
        <v>8224</v>
      </c>
      <c r="P6396" t="s">
        <v>8387</v>
      </c>
      <c r="Q6396" s="8" t="s">
        <v>8374</v>
      </c>
      <c r="S6396" s="7">
        <v>2</v>
      </c>
      <c r="T6396" s="4">
        <v>33500</v>
      </c>
      <c r="U6396" s="4">
        <v>82119</v>
      </c>
      <c r="V6396" s="25">
        <v>32.262060185184964</v>
      </c>
      <c r="W6396" s="4">
        <v>1172</v>
      </c>
    </row>
    <row r="6397" spans="1:23" x14ac:dyDescent="0.45">
      <c r="A6397" t="s">
        <v>8352</v>
      </c>
      <c r="B6397" t="s">
        <v>8224</v>
      </c>
      <c r="C6397" t="s">
        <v>8387</v>
      </c>
      <c r="D6397" s="8" t="s">
        <v>8374</v>
      </c>
      <c r="E6397">
        <v>2339</v>
      </c>
      <c r="F6397" s="7">
        <v>1</v>
      </c>
      <c r="G6397" s="4">
        <v>25000</v>
      </c>
      <c r="H6397" s="4">
        <v>73552</v>
      </c>
      <c r="I6397" s="25">
        <v>30.532766203708888</v>
      </c>
      <c r="J6397" s="4">
        <v>1104</v>
      </c>
      <c r="N6397" t="s">
        <v>8352</v>
      </c>
      <c r="O6397" t="s">
        <v>8224</v>
      </c>
      <c r="P6397" t="s">
        <v>8387</v>
      </c>
      <c r="Q6397" s="8" t="s">
        <v>8374</v>
      </c>
      <c r="R6397">
        <v>2339</v>
      </c>
      <c r="S6397" s="7">
        <v>1</v>
      </c>
      <c r="T6397" s="4">
        <v>25000</v>
      </c>
      <c r="U6397" s="4">
        <v>73552</v>
      </c>
      <c r="V6397" s="25">
        <v>30.532766203708888</v>
      </c>
      <c r="W6397" s="4">
        <v>1104</v>
      </c>
    </row>
    <row r="6398" spans="1:23" x14ac:dyDescent="0.45">
      <c r="A6398" t="s">
        <v>8352</v>
      </c>
      <c r="B6398" t="s">
        <v>8224</v>
      </c>
      <c r="C6398" t="s">
        <v>8387</v>
      </c>
      <c r="D6398" s="8" t="s">
        <v>8374</v>
      </c>
      <c r="E6398">
        <v>2460</v>
      </c>
      <c r="F6398" s="7">
        <v>1</v>
      </c>
      <c r="G6398" s="4">
        <v>8500</v>
      </c>
      <c r="H6398" s="4">
        <v>8567</v>
      </c>
      <c r="I6398" s="25">
        <v>33.99135416666104</v>
      </c>
      <c r="J6398" s="4">
        <v>68</v>
      </c>
      <c r="N6398" t="s">
        <v>8352</v>
      </c>
      <c r="O6398" t="s">
        <v>8224</v>
      </c>
      <c r="P6398" t="s">
        <v>8387</v>
      </c>
      <c r="Q6398" s="8" t="s">
        <v>8374</v>
      </c>
      <c r="R6398">
        <v>2460</v>
      </c>
      <c r="S6398" s="7">
        <v>1</v>
      </c>
      <c r="T6398" s="4">
        <v>8500</v>
      </c>
      <c r="U6398" s="4">
        <v>8567</v>
      </c>
      <c r="V6398" s="25">
        <v>33.99135416666104</v>
      </c>
      <c r="W6398" s="4">
        <v>68</v>
      </c>
    </row>
    <row r="6399" spans="1:23" x14ac:dyDescent="0.45">
      <c r="A6399" t="s">
        <v>8352</v>
      </c>
      <c r="B6399" t="s">
        <v>8224</v>
      </c>
      <c r="C6399" t="s">
        <v>8388</v>
      </c>
      <c r="F6399" s="7"/>
      <c r="G6399" s="4"/>
      <c r="H6399" s="4"/>
      <c r="I6399" s="25"/>
      <c r="J6399" s="4"/>
      <c r="N6399" t="s">
        <v>8352</v>
      </c>
      <c r="O6399" t="s">
        <v>8224</v>
      </c>
      <c r="P6399" t="s">
        <v>8388</v>
      </c>
      <c r="S6399" s="7"/>
      <c r="T6399" s="4"/>
      <c r="U6399" s="4"/>
      <c r="V6399" s="25"/>
      <c r="W6399" s="4"/>
    </row>
    <row r="6400" spans="1:23" x14ac:dyDescent="0.45">
      <c r="A6400" t="s">
        <v>8352</v>
      </c>
      <c r="B6400" t="s">
        <v>8224</v>
      </c>
      <c r="C6400" t="s">
        <v>8388</v>
      </c>
      <c r="D6400" s="8" t="s">
        <v>8376</v>
      </c>
      <c r="F6400" s="7">
        <v>2</v>
      </c>
      <c r="G6400" s="4">
        <v>4500</v>
      </c>
      <c r="H6400" s="4">
        <v>7354</v>
      </c>
      <c r="I6400" s="25">
        <v>30</v>
      </c>
      <c r="J6400" s="4">
        <v>134</v>
      </c>
      <c r="N6400" t="s">
        <v>8352</v>
      </c>
      <c r="O6400" t="s">
        <v>8224</v>
      </c>
      <c r="P6400" t="s">
        <v>8388</v>
      </c>
      <c r="Q6400" s="8" t="s">
        <v>8376</v>
      </c>
      <c r="S6400" s="7">
        <v>2</v>
      </c>
      <c r="T6400" s="4">
        <v>4500</v>
      </c>
      <c r="U6400" s="4">
        <v>7354</v>
      </c>
      <c r="V6400" s="25">
        <v>30</v>
      </c>
      <c r="W6400" s="4">
        <v>134</v>
      </c>
    </row>
    <row r="6401" spans="1:23" x14ac:dyDescent="0.45">
      <c r="A6401" t="s">
        <v>8352</v>
      </c>
      <c r="B6401" t="s">
        <v>8224</v>
      </c>
      <c r="C6401" t="s">
        <v>8388</v>
      </c>
      <c r="D6401" s="8" t="s">
        <v>8376</v>
      </c>
      <c r="E6401">
        <v>2453</v>
      </c>
      <c r="F6401" s="7">
        <v>1</v>
      </c>
      <c r="G6401" s="4">
        <v>3000</v>
      </c>
      <c r="H6401" s="4">
        <v>4641</v>
      </c>
      <c r="I6401" s="25">
        <v>30</v>
      </c>
      <c r="J6401" s="4">
        <v>67</v>
      </c>
      <c r="N6401" t="s">
        <v>8352</v>
      </c>
      <c r="O6401" t="s">
        <v>8224</v>
      </c>
      <c r="P6401" t="s">
        <v>8388</v>
      </c>
      <c r="Q6401" s="8" t="s">
        <v>8376</v>
      </c>
      <c r="R6401">
        <v>2453</v>
      </c>
      <c r="S6401" s="7">
        <v>1</v>
      </c>
      <c r="T6401" s="4">
        <v>3000</v>
      </c>
      <c r="U6401" s="4">
        <v>4641</v>
      </c>
      <c r="V6401" s="25">
        <v>30</v>
      </c>
      <c r="W6401" s="4">
        <v>67</v>
      </c>
    </row>
    <row r="6402" spans="1:23" x14ac:dyDescent="0.45">
      <c r="A6402" t="s">
        <v>8352</v>
      </c>
      <c r="B6402" t="s">
        <v>8224</v>
      </c>
      <c r="C6402" t="s">
        <v>8388</v>
      </c>
      <c r="D6402" s="8" t="s">
        <v>8376</v>
      </c>
      <c r="E6402">
        <v>2456</v>
      </c>
      <c r="F6402" s="7">
        <v>1</v>
      </c>
      <c r="G6402" s="4">
        <v>1500</v>
      </c>
      <c r="H6402" s="4">
        <v>2713</v>
      </c>
      <c r="I6402" s="25">
        <v>30</v>
      </c>
      <c r="J6402" s="4">
        <v>67</v>
      </c>
      <c r="N6402" t="s">
        <v>8352</v>
      </c>
      <c r="O6402" t="s">
        <v>8224</v>
      </c>
      <c r="P6402" t="s">
        <v>8388</v>
      </c>
      <c r="Q6402" s="8" t="s">
        <v>8376</v>
      </c>
      <c r="R6402">
        <v>2456</v>
      </c>
      <c r="S6402" s="7">
        <v>1</v>
      </c>
      <c r="T6402" s="4">
        <v>1500</v>
      </c>
      <c r="U6402" s="4">
        <v>2713</v>
      </c>
      <c r="V6402" s="25">
        <v>30</v>
      </c>
      <c r="W6402" s="4">
        <v>67</v>
      </c>
    </row>
    <row r="6403" spans="1:23" x14ac:dyDescent="0.45">
      <c r="A6403" t="s">
        <v>8352</v>
      </c>
      <c r="B6403" t="s">
        <v>8224</v>
      </c>
      <c r="C6403" t="s">
        <v>8388</v>
      </c>
      <c r="D6403" s="8" t="s">
        <v>8377</v>
      </c>
      <c r="F6403" s="7">
        <v>3</v>
      </c>
      <c r="G6403" s="4">
        <v>46000</v>
      </c>
      <c r="H6403" s="4">
        <v>46921</v>
      </c>
      <c r="I6403" s="25">
        <v>28.319444444445253</v>
      </c>
      <c r="J6403" s="4">
        <v>323</v>
      </c>
      <c r="N6403" t="s">
        <v>8352</v>
      </c>
      <c r="O6403" t="s">
        <v>8224</v>
      </c>
      <c r="P6403" t="s">
        <v>8388</v>
      </c>
      <c r="Q6403" s="8" t="s">
        <v>8377</v>
      </c>
      <c r="S6403" s="7">
        <v>3</v>
      </c>
      <c r="T6403" s="4">
        <v>46000</v>
      </c>
      <c r="U6403" s="4">
        <v>46921</v>
      </c>
      <c r="V6403" s="25">
        <v>28.319444444445253</v>
      </c>
      <c r="W6403" s="4">
        <v>323</v>
      </c>
    </row>
    <row r="6404" spans="1:23" x14ac:dyDescent="0.45">
      <c r="A6404" t="s">
        <v>8352</v>
      </c>
      <c r="B6404" t="s">
        <v>8224</v>
      </c>
      <c r="C6404" t="s">
        <v>8388</v>
      </c>
      <c r="D6404" s="8" t="s">
        <v>8377</v>
      </c>
      <c r="E6404">
        <v>2325</v>
      </c>
      <c r="F6404" s="7">
        <v>1</v>
      </c>
      <c r="G6404" s="4">
        <v>1000</v>
      </c>
      <c r="H6404" s="4">
        <v>80</v>
      </c>
      <c r="I6404" s="25">
        <v>29.958333333335759</v>
      </c>
      <c r="J6404" s="4">
        <v>7</v>
      </c>
      <c r="N6404" t="s">
        <v>8352</v>
      </c>
      <c r="O6404" t="s">
        <v>8224</v>
      </c>
      <c r="P6404" t="s">
        <v>8388</v>
      </c>
      <c r="Q6404" s="8" t="s">
        <v>8377</v>
      </c>
      <c r="R6404">
        <v>2325</v>
      </c>
      <c r="S6404" s="7">
        <v>1</v>
      </c>
      <c r="T6404" s="4">
        <v>1000</v>
      </c>
      <c r="U6404" s="4">
        <v>80</v>
      </c>
      <c r="V6404" s="25">
        <v>29.958333333335759</v>
      </c>
      <c r="W6404" s="4">
        <v>7</v>
      </c>
    </row>
    <row r="6405" spans="1:23" x14ac:dyDescent="0.45">
      <c r="A6405" t="s">
        <v>8352</v>
      </c>
      <c r="B6405" t="s">
        <v>8224</v>
      </c>
      <c r="C6405" t="s">
        <v>8388</v>
      </c>
      <c r="D6405" s="8" t="s">
        <v>8377</v>
      </c>
      <c r="E6405">
        <v>2451</v>
      </c>
      <c r="F6405" s="7">
        <v>1</v>
      </c>
      <c r="G6405" s="4">
        <v>10000</v>
      </c>
      <c r="H6405" s="4">
        <v>11545</v>
      </c>
      <c r="I6405" s="25">
        <v>20</v>
      </c>
      <c r="J6405" s="4">
        <v>186</v>
      </c>
      <c r="N6405" t="s">
        <v>8352</v>
      </c>
      <c r="O6405" t="s">
        <v>8224</v>
      </c>
      <c r="P6405" t="s">
        <v>8388</v>
      </c>
      <c r="Q6405" s="8" t="s">
        <v>8377</v>
      </c>
      <c r="R6405">
        <v>2451</v>
      </c>
      <c r="S6405" s="7">
        <v>1</v>
      </c>
      <c r="T6405" s="4">
        <v>10000</v>
      </c>
      <c r="U6405" s="4">
        <v>11545</v>
      </c>
      <c r="V6405" s="25">
        <v>20</v>
      </c>
      <c r="W6405" s="4">
        <v>186</v>
      </c>
    </row>
    <row r="6406" spans="1:23" x14ac:dyDescent="0.45">
      <c r="A6406" t="s">
        <v>8352</v>
      </c>
      <c r="B6406" t="s">
        <v>8224</v>
      </c>
      <c r="C6406" t="s">
        <v>8388</v>
      </c>
      <c r="D6406" s="8" t="s">
        <v>8377</v>
      </c>
      <c r="E6406">
        <v>2454</v>
      </c>
      <c r="F6406" s="7">
        <v>1</v>
      </c>
      <c r="G6406" s="4">
        <v>35000</v>
      </c>
      <c r="H6406" s="4">
        <v>35296</v>
      </c>
      <c r="I6406" s="25">
        <v>35</v>
      </c>
      <c r="J6406" s="4">
        <v>130</v>
      </c>
      <c r="N6406" t="s">
        <v>8352</v>
      </c>
      <c r="O6406" t="s">
        <v>8224</v>
      </c>
      <c r="P6406" t="s">
        <v>8388</v>
      </c>
      <c r="Q6406" s="8" t="s">
        <v>8377</v>
      </c>
      <c r="R6406">
        <v>2454</v>
      </c>
      <c r="S6406" s="7">
        <v>1</v>
      </c>
      <c r="T6406" s="4">
        <v>35000</v>
      </c>
      <c r="U6406" s="4">
        <v>35296</v>
      </c>
      <c r="V6406" s="25">
        <v>35</v>
      </c>
      <c r="W6406" s="4">
        <v>130</v>
      </c>
    </row>
    <row r="6407" spans="1:23" x14ac:dyDescent="0.45">
      <c r="A6407" t="s">
        <v>8352</v>
      </c>
      <c r="B6407" t="s">
        <v>8224</v>
      </c>
      <c r="C6407" t="s">
        <v>8388</v>
      </c>
      <c r="D6407" s="8" t="s">
        <v>8378</v>
      </c>
      <c r="F6407" s="7">
        <v>3</v>
      </c>
      <c r="G6407" s="4">
        <v>17950</v>
      </c>
      <c r="H6407" s="4">
        <v>313</v>
      </c>
      <c r="I6407" s="25">
        <v>29.544182098764093</v>
      </c>
      <c r="J6407" s="4">
        <v>9</v>
      </c>
      <c r="N6407" t="s">
        <v>8352</v>
      </c>
      <c r="O6407" t="s">
        <v>8224</v>
      </c>
      <c r="P6407" t="s">
        <v>8388</v>
      </c>
      <c r="Q6407" s="8" t="s">
        <v>8378</v>
      </c>
      <c r="S6407" s="7">
        <v>3</v>
      </c>
      <c r="T6407" s="4">
        <v>17950</v>
      </c>
      <c r="U6407" s="4">
        <v>313</v>
      </c>
      <c r="V6407" s="25">
        <v>29.544182098764093</v>
      </c>
      <c r="W6407" s="4">
        <v>9</v>
      </c>
    </row>
    <row r="6408" spans="1:23" x14ac:dyDescent="0.45">
      <c r="A6408" t="s">
        <v>8352</v>
      </c>
      <c r="B6408" t="s">
        <v>8224</v>
      </c>
      <c r="C6408" t="s">
        <v>8388</v>
      </c>
      <c r="D6408" s="8" t="s">
        <v>8378</v>
      </c>
      <c r="E6408">
        <v>2322</v>
      </c>
      <c r="F6408" s="7">
        <v>1</v>
      </c>
      <c r="G6408" s="4">
        <v>2700</v>
      </c>
      <c r="H6408" s="4">
        <v>85</v>
      </c>
      <c r="I6408" s="25">
        <v>29.958333333335759</v>
      </c>
      <c r="J6408" s="4">
        <v>4</v>
      </c>
      <c r="N6408" t="s">
        <v>8352</v>
      </c>
      <c r="O6408" t="s">
        <v>8224</v>
      </c>
      <c r="P6408" t="s">
        <v>8388</v>
      </c>
      <c r="Q6408" s="8" t="s">
        <v>8378</v>
      </c>
      <c r="R6408">
        <v>2322</v>
      </c>
      <c r="S6408" s="7">
        <v>1</v>
      </c>
      <c r="T6408" s="4">
        <v>2700</v>
      </c>
      <c r="U6408" s="4">
        <v>85</v>
      </c>
      <c r="V6408" s="25">
        <v>29.958333333335759</v>
      </c>
      <c r="W6408" s="4">
        <v>4</v>
      </c>
    </row>
    <row r="6409" spans="1:23" x14ac:dyDescent="0.45">
      <c r="A6409" t="s">
        <v>8352</v>
      </c>
      <c r="B6409" t="s">
        <v>8224</v>
      </c>
      <c r="C6409" t="s">
        <v>8388</v>
      </c>
      <c r="D6409" s="8" t="s">
        <v>8378</v>
      </c>
      <c r="E6409">
        <v>2323</v>
      </c>
      <c r="F6409" s="7">
        <v>1</v>
      </c>
      <c r="G6409" s="4">
        <v>250</v>
      </c>
      <c r="H6409" s="4">
        <v>120</v>
      </c>
      <c r="I6409" s="25">
        <v>7</v>
      </c>
      <c r="J6409" s="4">
        <v>4</v>
      </c>
      <c r="N6409" t="s">
        <v>8352</v>
      </c>
      <c r="O6409" t="s">
        <v>8224</v>
      </c>
      <c r="P6409" t="s">
        <v>8388</v>
      </c>
      <c r="Q6409" s="8" t="s">
        <v>8378</v>
      </c>
      <c r="R6409">
        <v>2323</v>
      </c>
      <c r="S6409" s="7">
        <v>1</v>
      </c>
      <c r="T6409" s="4">
        <v>250</v>
      </c>
      <c r="U6409" s="4">
        <v>120</v>
      </c>
      <c r="V6409" s="25">
        <v>7</v>
      </c>
      <c r="W6409" s="4">
        <v>4</v>
      </c>
    </row>
    <row r="6410" spans="1:23" x14ac:dyDescent="0.45">
      <c r="A6410" t="s">
        <v>8352</v>
      </c>
      <c r="B6410" t="s">
        <v>8224</v>
      </c>
      <c r="C6410" t="s">
        <v>8388</v>
      </c>
      <c r="D6410" s="8" t="s">
        <v>8378</v>
      </c>
      <c r="E6410">
        <v>2326</v>
      </c>
      <c r="F6410" s="7">
        <v>1</v>
      </c>
      <c r="G6410" s="4">
        <v>15000</v>
      </c>
      <c r="H6410" s="4">
        <v>108</v>
      </c>
      <c r="I6410" s="25">
        <v>51.674212962956517</v>
      </c>
      <c r="J6410" s="4">
        <v>1</v>
      </c>
      <c r="N6410" t="s">
        <v>8352</v>
      </c>
      <c r="O6410" t="s">
        <v>8224</v>
      </c>
      <c r="P6410" t="s">
        <v>8388</v>
      </c>
      <c r="Q6410" s="8" t="s">
        <v>8378</v>
      </c>
      <c r="R6410">
        <v>2326</v>
      </c>
      <c r="S6410" s="7">
        <v>1</v>
      </c>
      <c r="T6410" s="4">
        <v>15000</v>
      </c>
      <c r="U6410" s="4">
        <v>108</v>
      </c>
      <c r="V6410" s="25">
        <v>51.674212962956517</v>
      </c>
      <c r="W6410" s="4">
        <v>1</v>
      </c>
    </row>
    <row r="6411" spans="1:23" x14ac:dyDescent="0.45">
      <c r="A6411" t="s">
        <v>8332</v>
      </c>
      <c r="B6411"/>
      <c r="F6411" s="7">
        <v>24</v>
      </c>
      <c r="G6411" s="4">
        <v>320835</v>
      </c>
      <c r="H6411" s="4">
        <v>9537</v>
      </c>
      <c r="I6411" s="25">
        <v>34.567402584876618</v>
      </c>
      <c r="J6411" s="4">
        <v>315</v>
      </c>
      <c r="N6411" t="s">
        <v>8332</v>
      </c>
      <c r="O6411"/>
      <c r="S6411" s="7">
        <v>24</v>
      </c>
      <c r="T6411" s="4">
        <v>320835</v>
      </c>
      <c r="U6411" s="4">
        <v>9537</v>
      </c>
      <c r="V6411" s="25">
        <v>34.567402584876618</v>
      </c>
      <c r="W6411" s="4">
        <v>315</v>
      </c>
    </row>
    <row r="6412" spans="1:23" x14ac:dyDescent="0.45">
      <c r="A6412" t="s">
        <v>8332</v>
      </c>
      <c r="B6412" t="s">
        <v>8236</v>
      </c>
      <c r="F6412" s="7">
        <v>1</v>
      </c>
      <c r="G6412" s="4">
        <v>3000</v>
      </c>
      <c r="H6412" s="4">
        <v>0</v>
      </c>
      <c r="I6412" s="25">
        <v>45</v>
      </c>
      <c r="J6412" s="4">
        <v>0</v>
      </c>
      <c r="N6412" t="s">
        <v>8332</v>
      </c>
      <c r="O6412" t="s">
        <v>8236</v>
      </c>
      <c r="S6412" s="7">
        <v>1</v>
      </c>
      <c r="T6412" s="4">
        <v>3000</v>
      </c>
      <c r="U6412" s="4">
        <v>0</v>
      </c>
      <c r="V6412" s="25">
        <v>45</v>
      </c>
      <c r="W6412" s="4">
        <v>0</v>
      </c>
    </row>
    <row r="6413" spans="1:23" x14ac:dyDescent="0.45">
      <c r="A6413" t="s">
        <v>8332</v>
      </c>
      <c r="B6413" t="s">
        <v>8236</v>
      </c>
      <c r="C6413" t="s">
        <v>8386</v>
      </c>
      <c r="F6413" s="7"/>
      <c r="G6413" s="4"/>
      <c r="H6413" s="4"/>
      <c r="I6413" s="25"/>
      <c r="J6413" s="4"/>
      <c r="N6413" t="s">
        <v>8332</v>
      </c>
      <c r="O6413" t="s">
        <v>8236</v>
      </c>
      <c r="P6413" t="s">
        <v>8386</v>
      </c>
      <c r="S6413" s="7"/>
      <c r="T6413" s="4"/>
      <c r="U6413" s="4"/>
      <c r="V6413" s="25"/>
      <c r="W6413" s="4"/>
    </row>
    <row r="6414" spans="1:23" x14ac:dyDescent="0.45">
      <c r="A6414" t="s">
        <v>8332</v>
      </c>
      <c r="B6414" t="s">
        <v>8236</v>
      </c>
      <c r="C6414" t="s">
        <v>8386</v>
      </c>
      <c r="D6414" s="8" t="s">
        <v>8374</v>
      </c>
      <c r="F6414" s="7">
        <v>1</v>
      </c>
      <c r="G6414" s="4">
        <v>3000</v>
      </c>
      <c r="H6414" s="4">
        <v>0</v>
      </c>
      <c r="I6414" s="25">
        <v>45</v>
      </c>
      <c r="J6414" s="4">
        <v>0</v>
      </c>
      <c r="N6414" t="s">
        <v>8332</v>
      </c>
      <c r="O6414" t="s">
        <v>8236</v>
      </c>
      <c r="P6414" t="s">
        <v>8386</v>
      </c>
      <c r="Q6414" s="8" t="s">
        <v>8374</v>
      </c>
      <c r="S6414" s="7">
        <v>1</v>
      </c>
      <c r="T6414" s="4">
        <v>3000</v>
      </c>
      <c r="U6414" s="4">
        <v>0</v>
      </c>
      <c r="V6414" s="25">
        <v>45</v>
      </c>
      <c r="W6414" s="4">
        <v>0</v>
      </c>
    </row>
    <row r="6415" spans="1:23" x14ac:dyDescent="0.45">
      <c r="A6415" t="s">
        <v>8332</v>
      </c>
      <c r="B6415" t="s">
        <v>8236</v>
      </c>
      <c r="C6415" t="s">
        <v>8386</v>
      </c>
      <c r="D6415" s="8" t="s">
        <v>8374</v>
      </c>
      <c r="E6415">
        <v>1046</v>
      </c>
      <c r="F6415" s="7">
        <v>1</v>
      </c>
      <c r="G6415" s="4">
        <v>3000</v>
      </c>
      <c r="H6415" s="4">
        <v>0</v>
      </c>
      <c r="I6415" s="25">
        <v>45</v>
      </c>
      <c r="J6415" s="4">
        <v>0</v>
      </c>
      <c r="N6415" t="s">
        <v>8332</v>
      </c>
      <c r="O6415" t="s">
        <v>8236</v>
      </c>
      <c r="P6415" t="s">
        <v>8386</v>
      </c>
      <c r="Q6415" s="8" t="s">
        <v>8374</v>
      </c>
      <c r="R6415">
        <v>1046</v>
      </c>
      <c r="S6415" s="7">
        <v>1</v>
      </c>
      <c r="T6415" s="4">
        <v>3000</v>
      </c>
      <c r="U6415" s="4">
        <v>0</v>
      </c>
      <c r="V6415" s="25">
        <v>45</v>
      </c>
      <c r="W6415" s="4">
        <v>0</v>
      </c>
    </row>
    <row r="6416" spans="1:23" x14ac:dyDescent="0.45">
      <c r="A6416" t="s">
        <v>8332</v>
      </c>
      <c r="B6416" t="s">
        <v>8224</v>
      </c>
      <c r="F6416" s="7">
        <v>23</v>
      </c>
      <c r="G6416" s="4">
        <v>317835</v>
      </c>
      <c r="H6416" s="4">
        <v>9537</v>
      </c>
      <c r="I6416" s="25">
        <v>34.113811392914734</v>
      </c>
      <c r="J6416" s="4">
        <v>315</v>
      </c>
      <c r="N6416" t="s">
        <v>8332</v>
      </c>
      <c r="O6416" t="s">
        <v>8224</v>
      </c>
      <c r="S6416" s="7">
        <v>23</v>
      </c>
      <c r="T6416" s="4">
        <v>317835</v>
      </c>
      <c r="U6416" s="4">
        <v>9537</v>
      </c>
      <c r="V6416" s="25">
        <v>34.113811392914734</v>
      </c>
      <c r="W6416" s="4">
        <v>315</v>
      </c>
    </row>
    <row r="6417" spans="1:23" x14ac:dyDescent="0.45">
      <c r="A6417" t="s">
        <v>8332</v>
      </c>
      <c r="B6417" t="s">
        <v>8224</v>
      </c>
      <c r="C6417" t="s">
        <v>8385</v>
      </c>
      <c r="F6417" s="7"/>
      <c r="G6417" s="4"/>
      <c r="H6417" s="4"/>
      <c r="I6417" s="25"/>
      <c r="J6417" s="4"/>
      <c r="N6417" t="s">
        <v>8332</v>
      </c>
      <c r="O6417" t="s">
        <v>8224</v>
      </c>
      <c r="P6417" t="s">
        <v>8385</v>
      </c>
      <c r="S6417" s="7"/>
      <c r="T6417" s="4"/>
      <c r="U6417" s="4"/>
      <c r="V6417" s="25"/>
      <c r="W6417" s="4"/>
    </row>
    <row r="6418" spans="1:23" x14ac:dyDescent="0.45">
      <c r="A6418" t="s">
        <v>8332</v>
      </c>
      <c r="B6418" t="s">
        <v>8224</v>
      </c>
      <c r="C6418" t="s">
        <v>8385</v>
      </c>
      <c r="D6418" s="8" t="s">
        <v>8370</v>
      </c>
      <c r="F6418" s="7">
        <v>5</v>
      </c>
      <c r="G6418" s="4">
        <v>13700</v>
      </c>
      <c r="H6418" s="4">
        <v>276</v>
      </c>
      <c r="I6418" s="25">
        <v>30.157067129628558</v>
      </c>
      <c r="J6418" s="4">
        <v>9</v>
      </c>
      <c r="N6418" t="s">
        <v>8332</v>
      </c>
      <c r="O6418" t="s">
        <v>8224</v>
      </c>
      <c r="P6418" t="s">
        <v>8385</v>
      </c>
      <c r="Q6418" s="8" t="s">
        <v>8370</v>
      </c>
      <c r="S6418" s="7">
        <v>5</v>
      </c>
      <c r="T6418" s="4">
        <v>13700</v>
      </c>
      <c r="U6418" s="4">
        <v>276</v>
      </c>
      <c r="V6418" s="25">
        <v>30.157067129628558</v>
      </c>
      <c r="W6418" s="4">
        <v>9</v>
      </c>
    </row>
    <row r="6419" spans="1:23" x14ac:dyDescent="0.45">
      <c r="A6419" t="s">
        <v>8332</v>
      </c>
      <c r="B6419" t="s">
        <v>8224</v>
      </c>
      <c r="C6419" t="s">
        <v>8385</v>
      </c>
      <c r="D6419" s="8" t="s">
        <v>8370</v>
      </c>
      <c r="E6419">
        <v>1041</v>
      </c>
      <c r="F6419" s="7">
        <v>1</v>
      </c>
      <c r="G6419" s="4">
        <v>50</v>
      </c>
      <c r="H6419" s="4">
        <v>0</v>
      </c>
      <c r="I6419" s="25">
        <v>20</v>
      </c>
      <c r="J6419" s="4">
        <v>0</v>
      </c>
      <c r="N6419" t="s">
        <v>8332</v>
      </c>
      <c r="O6419" t="s">
        <v>8224</v>
      </c>
      <c r="P6419" t="s">
        <v>8385</v>
      </c>
      <c r="Q6419" s="8" t="s">
        <v>8370</v>
      </c>
      <c r="R6419">
        <v>1041</v>
      </c>
      <c r="S6419" s="7">
        <v>1</v>
      </c>
      <c r="T6419" s="4">
        <v>50</v>
      </c>
      <c r="U6419" s="4">
        <v>0</v>
      </c>
      <c r="V6419" s="25">
        <v>20</v>
      </c>
      <c r="W6419" s="4">
        <v>0</v>
      </c>
    </row>
    <row r="6420" spans="1:23" x14ac:dyDescent="0.45">
      <c r="A6420" t="s">
        <v>8332</v>
      </c>
      <c r="B6420" t="s">
        <v>8224</v>
      </c>
      <c r="C6420" t="s">
        <v>8385</v>
      </c>
      <c r="D6420" s="8" t="s">
        <v>8370</v>
      </c>
      <c r="E6420">
        <v>1042</v>
      </c>
      <c r="F6420" s="7">
        <v>1</v>
      </c>
      <c r="G6420" s="4">
        <v>650</v>
      </c>
      <c r="H6420" s="4">
        <v>10</v>
      </c>
      <c r="I6420" s="25">
        <v>42.720509259255778</v>
      </c>
      <c r="J6420" s="4">
        <v>1</v>
      </c>
      <c r="N6420" t="s">
        <v>8332</v>
      </c>
      <c r="O6420" t="s">
        <v>8224</v>
      </c>
      <c r="P6420" t="s">
        <v>8385</v>
      </c>
      <c r="Q6420" s="8" t="s">
        <v>8370</v>
      </c>
      <c r="R6420">
        <v>1042</v>
      </c>
      <c r="S6420" s="7">
        <v>1</v>
      </c>
      <c r="T6420" s="4">
        <v>650</v>
      </c>
      <c r="U6420" s="4">
        <v>10</v>
      </c>
      <c r="V6420" s="25">
        <v>42.720509259255778</v>
      </c>
      <c r="W6420" s="4">
        <v>1</v>
      </c>
    </row>
    <row r="6421" spans="1:23" x14ac:dyDescent="0.45">
      <c r="A6421" t="s">
        <v>8332</v>
      </c>
      <c r="B6421" t="s">
        <v>8224</v>
      </c>
      <c r="C6421" t="s">
        <v>8385</v>
      </c>
      <c r="D6421" s="8" t="s">
        <v>8370</v>
      </c>
      <c r="E6421">
        <v>1045</v>
      </c>
      <c r="F6421" s="7">
        <v>1</v>
      </c>
      <c r="G6421" s="4">
        <v>10000</v>
      </c>
      <c r="H6421" s="4">
        <v>266</v>
      </c>
      <c r="I6421" s="25">
        <v>30</v>
      </c>
      <c r="J6421" s="4">
        <v>8</v>
      </c>
      <c r="N6421" t="s">
        <v>8332</v>
      </c>
      <c r="O6421" t="s">
        <v>8224</v>
      </c>
      <c r="P6421" t="s">
        <v>8385</v>
      </c>
      <c r="Q6421" s="8" t="s">
        <v>8370</v>
      </c>
      <c r="R6421">
        <v>1045</v>
      </c>
      <c r="S6421" s="7">
        <v>1</v>
      </c>
      <c r="T6421" s="4">
        <v>10000</v>
      </c>
      <c r="U6421" s="4">
        <v>266</v>
      </c>
      <c r="V6421" s="25">
        <v>30</v>
      </c>
      <c r="W6421" s="4">
        <v>8</v>
      </c>
    </row>
    <row r="6422" spans="1:23" x14ac:dyDescent="0.45">
      <c r="A6422" t="s">
        <v>8332</v>
      </c>
      <c r="B6422" t="s">
        <v>8224</v>
      </c>
      <c r="C6422" t="s">
        <v>8385</v>
      </c>
      <c r="D6422" s="8" t="s">
        <v>8370</v>
      </c>
      <c r="E6422">
        <v>1051</v>
      </c>
      <c r="F6422" s="7">
        <v>1</v>
      </c>
      <c r="G6422" s="4">
        <v>500</v>
      </c>
      <c r="H6422" s="4">
        <v>0</v>
      </c>
      <c r="I6422" s="25">
        <v>28</v>
      </c>
      <c r="J6422" s="4">
        <v>0</v>
      </c>
      <c r="N6422" t="s">
        <v>8332</v>
      </c>
      <c r="O6422" t="s">
        <v>8224</v>
      </c>
      <c r="P6422" t="s">
        <v>8385</v>
      </c>
      <c r="Q6422" s="8" t="s">
        <v>8370</v>
      </c>
      <c r="R6422">
        <v>1051</v>
      </c>
      <c r="S6422" s="7">
        <v>1</v>
      </c>
      <c r="T6422" s="4">
        <v>500</v>
      </c>
      <c r="U6422" s="4">
        <v>0</v>
      </c>
      <c r="V6422" s="25">
        <v>28</v>
      </c>
      <c r="W6422" s="4">
        <v>0</v>
      </c>
    </row>
    <row r="6423" spans="1:23" x14ac:dyDescent="0.45">
      <c r="A6423" t="s">
        <v>8332</v>
      </c>
      <c r="B6423" t="s">
        <v>8224</v>
      </c>
      <c r="C6423" t="s">
        <v>8385</v>
      </c>
      <c r="D6423" s="8" t="s">
        <v>8370</v>
      </c>
      <c r="E6423">
        <v>1054</v>
      </c>
      <c r="F6423" s="7">
        <v>1</v>
      </c>
      <c r="G6423" s="4">
        <v>2500</v>
      </c>
      <c r="H6423" s="4">
        <v>0</v>
      </c>
      <c r="I6423" s="25">
        <v>30.064826388887013</v>
      </c>
      <c r="J6423" s="4">
        <v>0</v>
      </c>
      <c r="N6423" t="s">
        <v>8332</v>
      </c>
      <c r="O6423" t="s">
        <v>8224</v>
      </c>
      <c r="P6423" t="s">
        <v>8385</v>
      </c>
      <c r="Q6423" s="8" t="s">
        <v>8370</v>
      </c>
      <c r="R6423">
        <v>1054</v>
      </c>
      <c r="S6423" s="7">
        <v>1</v>
      </c>
      <c r="T6423" s="4">
        <v>2500</v>
      </c>
      <c r="U6423" s="4">
        <v>0</v>
      </c>
      <c r="V6423" s="25">
        <v>30.064826388887013</v>
      </c>
      <c r="W6423" s="4">
        <v>0</v>
      </c>
    </row>
    <row r="6424" spans="1:23" x14ac:dyDescent="0.45">
      <c r="A6424" t="s">
        <v>8332</v>
      </c>
      <c r="B6424" t="s">
        <v>8224</v>
      </c>
      <c r="C6424" t="s">
        <v>8385</v>
      </c>
      <c r="D6424" s="8" t="s">
        <v>8373</v>
      </c>
      <c r="F6424" s="7">
        <v>1</v>
      </c>
      <c r="G6424" s="4">
        <v>2000</v>
      </c>
      <c r="H6424" s="4">
        <v>1</v>
      </c>
      <c r="I6424" s="25">
        <v>30.041666666664241</v>
      </c>
      <c r="J6424" s="4">
        <v>1</v>
      </c>
      <c r="N6424" t="s">
        <v>8332</v>
      </c>
      <c r="O6424" t="s">
        <v>8224</v>
      </c>
      <c r="P6424" t="s">
        <v>8385</v>
      </c>
      <c r="Q6424" s="8" t="s">
        <v>8373</v>
      </c>
      <c r="S6424" s="7">
        <v>1</v>
      </c>
      <c r="T6424" s="4">
        <v>2000</v>
      </c>
      <c r="U6424" s="4">
        <v>1</v>
      </c>
      <c r="V6424" s="25">
        <v>30.041666666664241</v>
      </c>
      <c r="W6424" s="4">
        <v>1</v>
      </c>
    </row>
    <row r="6425" spans="1:23" x14ac:dyDescent="0.45">
      <c r="A6425" t="s">
        <v>8332</v>
      </c>
      <c r="B6425" t="s">
        <v>8224</v>
      </c>
      <c r="C6425" t="s">
        <v>8385</v>
      </c>
      <c r="D6425" s="8" t="s">
        <v>8373</v>
      </c>
      <c r="E6425">
        <v>1047</v>
      </c>
      <c r="F6425" s="7">
        <v>1</v>
      </c>
      <c r="G6425" s="4">
        <v>2000</v>
      </c>
      <c r="H6425" s="4">
        <v>1</v>
      </c>
      <c r="I6425" s="25">
        <v>30.041666666664241</v>
      </c>
      <c r="J6425" s="4">
        <v>1</v>
      </c>
      <c r="N6425" t="s">
        <v>8332</v>
      </c>
      <c r="O6425" t="s">
        <v>8224</v>
      </c>
      <c r="P6425" t="s">
        <v>8385</v>
      </c>
      <c r="Q6425" s="8" t="s">
        <v>8373</v>
      </c>
      <c r="R6425">
        <v>1047</v>
      </c>
      <c r="S6425" s="7">
        <v>1</v>
      </c>
      <c r="T6425" s="4">
        <v>2000</v>
      </c>
      <c r="U6425" s="4">
        <v>1</v>
      </c>
      <c r="V6425" s="25">
        <v>30.041666666664241</v>
      </c>
      <c r="W6425" s="4">
        <v>1</v>
      </c>
    </row>
    <row r="6426" spans="1:23" x14ac:dyDescent="0.45">
      <c r="A6426" t="s">
        <v>8332</v>
      </c>
      <c r="B6426" t="s">
        <v>8224</v>
      </c>
      <c r="C6426" t="s">
        <v>8386</v>
      </c>
      <c r="F6426" s="7"/>
      <c r="G6426" s="4"/>
      <c r="H6426" s="4"/>
      <c r="I6426" s="25"/>
      <c r="J6426" s="4"/>
      <c r="N6426" t="s">
        <v>8332</v>
      </c>
      <c r="O6426" t="s">
        <v>8224</v>
      </c>
      <c r="P6426" t="s">
        <v>8386</v>
      </c>
      <c r="S6426" s="7"/>
      <c r="T6426" s="4"/>
      <c r="U6426" s="4"/>
      <c r="V6426" s="25"/>
      <c r="W6426" s="4"/>
    </row>
    <row r="6427" spans="1:23" x14ac:dyDescent="0.45">
      <c r="A6427" t="s">
        <v>8332</v>
      </c>
      <c r="B6427" t="s">
        <v>8224</v>
      </c>
      <c r="C6427" t="s">
        <v>8386</v>
      </c>
      <c r="D6427" s="8" t="s">
        <v>8376</v>
      </c>
      <c r="F6427" s="7">
        <v>1</v>
      </c>
      <c r="G6427" s="4">
        <v>7000</v>
      </c>
      <c r="H6427" s="4">
        <v>6</v>
      </c>
      <c r="I6427" s="25">
        <v>56.926145833334886</v>
      </c>
      <c r="J6427" s="4">
        <v>2</v>
      </c>
      <c r="N6427" t="s">
        <v>8332</v>
      </c>
      <c r="O6427" t="s">
        <v>8224</v>
      </c>
      <c r="P6427" t="s">
        <v>8386</v>
      </c>
      <c r="Q6427" s="8" t="s">
        <v>8376</v>
      </c>
      <c r="S6427" s="7">
        <v>1</v>
      </c>
      <c r="T6427" s="4">
        <v>7000</v>
      </c>
      <c r="U6427" s="4">
        <v>6</v>
      </c>
      <c r="V6427" s="25">
        <v>56.926145833334886</v>
      </c>
      <c r="W6427" s="4">
        <v>2</v>
      </c>
    </row>
    <row r="6428" spans="1:23" x14ac:dyDescent="0.45">
      <c r="A6428" t="s">
        <v>8332</v>
      </c>
      <c r="B6428" t="s">
        <v>8224</v>
      </c>
      <c r="C6428" t="s">
        <v>8386</v>
      </c>
      <c r="D6428" s="8" t="s">
        <v>8376</v>
      </c>
      <c r="E6428">
        <v>1044</v>
      </c>
      <c r="F6428" s="7">
        <v>1</v>
      </c>
      <c r="G6428" s="4">
        <v>7000</v>
      </c>
      <c r="H6428" s="4">
        <v>6</v>
      </c>
      <c r="I6428" s="25">
        <v>56.926145833334886</v>
      </c>
      <c r="J6428" s="4">
        <v>2</v>
      </c>
      <c r="N6428" t="s">
        <v>8332</v>
      </c>
      <c r="O6428" t="s">
        <v>8224</v>
      </c>
      <c r="P6428" t="s">
        <v>8386</v>
      </c>
      <c r="Q6428" s="8" t="s">
        <v>8376</v>
      </c>
      <c r="R6428">
        <v>1044</v>
      </c>
      <c r="S6428" s="7">
        <v>1</v>
      </c>
      <c r="T6428" s="4">
        <v>7000</v>
      </c>
      <c r="U6428" s="4">
        <v>6</v>
      </c>
      <c r="V6428" s="25">
        <v>56.926145833334886</v>
      </c>
      <c r="W6428" s="4">
        <v>2</v>
      </c>
    </row>
    <row r="6429" spans="1:23" x14ac:dyDescent="0.45">
      <c r="A6429" t="s">
        <v>8332</v>
      </c>
      <c r="B6429" t="s">
        <v>8224</v>
      </c>
      <c r="C6429" t="s">
        <v>8386</v>
      </c>
      <c r="D6429" s="8" t="s">
        <v>8377</v>
      </c>
      <c r="F6429" s="7">
        <v>3</v>
      </c>
      <c r="G6429" s="4">
        <v>51100</v>
      </c>
      <c r="H6429" s="4">
        <v>0</v>
      </c>
      <c r="I6429" s="25">
        <v>43.6719020061743</v>
      </c>
      <c r="J6429" s="4">
        <v>0</v>
      </c>
      <c r="N6429" t="s">
        <v>8332</v>
      </c>
      <c r="O6429" t="s">
        <v>8224</v>
      </c>
      <c r="P6429" t="s">
        <v>8386</v>
      </c>
      <c r="Q6429" s="8" t="s">
        <v>8377</v>
      </c>
      <c r="S6429" s="7">
        <v>3</v>
      </c>
      <c r="T6429" s="4">
        <v>51100</v>
      </c>
      <c r="U6429" s="4">
        <v>0</v>
      </c>
      <c r="V6429" s="25">
        <v>43.6719020061743</v>
      </c>
      <c r="W6429" s="4">
        <v>0</v>
      </c>
    </row>
    <row r="6430" spans="1:23" x14ac:dyDescent="0.45">
      <c r="A6430" t="s">
        <v>8332</v>
      </c>
      <c r="B6430" t="s">
        <v>8224</v>
      </c>
      <c r="C6430" t="s">
        <v>8386</v>
      </c>
      <c r="D6430" s="8" t="s">
        <v>8377</v>
      </c>
      <c r="E6430">
        <v>1056</v>
      </c>
      <c r="F6430" s="7">
        <v>1</v>
      </c>
      <c r="G6430" s="4">
        <v>10000</v>
      </c>
      <c r="H6430" s="4">
        <v>0</v>
      </c>
      <c r="I6430" s="25">
        <v>59.958333333335759</v>
      </c>
      <c r="J6430" s="4">
        <v>0</v>
      </c>
      <c r="N6430" t="s">
        <v>8332</v>
      </c>
      <c r="O6430" t="s">
        <v>8224</v>
      </c>
      <c r="P6430" t="s">
        <v>8386</v>
      </c>
      <c r="Q6430" s="8" t="s">
        <v>8377</v>
      </c>
      <c r="R6430">
        <v>1056</v>
      </c>
      <c r="S6430" s="7">
        <v>1</v>
      </c>
      <c r="T6430" s="4">
        <v>10000</v>
      </c>
      <c r="U6430" s="4">
        <v>0</v>
      </c>
      <c r="V6430" s="25">
        <v>59.958333333335759</v>
      </c>
      <c r="W6430" s="4">
        <v>0</v>
      </c>
    </row>
    <row r="6431" spans="1:23" x14ac:dyDescent="0.45">
      <c r="A6431" t="s">
        <v>8332</v>
      </c>
      <c r="B6431" t="s">
        <v>8224</v>
      </c>
      <c r="C6431" t="s">
        <v>8386</v>
      </c>
      <c r="D6431" s="8" t="s">
        <v>8377</v>
      </c>
      <c r="E6431">
        <v>1058</v>
      </c>
      <c r="F6431" s="7">
        <v>1</v>
      </c>
      <c r="G6431" s="4">
        <v>40000</v>
      </c>
      <c r="H6431" s="4">
        <v>0</v>
      </c>
      <c r="I6431" s="25">
        <v>41.099039351851388</v>
      </c>
      <c r="J6431" s="4">
        <v>0</v>
      </c>
      <c r="N6431" t="s">
        <v>8332</v>
      </c>
      <c r="O6431" t="s">
        <v>8224</v>
      </c>
      <c r="P6431" t="s">
        <v>8386</v>
      </c>
      <c r="Q6431" s="8" t="s">
        <v>8377</v>
      </c>
      <c r="R6431">
        <v>1058</v>
      </c>
      <c r="S6431" s="7">
        <v>1</v>
      </c>
      <c r="T6431" s="4">
        <v>40000</v>
      </c>
      <c r="U6431" s="4">
        <v>0</v>
      </c>
      <c r="V6431" s="25">
        <v>41.099039351851388</v>
      </c>
      <c r="W6431" s="4">
        <v>0</v>
      </c>
    </row>
    <row r="6432" spans="1:23" x14ac:dyDescent="0.45">
      <c r="A6432" t="s">
        <v>8332</v>
      </c>
      <c r="B6432" t="s">
        <v>8224</v>
      </c>
      <c r="C6432" t="s">
        <v>8386</v>
      </c>
      <c r="D6432" s="8" t="s">
        <v>8377</v>
      </c>
      <c r="E6432">
        <v>1059</v>
      </c>
      <c r="F6432" s="7">
        <v>1</v>
      </c>
      <c r="G6432" s="4">
        <v>1100</v>
      </c>
      <c r="H6432" s="4">
        <v>0</v>
      </c>
      <c r="I6432" s="25">
        <v>29.958333333335759</v>
      </c>
      <c r="J6432" s="4">
        <v>0</v>
      </c>
      <c r="N6432" t="s">
        <v>8332</v>
      </c>
      <c r="O6432" t="s">
        <v>8224</v>
      </c>
      <c r="P6432" t="s">
        <v>8386</v>
      </c>
      <c r="Q6432" s="8" t="s">
        <v>8377</v>
      </c>
      <c r="R6432">
        <v>1059</v>
      </c>
      <c r="S6432" s="7">
        <v>1</v>
      </c>
      <c r="T6432" s="4">
        <v>1100</v>
      </c>
      <c r="U6432" s="4">
        <v>0</v>
      </c>
      <c r="V6432" s="25">
        <v>29.958333333335759</v>
      </c>
      <c r="W6432" s="4">
        <v>0</v>
      </c>
    </row>
    <row r="6433" spans="1:23" x14ac:dyDescent="0.45">
      <c r="A6433" t="s">
        <v>8332</v>
      </c>
      <c r="B6433" t="s">
        <v>8224</v>
      </c>
      <c r="C6433" t="s">
        <v>8386</v>
      </c>
      <c r="D6433" s="8" t="s">
        <v>8378</v>
      </c>
      <c r="F6433" s="7">
        <v>1</v>
      </c>
      <c r="G6433" s="4">
        <v>5000</v>
      </c>
      <c r="H6433" s="4">
        <v>50</v>
      </c>
      <c r="I6433" s="25">
        <v>30</v>
      </c>
      <c r="J6433" s="4">
        <v>1</v>
      </c>
      <c r="N6433" t="s">
        <v>8332</v>
      </c>
      <c r="O6433" t="s">
        <v>8224</v>
      </c>
      <c r="P6433" t="s">
        <v>8386</v>
      </c>
      <c r="Q6433" s="8" t="s">
        <v>8378</v>
      </c>
      <c r="S6433" s="7">
        <v>1</v>
      </c>
      <c r="T6433" s="4">
        <v>5000</v>
      </c>
      <c r="U6433" s="4">
        <v>50</v>
      </c>
      <c r="V6433" s="25">
        <v>30</v>
      </c>
      <c r="W6433" s="4">
        <v>1</v>
      </c>
    </row>
    <row r="6434" spans="1:23" x14ac:dyDescent="0.45">
      <c r="A6434" t="s">
        <v>8332</v>
      </c>
      <c r="B6434" t="s">
        <v>8224</v>
      </c>
      <c r="C6434" t="s">
        <v>8386</v>
      </c>
      <c r="D6434" s="8" t="s">
        <v>8378</v>
      </c>
      <c r="E6434">
        <v>1060</v>
      </c>
      <c r="F6434" s="7">
        <v>1</v>
      </c>
      <c r="G6434" s="4">
        <v>5000</v>
      </c>
      <c r="H6434" s="4">
        <v>50</v>
      </c>
      <c r="I6434" s="25">
        <v>30</v>
      </c>
      <c r="J6434" s="4">
        <v>1</v>
      </c>
      <c r="N6434" t="s">
        <v>8332</v>
      </c>
      <c r="O6434" t="s">
        <v>8224</v>
      </c>
      <c r="P6434" t="s">
        <v>8386</v>
      </c>
      <c r="Q6434" s="8" t="s">
        <v>8378</v>
      </c>
      <c r="R6434">
        <v>1060</v>
      </c>
      <c r="S6434" s="7">
        <v>1</v>
      </c>
      <c r="T6434" s="4">
        <v>5000</v>
      </c>
      <c r="U6434" s="4">
        <v>50</v>
      </c>
      <c r="V6434" s="25">
        <v>30</v>
      </c>
      <c r="W6434" s="4">
        <v>1</v>
      </c>
    </row>
    <row r="6435" spans="1:23" x14ac:dyDescent="0.45">
      <c r="A6435" t="s">
        <v>8332</v>
      </c>
      <c r="B6435" t="s">
        <v>8224</v>
      </c>
      <c r="C6435" t="s">
        <v>8386</v>
      </c>
      <c r="D6435" s="8" t="s">
        <v>8379</v>
      </c>
      <c r="F6435" s="7">
        <v>1</v>
      </c>
      <c r="G6435" s="4">
        <v>100000</v>
      </c>
      <c r="H6435" s="4">
        <v>8537</v>
      </c>
      <c r="I6435" s="25">
        <v>30</v>
      </c>
      <c r="J6435" s="4">
        <v>292</v>
      </c>
      <c r="N6435" t="s">
        <v>8332</v>
      </c>
      <c r="O6435" t="s">
        <v>8224</v>
      </c>
      <c r="P6435" t="s">
        <v>8386</v>
      </c>
      <c r="Q6435" s="8" t="s">
        <v>8379</v>
      </c>
      <c r="S6435" s="7">
        <v>1</v>
      </c>
      <c r="T6435" s="4">
        <v>100000</v>
      </c>
      <c r="U6435" s="4">
        <v>8537</v>
      </c>
      <c r="V6435" s="25">
        <v>30</v>
      </c>
      <c r="W6435" s="4">
        <v>292</v>
      </c>
    </row>
    <row r="6436" spans="1:23" x14ac:dyDescent="0.45">
      <c r="A6436" t="s">
        <v>8332</v>
      </c>
      <c r="B6436" t="s">
        <v>8224</v>
      </c>
      <c r="C6436" t="s">
        <v>8386</v>
      </c>
      <c r="D6436" s="8" t="s">
        <v>8379</v>
      </c>
      <c r="E6436">
        <v>1043</v>
      </c>
      <c r="F6436" s="7">
        <v>1</v>
      </c>
      <c r="G6436" s="4">
        <v>100000</v>
      </c>
      <c r="H6436" s="4">
        <v>8537</v>
      </c>
      <c r="I6436" s="25">
        <v>30</v>
      </c>
      <c r="J6436" s="4">
        <v>292</v>
      </c>
      <c r="N6436" t="s">
        <v>8332</v>
      </c>
      <c r="O6436" t="s">
        <v>8224</v>
      </c>
      <c r="P6436" t="s">
        <v>8386</v>
      </c>
      <c r="Q6436" s="8" t="s">
        <v>8379</v>
      </c>
      <c r="R6436">
        <v>1043</v>
      </c>
      <c r="S6436" s="7">
        <v>1</v>
      </c>
      <c r="T6436" s="4">
        <v>100000</v>
      </c>
      <c r="U6436" s="4">
        <v>8537</v>
      </c>
      <c r="V6436" s="25">
        <v>30</v>
      </c>
      <c r="W6436" s="4">
        <v>292</v>
      </c>
    </row>
    <row r="6437" spans="1:23" x14ac:dyDescent="0.45">
      <c r="A6437" t="s">
        <v>8332</v>
      </c>
      <c r="B6437" t="s">
        <v>8224</v>
      </c>
      <c r="C6437" t="s">
        <v>8386</v>
      </c>
      <c r="D6437" s="8" t="s">
        <v>8371</v>
      </c>
      <c r="F6437" s="7">
        <v>1</v>
      </c>
      <c r="G6437" s="4">
        <v>2500</v>
      </c>
      <c r="H6437" s="4">
        <v>0</v>
      </c>
      <c r="I6437" s="25">
        <v>30</v>
      </c>
      <c r="J6437" s="4">
        <v>0</v>
      </c>
      <c r="N6437" t="s">
        <v>8332</v>
      </c>
      <c r="O6437" t="s">
        <v>8224</v>
      </c>
      <c r="P6437" t="s">
        <v>8386</v>
      </c>
      <c r="Q6437" s="8" t="s">
        <v>8371</v>
      </c>
      <c r="S6437" s="7">
        <v>1</v>
      </c>
      <c r="T6437" s="4">
        <v>2500</v>
      </c>
      <c r="U6437" s="4">
        <v>0</v>
      </c>
      <c r="V6437" s="25">
        <v>30</v>
      </c>
      <c r="W6437" s="4">
        <v>0</v>
      </c>
    </row>
    <row r="6438" spans="1:23" x14ac:dyDescent="0.45">
      <c r="A6438" t="s">
        <v>8332</v>
      </c>
      <c r="B6438" t="s">
        <v>8224</v>
      </c>
      <c r="C6438" t="s">
        <v>8386</v>
      </c>
      <c r="D6438" s="8" t="s">
        <v>8371</v>
      </c>
      <c r="E6438">
        <v>1050</v>
      </c>
      <c r="F6438" s="7">
        <v>1</v>
      </c>
      <c r="G6438" s="4">
        <v>2500</v>
      </c>
      <c r="H6438" s="4">
        <v>0</v>
      </c>
      <c r="I6438" s="25">
        <v>30</v>
      </c>
      <c r="J6438" s="4">
        <v>0</v>
      </c>
      <c r="N6438" t="s">
        <v>8332</v>
      </c>
      <c r="O6438" t="s">
        <v>8224</v>
      </c>
      <c r="P6438" t="s">
        <v>8386</v>
      </c>
      <c r="Q6438" s="8" t="s">
        <v>8371</v>
      </c>
      <c r="R6438">
        <v>1050</v>
      </c>
      <c r="S6438" s="7">
        <v>1</v>
      </c>
      <c r="T6438" s="4">
        <v>2500</v>
      </c>
      <c r="U6438" s="4">
        <v>0</v>
      </c>
      <c r="V6438" s="25">
        <v>30</v>
      </c>
      <c r="W6438" s="4">
        <v>0</v>
      </c>
    </row>
    <row r="6439" spans="1:23" x14ac:dyDescent="0.45">
      <c r="A6439" t="s">
        <v>8332</v>
      </c>
      <c r="B6439" t="s">
        <v>8224</v>
      </c>
      <c r="C6439" t="s">
        <v>8387</v>
      </c>
      <c r="F6439" s="7"/>
      <c r="G6439" s="4"/>
      <c r="H6439" s="4"/>
      <c r="I6439" s="25"/>
      <c r="J6439" s="4"/>
      <c r="N6439" t="s">
        <v>8332</v>
      </c>
      <c r="O6439" t="s">
        <v>8224</v>
      </c>
      <c r="P6439" t="s">
        <v>8387</v>
      </c>
      <c r="S6439" s="7"/>
      <c r="T6439" s="4"/>
      <c r="U6439" s="4"/>
      <c r="V6439" s="25"/>
      <c r="W6439" s="4"/>
    </row>
    <row r="6440" spans="1:23" x14ac:dyDescent="0.45">
      <c r="A6440" t="s">
        <v>8332</v>
      </c>
      <c r="B6440" t="s">
        <v>8224</v>
      </c>
      <c r="C6440" t="s">
        <v>8387</v>
      </c>
      <c r="D6440" s="8" t="s">
        <v>8376</v>
      </c>
      <c r="F6440" s="7">
        <v>1</v>
      </c>
      <c r="G6440" s="4">
        <v>12000</v>
      </c>
      <c r="H6440" s="4">
        <v>0</v>
      </c>
      <c r="I6440" s="25">
        <v>30</v>
      </c>
      <c r="J6440" s="4">
        <v>0</v>
      </c>
      <c r="N6440" t="s">
        <v>8332</v>
      </c>
      <c r="O6440" t="s">
        <v>8224</v>
      </c>
      <c r="P6440" t="s">
        <v>8387</v>
      </c>
      <c r="Q6440" s="8" t="s">
        <v>8376</v>
      </c>
      <c r="S6440" s="7">
        <v>1</v>
      </c>
      <c r="T6440" s="4">
        <v>12000</v>
      </c>
      <c r="U6440" s="4">
        <v>0</v>
      </c>
      <c r="V6440" s="25">
        <v>30</v>
      </c>
      <c r="W6440" s="4">
        <v>0</v>
      </c>
    </row>
    <row r="6441" spans="1:23" x14ac:dyDescent="0.45">
      <c r="A6441" t="s">
        <v>8332</v>
      </c>
      <c r="B6441" t="s">
        <v>8224</v>
      </c>
      <c r="C6441" t="s">
        <v>8387</v>
      </c>
      <c r="D6441" s="8" t="s">
        <v>8376</v>
      </c>
      <c r="E6441">
        <v>1049</v>
      </c>
      <c r="F6441" s="7">
        <v>1</v>
      </c>
      <c r="G6441" s="4">
        <v>12000</v>
      </c>
      <c r="H6441" s="4">
        <v>0</v>
      </c>
      <c r="I6441" s="25">
        <v>30</v>
      </c>
      <c r="J6441" s="4">
        <v>0</v>
      </c>
      <c r="N6441" t="s">
        <v>8332</v>
      </c>
      <c r="O6441" t="s">
        <v>8224</v>
      </c>
      <c r="P6441" t="s">
        <v>8387</v>
      </c>
      <c r="Q6441" s="8" t="s">
        <v>8376</v>
      </c>
      <c r="R6441">
        <v>1049</v>
      </c>
      <c r="S6441" s="7">
        <v>1</v>
      </c>
      <c r="T6441" s="4">
        <v>12000</v>
      </c>
      <c r="U6441" s="4">
        <v>0</v>
      </c>
      <c r="V6441" s="25">
        <v>30</v>
      </c>
      <c r="W6441" s="4">
        <v>0</v>
      </c>
    </row>
    <row r="6442" spans="1:23" x14ac:dyDescent="0.45">
      <c r="A6442" t="s">
        <v>8332</v>
      </c>
      <c r="B6442" t="s">
        <v>8224</v>
      </c>
      <c r="C6442" t="s">
        <v>8387</v>
      </c>
      <c r="D6442" s="8" t="s">
        <v>8377</v>
      </c>
      <c r="F6442" s="7">
        <v>1</v>
      </c>
      <c r="G6442" s="4">
        <v>3500</v>
      </c>
      <c r="H6442" s="4">
        <v>0</v>
      </c>
      <c r="I6442" s="25">
        <v>30</v>
      </c>
      <c r="J6442" s="4">
        <v>0</v>
      </c>
      <c r="N6442" t="s">
        <v>8332</v>
      </c>
      <c r="O6442" t="s">
        <v>8224</v>
      </c>
      <c r="P6442" t="s">
        <v>8387</v>
      </c>
      <c r="Q6442" s="8" t="s">
        <v>8377</v>
      </c>
      <c r="S6442" s="7">
        <v>1</v>
      </c>
      <c r="T6442" s="4">
        <v>3500</v>
      </c>
      <c r="U6442" s="4">
        <v>0</v>
      </c>
      <c r="V6442" s="25">
        <v>30</v>
      </c>
      <c r="W6442" s="4">
        <v>0</v>
      </c>
    </row>
    <row r="6443" spans="1:23" x14ac:dyDescent="0.45">
      <c r="A6443" t="s">
        <v>8332</v>
      </c>
      <c r="B6443" t="s">
        <v>8224</v>
      </c>
      <c r="C6443" t="s">
        <v>8387</v>
      </c>
      <c r="D6443" s="8" t="s">
        <v>8377</v>
      </c>
      <c r="E6443">
        <v>1055</v>
      </c>
      <c r="F6443" s="7">
        <v>1</v>
      </c>
      <c r="G6443" s="4">
        <v>3500</v>
      </c>
      <c r="H6443" s="4">
        <v>0</v>
      </c>
      <c r="I6443" s="25">
        <v>30</v>
      </c>
      <c r="J6443" s="4">
        <v>0</v>
      </c>
      <c r="N6443" t="s">
        <v>8332</v>
      </c>
      <c r="O6443" t="s">
        <v>8224</v>
      </c>
      <c r="P6443" t="s">
        <v>8387</v>
      </c>
      <c r="Q6443" s="8" t="s">
        <v>8377</v>
      </c>
      <c r="R6443">
        <v>1055</v>
      </c>
      <c r="S6443" s="7">
        <v>1</v>
      </c>
      <c r="T6443" s="4">
        <v>3500</v>
      </c>
      <c r="U6443" s="4">
        <v>0</v>
      </c>
      <c r="V6443" s="25">
        <v>30</v>
      </c>
      <c r="W6443" s="4">
        <v>0</v>
      </c>
    </row>
    <row r="6444" spans="1:23" x14ac:dyDescent="0.45">
      <c r="A6444" t="s">
        <v>8332</v>
      </c>
      <c r="B6444" t="s">
        <v>8224</v>
      </c>
      <c r="C6444" t="s">
        <v>8387</v>
      </c>
      <c r="D6444" s="8" t="s">
        <v>8378</v>
      </c>
      <c r="F6444" s="7">
        <v>1</v>
      </c>
      <c r="G6444" s="4">
        <v>4000</v>
      </c>
      <c r="H6444" s="4">
        <v>0</v>
      </c>
      <c r="I6444" s="25">
        <v>59.764953703706851</v>
      </c>
      <c r="J6444" s="4">
        <v>0</v>
      </c>
      <c r="N6444" t="s">
        <v>8332</v>
      </c>
      <c r="O6444" t="s">
        <v>8224</v>
      </c>
      <c r="P6444" t="s">
        <v>8387</v>
      </c>
      <c r="Q6444" s="8" t="s">
        <v>8378</v>
      </c>
      <c r="S6444" s="7">
        <v>1</v>
      </c>
      <c r="T6444" s="4">
        <v>4000</v>
      </c>
      <c r="U6444" s="4">
        <v>0</v>
      </c>
      <c r="V6444" s="25">
        <v>59.764953703706851</v>
      </c>
      <c r="W6444" s="4">
        <v>0</v>
      </c>
    </row>
    <row r="6445" spans="1:23" x14ac:dyDescent="0.45">
      <c r="A6445" t="s">
        <v>8332</v>
      </c>
      <c r="B6445" t="s">
        <v>8224</v>
      </c>
      <c r="C6445" t="s">
        <v>8387</v>
      </c>
      <c r="D6445" s="8" t="s">
        <v>8378</v>
      </c>
      <c r="E6445">
        <v>1061</v>
      </c>
      <c r="F6445" s="7">
        <v>1</v>
      </c>
      <c r="G6445" s="4">
        <v>4000</v>
      </c>
      <c r="H6445" s="4">
        <v>0</v>
      </c>
      <c r="I6445" s="25">
        <v>59.764953703706851</v>
      </c>
      <c r="J6445" s="4">
        <v>0</v>
      </c>
      <c r="N6445" t="s">
        <v>8332</v>
      </c>
      <c r="O6445" t="s">
        <v>8224</v>
      </c>
      <c r="P6445" t="s">
        <v>8387</v>
      </c>
      <c r="Q6445" s="8" t="s">
        <v>8378</v>
      </c>
      <c r="R6445">
        <v>1061</v>
      </c>
      <c r="S6445" s="7">
        <v>1</v>
      </c>
      <c r="T6445" s="4">
        <v>4000</v>
      </c>
      <c r="U6445" s="4">
        <v>0</v>
      </c>
      <c r="V6445" s="25">
        <v>59.764953703706851</v>
      </c>
      <c r="W6445" s="4">
        <v>0</v>
      </c>
    </row>
    <row r="6446" spans="1:23" x14ac:dyDescent="0.45">
      <c r="A6446" t="s">
        <v>8332</v>
      </c>
      <c r="B6446" t="s">
        <v>8224</v>
      </c>
      <c r="C6446" t="s">
        <v>8387</v>
      </c>
      <c r="D6446" s="8" t="s">
        <v>8379</v>
      </c>
      <c r="F6446" s="7">
        <v>1</v>
      </c>
      <c r="G6446" s="4">
        <v>4336</v>
      </c>
      <c r="H6446" s="4">
        <v>0</v>
      </c>
      <c r="I6446" s="25">
        <v>44.04218750000291</v>
      </c>
      <c r="J6446" s="4">
        <v>0</v>
      </c>
      <c r="N6446" t="s">
        <v>8332</v>
      </c>
      <c r="O6446" t="s">
        <v>8224</v>
      </c>
      <c r="P6446" t="s">
        <v>8387</v>
      </c>
      <c r="Q6446" s="8" t="s">
        <v>8379</v>
      </c>
      <c r="S6446" s="7">
        <v>1</v>
      </c>
      <c r="T6446" s="4">
        <v>4336</v>
      </c>
      <c r="U6446" s="4">
        <v>0</v>
      </c>
      <c r="V6446" s="25">
        <v>44.04218750000291</v>
      </c>
      <c r="W6446" s="4">
        <v>0</v>
      </c>
    </row>
    <row r="6447" spans="1:23" x14ac:dyDescent="0.45">
      <c r="A6447" t="s">
        <v>8332</v>
      </c>
      <c r="B6447" t="s">
        <v>8224</v>
      </c>
      <c r="C6447" t="s">
        <v>8387</v>
      </c>
      <c r="D6447" s="8" t="s">
        <v>8379</v>
      </c>
      <c r="E6447">
        <v>1052</v>
      </c>
      <c r="F6447" s="7">
        <v>1</v>
      </c>
      <c r="G6447" s="4">
        <v>4336</v>
      </c>
      <c r="H6447" s="4">
        <v>0</v>
      </c>
      <c r="I6447" s="25">
        <v>44.04218750000291</v>
      </c>
      <c r="J6447" s="4">
        <v>0</v>
      </c>
      <c r="N6447" t="s">
        <v>8332</v>
      </c>
      <c r="O6447" t="s">
        <v>8224</v>
      </c>
      <c r="P6447" t="s">
        <v>8387</v>
      </c>
      <c r="Q6447" s="8" t="s">
        <v>8379</v>
      </c>
      <c r="R6447">
        <v>1052</v>
      </c>
      <c r="S6447" s="7">
        <v>1</v>
      </c>
      <c r="T6447" s="4">
        <v>4336</v>
      </c>
      <c r="U6447" s="4">
        <v>0</v>
      </c>
      <c r="V6447" s="25">
        <v>44.04218750000291</v>
      </c>
      <c r="W6447" s="4">
        <v>0</v>
      </c>
    </row>
    <row r="6448" spans="1:23" x14ac:dyDescent="0.45">
      <c r="A6448" t="s">
        <v>8332</v>
      </c>
      <c r="B6448" t="s">
        <v>8224</v>
      </c>
      <c r="C6448" t="s">
        <v>8387</v>
      </c>
      <c r="D6448" s="8" t="s">
        <v>8370</v>
      </c>
      <c r="F6448" s="7">
        <v>3</v>
      </c>
      <c r="G6448" s="4">
        <v>86199</v>
      </c>
      <c r="H6448" s="4">
        <v>440</v>
      </c>
      <c r="I6448" s="25">
        <v>22.333333333333332</v>
      </c>
      <c r="J6448" s="4">
        <v>5</v>
      </c>
      <c r="N6448" t="s">
        <v>8332</v>
      </c>
      <c r="O6448" t="s">
        <v>8224</v>
      </c>
      <c r="P6448" t="s">
        <v>8387</v>
      </c>
      <c r="Q6448" s="8" t="s">
        <v>8370</v>
      </c>
      <c r="S6448" s="7">
        <v>3</v>
      </c>
      <c r="T6448" s="4">
        <v>86199</v>
      </c>
      <c r="U6448" s="4">
        <v>440</v>
      </c>
      <c r="V6448" s="25">
        <v>22.333333333333332</v>
      </c>
      <c r="W6448" s="4">
        <v>5</v>
      </c>
    </row>
    <row r="6449" spans="1:23" x14ac:dyDescent="0.45">
      <c r="A6449" t="s">
        <v>8332</v>
      </c>
      <c r="B6449" t="s">
        <v>8224</v>
      </c>
      <c r="C6449" t="s">
        <v>8387</v>
      </c>
      <c r="D6449" s="8" t="s">
        <v>8370</v>
      </c>
      <c r="E6449">
        <v>1040</v>
      </c>
      <c r="F6449" s="7">
        <v>1</v>
      </c>
      <c r="G6449" s="4">
        <v>85000</v>
      </c>
      <c r="H6449" s="4">
        <v>250</v>
      </c>
      <c r="I6449" s="25">
        <v>30</v>
      </c>
      <c r="J6449" s="4">
        <v>1</v>
      </c>
      <c r="N6449" t="s">
        <v>8332</v>
      </c>
      <c r="O6449" t="s">
        <v>8224</v>
      </c>
      <c r="P6449" t="s">
        <v>8387</v>
      </c>
      <c r="Q6449" s="8" t="s">
        <v>8370</v>
      </c>
      <c r="R6449">
        <v>1040</v>
      </c>
      <c r="S6449" s="7">
        <v>1</v>
      </c>
      <c r="T6449" s="4">
        <v>85000</v>
      </c>
      <c r="U6449" s="4">
        <v>250</v>
      </c>
      <c r="V6449" s="25">
        <v>30</v>
      </c>
      <c r="W6449" s="4">
        <v>1</v>
      </c>
    </row>
    <row r="6450" spans="1:23" x14ac:dyDescent="0.45">
      <c r="A6450" t="s">
        <v>8332</v>
      </c>
      <c r="B6450" t="s">
        <v>8224</v>
      </c>
      <c r="C6450" t="s">
        <v>8387</v>
      </c>
      <c r="D6450" s="8" t="s">
        <v>8370</v>
      </c>
      <c r="E6450">
        <v>1062</v>
      </c>
      <c r="F6450" s="7">
        <v>1</v>
      </c>
      <c r="G6450" s="4">
        <v>199</v>
      </c>
      <c r="H6450" s="4">
        <v>190</v>
      </c>
      <c r="I6450" s="25">
        <v>7</v>
      </c>
      <c r="J6450" s="4">
        <v>4</v>
      </c>
      <c r="N6450" t="s">
        <v>8332</v>
      </c>
      <c r="O6450" t="s">
        <v>8224</v>
      </c>
      <c r="P6450" t="s">
        <v>8387</v>
      </c>
      <c r="Q6450" s="8" t="s">
        <v>8370</v>
      </c>
      <c r="R6450">
        <v>1062</v>
      </c>
      <c r="S6450" s="7">
        <v>1</v>
      </c>
      <c r="T6450" s="4">
        <v>199</v>
      </c>
      <c r="U6450" s="4">
        <v>190</v>
      </c>
      <c r="V6450" s="25">
        <v>7</v>
      </c>
      <c r="W6450" s="4">
        <v>4</v>
      </c>
    </row>
    <row r="6451" spans="1:23" x14ac:dyDescent="0.45">
      <c r="A6451" t="s">
        <v>8332</v>
      </c>
      <c r="B6451" t="s">
        <v>8224</v>
      </c>
      <c r="C6451" t="s">
        <v>8387</v>
      </c>
      <c r="D6451" s="8" t="s">
        <v>8370</v>
      </c>
      <c r="E6451">
        <v>1063</v>
      </c>
      <c r="F6451" s="7">
        <v>1</v>
      </c>
      <c r="G6451" s="4">
        <v>1000</v>
      </c>
      <c r="H6451" s="4">
        <v>0</v>
      </c>
      <c r="I6451" s="25">
        <v>30</v>
      </c>
      <c r="J6451" s="4">
        <v>0</v>
      </c>
      <c r="N6451" t="s">
        <v>8332</v>
      </c>
      <c r="O6451" t="s">
        <v>8224</v>
      </c>
      <c r="P6451" t="s">
        <v>8387</v>
      </c>
      <c r="Q6451" s="8" t="s">
        <v>8370</v>
      </c>
      <c r="R6451">
        <v>1063</v>
      </c>
      <c r="S6451" s="7">
        <v>1</v>
      </c>
      <c r="T6451" s="4">
        <v>1000</v>
      </c>
      <c r="U6451" s="4">
        <v>0</v>
      </c>
      <c r="V6451" s="25">
        <v>30</v>
      </c>
      <c r="W6451" s="4">
        <v>0</v>
      </c>
    </row>
    <row r="6452" spans="1:23" x14ac:dyDescent="0.45">
      <c r="A6452" t="s">
        <v>8332</v>
      </c>
      <c r="B6452" t="s">
        <v>8224</v>
      </c>
      <c r="C6452" t="s">
        <v>8387</v>
      </c>
      <c r="D6452" s="8" t="s">
        <v>8371</v>
      </c>
      <c r="F6452" s="7">
        <v>1</v>
      </c>
      <c r="G6452" s="4">
        <v>15000</v>
      </c>
      <c r="H6452" s="4">
        <v>212</v>
      </c>
      <c r="I6452" s="25">
        <v>40</v>
      </c>
      <c r="J6452" s="4">
        <v>4</v>
      </c>
      <c r="N6452" t="s">
        <v>8332</v>
      </c>
      <c r="O6452" t="s">
        <v>8224</v>
      </c>
      <c r="P6452" t="s">
        <v>8387</v>
      </c>
      <c r="Q6452" s="8" t="s">
        <v>8371</v>
      </c>
      <c r="S6452" s="7">
        <v>1</v>
      </c>
      <c r="T6452" s="4">
        <v>15000</v>
      </c>
      <c r="U6452" s="4">
        <v>212</v>
      </c>
      <c r="V6452" s="25">
        <v>40</v>
      </c>
      <c r="W6452" s="4">
        <v>4</v>
      </c>
    </row>
    <row r="6453" spans="1:23" x14ac:dyDescent="0.45">
      <c r="A6453" t="s">
        <v>8332</v>
      </c>
      <c r="B6453" t="s">
        <v>8224</v>
      </c>
      <c r="C6453" t="s">
        <v>8387</v>
      </c>
      <c r="D6453" s="8" t="s">
        <v>8371</v>
      </c>
      <c r="E6453">
        <v>1048</v>
      </c>
      <c r="F6453" s="7">
        <v>1</v>
      </c>
      <c r="G6453" s="4">
        <v>15000</v>
      </c>
      <c r="H6453" s="4">
        <v>212</v>
      </c>
      <c r="I6453" s="25">
        <v>40</v>
      </c>
      <c r="J6453" s="4">
        <v>4</v>
      </c>
      <c r="N6453" t="s">
        <v>8332</v>
      </c>
      <c r="O6453" t="s">
        <v>8224</v>
      </c>
      <c r="P6453" t="s">
        <v>8387</v>
      </c>
      <c r="Q6453" s="8" t="s">
        <v>8371</v>
      </c>
      <c r="R6453">
        <v>1048</v>
      </c>
      <c r="S6453" s="7">
        <v>1</v>
      </c>
      <c r="T6453" s="4">
        <v>15000</v>
      </c>
      <c r="U6453" s="4">
        <v>212</v>
      </c>
      <c r="V6453" s="25">
        <v>40</v>
      </c>
      <c r="W6453" s="4">
        <v>4</v>
      </c>
    </row>
    <row r="6454" spans="1:23" x14ac:dyDescent="0.45">
      <c r="A6454" t="s">
        <v>8332</v>
      </c>
      <c r="B6454" t="s">
        <v>8224</v>
      </c>
      <c r="C6454" t="s">
        <v>8387</v>
      </c>
      <c r="D6454" s="8" t="s">
        <v>8374</v>
      </c>
      <c r="F6454" s="7">
        <v>1</v>
      </c>
      <c r="G6454" s="4">
        <v>10000</v>
      </c>
      <c r="H6454" s="4">
        <v>0</v>
      </c>
      <c r="I6454" s="25">
        <v>30.041666666664241</v>
      </c>
      <c r="J6454" s="4">
        <v>0</v>
      </c>
      <c r="N6454" t="s">
        <v>8332</v>
      </c>
      <c r="O6454" t="s">
        <v>8224</v>
      </c>
      <c r="P6454" t="s">
        <v>8387</v>
      </c>
      <c r="Q6454" s="8" t="s">
        <v>8374</v>
      </c>
      <c r="S6454" s="7">
        <v>1</v>
      </c>
      <c r="T6454" s="4">
        <v>10000</v>
      </c>
      <c r="U6454" s="4">
        <v>0</v>
      </c>
      <c r="V6454" s="25">
        <v>30.041666666664241</v>
      </c>
      <c r="W6454" s="4">
        <v>0</v>
      </c>
    </row>
    <row r="6455" spans="1:23" x14ac:dyDescent="0.45">
      <c r="A6455" t="s">
        <v>8332</v>
      </c>
      <c r="B6455" t="s">
        <v>8224</v>
      </c>
      <c r="C6455" t="s">
        <v>8387</v>
      </c>
      <c r="D6455" s="8" t="s">
        <v>8374</v>
      </c>
      <c r="E6455">
        <v>1057</v>
      </c>
      <c r="F6455" s="7">
        <v>1</v>
      </c>
      <c r="G6455" s="4">
        <v>10000</v>
      </c>
      <c r="H6455" s="4">
        <v>0</v>
      </c>
      <c r="I6455" s="25">
        <v>30.041666666664241</v>
      </c>
      <c r="J6455" s="4">
        <v>0</v>
      </c>
      <c r="N6455" t="s">
        <v>8332</v>
      </c>
      <c r="O6455" t="s">
        <v>8224</v>
      </c>
      <c r="P6455" t="s">
        <v>8387</v>
      </c>
      <c r="Q6455" s="8" t="s">
        <v>8374</v>
      </c>
      <c r="R6455">
        <v>1057</v>
      </c>
      <c r="S6455" s="7">
        <v>1</v>
      </c>
      <c r="T6455" s="4">
        <v>10000</v>
      </c>
      <c r="U6455" s="4">
        <v>0</v>
      </c>
      <c r="V6455" s="25">
        <v>30.041666666664241</v>
      </c>
      <c r="W6455" s="4">
        <v>0</v>
      </c>
    </row>
    <row r="6456" spans="1:23" x14ac:dyDescent="0.45">
      <c r="A6456" t="s">
        <v>8332</v>
      </c>
      <c r="B6456" t="s">
        <v>8224</v>
      </c>
      <c r="C6456" t="s">
        <v>8388</v>
      </c>
      <c r="F6456" s="7"/>
      <c r="G6456" s="4"/>
      <c r="H6456" s="4"/>
      <c r="I6456" s="25"/>
      <c r="J6456" s="4"/>
      <c r="N6456" t="s">
        <v>8332</v>
      </c>
      <c r="O6456" t="s">
        <v>8224</v>
      </c>
      <c r="P6456" t="s">
        <v>8388</v>
      </c>
      <c r="S6456" s="7"/>
      <c r="T6456" s="4"/>
      <c r="U6456" s="4"/>
      <c r="V6456" s="25"/>
      <c r="W6456" s="4"/>
    </row>
    <row r="6457" spans="1:23" x14ac:dyDescent="0.45">
      <c r="A6457" t="s">
        <v>8332</v>
      </c>
      <c r="B6457" t="s">
        <v>8224</v>
      </c>
      <c r="C6457" t="s">
        <v>8388</v>
      </c>
      <c r="D6457" s="8" t="s">
        <v>8377</v>
      </c>
      <c r="F6457" s="7">
        <v>1</v>
      </c>
      <c r="G6457" s="4">
        <v>1500</v>
      </c>
      <c r="H6457" s="4">
        <v>15</v>
      </c>
      <c r="I6457" s="25">
        <v>25</v>
      </c>
      <c r="J6457" s="4">
        <v>1</v>
      </c>
      <c r="N6457" t="s">
        <v>8332</v>
      </c>
      <c r="O6457" t="s">
        <v>8224</v>
      </c>
      <c r="P6457" t="s">
        <v>8388</v>
      </c>
      <c r="Q6457" s="8" t="s">
        <v>8377</v>
      </c>
      <c r="S6457" s="7">
        <v>1</v>
      </c>
      <c r="T6457" s="4">
        <v>1500</v>
      </c>
      <c r="U6457" s="4">
        <v>15</v>
      </c>
      <c r="V6457" s="25">
        <v>25</v>
      </c>
      <c r="W6457" s="4">
        <v>1</v>
      </c>
    </row>
    <row r="6458" spans="1:23" x14ac:dyDescent="0.45">
      <c r="A6458" t="s">
        <v>8332</v>
      </c>
      <c r="B6458" t="s">
        <v>8224</v>
      </c>
      <c r="C6458" t="s">
        <v>8388</v>
      </c>
      <c r="D6458" s="8" t="s">
        <v>8377</v>
      </c>
      <c r="E6458">
        <v>1053</v>
      </c>
      <c r="F6458" s="7">
        <v>1</v>
      </c>
      <c r="G6458" s="4">
        <v>1500</v>
      </c>
      <c r="H6458" s="4">
        <v>15</v>
      </c>
      <c r="I6458" s="25">
        <v>25</v>
      </c>
      <c r="J6458" s="4">
        <v>1</v>
      </c>
      <c r="N6458" t="s">
        <v>8332</v>
      </c>
      <c r="O6458" t="s">
        <v>8224</v>
      </c>
      <c r="P6458" t="s">
        <v>8388</v>
      </c>
      <c r="Q6458" s="8" t="s">
        <v>8377</v>
      </c>
      <c r="R6458">
        <v>1053</v>
      </c>
      <c r="S6458" s="7">
        <v>1</v>
      </c>
      <c r="T6458" s="4">
        <v>1500</v>
      </c>
      <c r="U6458" s="4">
        <v>15</v>
      </c>
      <c r="V6458" s="25">
        <v>25</v>
      </c>
      <c r="W6458" s="4">
        <v>1</v>
      </c>
    </row>
    <row r="6459" spans="1:23" x14ac:dyDescent="0.45">
      <c r="A6459" t="s">
        <v>8343</v>
      </c>
      <c r="B6459"/>
      <c r="F6459" s="7">
        <v>20</v>
      </c>
      <c r="G6459" s="4">
        <v>84520</v>
      </c>
      <c r="H6459" s="4">
        <v>3728</v>
      </c>
      <c r="I6459" s="25">
        <v>29.840592013888816</v>
      </c>
      <c r="J6459" s="4">
        <v>67</v>
      </c>
      <c r="N6459" t="s">
        <v>8343</v>
      </c>
      <c r="O6459"/>
      <c r="S6459" s="7">
        <v>20</v>
      </c>
      <c r="T6459" s="4">
        <v>84520</v>
      </c>
      <c r="U6459" s="4">
        <v>3728</v>
      </c>
      <c r="V6459" s="25">
        <v>29.840592013888816</v>
      </c>
      <c r="W6459" s="4">
        <v>67</v>
      </c>
    </row>
    <row r="6460" spans="1:23" x14ac:dyDescent="0.45">
      <c r="A6460" t="s">
        <v>8343</v>
      </c>
      <c r="B6460" t="s">
        <v>8226</v>
      </c>
      <c r="F6460" s="7">
        <v>1</v>
      </c>
      <c r="G6460" s="4">
        <v>20000</v>
      </c>
      <c r="H6460" s="4">
        <v>0</v>
      </c>
      <c r="I6460" s="25">
        <v>30</v>
      </c>
      <c r="J6460" s="4">
        <v>0</v>
      </c>
      <c r="N6460" t="s">
        <v>8343</v>
      </c>
      <c r="O6460" t="s">
        <v>8226</v>
      </c>
      <c r="S6460" s="7">
        <v>1</v>
      </c>
      <c r="T6460" s="4">
        <v>20000</v>
      </c>
      <c r="U6460" s="4">
        <v>0</v>
      </c>
      <c r="V6460" s="25">
        <v>30</v>
      </c>
      <c r="W6460" s="4">
        <v>0</v>
      </c>
    </row>
    <row r="6461" spans="1:23" x14ac:dyDescent="0.45">
      <c r="A6461" t="s">
        <v>8343</v>
      </c>
      <c r="B6461" t="s">
        <v>8226</v>
      </c>
      <c r="C6461" t="s">
        <v>8386</v>
      </c>
      <c r="F6461" s="7"/>
      <c r="G6461" s="4"/>
      <c r="H6461" s="4"/>
      <c r="I6461" s="25"/>
      <c r="J6461" s="4"/>
      <c r="N6461" t="s">
        <v>8343</v>
      </c>
      <c r="O6461" t="s">
        <v>8226</v>
      </c>
      <c r="P6461" t="s">
        <v>8386</v>
      </c>
      <c r="S6461" s="7"/>
      <c r="T6461" s="4"/>
      <c r="U6461" s="4"/>
      <c r="V6461" s="25"/>
      <c r="W6461" s="4"/>
    </row>
    <row r="6462" spans="1:23" x14ac:dyDescent="0.45">
      <c r="A6462" t="s">
        <v>8343</v>
      </c>
      <c r="B6462" t="s">
        <v>8226</v>
      </c>
      <c r="C6462" t="s">
        <v>8386</v>
      </c>
      <c r="D6462" s="8" t="s">
        <v>8370</v>
      </c>
      <c r="F6462" s="7">
        <v>1</v>
      </c>
      <c r="G6462" s="4">
        <v>20000</v>
      </c>
      <c r="H6462" s="4">
        <v>0</v>
      </c>
      <c r="I6462" s="25">
        <v>30</v>
      </c>
      <c r="J6462" s="4">
        <v>0</v>
      </c>
      <c r="N6462" t="s">
        <v>8343</v>
      </c>
      <c r="O6462" t="s">
        <v>8226</v>
      </c>
      <c r="P6462" t="s">
        <v>8386</v>
      </c>
      <c r="Q6462" s="8" t="s">
        <v>8370</v>
      </c>
      <c r="S6462" s="7">
        <v>1</v>
      </c>
      <c r="T6462" s="4">
        <v>20000</v>
      </c>
      <c r="U6462" s="4">
        <v>0</v>
      </c>
      <c r="V6462" s="25">
        <v>30</v>
      </c>
      <c r="W6462" s="4">
        <v>0</v>
      </c>
    </row>
    <row r="6463" spans="1:23" x14ac:dyDescent="0.45">
      <c r="A6463" t="s">
        <v>8343</v>
      </c>
      <c r="B6463" t="s">
        <v>8226</v>
      </c>
      <c r="C6463" t="s">
        <v>8386</v>
      </c>
      <c r="D6463" s="8" t="s">
        <v>8370</v>
      </c>
      <c r="E6463">
        <v>1554</v>
      </c>
      <c r="F6463" s="7">
        <v>1</v>
      </c>
      <c r="G6463" s="4">
        <v>20000</v>
      </c>
      <c r="H6463" s="4">
        <v>0</v>
      </c>
      <c r="I6463" s="25">
        <v>30</v>
      </c>
      <c r="J6463" s="4">
        <v>0</v>
      </c>
      <c r="N6463" t="s">
        <v>8343</v>
      </c>
      <c r="O6463" t="s">
        <v>8226</v>
      </c>
      <c r="P6463" t="s">
        <v>8386</v>
      </c>
      <c r="Q6463" s="8" t="s">
        <v>8370</v>
      </c>
      <c r="R6463">
        <v>1554</v>
      </c>
      <c r="S6463" s="7">
        <v>1</v>
      </c>
      <c r="T6463" s="4">
        <v>20000</v>
      </c>
      <c r="U6463" s="4">
        <v>0</v>
      </c>
      <c r="V6463" s="25">
        <v>30</v>
      </c>
      <c r="W6463" s="4">
        <v>0</v>
      </c>
    </row>
    <row r="6464" spans="1:23" x14ac:dyDescent="0.45">
      <c r="A6464" t="s">
        <v>8343</v>
      </c>
      <c r="B6464" t="s">
        <v>8229</v>
      </c>
      <c r="F6464" s="7">
        <v>2</v>
      </c>
      <c r="G6464" s="4">
        <v>2000</v>
      </c>
      <c r="H6464" s="4">
        <v>697</v>
      </c>
      <c r="I6464" s="25">
        <v>22.5</v>
      </c>
      <c r="J6464" s="4">
        <v>13</v>
      </c>
      <c r="N6464" t="s">
        <v>8343</v>
      </c>
      <c r="O6464" t="s">
        <v>8229</v>
      </c>
      <c r="S6464" s="7">
        <v>2</v>
      </c>
      <c r="T6464" s="4">
        <v>2000</v>
      </c>
      <c r="U6464" s="4">
        <v>697</v>
      </c>
      <c r="V6464" s="25">
        <v>22.5</v>
      </c>
      <c r="W6464" s="4">
        <v>13</v>
      </c>
    </row>
    <row r="6465" spans="1:23" x14ac:dyDescent="0.45">
      <c r="A6465" t="s">
        <v>8343</v>
      </c>
      <c r="B6465" t="s">
        <v>8229</v>
      </c>
      <c r="C6465" t="s">
        <v>8386</v>
      </c>
      <c r="F6465" s="7"/>
      <c r="G6465" s="4"/>
      <c r="H6465" s="4"/>
      <c r="I6465" s="25"/>
      <c r="J6465" s="4"/>
      <c r="N6465" t="s">
        <v>8343</v>
      </c>
      <c r="O6465" t="s">
        <v>8229</v>
      </c>
      <c r="P6465" t="s">
        <v>8386</v>
      </c>
      <c r="S6465" s="7"/>
      <c r="T6465" s="4"/>
      <c r="U6465" s="4"/>
      <c r="V6465" s="25"/>
      <c r="W6465" s="4"/>
    </row>
    <row r="6466" spans="1:23" x14ac:dyDescent="0.45">
      <c r="A6466" t="s">
        <v>8343</v>
      </c>
      <c r="B6466" t="s">
        <v>8229</v>
      </c>
      <c r="C6466" t="s">
        <v>8386</v>
      </c>
      <c r="D6466" s="8" t="s">
        <v>8380</v>
      </c>
      <c r="F6466" s="7">
        <v>1</v>
      </c>
      <c r="G6466" s="4">
        <v>500</v>
      </c>
      <c r="H6466" s="4">
        <v>20</v>
      </c>
      <c r="I6466" s="25">
        <v>15</v>
      </c>
      <c r="J6466" s="4">
        <v>1</v>
      </c>
      <c r="N6466" t="s">
        <v>8343</v>
      </c>
      <c r="O6466" t="s">
        <v>8229</v>
      </c>
      <c r="P6466" t="s">
        <v>8386</v>
      </c>
      <c r="Q6466" s="8" t="s">
        <v>8380</v>
      </c>
      <c r="S6466" s="7">
        <v>1</v>
      </c>
      <c r="T6466" s="4">
        <v>500</v>
      </c>
      <c r="U6466" s="4">
        <v>20</v>
      </c>
      <c r="V6466" s="25">
        <v>15</v>
      </c>
      <c r="W6466" s="4">
        <v>1</v>
      </c>
    </row>
    <row r="6467" spans="1:23" x14ac:dyDescent="0.45">
      <c r="A6467" t="s">
        <v>8343</v>
      </c>
      <c r="B6467" t="s">
        <v>8229</v>
      </c>
      <c r="C6467" t="s">
        <v>8386</v>
      </c>
      <c r="D6467" s="8" t="s">
        <v>8380</v>
      </c>
      <c r="E6467">
        <v>1542</v>
      </c>
      <c r="F6467" s="7">
        <v>1</v>
      </c>
      <c r="G6467" s="4">
        <v>500</v>
      </c>
      <c r="H6467" s="4">
        <v>20</v>
      </c>
      <c r="I6467" s="25">
        <v>15</v>
      </c>
      <c r="J6467" s="4">
        <v>1</v>
      </c>
      <c r="N6467" t="s">
        <v>8343</v>
      </c>
      <c r="O6467" t="s">
        <v>8229</v>
      </c>
      <c r="P6467" t="s">
        <v>8386</v>
      </c>
      <c r="Q6467" s="8" t="s">
        <v>8380</v>
      </c>
      <c r="R6467">
        <v>1542</v>
      </c>
      <c r="S6467" s="7">
        <v>1</v>
      </c>
      <c r="T6467" s="4">
        <v>500</v>
      </c>
      <c r="U6467" s="4">
        <v>20</v>
      </c>
      <c r="V6467" s="25">
        <v>15</v>
      </c>
      <c r="W6467" s="4">
        <v>1</v>
      </c>
    </row>
    <row r="6468" spans="1:23" x14ac:dyDescent="0.45">
      <c r="A6468" t="s">
        <v>8343</v>
      </c>
      <c r="B6468" t="s">
        <v>8229</v>
      </c>
      <c r="C6468" t="s">
        <v>8387</v>
      </c>
      <c r="F6468" s="7"/>
      <c r="G6468" s="4"/>
      <c r="H6468" s="4"/>
      <c r="I6468" s="25"/>
      <c r="J6468" s="4"/>
      <c r="N6468" t="s">
        <v>8343</v>
      </c>
      <c r="O6468" t="s">
        <v>8229</v>
      </c>
      <c r="P6468" t="s">
        <v>8387</v>
      </c>
      <c r="S6468" s="7"/>
      <c r="T6468" s="4"/>
      <c r="U6468" s="4"/>
      <c r="V6468" s="25"/>
      <c r="W6468" s="4"/>
    </row>
    <row r="6469" spans="1:23" x14ac:dyDescent="0.45">
      <c r="A6469" t="s">
        <v>8343</v>
      </c>
      <c r="B6469" t="s">
        <v>8229</v>
      </c>
      <c r="C6469" t="s">
        <v>8387</v>
      </c>
      <c r="D6469" s="8" t="s">
        <v>8380</v>
      </c>
      <c r="F6469" s="7">
        <v>1</v>
      </c>
      <c r="G6469" s="4">
        <v>1500</v>
      </c>
      <c r="H6469" s="4">
        <v>677</v>
      </c>
      <c r="I6469" s="25">
        <v>30</v>
      </c>
      <c r="J6469" s="4">
        <v>12</v>
      </c>
      <c r="N6469" t="s">
        <v>8343</v>
      </c>
      <c r="O6469" t="s">
        <v>8229</v>
      </c>
      <c r="P6469" t="s">
        <v>8387</v>
      </c>
      <c r="Q6469" s="8" t="s">
        <v>8380</v>
      </c>
      <c r="S6469" s="7">
        <v>1</v>
      </c>
      <c r="T6469" s="4">
        <v>1500</v>
      </c>
      <c r="U6469" s="4">
        <v>677</v>
      </c>
      <c r="V6469" s="25">
        <v>30</v>
      </c>
      <c r="W6469" s="4">
        <v>12</v>
      </c>
    </row>
    <row r="6470" spans="1:23" x14ac:dyDescent="0.45">
      <c r="A6470" t="s">
        <v>8343</v>
      </c>
      <c r="B6470" t="s">
        <v>8229</v>
      </c>
      <c r="C6470" t="s">
        <v>8387</v>
      </c>
      <c r="D6470" s="8" t="s">
        <v>8380</v>
      </c>
      <c r="E6470">
        <v>1556</v>
      </c>
      <c r="F6470" s="7">
        <v>1</v>
      </c>
      <c r="G6470" s="4">
        <v>1500</v>
      </c>
      <c r="H6470" s="4">
        <v>677</v>
      </c>
      <c r="I6470" s="25">
        <v>30</v>
      </c>
      <c r="J6470" s="4">
        <v>12</v>
      </c>
      <c r="N6470" t="s">
        <v>8343</v>
      </c>
      <c r="O6470" t="s">
        <v>8229</v>
      </c>
      <c r="P6470" t="s">
        <v>8387</v>
      </c>
      <c r="Q6470" s="8" t="s">
        <v>8380</v>
      </c>
      <c r="R6470">
        <v>1556</v>
      </c>
      <c r="S6470" s="7">
        <v>1</v>
      </c>
      <c r="T6470" s="4">
        <v>1500</v>
      </c>
      <c r="U6470" s="4">
        <v>677</v>
      </c>
      <c r="V6470" s="25">
        <v>30</v>
      </c>
      <c r="W6470" s="4">
        <v>12</v>
      </c>
    </row>
    <row r="6471" spans="1:23" x14ac:dyDescent="0.45">
      <c r="A6471" t="s">
        <v>8343</v>
      </c>
      <c r="B6471" t="s">
        <v>8225</v>
      </c>
      <c r="F6471" s="7">
        <v>3</v>
      </c>
      <c r="G6471" s="4">
        <v>2500</v>
      </c>
      <c r="H6471" s="4">
        <v>425</v>
      </c>
      <c r="I6471" s="25">
        <v>49.703553240741407</v>
      </c>
      <c r="J6471" s="4">
        <v>21</v>
      </c>
      <c r="N6471" t="s">
        <v>8343</v>
      </c>
      <c r="O6471" t="s">
        <v>8225</v>
      </c>
      <c r="S6471" s="7">
        <v>3</v>
      </c>
      <c r="T6471" s="4">
        <v>2500</v>
      </c>
      <c r="U6471" s="4">
        <v>425</v>
      </c>
      <c r="V6471" s="25">
        <v>49.703553240741407</v>
      </c>
      <c r="W6471" s="4">
        <v>21</v>
      </c>
    </row>
    <row r="6472" spans="1:23" x14ac:dyDescent="0.45">
      <c r="A6472" t="s">
        <v>8343</v>
      </c>
      <c r="B6472" t="s">
        <v>8225</v>
      </c>
      <c r="C6472" t="s">
        <v>8385</v>
      </c>
      <c r="F6472" s="7"/>
      <c r="G6472" s="4"/>
      <c r="H6472" s="4"/>
      <c r="I6472" s="25"/>
      <c r="J6472" s="4"/>
      <c r="N6472" t="s">
        <v>8343</v>
      </c>
      <c r="O6472" t="s">
        <v>8225</v>
      </c>
      <c r="P6472" t="s">
        <v>8385</v>
      </c>
      <c r="S6472" s="7"/>
      <c r="T6472" s="4"/>
      <c r="U6472" s="4"/>
      <c r="V6472" s="25"/>
      <c r="W6472" s="4"/>
    </row>
    <row r="6473" spans="1:23" x14ac:dyDescent="0.45">
      <c r="A6473" t="s">
        <v>8343</v>
      </c>
      <c r="B6473" t="s">
        <v>8225</v>
      </c>
      <c r="C6473" t="s">
        <v>8385</v>
      </c>
      <c r="D6473" s="8" t="s">
        <v>8370</v>
      </c>
      <c r="F6473" s="7">
        <v>1</v>
      </c>
      <c r="G6473" s="4">
        <v>1000</v>
      </c>
      <c r="H6473" s="4">
        <v>289</v>
      </c>
      <c r="I6473" s="25">
        <v>60</v>
      </c>
      <c r="J6473" s="4">
        <v>11</v>
      </c>
      <c r="N6473" t="s">
        <v>8343</v>
      </c>
      <c r="O6473" t="s">
        <v>8225</v>
      </c>
      <c r="P6473" t="s">
        <v>8385</v>
      </c>
      <c r="Q6473" s="8" t="s">
        <v>8370</v>
      </c>
      <c r="S6473" s="7">
        <v>1</v>
      </c>
      <c r="T6473" s="4">
        <v>1000</v>
      </c>
      <c r="U6473" s="4">
        <v>289</v>
      </c>
      <c r="V6473" s="25">
        <v>60</v>
      </c>
      <c r="W6473" s="4">
        <v>11</v>
      </c>
    </row>
    <row r="6474" spans="1:23" x14ac:dyDescent="0.45">
      <c r="A6474" t="s">
        <v>8343</v>
      </c>
      <c r="B6474" t="s">
        <v>8225</v>
      </c>
      <c r="C6474" t="s">
        <v>8385</v>
      </c>
      <c r="D6474" s="8" t="s">
        <v>8370</v>
      </c>
      <c r="E6474">
        <v>1546</v>
      </c>
      <c r="F6474" s="7">
        <v>1</v>
      </c>
      <c r="G6474" s="4">
        <v>1000</v>
      </c>
      <c r="H6474" s="4">
        <v>289</v>
      </c>
      <c r="I6474" s="25">
        <v>60</v>
      </c>
      <c r="J6474" s="4">
        <v>11</v>
      </c>
      <c r="N6474" t="s">
        <v>8343</v>
      </c>
      <c r="O6474" t="s">
        <v>8225</v>
      </c>
      <c r="P6474" t="s">
        <v>8385</v>
      </c>
      <c r="Q6474" s="8" t="s">
        <v>8370</v>
      </c>
      <c r="R6474">
        <v>1546</v>
      </c>
      <c r="S6474" s="7">
        <v>1</v>
      </c>
      <c r="T6474" s="4">
        <v>1000</v>
      </c>
      <c r="U6474" s="4">
        <v>289</v>
      </c>
      <c r="V6474" s="25">
        <v>60</v>
      </c>
      <c r="W6474" s="4">
        <v>11</v>
      </c>
    </row>
    <row r="6475" spans="1:23" x14ac:dyDescent="0.45">
      <c r="A6475" t="s">
        <v>8343</v>
      </c>
      <c r="B6475" t="s">
        <v>8225</v>
      </c>
      <c r="C6475" t="s">
        <v>8386</v>
      </c>
      <c r="F6475" s="7"/>
      <c r="G6475" s="4"/>
      <c r="H6475" s="4"/>
      <c r="I6475" s="25"/>
      <c r="J6475" s="4"/>
      <c r="N6475" t="s">
        <v>8343</v>
      </c>
      <c r="O6475" t="s">
        <v>8225</v>
      </c>
      <c r="P6475" t="s">
        <v>8386</v>
      </c>
      <c r="S6475" s="7"/>
      <c r="T6475" s="4"/>
      <c r="U6475" s="4"/>
      <c r="V6475" s="25"/>
      <c r="W6475" s="4"/>
    </row>
    <row r="6476" spans="1:23" x14ac:dyDescent="0.45">
      <c r="A6476" t="s">
        <v>8343</v>
      </c>
      <c r="B6476" t="s">
        <v>8225</v>
      </c>
      <c r="C6476" t="s">
        <v>8386</v>
      </c>
      <c r="D6476" s="8" t="s">
        <v>8380</v>
      </c>
      <c r="F6476" s="7">
        <v>1</v>
      </c>
      <c r="G6476" s="4">
        <v>750</v>
      </c>
      <c r="H6476" s="4">
        <v>35</v>
      </c>
      <c r="I6476" s="25">
        <v>59.110659722224227</v>
      </c>
      <c r="J6476" s="4">
        <v>3</v>
      </c>
      <c r="N6476" t="s">
        <v>8343</v>
      </c>
      <c r="O6476" t="s">
        <v>8225</v>
      </c>
      <c r="P6476" t="s">
        <v>8386</v>
      </c>
      <c r="Q6476" s="8" t="s">
        <v>8380</v>
      </c>
      <c r="S6476" s="7">
        <v>1</v>
      </c>
      <c r="T6476" s="4">
        <v>750</v>
      </c>
      <c r="U6476" s="4">
        <v>35</v>
      </c>
      <c r="V6476" s="25">
        <v>59.110659722224227</v>
      </c>
      <c r="W6476" s="4">
        <v>3</v>
      </c>
    </row>
    <row r="6477" spans="1:23" x14ac:dyDescent="0.45">
      <c r="A6477" t="s">
        <v>8343</v>
      </c>
      <c r="B6477" t="s">
        <v>8225</v>
      </c>
      <c r="C6477" t="s">
        <v>8386</v>
      </c>
      <c r="D6477" s="8" t="s">
        <v>8380</v>
      </c>
      <c r="E6477">
        <v>1558</v>
      </c>
      <c r="F6477" s="7">
        <v>1</v>
      </c>
      <c r="G6477" s="4">
        <v>750</v>
      </c>
      <c r="H6477" s="4">
        <v>35</v>
      </c>
      <c r="I6477" s="25">
        <v>59.110659722224227</v>
      </c>
      <c r="J6477" s="4">
        <v>3</v>
      </c>
      <c r="N6477" t="s">
        <v>8343</v>
      </c>
      <c r="O6477" t="s">
        <v>8225</v>
      </c>
      <c r="P6477" t="s">
        <v>8386</v>
      </c>
      <c r="Q6477" s="8" t="s">
        <v>8380</v>
      </c>
      <c r="R6477">
        <v>1558</v>
      </c>
      <c r="S6477" s="7">
        <v>1</v>
      </c>
      <c r="T6477" s="4">
        <v>750</v>
      </c>
      <c r="U6477" s="4">
        <v>35</v>
      </c>
      <c r="V6477" s="25">
        <v>59.110659722224227</v>
      </c>
      <c r="W6477" s="4">
        <v>3</v>
      </c>
    </row>
    <row r="6478" spans="1:23" x14ac:dyDescent="0.45">
      <c r="A6478" t="s">
        <v>8343</v>
      </c>
      <c r="B6478" t="s">
        <v>8225</v>
      </c>
      <c r="C6478" t="s">
        <v>8387</v>
      </c>
      <c r="F6478" s="7"/>
      <c r="G6478" s="4"/>
      <c r="H6478" s="4"/>
      <c r="I6478" s="25"/>
      <c r="J6478" s="4"/>
      <c r="N6478" t="s">
        <v>8343</v>
      </c>
      <c r="O6478" t="s">
        <v>8225</v>
      </c>
      <c r="P6478" t="s">
        <v>8387</v>
      </c>
      <c r="S6478" s="7"/>
      <c r="T6478" s="4"/>
      <c r="U6478" s="4"/>
      <c r="V6478" s="25"/>
      <c r="W6478" s="4"/>
    </row>
    <row r="6479" spans="1:23" x14ac:dyDescent="0.45">
      <c r="A6479" t="s">
        <v>8343</v>
      </c>
      <c r="B6479" t="s">
        <v>8225</v>
      </c>
      <c r="C6479" t="s">
        <v>8387</v>
      </c>
      <c r="D6479" s="8" t="s">
        <v>8379</v>
      </c>
      <c r="F6479" s="7">
        <v>1</v>
      </c>
      <c r="G6479" s="4">
        <v>750</v>
      </c>
      <c r="H6479" s="4">
        <v>101</v>
      </c>
      <c r="I6479" s="25">
        <v>30</v>
      </c>
      <c r="J6479" s="4">
        <v>7</v>
      </c>
      <c r="N6479" t="s">
        <v>8343</v>
      </c>
      <c r="O6479" t="s">
        <v>8225</v>
      </c>
      <c r="P6479" t="s">
        <v>8387</v>
      </c>
      <c r="Q6479" s="8" t="s">
        <v>8379</v>
      </c>
      <c r="S6479" s="7">
        <v>1</v>
      </c>
      <c r="T6479" s="4">
        <v>750</v>
      </c>
      <c r="U6479" s="4">
        <v>101</v>
      </c>
      <c r="V6479" s="25">
        <v>30</v>
      </c>
      <c r="W6479" s="4">
        <v>7</v>
      </c>
    </row>
    <row r="6480" spans="1:23" x14ac:dyDescent="0.45">
      <c r="A6480" t="s">
        <v>8343</v>
      </c>
      <c r="B6480" t="s">
        <v>8225</v>
      </c>
      <c r="C6480" t="s">
        <v>8387</v>
      </c>
      <c r="D6480" s="8" t="s">
        <v>8379</v>
      </c>
      <c r="E6480">
        <v>1550</v>
      </c>
      <c r="F6480" s="7">
        <v>1</v>
      </c>
      <c r="G6480" s="4">
        <v>750</v>
      </c>
      <c r="H6480" s="4">
        <v>101</v>
      </c>
      <c r="I6480" s="25">
        <v>30</v>
      </c>
      <c r="J6480" s="4">
        <v>7</v>
      </c>
      <c r="N6480" t="s">
        <v>8343</v>
      </c>
      <c r="O6480" t="s">
        <v>8225</v>
      </c>
      <c r="P6480" t="s">
        <v>8387</v>
      </c>
      <c r="Q6480" s="8" t="s">
        <v>8379</v>
      </c>
      <c r="R6480">
        <v>1550</v>
      </c>
      <c r="S6480" s="7">
        <v>1</v>
      </c>
      <c r="T6480" s="4">
        <v>750</v>
      </c>
      <c r="U6480" s="4">
        <v>101</v>
      </c>
      <c r="V6480" s="25">
        <v>30</v>
      </c>
      <c r="W6480" s="4">
        <v>7</v>
      </c>
    </row>
    <row r="6481" spans="1:23" x14ac:dyDescent="0.45">
      <c r="A6481" t="s">
        <v>8343</v>
      </c>
      <c r="B6481" t="s">
        <v>8224</v>
      </c>
      <c r="F6481" s="7">
        <v>14</v>
      </c>
      <c r="G6481" s="4">
        <v>60020</v>
      </c>
      <c r="H6481" s="4">
        <v>2606</v>
      </c>
      <c r="I6481" s="25">
        <v>26.621512896825152</v>
      </c>
      <c r="J6481" s="4">
        <v>33</v>
      </c>
      <c r="N6481" t="s">
        <v>8343</v>
      </c>
      <c r="O6481" t="s">
        <v>8224</v>
      </c>
      <c r="S6481" s="7">
        <v>14</v>
      </c>
      <c r="T6481" s="4">
        <v>60020</v>
      </c>
      <c r="U6481" s="4">
        <v>2606</v>
      </c>
      <c r="V6481" s="25">
        <v>26.621512896825152</v>
      </c>
      <c r="W6481" s="4">
        <v>33</v>
      </c>
    </row>
    <row r="6482" spans="1:23" x14ac:dyDescent="0.45">
      <c r="A6482" t="s">
        <v>8343</v>
      </c>
      <c r="B6482" t="s">
        <v>8224</v>
      </c>
      <c r="C6482" t="s">
        <v>8385</v>
      </c>
      <c r="F6482" s="7"/>
      <c r="G6482" s="4"/>
      <c r="H6482" s="4"/>
      <c r="I6482" s="25"/>
      <c r="J6482" s="4"/>
      <c r="N6482" t="s">
        <v>8343</v>
      </c>
      <c r="O6482" t="s">
        <v>8224</v>
      </c>
      <c r="P6482" t="s">
        <v>8385</v>
      </c>
      <c r="S6482" s="7"/>
      <c r="T6482" s="4"/>
      <c r="U6482" s="4"/>
      <c r="V6482" s="25"/>
      <c r="W6482" s="4"/>
    </row>
    <row r="6483" spans="1:23" x14ac:dyDescent="0.45">
      <c r="A6483" t="s">
        <v>8343</v>
      </c>
      <c r="B6483" t="s">
        <v>8224</v>
      </c>
      <c r="C6483" t="s">
        <v>8385</v>
      </c>
      <c r="D6483" s="8" t="s">
        <v>8371</v>
      </c>
      <c r="F6483" s="7">
        <v>1</v>
      </c>
      <c r="G6483" s="4">
        <v>2500</v>
      </c>
      <c r="H6483" s="4">
        <v>100</v>
      </c>
      <c r="I6483" s="25">
        <v>31</v>
      </c>
      <c r="J6483" s="4">
        <v>1</v>
      </c>
      <c r="N6483" t="s">
        <v>8343</v>
      </c>
      <c r="O6483" t="s">
        <v>8224</v>
      </c>
      <c r="P6483" t="s">
        <v>8385</v>
      </c>
      <c r="Q6483" s="8" t="s">
        <v>8371</v>
      </c>
      <c r="S6483" s="7">
        <v>1</v>
      </c>
      <c r="T6483" s="4">
        <v>2500</v>
      </c>
      <c r="U6483" s="4">
        <v>100</v>
      </c>
      <c r="V6483" s="25">
        <v>31</v>
      </c>
      <c r="W6483" s="4">
        <v>1</v>
      </c>
    </row>
    <row r="6484" spans="1:23" x14ac:dyDescent="0.45">
      <c r="A6484" t="s">
        <v>8343</v>
      </c>
      <c r="B6484" t="s">
        <v>8224</v>
      </c>
      <c r="C6484" t="s">
        <v>8385</v>
      </c>
      <c r="D6484" s="8" t="s">
        <v>8371</v>
      </c>
      <c r="E6484">
        <v>1557</v>
      </c>
      <c r="F6484" s="7">
        <v>1</v>
      </c>
      <c r="G6484" s="4">
        <v>2500</v>
      </c>
      <c r="H6484" s="4">
        <v>100</v>
      </c>
      <c r="I6484" s="25">
        <v>31</v>
      </c>
      <c r="J6484" s="4">
        <v>1</v>
      </c>
      <c r="N6484" t="s">
        <v>8343</v>
      </c>
      <c r="O6484" t="s">
        <v>8224</v>
      </c>
      <c r="P6484" t="s">
        <v>8385</v>
      </c>
      <c r="Q6484" s="8" t="s">
        <v>8371</v>
      </c>
      <c r="R6484">
        <v>1557</v>
      </c>
      <c r="S6484" s="7">
        <v>1</v>
      </c>
      <c r="T6484" s="4">
        <v>2500</v>
      </c>
      <c r="U6484" s="4">
        <v>100</v>
      </c>
      <c r="V6484" s="25">
        <v>31</v>
      </c>
      <c r="W6484" s="4">
        <v>1</v>
      </c>
    </row>
    <row r="6485" spans="1:23" x14ac:dyDescent="0.45">
      <c r="A6485" t="s">
        <v>8343</v>
      </c>
      <c r="B6485" t="s">
        <v>8224</v>
      </c>
      <c r="C6485" t="s">
        <v>8385</v>
      </c>
      <c r="D6485" s="8" t="s">
        <v>8372</v>
      </c>
      <c r="F6485" s="7">
        <v>1</v>
      </c>
      <c r="G6485" s="4">
        <v>4300</v>
      </c>
      <c r="H6485" s="4">
        <v>2115</v>
      </c>
      <c r="I6485" s="25">
        <v>20.477222222223645</v>
      </c>
      <c r="J6485" s="4">
        <v>16</v>
      </c>
      <c r="N6485" t="s">
        <v>8343</v>
      </c>
      <c r="O6485" t="s">
        <v>8224</v>
      </c>
      <c r="P6485" t="s">
        <v>8385</v>
      </c>
      <c r="Q6485" s="8" t="s">
        <v>8372</v>
      </c>
      <c r="S6485" s="7">
        <v>1</v>
      </c>
      <c r="T6485" s="4">
        <v>4300</v>
      </c>
      <c r="U6485" s="4">
        <v>2115</v>
      </c>
      <c r="V6485" s="25">
        <v>20.477222222223645</v>
      </c>
      <c r="W6485" s="4">
        <v>16</v>
      </c>
    </row>
    <row r="6486" spans="1:23" x14ac:dyDescent="0.45">
      <c r="A6486" t="s">
        <v>8343</v>
      </c>
      <c r="B6486" t="s">
        <v>8224</v>
      </c>
      <c r="C6486" t="s">
        <v>8385</v>
      </c>
      <c r="D6486" s="8" t="s">
        <v>8372</v>
      </c>
      <c r="E6486">
        <v>1552</v>
      </c>
      <c r="F6486" s="7">
        <v>1</v>
      </c>
      <c r="G6486" s="4">
        <v>4300</v>
      </c>
      <c r="H6486" s="4">
        <v>2115</v>
      </c>
      <c r="I6486" s="25">
        <v>20.477222222223645</v>
      </c>
      <c r="J6486" s="4">
        <v>16</v>
      </c>
      <c r="N6486" t="s">
        <v>8343</v>
      </c>
      <c r="O6486" t="s">
        <v>8224</v>
      </c>
      <c r="P6486" t="s">
        <v>8385</v>
      </c>
      <c r="Q6486" s="8" t="s">
        <v>8372</v>
      </c>
      <c r="R6486">
        <v>1552</v>
      </c>
      <c r="S6486" s="7">
        <v>1</v>
      </c>
      <c r="T6486" s="4">
        <v>4300</v>
      </c>
      <c r="U6486" s="4">
        <v>2115</v>
      </c>
      <c r="V6486" s="25">
        <v>20.477222222223645</v>
      </c>
      <c r="W6486" s="4">
        <v>16</v>
      </c>
    </row>
    <row r="6487" spans="1:23" x14ac:dyDescent="0.45">
      <c r="A6487" t="s">
        <v>8343</v>
      </c>
      <c r="B6487" t="s">
        <v>8224</v>
      </c>
      <c r="C6487" t="s">
        <v>8385</v>
      </c>
      <c r="D6487" s="8" t="s">
        <v>8373</v>
      </c>
      <c r="F6487" s="7">
        <v>2</v>
      </c>
      <c r="G6487" s="4">
        <v>4750</v>
      </c>
      <c r="H6487" s="4">
        <v>104</v>
      </c>
      <c r="I6487" s="25">
        <v>25.041666666667879</v>
      </c>
      <c r="J6487" s="4">
        <v>5</v>
      </c>
      <c r="N6487" t="s">
        <v>8343</v>
      </c>
      <c r="O6487" t="s">
        <v>8224</v>
      </c>
      <c r="P6487" t="s">
        <v>8385</v>
      </c>
      <c r="Q6487" s="8" t="s">
        <v>8373</v>
      </c>
      <c r="S6487" s="7">
        <v>2</v>
      </c>
      <c r="T6487" s="4">
        <v>4750</v>
      </c>
      <c r="U6487" s="4">
        <v>104</v>
      </c>
      <c r="V6487" s="25">
        <v>25.041666666667879</v>
      </c>
      <c r="W6487" s="4">
        <v>5</v>
      </c>
    </row>
    <row r="6488" spans="1:23" x14ac:dyDescent="0.45">
      <c r="A6488" t="s">
        <v>8343</v>
      </c>
      <c r="B6488" t="s">
        <v>8224</v>
      </c>
      <c r="C6488" t="s">
        <v>8385</v>
      </c>
      <c r="D6488" s="8" t="s">
        <v>8373</v>
      </c>
      <c r="E6488">
        <v>1543</v>
      </c>
      <c r="F6488" s="7">
        <v>1</v>
      </c>
      <c r="G6488" s="4">
        <v>2250</v>
      </c>
      <c r="H6488" s="4">
        <v>10</v>
      </c>
      <c r="I6488" s="25">
        <v>30.041666666664241</v>
      </c>
      <c r="J6488" s="4">
        <v>1</v>
      </c>
      <c r="N6488" t="s">
        <v>8343</v>
      </c>
      <c r="O6488" t="s">
        <v>8224</v>
      </c>
      <c r="P6488" t="s">
        <v>8385</v>
      </c>
      <c r="Q6488" s="8" t="s">
        <v>8373</v>
      </c>
      <c r="R6488">
        <v>1543</v>
      </c>
      <c r="S6488" s="7">
        <v>1</v>
      </c>
      <c r="T6488" s="4">
        <v>2250</v>
      </c>
      <c r="U6488" s="4">
        <v>10</v>
      </c>
      <c r="V6488" s="25">
        <v>30.041666666664241</v>
      </c>
      <c r="W6488" s="4">
        <v>1</v>
      </c>
    </row>
    <row r="6489" spans="1:23" x14ac:dyDescent="0.45">
      <c r="A6489" t="s">
        <v>8343</v>
      </c>
      <c r="B6489" t="s">
        <v>8224</v>
      </c>
      <c r="C6489" t="s">
        <v>8385</v>
      </c>
      <c r="D6489" s="8" t="s">
        <v>8373</v>
      </c>
      <c r="E6489">
        <v>1560</v>
      </c>
      <c r="F6489" s="7">
        <v>1</v>
      </c>
      <c r="G6489" s="4">
        <v>2500</v>
      </c>
      <c r="H6489" s="4">
        <v>94</v>
      </c>
      <c r="I6489" s="25">
        <v>20.041666666671517</v>
      </c>
      <c r="J6489" s="4">
        <v>4</v>
      </c>
      <c r="N6489" t="s">
        <v>8343</v>
      </c>
      <c r="O6489" t="s">
        <v>8224</v>
      </c>
      <c r="P6489" t="s">
        <v>8385</v>
      </c>
      <c r="Q6489" s="8" t="s">
        <v>8373</v>
      </c>
      <c r="R6489">
        <v>1560</v>
      </c>
      <c r="S6489" s="7">
        <v>1</v>
      </c>
      <c r="T6489" s="4">
        <v>2500</v>
      </c>
      <c r="U6489" s="4">
        <v>94</v>
      </c>
      <c r="V6489" s="25">
        <v>20.041666666671517</v>
      </c>
      <c r="W6489" s="4">
        <v>4</v>
      </c>
    </row>
    <row r="6490" spans="1:23" x14ac:dyDescent="0.45">
      <c r="A6490" t="s">
        <v>8343</v>
      </c>
      <c r="B6490" t="s">
        <v>8224</v>
      </c>
      <c r="C6490" t="s">
        <v>8385</v>
      </c>
      <c r="D6490" s="8" t="s">
        <v>8381</v>
      </c>
      <c r="F6490" s="7">
        <v>1</v>
      </c>
      <c r="G6490" s="4">
        <v>18000</v>
      </c>
      <c r="H6490" s="4">
        <v>6</v>
      </c>
      <c r="I6490" s="25">
        <v>30</v>
      </c>
      <c r="J6490" s="4">
        <v>2</v>
      </c>
      <c r="N6490" t="s">
        <v>8343</v>
      </c>
      <c r="O6490" t="s">
        <v>8224</v>
      </c>
      <c r="P6490" t="s">
        <v>8385</v>
      </c>
      <c r="Q6490" s="8" t="s">
        <v>8381</v>
      </c>
      <c r="S6490" s="7">
        <v>1</v>
      </c>
      <c r="T6490" s="4">
        <v>18000</v>
      </c>
      <c r="U6490" s="4">
        <v>6</v>
      </c>
      <c r="V6490" s="25">
        <v>30</v>
      </c>
      <c r="W6490" s="4">
        <v>2</v>
      </c>
    </row>
    <row r="6491" spans="1:23" x14ac:dyDescent="0.45">
      <c r="A6491" t="s">
        <v>8343</v>
      </c>
      <c r="B6491" t="s">
        <v>8224</v>
      </c>
      <c r="C6491" t="s">
        <v>8385</v>
      </c>
      <c r="D6491" s="8" t="s">
        <v>8381</v>
      </c>
      <c r="E6491">
        <v>1541</v>
      </c>
      <c r="F6491" s="7">
        <v>1</v>
      </c>
      <c r="G6491" s="4">
        <v>18000</v>
      </c>
      <c r="H6491" s="4">
        <v>6</v>
      </c>
      <c r="I6491" s="25">
        <v>30</v>
      </c>
      <c r="J6491" s="4">
        <v>2</v>
      </c>
      <c r="N6491" t="s">
        <v>8343</v>
      </c>
      <c r="O6491" t="s">
        <v>8224</v>
      </c>
      <c r="P6491" t="s">
        <v>8385</v>
      </c>
      <c r="Q6491" s="8" t="s">
        <v>8381</v>
      </c>
      <c r="R6491">
        <v>1541</v>
      </c>
      <c r="S6491" s="7">
        <v>1</v>
      </c>
      <c r="T6491" s="4">
        <v>18000</v>
      </c>
      <c r="U6491" s="4">
        <v>6</v>
      </c>
      <c r="V6491" s="25">
        <v>30</v>
      </c>
      <c r="W6491" s="4">
        <v>2</v>
      </c>
    </row>
    <row r="6492" spans="1:23" x14ac:dyDescent="0.45">
      <c r="A6492" t="s">
        <v>8343</v>
      </c>
      <c r="B6492" t="s">
        <v>8224</v>
      </c>
      <c r="C6492" t="s">
        <v>8386</v>
      </c>
      <c r="F6492" s="7"/>
      <c r="G6492" s="4"/>
      <c r="H6492" s="4"/>
      <c r="I6492" s="25"/>
      <c r="J6492" s="4"/>
      <c r="N6492" t="s">
        <v>8343</v>
      </c>
      <c r="O6492" t="s">
        <v>8224</v>
      </c>
      <c r="P6492" t="s">
        <v>8386</v>
      </c>
      <c r="S6492" s="7"/>
      <c r="T6492" s="4"/>
      <c r="U6492" s="4"/>
      <c r="V6492" s="25"/>
      <c r="W6492" s="4"/>
    </row>
    <row r="6493" spans="1:23" x14ac:dyDescent="0.45">
      <c r="A6493" t="s">
        <v>8343</v>
      </c>
      <c r="B6493" t="s">
        <v>8224</v>
      </c>
      <c r="C6493" t="s">
        <v>8386</v>
      </c>
      <c r="D6493" s="8" t="s">
        <v>8376</v>
      </c>
      <c r="F6493" s="7">
        <v>1</v>
      </c>
      <c r="G6493" s="4">
        <v>3000</v>
      </c>
      <c r="H6493" s="4">
        <v>1</v>
      </c>
      <c r="I6493" s="25">
        <v>34.001458333332266</v>
      </c>
      <c r="J6493" s="4">
        <v>1</v>
      </c>
      <c r="N6493" t="s">
        <v>8343</v>
      </c>
      <c r="O6493" t="s">
        <v>8224</v>
      </c>
      <c r="P6493" t="s">
        <v>8386</v>
      </c>
      <c r="Q6493" s="8" t="s">
        <v>8376</v>
      </c>
      <c r="S6493" s="7">
        <v>1</v>
      </c>
      <c r="T6493" s="4">
        <v>3000</v>
      </c>
      <c r="U6493" s="4">
        <v>1</v>
      </c>
      <c r="V6493" s="25">
        <v>34.001458333332266</v>
      </c>
      <c r="W6493" s="4">
        <v>1</v>
      </c>
    </row>
    <row r="6494" spans="1:23" x14ac:dyDescent="0.45">
      <c r="A6494" t="s">
        <v>8343</v>
      </c>
      <c r="B6494" t="s">
        <v>8224</v>
      </c>
      <c r="C6494" t="s">
        <v>8386</v>
      </c>
      <c r="D6494" s="8" t="s">
        <v>8376</v>
      </c>
      <c r="E6494">
        <v>1545</v>
      </c>
      <c r="F6494" s="7">
        <v>1</v>
      </c>
      <c r="G6494" s="4">
        <v>3000</v>
      </c>
      <c r="H6494" s="4">
        <v>1</v>
      </c>
      <c r="I6494" s="25">
        <v>34.001458333332266</v>
      </c>
      <c r="J6494" s="4">
        <v>1</v>
      </c>
      <c r="N6494" t="s">
        <v>8343</v>
      </c>
      <c r="O6494" t="s">
        <v>8224</v>
      </c>
      <c r="P6494" t="s">
        <v>8386</v>
      </c>
      <c r="Q6494" s="8" t="s">
        <v>8376</v>
      </c>
      <c r="R6494">
        <v>1545</v>
      </c>
      <c r="S6494" s="7">
        <v>1</v>
      </c>
      <c r="T6494" s="4">
        <v>3000</v>
      </c>
      <c r="U6494" s="4">
        <v>1</v>
      </c>
      <c r="V6494" s="25">
        <v>34.001458333332266</v>
      </c>
      <c r="W6494" s="4">
        <v>1</v>
      </c>
    </row>
    <row r="6495" spans="1:23" x14ac:dyDescent="0.45">
      <c r="A6495" t="s">
        <v>8343</v>
      </c>
      <c r="B6495" t="s">
        <v>8224</v>
      </c>
      <c r="C6495" t="s">
        <v>8386</v>
      </c>
      <c r="D6495" s="8" t="s">
        <v>8377</v>
      </c>
      <c r="F6495" s="7">
        <v>1</v>
      </c>
      <c r="G6495" s="4">
        <v>1000</v>
      </c>
      <c r="H6495" s="4">
        <v>0</v>
      </c>
      <c r="I6495" s="25">
        <v>41.961296296292858</v>
      </c>
      <c r="J6495" s="4">
        <v>0</v>
      </c>
      <c r="N6495" t="s">
        <v>8343</v>
      </c>
      <c r="O6495" t="s">
        <v>8224</v>
      </c>
      <c r="P6495" t="s">
        <v>8386</v>
      </c>
      <c r="Q6495" s="8" t="s">
        <v>8377</v>
      </c>
      <c r="S6495" s="7">
        <v>1</v>
      </c>
      <c r="T6495" s="4">
        <v>1000</v>
      </c>
      <c r="U6495" s="4">
        <v>0</v>
      </c>
      <c r="V6495" s="25">
        <v>41.961296296292858</v>
      </c>
      <c r="W6495" s="4">
        <v>0</v>
      </c>
    </row>
    <row r="6496" spans="1:23" x14ac:dyDescent="0.45">
      <c r="A6496" t="s">
        <v>8343</v>
      </c>
      <c r="B6496" t="s">
        <v>8224</v>
      </c>
      <c r="C6496" t="s">
        <v>8386</v>
      </c>
      <c r="D6496" s="8" t="s">
        <v>8377</v>
      </c>
      <c r="E6496">
        <v>1544</v>
      </c>
      <c r="F6496" s="7">
        <v>1</v>
      </c>
      <c r="G6496" s="4">
        <v>1000</v>
      </c>
      <c r="H6496" s="4">
        <v>0</v>
      </c>
      <c r="I6496" s="25">
        <v>41.961296296292858</v>
      </c>
      <c r="J6496" s="4">
        <v>0</v>
      </c>
      <c r="N6496" t="s">
        <v>8343</v>
      </c>
      <c r="O6496" t="s">
        <v>8224</v>
      </c>
      <c r="P6496" t="s">
        <v>8386</v>
      </c>
      <c r="Q6496" s="8" t="s">
        <v>8377</v>
      </c>
      <c r="R6496">
        <v>1544</v>
      </c>
      <c r="S6496" s="7">
        <v>1</v>
      </c>
      <c r="T6496" s="4">
        <v>1000</v>
      </c>
      <c r="U6496" s="4">
        <v>0</v>
      </c>
      <c r="V6496" s="25">
        <v>41.961296296292858</v>
      </c>
      <c r="W6496" s="4">
        <v>0</v>
      </c>
    </row>
    <row r="6497" spans="1:23" x14ac:dyDescent="0.45">
      <c r="A6497" t="s">
        <v>8343</v>
      </c>
      <c r="B6497" t="s">
        <v>8224</v>
      </c>
      <c r="C6497" t="s">
        <v>8386</v>
      </c>
      <c r="D6497" s="8" t="s">
        <v>8379</v>
      </c>
      <c r="F6497" s="7">
        <v>2</v>
      </c>
      <c r="G6497" s="4">
        <v>18500</v>
      </c>
      <c r="H6497" s="4">
        <v>50</v>
      </c>
      <c r="I6497" s="25">
        <v>22.5</v>
      </c>
      <c r="J6497" s="4">
        <v>1</v>
      </c>
      <c r="N6497" t="s">
        <v>8343</v>
      </c>
      <c r="O6497" t="s">
        <v>8224</v>
      </c>
      <c r="P6497" t="s">
        <v>8386</v>
      </c>
      <c r="Q6497" s="8" t="s">
        <v>8379</v>
      </c>
      <c r="S6497" s="7">
        <v>2</v>
      </c>
      <c r="T6497" s="4">
        <v>18500</v>
      </c>
      <c r="U6497" s="4">
        <v>50</v>
      </c>
      <c r="V6497" s="25">
        <v>22.5</v>
      </c>
      <c r="W6497" s="4">
        <v>1</v>
      </c>
    </row>
    <row r="6498" spans="1:23" x14ac:dyDescent="0.45">
      <c r="A6498" t="s">
        <v>8343</v>
      </c>
      <c r="B6498" t="s">
        <v>8224</v>
      </c>
      <c r="C6498" t="s">
        <v>8386</v>
      </c>
      <c r="D6498" s="8" t="s">
        <v>8379</v>
      </c>
      <c r="E6498">
        <v>1551</v>
      </c>
      <c r="F6498" s="7">
        <v>1</v>
      </c>
      <c r="G6498" s="4">
        <v>3500</v>
      </c>
      <c r="H6498" s="4">
        <v>0</v>
      </c>
      <c r="I6498" s="25">
        <v>30</v>
      </c>
      <c r="J6498" s="4">
        <v>0</v>
      </c>
      <c r="N6498" t="s">
        <v>8343</v>
      </c>
      <c r="O6498" t="s">
        <v>8224</v>
      </c>
      <c r="P6498" t="s">
        <v>8386</v>
      </c>
      <c r="Q6498" s="8" t="s">
        <v>8379</v>
      </c>
      <c r="R6498">
        <v>1551</v>
      </c>
      <c r="S6498" s="7">
        <v>1</v>
      </c>
      <c r="T6498" s="4">
        <v>3500</v>
      </c>
      <c r="U6498" s="4">
        <v>0</v>
      </c>
      <c r="V6498" s="25">
        <v>30</v>
      </c>
      <c r="W6498" s="4">
        <v>0</v>
      </c>
    </row>
    <row r="6499" spans="1:23" x14ac:dyDescent="0.45">
      <c r="A6499" t="s">
        <v>8343</v>
      </c>
      <c r="B6499" t="s">
        <v>8224</v>
      </c>
      <c r="C6499" t="s">
        <v>8386</v>
      </c>
      <c r="D6499" s="8" t="s">
        <v>8379</v>
      </c>
      <c r="E6499">
        <v>1559</v>
      </c>
      <c r="F6499" s="7">
        <v>1</v>
      </c>
      <c r="G6499" s="4">
        <v>15000</v>
      </c>
      <c r="H6499" s="4">
        <v>50</v>
      </c>
      <c r="I6499" s="25">
        <v>15</v>
      </c>
      <c r="J6499" s="4">
        <v>1</v>
      </c>
      <c r="N6499" t="s">
        <v>8343</v>
      </c>
      <c r="O6499" t="s">
        <v>8224</v>
      </c>
      <c r="P6499" t="s">
        <v>8386</v>
      </c>
      <c r="Q6499" s="8" t="s">
        <v>8379</v>
      </c>
      <c r="R6499">
        <v>1559</v>
      </c>
      <c r="S6499" s="7">
        <v>1</v>
      </c>
      <c r="T6499" s="4">
        <v>15000</v>
      </c>
      <c r="U6499" s="4">
        <v>50</v>
      </c>
      <c r="V6499" s="25">
        <v>15</v>
      </c>
      <c r="W6499" s="4">
        <v>1</v>
      </c>
    </row>
    <row r="6500" spans="1:23" x14ac:dyDescent="0.45">
      <c r="A6500" t="s">
        <v>8343</v>
      </c>
      <c r="B6500" t="s">
        <v>8224</v>
      </c>
      <c r="C6500" t="s">
        <v>8386</v>
      </c>
      <c r="D6500" s="8" t="s">
        <v>8371</v>
      </c>
      <c r="F6500" s="7">
        <v>2</v>
      </c>
      <c r="G6500" s="4">
        <v>6750</v>
      </c>
      <c r="H6500" s="4">
        <v>0</v>
      </c>
      <c r="I6500" s="25">
        <v>26.547268518515921</v>
      </c>
      <c r="J6500" s="4">
        <v>0</v>
      </c>
      <c r="N6500" t="s">
        <v>8343</v>
      </c>
      <c r="O6500" t="s">
        <v>8224</v>
      </c>
      <c r="P6500" t="s">
        <v>8386</v>
      </c>
      <c r="Q6500" s="8" t="s">
        <v>8371</v>
      </c>
      <c r="S6500" s="7">
        <v>2</v>
      </c>
      <c r="T6500" s="4">
        <v>6750</v>
      </c>
      <c r="U6500" s="4">
        <v>0</v>
      </c>
      <c r="V6500" s="25">
        <v>26.547268518515921</v>
      </c>
      <c r="W6500" s="4">
        <v>0</v>
      </c>
    </row>
    <row r="6501" spans="1:23" x14ac:dyDescent="0.45">
      <c r="A6501" t="s">
        <v>8343</v>
      </c>
      <c r="B6501" t="s">
        <v>8224</v>
      </c>
      <c r="C6501" t="s">
        <v>8386</v>
      </c>
      <c r="D6501" s="8" t="s">
        <v>8371</v>
      </c>
      <c r="E6501">
        <v>1553</v>
      </c>
      <c r="F6501" s="7">
        <v>1</v>
      </c>
      <c r="G6501" s="4">
        <v>6000</v>
      </c>
      <c r="H6501" s="4">
        <v>0</v>
      </c>
      <c r="I6501" s="25">
        <v>30</v>
      </c>
      <c r="J6501" s="4">
        <v>0</v>
      </c>
      <c r="N6501" t="s">
        <v>8343</v>
      </c>
      <c r="O6501" t="s">
        <v>8224</v>
      </c>
      <c r="P6501" t="s">
        <v>8386</v>
      </c>
      <c r="Q6501" s="8" t="s">
        <v>8371</v>
      </c>
      <c r="R6501">
        <v>1553</v>
      </c>
      <c r="S6501" s="7">
        <v>1</v>
      </c>
      <c r="T6501" s="4">
        <v>6000</v>
      </c>
      <c r="U6501" s="4">
        <v>0</v>
      </c>
      <c r="V6501" s="25">
        <v>30</v>
      </c>
      <c r="W6501" s="4">
        <v>0</v>
      </c>
    </row>
    <row r="6502" spans="1:23" x14ac:dyDescent="0.45">
      <c r="A6502" t="s">
        <v>8343</v>
      </c>
      <c r="B6502" t="s">
        <v>8224</v>
      </c>
      <c r="C6502" t="s">
        <v>8386</v>
      </c>
      <c r="D6502" s="8" t="s">
        <v>8371</v>
      </c>
      <c r="E6502">
        <v>1555</v>
      </c>
      <c r="F6502" s="7">
        <v>1</v>
      </c>
      <c r="G6502" s="4">
        <v>750</v>
      </c>
      <c r="H6502" s="4">
        <v>0</v>
      </c>
      <c r="I6502" s="25">
        <v>23.094537037031841</v>
      </c>
      <c r="J6502" s="4">
        <v>0</v>
      </c>
      <c r="N6502" t="s">
        <v>8343</v>
      </c>
      <c r="O6502" t="s">
        <v>8224</v>
      </c>
      <c r="P6502" t="s">
        <v>8386</v>
      </c>
      <c r="Q6502" s="8" t="s">
        <v>8371</v>
      </c>
      <c r="R6502">
        <v>1555</v>
      </c>
      <c r="S6502" s="7">
        <v>1</v>
      </c>
      <c r="T6502" s="4">
        <v>750</v>
      </c>
      <c r="U6502" s="4">
        <v>0</v>
      </c>
      <c r="V6502" s="25">
        <v>23.094537037031841</v>
      </c>
      <c r="W6502" s="4">
        <v>0</v>
      </c>
    </row>
    <row r="6503" spans="1:23" x14ac:dyDescent="0.45">
      <c r="A6503" t="s">
        <v>8343</v>
      </c>
      <c r="B6503" t="s">
        <v>8224</v>
      </c>
      <c r="C6503" t="s">
        <v>8386</v>
      </c>
      <c r="D6503" s="8" t="s">
        <v>8373</v>
      </c>
      <c r="F6503" s="7">
        <v>2</v>
      </c>
      <c r="G6503" s="4">
        <v>1200</v>
      </c>
      <c r="H6503" s="4">
        <v>230</v>
      </c>
      <c r="I6503" s="25">
        <v>30.041666666667879</v>
      </c>
      <c r="J6503" s="4">
        <v>7</v>
      </c>
      <c r="N6503" t="s">
        <v>8343</v>
      </c>
      <c r="O6503" t="s">
        <v>8224</v>
      </c>
      <c r="P6503" t="s">
        <v>8386</v>
      </c>
      <c r="Q6503" s="8" t="s">
        <v>8373</v>
      </c>
      <c r="S6503" s="7">
        <v>2</v>
      </c>
      <c r="T6503" s="4">
        <v>1200</v>
      </c>
      <c r="U6503" s="4">
        <v>230</v>
      </c>
      <c r="V6503" s="25">
        <v>30.041666666667879</v>
      </c>
      <c r="W6503" s="4">
        <v>7</v>
      </c>
    </row>
    <row r="6504" spans="1:23" x14ac:dyDescent="0.45">
      <c r="A6504" t="s">
        <v>8343</v>
      </c>
      <c r="B6504" t="s">
        <v>8224</v>
      </c>
      <c r="C6504" t="s">
        <v>8386</v>
      </c>
      <c r="D6504" s="8" t="s">
        <v>8373</v>
      </c>
      <c r="E6504">
        <v>1548</v>
      </c>
      <c r="F6504" s="7">
        <v>1</v>
      </c>
      <c r="G6504" s="4">
        <v>700</v>
      </c>
      <c r="H6504" s="4">
        <v>60</v>
      </c>
      <c r="I6504" s="25">
        <v>30.041666666664241</v>
      </c>
      <c r="J6504" s="4">
        <v>1</v>
      </c>
      <c r="N6504" t="s">
        <v>8343</v>
      </c>
      <c r="O6504" t="s">
        <v>8224</v>
      </c>
      <c r="P6504" t="s">
        <v>8386</v>
      </c>
      <c r="Q6504" s="8" t="s">
        <v>8373</v>
      </c>
      <c r="R6504">
        <v>1548</v>
      </c>
      <c r="S6504" s="7">
        <v>1</v>
      </c>
      <c r="T6504" s="4">
        <v>700</v>
      </c>
      <c r="U6504" s="4">
        <v>60</v>
      </c>
      <c r="V6504" s="25">
        <v>30.041666666664241</v>
      </c>
      <c r="W6504" s="4">
        <v>1</v>
      </c>
    </row>
    <row r="6505" spans="1:23" x14ac:dyDescent="0.45">
      <c r="A6505" t="s">
        <v>8343</v>
      </c>
      <c r="B6505" t="s">
        <v>8224</v>
      </c>
      <c r="C6505" t="s">
        <v>8386</v>
      </c>
      <c r="D6505" s="8" t="s">
        <v>8373</v>
      </c>
      <c r="E6505">
        <v>1549</v>
      </c>
      <c r="F6505" s="7">
        <v>1</v>
      </c>
      <c r="G6505" s="4">
        <v>500</v>
      </c>
      <c r="H6505" s="4">
        <v>170</v>
      </c>
      <c r="I6505" s="25">
        <v>30.041666666671517</v>
      </c>
      <c r="J6505" s="4">
        <v>6</v>
      </c>
      <c r="N6505" t="s">
        <v>8343</v>
      </c>
      <c r="O6505" t="s">
        <v>8224</v>
      </c>
      <c r="P6505" t="s">
        <v>8386</v>
      </c>
      <c r="Q6505" s="8" t="s">
        <v>8373</v>
      </c>
      <c r="R6505">
        <v>1549</v>
      </c>
      <c r="S6505" s="7">
        <v>1</v>
      </c>
      <c r="T6505" s="4">
        <v>500</v>
      </c>
      <c r="U6505" s="4">
        <v>170</v>
      </c>
      <c r="V6505" s="25">
        <v>30.041666666671517</v>
      </c>
      <c r="W6505" s="4">
        <v>6</v>
      </c>
    </row>
    <row r="6506" spans="1:23" x14ac:dyDescent="0.45">
      <c r="A6506" t="s">
        <v>8343</v>
      </c>
      <c r="B6506" t="s">
        <v>8224</v>
      </c>
      <c r="C6506" t="s">
        <v>8388</v>
      </c>
      <c r="F6506" s="7"/>
      <c r="G6506" s="4"/>
      <c r="H6506" s="4"/>
      <c r="I6506" s="25"/>
      <c r="J6506" s="4"/>
      <c r="N6506" t="s">
        <v>8343</v>
      </c>
      <c r="O6506" t="s">
        <v>8224</v>
      </c>
      <c r="P6506" t="s">
        <v>8388</v>
      </c>
      <c r="S6506" s="7"/>
      <c r="T6506" s="4"/>
      <c r="U6506" s="4"/>
      <c r="V6506" s="25"/>
      <c r="W6506" s="4"/>
    </row>
    <row r="6507" spans="1:23" x14ac:dyDescent="0.45">
      <c r="A6507" t="s">
        <v>8343</v>
      </c>
      <c r="B6507" t="s">
        <v>8224</v>
      </c>
      <c r="C6507" t="s">
        <v>8388</v>
      </c>
      <c r="D6507" s="8" t="s">
        <v>8377</v>
      </c>
      <c r="F6507" s="7">
        <v>1</v>
      </c>
      <c r="G6507" s="4">
        <v>20</v>
      </c>
      <c r="H6507" s="4">
        <v>0</v>
      </c>
      <c r="I6507" s="25">
        <v>7</v>
      </c>
      <c r="J6507" s="4">
        <v>0</v>
      </c>
      <c r="N6507" t="s">
        <v>8343</v>
      </c>
      <c r="O6507" t="s">
        <v>8224</v>
      </c>
      <c r="P6507" t="s">
        <v>8388</v>
      </c>
      <c r="Q6507" s="8" t="s">
        <v>8377</v>
      </c>
      <c r="S6507" s="7">
        <v>1</v>
      </c>
      <c r="T6507" s="4">
        <v>20</v>
      </c>
      <c r="U6507" s="4">
        <v>0</v>
      </c>
      <c r="V6507" s="25">
        <v>7</v>
      </c>
      <c r="W6507" s="4">
        <v>0</v>
      </c>
    </row>
    <row r="6508" spans="1:23" x14ac:dyDescent="0.45">
      <c r="A6508" t="s">
        <v>8343</v>
      </c>
      <c r="B6508" t="s">
        <v>8224</v>
      </c>
      <c r="C6508" t="s">
        <v>8388</v>
      </c>
      <c r="D6508" s="8" t="s">
        <v>8377</v>
      </c>
      <c r="E6508">
        <v>1547</v>
      </c>
      <c r="F6508" s="7">
        <v>1</v>
      </c>
      <c r="G6508" s="4">
        <v>20</v>
      </c>
      <c r="H6508" s="4">
        <v>0</v>
      </c>
      <c r="I6508" s="25">
        <v>7</v>
      </c>
      <c r="J6508" s="4">
        <v>0</v>
      </c>
      <c r="N6508" t="s">
        <v>8343</v>
      </c>
      <c r="O6508" t="s">
        <v>8224</v>
      </c>
      <c r="P6508" t="s">
        <v>8388</v>
      </c>
      <c r="Q6508" s="8" t="s">
        <v>8377</v>
      </c>
      <c r="R6508">
        <v>1547</v>
      </c>
      <c r="S6508" s="7">
        <v>1</v>
      </c>
      <c r="T6508" s="4">
        <v>20</v>
      </c>
      <c r="U6508" s="4">
        <v>0</v>
      </c>
      <c r="V6508" s="25">
        <v>7</v>
      </c>
      <c r="W6508" s="4">
        <v>0</v>
      </c>
    </row>
    <row r="6509" spans="1:23" x14ac:dyDescent="0.45">
      <c r="A6509" t="s">
        <v>8344</v>
      </c>
      <c r="B6509"/>
      <c r="F6509" s="7">
        <v>20</v>
      </c>
      <c r="G6509" s="4">
        <v>199080</v>
      </c>
      <c r="H6509" s="4">
        <v>17044</v>
      </c>
      <c r="I6509" s="25">
        <v>37.105471064814267</v>
      </c>
      <c r="J6509" s="4">
        <v>220</v>
      </c>
      <c r="N6509" t="s">
        <v>8344</v>
      </c>
      <c r="O6509"/>
      <c r="S6509" s="7">
        <v>20</v>
      </c>
      <c r="T6509" s="4">
        <v>199080</v>
      </c>
      <c r="U6509" s="4">
        <v>17044</v>
      </c>
      <c r="V6509" s="25">
        <v>37.105471064814267</v>
      </c>
      <c r="W6509" s="4">
        <v>220</v>
      </c>
    </row>
    <row r="6510" spans="1:23" x14ac:dyDescent="0.45">
      <c r="A6510" t="s">
        <v>8344</v>
      </c>
      <c r="B6510" t="s">
        <v>8229</v>
      </c>
      <c r="F6510" s="7">
        <v>1</v>
      </c>
      <c r="G6510" s="4">
        <v>9000</v>
      </c>
      <c r="H6510" s="4">
        <v>223</v>
      </c>
      <c r="I6510" s="25">
        <v>40.16594907407125</v>
      </c>
      <c r="J6510" s="4">
        <v>3</v>
      </c>
      <c r="N6510" t="s">
        <v>8344</v>
      </c>
      <c r="O6510" t="s">
        <v>8229</v>
      </c>
      <c r="S6510" s="7">
        <v>1</v>
      </c>
      <c r="T6510" s="4">
        <v>9000</v>
      </c>
      <c r="U6510" s="4">
        <v>223</v>
      </c>
      <c r="V6510" s="25">
        <v>40.16594907407125</v>
      </c>
      <c r="W6510" s="4">
        <v>3</v>
      </c>
    </row>
    <row r="6511" spans="1:23" x14ac:dyDescent="0.45">
      <c r="A6511" t="s">
        <v>8344</v>
      </c>
      <c r="B6511" t="s">
        <v>8229</v>
      </c>
      <c r="C6511" t="s">
        <v>8388</v>
      </c>
      <c r="F6511" s="7"/>
      <c r="G6511" s="4"/>
      <c r="H6511" s="4"/>
      <c r="I6511" s="25"/>
      <c r="J6511" s="4"/>
      <c r="N6511" t="s">
        <v>8344</v>
      </c>
      <c r="O6511" t="s">
        <v>8229</v>
      </c>
      <c r="P6511" t="s">
        <v>8388</v>
      </c>
      <c r="S6511" s="7"/>
      <c r="T6511" s="4"/>
      <c r="U6511" s="4"/>
      <c r="V6511" s="25"/>
      <c r="W6511" s="4"/>
    </row>
    <row r="6512" spans="1:23" x14ac:dyDescent="0.45">
      <c r="A6512" t="s">
        <v>8344</v>
      </c>
      <c r="B6512" t="s">
        <v>8229</v>
      </c>
      <c r="C6512" t="s">
        <v>8388</v>
      </c>
      <c r="D6512" s="8" t="s">
        <v>8377</v>
      </c>
      <c r="F6512" s="7">
        <v>1</v>
      </c>
      <c r="G6512" s="4">
        <v>9000</v>
      </c>
      <c r="H6512" s="4">
        <v>223</v>
      </c>
      <c r="I6512" s="25">
        <v>40.16594907407125</v>
      </c>
      <c r="J6512" s="4">
        <v>3</v>
      </c>
      <c r="N6512" t="s">
        <v>8344</v>
      </c>
      <c r="O6512" t="s">
        <v>8229</v>
      </c>
      <c r="P6512" t="s">
        <v>8388</v>
      </c>
      <c r="Q6512" s="8" t="s">
        <v>8377</v>
      </c>
      <c r="S6512" s="7">
        <v>1</v>
      </c>
      <c r="T6512" s="4">
        <v>9000</v>
      </c>
      <c r="U6512" s="4">
        <v>223</v>
      </c>
      <c r="V6512" s="25">
        <v>40.16594907407125</v>
      </c>
      <c r="W6512" s="4">
        <v>3</v>
      </c>
    </row>
    <row r="6513" spans="1:23" x14ac:dyDescent="0.45">
      <c r="A6513" t="s">
        <v>8344</v>
      </c>
      <c r="B6513" t="s">
        <v>8229</v>
      </c>
      <c r="C6513" t="s">
        <v>8388</v>
      </c>
      <c r="D6513" s="8" t="s">
        <v>8377</v>
      </c>
      <c r="E6513">
        <v>1573</v>
      </c>
      <c r="F6513" s="7">
        <v>1</v>
      </c>
      <c r="G6513" s="4">
        <v>9000</v>
      </c>
      <c r="H6513" s="4">
        <v>223</v>
      </c>
      <c r="I6513" s="25">
        <v>40.16594907407125</v>
      </c>
      <c r="J6513" s="4">
        <v>3</v>
      </c>
      <c r="N6513" t="s">
        <v>8344</v>
      </c>
      <c r="O6513" t="s">
        <v>8229</v>
      </c>
      <c r="P6513" t="s">
        <v>8388</v>
      </c>
      <c r="Q6513" s="8" t="s">
        <v>8377</v>
      </c>
      <c r="R6513">
        <v>1573</v>
      </c>
      <c r="S6513" s="7">
        <v>1</v>
      </c>
      <c r="T6513" s="4">
        <v>9000</v>
      </c>
      <c r="U6513" s="4">
        <v>223</v>
      </c>
      <c r="V6513" s="25">
        <v>40.16594907407125</v>
      </c>
      <c r="W6513" s="4">
        <v>3</v>
      </c>
    </row>
    <row r="6514" spans="1:23" x14ac:dyDescent="0.45">
      <c r="A6514" t="s">
        <v>8344</v>
      </c>
      <c r="B6514" t="s">
        <v>8225</v>
      </c>
      <c r="F6514" s="7">
        <v>3</v>
      </c>
      <c r="G6514" s="4">
        <v>20600</v>
      </c>
      <c r="H6514" s="4">
        <v>290</v>
      </c>
      <c r="I6514" s="25">
        <v>38.308182870370125</v>
      </c>
      <c r="J6514" s="4">
        <v>9</v>
      </c>
      <c r="N6514" t="s">
        <v>8344</v>
      </c>
      <c r="O6514" t="s">
        <v>8225</v>
      </c>
      <c r="S6514" s="7">
        <v>3</v>
      </c>
      <c r="T6514" s="4">
        <v>20600</v>
      </c>
      <c r="U6514" s="4">
        <v>290</v>
      </c>
      <c r="V6514" s="25">
        <v>38.308182870370125</v>
      </c>
      <c r="W6514" s="4">
        <v>9</v>
      </c>
    </row>
    <row r="6515" spans="1:23" x14ac:dyDescent="0.45">
      <c r="A6515" t="s">
        <v>8344</v>
      </c>
      <c r="B6515" t="s">
        <v>8225</v>
      </c>
      <c r="C6515" t="s">
        <v>8385</v>
      </c>
      <c r="F6515" s="7"/>
      <c r="G6515" s="4"/>
      <c r="H6515" s="4"/>
      <c r="I6515" s="25"/>
      <c r="J6515" s="4"/>
      <c r="N6515" t="s">
        <v>8344</v>
      </c>
      <c r="O6515" t="s">
        <v>8225</v>
      </c>
      <c r="P6515" t="s">
        <v>8385</v>
      </c>
      <c r="S6515" s="7"/>
      <c r="T6515" s="4"/>
      <c r="U6515" s="4"/>
      <c r="V6515" s="25"/>
      <c r="W6515" s="4"/>
    </row>
    <row r="6516" spans="1:23" x14ac:dyDescent="0.45">
      <c r="A6516" t="s">
        <v>8344</v>
      </c>
      <c r="B6516" t="s">
        <v>8225</v>
      </c>
      <c r="C6516" t="s">
        <v>8385</v>
      </c>
      <c r="D6516" s="8" t="s">
        <v>8376</v>
      </c>
      <c r="F6516" s="7">
        <v>1</v>
      </c>
      <c r="G6516" s="4">
        <v>6000</v>
      </c>
      <c r="H6516" s="4">
        <v>85</v>
      </c>
      <c r="I6516" s="25">
        <v>59.958333333335759</v>
      </c>
      <c r="J6516" s="4">
        <v>2</v>
      </c>
      <c r="N6516" t="s">
        <v>8344</v>
      </c>
      <c r="O6516" t="s">
        <v>8225</v>
      </c>
      <c r="P6516" t="s">
        <v>8385</v>
      </c>
      <c r="Q6516" s="8" t="s">
        <v>8376</v>
      </c>
      <c r="S6516" s="7">
        <v>1</v>
      </c>
      <c r="T6516" s="4">
        <v>6000</v>
      </c>
      <c r="U6516" s="4">
        <v>85</v>
      </c>
      <c r="V6516" s="25">
        <v>59.958333333335759</v>
      </c>
      <c r="W6516" s="4">
        <v>2</v>
      </c>
    </row>
    <row r="6517" spans="1:23" x14ac:dyDescent="0.45">
      <c r="A6517" t="s">
        <v>8344</v>
      </c>
      <c r="B6517" t="s">
        <v>8225</v>
      </c>
      <c r="C6517" t="s">
        <v>8385</v>
      </c>
      <c r="D6517" s="8" t="s">
        <v>8376</v>
      </c>
      <c r="E6517">
        <v>1563</v>
      </c>
      <c r="F6517" s="7">
        <v>1</v>
      </c>
      <c r="G6517" s="4">
        <v>6000</v>
      </c>
      <c r="H6517" s="4">
        <v>85</v>
      </c>
      <c r="I6517" s="25">
        <v>59.958333333335759</v>
      </c>
      <c r="J6517" s="4">
        <v>2</v>
      </c>
      <c r="N6517" t="s">
        <v>8344</v>
      </c>
      <c r="O6517" t="s">
        <v>8225</v>
      </c>
      <c r="P6517" t="s">
        <v>8385</v>
      </c>
      <c r="Q6517" s="8" t="s">
        <v>8376</v>
      </c>
      <c r="R6517">
        <v>1563</v>
      </c>
      <c r="S6517" s="7">
        <v>1</v>
      </c>
      <c r="T6517" s="4">
        <v>6000</v>
      </c>
      <c r="U6517" s="4">
        <v>85</v>
      </c>
      <c r="V6517" s="25">
        <v>59.958333333335759</v>
      </c>
      <c r="W6517" s="4">
        <v>2</v>
      </c>
    </row>
    <row r="6518" spans="1:23" x14ac:dyDescent="0.45">
      <c r="A6518" t="s">
        <v>8344</v>
      </c>
      <c r="B6518" t="s">
        <v>8225</v>
      </c>
      <c r="C6518" t="s">
        <v>8386</v>
      </c>
      <c r="F6518" s="7"/>
      <c r="G6518" s="4"/>
      <c r="H6518" s="4"/>
      <c r="I6518" s="25"/>
      <c r="J6518" s="4"/>
      <c r="N6518" t="s">
        <v>8344</v>
      </c>
      <c r="O6518" t="s">
        <v>8225</v>
      </c>
      <c r="P6518" t="s">
        <v>8386</v>
      </c>
      <c r="S6518" s="7"/>
      <c r="T6518" s="4"/>
      <c r="U6518" s="4"/>
      <c r="V6518" s="25"/>
      <c r="W6518" s="4"/>
    </row>
    <row r="6519" spans="1:23" x14ac:dyDescent="0.45">
      <c r="A6519" t="s">
        <v>8344</v>
      </c>
      <c r="B6519" t="s">
        <v>8225</v>
      </c>
      <c r="C6519" t="s">
        <v>8386</v>
      </c>
      <c r="D6519" s="8" t="s">
        <v>8369</v>
      </c>
      <c r="F6519" s="7">
        <v>1</v>
      </c>
      <c r="G6519" s="4">
        <v>12100</v>
      </c>
      <c r="H6519" s="4">
        <v>80</v>
      </c>
      <c r="I6519" s="25">
        <v>30</v>
      </c>
      <c r="J6519" s="4">
        <v>4</v>
      </c>
      <c r="N6519" t="s">
        <v>8344</v>
      </c>
      <c r="O6519" t="s">
        <v>8225</v>
      </c>
      <c r="P6519" t="s">
        <v>8386</v>
      </c>
      <c r="Q6519" s="8" t="s">
        <v>8369</v>
      </c>
      <c r="S6519" s="7">
        <v>1</v>
      </c>
      <c r="T6519" s="4">
        <v>12100</v>
      </c>
      <c r="U6519" s="4">
        <v>80</v>
      </c>
      <c r="V6519" s="25">
        <v>30</v>
      </c>
      <c r="W6519" s="4">
        <v>4</v>
      </c>
    </row>
    <row r="6520" spans="1:23" x14ac:dyDescent="0.45">
      <c r="A6520" t="s">
        <v>8344</v>
      </c>
      <c r="B6520" t="s">
        <v>8225</v>
      </c>
      <c r="C6520" t="s">
        <v>8386</v>
      </c>
      <c r="D6520" s="8" t="s">
        <v>8369</v>
      </c>
      <c r="E6520">
        <v>1571</v>
      </c>
      <c r="F6520" s="7">
        <v>1</v>
      </c>
      <c r="G6520" s="4">
        <v>12100</v>
      </c>
      <c r="H6520" s="4">
        <v>80</v>
      </c>
      <c r="I6520" s="25">
        <v>30</v>
      </c>
      <c r="J6520" s="4">
        <v>4</v>
      </c>
      <c r="N6520" t="s">
        <v>8344</v>
      </c>
      <c r="O6520" t="s">
        <v>8225</v>
      </c>
      <c r="P6520" t="s">
        <v>8386</v>
      </c>
      <c r="Q6520" s="8" t="s">
        <v>8369</v>
      </c>
      <c r="R6520">
        <v>1571</v>
      </c>
      <c r="S6520" s="7">
        <v>1</v>
      </c>
      <c r="T6520" s="4">
        <v>12100</v>
      </c>
      <c r="U6520" s="4">
        <v>80</v>
      </c>
      <c r="V6520" s="25">
        <v>30</v>
      </c>
      <c r="W6520" s="4">
        <v>4</v>
      </c>
    </row>
    <row r="6521" spans="1:23" x14ac:dyDescent="0.45">
      <c r="A6521" t="s">
        <v>8344</v>
      </c>
      <c r="B6521" t="s">
        <v>8225</v>
      </c>
      <c r="C6521" t="s">
        <v>8387</v>
      </c>
      <c r="F6521" s="7"/>
      <c r="G6521" s="4"/>
      <c r="H6521" s="4"/>
      <c r="I6521" s="25"/>
      <c r="J6521" s="4"/>
      <c r="N6521" t="s">
        <v>8344</v>
      </c>
      <c r="O6521" t="s">
        <v>8225</v>
      </c>
      <c r="P6521" t="s">
        <v>8387</v>
      </c>
      <c r="S6521" s="7"/>
      <c r="T6521" s="4"/>
      <c r="U6521" s="4"/>
      <c r="V6521" s="25"/>
      <c r="W6521" s="4"/>
    </row>
    <row r="6522" spans="1:23" x14ac:dyDescent="0.45">
      <c r="A6522" t="s">
        <v>8344</v>
      </c>
      <c r="B6522" t="s">
        <v>8225</v>
      </c>
      <c r="C6522" t="s">
        <v>8387</v>
      </c>
      <c r="D6522" s="8" t="s">
        <v>8377</v>
      </c>
      <c r="F6522" s="7">
        <v>1</v>
      </c>
      <c r="G6522" s="4">
        <v>2500</v>
      </c>
      <c r="H6522" s="4">
        <v>125</v>
      </c>
      <c r="I6522" s="25">
        <v>24.966215277774609</v>
      </c>
      <c r="J6522" s="4">
        <v>3</v>
      </c>
      <c r="N6522" t="s">
        <v>8344</v>
      </c>
      <c r="O6522" t="s">
        <v>8225</v>
      </c>
      <c r="P6522" t="s">
        <v>8387</v>
      </c>
      <c r="Q6522" s="8" t="s">
        <v>8377</v>
      </c>
      <c r="S6522" s="7">
        <v>1</v>
      </c>
      <c r="T6522" s="4">
        <v>2500</v>
      </c>
      <c r="U6522" s="4">
        <v>125</v>
      </c>
      <c r="V6522" s="25">
        <v>24.966215277774609</v>
      </c>
      <c r="W6522" s="4">
        <v>3</v>
      </c>
    </row>
    <row r="6523" spans="1:23" x14ac:dyDescent="0.45">
      <c r="A6523" t="s">
        <v>8344</v>
      </c>
      <c r="B6523" t="s">
        <v>8225</v>
      </c>
      <c r="C6523" t="s">
        <v>8387</v>
      </c>
      <c r="D6523" s="8" t="s">
        <v>8377</v>
      </c>
      <c r="E6523">
        <v>1572</v>
      </c>
      <c r="F6523" s="7">
        <v>1</v>
      </c>
      <c r="G6523" s="4">
        <v>2500</v>
      </c>
      <c r="H6523" s="4">
        <v>125</v>
      </c>
      <c r="I6523" s="25">
        <v>24.966215277774609</v>
      </c>
      <c r="J6523" s="4">
        <v>3</v>
      </c>
      <c r="N6523" t="s">
        <v>8344</v>
      </c>
      <c r="O6523" t="s">
        <v>8225</v>
      </c>
      <c r="P6523" t="s">
        <v>8387</v>
      </c>
      <c r="Q6523" s="8" t="s">
        <v>8377</v>
      </c>
      <c r="R6523">
        <v>1572</v>
      </c>
      <c r="S6523" s="7">
        <v>1</v>
      </c>
      <c r="T6523" s="4">
        <v>2500</v>
      </c>
      <c r="U6523" s="4">
        <v>125</v>
      </c>
      <c r="V6523" s="25">
        <v>24.966215277774609</v>
      </c>
      <c r="W6523" s="4">
        <v>3</v>
      </c>
    </row>
    <row r="6524" spans="1:23" x14ac:dyDescent="0.45">
      <c r="A6524" t="s">
        <v>8344</v>
      </c>
      <c r="B6524" t="s">
        <v>8224</v>
      </c>
      <c r="F6524" s="7">
        <v>16</v>
      </c>
      <c r="G6524" s="4">
        <v>169480</v>
      </c>
      <c r="H6524" s="4">
        <v>16531</v>
      </c>
      <c r="I6524" s="25">
        <v>36.68868272569398</v>
      </c>
      <c r="J6524" s="4">
        <v>208</v>
      </c>
      <c r="N6524" t="s">
        <v>8344</v>
      </c>
      <c r="O6524" t="s">
        <v>8224</v>
      </c>
      <c r="S6524" s="7">
        <v>16</v>
      </c>
      <c r="T6524" s="4">
        <v>169480</v>
      </c>
      <c r="U6524" s="4">
        <v>16531</v>
      </c>
      <c r="V6524" s="25">
        <v>36.68868272569398</v>
      </c>
      <c r="W6524" s="4">
        <v>208</v>
      </c>
    </row>
    <row r="6525" spans="1:23" x14ac:dyDescent="0.45">
      <c r="A6525" t="s">
        <v>8344</v>
      </c>
      <c r="B6525" t="s">
        <v>8224</v>
      </c>
      <c r="C6525" t="s">
        <v>8368</v>
      </c>
      <c r="F6525" s="7"/>
      <c r="G6525" s="4"/>
      <c r="H6525" s="4"/>
      <c r="I6525" s="25"/>
      <c r="J6525" s="4"/>
      <c r="N6525" t="s">
        <v>8344</v>
      </c>
      <c r="O6525" t="s">
        <v>8224</v>
      </c>
      <c r="P6525" t="s">
        <v>8368</v>
      </c>
      <c r="S6525" s="7"/>
      <c r="T6525" s="4"/>
      <c r="U6525" s="4"/>
      <c r="V6525" s="25"/>
      <c r="W6525" s="4"/>
    </row>
    <row r="6526" spans="1:23" x14ac:dyDescent="0.45">
      <c r="A6526" t="s">
        <v>8344</v>
      </c>
      <c r="B6526" t="s">
        <v>8224</v>
      </c>
      <c r="C6526" t="s">
        <v>8368</v>
      </c>
      <c r="D6526" s="8" t="s">
        <v>8372</v>
      </c>
      <c r="F6526" s="7">
        <v>1</v>
      </c>
      <c r="G6526" s="4">
        <v>4000</v>
      </c>
      <c r="H6526" s="4">
        <v>0</v>
      </c>
      <c r="I6526" s="25">
        <v>69.468564814815181</v>
      </c>
      <c r="J6526" s="4">
        <v>0</v>
      </c>
      <c r="N6526" t="s">
        <v>8344</v>
      </c>
      <c r="O6526" t="s">
        <v>8224</v>
      </c>
      <c r="P6526" t="s">
        <v>8368</v>
      </c>
      <c r="Q6526" s="8" t="s">
        <v>8372</v>
      </c>
      <c r="S6526" s="7">
        <v>1</v>
      </c>
      <c r="T6526" s="4">
        <v>4000</v>
      </c>
      <c r="U6526" s="4">
        <v>0</v>
      </c>
      <c r="V6526" s="25">
        <v>69.468564814815181</v>
      </c>
      <c r="W6526" s="4">
        <v>0</v>
      </c>
    </row>
    <row r="6527" spans="1:23" x14ac:dyDescent="0.45">
      <c r="A6527" t="s">
        <v>8344</v>
      </c>
      <c r="B6527" t="s">
        <v>8224</v>
      </c>
      <c r="C6527" t="s">
        <v>8368</v>
      </c>
      <c r="D6527" s="8" t="s">
        <v>8372</v>
      </c>
      <c r="E6527">
        <v>1562</v>
      </c>
      <c r="F6527" s="7">
        <v>1</v>
      </c>
      <c r="G6527" s="4">
        <v>4000</v>
      </c>
      <c r="H6527" s="4">
        <v>0</v>
      </c>
      <c r="I6527" s="25">
        <v>69.468564814815181</v>
      </c>
      <c r="J6527" s="4">
        <v>0</v>
      </c>
      <c r="N6527" t="s">
        <v>8344</v>
      </c>
      <c r="O6527" t="s">
        <v>8224</v>
      </c>
      <c r="P6527" t="s">
        <v>8368</v>
      </c>
      <c r="Q6527" s="8" t="s">
        <v>8372</v>
      </c>
      <c r="R6527">
        <v>1562</v>
      </c>
      <c r="S6527" s="7">
        <v>1</v>
      </c>
      <c r="T6527" s="4">
        <v>4000</v>
      </c>
      <c r="U6527" s="4">
        <v>0</v>
      </c>
      <c r="V6527" s="25">
        <v>69.468564814815181</v>
      </c>
      <c r="W6527" s="4">
        <v>0</v>
      </c>
    </row>
    <row r="6528" spans="1:23" x14ac:dyDescent="0.45">
      <c r="A6528" t="s">
        <v>8344</v>
      </c>
      <c r="B6528" t="s">
        <v>8224</v>
      </c>
      <c r="C6528" t="s">
        <v>8375</v>
      </c>
      <c r="F6528" s="7"/>
      <c r="G6528" s="4"/>
      <c r="H6528" s="4"/>
      <c r="I6528" s="25"/>
      <c r="J6528" s="4"/>
      <c r="N6528" t="s">
        <v>8344</v>
      </c>
      <c r="O6528" t="s">
        <v>8224</v>
      </c>
      <c r="P6528" t="s">
        <v>8375</v>
      </c>
      <c r="S6528" s="7"/>
      <c r="T6528" s="4"/>
      <c r="U6528" s="4"/>
      <c r="V6528" s="25"/>
      <c r="W6528" s="4"/>
    </row>
    <row r="6529" spans="1:23" x14ac:dyDescent="0.45">
      <c r="A6529" t="s">
        <v>8344</v>
      </c>
      <c r="B6529" t="s">
        <v>8224</v>
      </c>
      <c r="C6529" t="s">
        <v>8375</v>
      </c>
      <c r="D6529" s="8" t="s">
        <v>8371</v>
      </c>
      <c r="F6529" s="7">
        <v>1</v>
      </c>
      <c r="G6529" s="4">
        <v>1897</v>
      </c>
      <c r="H6529" s="4">
        <v>205</v>
      </c>
      <c r="I6529" s="25">
        <v>24.017465277778683</v>
      </c>
      <c r="J6529" s="4">
        <v>4</v>
      </c>
      <c r="N6529" t="s">
        <v>8344</v>
      </c>
      <c r="O6529" t="s">
        <v>8224</v>
      </c>
      <c r="P6529" t="s">
        <v>8375</v>
      </c>
      <c r="Q6529" s="8" t="s">
        <v>8371</v>
      </c>
      <c r="S6529" s="7">
        <v>1</v>
      </c>
      <c r="T6529" s="4">
        <v>1897</v>
      </c>
      <c r="U6529" s="4">
        <v>205</v>
      </c>
      <c r="V6529" s="25">
        <v>24.017465277778683</v>
      </c>
      <c r="W6529" s="4">
        <v>4</v>
      </c>
    </row>
    <row r="6530" spans="1:23" x14ac:dyDescent="0.45">
      <c r="A6530" t="s">
        <v>8344</v>
      </c>
      <c r="B6530" t="s">
        <v>8224</v>
      </c>
      <c r="C6530" t="s">
        <v>8375</v>
      </c>
      <c r="D6530" s="8" t="s">
        <v>8371</v>
      </c>
      <c r="E6530">
        <v>1578</v>
      </c>
      <c r="F6530" s="7">
        <v>1</v>
      </c>
      <c r="G6530" s="4">
        <v>1897</v>
      </c>
      <c r="H6530" s="4">
        <v>205</v>
      </c>
      <c r="I6530" s="25">
        <v>24.017465277778683</v>
      </c>
      <c r="J6530" s="4">
        <v>4</v>
      </c>
      <c r="N6530" t="s">
        <v>8344</v>
      </c>
      <c r="O6530" t="s">
        <v>8224</v>
      </c>
      <c r="P6530" t="s">
        <v>8375</v>
      </c>
      <c r="Q6530" s="8" t="s">
        <v>8371</v>
      </c>
      <c r="R6530">
        <v>1578</v>
      </c>
      <c r="S6530" s="7">
        <v>1</v>
      </c>
      <c r="T6530" s="4">
        <v>1897</v>
      </c>
      <c r="U6530" s="4">
        <v>205</v>
      </c>
      <c r="V6530" s="25">
        <v>24.017465277778683</v>
      </c>
      <c r="W6530" s="4">
        <v>4</v>
      </c>
    </row>
    <row r="6531" spans="1:23" x14ac:dyDescent="0.45">
      <c r="A6531" t="s">
        <v>8344</v>
      </c>
      <c r="B6531" t="s">
        <v>8224</v>
      </c>
      <c r="C6531" t="s">
        <v>8382</v>
      </c>
      <c r="F6531" s="7"/>
      <c r="G6531" s="4"/>
      <c r="H6531" s="4"/>
      <c r="I6531" s="25"/>
      <c r="J6531" s="4"/>
      <c r="N6531" t="s">
        <v>8344</v>
      </c>
      <c r="O6531" t="s">
        <v>8224</v>
      </c>
      <c r="P6531" t="s">
        <v>8382</v>
      </c>
      <c r="S6531" s="7"/>
      <c r="T6531" s="4"/>
      <c r="U6531" s="4"/>
      <c r="V6531" s="25"/>
      <c r="W6531" s="4"/>
    </row>
    <row r="6532" spans="1:23" x14ac:dyDescent="0.45">
      <c r="A6532" t="s">
        <v>8344</v>
      </c>
      <c r="B6532" t="s">
        <v>8224</v>
      </c>
      <c r="C6532" t="s">
        <v>8382</v>
      </c>
      <c r="D6532" s="8" t="s">
        <v>8369</v>
      </c>
      <c r="F6532" s="7">
        <v>1</v>
      </c>
      <c r="G6532" s="4">
        <v>4000</v>
      </c>
      <c r="H6532" s="4">
        <v>100</v>
      </c>
      <c r="I6532" s="25">
        <v>30</v>
      </c>
      <c r="J6532" s="4">
        <v>1</v>
      </c>
      <c r="N6532" t="s">
        <v>8344</v>
      </c>
      <c r="O6532" t="s">
        <v>8224</v>
      </c>
      <c r="P6532" t="s">
        <v>8382</v>
      </c>
      <c r="Q6532" s="8" t="s">
        <v>8369</v>
      </c>
      <c r="S6532" s="7">
        <v>1</v>
      </c>
      <c r="T6532" s="4">
        <v>4000</v>
      </c>
      <c r="U6532" s="4">
        <v>100</v>
      </c>
      <c r="V6532" s="25">
        <v>30</v>
      </c>
      <c r="W6532" s="4">
        <v>1</v>
      </c>
    </row>
    <row r="6533" spans="1:23" x14ac:dyDescent="0.45">
      <c r="A6533" t="s">
        <v>8344</v>
      </c>
      <c r="B6533" t="s">
        <v>8224</v>
      </c>
      <c r="C6533" t="s">
        <v>8382</v>
      </c>
      <c r="D6533" s="8" t="s">
        <v>8369</v>
      </c>
      <c r="E6533">
        <v>1565</v>
      </c>
      <c r="F6533" s="7">
        <v>1</v>
      </c>
      <c r="G6533" s="4">
        <v>4000</v>
      </c>
      <c r="H6533" s="4">
        <v>100</v>
      </c>
      <c r="I6533" s="25">
        <v>30</v>
      </c>
      <c r="J6533" s="4">
        <v>1</v>
      </c>
      <c r="N6533" t="s">
        <v>8344</v>
      </c>
      <c r="O6533" t="s">
        <v>8224</v>
      </c>
      <c r="P6533" t="s">
        <v>8382</v>
      </c>
      <c r="Q6533" s="8" t="s">
        <v>8369</v>
      </c>
      <c r="R6533">
        <v>1565</v>
      </c>
      <c r="S6533" s="7">
        <v>1</v>
      </c>
      <c r="T6533" s="4">
        <v>4000</v>
      </c>
      <c r="U6533" s="4">
        <v>100</v>
      </c>
      <c r="V6533" s="25">
        <v>30</v>
      </c>
      <c r="W6533" s="4">
        <v>1</v>
      </c>
    </row>
    <row r="6534" spans="1:23" x14ac:dyDescent="0.45">
      <c r="A6534" t="s">
        <v>8344</v>
      </c>
      <c r="B6534" t="s">
        <v>8224</v>
      </c>
      <c r="C6534" t="s">
        <v>8383</v>
      </c>
      <c r="F6534" s="7"/>
      <c r="G6534" s="4"/>
      <c r="H6534" s="4"/>
      <c r="I6534" s="25"/>
      <c r="J6534" s="4"/>
      <c r="N6534" t="s">
        <v>8344</v>
      </c>
      <c r="O6534" t="s">
        <v>8224</v>
      </c>
      <c r="P6534" t="s">
        <v>8383</v>
      </c>
      <c r="S6534" s="7"/>
      <c r="T6534" s="4"/>
      <c r="U6534" s="4"/>
      <c r="V6534" s="25"/>
      <c r="W6534" s="4"/>
    </row>
    <row r="6535" spans="1:23" x14ac:dyDescent="0.45">
      <c r="A6535" t="s">
        <v>8344</v>
      </c>
      <c r="B6535" t="s">
        <v>8224</v>
      </c>
      <c r="C6535" t="s">
        <v>8383</v>
      </c>
      <c r="D6535" s="8" t="s">
        <v>8378</v>
      </c>
      <c r="F6535" s="7">
        <v>1</v>
      </c>
      <c r="G6535" s="4">
        <v>1750</v>
      </c>
      <c r="H6535" s="4">
        <v>0</v>
      </c>
      <c r="I6535" s="25">
        <v>60</v>
      </c>
      <c r="J6535" s="4">
        <v>0</v>
      </c>
      <c r="N6535" t="s">
        <v>8344</v>
      </c>
      <c r="O6535" t="s">
        <v>8224</v>
      </c>
      <c r="P6535" t="s">
        <v>8383</v>
      </c>
      <c r="Q6535" s="8" t="s">
        <v>8378</v>
      </c>
      <c r="S6535" s="7">
        <v>1</v>
      </c>
      <c r="T6535" s="4">
        <v>1750</v>
      </c>
      <c r="U6535" s="4">
        <v>0</v>
      </c>
      <c r="V6535" s="25">
        <v>60</v>
      </c>
      <c r="W6535" s="4">
        <v>0</v>
      </c>
    </row>
    <row r="6536" spans="1:23" x14ac:dyDescent="0.45">
      <c r="A6536" t="s">
        <v>8344</v>
      </c>
      <c r="B6536" t="s">
        <v>8224</v>
      </c>
      <c r="C6536" t="s">
        <v>8383</v>
      </c>
      <c r="D6536" s="8" t="s">
        <v>8378</v>
      </c>
      <c r="E6536">
        <v>1580</v>
      </c>
      <c r="F6536" s="7">
        <v>1</v>
      </c>
      <c r="G6536" s="4">
        <v>1750</v>
      </c>
      <c r="H6536" s="4">
        <v>0</v>
      </c>
      <c r="I6536" s="25">
        <v>60</v>
      </c>
      <c r="J6536" s="4">
        <v>0</v>
      </c>
      <c r="N6536" t="s">
        <v>8344</v>
      </c>
      <c r="O6536" t="s">
        <v>8224</v>
      </c>
      <c r="P6536" t="s">
        <v>8383</v>
      </c>
      <c r="Q6536" s="8" t="s">
        <v>8378</v>
      </c>
      <c r="R6536">
        <v>1580</v>
      </c>
      <c r="S6536" s="7">
        <v>1</v>
      </c>
      <c r="T6536" s="4">
        <v>1750</v>
      </c>
      <c r="U6536" s="4">
        <v>0</v>
      </c>
      <c r="V6536" s="25">
        <v>60</v>
      </c>
      <c r="W6536" s="4">
        <v>0</v>
      </c>
    </row>
    <row r="6537" spans="1:23" x14ac:dyDescent="0.45">
      <c r="A6537" t="s">
        <v>8344</v>
      </c>
      <c r="B6537" t="s">
        <v>8224</v>
      </c>
      <c r="C6537" t="s">
        <v>8383</v>
      </c>
      <c r="D6537" s="8" t="s">
        <v>8369</v>
      </c>
      <c r="F6537" s="7">
        <v>1</v>
      </c>
      <c r="G6537" s="4">
        <v>10000</v>
      </c>
      <c r="H6537" s="4">
        <v>55</v>
      </c>
      <c r="I6537" s="25">
        <v>60</v>
      </c>
      <c r="J6537" s="4">
        <v>2</v>
      </c>
      <c r="N6537" t="s">
        <v>8344</v>
      </c>
      <c r="O6537" t="s">
        <v>8224</v>
      </c>
      <c r="P6537" t="s">
        <v>8383</v>
      </c>
      <c r="Q6537" s="8" t="s">
        <v>8369</v>
      </c>
      <c r="S6537" s="7">
        <v>1</v>
      </c>
      <c r="T6537" s="4">
        <v>10000</v>
      </c>
      <c r="U6537" s="4">
        <v>55</v>
      </c>
      <c r="V6537" s="25">
        <v>60</v>
      </c>
      <c r="W6537" s="4">
        <v>2</v>
      </c>
    </row>
    <row r="6538" spans="1:23" x14ac:dyDescent="0.45">
      <c r="A6538" t="s">
        <v>8344</v>
      </c>
      <c r="B6538" t="s">
        <v>8224</v>
      </c>
      <c r="C6538" t="s">
        <v>8383</v>
      </c>
      <c r="D6538" s="8" t="s">
        <v>8369</v>
      </c>
      <c r="E6538">
        <v>1577</v>
      </c>
      <c r="F6538" s="7">
        <v>1</v>
      </c>
      <c r="G6538" s="4">
        <v>10000</v>
      </c>
      <c r="H6538" s="4">
        <v>55</v>
      </c>
      <c r="I6538" s="25">
        <v>60</v>
      </c>
      <c r="J6538" s="4">
        <v>2</v>
      </c>
      <c r="N6538" t="s">
        <v>8344</v>
      </c>
      <c r="O6538" t="s">
        <v>8224</v>
      </c>
      <c r="P6538" t="s">
        <v>8383</v>
      </c>
      <c r="Q6538" s="8" t="s">
        <v>8369</v>
      </c>
      <c r="R6538">
        <v>1577</v>
      </c>
      <c r="S6538" s="7">
        <v>1</v>
      </c>
      <c r="T6538" s="4">
        <v>10000</v>
      </c>
      <c r="U6538" s="4">
        <v>55</v>
      </c>
      <c r="V6538" s="25">
        <v>60</v>
      </c>
      <c r="W6538" s="4">
        <v>2</v>
      </c>
    </row>
    <row r="6539" spans="1:23" x14ac:dyDescent="0.45">
      <c r="A6539" t="s">
        <v>8344</v>
      </c>
      <c r="B6539" t="s">
        <v>8224</v>
      </c>
      <c r="C6539" t="s">
        <v>8384</v>
      </c>
      <c r="F6539" s="7"/>
      <c r="G6539" s="4"/>
      <c r="H6539" s="4"/>
      <c r="I6539" s="25"/>
      <c r="J6539" s="4"/>
      <c r="N6539" t="s">
        <v>8344</v>
      </c>
      <c r="O6539" t="s">
        <v>8224</v>
      </c>
      <c r="P6539" t="s">
        <v>8384</v>
      </c>
      <c r="S6539" s="7"/>
      <c r="T6539" s="4"/>
      <c r="U6539" s="4"/>
      <c r="V6539" s="25"/>
      <c r="W6539" s="4"/>
    </row>
    <row r="6540" spans="1:23" x14ac:dyDescent="0.45">
      <c r="A6540" t="s">
        <v>8344</v>
      </c>
      <c r="B6540" t="s">
        <v>8224</v>
      </c>
      <c r="C6540" t="s">
        <v>8384</v>
      </c>
      <c r="D6540" s="8" t="s">
        <v>8379</v>
      </c>
      <c r="F6540" s="7">
        <v>1</v>
      </c>
      <c r="G6540" s="4">
        <v>30000</v>
      </c>
      <c r="H6540" s="4">
        <v>0</v>
      </c>
      <c r="I6540" s="25">
        <v>30</v>
      </c>
      <c r="J6540" s="4">
        <v>0</v>
      </c>
      <c r="N6540" t="s">
        <v>8344</v>
      </c>
      <c r="O6540" t="s">
        <v>8224</v>
      </c>
      <c r="P6540" t="s">
        <v>8384</v>
      </c>
      <c r="Q6540" s="8" t="s">
        <v>8379</v>
      </c>
      <c r="S6540" s="7">
        <v>1</v>
      </c>
      <c r="T6540" s="4">
        <v>30000</v>
      </c>
      <c r="U6540" s="4">
        <v>0</v>
      </c>
      <c r="V6540" s="25">
        <v>30</v>
      </c>
      <c r="W6540" s="4">
        <v>0</v>
      </c>
    </row>
    <row r="6541" spans="1:23" x14ac:dyDescent="0.45">
      <c r="A6541" t="s">
        <v>8344</v>
      </c>
      <c r="B6541" t="s">
        <v>8224</v>
      </c>
      <c r="C6541" t="s">
        <v>8384</v>
      </c>
      <c r="D6541" s="8" t="s">
        <v>8379</v>
      </c>
      <c r="E6541">
        <v>1569</v>
      </c>
      <c r="F6541" s="7">
        <v>1</v>
      </c>
      <c r="G6541" s="4">
        <v>30000</v>
      </c>
      <c r="H6541" s="4">
        <v>0</v>
      </c>
      <c r="I6541" s="25">
        <v>30</v>
      </c>
      <c r="J6541" s="4">
        <v>0</v>
      </c>
      <c r="N6541" t="s">
        <v>8344</v>
      </c>
      <c r="O6541" t="s">
        <v>8224</v>
      </c>
      <c r="P6541" t="s">
        <v>8384</v>
      </c>
      <c r="Q6541" s="8" t="s">
        <v>8379</v>
      </c>
      <c r="R6541">
        <v>1569</v>
      </c>
      <c r="S6541" s="7">
        <v>1</v>
      </c>
      <c r="T6541" s="4">
        <v>30000</v>
      </c>
      <c r="U6541" s="4">
        <v>0</v>
      </c>
      <c r="V6541" s="25">
        <v>30</v>
      </c>
      <c r="W6541" s="4">
        <v>0</v>
      </c>
    </row>
    <row r="6542" spans="1:23" x14ac:dyDescent="0.45">
      <c r="A6542" t="s">
        <v>8344</v>
      </c>
      <c r="B6542" t="s">
        <v>8224</v>
      </c>
      <c r="C6542" t="s">
        <v>8384</v>
      </c>
      <c r="D6542" s="8" t="s">
        <v>8370</v>
      </c>
      <c r="F6542" s="7">
        <v>1</v>
      </c>
      <c r="G6542" s="4">
        <v>3333</v>
      </c>
      <c r="H6542" s="4">
        <v>28</v>
      </c>
      <c r="I6542" s="25">
        <v>33</v>
      </c>
      <c r="J6542" s="4">
        <v>2</v>
      </c>
      <c r="N6542" t="s">
        <v>8344</v>
      </c>
      <c r="O6542" t="s">
        <v>8224</v>
      </c>
      <c r="P6542" t="s">
        <v>8384</v>
      </c>
      <c r="Q6542" s="8" t="s">
        <v>8370</v>
      </c>
      <c r="S6542" s="7">
        <v>1</v>
      </c>
      <c r="T6542" s="4">
        <v>3333</v>
      </c>
      <c r="U6542" s="4">
        <v>28</v>
      </c>
      <c r="V6542" s="25">
        <v>33</v>
      </c>
      <c r="W6542" s="4">
        <v>2</v>
      </c>
    </row>
    <row r="6543" spans="1:23" x14ac:dyDescent="0.45">
      <c r="A6543" t="s">
        <v>8344</v>
      </c>
      <c r="B6543" t="s">
        <v>8224</v>
      </c>
      <c r="C6543" t="s">
        <v>8384</v>
      </c>
      <c r="D6543" s="8" t="s">
        <v>8370</v>
      </c>
      <c r="E6543">
        <v>1579</v>
      </c>
      <c r="F6543" s="7">
        <v>1</v>
      </c>
      <c r="G6543" s="4">
        <v>3333</v>
      </c>
      <c r="H6543" s="4">
        <v>28</v>
      </c>
      <c r="I6543" s="25">
        <v>33</v>
      </c>
      <c r="J6543" s="4">
        <v>2</v>
      </c>
      <c r="N6543" t="s">
        <v>8344</v>
      </c>
      <c r="O6543" t="s">
        <v>8224</v>
      </c>
      <c r="P6543" t="s">
        <v>8384</v>
      </c>
      <c r="Q6543" s="8" t="s">
        <v>8370</v>
      </c>
      <c r="R6543">
        <v>1579</v>
      </c>
      <c r="S6543" s="7">
        <v>1</v>
      </c>
      <c r="T6543" s="4">
        <v>3333</v>
      </c>
      <c r="U6543" s="4">
        <v>28</v>
      </c>
      <c r="V6543" s="25">
        <v>33</v>
      </c>
      <c r="W6543" s="4">
        <v>2</v>
      </c>
    </row>
    <row r="6544" spans="1:23" x14ac:dyDescent="0.45">
      <c r="A6544" t="s">
        <v>8344</v>
      </c>
      <c r="B6544" t="s">
        <v>8224</v>
      </c>
      <c r="C6544" t="s">
        <v>8384</v>
      </c>
      <c r="D6544" s="8" t="s">
        <v>8373</v>
      </c>
      <c r="F6544" s="7">
        <v>1</v>
      </c>
      <c r="G6544" s="4">
        <v>10000</v>
      </c>
      <c r="H6544" s="4">
        <v>67</v>
      </c>
      <c r="I6544" s="25">
        <v>30.041666666664241</v>
      </c>
      <c r="J6544" s="4">
        <v>1</v>
      </c>
      <c r="N6544" t="s">
        <v>8344</v>
      </c>
      <c r="O6544" t="s">
        <v>8224</v>
      </c>
      <c r="P6544" t="s">
        <v>8384</v>
      </c>
      <c r="Q6544" s="8" t="s">
        <v>8373</v>
      </c>
      <c r="S6544" s="7">
        <v>1</v>
      </c>
      <c r="T6544" s="4">
        <v>10000</v>
      </c>
      <c r="U6544" s="4">
        <v>67</v>
      </c>
      <c r="V6544" s="25">
        <v>30.041666666664241</v>
      </c>
      <c r="W6544" s="4">
        <v>1</v>
      </c>
    </row>
    <row r="6545" spans="1:23" x14ac:dyDescent="0.45">
      <c r="A6545" t="s">
        <v>8344</v>
      </c>
      <c r="B6545" t="s">
        <v>8224</v>
      </c>
      <c r="C6545" t="s">
        <v>8384</v>
      </c>
      <c r="D6545" s="8" t="s">
        <v>8373</v>
      </c>
      <c r="E6545">
        <v>1561</v>
      </c>
      <c r="F6545" s="7">
        <v>1</v>
      </c>
      <c r="G6545" s="4">
        <v>10000</v>
      </c>
      <c r="H6545" s="4">
        <v>67</v>
      </c>
      <c r="I6545" s="25">
        <v>30.041666666664241</v>
      </c>
      <c r="J6545" s="4">
        <v>1</v>
      </c>
      <c r="N6545" t="s">
        <v>8344</v>
      </c>
      <c r="O6545" t="s">
        <v>8224</v>
      </c>
      <c r="P6545" t="s">
        <v>8384</v>
      </c>
      <c r="Q6545" s="8" t="s">
        <v>8373</v>
      </c>
      <c r="R6545">
        <v>1561</v>
      </c>
      <c r="S6545" s="7">
        <v>1</v>
      </c>
      <c r="T6545" s="4">
        <v>10000</v>
      </c>
      <c r="U6545" s="4">
        <v>67</v>
      </c>
      <c r="V6545" s="25">
        <v>30.041666666664241</v>
      </c>
      <c r="W6545" s="4">
        <v>1</v>
      </c>
    </row>
    <row r="6546" spans="1:23" x14ac:dyDescent="0.45">
      <c r="A6546" t="s">
        <v>8344</v>
      </c>
      <c r="B6546" t="s">
        <v>8224</v>
      </c>
      <c r="C6546" t="s">
        <v>8385</v>
      </c>
      <c r="F6546" s="7"/>
      <c r="G6546" s="4"/>
      <c r="H6546" s="4"/>
      <c r="I6546" s="25"/>
      <c r="J6546" s="4"/>
      <c r="N6546" t="s">
        <v>8344</v>
      </c>
      <c r="O6546" t="s">
        <v>8224</v>
      </c>
      <c r="P6546" t="s">
        <v>8385</v>
      </c>
      <c r="S6546" s="7"/>
      <c r="T6546" s="4"/>
      <c r="U6546" s="4"/>
      <c r="V6546" s="25"/>
      <c r="W6546" s="4"/>
    </row>
    <row r="6547" spans="1:23" x14ac:dyDescent="0.45">
      <c r="A6547" t="s">
        <v>8344</v>
      </c>
      <c r="B6547" t="s">
        <v>8224</v>
      </c>
      <c r="C6547" t="s">
        <v>8385</v>
      </c>
      <c r="D6547" s="8" t="s">
        <v>8377</v>
      </c>
      <c r="F6547" s="7">
        <v>1</v>
      </c>
      <c r="G6547" s="4">
        <v>8500</v>
      </c>
      <c r="H6547" s="4">
        <v>350</v>
      </c>
      <c r="I6547" s="25">
        <v>15.063136574070086</v>
      </c>
      <c r="J6547" s="4">
        <v>13</v>
      </c>
      <c r="N6547" t="s">
        <v>8344</v>
      </c>
      <c r="O6547" t="s">
        <v>8224</v>
      </c>
      <c r="P6547" t="s">
        <v>8385</v>
      </c>
      <c r="Q6547" s="8" t="s">
        <v>8377</v>
      </c>
      <c r="S6547" s="7">
        <v>1</v>
      </c>
      <c r="T6547" s="4">
        <v>8500</v>
      </c>
      <c r="U6547" s="4">
        <v>350</v>
      </c>
      <c r="V6547" s="25">
        <v>15.063136574070086</v>
      </c>
      <c r="W6547" s="4">
        <v>13</v>
      </c>
    </row>
    <row r="6548" spans="1:23" x14ac:dyDescent="0.45">
      <c r="A6548" t="s">
        <v>8344</v>
      </c>
      <c r="B6548" t="s">
        <v>8224</v>
      </c>
      <c r="C6548" t="s">
        <v>8385</v>
      </c>
      <c r="D6548" s="8" t="s">
        <v>8377</v>
      </c>
      <c r="E6548">
        <v>1567</v>
      </c>
      <c r="F6548" s="7">
        <v>1</v>
      </c>
      <c r="G6548" s="4">
        <v>8500</v>
      </c>
      <c r="H6548" s="4">
        <v>350</v>
      </c>
      <c r="I6548" s="25">
        <v>15.063136574070086</v>
      </c>
      <c r="J6548" s="4">
        <v>13</v>
      </c>
      <c r="N6548" t="s">
        <v>8344</v>
      </c>
      <c r="O6548" t="s">
        <v>8224</v>
      </c>
      <c r="P6548" t="s">
        <v>8385</v>
      </c>
      <c r="Q6548" s="8" t="s">
        <v>8377</v>
      </c>
      <c r="R6548">
        <v>1567</v>
      </c>
      <c r="S6548" s="7">
        <v>1</v>
      </c>
      <c r="T6548" s="4">
        <v>8500</v>
      </c>
      <c r="U6548" s="4">
        <v>350</v>
      </c>
      <c r="V6548" s="25">
        <v>15.063136574070086</v>
      </c>
      <c r="W6548" s="4">
        <v>13</v>
      </c>
    </row>
    <row r="6549" spans="1:23" x14ac:dyDescent="0.45">
      <c r="A6549" t="s">
        <v>8344</v>
      </c>
      <c r="B6549" t="s">
        <v>8224</v>
      </c>
      <c r="C6549" t="s">
        <v>8385</v>
      </c>
      <c r="D6549" s="8" t="s">
        <v>8380</v>
      </c>
      <c r="F6549" s="7">
        <v>1</v>
      </c>
      <c r="G6549" s="4">
        <v>10000</v>
      </c>
      <c r="H6549" s="4">
        <v>2291</v>
      </c>
      <c r="I6549" s="25">
        <v>30</v>
      </c>
      <c r="J6549" s="4">
        <v>35</v>
      </c>
      <c r="N6549" t="s">
        <v>8344</v>
      </c>
      <c r="O6549" t="s">
        <v>8224</v>
      </c>
      <c r="P6549" t="s">
        <v>8385</v>
      </c>
      <c r="Q6549" s="8" t="s">
        <v>8380</v>
      </c>
      <c r="S6549" s="7">
        <v>1</v>
      </c>
      <c r="T6549" s="4">
        <v>10000</v>
      </c>
      <c r="U6549" s="4">
        <v>2291</v>
      </c>
      <c r="V6549" s="25">
        <v>30</v>
      </c>
      <c r="W6549" s="4">
        <v>35</v>
      </c>
    </row>
    <row r="6550" spans="1:23" x14ac:dyDescent="0.45">
      <c r="A6550" t="s">
        <v>8344</v>
      </c>
      <c r="B6550" t="s">
        <v>8224</v>
      </c>
      <c r="C6550" t="s">
        <v>8385</v>
      </c>
      <c r="D6550" s="8" t="s">
        <v>8380</v>
      </c>
      <c r="E6550">
        <v>1575</v>
      </c>
      <c r="F6550" s="7">
        <v>1</v>
      </c>
      <c r="G6550" s="4">
        <v>10000</v>
      </c>
      <c r="H6550" s="4">
        <v>2291</v>
      </c>
      <c r="I6550" s="25">
        <v>30</v>
      </c>
      <c r="J6550" s="4">
        <v>35</v>
      </c>
      <c r="N6550" t="s">
        <v>8344</v>
      </c>
      <c r="O6550" t="s">
        <v>8224</v>
      </c>
      <c r="P6550" t="s">
        <v>8385</v>
      </c>
      <c r="Q6550" s="8" t="s">
        <v>8380</v>
      </c>
      <c r="R6550">
        <v>1575</v>
      </c>
      <c r="S6550" s="7">
        <v>1</v>
      </c>
      <c r="T6550" s="4">
        <v>10000</v>
      </c>
      <c r="U6550" s="4">
        <v>2291</v>
      </c>
      <c r="V6550" s="25">
        <v>30</v>
      </c>
      <c r="W6550" s="4">
        <v>35</v>
      </c>
    </row>
    <row r="6551" spans="1:23" x14ac:dyDescent="0.45">
      <c r="A6551" t="s">
        <v>8344</v>
      </c>
      <c r="B6551" t="s">
        <v>8224</v>
      </c>
      <c r="C6551" t="s">
        <v>8385</v>
      </c>
      <c r="D6551" s="8" t="s">
        <v>8374</v>
      </c>
      <c r="F6551" s="7">
        <v>1</v>
      </c>
      <c r="G6551" s="4">
        <v>25000</v>
      </c>
      <c r="H6551" s="4">
        <v>3410</v>
      </c>
      <c r="I6551" s="25">
        <v>35</v>
      </c>
      <c r="J6551" s="4">
        <v>22</v>
      </c>
      <c r="N6551" t="s">
        <v>8344</v>
      </c>
      <c r="O6551" t="s">
        <v>8224</v>
      </c>
      <c r="P6551" t="s">
        <v>8385</v>
      </c>
      <c r="Q6551" s="8" t="s">
        <v>8374</v>
      </c>
      <c r="S6551" s="7">
        <v>1</v>
      </c>
      <c r="T6551" s="4">
        <v>25000</v>
      </c>
      <c r="U6551" s="4">
        <v>3410</v>
      </c>
      <c r="V6551" s="25">
        <v>35</v>
      </c>
      <c r="W6551" s="4">
        <v>22</v>
      </c>
    </row>
    <row r="6552" spans="1:23" x14ac:dyDescent="0.45">
      <c r="A6552" t="s">
        <v>8344</v>
      </c>
      <c r="B6552" t="s">
        <v>8224</v>
      </c>
      <c r="C6552" t="s">
        <v>8385</v>
      </c>
      <c r="D6552" s="8" t="s">
        <v>8374</v>
      </c>
      <c r="E6552">
        <v>1568</v>
      </c>
      <c r="F6552" s="7">
        <v>1</v>
      </c>
      <c r="G6552" s="4">
        <v>25000</v>
      </c>
      <c r="H6552" s="4">
        <v>3410</v>
      </c>
      <c r="I6552" s="25">
        <v>35</v>
      </c>
      <c r="J6552" s="4">
        <v>22</v>
      </c>
      <c r="N6552" t="s">
        <v>8344</v>
      </c>
      <c r="O6552" t="s">
        <v>8224</v>
      </c>
      <c r="P6552" t="s">
        <v>8385</v>
      </c>
      <c r="Q6552" s="8" t="s">
        <v>8374</v>
      </c>
      <c r="R6552">
        <v>1568</v>
      </c>
      <c r="S6552" s="7">
        <v>1</v>
      </c>
      <c r="T6552" s="4">
        <v>25000</v>
      </c>
      <c r="U6552" s="4">
        <v>3410</v>
      </c>
      <c r="V6552" s="25">
        <v>35</v>
      </c>
      <c r="W6552" s="4">
        <v>22</v>
      </c>
    </row>
    <row r="6553" spans="1:23" x14ac:dyDescent="0.45">
      <c r="A6553" t="s">
        <v>8344</v>
      </c>
      <c r="B6553" t="s">
        <v>8224</v>
      </c>
      <c r="C6553" t="s">
        <v>8386</v>
      </c>
      <c r="F6553" s="7"/>
      <c r="G6553" s="4"/>
      <c r="H6553" s="4"/>
      <c r="I6553" s="25"/>
      <c r="J6553" s="4"/>
      <c r="N6553" t="s">
        <v>8344</v>
      </c>
      <c r="O6553" t="s">
        <v>8224</v>
      </c>
      <c r="P6553" t="s">
        <v>8386</v>
      </c>
      <c r="S6553" s="7"/>
      <c r="T6553" s="4"/>
      <c r="U6553" s="4"/>
      <c r="V6553" s="25"/>
      <c r="W6553" s="4"/>
    </row>
    <row r="6554" spans="1:23" x14ac:dyDescent="0.45">
      <c r="A6554" t="s">
        <v>8344</v>
      </c>
      <c r="B6554" t="s">
        <v>8224</v>
      </c>
      <c r="C6554" t="s">
        <v>8386</v>
      </c>
      <c r="D6554" s="8" t="s">
        <v>8376</v>
      </c>
      <c r="F6554" s="7">
        <v>1</v>
      </c>
      <c r="G6554" s="4">
        <v>10000</v>
      </c>
      <c r="H6554" s="4">
        <v>506</v>
      </c>
      <c r="I6554" s="25">
        <v>35</v>
      </c>
      <c r="J6554" s="4">
        <v>6</v>
      </c>
      <c r="N6554" t="s">
        <v>8344</v>
      </c>
      <c r="O6554" t="s">
        <v>8224</v>
      </c>
      <c r="P6554" t="s">
        <v>8386</v>
      </c>
      <c r="Q6554" s="8" t="s">
        <v>8376</v>
      </c>
      <c r="S6554" s="7">
        <v>1</v>
      </c>
      <c r="T6554" s="4">
        <v>10000</v>
      </c>
      <c r="U6554" s="4">
        <v>506</v>
      </c>
      <c r="V6554" s="25">
        <v>35</v>
      </c>
      <c r="W6554" s="4">
        <v>6</v>
      </c>
    </row>
    <row r="6555" spans="1:23" x14ac:dyDescent="0.45">
      <c r="A6555" t="s">
        <v>8344</v>
      </c>
      <c r="B6555" t="s">
        <v>8224</v>
      </c>
      <c r="C6555" t="s">
        <v>8386</v>
      </c>
      <c r="D6555" s="8" t="s">
        <v>8376</v>
      </c>
      <c r="E6555">
        <v>1574</v>
      </c>
      <c r="F6555" s="7">
        <v>1</v>
      </c>
      <c r="G6555" s="4">
        <v>10000</v>
      </c>
      <c r="H6555" s="4">
        <v>506</v>
      </c>
      <c r="I6555" s="25">
        <v>35</v>
      </c>
      <c r="J6555" s="4">
        <v>6</v>
      </c>
      <c r="N6555" t="s">
        <v>8344</v>
      </c>
      <c r="O6555" t="s">
        <v>8224</v>
      </c>
      <c r="P6555" t="s">
        <v>8386</v>
      </c>
      <c r="Q6555" s="8" t="s">
        <v>8376</v>
      </c>
      <c r="R6555">
        <v>1574</v>
      </c>
      <c r="S6555" s="7">
        <v>1</v>
      </c>
      <c r="T6555" s="4">
        <v>10000</v>
      </c>
      <c r="U6555" s="4">
        <v>506</v>
      </c>
      <c r="V6555" s="25">
        <v>35</v>
      </c>
      <c r="W6555" s="4">
        <v>6</v>
      </c>
    </row>
    <row r="6556" spans="1:23" x14ac:dyDescent="0.45">
      <c r="A6556" t="s">
        <v>8344</v>
      </c>
      <c r="B6556" t="s">
        <v>8224</v>
      </c>
      <c r="C6556" t="s">
        <v>8386</v>
      </c>
      <c r="D6556" s="8" t="s">
        <v>8379</v>
      </c>
      <c r="F6556" s="7">
        <v>1</v>
      </c>
      <c r="G6556" s="4">
        <v>10000</v>
      </c>
      <c r="H6556" s="4">
        <v>10</v>
      </c>
      <c r="I6556" s="25">
        <v>31.469803240739566</v>
      </c>
      <c r="J6556" s="4">
        <v>1</v>
      </c>
      <c r="N6556" t="s">
        <v>8344</v>
      </c>
      <c r="O6556" t="s">
        <v>8224</v>
      </c>
      <c r="P6556" t="s">
        <v>8386</v>
      </c>
      <c r="Q6556" s="8" t="s">
        <v>8379</v>
      </c>
      <c r="S6556" s="7">
        <v>1</v>
      </c>
      <c r="T6556" s="4">
        <v>10000</v>
      </c>
      <c r="U6556" s="4">
        <v>10</v>
      </c>
      <c r="V6556" s="25">
        <v>31.469803240739566</v>
      </c>
      <c r="W6556" s="4">
        <v>1</v>
      </c>
    </row>
    <row r="6557" spans="1:23" x14ac:dyDescent="0.45">
      <c r="A6557" t="s">
        <v>8344</v>
      </c>
      <c r="B6557" t="s">
        <v>8224</v>
      </c>
      <c r="C6557" t="s">
        <v>8386</v>
      </c>
      <c r="D6557" s="8" t="s">
        <v>8379</v>
      </c>
      <c r="E6557">
        <v>1564</v>
      </c>
      <c r="F6557" s="7">
        <v>1</v>
      </c>
      <c r="G6557" s="4">
        <v>10000</v>
      </c>
      <c r="H6557" s="4">
        <v>10</v>
      </c>
      <c r="I6557" s="25">
        <v>31.469803240739566</v>
      </c>
      <c r="J6557" s="4">
        <v>1</v>
      </c>
      <c r="N6557" t="s">
        <v>8344</v>
      </c>
      <c r="O6557" t="s">
        <v>8224</v>
      </c>
      <c r="P6557" t="s">
        <v>8386</v>
      </c>
      <c r="Q6557" s="8" t="s">
        <v>8379</v>
      </c>
      <c r="R6557">
        <v>1564</v>
      </c>
      <c r="S6557" s="7">
        <v>1</v>
      </c>
      <c r="T6557" s="4">
        <v>10000</v>
      </c>
      <c r="U6557" s="4">
        <v>10</v>
      </c>
      <c r="V6557" s="25">
        <v>31.469803240739566</v>
      </c>
      <c r="W6557" s="4">
        <v>1</v>
      </c>
    </row>
    <row r="6558" spans="1:23" x14ac:dyDescent="0.45">
      <c r="A6558" t="s">
        <v>8344</v>
      </c>
      <c r="B6558" t="s">
        <v>8224</v>
      </c>
      <c r="C6558" t="s">
        <v>8386</v>
      </c>
      <c r="D6558" s="8" t="s">
        <v>8369</v>
      </c>
      <c r="F6558" s="7">
        <v>1</v>
      </c>
      <c r="G6558" s="4">
        <v>5000</v>
      </c>
      <c r="H6558" s="4">
        <v>650</v>
      </c>
      <c r="I6558" s="25">
        <v>45</v>
      </c>
      <c r="J6558" s="4">
        <v>10</v>
      </c>
      <c r="N6558" t="s">
        <v>8344</v>
      </c>
      <c r="O6558" t="s">
        <v>8224</v>
      </c>
      <c r="P6558" t="s">
        <v>8386</v>
      </c>
      <c r="Q6558" s="8" t="s">
        <v>8369</v>
      </c>
      <c r="S6558" s="7">
        <v>1</v>
      </c>
      <c r="T6558" s="4">
        <v>5000</v>
      </c>
      <c r="U6558" s="4">
        <v>650</v>
      </c>
      <c r="V6558" s="25">
        <v>45</v>
      </c>
      <c r="W6558" s="4">
        <v>10</v>
      </c>
    </row>
    <row r="6559" spans="1:23" x14ac:dyDescent="0.45">
      <c r="A6559" t="s">
        <v>8344</v>
      </c>
      <c r="B6559" t="s">
        <v>8224</v>
      </c>
      <c r="C6559" t="s">
        <v>8386</v>
      </c>
      <c r="D6559" s="8" t="s">
        <v>8369</v>
      </c>
      <c r="E6559">
        <v>1576</v>
      </c>
      <c r="F6559" s="7">
        <v>1</v>
      </c>
      <c r="G6559" s="4">
        <v>5000</v>
      </c>
      <c r="H6559" s="4">
        <v>650</v>
      </c>
      <c r="I6559" s="25">
        <v>45</v>
      </c>
      <c r="J6559" s="4">
        <v>10</v>
      </c>
      <c r="N6559" t="s">
        <v>8344</v>
      </c>
      <c r="O6559" t="s">
        <v>8224</v>
      </c>
      <c r="P6559" t="s">
        <v>8386</v>
      </c>
      <c r="Q6559" s="8" t="s">
        <v>8369</v>
      </c>
      <c r="R6559">
        <v>1576</v>
      </c>
      <c r="S6559" s="7">
        <v>1</v>
      </c>
      <c r="T6559" s="4">
        <v>5000</v>
      </c>
      <c r="U6559" s="4">
        <v>650</v>
      </c>
      <c r="V6559" s="25">
        <v>45</v>
      </c>
      <c r="W6559" s="4">
        <v>10</v>
      </c>
    </row>
    <row r="6560" spans="1:23" x14ac:dyDescent="0.45">
      <c r="A6560" t="s">
        <v>8344</v>
      </c>
      <c r="B6560" t="s">
        <v>8224</v>
      </c>
      <c r="C6560" t="s">
        <v>8387</v>
      </c>
      <c r="F6560" s="7"/>
      <c r="G6560" s="4"/>
      <c r="H6560" s="4"/>
      <c r="I6560" s="25"/>
      <c r="J6560" s="4"/>
      <c r="N6560" t="s">
        <v>8344</v>
      </c>
      <c r="O6560" t="s">
        <v>8224</v>
      </c>
      <c r="P6560" t="s">
        <v>8387</v>
      </c>
      <c r="S6560" s="7"/>
      <c r="T6560" s="4"/>
      <c r="U6560" s="4"/>
      <c r="V6560" s="25"/>
      <c r="W6560" s="4"/>
    </row>
    <row r="6561" spans="1:23" x14ac:dyDescent="0.45">
      <c r="A6561" t="s">
        <v>8344</v>
      </c>
      <c r="B6561" t="s">
        <v>8224</v>
      </c>
      <c r="C6561" t="s">
        <v>8387</v>
      </c>
      <c r="D6561" s="8" t="s">
        <v>8378</v>
      </c>
      <c r="F6561" s="7">
        <v>1</v>
      </c>
      <c r="G6561" s="4">
        <v>6000</v>
      </c>
      <c r="H6561" s="4">
        <v>2484</v>
      </c>
      <c r="I6561" s="25">
        <v>29.958333333328483</v>
      </c>
      <c r="J6561" s="4">
        <v>52</v>
      </c>
      <c r="N6561" t="s">
        <v>8344</v>
      </c>
      <c r="O6561" t="s">
        <v>8224</v>
      </c>
      <c r="P6561" t="s">
        <v>8387</v>
      </c>
      <c r="Q6561" s="8" t="s">
        <v>8378</v>
      </c>
      <c r="S6561" s="7">
        <v>1</v>
      </c>
      <c r="T6561" s="4">
        <v>6000</v>
      </c>
      <c r="U6561" s="4">
        <v>2484</v>
      </c>
      <c r="V6561" s="25">
        <v>29.958333333328483</v>
      </c>
      <c r="W6561" s="4">
        <v>52</v>
      </c>
    </row>
    <row r="6562" spans="1:23" x14ac:dyDescent="0.45">
      <c r="A6562" t="s">
        <v>8344</v>
      </c>
      <c r="B6562" t="s">
        <v>8224</v>
      </c>
      <c r="C6562" t="s">
        <v>8387</v>
      </c>
      <c r="D6562" s="8" t="s">
        <v>8378</v>
      </c>
      <c r="E6562">
        <v>1570</v>
      </c>
      <c r="F6562" s="7">
        <v>1</v>
      </c>
      <c r="G6562" s="4">
        <v>6000</v>
      </c>
      <c r="H6562" s="4">
        <v>2484</v>
      </c>
      <c r="I6562" s="25">
        <v>29.958333333328483</v>
      </c>
      <c r="J6562" s="4">
        <v>52</v>
      </c>
      <c r="N6562" t="s">
        <v>8344</v>
      </c>
      <c r="O6562" t="s">
        <v>8224</v>
      </c>
      <c r="P6562" t="s">
        <v>8387</v>
      </c>
      <c r="Q6562" s="8" t="s">
        <v>8378</v>
      </c>
      <c r="R6562">
        <v>1570</v>
      </c>
      <c r="S6562" s="7">
        <v>1</v>
      </c>
      <c r="T6562" s="4">
        <v>6000</v>
      </c>
      <c r="U6562" s="4">
        <v>2484</v>
      </c>
      <c r="V6562" s="25">
        <v>29.958333333328483</v>
      </c>
      <c r="W6562" s="4">
        <v>52</v>
      </c>
    </row>
    <row r="6563" spans="1:23" x14ac:dyDescent="0.45">
      <c r="A6563" t="s">
        <v>8344</v>
      </c>
      <c r="B6563" t="s">
        <v>8224</v>
      </c>
      <c r="C6563" t="s">
        <v>8387</v>
      </c>
      <c r="D6563" s="8" t="s">
        <v>8380</v>
      </c>
      <c r="F6563" s="7">
        <v>1</v>
      </c>
      <c r="G6563" s="4">
        <v>30000</v>
      </c>
      <c r="H6563" s="4">
        <v>6375</v>
      </c>
      <c r="I6563" s="25">
        <v>28.999953703707433</v>
      </c>
      <c r="J6563" s="4">
        <v>59</v>
      </c>
      <c r="N6563" t="s">
        <v>8344</v>
      </c>
      <c r="O6563" t="s">
        <v>8224</v>
      </c>
      <c r="P6563" t="s">
        <v>8387</v>
      </c>
      <c r="Q6563" s="8" t="s">
        <v>8380</v>
      </c>
      <c r="S6563" s="7">
        <v>1</v>
      </c>
      <c r="T6563" s="4">
        <v>30000</v>
      </c>
      <c r="U6563" s="4">
        <v>6375</v>
      </c>
      <c r="V6563" s="25">
        <v>28.999953703707433</v>
      </c>
      <c r="W6563" s="4">
        <v>59</v>
      </c>
    </row>
    <row r="6564" spans="1:23" x14ac:dyDescent="0.45">
      <c r="A6564" t="s">
        <v>8344</v>
      </c>
      <c r="B6564" t="s">
        <v>8224</v>
      </c>
      <c r="C6564" t="s">
        <v>8387</v>
      </c>
      <c r="D6564" s="8" t="s">
        <v>8380</v>
      </c>
      <c r="E6564">
        <v>1566</v>
      </c>
      <c r="F6564" s="7">
        <v>1</v>
      </c>
      <c r="G6564" s="4">
        <v>30000</v>
      </c>
      <c r="H6564" s="4">
        <v>6375</v>
      </c>
      <c r="I6564" s="25">
        <v>28.999953703707433</v>
      </c>
      <c r="J6564" s="4">
        <v>59</v>
      </c>
      <c r="N6564" t="s">
        <v>8344</v>
      </c>
      <c r="O6564" t="s">
        <v>8224</v>
      </c>
      <c r="P6564" t="s">
        <v>8387</v>
      </c>
      <c r="Q6564" s="8" t="s">
        <v>8380</v>
      </c>
      <c r="R6564">
        <v>1566</v>
      </c>
      <c r="S6564" s="7">
        <v>1</v>
      </c>
      <c r="T6564" s="4">
        <v>30000</v>
      </c>
      <c r="U6564" s="4">
        <v>6375</v>
      </c>
      <c r="V6564" s="25">
        <v>28.999953703707433</v>
      </c>
      <c r="W6564" s="4">
        <v>59</v>
      </c>
    </row>
    <row r="6565" spans="1:23" x14ac:dyDescent="0.45">
      <c r="A6565" t="s">
        <v>8340</v>
      </c>
      <c r="B6565"/>
      <c r="F6565" s="7">
        <v>20</v>
      </c>
      <c r="G6565" s="4">
        <v>703195</v>
      </c>
      <c r="H6565" s="4">
        <v>9637</v>
      </c>
      <c r="I6565" s="25">
        <v>36.924950231481489</v>
      </c>
      <c r="J6565" s="4">
        <v>183</v>
      </c>
      <c r="N6565" t="s">
        <v>8340</v>
      </c>
      <c r="O6565"/>
      <c r="S6565" s="7">
        <v>20</v>
      </c>
      <c r="T6565" s="4">
        <v>703195</v>
      </c>
      <c r="U6565" s="4">
        <v>9637</v>
      </c>
      <c r="V6565" s="25">
        <v>36.924950231481489</v>
      </c>
      <c r="W6565" s="4">
        <v>183</v>
      </c>
    </row>
    <row r="6566" spans="1:23" x14ac:dyDescent="0.45">
      <c r="A6566" t="s">
        <v>8340</v>
      </c>
      <c r="B6566" t="s">
        <v>8225</v>
      </c>
      <c r="F6566" s="7">
        <v>1</v>
      </c>
      <c r="G6566" s="4">
        <v>50000</v>
      </c>
      <c r="H6566" s="4">
        <v>0</v>
      </c>
      <c r="I6566" s="25">
        <v>30</v>
      </c>
      <c r="J6566" s="4">
        <v>0</v>
      </c>
      <c r="N6566" t="s">
        <v>8340</v>
      </c>
      <c r="O6566" t="s">
        <v>8225</v>
      </c>
      <c r="S6566" s="7">
        <v>1</v>
      </c>
      <c r="T6566" s="4">
        <v>50000</v>
      </c>
      <c r="U6566" s="4">
        <v>0</v>
      </c>
      <c r="V6566" s="25">
        <v>30</v>
      </c>
      <c r="W6566" s="4">
        <v>0</v>
      </c>
    </row>
    <row r="6567" spans="1:23" x14ac:dyDescent="0.45">
      <c r="A6567" t="s">
        <v>8340</v>
      </c>
      <c r="B6567" t="s">
        <v>8225</v>
      </c>
      <c r="C6567" t="s">
        <v>8386</v>
      </c>
      <c r="F6567" s="7"/>
      <c r="G6567" s="4"/>
      <c r="H6567" s="4"/>
      <c r="I6567" s="25"/>
      <c r="J6567" s="4"/>
      <c r="N6567" t="s">
        <v>8340</v>
      </c>
      <c r="O6567" t="s">
        <v>8225</v>
      </c>
      <c r="P6567" t="s">
        <v>8386</v>
      </c>
      <c r="S6567" s="7"/>
      <c r="T6567" s="4"/>
      <c r="U6567" s="4"/>
      <c r="V6567" s="25"/>
      <c r="W6567" s="4"/>
    </row>
    <row r="6568" spans="1:23" x14ac:dyDescent="0.45">
      <c r="A6568" t="s">
        <v>8340</v>
      </c>
      <c r="B6568" t="s">
        <v>8225</v>
      </c>
      <c r="C6568" t="s">
        <v>8386</v>
      </c>
      <c r="D6568" s="8" t="s">
        <v>8376</v>
      </c>
      <c r="F6568" s="7">
        <v>1</v>
      </c>
      <c r="G6568" s="4">
        <v>50000</v>
      </c>
      <c r="H6568" s="4">
        <v>0</v>
      </c>
      <c r="I6568" s="25">
        <v>30</v>
      </c>
      <c r="J6568" s="4">
        <v>0</v>
      </c>
      <c r="N6568" t="s">
        <v>8340</v>
      </c>
      <c r="O6568" t="s">
        <v>8225</v>
      </c>
      <c r="P6568" t="s">
        <v>8386</v>
      </c>
      <c r="Q6568" s="8" t="s">
        <v>8376</v>
      </c>
      <c r="S6568" s="7">
        <v>1</v>
      </c>
      <c r="T6568" s="4">
        <v>50000</v>
      </c>
      <c r="U6568" s="4">
        <v>0</v>
      </c>
      <c r="V6568" s="25">
        <v>30</v>
      </c>
      <c r="W6568" s="4">
        <v>0</v>
      </c>
    </row>
    <row r="6569" spans="1:23" x14ac:dyDescent="0.45">
      <c r="A6569" t="s">
        <v>8340</v>
      </c>
      <c r="B6569" t="s">
        <v>8225</v>
      </c>
      <c r="C6569" t="s">
        <v>8386</v>
      </c>
      <c r="D6569" s="8" t="s">
        <v>8376</v>
      </c>
      <c r="E6569">
        <v>1234</v>
      </c>
      <c r="F6569" s="7">
        <v>1</v>
      </c>
      <c r="G6569" s="4">
        <v>50000</v>
      </c>
      <c r="H6569" s="4">
        <v>0</v>
      </c>
      <c r="I6569" s="25">
        <v>30</v>
      </c>
      <c r="J6569" s="4">
        <v>0</v>
      </c>
      <c r="N6569" t="s">
        <v>8340</v>
      </c>
      <c r="O6569" t="s">
        <v>8225</v>
      </c>
      <c r="P6569" t="s">
        <v>8386</v>
      </c>
      <c r="Q6569" s="8" t="s">
        <v>8376</v>
      </c>
      <c r="R6569">
        <v>1234</v>
      </c>
      <c r="S6569" s="7">
        <v>1</v>
      </c>
      <c r="T6569" s="4">
        <v>50000</v>
      </c>
      <c r="U6569" s="4">
        <v>0</v>
      </c>
      <c r="V6569" s="25">
        <v>30</v>
      </c>
      <c r="W6569" s="4">
        <v>0</v>
      </c>
    </row>
    <row r="6570" spans="1:23" x14ac:dyDescent="0.45">
      <c r="A6570" t="s">
        <v>8340</v>
      </c>
      <c r="B6570" t="s">
        <v>8224</v>
      </c>
      <c r="F6570" s="7">
        <v>19</v>
      </c>
      <c r="G6570" s="4">
        <v>653195</v>
      </c>
      <c r="H6570" s="4">
        <v>9637</v>
      </c>
      <c r="I6570" s="25">
        <v>37.289421296296304</v>
      </c>
      <c r="J6570" s="4">
        <v>183</v>
      </c>
      <c r="N6570" t="s">
        <v>8340</v>
      </c>
      <c r="O6570" t="s">
        <v>8224</v>
      </c>
      <c r="S6570" s="7">
        <v>19</v>
      </c>
      <c r="T6570" s="4">
        <v>653195</v>
      </c>
      <c r="U6570" s="4">
        <v>9637</v>
      </c>
      <c r="V6570" s="25">
        <v>37.289421296296304</v>
      </c>
      <c r="W6570" s="4">
        <v>183</v>
      </c>
    </row>
    <row r="6571" spans="1:23" x14ac:dyDescent="0.45">
      <c r="A6571" t="s">
        <v>8340</v>
      </c>
      <c r="B6571" t="s">
        <v>8224</v>
      </c>
      <c r="C6571" t="s">
        <v>8382</v>
      </c>
      <c r="F6571" s="7"/>
      <c r="G6571" s="4"/>
      <c r="H6571" s="4"/>
      <c r="I6571" s="25"/>
      <c r="J6571" s="4"/>
      <c r="N6571" t="s">
        <v>8340</v>
      </c>
      <c r="O6571" t="s">
        <v>8224</v>
      </c>
      <c r="P6571" t="s">
        <v>8382</v>
      </c>
      <c r="S6571" s="7"/>
      <c r="T6571" s="4"/>
      <c r="U6571" s="4"/>
      <c r="V6571" s="25"/>
      <c r="W6571" s="4"/>
    </row>
    <row r="6572" spans="1:23" x14ac:dyDescent="0.45">
      <c r="A6572" t="s">
        <v>8340</v>
      </c>
      <c r="B6572" t="s">
        <v>8224</v>
      </c>
      <c r="C6572" t="s">
        <v>8382</v>
      </c>
      <c r="D6572" s="8" t="s">
        <v>8376</v>
      </c>
      <c r="F6572" s="7">
        <v>1</v>
      </c>
      <c r="G6572" s="4">
        <v>500000</v>
      </c>
      <c r="H6572" s="4">
        <v>0</v>
      </c>
      <c r="I6572" s="25">
        <v>30</v>
      </c>
      <c r="J6572" s="4">
        <v>0</v>
      </c>
      <c r="N6572" t="s">
        <v>8340</v>
      </c>
      <c r="O6572" t="s">
        <v>8224</v>
      </c>
      <c r="P6572" t="s">
        <v>8382</v>
      </c>
      <c r="Q6572" s="8" t="s">
        <v>8376</v>
      </c>
      <c r="S6572" s="7">
        <v>1</v>
      </c>
      <c r="T6572" s="4">
        <v>500000</v>
      </c>
      <c r="U6572" s="4">
        <v>0</v>
      </c>
      <c r="V6572" s="25">
        <v>30</v>
      </c>
      <c r="W6572" s="4">
        <v>0</v>
      </c>
    </row>
    <row r="6573" spans="1:23" x14ac:dyDescent="0.45">
      <c r="A6573" t="s">
        <v>8340</v>
      </c>
      <c r="B6573" t="s">
        <v>8224</v>
      </c>
      <c r="C6573" t="s">
        <v>8382</v>
      </c>
      <c r="D6573" s="8" t="s">
        <v>8376</v>
      </c>
      <c r="E6573">
        <v>1230</v>
      </c>
      <c r="F6573" s="7">
        <v>1</v>
      </c>
      <c r="G6573" s="4">
        <v>500000</v>
      </c>
      <c r="H6573" s="4">
        <v>0</v>
      </c>
      <c r="I6573" s="25">
        <v>30</v>
      </c>
      <c r="J6573" s="4">
        <v>0</v>
      </c>
      <c r="N6573" t="s">
        <v>8340</v>
      </c>
      <c r="O6573" t="s">
        <v>8224</v>
      </c>
      <c r="P6573" t="s">
        <v>8382</v>
      </c>
      <c r="Q6573" s="8" t="s">
        <v>8376</v>
      </c>
      <c r="R6573">
        <v>1230</v>
      </c>
      <c r="S6573" s="7">
        <v>1</v>
      </c>
      <c r="T6573" s="4">
        <v>500000</v>
      </c>
      <c r="U6573" s="4">
        <v>0</v>
      </c>
      <c r="V6573" s="25">
        <v>30</v>
      </c>
      <c r="W6573" s="4">
        <v>0</v>
      </c>
    </row>
    <row r="6574" spans="1:23" x14ac:dyDescent="0.45">
      <c r="A6574" t="s">
        <v>8340</v>
      </c>
      <c r="B6574" t="s">
        <v>8224</v>
      </c>
      <c r="C6574" t="s">
        <v>8382</v>
      </c>
      <c r="D6574" s="8" t="s">
        <v>8369</v>
      </c>
      <c r="F6574" s="7">
        <v>1</v>
      </c>
      <c r="G6574" s="4">
        <v>12000</v>
      </c>
      <c r="H6574" s="4">
        <v>1691</v>
      </c>
      <c r="I6574" s="25">
        <v>60.995706018518831</v>
      </c>
      <c r="J6574" s="4">
        <v>38</v>
      </c>
      <c r="N6574" t="s">
        <v>8340</v>
      </c>
      <c r="O6574" t="s">
        <v>8224</v>
      </c>
      <c r="P6574" t="s">
        <v>8382</v>
      </c>
      <c r="Q6574" s="8" t="s">
        <v>8369</v>
      </c>
      <c r="S6574" s="7">
        <v>1</v>
      </c>
      <c r="T6574" s="4">
        <v>12000</v>
      </c>
      <c r="U6574" s="4">
        <v>1691</v>
      </c>
      <c r="V6574" s="25">
        <v>60.995706018518831</v>
      </c>
      <c r="W6574" s="4">
        <v>38</v>
      </c>
    </row>
    <row r="6575" spans="1:23" x14ac:dyDescent="0.45">
      <c r="A6575" t="s">
        <v>8340</v>
      </c>
      <c r="B6575" t="s">
        <v>8224</v>
      </c>
      <c r="C6575" t="s">
        <v>8382</v>
      </c>
      <c r="D6575" s="8" t="s">
        <v>8369</v>
      </c>
      <c r="E6575">
        <v>1243</v>
      </c>
      <c r="F6575" s="7">
        <v>1</v>
      </c>
      <c r="G6575" s="4">
        <v>12000</v>
      </c>
      <c r="H6575" s="4">
        <v>1691</v>
      </c>
      <c r="I6575" s="25">
        <v>60.995706018518831</v>
      </c>
      <c r="J6575" s="4">
        <v>38</v>
      </c>
      <c r="N6575" t="s">
        <v>8340</v>
      </c>
      <c r="O6575" t="s">
        <v>8224</v>
      </c>
      <c r="P6575" t="s">
        <v>8382</v>
      </c>
      <c r="Q6575" s="8" t="s">
        <v>8369</v>
      </c>
      <c r="R6575">
        <v>1243</v>
      </c>
      <c r="S6575" s="7">
        <v>1</v>
      </c>
      <c r="T6575" s="4">
        <v>12000</v>
      </c>
      <c r="U6575" s="4">
        <v>1691</v>
      </c>
      <c r="V6575" s="25">
        <v>60.995706018518831</v>
      </c>
      <c r="W6575" s="4">
        <v>38</v>
      </c>
    </row>
    <row r="6576" spans="1:23" x14ac:dyDescent="0.45">
      <c r="A6576" t="s">
        <v>8340</v>
      </c>
      <c r="B6576" t="s">
        <v>8224</v>
      </c>
      <c r="C6576" t="s">
        <v>8382</v>
      </c>
      <c r="D6576" s="8" t="s">
        <v>8370</v>
      </c>
      <c r="F6576" s="7">
        <v>2</v>
      </c>
      <c r="G6576" s="4">
        <v>6000</v>
      </c>
      <c r="H6576" s="4">
        <v>1643</v>
      </c>
      <c r="I6576" s="25">
        <v>45</v>
      </c>
      <c r="J6576" s="4">
        <v>27</v>
      </c>
      <c r="N6576" t="s">
        <v>8340</v>
      </c>
      <c r="O6576" t="s">
        <v>8224</v>
      </c>
      <c r="P6576" t="s">
        <v>8382</v>
      </c>
      <c r="Q6576" s="8" t="s">
        <v>8370</v>
      </c>
      <c r="S6576" s="7">
        <v>2</v>
      </c>
      <c r="T6576" s="4">
        <v>6000</v>
      </c>
      <c r="U6576" s="4">
        <v>1643</v>
      </c>
      <c r="V6576" s="25">
        <v>45</v>
      </c>
      <c r="W6576" s="4">
        <v>27</v>
      </c>
    </row>
    <row r="6577" spans="1:23" x14ac:dyDescent="0.45">
      <c r="A6577" t="s">
        <v>8340</v>
      </c>
      <c r="B6577" t="s">
        <v>8224</v>
      </c>
      <c r="C6577" t="s">
        <v>8382</v>
      </c>
      <c r="D6577" s="8" t="s">
        <v>8370</v>
      </c>
      <c r="E6577">
        <v>1228</v>
      </c>
      <c r="F6577" s="7">
        <v>1</v>
      </c>
      <c r="G6577" s="4">
        <v>5000</v>
      </c>
      <c r="H6577" s="4">
        <v>1465</v>
      </c>
      <c r="I6577" s="25">
        <v>60</v>
      </c>
      <c r="J6577" s="4">
        <v>24</v>
      </c>
      <c r="N6577" t="s">
        <v>8340</v>
      </c>
      <c r="O6577" t="s">
        <v>8224</v>
      </c>
      <c r="P6577" t="s">
        <v>8382</v>
      </c>
      <c r="Q6577" s="8" t="s">
        <v>8370</v>
      </c>
      <c r="R6577">
        <v>1228</v>
      </c>
      <c r="S6577" s="7">
        <v>1</v>
      </c>
      <c r="T6577" s="4">
        <v>5000</v>
      </c>
      <c r="U6577" s="4">
        <v>1465</v>
      </c>
      <c r="V6577" s="25">
        <v>60</v>
      </c>
      <c r="W6577" s="4">
        <v>24</v>
      </c>
    </row>
    <row r="6578" spans="1:23" x14ac:dyDescent="0.45">
      <c r="A6578" t="s">
        <v>8340</v>
      </c>
      <c r="B6578" t="s">
        <v>8224</v>
      </c>
      <c r="C6578" t="s">
        <v>8382</v>
      </c>
      <c r="D6578" s="8" t="s">
        <v>8370</v>
      </c>
      <c r="E6578">
        <v>1238</v>
      </c>
      <c r="F6578" s="7">
        <v>1</v>
      </c>
      <c r="G6578" s="4">
        <v>1000</v>
      </c>
      <c r="H6578" s="4">
        <v>178</v>
      </c>
      <c r="I6578" s="25">
        <v>30</v>
      </c>
      <c r="J6578" s="4">
        <v>3</v>
      </c>
      <c r="N6578" t="s">
        <v>8340</v>
      </c>
      <c r="O6578" t="s">
        <v>8224</v>
      </c>
      <c r="P6578" t="s">
        <v>8382</v>
      </c>
      <c r="Q6578" s="8" t="s">
        <v>8370</v>
      </c>
      <c r="R6578">
        <v>1238</v>
      </c>
      <c r="S6578" s="7">
        <v>1</v>
      </c>
      <c r="T6578" s="4">
        <v>1000</v>
      </c>
      <c r="U6578" s="4">
        <v>178</v>
      </c>
      <c r="V6578" s="25">
        <v>30</v>
      </c>
      <c r="W6578" s="4">
        <v>3</v>
      </c>
    </row>
    <row r="6579" spans="1:23" x14ac:dyDescent="0.45">
      <c r="A6579" t="s">
        <v>8340</v>
      </c>
      <c r="B6579" t="s">
        <v>8224</v>
      </c>
      <c r="C6579" t="s">
        <v>8382</v>
      </c>
      <c r="D6579" s="8" t="s">
        <v>8371</v>
      </c>
      <c r="F6579" s="7">
        <v>1</v>
      </c>
      <c r="G6579" s="4">
        <v>911</v>
      </c>
      <c r="H6579" s="4">
        <v>5</v>
      </c>
      <c r="I6579" s="25">
        <v>15.388634259259561</v>
      </c>
      <c r="J6579" s="4">
        <v>1</v>
      </c>
      <c r="N6579" t="s">
        <v>8340</v>
      </c>
      <c r="O6579" t="s">
        <v>8224</v>
      </c>
      <c r="P6579" t="s">
        <v>8382</v>
      </c>
      <c r="Q6579" s="8" t="s">
        <v>8371</v>
      </c>
      <c r="S6579" s="7">
        <v>1</v>
      </c>
      <c r="T6579" s="4">
        <v>911</v>
      </c>
      <c r="U6579" s="4">
        <v>5</v>
      </c>
      <c r="V6579" s="25">
        <v>15.388634259259561</v>
      </c>
      <c r="W6579" s="4">
        <v>1</v>
      </c>
    </row>
    <row r="6580" spans="1:23" x14ac:dyDescent="0.45">
      <c r="A6580" t="s">
        <v>8340</v>
      </c>
      <c r="B6580" t="s">
        <v>8224</v>
      </c>
      <c r="C6580" t="s">
        <v>8382</v>
      </c>
      <c r="D6580" s="8" t="s">
        <v>8371</v>
      </c>
      <c r="E6580">
        <v>1242</v>
      </c>
      <c r="F6580" s="7">
        <v>1</v>
      </c>
      <c r="G6580" s="4">
        <v>911</v>
      </c>
      <c r="H6580" s="4">
        <v>5</v>
      </c>
      <c r="I6580" s="25">
        <v>15.388634259259561</v>
      </c>
      <c r="J6580" s="4">
        <v>1</v>
      </c>
      <c r="N6580" t="s">
        <v>8340</v>
      </c>
      <c r="O6580" t="s">
        <v>8224</v>
      </c>
      <c r="P6580" t="s">
        <v>8382</v>
      </c>
      <c r="Q6580" s="8" t="s">
        <v>8371</v>
      </c>
      <c r="R6580">
        <v>1242</v>
      </c>
      <c r="S6580" s="7">
        <v>1</v>
      </c>
      <c r="T6580" s="4">
        <v>911</v>
      </c>
      <c r="U6580" s="4">
        <v>5</v>
      </c>
      <c r="V6580" s="25">
        <v>15.388634259259561</v>
      </c>
      <c r="W6580" s="4">
        <v>1</v>
      </c>
    </row>
    <row r="6581" spans="1:23" x14ac:dyDescent="0.45">
      <c r="A6581" t="s">
        <v>8340</v>
      </c>
      <c r="B6581" t="s">
        <v>8224</v>
      </c>
      <c r="C6581" t="s">
        <v>8382</v>
      </c>
      <c r="D6581" s="8" t="s">
        <v>8381</v>
      </c>
      <c r="F6581" s="7">
        <v>1</v>
      </c>
      <c r="G6581" s="4">
        <v>2500</v>
      </c>
      <c r="H6581" s="4">
        <v>0</v>
      </c>
      <c r="I6581" s="25">
        <v>30</v>
      </c>
      <c r="J6581" s="4">
        <v>0</v>
      </c>
      <c r="N6581" t="s">
        <v>8340</v>
      </c>
      <c r="O6581" t="s">
        <v>8224</v>
      </c>
      <c r="P6581" t="s">
        <v>8382</v>
      </c>
      <c r="Q6581" s="8" t="s">
        <v>8381</v>
      </c>
      <c r="S6581" s="7">
        <v>1</v>
      </c>
      <c r="T6581" s="4">
        <v>2500</v>
      </c>
      <c r="U6581" s="4">
        <v>0</v>
      </c>
      <c r="V6581" s="25">
        <v>30</v>
      </c>
      <c r="W6581" s="4">
        <v>0</v>
      </c>
    </row>
    <row r="6582" spans="1:23" x14ac:dyDescent="0.45">
      <c r="A6582" t="s">
        <v>8340</v>
      </c>
      <c r="B6582" t="s">
        <v>8224</v>
      </c>
      <c r="C6582" t="s">
        <v>8382</v>
      </c>
      <c r="D6582" s="8" t="s">
        <v>8381</v>
      </c>
      <c r="E6582">
        <v>1239</v>
      </c>
      <c r="F6582" s="7">
        <v>1</v>
      </c>
      <c r="G6582" s="4">
        <v>2500</v>
      </c>
      <c r="H6582" s="4">
        <v>0</v>
      </c>
      <c r="I6582" s="25">
        <v>30</v>
      </c>
      <c r="J6582" s="4">
        <v>0</v>
      </c>
      <c r="N6582" t="s">
        <v>8340</v>
      </c>
      <c r="O6582" t="s">
        <v>8224</v>
      </c>
      <c r="P6582" t="s">
        <v>8382</v>
      </c>
      <c r="Q6582" s="8" t="s">
        <v>8381</v>
      </c>
      <c r="R6582">
        <v>1239</v>
      </c>
      <c r="S6582" s="7">
        <v>1</v>
      </c>
      <c r="T6582" s="4">
        <v>2500</v>
      </c>
      <c r="U6582" s="4">
        <v>0</v>
      </c>
      <c r="V6582" s="25">
        <v>30</v>
      </c>
      <c r="W6582" s="4">
        <v>0</v>
      </c>
    </row>
    <row r="6583" spans="1:23" x14ac:dyDescent="0.45">
      <c r="A6583" t="s">
        <v>8340</v>
      </c>
      <c r="B6583" t="s">
        <v>8224</v>
      </c>
      <c r="C6583" t="s">
        <v>8383</v>
      </c>
      <c r="F6583" s="7"/>
      <c r="G6583" s="4"/>
      <c r="H6583" s="4"/>
      <c r="I6583" s="25"/>
      <c r="J6583" s="4"/>
      <c r="N6583" t="s">
        <v>8340</v>
      </c>
      <c r="O6583" t="s">
        <v>8224</v>
      </c>
      <c r="P6583" t="s">
        <v>8383</v>
      </c>
      <c r="S6583" s="7"/>
      <c r="T6583" s="4"/>
      <c r="U6583" s="4"/>
      <c r="V6583" s="25"/>
      <c r="W6583" s="4"/>
    </row>
    <row r="6584" spans="1:23" x14ac:dyDescent="0.45">
      <c r="A6584" t="s">
        <v>8340</v>
      </c>
      <c r="B6584" t="s">
        <v>8224</v>
      </c>
      <c r="C6584" t="s">
        <v>8383</v>
      </c>
      <c r="D6584" s="8" t="s">
        <v>8376</v>
      </c>
      <c r="F6584" s="7">
        <v>1</v>
      </c>
      <c r="G6584" s="4">
        <v>1000</v>
      </c>
      <c r="H6584" s="4">
        <v>116</v>
      </c>
      <c r="I6584" s="25">
        <v>21</v>
      </c>
      <c r="J6584" s="4">
        <v>6</v>
      </c>
      <c r="N6584" t="s">
        <v>8340</v>
      </c>
      <c r="O6584" t="s">
        <v>8224</v>
      </c>
      <c r="P6584" t="s">
        <v>8383</v>
      </c>
      <c r="Q6584" s="8" t="s">
        <v>8376</v>
      </c>
      <c r="S6584" s="7">
        <v>1</v>
      </c>
      <c r="T6584" s="4">
        <v>1000</v>
      </c>
      <c r="U6584" s="4">
        <v>116</v>
      </c>
      <c r="V6584" s="25">
        <v>21</v>
      </c>
      <c r="W6584" s="4">
        <v>6</v>
      </c>
    </row>
    <row r="6585" spans="1:23" x14ac:dyDescent="0.45">
      <c r="A6585" t="s">
        <v>8340</v>
      </c>
      <c r="B6585" t="s">
        <v>8224</v>
      </c>
      <c r="C6585" t="s">
        <v>8383</v>
      </c>
      <c r="D6585" s="8" t="s">
        <v>8376</v>
      </c>
      <c r="E6585">
        <v>1233</v>
      </c>
      <c r="F6585" s="7">
        <v>1</v>
      </c>
      <c r="G6585" s="4">
        <v>1000</v>
      </c>
      <c r="H6585" s="4">
        <v>116</v>
      </c>
      <c r="I6585" s="25">
        <v>21</v>
      </c>
      <c r="J6585" s="4">
        <v>6</v>
      </c>
      <c r="N6585" t="s">
        <v>8340</v>
      </c>
      <c r="O6585" t="s">
        <v>8224</v>
      </c>
      <c r="P6585" t="s">
        <v>8383</v>
      </c>
      <c r="Q6585" s="8" t="s">
        <v>8376</v>
      </c>
      <c r="R6585">
        <v>1233</v>
      </c>
      <c r="S6585" s="7">
        <v>1</v>
      </c>
      <c r="T6585" s="4">
        <v>1000</v>
      </c>
      <c r="U6585" s="4">
        <v>116</v>
      </c>
      <c r="V6585" s="25">
        <v>21</v>
      </c>
      <c r="W6585" s="4">
        <v>6</v>
      </c>
    </row>
    <row r="6586" spans="1:23" x14ac:dyDescent="0.45">
      <c r="A6586" t="s">
        <v>8340</v>
      </c>
      <c r="B6586" t="s">
        <v>8224</v>
      </c>
      <c r="C6586" t="s">
        <v>8383</v>
      </c>
      <c r="D6586" s="8" t="s">
        <v>8378</v>
      </c>
      <c r="F6586" s="7">
        <v>1</v>
      </c>
      <c r="G6586" s="4">
        <v>2750</v>
      </c>
      <c r="H6586" s="4">
        <v>25</v>
      </c>
      <c r="I6586" s="25">
        <v>30.206863425926713</v>
      </c>
      <c r="J6586" s="4">
        <v>1</v>
      </c>
      <c r="N6586" t="s">
        <v>8340</v>
      </c>
      <c r="O6586" t="s">
        <v>8224</v>
      </c>
      <c r="P6586" t="s">
        <v>8383</v>
      </c>
      <c r="Q6586" s="8" t="s">
        <v>8378</v>
      </c>
      <c r="S6586" s="7">
        <v>1</v>
      </c>
      <c r="T6586" s="4">
        <v>2750</v>
      </c>
      <c r="U6586" s="4">
        <v>25</v>
      </c>
      <c r="V6586" s="25">
        <v>30.206863425926713</v>
      </c>
      <c r="W6586" s="4">
        <v>1</v>
      </c>
    </row>
    <row r="6587" spans="1:23" x14ac:dyDescent="0.45">
      <c r="A6587" t="s">
        <v>8340</v>
      </c>
      <c r="B6587" t="s">
        <v>8224</v>
      </c>
      <c r="C6587" t="s">
        <v>8383</v>
      </c>
      <c r="D6587" s="8" t="s">
        <v>8378</v>
      </c>
      <c r="E6587">
        <v>1229</v>
      </c>
      <c r="F6587" s="7">
        <v>1</v>
      </c>
      <c r="G6587" s="4">
        <v>2750</v>
      </c>
      <c r="H6587" s="4">
        <v>25</v>
      </c>
      <c r="I6587" s="25">
        <v>30.206863425926713</v>
      </c>
      <c r="J6587" s="4">
        <v>1</v>
      </c>
      <c r="N6587" t="s">
        <v>8340</v>
      </c>
      <c r="O6587" t="s">
        <v>8224</v>
      </c>
      <c r="P6587" t="s">
        <v>8383</v>
      </c>
      <c r="Q6587" s="8" t="s">
        <v>8378</v>
      </c>
      <c r="R6587">
        <v>1229</v>
      </c>
      <c r="S6587" s="7">
        <v>1</v>
      </c>
      <c r="T6587" s="4">
        <v>2750</v>
      </c>
      <c r="U6587" s="4">
        <v>25</v>
      </c>
      <c r="V6587" s="25">
        <v>30.206863425926713</v>
      </c>
      <c r="W6587" s="4">
        <v>1</v>
      </c>
    </row>
    <row r="6588" spans="1:23" x14ac:dyDescent="0.45">
      <c r="A6588" t="s">
        <v>8340</v>
      </c>
      <c r="B6588" t="s">
        <v>8224</v>
      </c>
      <c r="C6588" t="s">
        <v>8383</v>
      </c>
      <c r="D6588" s="8" t="s">
        <v>8370</v>
      </c>
      <c r="F6588" s="7">
        <v>1</v>
      </c>
      <c r="G6588" s="4">
        <v>2500</v>
      </c>
      <c r="H6588" s="4">
        <v>0</v>
      </c>
      <c r="I6588" s="25">
        <v>7.9865277777789743</v>
      </c>
      <c r="J6588" s="4">
        <v>0</v>
      </c>
      <c r="N6588" t="s">
        <v>8340</v>
      </c>
      <c r="O6588" t="s">
        <v>8224</v>
      </c>
      <c r="P6588" t="s">
        <v>8383</v>
      </c>
      <c r="Q6588" s="8" t="s">
        <v>8370</v>
      </c>
      <c r="S6588" s="7">
        <v>1</v>
      </c>
      <c r="T6588" s="4">
        <v>2500</v>
      </c>
      <c r="U6588" s="4">
        <v>0</v>
      </c>
      <c r="V6588" s="25">
        <v>7.9865277777789743</v>
      </c>
      <c r="W6588" s="4">
        <v>0</v>
      </c>
    </row>
    <row r="6589" spans="1:23" x14ac:dyDescent="0.45">
      <c r="A6589" t="s">
        <v>8340</v>
      </c>
      <c r="B6589" t="s">
        <v>8224</v>
      </c>
      <c r="C6589" t="s">
        <v>8383</v>
      </c>
      <c r="D6589" s="8" t="s">
        <v>8370</v>
      </c>
      <c r="E6589">
        <v>1236</v>
      </c>
      <c r="F6589" s="7">
        <v>1</v>
      </c>
      <c r="G6589" s="4">
        <v>2500</v>
      </c>
      <c r="H6589" s="4">
        <v>0</v>
      </c>
      <c r="I6589" s="25">
        <v>7.9865277777789743</v>
      </c>
      <c r="J6589" s="4">
        <v>0</v>
      </c>
      <c r="N6589" t="s">
        <v>8340</v>
      </c>
      <c r="O6589" t="s">
        <v>8224</v>
      </c>
      <c r="P6589" t="s">
        <v>8383</v>
      </c>
      <c r="Q6589" s="8" t="s">
        <v>8370</v>
      </c>
      <c r="R6589">
        <v>1236</v>
      </c>
      <c r="S6589" s="7">
        <v>1</v>
      </c>
      <c r="T6589" s="4">
        <v>2500</v>
      </c>
      <c r="U6589" s="4">
        <v>0</v>
      </c>
      <c r="V6589" s="25">
        <v>7.9865277777789743</v>
      </c>
      <c r="W6589" s="4">
        <v>0</v>
      </c>
    </row>
    <row r="6590" spans="1:23" x14ac:dyDescent="0.45">
      <c r="A6590" t="s">
        <v>8340</v>
      </c>
      <c r="B6590" t="s">
        <v>8224</v>
      </c>
      <c r="C6590" t="s">
        <v>8383</v>
      </c>
      <c r="D6590" s="8" t="s">
        <v>8371</v>
      </c>
      <c r="F6590" s="7">
        <v>1</v>
      </c>
      <c r="G6590" s="4">
        <v>25000</v>
      </c>
      <c r="H6590" s="4">
        <v>0</v>
      </c>
      <c r="I6590" s="25">
        <v>20</v>
      </c>
      <c r="J6590" s="4">
        <v>0</v>
      </c>
      <c r="N6590" t="s">
        <v>8340</v>
      </c>
      <c r="O6590" t="s">
        <v>8224</v>
      </c>
      <c r="P6590" t="s">
        <v>8383</v>
      </c>
      <c r="Q6590" s="8" t="s">
        <v>8371</v>
      </c>
      <c r="S6590" s="7">
        <v>1</v>
      </c>
      <c r="T6590" s="4">
        <v>25000</v>
      </c>
      <c r="U6590" s="4">
        <v>0</v>
      </c>
      <c r="V6590" s="25">
        <v>20</v>
      </c>
      <c r="W6590" s="4">
        <v>0</v>
      </c>
    </row>
    <row r="6591" spans="1:23" x14ac:dyDescent="0.45">
      <c r="A6591" t="s">
        <v>8340</v>
      </c>
      <c r="B6591" t="s">
        <v>8224</v>
      </c>
      <c r="C6591" t="s">
        <v>8383</v>
      </c>
      <c r="D6591" s="8" t="s">
        <v>8371</v>
      </c>
      <c r="E6591">
        <v>1237</v>
      </c>
      <c r="F6591" s="7">
        <v>1</v>
      </c>
      <c r="G6591" s="4">
        <v>25000</v>
      </c>
      <c r="H6591" s="4">
        <v>0</v>
      </c>
      <c r="I6591" s="25">
        <v>20</v>
      </c>
      <c r="J6591" s="4">
        <v>0</v>
      </c>
      <c r="N6591" t="s">
        <v>8340</v>
      </c>
      <c r="O6591" t="s">
        <v>8224</v>
      </c>
      <c r="P6591" t="s">
        <v>8383</v>
      </c>
      <c r="Q6591" s="8" t="s">
        <v>8371</v>
      </c>
      <c r="R6591">
        <v>1237</v>
      </c>
      <c r="S6591" s="7">
        <v>1</v>
      </c>
      <c r="T6591" s="4">
        <v>25000</v>
      </c>
      <c r="U6591" s="4">
        <v>0</v>
      </c>
      <c r="V6591" s="25">
        <v>20</v>
      </c>
      <c r="W6591" s="4">
        <v>0</v>
      </c>
    </row>
    <row r="6592" spans="1:23" x14ac:dyDescent="0.45">
      <c r="A6592" t="s">
        <v>8340</v>
      </c>
      <c r="B6592" t="s">
        <v>8224</v>
      </c>
      <c r="C6592" t="s">
        <v>8384</v>
      </c>
      <c r="F6592" s="7"/>
      <c r="G6592" s="4"/>
      <c r="H6592" s="4"/>
      <c r="I6592" s="25"/>
      <c r="J6592" s="4"/>
      <c r="N6592" t="s">
        <v>8340</v>
      </c>
      <c r="O6592" t="s">
        <v>8224</v>
      </c>
      <c r="P6592" t="s">
        <v>8384</v>
      </c>
      <c r="S6592" s="7"/>
      <c r="T6592" s="4"/>
      <c r="U6592" s="4"/>
      <c r="V6592" s="25"/>
      <c r="W6592" s="4"/>
    </row>
    <row r="6593" spans="1:23" x14ac:dyDescent="0.45">
      <c r="A6593" t="s">
        <v>8340</v>
      </c>
      <c r="B6593" t="s">
        <v>8224</v>
      </c>
      <c r="C6593" t="s">
        <v>8384</v>
      </c>
      <c r="D6593" s="8" t="s">
        <v>8369</v>
      </c>
      <c r="F6593" s="7">
        <v>1</v>
      </c>
      <c r="G6593" s="4">
        <v>8000</v>
      </c>
      <c r="H6593" s="4">
        <v>241</v>
      </c>
      <c r="I6593" s="25">
        <v>58.870405092588044</v>
      </c>
      <c r="J6593" s="4">
        <v>8</v>
      </c>
      <c r="N6593" t="s">
        <v>8340</v>
      </c>
      <c r="O6593" t="s">
        <v>8224</v>
      </c>
      <c r="P6593" t="s">
        <v>8384</v>
      </c>
      <c r="Q6593" s="8" t="s">
        <v>8369</v>
      </c>
      <c r="S6593" s="7">
        <v>1</v>
      </c>
      <c r="T6593" s="4">
        <v>8000</v>
      </c>
      <c r="U6593" s="4">
        <v>241</v>
      </c>
      <c r="V6593" s="25">
        <v>58.870405092588044</v>
      </c>
      <c r="W6593" s="4">
        <v>8</v>
      </c>
    </row>
    <row r="6594" spans="1:23" x14ac:dyDescent="0.45">
      <c r="A6594" t="s">
        <v>8340</v>
      </c>
      <c r="B6594" t="s">
        <v>8224</v>
      </c>
      <c r="C6594" t="s">
        <v>8384</v>
      </c>
      <c r="D6594" s="8" t="s">
        <v>8369</v>
      </c>
      <c r="E6594">
        <v>1240</v>
      </c>
      <c r="F6594" s="7">
        <v>1</v>
      </c>
      <c r="G6594" s="4">
        <v>8000</v>
      </c>
      <c r="H6594" s="4">
        <v>241</v>
      </c>
      <c r="I6594" s="25">
        <v>58.870405092588044</v>
      </c>
      <c r="J6594" s="4">
        <v>8</v>
      </c>
      <c r="N6594" t="s">
        <v>8340</v>
      </c>
      <c r="O6594" t="s">
        <v>8224</v>
      </c>
      <c r="P6594" t="s">
        <v>8384</v>
      </c>
      <c r="Q6594" s="8" t="s">
        <v>8369</v>
      </c>
      <c r="R6594">
        <v>1240</v>
      </c>
      <c r="S6594" s="7">
        <v>1</v>
      </c>
      <c r="T6594" s="4">
        <v>8000</v>
      </c>
      <c r="U6594" s="4">
        <v>241</v>
      </c>
      <c r="V6594" s="25">
        <v>58.870405092588044</v>
      </c>
      <c r="W6594" s="4">
        <v>8</v>
      </c>
    </row>
    <row r="6595" spans="1:23" x14ac:dyDescent="0.45">
      <c r="A6595" t="s">
        <v>8340</v>
      </c>
      <c r="B6595" t="s">
        <v>8224</v>
      </c>
      <c r="C6595" t="s">
        <v>8384</v>
      </c>
      <c r="D6595" s="8" t="s">
        <v>8371</v>
      </c>
      <c r="F6595" s="7">
        <v>2</v>
      </c>
      <c r="G6595" s="4">
        <v>8000</v>
      </c>
      <c r="H6595" s="4">
        <v>172</v>
      </c>
      <c r="I6595" s="25">
        <v>53.5</v>
      </c>
      <c r="J6595" s="4">
        <v>4</v>
      </c>
      <c r="N6595" t="s">
        <v>8340</v>
      </c>
      <c r="O6595" t="s">
        <v>8224</v>
      </c>
      <c r="P6595" t="s">
        <v>8384</v>
      </c>
      <c r="Q6595" s="8" t="s">
        <v>8371</v>
      </c>
      <c r="S6595" s="7">
        <v>2</v>
      </c>
      <c r="T6595" s="4">
        <v>8000</v>
      </c>
      <c r="U6595" s="4">
        <v>172</v>
      </c>
      <c r="V6595" s="25">
        <v>53.5</v>
      </c>
      <c r="W6595" s="4">
        <v>4</v>
      </c>
    </row>
    <row r="6596" spans="1:23" x14ac:dyDescent="0.45">
      <c r="A6596" t="s">
        <v>8340</v>
      </c>
      <c r="B6596" t="s">
        <v>8224</v>
      </c>
      <c r="C6596" t="s">
        <v>8384</v>
      </c>
      <c r="D6596" s="8" t="s">
        <v>8371</v>
      </c>
      <c r="E6596">
        <v>1225</v>
      </c>
      <c r="F6596" s="7">
        <v>1</v>
      </c>
      <c r="G6596" s="4">
        <v>3000</v>
      </c>
      <c r="H6596" s="4">
        <v>132</v>
      </c>
      <c r="I6596" s="25">
        <v>60</v>
      </c>
      <c r="J6596" s="4">
        <v>3</v>
      </c>
      <c r="N6596" t="s">
        <v>8340</v>
      </c>
      <c r="O6596" t="s">
        <v>8224</v>
      </c>
      <c r="P6596" t="s">
        <v>8384</v>
      </c>
      <c r="Q6596" s="8" t="s">
        <v>8371</v>
      </c>
      <c r="R6596">
        <v>1225</v>
      </c>
      <c r="S6596" s="7">
        <v>1</v>
      </c>
      <c r="T6596" s="4">
        <v>3000</v>
      </c>
      <c r="U6596" s="4">
        <v>132</v>
      </c>
      <c r="V6596" s="25">
        <v>60</v>
      </c>
      <c r="W6596" s="4">
        <v>3</v>
      </c>
    </row>
    <row r="6597" spans="1:23" x14ac:dyDescent="0.45">
      <c r="A6597" t="s">
        <v>8340</v>
      </c>
      <c r="B6597" t="s">
        <v>8224</v>
      </c>
      <c r="C6597" t="s">
        <v>8384</v>
      </c>
      <c r="D6597" s="8" t="s">
        <v>8371</v>
      </c>
      <c r="E6597">
        <v>1232</v>
      </c>
      <c r="F6597" s="7">
        <v>1</v>
      </c>
      <c r="G6597" s="4">
        <v>5000</v>
      </c>
      <c r="H6597" s="4">
        <v>40</v>
      </c>
      <c r="I6597" s="25">
        <v>47</v>
      </c>
      <c r="J6597" s="4">
        <v>1</v>
      </c>
      <c r="N6597" t="s">
        <v>8340</v>
      </c>
      <c r="O6597" t="s">
        <v>8224</v>
      </c>
      <c r="P6597" t="s">
        <v>8384</v>
      </c>
      <c r="Q6597" s="8" t="s">
        <v>8371</v>
      </c>
      <c r="R6597">
        <v>1232</v>
      </c>
      <c r="S6597" s="7">
        <v>1</v>
      </c>
      <c r="T6597" s="4">
        <v>5000</v>
      </c>
      <c r="U6597" s="4">
        <v>40</v>
      </c>
      <c r="V6597" s="25">
        <v>47</v>
      </c>
      <c r="W6597" s="4">
        <v>1</v>
      </c>
    </row>
    <row r="6598" spans="1:23" x14ac:dyDescent="0.45">
      <c r="A6598" t="s">
        <v>8340</v>
      </c>
      <c r="B6598" t="s">
        <v>8224</v>
      </c>
      <c r="C6598" t="s">
        <v>8384</v>
      </c>
      <c r="D6598" s="8" t="s">
        <v>8374</v>
      </c>
      <c r="F6598" s="7">
        <v>1</v>
      </c>
      <c r="G6598" s="4">
        <v>7534</v>
      </c>
      <c r="H6598" s="4">
        <v>210</v>
      </c>
      <c r="I6598" s="25">
        <v>40</v>
      </c>
      <c r="J6598" s="4">
        <v>6</v>
      </c>
      <c r="N6598" t="s">
        <v>8340</v>
      </c>
      <c r="O6598" t="s">
        <v>8224</v>
      </c>
      <c r="P6598" t="s">
        <v>8384</v>
      </c>
      <c r="Q6598" s="8" t="s">
        <v>8374</v>
      </c>
      <c r="S6598" s="7">
        <v>1</v>
      </c>
      <c r="T6598" s="4">
        <v>7534</v>
      </c>
      <c r="U6598" s="4">
        <v>210</v>
      </c>
      <c r="V6598" s="25">
        <v>40</v>
      </c>
      <c r="W6598" s="4">
        <v>6</v>
      </c>
    </row>
    <row r="6599" spans="1:23" x14ac:dyDescent="0.45">
      <c r="A6599" t="s">
        <v>8340</v>
      </c>
      <c r="B6599" t="s">
        <v>8224</v>
      </c>
      <c r="C6599" t="s">
        <v>8384</v>
      </c>
      <c r="D6599" s="8" t="s">
        <v>8374</v>
      </c>
      <c r="E6599">
        <v>1235</v>
      </c>
      <c r="F6599" s="7">
        <v>1</v>
      </c>
      <c r="G6599" s="4">
        <v>7534</v>
      </c>
      <c r="H6599" s="4">
        <v>210</v>
      </c>
      <c r="I6599" s="25">
        <v>40</v>
      </c>
      <c r="J6599" s="4">
        <v>6</v>
      </c>
      <c r="N6599" t="s">
        <v>8340</v>
      </c>
      <c r="O6599" t="s">
        <v>8224</v>
      </c>
      <c r="P6599" t="s">
        <v>8384</v>
      </c>
      <c r="Q6599" s="8" t="s">
        <v>8374</v>
      </c>
      <c r="R6599">
        <v>1235</v>
      </c>
      <c r="S6599" s="7">
        <v>1</v>
      </c>
      <c r="T6599" s="4">
        <v>7534</v>
      </c>
      <c r="U6599" s="4">
        <v>210</v>
      </c>
      <c r="V6599" s="25">
        <v>40</v>
      </c>
      <c r="W6599" s="4">
        <v>6</v>
      </c>
    </row>
    <row r="6600" spans="1:23" x14ac:dyDescent="0.45">
      <c r="A6600" t="s">
        <v>8340</v>
      </c>
      <c r="B6600" t="s">
        <v>8224</v>
      </c>
      <c r="C6600" t="s">
        <v>8385</v>
      </c>
      <c r="F6600" s="7"/>
      <c r="G6600" s="4"/>
      <c r="H6600" s="4"/>
      <c r="I6600" s="25"/>
      <c r="J6600" s="4"/>
      <c r="N6600" t="s">
        <v>8340</v>
      </c>
      <c r="O6600" t="s">
        <v>8224</v>
      </c>
      <c r="P6600" t="s">
        <v>8385</v>
      </c>
      <c r="S6600" s="7"/>
      <c r="T6600" s="4"/>
      <c r="U6600" s="4"/>
      <c r="V6600" s="25"/>
      <c r="W6600" s="4"/>
    </row>
    <row r="6601" spans="1:23" x14ac:dyDescent="0.45">
      <c r="A6601" t="s">
        <v>8340</v>
      </c>
      <c r="B6601" t="s">
        <v>8224</v>
      </c>
      <c r="C6601" t="s">
        <v>8385</v>
      </c>
      <c r="D6601" s="8" t="s">
        <v>8378</v>
      </c>
      <c r="F6601" s="7">
        <v>1</v>
      </c>
      <c r="G6601" s="4">
        <v>50000</v>
      </c>
      <c r="H6601" s="4">
        <v>1937</v>
      </c>
      <c r="I6601" s="25">
        <v>34.166886574072123</v>
      </c>
      <c r="J6601" s="4">
        <v>40</v>
      </c>
      <c r="N6601" t="s">
        <v>8340</v>
      </c>
      <c r="O6601" t="s">
        <v>8224</v>
      </c>
      <c r="P6601" t="s">
        <v>8385</v>
      </c>
      <c r="Q6601" s="8" t="s">
        <v>8378</v>
      </c>
      <c r="S6601" s="7">
        <v>1</v>
      </c>
      <c r="T6601" s="4">
        <v>50000</v>
      </c>
      <c r="U6601" s="4">
        <v>1937</v>
      </c>
      <c r="V6601" s="25">
        <v>34.166886574072123</v>
      </c>
      <c r="W6601" s="4">
        <v>40</v>
      </c>
    </row>
    <row r="6602" spans="1:23" x14ac:dyDescent="0.45">
      <c r="A6602" t="s">
        <v>8340</v>
      </c>
      <c r="B6602" t="s">
        <v>8224</v>
      </c>
      <c r="C6602" t="s">
        <v>8385</v>
      </c>
      <c r="D6602" s="8" t="s">
        <v>8378</v>
      </c>
      <c r="E6602">
        <v>1226</v>
      </c>
      <c r="F6602" s="7">
        <v>1</v>
      </c>
      <c r="G6602" s="4">
        <v>50000</v>
      </c>
      <c r="H6602" s="4">
        <v>1937</v>
      </c>
      <c r="I6602" s="25">
        <v>34.166886574072123</v>
      </c>
      <c r="J6602" s="4">
        <v>40</v>
      </c>
      <c r="N6602" t="s">
        <v>8340</v>
      </c>
      <c r="O6602" t="s">
        <v>8224</v>
      </c>
      <c r="P6602" t="s">
        <v>8385</v>
      </c>
      <c r="Q6602" s="8" t="s">
        <v>8378</v>
      </c>
      <c r="R6602">
        <v>1226</v>
      </c>
      <c r="S6602" s="7">
        <v>1</v>
      </c>
      <c r="T6602" s="4">
        <v>50000</v>
      </c>
      <c r="U6602" s="4">
        <v>1937</v>
      </c>
      <c r="V6602" s="25">
        <v>34.166886574072123</v>
      </c>
      <c r="W6602" s="4">
        <v>40</v>
      </c>
    </row>
    <row r="6603" spans="1:23" x14ac:dyDescent="0.45">
      <c r="A6603" t="s">
        <v>8340</v>
      </c>
      <c r="B6603" t="s">
        <v>8224</v>
      </c>
      <c r="C6603" t="s">
        <v>8385</v>
      </c>
      <c r="D6603" s="8" t="s">
        <v>8379</v>
      </c>
      <c r="F6603" s="7">
        <v>1</v>
      </c>
      <c r="G6603" s="4">
        <v>15000</v>
      </c>
      <c r="H6603" s="4">
        <v>1060</v>
      </c>
      <c r="I6603" s="25">
        <v>60</v>
      </c>
      <c r="J6603" s="4">
        <v>18</v>
      </c>
      <c r="N6603" t="s">
        <v>8340</v>
      </c>
      <c r="O6603" t="s">
        <v>8224</v>
      </c>
      <c r="P6603" t="s">
        <v>8385</v>
      </c>
      <c r="Q6603" s="8" t="s">
        <v>8379</v>
      </c>
      <c r="S6603" s="7">
        <v>1</v>
      </c>
      <c r="T6603" s="4">
        <v>15000</v>
      </c>
      <c r="U6603" s="4">
        <v>1060</v>
      </c>
      <c r="V6603" s="25">
        <v>60</v>
      </c>
      <c r="W6603" s="4">
        <v>18</v>
      </c>
    </row>
    <row r="6604" spans="1:23" x14ac:dyDescent="0.45">
      <c r="A6604" t="s">
        <v>8340</v>
      </c>
      <c r="B6604" t="s">
        <v>8224</v>
      </c>
      <c r="C6604" t="s">
        <v>8385</v>
      </c>
      <c r="D6604" s="8" t="s">
        <v>8379</v>
      </c>
      <c r="E6604">
        <v>1224</v>
      </c>
      <c r="F6604" s="7">
        <v>1</v>
      </c>
      <c r="G6604" s="4">
        <v>15000</v>
      </c>
      <c r="H6604" s="4">
        <v>1060</v>
      </c>
      <c r="I6604" s="25">
        <v>60</v>
      </c>
      <c r="J6604" s="4">
        <v>18</v>
      </c>
      <c r="N6604" t="s">
        <v>8340</v>
      </c>
      <c r="O6604" t="s">
        <v>8224</v>
      </c>
      <c r="P6604" t="s">
        <v>8385</v>
      </c>
      <c r="Q6604" s="8" t="s">
        <v>8379</v>
      </c>
      <c r="R6604">
        <v>1224</v>
      </c>
      <c r="S6604" s="7">
        <v>1</v>
      </c>
      <c r="T6604" s="4">
        <v>15000</v>
      </c>
      <c r="U6604" s="4">
        <v>1060</v>
      </c>
      <c r="V6604" s="25">
        <v>60</v>
      </c>
      <c r="W6604" s="4">
        <v>18</v>
      </c>
    </row>
    <row r="6605" spans="1:23" x14ac:dyDescent="0.45">
      <c r="A6605" t="s">
        <v>8340</v>
      </c>
      <c r="B6605" t="s">
        <v>8224</v>
      </c>
      <c r="C6605" t="s">
        <v>8385</v>
      </c>
      <c r="D6605" s="8" t="s">
        <v>8370</v>
      </c>
      <c r="F6605" s="7">
        <v>1</v>
      </c>
      <c r="G6605" s="4">
        <v>2000</v>
      </c>
      <c r="H6605" s="4">
        <v>0</v>
      </c>
      <c r="I6605" s="25">
        <v>30.372499999997672</v>
      </c>
      <c r="J6605" s="4">
        <v>0</v>
      </c>
      <c r="N6605" t="s">
        <v>8340</v>
      </c>
      <c r="O6605" t="s">
        <v>8224</v>
      </c>
      <c r="P6605" t="s">
        <v>8385</v>
      </c>
      <c r="Q6605" s="8" t="s">
        <v>8370</v>
      </c>
      <c r="S6605" s="7">
        <v>1</v>
      </c>
      <c r="T6605" s="4">
        <v>2000</v>
      </c>
      <c r="U6605" s="4">
        <v>0</v>
      </c>
      <c r="V6605" s="25">
        <v>30.372499999997672</v>
      </c>
      <c r="W6605" s="4">
        <v>0</v>
      </c>
    </row>
    <row r="6606" spans="1:23" x14ac:dyDescent="0.45">
      <c r="A6606" t="s">
        <v>8340</v>
      </c>
      <c r="B6606" t="s">
        <v>8224</v>
      </c>
      <c r="C6606" t="s">
        <v>8385</v>
      </c>
      <c r="D6606" s="8" t="s">
        <v>8370</v>
      </c>
      <c r="E6606">
        <v>1227</v>
      </c>
      <c r="F6606" s="7">
        <v>1</v>
      </c>
      <c r="G6606" s="4">
        <v>2000</v>
      </c>
      <c r="H6606" s="4">
        <v>0</v>
      </c>
      <c r="I6606" s="25">
        <v>30.372499999997672</v>
      </c>
      <c r="J6606" s="4">
        <v>0</v>
      </c>
      <c r="N6606" t="s">
        <v>8340</v>
      </c>
      <c r="O6606" t="s">
        <v>8224</v>
      </c>
      <c r="P6606" t="s">
        <v>8385</v>
      </c>
      <c r="Q6606" s="8" t="s">
        <v>8370</v>
      </c>
      <c r="R6606">
        <v>1227</v>
      </c>
      <c r="S6606" s="7">
        <v>1</v>
      </c>
      <c r="T6606" s="4">
        <v>2000</v>
      </c>
      <c r="U6606" s="4">
        <v>0</v>
      </c>
      <c r="V6606" s="25">
        <v>30.372499999997672</v>
      </c>
      <c r="W6606" s="4">
        <v>0</v>
      </c>
    </row>
    <row r="6607" spans="1:23" x14ac:dyDescent="0.45">
      <c r="A6607" t="s">
        <v>8340</v>
      </c>
      <c r="B6607" t="s">
        <v>8224</v>
      </c>
      <c r="C6607" t="s">
        <v>8385</v>
      </c>
      <c r="D6607" s="8" t="s">
        <v>8373</v>
      </c>
      <c r="F6607" s="7">
        <v>1</v>
      </c>
      <c r="G6607" s="4">
        <v>5000</v>
      </c>
      <c r="H6607" s="4">
        <v>2537</v>
      </c>
      <c r="I6607" s="25">
        <v>22.411574074074451</v>
      </c>
      <c r="J6607" s="4">
        <v>34</v>
      </c>
      <c r="N6607" t="s">
        <v>8340</v>
      </c>
      <c r="O6607" t="s">
        <v>8224</v>
      </c>
      <c r="P6607" t="s">
        <v>8385</v>
      </c>
      <c r="Q6607" s="8" t="s">
        <v>8373</v>
      </c>
      <c r="S6607" s="7">
        <v>1</v>
      </c>
      <c r="T6607" s="4">
        <v>5000</v>
      </c>
      <c r="U6607" s="4">
        <v>2537</v>
      </c>
      <c r="V6607" s="25">
        <v>22.411574074074451</v>
      </c>
      <c r="W6607" s="4">
        <v>34</v>
      </c>
    </row>
    <row r="6608" spans="1:23" x14ac:dyDescent="0.45">
      <c r="A6608" t="s">
        <v>8340</v>
      </c>
      <c r="B6608" t="s">
        <v>8224</v>
      </c>
      <c r="C6608" t="s">
        <v>8385</v>
      </c>
      <c r="D6608" s="8" t="s">
        <v>8373</v>
      </c>
      <c r="E6608">
        <v>1241</v>
      </c>
      <c r="F6608" s="7">
        <v>1</v>
      </c>
      <c r="G6608" s="4">
        <v>5000</v>
      </c>
      <c r="H6608" s="4">
        <v>2537</v>
      </c>
      <c r="I6608" s="25">
        <v>22.411574074074451</v>
      </c>
      <c r="J6608" s="4">
        <v>34</v>
      </c>
      <c r="N6608" t="s">
        <v>8340</v>
      </c>
      <c r="O6608" t="s">
        <v>8224</v>
      </c>
      <c r="P6608" t="s">
        <v>8385</v>
      </c>
      <c r="Q6608" s="8" t="s">
        <v>8373</v>
      </c>
      <c r="R6608">
        <v>1241</v>
      </c>
      <c r="S6608" s="7">
        <v>1</v>
      </c>
      <c r="T6608" s="4">
        <v>5000</v>
      </c>
      <c r="U6608" s="4">
        <v>2537</v>
      </c>
      <c r="V6608" s="25">
        <v>22.411574074074451</v>
      </c>
      <c r="W6608" s="4">
        <v>34</v>
      </c>
    </row>
    <row r="6609" spans="1:23" x14ac:dyDescent="0.45">
      <c r="A6609" t="s">
        <v>8340</v>
      </c>
      <c r="B6609" t="s">
        <v>8224</v>
      </c>
      <c r="C6609" t="s">
        <v>8386</v>
      </c>
      <c r="F6609" s="7"/>
      <c r="G6609" s="4"/>
      <c r="H6609" s="4"/>
      <c r="I6609" s="25"/>
      <c r="J6609" s="4"/>
      <c r="N6609" t="s">
        <v>8340</v>
      </c>
      <c r="O6609" t="s">
        <v>8224</v>
      </c>
      <c r="P6609" t="s">
        <v>8386</v>
      </c>
      <c r="S6609" s="7"/>
      <c r="T6609" s="4"/>
      <c r="U6609" s="4"/>
      <c r="V6609" s="25"/>
      <c r="W6609" s="4"/>
    </row>
    <row r="6610" spans="1:23" x14ac:dyDescent="0.45">
      <c r="A6610" t="s">
        <v>8340</v>
      </c>
      <c r="B6610" t="s">
        <v>8224</v>
      </c>
      <c r="C6610" t="s">
        <v>8386</v>
      </c>
      <c r="D6610" s="8" t="s">
        <v>8370</v>
      </c>
      <c r="F6610" s="7">
        <v>1</v>
      </c>
      <c r="G6610" s="4">
        <v>5000</v>
      </c>
      <c r="H6610" s="4">
        <v>0</v>
      </c>
      <c r="I6610" s="25">
        <v>50.099907407413411</v>
      </c>
      <c r="J6610" s="4">
        <v>0</v>
      </c>
      <c r="N6610" t="s">
        <v>8340</v>
      </c>
      <c r="O6610" t="s">
        <v>8224</v>
      </c>
      <c r="P6610" t="s">
        <v>8386</v>
      </c>
      <c r="Q6610" s="8" t="s">
        <v>8370</v>
      </c>
      <c r="S6610" s="7">
        <v>1</v>
      </c>
      <c r="T6610" s="4">
        <v>5000</v>
      </c>
      <c r="U6610" s="4">
        <v>0</v>
      </c>
      <c r="V6610" s="25">
        <v>50.099907407413411</v>
      </c>
      <c r="W6610" s="4">
        <v>0</v>
      </c>
    </row>
    <row r="6611" spans="1:23" x14ac:dyDescent="0.45">
      <c r="A6611" t="s">
        <v>8340</v>
      </c>
      <c r="B6611" t="s">
        <v>8224</v>
      </c>
      <c r="C6611" t="s">
        <v>8386</v>
      </c>
      <c r="D6611" s="8" t="s">
        <v>8370</v>
      </c>
      <c r="E6611">
        <v>1231</v>
      </c>
      <c r="F6611" s="7">
        <v>1</v>
      </c>
      <c r="G6611" s="4">
        <v>5000</v>
      </c>
      <c r="H6611" s="4">
        <v>0</v>
      </c>
      <c r="I6611" s="25">
        <v>50.099907407413411</v>
      </c>
      <c r="J6611" s="4">
        <v>0</v>
      </c>
      <c r="N6611" t="s">
        <v>8340</v>
      </c>
      <c r="O6611" t="s">
        <v>8224</v>
      </c>
      <c r="P6611" t="s">
        <v>8386</v>
      </c>
      <c r="Q6611" s="8" t="s">
        <v>8370</v>
      </c>
      <c r="R6611">
        <v>1231</v>
      </c>
      <c r="S6611" s="7">
        <v>1</v>
      </c>
      <c r="T6611" s="4">
        <v>5000</v>
      </c>
      <c r="U6611" s="4">
        <v>0</v>
      </c>
      <c r="V6611" s="25">
        <v>50.099907407413411</v>
      </c>
      <c r="W6611" s="4">
        <v>0</v>
      </c>
    </row>
    <row r="6612" spans="1:23" x14ac:dyDescent="0.45">
      <c r="A6612" t="s">
        <v>8342</v>
      </c>
      <c r="B6612"/>
      <c r="F6612" s="7">
        <v>20</v>
      </c>
      <c r="G6612" s="4">
        <v>379950</v>
      </c>
      <c r="H6612" s="4">
        <v>1114362.8899999999</v>
      </c>
      <c r="I6612" s="25">
        <v>33.394359375000207</v>
      </c>
      <c r="J6612" s="4">
        <v>28370</v>
      </c>
      <c r="N6612" t="s">
        <v>8342</v>
      </c>
      <c r="O6612"/>
      <c r="S6612" s="7">
        <v>20</v>
      </c>
      <c r="T6612" s="4">
        <v>379950</v>
      </c>
      <c r="U6612" s="4">
        <v>1114362.8899999999</v>
      </c>
      <c r="V6612" s="25">
        <v>33.394359375000207</v>
      </c>
      <c r="W6612" s="4">
        <v>28370</v>
      </c>
    </row>
    <row r="6613" spans="1:23" x14ac:dyDescent="0.45">
      <c r="A6613" t="s">
        <v>8342</v>
      </c>
      <c r="B6613" t="s">
        <v>8224</v>
      </c>
      <c r="F6613" s="7">
        <v>20</v>
      </c>
      <c r="G6613" s="4">
        <v>379950</v>
      </c>
      <c r="H6613" s="4">
        <v>1114362.8899999999</v>
      </c>
      <c r="I6613" s="25">
        <v>33.394359375000207</v>
      </c>
      <c r="J6613" s="4">
        <v>28370</v>
      </c>
      <c r="N6613" t="s">
        <v>8342</v>
      </c>
      <c r="O6613" t="s">
        <v>8224</v>
      </c>
      <c r="S6613" s="7">
        <v>20</v>
      </c>
      <c r="T6613" s="4">
        <v>379950</v>
      </c>
      <c r="U6613" s="4">
        <v>1114362.8899999999</v>
      </c>
      <c r="V6613" s="25">
        <v>33.394359375000207</v>
      </c>
      <c r="W6613" s="4">
        <v>28370</v>
      </c>
    </row>
    <row r="6614" spans="1:23" x14ac:dyDescent="0.45">
      <c r="A6614" t="s">
        <v>8342</v>
      </c>
      <c r="B6614" t="s">
        <v>8224</v>
      </c>
      <c r="C6614" t="s">
        <v>8382</v>
      </c>
      <c r="F6614" s="7"/>
      <c r="G6614" s="4"/>
      <c r="H6614" s="4"/>
      <c r="I6614" s="25"/>
      <c r="J6614" s="4"/>
      <c r="N6614" t="s">
        <v>8342</v>
      </c>
      <c r="O6614" t="s">
        <v>8224</v>
      </c>
      <c r="P6614" t="s">
        <v>8382</v>
      </c>
      <c r="S6614" s="7"/>
      <c r="T6614" s="4"/>
      <c r="U6614" s="4"/>
      <c r="V6614" s="25"/>
      <c r="W6614" s="4"/>
    </row>
    <row r="6615" spans="1:23" x14ac:dyDescent="0.45">
      <c r="A6615" t="s">
        <v>8342</v>
      </c>
      <c r="B6615" t="s">
        <v>8224</v>
      </c>
      <c r="C6615" t="s">
        <v>8382</v>
      </c>
      <c r="D6615" s="8" t="s">
        <v>8379</v>
      </c>
      <c r="F6615" s="7">
        <v>1</v>
      </c>
      <c r="G6615" s="4">
        <v>9500</v>
      </c>
      <c r="H6615" s="4">
        <v>9725</v>
      </c>
      <c r="I6615" s="25">
        <v>60</v>
      </c>
      <c r="J6615" s="4">
        <v>293</v>
      </c>
      <c r="N6615" t="s">
        <v>8342</v>
      </c>
      <c r="O6615" t="s">
        <v>8224</v>
      </c>
      <c r="P6615" t="s">
        <v>8382</v>
      </c>
      <c r="Q6615" s="8" t="s">
        <v>8379</v>
      </c>
      <c r="S6615" s="7">
        <v>1</v>
      </c>
      <c r="T6615" s="4">
        <v>9500</v>
      </c>
      <c r="U6615" s="4">
        <v>9725</v>
      </c>
      <c r="V6615" s="25">
        <v>60</v>
      </c>
      <c r="W6615" s="4">
        <v>293</v>
      </c>
    </row>
    <row r="6616" spans="1:23" x14ac:dyDescent="0.45">
      <c r="A6616" t="s">
        <v>8342</v>
      </c>
      <c r="B6616" t="s">
        <v>8224</v>
      </c>
      <c r="C6616" t="s">
        <v>8382</v>
      </c>
      <c r="D6616" s="8" t="s">
        <v>8379</v>
      </c>
      <c r="E6616">
        <v>1468</v>
      </c>
      <c r="F6616" s="7">
        <v>1</v>
      </c>
      <c r="G6616" s="4">
        <v>9500</v>
      </c>
      <c r="H6616" s="4">
        <v>9725</v>
      </c>
      <c r="I6616" s="25">
        <v>60</v>
      </c>
      <c r="J6616" s="4">
        <v>293</v>
      </c>
      <c r="N6616" t="s">
        <v>8342</v>
      </c>
      <c r="O6616" t="s">
        <v>8224</v>
      </c>
      <c r="P6616" t="s">
        <v>8382</v>
      </c>
      <c r="Q6616" s="8" t="s">
        <v>8379</v>
      </c>
      <c r="R6616">
        <v>1468</v>
      </c>
      <c r="S6616" s="7">
        <v>1</v>
      </c>
      <c r="T6616" s="4">
        <v>9500</v>
      </c>
      <c r="U6616" s="4">
        <v>9725</v>
      </c>
      <c r="V6616" s="25">
        <v>60</v>
      </c>
      <c r="W6616" s="4">
        <v>293</v>
      </c>
    </row>
    <row r="6617" spans="1:23" x14ac:dyDescent="0.45">
      <c r="A6617" t="s">
        <v>8342</v>
      </c>
      <c r="B6617" t="s">
        <v>8224</v>
      </c>
      <c r="C6617" t="s">
        <v>8382</v>
      </c>
      <c r="D6617" s="8" t="s">
        <v>8371</v>
      </c>
      <c r="F6617" s="7">
        <v>1</v>
      </c>
      <c r="G6617" s="4">
        <v>6000</v>
      </c>
      <c r="H6617" s="4">
        <v>39693.279999999999</v>
      </c>
      <c r="I6617" s="25">
        <v>30</v>
      </c>
      <c r="J6617" s="4">
        <v>916</v>
      </c>
      <c r="N6617" t="s">
        <v>8342</v>
      </c>
      <c r="O6617" t="s">
        <v>8224</v>
      </c>
      <c r="P6617" t="s">
        <v>8382</v>
      </c>
      <c r="Q6617" s="8" t="s">
        <v>8371</v>
      </c>
      <c r="S6617" s="7">
        <v>1</v>
      </c>
      <c r="T6617" s="4">
        <v>6000</v>
      </c>
      <c r="U6617" s="4">
        <v>39693.279999999999</v>
      </c>
      <c r="V6617" s="25">
        <v>30</v>
      </c>
      <c r="W6617" s="4">
        <v>916</v>
      </c>
    </row>
    <row r="6618" spans="1:23" x14ac:dyDescent="0.45">
      <c r="A6618" t="s">
        <v>8342</v>
      </c>
      <c r="B6618" t="s">
        <v>8224</v>
      </c>
      <c r="C6618" t="s">
        <v>8382</v>
      </c>
      <c r="D6618" s="8" t="s">
        <v>8371</v>
      </c>
      <c r="E6618">
        <v>1476</v>
      </c>
      <c r="F6618" s="7">
        <v>1</v>
      </c>
      <c r="G6618" s="4">
        <v>6000</v>
      </c>
      <c r="H6618" s="4">
        <v>39693.279999999999</v>
      </c>
      <c r="I6618" s="25">
        <v>30</v>
      </c>
      <c r="J6618" s="4">
        <v>916</v>
      </c>
      <c r="N6618" t="s">
        <v>8342</v>
      </c>
      <c r="O6618" t="s">
        <v>8224</v>
      </c>
      <c r="P6618" t="s">
        <v>8382</v>
      </c>
      <c r="Q6618" s="8" t="s">
        <v>8371</v>
      </c>
      <c r="R6618">
        <v>1476</v>
      </c>
      <c r="S6618" s="7">
        <v>1</v>
      </c>
      <c r="T6618" s="4">
        <v>6000</v>
      </c>
      <c r="U6618" s="4">
        <v>39693.279999999999</v>
      </c>
      <c r="V6618" s="25">
        <v>30</v>
      </c>
      <c r="W6618" s="4">
        <v>916</v>
      </c>
    </row>
    <row r="6619" spans="1:23" x14ac:dyDescent="0.45">
      <c r="A6619" t="s">
        <v>8342</v>
      </c>
      <c r="B6619" t="s">
        <v>8224</v>
      </c>
      <c r="C6619" t="s">
        <v>8382</v>
      </c>
      <c r="D6619" s="8" t="s">
        <v>8373</v>
      </c>
      <c r="F6619" s="7">
        <v>1</v>
      </c>
      <c r="G6619" s="4">
        <v>30000</v>
      </c>
      <c r="H6619" s="4">
        <v>33393</v>
      </c>
      <c r="I6619" s="25">
        <v>59.50921296296292</v>
      </c>
      <c r="J6619" s="4">
        <v>369</v>
      </c>
      <c r="N6619" t="s">
        <v>8342</v>
      </c>
      <c r="O6619" t="s">
        <v>8224</v>
      </c>
      <c r="P6619" t="s">
        <v>8382</v>
      </c>
      <c r="Q6619" s="8" t="s">
        <v>8373</v>
      </c>
      <c r="S6619" s="7">
        <v>1</v>
      </c>
      <c r="T6619" s="4">
        <v>30000</v>
      </c>
      <c r="U6619" s="4">
        <v>33393</v>
      </c>
      <c r="V6619" s="25">
        <v>59.50921296296292</v>
      </c>
      <c r="W6619" s="4">
        <v>369</v>
      </c>
    </row>
    <row r="6620" spans="1:23" x14ac:dyDescent="0.45">
      <c r="A6620" t="s">
        <v>8342</v>
      </c>
      <c r="B6620" t="s">
        <v>8224</v>
      </c>
      <c r="C6620" t="s">
        <v>8382</v>
      </c>
      <c r="D6620" s="8" t="s">
        <v>8373</v>
      </c>
      <c r="E6620">
        <v>1477</v>
      </c>
      <c r="F6620" s="7">
        <v>1</v>
      </c>
      <c r="G6620" s="4">
        <v>30000</v>
      </c>
      <c r="H6620" s="4">
        <v>33393</v>
      </c>
      <c r="I6620" s="25">
        <v>59.50921296296292</v>
      </c>
      <c r="J6620" s="4">
        <v>369</v>
      </c>
      <c r="N6620" t="s">
        <v>8342</v>
      </c>
      <c r="O6620" t="s">
        <v>8224</v>
      </c>
      <c r="P6620" t="s">
        <v>8382</v>
      </c>
      <c r="Q6620" s="8" t="s">
        <v>8373</v>
      </c>
      <c r="R6620">
        <v>1477</v>
      </c>
      <c r="S6620" s="7">
        <v>1</v>
      </c>
      <c r="T6620" s="4">
        <v>30000</v>
      </c>
      <c r="U6620" s="4">
        <v>33393</v>
      </c>
      <c r="V6620" s="25">
        <v>59.50921296296292</v>
      </c>
      <c r="W6620" s="4">
        <v>369</v>
      </c>
    </row>
    <row r="6621" spans="1:23" x14ac:dyDescent="0.45">
      <c r="A6621" t="s">
        <v>8342</v>
      </c>
      <c r="B6621" t="s">
        <v>8224</v>
      </c>
      <c r="C6621" t="s">
        <v>8383</v>
      </c>
      <c r="F6621" s="7"/>
      <c r="G6621" s="4"/>
      <c r="H6621" s="4"/>
      <c r="I6621" s="25"/>
      <c r="J6621" s="4"/>
      <c r="N6621" t="s">
        <v>8342</v>
      </c>
      <c r="O6621" t="s">
        <v>8224</v>
      </c>
      <c r="P6621" t="s">
        <v>8383</v>
      </c>
      <c r="S6621" s="7"/>
      <c r="T6621" s="4"/>
      <c r="U6621" s="4"/>
      <c r="V6621" s="25"/>
      <c r="W6621" s="4"/>
    </row>
    <row r="6622" spans="1:23" x14ac:dyDescent="0.45">
      <c r="A6622" t="s">
        <v>8342</v>
      </c>
      <c r="B6622" t="s">
        <v>8224</v>
      </c>
      <c r="C6622" t="s">
        <v>8383</v>
      </c>
      <c r="D6622" s="8" t="s">
        <v>8376</v>
      </c>
      <c r="F6622" s="7">
        <v>2</v>
      </c>
      <c r="G6622" s="4">
        <v>41500</v>
      </c>
      <c r="H6622" s="4">
        <v>47839.74</v>
      </c>
      <c r="I6622" s="25">
        <v>44.979166666667879</v>
      </c>
      <c r="J6622" s="4">
        <v>647</v>
      </c>
      <c r="N6622" t="s">
        <v>8342</v>
      </c>
      <c r="O6622" t="s">
        <v>8224</v>
      </c>
      <c r="P6622" t="s">
        <v>8383</v>
      </c>
      <c r="Q6622" s="8" t="s">
        <v>8376</v>
      </c>
      <c r="S6622" s="7">
        <v>2</v>
      </c>
      <c r="T6622" s="4">
        <v>41500</v>
      </c>
      <c r="U6622" s="4">
        <v>47839.74</v>
      </c>
      <c r="V6622" s="25">
        <v>44.979166666667879</v>
      </c>
      <c r="W6622" s="4">
        <v>647</v>
      </c>
    </row>
    <row r="6623" spans="1:23" x14ac:dyDescent="0.45">
      <c r="A6623" t="s">
        <v>8342</v>
      </c>
      <c r="B6623" t="s">
        <v>8224</v>
      </c>
      <c r="C6623" t="s">
        <v>8383</v>
      </c>
      <c r="D6623" s="8" t="s">
        <v>8376</v>
      </c>
      <c r="E6623">
        <v>1467</v>
      </c>
      <c r="F6623" s="7">
        <v>1</v>
      </c>
      <c r="G6623" s="4">
        <v>40000</v>
      </c>
      <c r="H6623" s="4">
        <v>46032</v>
      </c>
      <c r="I6623" s="25">
        <v>59.958333333335759</v>
      </c>
      <c r="J6623" s="4">
        <v>600</v>
      </c>
      <c r="N6623" t="s">
        <v>8342</v>
      </c>
      <c r="O6623" t="s">
        <v>8224</v>
      </c>
      <c r="P6623" t="s">
        <v>8383</v>
      </c>
      <c r="Q6623" s="8" t="s">
        <v>8376</v>
      </c>
      <c r="R6623">
        <v>1467</v>
      </c>
      <c r="S6623" s="7">
        <v>1</v>
      </c>
      <c r="T6623" s="4">
        <v>40000</v>
      </c>
      <c r="U6623" s="4">
        <v>46032</v>
      </c>
      <c r="V6623" s="25">
        <v>59.958333333335759</v>
      </c>
      <c r="W6623" s="4">
        <v>600</v>
      </c>
    </row>
    <row r="6624" spans="1:23" x14ac:dyDescent="0.45">
      <c r="A6624" t="s">
        <v>8342</v>
      </c>
      <c r="B6624" t="s">
        <v>8224</v>
      </c>
      <c r="C6624" t="s">
        <v>8383</v>
      </c>
      <c r="D6624" s="8" t="s">
        <v>8376</v>
      </c>
      <c r="E6624">
        <v>1473</v>
      </c>
      <c r="F6624" s="7">
        <v>1</v>
      </c>
      <c r="G6624" s="4">
        <v>1500</v>
      </c>
      <c r="H6624" s="4">
        <v>1807.74</v>
      </c>
      <c r="I6624" s="25">
        <v>30</v>
      </c>
      <c r="J6624" s="4">
        <v>47</v>
      </c>
      <c r="N6624" t="s">
        <v>8342</v>
      </c>
      <c r="O6624" t="s">
        <v>8224</v>
      </c>
      <c r="P6624" t="s">
        <v>8383</v>
      </c>
      <c r="Q6624" s="8" t="s">
        <v>8376</v>
      </c>
      <c r="R6624">
        <v>1473</v>
      </c>
      <c r="S6624" s="7">
        <v>1</v>
      </c>
      <c r="T6624" s="4">
        <v>1500</v>
      </c>
      <c r="U6624" s="4">
        <v>1807.74</v>
      </c>
      <c r="V6624" s="25">
        <v>30</v>
      </c>
      <c r="W6624" s="4">
        <v>47</v>
      </c>
    </row>
    <row r="6625" spans="1:23" x14ac:dyDescent="0.45">
      <c r="A6625" t="s">
        <v>8342</v>
      </c>
      <c r="B6625" t="s">
        <v>8224</v>
      </c>
      <c r="C6625" t="s">
        <v>8383</v>
      </c>
      <c r="D6625" s="8" t="s">
        <v>8377</v>
      </c>
      <c r="F6625" s="7">
        <v>1</v>
      </c>
      <c r="G6625" s="4">
        <v>30000</v>
      </c>
      <c r="H6625" s="4">
        <v>136924.35</v>
      </c>
      <c r="I6625" s="25">
        <v>30.390601851853717</v>
      </c>
      <c r="J6625" s="4">
        <v>2602</v>
      </c>
      <c r="N6625" t="s">
        <v>8342</v>
      </c>
      <c r="O6625" t="s">
        <v>8224</v>
      </c>
      <c r="P6625" t="s">
        <v>8383</v>
      </c>
      <c r="Q6625" s="8" t="s">
        <v>8377</v>
      </c>
      <c r="S6625" s="7">
        <v>1</v>
      </c>
      <c r="T6625" s="4">
        <v>30000</v>
      </c>
      <c r="U6625" s="4">
        <v>136924.35</v>
      </c>
      <c r="V6625" s="25">
        <v>30.390601851853717</v>
      </c>
      <c r="W6625" s="4">
        <v>2602</v>
      </c>
    </row>
    <row r="6626" spans="1:23" x14ac:dyDescent="0.45">
      <c r="A6626" t="s">
        <v>8342</v>
      </c>
      <c r="B6626" t="s">
        <v>8224</v>
      </c>
      <c r="C6626" t="s">
        <v>8383</v>
      </c>
      <c r="D6626" s="8" t="s">
        <v>8377</v>
      </c>
      <c r="E6626">
        <v>1465</v>
      </c>
      <c r="F6626" s="7">
        <v>1</v>
      </c>
      <c r="G6626" s="4">
        <v>30000</v>
      </c>
      <c r="H6626" s="4">
        <v>136924.35</v>
      </c>
      <c r="I6626" s="25">
        <v>30.390601851853717</v>
      </c>
      <c r="J6626" s="4">
        <v>2602</v>
      </c>
      <c r="N6626" t="s">
        <v>8342</v>
      </c>
      <c r="O6626" t="s">
        <v>8224</v>
      </c>
      <c r="P6626" t="s">
        <v>8383</v>
      </c>
      <c r="Q6626" s="8" t="s">
        <v>8377</v>
      </c>
      <c r="R6626">
        <v>1465</v>
      </c>
      <c r="S6626" s="7">
        <v>1</v>
      </c>
      <c r="T6626" s="4">
        <v>30000</v>
      </c>
      <c r="U6626" s="4">
        <v>136924.35</v>
      </c>
      <c r="V6626" s="25">
        <v>30.390601851853717</v>
      </c>
      <c r="W6626" s="4">
        <v>2602</v>
      </c>
    </row>
    <row r="6627" spans="1:23" x14ac:dyDescent="0.45">
      <c r="A6627" t="s">
        <v>8342</v>
      </c>
      <c r="B6627" t="s">
        <v>8224</v>
      </c>
      <c r="C6627" t="s">
        <v>8383</v>
      </c>
      <c r="D6627" s="8" t="s">
        <v>8381</v>
      </c>
      <c r="F6627" s="7">
        <v>1</v>
      </c>
      <c r="G6627" s="4">
        <v>1500</v>
      </c>
      <c r="H6627" s="4">
        <v>1877</v>
      </c>
      <c r="I6627" s="25">
        <v>21</v>
      </c>
      <c r="J6627" s="4">
        <v>81</v>
      </c>
      <c r="N6627" t="s">
        <v>8342</v>
      </c>
      <c r="O6627" t="s">
        <v>8224</v>
      </c>
      <c r="P6627" t="s">
        <v>8383</v>
      </c>
      <c r="Q6627" s="8" t="s">
        <v>8381</v>
      </c>
      <c r="S6627" s="7">
        <v>1</v>
      </c>
      <c r="T6627" s="4">
        <v>1500</v>
      </c>
      <c r="U6627" s="4">
        <v>1877</v>
      </c>
      <c r="V6627" s="25">
        <v>21</v>
      </c>
      <c r="W6627" s="4">
        <v>81</v>
      </c>
    </row>
    <row r="6628" spans="1:23" x14ac:dyDescent="0.45">
      <c r="A6628" t="s">
        <v>8342</v>
      </c>
      <c r="B6628" t="s">
        <v>8224</v>
      </c>
      <c r="C6628" t="s">
        <v>8383</v>
      </c>
      <c r="D6628" s="8" t="s">
        <v>8381</v>
      </c>
      <c r="E6628">
        <v>1470</v>
      </c>
      <c r="F6628" s="7">
        <v>1</v>
      </c>
      <c r="G6628" s="4">
        <v>1500</v>
      </c>
      <c r="H6628" s="4">
        <v>1877</v>
      </c>
      <c r="I6628" s="25">
        <v>21</v>
      </c>
      <c r="J6628" s="4">
        <v>81</v>
      </c>
      <c r="N6628" t="s">
        <v>8342</v>
      </c>
      <c r="O6628" t="s">
        <v>8224</v>
      </c>
      <c r="P6628" t="s">
        <v>8383</v>
      </c>
      <c r="Q6628" s="8" t="s">
        <v>8381</v>
      </c>
      <c r="R6628">
        <v>1470</v>
      </c>
      <c r="S6628" s="7">
        <v>1</v>
      </c>
      <c r="T6628" s="4">
        <v>1500</v>
      </c>
      <c r="U6628" s="4">
        <v>1877</v>
      </c>
      <c r="V6628" s="25">
        <v>21</v>
      </c>
      <c r="W6628" s="4">
        <v>81</v>
      </c>
    </row>
    <row r="6629" spans="1:23" x14ac:dyDescent="0.45">
      <c r="A6629" t="s">
        <v>8342</v>
      </c>
      <c r="B6629" t="s">
        <v>8224</v>
      </c>
      <c r="C6629" t="s">
        <v>8384</v>
      </c>
      <c r="F6629" s="7"/>
      <c r="G6629" s="4"/>
      <c r="H6629" s="4"/>
      <c r="I6629" s="25"/>
      <c r="J6629" s="4"/>
      <c r="N6629" t="s">
        <v>8342</v>
      </c>
      <c r="O6629" t="s">
        <v>8224</v>
      </c>
      <c r="P6629" t="s">
        <v>8384</v>
      </c>
      <c r="S6629" s="7"/>
      <c r="T6629" s="4"/>
      <c r="U6629" s="4"/>
      <c r="V6629" s="25"/>
      <c r="W6629" s="4"/>
    </row>
    <row r="6630" spans="1:23" x14ac:dyDescent="0.45">
      <c r="A6630" t="s">
        <v>8342</v>
      </c>
      <c r="B6630" t="s">
        <v>8224</v>
      </c>
      <c r="C6630" t="s">
        <v>8384</v>
      </c>
      <c r="D6630" s="8" t="s">
        <v>8376</v>
      </c>
      <c r="F6630" s="7">
        <v>2</v>
      </c>
      <c r="G6630" s="4">
        <v>49250</v>
      </c>
      <c r="H6630" s="4">
        <v>56138</v>
      </c>
      <c r="I6630" s="25">
        <v>30</v>
      </c>
      <c r="J6630" s="4">
        <v>555</v>
      </c>
      <c r="N6630" t="s">
        <v>8342</v>
      </c>
      <c r="O6630" t="s">
        <v>8224</v>
      </c>
      <c r="P6630" t="s">
        <v>8384</v>
      </c>
      <c r="Q6630" s="8" t="s">
        <v>8376</v>
      </c>
      <c r="S6630" s="7">
        <v>2</v>
      </c>
      <c r="T6630" s="4">
        <v>49250</v>
      </c>
      <c r="U6630" s="4">
        <v>56138</v>
      </c>
      <c r="V6630" s="25">
        <v>30</v>
      </c>
      <c r="W6630" s="4">
        <v>555</v>
      </c>
    </row>
    <row r="6631" spans="1:23" x14ac:dyDescent="0.45">
      <c r="A6631" t="s">
        <v>8342</v>
      </c>
      <c r="B6631" t="s">
        <v>8224</v>
      </c>
      <c r="C6631" t="s">
        <v>8384</v>
      </c>
      <c r="D6631" s="8" t="s">
        <v>8376</v>
      </c>
      <c r="E6631">
        <v>1464</v>
      </c>
      <c r="F6631" s="7">
        <v>1</v>
      </c>
      <c r="G6631" s="4">
        <v>5000</v>
      </c>
      <c r="H6631" s="4">
        <v>8160</v>
      </c>
      <c r="I6631" s="25">
        <v>30</v>
      </c>
      <c r="J6631" s="4">
        <v>234</v>
      </c>
      <c r="N6631" t="s">
        <v>8342</v>
      </c>
      <c r="O6631" t="s">
        <v>8224</v>
      </c>
      <c r="P6631" t="s">
        <v>8384</v>
      </c>
      <c r="Q6631" s="8" t="s">
        <v>8376</v>
      </c>
      <c r="R6631">
        <v>1464</v>
      </c>
      <c r="S6631" s="7">
        <v>1</v>
      </c>
      <c r="T6631" s="4">
        <v>5000</v>
      </c>
      <c r="U6631" s="4">
        <v>8160</v>
      </c>
      <c r="V6631" s="25">
        <v>30</v>
      </c>
      <c r="W6631" s="4">
        <v>234</v>
      </c>
    </row>
    <row r="6632" spans="1:23" x14ac:dyDescent="0.45">
      <c r="A6632" t="s">
        <v>8342</v>
      </c>
      <c r="B6632" t="s">
        <v>8224</v>
      </c>
      <c r="C6632" t="s">
        <v>8384</v>
      </c>
      <c r="D6632" s="8" t="s">
        <v>8376</v>
      </c>
      <c r="E6632">
        <v>1469</v>
      </c>
      <c r="F6632" s="7">
        <v>1</v>
      </c>
      <c r="G6632" s="4">
        <v>44250</v>
      </c>
      <c r="H6632" s="4">
        <v>47978</v>
      </c>
      <c r="I6632" s="25">
        <v>30</v>
      </c>
      <c r="J6632" s="4">
        <v>321</v>
      </c>
      <c r="N6632" t="s">
        <v>8342</v>
      </c>
      <c r="O6632" t="s">
        <v>8224</v>
      </c>
      <c r="P6632" t="s">
        <v>8384</v>
      </c>
      <c r="Q6632" s="8" t="s">
        <v>8376</v>
      </c>
      <c r="R6632">
        <v>1469</v>
      </c>
      <c r="S6632" s="7">
        <v>1</v>
      </c>
      <c r="T6632" s="4">
        <v>44250</v>
      </c>
      <c r="U6632" s="4">
        <v>47978</v>
      </c>
      <c r="V6632" s="25">
        <v>30</v>
      </c>
      <c r="W6632" s="4">
        <v>321</v>
      </c>
    </row>
    <row r="6633" spans="1:23" x14ac:dyDescent="0.45">
      <c r="A6633" t="s">
        <v>8342</v>
      </c>
      <c r="B6633" t="s">
        <v>8224</v>
      </c>
      <c r="C6633" t="s">
        <v>8384</v>
      </c>
      <c r="D6633" s="8" t="s">
        <v>8377</v>
      </c>
      <c r="F6633" s="7">
        <v>1</v>
      </c>
      <c r="G6633" s="4">
        <v>600</v>
      </c>
      <c r="H6633" s="4">
        <v>886</v>
      </c>
      <c r="I6633" s="25">
        <v>44.958333333335759</v>
      </c>
      <c r="J6633" s="4">
        <v>25</v>
      </c>
      <c r="N6633" t="s">
        <v>8342</v>
      </c>
      <c r="O6633" t="s">
        <v>8224</v>
      </c>
      <c r="P6633" t="s">
        <v>8384</v>
      </c>
      <c r="Q6633" s="8" t="s">
        <v>8377</v>
      </c>
      <c r="S6633" s="7">
        <v>1</v>
      </c>
      <c r="T6633" s="4">
        <v>600</v>
      </c>
      <c r="U6633" s="4">
        <v>886</v>
      </c>
      <c r="V6633" s="25">
        <v>44.958333333335759</v>
      </c>
      <c r="W6633" s="4">
        <v>25</v>
      </c>
    </row>
    <row r="6634" spans="1:23" x14ac:dyDescent="0.45">
      <c r="A6634" t="s">
        <v>8342</v>
      </c>
      <c r="B6634" t="s">
        <v>8224</v>
      </c>
      <c r="C6634" t="s">
        <v>8384</v>
      </c>
      <c r="D6634" s="8" t="s">
        <v>8377</v>
      </c>
      <c r="E6634">
        <v>1463</v>
      </c>
      <c r="F6634" s="7">
        <v>1</v>
      </c>
      <c r="G6634" s="4">
        <v>600</v>
      </c>
      <c r="H6634" s="4">
        <v>886</v>
      </c>
      <c r="I6634" s="25">
        <v>44.958333333335759</v>
      </c>
      <c r="J6634" s="4">
        <v>25</v>
      </c>
      <c r="N6634" t="s">
        <v>8342</v>
      </c>
      <c r="O6634" t="s">
        <v>8224</v>
      </c>
      <c r="P6634" t="s">
        <v>8384</v>
      </c>
      <c r="Q6634" s="8" t="s">
        <v>8377</v>
      </c>
      <c r="R6634">
        <v>1463</v>
      </c>
      <c r="S6634" s="7">
        <v>1</v>
      </c>
      <c r="T6634" s="4">
        <v>600</v>
      </c>
      <c r="U6634" s="4">
        <v>886</v>
      </c>
      <c r="V6634" s="25">
        <v>44.958333333335759</v>
      </c>
      <c r="W6634" s="4">
        <v>25</v>
      </c>
    </row>
    <row r="6635" spans="1:23" x14ac:dyDescent="0.45">
      <c r="A6635" t="s">
        <v>8342</v>
      </c>
      <c r="B6635" t="s">
        <v>8224</v>
      </c>
      <c r="C6635" t="s">
        <v>8384</v>
      </c>
      <c r="D6635" s="8" t="s">
        <v>8378</v>
      </c>
      <c r="F6635" s="7">
        <v>1</v>
      </c>
      <c r="G6635" s="4">
        <v>4000</v>
      </c>
      <c r="H6635" s="4">
        <v>4340.7</v>
      </c>
      <c r="I6635" s="25">
        <v>30</v>
      </c>
      <c r="J6635" s="4">
        <v>150</v>
      </c>
      <c r="N6635" t="s">
        <v>8342</v>
      </c>
      <c r="O6635" t="s">
        <v>8224</v>
      </c>
      <c r="P6635" t="s">
        <v>8384</v>
      </c>
      <c r="Q6635" s="8" t="s">
        <v>8378</v>
      </c>
      <c r="S6635" s="7">
        <v>1</v>
      </c>
      <c r="T6635" s="4">
        <v>4000</v>
      </c>
      <c r="U6635" s="4">
        <v>4340.7</v>
      </c>
      <c r="V6635" s="25">
        <v>30</v>
      </c>
      <c r="W6635" s="4">
        <v>150</v>
      </c>
    </row>
    <row r="6636" spans="1:23" x14ac:dyDescent="0.45">
      <c r="A6636" t="s">
        <v>8342</v>
      </c>
      <c r="B6636" t="s">
        <v>8224</v>
      </c>
      <c r="C6636" t="s">
        <v>8384</v>
      </c>
      <c r="D6636" s="8" t="s">
        <v>8378</v>
      </c>
      <c r="E6636">
        <v>1462</v>
      </c>
      <c r="F6636" s="7">
        <v>1</v>
      </c>
      <c r="G6636" s="4">
        <v>4000</v>
      </c>
      <c r="H6636" s="4">
        <v>4340.7</v>
      </c>
      <c r="I6636" s="25">
        <v>30</v>
      </c>
      <c r="J6636" s="4">
        <v>150</v>
      </c>
      <c r="N6636" t="s">
        <v>8342</v>
      </c>
      <c r="O6636" t="s">
        <v>8224</v>
      </c>
      <c r="P6636" t="s">
        <v>8384</v>
      </c>
      <c r="Q6636" s="8" t="s">
        <v>8378</v>
      </c>
      <c r="R6636">
        <v>1462</v>
      </c>
      <c r="S6636" s="7">
        <v>1</v>
      </c>
      <c r="T6636" s="4">
        <v>4000</v>
      </c>
      <c r="U6636" s="4">
        <v>4340.7</v>
      </c>
      <c r="V6636" s="25">
        <v>30</v>
      </c>
      <c r="W6636" s="4">
        <v>150</v>
      </c>
    </row>
    <row r="6637" spans="1:23" x14ac:dyDescent="0.45">
      <c r="A6637" t="s">
        <v>8342</v>
      </c>
      <c r="B6637" t="s">
        <v>8224</v>
      </c>
      <c r="C6637" t="s">
        <v>8384</v>
      </c>
      <c r="D6637" s="8" t="s">
        <v>8379</v>
      </c>
      <c r="F6637" s="7">
        <v>1</v>
      </c>
      <c r="G6637" s="4">
        <v>50000</v>
      </c>
      <c r="H6637" s="4">
        <v>590807.11</v>
      </c>
      <c r="I6637" s="25">
        <v>14</v>
      </c>
      <c r="J6637" s="4">
        <v>20242</v>
      </c>
      <c r="N6637" t="s">
        <v>8342</v>
      </c>
      <c r="O6637" t="s">
        <v>8224</v>
      </c>
      <c r="P6637" t="s">
        <v>8384</v>
      </c>
      <c r="Q6637" s="8" t="s">
        <v>8379</v>
      </c>
      <c r="S6637" s="7">
        <v>1</v>
      </c>
      <c r="T6637" s="4">
        <v>50000</v>
      </c>
      <c r="U6637" s="4">
        <v>590807.11</v>
      </c>
      <c r="V6637" s="25">
        <v>14</v>
      </c>
      <c r="W6637" s="4">
        <v>20242</v>
      </c>
    </row>
    <row r="6638" spans="1:23" x14ac:dyDescent="0.45">
      <c r="A6638" t="s">
        <v>8342</v>
      </c>
      <c r="B6638" t="s">
        <v>8224</v>
      </c>
      <c r="C6638" t="s">
        <v>8384</v>
      </c>
      <c r="D6638" s="8" t="s">
        <v>8379</v>
      </c>
      <c r="E6638">
        <v>1478</v>
      </c>
      <c r="F6638" s="7">
        <v>1</v>
      </c>
      <c r="G6638" s="4">
        <v>50000</v>
      </c>
      <c r="H6638" s="4">
        <v>590807.11</v>
      </c>
      <c r="I6638" s="25">
        <v>14</v>
      </c>
      <c r="J6638" s="4">
        <v>20242</v>
      </c>
      <c r="N6638" t="s">
        <v>8342</v>
      </c>
      <c r="O6638" t="s">
        <v>8224</v>
      </c>
      <c r="P6638" t="s">
        <v>8384</v>
      </c>
      <c r="Q6638" s="8" t="s">
        <v>8379</v>
      </c>
      <c r="R6638">
        <v>1478</v>
      </c>
      <c r="S6638" s="7">
        <v>1</v>
      </c>
      <c r="T6638" s="4">
        <v>50000</v>
      </c>
      <c r="U6638" s="4">
        <v>590807.11</v>
      </c>
      <c r="V6638" s="25">
        <v>14</v>
      </c>
      <c r="W6638" s="4">
        <v>20242</v>
      </c>
    </row>
    <row r="6639" spans="1:23" x14ac:dyDescent="0.45">
      <c r="A6639" t="s">
        <v>8342</v>
      </c>
      <c r="B6639" t="s">
        <v>8224</v>
      </c>
      <c r="C6639" t="s">
        <v>8384</v>
      </c>
      <c r="D6639" s="8" t="s">
        <v>8370</v>
      </c>
      <c r="F6639" s="7">
        <v>1</v>
      </c>
      <c r="G6639" s="4">
        <v>50000</v>
      </c>
      <c r="H6639" s="4">
        <v>58520.2</v>
      </c>
      <c r="I6639" s="25">
        <v>16.774317129631527</v>
      </c>
      <c r="J6639" s="4">
        <v>635</v>
      </c>
      <c r="N6639" t="s">
        <v>8342</v>
      </c>
      <c r="O6639" t="s">
        <v>8224</v>
      </c>
      <c r="P6639" t="s">
        <v>8384</v>
      </c>
      <c r="Q6639" s="8" t="s">
        <v>8370</v>
      </c>
      <c r="S6639" s="7">
        <v>1</v>
      </c>
      <c r="T6639" s="4">
        <v>50000</v>
      </c>
      <c r="U6639" s="4">
        <v>58520.2</v>
      </c>
      <c r="V6639" s="25">
        <v>16.774317129631527</v>
      </c>
      <c r="W6639" s="4">
        <v>635</v>
      </c>
    </row>
    <row r="6640" spans="1:23" x14ac:dyDescent="0.45">
      <c r="A6640" t="s">
        <v>8342</v>
      </c>
      <c r="B6640" t="s">
        <v>8224</v>
      </c>
      <c r="C6640" t="s">
        <v>8384</v>
      </c>
      <c r="D6640" s="8" t="s">
        <v>8370</v>
      </c>
      <c r="E6640">
        <v>1480</v>
      </c>
      <c r="F6640" s="7">
        <v>1</v>
      </c>
      <c r="G6640" s="4">
        <v>50000</v>
      </c>
      <c r="H6640" s="4">
        <v>58520.2</v>
      </c>
      <c r="I6640" s="25">
        <v>16.774317129631527</v>
      </c>
      <c r="J6640" s="4">
        <v>635</v>
      </c>
      <c r="N6640" t="s">
        <v>8342</v>
      </c>
      <c r="O6640" t="s">
        <v>8224</v>
      </c>
      <c r="P6640" t="s">
        <v>8384</v>
      </c>
      <c r="Q6640" s="8" t="s">
        <v>8370</v>
      </c>
      <c r="R6640">
        <v>1480</v>
      </c>
      <c r="S6640" s="7">
        <v>1</v>
      </c>
      <c r="T6640" s="4">
        <v>50000</v>
      </c>
      <c r="U6640" s="4">
        <v>58520.2</v>
      </c>
      <c r="V6640" s="25">
        <v>16.774317129631527</v>
      </c>
      <c r="W6640" s="4">
        <v>635</v>
      </c>
    </row>
    <row r="6641" spans="1:23" x14ac:dyDescent="0.45">
      <c r="A6641" t="s">
        <v>8342</v>
      </c>
      <c r="B6641" t="s">
        <v>8224</v>
      </c>
      <c r="C6641" t="s">
        <v>8384</v>
      </c>
      <c r="D6641" s="8" t="s">
        <v>8371</v>
      </c>
      <c r="F6641" s="7">
        <v>1</v>
      </c>
      <c r="G6641" s="4">
        <v>3000</v>
      </c>
      <c r="H6641" s="4">
        <v>3368</v>
      </c>
      <c r="I6641" s="25">
        <v>30</v>
      </c>
      <c r="J6641" s="4">
        <v>76</v>
      </c>
      <c r="N6641" t="s">
        <v>8342</v>
      </c>
      <c r="O6641" t="s">
        <v>8224</v>
      </c>
      <c r="P6641" t="s">
        <v>8384</v>
      </c>
      <c r="Q6641" s="8" t="s">
        <v>8371</v>
      </c>
      <c r="S6641" s="7">
        <v>1</v>
      </c>
      <c r="T6641" s="4">
        <v>3000</v>
      </c>
      <c r="U6641" s="4">
        <v>3368</v>
      </c>
      <c r="V6641" s="25">
        <v>30</v>
      </c>
      <c r="W6641" s="4">
        <v>76</v>
      </c>
    </row>
    <row r="6642" spans="1:23" x14ac:dyDescent="0.45">
      <c r="A6642" t="s">
        <v>8342</v>
      </c>
      <c r="B6642" t="s">
        <v>8224</v>
      </c>
      <c r="C6642" t="s">
        <v>8384</v>
      </c>
      <c r="D6642" s="8" t="s">
        <v>8371</v>
      </c>
      <c r="E6642">
        <v>1474</v>
      </c>
      <c r="F6642" s="7">
        <v>1</v>
      </c>
      <c r="G6642" s="4">
        <v>3000</v>
      </c>
      <c r="H6642" s="4">
        <v>3368</v>
      </c>
      <c r="I6642" s="25">
        <v>30</v>
      </c>
      <c r="J6642" s="4">
        <v>76</v>
      </c>
      <c r="N6642" t="s">
        <v>8342</v>
      </c>
      <c r="O6642" t="s">
        <v>8224</v>
      </c>
      <c r="P6642" t="s">
        <v>8384</v>
      </c>
      <c r="Q6642" s="8" t="s">
        <v>8371</v>
      </c>
      <c r="R6642">
        <v>1474</v>
      </c>
      <c r="S6642" s="7">
        <v>1</v>
      </c>
      <c r="T6642" s="4">
        <v>3000</v>
      </c>
      <c r="U6642" s="4">
        <v>3368</v>
      </c>
      <c r="V6642" s="25">
        <v>30</v>
      </c>
      <c r="W6642" s="4">
        <v>76</v>
      </c>
    </row>
    <row r="6643" spans="1:23" x14ac:dyDescent="0.45">
      <c r="A6643" t="s">
        <v>8342</v>
      </c>
      <c r="B6643" t="s">
        <v>8224</v>
      </c>
      <c r="C6643" t="s">
        <v>8384</v>
      </c>
      <c r="D6643" s="8" t="s">
        <v>8372</v>
      </c>
      <c r="F6643" s="7">
        <v>1</v>
      </c>
      <c r="G6643" s="4">
        <v>25000</v>
      </c>
      <c r="H6643" s="4">
        <v>34676</v>
      </c>
      <c r="I6643" s="25">
        <v>30</v>
      </c>
      <c r="J6643" s="4">
        <v>336</v>
      </c>
      <c r="N6643" t="s">
        <v>8342</v>
      </c>
      <c r="O6643" t="s">
        <v>8224</v>
      </c>
      <c r="P6643" t="s">
        <v>8384</v>
      </c>
      <c r="Q6643" s="8" t="s">
        <v>8372</v>
      </c>
      <c r="S6643" s="7">
        <v>1</v>
      </c>
      <c r="T6643" s="4">
        <v>25000</v>
      </c>
      <c r="U6643" s="4">
        <v>34676</v>
      </c>
      <c r="V6643" s="25">
        <v>30</v>
      </c>
      <c r="W6643" s="4">
        <v>336</v>
      </c>
    </row>
    <row r="6644" spans="1:23" x14ac:dyDescent="0.45">
      <c r="A6644" t="s">
        <v>8342</v>
      </c>
      <c r="B6644" t="s">
        <v>8224</v>
      </c>
      <c r="C6644" t="s">
        <v>8384</v>
      </c>
      <c r="D6644" s="8" t="s">
        <v>8372</v>
      </c>
      <c r="E6644">
        <v>1472</v>
      </c>
      <c r="F6644" s="7">
        <v>1</v>
      </c>
      <c r="G6644" s="4">
        <v>25000</v>
      </c>
      <c r="H6644" s="4">
        <v>34676</v>
      </c>
      <c r="I6644" s="25">
        <v>30</v>
      </c>
      <c r="J6644" s="4">
        <v>336</v>
      </c>
      <c r="N6644" t="s">
        <v>8342</v>
      </c>
      <c r="O6644" t="s">
        <v>8224</v>
      </c>
      <c r="P6644" t="s">
        <v>8384</v>
      </c>
      <c r="Q6644" s="8" t="s">
        <v>8372</v>
      </c>
      <c r="R6644">
        <v>1472</v>
      </c>
      <c r="S6644" s="7">
        <v>1</v>
      </c>
      <c r="T6644" s="4">
        <v>25000</v>
      </c>
      <c r="U6644" s="4">
        <v>34676</v>
      </c>
      <c r="V6644" s="25">
        <v>30</v>
      </c>
      <c r="W6644" s="4">
        <v>336</v>
      </c>
    </row>
    <row r="6645" spans="1:23" x14ac:dyDescent="0.45">
      <c r="A6645" t="s">
        <v>8342</v>
      </c>
      <c r="B6645" t="s">
        <v>8224</v>
      </c>
      <c r="C6645" t="s">
        <v>8385</v>
      </c>
      <c r="F6645" s="7"/>
      <c r="G6645" s="4"/>
      <c r="H6645" s="4"/>
      <c r="I6645" s="25"/>
      <c r="J6645" s="4"/>
      <c r="N6645" t="s">
        <v>8342</v>
      </c>
      <c r="O6645" t="s">
        <v>8224</v>
      </c>
      <c r="P6645" t="s">
        <v>8385</v>
      </c>
      <c r="S6645" s="7"/>
      <c r="T6645" s="4"/>
      <c r="U6645" s="4"/>
      <c r="V6645" s="25"/>
      <c r="W6645" s="4"/>
    </row>
    <row r="6646" spans="1:23" x14ac:dyDescent="0.45">
      <c r="A6646" t="s">
        <v>8342</v>
      </c>
      <c r="B6646" t="s">
        <v>8224</v>
      </c>
      <c r="C6646" t="s">
        <v>8385</v>
      </c>
      <c r="D6646" s="8" t="s">
        <v>8379</v>
      </c>
      <c r="F6646" s="7">
        <v>1</v>
      </c>
      <c r="G6646" s="4">
        <v>1600</v>
      </c>
      <c r="H6646" s="4">
        <v>2198</v>
      </c>
      <c r="I6646" s="25">
        <v>14.420729166668025</v>
      </c>
      <c r="J6646" s="4">
        <v>71</v>
      </c>
      <c r="N6646" t="s">
        <v>8342</v>
      </c>
      <c r="O6646" t="s">
        <v>8224</v>
      </c>
      <c r="P6646" t="s">
        <v>8385</v>
      </c>
      <c r="Q6646" s="8" t="s">
        <v>8379</v>
      </c>
      <c r="S6646" s="7">
        <v>1</v>
      </c>
      <c r="T6646" s="4">
        <v>1600</v>
      </c>
      <c r="U6646" s="4">
        <v>2198</v>
      </c>
      <c r="V6646" s="25">
        <v>14.420729166668025</v>
      </c>
      <c r="W6646" s="4">
        <v>71</v>
      </c>
    </row>
    <row r="6647" spans="1:23" x14ac:dyDescent="0.45">
      <c r="A6647" t="s">
        <v>8342</v>
      </c>
      <c r="B6647" t="s">
        <v>8224</v>
      </c>
      <c r="C6647" t="s">
        <v>8385</v>
      </c>
      <c r="D6647" s="8" t="s">
        <v>8379</v>
      </c>
      <c r="E6647">
        <v>1479</v>
      </c>
      <c r="F6647" s="7">
        <v>1</v>
      </c>
      <c r="G6647" s="4">
        <v>1600</v>
      </c>
      <c r="H6647" s="4">
        <v>2198</v>
      </c>
      <c r="I6647" s="25">
        <v>14.420729166668025</v>
      </c>
      <c r="J6647" s="4">
        <v>71</v>
      </c>
      <c r="N6647" t="s">
        <v>8342</v>
      </c>
      <c r="O6647" t="s">
        <v>8224</v>
      </c>
      <c r="P6647" t="s">
        <v>8385</v>
      </c>
      <c r="Q6647" s="8" t="s">
        <v>8379</v>
      </c>
      <c r="R6647">
        <v>1479</v>
      </c>
      <c r="S6647" s="7">
        <v>1</v>
      </c>
      <c r="T6647" s="4">
        <v>1600</v>
      </c>
      <c r="U6647" s="4">
        <v>2198</v>
      </c>
      <c r="V6647" s="25">
        <v>14.420729166668025</v>
      </c>
      <c r="W6647" s="4">
        <v>71</v>
      </c>
    </row>
    <row r="6648" spans="1:23" x14ac:dyDescent="0.45">
      <c r="A6648" t="s">
        <v>8342</v>
      </c>
      <c r="B6648" t="s">
        <v>8224</v>
      </c>
      <c r="C6648" t="s">
        <v>8385</v>
      </c>
      <c r="D6648" s="8" t="s">
        <v>8372</v>
      </c>
      <c r="F6648" s="7">
        <v>1</v>
      </c>
      <c r="G6648" s="4">
        <v>15000</v>
      </c>
      <c r="H6648" s="4">
        <v>15186.69</v>
      </c>
      <c r="I6648" s="25">
        <v>33.354699074072414</v>
      </c>
      <c r="J6648" s="4">
        <v>340</v>
      </c>
      <c r="N6648" t="s">
        <v>8342</v>
      </c>
      <c r="O6648" t="s">
        <v>8224</v>
      </c>
      <c r="P6648" t="s">
        <v>8385</v>
      </c>
      <c r="Q6648" s="8" t="s">
        <v>8372</v>
      </c>
      <c r="S6648" s="7">
        <v>1</v>
      </c>
      <c r="T6648" s="4">
        <v>15000</v>
      </c>
      <c r="U6648" s="4">
        <v>15186.69</v>
      </c>
      <c r="V6648" s="25">
        <v>33.354699074072414</v>
      </c>
      <c r="W6648" s="4">
        <v>340</v>
      </c>
    </row>
    <row r="6649" spans="1:23" x14ac:dyDescent="0.45">
      <c r="A6649" t="s">
        <v>8342</v>
      </c>
      <c r="B6649" t="s">
        <v>8224</v>
      </c>
      <c r="C6649" t="s">
        <v>8385</v>
      </c>
      <c r="D6649" s="8" t="s">
        <v>8372</v>
      </c>
      <c r="E6649">
        <v>1461</v>
      </c>
      <c r="F6649" s="7">
        <v>1</v>
      </c>
      <c r="G6649" s="4">
        <v>15000</v>
      </c>
      <c r="H6649" s="4">
        <v>15186.69</v>
      </c>
      <c r="I6649" s="25">
        <v>33.354699074072414</v>
      </c>
      <c r="J6649" s="4">
        <v>340</v>
      </c>
      <c r="N6649" t="s">
        <v>8342</v>
      </c>
      <c r="O6649" t="s">
        <v>8224</v>
      </c>
      <c r="P6649" t="s">
        <v>8385</v>
      </c>
      <c r="Q6649" s="8" t="s">
        <v>8372</v>
      </c>
      <c r="R6649">
        <v>1461</v>
      </c>
      <c r="S6649" s="7">
        <v>1</v>
      </c>
      <c r="T6649" s="4">
        <v>15000</v>
      </c>
      <c r="U6649" s="4">
        <v>15186.69</v>
      </c>
      <c r="V6649" s="25">
        <v>33.354699074072414</v>
      </c>
      <c r="W6649" s="4">
        <v>340</v>
      </c>
    </row>
    <row r="6650" spans="1:23" x14ac:dyDescent="0.45">
      <c r="A6650" t="s">
        <v>8342</v>
      </c>
      <c r="B6650" t="s">
        <v>8224</v>
      </c>
      <c r="C6650" t="s">
        <v>8385</v>
      </c>
      <c r="D6650" s="8" t="s">
        <v>8374</v>
      </c>
      <c r="F6650" s="7">
        <v>1</v>
      </c>
      <c r="G6650" s="4">
        <v>15000</v>
      </c>
      <c r="H6650" s="4">
        <v>28300.45</v>
      </c>
      <c r="I6650" s="25">
        <v>32.484687500000291</v>
      </c>
      <c r="J6650" s="4">
        <v>441</v>
      </c>
      <c r="N6650" t="s">
        <v>8342</v>
      </c>
      <c r="O6650" t="s">
        <v>8224</v>
      </c>
      <c r="P6650" t="s">
        <v>8385</v>
      </c>
      <c r="Q6650" s="8" t="s">
        <v>8374</v>
      </c>
      <c r="S6650" s="7">
        <v>1</v>
      </c>
      <c r="T6650" s="4">
        <v>15000</v>
      </c>
      <c r="U6650" s="4">
        <v>28300.45</v>
      </c>
      <c r="V6650" s="25">
        <v>32.484687500000291</v>
      </c>
      <c r="W6650" s="4">
        <v>441</v>
      </c>
    </row>
    <row r="6651" spans="1:23" x14ac:dyDescent="0.45">
      <c r="A6651" t="s">
        <v>8342</v>
      </c>
      <c r="B6651" t="s">
        <v>8224</v>
      </c>
      <c r="C6651" t="s">
        <v>8385</v>
      </c>
      <c r="D6651" s="8" t="s">
        <v>8374</v>
      </c>
      <c r="E6651">
        <v>1475</v>
      </c>
      <c r="F6651" s="7">
        <v>1</v>
      </c>
      <c r="G6651" s="4">
        <v>15000</v>
      </c>
      <c r="H6651" s="4">
        <v>28300.45</v>
      </c>
      <c r="I6651" s="25">
        <v>32.484687500000291</v>
      </c>
      <c r="J6651" s="4">
        <v>441</v>
      </c>
      <c r="N6651" t="s">
        <v>8342</v>
      </c>
      <c r="O6651" t="s">
        <v>8224</v>
      </c>
      <c r="P6651" t="s">
        <v>8385</v>
      </c>
      <c r="Q6651" s="8" t="s">
        <v>8374</v>
      </c>
      <c r="R6651">
        <v>1475</v>
      </c>
      <c r="S6651" s="7">
        <v>1</v>
      </c>
      <c r="T6651" s="4">
        <v>15000</v>
      </c>
      <c r="U6651" s="4">
        <v>28300.45</v>
      </c>
      <c r="V6651" s="25">
        <v>32.484687500000291</v>
      </c>
      <c r="W6651" s="4">
        <v>441</v>
      </c>
    </row>
    <row r="6652" spans="1:23" x14ac:dyDescent="0.45">
      <c r="A6652" t="s">
        <v>8342</v>
      </c>
      <c r="B6652" t="s">
        <v>8224</v>
      </c>
      <c r="C6652" t="s">
        <v>8386</v>
      </c>
      <c r="F6652" s="7"/>
      <c r="G6652" s="4"/>
      <c r="H6652" s="4"/>
      <c r="I6652" s="25"/>
      <c r="J6652" s="4"/>
      <c r="N6652" t="s">
        <v>8342</v>
      </c>
      <c r="O6652" t="s">
        <v>8224</v>
      </c>
      <c r="P6652" t="s">
        <v>8386</v>
      </c>
      <c r="S6652" s="7"/>
      <c r="T6652" s="4"/>
      <c r="U6652" s="4"/>
      <c r="V6652" s="25"/>
      <c r="W6652" s="4"/>
    </row>
    <row r="6653" spans="1:23" x14ac:dyDescent="0.45">
      <c r="A6653" t="s">
        <v>8342</v>
      </c>
      <c r="B6653" t="s">
        <v>8224</v>
      </c>
      <c r="C6653" t="s">
        <v>8386</v>
      </c>
      <c r="D6653" s="8" t="s">
        <v>8378</v>
      </c>
      <c r="F6653" s="7">
        <v>1</v>
      </c>
      <c r="G6653" s="4">
        <v>32000</v>
      </c>
      <c r="H6653" s="4">
        <v>33229</v>
      </c>
      <c r="I6653" s="25">
        <v>30</v>
      </c>
      <c r="J6653" s="4">
        <v>343</v>
      </c>
      <c r="N6653" t="s">
        <v>8342</v>
      </c>
      <c r="O6653" t="s">
        <v>8224</v>
      </c>
      <c r="P6653" t="s">
        <v>8386</v>
      </c>
      <c r="Q6653" s="8" t="s">
        <v>8378</v>
      </c>
      <c r="S6653" s="7">
        <v>1</v>
      </c>
      <c r="T6653" s="4">
        <v>32000</v>
      </c>
      <c r="U6653" s="4">
        <v>33229</v>
      </c>
      <c r="V6653" s="25">
        <v>30</v>
      </c>
      <c r="W6653" s="4">
        <v>343</v>
      </c>
    </row>
    <row r="6654" spans="1:23" x14ac:dyDescent="0.45">
      <c r="A6654" t="s">
        <v>8342</v>
      </c>
      <c r="B6654" t="s">
        <v>8224</v>
      </c>
      <c r="C6654" t="s">
        <v>8386</v>
      </c>
      <c r="D6654" s="8" t="s">
        <v>8378</v>
      </c>
      <c r="E6654">
        <v>1471</v>
      </c>
      <c r="F6654" s="7">
        <v>1</v>
      </c>
      <c r="G6654" s="4">
        <v>32000</v>
      </c>
      <c r="H6654" s="4">
        <v>33229</v>
      </c>
      <c r="I6654" s="25">
        <v>30</v>
      </c>
      <c r="J6654" s="4">
        <v>343</v>
      </c>
      <c r="N6654" t="s">
        <v>8342</v>
      </c>
      <c r="O6654" t="s">
        <v>8224</v>
      </c>
      <c r="P6654" t="s">
        <v>8386</v>
      </c>
      <c r="Q6654" s="8" t="s">
        <v>8378</v>
      </c>
      <c r="R6654">
        <v>1471</v>
      </c>
      <c r="S6654" s="7">
        <v>1</v>
      </c>
      <c r="T6654" s="4">
        <v>32000</v>
      </c>
      <c r="U6654" s="4">
        <v>33229</v>
      </c>
      <c r="V6654" s="25">
        <v>30</v>
      </c>
      <c r="W6654" s="4">
        <v>343</v>
      </c>
    </row>
    <row r="6655" spans="1:23" x14ac:dyDescent="0.45">
      <c r="A6655" t="s">
        <v>8342</v>
      </c>
      <c r="B6655" t="s">
        <v>8224</v>
      </c>
      <c r="C6655" t="s">
        <v>8386</v>
      </c>
      <c r="D6655" s="8" t="s">
        <v>8381</v>
      </c>
      <c r="F6655" s="7">
        <v>1</v>
      </c>
      <c r="G6655" s="4">
        <v>16000</v>
      </c>
      <c r="H6655" s="4">
        <v>17260.37</v>
      </c>
      <c r="I6655" s="25">
        <v>41.036273148143664</v>
      </c>
      <c r="J6655" s="4">
        <v>248</v>
      </c>
      <c r="N6655" t="s">
        <v>8342</v>
      </c>
      <c r="O6655" t="s">
        <v>8224</v>
      </c>
      <c r="P6655" t="s">
        <v>8386</v>
      </c>
      <c r="Q6655" s="8" t="s">
        <v>8381</v>
      </c>
      <c r="S6655" s="7">
        <v>1</v>
      </c>
      <c r="T6655" s="4">
        <v>16000</v>
      </c>
      <c r="U6655" s="4">
        <v>17260.37</v>
      </c>
      <c r="V6655" s="25">
        <v>41.036273148143664</v>
      </c>
      <c r="W6655" s="4">
        <v>248</v>
      </c>
    </row>
    <row r="6656" spans="1:23" x14ac:dyDescent="0.45">
      <c r="A6656" t="s">
        <v>8342</v>
      </c>
      <c r="B6656" t="s">
        <v>8224</v>
      </c>
      <c r="C6656" t="s">
        <v>8386</v>
      </c>
      <c r="D6656" s="8" t="s">
        <v>8381</v>
      </c>
      <c r="E6656">
        <v>1466</v>
      </c>
      <c r="F6656" s="7">
        <v>1</v>
      </c>
      <c r="G6656" s="4">
        <v>16000</v>
      </c>
      <c r="H6656" s="4">
        <v>17260.37</v>
      </c>
      <c r="I6656" s="25">
        <v>41.036273148143664</v>
      </c>
      <c r="J6656" s="4">
        <v>248</v>
      </c>
      <c r="N6656" t="s">
        <v>8342</v>
      </c>
      <c r="O6656" t="s">
        <v>8224</v>
      </c>
      <c r="P6656" t="s">
        <v>8386</v>
      </c>
      <c r="Q6656" s="8" t="s">
        <v>8381</v>
      </c>
      <c r="R6656">
        <v>1466</v>
      </c>
      <c r="S6656" s="7">
        <v>1</v>
      </c>
      <c r="T6656" s="4">
        <v>16000</v>
      </c>
      <c r="U6656" s="4">
        <v>17260.37</v>
      </c>
      <c r="V6656" s="25">
        <v>41.036273148143664</v>
      </c>
      <c r="W6656" s="4">
        <v>248</v>
      </c>
    </row>
    <row r="6657" spans="1:23" x14ac:dyDescent="0.45">
      <c r="A6657" t="s">
        <v>8348</v>
      </c>
      <c r="B6657"/>
      <c r="F6657" s="7">
        <v>20</v>
      </c>
      <c r="G6657" s="4">
        <v>945166</v>
      </c>
      <c r="H6657" s="4">
        <v>278102</v>
      </c>
      <c r="I6657" s="25">
        <v>30.854953703704449</v>
      </c>
      <c r="J6657" s="4">
        <v>778</v>
      </c>
      <c r="N6657" t="s">
        <v>8348</v>
      </c>
      <c r="O6657"/>
      <c r="S6657" s="7">
        <v>20</v>
      </c>
      <c r="T6657" s="4">
        <v>945166</v>
      </c>
      <c r="U6657" s="4">
        <v>278102</v>
      </c>
      <c r="V6657" s="25">
        <v>30.854953703704449</v>
      </c>
      <c r="W6657" s="4">
        <v>778</v>
      </c>
    </row>
    <row r="6658" spans="1:23" x14ac:dyDescent="0.45">
      <c r="A6658" t="s">
        <v>8348</v>
      </c>
      <c r="B6658" t="s">
        <v>8225</v>
      </c>
      <c r="F6658" s="7">
        <v>3</v>
      </c>
      <c r="G6658" s="4">
        <v>157000</v>
      </c>
      <c r="H6658" s="4">
        <v>7610</v>
      </c>
      <c r="I6658" s="25">
        <v>29.360378086421406</v>
      </c>
      <c r="J6658" s="4">
        <v>156</v>
      </c>
      <c r="N6658" t="s">
        <v>8348</v>
      </c>
      <c r="O6658" t="s">
        <v>8225</v>
      </c>
      <c r="S6658" s="7">
        <v>3</v>
      </c>
      <c r="T6658" s="4">
        <v>157000</v>
      </c>
      <c r="U6658" s="4">
        <v>7610</v>
      </c>
      <c r="V6658" s="25">
        <v>29.360378086421406</v>
      </c>
      <c r="W6658" s="4">
        <v>156</v>
      </c>
    </row>
    <row r="6659" spans="1:23" x14ac:dyDescent="0.45">
      <c r="A6659" t="s">
        <v>8348</v>
      </c>
      <c r="B6659" t="s">
        <v>8225</v>
      </c>
      <c r="C6659" t="s">
        <v>8385</v>
      </c>
      <c r="F6659" s="7"/>
      <c r="G6659" s="4"/>
      <c r="H6659" s="4"/>
      <c r="I6659" s="25"/>
      <c r="J6659" s="4"/>
      <c r="N6659" t="s">
        <v>8348</v>
      </c>
      <c r="O6659" t="s">
        <v>8225</v>
      </c>
      <c r="P6659" t="s">
        <v>8385</v>
      </c>
      <c r="S6659" s="7"/>
      <c r="T6659" s="4"/>
      <c r="U6659" s="4"/>
      <c r="V6659" s="25"/>
      <c r="W6659" s="4"/>
    </row>
    <row r="6660" spans="1:23" x14ac:dyDescent="0.45">
      <c r="A6660" t="s">
        <v>8348</v>
      </c>
      <c r="B6660" t="s">
        <v>8225</v>
      </c>
      <c r="C6660" t="s">
        <v>8385</v>
      </c>
      <c r="D6660" s="8" t="s">
        <v>8372</v>
      </c>
      <c r="F6660" s="7">
        <v>1</v>
      </c>
      <c r="G6660" s="4">
        <v>48000</v>
      </c>
      <c r="H6660" s="4">
        <v>637</v>
      </c>
      <c r="I6660" s="25">
        <v>30</v>
      </c>
      <c r="J6660" s="4">
        <v>26</v>
      </c>
      <c r="N6660" t="s">
        <v>8348</v>
      </c>
      <c r="O6660" t="s">
        <v>8225</v>
      </c>
      <c r="P6660" t="s">
        <v>8385</v>
      </c>
      <c r="Q6660" s="8" t="s">
        <v>8372</v>
      </c>
      <c r="S6660" s="7">
        <v>1</v>
      </c>
      <c r="T6660" s="4">
        <v>48000</v>
      </c>
      <c r="U6660" s="4">
        <v>637</v>
      </c>
      <c r="V6660" s="25">
        <v>30</v>
      </c>
      <c r="W6660" s="4">
        <v>26</v>
      </c>
    </row>
    <row r="6661" spans="1:23" x14ac:dyDescent="0.45">
      <c r="A6661" t="s">
        <v>8348</v>
      </c>
      <c r="B6661" t="s">
        <v>8225</v>
      </c>
      <c r="C6661" t="s">
        <v>8385</v>
      </c>
      <c r="D6661" s="8" t="s">
        <v>8372</v>
      </c>
      <c r="E6661">
        <v>1913</v>
      </c>
      <c r="F6661" s="7">
        <v>1</v>
      </c>
      <c r="G6661" s="4">
        <v>48000</v>
      </c>
      <c r="H6661" s="4">
        <v>637</v>
      </c>
      <c r="I6661" s="25">
        <v>30</v>
      </c>
      <c r="J6661" s="4">
        <v>26</v>
      </c>
      <c r="N6661" t="s">
        <v>8348</v>
      </c>
      <c r="O6661" t="s">
        <v>8225</v>
      </c>
      <c r="P6661" t="s">
        <v>8385</v>
      </c>
      <c r="Q6661" s="8" t="s">
        <v>8372</v>
      </c>
      <c r="R6661">
        <v>1913</v>
      </c>
      <c r="S6661" s="7">
        <v>1</v>
      </c>
      <c r="T6661" s="4">
        <v>48000</v>
      </c>
      <c r="U6661" s="4">
        <v>637</v>
      </c>
      <c r="V6661" s="25">
        <v>30</v>
      </c>
      <c r="W6661" s="4">
        <v>26</v>
      </c>
    </row>
    <row r="6662" spans="1:23" x14ac:dyDescent="0.45">
      <c r="A6662" t="s">
        <v>8348</v>
      </c>
      <c r="B6662" t="s">
        <v>8225</v>
      </c>
      <c r="C6662" t="s">
        <v>8386</v>
      </c>
      <c r="F6662" s="7"/>
      <c r="G6662" s="4"/>
      <c r="H6662" s="4"/>
      <c r="I6662" s="25"/>
      <c r="J6662" s="4"/>
      <c r="N6662" t="s">
        <v>8348</v>
      </c>
      <c r="O6662" t="s">
        <v>8225</v>
      </c>
      <c r="P6662" t="s">
        <v>8386</v>
      </c>
      <c r="S6662" s="7"/>
      <c r="T6662" s="4"/>
      <c r="U6662" s="4"/>
      <c r="V6662" s="25"/>
      <c r="W6662" s="4"/>
    </row>
    <row r="6663" spans="1:23" x14ac:dyDescent="0.45">
      <c r="A6663" t="s">
        <v>8348</v>
      </c>
      <c r="B6663" t="s">
        <v>8225</v>
      </c>
      <c r="C6663" t="s">
        <v>8386</v>
      </c>
      <c r="D6663" s="8" t="s">
        <v>8379</v>
      </c>
      <c r="F6663" s="7">
        <v>1</v>
      </c>
      <c r="G6663" s="4">
        <v>99000</v>
      </c>
      <c r="H6663" s="4">
        <v>2670</v>
      </c>
      <c r="I6663" s="25">
        <v>29.998506944451947</v>
      </c>
      <c r="J6663" s="4">
        <v>25</v>
      </c>
      <c r="N6663" t="s">
        <v>8348</v>
      </c>
      <c r="O6663" t="s">
        <v>8225</v>
      </c>
      <c r="P6663" t="s">
        <v>8386</v>
      </c>
      <c r="Q6663" s="8" t="s">
        <v>8379</v>
      </c>
      <c r="S6663" s="7">
        <v>1</v>
      </c>
      <c r="T6663" s="4">
        <v>99000</v>
      </c>
      <c r="U6663" s="4">
        <v>2670</v>
      </c>
      <c r="V6663" s="25">
        <v>29.998506944451947</v>
      </c>
      <c r="W6663" s="4">
        <v>25</v>
      </c>
    </row>
    <row r="6664" spans="1:23" x14ac:dyDescent="0.45">
      <c r="A6664" t="s">
        <v>8348</v>
      </c>
      <c r="B6664" t="s">
        <v>8225</v>
      </c>
      <c r="C6664" t="s">
        <v>8386</v>
      </c>
      <c r="D6664" s="8" t="s">
        <v>8379</v>
      </c>
      <c r="E6664">
        <v>1901</v>
      </c>
      <c r="F6664" s="7">
        <v>1</v>
      </c>
      <c r="G6664" s="4">
        <v>99000</v>
      </c>
      <c r="H6664" s="4">
        <v>2670</v>
      </c>
      <c r="I6664" s="25">
        <v>29.998506944451947</v>
      </c>
      <c r="J6664" s="4">
        <v>25</v>
      </c>
      <c r="N6664" t="s">
        <v>8348</v>
      </c>
      <c r="O6664" t="s">
        <v>8225</v>
      </c>
      <c r="P6664" t="s">
        <v>8386</v>
      </c>
      <c r="Q6664" s="8" t="s">
        <v>8379</v>
      </c>
      <c r="R6664">
        <v>1901</v>
      </c>
      <c r="S6664" s="7">
        <v>1</v>
      </c>
      <c r="T6664" s="4">
        <v>99000</v>
      </c>
      <c r="U6664" s="4">
        <v>2670</v>
      </c>
      <c r="V6664" s="25">
        <v>29.998506944451947</v>
      </c>
      <c r="W6664" s="4">
        <v>25</v>
      </c>
    </row>
    <row r="6665" spans="1:23" x14ac:dyDescent="0.45">
      <c r="A6665" t="s">
        <v>8348</v>
      </c>
      <c r="B6665" t="s">
        <v>8225</v>
      </c>
      <c r="C6665" t="s">
        <v>8386</v>
      </c>
      <c r="D6665" s="8" t="s">
        <v>8372</v>
      </c>
      <c r="F6665" s="7">
        <v>1</v>
      </c>
      <c r="G6665" s="4">
        <v>10000</v>
      </c>
      <c r="H6665" s="4">
        <v>4303</v>
      </c>
      <c r="I6665" s="25">
        <v>28.082627314812271</v>
      </c>
      <c r="J6665" s="4">
        <v>105</v>
      </c>
      <c r="N6665" t="s">
        <v>8348</v>
      </c>
      <c r="O6665" t="s">
        <v>8225</v>
      </c>
      <c r="P6665" t="s">
        <v>8386</v>
      </c>
      <c r="Q6665" s="8" t="s">
        <v>8372</v>
      </c>
      <c r="S6665" s="7">
        <v>1</v>
      </c>
      <c r="T6665" s="4">
        <v>10000</v>
      </c>
      <c r="U6665" s="4">
        <v>4303</v>
      </c>
      <c r="V6665" s="25">
        <v>28.082627314812271</v>
      </c>
      <c r="W6665" s="4">
        <v>105</v>
      </c>
    </row>
    <row r="6666" spans="1:23" x14ac:dyDescent="0.45">
      <c r="A6666" t="s">
        <v>8348</v>
      </c>
      <c r="B6666" t="s">
        <v>8225</v>
      </c>
      <c r="C6666" t="s">
        <v>8386</v>
      </c>
      <c r="D6666" s="8" t="s">
        <v>8372</v>
      </c>
      <c r="E6666">
        <v>1920</v>
      </c>
      <c r="F6666" s="7">
        <v>1</v>
      </c>
      <c r="G6666" s="4">
        <v>10000</v>
      </c>
      <c r="H6666" s="4">
        <v>4303</v>
      </c>
      <c r="I6666" s="25">
        <v>28.082627314812271</v>
      </c>
      <c r="J6666" s="4">
        <v>105</v>
      </c>
      <c r="N6666" t="s">
        <v>8348</v>
      </c>
      <c r="O6666" t="s">
        <v>8225</v>
      </c>
      <c r="P6666" t="s">
        <v>8386</v>
      </c>
      <c r="Q6666" s="8" t="s">
        <v>8372</v>
      </c>
      <c r="R6666">
        <v>1920</v>
      </c>
      <c r="S6666" s="7">
        <v>1</v>
      </c>
      <c r="T6666" s="4">
        <v>10000</v>
      </c>
      <c r="U6666" s="4">
        <v>4303</v>
      </c>
      <c r="V6666" s="25">
        <v>28.082627314812271</v>
      </c>
      <c r="W6666" s="4">
        <v>105</v>
      </c>
    </row>
    <row r="6667" spans="1:23" x14ac:dyDescent="0.45">
      <c r="A6667" t="s">
        <v>8348</v>
      </c>
      <c r="B6667" t="s">
        <v>8231</v>
      </c>
      <c r="F6667" s="7">
        <v>1</v>
      </c>
      <c r="G6667" s="4">
        <v>390000</v>
      </c>
      <c r="H6667" s="4">
        <v>205025</v>
      </c>
      <c r="I6667" s="25">
        <v>30</v>
      </c>
      <c r="J6667" s="4">
        <v>70</v>
      </c>
      <c r="N6667" t="s">
        <v>8348</v>
      </c>
      <c r="O6667" t="s">
        <v>8231</v>
      </c>
      <c r="S6667" s="7">
        <v>1</v>
      </c>
      <c r="T6667" s="4">
        <v>390000</v>
      </c>
      <c r="U6667" s="4">
        <v>205025</v>
      </c>
      <c r="V6667" s="25">
        <v>30</v>
      </c>
      <c r="W6667" s="4">
        <v>70</v>
      </c>
    </row>
    <row r="6668" spans="1:23" x14ac:dyDescent="0.45">
      <c r="A6668" t="s">
        <v>8348</v>
      </c>
      <c r="B6668" t="s">
        <v>8231</v>
      </c>
      <c r="C6668" t="s">
        <v>8388</v>
      </c>
      <c r="F6668" s="7"/>
      <c r="G6668" s="4"/>
      <c r="H6668" s="4"/>
      <c r="I6668" s="25"/>
      <c r="J6668" s="4"/>
      <c r="N6668" t="s">
        <v>8348</v>
      </c>
      <c r="O6668" t="s">
        <v>8231</v>
      </c>
      <c r="P6668" t="s">
        <v>8388</v>
      </c>
      <c r="S6668" s="7"/>
      <c r="T6668" s="4"/>
      <c r="U6668" s="4"/>
      <c r="V6668" s="25"/>
      <c r="W6668" s="4"/>
    </row>
    <row r="6669" spans="1:23" x14ac:dyDescent="0.45">
      <c r="A6669" t="s">
        <v>8348</v>
      </c>
      <c r="B6669" t="s">
        <v>8231</v>
      </c>
      <c r="C6669" t="s">
        <v>8388</v>
      </c>
      <c r="D6669" s="8" t="s">
        <v>8376</v>
      </c>
      <c r="F6669" s="7">
        <v>1</v>
      </c>
      <c r="G6669" s="4">
        <v>390000</v>
      </c>
      <c r="H6669" s="4">
        <v>205025</v>
      </c>
      <c r="I6669" s="25">
        <v>30</v>
      </c>
      <c r="J6669" s="4">
        <v>70</v>
      </c>
      <c r="N6669" t="s">
        <v>8348</v>
      </c>
      <c r="O6669" t="s">
        <v>8231</v>
      </c>
      <c r="P6669" t="s">
        <v>8388</v>
      </c>
      <c r="Q6669" s="8" t="s">
        <v>8376</v>
      </c>
      <c r="S6669" s="7">
        <v>1</v>
      </c>
      <c r="T6669" s="4">
        <v>390000</v>
      </c>
      <c r="U6669" s="4">
        <v>205025</v>
      </c>
      <c r="V6669" s="25">
        <v>30</v>
      </c>
      <c r="W6669" s="4">
        <v>70</v>
      </c>
    </row>
    <row r="6670" spans="1:23" x14ac:dyDescent="0.45">
      <c r="A6670" t="s">
        <v>8348</v>
      </c>
      <c r="B6670" t="s">
        <v>8231</v>
      </c>
      <c r="C6670" t="s">
        <v>8388</v>
      </c>
      <c r="D6670" s="8" t="s">
        <v>8376</v>
      </c>
      <c r="E6670">
        <v>1917</v>
      </c>
      <c r="F6670" s="7">
        <v>1</v>
      </c>
      <c r="G6670" s="4">
        <v>390000</v>
      </c>
      <c r="H6670" s="4">
        <v>205025</v>
      </c>
      <c r="I6670" s="25">
        <v>30</v>
      </c>
      <c r="J6670" s="4">
        <v>70</v>
      </c>
      <c r="N6670" t="s">
        <v>8348</v>
      </c>
      <c r="O6670" t="s">
        <v>8231</v>
      </c>
      <c r="P6670" t="s">
        <v>8388</v>
      </c>
      <c r="Q6670" s="8" t="s">
        <v>8376</v>
      </c>
      <c r="R6670">
        <v>1917</v>
      </c>
      <c r="S6670" s="7">
        <v>1</v>
      </c>
      <c r="T6670" s="4">
        <v>390000</v>
      </c>
      <c r="U6670" s="4">
        <v>205025</v>
      </c>
      <c r="V6670" s="25">
        <v>30</v>
      </c>
      <c r="W6670" s="4">
        <v>70</v>
      </c>
    </row>
    <row r="6671" spans="1:23" x14ac:dyDescent="0.45">
      <c r="A6671" t="s">
        <v>8348</v>
      </c>
      <c r="B6671" t="s">
        <v>8233</v>
      </c>
      <c r="F6671" s="7">
        <v>2</v>
      </c>
      <c r="G6671" s="4">
        <v>86000</v>
      </c>
      <c r="H6671" s="4">
        <v>33498</v>
      </c>
      <c r="I6671" s="25">
        <v>36.992378472226846</v>
      </c>
      <c r="J6671" s="4">
        <v>288</v>
      </c>
      <c r="N6671" t="s">
        <v>8348</v>
      </c>
      <c r="O6671" t="s">
        <v>8233</v>
      </c>
      <c r="S6671" s="7">
        <v>2</v>
      </c>
      <c r="T6671" s="4">
        <v>86000</v>
      </c>
      <c r="U6671" s="4">
        <v>33498</v>
      </c>
      <c r="V6671" s="25">
        <v>36.992378472226846</v>
      </c>
      <c r="W6671" s="4">
        <v>288</v>
      </c>
    </row>
    <row r="6672" spans="1:23" x14ac:dyDescent="0.45">
      <c r="A6672" t="s">
        <v>8348</v>
      </c>
      <c r="B6672" t="s">
        <v>8233</v>
      </c>
      <c r="C6672" t="s">
        <v>8386</v>
      </c>
      <c r="F6672" s="7"/>
      <c r="G6672" s="4"/>
      <c r="H6672" s="4"/>
      <c r="I6672" s="25"/>
      <c r="J6672" s="4"/>
      <c r="N6672" t="s">
        <v>8348</v>
      </c>
      <c r="O6672" t="s">
        <v>8233</v>
      </c>
      <c r="P6672" t="s">
        <v>8386</v>
      </c>
      <c r="S6672" s="7"/>
      <c r="T6672" s="4"/>
      <c r="U6672" s="4"/>
      <c r="V6672" s="25"/>
      <c r="W6672" s="4"/>
    </row>
    <row r="6673" spans="1:23" x14ac:dyDescent="0.45">
      <c r="A6673" t="s">
        <v>8348</v>
      </c>
      <c r="B6673" t="s">
        <v>8233</v>
      </c>
      <c r="C6673" t="s">
        <v>8386</v>
      </c>
      <c r="D6673" s="8" t="s">
        <v>8377</v>
      </c>
      <c r="F6673" s="7">
        <v>1</v>
      </c>
      <c r="G6673" s="4">
        <v>1000</v>
      </c>
      <c r="H6673" s="4">
        <v>12</v>
      </c>
      <c r="I6673" s="25">
        <v>30</v>
      </c>
      <c r="J6673" s="4">
        <v>3</v>
      </c>
      <c r="N6673" t="s">
        <v>8348</v>
      </c>
      <c r="O6673" t="s">
        <v>8233</v>
      </c>
      <c r="P6673" t="s">
        <v>8386</v>
      </c>
      <c r="Q6673" s="8" t="s">
        <v>8377</v>
      </c>
      <c r="S6673" s="7">
        <v>1</v>
      </c>
      <c r="T6673" s="4">
        <v>1000</v>
      </c>
      <c r="U6673" s="4">
        <v>12</v>
      </c>
      <c r="V6673" s="25">
        <v>30</v>
      </c>
      <c r="W6673" s="4">
        <v>3</v>
      </c>
    </row>
    <row r="6674" spans="1:23" x14ac:dyDescent="0.45">
      <c r="A6674" t="s">
        <v>8348</v>
      </c>
      <c r="B6674" t="s">
        <v>8233</v>
      </c>
      <c r="C6674" t="s">
        <v>8386</v>
      </c>
      <c r="D6674" s="8" t="s">
        <v>8377</v>
      </c>
      <c r="E6674">
        <v>1902</v>
      </c>
      <c r="F6674" s="7">
        <v>1</v>
      </c>
      <c r="G6674" s="4">
        <v>1000</v>
      </c>
      <c r="H6674" s="4">
        <v>12</v>
      </c>
      <c r="I6674" s="25">
        <v>30</v>
      </c>
      <c r="J6674" s="4">
        <v>3</v>
      </c>
      <c r="N6674" t="s">
        <v>8348</v>
      </c>
      <c r="O6674" t="s">
        <v>8233</v>
      </c>
      <c r="P6674" t="s">
        <v>8386</v>
      </c>
      <c r="Q6674" s="8" t="s">
        <v>8377</v>
      </c>
      <c r="R6674">
        <v>1902</v>
      </c>
      <c r="S6674" s="7">
        <v>1</v>
      </c>
      <c r="T6674" s="4">
        <v>1000</v>
      </c>
      <c r="U6674" s="4">
        <v>12</v>
      </c>
      <c r="V6674" s="25">
        <v>30</v>
      </c>
      <c r="W6674" s="4">
        <v>3</v>
      </c>
    </row>
    <row r="6675" spans="1:23" x14ac:dyDescent="0.45">
      <c r="A6675" t="s">
        <v>8348</v>
      </c>
      <c r="B6675" t="s">
        <v>8233</v>
      </c>
      <c r="C6675" t="s">
        <v>8386</v>
      </c>
      <c r="D6675" s="8" t="s">
        <v>8372</v>
      </c>
      <c r="F6675" s="7">
        <v>1</v>
      </c>
      <c r="G6675" s="4">
        <v>85000</v>
      </c>
      <c r="H6675" s="4">
        <v>33486</v>
      </c>
      <c r="I6675" s="25">
        <v>43.984756944453693</v>
      </c>
      <c r="J6675" s="4">
        <v>285</v>
      </c>
      <c r="N6675" t="s">
        <v>8348</v>
      </c>
      <c r="O6675" t="s">
        <v>8233</v>
      </c>
      <c r="P6675" t="s">
        <v>8386</v>
      </c>
      <c r="Q6675" s="8" t="s">
        <v>8372</v>
      </c>
      <c r="S6675" s="7">
        <v>1</v>
      </c>
      <c r="T6675" s="4">
        <v>85000</v>
      </c>
      <c r="U6675" s="4">
        <v>33486</v>
      </c>
      <c r="V6675" s="25">
        <v>43.984756944453693</v>
      </c>
      <c r="W6675" s="4">
        <v>285</v>
      </c>
    </row>
    <row r="6676" spans="1:23" x14ac:dyDescent="0.45">
      <c r="A6676" t="s">
        <v>8348</v>
      </c>
      <c r="B6676" t="s">
        <v>8233</v>
      </c>
      <c r="C6676" t="s">
        <v>8386</v>
      </c>
      <c r="D6676" s="8" t="s">
        <v>8372</v>
      </c>
      <c r="E6676">
        <v>1910</v>
      </c>
      <c r="F6676" s="7">
        <v>1</v>
      </c>
      <c r="G6676" s="4">
        <v>85000</v>
      </c>
      <c r="H6676" s="4">
        <v>33486</v>
      </c>
      <c r="I6676" s="25">
        <v>43.984756944453693</v>
      </c>
      <c r="J6676" s="4">
        <v>285</v>
      </c>
      <c r="N6676" t="s">
        <v>8348</v>
      </c>
      <c r="O6676" t="s">
        <v>8233</v>
      </c>
      <c r="P6676" t="s">
        <v>8386</v>
      </c>
      <c r="Q6676" s="8" t="s">
        <v>8372</v>
      </c>
      <c r="R6676">
        <v>1910</v>
      </c>
      <c r="S6676" s="7">
        <v>1</v>
      </c>
      <c r="T6676" s="4">
        <v>85000</v>
      </c>
      <c r="U6676" s="4">
        <v>33486</v>
      </c>
      <c r="V6676" s="25">
        <v>43.984756944453693</v>
      </c>
      <c r="W6676" s="4">
        <v>285</v>
      </c>
    </row>
    <row r="6677" spans="1:23" x14ac:dyDescent="0.45">
      <c r="A6677" t="s">
        <v>8348</v>
      </c>
      <c r="B6677" t="s">
        <v>8228</v>
      </c>
      <c r="F6677" s="7">
        <v>1</v>
      </c>
      <c r="G6677" s="4">
        <v>42500</v>
      </c>
      <c r="H6677" s="4">
        <v>10</v>
      </c>
      <c r="I6677" s="25">
        <v>30</v>
      </c>
      <c r="J6677" s="4">
        <v>1</v>
      </c>
      <c r="N6677" t="s">
        <v>8348</v>
      </c>
      <c r="O6677" t="s">
        <v>8228</v>
      </c>
      <c r="S6677" s="7">
        <v>1</v>
      </c>
      <c r="T6677" s="4">
        <v>42500</v>
      </c>
      <c r="U6677" s="4">
        <v>10</v>
      </c>
      <c r="V6677" s="25">
        <v>30</v>
      </c>
      <c r="W6677" s="4">
        <v>1</v>
      </c>
    </row>
    <row r="6678" spans="1:23" x14ac:dyDescent="0.45">
      <c r="A6678" t="s">
        <v>8348</v>
      </c>
      <c r="B6678" t="s">
        <v>8228</v>
      </c>
      <c r="C6678" t="s">
        <v>8385</v>
      </c>
      <c r="F6678" s="7"/>
      <c r="G6678" s="4"/>
      <c r="H6678" s="4"/>
      <c r="I6678" s="25"/>
      <c r="J6678" s="4"/>
      <c r="N6678" t="s">
        <v>8348</v>
      </c>
      <c r="O6678" t="s">
        <v>8228</v>
      </c>
      <c r="P6678" t="s">
        <v>8385</v>
      </c>
      <c r="S6678" s="7"/>
      <c r="T6678" s="4"/>
      <c r="U6678" s="4"/>
      <c r="V6678" s="25"/>
      <c r="W6678" s="4"/>
    </row>
    <row r="6679" spans="1:23" x14ac:dyDescent="0.45">
      <c r="A6679" t="s">
        <v>8348</v>
      </c>
      <c r="B6679" t="s">
        <v>8228</v>
      </c>
      <c r="C6679" t="s">
        <v>8385</v>
      </c>
      <c r="D6679" s="8" t="s">
        <v>8370</v>
      </c>
      <c r="F6679" s="7">
        <v>1</v>
      </c>
      <c r="G6679" s="4">
        <v>42500</v>
      </c>
      <c r="H6679" s="4">
        <v>10</v>
      </c>
      <c r="I6679" s="25">
        <v>30</v>
      </c>
      <c r="J6679" s="4">
        <v>1</v>
      </c>
      <c r="N6679" t="s">
        <v>8348</v>
      </c>
      <c r="O6679" t="s">
        <v>8228</v>
      </c>
      <c r="P6679" t="s">
        <v>8385</v>
      </c>
      <c r="Q6679" s="8" t="s">
        <v>8370</v>
      </c>
      <c r="S6679" s="7">
        <v>1</v>
      </c>
      <c r="T6679" s="4">
        <v>42500</v>
      </c>
      <c r="U6679" s="4">
        <v>10</v>
      </c>
      <c r="V6679" s="25">
        <v>30</v>
      </c>
      <c r="W6679" s="4">
        <v>1</v>
      </c>
    </row>
    <row r="6680" spans="1:23" x14ac:dyDescent="0.45">
      <c r="A6680" t="s">
        <v>8348</v>
      </c>
      <c r="B6680" t="s">
        <v>8228</v>
      </c>
      <c r="C6680" t="s">
        <v>8385</v>
      </c>
      <c r="D6680" s="8" t="s">
        <v>8370</v>
      </c>
      <c r="E6680">
        <v>1911</v>
      </c>
      <c r="F6680" s="7">
        <v>1</v>
      </c>
      <c r="G6680" s="4">
        <v>42500</v>
      </c>
      <c r="H6680" s="4">
        <v>10</v>
      </c>
      <c r="I6680" s="25">
        <v>30</v>
      </c>
      <c r="J6680" s="4">
        <v>1</v>
      </c>
      <c r="N6680" t="s">
        <v>8348</v>
      </c>
      <c r="O6680" t="s">
        <v>8228</v>
      </c>
      <c r="P6680" t="s">
        <v>8385</v>
      </c>
      <c r="Q6680" s="8" t="s">
        <v>8370</v>
      </c>
      <c r="R6680">
        <v>1911</v>
      </c>
      <c r="S6680" s="7">
        <v>1</v>
      </c>
      <c r="T6680" s="4">
        <v>42500</v>
      </c>
      <c r="U6680" s="4">
        <v>10</v>
      </c>
      <c r="V6680" s="25">
        <v>30</v>
      </c>
      <c r="W6680" s="4">
        <v>1</v>
      </c>
    </row>
    <row r="6681" spans="1:23" x14ac:dyDescent="0.45">
      <c r="A6681" t="s">
        <v>8348</v>
      </c>
      <c r="B6681" t="s">
        <v>8224</v>
      </c>
      <c r="F6681" s="7">
        <v>13</v>
      </c>
      <c r="G6681" s="4">
        <v>269666</v>
      </c>
      <c r="H6681" s="4">
        <v>31959</v>
      </c>
      <c r="I6681" s="25">
        <v>30.387167913105468</v>
      </c>
      <c r="J6681" s="4">
        <v>263</v>
      </c>
      <c r="N6681" t="s">
        <v>8348</v>
      </c>
      <c r="O6681" t="s">
        <v>8224</v>
      </c>
      <c r="S6681" s="7">
        <v>13</v>
      </c>
      <c r="T6681" s="4">
        <v>269666</v>
      </c>
      <c r="U6681" s="4">
        <v>31959</v>
      </c>
      <c r="V6681" s="25">
        <v>30.387167913105468</v>
      </c>
      <c r="W6681" s="4">
        <v>263</v>
      </c>
    </row>
    <row r="6682" spans="1:23" x14ac:dyDescent="0.45">
      <c r="A6682" t="s">
        <v>8348</v>
      </c>
      <c r="B6682" t="s">
        <v>8224</v>
      </c>
      <c r="C6682" t="s">
        <v>8385</v>
      </c>
      <c r="F6682" s="7"/>
      <c r="G6682" s="4"/>
      <c r="H6682" s="4"/>
      <c r="I6682" s="25"/>
      <c r="J6682" s="4"/>
      <c r="N6682" t="s">
        <v>8348</v>
      </c>
      <c r="O6682" t="s">
        <v>8224</v>
      </c>
      <c r="P6682" t="s">
        <v>8385</v>
      </c>
      <c r="S6682" s="7"/>
      <c r="T6682" s="4"/>
      <c r="U6682" s="4"/>
      <c r="V6682" s="25"/>
      <c r="W6682" s="4"/>
    </row>
    <row r="6683" spans="1:23" x14ac:dyDescent="0.45">
      <c r="A6683" t="s">
        <v>8348</v>
      </c>
      <c r="B6683" t="s">
        <v>8224</v>
      </c>
      <c r="C6683" t="s">
        <v>8385</v>
      </c>
      <c r="D6683" s="8" t="s">
        <v>8369</v>
      </c>
      <c r="F6683" s="7">
        <v>1</v>
      </c>
      <c r="G6683" s="4">
        <v>30000</v>
      </c>
      <c r="H6683" s="4">
        <v>85</v>
      </c>
      <c r="I6683" s="25">
        <v>15</v>
      </c>
      <c r="J6683" s="4">
        <v>4</v>
      </c>
      <c r="N6683" t="s">
        <v>8348</v>
      </c>
      <c r="O6683" t="s">
        <v>8224</v>
      </c>
      <c r="P6683" t="s">
        <v>8385</v>
      </c>
      <c r="Q6683" s="8" t="s">
        <v>8369</v>
      </c>
      <c r="S6683" s="7">
        <v>1</v>
      </c>
      <c r="T6683" s="4">
        <v>30000</v>
      </c>
      <c r="U6683" s="4">
        <v>85</v>
      </c>
      <c r="V6683" s="25">
        <v>15</v>
      </c>
      <c r="W6683" s="4">
        <v>4</v>
      </c>
    </row>
    <row r="6684" spans="1:23" x14ac:dyDescent="0.45">
      <c r="A6684" t="s">
        <v>8348</v>
      </c>
      <c r="B6684" t="s">
        <v>8224</v>
      </c>
      <c r="C6684" t="s">
        <v>8385</v>
      </c>
      <c r="D6684" s="8" t="s">
        <v>8369</v>
      </c>
      <c r="E6684">
        <v>1907</v>
      </c>
      <c r="F6684" s="7">
        <v>1</v>
      </c>
      <c r="G6684" s="4">
        <v>30000</v>
      </c>
      <c r="H6684" s="4">
        <v>85</v>
      </c>
      <c r="I6684" s="25">
        <v>15</v>
      </c>
      <c r="J6684" s="4">
        <v>4</v>
      </c>
      <c r="N6684" t="s">
        <v>8348</v>
      </c>
      <c r="O6684" t="s">
        <v>8224</v>
      </c>
      <c r="P6684" t="s">
        <v>8385</v>
      </c>
      <c r="Q6684" s="8" t="s">
        <v>8369</v>
      </c>
      <c r="R6684">
        <v>1907</v>
      </c>
      <c r="S6684" s="7">
        <v>1</v>
      </c>
      <c r="T6684" s="4">
        <v>30000</v>
      </c>
      <c r="U6684" s="4">
        <v>85</v>
      </c>
      <c r="V6684" s="25">
        <v>15</v>
      </c>
      <c r="W6684" s="4">
        <v>4</v>
      </c>
    </row>
    <row r="6685" spans="1:23" x14ac:dyDescent="0.45">
      <c r="A6685" t="s">
        <v>8348</v>
      </c>
      <c r="B6685" t="s">
        <v>8224</v>
      </c>
      <c r="C6685" t="s">
        <v>8385</v>
      </c>
      <c r="D6685" s="8" t="s">
        <v>8370</v>
      </c>
      <c r="F6685" s="7">
        <v>1</v>
      </c>
      <c r="G6685" s="4">
        <v>25000</v>
      </c>
      <c r="H6685" s="4">
        <v>260</v>
      </c>
      <c r="I6685" s="25">
        <v>35</v>
      </c>
      <c r="J6685" s="4">
        <v>9</v>
      </c>
      <c r="N6685" t="s">
        <v>8348</v>
      </c>
      <c r="O6685" t="s">
        <v>8224</v>
      </c>
      <c r="P6685" t="s">
        <v>8385</v>
      </c>
      <c r="Q6685" s="8" t="s">
        <v>8370</v>
      </c>
      <c r="S6685" s="7">
        <v>1</v>
      </c>
      <c r="T6685" s="4">
        <v>25000</v>
      </c>
      <c r="U6685" s="4">
        <v>260</v>
      </c>
      <c r="V6685" s="25">
        <v>35</v>
      </c>
      <c r="W6685" s="4">
        <v>9</v>
      </c>
    </row>
    <row r="6686" spans="1:23" x14ac:dyDescent="0.45">
      <c r="A6686" t="s">
        <v>8348</v>
      </c>
      <c r="B6686" t="s">
        <v>8224</v>
      </c>
      <c r="C6686" t="s">
        <v>8385</v>
      </c>
      <c r="D6686" s="8" t="s">
        <v>8370</v>
      </c>
      <c r="E6686">
        <v>1918</v>
      </c>
      <c r="F6686" s="7">
        <v>1</v>
      </c>
      <c r="G6686" s="4">
        <v>25000</v>
      </c>
      <c r="H6686" s="4">
        <v>260</v>
      </c>
      <c r="I6686" s="25">
        <v>35</v>
      </c>
      <c r="J6686" s="4">
        <v>9</v>
      </c>
      <c r="N6686" t="s">
        <v>8348</v>
      </c>
      <c r="O6686" t="s">
        <v>8224</v>
      </c>
      <c r="P6686" t="s">
        <v>8385</v>
      </c>
      <c r="Q6686" s="8" t="s">
        <v>8370</v>
      </c>
      <c r="R6686">
        <v>1918</v>
      </c>
      <c r="S6686" s="7">
        <v>1</v>
      </c>
      <c r="T6686" s="4">
        <v>25000</v>
      </c>
      <c r="U6686" s="4">
        <v>260</v>
      </c>
      <c r="V6686" s="25">
        <v>35</v>
      </c>
      <c r="W6686" s="4">
        <v>9</v>
      </c>
    </row>
    <row r="6687" spans="1:23" x14ac:dyDescent="0.45">
      <c r="A6687" t="s">
        <v>8348</v>
      </c>
      <c r="B6687" t="s">
        <v>8224</v>
      </c>
      <c r="C6687" t="s">
        <v>8385</v>
      </c>
      <c r="D6687" s="8" t="s">
        <v>8371</v>
      </c>
      <c r="F6687" s="7">
        <v>2</v>
      </c>
      <c r="G6687" s="4">
        <v>25500</v>
      </c>
      <c r="H6687" s="4">
        <v>50</v>
      </c>
      <c r="I6687" s="25">
        <v>25</v>
      </c>
      <c r="J6687" s="4">
        <v>8</v>
      </c>
      <c r="N6687" t="s">
        <v>8348</v>
      </c>
      <c r="O6687" t="s">
        <v>8224</v>
      </c>
      <c r="P6687" t="s">
        <v>8385</v>
      </c>
      <c r="Q6687" s="8" t="s">
        <v>8371</v>
      </c>
      <c r="S6687" s="7">
        <v>2</v>
      </c>
      <c r="T6687" s="4">
        <v>25500</v>
      </c>
      <c r="U6687" s="4">
        <v>50</v>
      </c>
      <c r="V6687" s="25">
        <v>25</v>
      </c>
      <c r="W6687" s="4">
        <v>8</v>
      </c>
    </row>
    <row r="6688" spans="1:23" x14ac:dyDescent="0.45">
      <c r="A6688" t="s">
        <v>8348</v>
      </c>
      <c r="B6688" t="s">
        <v>8224</v>
      </c>
      <c r="C6688" t="s">
        <v>8385</v>
      </c>
      <c r="D6688" s="8" t="s">
        <v>8371</v>
      </c>
      <c r="E6688">
        <v>1905</v>
      </c>
      <c r="F6688" s="7">
        <v>1</v>
      </c>
      <c r="G6688" s="4">
        <v>25000</v>
      </c>
      <c r="H6688" s="4">
        <v>42</v>
      </c>
      <c r="I6688" s="25">
        <v>30</v>
      </c>
      <c r="J6688" s="4">
        <v>4</v>
      </c>
      <c r="N6688" t="s">
        <v>8348</v>
      </c>
      <c r="O6688" t="s">
        <v>8224</v>
      </c>
      <c r="P6688" t="s">
        <v>8385</v>
      </c>
      <c r="Q6688" s="8" t="s">
        <v>8371</v>
      </c>
      <c r="R6688">
        <v>1905</v>
      </c>
      <c r="S6688" s="7">
        <v>1</v>
      </c>
      <c r="T6688" s="4">
        <v>25000</v>
      </c>
      <c r="U6688" s="4">
        <v>42</v>
      </c>
      <c r="V6688" s="25">
        <v>30</v>
      </c>
      <c r="W6688" s="4">
        <v>4</v>
      </c>
    </row>
    <row r="6689" spans="1:23" x14ac:dyDescent="0.45">
      <c r="A6689" t="s">
        <v>8348</v>
      </c>
      <c r="B6689" t="s">
        <v>8224</v>
      </c>
      <c r="C6689" t="s">
        <v>8385</v>
      </c>
      <c r="D6689" s="8" t="s">
        <v>8371</v>
      </c>
      <c r="E6689">
        <v>1915</v>
      </c>
      <c r="F6689" s="7">
        <v>1</v>
      </c>
      <c r="G6689" s="4">
        <v>500</v>
      </c>
      <c r="H6689" s="4">
        <v>8</v>
      </c>
      <c r="I6689" s="25">
        <v>20</v>
      </c>
      <c r="J6689" s="4">
        <v>4</v>
      </c>
      <c r="N6689" t="s">
        <v>8348</v>
      </c>
      <c r="O6689" t="s">
        <v>8224</v>
      </c>
      <c r="P6689" t="s">
        <v>8385</v>
      </c>
      <c r="Q6689" s="8" t="s">
        <v>8371</v>
      </c>
      <c r="R6689">
        <v>1915</v>
      </c>
      <c r="S6689" s="7">
        <v>1</v>
      </c>
      <c r="T6689" s="4">
        <v>500</v>
      </c>
      <c r="U6689" s="4">
        <v>8</v>
      </c>
      <c r="V6689" s="25">
        <v>20</v>
      </c>
      <c r="W6689" s="4">
        <v>4</v>
      </c>
    </row>
    <row r="6690" spans="1:23" x14ac:dyDescent="0.45">
      <c r="A6690" t="s">
        <v>8348</v>
      </c>
      <c r="B6690" t="s">
        <v>8224</v>
      </c>
      <c r="C6690" t="s">
        <v>8385</v>
      </c>
      <c r="D6690" s="8" t="s">
        <v>8372</v>
      </c>
      <c r="F6690" s="7">
        <v>1</v>
      </c>
      <c r="G6690" s="4">
        <v>35000</v>
      </c>
      <c r="H6690" s="4">
        <v>4939</v>
      </c>
      <c r="I6690" s="25">
        <v>30</v>
      </c>
      <c r="J6690" s="4">
        <v>38</v>
      </c>
      <c r="N6690" t="s">
        <v>8348</v>
      </c>
      <c r="O6690" t="s">
        <v>8224</v>
      </c>
      <c r="P6690" t="s">
        <v>8385</v>
      </c>
      <c r="Q6690" s="8" t="s">
        <v>8372</v>
      </c>
      <c r="S6690" s="7">
        <v>1</v>
      </c>
      <c r="T6690" s="4">
        <v>35000</v>
      </c>
      <c r="U6690" s="4">
        <v>4939</v>
      </c>
      <c r="V6690" s="25">
        <v>30</v>
      </c>
      <c r="W6690" s="4">
        <v>38</v>
      </c>
    </row>
    <row r="6691" spans="1:23" x14ac:dyDescent="0.45">
      <c r="A6691" t="s">
        <v>8348</v>
      </c>
      <c r="B6691" t="s">
        <v>8224</v>
      </c>
      <c r="C6691" t="s">
        <v>8385</v>
      </c>
      <c r="D6691" s="8" t="s">
        <v>8372</v>
      </c>
      <c r="E6691">
        <v>1909</v>
      </c>
      <c r="F6691" s="7">
        <v>1</v>
      </c>
      <c r="G6691" s="4">
        <v>35000</v>
      </c>
      <c r="H6691" s="4">
        <v>4939</v>
      </c>
      <c r="I6691" s="25">
        <v>30</v>
      </c>
      <c r="J6691" s="4">
        <v>38</v>
      </c>
      <c r="N6691" t="s">
        <v>8348</v>
      </c>
      <c r="O6691" t="s">
        <v>8224</v>
      </c>
      <c r="P6691" t="s">
        <v>8385</v>
      </c>
      <c r="Q6691" s="8" t="s">
        <v>8372</v>
      </c>
      <c r="R6691">
        <v>1909</v>
      </c>
      <c r="S6691" s="7">
        <v>1</v>
      </c>
      <c r="T6691" s="4">
        <v>35000</v>
      </c>
      <c r="U6691" s="4">
        <v>4939</v>
      </c>
      <c r="V6691" s="25">
        <v>30</v>
      </c>
      <c r="W6691" s="4">
        <v>38</v>
      </c>
    </row>
    <row r="6692" spans="1:23" x14ac:dyDescent="0.45">
      <c r="A6692" t="s">
        <v>8348</v>
      </c>
      <c r="B6692" t="s">
        <v>8224</v>
      </c>
      <c r="C6692" t="s">
        <v>8385</v>
      </c>
      <c r="D6692" s="8" t="s">
        <v>8373</v>
      </c>
      <c r="F6692" s="7">
        <v>1</v>
      </c>
      <c r="G6692" s="4">
        <v>666</v>
      </c>
      <c r="H6692" s="4">
        <v>60</v>
      </c>
      <c r="I6692" s="25">
        <v>14.991516203706851</v>
      </c>
      <c r="J6692" s="4">
        <v>2</v>
      </c>
      <c r="N6692" t="s">
        <v>8348</v>
      </c>
      <c r="O6692" t="s">
        <v>8224</v>
      </c>
      <c r="P6692" t="s">
        <v>8385</v>
      </c>
      <c r="Q6692" s="8" t="s">
        <v>8373</v>
      </c>
      <c r="S6692" s="7">
        <v>1</v>
      </c>
      <c r="T6692" s="4">
        <v>666</v>
      </c>
      <c r="U6692" s="4">
        <v>60</v>
      </c>
      <c r="V6692" s="25">
        <v>14.991516203706851</v>
      </c>
      <c r="W6692" s="4">
        <v>2</v>
      </c>
    </row>
    <row r="6693" spans="1:23" x14ac:dyDescent="0.45">
      <c r="A6693" t="s">
        <v>8348</v>
      </c>
      <c r="B6693" t="s">
        <v>8224</v>
      </c>
      <c r="C6693" t="s">
        <v>8385</v>
      </c>
      <c r="D6693" s="8" t="s">
        <v>8373</v>
      </c>
      <c r="E6693">
        <v>1914</v>
      </c>
      <c r="F6693" s="7">
        <v>1</v>
      </c>
      <c r="G6693" s="4">
        <v>666</v>
      </c>
      <c r="H6693" s="4">
        <v>60</v>
      </c>
      <c r="I6693" s="25">
        <v>14.991516203706851</v>
      </c>
      <c r="J6693" s="4">
        <v>2</v>
      </c>
      <c r="N6693" t="s">
        <v>8348</v>
      </c>
      <c r="O6693" t="s">
        <v>8224</v>
      </c>
      <c r="P6693" t="s">
        <v>8385</v>
      </c>
      <c r="Q6693" s="8" t="s">
        <v>8373</v>
      </c>
      <c r="R6693">
        <v>1914</v>
      </c>
      <c r="S6693" s="7">
        <v>1</v>
      </c>
      <c r="T6693" s="4">
        <v>666</v>
      </c>
      <c r="U6693" s="4">
        <v>60</v>
      </c>
      <c r="V6693" s="25">
        <v>14.991516203706851</v>
      </c>
      <c r="W6693" s="4">
        <v>2</v>
      </c>
    </row>
    <row r="6694" spans="1:23" x14ac:dyDescent="0.45">
      <c r="A6694" t="s">
        <v>8348</v>
      </c>
      <c r="B6694" t="s">
        <v>8224</v>
      </c>
      <c r="C6694" t="s">
        <v>8386</v>
      </c>
      <c r="F6694" s="7"/>
      <c r="G6694" s="4"/>
      <c r="H6694" s="4"/>
      <c r="I6694" s="25"/>
      <c r="J6694" s="4"/>
      <c r="N6694" t="s">
        <v>8348</v>
      </c>
      <c r="O6694" t="s">
        <v>8224</v>
      </c>
      <c r="P6694" t="s">
        <v>8386</v>
      </c>
      <c r="S6694" s="7"/>
      <c r="T6694" s="4"/>
      <c r="U6694" s="4"/>
      <c r="V6694" s="25"/>
      <c r="W6694" s="4"/>
    </row>
    <row r="6695" spans="1:23" x14ac:dyDescent="0.45">
      <c r="A6695" t="s">
        <v>8348</v>
      </c>
      <c r="B6695" t="s">
        <v>8224</v>
      </c>
      <c r="C6695" t="s">
        <v>8386</v>
      </c>
      <c r="D6695" s="8" t="s">
        <v>8379</v>
      </c>
      <c r="F6695" s="7">
        <v>1</v>
      </c>
      <c r="G6695" s="4">
        <v>500</v>
      </c>
      <c r="H6695" s="4">
        <v>237</v>
      </c>
      <c r="I6695" s="25">
        <v>30</v>
      </c>
      <c r="J6695" s="4">
        <v>8</v>
      </c>
      <c r="N6695" t="s">
        <v>8348</v>
      </c>
      <c r="O6695" t="s">
        <v>8224</v>
      </c>
      <c r="P6695" t="s">
        <v>8386</v>
      </c>
      <c r="Q6695" s="8" t="s">
        <v>8379</v>
      </c>
      <c r="S6695" s="7">
        <v>1</v>
      </c>
      <c r="T6695" s="4">
        <v>500</v>
      </c>
      <c r="U6695" s="4">
        <v>237</v>
      </c>
      <c r="V6695" s="25">
        <v>30</v>
      </c>
      <c r="W6695" s="4">
        <v>8</v>
      </c>
    </row>
    <row r="6696" spans="1:23" x14ac:dyDescent="0.45">
      <c r="A6696" t="s">
        <v>8348</v>
      </c>
      <c r="B6696" t="s">
        <v>8224</v>
      </c>
      <c r="C6696" t="s">
        <v>8386</v>
      </c>
      <c r="D6696" s="8" t="s">
        <v>8379</v>
      </c>
      <c r="E6696">
        <v>1919</v>
      </c>
      <c r="F6696" s="7">
        <v>1</v>
      </c>
      <c r="G6696" s="4">
        <v>500</v>
      </c>
      <c r="H6696" s="4">
        <v>237</v>
      </c>
      <c r="I6696" s="25">
        <v>30</v>
      </c>
      <c r="J6696" s="4">
        <v>8</v>
      </c>
      <c r="N6696" t="s">
        <v>8348</v>
      </c>
      <c r="O6696" t="s">
        <v>8224</v>
      </c>
      <c r="P6696" t="s">
        <v>8386</v>
      </c>
      <c r="Q6696" s="8" t="s">
        <v>8379</v>
      </c>
      <c r="R6696">
        <v>1919</v>
      </c>
      <c r="S6696" s="7">
        <v>1</v>
      </c>
      <c r="T6696" s="4">
        <v>500</v>
      </c>
      <c r="U6696" s="4">
        <v>237</v>
      </c>
      <c r="V6696" s="25">
        <v>30</v>
      </c>
      <c r="W6696" s="4">
        <v>8</v>
      </c>
    </row>
    <row r="6697" spans="1:23" x14ac:dyDescent="0.45">
      <c r="A6697" t="s">
        <v>8348</v>
      </c>
      <c r="B6697" t="s">
        <v>8224</v>
      </c>
      <c r="C6697" t="s">
        <v>8386</v>
      </c>
      <c r="D6697" s="8" t="s">
        <v>8369</v>
      </c>
      <c r="F6697" s="7">
        <v>1</v>
      </c>
      <c r="G6697" s="4">
        <v>5000</v>
      </c>
      <c r="H6697" s="4">
        <v>2965</v>
      </c>
      <c r="I6697" s="25">
        <v>30</v>
      </c>
      <c r="J6697" s="4">
        <v>42</v>
      </c>
      <c r="N6697" t="s">
        <v>8348</v>
      </c>
      <c r="O6697" t="s">
        <v>8224</v>
      </c>
      <c r="P6697" t="s">
        <v>8386</v>
      </c>
      <c r="Q6697" s="8" t="s">
        <v>8369</v>
      </c>
      <c r="S6697" s="7">
        <v>1</v>
      </c>
      <c r="T6697" s="4">
        <v>5000</v>
      </c>
      <c r="U6697" s="4">
        <v>2965</v>
      </c>
      <c r="V6697" s="25">
        <v>30</v>
      </c>
      <c r="W6697" s="4">
        <v>42</v>
      </c>
    </row>
    <row r="6698" spans="1:23" x14ac:dyDescent="0.45">
      <c r="A6698" t="s">
        <v>8348</v>
      </c>
      <c r="B6698" t="s">
        <v>8224</v>
      </c>
      <c r="C6698" t="s">
        <v>8386</v>
      </c>
      <c r="D6698" s="8" t="s">
        <v>8369</v>
      </c>
      <c r="E6698">
        <v>1912</v>
      </c>
      <c r="F6698" s="7">
        <v>1</v>
      </c>
      <c r="G6698" s="4">
        <v>5000</v>
      </c>
      <c r="H6698" s="4">
        <v>2965</v>
      </c>
      <c r="I6698" s="25">
        <v>30</v>
      </c>
      <c r="J6698" s="4">
        <v>42</v>
      </c>
      <c r="N6698" t="s">
        <v>8348</v>
      </c>
      <c r="O6698" t="s">
        <v>8224</v>
      </c>
      <c r="P6698" t="s">
        <v>8386</v>
      </c>
      <c r="Q6698" s="8" t="s">
        <v>8369</v>
      </c>
      <c r="R6698">
        <v>1912</v>
      </c>
      <c r="S6698" s="7">
        <v>1</v>
      </c>
      <c r="T6698" s="4">
        <v>5000</v>
      </c>
      <c r="U6698" s="4">
        <v>2965</v>
      </c>
      <c r="V6698" s="25">
        <v>30</v>
      </c>
      <c r="W6698" s="4">
        <v>42</v>
      </c>
    </row>
    <row r="6699" spans="1:23" x14ac:dyDescent="0.45">
      <c r="A6699" t="s">
        <v>8348</v>
      </c>
      <c r="B6699" t="s">
        <v>8224</v>
      </c>
      <c r="C6699" t="s">
        <v>8386</v>
      </c>
      <c r="D6699" s="8" t="s">
        <v>8374</v>
      </c>
      <c r="F6699" s="7">
        <v>1</v>
      </c>
      <c r="G6699" s="4">
        <v>50000</v>
      </c>
      <c r="H6699" s="4">
        <v>50</v>
      </c>
      <c r="I6699" s="25">
        <v>45</v>
      </c>
      <c r="J6699" s="4">
        <v>2</v>
      </c>
      <c r="N6699" t="s">
        <v>8348</v>
      </c>
      <c r="O6699" t="s">
        <v>8224</v>
      </c>
      <c r="P6699" t="s">
        <v>8386</v>
      </c>
      <c r="Q6699" s="8" t="s">
        <v>8374</v>
      </c>
      <c r="S6699" s="7">
        <v>1</v>
      </c>
      <c r="T6699" s="4">
        <v>50000</v>
      </c>
      <c r="U6699" s="4">
        <v>50</v>
      </c>
      <c r="V6699" s="25">
        <v>45</v>
      </c>
      <c r="W6699" s="4">
        <v>2</v>
      </c>
    </row>
    <row r="6700" spans="1:23" x14ac:dyDescent="0.45">
      <c r="A6700" t="s">
        <v>8348</v>
      </c>
      <c r="B6700" t="s">
        <v>8224</v>
      </c>
      <c r="C6700" t="s">
        <v>8386</v>
      </c>
      <c r="D6700" s="8" t="s">
        <v>8374</v>
      </c>
      <c r="E6700">
        <v>1904</v>
      </c>
      <c r="F6700" s="7">
        <v>1</v>
      </c>
      <c r="G6700" s="4">
        <v>50000</v>
      </c>
      <c r="H6700" s="4">
        <v>50</v>
      </c>
      <c r="I6700" s="25">
        <v>45</v>
      </c>
      <c r="J6700" s="4">
        <v>2</v>
      </c>
      <c r="N6700" t="s">
        <v>8348</v>
      </c>
      <c r="O6700" t="s">
        <v>8224</v>
      </c>
      <c r="P6700" t="s">
        <v>8386</v>
      </c>
      <c r="Q6700" s="8" t="s">
        <v>8374</v>
      </c>
      <c r="R6700">
        <v>1904</v>
      </c>
      <c r="S6700" s="7">
        <v>1</v>
      </c>
      <c r="T6700" s="4">
        <v>50000</v>
      </c>
      <c r="U6700" s="4">
        <v>50</v>
      </c>
      <c r="V6700" s="25">
        <v>45</v>
      </c>
      <c r="W6700" s="4">
        <v>2</v>
      </c>
    </row>
    <row r="6701" spans="1:23" x14ac:dyDescent="0.45">
      <c r="A6701" t="s">
        <v>8348</v>
      </c>
      <c r="B6701" t="s">
        <v>8224</v>
      </c>
      <c r="C6701" t="s">
        <v>8387</v>
      </c>
      <c r="F6701" s="7"/>
      <c r="G6701" s="4"/>
      <c r="H6701" s="4"/>
      <c r="I6701" s="25"/>
      <c r="J6701" s="4"/>
      <c r="N6701" t="s">
        <v>8348</v>
      </c>
      <c r="O6701" t="s">
        <v>8224</v>
      </c>
      <c r="P6701" t="s">
        <v>8387</v>
      </c>
      <c r="S6701" s="7"/>
      <c r="T6701" s="4"/>
      <c r="U6701" s="4"/>
      <c r="V6701" s="25"/>
      <c r="W6701" s="4"/>
    </row>
    <row r="6702" spans="1:23" x14ac:dyDescent="0.45">
      <c r="A6702" t="s">
        <v>8348</v>
      </c>
      <c r="B6702" t="s">
        <v>8224</v>
      </c>
      <c r="C6702" t="s">
        <v>8387</v>
      </c>
      <c r="D6702" s="8" t="s">
        <v>8369</v>
      </c>
      <c r="F6702" s="7">
        <v>1</v>
      </c>
      <c r="G6702" s="4">
        <v>50000</v>
      </c>
      <c r="H6702" s="4">
        <v>21380</v>
      </c>
      <c r="I6702" s="25">
        <v>30</v>
      </c>
      <c r="J6702" s="4">
        <v>99</v>
      </c>
      <c r="N6702" t="s">
        <v>8348</v>
      </c>
      <c r="O6702" t="s">
        <v>8224</v>
      </c>
      <c r="P6702" t="s">
        <v>8387</v>
      </c>
      <c r="Q6702" s="8" t="s">
        <v>8369</v>
      </c>
      <c r="S6702" s="7">
        <v>1</v>
      </c>
      <c r="T6702" s="4">
        <v>50000</v>
      </c>
      <c r="U6702" s="4">
        <v>21380</v>
      </c>
      <c r="V6702" s="25">
        <v>30</v>
      </c>
      <c r="W6702" s="4">
        <v>99</v>
      </c>
    </row>
    <row r="6703" spans="1:23" x14ac:dyDescent="0.45">
      <c r="A6703" t="s">
        <v>8348</v>
      </c>
      <c r="B6703" t="s">
        <v>8224</v>
      </c>
      <c r="C6703" t="s">
        <v>8387</v>
      </c>
      <c r="D6703" s="8" t="s">
        <v>8369</v>
      </c>
      <c r="E6703">
        <v>1906</v>
      </c>
      <c r="F6703" s="7">
        <v>1</v>
      </c>
      <c r="G6703" s="4">
        <v>50000</v>
      </c>
      <c r="H6703" s="4">
        <v>21380</v>
      </c>
      <c r="I6703" s="25">
        <v>30</v>
      </c>
      <c r="J6703" s="4">
        <v>99</v>
      </c>
      <c r="N6703" t="s">
        <v>8348</v>
      </c>
      <c r="O6703" t="s">
        <v>8224</v>
      </c>
      <c r="P6703" t="s">
        <v>8387</v>
      </c>
      <c r="Q6703" s="8" t="s">
        <v>8369</v>
      </c>
      <c r="R6703">
        <v>1906</v>
      </c>
      <c r="S6703" s="7">
        <v>1</v>
      </c>
      <c r="T6703" s="4">
        <v>50000</v>
      </c>
      <c r="U6703" s="4">
        <v>21380</v>
      </c>
      <c r="V6703" s="25">
        <v>30</v>
      </c>
      <c r="W6703" s="4">
        <v>99</v>
      </c>
    </row>
    <row r="6704" spans="1:23" x14ac:dyDescent="0.45">
      <c r="A6704" t="s">
        <v>8348</v>
      </c>
      <c r="B6704" t="s">
        <v>8224</v>
      </c>
      <c r="C6704" t="s">
        <v>8387</v>
      </c>
      <c r="D6704" s="8" t="s">
        <v>8373</v>
      </c>
      <c r="F6704" s="7">
        <v>1</v>
      </c>
      <c r="G6704" s="4">
        <v>20000</v>
      </c>
      <c r="H6704" s="4">
        <v>102</v>
      </c>
      <c r="I6704" s="25">
        <v>25.041666666664241</v>
      </c>
      <c r="J6704" s="4">
        <v>6</v>
      </c>
      <c r="N6704" t="s">
        <v>8348</v>
      </c>
      <c r="O6704" t="s">
        <v>8224</v>
      </c>
      <c r="P6704" t="s">
        <v>8387</v>
      </c>
      <c r="Q6704" s="8" t="s">
        <v>8373</v>
      </c>
      <c r="S6704" s="7">
        <v>1</v>
      </c>
      <c r="T6704" s="4">
        <v>20000</v>
      </c>
      <c r="U6704" s="4">
        <v>102</v>
      </c>
      <c r="V6704" s="25">
        <v>25.041666666664241</v>
      </c>
      <c r="W6704" s="4">
        <v>6</v>
      </c>
    </row>
    <row r="6705" spans="1:23" x14ac:dyDescent="0.45">
      <c r="A6705" t="s">
        <v>8348</v>
      </c>
      <c r="B6705" t="s">
        <v>8224</v>
      </c>
      <c r="C6705" t="s">
        <v>8387</v>
      </c>
      <c r="D6705" s="8" t="s">
        <v>8373</v>
      </c>
      <c r="E6705">
        <v>1916</v>
      </c>
      <c r="F6705" s="7">
        <v>1</v>
      </c>
      <c r="G6705" s="4">
        <v>20000</v>
      </c>
      <c r="H6705" s="4">
        <v>102</v>
      </c>
      <c r="I6705" s="25">
        <v>25.041666666664241</v>
      </c>
      <c r="J6705" s="4">
        <v>6</v>
      </c>
      <c r="N6705" t="s">
        <v>8348</v>
      </c>
      <c r="O6705" t="s">
        <v>8224</v>
      </c>
      <c r="P6705" t="s">
        <v>8387</v>
      </c>
      <c r="Q6705" s="8" t="s">
        <v>8373</v>
      </c>
      <c r="R6705">
        <v>1916</v>
      </c>
      <c r="S6705" s="7">
        <v>1</v>
      </c>
      <c r="T6705" s="4">
        <v>20000</v>
      </c>
      <c r="U6705" s="4">
        <v>102</v>
      </c>
      <c r="V6705" s="25">
        <v>25.041666666664241</v>
      </c>
      <c r="W6705" s="4">
        <v>6</v>
      </c>
    </row>
    <row r="6706" spans="1:23" x14ac:dyDescent="0.45">
      <c r="A6706" t="s">
        <v>8348</v>
      </c>
      <c r="B6706" t="s">
        <v>8224</v>
      </c>
      <c r="C6706" t="s">
        <v>8387</v>
      </c>
      <c r="D6706" s="8" t="s">
        <v>8374</v>
      </c>
      <c r="F6706" s="7">
        <v>2</v>
      </c>
      <c r="G6706" s="4">
        <v>28000</v>
      </c>
      <c r="H6706" s="4">
        <v>1831</v>
      </c>
      <c r="I6706" s="25">
        <v>45</v>
      </c>
      <c r="J6706" s="4">
        <v>45</v>
      </c>
      <c r="N6706" t="s">
        <v>8348</v>
      </c>
      <c r="O6706" t="s">
        <v>8224</v>
      </c>
      <c r="P6706" t="s">
        <v>8387</v>
      </c>
      <c r="Q6706" s="8" t="s">
        <v>8374</v>
      </c>
      <c r="S6706" s="7">
        <v>2</v>
      </c>
      <c r="T6706" s="4">
        <v>28000</v>
      </c>
      <c r="U6706" s="4">
        <v>1831</v>
      </c>
      <c r="V6706" s="25">
        <v>45</v>
      </c>
      <c r="W6706" s="4">
        <v>45</v>
      </c>
    </row>
    <row r="6707" spans="1:23" x14ac:dyDescent="0.45">
      <c r="A6707" t="s">
        <v>8348</v>
      </c>
      <c r="B6707" t="s">
        <v>8224</v>
      </c>
      <c r="C6707" t="s">
        <v>8387</v>
      </c>
      <c r="D6707" s="8" t="s">
        <v>8374</v>
      </c>
      <c r="E6707">
        <v>1903</v>
      </c>
      <c r="F6707" s="7">
        <v>1</v>
      </c>
      <c r="G6707" s="4">
        <v>3000</v>
      </c>
      <c r="H6707" s="4">
        <v>1398</v>
      </c>
      <c r="I6707" s="25">
        <v>60</v>
      </c>
      <c r="J6707" s="4">
        <v>41</v>
      </c>
      <c r="N6707" t="s">
        <v>8348</v>
      </c>
      <c r="O6707" t="s">
        <v>8224</v>
      </c>
      <c r="P6707" t="s">
        <v>8387</v>
      </c>
      <c r="Q6707" s="8" t="s">
        <v>8374</v>
      </c>
      <c r="R6707">
        <v>1903</v>
      </c>
      <c r="S6707" s="7">
        <v>1</v>
      </c>
      <c r="T6707" s="4">
        <v>3000</v>
      </c>
      <c r="U6707" s="4">
        <v>1398</v>
      </c>
      <c r="V6707" s="25">
        <v>60</v>
      </c>
      <c r="W6707" s="4">
        <v>41</v>
      </c>
    </row>
    <row r="6708" spans="1:23" x14ac:dyDescent="0.45">
      <c r="A6708" t="s">
        <v>8348</v>
      </c>
      <c r="B6708" t="s">
        <v>8224</v>
      </c>
      <c r="C6708" t="s">
        <v>8387</v>
      </c>
      <c r="D6708" s="8" t="s">
        <v>8374</v>
      </c>
      <c r="E6708">
        <v>1908</v>
      </c>
      <c r="F6708" s="7">
        <v>1</v>
      </c>
      <c r="G6708" s="4">
        <v>25000</v>
      </c>
      <c r="H6708" s="4">
        <v>433</v>
      </c>
      <c r="I6708" s="25">
        <v>30</v>
      </c>
      <c r="J6708" s="4">
        <v>4</v>
      </c>
      <c r="N6708" t="s">
        <v>8348</v>
      </c>
      <c r="O6708" t="s">
        <v>8224</v>
      </c>
      <c r="P6708" t="s">
        <v>8387</v>
      </c>
      <c r="Q6708" s="8" t="s">
        <v>8374</v>
      </c>
      <c r="R6708">
        <v>1908</v>
      </c>
      <c r="S6708" s="7">
        <v>1</v>
      </c>
      <c r="T6708" s="4">
        <v>25000</v>
      </c>
      <c r="U6708" s="4">
        <v>433</v>
      </c>
      <c r="V6708" s="25">
        <v>30</v>
      </c>
      <c r="W6708" s="4">
        <v>4</v>
      </c>
    </row>
    <row r="6709" spans="1:23" x14ac:dyDescent="0.45">
      <c r="A6709" t="s">
        <v>8356</v>
      </c>
      <c r="B6709"/>
      <c r="F6709" s="7">
        <v>20</v>
      </c>
      <c r="G6709" s="4">
        <v>8346788</v>
      </c>
      <c r="H6709" s="4">
        <v>139685.76000000001</v>
      </c>
      <c r="I6709" s="25">
        <v>32.640565393518045</v>
      </c>
      <c r="J6709" s="4">
        <v>1111</v>
      </c>
      <c r="N6709" t="s">
        <v>8356</v>
      </c>
      <c r="O6709"/>
      <c r="S6709" s="7">
        <v>20</v>
      </c>
      <c r="T6709" s="4">
        <v>8346788</v>
      </c>
      <c r="U6709" s="4">
        <v>139685.76000000001</v>
      </c>
      <c r="V6709" s="25">
        <v>32.640565393518045</v>
      </c>
      <c r="W6709" s="4">
        <v>1111</v>
      </c>
    </row>
    <row r="6710" spans="1:23" x14ac:dyDescent="0.45">
      <c r="A6710" t="s">
        <v>8356</v>
      </c>
      <c r="B6710" t="s">
        <v>8226</v>
      </c>
      <c r="F6710" s="7">
        <v>1</v>
      </c>
      <c r="G6710" s="4">
        <v>38888</v>
      </c>
      <c r="H6710" s="4">
        <v>2495</v>
      </c>
      <c r="I6710" s="25">
        <v>28</v>
      </c>
      <c r="J6710" s="4">
        <v>60</v>
      </c>
      <c r="N6710" t="s">
        <v>8356</v>
      </c>
      <c r="O6710" t="s">
        <v>8226</v>
      </c>
      <c r="S6710" s="7">
        <v>1</v>
      </c>
      <c r="T6710" s="4">
        <v>38888</v>
      </c>
      <c r="U6710" s="4">
        <v>2495</v>
      </c>
      <c r="V6710" s="25">
        <v>28</v>
      </c>
      <c r="W6710" s="4">
        <v>60</v>
      </c>
    </row>
    <row r="6711" spans="1:23" x14ac:dyDescent="0.45">
      <c r="A6711" t="s">
        <v>8356</v>
      </c>
      <c r="B6711" t="s">
        <v>8226</v>
      </c>
      <c r="C6711" t="s">
        <v>8385</v>
      </c>
      <c r="F6711" s="7"/>
      <c r="G6711" s="4"/>
      <c r="H6711" s="4"/>
      <c r="I6711" s="25"/>
      <c r="J6711" s="4"/>
      <c r="N6711" t="s">
        <v>8356</v>
      </c>
      <c r="O6711" t="s">
        <v>8226</v>
      </c>
      <c r="P6711" t="s">
        <v>8385</v>
      </c>
      <c r="S6711" s="7"/>
      <c r="T6711" s="4"/>
      <c r="U6711" s="4"/>
      <c r="V6711" s="25"/>
      <c r="W6711" s="4"/>
    </row>
    <row r="6712" spans="1:23" x14ac:dyDescent="0.45">
      <c r="A6712" t="s">
        <v>8356</v>
      </c>
      <c r="B6712" t="s">
        <v>8226</v>
      </c>
      <c r="C6712" t="s">
        <v>8385</v>
      </c>
      <c r="D6712" s="8" t="s">
        <v>8380</v>
      </c>
      <c r="F6712" s="7">
        <v>1</v>
      </c>
      <c r="G6712" s="4">
        <v>38888</v>
      </c>
      <c r="H6712" s="4">
        <v>2495</v>
      </c>
      <c r="I6712" s="25">
        <v>28</v>
      </c>
      <c r="J6712" s="4">
        <v>60</v>
      </c>
      <c r="N6712" t="s">
        <v>8356</v>
      </c>
      <c r="O6712" t="s">
        <v>8226</v>
      </c>
      <c r="P6712" t="s">
        <v>8385</v>
      </c>
      <c r="Q6712" s="8" t="s">
        <v>8380</v>
      </c>
      <c r="S6712" s="7">
        <v>1</v>
      </c>
      <c r="T6712" s="4">
        <v>38888</v>
      </c>
      <c r="U6712" s="4">
        <v>2495</v>
      </c>
      <c r="V6712" s="25">
        <v>28</v>
      </c>
      <c r="W6712" s="4">
        <v>60</v>
      </c>
    </row>
    <row r="6713" spans="1:23" x14ac:dyDescent="0.45">
      <c r="A6713" t="s">
        <v>8356</v>
      </c>
      <c r="B6713" t="s">
        <v>8226</v>
      </c>
      <c r="C6713" t="s">
        <v>8385</v>
      </c>
      <c r="D6713" s="8" t="s">
        <v>8380</v>
      </c>
      <c r="E6713">
        <v>2670</v>
      </c>
      <c r="F6713" s="7">
        <v>1</v>
      </c>
      <c r="G6713" s="4">
        <v>38888</v>
      </c>
      <c r="H6713" s="4">
        <v>2495</v>
      </c>
      <c r="I6713" s="25">
        <v>28</v>
      </c>
      <c r="J6713" s="4">
        <v>60</v>
      </c>
      <c r="N6713" t="s">
        <v>8356</v>
      </c>
      <c r="O6713" t="s">
        <v>8226</v>
      </c>
      <c r="P6713" t="s">
        <v>8385</v>
      </c>
      <c r="Q6713" s="8" t="s">
        <v>8380</v>
      </c>
      <c r="R6713">
        <v>2670</v>
      </c>
      <c r="S6713" s="7">
        <v>1</v>
      </c>
      <c r="T6713" s="4">
        <v>38888</v>
      </c>
      <c r="U6713" s="4">
        <v>2495</v>
      </c>
      <c r="V6713" s="25">
        <v>28</v>
      </c>
      <c r="W6713" s="4">
        <v>60</v>
      </c>
    </row>
    <row r="6714" spans="1:23" x14ac:dyDescent="0.45">
      <c r="A6714" t="s">
        <v>8356</v>
      </c>
      <c r="B6714" t="s">
        <v>8229</v>
      </c>
      <c r="F6714" s="7">
        <v>3</v>
      </c>
      <c r="G6714" s="4">
        <v>23100</v>
      </c>
      <c r="H6714" s="4">
        <v>23684.25</v>
      </c>
      <c r="I6714" s="25">
        <v>33.673024691355145</v>
      </c>
      <c r="J6714" s="4">
        <v>93</v>
      </c>
      <c r="N6714" t="s">
        <v>8356</v>
      </c>
      <c r="O6714" t="s">
        <v>8229</v>
      </c>
      <c r="S6714" s="7">
        <v>3</v>
      </c>
      <c r="T6714" s="4">
        <v>23100</v>
      </c>
      <c r="U6714" s="4">
        <v>23684.25</v>
      </c>
      <c r="V6714" s="25">
        <v>33.673024691355145</v>
      </c>
      <c r="W6714" s="4">
        <v>93</v>
      </c>
    </row>
    <row r="6715" spans="1:23" x14ac:dyDescent="0.45">
      <c r="A6715" t="s">
        <v>8356</v>
      </c>
      <c r="B6715" t="s">
        <v>8229</v>
      </c>
      <c r="C6715" t="s">
        <v>8386</v>
      </c>
      <c r="F6715" s="7"/>
      <c r="G6715" s="4"/>
      <c r="H6715" s="4"/>
      <c r="I6715" s="25"/>
      <c r="J6715" s="4"/>
      <c r="N6715" t="s">
        <v>8356</v>
      </c>
      <c r="O6715" t="s">
        <v>8229</v>
      </c>
      <c r="P6715" t="s">
        <v>8386</v>
      </c>
      <c r="S6715" s="7"/>
      <c r="T6715" s="4"/>
      <c r="U6715" s="4"/>
      <c r="V6715" s="25"/>
      <c r="W6715" s="4"/>
    </row>
    <row r="6716" spans="1:23" x14ac:dyDescent="0.45">
      <c r="A6716" t="s">
        <v>8356</v>
      </c>
      <c r="B6716" t="s">
        <v>8229</v>
      </c>
      <c r="C6716" t="s">
        <v>8386</v>
      </c>
      <c r="D6716" s="8" t="s">
        <v>8371</v>
      </c>
      <c r="F6716" s="7">
        <v>1</v>
      </c>
      <c r="G6716" s="4">
        <v>20000</v>
      </c>
      <c r="H6716" s="4">
        <v>20919.25</v>
      </c>
      <c r="I6716" s="25">
        <v>29.002233796294604</v>
      </c>
      <c r="J6716" s="4">
        <v>56</v>
      </c>
      <c r="N6716" t="s">
        <v>8356</v>
      </c>
      <c r="O6716" t="s">
        <v>8229</v>
      </c>
      <c r="P6716" t="s">
        <v>8386</v>
      </c>
      <c r="Q6716" s="8" t="s">
        <v>8371</v>
      </c>
      <c r="S6716" s="7">
        <v>1</v>
      </c>
      <c r="T6716" s="4">
        <v>20000</v>
      </c>
      <c r="U6716" s="4">
        <v>20919.25</v>
      </c>
      <c r="V6716" s="25">
        <v>29.002233796294604</v>
      </c>
      <c r="W6716" s="4">
        <v>56</v>
      </c>
    </row>
    <row r="6717" spans="1:23" x14ac:dyDescent="0.45">
      <c r="A6717" t="s">
        <v>8356</v>
      </c>
      <c r="B6717" t="s">
        <v>8229</v>
      </c>
      <c r="C6717" t="s">
        <v>8386</v>
      </c>
      <c r="D6717" s="8" t="s">
        <v>8371</v>
      </c>
      <c r="E6717">
        <v>2663</v>
      </c>
      <c r="F6717" s="7">
        <v>1</v>
      </c>
      <c r="G6717" s="4">
        <v>20000</v>
      </c>
      <c r="H6717" s="4">
        <v>20919.25</v>
      </c>
      <c r="I6717" s="25">
        <v>29.002233796294604</v>
      </c>
      <c r="J6717" s="4">
        <v>56</v>
      </c>
      <c r="N6717" t="s">
        <v>8356</v>
      </c>
      <c r="O6717" t="s">
        <v>8229</v>
      </c>
      <c r="P6717" t="s">
        <v>8386</v>
      </c>
      <c r="Q6717" s="8" t="s">
        <v>8371</v>
      </c>
      <c r="R6717">
        <v>2663</v>
      </c>
      <c r="S6717" s="7">
        <v>1</v>
      </c>
      <c r="T6717" s="4">
        <v>20000</v>
      </c>
      <c r="U6717" s="4">
        <v>20919.25</v>
      </c>
      <c r="V6717" s="25">
        <v>29.002233796294604</v>
      </c>
      <c r="W6717" s="4">
        <v>56</v>
      </c>
    </row>
    <row r="6718" spans="1:23" x14ac:dyDescent="0.45">
      <c r="A6718" t="s">
        <v>8356</v>
      </c>
      <c r="B6718" t="s">
        <v>8229</v>
      </c>
      <c r="C6718" t="s">
        <v>8386</v>
      </c>
      <c r="D6718" s="8" t="s">
        <v>8372</v>
      </c>
      <c r="F6718" s="7">
        <v>1</v>
      </c>
      <c r="G6718" s="4">
        <v>1000</v>
      </c>
      <c r="H6718" s="4">
        <v>1707</v>
      </c>
      <c r="I6718" s="25">
        <v>42.016840277770825</v>
      </c>
      <c r="J6718" s="4">
        <v>28</v>
      </c>
      <c r="N6718" t="s">
        <v>8356</v>
      </c>
      <c r="O6718" t="s">
        <v>8229</v>
      </c>
      <c r="P6718" t="s">
        <v>8386</v>
      </c>
      <c r="Q6718" s="8" t="s">
        <v>8372</v>
      </c>
      <c r="S6718" s="7">
        <v>1</v>
      </c>
      <c r="T6718" s="4">
        <v>1000</v>
      </c>
      <c r="U6718" s="4">
        <v>1707</v>
      </c>
      <c r="V6718" s="25">
        <v>42.016840277770825</v>
      </c>
      <c r="W6718" s="4">
        <v>28</v>
      </c>
    </row>
    <row r="6719" spans="1:23" x14ac:dyDescent="0.45">
      <c r="A6719" t="s">
        <v>8356</v>
      </c>
      <c r="B6719" t="s">
        <v>8229</v>
      </c>
      <c r="C6719" t="s">
        <v>8386</v>
      </c>
      <c r="D6719" s="8" t="s">
        <v>8372</v>
      </c>
      <c r="E6719">
        <v>2668</v>
      </c>
      <c r="F6719" s="7">
        <v>1</v>
      </c>
      <c r="G6719" s="4">
        <v>1000</v>
      </c>
      <c r="H6719" s="4">
        <v>1707</v>
      </c>
      <c r="I6719" s="25">
        <v>42.016840277770825</v>
      </c>
      <c r="J6719" s="4">
        <v>28</v>
      </c>
      <c r="N6719" t="s">
        <v>8356</v>
      </c>
      <c r="O6719" t="s">
        <v>8229</v>
      </c>
      <c r="P6719" t="s">
        <v>8386</v>
      </c>
      <c r="Q6719" s="8" t="s">
        <v>8372</v>
      </c>
      <c r="R6719">
        <v>2668</v>
      </c>
      <c r="S6719" s="7">
        <v>1</v>
      </c>
      <c r="T6719" s="4">
        <v>1000</v>
      </c>
      <c r="U6719" s="4">
        <v>1707</v>
      </c>
      <c r="V6719" s="25">
        <v>42.016840277770825</v>
      </c>
      <c r="W6719" s="4">
        <v>28</v>
      </c>
    </row>
    <row r="6720" spans="1:23" x14ac:dyDescent="0.45">
      <c r="A6720" t="s">
        <v>8356</v>
      </c>
      <c r="B6720" t="s">
        <v>8229</v>
      </c>
      <c r="C6720" t="s">
        <v>8387</v>
      </c>
      <c r="F6720" s="7"/>
      <c r="G6720" s="4"/>
      <c r="H6720" s="4"/>
      <c r="I6720" s="25"/>
      <c r="J6720" s="4"/>
      <c r="N6720" t="s">
        <v>8356</v>
      </c>
      <c r="O6720" t="s">
        <v>8229</v>
      </c>
      <c r="P6720" t="s">
        <v>8387</v>
      </c>
      <c r="S6720" s="7"/>
      <c r="T6720" s="4"/>
      <c r="U6720" s="4"/>
      <c r="V6720" s="25"/>
      <c r="W6720" s="4"/>
    </row>
    <row r="6721" spans="1:23" x14ac:dyDescent="0.45">
      <c r="A6721" t="s">
        <v>8356</v>
      </c>
      <c r="B6721" t="s">
        <v>8229</v>
      </c>
      <c r="C6721" t="s">
        <v>8387</v>
      </c>
      <c r="D6721" s="8" t="s">
        <v>8379</v>
      </c>
      <c r="F6721" s="7">
        <v>1</v>
      </c>
      <c r="G6721" s="4">
        <v>2100</v>
      </c>
      <c r="H6721" s="4">
        <v>1058</v>
      </c>
      <c r="I6721" s="25">
        <v>30</v>
      </c>
      <c r="J6721" s="4">
        <v>9</v>
      </c>
      <c r="N6721" t="s">
        <v>8356</v>
      </c>
      <c r="O6721" t="s">
        <v>8229</v>
      </c>
      <c r="P6721" t="s">
        <v>8387</v>
      </c>
      <c r="Q6721" s="8" t="s">
        <v>8379</v>
      </c>
      <c r="S6721" s="7">
        <v>1</v>
      </c>
      <c r="T6721" s="4">
        <v>2100</v>
      </c>
      <c r="U6721" s="4">
        <v>1058</v>
      </c>
      <c r="V6721" s="25">
        <v>30</v>
      </c>
      <c r="W6721" s="4">
        <v>9</v>
      </c>
    </row>
    <row r="6722" spans="1:23" x14ac:dyDescent="0.45">
      <c r="A6722" t="s">
        <v>8356</v>
      </c>
      <c r="B6722" t="s">
        <v>8229</v>
      </c>
      <c r="C6722" t="s">
        <v>8387</v>
      </c>
      <c r="D6722" s="8" t="s">
        <v>8379</v>
      </c>
      <c r="E6722">
        <v>2676</v>
      </c>
      <c r="F6722" s="7">
        <v>1</v>
      </c>
      <c r="G6722" s="4">
        <v>2100</v>
      </c>
      <c r="H6722" s="4">
        <v>1058</v>
      </c>
      <c r="I6722" s="25">
        <v>30</v>
      </c>
      <c r="J6722" s="4">
        <v>9</v>
      </c>
      <c r="N6722" t="s">
        <v>8356</v>
      </c>
      <c r="O6722" t="s">
        <v>8229</v>
      </c>
      <c r="P6722" t="s">
        <v>8387</v>
      </c>
      <c r="Q6722" s="8" t="s">
        <v>8379</v>
      </c>
      <c r="R6722">
        <v>2676</v>
      </c>
      <c r="S6722" s="7">
        <v>1</v>
      </c>
      <c r="T6722" s="4">
        <v>2100</v>
      </c>
      <c r="U6722" s="4">
        <v>1058</v>
      </c>
      <c r="V6722" s="25">
        <v>30</v>
      </c>
      <c r="W6722" s="4">
        <v>9</v>
      </c>
    </row>
    <row r="6723" spans="1:23" x14ac:dyDescent="0.45">
      <c r="A6723" t="s">
        <v>8356</v>
      </c>
      <c r="B6723" t="s">
        <v>8227</v>
      </c>
      <c r="F6723" s="7">
        <v>2</v>
      </c>
      <c r="G6723" s="4">
        <v>8032000</v>
      </c>
      <c r="H6723" s="4">
        <v>1376</v>
      </c>
      <c r="I6723" s="25">
        <v>29.979166666664241</v>
      </c>
      <c r="J6723" s="4">
        <v>6</v>
      </c>
      <c r="N6723" t="s">
        <v>8356</v>
      </c>
      <c r="O6723" t="s">
        <v>8227</v>
      </c>
      <c r="S6723" s="7">
        <v>2</v>
      </c>
      <c r="T6723" s="4">
        <v>8032000</v>
      </c>
      <c r="U6723" s="4">
        <v>1376</v>
      </c>
      <c r="V6723" s="25">
        <v>29.979166666664241</v>
      </c>
      <c r="W6723" s="4">
        <v>6</v>
      </c>
    </row>
    <row r="6724" spans="1:23" x14ac:dyDescent="0.45">
      <c r="A6724" t="s">
        <v>8356</v>
      </c>
      <c r="B6724" t="s">
        <v>8227</v>
      </c>
      <c r="C6724" t="s">
        <v>8386</v>
      </c>
      <c r="F6724" s="7"/>
      <c r="G6724" s="4"/>
      <c r="H6724" s="4"/>
      <c r="I6724" s="25"/>
      <c r="J6724" s="4"/>
      <c r="N6724" t="s">
        <v>8356</v>
      </c>
      <c r="O6724" t="s">
        <v>8227</v>
      </c>
      <c r="P6724" t="s">
        <v>8386</v>
      </c>
      <c r="S6724" s="7"/>
      <c r="T6724" s="4"/>
      <c r="U6724" s="4"/>
      <c r="V6724" s="25"/>
      <c r="W6724" s="4"/>
    </row>
    <row r="6725" spans="1:23" x14ac:dyDescent="0.45">
      <c r="A6725" t="s">
        <v>8356</v>
      </c>
      <c r="B6725" t="s">
        <v>8227</v>
      </c>
      <c r="C6725" t="s">
        <v>8386</v>
      </c>
      <c r="D6725" s="8" t="s">
        <v>8371</v>
      </c>
      <c r="F6725" s="7">
        <v>1</v>
      </c>
      <c r="G6725" s="4">
        <v>8000000</v>
      </c>
      <c r="H6725" s="4">
        <v>1100</v>
      </c>
      <c r="I6725" s="25">
        <v>30</v>
      </c>
      <c r="J6725" s="4">
        <v>2</v>
      </c>
      <c r="N6725" t="s">
        <v>8356</v>
      </c>
      <c r="O6725" t="s">
        <v>8227</v>
      </c>
      <c r="P6725" t="s">
        <v>8386</v>
      </c>
      <c r="Q6725" s="8" t="s">
        <v>8371</v>
      </c>
      <c r="S6725" s="7">
        <v>1</v>
      </c>
      <c r="T6725" s="4">
        <v>8000000</v>
      </c>
      <c r="U6725" s="4">
        <v>1100</v>
      </c>
      <c r="V6725" s="25">
        <v>30</v>
      </c>
      <c r="W6725" s="4">
        <v>2</v>
      </c>
    </row>
    <row r="6726" spans="1:23" x14ac:dyDescent="0.45">
      <c r="A6726" t="s">
        <v>8356</v>
      </c>
      <c r="B6726" t="s">
        <v>8227</v>
      </c>
      <c r="C6726" t="s">
        <v>8386</v>
      </c>
      <c r="D6726" s="8" t="s">
        <v>8371</v>
      </c>
      <c r="E6726">
        <v>2678</v>
      </c>
      <c r="F6726" s="7">
        <v>1</v>
      </c>
      <c r="G6726" s="4">
        <v>8000000</v>
      </c>
      <c r="H6726" s="4">
        <v>1100</v>
      </c>
      <c r="I6726" s="25">
        <v>30</v>
      </c>
      <c r="J6726" s="4">
        <v>2</v>
      </c>
      <c r="N6726" t="s">
        <v>8356</v>
      </c>
      <c r="O6726" t="s">
        <v>8227</v>
      </c>
      <c r="P6726" t="s">
        <v>8386</v>
      </c>
      <c r="Q6726" s="8" t="s">
        <v>8371</v>
      </c>
      <c r="R6726">
        <v>2678</v>
      </c>
      <c r="S6726" s="7">
        <v>1</v>
      </c>
      <c r="T6726" s="4">
        <v>8000000</v>
      </c>
      <c r="U6726" s="4">
        <v>1100</v>
      </c>
      <c r="V6726" s="25">
        <v>30</v>
      </c>
      <c r="W6726" s="4">
        <v>2</v>
      </c>
    </row>
    <row r="6727" spans="1:23" x14ac:dyDescent="0.45">
      <c r="A6727" t="s">
        <v>8356</v>
      </c>
      <c r="B6727" t="s">
        <v>8227</v>
      </c>
      <c r="C6727" t="s">
        <v>8387</v>
      </c>
      <c r="F6727" s="7"/>
      <c r="G6727" s="4"/>
      <c r="H6727" s="4"/>
      <c r="I6727" s="25"/>
      <c r="J6727" s="4"/>
      <c r="N6727" t="s">
        <v>8356</v>
      </c>
      <c r="O6727" t="s">
        <v>8227</v>
      </c>
      <c r="P6727" t="s">
        <v>8387</v>
      </c>
      <c r="S6727" s="7"/>
      <c r="T6727" s="4"/>
      <c r="U6727" s="4"/>
      <c r="V6727" s="25"/>
      <c r="W6727" s="4"/>
    </row>
    <row r="6728" spans="1:23" x14ac:dyDescent="0.45">
      <c r="A6728" t="s">
        <v>8356</v>
      </c>
      <c r="B6728" t="s">
        <v>8227</v>
      </c>
      <c r="C6728" t="s">
        <v>8387</v>
      </c>
      <c r="D6728" s="8" t="s">
        <v>8378</v>
      </c>
      <c r="F6728" s="7">
        <v>1</v>
      </c>
      <c r="G6728" s="4">
        <v>32000</v>
      </c>
      <c r="H6728" s="4">
        <v>276</v>
      </c>
      <c r="I6728" s="25">
        <v>29.958333333328483</v>
      </c>
      <c r="J6728" s="4">
        <v>4</v>
      </c>
      <c r="N6728" t="s">
        <v>8356</v>
      </c>
      <c r="O6728" t="s">
        <v>8227</v>
      </c>
      <c r="P6728" t="s">
        <v>8387</v>
      </c>
      <c r="Q6728" s="8" t="s">
        <v>8378</v>
      </c>
      <c r="S6728" s="7">
        <v>1</v>
      </c>
      <c r="T6728" s="4">
        <v>32000</v>
      </c>
      <c r="U6728" s="4">
        <v>276</v>
      </c>
      <c r="V6728" s="25">
        <v>29.958333333328483</v>
      </c>
      <c r="W6728" s="4">
        <v>4</v>
      </c>
    </row>
    <row r="6729" spans="1:23" x14ac:dyDescent="0.45">
      <c r="A6729" t="s">
        <v>8356</v>
      </c>
      <c r="B6729" t="s">
        <v>8227</v>
      </c>
      <c r="C6729" t="s">
        <v>8387</v>
      </c>
      <c r="D6729" s="8" t="s">
        <v>8378</v>
      </c>
      <c r="E6729">
        <v>2680</v>
      </c>
      <c r="F6729" s="7">
        <v>1</v>
      </c>
      <c r="G6729" s="4">
        <v>32000</v>
      </c>
      <c r="H6729" s="4">
        <v>276</v>
      </c>
      <c r="I6729" s="25">
        <v>29.958333333328483</v>
      </c>
      <c r="J6729" s="4">
        <v>4</v>
      </c>
      <c r="N6729" t="s">
        <v>8356</v>
      </c>
      <c r="O6729" t="s">
        <v>8227</v>
      </c>
      <c r="P6729" t="s">
        <v>8387</v>
      </c>
      <c r="Q6729" s="8" t="s">
        <v>8378</v>
      </c>
      <c r="R6729">
        <v>2680</v>
      </c>
      <c r="S6729" s="7">
        <v>1</v>
      </c>
      <c r="T6729" s="4">
        <v>32000</v>
      </c>
      <c r="U6729" s="4">
        <v>276</v>
      </c>
      <c r="V6729" s="25">
        <v>29.958333333328483</v>
      </c>
      <c r="W6729" s="4">
        <v>4</v>
      </c>
    </row>
    <row r="6730" spans="1:23" x14ac:dyDescent="0.45">
      <c r="A6730" t="s">
        <v>8356</v>
      </c>
      <c r="B6730" t="s">
        <v>8224</v>
      </c>
      <c r="F6730" s="7">
        <v>14</v>
      </c>
      <c r="G6730" s="4">
        <v>252800</v>
      </c>
      <c r="H6730" s="4">
        <v>112130.51</v>
      </c>
      <c r="I6730" s="25">
        <v>33.130992890211928</v>
      </c>
      <c r="J6730" s="4">
        <v>952</v>
      </c>
      <c r="N6730" t="s">
        <v>8356</v>
      </c>
      <c r="O6730" t="s">
        <v>8224</v>
      </c>
      <c r="S6730" s="7">
        <v>14</v>
      </c>
      <c r="T6730" s="4">
        <v>252800</v>
      </c>
      <c r="U6730" s="4">
        <v>112130.51</v>
      </c>
      <c r="V6730" s="25">
        <v>33.130992890211928</v>
      </c>
      <c r="W6730" s="4">
        <v>952</v>
      </c>
    </row>
    <row r="6731" spans="1:23" x14ac:dyDescent="0.45">
      <c r="A6731" t="s">
        <v>8356</v>
      </c>
      <c r="B6731" t="s">
        <v>8224</v>
      </c>
      <c r="C6731" t="s">
        <v>8384</v>
      </c>
      <c r="F6731" s="7"/>
      <c r="G6731" s="4"/>
      <c r="H6731" s="4"/>
      <c r="I6731" s="25"/>
      <c r="J6731" s="4"/>
      <c r="N6731" t="s">
        <v>8356</v>
      </c>
      <c r="O6731" t="s">
        <v>8224</v>
      </c>
      <c r="P6731" t="s">
        <v>8384</v>
      </c>
      <c r="S6731" s="7"/>
      <c r="T6731" s="4"/>
      <c r="U6731" s="4"/>
      <c r="V6731" s="25"/>
      <c r="W6731" s="4"/>
    </row>
    <row r="6732" spans="1:23" x14ac:dyDescent="0.45">
      <c r="A6732" t="s">
        <v>8356</v>
      </c>
      <c r="B6732" t="s">
        <v>8224</v>
      </c>
      <c r="C6732" t="s">
        <v>8384</v>
      </c>
      <c r="D6732" s="8" t="s">
        <v>8372</v>
      </c>
      <c r="F6732" s="7">
        <v>1</v>
      </c>
      <c r="G6732" s="4">
        <v>5000</v>
      </c>
      <c r="H6732" s="4">
        <v>5145</v>
      </c>
      <c r="I6732" s="25">
        <v>30</v>
      </c>
      <c r="J6732" s="4">
        <v>60</v>
      </c>
      <c r="N6732" t="s">
        <v>8356</v>
      </c>
      <c r="O6732" t="s">
        <v>8224</v>
      </c>
      <c r="P6732" t="s">
        <v>8384</v>
      </c>
      <c r="Q6732" s="8" t="s">
        <v>8372</v>
      </c>
      <c r="S6732" s="7">
        <v>1</v>
      </c>
      <c r="T6732" s="4">
        <v>5000</v>
      </c>
      <c r="U6732" s="4">
        <v>5145</v>
      </c>
      <c r="V6732" s="25">
        <v>30</v>
      </c>
      <c r="W6732" s="4">
        <v>60</v>
      </c>
    </row>
    <row r="6733" spans="1:23" x14ac:dyDescent="0.45">
      <c r="A6733" t="s">
        <v>8356</v>
      </c>
      <c r="B6733" t="s">
        <v>8224</v>
      </c>
      <c r="C6733" t="s">
        <v>8384</v>
      </c>
      <c r="D6733" s="8" t="s">
        <v>8372</v>
      </c>
      <c r="E6733">
        <v>2661</v>
      </c>
      <c r="F6733" s="7">
        <v>1</v>
      </c>
      <c r="G6733" s="4">
        <v>5000</v>
      </c>
      <c r="H6733" s="4">
        <v>5145</v>
      </c>
      <c r="I6733" s="25">
        <v>30</v>
      </c>
      <c r="J6733" s="4">
        <v>60</v>
      </c>
      <c r="N6733" t="s">
        <v>8356</v>
      </c>
      <c r="O6733" t="s">
        <v>8224</v>
      </c>
      <c r="P6733" t="s">
        <v>8384</v>
      </c>
      <c r="Q6733" s="8" t="s">
        <v>8372</v>
      </c>
      <c r="R6733">
        <v>2661</v>
      </c>
      <c r="S6733" s="7">
        <v>1</v>
      </c>
      <c r="T6733" s="4">
        <v>5000</v>
      </c>
      <c r="U6733" s="4">
        <v>5145</v>
      </c>
      <c r="V6733" s="25">
        <v>30</v>
      </c>
      <c r="W6733" s="4">
        <v>60</v>
      </c>
    </row>
    <row r="6734" spans="1:23" x14ac:dyDescent="0.45">
      <c r="A6734" t="s">
        <v>8356</v>
      </c>
      <c r="B6734" t="s">
        <v>8224</v>
      </c>
      <c r="C6734" t="s">
        <v>8385</v>
      </c>
      <c r="F6734" s="7"/>
      <c r="G6734" s="4"/>
      <c r="H6734" s="4"/>
      <c r="I6734" s="25"/>
      <c r="J6734" s="4"/>
      <c r="N6734" t="s">
        <v>8356</v>
      </c>
      <c r="O6734" t="s">
        <v>8224</v>
      </c>
      <c r="P6734" t="s">
        <v>8385</v>
      </c>
      <c r="S6734" s="7"/>
      <c r="T6734" s="4"/>
      <c r="U6734" s="4"/>
      <c r="V6734" s="25"/>
      <c r="W6734" s="4"/>
    </row>
    <row r="6735" spans="1:23" x14ac:dyDescent="0.45">
      <c r="A6735" t="s">
        <v>8356</v>
      </c>
      <c r="B6735" t="s">
        <v>8224</v>
      </c>
      <c r="C6735" t="s">
        <v>8385</v>
      </c>
      <c r="D6735" s="8" t="s">
        <v>8380</v>
      </c>
      <c r="F6735" s="7">
        <v>1</v>
      </c>
      <c r="G6735" s="4">
        <v>19500</v>
      </c>
      <c r="H6735" s="4">
        <v>3415</v>
      </c>
      <c r="I6735" s="25">
        <v>30</v>
      </c>
      <c r="J6735" s="4">
        <v>27</v>
      </c>
      <c r="N6735" t="s">
        <v>8356</v>
      </c>
      <c r="O6735" t="s">
        <v>8224</v>
      </c>
      <c r="P6735" t="s">
        <v>8385</v>
      </c>
      <c r="Q6735" s="8" t="s">
        <v>8380</v>
      </c>
      <c r="S6735" s="7">
        <v>1</v>
      </c>
      <c r="T6735" s="4">
        <v>19500</v>
      </c>
      <c r="U6735" s="4">
        <v>3415</v>
      </c>
      <c r="V6735" s="25">
        <v>30</v>
      </c>
      <c r="W6735" s="4">
        <v>27</v>
      </c>
    </row>
    <row r="6736" spans="1:23" x14ac:dyDescent="0.45">
      <c r="A6736" t="s">
        <v>8356</v>
      </c>
      <c r="B6736" t="s">
        <v>8224</v>
      </c>
      <c r="C6736" t="s">
        <v>8385</v>
      </c>
      <c r="D6736" s="8" t="s">
        <v>8380</v>
      </c>
      <c r="E6736">
        <v>2677</v>
      </c>
      <c r="F6736" s="7">
        <v>1</v>
      </c>
      <c r="G6736" s="4">
        <v>19500</v>
      </c>
      <c r="H6736" s="4">
        <v>3415</v>
      </c>
      <c r="I6736" s="25">
        <v>30</v>
      </c>
      <c r="J6736" s="4">
        <v>27</v>
      </c>
      <c r="N6736" t="s">
        <v>8356</v>
      </c>
      <c r="O6736" t="s">
        <v>8224</v>
      </c>
      <c r="P6736" t="s">
        <v>8385</v>
      </c>
      <c r="Q6736" s="8" t="s">
        <v>8380</v>
      </c>
      <c r="R6736">
        <v>2677</v>
      </c>
      <c r="S6736" s="7">
        <v>1</v>
      </c>
      <c r="T6736" s="4">
        <v>19500</v>
      </c>
      <c r="U6736" s="4">
        <v>3415</v>
      </c>
      <c r="V6736" s="25">
        <v>30</v>
      </c>
      <c r="W6736" s="4">
        <v>27</v>
      </c>
    </row>
    <row r="6737" spans="1:23" x14ac:dyDescent="0.45">
      <c r="A6737" t="s">
        <v>8356</v>
      </c>
      <c r="B6737" t="s">
        <v>8224</v>
      </c>
      <c r="C6737" t="s">
        <v>8385</v>
      </c>
      <c r="D6737" s="8" t="s">
        <v>8372</v>
      </c>
      <c r="F6737" s="7">
        <v>1</v>
      </c>
      <c r="G6737" s="4">
        <v>40000</v>
      </c>
      <c r="H6737" s="4">
        <v>11032</v>
      </c>
      <c r="I6737" s="25">
        <v>29.406261574069504</v>
      </c>
      <c r="J6737" s="4">
        <v>66</v>
      </c>
      <c r="N6737" t="s">
        <v>8356</v>
      </c>
      <c r="O6737" t="s">
        <v>8224</v>
      </c>
      <c r="P6737" t="s">
        <v>8385</v>
      </c>
      <c r="Q6737" s="8" t="s">
        <v>8372</v>
      </c>
      <c r="S6737" s="7">
        <v>1</v>
      </c>
      <c r="T6737" s="4">
        <v>40000</v>
      </c>
      <c r="U6737" s="4">
        <v>11032</v>
      </c>
      <c r="V6737" s="25">
        <v>29.406261574069504</v>
      </c>
      <c r="W6737" s="4">
        <v>66</v>
      </c>
    </row>
    <row r="6738" spans="1:23" x14ac:dyDescent="0.45">
      <c r="A6738" t="s">
        <v>8356</v>
      </c>
      <c r="B6738" t="s">
        <v>8224</v>
      </c>
      <c r="C6738" t="s">
        <v>8385</v>
      </c>
      <c r="D6738" s="8" t="s">
        <v>8372</v>
      </c>
      <c r="E6738">
        <v>2673</v>
      </c>
      <c r="F6738" s="7">
        <v>1</v>
      </c>
      <c r="G6738" s="4">
        <v>40000</v>
      </c>
      <c r="H6738" s="4">
        <v>11032</v>
      </c>
      <c r="I6738" s="25">
        <v>29.406261574069504</v>
      </c>
      <c r="J6738" s="4">
        <v>66</v>
      </c>
      <c r="N6738" t="s">
        <v>8356</v>
      </c>
      <c r="O6738" t="s">
        <v>8224</v>
      </c>
      <c r="P6738" t="s">
        <v>8385</v>
      </c>
      <c r="Q6738" s="8" t="s">
        <v>8372</v>
      </c>
      <c r="R6738">
        <v>2673</v>
      </c>
      <c r="S6738" s="7">
        <v>1</v>
      </c>
      <c r="T6738" s="4">
        <v>40000</v>
      </c>
      <c r="U6738" s="4">
        <v>11032</v>
      </c>
      <c r="V6738" s="25">
        <v>29.406261574069504</v>
      </c>
      <c r="W6738" s="4">
        <v>66</v>
      </c>
    </row>
    <row r="6739" spans="1:23" x14ac:dyDescent="0.45">
      <c r="A6739" t="s">
        <v>8356</v>
      </c>
      <c r="B6739" t="s">
        <v>8224</v>
      </c>
      <c r="C6739" t="s">
        <v>8385</v>
      </c>
      <c r="D6739" s="8" t="s">
        <v>8373</v>
      </c>
      <c r="F6739" s="7">
        <v>1</v>
      </c>
      <c r="G6739" s="4">
        <v>25000</v>
      </c>
      <c r="H6739" s="4">
        <v>1897</v>
      </c>
      <c r="I6739" s="25">
        <v>30.041666666664241</v>
      </c>
      <c r="J6739" s="4">
        <v>29</v>
      </c>
      <c r="N6739" t="s">
        <v>8356</v>
      </c>
      <c r="O6739" t="s">
        <v>8224</v>
      </c>
      <c r="P6739" t="s">
        <v>8385</v>
      </c>
      <c r="Q6739" s="8" t="s">
        <v>8373</v>
      </c>
      <c r="S6739" s="7">
        <v>1</v>
      </c>
      <c r="T6739" s="4">
        <v>25000</v>
      </c>
      <c r="U6739" s="4">
        <v>1897</v>
      </c>
      <c r="V6739" s="25">
        <v>30.041666666664241</v>
      </c>
      <c r="W6739" s="4">
        <v>29</v>
      </c>
    </row>
    <row r="6740" spans="1:23" x14ac:dyDescent="0.45">
      <c r="A6740" t="s">
        <v>8356</v>
      </c>
      <c r="B6740" t="s">
        <v>8224</v>
      </c>
      <c r="C6740" t="s">
        <v>8385</v>
      </c>
      <c r="D6740" s="8" t="s">
        <v>8373</v>
      </c>
      <c r="E6740">
        <v>2675</v>
      </c>
      <c r="F6740" s="7">
        <v>1</v>
      </c>
      <c r="G6740" s="4">
        <v>25000</v>
      </c>
      <c r="H6740" s="4">
        <v>1897</v>
      </c>
      <c r="I6740" s="25">
        <v>30.041666666664241</v>
      </c>
      <c r="J6740" s="4">
        <v>29</v>
      </c>
      <c r="N6740" t="s">
        <v>8356</v>
      </c>
      <c r="O6740" t="s">
        <v>8224</v>
      </c>
      <c r="P6740" t="s">
        <v>8385</v>
      </c>
      <c r="Q6740" s="8" t="s">
        <v>8373</v>
      </c>
      <c r="R6740">
        <v>2675</v>
      </c>
      <c r="S6740" s="7">
        <v>1</v>
      </c>
      <c r="T6740" s="4">
        <v>25000</v>
      </c>
      <c r="U6740" s="4">
        <v>1897</v>
      </c>
      <c r="V6740" s="25">
        <v>30.041666666664241</v>
      </c>
      <c r="W6740" s="4">
        <v>29</v>
      </c>
    </row>
    <row r="6741" spans="1:23" x14ac:dyDescent="0.45">
      <c r="A6741" t="s">
        <v>8356</v>
      </c>
      <c r="B6741" t="s">
        <v>8224</v>
      </c>
      <c r="C6741" t="s">
        <v>8385</v>
      </c>
      <c r="D6741" s="8" t="s">
        <v>8374</v>
      </c>
      <c r="F6741" s="7">
        <v>1</v>
      </c>
      <c r="G6741" s="4">
        <v>25000</v>
      </c>
      <c r="H6741" s="4">
        <v>2836</v>
      </c>
      <c r="I6741" s="25">
        <v>30.069027777783049</v>
      </c>
      <c r="J6741" s="4">
        <v>84</v>
      </c>
      <c r="N6741" t="s">
        <v>8356</v>
      </c>
      <c r="O6741" t="s">
        <v>8224</v>
      </c>
      <c r="P6741" t="s">
        <v>8385</v>
      </c>
      <c r="Q6741" s="8" t="s">
        <v>8374</v>
      </c>
      <c r="S6741" s="7">
        <v>1</v>
      </c>
      <c r="T6741" s="4">
        <v>25000</v>
      </c>
      <c r="U6741" s="4">
        <v>2836</v>
      </c>
      <c r="V6741" s="25">
        <v>30.069027777783049</v>
      </c>
      <c r="W6741" s="4">
        <v>84</v>
      </c>
    </row>
    <row r="6742" spans="1:23" x14ac:dyDescent="0.45">
      <c r="A6742" t="s">
        <v>8356</v>
      </c>
      <c r="B6742" t="s">
        <v>8224</v>
      </c>
      <c r="C6742" t="s">
        <v>8385</v>
      </c>
      <c r="D6742" s="8" t="s">
        <v>8374</v>
      </c>
      <c r="E6742">
        <v>2671</v>
      </c>
      <c r="F6742" s="7">
        <v>1</v>
      </c>
      <c r="G6742" s="4">
        <v>25000</v>
      </c>
      <c r="H6742" s="4">
        <v>2836</v>
      </c>
      <c r="I6742" s="25">
        <v>30.069027777783049</v>
      </c>
      <c r="J6742" s="4">
        <v>84</v>
      </c>
      <c r="N6742" t="s">
        <v>8356</v>
      </c>
      <c r="O6742" t="s">
        <v>8224</v>
      </c>
      <c r="P6742" t="s">
        <v>8385</v>
      </c>
      <c r="Q6742" s="8" t="s">
        <v>8374</v>
      </c>
      <c r="R6742">
        <v>2671</v>
      </c>
      <c r="S6742" s="7">
        <v>1</v>
      </c>
      <c r="T6742" s="4">
        <v>25000</v>
      </c>
      <c r="U6742" s="4">
        <v>2836</v>
      </c>
      <c r="V6742" s="25">
        <v>30.069027777783049</v>
      </c>
      <c r="W6742" s="4">
        <v>84</v>
      </c>
    </row>
    <row r="6743" spans="1:23" x14ac:dyDescent="0.45">
      <c r="A6743" t="s">
        <v>8356</v>
      </c>
      <c r="B6743" t="s">
        <v>8224</v>
      </c>
      <c r="C6743" t="s">
        <v>8386</v>
      </c>
      <c r="F6743" s="7"/>
      <c r="G6743" s="4"/>
      <c r="H6743" s="4"/>
      <c r="I6743" s="25"/>
      <c r="J6743" s="4"/>
      <c r="N6743" t="s">
        <v>8356</v>
      </c>
      <c r="O6743" t="s">
        <v>8224</v>
      </c>
      <c r="P6743" t="s">
        <v>8386</v>
      </c>
      <c r="S6743" s="7"/>
      <c r="T6743" s="4"/>
      <c r="U6743" s="4"/>
      <c r="V6743" s="25"/>
      <c r="W6743" s="4"/>
    </row>
    <row r="6744" spans="1:23" x14ac:dyDescent="0.45">
      <c r="A6744" t="s">
        <v>8356</v>
      </c>
      <c r="B6744" t="s">
        <v>8224</v>
      </c>
      <c r="C6744" t="s">
        <v>8386</v>
      </c>
      <c r="D6744" s="8" t="s">
        <v>8376</v>
      </c>
      <c r="F6744" s="7">
        <v>1</v>
      </c>
      <c r="G6744" s="4">
        <v>40000</v>
      </c>
      <c r="H6744" s="4">
        <v>132</v>
      </c>
      <c r="I6744" s="25">
        <v>30</v>
      </c>
      <c r="J6744" s="4">
        <v>3</v>
      </c>
      <c r="N6744" t="s">
        <v>8356</v>
      </c>
      <c r="O6744" t="s">
        <v>8224</v>
      </c>
      <c r="P6744" t="s">
        <v>8386</v>
      </c>
      <c r="Q6744" s="8" t="s">
        <v>8376</v>
      </c>
      <c r="S6744" s="7">
        <v>1</v>
      </c>
      <c r="T6744" s="4">
        <v>40000</v>
      </c>
      <c r="U6744" s="4">
        <v>132</v>
      </c>
      <c r="V6744" s="25">
        <v>30</v>
      </c>
      <c r="W6744" s="4">
        <v>3</v>
      </c>
    </row>
    <row r="6745" spans="1:23" x14ac:dyDescent="0.45">
      <c r="A6745" t="s">
        <v>8356</v>
      </c>
      <c r="B6745" t="s">
        <v>8224</v>
      </c>
      <c r="C6745" t="s">
        <v>8386</v>
      </c>
      <c r="D6745" s="8" t="s">
        <v>8376</v>
      </c>
      <c r="E6745">
        <v>2679</v>
      </c>
      <c r="F6745" s="7">
        <v>1</v>
      </c>
      <c r="G6745" s="4">
        <v>40000</v>
      </c>
      <c r="H6745" s="4">
        <v>132</v>
      </c>
      <c r="I6745" s="25">
        <v>30</v>
      </c>
      <c r="J6745" s="4">
        <v>3</v>
      </c>
      <c r="N6745" t="s">
        <v>8356</v>
      </c>
      <c r="O6745" t="s">
        <v>8224</v>
      </c>
      <c r="P6745" t="s">
        <v>8386</v>
      </c>
      <c r="Q6745" s="8" t="s">
        <v>8376</v>
      </c>
      <c r="R6745">
        <v>2679</v>
      </c>
      <c r="S6745" s="7">
        <v>1</v>
      </c>
      <c r="T6745" s="4">
        <v>40000</v>
      </c>
      <c r="U6745" s="4">
        <v>132</v>
      </c>
      <c r="V6745" s="25">
        <v>30</v>
      </c>
      <c r="W6745" s="4">
        <v>3</v>
      </c>
    </row>
    <row r="6746" spans="1:23" x14ac:dyDescent="0.45">
      <c r="A6746" t="s">
        <v>8356</v>
      </c>
      <c r="B6746" t="s">
        <v>8224</v>
      </c>
      <c r="C6746" t="s">
        <v>8386</v>
      </c>
      <c r="D6746" s="8" t="s">
        <v>8378</v>
      </c>
      <c r="F6746" s="7">
        <v>1</v>
      </c>
      <c r="G6746" s="4">
        <v>3500</v>
      </c>
      <c r="H6746" s="4">
        <v>4310</v>
      </c>
      <c r="I6746" s="25">
        <v>45</v>
      </c>
      <c r="J6746" s="4">
        <v>46</v>
      </c>
      <c r="N6746" t="s">
        <v>8356</v>
      </c>
      <c r="O6746" t="s">
        <v>8224</v>
      </c>
      <c r="P6746" t="s">
        <v>8386</v>
      </c>
      <c r="Q6746" s="8" t="s">
        <v>8378</v>
      </c>
      <c r="S6746" s="7">
        <v>1</v>
      </c>
      <c r="T6746" s="4">
        <v>3500</v>
      </c>
      <c r="U6746" s="4">
        <v>4310</v>
      </c>
      <c r="V6746" s="25">
        <v>45</v>
      </c>
      <c r="W6746" s="4">
        <v>46</v>
      </c>
    </row>
    <row r="6747" spans="1:23" x14ac:dyDescent="0.45">
      <c r="A6747" t="s">
        <v>8356</v>
      </c>
      <c r="B6747" t="s">
        <v>8224</v>
      </c>
      <c r="C6747" t="s">
        <v>8386</v>
      </c>
      <c r="D6747" s="8" t="s">
        <v>8378</v>
      </c>
      <c r="E6747">
        <v>2665</v>
      </c>
      <c r="F6747" s="7">
        <v>1</v>
      </c>
      <c r="G6747" s="4">
        <v>3500</v>
      </c>
      <c r="H6747" s="4">
        <v>4310</v>
      </c>
      <c r="I6747" s="25">
        <v>45</v>
      </c>
      <c r="J6747" s="4">
        <v>46</v>
      </c>
      <c r="N6747" t="s">
        <v>8356</v>
      </c>
      <c r="O6747" t="s">
        <v>8224</v>
      </c>
      <c r="P6747" t="s">
        <v>8386</v>
      </c>
      <c r="Q6747" s="8" t="s">
        <v>8378</v>
      </c>
      <c r="R6747">
        <v>2665</v>
      </c>
      <c r="S6747" s="7">
        <v>1</v>
      </c>
      <c r="T6747" s="4">
        <v>3500</v>
      </c>
      <c r="U6747" s="4">
        <v>4310</v>
      </c>
      <c r="V6747" s="25">
        <v>45</v>
      </c>
      <c r="W6747" s="4">
        <v>46</v>
      </c>
    </row>
    <row r="6748" spans="1:23" x14ac:dyDescent="0.45">
      <c r="A6748" t="s">
        <v>8356</v>
      </c>
      <c r="B6748" t="s">
        <v>8224</v>
      </c>
      <c r="C6748" t="s">
        <v>8386</v>
      </c>
      <c r="D6748" s="8" t="s">
        <v>8370</v>
      </c>
      <c r="F6748" s="7">
        <v>1</v>
      </c>
      <c r="G6748" s="4">
        <v>20000</v>
      </c>
      <c r="H6748" s="4">
        <v>21360</v>
      </c>
      <c r="I6748" s="25">
        <v>30</v>
      </c>
      <c r="J6748" s="4">
        <v>80</v>
      </c>
      <c r="N6748" t="s">
        <v>8356</v>
      </c>
      <c r="O6748" t="s">
        <v>8224</v>
      </c>
      <c r="P6748" t="s">
        <v>8386</v>
      </c>
      <c r="Q6748" s="8" t="s">
        <v>8370</v>
      </c>
      <c r="S6748" s="7">
        <v>1</v>
      </c>
      <c r="T6748" s="4">
        <v>20000</v>
      </c>
      <c r="U6748" s="4">
        <v>21360</v>
      </c>
      <c r="V6748" s="25">
        <v>30</v>
      </c>
      <c r="W6748" s="4">
        <v>80</v>
      </c>
    </row>
    <row r="6749" spans="1:23" x14ac:dyDescent="0.45">
      <c r="A6749" t="s">
        <v>8356</v>
      </c>
      <c r="B6749" t="s">
        <v>8224</v>
      </c>
      <c r="C6749" t="s">
        <v>8386</v>
      </c>
      <c r="D6749" s="8" t="s">
        <v>8370</v>
      </c>
      <c r="E6749">
        <v>2662</v>
      </c>
      <c r="F6749" s="7">
        <v>1</v>
      </c>
      <c r="G6749" s="4">
        <v>20000</v>
      </c>
      <c r="H6749" s="4">
        <v>21360</v>
      </c>
      <c r="I6749" s="25">
        <v>30</v>
      </c>
      <c r="J6749" s="4">
        <v>80</v>
      </c>
      <c r="N6749" t="s">
        <v>8356</v>
      </c>
      <c r="O6749" t="s">
        <v>8224</v>
      </c>
      <c r="P6749" t="s">
        <v>8386</v>
      </c>
      <c r="Q6749" s="8" t="s">
        <v>8370</v>
      </c>
      <c r="R6749">
        <v>2662</v>
      </c>
      <c r="S6749" s="7">
        <v>1</v>
      </c>
      <c r="T6749" s="4">
        <v>20000</v>
      </c>
      <c r="U6749" s="4">
        <v>21360</v>
      </c>
      <c r="V6749" s="25">
        <v>30</v>
      </c>
      <c r="W6749" s="4">
        <v>80</v>
      </c>
    </row>
    <row r="6750" spans="1:23" x14ac:dyDescent="0.45">
      <c r="A6750" t="s">
        <v>8356</v>
      </c>
      <c r="B6750" t="s">
        <v>8224</v>
      </c>
      <c r="C6750" t="s">
        <v>8386</v>
      </c>
      <c r="D6750" s="8" t="s">
        <v>8371</v>
      </c>
      <c r="F6750" s="7">
        <v>1</v>
      </c>
      <c r="G6750" s="4">
        <v>10000</v>
      </c>
      <c r="H6750" s="4">
        <v>15929.51</v>
      </c>
      <c r="I6750" s="25">
        <v>37.110659722224227</v>
      </c>
      <c r="J6750" s="4">
        <v>206</v>
      </c>
      <c r="N6750" t="s">
        <v>8356</v>
      </c>
      <c r="O6750" t="s">
        <v>8224</v>
      </c>
      <c r="P6750" t="s">
        <v>8386</v>
      </c>
      <c r="Q6750" s="8" t="s">
        <v>8371</v>
      </c>
      <c r="S6750" s="7">
        <v>1</v>
      </c>
      <c r="T6750" s="4">
        <v>10000</v>
      </c>
      <c r="U6750" s="4">
        <v>15929.51</v>
      </c>
      <c r="V6750" s="25">
        <v>37.110659722224227</v>
      </c>
      <c r="W6750" s="4">
        <v>206</v>
      </c>
    </row>
    <row r="6751" spans="1:23" x14ac:dyDescent="0.45">
      <c r="A6751" t="s">
        <v>8356</v>
      </c>
      <c r="B6751" t="s">
        <v>8224</v>
      </c>
      <c r="C6751" t="s">
        <v>8386</v>
      </c>
      <c r="D6751" s="8" t="s">
        <v>8371</v>
      </c>
      <c r="E6751">
        <v>2666</v>
      </c>
      <c r="F6751" s="7">
        <v>1</v>
      </c>
      <c r="G6751" s="4">
        <v>10000</v>
      </c>
      <c r="H6751" s="4">
        <v>15929.51</v>
      </c>
      <c r="I6751" s="25">
        <v>37.110659722224227</v>
      </c>
      <c r="J6751" s="4">
        <v>206</v>
      </c>
      <c r="N6751" t="s">
        <v>8356</v>
      </c>
      <c r="O6751" t="s">
        <v>8224</v>
      </c>
      <c r="P6751" t="s">
        <v>8386</v>
      </c>
      <c r="Q6751" s="8" t="s">
        <v>8371</v>
      </c>
      <c r="R6751">
        <v>2666</v>
      </c>
      <c r="S6751" s="7">
        <v>1</v>
      </c>
      <c r="T6751" s="4">
        <v>10000</v>
      </c>
      <c r="U6751" s="4">
        <v>15929.51</v>
      </c>
      <c r="V6751" s="25">
        <v>37.110659722224227</v>
      </c>
      <c r="W6751" s="4">
        <v>206</v>
      </c>
    </row>
    <row r="6752" spans="1:23" x14ac:dyDescent="0.45">
      <c r="A6752" t="s">
        <v>8356</v>
      </c>
      <c r="B6752" t="s">
        <v>8224</v>
      </c>
      <c r="C6752" t="s">
        <v>8386</v>
      </c>
      <c r="D6752" s="8" t="s">
        <v>8374</v>
      </c>
      <c r="F6752" s="7">
        <v>2</v>
      </c>
      <c r="G6752" s="4">
        <v>18300</v>
      </c>
      <c r="H6752" s="4">
        <v>19101</v>
      </c>
      <c r="I6752" s="25">
        <v>47.132771990742185</v>
      </c>
      <c r="J6752" s="4">
        <v>115</v>
      </c>
      <c r="N6752" t="s">
        <v>8356</v>
      </c>
      <c r="O6752" t="s">
        <v>8224</v>
      </c>
      <c r="P6752" t="s">
        <v>8386</v>
      </c>
      <c r="Q6752" s="8" t="s">
        <v>8374</v>
      </c>
      <c r="S6752" s="7">
        <v>2</v>
      </c>
      <c r="T6752" s="4">
        <v>18300</v>
      </c>
      <c r="U6752" s="4">
        <v>19101</v>
      </c>
      <c r="V6752" s="25">
        <v>47.132771990742185</v>
      </c>
      <c r="W6752" s="4">
        <v>115</v>
      </c>
    </row>
    <row r="6753" spans="1:23" x14ac:dyDescent="0.45">
      <c r="A6753" t="s">
        <v>8356</v>
      </c>
      <c r="B6753" t="s">
        <v>8224</v>
      </c>
      <c r="C6753" t="s">
        <v>8386</v>
      </c>
      <c r="D6753" s="8" t="s">
        <v>8374</v>
      </c>
      <c r="E6753">
        <v>2664</v>
      </c>
      <c r="F6753" s="7">
        <v>1</v>
      </c>
      <c r="G6753" s="4">
        <v>17500</v>
      </c>
      <c r="H6753" s="4">
        <v>18100</v>
      </c>
      <c r="I6753" s="25">
        <v>34.26554398148437</v>
      </c>
      <c r="J6753" s="4">
        <v>104</v>
      </c>
      <c r="N6753" t="s">
        <v>8356</v>
      </c>
      <c r="O6753" t="s">
        <v>8224</v>
      </c>
      <c r="P6753" t="s">
        <v>8386</v>
      </c>
      <c r="Q6753" s="8" t="s">
        <v>8374</v>
      </c>
      <c r="R6753">
        <v>2664</v>
      </c>
      <c r="S6753" s="7">
        <v>1</v>
      </c>
      <c r="T6753" s="4">
        <v>17500</v>
      </c>
      <c r="U6753" s="4">
        <v>18100</v>
      </c>
      <c r="V6753" s="25">
        <v>34.26554398148437</v>
      </c>
      <c r="W6753" s="4">
        <v>104</v>
      </c>
    </row>
    <row r="6754" spans="1:23" x14ac:dyDescent="0.45">
      <c r="A6754" t="s">
        <v>8356</v>
      </c>
      <c r="B6754" t="s">
        <v>8224</v>
      </c>
      <c r="C6754" t="s">
        <v>8386</v>
      </c>
      <c r="D6754" s="8" t="s">
        <v>8374</v>
      </c>
      <c r="E6754">
        <v>2669</v>
      </c>
      <c r="F6754" s="7">
        <v>1</v>
      </c>
      <c r="G6754" s="4">
        <v>800</v>
      </c>
      <c r="H6754" s="4">
        <v>1001</v>
      </c>
      <c r="I6754" s="25">
        <v>60</v>
      </c>
      <c r="J6754" s="4">
        <v>11</v>
      </c>
      <c r="N6754" t="s">
        <v>8356</v>
      </c>
      <c r="O6754" t="s">
        <v>8224</v>
      </c>
      <c r="P6754" t="s">
        <v>8386</v>
      </c>
      <c r="Q6754" s="8" t="s">
        <v>8374</v>
      </c>
      <c r="R6754">
        <v>2669</v>
      </c>
      <c r="S6754" s="7">
        <v>1</v>
      </c>
      <c r="T6754" s="4">
        <v>800</v>
      </c>
      <c r="U6754" s="4">
        <v>1001</v>
      </c>
      <c r="V6754" s="25">
        <v>60</v>
      </c>
      <c r="W6754" s="4">
        <v>11</v>
      </c>
    </row>
    <row r="6755" spans="1:23" x14ac:dyDescent="0.45">
      <c r="A6755" t="s">
        <v>8356</v>
      </c>
      <c r="B6755" t="s">
        <v>8224</v>
      </c>
      <c r="C6755" t="s">
        <v>8386</v>
      </c>
      <c r="D6755" s="8" t="s">
        <v>8381</v>
      </c>
      <c r="F6755" s="7">
        <v>1</v>
      </c>
      <c r="G6755" s="4">
        <v>10000</v>
      </c>
      <c r="H6755" s="4">
        <v>3319</v>
      </c>
      <c r="I6755" s="25">
        <v>21.365856481483206</v>
      </c>
      <c r="J6755" s="4">
        <v>47</v>
      </c>
      <c r="N6755" t="s">
        <v>8356</v>
      </c>
      <c r="O6755" t="s">
        <v>8224</v>
      </c>
      <c r="P6755" t="s">
        <v>8386</v>
      </c>
      <c r="Q6755" s="8" t="s">
        <v>8381</v>
      </c>
      <c r="S6755" s="7">
        <v>1</v>
      </c>
      <c r="T6755" s="4">
        <v>10000</v>
      </c>
      <c r="U6755" s="4">
        <v>3319</v>
      </c>
      <c r="V6755" s="25">
        <v>21.365856481483206</v>
      </c>
      <c r="W6755" s="4">
        <v>47</v>
      </c>
    </row>
    <row r="6756" spans="1:23" x14ac:dyDescent="0.45">
      <c r="A6756" t="s">
        <v>8356</v>
      </c>
      <c r="B6756" t="s">
        <v>8224</v>
      </c>
      <c r="C6756" t="s">
        <v>8386</v>
      </c>
      <c r="D6756" s="8" t="s">
        <v>8381</v>
      </c>
      <c r="E6756">
        <v>2672</v>
      </c>
      <c r="F6756" s="7">
        <v>1</v>
      </c>
      <c r="G6756" s="4">
        <v>10000</v>
      </c>
      <c r="H6756" s="4">
        <v>3319</v>
      </c>
      <c r="I6756" s="25">
        <v>21.365856481483206</v>
      </c>
      <c r="J6756" s="4">
        <v>47</v>
      </c>
      <c r="N6756" t="s">
        <v>8356</v>
      </c>
      <c r="O6756" t="s">
        <v>8224</v>
      </c>
      <c r="P6756" t="s">
        <v>8386</v>
      </c>
      <c r="Q6756" s="8" t="s">
        <v>8381</v>
      </c>
      <c r="R6756">
        <v>2672</v>
      </c>
      <c r="S6756" s="7">
        <v>1</v>
      </c>
      <c r="T6756" s="4">
        <v>10000</v>
      </c>
      <c r="U6756" s="4">
        <v>3319</v>
      </c>
      <c r="V6756" s="25">
        <v>21.365856481483206</v>
      </c>
      <c r="W6756" s="4">
        <v>47</v>
      </c>
    </row>
    <row r="6757" spans="1:23" x14ac:dyDescent="0.45">
      <c r="A6757" t="s">
        <v>8356</v>
      </c>
      <c r="B6757" t="s">
        <v>8224</v>
      </c>
      <c r="C6757" t="s">
        <v>8387</v>
      </c>
      <c r="F6757" s="7"/>
      <c r="G6757" s="4"/>
      <c r="H6757" s="4"/>
      <c r="I6757" s="25"/>
      <c r="J6757" s="4"/>
      <c r="N6757" t="s">
        <v>8356</v>
      </c>
      <c r="O6757" t="s">
        <v>8224</v>
      </c>
      <c r="P6757" t="s">
        <v>8387</v>
      </c>
      <c r="S6757" s="7"/>
      <c r="T6757" s="4"/>
      <c r="U6757" s="4"/>
      <c r="V6757" s="25"/>
      <c r="W6757" s="4"/>
    </row>
    <row r="6758" spans="1:23" x14ac:dyDescent="0.45">
      <c r="A6758" t="s">
        <v>8356</v>
      </c>
      <c r="B6758" t="s">
        <v>8224</v>
      </c>
      <c r="C6758" t="s">
        <v>8387</v>
      </c>
      <c r="D6758" s="8" t="s">
        <v>8376</v>
      </c>
      <c r="F6758" s="7">
        <v>1</v>
      </c>
      <c r="G6758" s="4">
        <v>1500</v>
      </c>
      <c r="H6758" s="4">
        <v>1660</v>
      </c>
      <c r="I6758" s="25">
        <v>30</v>
      </c>
      <c r="J6758" s="4">
        <v>18</v>
      </c>
      <c r="N6758" t="s">
        <v>8356</v>
      </c>
      <c r="O6758" t="s">
        <v>8224</v>
      </c>
      <c r="P6758" t="s">
        <v>8387</v>
      </c>
      <c r="Q6758" s="8" t="s">
        <v>8376</v>
      </c>
      <c r="S6758" s="7">
        <v>1</v>
      </c>
      <c r="T6758" s="4">
        <v>1500</v>
      </c>
      <c r="U6758" s="4">
        <v>1660</v>
      </c>
      <c r="V6758" s="25">
        <v>30</v>
      </c>
      <c r="W6758" s="4">
        <v>18</v>
      </c>
    </row>
    <row r="6759" spans="1:23" x14ac:dyDescent="0.45">
      <c r="A6759" t="s">
        <v>8356</v>
      </c>
      <c r="B6759" t="s">
        <v>8224</v>
      </c>
      <c r="C6759" t="s">
        <v>8387</v>
      </c>
      <c r="D6759" s="8" t="s">
        <v>8376</v>
      </c>
      <c r="E6759">
        <v>2667</v>
      </c>
      <c r="F6759" s="7">
        <v>1</v>
      </c>
      <c r="G6759" s="4">
        <v>1500</v>
      </c>
      <c r="H6759" s="4">
        <v>1660</v>
      </c>
      <c r="I6759" s="25">
        <v>30</v>
      </c>
      <c r="J6759" s="4">
        <v>18</v>
      </c>
      <c r="N6759" t="s">
        <v>8356</v>
      </c>
      <c r="O6759" t="s">
        <v>8224</v>
      </c>
      <c r="P6759" t="s">
        <v>8387</v>
      </c>
      <c r="Q6759" s="8" t="s">
        <v>8376</v>
      </c>
      <c r="R6759">
        <v>2667</v>
      </c>
      <c r="S6759" s="7">
        <v>1</v>
      </c>
      <c r="T6759" s="4">
        <v>1500</v>
      </c>
      <c r="U6759" s="4">
        <v>1660</v>
      </c>
      <c r="V6759" s="25">
        <v>30</v>
      </c>
      <c r="W6759" s="4">
        <v>18</v>
      </c>
    </row>
    <row r="6760" spans="1:23" x14ac:dyDescent="0.45">
      <c r="A6760" t="s">
        <v>8356</v>
      </c>
      <c r="B6760" t="s">
        <v>8224</v>
      </c>
      <c r="C6760" t="s">
        <v>8387</v>
      </c>
      <c r="D6760" s="8" t="s">
        <v>8380</v>
      </c>
      <c r="F6760" s="7">
        <v>1</v>
      </c>
      <c r="G6760" s="4">
        <v>35000</v>
      </c>
      <c r="H6760" s="4">
        <v>21994</v>
      </c>
      <c r="I6760" s="25">
        <v>26.574884259258397</v>
      </c>
      <c r="J6760" s="4">
        <v>171</v>
      </c>
      <c r="N6760" t="s">
        <v>8356</v>
      </c>
      <c r="O6760" t="s">
        <v>8224</v>
      </c>
      <c r="P6760" t="s">
        <v>8387</v>
      </c>
      <c r="Q6760" s="8" t="s">
        <v>8380</v>
      </c>
      <c r="S6760" s="7">
        <v>1</v>
      </c>
      <c r="T6760" s="4">
        <v>35000</v>
      </c>
      <c r="U6760" s="4">
        <v>21994</v>
      </c>
      <c r="V6760" s="25">
        <v>26.574884259258397</v>
      </c>
      <c r="W6760" s="4">
        <v>171</v>
      </c>
    </row>
    <row r="6761" spans="1:23" x14ac:dyDescent="0.45">
      <c r="A6761" t="s">
        <v>8356</v>
      </c>
      <c r="B6761" t="s">
        <v>8224</v>
      </c>
      <c r="C6761" t="s">
        <v>8387</v>
      </c>
      <c r="D6761" s="8" t="s">
        <v>8380</v>
      </c>
      <c r="E6761">
        <v>2674</v>
      </c>
      <c r="F6761" s="7">
        <v>1</v>
      </c>
      <c r="G6761" s="4">
        <v>35000</v>
      </c>
      <c r="H6761" s="4">
        <v>21994</v>
      </c>
      <c r="I6761" s="25">
        <v>26.574884259258397</v>
      </c>
      <c r="J6761" s="4">
        <v>171</v>
      </c>
      <c r="N6761" t="s">
        <v>8356</v>
      </c>
      <c r="O6761" t="s">
        <v>8224</v>
      </c>
      <c r="P6761" t="s">
        <v>8387</v>
      </c>
      <c r="Q6761" s="8" t="s">
        <v>8380</v>
      </c>
      <c r="R6761">
        <v>2674</v>
      </c>
      <c r="S6761" s="7">
        <v>1</v>
      </c>
      <c r="T6761" s="4">
        <v>35000</v>
      </c>
      <c r="U6761" s="4">
        <v>21994</v>
      </c>
      <c r="V6761" s="25">
        <v>26.574884259258397</v>
      </c>
      <c r="W6761" s="4">
        <v>171</v>
      </c>
    </row>
    <row r="6762" spans="1:23" x14ac:dyDescent="0.45">
      <c r="A6762" t="s">
        <v>8350</v>
      </c>
      <c r="B6762"/>
      <c r="F6762" s="7">
        <v>20</v>
      </c>
      <c r="G6762" s="4">
        <v>447100</v>
      </c>
      <c r="H6762" s="4">
        <v>9680</v>
      </c>
      <c r="I6762" s="25">
        <v>31.633223958333474</v>
      </c>
      <c r="J6762" s="4">
        <v>118</v>
      </c>
      <c r="N6762" t="s">
        <v>8350</v>
      </c>
      <c r="O6762"/>
      <c r="S6762" s="7">
        <v>20</v>
      </c>
      <c r="T6762" s="4">
        <v>447100</v>
      </c>
      <c r="U6762" s="4">
        <v>9680</v>
      </c>
      <c r="V6762" s="25">
        <v>31.633223958333474</v>
      </c>
      <c r="W6762" s="4">
        <v>118</v>
      </c>
    </row>
    <row r="6763" spans="1:23" x14ac:dyDescent="0.45">
      <c r="A6763" t="s">
        <v>8350</v>
      </c>
      <c r="B6763" t="s">
        <v>8229</v>
      </c>
      <c r="F6763" s="7">
        <v>3</v>
      </c>
      <c r="G6763" s="4">
        <v>13500</v>
      </c>
      <c r="H6763" s="4">
        <v>1084</v>
      </c>
      <c r="I6763" s="25">
        <v>26.666666666666668</v>
      </c>
      <c r="J6763" s="4">
        <v>40</v>
      </c>
      <c r="N6763" t="s">
        <v>8350</v>
      </c>
      <c r="O6763" t="s">
        <v>8229</v>
      </c>
      <c r="S6763" s="7">
        <v>3</v>
      </c>
      <c r="T6763" s="4">
        <v>13500</v>
      </c>
      <c r="U6763" s="4">
        <v>1084</v>
      </c>
      <c r="V6763" s="25">
        <v>26.666666666666668</v>
      </c>
      <c r="W6763" s="4">
        <v>40</v>
      </c>
    </row>
    <row r="6764" spans="1:23" x14ac:dyDescent="0.45">
      <c r="A6764" t="s">
        <v>8350</v>
      </c>
      <c r="B6764" t="s">
        <v>8229</v>
      </c>
      <c r="C6764" t="s">
        <v>8385</v>
      </c>
      <c r="F6764" s="7"/>
      <c r="G6764" s="4"/>
      <c r="H6764" s="4"/>
      <c r="I6764" s="25"/>
      <c r="J6764" s="4"/>
      <c r="N6764" t="s">
        <v>8350</v>
      </c>
      <c r="O6764" t="s">
        <v>8229</v>
      </c>
      <c r="P6764" t="s">
        <v>8385</v>
      </c>
      <c r="S6764" s="7"/>
      <c r="T6764" s="4"/>
      <c r="U6764" s="4"/>
      <c r="V6764" s="25"/>
      <c r="W6764" s="4"/>
    </row>
    <row r="6765" spans="1:23" x14ac:dyDescent="0.45">
      <c r="A6765" t="s">
        <v>8350</v>
      </c>
      <c r="B6765" t="s">
        <v>8229</v>
      </c>
      <c r="C6765" t="s">
        <v>8385</v>
      </c>
      <c r="D6765" s="8" t="s">
        <v>8380</v>
      </c>
      <c r="F6765" s="7">
        <v>1</v>
      </c>
      <c r="G6765" s="4">
        <v>7500</v>
      </c>
      <c r="H6765" s="4">
        <v>381</v>
      </c>
      <c r="I6765" s="25">
        <v>30</v>
      </c>
      <c r="J6765" s="4">
        <v>12</v>
      </c>
      <c r="N6765" t="s">
        <v>8350</v>
      </c>
      <c r="O6765" t="s">
        <v>8229</v>
      </c>
      <c r="P6765" t="s">
        <v>8385</v>
      </c>
      <c r="Q6765" s="8" t="s">
        <v>8380</v>
      </c>
      <c r="S6765" s="7">
        <v>1</v>
      </c>
      <c r="T6765" s="4">
        <v>7500</v>
      </c>
      <c r="U6765" s="4">
        <v>381</v>
      </c>
      <c r="V6765" s="25">
        <v>30</v>
      </c>
      <c r="W6765" s="4">
        <v>12</v>
      </c>
    </row>
    <row r="6766" spans="1:23" x14ac:dyDescent="0.45">
      <c r="A6766" t="s">
        <v>8350</v>
      </c>
      <c r="B6766" t="s">
        <v>8229</v>
      </c>
      <c r="C6766" t="s">
        <v>8385</v>
      </c>
      <c r="D6766" s="8" t="s">
        <v>8380</v>
      </c>
      <c r="E6766">
        <v>1981</v>
      </c>
      <c r="F6766" s="7">
        <v>1</v>
      </c>
      <c r="G6766" s="4">
        <v>7500</v>
      </c>
      <c r="H6766" s="4">
        <v>381</v>
      </c>
      <c r="I6766" s="25">
        <v>30</v>
      </c>
      <c r="J6766" s="4">
        <v>12</v>
      </c>
      <c r="N6766" t="s">
        <v>8350</v>
      </c>
      <c r="O6766" t="s">
        <v>8229</v>
      </c>
      <c r="P6766" t="s">
        <v>8385</v>
      </c>
      <c r="Q6766" s="8" t="s">
        <v>8380</v>
      </c>
      <c r="R6766">
        <v>1981</v>
      </c>
      <c r="S6766" s="7">
        <v>1</v>
      </c>
      <c r="T6766" s="4">
        <v>7500</v>
      </c>
      <c r="U6766" s="4">
        <v>381</v>
      </c>
      <c r="V6766" s="25">
        <v>30</v>
      </c>
      <c r="W6766" s="4">
        <v>12</v>
      </c>
    </row>
    <row r="6767" spans="1:23" x14ac:dyDescent="0.45">
      <c r="A6767" t="s">
        <v>8350</v>
      </c>
      <c r="B6767" t="s">
        <v>8229</v>
      </c>
      <c r="C6767" t="s">
        <v>8386</v>
      </c>
      <c r="F6767" s="7"/>
      <c r="G6767" s="4"/>
      <c r="H6767" s="4"/>
      <c r="I6767" s="25"/>
      <c r="J6767" s="4"/>
      <c r="N6767" t="s">
        <v>8350</v>
      </c>
      <c r="O6767" t="s">
        <v>8229</v>
      </c>
      <c r="P6767" t="s">
        <v>8386</v>
      </c>
      <c r="S6767" s="7"/>
      <c r="T6767" s="4"/>
      <c r="U6767" s="4"/>
      <c r="V6767" s="25"/>
      <c r="W6767" s="4"/>
    </row>
    <row r="6768" spans="1:23" x14ac:dyDescent="0.45">
      <c r="A6768" t="s">
        <v>8350</v>
      </c>
      <c r="B6768" t="s">
        <v>8229</v>
      </c>
      <c r="C6768" t="s">
        <v>8386</v>
      </c>
      <c r="D6768" s="8" t="s">
        <v>8380</v>
      </c>
      <c r="F6768" s="7">
        <v>1</v>
      </c>
      <c r="G6768" s="4">
        <v>1000</v>
      </c>
      <c r="H6768" s="4">
        <v>78</v>
      </c>
      <c r="I6768" s="25">
        <v>20</v>
      </c>
      <c r="J6768" s="4">
        <v>3</v>
      </c>
      <c r="N6768" t="s">
        <v>8350</v>
      </c>
      <c r="O6768" t="s">
        <v>8229</v>
      </c>
      <c r="P6768" t="s">
        <v>8386</v>
      </c>
      <c r="Q6768" s="8" t="s">
        <v>8380</v>
      </c>
      <c r="S6768" s="7">
        <v>1</v>
      </c>
      <c r="T6768" s="4">
        <v>1000</v>
      </c>
      <c r="U6768" s="4">
        <v>78</v>
      </c>
      <c r="V6768" s="25">
        <v>20</v>
      </c>
      <c r="W6768" s="4">
        <v>3</v>
      </c>
    </row>
    <row r="6769" spans="1:23" x14ac:dyDescent="0.45">
      <c r="A6769" t="s">
        <v>8350</v>
      </c>
      <c r="B6769" t="s">
        <v>8229</v>
      </c>
      <c r="C6769" t="s">
        <v>8386</v>
      </c>
      <c r="D6769" s="8" t="s">
        <v>8380</v>
      </c>
      <c r="E6769">
        <v>1995</v>
      </c>
      <c r="F6769" s="7">
        <v>1</v>
      </c>
      <c r="G6769" s="4">
        <v>1000</v>
      </c>
      <c r="H6769" s="4">
        <v>78</v>
      </c>
      <c r="I6769" s="25">
        <v>20</v>
      </c>
      <c r="J6769" s="4">
        <v>3</v>
      </c>
      <c r="N6769" t="s">
        <v>8350</v>
      </c>
      <c r="O6769" t="s">
        <v>8229</v>
      </c>
      <c r="P6769" t="s">
        <v>8386</v>
      </c>
      <c r="Q6769" s="8" t="s">
        <v>8380</v>
      </c>
      <c r="R6769">
        <v>1995</v>
      </c>
      <c r="S6769" s="7">
        <v>1</v>
      </c>
      <c r="T6769" s="4">
        <v>1000</v>
      </c>
      <c r="U6769" s="4">
        <v>78</v>
      </c>
      <c r="V6769" s="25">
        <v>20</v>
      </c>
      <c r="W6769" s="4">
        <v>3</v>
      </c>
    </row>
    <row r="6770" spans="1:23" x14ac:dyDescent="0.45">
      <c r="A6770" t="s">
        <v>8350</v>
      </c>
      <c r="B6770" t="s">
        <v>8229</v>
      </c>
      <c r="C6770" t="s">
        <v>8386</v>
      </c>
      <c r="D6770" s="8" t="s">
        <v>8381</v>
      </c>
      <c r="F6770" s="7">
        <v>1</v>
      </c>
      <c r="G6770" s="4">
        <v>5000</v>
      </c>
      <c r="H6770" s="4">
        <v>625</v>
      </c>
      <c r="I6770" s="25">
        <v>30</v>
      </c>
      <c r="J6770" s="4">
        <v>25</v>
      </c>
      <c r="N6770" t="s">
        <v>8350</v>
      </c>
      <c r="O6770" t="s">
        <v>8229</v>
      </c>
      <c r="P6770" t="s">
        <v>8386</v>
      </c>
      <c r="Q6770" s="8" t="s">
        <v>8381</v>
      </c>
      <c r="S6770" s="7">
        <v>1</v>
      </c>
      <c r="T6770" s="4">
        <v>5000</v>
      </c>
      <c r="U6770" s="4">
        <v>625</v>
      </c>
      <c r="V6770" s="25">
        <v>30</v>
      </c>
      <c r="W6770" s="4">
        <v>25</v>
      </c>
    </row>
    <row r="6771" spans="1:23" x14ac:dyDescent="0.45">
      <c r="A6771" t="s">
        <v>8350</v>
      </c>
      <c r="B6771" t="s">
        <v>8229</v>
      </c>
      <c r="C6771" t="s">
        <v>8386</v>
      </c>
      <c r="D6771" s="8" t="s">
        <v>8381</v>
      </c>
      <c r="E6771">
        <v>2000</v>
      </c>
      <c r="F6771" s="7">
        <v>1</v>
      </c>
      <c r="G6771" s="4">
        <v>5000</v>
      </c>
      <c r="H6771" s="4">
        <v>625</v>
      </c>
      <c r="I6771" s="25">
        <v>30</v>
      </c>
      <c r="J6771" s="4">
        <v>25</v>
      </c>
      <c r="N6771" t="s">
        <v>8350</v>
      </c>
      <c r="O6771" t="s">
        <v>8229</v>
      </c>
      <c r="P6771" t="s">
        <v>8386</v>
      </c>
      <c r="Q6771" s="8" t="s">
        <v>8381</v>
      </c>
      <c r="R6771">
        <v>2000</v>
      </c>
      <c r="S6771" s="7">
        <v>1</v>
      </c>
      <c r="T6771" s="4">
        <v>5000</v>
      </c>
      <c r="U6771" s="4">
        <v>625</v>
      </c>
      <c r="V6771" s="25">
        <v>30</v>
      </c>
      <c r="W6771" s="4">
        <v>25</v>
      </c>
    </row>
    <row r="6772" spans="1:23" x14ac:dyDescent="0.45">
      <c r="A6772" t="s">
        <v>8350</v>
      </c>
      <c r="B6772" t="s">
        <v>8225</v>
      </c>
      <c r="F6772" s="7">
        <v>5</v>
      </c>
      <c r="G6772" s="4">
        <v>42100</v>
      </c>
      <c r="H6772" s="4">
        <v>2624</v>
      </c>
      <c r="I6772" s="25">
        <v>29.851918981480413</v>
      </c>
      <c r="J6772" s="4">
        <v>40</v>
      </c>
      <c r="N6772" t="s">
        <v>8350</v>
      </c>
      <c r="O6772" t="s">
        <v>8225</v>
      </c>
      <c r="S6772" s="7">
        <v>5</v>
      </c>
      <c r="T6772" s="4">
        <v>42100</v>
      </c>
      <c r="U6772" s="4">
        <v>2624</v>
      </c>
      <c r="V6772" s="25">
        <v>29.851918981480413</v>
      </c>
      <c r="W6772" s="4">
        <v>40</v>
      </c>
    </row>
    <row r="6773" spans="1:23" x14ac:dyDescent="0.45">
      <c r="A6773" t="s">
        <v>8350</v>
      </c>
      <c r="B6773" t="s">
        <v>8225</v>
      </c>
      <c r="C6773" t="s">
        <v>8385</v>
      </c>
      <c r="F6773" s="7"/>
      <c r="G6773" s="4"/>
      <c r="H6773" s="4"/>
      <c r="I6773" s="25"/>
      <c r="J6773" s="4"/>
      <c r="N6773" t="s">
        <v>8350</v>
      </c>
      <c r="O6773" t="s">
        <v>8225</v>
      </c>
      <c r="P6773" t="s">
        <v>8385</v>
      </c>
      <c r="S6773" s="7"/>
      <c r="T6773" s="4"/>
      <c r="U6773" s="4"/>
      <c r="V6773" s="25"/>
      <c r="W6773" s="4"/>
    </row>
    <row r="6774" spans="1:23" x14ac:dyDescent="0.45">
      <c r="A6774" t="s">
        <v>8350</v>
      </c>
      <c r="B6774" t="s">
        <v>8225</v>
      </c>
      <c r="C6774" t="s">
        <v>8385</v>
      </c>
      <c r="D6774" s="8" t="s">
        <v>8373</v>
      </c>
      <c r="F6774" s="7">
        <v>1</v>
      </c>
      <c r="G6774" s="4">
        <v>31000</v>
      </c>
      <c r="H6774" s="4">
        <v>236</v>
      </c>
      <c r="I6774" s="25">
        <v>30.041666666664241</v>
      </c>
      <c r="J6774" s="4">
        <v>7</v>
      </c>
      <c r="N6774" t="s">
        <v>8350</v>
      </c>
      <c r="O6774" t="s">
        <v>8225</v>
      </c>
      <c r="P6774" t="s">
        <v>8385</v>
      </c>
      <c r="Q6774" s="8" t="s">
        <v>8373</v>
      </c>
      <c r="S6774" s="7">
        <v>1</v>
      </c>
      <c r="T6774" s="4">
        <v>31000</v>
      </c>
      <c r="U6774" s="4">
        <v>236</v>
      </c>
      <c r="V6774" s="25">
        <v>30.041666666664241</v>
      </c>
      <c r="W6774" s="4">
        <v>7</v>
      </c>
    </row>
    <row r="6775" spans="1:23" x14ac:dyDescent="0.45">
      <c r="A6775" t="s">
        <v>8350</v>
      </c>
      <c r="B6775" t="s">
        <v>8225</v>
      </c>
      <c r="C6775" t="s">
        <v>8385</v>
      </c>
      <c r="D6775" s="8" t="s">
        <v>8373</v>
      </c>
      <c r="E6775">
        <v>1999</v>
      </c>
      <c r="F6775" s="7">
        <v>1</v>
      </c>
      <c r="G6775" s="4">
        <v>31000</v>
      </c>
      <c r="H6775" s="4">
        <v>236</v>
      </c>
      <c r="I6775" s="25">
        <v>30.041666666664241</v>
      </c>
      <c r="J6775" s="4">
        <v>7</v>
      </c>
      <c r="N6775" t="s">
        <v>8350</v>
      </c>
      <c r="O6775" t="s">
        <v>8225</v>
      </c>
      <c r="P6775" t="s">
        <v>8385</v>
      </c>
      <c r="Q6775" s="8" t="s">
        <v>8373</v>
      </c>
      <c r="R6775">
        <v>1999</v>
      </c>
      <c r="S6775" s="7">
        <v>1</v>
      </c>
      <c r="T6775" s="4">
        <v>31000</v>
      </c>
      <c r="U6775" s="4">
        <v>236</v>
      </c>
      <c r="V6775" s="25">
        <v>30.041666666664241</v>
      </c>
      <c r="W6775" s="4">
        <v>7</v>
      </c>
    </row>
    <row r="6776" spans="1:23" x14ac:dyDescent="0.45">
      <c r="A6776" t="s">
        <v>8350</v>
      </c>
      <c r="B6776" t="s">
        <v>8225</v>
      </c>
      <c r="C6776" t="s">
        <v>8386</v>
      </c>
      <c r="F6776" s="7"/>
      <c r="G6776" s="4"/>
      <c r="H6776" s="4"/>
      <c r="I6776" s="25"/>
      <c r="J6776" s="4"/>
      <c r="N6776" t="s">
        <v>8350</v>
      </c>
      <c r="O6776" t="s">
        <v>8225</v>
      </c>
      <c r="P6776" t="s">
        <v>8386</v>
      </c>
      <c r="S6776" s="7"/>
      <c r="T6776" s="4"/>
      <c r="U6776" s="4"/>
      <c r="V6776" s="25"/>
      <c r="W6776" s="4"/>
    </row>
    <row r="6777" spans="1:23" x14ac:dyDescent="0.45">
      <c r="A6777" t="s">
        <v>8350</v>
      </c>
      <c r="B6777" t="s">
        <v>8225</v>
      </c>
      <c r="C6777" t="s">
        <v>8386</v>
      </c>
      <c r="D6777" s="8" t="s">
        <v>8376</v>
      </c>
      <c r="F6777" s="7">
        <v>1</v>
      </c>
      <c r="G6777" s="4">
        <v>5500</v>
      </c>
      <c r="H6777" s="4">
        <v>2336</v>
      </c>
      <c r="I6777" s="25">
        <v>30</v>
      </c>
      <c r="J6777" s="4">
        <v>28</v>
      </c>
      <c r="N6777" t="s">
        <v>8350</v>
      </c>
      <c r="O6777" t="s">
        <v>8225</v>
      </c>
      <c r="P6777" t="s">
        <v>8386</v>
      </c>
      <c r="Q6777" s="8" t="s">
        <v>8376</v>
      </c>
      <c r="S6777" s="7">
        <v>1</v>
      </c>
      <c r="T6777" s="4">
        <v>5500</v>
      </c>
      <c r="U6777" s="4">
        <v>2336</v>
      </c>
      <c r="V6777" s="25">
        <v>30</v>
      </c>
      <c r="W6777" s="4">
        <v>28</v>
      </c>
    </row>
    <row r="6778" spans="1:23" x14ac:dyDescent="0.45">
      <c r="A6778" t="s">
        <v>8350</v>
      </c>
      <c r="B6778" t="s">
        <v>8225</v>
      </c>
      <c r="C6778" t="s">
        <v>8386</v>
      </c>
      <c r="D6778" s="8" t="s">
        <v>8376</v>
      </c>
      <c r="E6778">
        <v>1987</v>
      </c>
      <c r="F6778" s="7">
        <v>1</v>
      </c>
      <c r="G6778" s="4">
        <v>5500</v>
      </c>
      <c r="H6778" s="4">
        <v>2336</v>
      </c>
      <c r="I6778" s="25">
        <v>30</v>
      </c>
      <c r="J6778" s="4">
        <v>28</v>
      </c>
      <c r="N6778" t="s">
        <v>8350</v>
      </c>
      <c r="O6778" t="s">
        <v>8225</v>
      </c>
      <c r="P6778" t="s">
        <v>8386</v>
      </c>
      <c r="Q6778" s="8" t="s">
        <v>8376</v>
      </c>
      <c r="R6778">
        <v>1987</v>
      </c>
      <c r="S6778" s="7">
        <v>1</v>
      </c>
      <c r="T6778" s="4">
        <v>5500</v>
      </c>
      <c r="U6778" s="4">
        <v>2336</v>
      </c>
      <c r="V6778" s="25">
        <v>30</v>
      </c>
      <c r="W6778" s="4">
        <v>28</v>
      </c>
    </row>
    <row r="6779" spans="1:23" x14ac:dyDescent="0.45">
      <c r="A6779" t="s">
        <v>8350</v>
      </c>
      <c r="B6779" t="s">
        <v>8225</v>
      </c>
      <c r="C6779" t="s">
        <v>8386</v>
      </c>
      <c r="D6779" s="8" t="s">
        <v>8374</v>
      </c>
      <c r="F6779" s="7">
        <v>1</v>
      </c>
      <c r="G6779" s="4">
        <v>2000</v>
      </c>
      <c r="H6779" s="4">
        <v>0</v>
      </c>
      <c r="I6779" s="25">
        <v>30</v>
      </c>
      <c r="J6779" s="4">
        <v>0</v>
      </c>
      <c r="N6779" t="s">
        <v>8350</v>
      </c>
      <c r="O6779" t="s">
        <v>8225</v>
      </c>
      <c r="P6779" t="s">
        <v>8386</v>
      </c>
      <c r="Q6779" s="8" t="s">
        <v>8374</v>
      </c>
      <c r="S6779" s="7">
        <v>1</v>
      </c>
      <c r="T6779" s="4">
        <v>2000</v>
      </c>
      <c r="U6779" s="4">
        <v>0</v>
      </c>
      <c r="V6779" s="25">
        <v>30</v>
      </c>
      <c r="W6779" s="4">
        <v>0</v>
      </c>
    </row>
    <row r="6780" spans="1:23" x14ac:dyDescent="0.45">
      <c r="A6780" t="s">
        <v>8350</v>
      </c>
      <c r="B6780" t="s">
        <v>8225</v>
      </c>
      <c r="C6780" t="s">
        <v>8386</v>
      </c>
      <c r="D6780" s="8" t="s">
        <v>8374</v>
      </c>
      <c r="E6780">
        <v>1993</v>
      </c>
      <c r="F6780" s="7">
        <v>1</v>
      </c>
      <c r="G6780" s="4">
        <v>2000</v>
      </c>
      <c r="H6780" s="4">
        <v>0</v>
      </c>
      <c r="I6780" s="25">
        <v>30</v>
      </c>
      <c r="J6780" s="4">
        <v>0</v>
      </c>
      <c r="N6780" t="s">
        <v>8350</v>
      </c>
      <c r="O6780" t="s">
        <v>8225</v>
      </c>
      <c r="P6780" t="s">
        <v>8386</v>
      </c>
      <c r="Q6780" s="8" t="s">
        <v>8374</v>
      </c>
      <c r="R6780">
        <v>1993</v>
      </c>
      <c r="S6780" s="7">
        <v>1</v>
      </c>
      <c r="T6780" s="4">
        <v>2000</v>
      </c>
      <c r="U6780" s="4">
        <v>0</v>
      </c>
      <c r="V6780" s="25">
        <v>30</v>
      </c>
      <c r="W6780" s="4">
        <v>0</v>
      </c>
    </row>
    <row r="6781" spans="1:23" x14ac:dyDescent="0.45">
      <c r="A6781" t="s">
        <v>8350</v>
      </c>
      <c r="B6781" t="s">
        <v>8225</v>
      </c>
      <c r="C6781" t="s">
        <v>8387</v>
      </c>
      <c r="F6781" s="7"/>
      <c r="G6781" s="4"/>
      <c r="H6781" s="4"/>
      <c r="I6781" s="25"/>
      <c r="J6781" s="4"/>
      <c r="N6781" t="s">
        <v>8350</v>
      </c>
      <c r="O6781" t="s">
        <v>8225</v>
      </c>
      <c r="P6781" t="s">
        <v>8387</v>
      </c>
      <c r="S6781" s="7"/>
      <c r="T6781" s="4"/>
      <c r="U6781" s="4"/>
      <c r="V6781" s="25"/>
      <c r="W6781" s="4"/>
    </row>
    <row r="6782" spans="1:23" x14ac:dyDescent="0.45">
      <c r="A6782" t="s">
        <v>8350</v>
      </c>
      <c r="B6782" t="s">
        <v>8225</v>
      </c>
      <c r="C6782" t="s">
        <v>8387</v>
      </c>
      <c r="D6782" s="8" t="s">
        <v>8377</v>
      </c>
      <c r="F6782" s="7">
        <v>1</v>
      </c>
      <c r="G6782" s="4">
        <v>2000</v>
      </c>
      <c r="H6782" s="4">
        <v>1</v>
      </c>
      <c r="I6782" s="25">
        <v>29.958333333335759</v>
      </c>
      <c r="J6782" s="4">
        <v>1</v>
      </c>
      <c r="N6782" t="s">
        <v>8350</v>
      </c>
      <c r="O6782" t="s">
        <v>8225</v>
      </c>
      <c r="P6782" t="s">
        <v>8387</v>
      </c>
      <c r="Q6782" s="8" t="s">
        <v>8377</v>
      </c>
      <c r="S6782" s="7">
        <v>1</v>
      </c>
      <c r="T6782" s="4">
        <v>2000</v>
      </c>
      <c r="U6782" s="4">
        <v>1</v>
      </c>
      <c r="V6782" s="25">
        <v>29.958333333335759</v>
      </c>
      <c r="W6782" s="4">
        <v>1</v>
      </c>
    </row>
    <row r="6783" spans="1:23" x14ac:dyDescent="0.45">
      <c r="A6783" t="s">
        <v>8350</v>
      </c>
      <c r="B6783" t="s">
        <v>8225</v>
      </c>
      <c r="C6783" t="s">
        <v>8387</v>
      </c>
      <c r="D6783" s="8" t="s">
        <v>8377</v>
      </c>
      <c r="E6783">
        <v>1986</v>
      </c>
      <c r="F6783" s="7">
        <v>1</v>
      </c>
      <c r="G6783" s="4">
        <v>2000</v>
      </c>
      <c r="H6783" s="4">
        <v>1</v>
      </c>
      <c r="I6783" s="25">
        <v>29.958333333335759</v>
      </c>
      <c r="J6783" s="4">
        <v>1</v>
      </c>
      <c r="N6783" t="s">
        <v>8350</v>
      </c>
      <c r="O6783" t="s">
        <v>8225</v>
      </c>
      <c r="P6783" t="s">
        <v>8387</v>
      </c>
      <c r="Q6783" s="8" t="s">
        <v>8377</v>
      </c>
      <c r="R6783">
        <v>1986</v>
      </c>
      <c r="S6783" s="7">
        <v>1</v>
      </c>
      <c r="T6783" s="4">
        <v>2000</v>
      </c>
      <c r="U6783" s="4">
        <v>1</v>
      </c>
      <c r="V6783" s="25">
        <v>29.958333333335759</v>
      </c>
      <c r="W6783" s="4">
        <v>1</v>
      </c>
    </row>
    <row r="6784" spans="1:23" x14ac:dyDescent="0.45">
      <c r="A6784" t="s">
        <v>8350</v>
      </c>
      <c r="B6784" t="s">
        <v>8225</v>
      </c>
      <c r="C6784" t="s">
        <v>8387</v>
      </c>
      <c r="D6784" s="8" t="s">
        <v>8370</v>
      </c>
      <c r="F6784" s="7">
        <v>1</v>
      </c>
      <c r="G6784" s="4">
        <v>1600</v>
      </c>
      <c r="H6784" s="4">
        <v>51</v>
      </c>
      <c r="I6784" s="25">
        <v>29.259594907402061</v>
      </c>
      <c r="J6784" s="4">
        <v>4</v>
      </c>
      <c r="N6784" t="s">
        <v>8350</v>
      </c>
      <c r="O6784" t="s">
        <v>8225</v>
      </c>
      <c r="P6784" t="s">
        <v>8387</v>
      </c>
      <c r="Q6784" s="8" t="s">
        <v>8370</v>
      </c>
      <c r="S6784" s="7">
        <v>1</v>
      </c>
      <c r="T6784" s="4">
        <v>1600</v>
      </c>
      <c r="U6784" s="4">
        <v>51</v>
      </c>
      <c r="V6784" s="25">
        <v>29.259594907402061</v>
      </c>
      <c r="W6784" s="4">
        <v>4</v>
      </c>
    </row>
    <row r="6785" spans="1:23" x14ac:dyDescent="0.45">
      <c r="A6785" t="s">
        <v>8350</v>
      </c>
      <c r="B6785" t="s">
        <v>8225</v>
      </c>
      <c r="C6785" t="s">
        <v>8387</v>
      </c>
      <c r="D6785" s="8" t="s">
        <v>8370</v>
      </c>
      <c r="E6785">
        <v>1985</v>
      </c>
      <c r="F6785" s="7">
        <v>1</v>
      </c>
      <c r="G6785" s="4">
        <v>1600</v>
      </c>
      <c r="H6785" s="4">
        <v>51</v>
      </c>
      <c r="I6785" s="25">
        <v>29.259594907402061</v>
      </c>
      <c r="J6785" s="4">
        <v>4</v>
      </c>
      <c r="N6785" t="s">
        <v>8350</v>
      </c>
      <c r="O6785" t="s">
        <v>8225</v>
      </c>
      <c r="P6785" t="s">
        <v>8387</v>
      </c>
      <c r="Q6785" s="8" t="s">
        <v>8370</v>
      </c>
      <c r="R6785">
        <v>1985</v>
      </c>
      <c r="S6785" s="7">
        <v>1</v>
      </c>
      <c r="T6785" s="4">
        <v>1600</v>
      </c>
      <c r="U6785" s="4">
        <v>51</v>
      </c>
      <c r="V6785" s="25">
        <v>29.259594907402061</v>
      </c>
      <c r="W6785" s="4">
        <v>4</v>
      </c>
    </row>
    <row r="6786" spans="1:23" x14ac:dyDescent="0.45">
      <c r="A6786" t="s">
        <v>8350</v>
      </c>
      <c r="B6786" t="s">
        <v>8231</v>
      </c>
      <c r="F6786" s="7">
        <v>1</v>
      </c>
      <c r="G6786" s="4">
        <v>180000</v>
      </c>
      <c r="H6786" s="4">
        <v>0</v>
      </c>
      <c r="I6786" s="25">
        <v>30.041666666664241</v>
      </c>
      <c r="J6786" s="4">
        <v>0</v>
      </c>
      <c r="N6786" t="s">
        <v>8350</v>
      </c>
      <c r="O6786" t="s">
        <v>8231</v>
      </c>
      <c r="S6786" s="7">
        <v>1</v>
      </c>
      <c r="T6786" s="4">
        <v>180000</v>
      </c>
      <c r="U6786" s="4">
        <v>0</v>
      </c>
      <c r="V6786" s="25">
        <v>30.041666666664241</v>
      </c>
      <c r="W6786" s="4">
        <v>0</v>
      </c>
    </row>
    <row r="6787" spans="1:23" x14ac:dyDescent="0.45">
      <c r="A6787" t="s">
        <v>8350</v>
      </c>
      <c r="B6787" t="s">
        <v>8231</v>
      </c>
      <c r="C6787" t="s">
        <v>8387</v>
      </c>
      <c r="F6787" s="7"/>
      <c r="G6787" s="4"/>
      <c r="H6787" s="4"/>
      <c r="I6787" s="25"/>
      <c r="J6787" s="4"/>
      <c r="N6787" t="s">
        <v>8350</v>
      </c>
      <c r="O6787" t="s">
        <v>8231</v>
      </c>
      <c r="P6787" t="s">
        <v>8387</v>
      </c>
      <c r="S6787" s="7"/>
      <c r="T6787" s="4"/>
      <c r="U6787" s="4"/>
      <c r="V6787" s="25"/>
      <c r="W6787" s="4"/>
    </row>
    <row r="6788" spans="1:23" x14ac:dyDescent="0.45">
      <c r="A6788" t="s">
        <v>8350</v>
      </c>
      <c r="B6788" t="s">
        <v>8231</v>
      </c>
      <c r="C6788" t="s">
        <v>8387</v>
      </c>
      <c r="D6788" s="8" t="s">
        <v>8374</v>
      </c>
      <c r="F6788" s="7">
        <v>1</v>
      </c>
      <c r="G6788" s="4">
        <v>180000</v>
      </c>
      <c r="H6788" s="4">
        <v>0</v>
      </c>
      <c r="I6788" s="25">
        <v>30.041666666664241</v>
      </c>
      <c r="J6788" s="4">
        <v>0</v>
      </c>
      <c r="N6788" t="s">
        <v>8350</v>
      </c>
      <c r="O6788" t="s">
        <v>8231</v>
      </c>
      <c r="P6788" t="s">
        <v>8387</v>
      </c>
      <c r="Q6788" s="8" t="s">
        <v>8374</v>
      </c>
      <c r="S6788" s="7">
        <v>1</v>
      </c>
      <c r="T6788" s="4">
        <v>180000</v>
      </c>
      <c r="U6788" s="4">
        <v>0</v>
      </c>
      <c r="V6788" s="25">
        <v>30.041666666664241</v>
      </c>
      <c r="W6788" s="4">
        <v>0</v>
      </c>
    </row>
    <row r="6789" spans="1:23" x14ac:dyDescent="0.45">
      <c r="A6789" t="s">
        <v>8350</v>
      </c>
      <c r="B6789" t="s">
        <v>8231</v>
      </c>
      <c r="C6789" t="s">
        <v>8387</v>
      </c>
      <c r="D6789" s="8" t="s">
        <v>8374</v>
      </c>
      <c r="E6789">
        <v>1982</v>
      </c>
      <c r="F6789" s="7">
        <v>1</v>
      </c>
      <c r="G6789" s="4">
        <v>180000</v>
      </c>
      <c r="H6789" s="4">
        <v>0</v>
      </c>
      <c r="I6789" s="25">
        <v>30.041666666664241</v>
      </c>
      <c r="J6789" s="4">
        <v>0</v>
      </c>
      <c r="N6789" t="s">
        <v>8350</v>
      </c>
      <c r="O6789" t="s">
        <v>8231</v>
      </c>
      <c r="P6789" t="s">
        <v>8387</v>
      </c>
      <c r="Q6789" s="8" t="s">
        <v>8374</v>
      </c>
      <c r="R6789">
        <v>1982</v>
      </c>
      <c r="S6789" s="7">
        <v>1</v>
      </c>
      <c r="T6789" s="4">
        <v>180000</v>
      </c>
      <c r="U6789" s="4">
        <v>0</v>
      </c>
      <c r="V6789" s="25">
        <v>30.041666666664241</v>
      </c>
      <c r="W6789" s="4">
        <v>0</v>
      </c>
    </row>
    <row r="6790" spans="1:23" x14ac:dyDescent="0.45">
      <c r="A6790" t="s">
        <v>8350</v>
      </c>
      <c r="B6790" t="s">
        <v>8224</v>
      </c>
      <c r="F6790" s="7">
        <v>11</v>
      </c>
      <c r="G6790" s="4">
        <v>211500</v>
      </c>
      <c r="H6790" s="4">
        <v>5972</v>
      </c>
      <c r="I6790" s="25">
        <v>33.942110690236653</v>
      </c>
      <c r="J6790" s="4">
        <v>38</v>
      </c>
      <c r="N6790" t="s">
        <v>8350</v>
      </c>
      <c r="O6790" t="s">
        <v>8224</v>
      </c>
      <c r="S6790" s="7">
        <v>11</v>
      </c>
      <c r="T6790" s="4">
        <v>211500</v>
      </c>
      <c r="U6790" s="4">
        <v>5972</v>
      </c>
      <c r="V6790" s="25">
        <v>33.942110690236653</v>
      </c>
      <c r="W6790" s="4">
        <v>38</v>
      </c>
    </row>
    <row r="6791" spans="1:23" x14ac:dyDescent="0.45">
      <c r="A6791" t="s">
        <v>8350</v>
      </c>
      <c r="B6791" t="s">
        <v>8224</v>
      </c>
      <c r="C6791" t="s">
        <v>8385</v>
      </c>
      <c r="F6791" s="7"/>
      <c r="G6791" s="4"/>
      <c r="H6791" s="4"/>
      <c r="I6791" s="25"/>
      <c r="J6791" s="4"/>
      <c r="N6791" t="s">
        <v>8350</v>
      </c>
      <c r="O6791" t="s">
        <v>8224</v>
      </c>
      <c r="P6791" t="s">
        <v>8385</v>
      </c>
      <c r="S6791" s="7"/>
      <c r="T6791" s="4"/>
      <c r="U6791" s="4"/>
      <c r="V6791" s="25"/>
      <c r="W6791" s="4"/>
    </row>
    <row r="6792" spans="1:23" x14ac:dyDescent="0.45">
      <c r="A6792" t="s">
        <v>8350</v>
      </c>
      <c r="B6792" t="s">
        <v>8224</v>
      </c>
      <c r="C6792" t="s">
        <v>8385</v>
      </c>
      <c r="D6792" s="8" t="s">
        <v>8380</v>
      </c>
      <c r="F6792" s="7">
        <v>2</v>
      </c>
      <c r="G6792" s="4">
        <v>136300</v>
      </c>
      <c r="H6792" s="4">
        <v>655</v>
      </c>
      <c r="I6792" s="25">
        <v>37.5</v>
      </c>
      <c r="J6792" s="4">
        <v>3</v>
      </c>
      <c r="N6792" t="s">
        <v>8350</v>
      </c>
      <c r="O6792" t="s">
        <v>8224</v>
      </c>
      <c r="P6792" t="s">
        <v>8385</v>
      </c>
      <c r="Q6792" s="8" t="s">
        <v>8380</v>
      </c>
      <c r="S6792" s="7">
        <v>2</v>
      </c>
      <c r="T6792" s="4">
        <v>136300</v>
      </c>
      <c r="U6792" s="4">
        <v>655</v>
      </c>
      <c r="V6792" s="25">
        <v>37.5</v>
      </c>
      <c r="W6792" s="4">
        <v>3</v>
      </c>
    </row>
    <row r="6793" spans="1:23" x14ac:dyDescent="0.45">
      <c r="A6793" t="s">
        <v>8350</v>
      </c>
      <c r="B6793" t="s">
        <v>8224</v>
      </c>
      <c r="C6793" t="s">
        <v>8385</v>
      </c>
      <c r="D6793" s="8" t="s">
        <v>8380</v>
      </c>
      <c r="E6793">
        <v>1996</v>
      </c>
      <c r="F6793" s="7">
        <v>1</v>
      </c>
      <c r="G6793" s="4">
        <v>133800</v>
      </c>
      <c r="H6793" s="4">
        <v>0</v>
      </c>
      <c r="I6793" s="25">
        <v>30</v>
      </c>
      <c r="J6793" s="4">
        <v>0</v>
      </c>
      <c r="N6793" t="s">
        <v>8350</v>
      </c>
      <c r="O6793" t="s">
        <v>8224</v>
      </c>
      <c r="P6793" t="s">
        <v>8385</v>
      </c>
      <c r="Q6793" s="8" t="s">
        <v>8380</v>
      </c>
      <c r="R6793">
        <v>1996</v>
      </c>
      <c r="S6793" s="7">
        <v>1</v>
      </c>
      <c r="T6793" s="4">
        <v>133800</v>
      </c>
      <c r="U6793" s="4">
        <v>0</v>
      </c>
      <c r="V6793" s="25">
        <v>30</v>
      </c>
      <c r="W6793" s="4">
        <v>0</v>
      </c>
    </row>
    <row r="6794" spans="1:23" x14ac:dyDescent="0.45">
      <c r="A6794" t="s">
        <v>8350</v>
      </c>
      <c r="B6794" t="s">
        <v>8224</v>
      </c>
      <c r="C6794" t="s">
        <v>8385</v>
      </c>
      <c r="D6794" s="8" t="s">
        <v>8380</v>
      </c>
      <c r="E6794">
        <v>1998</v>
      </c>
      <c r="F6794" s="7">
        <v>1</v>
      </c>
      <c r="G6794" s="4">
        <v>2500</v>
      </c>
      <c r="H6794" s="4">
        <v>655</v>
      </c>
      <c r="I6794" s="25">
        <v>45</v>
      </c>
      <c r="J6794" s="4">
        <v>3</v>
      </c>
      <c r="N6794" t="s">
        <v>8350</v>
      </c>
      <c r="O6794" t="s">
        <v>8224</v>
      </c>
      <c r="P6794" t="s">
        <v>8385</v>
      </c>
      <c r="Q6794" s="8" t="s">
        <v>8380</v>
      </c>
      <c r="R6794">
        <v>1998</v>
      </c>
      <c r="S6794" s="7">
        <v>1</v>
      </c>
      <c r="T6794" s="4">
        <v>2500</v>
      </c>
      <c r="U6794" s="4">
        <v>655</v>
      </c>
      <c r="V6794" s="25">
        <v>45</v>
      </c>
      <c r="W6794" s="4">
        <v>3</v>
      </c>
    </row>
    <row r="6795" spans="1:23" x14ac:dyDescent="0.45">
      <c r="A6795" t="s">
        <v>8350</v>
      </c>
      <c r="B6795" t="s">
        <v>8224</v>
      </c>
      <c r="C6795" t="s">
        <v>8385</v>
      </c>
      <c r="D6795" s="8" t="s">
        <v>8370</v>
      </c>
      <c r="F6795" s="7">
        <v>1</v>
      </c>
      <c r="G6795" s="4">
        <v>6500</v>
      </c>
      <c r="H6795" s="4">
        <v>0</v>
      </c>
      <c r="I6795" s="25">
        <v>30</v>
      </c>
      <c r="J6795" s="4">
        <v>0</v>
      </c>
      <c r="N6795" t="s">
        <v>8350</v>
      </c>
      <c r="O6795" t="s">
        <v>8224</v>
      </c>
      <c r="P6795" t="s">
        <v>8385</v>
      </c>
      <c r="Q6795" s="8" t="s">
        <v>8370</v>
      </c>
      <c r="S6795" s="7">
        <v>1</v>
      </c>
      <c r="T6795" s="4">
        <v>6500</v>
      </c>
      <c r="U6795" s="4">
        <v>0</v>
      </c>
      <c r="V6795" s="25">
        <v>30</v>
      </c>
      <c r="W6795" s="4">
        <v>0</v>
      </c>
    </row>
    <row r="6796" spans="1:23" x14ac:dyDescent="0.45">
      <c r="A6796" t="s">
        <v>8350</v>
      </c>
      <c r="B6796" t="s">
        <v>8224</v>
      </c>
      <c r="C6796" t="s">
        <v>8385</v>
      </c>
      <c r="D6796" s="8" t="s">
        <v>8370</v>
      </c>
      <c r="E6796">
        <v>1997</v>
      </c>
      <c r="F6796" s="7">
        <v>1</v>
      </c>
      <c r="G6796" s="4">
        <v>6500</v>
      </c>
      <c r="H6796" s="4">
        <v>0</v>
      </c>
      <c r="I6796" s="25">
        <v>30</v>
      </c>
      <c r="J6796" s="4">
        <v>0</v>
      </c>
      <c r="N6796" t="s">
        <v>8350</v>
      </c>
      <c r="O6796" t="s">
        <v>8224</v>
      </c>
      <c r="P6796" t="s">
        <v>8385</v>
      </c>
      <c r="Q6796" s="8" t="s">
        <v>8370</v>
      </c>
      <c r="R6796">
        <v>1997</v>
      </c>
      <c r="S6796" s="7">
        <v>1</v>
      </c>
      <c r="T6796" s="4">
        <v>6500</v>
      </c>
      <c r="U6796" s="4">
        <v>0</v>
      </c>
      <c r="V6796" s="25">
        <v>30</v>
      </c>
      <c r="W6796" s="4">
        <v>0</v>
      </c>
    </row>
    <row r="6797" spans="1:23" x14ac:dyDescent="0.45">
      <c r="A6797" t="s">
        <v>8350</v>
      </c>
      <c r="B6797" t="s">
        <v>8224</v>
      </c>
      <c r="C6797" t="s">
        <v>8385</v>
      </c>
      <c r="D6797" s="8" t="s">
        <v>8373</v>
      </c>
      <c r="F6797" s="7">
        <v>1</v>
      </c>
      <c r="G6797" s="4">
        <v>15000</v>
      </c>
      <c r="H6797" s="4">
        <v>3172</v>
      </c>
      <c r="I6797" s="25">
        <v>60.041666666671517</v>
      </c>
      <c r="J6797" s="4">
        <v>7</v>
      </c>
      <c r="N6797" t="s">
        <v>8350</v>
      </c>
      <c r="O6797" t="s">
        <v>8224</v>
      </c>
      <c r="P6797" t="s">
        <v>8385</v>
      </c>
      <c r="Q6797" s="8" t="s">
        <v>8373</v>
      </c>
      <c r="S6797" s="7">
        <v>1</v>
      </c>
      <c r="T6797" s="4">
        <v>15000</v>
      </c>
      <c r="U6797" s="4">
        <v>3172</v>
      </c>
      <c r="V6797" s="25">
        <v>60.041666666671517</v>
      </c>
      <c r="W6797" s="4">
        <v>7</v>
      </c>
    </row>
    <row r="6798" spans="1:23" x14ac:dyDescent="0.45">
      <c r="A6798" t="s">
        <v>8350</v>
      </c>
      <c r="B6798" t="s">
        <v>8224</v>
      </c>
      <c r="C6798" t="s">
        <v>8385</v>
      </c>
      <c r="D6798" s="8" t="s">
        <v>8373</v>
      </c>
      <c r="E6798">
        <v>1984</v>
      </c>
      <c r="F6798" s="7">
        <v>1</v>
      </c>
      <c r="G6798" s="4">
        <v>15000</v>
      </c>
      <c r="H6798" s="4">
        <v>3172</v>
      </c>
      <c r="I6798" s="25">
        <v>60.041666666671517</v>
      </c>
      <c r="J6798" s="4">
        <v>7</v>
      </c>
      <c r="N6798" t="s">
        <v>8350</v>
      </c>
      <c r="O6798" t="s">
        <v>8224</v>
      </c>
      <c r="P6798" t="s">
        <v>8385</v>
      </c>
      <c r="Q6798" s="8" t="s">
        <v>8373</v>
      </c>
      <c r="R6798">
        <v>1984</v>
      </c>
      <c r="S6798" s="7">
        <v>1</v>
      </c>
      <c r="T6798" s="4">
        <v>15000</v>
      </c>
      <c r="U6798" s="4">
        <v>3172</v>
      </c>
      <c r="V6798" s="25">
        <v>60.041666666671517</v>
      </c>
      <c r="W6798" s="4">
        <v>7</v>
      </c>
    </row>
    <row r="6799" spans="1:23" x14ac:dyDescent="0.45">
      <c r="A6799" t="s">
        <v>8350</v>
      </c>
      <c r="B6799" t="s">
        <v>8224</v>
      </c>
      <c r="C6799" t="s">
        <v>8386</v>
      </c>
      <c r="F6799" s="7"/>
      <c r="G6799" s="4"/>
      <c r="H6799" s="4"/>
      <c r="I6799" s="25"/>
      <c r="J6799" s="4"/>
      <c r="N6799" t="s">
        <v>8350</v>
      </c>
      <c r="O6799" t="s">
        <v>8224</v>
      </c>
      <c r="P6799" t="s">
        <v>8386</v>
      </c>
      <c r="S6799" s="7"/>
      <c r="T6799" s="4"/>
      <c r="U6799" s="4"/>
      <c r="V6799" s="25"/>
      <c r="W6799" s="4"/>
    </row>
    <row r="6800" spans="1:23" x14ac:dyDescent="0.45">
      <c r="A6800" t="s">
        <v>8350</v>
      </c>
      <c r="B6800" t="s">
        <v>8224</v>
      </c>
      <c r="C6800" t="s">
        <v>8386</v>
      </c>
      <c r="D6800" s="8" t="s">
        <v>8376</v>
      </c>
      <c r="F6800" s="7">
        <v>1</v>
      </c>
      <c r="G6800" s="4">
        <v>1500</v>
      </c>
      <c r="H6800" s="4">
        <v>2</v>
      </c>
      <c r="I6800" s="25">
        <v>30</v>
      </c>
      <c r="J6800" s="4">
        <v>2</v>
      </c>
      <c r="N6800" t="s">
        <v>8350</v>
      </c>
      <c r="O6800" t="s">
        <v>8224</v>
      </c>
      <c r="P6800" t="s">
        <v>8386</v>
      </c>
      <c r="Q6800" s="8" t="s">
        <v>8376</v>
      </c>
      <c r="S6800" s="7">
        <v>1</v>
      </c>
      <c r="T6800" s="4">
        <v>1500</v>
      </c>
      <c r="U6800" s="4">
        <v>2</v>
      </c>
      <c r="V6800" s="25">
        <v>30</v>
      </c>
      <c r="W6800" s="4">
        <v>2</v>
      </c>
    </row>
    <row r="6801" spans="1:23" x14ac:dyDescent="0.45">
      <c r="A6801" t="s">
        <v>8350</v>
      </c>
      <c r="B6801" t="s">
        <v>8224</v>
      </c>
      <c r="C6801" t="s">
        <v>8386</v>
      </c>
      <c r="D6801" s="8" t="s">
        <v>8376</v>
      </c>
      <c r="E6801">
        <v>1992</v>
      </c>
      <c r="F6801" s="7">
        <v>1</v>
      </c>
      <c r="G6801" s="4">
        <v>1500</v>
      </c>
      <c r="H6801" s="4">
        <v>2</v>
      </c>
      <c r="I6801" s="25">
        <v>30</v>
      </c>
      <c r="J6801" s="4">
        <v>2</v>
      </c>
      <c r="N6801" t="s">
        <v>8350</v>
      </c>
      <c r="O6801" t="s">
        <v>8224</v>
      </c>
      <c r="P6801" t="s">
        <v>8386</v>
      </c>
      <c r="Q6801" s="8" t="s">
        <v>8376</v>
      </c>
      <c r="R6801">
        <v>1992</v>
      </c>
      <c r="S6801" s="7">
        <v>1</v>
      </c>
      <c r="T6801" s="4">
        <v>1500</v>
      </c>
      <c r="U6801" s="4">
        <v>2</v>
      </c>
      <c r="V6801" s="25">
        <v>30</v>
      </c>
      <c r="W6801" s="4">
        <v>2</v>
      </c>
    </row>
    <row r="6802" spans="1:23" x14ac:dyDescent="0.45">
      <c r="A6802" t="s">
        <v>8350</v>
      </c>
      <c r="B6802" t="s">
        <v>8224</v>
      </c>
      <c r="C6802" t="s">
        <v>8386</v>
      </c>
      <c r="D6802" s="8" t="s">
        <v>8380</v>
      </c>
      <c r="F6802" s="7">
        <v>1</v>
      </c>
      <c r="G6802" s="4">
        <v>2000</v>
      </c>
      <c r="H6802" s="4">
        <v>140</v>
      </c>
      <c r="I6802" s="25">
        <v>21</v>
      </c>
      <c r="J6802" s="4">
        <v>3</v>
      </c>
      <c r="N6802" t="s">
        <v>8350</v>
      </c>
      <c r="O6802" t="s">
        <v>8224</v>
      </c>
      <c r="P6802" t="s">
        <v>8386</v>
      </c>
      <c r="Q6802" s="8" t="s">
        <v>8380</v>
      </c>
      <c r="S6802" s="7">
        <v>1</v>
      </c>
      <c r="T6802" s="4">
        <v>2000</v>
      </c>
      <c r="U6802" s="4">
        <v>140</v>
      </c>
      <c r="V6802" s="25">
        <v>21</v>
      </c>
      <c r="W6802" s="4">
        <v>3</v>
      </c>
    </row>
    <row r="6803" spans="1:23" x14ac:dyDescent="0.45">
      <c r="A6803" t="s">
        <v>8350</v>
      </c>
      <c r="B6803" t="s">
        <v>8224</v>
      </c>
      <c r="C6803" t="s">
        <v>8386</v>
      </c>
      <c r="D6803" s="8" t="s">
        <v>8380</v>
      </c>
      <c r="E6803">
        <v>1991</v>
      </c>
      <c r="F6803" s="7">
        <v>1</v>
      </c>
      <c r="G6803" s="4">
        <v>2000</v>
      </c>
      <c r="H6803" s="4">
        <v>140</v>
      </c>
      <c r="I6803" s="25">
        <v>21</v>
      </c>
      <c r="J6803" s="4">
        <v>3</v>
      </c>
      <c r="N6803" t="s">
        <v>8350</v>
      </c>
      <c r="O6803" t="s">
        <v>8224</v>
      </c>
      <c r="P6803" t="s">
        <v>8386</v>
      </c>
      <c r="Q6803" s="8" t="s">
        <v>8380</v>
      </c>
      <c r="R6803">
        <v>1991</v>
      </c>
      <c r="S6803" s="7">
        <v>1</v>
      </c>
      <c r="T6803" s="4">
        <v>2000</v>
      </c>
      <c r="U6803" s="4">
        <v>140</v>
      </c>
      <c r="V6803" s="25">
        <v>21</v>
      </c>
      <c r="W6803" s="4">
        <v>3</v>
      </c>
    </row>
    <row r="6804" spans="1:23" x14ac:dyDescent="0.45">
      <c r="A6804" t="s">
        <v>8350</v>
      </c>
      <c r="B6804" t="s">
        <v>8224</v>
      </c>
      <c r="C6804" t="s">
        <v>8386</v>
      </c>
      <c r="D6804" s="8" t="s">
        <v>8370</v>
      </c>
      <c r="F6804" s="7">
        <v>1</v>
      </c>
      <c r="G6804" s="4">
        <v>6000</v>
      </c>
      <c r="H6804" s="4">
        <v>25</v>
      </c>
      <c r="I6804" s="25">
        <v>30</v>
      </c>
      <c r="J6804" s="4">
        <v>1</v>
      </c>
      <c r="N6804" t="s">
        <v>8350</v>
      </c>
      <c r="O6804" t="s">
        <v>8224</v>
      </c>
      <c r="P6804" t="s">
        <v>8386</v>
      </c>
      <c r="Q6804" s="8" t="s">
        <v>8370</v>
      </c>
      <c r="S6804" s="7">
        <v>1</v>
      </c>
      <c r="T6804" s="4">
        <v>6000</v>
      </c>
      <c r="U6804" s="4">
        <v>25</v>
      </c>
      <c r="V6804" s="25">
        <v>30</v>
      </c>
      <c r="W6804" s="4">
        <v>1</v>
      </c>
    </row>
    <row r="6805" spans="1:23" x14ac:dyDescent="0.45">
      <c r="A6805" t="s">
        <v>8350</v>
      </c>
      <c r="B6805" t="s">
        <v>8224</v>
      </c>
      <c r="C6805" t="s">
        <v>8386</v>
      </c>
      <c r="D6805" s="8" t="s">
        <v>8370</v>
      </c>
      <c r="E6805">
        <v>1988</v>
      </c>
      <c r="F6805" s="7">
        <v>1</v>
      </c>
      <c r="G6805" s="4">
        <v>6000</v>
      </c>
      <c r="H6805" s="4">
        <v>25</v>
      </c>
      <c r="I6805" s="25">
        <v>30</v>
      </c>
      <c r="J6805" s="4">
        <v>1</v>
      </c>
      <c r="N6805" t="s">
        <v>8350</v>
      </c>
      <c r="O6805" t="s">
        <v>8224</v>
      </c>
      <c r="P6805" t="s">
        <v>8386</v>
      </c>
      <c r="Q6805" s="8" t="s">
        <v>8370</v>
      </c>
      <c r="R6805">
        <v>1988</v>
      </c>
      <c r="S6805" s="7">
        <v>1</v>
      </c>
      <c r="T6805" s="4">
        <v>6000</v>
      </c>
      <c r="U6805" s="4">
        <v>25</v>
      </c>
      <c r="V6805" s="25">
        <v>30</v>
      </c>
      <c r="W6805" s="4">
        <v>1</v>
      </c>
    </row>
    <row r="6806" spans="1:23" x14ac:dyDescent="0.45">
      <c r="A6806" t="s">
        <v>8350</v>
      </c>
      <c r="B6806" t="s">
        <v>8224</v>
      </c>
      <c r="C6806" t="s">
        <v>8387</v>
      </c>
      <c r="F6806" s="7"/>
      <c r="G6806" s="4"/>
      <c r="H6806" s="4"/>
      <c r="I6806" s="25"/>
      <c r="J6806" s="4"/>
      <c r="N6806" t="s">
        <v>8350</v>
      </c>
      <c r="O6806" t="s">
        <v>8224</v>
      </c>
      <c r="P6806" t="s">
        <v>8387</v>
      </c>
      <c r="S6806" s="7"/>
      <c r="T6806" s="4"/>
      <c r="U6806" s="4"/>
      <c r="V6806" s="25"/>
      <c r="W6806" s="4"/>
    </row>
    <row r="6807" spans="1:23" x14ac:dyDescent="0.45">
      <c r="A6807" t="s">
        <v>8350</v>
      </c>
      <c r="B6807" t="s">
        <v>8224</v>
      </c>
      <c r="C6807" t="s">
        <v>8387</v>
      </c>
      <c r="D6807" s="8" t="s">
        <v>8376</v>
      </c>
      <c r="F6807" s="7">
        <v>1</v>
      </c>
      <c r="G6807" s="4">
        <v>3000</v>
      </c>
      <c r="H6807" s="4">
        <v>509</v>
      </c>
      <c r="I6807" s="25">
        <v>15</v>
      </c>
      <c r="J6807" s="4">
        <v>5</v>
      </c>
      <c r="N6807" t="s">
        <v>8350</v>
      </c>
      <c r="O6807" t="s">
        <v>8224</v>
      </c>
      <c r="P6807" t="s">
        <v>8387</v>
      </c>
      <c r="Q6807" s="8" t="s">
        <v>8376</v>
      </c>
      <c r="S6807" s="7">
        <v>1</v>
      </c>
      <c r="T6807" s="4">
        <v>3000</v>
      </c>
      <c r="U6807" s="4">
        <v>509</v>
      </c>
      <c r="V6807" s="25">
        <v>15</v>
      </c>
      <c r="W6807" s="4">
        <v>5</v>
      </c>
    </row>
    <row r="6808" spans="1:23" x14ac:dyDescent="0.45">
      <c r="A6808" t="s">
        <v>8350</v>
      </c>
      <c r="B6808" t="s">
        <v>8224</v>
      </c>
      <c r="C6808" t="s">
        <v>8387</v>
      </c>
      <c r="D6808" s="8" t="s">
        <v>8376</v>
      </c>
      <c r="E6808">
        <v>1990</v>
      </c>
      <c r="F6808" s="7">
        <v>1</v>
      </c>
      <c r="G6808" s="4">
        <v>3000</v>
      </c>
      <c r="H6808" s="4">
        <v>509</v>
      </c>
      <c r="I6808" s="25">
        <v>15</v>
      </c>
      <c r="J6808" s="4">
        <v>5</v>
      </c>
      <c r="N6808" t="s">
        <v>8350</v>
      </c>
      <c r="O6808" t="s">
        <v>8224</v>
      </c>
      <c r="P6808" t="s">
        <v>8387</v>
      </c>
      <c r="Q6808" s="8" t="s">
        <v>8376</v>
      </c>
      <c r="R6808">
        <v>1990</v>
      </c>
      <c r="S6808" s="7">
        <v>1</v>
      </c>
      <c r="T6808" s="4">
        <v>3000</v>
      </c>
      <c r="U6808" s="4">
        <v>509</v>
      </c>
      <c r="V6808" s="25">
        <v>15</v>
      </c>
      <c r="W6808" s="4">
        <v>5</v>
      </c>
    </row>
    <row r="6809" spans="1:23" x14ac:dyDescent="0.45">
      <c r="A6809" t="s">
        <v>8350</v>
      </c>
      <c r="B6809" t="s">
        <v>8224</v>
      </c>
      <c r="C6809" t="s">
        <v>8387</v>
      </c>
      <c r="D6809" s="8" t="s">
        <v>8371</v>
      </c>
      <c r="F6809" s="7">
        <v>1</v>
      </c>
      <c r="G6809" s="4">
        <v>33000</v>
      </c>
      <c r="H6809" s="4">
        <v>1419</v>
      </c>
      <c r="I6809" s="25">
        <v>22.279884259260143</v>
      </c>
      <c r="J6809" s="4">
        <v>16</v>
      </c>
      <c r="N6809" t="s">
        <v>8350</v>
      </c>
      <c r="O6809" t="s">
        <v>8224</v>
      </c>
      <c r="P6809" t="s">
        <v>8387</v>
      </c>
      <c r="Q6809" s="8" t="s">
        <v>8371</v>
      </c>
      <c r="S6809" s="7">
        <v>1</v>
      </c>
      <c r="T6809" s="4">
        <v>33000</v>
      </c>
      <c r="U6809" s="4">
        <v>1419</v>
      </c>
      <c r="V6809" s="25">
        <v>22.279884259260143</v>
      </c>
      <c r="W6809" s="4">
        <v>16</v>
      </c>
    </row>
    <row r="6810" spans="1:23" x14ac:dyDescent="0.45">
      <c r="A6810" t="s">
        <v>8350</v>
      </c>
      <c r="B6810" t="s">
        <v>8224</v>
      </c>
      <c r="C6810" t="s">
        <v>8387</v>
      </c>
      <c r="D6810" s="8" t="s">
        <v>8371</v>
      </c>
      <c r="E6810">
        <v>1983</v>
      </c>
      <c r="F6810" s="7">
        <v>1</v>
      </c>
      <c r="G6810" s="4">
        <v>33000</v>
      </c>
      <c r="H6810" s="4">
        <v>1419</v>
      </c>
      <c r="I6810" s="25">
        <v>22.279884259260143</v>
      </c>
      <c r="J6810" s="4">
        <v>16</v>
      </c>
      <c r="N6810" t="s">
        <v>8350</v>
      </c>
      <c r="O6810" t="s">
        <v>8224</v>
      </c>
      <c r="P6810" t="s">
        <v>8387</v>
      </c>
      <c r="Q6810" s="8" t="s">
        <v>8371</v>
      </c>
      <c r="R6810">
        <v>1983</v>
      </c>
      <c r="S6810" s="7">
        <v>1</v>
      </c>
      <c r="T6810" s="4">
        <v>33000</v>
      </c>
      <c r="U6810" s="4">
        <v>1419</v>
      </c>
      <c r="V6810" s="25">
        <v>22.279884259260143</v>
      </c>
      <c r="W6810" s="4">
        <v>16</v>
      </c>
    </row>
    <row r="6811" spans="1:23" x14ac:dyDescent="0.45">
      <c r="A6811" t="s">
        <v>8350</v>
      </c>
      <c r="B6811" t="s">
        <v>8224</v>
      </c>
      <c r="C6811" t="s">
        <v>8387</v>
      </c>
      <c r="D6811" s="8" t="s">
        <v>8373</v>
      </c>
      <c r="F6811" s="7">
        <v>1</v>
      </c>
      <c r="G6811" s="4">
        <v>3200</v>
      </c>
      <c r="H6811" s="4">
        <v>0</v>
      </c>
      <c r="I6811" s="25">
        <v>60.041666666671517</v>
      </c>
      <c r="J6811" s="4">
        <v>0</v>
      </c>
      <c r="N6811" t="s">
        <v>8350</v>
      </c>
      <c r="O6811" t="s">
        <v>8224</v>
      </c>
      <c r="P6811" t="s">
        <v>8387</v>
      </c>
      <c r="Q6811" s="8" t="s">
        <v>8373</v>
      </c>
      <c r="S6811" s="7">
        <v>1</v>
      </c>
      <c r="T6811" s="4">
        <v>3200</v>
      </c>
      <c r="U6811" s="4">
        <v>0</v>
      </c>
      <c r="V6811" s="25">
        <v>60.041666666671517</v>
      </c>
      <c r="W6811" s="4">
        <v>0</v>
      </c>
    </row>
    <row r="6812" spans="1:23" x14ac:dyDescent="0.45">
      <c r="A6812" t="s">
        <v>8350</v>
      </c>
      <c r="B6812" t="s">
        <v>8224</v>
      </c>
      <c r="C6812" t="s">
        <v>8387</v>
      </c>
      <c r="D6812" s="8" t="s">
        <v>8373</v>
      </c>
      <c r="E6812">
        <v>1994</v>
      </c>
      <c r="F6812" s="7">
        <v>1</v>
      </c>
      <c r="G6812" s="4">
        <v>3200</v>
      </c>
      <c r="H6812" s="4">
        <v>0</v>
      </c>
      <c r="I6812" s="25">
        <v>60.041666666671517</v>
      </c>
      <c r="J6812" s="4">
        <v>0</v>
      </c>
      <c r="N6812" t="s">
        <v>8350</v>
      </c>
      <c r="O6812" t="s">
        <v>8224</v>
      </c>
      <c r="P6812" t="s">
        <v>8387</v>
      </c>
      <c r="Q6812" s="8" t="s">
        <v>8373</v>
      </c>
      <c r="R6812">
        <v>1994</v>
      </c>
      <c r="S6812" s="7">
        <v>1</v>
      </c>
      <c r="T6812" s="4">
        <v>3200</v>
      </c>
      <c r="U6812" s="4">
        <v>0</v>
      </c>
      <c r="V6812" s="25">
        <v>60.041666666671517</v>
      </c>
      <c r="W6812" s="4">
        <v>0</v>
      </c>
    </row>
    <row r="6813" spans="1:23" x14ac:dyDescent="0.45">
      <c r="A6813" t="s">
        <v>8350</v>
      </c>
      <c r="B6813" t="s">
        <v>8224</v>
      </c>
      <c r="C6813" t="s">
        <v>8387</v>
      </c>
      <c r="D6813" s="8" t="s">
        <v>8374</v>
      </c>
      <c r="F6813" s="7">
        <v>1</v>
      </c>
      <c r="G6813" s="4">
        <v>5000</v>
      </c>
      <c r="H6813" s="4">
        <v>50</v>
      </c>
      <c r="I6813" s="25">
        <v>30</v>
      </c>
      <c r="J6813" s="4">
        <v>1</v>
      </c>
      <c r="N6813" t="s">
        <v>8350</v>
      </c>
      <c r="O6813" t="s">
        <v>8224</v>
      </c>
      <c r="P6813" t="s">
        <v>8387</v>
      </c>
      <c r="Q6813" s="8" t="s">
        <v>8374</v>
      </c>
      <c r="S6813" s="7">
        <v>1</v>
      </c>
      <c r="T6813" s="4">
        <v>5000</v>
      </c>
      <c r="U6813" s="4">
        <v>50</v>
      </c>
      <c r="V6813" s="25">
        <v>30</v>
      </c>
      <c r="W6813" s="4">
        <v>1</v>
      </c>
    </row>
    <row r="6814" spans="1:23" x14ac:dyDescent="0.45">
      <c r="A6814" t="s">
        <v>8350</v>
      </c>
      <c r="B6814" t="s">
        <v>8224</v>
      </c>
      <c r="C6814" t="s">
        <v>8387</v>
      </c>
      <c r="D6814" s="8" t="s">
        <v>8374</v>
      </c>
      <c r="E6814">
        <v>1989</v>
      </c>
      <c r="F6814" s="7">
        <v>1</v>
      </c>
      <c r="G6814" s="4">
        <v>5000</v>
      </c>
      <c r="H6814" s="4">
        <v>50</v>
      </c>
      <c r="I6814" s="25">
        <v>30</v>
      </c>
      <c r="J6814" s="4">
        <v>1</v>
      </c>
      <c r="N6814" t="s">
        <v>8350</v>
      </c>
      <c r="O6814" t="s">
        <v>8224</v>
      </c>
      <c r="P6814" t="s">
        <v>8387</v>
      </c>
      <c r="Q6814" s="8" t="s">
        <v>8374</v>
      </c>
      <c r="R6814">
        <v>1989</v>
      </c>
      <c r="S6814" s="7">
        <v>1</v>
      </c>
      <c r="T6814" s="4">
        <v>5000</v>
      </c>
      <c r="U6814" s="4">
        <v>50</v>
      </c>
      <c r="V6814" s="25">
        <v>30</v>
      </c>
      <c r="W6814" s="4">
        <v>1</v>
      </c>
    </row>
    <row r="6815" spans="1:23" x14ac:dyDescent="0.45">
      <c r="A6815" t="s">
        <v>8327</v>
      </c>
      <c r="B6815"/>
      <c r="F6815" s="7">
        <v>20</v>
      </c>
      <c r="G6815" s="4">
        <v>79610</v>
      </c>
      <c r="H6815" s="4">
        <v>100836.05</v>
      </c>
      <c r="I6815" s="25">
        <v>32.381439236112421</v>
      </c>
      <c r="J6815" s="4">
        <v>2012</v>
      </c>
      <c r="N6815" t="s">
        <v>8327</v>
      </c>
      <c r="O6815"/>
      <c r="S6815" s="7">
        <v>20</v>
      </c>
      <c r="T6815" s="4">
        <v>79610</v>
      </c>
      <c r="U6815" s="4">
        <v>100836.05</v>
      </c>
      <c r="V6815" s="25">
        <v>32.381439236112421</v>
      </c>
      <c r="W6815" s="4">
        <v>2012</v>
      </c>
    </row>
    <row r="6816" spans="1:23" x14ac:dyDescent="0.45">
      <c r="A6816" t="s">
        <v>8327</v>
      </c>
      <c r="B6816" t="s">
        <v>8229</v>
      </c>
      <c r="F6816" s="7">
        <v>1</v>
      </c>
      <c r="G6816" s="4">
        <v>2500</v>
      </c>
      <c r="H6816" s="4">
        <v>2608</v>
      </c>
      <c r="I6816" s="25">
        <v>34.573576388895162</v>
      </c>
      <c r="J6816" s="4">
        <v>39</v>
      </c>
      <c r="N6816" t="s">
        <v>8327</v>
      </c>
      <c r="O6816" t="s">
        <v>8229</v>
      </c>
      <c r="S6816" s="7">
        <v>1</v>
      </c>
      <c r="T6816" s="4">
        <v>2500</v>
      </c>
      <c r="U6816" s="4">
        <v>2608</v>
      </c>
      <c r="V6816" s="25">
        <v>34.573576388895162</v>
      </c>
      <c r="W6816" s="4">
        <v>39</v>
      </c>
    </row>
    <row r="6817" spans="1:23" x14ac:dyDescent="0.45">
      <c r="A6817" t="s">
        <v>8327</v>
      </c>
      <c r="B6817" t="s">
        <v>8229</v>
      </c>
      <c r="C6817" t="s">
        <v>8384</v>
      </c>
      <c r="F6817" s="7"/>
      <c r="G6817" s="4"/>
      <c r="H6817" s="4"/>
      <c r="I6817" s="25"/>
      <c r="J6817" s="4"/>
      <c r="N6817" t="s">
        <v>8327</v>
      </c>
      <c r="O6817" t="s">
        <v>8229</v>
      </c>
      <c r="P6817" t="s">
        <v>8384</v>
      </c>
      <c r="S6817" s="7"/>
      <c r="T6817" s="4"/>
      <c r="U6817" s="4"/>
      <c r="V6817" s="25"/>
      <c r="W6817" s="4"/>
    </row>
    <row r="6818" spans="1:23" x14ac:dyDescent="0.45">
      <c r="A6818" t="s">
        <v>8327</v>
      </c>
      <c r="B6818" t="s">
        <v>8229</v>
      </c>
      <c r="C6818" t="s">
        <v>8384</v>
      </c>
      <c r="D6818" s="8" t="s">
        <v>8372</v>
      </c>
      <c r="F6818" s="7">
        <v>1</v>
      </c>
      <c r="G6818" s="4">
        <v>2500</v>
      </c>
      <c r="H6818" s="4">
        <v>2608</v>
      </c>
      <c r="I6818" s="25">
        <v>34.573576388895162</v>
      </c>
      <c r="J6818" s="4">
        <v>39</v>
      </c>
      <c r="N6818" t="s">
        <v>8327</v>
      </c>
      <c r="O6818" t="s">
        <v>8229</v>
      </c>
      <c r="P6818" t="s">
        <v>8384</v>
      </c>
      <c r="Q6818" s="8" t="s">
        <v>8372</v>
      </c>
      <c r="S6818" s="7">
        <v>1</v>
      </c>
      <c r="T6818" s="4">
        <v>2500</v>
      </c>
      <c r="U6818" s="4">
        <v>2608</v>
      </c>
      <c r="V6818" s="25">
        <v>34.573576388895162</v>
      </c>
      <c r="W6818" s="4">
        <v>39</v>
      </c>
    </row>
    <row r="6819" spans="1:23" x14ac:dyDescent="0.45">
      <c r="A6819" t="s">
        <v>8327</v>
      </c>
      <c r="B6819" t="s">
        <v>8229</v>
      </c>
      <c r="C6819" t="s">
        <v>8384</v>
      </c>
      <c r="D6819" s="8" t="s">
        <v>8372</v>
      </c>
      <c r="E6819">
        <v>842</v>
      </c>
      <c r="F6819" s="7">
        <v>1</v>
      </c>
      <c r="G6819" s="4">
        <v>2500</v>
      </c>
      <c r="H6819" s="4">
        <v>2608</v>
      </c>
      <c r="I6819" s="25">
        <v>34.573576388895162</v>
      </c>
      <c r="J6819" s="4">
        <v>39</v>
      </c>
      <c r="N6819" t="s">
        <v>8327</v>
      </c>
      <c r="O6819" t="s">
        <v>8229</v>
      </c>
      <c r="P6819" t="s">
        <v>8384</v>
      </c>
      <c r="Q6819" s="8" t="s">
        <v>8372</v>
      </c>
      <c r="R6819">
        <v>842</v>
      </c>
      <c r="S6819" s="7">
        <v>1</v>
      </c>
      <c r="T6819" s="4">
        <v>2500</v>
      </c>
      <c r="U6819" s="4">
        <v>2608</v>
      </c>
      <c r="V6819" s="25">
        <v>34.573576388895162</v>
      </c>
      <c r="W6819" s="4">
        <v>39</v>
      </c>
    </row>
    <row r="6820" spans="1:23" x14ac:dyDescent="0.45">
      <c r="A6820" t="s">
        <v>8327</v>
      </c>
      <c r="B6820" t="s">
        <v>8236</v>
      </c>
      <c r="F6820" s="7">
        <v>1</v>
      </c>
      <c r="G6820" s="4">
        <v>250</v>
      </c>
      <c r="H6820" s="4">
        <v>545</v>
      </c>
      <c r="I6820" s="25">
        <v>59.479675925933407</v>
      </c>
      <c r="J6820" s="4">
        <v>28</v>
      </c>
      <c r="N6820" t="s">
        <v>8327</v>
      </c>
      <c r="O6820" t="s">
        <v>8236</v>
      </c>
      <c r="S6820" s="7">
        <v>1</v>
      </c>
      <c r="T6820" s="4">
        <v>250</v>
      </c>
      <c r="U6820" s="4">
        <v>545</v>
      </c>
      <c r="V6820" s="25">
        <v>59.479675925933407</v>
      </c>
      <c r="W6820" s="4">
        <v>28</v>
      </c>
    </row>
    <row r="6821" spans="1:23" x14ac:dyDescent="0.45">
      <c r="A6821" t="s">
        <v>8327</v>
      </c>
      <c r="B6821" t="s">
        <v>8236</v>
      </c>
      <c r="C6821" t="s">
        <v>8387</v>
      </c>
      <c r="F6821" s="7"/>
      <c r="G6821" s="4"/>
      <c r="H6821" s="4"/>
      <c r="I6821" s="25"/>
      <c r="J6821" s="4"/>
      <c r="N6821" t="s">
        <v>8327</v>
      </c>
      <c r="O6821" t="s">
        <v>8236</v>
      </c>
      <c r="P6821" t="s">
        <v>8387</v>
      </c>
      <c r="S6821" s="7"/>
      <c r="T6821" s="4"/>
      <c r="U6821" s="4"/>
      <c r="V6821" s="25"/>
      <c r="W6821" s="4"/>
    </row>
    <row r="6822" spans="1:23" x14ac:dyDescent="0.45">
      <c r="A6822" t="s">
        <v>8327</v>
      </c>
      <c r="B6822" t="s">
        <v>8236</v>
      </c>
      <c r="C6822" t="s">
        <v>8387</v>
      </c>
      <c r="D6822" s="8" t="s">
        <v>8371</v>
      </c>
      <c r="F6822" s="7">
        <v>1</v>
      </c>
      <c r="G6822" s="4">
        <v>250</v>
      </c>
      <c r="H6822" s="4">
        <v>545</v>
      </c>
      <c r="I6822" s="25">
        <v>59.479675925933407</v>
      </c>
      <c r="J6822" s="4">
        <v>28</v>
      </c>
      <c r="N6822" t="s">
        <v>8327</v>
      </c>
      <c r="O6822" t="s">
        <v>8236</v>
      </c>
      <c r="P6822" t="s">
        <v>8387</v>
      </c>
      <c r="Q6822" s="8" t="s">
        <v>8371</v>
      </c>
      <c r="S6822" s="7">
        <v>1</v>
      </c>
      <c r="T6822" s="4">
        <v>250</v>
      </c>
      <c r="U6822" s="4">
        <v>545</v>
      </c>
      <c r="V6822" s="25">
        <v>59.479675925933407</v>
      </c>
      <c r="W6822" s="4">
        <v>28</v>
      </c>
    </row>
    <row r="6823" spans="1:23" x14ac:dyDescent="0.45">
      <c r="A6823" t="s">
        <v>8327</v>
      </c>
      <c r="B6823" t="s">
        <v>8236</v>
      </c>
      <c r="C6823" t="s">
        <v>8387</v>
      </c>
      <c r="D6823" s="8" t="s">
        <v>8371</v>
      </c>
      <c r="E6823">
        <v>856</v>
      </c>
      <c r="F6823" s="7">
        <v>1</v>
      </c>
      <c r="G6823" s="4">
        <v>250</v>
      </c>
      <c r="H6823" s="4">
        <v>545</v>
      </c>
      <c r="I6823" s="25">
        <v>59.479675925933407</v>
      </c>
      <c r="J6823" s="4">
        <v>28</v>
      </c>
      <c r="N6823" t="s">
        <v>8327</v>
      </c>
      <c r="O6823" t="s">
        <v>8236</v>
      </c>
      <c r="P6823" t="s">
        <v>8387</v>
      </c>
      <c r="Q6823" s="8" t="s">
        <v>8371</v>
      </c>
      <c r="R6823">
        <v>856</v>
      </c>
      <c r="S6823" s="7">
        <v>1</v>
      </c>
      <c r="T6823" s="4">
        <v>250</v>
      </c>
      <c r="U6823" s="4">
        <v>545</v>
      </c>
      <c r="V6823" s="25">
        <v>59.479675925933407</v>
      </c>
      <c r="W6823" s="4">
        <v>28</v>
      </c>
    </row>
    <row r="6824" spans="1:23" x14ac:dyDescent="0.45">
      <c r="A6824" t="s">
        <v>8327</v>
      </c>
      <c r="B6824" t="s">
        <v>8227</v>
      </c>
      <c r="F6824" s="7">
        <v>1</v>
      </c>
      <c r="G6824" s="4">
        <v>1200</v>
      </c>
      <c r="H6824" s="4">
        <v>1200</v>
      </c>
      <c r="I6824" s="25">
        <v>42.041666666671517</v>
      </c>
      <c r="J6824" s="4">
        <v>24</v>
      </c>
      <c r="N6824" t="s">
        <v>8327</v>
      </c>
      <c r="O6824" t="s">
        <v>8227</v>
      </c>
      <c r="S6824" s="7">
        <v>1</v>
      </c>
      <c r="T6824" s="4">
        <v>1200</v>
      </c>
      <c r="U6824" s="4">
        <v>1200</v>
      </c>
      <c r="V6824" s="25">
        <v>42.041666666671517</v>
      </c>
      <c r="W6824" s="4">
        <v>24</v>
      </c>
    </row>
    <row r="6825" spans="1:23" x14ac:dyDescent="0.45">
      <c r="A6825" t="s">
        <v>8327</v>
      </c>
      <c r="B6825" t="s">
        <v>8227</v>
      </c>
      <c r="C6825" t="s">
        <v>8386</v>
      </c>
      <c r="F6825" s="7"/>
      <c r="G6825" s="4"/>
      <c r="H6825" s="4"/>
      <c r="I6825" s="25"/>
      <c r="J6825" s="4"/>
      <c r="N6825" t="s">
        <v>8327</v>
      </c>
      <c r="O6825" t="s">
        <v>8227</v>
      </c>
      <c r="P6825" t="s">
        <v>8386</v>
      </c>
      <c r="S6825" s="7"/>
      <c r="T6825" s="4"/>
      <c r="U6825" s="4"/>
      <c r="V6825" s="25"/>
      <c r="W6825" s="4"/>
    </row>
    <row r="6826" spans="1:23" x14ac:dyDescent="0.45">
      <c r="A6826" t="s">
        <v>8327</v>
      </c>
      <c r="B6826" t="s">
        <v>8227</v>
      </c>
      <c r="C6826" t="s">
        <v>8386</v>
      </c>
      <c r="D6826" s="8" t="s">
        <v>8373</v>
      </c>
      <c r="F6826" s="7">
        <v>1</v>
      </c>
      <c r="G6826" s="4">
        <v>1200</v>
      </c>
      <c r="H6826" s="4">
        <v>1200</v>
      </c>
      <c r="I6826" s="25">
        <v>42.041666666671517</v>
      </c>
      <c r="J6826" s="4">
        <v>24</v>
      </c>
      <c r="N6826" t="s">
        <v>8327</v>
      </c>
      <c r="O6826" t="s">
        <v>8227</v>
      </c>
      <c r="P6826" t="s">
        <v>8386</v>
      </c>
      <c r="Q6826" s="8" t="s">
        <v>8373</v>
      </c>
      <c r="S6826" s="7">
        <v>1</v>
      </c>
      <c r="T6826" s="4">
        <v>1200</v>
      </c>
      <c r="U6826" s="4">
        <v>1200</v>
      </c>
      <c r="V6826" s="25">
        <v>42.041666666671517</v>
      </c>
      <c r="W6826" s="4">
        <v>24</v>
      </c>
    </row>
    <row r="6827" spans="1:23" x14ac:dyDescent="0.45">
      <c r="A6827" t="s">
        <v>8327</v>
      </c>
      <c r="B6827" t="s">
        <v>8227</v>
      </c>
      <c r="C6827" t="s">
        <v>8386</v>
      </c>
      <c r="D6827" s="8" t="s">
        <v>8373</v>
      </c>
      <c r="E6827">
        <v>857</v>
      </c>
      <c r="F6827" s="7">
        <v>1</v>
      </c>
      <c r="G6827" s="4">
        <v>1200</v>
      </c>
      <c r="H6827" s="4">
        <v>1200</v>
      </c>
      <c r="I6827" s="25">
        <v>42.041666666671517</v>
      </c>
      <c r="J6827" s="4">
        <v>24</v>
      </c>
      <c r="N6827" t="s">
        <v>8327</v>
      </c>
      <c r="O6827" t="s">
        <v>8227</v>
      </c>
      <c r="P6827" t="s">
        <v>8386</v>
      </c>
      <c r="Q6827" s="8" t="s">
        <v>8373</v>
      </c>
      <c r="R6827">
        <v>857</v>
      </c>
      <c r="S6827" s="7">
        <v>1</v>
      </c>
      <c r="T6827" s="4">
        <v>1200</v>
      </c>
      <c r="U6827" s="4">
        <v>1200</v>
      </c>
      <c r="V6827" s="25">
        <v>42.041666666671517</v>
      </c>
      <c r="W6827" s="4">
        <v>24</v>
      </c>
    </row>
    <row r="6828" spans="1:23" x14ac:dyDescent="0.45">
      <c r="A6828" t="s">
        <v>8327</v>
      </c>
      <c r="B6828" t="s">
        <v>8230</v>
      </c>
      <c r="F6828" s="7">
        <v>1</v>
      </c>
      <c r="G6828" s="4">
        <v>2000</v>
      </c>
      <c r="H6828" s="4">
        <v>2609</v>
      </c>
      <c r="I6828" s="25">
        <v>59.942673611119972</v>
      </c>
      <c r="J6828" s="4">
        <v>70</v>
      </c>
      <c r="N6828" t="s">
        <v>8327</v>
      </c>
      <c r="O6828" t="s">
        <v>8230</v>
      </c>
      <c r="S6828" s="7">
        <v>1</v>
      </c>
      <c r="T6828" s="4">
        <v>2000</v>
      </c>
      <c r="U6828" s="4">
        <v>2609</v>
      </c>
      <c r="V6828" s="25">
        <v>59.942673611119972</v>
      </c>
      <c r="W6828" s="4">
        <v>70</v>
      </c>
    </row>
    <row r="6829" spans="1:23" x14ac:dyDescent="0.45">
      <c r="A6829" t="s">
        <v>8327</v>
      </c>
      <c r="B6829" t="s">
        <v>8230</v>
      </c>
      <c r="C6829" t="s">
        <v>8387</v>
      </c>
      <c r="F6829" s="7"/>
      <c r="G6829" s="4"/>
      <c r="H6829" s="4"/>
      <c r="I6829" s="25"/>
      <c r="J6829" s="4"/>
      <c r="N6829" t="s">
        <v>8327</v>
      </c>
      <c r="O6829" t="s">
        <v>8230</v>
      </c>
      <c r="P6829" t="s">
        <v>8387</v>
      </c>
      <c r="S6829" s="7"/>
      <c r="T6829" s="4"/>
      <c r="U6829" s="4"/>
      <c r="V6829" s="25"/>
      <c r="W6829" s="4"/>
    </row>
    <row r="6830" spans="1:23" x14ac:dyDescent="0.45">
      <c r="A6830" t="s">
        <v>8327</v>
      </c>
      <c r="B6830" t="s">
        <v>8230</v>
      </c>
      <c r="C6830" t="s">
        <v>8387</v>
      </c>
      <c r="D6830" s="8" t="s">
        <v>8380</v>
      </c>
      <c r="F6830" s="7">
        <v>1</v>
      </c>
      <c r="G6830" s="4">
        <v>2000</v>
      </c>
      <c r="H6830" s="4">
        <v>2609</v>
      </c>
      <c r="I6830" s="25">
        <v>59.942673611119972</v>
      </c>
      <c r="J6830" s="4">
        <v>70</v>
      </c>
      <c r="N6830" t="s">
        <v>8327</v>
      </c>
      <c r="O6830" t="s">
        <v>8230</v>
      </c>
      <c r="P6830" t="s">
        <v>8387</v>
      </c>
      <c r="Q6830" s="8" t="s">
        <v>8380</v>
      </c>
      <c r="S6830" s="7">
        <v>1</v>
      </c>
      <c r="T6830" s="4">
        <v>2000</v>
      </c>
      <c r="U6830" s="4">
        <v>2609</v>
      </c>
      <c r="V6830" s="25">
        <v>59.942673611119972</v>
      </c>
      <c r="W6830" s="4">
        <v>70</v>
      </c>
    </row>
    <row r="6831" spans="1:23" x14ac:dyDescent="0.45">
      <c r="A6831" t="s">
        <v>8327</v>
      </c>
      <c r="B6831" t="s">
        <v>8230</v>
      </c>
      <c r="C6831" t="s">
        <v>8387</v>
      </c>
      <c r="D6831" s="8" t="s">
        <v>8380</v>
      </c>
      <c r="E6831">
        <v>851</v>
      </c>
      <c r="F6831" s="7">
        <v>1</v>
      </c>
      <c r="G6831" s="4">
        <v>2000</v>
      </c>
      <c r="H6831" s="4">
        <v>2609</v>
      </c>
      <c r="I6831" s="25">
        <v>59.942673611119972</v>
      </c>
      <c r="J6831" s="4">
        <v>70</v>
      </c>
      <c r="N6831" t="s">
        <v>8327</v>
      </c>
      <c r="O6831" t="s">
        <v>8230</v>
      </c>
      <c r="P6831" t="s">
        <v>8387</v>
      </c>
      <c r="Q6831" s="8" t="s">
        <v>8380</v>
      </c>
      <c r="R6831">
        <v>851</v>
      </c>
      <c r="S6831" s="7">
        <v>1</v>
      </c>
      <c r="T6831" s="4">
        <v>2000</v>
      </c>
      <c r="U6831" s="4">
        <v>2609</v>
      </c>
      <c r="V6831" s="25">
        <v>59.942673611119972</v>
      </c>
      <c r="W6831" s="4">
        <v>70</v>
      </c>
    </row>
    <row r="6832" spans="1:23" x14ac:dyDescent="0.45">
      <c r="A6832" t="s">
        <v>8327</v>
      </c>
      <c r="B6832" t="s">
        <v>8225</v>
      </c>
      <c r="F6832" s="7">
        <v>2</v>
      </c>
      <c r="G6832" s="4">
        <v>2300</v>
      </c>
      <c r="H6832" s="4">
        <v>3070.08</v>
      </c>
      <c r="I6832" s="25">
        <v>22.201776620371675</v>
      </c>
      <c r="J6832" s="4">
        <v>123</v>
      </c>
      <c r="N6832" t="s">
        <v>8327</v>
      </c>
      <c r="O6832" t="s">
        <v>8225</v>
      </c>
      <c r="S6832" s="7">
        <v>2</v>
      </c>
      <c r="T6832" s="4">
        <v>2300</v>
      </c>
      <c r="U6832" s="4">
        <v>3070.08</v>
      </c>
      <c r="V6832" s="25">
        <v>22.201776620371675</v>
      </c>
      <c r="W6832" s="4">
        <v>123</v>
      </c>
    </row>
    <row r="6833" spans="1:23" x14ac:dyDescent="0.45">
      <c r="A6833" t="s">
        <v>8327</v>
      </c>
      <c r="B6833" t="s">
        <v>8225</v>
      </c>
      <c r="C6833" t="s">
        <v>8385</v>
      </c>
      <c r="F6833" s="7"/>
      <c r="G6833" s="4"/>
      <c r="H6833" s="4"/>
      <c r="I6833" s="25"/>
      <c r="J6833" s="4"/>
      <c r="N6833" t="s">
        <v>8327</v>
      </c>
      <c r="O6833" t="s">
        <v>8225</v>
      </c>
      <c r="P6833" t="s">
        <v>8385</v>
      </c>
      <c r="S6833" s="7"/>
      <c r="T6833" s="4"/>
      <c r="U6833" s="4"/>
      <c r="V6833" s="25"/>
      <c r="W6833" s="4"/>
    </row>
    <row r="6834" spans="1:23" x14ac:dyDescent="0.45">
      <c r="A6834" t="s">
        <v>8327</v>
      </c>
      <c r="B6834" t="s">
        <v>8225</v>
      </c>
      <c r="C6834" t="s">
        <v>8385</v>
      </c>
      <c r="D6834" s="8" t="s">
        <v>8377</v>
      </c>
      <c r="F6834" s="7">
        <v>1</v>
      </c>
      <c r="G6834" s="4">
        <v>1100</v>
      </c>
      <c r="H6834" s="4">
        <v>1342.01</v>
      </c>
      <c r="I6834" s="25">
        <v>14.191493055557657</v>
      </c>
      <c r="J6834" s="4">
        <v>47</v>
      </c>
      <c r="N6834" t="s">
        <v>8327</v>
      </c>
      <c r="O6834" t="s">
        <v>8225</v>
      </c>
      <c r="P6834" t="s">
        <v>8385</v>
      </c>
      <c r="Q6834" s="8" t="s">
        <v>8377</v>
      </c>
      <c r="S6834" s="7">
        <v>1</v>
      </c>
      <c r="T6834" s="4">
        <v>1100</v>
      </c>
      <c r="U6834" s="4">
        <v>1342.01</v>
      </c>
      <c r="V6834" s="25">
        <v>14.191493055557657</v>
      </c>
      <c r="W6834" s="4">
        <v>47</v>
      </c>
    </row>
    <row r="6835" spans="1:23" x14ac:dyDescent="0.45">
      <c r="A6835" t="s">
        <v>8327</v>
      </c>
      <c r="B6835" t="s">
        <v>8225</v>
      </c>
      <c r="C6835" t="s">
        <v>8385</v>
      </c>
      <c r="D6835" s="8" t="s">
        <v>8377</v>
      </c>
      <c r="E6835">
        <v>846</v>
      </c>
      <c r="F6835" s="7">
        <v>1</v>
      </c>
      <c r="G6835" s="4">
        <v>1100</v>
      </c>
      <c r="H6835" s="4">
        <v>1342.01</v>
      </c>
      <c r="I6835" s="25">
        <v>14.191493055557657</v>
      </c>
      <c r="J6835" s="4">
        <v>47</v>
      </c>
      <c r="N6835" t="s">
        <v>8327</v>
      </c>
      <c r="O6835" t="s">
        <v>8225</v>
      </c>
      <c r="P6835" t="s">
        <v>8385</v>
      </c>
      <c r="Q6835" s="8" t="s">
        <v>8377</v>
      </c>
      <c r="R6835">
        <v>846</v>
      </c>
      <c r="S6835" s="7">
        <v>1</v>
      </c>
      <c r="T6835" s="4">
        <v>1100</v>
      </c>
      <c r="U6835" s="4">
        <v>1342.01</v>
      </c>
      <c r="V6835" s="25">
        <v>14.191493055557657</v>
      </c>
      <c r="W6835" s="4">
        <v>47</v>
      </c>
    </row>
    <row r="6836" spans="1:23" x14ac:dyDescent="0.45">
      <c r="A6836" t="s">
        <v>8327</v>
      </c>
      <c r="B6836" t="s">
        <v>8225</v>
      </c>
      <c r="C6836" t="s">
        <v>8386</v>
      </c>
      <c r="F6836" s="7"/>
      <c r="G6836" s="4"/>
      <c r="H6836" s="4"/>
      <c r="I6836" s="25"/>
      <c r="J6836" s="4"/>
      <c r="N6836" t="s">
        <v>8327</v>
      </c>
      <c r="O6836" t="s">
        <v>8225</v>
      </c>
      <c r="P6836" t="s">
        <v>8386</v>
      </c>
      <c r="S6836" s="7"/>
      <c r="T6836" s="4"/>
      <c r="U6836" s="4"/>
      <c r="V6836" s="25"/>
      <c r="W6836" s="4"/>
    </row>
    <row r="6837" spans="1:23" x14ac:dyDescent="0.45">
      <c r="A6837" t="s">
        <v>8327</v>
      </c>
      <c r="B6837" t="s">
        <v>8225</v>
      </c>
      <c r="C6837" t="s">
        <v>8386</v>
      </c>
      <c r="D6837" s="8" t="s">
        <v>8378</v>
      </c>
      <c r="F6837" s="7">
        <v>1</v>
      </c>
      <c r="G6837" s="4">
        <v>1200</v>
      </c>
      <c r="H6837" s="4">
        <v>1728.07</v>
      </c>
      <c r="I6837" s="25">
        <v>30.212060185185692</v>
      </c>
      <c r="J6837" s="4">
        <v>76</v>
      </c>
      <c r="N6837" t="s">
        <v>8327</v>
      </c>
      <c r="O6837" t="s">
        <v>8225</v>
      </c>
      <c r="P6837" t="s">
        <v>8386</v>
      </c>
      <c r="Q6837" s="8" t="s">
        <v>8378</v>
      </c>
      <c r="S6837" s="7">
        <v>1</v>
      </c>
      <c r="T6837" s="4">
        <v>1200</v>
      </c>
      <c r="U6837" s="4">
        <v>1728.07</v>
      </c>
      <c r="V6837" s="25">
        <v>30.212060185185692</v>
      </c>
      <c r="W6837" s="4">
        <v>76</v>
      </c>
    </row>
    <row r="6838" spans="1:23" x14ac:dyDescent="0.45">
      <c r="A6838" t="s">
        <v>8327</v>
      </c>
      <c r="B6838" t="s">
        <v>8225</v>
      </c>
      <c r="C6838" t="s">
        <v>8386</v>
      </c>
      <c r="D6838" s="8" t="s">
        <v>8378</v>
      </c>
      <c r="E6838">
        <v>858</v>
      </c>
      <c r="F6838" s="7">
        <v>1</v>
      </c>
      <c r="G6838" s="4">
        <v>1200</v>
      </c>
      <c r="H6838" s="4">
        <v>1728.07</v>
      </c>
      <c r="I6838" s="25">
        <v>30.212060185185692</v>
      </c>
      <c r="J6838" s="4">
        <v>76</v>
      </c>
      <c r="N6838" t="s">
        <v>8327</v>
      </c>
      <c r="O6838" t="s">
        <v>8225</v>
      </c>
      <c r="P6838" t="s">
        <v>8386</v>
      </c>
      <c r="Q6838" s="8" t="s">
        <v>8378</v>
      </c>
      <c r="R6838">
        <v>858</v>
      </c>
      <c r="S6838" s="7">
        <v>1</v>
      </c>
      <c r="T6838" s="4">
        <v>1200</v>
      </c>
      <c r="U6838" s="4">
        <v>1728.07</v>
      </c>
      <c r="V6838" s="25">
        <v>30.212060185185692</v>
      </c>
      <c r="W6838" s="4">
        <v>76</v>
      </c>
    </row>
    <row r="6839" spans="1:23" x14ac:dyDescent="0.45">
      <c r="A6839" t="s">
        <v>8327</v>
      </c>
      <c r="B6839" t="s">
        <v>8224</v>
      </c>
      <c r="F6839" s="7">
        <v>14</v>
      </c>
      <c r="G6839" s="4">
        <v>71360</v>
      </c>
      <c r="H6839" s="4">
        <v>90803.97</v>
      </c>
      <c r="I6839" s="25">
        <v>29.08483134920607</v>
      </c>
      <c r="J6839" s="4">
        <v>1728</v>
      </c>
      <c r="N6839" t="s">
        <v>8327</v>
      </c>
      <c r="O6839" t="s">
        <v>8224</v>
      </c>
      <c r="S6839" s="7">
        <v>14</v>
      </c>
      <c r="T6839" s="4">
        <v>71360</v>
      </c>
      <c r="U6839" s="4">
        <v>90803.97</v>
      </c>
      <c r="V6839" s="25">
        <v>29.08483134920607</v>
      </c>
      <c r="W6839" s="4">
        <v>1728</v>
      </c>
    </row>
    <row r="6840" spans="1:23" x14ac:dyDescent="0.45">
      <c r="A6840" t="s">
        <v>8327</v>
      </c>
      <c r="B6840" t="s">
        <v>8224</v>
      </c>
      <c r="C6840" t="s">
        <v>8385</v>
      </c>
      <c r="F6840" s="7"/>
      <c r="G6840" s="4"/>
      <c r="H6840" s="4"/>
      <c r="I6840" s="25"/>
      <c r="J6840" s="4"/>
      <c r="N6840" t="s">
        <v>8327</v>
      </c>
      <c r="O6840" t="s">
        <v>8224</v>
      </c>
      <c r="P6840" t="s">
        <v>8385</v>
      </c>
      <c r="S6840" s="7"/>
      <c r="T6840" s="4"/>
      <c r="U6840" s="4"/>
      <c r="V6840" s="25"/>
      <c r="W6840" s="4"/>
    </row>
    <row r="6841" spans="1:23" x14ac:dyDescent="0.45">
      <c r="A6841" t="s">
        <v>8327</v>
      </c>
      <c r="B6841" t="s">
        <v>8224</v>
      </c>
      <c r="C6841" t="s">
        <v>8385</v>
      </c>
      <c r="D6841" s="8" t="s">
        <v>8372</v>
      </c>
      <c r="F6841" s="7">
        <v>1</v>
      </c>
      <c r="G6841" s="4">
        <v>3000</v>
      </c>
      <c r="H6841" s="4">
        <v>5824</v>
      </c>
      <c r="I6841" s="25">
        <v>38.523009259261016</v>
      </c>
      <c r="J6841" s="4">
        <v>159</v>
      </c>
      <c r="N6841" t="s">
        <v>8327</v>
      </c>
      <c r="O6841" t="s">
        <v>8224</v>
      </c>
      <c r="P6841" t="s">
        <v>8385</v>
      </c>
      <c r="Q6841" s="8" t="s">
        <v>8372</v>
      </c>
      <c r="S6841" s="7">
        <v>1</v>
      </c>
      <c r="T6841" s="4">
        <v>3000</v>
      </c>
      <c r="U6841" s="4">
        <v>5824</v>
      </c>
      <c r="V6841" s="25">
        <v>38.523009259261016</v>
      </c>
      <c r="W6841" s="4">
        <v>159</v>
      </c>
    </row>
    <row r="6842" spans="1:23" x14ac:dyDescent="0.45">
      <c r="A6842" t="s">
        <v>8327</v>
      </c>
      <c r="B6842" t="s">
        <v>8224</v>
      </c>
      <c r="C6842" t="s">
        <v>8385</v>
      </c>
      <c r="D6842" s="8" t="s">
        <v>8372</v>
      </c>
      <c r="E6842">
        <v>844</v>
      </c>
      <c r="F6842" s="7">
        <v>1</v>
      </c>
      <c r="G6842" s="4">
        <v>3000</v>
      </c>
      <c r="H6842" s="4">
        <v>5824</v>
      </c>
      <c r="I6842" s="25">
        <v>38.523009259261016</v>
      </c>
      <c r="J6842" s="4">
        <v>159</v>
      </c>
      <c r="N6842" t="s">
        <v>8327</v>
      </c>
      <c r="O6842" t="s">
        <v>8224</v>
      </c>
      <c r="P6842" t="s">
        <v>8385</v>
      </c>
      <c r="Q6842" s="8" t="s">
        <v>8372</v>
      </c>
      <c r="R6842">
        <v>844</v>
      </c>
      <c r="S6842" s="7">
        <v>1</v>
      </c>
      <c r="T6842" s="4">
        <v>3000</v>
      </c>
      <c r="U6842" s="4">
        <v>5824</v>
      </c>
      <c r="V6842" s="25">
        <v>38.523009259261016</v>
      </c>
      <c r="W6842" s="4">
        <v>159</v>
      </c>
    </row>
    <row r="6843" spans="1:23" x14ac:dyDescent="0.45">
      <c r="A6843" t="s">
        <v>8327</v>
      </c>
      <c r="B6843" t="s">
        <v>8224</v>
      </c>
      <c r="C6843" t="s">
        <v>8385</v>
      </c>
      <c r="D6843" s="8" t="s">
        <v>8373</v>
      </c>
      <c r="F6843" s="7">
        <v>1</v>
      </c>
      <c r="G6843" s="4">
        <v>5000</v>
      </c>
      <c r="H6843" s="4">
        <v>5066</v>
      </c>
      <c r="I6843" s="25">
        <v>30.041666666664241</v>
      </c>
      <c r="J6843" s="4">
        <v>94</v>
      </c>
      <c r="N6843" t="s">
        <v>8327</v>
      </c>
      <c r="O6843" t="s">
        <v>8224</v>
      </c>
      <c r="P6843" t="s">
        <v>8385</v>
      </c>
      <c r="Q6843" s="8" t="s">
        <v>8373</v>
      </c>
      <c r="S6843" s="7">
        <v>1</v>
      </c>
      <c r="T6843" s="4">
        <v>5000</v>
      </c>
      <c r="U6843" s="4">
        <v>5066</v>
      </c>
      <c r="V6843" s="25">
        <v>30.041666666664241</v>
      </c>
      <c r="W6843" s="4">
        <v>94</v>
      </c>
    </row>
    <row r="6844" spans="1:23" x14ac:dyDescent="0.45">
      <c r="A6844" t="s">
        <v>8327</v>
      </c>
      <c r="B6844" t="s">
        <v>8224</v>
      </c>
      <c r="C6844" t="s">
        <v>8385</v>
      </c>
      <c r="D6844" s="8" t="s">
        <v>8373</v>
      </c>
      <c r="E6844">
        <v>841</v>
      </c>
      <c r="F6844" s="7">
        <v>1</v>
      </c>
      <c r="G6844" s="4">
        <v>5000</v>
      </c>
      <c r="H6844" s="4">
        <v>5066</v>
      </c>
      <c r="I6844" s="25">
        <v>30.041666666664241</v>
      </c>
      <c r="J6844" s="4">
        <v>94</v>
      </c>
      <c r="N6844" t="s">
        <v>8327</v>
      </c>
      <c r="O6844" t="s">
        <v>8224</v>
      </c>
      <c r="P6844" t="s">
        <v>8385</v>
      </c>
      <c r="Q6844" s="8" t="s">
        <v>8373</v>
      </c>
      <c r="R6844">
        <v>841</v>
      </c>
      <c r="S6844" s="7">
        <v>1</v>
      </c>
      <c r="T6844" s="4">
        <v>5000</v>
      </c>
      <c r="U6844" s="4">
        <v>5066</v>
      </c>
      <c r="V6844" s="25">
        <v>30.041666666664241</v>
      </c>
      <c r="W6844" s="4">
        <v>94</v>
      </c>
    </row>
    <row r="6845" spans="1:23" x14ac:dyDescent="0.45">
      <c r="A6845" t="s">
        <v>8327</v>
      </c>
      <c r="B6845" t="s">
        <v>8224</v>
      </c>
      <c r="C6845" t="s">
        <v>8386</v>
      </c>
      <c r="F6845" s="7"/>
      <c r="G6845" s="4"/>
      <c r="H6845" s="4"/>
      <c r="I6845" s="25"/>
      <c r="J6845" s="4"/>
      <c r="N6845" t="s">
        <v>8327</v>
      </c>
      <c r="O6845" t="s">
        <v>8224</v>
      </c>
      <c r="P6845" t="s">
        <v>8386</v>
      </c>
      <c r="S6845" s="7"/>
      <c r="T6845" s="4"/>
      <c r="U6845" s="4"/>
      <c r="V6845" s="25"/>
      <c r="W6845" s="4"/>
    </row>
    <row r="6846" spans="1:23" x14ac:dyDescent="0.45">
      <c r="A6846" t="s">
        <v>8327</v>
      </c>
      <c r="B6846" t="s">
        <v>8224</v>
      </c>
      <c r="C6846" t="s">
        <v>8386</v>
      </c>
      <c r="D6846" s="8" t="s">
        <v>8376</v>
      </c>
      <c r="F6846" s="7">
        <v>1</v>
      </c>
      <c r="G6846" s="4">
        <v>300</v>
      </c>
      <c r="H6846" s="4">
        <v>300</v>
      </c>
      <c r="I6846" s="25">
        <v>30</v>
      </c>
      <c r="J6846" s="4">
        <v>10</v>
      </c>
      <c r="N6846" t="s">
        <v>8327</v>
      </c>
      <c r="O6846" t="s">
        <v>8224</v>
      </c>
      <c r="P6846" t="s">
        <v>8386</v>
      </c>
      <c r="Q6846" s="8" t="s">
        <v>8376</v>
      </c>
      <c r="S6846" s="7">
        <v>1</v>
      </c>
      <c r="T6846" s="4">
        <v>300</v>
      </c>
      <c r="U6846" s="4">
        <v>300</v>
      </c>
      <c r="V6846" s="25">
        <v>30</v>
      </c>
      <c r="W6846" s="4">
        <v>10</v>
      </c>
    </row>
    <row r="6847" spans="1:23" x14ac:dyDescent="0.45">
      <c r="A6847" t="s">
        <v>8327</v>
      </c>
      <c r="B6847" t="s">
        <v>8224</v>
      </c>
      <c r="C6847" t="s">
        <v>8386</v>
      </c>
      <c r="D6847" s="8" t="s">
        <v>8376</v>
      </c>
      <c r="E6847">
        <v>853</v>
      </c>
      <c r="F6847" s="7">
        <v>1</v>
      </c>
      <c r="G6847" s="4">
        <v>300</v>
      </c>
      <c r="H6847" s="4">
        <v>300</v>
      </c>
      <c r="I6847" s="25">
        <v>30</v>
      </c>
      <c r="J6847" s="4">
        <v>10</v>
      </c>
      <c r="N6847" t="s">
        <v>8327</v>
      </c>
      <c r="O6847" t="s">
        <v>8224</v>
      </c>
      <c r="P6847" t="s">
        <v>8386</v>
      </c>
      <c r="Q6847" s="8" t="s">
        <v>8376</v>
      </c>
      <c r="R6847">
        <v>853</v>
      </c>
      <c r="S6847" s="7">
        <v>1</v>
      </c>
      <c r="T6847" s="4">
        <v>300</v>
      </c>
      <c r="U6847" s="4">
        <v>300</v>
      </c>
      <c r="V6847" s="25">
        <v>30</v>
      </c>
      <c r="W6847" s="4">
        <v>10</v>
      </c>
    </row>
    <row r="6848" spans="1:23" x14ac:dyDescent="0.45">
      <c r="A6848" t="s">
        <v>8327</v>
      </c>
      <c r="B6848" t="s">
        <v>8224</v>
      </c>
      <c r="C6848" t="s">
        <v>8386</v>
      </c>
      <c r="D6848" s="8" t="s">
        <v>8377</v>
      </c>
      <c r="F6848" s="7">
        <v>1</v>
      </c>
      <c r="G6848" s="4">
        <v>4000</v>
      </c>
      <c r="H6848" s="4">
        <v>4796</v>
      </c>
      <c r="I6848" s="25">
        <v>27.958333333335759</v>
      </c>
      <c r="J6848" s="4">
        <v>115</v>
      </c>
      <c r="N6848" t="s">
        <v>8327</v>
      </c>
      <c r="O6848" t="s">
        <v>8224</v>
      </c>
      <c r="P6848" t="s">
        <v>8386</v>
      </c>
      <c r="Q6848" s="8" t="s">
        <v>8377</v>
      </c>
      <c r="S6848" s="7">
        <v>1</v>
      </c>
      <c r="T6848" s="4">
        <v>4000</v>
      </c>
      <c r="U6848" s="4">
        <v>4796</v>
      </c>
      <c r="V6848" s="25">
        <v>27.958333333335759</v>
      </c>
      <c r="W6848" s="4">
        <v>115</v>
      </c>
    </row>
    <row r="6849" spans="1:23" x14ac:dyDescent="0.45">
      <c r="A6849" t="s">
        <v>8327</v>
      </c>
      <c r="B6849" t="s">
        <v>8224</v>
      </c>
      <c r="C6849" t="s">
        <v>8386</v>
      </c>
      <c r="D6849" s="8" t="s">
        <v>8377</v>
      </c>
      <c r="E6849">
        <v>849</v>
      </c>
      <c r="F6849" s="7">
        <v>1</v>
      </c>
      <c r="G6849" s="4">
        <v>4000</v>
      </c>
      <c r="H6849" s="4">
        <v>4796</v>
      </c>
      <c r="I6849" s="25">
        <v>27.958333333335759</v>
      </c>
      <c r="J6849" s="4">
        <v>115</v>
      </c>
      <c r="N6849" t="s">
        <v>8327</v>
      </c>
      <c r="O6849" t="s">
        <v>8224</v>
      </c>
      <c r="P6849" t="s">
        <v>8386</v>
      </c>
      <c r="Q6849" s="8" t="s">
        <v>8377</v>
      </c>
      <c r="R6849">
        <v>849</v>
      </c>
      <c r="S6849" s="7">
        <v>1</v>
      </c>
      <c r="T6849" s="4">
        <v>4000</v>
      </c>
      <c r="U6849" s="4">
        <v>4796</v>
      </c>
      <c r="V6849" s="25">
        <v>27.958333333335759</v>
      </c>
      <c r="W6849" s="4">
        <v>115</v>
      </c>
    </row>
    <row r="6850" spans="1:23" x14ac:dyDescent="0.45">
      <c r="A6850" t="s">
        <v>8327</v>
      </c>
      <c r="B6850" t="s">
        <v>8224</v>
      </c>
      <c r="C6850" t="s">
        <v>8386</v>
      </c>
      <c r="D6850" s="8" t="s">
        <v>8378</v>
      </c>
      <c r="F6850" s="7">
        <v>1</v>
      </c>
      <c r="G6850" s="4">
        <v>300</v>
      </c>
      <c r="H6850" s="4">
        <v>300</v>
      </c>
      <c r="I6850" s="25">
        <v>30</v>
      </c>
      <c r="J6850" s="4">
        <v>16</v>
      </c>
      <c r="N6850" t="s">
        <v>8327</v>
      </c>
      <c r="O6850" t="s">
        <v>8224</v>
      </c>
      <c r="P6850" t="s">
        <v>8386</v>
      </c>
      <c r="Q6850" s="8" t="s">
        <v>8378</v>
      </c>
      <c r="S6850" s="7">
        <v>1</v>
      </c>
      <c r="T6850" s="4">
        <v>300</v>
      </c>
      <c r="U6850" s="4">
        <v>300</v>
      </c>
      <c r="V6850" s="25">
        <v>30</v>
      </c>
      <c r="W6850" s="4">
        <v>16</v>
      </c>
    </row>
    <row r="6851" spans="1:23" x14ac:dyDescent="0.45">
      <c r="A6851" t="s">
        <v>8327</v>
      </c>
      <c r="B6851" t="s">
        <v>8224</v>
      </c>
      <c r="C6851" t="s">
        <v>8386</v>
      </c>
      <c r="D6851" s="8" t="s">
        <v>8378</v>
      </c>
      <c r="E6851">
        <v>848</v>
      </c>
      <c r="F6851" s="7">
        <v>1</v>
      </c>
      <c r="G6851" s="4">
        <v>300</v>
      </c>
      <c r="H6851" s="4">
        <v>300</v>
      </c>
      <c r="I6851" s="25">
        <v>30</v>
      </c>
      <c r="J6851" s="4">
        <v>16</v>
      </c>
      <c r="N6851" t="s">
        <v>8327</v>
      </c>
      <c r="O6851" t="s">
        <v>8224</v>
      </c>
      <c r="P6851" t="s">
        <v>8386</v>
      </c>
      <c r="Q6851" s="8" t="s">
        <v>8378</v>
      </c>
      <c r="R6851">
        <v>848</v>
      </c>
      <c r="S6851" s="7">
        <v>1</v>
      </c>
      <c r="T6851" s="4">
        <v>300</v>
      </c>
      <c r="U6851" s="4">
        <v>300</v>
      </c>
      <c r="V6851" s="25">
        <v>30</v>
      </c>
      <c r="W6851" s="4">
        <v>16</v>
      </c>
    </row>
    <row r="6852" spans="1:23" x14ac:dyDescent="0.45">
      <c r="A6852" t="s">
        <v>8327</v>
      </c>
      <c r="B6852" t="s">
        <v>8224</v>
      </c>
      <c r="C6852" t="s">
        <v>8386</v>
      </c>
      <c r="D6852" s="8" t="s">
        <v>8369</v>
      </c>
      <c r="F6852" s="7">
        <v>1</v>
      </c>
      <c r="G6852" s="4">
        <v>4000</v>
      </c>
      <c r="H6852" s="4">
        <v>4187</v>
      </c>
      <c r="I6852" s="25">
        <v>30.17976851851563</v>
      </c>
      <c r="J6852" s="4">
        <v>98</v>
      </c>
      <c r="N6852" t="s">
        <v>8327</v>
      </c>
      <c r="O6852" t="s">
        <v>8224</v>
      </c>
      <c r="P6852" t="s">
        <v>8386</v>
      </c>
      <c r="Q6852" s="8" t="s">
        <v>8369</v>
      </c>
      <c r="S6852" s="7">
        <v>1</v>
      </c>
      <c r="T6852" s="4">
        <v>4000</v>
      </c>
      <c r="U6852" s="4">
        <v>4187</v>
      </c>
      <c r="V6852" s="25">
        <v>30.17976851851563</v>
      </c>
      <c r="W6852" s="4">
        <v>98</v>
      </c>
    </row>
    <row r="6853" spans="1:23" x14ac:dyDescent="0.45">
      <c r="A6853" t="s">
        <v>8327</v>
      </c>
      <c r="B6853" t="s">
        <v>8224</v>
      </c>
      <c r="C6853" t="s">
        <v>8386</v>
      </c>
      <c r="D6853" s="8" t="s">
        <v>8369</v>
      </c>
      <c r="E6853">
        <v>859</v>
      </c>
      <c r="F6853" s="7">
        <v>1</v>
      </c>
      <c r="G6853" s="4">
        <v>4000</v>
      </c>
      <c r="H6853" s="4">
        <v>4187</v>
      </c>
      <c r="I6853" s="25">
        <v>30.17976851851563</v>
      </c>
      <c r="J6853" s="4">
        <v>98</v>
      </c>
      <c r="N6853" t="s">
        <v>8327</v>
      </c>
      <c r="O6853" t="s">
        <v>8224</v>
      </c>
      <c r="P6853" t="s">
        <v>8386</v>
      </c>
      <c r="Q6853" s="8" t="s">
        <v>8369</v>
      </c>
      <c r="R6853">
        <v>859</v>
      </c>
      <c r="S6853" s="7">
        <v>1</v>
      </c>
      <c r="T6853" s="4">
        <v>4000</v>
      </c>
      <c r="U6853" s="4">
        <v>4187</v>
      </c>
      <c r="V6853" s="25">
        <v>30.17976851851563</v>
      </c>
      <c r="W6853" s="4">
        <v>98</v>
      </c>
    </row>
    <row r="6854" spans="1:23" x14ac:dyDescent="0.45">
      <c r="A6854" t="s">
        <v>8327</v>
      </c>
      <c r="B6854" t="s">
        <v>8224</v>
      </c>
      <c r="C6854" t="s">
        <v>8386</v>
      </c>
      <c r="D6854" s="8" t="s">
        <v>8380</v>
      </c>
      <c r="F6854" s="7">
        <v>1</v>
      </c>
      <c r="G6854" s="4">
        <v>10</v>
      </c>
      <c r="H6854" s="4">
        <v>10</v>
      </c>
      <c r="I6854" s="25">
        <v>30</v>
      </c>
      <c r="J6854" s="4">
        <v>1</v>
      </c>
      <c r="N6854" t="s">
        <v>8327</v>
      </c>
      <c r="O6854" t="s">
        <v>8224</v>
      </c>
      <c r="P6854" t="s">
        <v>8386</v>
      </c>
      <c r="Q6854" s="8" t="s">
        <v>8380</v>
      </c>
      <c r="S6854" s="7">
        <v>1</v>
      </c>
      <c r="T6854" s="4">
        <v>10</v>
      </c>
      <c r="U6854" s="4">
        <v>10</v>
      </c>
      <c r="V6854" s="25">
        <v>30</v>
      </c>
      <c r="W6854" s="4">
        <v>1</v>
      </c>
    </row>
    <row r="6855" spans="1:23" x14ac:dyDescent="0.45">
      <c r="A6855" t="s">
        <v>8327</v>
      </c>
      <c r="B6855" t="s">
        <v>8224</v>
      </c>
      <c r="C6855" t="s">
        <v>8386</v>
      </c>
      <c r="D6855" s="8" t="s">
        <v>8380</v>
      </c>
      <c r="E6855">
        <v>847</v>
      </c>
      <c r="F6855" s="7">
        <v>1</v>
      </c>
      <c r="G6855" s="4">
        <v>10</v>
      </c>
      <c r="H6855" s="4">
        <v>10</v>
      </c>
      <c r="I6855" s="25">
        <v>30</v>
      </c>
      <c r="J6855" s="4">
        <v>1</v>
      </c>
      <c r="N6855" t="s">
        <v>8327</v>
      </c>
      <c r="O6855" t="s">
        <v>8224</v>
      </c>
      <c r="P6855" t="s">
        <v>8386</v>
      </c>
      <c r="Q6855" s="8" t="s">
        <v>8380</v>
      </c>
      <c r="R6855">
        <v>847</v>
      </c>
      <c r="S6855" s="7">
        <v>1</v>
      </c>
      <c r="T6855" s="4">
        <v>10</v>
      </c>
      <c r="U6855" s="4">
        <v>10</v>
      </c>
      <c r="V6855" s="25">
        <v>30</v>
      </c>
      <c r="W6855" s="4">
        <v>1</v>
      </c>
    </row>
    <row r="6856" spans="1:23" x14ac:dyDescent="0.45">
      <c r="A6856" t="s">
        <v>8327</v>
      </c>
      <c r="B6856" t="s">
        <v>8224</v>
      </c>
      <c r="C6856" t="s">
        <v>8387</v>
      </c>
      <c r="F6856" s="7"/>
      <c r="G6856" s="4"/>
      <c r="H6856" s="4"/>
      <c r="I6856" s="25"/>
      <c r="J6856" s="4"/>
      <c r="N6856" t="s">
        <v>8327</v>
      </c>
      <c r="O6856" t="s">
        <v>8224</v>
      </c>
      <c r="P6856" t="s">
        <v>8387</v>
      </c>
      <c r="S6856" s="7"/>
      <c r="T6856" s="4"/>
      <c r="U6856" s="4"/>
      <c r="V6856" s="25"/>
      <c r="W6856" s="4"/>
    </row>
    <row r="6857" spans="1:23" x14ac:dyDescent="0.45">
      <c r="A6857" t="s">
        <v>8327</v>
      </c>
      <c r="B6857" t="s">
        <v>8224</v>
      </c>
      <c r="C6857" t="s">
        <v>8387</v>
      </c>
      <c r="D6857" s="8" t="s">
        <v>8378</v>
      </c>
      <c r="F6857" s="7">
        <v>1</v>
      </c>
      <c r="G6857" s="4">
        <v>4000</v>
      </c>
      <c r="H6857" s="4">
        <v>6207</v>
      </c>
      <c r="I6857" s="25">
        <v>32.379895833328192</v>
      </c>
      <c r="J6857" s="4">
        <v>133</v>
      </c>
      <c r="N6857" t="s">
        <v>8327</v>
      </c>
      <c r="O6857" t="s">
        <v>8224</v>
      </c>
      <c r="P6857" t="s">
        <v>8387</v>
      </c>
      <c r="Q6857" s="8" t="s">
        <v>8378</v>
      </c>
      <c r="S6857" s="7">
        <v>1</v>
      </c>
      <c r="T6857" s="4">
        <v>4000</v>
      </c>
      <c r="U6857" s="4">
        <v>6207</v>
      </c>
      <c r="V6857" s="25">
        <v>32.379895833328192</v>
      </c>
      <c r="W6857" s="4">
        <v>133</v>
      </c>
    </row>
    <row r="6858" spans="1:23" x14ac:dyDescent="0.45">
      <c r="A6858" t="s">
        <v>8327</v>
      </c>
      <c r="B6858" t="s">
        <v>8224</v>
      </c>
      <c r="C6858" t="s">
        <v>8387</v>
      </c>
      <c r="D6858" s="8" t="s">
        <v>8378</v>
      </c>
      <c r="E6858">
        <v>850</v>
      </c>
      <c r="F6858" s="7">
        <v>1</v>
      </c>
      <c r="G6858" s="4">
        <v>4000</v>
      </c>
      <c r="H6858" s="4">
        <v>6207</v>
      </c>
      <c r="I6858" s="25">
        <v>32.379895833328192</v>
      </c>
      <c r="J6858" s="4">
        <v>133</v>
      </c>
      <c r="N6858" t="s">
        <v>8327</v>
      </c>
      <c r="O6858" t="s">
        <v>8224</v>
      </c>
      <c r="P6858" t="s">
        <v>8387</v>
      </c>
      <c r="Q6858" s="8" t="s">
        <v>8378</v>
      </c>
      <c r="R6858">
        <v>850</v>
      </c>
      <c r="S6858" s="7">
        <v>1</v>
      </c>
      <c r="T6858" s="4">
        <v>4000</v>
      </c>
      <c r="U6858" s="4">
        <v>6207</v>
      </c>
      <c r="V6858" s="25">
        <v>32.379895833328192</v>
      </c>
      <c r="W6858" s="4">
        <v>133</v>
      </c>
    </row>
    <row r="6859" spans="1:23" x14ac:dyDescent="0.45">
      <c r="A6859" t="s">
        <v>8327</v>
      </c>
      <c r="B6859" t="s">
        <v>8224</v>
      </c>
      <c r="C6859" t="s">
        <v>8387</v>
      </c>
      <c r="D6859" s="8" t="s">
        <v>8380</v>
      </c>
      <c r="F6859" s="7">
        <v>1</v>
      </c>
      <c r="G6859" s="4">
        <v>1450</v>
      </c>
      <c r="H6859" s="4">
        <v>1500</v>
      </c>
      <c r="I6859" s="25">
        <v>30</v>
      </c>
      <c r="J6859" s="4">
        <v>47</v>
      </c>
      <c r="N6859" t="s">
        <v>8327</v>
      </c>
      <c r="O6859" t="s">
        <v>8224</v>
      </c>
      <c r="P6859" t="s">
        <v>8387</v>
      </c>
      <c r="Q6859" s="8" t="s">
        <v>8380</v>
      </c>
      <c r="S6859" s="7">
        <v>1</v>
      </c>
      <c r="T6859" s="4">
        <v>1450</v>
      </c>
      <c r="U6859" s="4">
        <v>1500</v>
      </c>
      <c r="V6859" s="25">
        <v>30</v>
      </c>
      <c r="W6859" s="4">
        <v>47</v>
      </c>
    </row>
    <row r="6860" spans="1:23" x14ac:dyDescent="0.45">
      <c r="A6860" t="s">
        <v>8327</v>
      </c>
      <c r="B6860" t="s">
        <v>8224</v>
      </c>
      <c r="C6860" t="s">
        <v>8387</v>
      </c>
      <c r="D6860" s="8" t="s">
        <v>8380</v>
      </c>
      <c r="E6860">
        <v>855</v>
      </c>
      <c r="F6860" s="7">
        <v>1</v>
      </c>
      <c r="G6860" s="4">
        <v>1450</v>
      </c>
      <c r="H6860" s="4">
        <v>1500</v>
      </c>
      <c r="I6860" s="25">
        <v>30</v>
      </c>
      <c r="J6860" s="4">
        <v>47</v>
      </c>
      <c r="N6860" t="s">
        <v>8327</v>
      </c>
      <c r="O6860" t="s">
        <v>8224</v>
      </c>
      <c r="P6860" t="s">
        <v>8387</v>
      </c>
      <c r="Q6860" s="8" t="s">
        <v>8380</v>
      </c>
      <c r="R6860">
        <v>855</v>
      </c>
      <c r="S6860" s="7">
        <v>1</v>
      </c>
      <c r="T6860" s="4">
        <v>1450</v>
      </c>
      <c r="U6860" s="4">
        <v>1500</v>
      </c>
      <c r="V6860" s="25">
        <v>30</v>
      </c>
      <c r="W6860" s="4">
        <v>47</v>
      </c>
    </row>
    <row r="6861" spans="1:23" x14ac:dyDescent="0.45">
      <c r="A6861" t="s">
        <v>8327</v>
      </c>
      <c r="B6861" t="s">
        <v>8224</v>
      </c>
      <c r="C6861" t="s">
        <v>8387</v>
      </c>
      <c r="D6861" s="8" t="s">
        <v>8370</v>
      </c>
      <c r="F6861" s="7">
        <v>1</v>
      </c>
      <c r="G6861" s="4">
        <v>5000</v>
      </c>
      <c r="H6861" s="4">
        <v>6019.01</v>
      </c>
      <c r="I6861" s="25">
        <v>39.960000000006403</v>
      </c>
      <c r="J6861" s="4">
        <v>177</v>
      </c>
      <c r="N6861" t="s">
        <v>8327</v>
      </c>
      <c r="O6861" t="s">
        <v>8224</v>
      </c>
      <c r="P6861" t="s">
        <v>8387</v>
      </c>
      <c r="Q6861" s="8" t="s">
        <v>8370</v>
      </c>
      <c r="S6861" s="7">
        <v>1</v>
      </c>
      <c r="T6861" s="4">
        <v>5000</v>
      </c>
      <c r="U6861" s="4">
        <v>6019.01</v>
      </c>
      <c r="V6861" s="25">
        <v>39.960000000006403</v>
      </c>
      <c r="W6861" s="4">
        <v>177</v>
      </c>
    </row>
    <row r="6862" spans="1:23" x14ac:dyDescent="0.45">
      <c r="A6862" t="s">
        <v>8327</v>
      </c>
      <c r="B6862" t="s">
        <v>8224</v>
      </c>
      <c r="C6862" t="s">
        <v>8387</v>
      </c>
      <c r="D6862" s="8" t="s">
        <v>8370</v>
      </c>
      <c r="E6862">
        <v>845</v>
      </c>
      <c r="F6862" s="7">
        <v>1</v>
      </c>
      <c r="G6862" s="4">
        <v>5000</v>
      </c>
      <c r="H6862" s="4">
        <v>6019.01</v>
      </c>
      <c r="I6862" s="25">
        <v>39.960000000006403</v>
      </c>
      <c r="J6862" s="4">
        <v>177</v>
      </c>
      <c r="N6862" t="s">
        <v>8327</v>
      </c>
      <c r="O6862" t="s">
        <v>8224</v>
      </c>
      <c r="P6862" t="s">
        <v>8387</v>
      </c>
      <c r="Q6862" s="8" t="s">
        <v>8370</v>
      </c>
      <c r="R6862">
        <v>845</v>
      </c>
      <c r="S6862" s="7">
        <v>1</v>
      </c>
      <c r="T6862" s="4">
        <v>5000</v>
      </c>
      <c r="U6862" s="4">
        <v>6019.01</v>
      </c>
      <c r="V6862" s="25">
        <v>39.960000000006403</v>
      </c>
      <c r="W6862" s="4">
        <v>177</v>
      </c>
    </row>
    <row r="6863" spans="1:23" x14ac:dyDescent="0.45">
      <c r="A6863" t="s">
        <v>8327</v>
      </c>
      <c r="B6863" t="s">
        <v>8224</v>
      </c>
      <c r="C6863" t="s">
        <v>8387</v>
      </c>
      <c r="D6863" s="8" t="s">
        <v>8371</v>
      </c>
      <c r="F6863" s="7">
        <v>1</v>
      </c>
      <c r="G6863" s="4">
        <v>10000</v>
      </c>
      <c r="H6863" s="4">
        <v>12041.66</v>
      </c>
      <c r="I6863" s="25">
        <v>30</v>
      </c>
      <c r="J6863" s="4">
        <v>190</v>
      </c>
      <c r="N6863" t="s">
        <v>8327</v>
      </c>
      <c r="O6863" t="s">
        <v>8224</v>
      </c>
      <c r="P6863" t="s">
        <v>8387</v>
      </c>
      <c r="Q6863" s="8" t="s">
        <v>8371</v>
      </c>
      <c r="S6863" s="7">
        <v>1</v>
      </c>
      <c r="T6863" s="4">
        <v>10000</v>
      </c>
      <c r="U6863" s="4">
        <v>12041.66</v>
      </c>
      <c r="V6863" s="25">
        <v>30</v>
      </c>
      <c r="W6863" s="4">
        <v>190</v>
      </c>
    </row>
    <row r="6864" spans="1:23" x14ac:dyDescent="0.45">
      <c r="A6864" t="s">
        <v>8327</v>
      </c>
      <c r="B6864" t="s">
        <v>8224</v>
      </c>
      <c r="C6864" t="s">
        <v>8387</v>
      </c>
      <c r="D6864" s="8" t="s">
        <v>8371</v>
      </c>
      <c r="E6864">
        <v>840</v>
      </c>
      <c r="F6864" s="7">
        <v>1</v>
      </c>
      <c r="G6864" s="4">
        <v>10000</v>
      </c>
      <c r="H6864" s="4">
        <v>12041.66</v>
      </c>
      <c r="I6864" s="25">
        <v>30</v>
      </c>
      <c r="J6864" s="4">
        <v>190</v>
      </c>
      <c r="N6864" t="s">
        <v>8327</v>
      </c>
      <c r="O6864" t="s">
        <v>8224</v>
      </c>
      <c r="P6864" t="s">
        <v>8387</v>
      </c>
      <c r="Q6864" s="8" t="s">
        <v>8371</v>
      </c>
      <c r="R6864">
        <v>840</v>
      </c>
      <c r="S6864" s="7">
        <v>1</v>
      </c>
      <c r="T6864" s="4">
        <v>10000</v>
      </c>
      <c r="U6864" s="4">
        <v>12041.66</v>
      </c>
      <c r="V6864" s="25">
        <v>30</v>
      </c>
      <c r="W6864" s="4">
        <v>190</v>
      </c>
    </row>
    <row r="6865" spans="1:23" x14ac:dyDescent="0.45">
      <c r="A6865" t="s">
        <v>8327</v>
      </c>
      <c r="B6865" t="s">
        <v>8224</v>
      </c>
      <c r="C6865" t="s">
        <v>8387</v>
      </c>
      <c r="D6865" s="8" t="s">
        <v>8373</v>
      </c>
      <c r="F6865" s="7">
        <v>1</v>
      </c>
      <c r="G6865" s="4">
        <v>3500</v>
      </c>
      <c r="H6865" s="4">
        <v>3674</v>
      </c>
      <c r="I6865" s="25">
        <v>11.069502314814599</v>
      </c>
      <c r="J6865" s="4">
        <v>62</v>
      </c>
      <c r="N6865" t="s">
        <v>8327</v>
      </c>
      <c r="O6865" t="s">
        <v>8224</v>
      </c>
      <c r="P6865" t="s">
        <v>8387</v>
      </c>
      <c r="Q6865" s="8" t="s">
        <v>8373</v>
      </c>
      <c r="S6865" s="7">
        <v>1</v>
      </c>
      <c r="T6865" s="4">
        <v>3500</v>
      </c>
      <c r="U6865" s="4">
        <v>3674</v>
      </c>
      <c r="V6865" s="25">
        <v>11.069502314814599</v>
      </c>
      <c r="W6865" s="4">
        <v>62</v>
      </c>
    </row>
    <row r="6866" spans="1:23" x14ac:dyDescent="0.45">
      <c r="A6866" t="s">
        <v>8327</v>
      </c>
      <c r="B6866" t="s">
        <v>8224</v>
      </c>
      <c r="C6866" t="s">
        <v>8387</v>
      </c>
      <c r="D6866" s="8" t="s">
        <v>8373</v>
      </c>
      <c r="E6866">
        <v>852</v>
      </c>
      <c r="F6866" s="7">
        <v>1</v>
      </c>
      <c r="G6866" s="4">
        <v>3500</v>
      </c>
      <c r="H6866" s="4">
        <v>3674</v>
      </c>
      <c r="I6866" s="25">
        <v>11.069502314814599</v>
      </c>
      <c r="J6866" s="4">
        <v>62</v>
      </c>
      <c r="N6866" t="s">
        <v>8327</v>
      </c>
      <c r="O6866" t="s">
        <v>8224</v>
      </c>
      <c r="P6866" t="s">
        <v>8387</v>
      </c>
      <c r="Q6866" s="8" t="s">
        <v>8373</v>
      </c>
      <c r="R6866">
        <v>852</v>
      </c>
      <c r="S6866" s="7">
        <v>1</v>
      </c>
      <c r="T6866" s="4">
        <v>3500</v>
      </c>
      <c r="U6866" s="4">
        <v>3674</v>
      </c>
      <c r="V6866" s="25">
        <v>11.069502314814599</v>
      </c>
      <c r="W6866" s="4">
        <v>62</v>
      </c>
    </row>
    <row r="6867" spans="1:23" x14ac:dyDescent="0.45">
      <c r="A6867" t="s">
        <v>8327</v>
      </c>
      <c r="B6867" t="s">
        <v>8224</v>
      </c>
      <c r="C6867" t="s">
        <v>8387</v>
      </c>
      <c r="D6867" s="8" t="s">
        <v>8374</v>
      </c>
      <c r="F6867" s="7">
        <v>2</v>
      </c>
      <c r="G6867" s="4">
        <v>30800</v>
      </c>
      <c r="H6867" s="4">
        <v>40879.300000000003</v>
      </c>
      <c r="I6867" s="25">
        <v>23.537731481479568</v>
      </c>
      <c r="J6867" s="4">
        <v>626</v>
      </c>
      <c r="N6867" t="s">
        <v>8327</v>
      </c>
      <c r="O6867" t="s">
        <v>8224</v>
      </c>
      <c r="P6867" t="s">
        <v>8387</v>
      </c>
      <c r="Q6867" s="8" t="s">
        <v>8374</v>
      </c>
      <c r="S6867" s="7">
        <v>2</v>
      </c>
      <c r="T6867" s="4">
        <v>30800</v>
      </c>
      <c r="U6867" s="4">
        <v>40879.300000000003</v>
      </c>
      <c r="V6867" s="25">
        <v>23.537731481479568</v>
      </c>
      <c r="W6867" s="4">
        <v>626</v>
      </c>
    </row>
    <row r="6868" spans="1:23" x14ac:dyDescent="0.45">
      <c r="A6868" t="s">
        <v>8327</v>
      </c>
      <c r="B6868" t="s">
        <v>8224</v>
      </c>
      <c r="C6868" t="s">
        <v>8387</v>
      </c>
      <c r="D6868" s="8" t="s">
        <v>8374</v>
      </c>
      <c r="E6868">
        <v>843</v>
      </c>
      <c r="F6868" s="7">
        <v>1</v>
      </c>
      <c r="G6868" s="4">
        <v>3000</v>
      </c>
      <c r="H6868" s="4">
        <v>8014</v>
      </c>
      <c r="I6868" s="25">
        <v>17.075462962959136</v>
      </c>
      <c r="J6868" s="4">
        <v>127</v>
      </c>
      <c r="N6868" t="s">
        <v>8327</v>
      </c>
      <c r="O6868" t="s">
        <v>8224</v>
      </c>
      <c r="P6868" t="s">
        <v>8387</v>
      </c>
      <c r="Q6868" s="8" t="s">
        <v>8374</v>
      </c>
      <c r="R6868">
        <v>843</v>
      </c>
      <c r="S6868" s="7">
        <v>1</v>
      </c>
      <c r="T6868" s="4">
        <v>3000</v>
      </c>
      <c r="U6868" s="4">
        <v>8014</v>
      </c>
      <c r="V6868" s="25">
        <v>17.075462962959136</v>
      </c>
      <c r="W6868" s="4">
        <v>127</v>
      </c>
    </row>
    <row r="6869" spans="1:23" x14ac:dyDescent="0.45">
      <c r="A6869" t="s">
        <v>8327</v>
      </c>
      <c r="B6869" t="s">
        <v>8224</v>
      </c>
      <c r="C6869" t="s">
        <v>8387</v>
      </c>
      <c r="D6869" s="8" t="s">
        <v>8374</v>
      </c>
      <c r="E6869">
        <v>854</v>
      </c>
      <c r="F6869" s="7">
        <v>1</v>
      </c>
      <c r="G6869" s="4">
        <v>27800</v>
      </c>
      <c r="H6869" s="4">
        <v>32865.300000000003</v>
      </c>
      <c r="I6869" s="25">
        <v>30</v>
      </c>
      <c r="J6869" s="4">
        <v>499</v>
      </c>
      <c r="N6869" t="s">
        <v>8327</v>
      </c>
      <c r="O6869" t="s">
        <v>8224</v>
      </c>
      <c r="P6869" t="s">
        <v>8387</v>
      </c>
      <c r="Q6869" s="8" t="s">
        <v>8374</v>
      </c>
      <c r="R6869">
        <v>854</v>
      </c>
      <c r="S6869" s="7">
        <v>1</v>
      </c>
      <c r="T6869" s="4">
        <v>27800</v>
      </c>
      <c r="U6869" s="4">
        <v>32865.300000000003</v>
      </c>
      <c r="V6869" s="25">
        <v>30</v>
      </c>
      <c r="W6869" s="4">
        <v>499</v>
      </c>
    </row>
    <row r="6870" spans="1:23" x14ac:dyDescent="0.45">
      <c r="A6870" t="s">
        <v>8345</v>
      </c>
      <c r="B6870"/>
      <c r="F6870" s="7">
        <v>20</v>
      </c>
      <c r="G6870" s="4">
        <v>257491</v>
      </c>
      <c r="H6870" s="4">
        <v>7737</v>
      </c>
      <c r="I6870" s="25">
        <v>35.202394675926556</v>
      </c>
      <c r="J6870" s="4">
        <v>145</v>
      </c>
      <c r="N6870" t="s">
        <v>8345</v>
      </c>
      <c r="O6870"/>
      <c r="S6870" s="7">
        <v>20</v>
      </c>
      <c r="T6870" s="4">
        <v>257491</v>
      </c>
      <c r="U6870" s="4">
        <v>7737</v>
      </c>
      <c r="V6870" s="25">
        <v>35.202394675926556</v>
      </c>
      <c r="W6870" s="4">
        <v>145</v>
      </c>
    </row>
    <row r="6871" spans="1:23" x14ac:dyDescent="0.45">
      <c r="A6871" t="s">
        <v>8345</v>
      </c>
      <c r="B6871" t="s">
        <v>8229</v>
      </c>
      <c r="F6871" s="7">
        <v>1</v>
      </c>
      <c r="G6871" s="4">
        <v>2000</v>
      </c>
      <c r="H6871" s="4">
        <v>1580</v>
      </c>
      <c r="I6871" s="25">
        <v>21.562870370369637</v>
      </c>
      <c r="J6871" s="4">
        <v>12</v>
      </c>
      <c r="N6871" t="s">
        <v>8345</v>
      </c>
      <c r="O6871" t="s">
        <v>8229</v>
      </c>
      <c r="S6871" s="7">
        <v>1</v>
      </c>
      <c r="T6871" s="4">
        <v>2000</v>
      </c>
      <c r="U6871" s="4">
        <v>1580</v>
      </c>
      <c r="V6871" s="25">
        <v>21.562870370369637</v>
      </c>
      <c r="W6871" s="4">
        <v>12</v>
      </c>
    </row>
    <row r="6872" spans="1:23" x14ac:dyDescent="0.45">
      <c r="A6872" t="s">
        <v>8345</v>
      </c>
      <c r="B6872" t="s">
        <v>8229</v>
      </c>
      <c r="C6872" t="s">
        <v>8387</v>
      </c>
      <c r="F6872" s="7"/>
      <c r="G6872" s="4"/>
      <c r="H6872" s="4"/>
      <c r="I6872" s="25"/>
      <c r="J6872" s="4"/>
      <c r="N6872" t="s">
        <v>8345</v>
      </c>
      <c r="O6872" t="s">
        <v>8229</v>
      </c>
      <c r="P6872" t="s">
        <v>8387</v>
      </c>
      <c r="S6872" s="7"/>
      <c r="T6872" s="4"/>
      <c r="U6872" s="4"/>
      <c r="V6872" s="25"/>
      <c r="W6872" s="4"/>
    </row>
    <row r="6873" spans="1:23" x14ac:dyDescent="0.45">
      <c r="A6873" t="s">
        <v>8345</v>
      </c>
      <c r="B6873" t="s">
        <v>8229</v>
      </c>
      <c r="C6873" t="s">
        <v>8387</v>
      </c>
      <c r="D6873" s="8" t="s">
        <v>8381</v>
      </c>
      <c r="F6873" s="7">
        <v>1</v>
      </c>
      <c r="G6873" s="4">
        <v>2000</v>
      </c>
      <c r="H6873" s="4">
        <v>1580</v>
      </c>
      <c r="I6873" s="25">
        <v>21.562870370369637</v>
      </c>
      <c r="J6873" s="4">
        <v>12</v>
      </c>
      <c r="N6873" t="s">
        <v>8345</v>
      </c>
      <c r="O6873" t="s">
        <v>8229</v>
      </c>
      <c r="P6873" t="s">
        <v>8387</v>
      </c>
      <c r="Q6873" s="8" t="s">
        <v>8381</v>
      </c>
      <c r="S6873" s="7">
        <v>1</v>
      </c>
      <c r="T6873" s="4">
        <v>2000</v>
      </c>
      <c r="U6873" s="4">
        <v>1580</v>
      </c>
      <c r="V6873" s="25">
        <v>21.562870370369637</v>
      </c>
      <c r="W6873" s="4">
        <v>12</v>
      </c>
    </row>
    <row r="6874" spans="1:23" x14ac:dyDescent="0.45">
      <c r="A6874" t="s">
        <v>8345</v>
      </c>
      <c r="B6874" t="s">
        <v>8229</v>
      </c>
      <c r="C6874" t="s">
        <v>8387</v>
      </c>
      <c r="D6874" s="8" t="s">
        <v>8381</v>
      </c>
      <c r="E6874">
        <v>1585</v>
      </c>
      <c r="F6874" s="7">
        <v>1</v>
      </c>
      <c r="G6874" s="4">
        <v>2000</v>
      </c>
      <c r="H6874" s="4">
        <v>1580</v>
      </c>
      <c r="I6874" s="25">
        <v>21.562870370369637</v>
      </c>
      <c r="J6874" s="4">
        <v>12</v>
      </c>
      <c r="N6874" t="s">
        <v>8345</v>
      </c>
      <c r="O6874" t="s">
        <v>8229</v>
      </c>
      <c r="P6874" t="s">
        <v>8387</v>
      </c>
      <c r="Q6874" s="8" t="s">
        <v>8381</v>
      </c>
      <c r="R6874">
        <v>1585</v>
      </c>
      <c r="S6874" s="7">
        <v>1</v>
      </c>
      <c r="T6874" s="4">
        <v>2000</v>
      </c>
      <c r="U6874" s="4">
        <v>1580</v>
      </c>
      <c r="V6874" s="25">
        <v>21.562870370369637</v>
      </c>
      <c r="W6874" s="4">
        <v>12</v>
      </c>
    </row>
    <row r="6875" spans="1:23" x14ac:dyDescent="0.45">
      <c r="A6875" t="s">
        <v>8345</v>
      </c>
      <c r="B6875" t="s">
        <v>8225</v>
      </c>
      <c r="F6875" s="7">
        <v>5</v>
      </c>
      <c r="G6875" s="4">
        <v>38750</v>
      </c>
      <c r="H6875" s="4">
        <v>4187</v>
      </c>
      <c r="I6875" s="25">
        <v>33.391666666670062</v>
      </c>
      <c r="J6875" s="4">
        <v>97</v>
      </c>
      <c r="N6875" t="s">
        <v>8345</v>
      </c>
      <c r="O6875" t="s">
        <v>8225</v>
      </c>
      <c r="S6875" s="7">
        <v>5</v>
      </c>
      <c r="T6875" s="4">
        <v>38750</v>
      </c>
      <c r="U6875" s="4">
        <v>4187</v>
      </c>
      <c r="V6875" s="25">
        <v>33.391666666670062</v>
      </c>
      <c r="W6875" s="4">
        <v>97</v>
      </c>
    </row>
    <row r="6876" spans="1:23" x14ac:dyDescent="0.45">
      <c r="A6876" t="s">
        <v>8345</v>
      </c>
      <c r="B6876" t="s">
        <v>8225</v>
      </c>
      <c r="C6876" t="s">
        <v>8385</v>
      </c>
      <c r="F6876" s="7"/>
      <c r="G6876" s="4"/>
      <c r="H6876" s="4"/>
      <c r="I6876" s="25"/>
      <c r="J6876" s="4"/>
      <c r="N6876" t="s">
        <v>8345</v>
      </c>
      <c r="O6876" t="s">
        <v>8225</v>
      </c>
      <c r="P6876" t="s">
        <v>8385</v>
      </c>
      <c r="S6876" s="7"/>
      <c r="T6876" s="4"/>
      <c r="U6876" s="4"/>
      <c r="V6876" s="25"/>
      <c r="W6876" s="4"/>
    </row>
    <row r="6877" spans="1:23" x14ac:dyDescent="0.45">
      <c r="A6877" t="s">
        <v>8345</v>
      </c>
      <c r="B6877" t="s">
        <v>8225</v>
      </c>
      <c r="C6877" t="s">
        <v>8385</v>
      </c>
      <c r="D6877" s="8" t="s">
        <v>8371</v>
      </c>
      <c r="F6877" s="7">
        <v>1</v>
      </c>
      <c r="G6877" s="4">
        <v>20000</v>
      </c>
      <c r="H6877" s="4">
        <v>15</v>
      </c>
      <c r="I6877" s="25">
        <v>30</v>
      </c>
      <c r="J6877" s="4">
        <v>1</v>
      </c>
      <c r="N6877" t="s">
        <v>8345</v>
      </c>
      <c r="O6877" t="s">
        <v>8225</v>
      </c>
      <c r="P6877" t="s">
        <v>8385</v>
      </c>
      <c r="Q6877" s="8" t="s">
        <v>8371</v>
      </c>
      <c r="S6877" s="7">
        <v>1</v>
      </c>
      <c r="T6877" s="4">
        <v>20000</v>
      </c>
      <c r="U6877" s="4">
        <v>15</v>
      </c>
      <c r="V6877" s="25">
        <v>30</v>
      </c>
      <c r="W6877" s="4">
        <v>1</v>
      </c>
    </row>
    <row r="6878" spans="1:23" x14ac:dyDescent="0.45">
      <c r="A6878" t="s">
        <v>8345</v>
      </c>
      <c r="B6878" t="s">
        <v>8225</v>
      </c>
      <c r="C6878" t="s">
        <v>8385</v>
      </c>
      <c r="D6878" s="8" t="s">
        <v>8371</v>
      </c>
      <c r="E6878">
        <v>1583</v>
      </c>
      <c r="F6878" s="7">
        <v>1</v>
      </c>
      <c r="G6878" s="4">
        <v>20000</v>
      </c>
      <c r="H6878" s="4">
        <v>15</v>
      </c>
      <c r="I6878" s="25">
        <v>30</v>
      </c>
      <c r="J6878" s="4">
        <v>1</v>
      </c>
      <c r="N6878" t="s">
        <v>8345</v>
      </c>
      <c r="O6878" t="s">
        <v>8225</v>
      </c>
      <c r="P6878" t="s">
        <v>8385</v>
      </c>
      <c r="Q6878" s="8" t="s">
        <v>8371</v>
      </c>
      <c r="R6878">
        <v>1583</v>
      </c>
      <c r="S6878" s="7">
        <v>1</v>
      </c>
      <c r="T6878" s="4">
        <v>20000</v>
      </c>
      <c r="U6878" s="4">
        <v>15</v>
      </c>
      <c r="V6878" s="25">
        <v>30</v>
      </c>
      <c r="W6878" s="4">
        <v>1</v>
      </c>
    </row>
    <row r="6879" spans="1:23" x14ac:dyDescent="0.45">
      <c r="A6879" t="s">
        <v>8345</v>
      </c>
      <c r="B6879" t="s">
        <v>8225</v>
      </c>
      <c r="C6879" t="s">
        <v>8385</v>
      </c>
      <c r="D6879" s="8" t="s">
        <v>8373</v>
      </c>
      <c r="F6879" s="7">
        <v>1</v>
      </c>
      <c r="G6879" s="4">
        <v>3250</v>
      </c>
      <c r="H6879" s="4">
        <v>75</v>
      </c>
      <c r="I6879" s="25">
        <v>45.041666666664241</v>
      </c>
      <c r="J6879" s="4">
        <v>3</v>
      </c>
      <c r="N6879" t="s">
        <v>8345</v>
      </c>
      <c r="O6879" t="s">
        <v>8225</v>
      </c>
      <c r="P6879" t="s">
        <v>8385</v>
      </c>
      <c r="Q6879" s="8" t="s">
        <v>8373</v>
      </c>
      <c r="S6879" s="7">
        <v>1</v>
      </c>
      <c r="T6879" s="4">
        <v>3250</v>
      </c>
      <c r="U6879" s="4">
        <v>75</v>
      </c>
      <c r="V6879" s="25">
        <v>45.041666666664241</v>
      </c>
      <c r="W6879" s="4">
        <v>3</v>
      </c>
    </row>
    <row r="6880" spans="1:23" x14ac:dyDescent="0.45">
      <c r="A6880" t="s">
        <v>8345</v>
      </c>
      <c r="B6880" t="s">
        <v>8225</v>
      </c>
      <c r="C6880" t="s">
        <v>8385</v>
      </c>
      <c r="D6880" s="8" t="s">
        <v>8373</v>
      </c>
      <c r="E6880">
        <v>1596</v>
      </c>
      <c r="F6880" s="7">
        <v>1</v>
      </c>
      <c r="G6880" s="4">
        <v>3250</v>
      </c>
      <c r="H6880" s="4">
        <v>75</v>
      </c>
      <c r="I6880" s="25">
        <v>45.041666666664241</v>
      </c>
      <c r="J6880" s="4">
        <v>3</v>
      </c>
      <c r="N6880" t="s">
        <v>8345</v>
      </c>
      <c r="O6880" t="s">
        <v>8225</v>
      </c>
      <c r="P6880" t="s">
        <v>8385</v>
      </c>
      <c r="Q6880" s="8" t="s">
        <v>8373</v>
      </c>
      <c r="R6880">
        <v>1596</v>
      </c>
      <c r="S6880" s="7">
        <v>1</v>
      </c>
      <c r="T6880" s="4">
        <v>3250</v>
      </c>
      <c r="U6880" s="4">
        <v>75</v>
      </c>
      <c r="V6880" s="25">
        <v>45.041666666664241</v>
      </c>
      <c r="W6880" s="4">
        <v>3</v>
      </c>
    </row>
    <row r="6881" spans="1:23" x14ac:dyDescent="0.45">
      <c r="A6881" t="s">
        <v>8345</v>
      </c>
      <c r="B6881" t="s">
        <v>8225</v>
      </c>
      <c r="C6881" t="s">
        <v>8386</v>
      </c>
      <c r="F6881" s="7"/>
      <c r="G6881" s="4"/>
      <c r="H6881" s="4"/>
      <c r="I6881" s="25"/>
      <c r="J6881" s="4"/>
      <c r="N6881" t="s">
        <v>8345</v>
      </c>
      <c r="O6881" t="s">
        <v>8225</v>
      </c>
      <c r="P6881" t="s">
        <v>8386</v>
      </c>
      <c r="S6881" s="7"/>
      <c r="T6881" s="4"/>
      <c r="U6881" s="4"/>
      <c r="V6881" s="25"/>
      <c r="W6881" s="4"/>
    </row>
    <row r="6882" spans="1:23" x14ac:dyDescent="0.45">
      <c r="A6882" t="s">
        <v>8345</v>
      </c>
      <c r="B6882" t="s">
        <v>8225</v>
      </c>
      <c r="C6882" t="s">
        <v>8386</v>
      </c>
      <c r="D6882" s="8" t="s">
        <v>8374</v>
      </c>
      <c r="F6882" s="7">
        <v>1</v>
      </c>
      <c r="G6882" s="4">
        <v>1000</v>
      </c>
      <c r="H6882" s="4">
        <v>5</v>
      </c>
      <c r="I6882" s="25">
        <v>32</v>
      </c>
      <c r="J6882" s="4">
        <v>1</v>
      </c>
      <c r="N6882" t="s">
        <v>8345</v>
      </c>
      <c r="O6882" t="s">
        <v>8225</v>
      </c>
      <c r="P6882" t="s">
        <v>8386</v>
      </c>
      <c r="Q6882" s="8" t="s">
        <v>8374</v>
      </c>
      <c r="S6882" s="7">
        <v>1</v>
      </c>
      <c r="T6882" s="4">
        <v>1000</v>
      </c>
      <c r="U6882" s="4">
        <v>5</v>
      </c>
      <c r="V6882" s="25">
        <v>32</v>
      </c>
      <c r="W6882" s="4">
        <v>1</v>
      </c>
    </row>
    <row r="6883" spans="1:23" x14ac:dyDescent="0.45">
      <c r="A6883" t="s">
        <v>8345</v>
      </c>
      <c r="B6883" t="s">
        <v>8225</v>
      </c>
      <c r="C6883" t="s">
        <v>8386</v>
      </c>
      <c r="D6883" s="8" t="s">
        <v>8374</v>
      </c>
      <c r="E6883">
        <v>1581</v>
      </c>
      <c r="F6883" s="7">
        <v>1</v>
      </c>
      <c r="G6883" s="4">
        <v>1000</v>
      </c>
      <c r="H6883" s="4">
        <v>5</v>
      </c>
      <c r="I6883" s="25">
        <v>32</v>
      </c>
      <c r="J6883" s="4">
        <v>1</v>
      </c>
      <c r="N6883" t="s">
        <v>8345</v>
      </c>
      <c r="O6883" t="s">
        <v>8225</v>
      </c>
      <c r="P6883" t="s">
        <v>8386</v>
      </c>
      <c r="Q6883" s="8" t="s">
        <v>8374</v>
      </c>
      <c r="R6883">
        <v>1581</v>
      </c>
      <c r="S6883" s="7">
        <v>1</v>
      </c>
      <c r="T6883" s="4">
        <v>1000</v>
      </c>
      <c r="U6883" s="4">
        <v>5</v>
      </c>
      <c r="V6883" s="25">
        <v>32</v>
      </c>
      <c r="W6883" s="4">
        <v>1</v>
      </c>
    </row>
    <row r="6884" spans="1:23" x14ac:dyDescent="0.45">
      <c r="A6884" t="s">
        <v>8345</v>
      </c>
      <c r="B6884" t="s">
        <v>8225</v>
      </c>
      <c r="C6884" t="s">
        <v>8387</v>
      </c>
      <c r="F6884" s="7"/>
      <c r="G6884" s="4"/>
      <c r="H6884" s="4"/>
      <c r="I6884" s="25"/>
      <c r="J6884" s="4"/>
      <c r="N6884" t="s">
        <v>8345</v>
      </c>
      <c r="O6884" t="s">
        <v>8225</v>
      </c>
      <c r="P6884" t="s">
        <v>8387</v>
      </c>
      <c r="S6884" s="7"/>
      <c r="T6884" s="4"/>
      <c r="U6884" s="4"/>
      <c r="V6884" s="25"/>
      <c r="W6884" s="4"/>
    </row>
    <row r="6885" spans="1:23" x14ac:dyDescent="0.45">
      <c r="A6885" t="s">
        <v>8345</v>
      </c>
      <c r="B6885" t="s">
        <v>8225</v>
      </c>
      <c r="C6885" t="s">
        <v>8387</v>
      </c>
      <c r="D6885" s="8" t="s">
        <v>8378</v>
      </c>
      <c r="F6885" s="7">
        <v>2</v>
      </c>
      <c r="G6885" s="4">
        <v>14500</v>
      </c>
      <c r="H6885" s="4">
        <v>4092</v>
      </c>
      <c r="I6885" s="25">
        <v>29.958333333343035</v>
      </c>
      <c r="J6885" s="4">
        <v>92</v>
      </c>
      <c r="N6885" t="s">
        <v>8345</v>
      </c>
      <c r="O6885" t="s">
        <v>8225</v>
      </c>
      <c r="P6885" t="s">
        <v>8387</v>
      </c>
      <c r="Q6885" s="8" t="s">
        <v>8378</v>
      </c>
      <c r="S6885" s="7">
        <v>2</v>
      </c>
      <c r="T6885" s="4">
        <v>14500</v>
      </c>
      <c r="U6885" s="4">
        <v>4092</v>
      </c>
      <c r="V6885" s="25">
        <v>29.958333333343035</v>
      </c>
      <c r="W6885" s="4">
        <v>92</v>
      </c>
    </row>
    <row r="6886" spans="1:23" x14ac:dyDescent="0.45">
      <c r="A6886" t="s">
        <v>8345</v>
      </c>
      <c r="B6886" t="s">
        <v>8225</v>
      </c>
      <c r="C6886" t="s">
        <v>8387</v>
      </c>
      <c r="D6886" s="8" t="s">
        <v>8378</v>
      </c>
      <c r="E6886">
        <v>1591</v>
      </c>
      <c r="F6886" s="7">
        <v>1</v>
      </c>
      <c r="G6886" s="4">
        <v>14000</v>
      </c>
      <c r="H6886" s="4">
        <v>4092</v>
      </c>
      <c r="I6886" s="25">
        <v>29.958333333343035</v>
      </c>
      <c r="J6886" s="4">
        <v>92</v>
      </c>
      <c r="N6886" t="s">
        <v>8345</v>
      </c>
      <c r="O6886" t="s">
        <v>8225</v>
      </c>
      <c r="P6886" t="s">
        <v>8387</v>
      </c>
      <c r="Q6886" s="8" t="s">
        <v>8378</v>
      </c>
      <c r="R6886">
        <v>1591</v>
      </c>
      <c r="S6886" s="7">
        <v>1</v>
      </c>
      <c r="T6886" s="4">
        <v>14000</v>
      </c>
      <c r="U6886" s="4">
        <v>4092</v>
      </c>
      <c r="V6886" s="25">
        <v>29.958333333343035</v>
      </c>
      <c r="W6886" s="4">
        <v>92</v>
      </c>
    </row>
    <row r="6887" spans="1:23" x14ac:dyDescent="0.45">
      <c r="A6887" t="s">
        <v>8345</v>
      </c>
      <c r="B6887" t="s">
        <v>8225</v>
      </c>
      <c r="C6887" t="s">
        <v>8387</v>
      </c>
      <c r="D6887" s="8" t="s">
        <v>8378</v>
      </c>
      <c r="E6887">
        <v>1599</v>
      </c>
      <c r="F6887" s="7">
        <v>1</v>
      </c>
      <c r="G6887" s="4">
        <v>500</v>
      </c>
      <c r="H6887" s="4">
        <v>0</v>
      </c>
      <c r="I6887" s="25">
        <v>29.958333333343035</v>
      </c>
      <c r="J6887" s="4">
        <v>0</v>
      </c>
      <c r="N6887" t="s">
        <v>8345</v>
      </c>
      <c r="O6887" t="s">
        <v>8225</v>
      </c>
      <c r="P6887" t="s">
        <v>8387</v>
      </c>
      <c r="Q6887" s="8" t="s">
        <v>8378</v>
      </c>
      <c r="R6887">
        <v>1599</v>
      </c>
      <c r="S6887" s="7">
        <v>1</v>
      </c>
      <c r="T6887" s="4">
        <v>500</v>
      </c>
      <c r="U6887" s="4">
        <v>0</v>
      </c>
      <c r="V6887" s="25">
        <v>29.958333333343035</v>
      </c>
      <c r="W6887" s="4">
        <v>0</v>
      </c>
    </row>
    <row r="6888" spans="1:23" x14ac:dyDescent="0.45">
      <c r="A6888" t="s">
        <v>8345</v>
      </c>
      <c r="B6888" t="s">
        <v>8237</v>
      </c>
      <c r="F6888" s="7">
        <v>1</v>
      </c>
      <c r="G6888" s="4">
        <v>60000</v>
      </c>
      <c r="H6888" s="4">
        <v>1020</v>
      </c>
      <c r="I6888" s="25">
        <v>30</v>
      </c>
      <c r="J6888" s="4">
        <v>2</v>
      </c>
      <c r="N6888" t="s">
        <v>8345</v>
      </c>
      <c r="O6888" t="s">
        <v>8237</v>
      </c>
      <c r="S6888" s="7">
        <v>1</v>
      </c>
      <c r="T6888" s="4">
        <v>60000</v>
      </c>
      <c r="U6888" s="4">
        <v>1020</v>
      </c>
      <c r="V6888" s="25">
        <v>30</v>
      </c>
      <c r="W6888" s="4">
        <v>2</v>
      </c>
    </row>
    <row r="6889" spans="1:23" x14ac:dyDescent="0.45">
      <c r="A6889" t="s">
        <v>8345</v>
      </c>
      <c r="B6889" t="s">
        <v>8237</v>
      </c>
      <c r="C6889" t="s">
        <v>8386</v>
      </c>
      <c r="F6889" s="7"/>
      <c r="G6889" s="4"/>
      <c r="H6889" s="4"/>
      <c r="I6889" s="25"/>
      <c r="J6889" s="4"/>
      <c r="N6889" t="s">
        <v>8345</v>
      </c>
      <c r="O6889" t="s">
        <v>8237</v>
      </c>
      <c r="P6889" t="s">
        <v>8386</v>
      </c>
      <c r="S6889" s="7"/>
      <c r="T6889" s="4"/>
      <c r="U6889" s="4"/>
      <c r="V6889" s="25"/>
      <c r="W6889" s="4"/>
    </row>
    <row r="6890" spans="1:23" x14ac:dyDescent="0.45">
      <c r="A6890" t="s">
        <v>8345</v>
      </c>
      <c r="B6890" t="s">
        <v>8237</v>
      </c>
      <c r="C6890" t="s">
        <v>8386</v>
      </c>
      <c r="D6890" s="8" t="s">
        <v>8371</v>
      </c>
      <c r="F6890" s="7">
        <v>1</v>
      </c>
      <c r="G6890" s="4">
        <v>60000</v>
      </c>
      <c r="H6890" s="4">
        <v>1020</v>
      </c>
      <c r="I6890" s="25">
        <v>30</v>
      </c>
      <c r="J6890" s="4">
        <v>2</v>
      </c>
      <c r="N6890" t="s">
        <v>8345</v>
      </c>
      <c r="O6890" t="s">
        <v>8237</v>
      </c>
      <c r="P6890" t="s">
        <v>8386</v>
      </c>
      <c r="Q6890" s="8" t="s">
        <v>8371</v>
      </c>
      <c r="S6890" s="7">
        <v>1</v>
      </c>
      <c r="T6890" s="4">
        <v>60000</v>
      </c>
      <c r="U6890" s="4">
        <v>1020</v>
      </c>
      <c r="V6890" s="25">
        <v>30</v>
      </c>
      <c r="W6890" s="4">
        <v>2</v>
      </c>
    </row>
    <row r="6891" spans="1:23" x14ac:dyDescent="0.45">
      <c r="A6891" t="s">
        <v>8345</v>
      </c>
      <c r="B6891" t="s">
        <v>8237</v>
      </c>
      <c r="C6891" t="s">
        <v>8386</v>
      </c>
      <c r="D6891" s="8" t="s">
        <v>8371</v>
      </c>
      <c r="E6891">
        <v>1590</v>
      </c>
      <c r="F6891" s="7">
        <v>1</v>
      </c>
      <c r="G6891" s="4">
        <v>60000</v>
      </c>
      <c r="H6891" s="4">
        <v>1020</v>
      </c>
      <c r="I6891" s="25">
        <v>30</v>
      </c>
      <c r="J6891" s="4">
        <v>2</v>
      </c>
      <c r="N6891" t="s">
        <v>8345</v>
      </c>
      <c r="O6891" t="s">
        <v>8237</v>
      </c>
      <c r="P6891" t="s">
        <v>8386</v>
      </c>
      <c r="Q6891" s="8" t="s">
        <v>8371</v>
      </c>
      <c r="R6891">
        <v>1590</v>
      </c>
      <c r="S6891" s="7">
        <v>1</v>
      </c>
      <c r="T6891" s="4">
        <v>60000</v>
      </c>
      <c r="U6891" s="4">
        <v>1020</v>
      </c>
      <c r="V6891" s="25">
        <v>30</v>
      </c>
      <c r="W6891" s="4">
        <v>2</v>
      </c>
    </row>
    <row r="6892" spans="1:23" x14ac:dyDescent="0.45">
      <c r="A6892" t="s">
        <v>8345</v>
      </c>
      <c r="B6892" t="s">
        <v>8224</v>
      </c>
      <c r="F6892" s="7">
        <v>13</v>
      </c>
      <c r="G6892" s="4">
        <v>156741</v>
      </c>
      <c r="H6892" s="4">
        <v>950</v>
      </c>
      <c r="I6892" s="25">
        <v>37.348206908831621</v>
      </c>
      <c r="J6892" s="4">
        <v>34</v>
      </c>
      <c r="N6892" t="s">
        <v>8345</v>
      </c>
      <c r="O6892" t="s">
        <v>8224</v>
      </c>
      <c r="S6892" s="7">
        <v>13</v>
      </c>
      <c r="T6892" s="4">
        <v>156741</v>
      </c>
      <c r="U6892" s="4">
        <v>950</v>
      </c>
      <c r="V6892" s="25">
        <v>37.348206908831621</v>
      </c>
      <c r="W6892" s="4">
        <v>34</v>
      </c>
    </row>
    <row r="6893" spans="1:23" x14ac:dyDescent="0.45">
      <c r="A6893" t="s">
        <v>8345</v>
      </c>
      <c r="B6893" t="s">
        <v>8224</v>
      </c>
      <c r="C6893" t="s">
        <v>8385</v>
      </c>
      <c r="F6893" s="7"/>
      <c r="G6893" s="4"/>
      <c r="H6893" s="4"/>
      <c r="I6893" s="25"/>
      <c r="J6893" s="4"/>
      <c r="N6893" t="s">
        <v>8345</v>
      </c>
      <c r="O6893" t="s">
        <v>8224</v>
      </c>
      <c r="P6893" t="s">
        <v>8385</v>
      </c>
      <c r="S6893" s="7"/>
      <c r="T6893" s="4"/>
      <c r="U6893" s="4"/>
      <c r="V6893" s="25"/>
      <c r="W6893" s="4"/>
    </row>
    <row r="6894" spans="1:23" x14ac:dyDescent="0.45">
      <c r="A6894" t="s">
        <v>8345</v>
      </c>
      <c r="B6894" t="s">
        <v>8224</v>
      </c>
      <c r="C6894" t="s">
        <v>8385</v>
      </c>
      <c r="D6894" s="8" t="s">
        <v>8369</v>
      </c>
      <c r="F6894" s="7">
        <v>3</v>
      </c>
      <c r="G6894" s="4">
        <v>106200</v>
      </c>
      <c r="H6894" s="4">
        <v>647</v>
      </c>
      <c r="I6894" s="25">
        <v>27.650308641973727</v>
      </c>
      <c r="J6894" s="4">
        <v>16</v>
      </c>
      <c r="N6894" t="s">
        <v>8345</v>
      </c>
      <c r="O6894" t="s">
        <v>8224</v>
      </c>
      <c r="P6894" t="s">
        <v>8385</v>
      </c>
      <c r="Q6894" s="8" t="s">
        <v>8369</v>
      </c>
      <c r="S6894" s="7">
        <v>3</v>
      </c>
      <c r="T6894" s="4">
        <v>106200</v>
      </c>
      <c r="U6894" s="4">
        <v>647</v>
      </c>
      <c r="V6894" s="25">
        <v>27.650308641973727</v>
      </c>
      <c r="W6894" s="4">
        <v>16</v>
      </c>
    </row>
    <row r="6895" spans="1:23" x14ac:dyDescent="0.45">
      <c r="A6895" t="s">
        <v>8345</v>
      </c>
      <c r="B6895" t="s">
        <v>8224</v>
      </c>
      <c r="C6895" t="s">
        <v>8385</v>
      </c>
      <c r="D6895" s="8" t="s">
        <v>8369</v>
      </c>
      <c r="E6895">
        <v>1584</v>
      </c>
      <c r="F6895" s="7">
        <v>1</v>
      </c>
      <c r="G6895" s="4">
        <v>1200</v>
      </c>
      <c r="H6895" s="4">
        <v>0</v>
      </c>
      <c r="I6895" s="25">
        <v>10</v>
      </c>
      <c r="J6895" s="4">
        <v>0</v>
      </c>
      <c r="N6895" t="s">
        <v>8345</v>
      </c>
      <c r="O6895" t="s">
        <v>8224</v>
      </c>
      <c r="P6895" t="s">
        <v>8385</v>
      </c>
      <c r="Q6895" s="8" t="s">
        <v>8369</v>
      </c>
      <c r="R6895">
        <v>1584</v>
      </c>
      <c r="S6895" s="7">
        <v>1</v>
      </c>
      <c r="T6895" s="4">
        <v>1200</v>
      </c>
      <c r="U6895" s="4">
        <v>0</v>
      </c>
      <c r="V6895" s="25">
        <v>10</v>
      </c>
      <c r="W6895" s="4">
        <v>0</v>
      </c>
    </row>
    <row r="6896" spans="1:23" x14ac:dyDescent="0.45">
      <c r="A6896" t="s">
        <v>8345</v>
      </c>
      <c r="B6896" t="s">
        <v>8224</v>
      </c>
      <c r="C6896" t="s">
        <v>8385</v>
      </c>
      <c r="D6896" s="8" t="s">
        <v>8369</v>
      </c>
      <c r="E6896">
        <v>1595</v>
      </c>
      <c r="F6896" s="7">
        <v>1</v>
      </c>
      <c r="G6896" s="4">
        <v>100000</v>
      </c>
      <c r="H6896" s="4">
        <v>280</v>
      </c>
      <c r="I6896" s="25">
        <v>28.792268518511264</v>
      </c>
      <c r="J6896" s="4">
        <v>7</v>
      </c>
      <c r="N6896" t="s">
        <v>8345</v>
      </c>
      <c r="O6896" t="s">
        <v>8224</v>
      </c>
      <c r="P6896" t="s">
        <v>8385</v>
      </c>
      <c r="Q6896" s="8" t="s">
        <v>8369</v>
      </c>
      <c r="R6896">
        <v>1595</v>
      </c>
      <c r="S6896" s="7">
        <v>1</v>
      </c>
      <c r="T6896" s="4">
        <v>100000</v>
      </c>
      <c r="U6896" s="4">
        <v>280</v>
      </c>
      <c r="V6896" s="25">
        <v>28.792268518511264</v>
      </c>
      <c r="W6896" s="4">
        <v>7</v>
      </c>
    </row>
    <row r="6897" spans="1:23" x14ac:dyDescent="0.45">
      <c r="A6897" t="s">
        <v>8345</v>
      </c>
      <c r="B6897" t="s">
        <v>8224</v>
      </c>
      <c r="C6897" t="s">
        <v>8385</v>
      </c>
      <c r="D6897" s="8" t="s">
        <v>8369</v>
      </c>
      <c r="E6897">
        <v>1600</v>
      </c>
      <c r="F6897" s="7">
        <v>1</v>
      </c>
      <c r="G6897" s="4">
        <v>5000</v>
      </c>
      <c r="H6897" s="4">
        <v>367</v>
      </c>
      <c r="I6897" s="25">
        <v>44.158657407409919</v>
      </c>
      <c r="J6897" s="4">
        <v>9</v>
      </c>
      <c r="N6897" t="s">
        <v>8345</v>
      </c>
      <c r="O6897" t="s">
        <v>8224</v>
      </c>
      <c r="P6897" t="s">
        <v>8385</v>
      </c>
      <c r="Q6897" s="8" t="s">
        <v>8369</v>
      </c>
      <c r="R6897">
        <v>1600</v>
      </c>
      <c r="S6897" s="7">
        <v>1</v>
      </c>
      <c r="T6897" s="4">
        <v>5000</v>
      </c>
      <c r="U6897" s="4">
        <v>367</v>
      </c>
      <c r="V6897" s="25">
        <v>44.158657407409919</v>
      </c>
      <c r="W6897" s="4">
        <v>9</v>
      </c>
    </row>
    <row r="6898" spans="1:23" x14ac:dyDescent="0.45">
      <c r="A6898" t="s">
        <v>8345</v>
      </c>
      <c r="B6898" t="s">
        <v>8224</v>
      </c>
      <c r="C6898" t="s">
        <v>8385</v>
      </c>
      <c r="D6898" s="8" t="s">
        <v>8374</v>
      </c>
      <c r="F6898" s="7">
        <v>1</v>
      </c>
      <c r="G6898" s="4">
        <v>7500</v>
      </c>
      <c r="H6898" s="4">
        <v>1</v>
      </c>
      <c r="I6898" s="25">
        <v>30</v>
      </c>
      <c r="J6898" s="4">
        <v>1</v>
      </c>
      <c r="N6898" t="s">
        <v>8345</v>
      </c>
      <c r="O6898" t="s">
        <v>8224</v>
      </c>
      <c r="P6898" t="s">
        <v>8385</v>
      </c>
      <c r="Q6898" s="8" t="s">
        <v>8374</v>
      </c>
      <c r="S6898" s="7">
        <v>1</v>
      </c>
      <c r="T6898" s="4">
        <v>7500</v>
      </c>
      <c r="U6898" s="4">
        <v>1</v>
      </c>
      <c r="V6898" s="25">
        <v>30</v>
      </c>
      <c r="W6898" s="4">
        <v>1</v>
      </c>
    </row>
    <row r="6899" spans="1:23" x14ac:dyDescent="0.45">
      <c r="A6899" t="s">
        <v>8345</v>
      </c>
      <c r="B6899" t="s">
        <v>8224</v>
      </c>
      <c r="C6899" t="s">
        <v>8385</v>
      </c>
      <c r="D6899" s="8" t="s">
        <v>8374</v>
      </c>
      <c r="E6899">
        <v>1587</v>
      </c>
      <c r="F6899" s="7">
        <v>1</v>
      </c>
      <c r="G6899" s="4">
        <v>7500</v>
      </c>
      <c r="H6899" s="4">
        <v>1</v>
      </c>
      <c r="I6899" s="25">
        <v>30</v>
      </c>
      <c r="J6899" s="4">
        <v>1</v>
      </c>
      <c r="N6899" t="s">
        <v>8345</v>
      </c>
      <c r="O6899" t="s">
        <v>8224</v>
      </c>
      <c r="P6899" t="s">
        <v>8385</v>
      </c>
      <c r="Q6899" s="8" t="s">
        <v>8374</v>
      </c>
      <c r="R6899">
        <v>1587</v>
      </c>
      <c r="S6899" s="7">
        <v>1</v>
      </c>
      <c r="T6899" s="4">
        <v>7500</v>
      </c>
      <c r="U6899" s="4">
        <v>1</v>
      </c>
      <c r="V6899" s="25">
        <v>30</v>
      </c>
      <c r="W6899" s="4">
        <v>1</v>
      </c>
    </row>
    <row r="6900" spans="1:23" x14ac:dyDescent="0.45">
      <c r="A6900" t="s">
        <v>8345</v>
      </c>
      <c r="B6900" t="s">
        <v>8224</v>
      </c>
      <c r="C6900" t="s">
        <v>8386</v>
      </c>
      <c r="F6900" s="7"/>
      <c r="G6900" s="4"/>
      <c r="H6900" s="4"/>
      <c r="I6900" s="25"/>
      <c r="J6900" s="4"/>
      <c r="N6900" t="s">
        <v>8345</v>
      </c>
      <c r="O6900" t="s">
        <v>8224</v>
      </c>
      <c r="P6900" t="s">
        <v>8386</v>
      </c>
      <c r="S6900" s="7"/>
      <c r="T6900" s="4"/>
      <c r="U6900" s="4"/>
      <c r="V6900" s="25"/>
      <c r="W6900" s="4"/>
    </row>
    <row r="6901" spans="1:23" x14ac:dyDescent="0.45">
      <c r="A6901" t="s">
        <v>8345</v>
      </c>
      <c r="B6901" t="s">
        <v>8224</v>
      </c>
      <c r="C6901" t="s">
        <v>8386</v>
      </c>
      <c r="D6901" s="8" t="s">
        <v>8376</v>
      </c>
      <c r="F6901" s="7">
        <v>2</v>
      </c>
      <c r="G6901" s="4">
        <v>22516</v>
      </c>
      <c r="H6901" s="4">
        <v>3</v>
      </c>
      <c r="I6901" s="25">
        <v>30.295839120368328</v>
      </c>
      <c r="J6901" s="4">
        <v>3</v>
      </c>
      <c r="N6901" t="s">
        <v>8345</v>
      </c>
      <c r="O6901" t="s">
        <v>8224</v>
      </c>
      <c r="P6901" t="s">
        <v>8386</v>
      </c>
      <c r="Q6901" s="8" t="s">
        <v>8376</v>
      </c>
      <c r="S6901" s="7">
        <v>2</v>
      </c>
      <c r="T6901" s="4">
        <v>22516</v>
      </c>
      <c r="U6901" s="4">
        <v>3</v>
      </c>
      <c r="V6901" s="25">
        <v>30.295839120368328</v>
      </c>
      <c r="W6901" s="4">
        <v>3</v>
      </c>
    </row>
    <row r="6902" spans="1:23" x14ac:dyDescent="0.45">
      <c r="A6902" t="s">
        <v>8345</v>
      </c>
      <c r="B6902" t="s">
        <v>8224</v>
      </c>
      <c r="C6902" t="s">
        <v>8386</v>
      </c>
      <c r="D6902" s="8" t="s">
        <v>8376</v>
      </c>
      <c r="E6902">
        <v>1588</v>
      </c>
      <c r="F6902" s="7">
        <v>1</v>
      </c>
      <c r="G6902" s="4">
        <v>516</v>
      </c>
      <c r="H6902" s="4">
        <v>0</v>
      </c>
      <c r="I6902" s="25">
        <v>30.591678240736655</v>
      </c>
      <c r="J6902" s="4">
        <v>0</v>
      </c>
      <c r="N6902" t="s">
        <v>8345</v>
      </c>
      <c r="O6902" t="s">
        <v>8224</v>
      </c>
      <c r="P6902" t="s">
        <v>8386</v>
      </c>
      <c r="Q6902" s="8" t="s">
        <v>8376</v>
      </c>
      <c r="R6902">
        <v>1588</v>
      </c>
      <c r="S6902" s="7">
        <v>1</v>
      </c>
      <c r="T6902" s="4">
        <v>516</v>
      </c>
      <c r="U6902" s="4">
        <v>0</v>
      </c>
      <c r="V6902" s="25">
        <v>30.591678240736655</v>
      </c>
      <c r="W6902" s="4">
        <v>0</v>
      </c>
    </row>
    <row r="6903" spans="1:23" x14ac:dyDescent="0.45">
      <c r="A6903" t="s">
        <v>8345</v>
      </c>
      <c r="B6903" t="s">
        <v>8224</v>
      </c>
      <c r="C6903" t="s">
        <v>8386</v>
      </c>
      <c r="D6903" s="8" t="s">
        <v>8376</v>
      </c>
      <c r="E6903">
        <v>1593</v>
      </c>
      <c r="F6903" s="7">
        <v>1</v>
      </c>
      <c r="G6903" s="4">
        <v>22000</v>
      </c>
      <c r="H6903" s="4">
        <v>3</v>
      </c>
      <c r="I6903" s="25">
        <v>30</v>
      </c>
      <c r="J6903" s="4">
        <v>3</v>
      </c>
      <c r="N6903" t="s">
        <v>8345</v>
      </c>
      <c r="O6903" t="s">
        <v>8224</v>
      </c>
      <c r="P6903" t="s">
        <v>8386</v>
      </c>
      <c r="Q6903" s="8" t="s">
        <v>8376</v>
      </c>
      <c r="R6903">
        <v>1593</v>
      </c>
      <c r="S6903" s="7">
        <v>1</v>
      </c>
      <c r="T6903" s="4">
        <v>22000</v>
      </c>
      <c r="U6903" s="4">
        <v>3</v>
      </c>
      <c r="V6903" s="25">
        <v>30</v>
      </c>
      <c r="W6903" s="4">
        <v>3</v>
      </c>
    </row>
    <row r="6904" spans="1:23" x14ac:dyDescent="0.45">
      <c r="A6904" t="s">
        <v>8345</v>
      </c>
      <c r="B6904" t="s">
        <v>8224</v>
      </c>
      <c r="C6904" t="s">
        <v>8386</v>
      </c>
      <c r="D6904" s="8" t="s">
        <v>8377</v>
      </c>
      <c r="F6904" s="7">
        <v>1</v>
      </c>
      <c r="G6904" s="4">
        <v>25</v>
      </c>
      <c r="H6904" s="4">
        <v>0</v>
      </c>
      <c r="I6904" s="25">
        <v>44.958333333328483</v>
      </c>
      <c r="J6904" s="4">
        <v>0</v>
      </c>
      <c r="N6904" t="s">
        <v>8345</v>
      </c>
      <c r="O6904" t="s">
        <v>8224</v>
      </c>
      <c r="P6904" t="s">
        <v>8386</v>
      </c>
      <c r="Q6904" s="8" t="s">
        <v>8377</v>
      </c>
      <c r="S6904" s="7">
        <v>1</v>
      </c>
      <c r="T6904" s="4">
        <v>25</v>
      </c>
      <c r="U6904" s="4">
        <v>0</v>
      </c>
      <c r="V6904" s="25">
        <v>44.958333333328483</v>
      </c>
      <c r="W6904" s="4">
        <v>0</v>
      </c>
    </row>
    <row r="6905" spans="1:23" x14ac:dyDescent="0.45">
      <c r="A6905" t="s">
        <v>8345</v>
      </c>
      <c r="B6905" t="s">
        <v>8224</v>
      </c>
      <c r="C6905" t="s">
        <v>8386</v>
      </c>
      <c r="D6905" s="8" t="s">
        <v>8377</v>
      </c>
      <c r="E6905">
        <v>1592</v>
      </c>
      <c r="F6905" s="7">
        <v>1</v>
      </c>
      <c r="G6905" s="4">
        <v>25</v>
      </c>
      <c r="H6905" s="4">
        <v>0</v>
      </c>
      <c r="I6905" s="25">
        <v>44.958333333328483</v>
      </c>
      <c r="J6905" s="4">
        <v>0</v>
      </c>
      <c r="N6905" t="s">
        <v>8345</v>
      </c>
      <c r="O6905" t="s">
        <v>8224</v>
      </c>
      <c r="P6905" t="s">
        <v>8386</v>
      </c>
      <c r="Q6905" s="8" t="s">
        <v>8377</v>
      </c>
      <c r="R6905">
        <v>1592</v>
      </c>
      <c r="S6905" s="7">
        <v>1</v>
      </c>
      <c r="T6905" s="4">
        <v>25</v>
      </c>
      <c r="U6905" s="4">
        <v>0</v>
      </c>
      <c r="V6905" s="25">
        <v>44.958333333328483</v>
      </c>
      <c r="W6905" s="4">
        <v>0</v>
      </c>
    </row>
    <row r="6906" spans="1:23" x14ac:dyDescent="0.45">
      <c r="A6906" t="s">
        <v>8345</v>
      </c>
      <c r="B6906" t="s">
        <v>8224</v>
      </c>
      <c r="C6906" t="s">
        <v>8386</v>
      </c>
      <c r="D6906" s="8" t="s">
        <v>8378</v>
      </c>
      <c r="F6906" s="7">
        <v>1</v>
      </c>
      <c r="G6906" s="4">
        <v>1500</v>
      </c>
      <c r="H6906" s="4">
        <v>0</v>
      </c>
      <c r="I6906" s="25">
        <v>29.958333333335759</v>
      </c>
      <c r="J6906" s="4">
        <v>0</v>
      </c>
      <c r="N6906" t="s">
        <v>8345</v>
      </c>
      <c r="O6906" t="s">
        <v>8224</v>
      </c>
      <c r="P6906" t="s">
        <v>8386</v>
      </c>
      <c r="Q6906" s="8" t="s">
        <v>8378</v>
      </c>
      <c r="S6906" s="7">
        <v>1</v>
      </c>
      <c r="T6906" s="4">
        <v>1500</v>
      </c>
      <c r="U6906" s="4">
        <v>0</v>
      </c>
      <c r="V6906" s="25">
        <v>29.958333333335759</v>
      </c>
      <c r="W6906" s="4">
        <v>0</v>
      </c>
    </row>
    <row r="6907" spans="1:23" x14ac:dyDescent="0.45">
      <c r="A6907" t="s">
        <v>8345</v>
      </c>
      <c r="B6907" t="s">
        <v>8224</v>
      </c>
      <c r="C6907" t="s">
        <v>8386</v>
      </c>
      <c r="D6907" s="8" t="s">
        <v>8378</v>
      </c>
      <c r="E6907">
        <v>1586</v>
      </c>
      <c r="F6907" s="7">
        <v>1</v>
      </c>
      <c r="G6907" s="4">
        <v>1500</v>
      </c>
      <c r="H6907" s="4">
        <v>0</v>
      </c>
      <c r="I6907" s="25">
        <v>29.958333333335759</v>
      </c>
      <c r="J6907" s="4">
        <v>0</v>
      </c>
      <c r="N6907" t="s">
        <v>8345</v>
      </c>
      <c r="O6907" t="s">
        <v>8224</v>
      </c>
      <c r="P6907" t="s">
        <v>8386</v>
      </c>
      <c r="Q6907" s="8" t="s">
        <v>8378</v>
      </c>
      <c r="R6907">
        <v>1586</v>
      </c>
      <c r="S6907" s="7">
        <v>1</v>
      </c>
      <c r="T6907" s="4">
        <v>1500</v>
      </c>
      <c r="U6907" s="4">
        <v>0</v>
      </c>
      <c r="V6907" s="25">
        <v>29.958333333335759</v>
      </c>
      <c r="W6907" s="4">
        <v>0</v>
      </c>
    </row>
    <row r="6908" spans="1:23" x14ac:dyDescent="0.45">
      <c r="A6908" t="s">
        <v>8345</v>
      </c>
      <c r="B6908" t="s">
        <v>8224</v>
      </c>
      <c r="C6908" t="s">
        <v>8386</v>
      </c>
      <c r="D6908" s="8" t="s">
        <v>8369</v>
      </c>
      <c r="F6908" s="7">
        <v>1</v>
      </c>
      <c r="G6908" s="4">
        <v>800</v>
      </c>
      <c r="H6908" s="4">
        <v>1</v>
      </c>
      <c r="I6908" s="25">
        <v>60</v>
      </c>
      <c r="J6908" s="4">
        <v>1</v>
      </c>
      <c r="N6908" t="s">
        <v>8345</v>
      </c>
      <c r="O6908" t="s">
        <v>8224</v>
      </c>
      <c r="P6908" t="s">
        <v>8386</v>
      </c>
      <c r="Q6908" s="8" t="s">
        <v>8369</v>
      </c>
      <c r="S6908" s="7">
        <v>1</v>
      </c>
      <c r="T6908" s="4">
        <v>800</v>
      </c>
      <c r="U6908" s="4">
        <v>1</v>
      </c>
      <c r="V6908" s="25">
        <v>60</v>
      </c>
      <c r="W6908" s="4">
        <v>1</v>
      </c>
    </row>
    <row r="6909" spans="1:23" x14ac:dyDescent="0.45">
      <c r="A6909" t="s">
        <v>8345</v>
      </c>
      <c r="B6909" t="s">
        <v>8224</v>
      </c>
      <c r="C6909" t="s">
        <v>8386</v>
      </c>
      <c r="D6909" s="8" t="s">
        <v>8369</v>
      </c>
      <c r="E6909">
        <v>1598</v>
      </c>
      <c r="F6909" s="7">
        <v>1</v>
      </c>
      <c r="G6909" s="4">
        <v>800</v>
      </c>
      <c r="H6909" s="4">
        <v>1</v>
      </c>
      <c r="I6909" s="25">
        <v>60</v>
      </c>
      <c r="J6909" s="4">
        <v>1</v>
      </c>
      <c r="N6909" t="s">
        <v>8345</v>
      </c>
      <c r="O6909" t="s">
        <v>8224</v>
      </c>
      <c r="P6909" t="s">
        <v>8386</v>
      </c>
      <c r="Q6909" s="8" t="s">
        <v>8369</v>
      </c>
      <c r="R6909">
        <v>1598</v>
      </c>
      <c r="S6909" s="7">
        <v>1</v>
      </c>
      <c r="T6909" s="4">
        <v>800</v>
      </c>
      <c r="U6909" s="4">
        <v>1</v>
      </c>
      <c r="V6909" s="25">
        <v>60</v>
      </c>
      <c r="W6909" s="4">
        <v>1</v>
      </c>
    </row>
    <row r="6910" spans="1:23" x14ac:dyDescent="0.45">
      <c r="A6910" t="s">
        <v>8345</v>
      </c>
      <c r="B6910" t="s">
        <v>8224</v>
      </c>
      <c r="C6910" t="s">
        <v>8386</v>
      </c>
      <c r="D6910" s="8" t="s">
        <v>8371</v>
      </c>
      <c r="F6910" s="7">
        <v>1</v>
      </c>
      <c r="G6910" s="4">
        <v>1000</v>
      </c>
      <c r="H6910" s="4">
        <v>93</v>
      </c>
      <c r="I6910" s="25">
        <v>57.098923611112696</v>
      </c>
      <c r="J6910" s="4">
        <v>3</v>
      </c>
      <c r="N6910" t="s">
        <v>8345</v>
      </c>
      <c r="O6910" t="s">
        <v>8224</v>
      </c>
      <c r="P6910" t="s">
        <v>8386</v>
      </c>
      <c r="Q6910" s="8" t="s">
        <v>8371</v>
      </c>
      <c r="S6910" s="7">
        <v>1</v>
      </c>
      <c r="T6910" s="4">
        <v>1000</v>
      </c>
      <c r="U6910" s="4">
        <v>93</v>
      </c>
      <c r="V6910" s="25">
        <v>57.098923611112696</v>
      </c>
      <c r="W6910" s="4">
        <v>3</v>
      </c>
    </row>
    <row r="6911" spans="1:23" x14ac:dyDescent="0.45">
      <c r="A6911" t="s">
        <v>8345</v>
      </c>
      <c r="B6911" t="s">
        <v>8224</v>
      </c>
      <c r="C6911" t="s">
        <v>8386</v>
      </c>
      <c r="D6911" s="8" t="s">
        <v>8371</v>
      </c>
      <c r="E6911">
        <v>1582</v>
      </c>
      <c r="F6911" s="7">
        <v>1</v>
      </c>
      <c r="G6911" s="4">
        <v>1000</v>
      </c>
      <c r="H6911" s="4">
        <v>93</v>
      </c>
      <c r="I6911" s="25">
        <v>57.098923611112696</v>
      </c>
      <c r="J6911" s="4">
        <v>3</v>
      </c>
      <c r="N6911" t="s">
        <v>8345</v>
      </c>
      <c r="O6911" t="s">
        <v>8224</v>
      </c>
      <c r="P6911" t="s">
        <v>8386</v>
      </c>
      <c r="Q6911" s="8" t="s">
        <v>8371</v>
      </c>
      <c r="R6911">
        <v>1582</v>
      </c>
      <c r="S6911" s="7">
        <v>1</v>
      </c>
      <c r="T6911" s="4">
        <v>1000</v>
      </c>
      <c r="U6911" s="4">
        <v>93</v>
      </c>
      <c r="V6911" s="25">
        <v>57.098923611112696</v>
      </c>
      <c r="W6911" s="4">
        <v>3</v>
      </c>
    </row>
    <row r="6912" spans="1:23" x14ac:dyDescent="0.45">
      <c r="A6912" t="s">
        <v>8345</v>
      </c>
      <c r="B6912" t="s">
        <v>8224</v>
      </c>
      <c r="C6912" t="s">
        <v>8386</v>
      </c>
      <c r="D6912" s="8" t="s">
        <v>8372</v>
      </c>
      <c r="F6912" s="7">
        <v>1</v>
      </c>
      <c r="G6912" s="4">
        <v>1200</v>
      </c>
      <c r="H6912" s="4">
        <v>0</v>
      </c>
      <c r="I6912" s="25">
        <v>30</v>
      </c>
      <c r="J6912" s="4">
        <v>0</v>
      </c>
      <c r="N6912" t="s">
        <v>8345</v>
      </c>
      <c r="O6912" t="s">
        <v>8224</v>
      </c>
      <c r="P6912" t="s">
        <v>8386</v>
      </c>
      <c r="Q6912" s="8" t="s">
        <v>8372</v>
      </c>
      <c r="S6912" s="7">
        <v>1</v>
      </c>
      <c r="T6912" s="4">
        <v>1200</v>
      </c>
      <c r="U6912" s="4">
        <v>0</v>
      </c>
      <c r="V6912" s="25">
        <v>30</v>
      </c>
      <c r="W6912" s="4">
        <v>0</v>
      </c>
    </row>
    <row r="6913" spans="1:23" x14ac:dyDescent="0.45">
      <c r="A6913" t="s">
        <v>8345</v>
      </c>
      <c r="B6913" t="s">
        <v>8224</v>
      </c>
      <c r="C6913" t="s">
        <v>8386</v>
      </c>
      <c r="D6913" s="8" t="s">
        <v>8372</v>
      </c>
      <c r="E6913">
        <v>1589</v>
      </c>
      <c r="F6913" s="7">
        <v>1</v>
      </c>
      <c r="G6913" s="4">
        <v>1200</v>
      </c>
      <c r="H6913" s="4">
        <v>0</v>
      </c>
      <c r="I6913" s="25">
        <v>30</v>
      </c>
      <c r="J6913" s="4">
        <v>0</v>
      </c>
      <c r="N6913" t="s">
        <v>8345</v>
      </c>
      <c r="O6913" t="s">
        <v>8224</v>
      </c>
      <c r="P6913" t="s">
        <v>8386</v>
      </c>
      <c r="Q6913" s="8" t="s">
        <v>8372</v>
      </c>
      <c r="R6913">
        <v>1589</v>
      </c>
      <c r="S6913" s="7">
        <v>1</v>
      </c>
      <c r="T6913" s="4">
        <v>1200</v>
      </c>
      <c r="U6913" s="4">
        <v>0</v>
      </c>
      <c r="V6913" s="25">
        <v>30</v>
      </c>
      <c r="W6913" s="4">
        <v>0</v>
      </c>
    </row>
    <row r="6914" spans="1:23" x14ac:dyDescent="0.45">
      <c r="A6914" t="s">
        <v>8345</v>
      </c>
      <c r="B6914" t="s">
        <v>8224</v>
      </c>
      <c r="C6914" t="s">
        <v>8387</v>
      </c>
      <c r="F6914" s="7"/>
      <c r="G6914" s="4"/>
      <c r="H6914" s="4"/>
      <c r="I6914" s="25"/>
      <c r="J6914" s="4"/>
      <c r="N6914" t="s">
        <v>8345</v>
      </c>
      <c r="O6914" t="s">
        <v>8224</v>
      </c>
      <c r="P6914" t="s">
        <v>8387</v>
      </c>
      <c r="S6914" s="7"/>
      <c r="T6914" s="4"/>
      <c r="U6914" s="4"/>
      <c r="V6914" s="25"/>
      <c r="W6914" s="4"/>
    </row>
    <row r="6915" spans="1:23" x14ac:dyDescent="0.45">
      <c r="A6915" t="s">
        <v>8345</v>
      </c>
      <c r="B6915" t="s">
        <v>8224</v>
      </c>
      <c r="C6915" t="s">
        <v>8387</v>
      </c>
      <c r="D6915" s="8" t="s">
        <v>8378</v>
      </c>
      <c r="F6915" s="7">
        <v>1</v>
      </c>
      <c r="G6915" s="4">
        <v>1000</v>
      </c>
      <c r="H6915" s="4">
        <v>205</v>
      </c>
      <c r="I6915" s="25">
        <v>59.968495370376331</v>
      </c>
      <c r="J6915" s="4">
        <v>10</v>
      </c>
      <c r="N6915" t="s">
        <v>8345</v>
      </c>
      <c r="O6915" t="s">
        <v>8224</v>
      </c>
      <c r="P6915" t="s">
        <v>8387</v>
      </c>
      <c r="Q6915" s="8" t="s">
        <v>8378</v>
      </c>
      <c r="S6915" s="7">
        <v>1</v>
      </c>
      <c r="T6915" s="4">
        <v>1000</v>
      </c>
      <c r="U6915" s="4">
        <v>205</v>
      </c>
      <c r="V6915" s="25">
        <v>59.968495370376331</v>
      </c>
      <c r="W6915" s="4">
        <v>10</v>
      </c>
    </row>
    <row r="6916" spans="1:23" x14ac:dyDescent="0.45">
      <c r="A6916" t="s">
        <v>8345</v>
      </c>
      <c r="B6916" t="s">
        <v>8224</v>
      </c>
      <c r="C6916" t="s">
        <v>8387</v>
      </c>
      <c r="D6916" s="8" t="s">
        <v>8378</v>
      </c>
      <c r="E6916">
        <v>1594</v>
      </c>
      <c r="F6916" s="7">
        <v>1</v>
      </c>
      <c r="G6916" s="4">
        <v>1000</v>
      </c>
      <c r="H6916" s="4">
        <v>205</v>
      </c>
      <c r="I6916" s="25">
        <v>59.968495370376331</v>
      </c>
      <c r="J6916" s="4">
        <v>10</v>
      </c>
      <c r="N6916" t="s">
        <v>8345</v>
      </c>
      <c r="O6916" t="s">
        <v>8224</v>
      </c>
      <c r="P6916" t="s">
        <v>8387</v>
      </c>
      <c r="Q6916" s="8" t="s">
        <v>8378</v>
      </c>
      <c r="R6916">
        <v>1594</v>
      </c>
      <c r="S6916" s="7">
        <v>1</v>
      </c>
      <c r="T6916" s="4">
        <v>1000</v>
      </c>
      <c r="U6916" s="4">
        <v>205</v>
      </c>
      <c r="V6916" s="25">
        <v>59.968495370376331</v>
      </c>
      <c r="W6916" s="4">
        <v>10</v>
      </c>
    </row>
    <row r="6917" spans="1:23" x14ac:dyDescent="0.45">
      <c r="A6917" t="s">
        <v>8345</v>
      </c>
      <c r="B6917" t="s">
        <v>8224</v>
      </c>
      <c r="C6917" t="s">
        <v>8387</v>
      </c>
      <c r="D6917" s="8" t="s">
        <v>8371</v>
      </c>
      <c r="F6917" s="7">
        <v>1</v>
      </c>
      <c r="G6917" s="4">
        <v>15000</v>
      </c>
      <c r="H6917" s="4">
        <v>0</v>
      </c>
      <c r="I6917" s="25">
        <v>30</v>
      </c>
      <c r="J6917" s="4">
        <v>0</v>
      </c>
      <c r="N6917" t="s">
        <v>8345</v>
      </c>
      <c r="O6917" t="s">
        <v>8224</v>
      </c>
      <c r="P6917" t="s">
        <v>8387</v>
      </c>
      <c r="Q6917" s="8" t="s">
        <v>8371</v>
      </c>
      <c r="S6917" s="7">
        <v>1</v>
      </c>
      <c r="T6917" s="4">
        <v>15000</v>
      </c>
      <c r="U6917" s="4">
        <v>0</v>
      </c>
      <c r="V6917" s="25">
        <v>30</v>
      </c>
      <c r="W6917" s="4">
        <v>0</v>
      </c>
    </row>
    <row r="6918" spans="1:23" x14ac:dyDescent="0.45">
      <c r="A6918" t="s">
        <v>8345</v>
      </c>
      <c r="B6918" t="s">
        <v>8224</v>
      </c>
      <c r="C6918" t="s">
        <v>8387</v>
      </c>
      <c r="D6918" s="8" t="s">
        <v>8371</v>
      </c>
      <c r="E6918">
        <v>1597</v>
      </c>
      <c r="F6918" s="7">
        <v>1</v>
      </c>
      <c r="G6918" s="4">
        <v>15000</v>
      </c>
      <c r="H6918" s="4">
        <v>0</v>
      </c>
      <c r="I6918" s="25">
        <v>30</v>
      </c>
      <c r="J6918" s="4">
        <v>0</v>
      </c>
      <c r="N6918" t="s">
        <v>8345</v>
      </c>
      <c r="O6918" t="s">
        <v>8224</v>
      </c>
      <c r="P6918" t="s">
        <v>8387</v>
      </c>
      <c r="Q6918" s="8" t="s">
        <v>8371</v>
      </c>
      <c r="R6918">
        <v>1597</v>
      </c>
      <c r="S6918" s="7">
        <v>1</v>
      </c>
      <c r="T6918" s="4">
        <v>15000</v>
      </c>
      <c r="U6918" s="4">
        <v>0</v>
      </c>
      <c r="V6918" s="25">
        <v>30</v>
      </c>
      <c r="W6918" s="4">
        <v>0</v>
      </c>
    </row>
    <row r="6919" spans="1:23" x14ac:dyDescent="0.45">
      <c r="A6919" t="s">
        <v>8353</v>
      </c>
      <c r="B6919"/>
      <c r="F6919" s="7">
        <v>20</v>
      </c>
      <c r="G6919" s="4">
        <v>979000</v>
      </c>
      <c r="H6919" s="4">
        <v>4444</v>
      </c>
      <c r="I6919" s="25">
        <v>34.088170138889112</v>
      </c>
      <c r="J6919" s="4">
        <v>97</v>
      </c>
      <c r="N6919" t="s">
        <v>8353</v>
      </c>
      <c r="O6919"/>
      <c r="S6919" s="7">
        <v>20</v>
      </c>
      <c r="T6919" s="4">
        <v>979000</v>
      </c>
      <c r="U6919" s="4">
        <v>4444</v>
      </c>
      <c r="V6919" s="25">
        <v>34.088170138889112</v>
      </c>
      <c r="W6919" s="4">
        <v>97</v>
      </c>
    </row>
    <row r="6920" spans="1:23" x14ac:dyDescent="0.45">
      <c r="A6920" t="s">
        <v>8353</v>
      </c>
      <c r="B6920" t="s">
        <v>8229</v>
      </c>
      <c r="F6920" s="7">
        <v>2</v>
      </c>
      <c r="G6920" s="4">
        <v>29000</v>
      </c>
      <c r="H6920" s="4">
        <v>2048</v>
      </c>
      <c r="I6920" s="25">
        <v>29.979166666664241</v>
      </c>
      <c r="J6920" s="4">
        <v>40</v>
      </c>
      <c r="N6920" t="s">
        <v>8353</v>
      </c>
      <c r="O6920" t="s">
        <v>8229</v>
      </c>
      <c r="S6920" s="7">
        <v>2</v>
      </c>
      <c r="T6920" s="4">
        <v>29000</v>
      </c>
      <c r="U6920" s="4">
        <v>2048</v>
      </c>
      <c r="V6920" s="25">
        <v>29.979166666664241</v>
      </c>
      <c r="W6920" s="4">
        <v>40</v>
      </c>
    </row>
    <row r="6921" spans="1:23" x14ac:dyDescent="0.45">
      <c r="A6921" t="s">
        <v>8353</v>
      </c>
      <c r="B6921" t="s">
        <v>8229</v>
      </c>
      <c r="C6921" t="s">
        <v>8386</v>
      </c>
      <c r="F6921" s="7"/>
      <c r="G6921" s="4"/>
      <c r="H6921" s="4"/>
      <c r="I6921" s="25"/>
      <c r="J6921" s="4"/>
      <c r="N6921" t="s">
        <v>8353</v>
      </c>
      <c r="O6921" t="s">
        <v>8229</v>
      </c>
      <c r="P6921" t="s">
        <v>8386</v>
      </c>
      <c r="S6921" s="7"/>
      <c r="T6921" s="4"/>
      <c r="U6921" s="4"/>
      <c r="V6921" s="25"/>
      <c r="W6921" s="4"/>
    </row>
    <row r="6922" spans="1:23" x14ac:dyDescent="0.45">
      <c r="A6922" t="s">
        <v>8353</v>
      </c>
      <c r="B6922" t="s">
        <v>8229</v>
      </c>
      <c r="C6922" t="s">
        <v>8386</v>
      </c>
      <c r="D6922" s="8" t="s">
        <v>8377</v>
      </c>
      <c r="F6922" s="7">
        <v>1</v>
      </c>
      <c r="G6922" s="4">
        <v>18000</v>
      </c>
      <c r="H6922" s="4">
        <v>1767</v>
      </c>
      <c r="I6922" s="25">
        <v>29.958333333328483</v>
      </c>
      <c r="J6922" s="4">
        <v>33</v>
      </c>
      <c r="N6922" t="s">
        <v>8353</v>
      </c>
      <c r="O6922" t="s">
        <v>8229</v>
      </c>
      <c r="P6922" t="s">
        <v>8386</v>
      </c>
      <c r="Q6922" s="8" t="s">
        <v>8377</v>
      </c>
      <c r="S6922" s="7">
        <v>1</v>
      </c>
      <c r="T6922" s="4">
        <v>18000</v>
      </c>
      <c r="U6922" s="4">
        <v>1767</v>
      </c>
      <c r="V6922" s="25">
        <v>29.958333333328483</v>
      </c>
      <c r="W6922" s="4">
        <v>33</v>
      </c>
    </row>
    <row r="6923" spans="1:23" x14ac:dyDescent="0.45">
      <c r="A6923" t="s">
        <v>8353</v>
      </c>
      <c r="B6923" t="s">
        <v>8229</v>
      </c>
      <c r="C6923" t="s">
        <v>8386</v>
      </c>
      <c r="D6923" s="8" t="s">
        <v>8377</v>
      </c>
      <c r="E6923">
        <v>2517</v>
      </c>
      <c r="F6923" s="7">
        <v>1</v>
      </c>
      <c r="G6923" s="4">
        <v>18000</v>
      </c>
      <c r="H6923" s="4">
        <v>1767</v>
      </c>
      <c r="I6923" s="25">
        <v>29.958333333328483</v>
      </c>
      <c r="J6923" s="4">
        <v>33</v>
      </c>
      <c r="N6923" t="s">
        <v>8353</v>
      </c>
      <c r="O6923" t="s">
        <v>8229</v>
      </c>
      <c r="P6923" t="s">
        <v>8386</v>
      </c>
      <c r="Q6923" s="8" t="s">
        <v>8377</v>
      </c>
      <c r="R6923">
        <v>2517</v>
      </c>
      <c r="S6923" s="7">
        <v>1</v>
      </c>
      <c r="T6923" s="4">
        <v>18000</v>
      </c>
      <c r="U6923" s="4">
        <v>1767</v>
      </c>
      <c r="V6923" s="25">
        <v>29.958333333328483</v>
      </c>
      <c r="W6923" s="4">
        <v>33</v>
      </c>
    </row>
    <row r="6924" spans="1:23" x14ac:dyDescent="0.45">
      <c r="A6924" t="s">
        <v>8353</v>
      </c>
      <c r="B6924" t="s">
        <v>8229</v>
      </c>
      <c r="C6924" t="s">
        <v>8386</v>
      </c>
      <c r="D6924" s="8" t="s">
        <v>8371</v>
      </c>
      <c r="F6924" s="7">
        <v>1</v>
      </c>
      <c r="G6924" s="4">
        <v>11000</v>
      </c>
      <c r="H6924" s="4">
        <v>281</v>
      </c>
      <c r="I6924" s="25">
        <v>30</v>
      </c>
      <c r="J6924" s="4">
        <v>7</v>
      </c>
      <c r="N6924" t="s">
        <v>8353</v>
      </c>
      <c r="O6924" t="s">
        <v>8229</v>
      </c>
      <c r="P6924" t="s">
        <v>8386</v>
      </c>
      <c r="Q6924" s="8" t="s">
        <v>8371</v>
      </c>
      <c r="S6924" s="7">
        <v>1</v>
      </c>
      <c r="T6924" s="4">
        <v>11000</v>
      </c>
      <c r="U6924" s="4">
        <v>281</v>
      </c>
      <c r="V6924" s="25">
        <v>30</v>
      </c>
      <c r="W6924" s="4">
        <v>7</v>
      </c>
    </row>
    <row r="6925" spans="1:23" x14ac:dyDescent="0.45">
      <c r="A6925" t="s">
        <v>8353</v>
      </c>
      <c r="B6925" t="s">
        <v>8229</v>
      </c>
      <c r="C6925" t="s">
        <v>8386</v>
      </c>
      <c r="D6925" s="8" t="s">
        <v>8371</v>
      </c>
      <c r="E6925">
        <v>2501</v>
      </c>
      <c r="F6925" s="7">
        <v>1</v>
      </c>
      <c r="G6925" s="4">
        <v>11000</v>
      </c>
      <c r="H6925" s="4">
        <v>281</v>
      </c>
      <c r="I6925" s="25">
        <v>30</v>
      </c>
      <c r="J6925" s="4">
        <v>7</v>
      </c>
      <c r="N6925" t="s">
        <v>8353</v>
      </c>
      <c r="O6925" t="s">
        <v>8229</v>
      </c>
      <c r="P6925" t="s">
        <v>8386</v>
      </c>
      <c r="Q6925" s="8" t="s">
        <v>8371</v>
      </c>
      <c r="R6925">
        <v>2501</v>
      </c>
      <c r="S6925" s="7">
        <v>1</v>
      </c>
      <c r="T6925" s="4">
        <v>11000</v>
      </c>
      <c r="U6925" s="4">
        <v>281</v>
      </c>
      <c r="V6925" s="25">
        <v>30</v>
      </c>
      <c r="W6925" s="4">
        <v>7</v>
      </c>
    </row>
    <row r="6926" spans="1:23" x14ac:dyDescent="0.45">
      <c r="A6926" t="s">
        <v>8353</v>
      </c>
      <c r="B6926" t="s">
        <v>8236</v>
      </c>
      <c r="F6926" s="7">
        <v>1</v>
      </c>
      <c r="G6926" s="4">
        <v>180000</v>
      </c>
      <c r="H6926" s="4">
        <v>0</v>
      </c>
      <c r="I6926" s="25">
        <v>60</v>
      </c>
      <c r="J6926" s="4">
        <v>0</v>
      </c>
      <c r="N6926" t="s">
        <v>8353</v>
      </c>
      <c r="O6926" t="s">
        <v>8236</v>
      </c>
      <c r="S6926" s="7">
        <v>1</v>
      </c>
      <c r="T6926" s="4">
        <v>180000</v>
      </c>
      <c r="U6926" s="4">
        <v>0</v>
      </c>
      <c r="V6926" s="25">
        <v>60</v>
      </c>
      <c r="W6926" s="4">
        <v>0</v>
      </c>
    </row>
    <row r="6927" spans="1:23" x14ac:dyDescent="0.45">
      <c r="A6927" t="s">
        <v>8353</v>
      </c>
      <c r="B6927" t="s">
        <v>8236</v>
      </c>
      <c r="C6927" t="s">
        <v>8387</v>
      </c>
      <c r="F6927" s="7"/>
      <c r="G6927" s="4"/>
      <c r="H6927" s="4"/>
      <c r="I6927" s="25"/>
      <c r="J6927" s="4"/>
      <c r="N6927" t="s">
        <v>8353</v>
      </c>
      <c r="O6927" t="s">
        <v>8236</v>
      </c>
      <c r="P6927" t="s">
        <v>8387</v>
      </c>
      <c r="S6927" s="7"/>
      <c r="T6927" s="4"/>
      <c r="U6927" s="4"/>
      <c r="V6927" s="25"/>
      <c r="W6927" s="4"/>
    </row>
    <row r="6928" spans="1:23" x14ac:dyDescent="0.45">
      <c r="A6928" t="s">
        <v>8353</v>
      </c>
      <c r="B6928" t="s">
        <v>8236</v>
      </c>
      <c r="C6928" t="s">
        <v>8387</v>
      </c>
      <c r="D6928" s="8" t="s">
        <v>8381</v>
      </c>
      <c r="F6928" s="7">
        <v>1</v>
      </c>
      <c r="G6928" s="4">
        <v>180000</v>
      </c>
      <c r="H6928" s="4">
        <v>0</v>
      </c>
      <c r="I6928" s="25">
        <v>60</v>
      </c>
      <c r="J6928" s="4">
        <v>0</v>
      </c>
      <c r="N6928" t="s">
        <v>8353</v>
      </c>
      <c r="O6928" t="s">
        <v>8236</v>
      </c>
      <c r="P6928" t="s">
        <v>8387</v>
      </c>
      <c r="Q6928" s="8" t="s">
        <v>8381</v>
      </c>
      <c r="S6928" s="7">
        <v>1</v>
      </c>
      <c r="T6928" s="4">
        <v>180000</v>
      </c>
      <c r="U6928" s="4">
        <v>0</v>
      </c>
      <c r="V6928" s="25">
        <v>60</v>
      </c>
      <c r="W6928" s="4">
        <v>0</v>
      </c>
    </row>
    <row r="6929" spans="1:23" x14ac:dyDescent="0.45">
      <c r="A6929" t="s">
        <v>8353</v>
      </c>
      <c r="B6929" t="s">
        <v>8236</v>
      </c>
      <c r="C6929" t="s">
        <v>8387</v>
      </c>
      <c r="D6929" s="8" t="s">
        <v>8381</v>
      </c>
      <c r="E6929">
        <v>2513</v>
      </c>
      <c r="F6929" s="7">
        <v>1</v>
      </c>
      <c r="G6929" s="4">
        <v>180000</v>
      </c>
      <c r="H6929" s="4">
        <v>0</v>
      </c>
      <c r="I6929" s="25">
        <v>60</v>
      </c>
      <c r="J6929" s="4">
        <v>0</v>
      </c>
      <c r="N6929" t="s">
        <v>8353</v>
      </c>
      <c r="O6929" t="s">
        <v>8236</v>
      </c>
      <c r="P6929" t="s">
        <v>8387</v>
      </c>
      <c r="Q6929" s="8" t="s">
        <v>8381</v>
      </c>
      <c r="R6929">
        <v>2513</v>
      </c>
      <c r="S6929" s="7">
        <v>1</v>
      </c>
      <c r="T6929" s="4">
        <v>180000</v>
      </c>
      <c r="U6929" s="4">
        <v>0</v>
      </c>
      <c r="V6929" s="25">
        <v>60</v>
      </c>
      <c r="W6929" s="4">
        <v>0</v>
      </c>
    </row>
    <row r="6930" spans="1:23" x14ac:dyDescent="0.45">
      <c r="A6930" t="s">
        <v>8353</v>
      </c>
      <c r="B6930" t="s">
        <v>8225</v>
      </c>
      <c r="F6930" s="7">
        <v>3</v>
      </c>
      <c r="G6930" s="4">
        <v>200000</v>
      </c>
      <c r="H6930" s="4">
        <v>1030</v>
      </c>
      <c r="I6930" s="25">
        <v>36.178746141975957</v>
      </c>
      <c r="J6930" s="4">
        <v>30</v>
      </c>
      <c r="N6930" t="s">
        <v>8353</v>
      </c>
      <c r="O6930" t="s">
        <v>8225</v>
      </c>
      <c r="S6930" s="7">
        <v>3</v>
      </c>
      <c r="T6930" s="4">
        <v>200000</v>
      </c>
      <c r="U6930" s="4">
        <v>1030</v>
      </c>
      <c r="V6930" s="25">
        <v>36.178746141975957</v>
      </c>
      <c r="W6930" s="4">
        <v>30</v>
      </c>
    </row>
    <row r="6931" spans="1:23" x14ac:dyDescent="0.45">
      <c r="A6931" t="s">
        <v>8353</v>
      </c>
      <c r="B6931" t="s">
        <v>8225</v>
      </c>
      <c r="C6931" t="s">
        <v>8386</v>
      </c>
      <c r="F6931" s="7"/>
      <c r="G6931" s="4"/>
      <c r="H6931" s="4"/>
      <c r="I6931" s="25"/>
      <c r="J6931" s="4"/>
      <c r="N6931" t="s">
        <v>8353</v>
      </c>
      <c r="O6931" t="s">
        <v>8225</v>
      </c>
      <c r="P6931" t="s">
        <v>8386</v>
      </c>
      <c r="S6931" s="7"/>
      <c r="T6931" s="4"/>
      <c r="U6931" s="4"/>
      <c r="V6931" s="25"/>
      <c r="W6931" s="4"/>
    </row>
    <row r="6932" spans="1:23" x14ac:dyDescent="0.45">
      <c r="A6932" t="s">
        <v>8353</v>
      </c>
      <c r="B6932" t="s">
        <v>8225</v>
      </c>
      <c r="C6932" t="s">
        <v>8386</v>
      </c>
      <c r="D6932" s="8" t="s">
        <v>8377</v>
      </c>
      <c r="F6932" s="7">
        <v>1</v>
      </c>
      <c r="G6932" s="4">
        <v>95000</v>
      </c>
      <c r="H6932" s="4">
        <v>1000</v>
      </c>
      <c r="I6932" s="25">
        <v>55.958333333335759</v>
      </c>
      <c r="J6932" s="4">
        <v>28</v>
      </c>
      <c r="N6932" t="s">
        <v>8353</v>
      </c>
      <c r="O6932" t="s">
        <v>8225</v>
      </c>
      <c r="P6932" t="s">
        <v>8386</v>
      </c>
      <c r="Q6932" s="8" t="s">
        <v>8377</v>
      </c>
      <c r="S6932" s="7">
        <v>1</v>
      </c>
      <c r="T6932" s="4">
        <v>95000</v>
      </c>
      <c r="U6932" s="4">
        <v>1000</v>
      </c>
      <c r="V6932" s="25">
        <v>55.958333333335759</v>
      </c>
      <c r="W6932" s="4">
        <v>28</v>
      </c>
    </row>
    <row r="6933" spans="1:23" x14ac:dyDescent="0.45">
      <c r="A6933" t="s">
        <v>8353</v>
      </c>
      <c r="B6933" t="s">
        <v>8225</v>
      </c>
      <c r="C6933" t="s">
        <v>8386</v>
      </c>
      <c r="D6933" s="8" t="s">
        <v>8377</v>
      </c>
      <c r="E6933">
        <v>2509</v>
      </c>
      <c r="F6933" s="7">
        <v>1</v>
      </c>
      <c r="G6933" s="4">
        <v>95000</v>
      </c>
      <c r="H6933" s="4">
        <v>1000</v>
      </c>
      <c r="I6933" s="25">
        <v>55.958333333335759</v>
      </c>
      <c r="J6933" s="4">
        <v>28</v>
      </c>
      <c r="N6933" t="s">
        <v>8353</v>
      </c>
      <c r="O6933" t="s">
        <v>8225</v>
      </c>
      <c r="P6933" t="s">
        <v>8386</v>
      </c>
      <c r="Q6933" s="8" t="s">
        <v>8377</v>
      </c>
      <c r="R6933">
        <v>2509</v>
      </c>
      <c r="S6933" s="7">
        <v>1</v>
      </c>
      <c r="T6933" s="4">
        <v>95000</v>
      </c>
      <c r="U6933" s="4">
        <v>1000</v>
      </c>
      <c r="V6933" s="25">
        <v>55.958333333335759</v>
      </c>
      <c r="W6933" s="4">
        <v>28</v>
      </c>
    </row>
    <row r="6934" spans="1:23" x14ac:dyDescent="0.45">
      <c r="A6934" t="s">
        <v>8353</v>
      </c>
      <c r="B6934" t="s">
        <v>8225</v>
      </c>
      <c r="C6934" t="s">
        <v>8386</v>
      </c>
      <c r="D6934" s="8" t="s">
        <v>8372</v>
      </c>
      <c r="F6934" s="7">
        <v>1</v>
      </c>
      <c r="G6934" s="4">
        <v>5000</v>
      </c>
      <c r="H6934" s="4">
        <v>30</v>
      </c>
      <c r="I6934" s="25">
        <v>22.577905092592118</v>
      </c>
      <c r="J6934" s="4">
        <v>2</v>
      </c>
      <c r="N6934" t="s">
        <v>8353</v>
      </c>
      <c r="O6934" t="s">
        <v>8225</v>
      </c>
      <c r="P6934" t="s">
        <v>8386</v>
      </c>
      <c r="Q6934" s="8" t="s">
        <v>8372</v>
      </c>
      <c r="S6934" s="7">
        <v>1</v>
      </c>
      <c r="T6934" s="4">
        <v>5000</v>
      </c>
      <c r="U6934" s="4">
        <v>30</v>
      </c>
      <c r="V6934" s="25">
        <v>22.577905092592118</v>
      </c>
      <c r="W6934" s="4">
        <v>2</v>
      </c>
    </row>
    <row r="6935" spans="1:23" x14ac:dyDescent="0.45">
      <c r="A6935" t="s">
        <v>8353</v>
      </c>
      <c r="B6935" t="s">
        <v>8225</v>
      </c>
      <c r="C6935" t="s">
        <v>8386</v>
      </c>
      <c r="D6935" s="8" t="s">
        <v>8372</v>
      </c>
      <c r="E6935">
        <v>2506</v>
      </c>
      <c r="F6935" s="7">
        <v>1</v>
      </c>
      <c r="G6935" s="4">
        <v>5000</v>
      </c>
      <c r="H6935" s="4">
        <v>30</v>
      </c>
      <c r="I6935" s="25">
        <v>22.577905092592118</v>
      </c>
      <c r="J6935" s="4">
        <v>2</v>
      </c>
      <c r="N6935" t="s">
        <v>8353</v>
      </c>
      <c r="O6935" t="s">
        <v>8225</v>
      </c>
      <c r="P6935" t="s">
        <v>8386</v>
      </c>
      <c r="Q6935" s="8" t="s">
        <v>8372</v>
      </c>
      <c r="R6935">
        <v>2506</v>
      </c>
      <c r="S6935" s="7">
        <v>1</v>
      </c>
      <c r="T6935" s="4">
        <v>5000</v>
      </c>
      <c r="U6935" s="4">
        <v>30</v>
      </c>
      <c r="V6935" s="25">
        <v>22.577905092592118</v>
      </c>
      <c r="W6935" s="4">
        <v>2</v>
      </c>
    </row>
    <row r="6936" spans="1:23" x14ac:dyDescent="0.45">
      <c r="A6936" t="s">
        <v>8353</v>
      </c>
      <c r="B6936" t="s">
        <v>8225</v>
      </c>
      <c r="C6936" t="s">
        <v>8387</v>
      </c>
      <c r="F6936" s="7"/>
      <c r="G6936" s="4"/>
      <c r="H6936" s="4"/>
      <c r="I6936" s="25"/>
      <c r="J6936" s="4"/>
      <c r="N6936" t="s">
        <v>8353</v>
      </c>
      <c r="O6936" t="s">
        <v>8225</v>
      </c>
      <c r="P6936" t="s">
        <v>8387</v>
      </c>
      <c r="S6936" s="7"/>
      <c r="T6936" s="4"/>
      <c r="U6936" s="4"/>
      <c r="V6936" s="25"/>
      <c r="W6936" s="4"/>
    </row>
    <row r="6937" spans="1:23" x14ac:dyDescent="0.45">
      <c r="A6937" t="s">
        <v>8353</v>
      </c>
      <c r="B6937" t="s">
        <v>8225</v>
      </c>
      <c r="C6937" t="s">
        <v>8387</v>
      </c>
      <c r="D6937" s="8" t="s">
        <v>8376</v>
      </c>
      <c r="F6937" s="7">
        <v>1</v>
      </c>
      <c r="G6937" s="4">
        <v>100000</v>
      </c>
      <c r="H6937" s="4">
        <v>0</v>
      </c>
      <c r="I6937" s="25">
        <v>30</v>
      </c>
      <c r="J6937" s="4">
        <v>0</v>
      </c>
      <c r="N6937" t="s">
        <v>8353</v>
      </c>
      <c r="O6937" t="s">
        <v>8225</v>
      </c>
      <c r="P6937" t="s">
        <v>8387</v>
      </c>
      <c r="Q6937" s="8" t="s">
        <v>8376</v>
      </c>
      <c r="S6937" s="7">
        <v>1</v>
      </c>
      <c r="T6937" s="4">
        <v>100000</v>
      </c>
      <c r="U6937" s="4">
        <v>0</v>
      </c>
      <c r="V6937" s="25">
        <v>30</v>
      </c>
      <c r="W6937" s="4">
        <v>0</v>
      </c>
    </row>
    <row r="6938" spans="1:23" x14ac:dyDescent="0.45">
      <c r="A6938" t="s">
        <v>8353</v>
      </c>
      <c r="B6938" t="s">
        <v>8225</v>
      </c>
      <c r="C6938" t="s">
        <v>8387</v>
      </c>
      <c r="D6938" s="8" t="s">
        <v>8376</v>
      </c>
      <c r="E6938">
        <v>2511</v>
      </c>
      <c r="F6938" s="7">
        <v>1</v>
      </c>
      <c r="G6938" s="4">
        <v>100000</v>
      </c>
      <c r="H6938" s="4">
        <v>0</v>
      </c>
      <c r="I6938" s="25">
        <v>30</v>
      </c>
      <c r="J6938" s="4">
        <v>0</v>
      </c>
      <c r="N6938" t="s">
        <v>8353</v>
      </c>
      <c r="O6938" t="s">
        <v>8225</v>
      </c>
      <c r="P6938" t="s">
        <v>8387</v>
      </c>
      <c r="Q6938" s="8" t="s">
        <v>8376</v>
      </c>
      <c r="R6938">
        <v>2511</v>
      </c>
      <c r="S6938" s="7">
        <v>1</v>
      </c>
      <c r="T6938" s="4">
        <v>100000</v>
      </c>
      <c r="U6938" s="4">
        <v>0</v>
      </c>
      <c r="V6938" s="25">
        <v>30</v>
      </c>
      <c r="W6938" s="4">
        <v>0</v>
      </c>
    </row>
    <row r="6939" spans="1:23" x14ac:dyDescent="0.45">
      <c r="A6939" t="s">
        <v>8353</v>
      </c>
      <c r="B6939" t="s">
        <v>8224</v>
      </c>
      <c r="F6939" s="7">
        <v>14</v>
      </c>
      <c r="G6939" s="4">
        <v>570000</v>
      </c>
      <c r="H6939" s="4">
        <v>1366</v>
      </c>
      <c r="I6939" s="25">
        <v>32.376345072751846</v>
      </c>
      <c r="J6939" s="4">
        <v>27</v>
      </c>
      <c r="N6939" t="s">
        <v>8353</v>
      </c>
      <c r="O6939" t="s">
        <v>8224</v>
      </c>
      <c r="S6939" s="7">
        <v>14</v>
      </c>
      <c r="T6939" s="4">
        <v>570000</v>
      </c>
      <c r="U6939" s="4">
        <v>1366</v>
      </c>
      <c r="V6939" s="25">
        <v>32.376345072751846</v>
      </c>
      <c r="W6939" s="4">
        <v>27</v>
      </c>
    </row>
    <row r="6940" spans="1:23" x14ac:dyDescent="0.45">
      <c r="A6940" t="s">
        <v>8353</v>
      </c>
      <c r="B6940" t="s">
        <v>8224</v>
      </c>
      <c r="C6940" t="s">
        <v>8385</v>
      </c>
      <c r="F6940" s="7"/>
      <c r="G6940" s="4"/>
      <c r="H6940" s="4"/>
      <c r="I6940" s="25"/>
      <c r="J6940" s="4"/>
      <c r="N6940" t="s">
        <v>8353</v>
      </c>
      <c r="O6940" t="s">
        <v>8224</v>
      </c>
      <c r="P6940" t="s">
        <v>8385</v>
      </c>
      <c r="S6940" s="7"/>
      <c r="T6940" s="4"/>
      <c r="U6940" s="4"/>
      <c r="V6940" s="25"/>
      <c r="W6940" s="4"/>
    </row>
    <row r="6941" spans="1:23" x14ac:dyDescent="0.45">
      <c r="A6941" t="s">
        <v>8353</v>
      </c>
      <c r="B6941" t="s">
        <v>8224</v>
      </c>
      <c r="C6941" t="s">
        <v>8385</v>
      </c>
      <c r="D6941" s="8" t="s">
        <v>8380</v>
      </c>
      <c r="F6941" s="7">
        <v>1</v>
      </c>
      <c r="G6941" s="4">
        <v>150000</v>
      </c>
      <c r="H6941" s="4">
        <v>65</v>
      </c>
      <c r="I6941" s="25">
        <v>30</v>
      </c>
      <c r="J6941" s="4">
        <v>4</v>
      </c>
      <c r="N6941" t="s">
        <v>8353</v>
      </c>
      <c r="O6941" t="s">
        <v>8224</v>
      </c>
      <c r="P6941" t="s">
        <v>8385</v>
      </c>
      <c r="Q6941" s="8" t="s">
        <v>8380</v>
      </c>
      <c r="S6941" s="7">
        <v>1</v>
      </c>
      <c r="T6941" s="4">
        <v>150000</v>
      </c>
      <c r="U6941" s="4">
        <v>65</v>
      </c>
      <c r="V6941" s="25">
        <v>30</v>
      </c>
      <c r="W6941" s="4">
        <v>4</v>
      </c>
    </row>
    <row r="6942" spans="1:23" x14ac:dyDescent="0.45">
      <c r="A6942" t="s">
        <v>8353</v>
      </c>
      <c r="B6942" t="s">
        <v>8224</v>
      </c>
      <c r="C6942" t="s">
        <v>8385</v>
      </c>
      <c r="D6942" s="8" t="s">
        <v>8380</v>
      </c>
      <c r="E6942">
        <v>2519</v>
      </c>
      <c r="F6942" s="7">
        <v>1</v>
      </c>
      <c r="G6942" s="4">
        <v>150000</v>
      </c>
      <c r="H6942" s="4">
        <v>65</v>
      </c>
      <c r="I6942" s="25">
        <v>30</v>
      </c>
      <c r="J6942" s="4">
        <v>4</v>
      </c>
      <c r="N6942" t="s">
        <v>8353</v>
      </c>
      <c r="O6942" t="s">
        <v>8224</v>
      </c>
      <c r="P6942" t="s">
        <v>8385</v>
      </c>
      <c r="Q6942" s="8" t="s">
        <v>8380</v>
      </c>
      <c r="R6942">
        <v>2519</v>
      </c>
      <c r="S6942" s="7">
        <v>1</v>
      </c>
      <c r="T6942" s="4">
        <v>150000</v>
      </c>
      <c r="U6942" s="4">
        <v>65</v>
      </c>
      <c r="V6942" s="25">
        <v>30</v>
      </c>
      <c r="W6942" s="4">
        <v>4</v>
      </c>
    </row>
    <row r="6943" spans="1:23" x14ac:dyDescent="0.45">
      <c r="A6943" t="s">
        <v>8353</v>
      </c>
      <c r="B6943" t="s">
        <v>8224</v>
      </c>
      <c r="C6943" t="s">
        <v>8385</v>
      </c>
      <c r="D6943" s="8" t="s">
        <v>8370</v>
      </c>
      <c r="F6943" s="7">
        <v>1</v>
      </c>
      <c r="G6943" s="4">
        <v>20000</v>
      </c>
      <c r="H6943" s="4">
        <v>0</v>
      </c>
      <c r="I6943" s="25">
        <v>30</v>
      </c>
      <c r="J6943" s="4">
        <v>0</v>
      </c>
      <c r="N6943" t="s">
        <v>8353</v>
      </c>
      <c r="O6943" t="s">
        <v>8224</v>
      </c>
      <c r="P6943" t="s">
        <v>8385</v>
      </c>
      <c r="Q6943" s="8" t="s">
        <v>8370</v>
      </c>
      <c r="S6943" s="7">
        <v>1</v>
      </c>
      <c r="T6943" s="4">
        <v>20000</v>
      </c>
      <c r="U6943" s="4">
        <v>0</v>
      </c>
      <c r="V6943" s="25">
        <v>30</v>
      </c>
      <c r="W6943" s="4">
        <v>0</v>
      </c>
    </row>
    <row r="6944" spans="1:23" x14ac:dyDescent="0.45">
      <c r="A6944" t="s">
        <v>8353</v>
      </c>
      <c r="B6944" t="s">
        <v>8224</v>
      </c>
      <c r="C6944" t="s">
        <v>8385</v>
      </c>
      <c r="D6944" s="8" t="s">
        <v>8370</v>
      </c>
      <c r="E6944">
        <v>2508</v>
      </c>
      <c r="F6944" s="7">
        <v>1</v>
      </c>
      <c r="G6944" s="4">
        <v>20000</v>
      </c>
      <c r="H6944" s="4">
        <v>0</v>
      </c>
      <c r="I6944" s="25">
        <v>30</v>
      </c>
      <c r="J6944" s="4">
        <v>0</v>
      </c>
      <c r="N6944" t="s">
        <v>8353</v>
      </c>
      <c r="O6944" t="s">
        <v>8224</v>
      </c>
      <c r="P6944" t="s">
        <v>8385</v>
      </c>
      <c r="Q6944" s="8" t="s">
        <v>8370</v>
      </c>
      <c r="R6944">
        <v>2508</v>
      </c>
      <c r="S6944" s="7">
        <v>1</v>
      </c>
      <c r="T6944" s="4">
        <v>20000</v>
      </c>
      <c r="U6944" s="4">
        <v>0</v>
      </c>
      <c r="V6944" s="25">
        <v>30</v>
      </c>
      <c r="W6944" s="4">
        <v>0</v>
      </c>
    </row>
    <row r="6945" spans="1:23" x14ac:dyDescent="0.45">
      <c r="A6945" t="s">
        <v>8353</v>
      </c>
      <c r="B6945" t="s">
        <v>8224</v>
      </c>
      <c r="C6945" t="s">
        <v>8385</v>
      </c>
      <c r="D6945" s="8" t="s">
        <v>8371</v>
      </c>
      <c r="F6945" s="7">
        <v>2</v>
      </c>
      <c r="G6945" s="4">
        <v>122000</v>
      </c>
      <c r="H6945" s="4">
        <v>296</v>
      </c>
      <c r="I6945" s="25">
        <v>31</v>
      </c>
      <c r="J6945" s="4">
        <v>9</v>
      </c>
      <c r="N6945" t="s">
        <v>8353</v>
      </c>
      <c r="O6945" t="s">
        <v>8224</v>
      </c>
      <c r="P6945" t="s">
        <v>8385</v>
      </c>
      <c r="Q6945" s="8" t="s">
        <v>8371</v>
      </c>
      <c r="S6945" s="7">
        <v>2</v>
      </c>
      <c r="T6945" s="4">
        <v>122000</v>
      </c>
      <c r="U6945" s="4">
        <v>296</v>
      </c>
      <c r="V6945" s="25">
        <v>31</v>
      </c>
      <c r="W6945" s="4">
        <v>9</v>
      </c>
    </row>
    <row r="6946" spans="1:23" x14ac:dyDescent="0.45">
      <c r="A6946" t="s">
        <v>8353</v>
      </c>
      <c r="B6946" t="s">
        <v>8224</v>
      </c>
      <c r="C6946" t="s">
        <v>8385</v>
      </c>
      <c r="D6946" s="8" t="s">
        <v>8371</v>
      </c>
      <c r="E6946">
        <v>2502</v>
      </c>
      <c r="F6946" s="7">
        <v>1</v>
      </c>
      <c r="G6946" s="4">
        <v>110000</v>
      </c>
      <c r="H6946" s="4">
        <v>86</v>
      </c>
      <c r="I6946" s="25">
        <v>45</v>
      </c>
      <c r="J6946" s="4">
        <v>5</v>
      </c>
      <c r="N6946" t="s">
        <v>8353</v>
      </c>
      <c r="O6946" t="s">
        <v>8224</v>
      </c>
      <c r="P6946" t="s">
        <v>8385</v>
      </c>
      <c r="Q6946" s="8" t="s">
        <v>8371</v>
      </c>
      <c r="R6946">
        <v>2502</v>
      </c>
      <c r="S6946" s="7">
        <v>1</v>
      </c>
      <c r="T6946" s="4">
        <v>110000</v>
      </c>
      <c r="U6946" s="4">
        <v>86</v>
      </c>
      <c r="V6946" s="25">
        <v>45</v>
      </c>
      <c r="W6946" s="4">
        <v>5</v>
      </c>
    </row>
    <row r="6947" spans="1:23" x14ac:dyDescent="0.45">
      <c r="A6947" t="s">
        <v>8353</v>
      </c>
      <c r="B6947" t="s">
        <v>8224</v>
      </c>
      <c r="C6947" t="s">
        <v>8385</v>
      </c>
      <c r="D6947" s="8" t="s">
        <v>8371</v>
      </c>
      <c r="E6947">
        <v>2514</v>
      </c>
      <c r="F6947" s="7">
        <v>1</v>
      </c>
      <c r="G6947" s="4">
        <v>12000</v>
      </c>
      <c r="H6947" s="4">
        <v>210</v>
      </c>
      <c r="I6947" s="25">
        <v>17</v>
      </c>
      <c r="J6947" s="4">
        <v>4</v>
      </c>
      <c r="N6947" t="s">
        <v>8353</v>
      </c>
      <c r="O6947" t="s">
        <v>8224</v>
      </c>
      <c r="P6947" t="s">
        <v>8385</v>
      </c>
      <c r="Q6947" s="8" t="s">
        <v>8371</v>
      </c>
      <c r="R6947">
        <v>2514</v>
      </c>
      <c r="S6947" s="7">
        <v>1</v>
      </c>
      <c r="T6947" s="4">
        <v>12000</v>
      </c>
      <c r="U6947" s="4">
        <v>210</v>
      </c>
      <c r="V6947" s="25">
        <v>17</v>
      </c>
      <c r="W6947" s="4">
        <v>4</v>
      </c>
    </row>
    <row r="6948" spans="1:23" x14ac:dyDescent="0.45">
      <c r="A6948" t="s">
        <v>8353</v>
      </c>
      <c r="B6948" t="s">
        <v>8224</v>
      </c>
      <c r="C6948" t="s">
        <v>8385</v>
      </c>
      <c r="D6948" s="8" t="s">
        <v>8373</v>
      </c>
      <c r="F6948" s="7">
        <v>3</v>
      </c>
      <c r="G6948" s="4">
        <v>62000</v>
      </c>
      <c r="H6948" s="4">
        <v>0</v>
      </c>
      <c r="I6948" s="25">
        <v>30.041666666669091</v>
      </c>
      <c r="J6948" s="4">
        <v>0</v>
      </c>
      <c r="N6948" t="s">
        <v>8353</v>
      </c>
      <c r="O6948" t="s">
        <v>8224</v>
      </c>
      <c r="P6948" t="s">
        <v>8385</v>
      </c>
      <c r="Q6948" s="8" t="s">
        <v>8373</v>
      </c>
      <c r="S6948" s="7">
        <v>3</v>
      </c>
      <c r="T6948" s="4">
        <v>62000</v>
      </c>
      <c r="U6948" s="4">
        <v>0</v>
      </c>
      <c r="V6948" s="25">
        <v>30.041666666669091</v>
      </c>
      <c r="W6948" s="4">
        <v>0</v>
      </c>
    </row>
    <row r="6949" spans="1:23" x14ac:dyDescent="0.45">
      <c r="A6949" t="s">
        <v>8353</v>
      </c>
      <c r="B6949" t="s">
        <v>8224</v>
      </c>
      <c r="C6949" t="s">
        <v>8385</v>
      </c>
      <c r="D6949" s="8" t="s">
        <v>8373</v>
      </c>
      <c r="E6949">
        <v>2504</v>
      </c>
      <c r="F6949" s="7">
        <v>1</v>
      </c>
      <c r="G6949" s="4">
        <v>35000</v>
      </c>
      <c r="H6949" s="4">
        <v>0</v>
      </c>
      <c r="I6949" s="25">
        <v>30.041666666671517</v>
      </c>
      <c r="J6949" s="4">
        <v>0</v>
      </c>
      <c r="N6949" t="s">
        <v>8353</v>
      </c>
      <c r="O6949" t="s">
        <v>8224</v>
      </c>
      <c r="P6949" t="s">
        <v>8385</v>
      </c>
      <c r="Q6949" s="8" t="s">
        <v>8373</v>
      </c>
      <c r="R6949">
        <v>2504</v>
      </c>
      <c r="S6949" s="7">
        <v>1</v>
      </c>
      <c r="T6949" s="4">
        <v>35000</v>
      </c>
      <c r="U6949" s="4">
        <v>0</v>
      </c>
      <c r="V6949" s="25">
        <v>30.041666666671517</v>
      </c>
      <c r="W6949" s="4">
        <v>0</v>
      </c>
    </row>
    <row r="6950" spans="1:23" x14ac:dyDescent="0.45">
      <c r="A6950" t="s">
        <v>8353</v>
      </c>
      <c r="B6950" t="s">
        <v>8224</v>
      </c>
      <c r="C6950" t="s">
        <v>8385</v>
      </c>
      <c r="D6950" s="8" t="s">
        <v>8373</v>
      </c>
      <c r="E6950">
        <v>2516</v>
      </c>
      <c r="F6950" s="7">
        <v>1</v>
      </c>
      <c r="G6950" s="4">
        <v>22000</v>
      </c>
      <c r="H6950" s="4">
        <v>0</v>
      </c>
      <c r="I6950" s="25">
        <v>30.041666666671517</v>
      </c>
      <c r="J6950" s="4">
        <v>0</v>
      </c>
      <c r="N6950" t="s">
        <v>8353</v>
      </c>
      <c r="O6950" t="s">
        <v>8224</v>
      </c>
      <c r="P6950" t="s">
        <v>8385</v>
      </c>
      <c r="Q6950" s="8" t="s">
        <v>8373</v>
      </c>
      <c r="R6950">
        <v>2516</v>
      </c>
      <c r="S6950" s="7">
        <v>1</v>
      </c>
      <c r="T6950" s="4">
        <v>22000</v>
      </c>
      <c r="U6950" s="4">
        <v>0</v>
      </c>
      <c r="V6950" s="25">
        <v>30.041666666671517</v>
      </c>
      <c r="W6950" s="4">
        <v>0</v>
      </c>
    </row>
    <row r="6951" spans="1:23" x14ac:dyDescent="0.45">
      <c r="A6951" t="s">
        <v>8353</v>
      </c>
      <c r="B6951" t="s">
        <v>8224</v>
      </c>
      <c r="C6951" t="s">
        <v>8385</v>
      </c>
      <c r="D6951" s="8" t="s">
        <v>8373</v>
      </c>
      <c r="E6951">
        <v>2518</v>
      </c>
      <c r="F6951" s="7">
        <v>1</v>
      </c>
      <c r="G6951" s="4">
        <v>5000</v>
      </c>
      <c r="H6951" s="4">
        <v>0</v>
      </c>
      <c r="I6951" s="25">
        <v>30.041666666664241</v>
      </c>
      <c r="J6951" s="4">
        <v>0</v>
      </c>
      <c r="N6951" t="s">
        <v>8353</v>
      </c>
      <c r="O6951" t="s">
        <v>8224</v>
      </c>
      <c r="P6951" t="s">
        <v>8385</v>
      </c>
      <c r="Q6951" s="8" t="s">
        <v>8373</v>
      </c>
      <c r="R6951">
        <v>2518</v>
      </c>
      <c r="S6951" s="7">
        <v>1</v>
      </c>
      <c r="T6951" s="4">
        <v>5000</v>
      </c>
      <c r="U6951" s="4">
        <v>0</v>
      </c>
      <c r="V6951" s="25">
        <v>30.041666666664241</v>
      </c>
      <c r="W6951" s="4">
        <v>0</v>
      </c>
    </row>
    <row r="6952" spans="1:23" x14ac:dyDescent="0.45">
      <c r="A6952" t="s">
        <v>8353</v>
      </c>
      <c r="B6952" t="s">
        <v>8224</v>
      </c>
      <c r="C6952" t="s">
        <v>8385</v>
      </c>
      <c r="D6952" s="8" t="s">
        <v>8374</v>
      </c>
      <c r="F6952" s="7">
        <v>1</v>
      </c>
      <c r="G6952" s="4">
        <v>1150</v>
      </c>
      <c r="H6952" s="4">
        <v>0</v>
      </c>
      <c r="I6952" s="25">
        <v>15</v>
      </c>
      <c r="J6952" s="4">
        <v>0</v>
      </c>
      <c r="N6952" t="s">
        <v>8353</v>
      </c>
      <c r="O6952" t="s">
        <v>8224</v>
      </c>
      <c r="P6952" t="s">
        <v>8385</v>
      </c>
      <c r="Q6952" s="8" t="s">
        <v>8374</v>
      </c>
      <c r="S6952" s="7">
        <v>1</v>
      </c>
      <c r="T6952" s="4">
        <v>1150</v>
      </c>
      <c r="U6952" s="4">
        <v>0</v>
      </c>
      <c r="V6952" s="25">
        <v>15</v>
      </c>
      <c r="W6952" s="4">
        <v>0</v>
      </c>
    </row>
    <row r="6953" spans="1:23" x14ac:dyDescent="0.45">
      <c r="A6953" t="s">
        <v>8353</v>
      </c>
      <c r="B6953" t="s">
        <v>8224</v>
      </c>
      <c r="C6953" t="s">
        <v>8385</v>
      </c>
      <c r="D6953" s="8" t="s">
        <v>8374</v>
      </c>
      <c r="E6953">
        <v>2512</v>
      </c>
      <c r="F6953" s="7">
        <v>1</v>
      </c>
      <c r="G6953" s="4">
        <v>1150</v>
      </c>
      <c r="H6953" s="4">
        <v>0</v>
      </c>
      <c r="I6953" s="25">
        <v>15</v>
      </c>
      <c r="J6953" s="4">
        <v>0</v>
      </c>
      <c r="N6953" t="s">
        <v>8353</v>
      </c>
      <c r="O6953" t="s">
        <v>8224</v>
      </c>
      <c r="P6953" t="s">
        <v>8385</v>
      </c>
      <c r="Q6953" s="8" t="s">
        <v>8374</v>
      </c>
      <c r="R6953">
        <v>2512</v>
      </c>
      <c r="S6953" s="7">
        <v>1</v>
      </c>
      <c r="T6953" s="4">
        <v>1150</v>
      </c>
      <c r="U6953" s="4">
        <v>0</v>
      </c>
      <c r="V6953" s="25">
        <v>15</v>
      </c>
      <c r="W6953" s="4">
        <v>0</v>
      </c>
    </row>
    <row r="6954" spans="1:23" x14ac:dyDescent="0.45">
      <c r="A6954" t="s">
        <v>8353</v>
      </c>
      <c r="B6954" t="s">
        <v>8224</v>
      </c>
      <c r="C6954" t="s">
        <v>8386</v>
      </c>
      <c r="F6954" s="7"/>
      <c r="G6954" s="4"/>
      <c r="H6954" s="4"/>
      <c r="I6954" s="25"/>
      <c r="J6954" s="4"/>
      <c r="N6954" t="s">
        <v>8353</v>
      </c>
      <c r="O6954" t="s">
        <v>8224</v>
      </c>
      <c r="P6954" t="s">
        <v>8386</v>
      </c>
      <c r="S6954" s="7"/>
      <c r="T6954" s="4"/>
      <c r="U6954" s="4"/>
      <c r="V6954" s="25"/>
      <c r="W6954" s="4"/>
    </row>
    <row r="6955" spans="1:23" x14ac:dyDescent="0.45">
      <c r="A6955" t="s">
        <v>8353</v>
      </c>
      <c r="B6955" t="s">
        <v>8224</v>
      </c>
      <c r="C6955" t="s">
        <v>8386</v>
      </c>
      <c r="D6955" s="8" t="s">
        <v>8376</v>
      </c>
      <c r="F6955" s="7">
        <v>1</v>
      </c>
      <c r="G6955" s="4">
        <v>5000</v>
      </c>
      <c r="H6955" s="4">
        <v>930</v>
      </c>
      <c r="I6955" s="25">
        <v>30</v>
      </c>
      <c r="J6955" s="4">
        <v>12</v>
      </c>
      <c r="N6955" t="s">
        <v>8353</v>
      </c>
      <c r="O6955" t="s">
        <v>8224</v>
      </c>
      <c r="P6955" t="s">
        <v>8386</v>
      </c>
      <c r="Q6955" s="8" t="s">
        <v>8376</v>
      </c>
      <c r="S6955" s="7">
        <v>1</v>
      </c>
      <c r="T6955" s="4">
        <v>5000</v>
      </c>
      <c r="U6955" s="4">
        <v>930</v>
      </c>
      <c r="V6955" s="25">
        <v>30</v>
      </c>
      <c r="W6955" s="4">
        <v>12</v>
      </c>
    </row>
    <row r="6956" spans="1:23" x14ac:dyDescent="0.45">
      <c r="A6956" t="s">
        <v>8353</v>
      </c>
      <c r="B6956" t="s">
        <v>8224</v>
      </c>
      <c r="C6956" t="s">
        <v>8386</v>
      </c>
      <c r="D6956" s="8" t="s">
        <v>8376</v>
      </c>
      <c r="E6956">
        <v>2515</v>
      </c>
      <c r="F6956" s="7">
        <v>1</v>
      </c>
      <c r="G6956" s="4">
        <v>5000</v>
      </c>
      <c r="H6956" s="4">
        <v>930</v>
      </c>
      <c r="I6956" s="25">
        <v>30</v>
      </c>
      <c r="J6956" s="4">
        <v>12</v>
      </c>
      <c r="N6956" t="s">
        <v>8353</v>
      </c>
      <c r="O6956" t="s">
        <v>8224</v>
      </c>
      <c r="P6956" t="s">
        <v>8386</v>
      </c>
      <c r="Q6956" s="8" t="s">
        <v>8376</v>
      </c>
      <c r="R6956">
        <v>2515</v>
      </c>
      <c r="S6956" s="7">
        <v>1</v>
      </c>
      <c r="T6956" s="4">
        <v>5000</v>
      </c>
      <c r="U6956" s="4">
        <v>930</v>
      </c>
      <c r="V6956" s="25">
        <v>30</v>
      </c>
      <c r="W6956" s="4">
        <v>12</v>
      </c>
    </row>
    <row r="6957" spans="1:23" x14ac:dyDescent="0.45">
      <c r="A6957" t="s">
        <v>8353</v>
      </c>
      <c r="B6957" t="s">
        <v>8224</v>
      </c>
      <c r="C6957" t="s">
        <v>8386</v>
      </c>
      <c r="D6957" s="8" t="s">
        <v>8377</v>
      </c>
      <c r="F6957" s="7">
        <v>1</v>
      </c>
      <c r="G6957" s="4">
        <v>7000</v>
      </c>
      <c r="H6957" s="4">
        <v>0</v>
      </c>
      <c r="I6957" s="25">
        <v>29.958333333335759</v>
      </c>
      <c r="J6957" s="4">
        <v>0</v>
      </c>
      <c r="N6957" t="s">
        <v>8353</v>
      </c>
      <c r="O6957" t="s">
        <v>8224</v>
      </c>
      <c r="P6957" t="s">
        <v>8386</v>
      </c>
      <c r="Q6957" s="8" t="s">
        <v>8377</v>
      </c>
      <c r="S6957" s="7">
        <v>1</v>
      </c>
      <c r="T6957" s="4">
        <v>7000</v>
      </c>
      <c r="U6957" s="4">
        <v>0</v>
      </c>
      <c r="V6957" s="25">
        <v>29.958333333335759</v>
      </c>
      <c r="W6957" s="4">
        <v>0</v>
      </c>
    </row>
    <row r="6958" spans="1:23" x14ac:dyDescent="0.45">
      <c r="A6958" t="s">
        <v>8353</v>
      </c>
      <c r="B6958" t="s">
        <v>8224</v>
      </c>
      <c r="C6958" t="s">
        <v>8386</v>
      </c>
      <c r="D6958" s="8" t="s">
        <v>8377</v>
      </c>
      <c r="E6958">
        <v>2505</v>
      </c>
      <c r="F6958" s="7">
        <v>1</v>
      </c>
      <c r="G6958" s="4">
        <v>7000</v>
      </c>
      <c r="H6958" s="4">
        <v>0</v>
      </c>
      <c r="I6958" s="25">
        <v>29.958333333335759</v>
      </c>
      <c r="J6958" s="4">
        <v>0</v>
      </c>
      <c r="N6958" t="s">
        <v>8353</v>
      </c>
      <c r="O6958" t="s">
        <v>8224</v>
      </c>
      <c r="P6958" t="s">
        <v>8386</v>
      </c>
      <c r="Q6958" s="8" t="s">
        <v>8377</v>
      </c>
      <c r="R6958">
        <v>2505</v>
      </c>
      <c r="S6958" s="7">
        <v>1</v>
      </c>
      <c r="T6958" s="4">
        <v>7000</v>
      </c>
      <c r="U6958" s="4">
        <v>0</v>
      </c>
      <c r="V6958" s="25">
        <v>29.958333333335759</v>
      </c>
      <c r="W6958" s="4">
        <v>0</v>
      </c>
    </row>
    <row r="6959" spans="1:23" x14ac:dyDescent="0.45">
      <c r="A6959" t="s">
        <v>8353</v>
      </c>
      <c r="B6959" t="s">
        <v>8224</v>
      </c>
      <c r="C6959" t="s">
        <v>8386</v>
      </c>
      <c r="D6959" s="8" t="s">
        <v>8378</v>
      </c>
      <c r="F6959" s="7">
        <v>1</v>
      </c>
      <c r="G6959" s="4">
        <v>50000</v>
      </c>
      <c r="H6959" s="4">
        <v>75</v>
      </c>
      <c r="I6959" s="25">
        <v>60</v>
      </c>
      <c r="J6959" s="4">
        <v>2</v>
      </c>
      <c r="N6959" t="s">
        <v>8353</v>
      </c>
      <c r="O6959" t="s">
        <v>8224</v>
      </c>
      <c r="P6959" t="s">
        <v>8386</v>
      </c>
      <c r="Q6959" s="8" t="s">
        <v>8378</v>
      </c>
      <c r="S6959" s="7">
        <v>1</v>
      </c>
      <c r="T6959" s="4">
        <v>50000</v>
      </c>
      <c r="U6959" s="4">
        <v>75</v>
      </c>
      <c r="V6959" s="25">
        <v>60</v>
      </c>
      <c r="W6959" s="4">
        <v>2</v>
      </c>
    </row>
    <row r="6960" spans="1:23" x14ac:dyDescent="0.45">
      <c r="A6960" t="s">
        <v>8353</v>
      </c>
      <c r="B6960" t="s">
        <v>8224</v>
      </c>
      <c r="C6960" t="s">
        <v>8386</v>
      </c>
      <c r="D6960" s="8" t="s">
        <v>8378</v>
      </c>
      <c r="E6960">
        <v>2510</v>
      </c>
      <c r="F6960" s="7">
        <v>1</v>
      </c>
      <c r="G6960" s="4">
        <v>50000</v>
      </c>
      <c r="H6960" s="4">
        <v>75</v>
      </c>
      <c r="I6960" s="25">
        <v>60</v>
      </c>
      <c r="J6960" s="4">
        <v>2</v>
      </c>
      <c r="N6960" t="s">
        <v>8353</v>
      </c>
      <c r="O6960" t="s">
        <v>8224</v>
      </c>
      <c r="P6960" t="s">
        <v>8386</v>
      </c>
      <c r="Q6960" s="8" t="s">
        <v>8378</v>
      </c>
      <c r="R6960">
        <v>2510</v>
      </c>
      <c r="S6960" s="7">
        <v>1</v>
      </c>
      <c r="T6960" s="4">
        <v>50000</v>
      </c>
      <c r="U6960" s="4">
        <v>75</v>
      </c>
      <c r="V6960" s="25">
        <v>60</v>
      </c>
      <c r="W6960" s="4">
        <v>2</v>
      </c>
    </row>
    <row r="6961" spans="1:23" x14ac:dyDescent="0.45">
      <c r="A6961" t="s">
        <v>8353</v>
      </c>
      <c r="B6961" t="s">
        <v>8224</v>
      </c>
      <c r="C6961" t="s">
        <v>8386</v>
      </c>
      <c r="D6961" s="8" t="s">
        <v>8379</v>
      </c>
      <c r="F6961" s="7">
        <v>1</v>
      </c>
      <c r="G6961" s="4">
        <v>42850</v>
      </c>
      <c r="H6961" s="4">
        <v>0</v>
      </c>
      <c r="I6961" s="25">
        <v>30</v>
      </c>
      <c r="J6961" s="4">
        <v>0</v>
      </c>
      <c r="N6961" t="s">
        <v>8353</v>
      </c>
      <c r="O6961" t="s">
        <v>8224</v>
      </c>
      <c r="P6961" t="s">
        <v>8386</v>
      </c>
      <c r="Q6961" s="8" t="s">
        <v>8379</v>
      </c>
      <c r="S6961" s="7">
        <v>1</v>
      </c>
      <c r="T6961" s="4">
        <v>42850</v>
      </c>
      <c r="U6961" s="4">
        <v>0</v>
      </c>
      <c r="V6961" s="25">
        <v>30</v>
      </c>
      <c r="W6961" s="4">
        <v>0</v>
      </c>
    </row>
    <row r="6962" spans="1:23" x14ac:dyDescent="0.45">
      <c r="A6962" t="s">
        <v>8353</v>
      </c>
      <c r="B6962" t="s">
        <v>8224</v>
      </c>
      <c r="C6962" t="s">
        <v>8386</v>
      </c>
      <c r="D6962" s="8" t="s">
        <v>8379</v>
      </c>
      <c r="E6962">
        <v>2507</v>
      </c>
      <c r="F6962" s="7">
        <v>1</v>
      </c>
      <c r="G6962" s="4">
        <v>42850</v>
      </c>
      <c r="H6962" s="4">
        <v>0</v>
      </c>
      <c r="I6962" s="25">
        <v>30</v>
      </c>
      <c r="J6962" s="4">
        <v>0</v>
      </c>
      <c r="N6962" t="s">
        <v>8353</v>
      </c>
      <c r="O6962" t="s">
        <v>8224</v>
      </c>
      <c r="P6962" t="s">
        <v>8386</v>
      </c>
      <c r="Q6962" s="8" t="s">
        <v>8379</v>
      </c>
      <c r="R6962">
        <v>2507</v>
      </c>
      <c r="S6962" s="7">
        <v>1</v>
      </c>
      <c r="T6962" s="4">
        <v>42850</v>
      </c>
      <c r="U6962" s="4">
        <v>0</v>
      </c>
      <c r="V6962" s="25">
        <v>30</v>
      </c>
      <c r="W6962" s="4">
        <v>0</v>
      </c>
    </row>
    <row r="6963" spans="1:23" x14ac:dyDescent="0.45">
      <c r="A6963" t="s">
        <v>8353</v>
      </c>
      <c r="B6963" t="s">
        <v>8224</v>
      </c>
      <c r="C6963" t="s">
        <v>8387</v>
      </c>
      <c r="F6963" s="7"/>
      <c r="G6963" s="4"/>
      <c r="H6963" s="4"/>
      <c r="I6963" s="25"/>
      <c r="J6963" s="4"/>
      <c r="N6963" t="s">
        <v>8353</v>
      </c>
      <c r="O6963" t="s">
        <v>8224</v>
      </c>
      <c r="P6963" t="s">
        <v>8387</v>
      </c>
      <c r="S6963" s="7"/>
      <c r="T6963" s="4"/>
      <c r="U6963" s="4"/>
      <c r="V6963" s="25"/>
      <c r="W6963" s="4"/>
    </row>
    <row r="6964" spans="1:23" x14ac:dyDescent="0.45">
      <c r="A6964" t="s">
        <v>8353</v>
      </c>
      <c r="B6964" t="s">
        <v>8224</v>
      </c>
      <c r="C6964" t="s">
        <v>8387</v>
      </c>
      <c r="D6964" s="8" t="s">
        <v>8369</v>
      </c>
      <c r="F6964" s="7">
        <v>1</v>
      </c>
      <c r="G6964" s="4">
        <v>10000</v>
      </c>
      <c r="H6964" s="4">
        <v>0</v>
      </c>
      <c r="I6964" s="25">
        <v>29.97976851851854</v>
      </c>
      <c r="J6964" s="4">
        <v>0</v>
      </c>
      <c r="N6964" t="s">
        <v>8353</v>
      </c>
      <c r="O6964" t="s">
        <v>8224</v>
      </c>
      <c r="P6964" t="s">
        <v>8387</v>
      </c>
      <c r="Q6964" s="8" t="s">
        <v>8369</v>
      </c>
      <c r="S6964" s="7">
        <v>1</v>
      </c>
      <c r="T6964" s="4">
        <v>10000</v>
      </c>
      <c r="U6964" s="4">
        <v>0</v>
      </c>
      <c r="V6964" s="25">
        <v>29.97976851851854</v>
      </c>
      <c r="W6964" s="4">
        <v>0</v>
      </c>
    </row>
    <row r="6965" spans="1:23" x14ac:dyDescent="0.45">
      <c r="A6965" t="s">
        <v>8353</v>
      </c>
      <c r="B6965" t="s">
        <v>8224</v>
      </c>
      <c r="C6965" t="s">
        <v>8387</v>
      </c>
      <c r="D6965" s="8" t="s">
        <v>8369</v>
      </c>
      <c r="E6965">
        <v>2503</v>
      </c>
      <c r="F6965" s="7">
        <v>1</v>
      </c>
      <c r="G6965" s="4">
        <v>10000</v>
      </c>
      <c r="H6965" s="4">
        <v>0</v>
      </c>
      <c r="I6965" s="25">
        <v>29.97976851851854</v>
      </c>
      <c r="J6965" s="4">
        <v>0</v>
      </c>
      <c r="N6965" t="s">
        <v>8353</v>
      </c>
      <c r="O6965" t="s">
        <v>8224</v>
      </c>
      <c r="P6965" t="s">
        <v>8387</v>
      </c>
      <c r="Q6965" s="8" t="s">
        <v>8369</v>
      </c>
      <c r="R6965">
        <v>2503</v>
      </c>
      <c r="S6965" s="7">
        <v>1</v>
      </c>
      <c r="T6965" s="4">
        <v>10000</v>
      </c>
      <c r="U6965" s="4">
        <v>0</v>
      </c>
      <c r="V6965" s="25">
        <v>29.97976851851854</v>
      </c>
      <c r="W6965" s="4">
        <v>0</v>
      </c>
    </row>
    <row r="6966" spans="1:23" x14ac:dyDescent="0.45">
      <c r="A6966" t="s">
        <v>8353</v>
      </c>
      <c r="B6966" t="s">
        <v>8224</v>
      </c>
      <c r="C6966" t="s">
        <v>8387</v>
      </c>
      <c r="D6966" s="8" t="s">
        <v>8371</v>
      </c>
      <c r="F6966" s="7">
        <v>1</v>
      </c>
      <c r="G6966" s="4">
        <v>100000</v>
      </c>
      <c r="H6966" s="4">
        <v>0</v>
      </c>
      <c r="I6966" s="25">
        <v>46.205729166664241</v>
      </c>
      <c r="J6966" s="4">
        <v>0</v>
      </c>
      <c r="N6966" t="s">
        <v>8353</v>
      </c>
      <c r="O6966" t="s">
        <v>8224</v>
      </c>
      <c r="P6966" t="s">
        <v>8387</v>
      </c>
      <c r="Q6966" s="8" t="s">
        <v>8371</v>
      </c>
      <c r="S6966" s="7">
        <v>1</v>
      </c>
      <c r="T6966" s="4">
        <v>100000</v>
      </c>
      <c r="U6966" s="4">
        <v>0</v>
      </c>
      <c r="V6966" s="25">
        <v>46.205729166664241</v>
      </c>
      <c r="W6966" s="4">
        <v>0</v>
      </c>
    </row>
    <row r="6967" spans="1:23" x14ac:dyDescent="0.45">
      <c r="A6967" t="s">
        <v>8353</v>
      </c>
      <c r="B6967" t="s">
        <v>8224</v>
      </c>
      <c r="C6967" t="s">
        <v>8387</v>
      </c>
      <c r="D6967" s="8" t="s">
        <v>8371</v>
      </c>
      <c r="E6967">
        <v>2520</v>
      </c>
      <c r="F6967" s="7">
        <v>1</v>
      </c>
      <c r="G6967" s="4">
        <v>100000</v>
      </c>
      <c r="H6967" s="4">
        <v>0</v>
      </c>
      <c r="I6967" s="25">
        <v>46.205729166664241</v>
      </c>
      <c r="J6967" s="4">
        <v>0</v>
      </c>
      <c r="N6967" t="s">
        <v>8353</v>
      </c>
      <c r="O6967" t="s">
        <v>8224</v>
      </c>
      <c r="P6967" t="s">
        <v>8387</v>
      </c>
      <c r="Q6967" s="8" t="s">
        <v>8371</v>
      </c>
      <c r="R6967">
        <v>2520</v>
      </c>
      <c r="S6967" s="7">
        <v>1</v>
      </c>
      <c r="T6967" s="4">
        <v>100000</v>
      </c>
      <c r="U6967" s="4">
        <v>0</v>
      </c>
      <c r="V6967" s="25">
        <v>46.205729166664241</v>
      </c>
      <c r="W6967" s="4">
        <v>0</v>
      </c>
    </row>
    <row r="6968" spans="1:23" x14ac:dyDescent="0.45">
      <c r="A6968" t="s">
        <v>8361</v>
      </c>
      <c r="B6968"/>
      <c r="F6968" s="7">
        <v>4114</v>
      </c>
      <c r="G6968" s="4">
        <v>295956469.81</v>
      </c>
      <c r="H6968" s="4">
        <v>46173741.659999967</v>
      </c>
      <c r="I6968" s="25">
        <v>33.411376051625986</v>
      </c>
      <c r="J6968" s="4">
        <v>463246</v>
      </c>
      <c r="N6968" t="s">
        <v>8361</v>
      </c>
      <c r="O6968"/>
      <c r="S6968" s="7">
        <v>4114</v>
      </c>
      <c r="T6968" s="4">
        <v>295956469.81</v>
      </c>
      <c r="U6968" s="4">
        <v>46173741.659999967</v>
      </c>
      <c r="V6968" s="25">
        <v>33.411376051625986</v>
      </c>
      <c r="W6968" s="4">
        <v>463246</v>
      </c>
    </row>
  </sheetData>
  <pageMargins left="0.7" right="0.7" top="0.75" bottom="0.75" header="0.3" footer="0.3"/>
  <pageSetup orientation="portrait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64B4-3A0B-4550-8C52-7A2CFDD781E4}">
  <dimension ref="A1:H13"/>
  <sheetViews>
    <sheetView showGridLines="0" topLeftCell="A7" zoomScale="116" workbookViewId="0">
      <selection activeCell="J25" sqref="J25"/>
    </sheetView>
  </sheetViews>
  <sheetFormatPr defaultRowHeight="14.25" x14ac:dyDescent="0.45"/>
  <cols>
    <col min="1" max="1" width="26.19921875" bestFit="1" customWidth="1"/>
    <col min="2" max="2" width="16.86328125" bestFit="1" customWidth="1"/>
    <col min="3" max="3" width="13.265625" bestFit="1" customWidth="1"/>
    <col min="4" max="4" width="15.796875" bestFit="1" customWidth="1"/>
    <col min="5" max="5" width="12.19921875" bestFit="1" customWidth="1"/>
    <col min="6" max="6" width="19.9296875" bestFit="1" customWidth="1"/>
    <col min="7" max="7" width="12.86328125" bestFit="1" customWidth="1"/>
    <col min="8" max="8" width="15.3984375" bestFit="1" customWidth="1"/>
  </cols>
  <sheetData>
    <row r="1" spans="1:8" x14ac:dyDescent="0.45">
      <c r="A1" s="13" t="s">
        <v>8390</v>
      </c>
      <c r="B1" s="13" t="s">
        <v>8391</v>
      </c>
      <c r="C1" s="13" t="s">
        <v>8392</v>
      </c>
      <c r="D1" s="13" t="s">
        <v>8393</v>
      </c>
      <c r="E1" s="13" t="s">
        <v>8394</v>
      </c>
      <c r="F1" s="13" t="s">
        <v>8397</v>
      </c>
      <c r="G1" s="13" t="s">
        <v>8395</v>
      </c>
      <c r="H1" s="13" t="s">
        <v>8396</v>
      </c>
    </row>
    <row r="2" spans="1:8" x14ac:dyDescent="0.45">
      <c r="A2" s="11" t="s">
        <v>8398</v>
      </c>
      <c r="B2" s="11">
        <f>COUNTIFS(Data!$F:$F,"successful", Data!$D:$D,"&lt;1000")</f>
        <v>322</v>
      </c>
      <c r="C2" s="11">
        <f>COUNTIFS(Data!$F:$F,"failed", Data!$D:$D,"&lt;1000")</f>
        <v>113</v>
      </c>
      <c r="D2" s="11">
        <f>COUNTIFS(Data!$F:$F,"canceled", Data!$D:$D,"&lt;1000")</f>
        <v>18</v>
      </c>
      <c r="E2" s="11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45">
      <c r="A3" s="11" t="s">
        <v>8399</v>
      </c>
      <c r="B3" s="11">
        <f>COUNTIFS(Data!$F:$F,"successful", Data!$D:$D,"&gt;=1000", Data!$D:$D,"&lt;4999")</f>
        <v>931</v>
      </c>
      <c r="C3" s="11">
        <f>COUNTIFS(Data!$F:$F,"failed", Data!$D:$D,"&gt;=1000", Data!$D:$D,"&lt;4999")</f>
        <v>420</v>
      </c>
      <c r="D3" s="11">
        <f>COUNTIFS(Data!$F:$F,"canceled", Data!$D:$D,"&gt;=1000", Data!$D:$D,"&lt;4999")</f>
        <v>60</v>
      </c>
      <c r="E3" s="11">
        <f t="shared" ref="E3:E13" si="0">SUM(B3:D3)</f>
        <v>1411</v>
      </c>
      <c r="F3" s="12">
        <f t="shared" ref="F3:F13" si="1">B3/$E3</f>
        <v>0.65981573352232459</v>
      </c>
      <c r="G3" s="12">
        <f t="shared" ref="G3:G13" si="2">C3/$E3</f>
        <v>0.297661233167966</v>
      </c>
      <c r="H3" s="12">
        <f t="shared" ref="H3:H13" si="3">D3/$E3</f>
        <v>4.2523033309709427E-2</v>
      </c>
    </row>
    <row r="4" spans="1:8" x14ac:dyDescent="0.45">
      <c r="A4" s="11" t="s">
        <v>8400</v>
      </c>
      <c r="B4" s="11">
        <f>COUNTIFS(Data!$F:$F,"successful", Data!$D:$D,"&gt;=5000", Data!$D:$D,"&lt;9999")</f>
        <v>380</v>
      </c>
      <c r="C4" s="11">
        <f>COUNTIFS(Data!$F:$F,"failed", Data!$D:$D,"&gt;=5000", Data!$D:$D,"&lt;9999")</f>
        <v>282</v>
      </c>
      <c r="D4" s="11">
        <f>COUNTIFS(Data!$F:$F,"canceled", Data!$D:$D,"&gt;=5000", Data!$D:$D,"&lt;9999")</f>
        <v>51</v>
      </c>
      <c r="E4" s="11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45">
      <c r="A5" s="11" t="s">
        <v>8401</v>
      </c>
      <c r="B5" s="11">
        <f>COUNTIFS(Data!$F:$F,"successful", Data!$D:$D,"&gt;=10000", Data!$D:$D,"&lt;14999")</f>
        <v>168</v>
      </c>
      <c r="C5" s="11">
        <f>COUNTIFS(Data!$F:$F,"failed", Data!$D:$D,"&gt;=10000", Data!$D:$D,"&lt;14999")</f>
        <v>144</v>
      </c>
      <c r="D5" s="11">
        <f>COUNTIFS(Data!$F:$F,"canceled", Data!$D:$D,"&gt;=10000", Data!$D:$D,"&lt;14999")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45">
      <c r="A6" s="11" t="s">
        <v>8402</v>
      </c>
      <c r="B6" s="11">
        <f>COUNTIFS(Data!$F:$F,"successful", Data!$D:$D,"&gt;=15000", Data!$D:$D,"&lt;19999")</f>
        <v>94</v>
      </c>
      <c r="C6" s="11">
        <f>COUNTIFS(Data!$F:$F,"failed", Data!$D:$D,"&gt;=15000", Data!$D:$D,"&lt;19999")</f>
        <v>90</v>
      </c>
      <c r="D6" s="11">
        <f>COUNTIFS(Data!$F:$F,"canceled", Data!$D:$D,"&gt;=15000", Data!$D:$D,"&lt;19999")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45">
      <c r="A7" s="11" t="s">
        <v>8403</v>
      </c>
      <c r="B7" s="11">
        <f>COUNTIFS(Data!$F:$F,"successful", Data!$D:$D,"&gt;=20000", Data!$D:$D,"&lt;24999")</f>
        <v>62</v>
      </c>
      <c r="C7" s="11">
        <f>COUNTIFS(Data!$F:$F,"failed", Data!$D:$D,"&gt;=20000", Data!$D:$D,"&lt;24999")</f>
        <v>72</v>
      </c>
      <c r="D7" s="11">
        <f>COUNTIFS(Data!$F:$F,"canceled", Data!$D:$D,"&gt;=20000", Data!$D:$D,"&lt;24999")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45">
      <c r="A8" s="11" t="s">
        <v>8404</v>
      </c>
      <c r="B8" s="11">
        <f>COUNTIFS(Data!$F:$F,"successful", Data!$D:$D,"&gt;=25000", Data!$D:$D,"&lt;29999")</f>
        <v>55</v>
      </c>
      <c r="C8" s="11">
        <f>COUNTIFS(Data!$F:$F,"failed", Data!$D:$D,"&gt;=25000", Data!$D:$D,"&lt;29999")</f>
        <v>64</v>
      </c>
      <c r="D8" s="11">
        <f>COUNTIFS(Data!$F:$F,"canceled", Data!$D:$D,"&gt;=25000", Data!$D:$D,"&lt;29999")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45">
      <c r="A9" s="11" t="s">
        <v>8405</v>
      </c>
      <c r="B9" s="11">
        <f>COUNTIFS(Data!$F:$F,"successful", Data!$D:$D,"&gt;=30000", Data!$D:$D,"&lt;34999")</f>
        <v>32</v>
      </c>
      <c r="C9" s="11">
        <f>COUNTIFS(Data!$F:$F,"failed", Data!$D:$D,"&gt;=30000", Data!$D:$D,"&lt;34999")</f>
        <v>37</v>
      </c>
      <c r="D9" s="11">
        <f>COUNTIFS(Data!$F:$F,"canceled", Data!$D:$D,"&gt;=30000", Data!$D:$D,"&lt;34999")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45">
      <c r="A10" s="11" t="s">
        <v>8406</v>
      </c>
      <c r="B10" s="11">
        <f>COUNTIFS(Data!$F:$F,"successful", Data!$D:$D,"&gt;=35000", Data!$D:$D,"&lt;39999")</f>
        <v>26</v>
      </c>
      <c r="C10" s="11">
        <f>COUNTIFS(Data!$F:$F,"failed", Data!$D:$D,"&gt;=35000", Data!$D:$D,"&lt;39999")</f>
        <v>22</v>
      </c>
      <c r="D10" s="11">
        <f>COUNTIFS(Data!$F:$F,"canceled", Data!$D:$D,"&gt;=35000", Data!$D:$D,"&lt;39999")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45">
      <c r="A11" s="11" t="s">
        <v>8407</v>
      </c>
      <c r="B11" s="11">
        <f>COUNTIFS(Data!$F:$F,"successful", Data!$D:$D,"&gt;=40000", Data!$D:$D,"&lt;44999")</f>
        <v>21</v>
      </c>
      <c r="C11" s="11">
        <f>COUNTIFS(Data!$F:$F,"failed", Data!$D:$D,"&gt;=40000", Data!$D:$D,"&lt;44999")</f>
        <v>16</v>
      </c>
      <c r="D11" s="11">
        <f>COUNTIFS(Data!$F:$F,"canceled", Data!$D:$D,"&gt;=40000", Data!$D:$D,"&lt;44999")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45">
      <c r="A12" s="11" t="s">
        <v>8408</v>
      </c>
      <c r="B12" s="11">
        <f>COUNTIFS(Data!$F:$F,"successful", Data!$D:$D,"&gt;=45000", Data!$D:$D,"&lt;49999")</f>
        <v>6</v>
      </c>
      <c r="C12" s="11">
        <f>COUNTIFS(Data!$F:$F,"failed", Data!$D:$D,"&gt;=45000", Data!$D:$D,"&lt;49999")</f>
        <v>11</v>
      </c>
      <c r="D12" s="11">
        <f>COUNTIFS(Data!$F:$F,"canceled", Data!$D:$D,"&gt;=45000", Data!$D:$D,"&lt;49999")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45">
      <c r="A13" s="11" t="s">
        <v>8409</v>
      </c>
      <c r="B13" s="11">
        <f>COUNTIFS(Data!$F:$F,"successful", Data!$D:$D,"&gt;=50000")</f>
        <v>86</v>
      </c>
      <c r="C13" s="11">
        <f>COUNTIFS(Data!$F:$F,"failed", Data!$D:$D,"&gt;=50000")</f>
        <v>258</v>
      </c>
      <c r="D13" s="11">
        <f>COUNTIFS(Data!$F:$F,"canceled", Data!$D:$D,"&gt;=50000")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908FE-BFEC-4F45-88A9-6DACAC8F6C9A}">
  <dimension ref="A1:F18"/>
  <sheetViews>
    <sheetView showGridLines="0" zoomScale="120" zoomScaleNormal="120" workbookViewId="0">
      <selection activeCell="M25" sqref="M25"/>
    </sheetView>
  </sheetViews>
  <sheetFormatPr defaultRowHeight="14.25" x14ac:dyDescent="0.45"/>
  <cols>
    <col min="1" max="1" width="14.19921875" bestFit="1" customWidth="1"/>
    <col min="2" max="2" width="15.265625" bestFit="1" customWidth="1"/>
    <col min="3" max="3" width="3.9296875" bestFit="1" customWidth="1"/>
    <col min="4" max="4" width="5.6640625" bestFit="1" customWidth="1"/>
    <col min="5" max="5" width="8.19921875" bestFit="1" customWidth="1"/>
    <col min="6" max="6" width="10.46484375" bestFit="1" customWidth="1"/>
  </cols>
  <sheetData>
    <row r="1" spans="1:6" x14ac:dyDescent="0.45">
      <c r="A1" s="2" t="s">
        <v>8365</v>
      </c>
      <c r="B1" t="s">
        <v>8364</v>
      </c>
    </row>
    <row r="2" spans="1:6" x14ac:dyDescent="0.45">
      <c r="A2" s="2" t="s">
        <v>8389</v>
      </c>
      <c r="B2" t="s">
        <v>8364</v>
      </c>
    </row>
    <row r="4" spans="1:6" x14ac:dyDescent="0.45">
      <c r="A4" s="2" t="s">
        <v>8363</v>
      </c>
      <c r="B4" s="2" t="s">
        <v>8362</v>
      </c>
    </row>
    <row r="5" spans="1:6" x14ac:dyDescent="0.45">
      <c r="A5" s="2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10" t="s">
        <v>8376</v>
      </c>
      <c r="B6" s="4">
        <v>183</v>
      </c>
      <c r="C6" s="4">
        <v>2</v>
      </c>
      <c r="D6" s="4">
        <v>149</v>
      </c>
      <c r="E6" s="4">
        <v>34</v>
      </c>
      <c r="F6" s="4">
        <v>368</v>
      </c>
    </row>
    <row r="7" spans="1:6" x14ac:dyDescent="0.45">
      <c r="A7" s="10" t="s">
        <v>8377</v>
      </c>
      <c r="B7" s="4">
        <v>202</v>
      </c>
      <c r="C7" s="4">
        <v>18</v>
      </c>
      <c r="D7" s="4">
        <v>105</v>
      </c>
      <c r="E7" s="4">
        <v>27</v>
      </c>
      <c r="F7" s="4">
        <v>352</v>
      </c>
    </row>
    <row r="8" spans="1:6" x14ac:dyDescent="0.45">
      <c r="A8" s="10" t="s">
        <v>8378</v>
      </c>
      <c r="B8" s="4">
        <v>179</v>
      </c>
      <c r="C8" s="4">
        <v>30</v>
      </c>
      <c r="D8" s="4">
        <v>108</v>
      </c>
      <c r="E8" s="4">
        <v>28</v>
      </c>
      <c r="F8" s="4">
        <v>345</v>
      </c>
    </row>
    <row r="9" spans="1:6" x14ac:dyDescent="0.45">
      <c r="A9" s="10" t="s">
        <v>8379</v>
      </c>
      <c r="B9" s="4">
        <v>193</v>
      </c>
      <c r="C9" s="4"/>
      <c r="D9" s="4">
        <v>103</v>
      </c>
      <c r="E9" s="4">
        <v>27</v>
      </c>
      <c r="F9" s="4">
        <v>323</v>
      </c>
    </row>
    <row r="10" spans="1:6" x14ac:dyDescent="0.45">
      <c r="A10" s="10" t="s">
        <v>8369</v>
      </c>
      <c r="B10" s="4">
        <v>233</v>
      </c>
      <c r="C10" s="4"/>
      <c r="D10" s="4">
        <v>126</v>
      </c>
      <c r="E10" s="4">
        <v>26</v>
      </c>
      <c r="F10" s="4">
        <v>385</v>
      </c>
    </row>
    <row r="11" spans="1:6" x14ac:dyDescent="0.45">
      <c r="A11" s="10" t="s">
        <v>8380</v>
      </c>
      <c r="B11" s="4">
        <v>213</v>
      </c>
      <c r="C11" s="4"/>
      <c r="D11" s="4">
        <v>148</v>
      </c>
      <c r="E11" s="4">
        <v>27</v>
      </c>
      <c r="F11" s="4">
        <v>388</v>
      </c>
    </row>
    <row r="12" spans="1:6" x14ac:dyDescent="0.45">
      <c r="A12" s="10" t="s">
        <v>8370</v>
      </c>
      <c r="B12" s="4">
        <v>192</v>
      </c>
      <c r="C12" s="4"/>
      <c r="D12" s="4">
        <v>148</v>
      </c>
      <c r="E12" s="4">
        <v>44</v>
      </c>
      <c r="F12" s="4">
        <v>384</v>
      </c>
    </row>
    <row r="13" spans="1:6" x14ac:dyDescent="0.45">
      <c r="A13" s="10" t="s">
        <v>8371</v>
      </c>
      <c r="B13" s="4">
        <v>167</v>
      </c>
      <c r="C13" s="4"/>
      <c r="D13" s="4">
        <v>134</v>
      </c>
      <c r="E13" s="4">
        <v>32</v>
      </c>
      <c r="F13" s="4">
        <v>333</v>
      </c>
    </row>
    <row r="14" spans="1:6" x14ac:dyDescent="0.45">
      <c r="A14" s="10" t="s">
        <v>8372</v>
      </c>
      <c r="B14" s="4">
        <v>148</v>
      </c>
      <c r="C14" s="4"/>
      <c r="D14" s="4">
        <v>127</v>
      </c>
      <c r="E14" s="4">
        <v>24</v>
      </c>
      <c r="F14" s="4">
        <v>299</v>
      </c>
    </row>
    <row r="15" spans="1:6" x14ac:dyDescent="0.45">
      <c r="A15" s="10" t="s">
        <v>8373</v>
      </c>
      <c r="B15" s="4">
        <v>184</v>
      </c>
      <c r="C15" s="4"/>
      <c r="D15" s="4">
        <v>150</v>
      </c>
      <c r="E15" s="4">
        <v>20</v>
      </c>
      <c r="F15" s="4">
        <v>354</v>
      </c>
    </row>
    <row r="16" spans="1:6" x14ac:dyDescent="0.45">
      <c r="A16" s="10" t="s">
        <v>8374</v>
      </c>
      <c r="B16" s="4">
        <v>180</v>
      </c>
      <c r="C16" s="4"/>
      <c r="D16" s="4">
        <v>113</v>
      </c>
      <c r="E16" s="4">
        <v>37</v>
      </c>
      <c r="F16" s="4">
        <v>330</v>
      </c>
    </row>
    <row r="17" spans="1:6" x14ac:dyDescent="0.45">
      <c r="A17" s="10" t="s">
        <v>8381</v>
      </c>
      <c r="B17" s="4">
        <v>111</v>
      </c>
      <c r="C17" s="4"/>
      <c r="D17" s="4">
        <v>119</v>
      </c>
      <c r="E17" s="4">
        <v>23</v>
      </c>
      <c r="F17" s="4">
        <v>253</v>
      </c>
    </row>
    <row r="18" spans="1:6" x14ac:dyDescent="0.45">
      <c r="A18" s="10" t="s">
        <v>8361</v>
      </c>
      <c r="B18" s="4">
        <v>2185</v>
      </c>
      <c r="C18" s="4">
        <v>50</v>
      </c>
      <c r="D18" s="4">
        <v>1530</v>
      </c>
      <c r="E18" s="4">
        <v>349</v>
      </c>
      <c r="F18" s="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F2C54-E3F8-4D41-9912-99029274D03D}">
  <dimension ref="A1:F47"/>
  <sheetViews>
    <sheetView showGridLines="0" zoomScale="80" zoomScaleNormal="80" workbookViewId="0">
      <selection activeCell="Y32" sqref="Y32"/>
    </sheetView>
  </sheetViews>
  <sheetFormatPr defaultRowHeight="14.25" x14ac:dyDescent="0.45"/>
  <cols>
    <col min="1" max="1" width="17.796875" bestFit="1" customWidth="1"/>
    <col min="2" max="2" width="15.796875" bestFit="1" customWidth="1"/>
    <col min="3" max="3" width="4.06640625" bestFit="1" customWidth="1"/>
    <col min="4" max="4" width="5.796875" bestFit="1" customWidth="1"/>
    <col min="5" max="5" width="8.19921875" bestFit="1" customWidth="1"/>
    <col min="6" max="6" width="10.73046875" bestFit="1" customWidth="1"/>
  </cols>
  <sheetData>
    <row r="1" spans="1:6" x14ac:dyDescent="0.45">
      <c r="A1" s="2" t="s">
        <v>8223</v>
      </c>
      <c r="B1" t="s">
        <v>8364</v>
      </c>
    </row>
    <row r="2" spans="1:6" x14ac:dyDescent="0.45">
      <c r="A2" s="5" t="s">
        <v>8365</v>
      </c>
      <c r="B2" t="s">
        <v>8364</v>
      </c>
    </row>
    <row r="4" spans="1:6" x14ac:dyDescent="0.45">
      <c r="A4" s="2" t="s">
        <v>8363</v>
      </c>
      <c r="B4" s="2" t="s">
        <v>8362</v>
      </c>
    </row>
    <row r="5" spans="1:6" x14ac:dyDescent="0.45">
      <c r="A5" s="2" t="s">
        <v>8360</v>
      </c>
      <c r="B5" s="6" t="s">
        <v>8219</v>
      </c>
      <c r="C5" s="6" t="s">
        <v>8222</v>
      </c>
      <c r="D5" s="6" t="s">
        <v>8221</v>
      </c>
      <c r="E5" s="6" t="s">
        <v>8220</v>
      </c>
      <c r="F5" s="6" t="s">
        <v>8361</v>
      </c>
    </row>
    <row r="6" spans="1:6" x14ac:dyDescent="0.45">
      <c r="A6" s="3" t="s">
        <v>8316</v>
      </c>
      <c r="B6" s="7"/>
      <c r="C6" s="7"/>
      <c r="D6" s="7">
        <v>100</v>
      </c>
      <c r="E6" s="7"/>
      <c r="F6" s="7">
        <v>100</v>
      </c>
    </row>
    <row r="7" spans="1:6" x14ac:dyDescent="0.45">
      <c r="A7" s="3" t="s">
        <v>8344</v>
      </c>
      <c r="B7" s="7"/>
      <c r="C7" s="7"/>
      <c r="D7" s="7"/>
      <c r="E7" s="7">
        <v>20</v>
      </c>
      <c r="F7" s="7">
        <v>20</v>
      </c>
    </row>
    <row r="8" spans="1:6" x14ac:dyDescent="0.45">
      <c r="A8" s="3" t="s">
        <v>8332</v>
      </c>
      <c r="B8" s="7"/>
      <c r="C8" s="7"/>
      <c r="D8" s="7"/>
      <c r="E8" s="7">
        <v>24</v>
      </c>
      <c r="F8" s="7">
        <v>24</v>
      </c>
    </row>
    <row r="9" spans="1:6" x14ac:dyDescent="0.45">
      <c r="A9" s="3" t="s">
        <v>8358</v>
      </c>
      <c r="B9" s="7"/>
      <c r="C9" s="7"/>
      <c r="D9" s="7">
        <v>40</v>
      </c>
      <c r="E9" s="7"/>
      <c r="F9" s="7">
        <v>40</v>
      </c>
    </row>
    <row r="10" spans="1:6" x14ac:dyDescent="0.45">
      <c r="A10" s="3" t="s">
        <v>8354</v>
      </c>
      <c r="B10" s="7">
        <v>40</v>
      </c>
      <c r="C10" s="7"/>
      <c r="D10" s="7"/>
      <c r="E10" s="7"/>
      <c r="F10" s="7">
        <v>40</v>
      </c>
    </row>
    <row r="11" spans="1:6" x14ac:dyDescent="0.45">
      <c r="A11" s="3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45">
      <c r="A12" s="3" t="s">
        <v>8314</v>
      </c>
      <c r="B12" s="7"/>
      <c r="C12" s="7"/>
      <c r="D12" s="7">
        <v>80</v>
      </c>
      <c r="E12" s="7"/>
      <c r="F12" s="7">
        <v>80</v>
      </c>
    </row>
    <row r="13" spans="1:6" x14ac:dyDescent="0.45">
      <c r="A13" s="3" t="s">
        <v>8330</v>
      </c>
      <c r="B13" s="7">
        <v>40</v>
      </c>
      <c r="C13" s="7"/>
      <c r="D13" s="7"/>
      <c r="E13" s="7"/>
      <c r="F13" s="7">
        <v>40</v>
      </c>
    </row>
    <row r="14" spans="1:6" x14ac:dyDescent="0.45">
      <c r="A14" s="3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45">
      <c r="A15" s="3" t="s">
        <v>8324</v>
      </c>
      <c r="B15" s="7"/>
      <c r="C15" s="7"/>
      <c r="D15" s="7">
        <v>40</v>
      </c>
      <c r="E15" s="7"/>
      <c r="F15" s="7">
        <v>40</v>
      </c>
    </row>
    <row r="16" spans="1:6" x14ac:dyDescent="0.45">
      <c r="A16" s="3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45">
      <c r="A17" s="3" t="s">
        <v>8348</v>
      </c>
      <c r="B17" s="7"/>
      <c r="C17" s="7"/>
      <c r="D17" s="7">
        <v>20</v>
      </c>
      <c r="E17" s="7"/>
      <c r="F17" s="7">
        <v>20</v>
      </c>
    </row>
    <row r="18" spans="1:6" x14ac:dyDescent="0.45">
      <c r="A18" s="3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45">
      <c r="A19" s="3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45">
      <c r="A20" s="3" t="s">
        <v>8328</v>
      </c>
      <c r="B20" s="7"/>
      <c r="C20" s="7"/>
      <c r="D20" s="7">
        <v>60</v>
      </c>
      <c r="E20" s="7"/>
      <c r="F20" s="7">
        <v>60</v>
      </c>
    </row>
    <row r="21" spans="1:6" x14ac:dyDescent="0.45">
      <c r="A21" s="3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45">
      <c r="A22" s="3" t="s">
        <v>8327</v>
      </c>
      <c r="B22" s="7">
        <v>20</v>
      </c>
      <c r="C22" s="7"/>
      <c r="D22" s="7"/>
      <c r="E22" s="7"/>
      <c r="F22" s="7">
        <v>20</v>
      </c>
    </row>
    <row r="23" spans="1:6" x14ac:dyDescent="0.45">
      <c r="A23" s="3" t="s">
        <v>8335</v>
      </c>
      <c r="B23" s="7"/>
      <c r="C23" s="7"/>
      <c r="D23" s="7">
        <v>40</v>
      </c>
      <c r="E23" s="7"/>
      <c r="F23" s="7">
        <v>40</v>
      </c>
    </row>
    <row r="24" spans="1:6" x14ac:dyDescent="0.45">
      <c r="A24" s="3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45">
      <c r="A25" s="3" t="s">
        <v>8343</v>
      </c>
      <c r="B25" s="7"/>
      <c r="C25" s="7"/>
      <c r="D25" s="7">
        <v>20</v>
      </c>
      <c r="E25" s="7"/>
      <c r="F25" s="7">
        <v>20</v>
      </c>
    </row>
    <row r="26" spans="1:6" x14ac:dyDescent="0.45">
      <c r="A26" s="3" t="s">
        <v>8323</v>
      </c>
      <c r="B26" s="7">
        <v>60</v>
      </c>
      <c r="C26" s="7"/>
      <c r="D26" s="7"/>
      <c r="E26" s="7"/>
      <c r="F26" s="7">
        <v>60</v>
      </c>
    </row>
    <row r="27" spans="1:6" x14ac:dyDescent="0.45">
      <c r="A27" s="3" t="s">
        <v>8350</v>
      </c>
      <c r="B27" s="7"/>
      <c r="C27" s="7"/>
      <c r="D27" s="7">
        <v>20</v>
      </c>
      <c r="E27" s="7"/>
      <c r="F27" s="7">
        <v>20</v>
      </c>
    </row>
    <row r="28" spans="1:6" x14ac:dyDescent="0.45">
      <c r="A28" s="3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45">
      <c r="A29" s="3" t="s">
        <v>8345</v>
      </c>
      <c r="B29" s="7"/>
      <c r="C29" s="7"/>
      <c r="D29" s="7">
        <v>20</v>
      </c>
      <c r="E29" s="7"/>
      <c r="F29" s="7">
        <v>20</v>
      </c>
    </row>
    <row r="30" spans="1:6" x14ac:dyDescent="0.45">
      <c r="A30" s="3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45">
      <c r="A31" s="3" t="s">
        <v>8346</v>
      </c>
      <c r="B31" s="7">
        <v>40</v>
      </c>
      <c r="C31" s="7"/>
      <c r="D31" s="7"/>
      <c r="E31" s="7"/>
      <c r="F31" s="7">
        <v>40</v>
      </c>
    </row>
    <row r="32" spans="1:6" x14ac:dyDescent="0.45">
      <c r="A32" s="3" t="s">
        <v>8342</v>
      </c>
      <c r="B32" s="7">
        <v>20</v>
      </c>
      <c r="C32" s="7"/>
      <c r="D32" s="7"/>
      <c r="E32" s="7"/>
      <c r="F32" s="7">
        <v>20</v>
      </c>
    </row>
    <row r="33" spans="1:6" x14ac:dyDescent="0.45">
      <c r="A33" s="3" t="s">
        <v>8353</v>
      </c>
      <c r="B33" s="7"/>
      <c r="C33" s="7"/>
      <c r="D33" s="7">
        <v>20</v>
      </c>
      <c r="E33" s="7"/>
      <c r="F33" s="7">
        <v>20</v>
      </c>
    </row>
    <row r="34" spans="1:6" x14ac:dyDescent="0.45">
      <c r="A34" s="3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45">
      <c r="A35" s="3" t="s">
        <v>8313</v>
      </c>
      <c r="B35" s="7"/>
      <c r="C35" s="7"/>
      <c r="D35" s="7"/>
      <c r="E35" s="7">
        <v>40</v>
      </c>
      <c r="F35" s="7">
        <v>40</v>
      </c>
    </row>
    <row r="36" spans="1:6" x14ac:dyDescent="0.45">
      <c r="A36" s="3" t="s">
        <v>8312</v>
      </c>
      <c r="B36" s="7">
        <v>60</v>
      </c>
      <c r="C36" s="7"/>
      <c r="D36" s="7"/>
      <c r="E36" s="7"/>
      <c r="F36" s="7">
        <v>60</v>
      </c>
    </row>
    <row r="37" spans="1:6" x14ac:dyDescent="0.45">
      <c r="A37" s="3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45">
      <c r="A38" s="3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45">
      <c r="A39" s="3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45">
      <c r="A40" s="3" t="s">
        <v>8351</v>
      </c>
      <c r="B40" s="7">
        <v>80</v>
      </c>
      <c r="C40" s="7"/>
      <c r="D40" s="7"/>
      <c r="E40" s="7"/>
      <c r="F40" s="7">
        <v>80</v>
      </c>
    </row>
    <row r="41" spans="1:6" x14ac:dyDescent="0.45">
      <c r="A41" s="3" t="s">
        <v>8311</v>
      </c>
      <c r="B41" s="7">
        <v>60</v>
      </c>
      <c r="C41" s="7"/>
      <c r="D41" s="7"/>
      <c r="E41" s="7"/>
      <c r="F41" s="7">
        <v>60</v>
      </c>
    </row>
    <row r="42" spans="1:6" x14ac:dyDescent="0.45">
      <c r="A42" s="3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45">
      <c r="A43" s="3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45">
      <c r="A44" s="3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45">
      <c r="A45" s="3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45">
      <c r="A46" s="3" t="s">
        <v>8340</v>
      </c>
      <c r="B46" s="7"/>
      <c r="C46" s="7"/>
      <c r="D46" s="7"/>
      <c r="E46" s="7">
        <v>20</v>
      </c>
      <c r="F46" s="7">
        <v>20</v>
      </c>
    </row>
    <row r="47" spans="1:6" x14ac:dyDescent="0.45">
      <c r="A47" s="3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5C8C5-C077-42AC-95FF-7E0CBC09F0E3}">
  <dimension ref="A1:F14"/>
  <sheetViews>
    <sheetView showGridLines="0" workbookViewId="0">
      <selection activeCell="M29" sqref="M29"/>
    </sheetView>
  </sheetViews>
  <sheetFormatPr defaultRowHeight="14.25" x14ac:dyDescent="0.45"/>
  <cols>
    <col min="1" max="1" width="14.46484375" bestFit="1" customWidth="1"/>
    <col min="2" max="2" width="15.265625" bestFit="1" customWidth="1"/>
    <col min="3" max="3" width="3.9296875" bestFit="1" customWidth="1"/>
    <col min="4" max="4" width="5.6640625" bestFit="1" customWidth="1"/>
    <col min="5" max="5" width="8.19921875" bestFit="1" customWidth="1"/>
    <col min="6" max="6" width="10.46484375" bestFit="1" customWidth="1"/>
  </cols>
  <sheetData>
    <row r="1" spans="1:6" x14ac:dyDescent="0.45">
      <c r="A1" s="2" t="s">
        <v>8223</v>
      </c>
      <c r="B1" t="s">
        <v>8364</v>
      </c>
    </row>
    <row r="3" spans="1:6" x14ac:dyDescent="0.45">
      <c r="A3" s="2" t="s">
        <v>8363</v>
      </c>
      <c r="B3" s="2" t="s">
        <v>8362</v>
      </c>
    </row>
    <row r="4" spans="1:6" x14ac:dyDescent="0.45">
      <c r="A4" s="5" t="s">
        <v>8360</v>
      </c>
      <c r="B4" s="6" t="s">
        <v>8219</v>
      </c>
      <c r="C4" s="6" t="s">
        <v>8222</v>
      </c>
      <c r="D4" s="6" t="s">
        <v>8221</v>
      </c>
      <c r="E4" s="6" t="s">
        <v>8220</v>
      </c>
      <c r="F4" s="6" t="s">
        <v>8361</v>
      </c>
    </row>
    <row r="5" spans="1:6" x14ac:dyDescent="0.45">
      <c r="A5" s="3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45">
      <c r="A6" s="3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45">
      <c r="A7" s="3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45">
      <c r="A8" s="3" t="s">
        <v>8331</v>
      </c>
      <c r="B8" s="7"/>
      <c r="C8" s="7"/>
      <c r="D8" s="7"/>
      <c r="E8" s="7">
        <v>24</v>
      </c>
      <c r="F8" s="7">
        <v>24</v>
      </c>
    </row>
    <row r="9" spans="1:6" x14ac:dyDescent="0.45">
      <c r="A9" s="3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45">
      <c r="A10" s="3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45">
      <c r="A11" s="3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45">
      <c r="A12" s="3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45">
      <c r="A13" s="3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45">
      <c r="A14" s="3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6" zoomScaleNormal="86" workbookViewId="0">
      <selection activeCell="I13" sqref="I13"/>
    </sheetView>
  </sheetViews>
  <sheetFormatPr defaultRowHeight="14.25" x14ac:dyDescent="0.45"/>
  <cols>
    <col min="2" max="2" width="38.3984375" style="1" customWidth="1"/>
    <col min="3" max="3" width="40.265625" style="1" customWidth="1"/>
    <col min="4" max="4" width="16.86328125" style="24" bestFit="1" customWidth="1"/>
    <col min="5" max="5" width="14.59765625" style="24" bestFit="1" customWidth="1"/>
    <col min="6" max="6" width="21.265625" customWidth="1"/>
    <col min="7" max="7" width="17.86328125" customWidth="1"/>
    <col min="8" max="8" width="19.86328125" customWidth="1"/>
    <col min="9" max="10" width="19.265625" customWidth="1"/>
    <col min="11" max="11" width="17.86328125" customWidth="1"/>
    <col min="12" max="13" width="23.73046875" style="9" customWidth="1"/>
    <col min="14" max="14" width="15.3984375" customWidth="1"/>
    <col min="15" max="15" width="24.59765625" customWidth="1"/>
    <col min="16" max="16" width="36.3984375" customWidth="1"/>
    <col min="17" max="17" width="41.1328125" customWidth="1"/>
    <col min="18" max="18" width="19.265625" bestFit="1" customWidth="1"/>
    <col min="19" max="19" width="21.3984375" customWidth="1"/>
    <col min="20" max="20" width="12.86328125" bestFit="1" customWidth="1"/>
    <col min="21" max="21" width="17.53125" bestFit="1" customWidth="1"/>
  </cols>
  <sheetData>
    <row r="1" spans="1:21" ht="28.5" x14ac:dyDescent="0.45">
      <c r="A1" s="13" t="s">
        <v>0</v>
      </c>
      <c r="B1" s="14" t="s">
        <v>1</v>
      </c>
      <c r="C1" s="14" t="s">
        <v>4110</v>
      </c>
      <c r="D1" s="22" t="s">
        <v>8216</v>
      </c>
      <c r="E1" s="22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5" t="s">
        <v>8367</v>
      </c>
      <c r="K1" s="13" t="s">
        <v>8260</v>
      </c>
      <c r="L1" s="15" t="s">
        <v>8366</v>
      </c>
      <c r="M1" s="15" t="s">
        <v>8410</v>
      </c>
      <c r="N1" s="13" t="s">
        <v>8261</v>
      </c>
      <c r="O1" s="13" t="s">
        <v>8262</v>
      </c>
      <c r="P1" s="13" t="s">
        <v>8263</v>
      </c>
      <c r="Q1" s="13" t="s">
        <v>8264</v>
      </c>
      <c r="R1" s="13" t="s">
        <v>8306</v>
      </c>
      <c r="S1" s="13" t="s">
        <v>8307</v>
      </c>
      <c r="T1" s="13" t="s">
        <v>8308</v>
      </c>
      <c r="U1" s="13" t="s">
        <v>8309</v>
      </c>
    </row>
    <row r="2" spans="1:21" ht="42.75" x14ac:dyDescent="0.45">
      <c r="A2" s="11">
        <v>0</v>
      </c>
      <c r="B2" s="16" t="s">
        <v>2</v>
      </c>
      <c r="C2" s="16" t="s">
        <v>4111</v>
      </c>
      <c r="D2" s="23">
        <v>8500</v>
      </c>
      <c r="E2" s="23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7">
        <f>(((I2/86400)+25569+(-5/24)))</f>
        <v>42207.916666666664</v>
      </c>
      <c r="K2" s="11">
        <v>1434931811</v>
      </c>
      <c r="L2" s="17">
        <f>(((K2/86400)+25569+(-5/24)))</f>
        <v>42176.798738425925</v>
      </c>
      <c r="M2" s="21">
        <f>J2-L2</f>
        <v>31.117928240739275</v>
      </c>
      <c r="N2" s="11" t="b">
        <v>0</v>
      </c>
      <c r="O2" s="11">
        <v>182</v>
      </c>
      <c r="P2" s="11" t="b">
        <v>1</v>
      </c>
      <c r="Q2" s="11" t="s">
        <v>8265</v>
      </c>
      <c r="R2" s="18">
        <f>E2/D2</f>
        <v>1.3685882352941177</v>
      </c>
      <c r="S2" s="19">
        <f>E2/O2</f>
        <v>63.917582417582416</v>
      </c>
      <c r="T2" s="11" t="s">
        <v>8310</v>
      </c>
      <c r="U2" s="11" t="s">
        <v>8311</v>
      </c>
    </row>
    <row r="3" spans="1:21" ht="28.5" x14ac:dyDescent="0.45">
      <c r="A3" s="11">
        <v>1</v>
      </c>
      <c r="B3" s="16" t="s">
        <v>3</v>
      </c>
      <c r="C3" s="16" t="s">
        <v>4112</v>
      </c>
      <c r="D3" s="23">
        <v>10275</v>
      </c>
      <c r="E3" s="23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7">
        <f t="shared" ref="J3:J66" si="0">(((I3/86400)+25569+(-5/24)))</f>
        <v>42796.392164351848</v>
      </c>
      <c r="K3" s="11">
        <v>1485872683</v>
      </c>
      <c r="L3" s="17">
        <f t="shared" ref="L3:L66" si="1">(((K3/86400)+25569+(-5/24)))</f>
        <v>42766.392164351848</v>
      </c>
      <c r="M3" s="21">
        <f t="shared" ref="M3:M66" si="2">J3-L3</f>
        <v>30</v>
      </c>
      <c r="N3" s="11" t="b">
        <v>0</v>
      </c>
      <c r="O3" s="11">
        <v>79</v>
      </c>
      <c r="P3" s="11" t="b">
        <v>1</v>
      </c>
      <c r="Q3" s="11" t="s">
        <v>8265</v>
      </c>
      <c r="R3" s="18">
        <f t="shared" ref="R3:R66" si="3">E3/D3</f>
        <v>1.4260827250608272</v>
      </c>
      <c r="S3" s="19">
        <f t="shared" ref="S3:S66" si="4">E3/O3</f>
        <v>185.48101265822785</v>
      </c>
      <c r="T3" s="11" t="s">
        <v>8310</v>
      </c>
      <c r="U3" s="11" t="s">
        <v>8311</v>
      </c>
    </row>
    <row r="4" spans="1:21" ht="42.75" x14ac:dyDescent="0.45">
      <c r="A4" s="11">
        <v>2</v>
      </c>
      <c r="B4" s="16" t="s">
        <v>4</v>
      </c>
      <c r="C4" s="16" t="s">
        <v>4113</v>
      </c>
      <c r="D4" s="23">
        <v>500</v>
      </c>
      <c r="E4" s="23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7">
        <f t="shared" si="0"/>
        <v>42415.494016203702</v>
      </c>
      <c r="K4" s="11">
        <v>1454691083</v>
      </c>
      <c r="L4" s="17">
        <f t="shared" si="1"/>
        <v>42405.494016203702</v>
      </c>
      <c r="M4" s="21">
        <f t="shared" si="2"/>
        <v>10</v>
      </c>
      <c r="N4" s="11" t="b">
        <v>0</v>
      </c>
      <c r="O4" s="11">
        <v>35</v>
      </c>
      <c r="P4" s="11" t="b">
        <v>1</v>
      </c>
      <c r="Q4" s="11" t="s">
        <v>8265</v>
      </c>
      <c r="R4" s="18">
        <f t="shared" si="3"/>
        <v>1.05</v>
      </c>
      <c r="S4" s="19">
        <f t="shared" si="4"/>
        <v>15</v>
      </c>
      <c r="T4" s="11" t="s">
        <v>8310</v>
      </c>
      <c r="U4" s="11" t="s">
        <v>8311</v>
      </c>
    </row>
    <row r="5" spans="1:21" ht="28.5" x14ac:dyDescent="0.45">
      <c r="A5" s="11">
        <v>3</v>
      </c>
      <c r="B5" s="16" t="s">
        <v>5</v>
      </c>
      <c r="C5" s="16" t="s">
        <v>4114</v>
      </c>
      <c r="D5" s="23">
        <v>10000</v>
      </c>
      <c r="E5" s="23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7">
        <f t="shared" si="0"/>
        <v>41858.306793981479</v>
      </c>
      <c r="K5" s="11">
        <v>1404822107</v>
      </c>
      <c r="L5" s="17">
        <f t="shared" si="1"/>
        <v>41828.306793981479</v>
      </c>
      <c r="M5" s="21">
        <f t="shared" si="2"/>
        <v>30</v>
      </c>
      <c r="N5" s="11" t="b">
        <v>0</v>
      </c>
      <c r="O5" s="11">
        <v>150</v>
      </c>
      <c r="P5" s="11" t="b">
        <v>1</v>
      </c>
      <c r="Q5" s="11" t="s">
        <v>8265</v>
      </c>
      <c r="R5" s="18">
        <f t="shared" si="3"/>
        <v>1.0389999999999999</v>
      </c>
      <c r="S5" s="19">
        <f t="shared" si="4"/>
        <v>69.266666666666666</v>
      </c>
      <c r="T5" s="11" t="s">
        <v>8310</v>
      </c>
      <c r="U5" s="11" t="s">
        <v>8311</v>
      </c>
    </row>
    <row r="6" spans="1:21" ht="57" x14ac:dyDescent="0.45">
      <c r="A6" s="11">
        <v>4</v>
      </c>
      <c r="B6" s="16" t="s">
        <v>6</v>
      </c>
      <c r="C6" s="16" t="s">
        <v>4115</v>
      </c>
      <c r="D6" s="23">
        <v>44000</v>
      </c>
      <c r="E6" s="23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7">
        <f t="shared" si="0"/>
        <v>42357.625914351847</v>
      </c>
      <c r="K6" s="11">
        <v>1447963279</v>
      </c>
      <c r="L6" s="17">
        <f t="shared" si="1"/>
        <v>42327.625914351847</v>
      </c>
      <c r="M6" s="21">
        <f t="shared" si="2"/>
        <v>30</v>
      </c>
      <c r="N6" s="11" t="b">
        <v>0</v>
      </c>
      <c r="O6" s="11">
        <v>284</v>
      </c>
      <c r="P6" s="11" t="b">
        <v>1</v>
      </c>
      <c r="Q6" s="11" t="s">
        <v>8265</v>
      </c>
      <c r="R6" s="18">
        <f t="shared" si="3"/>
        <v>1.2299154545454545</v>
      </c>
      <c r="S6" s="19">
        <f t="shared" si="4"/>
        <v>190.55028169014085</v>
      </c>
      <c r="T6" s="11" t="s">
        <v>8310</v>
      </c>
      <c r="U6" s="11" t="s">
        <v>8311</v>
      </c>
    </row>
    <row r="7" spans="1:21" ht="42.75" x14ac:dyDescent="0.45">
      <c r="A7" s="11">
        <v>5</v>
      </c>
      <c r="B7" s="16" t="s">
        <v>7</v>
      </c>
      <c r="C7" s="16" t="s">
        <v>4116</v>
      </c>
      <c r="D7" s="23">
        <v>3999</v>
      </c>
      <c r="E7" s="23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7">
        <f t="shared" si="0"/>
        <v>42580.024305555555</v>
      </c>
      <c r="K7" s="11">
        <v>1468362207</v>
      </c>
      <c r="L7" s="17">
        <f t="shared" si="1"/>
        <v>42563.724618055552</v>
      </c>
      <c r="M7" s="21">
        <f t="shared" si="2"/>
        <v>16.299687500002619</v>
      </c>
      <c r="N7" s="11" t="b">
        <v>0</v>
      </c>
      <c r="O7" s="11">
        <v>47</v>
      </c>
      <c r="P7" s="11" t="b">
        <v>1</v>
      </c>
      <c r="Q7" s="11" t="s">
        <v>8265</v>
      </c>
      <c r="R7" s="18">
        <f t="shared" si="3"/>
        <v>1.0977744436109027</v>
      </c>
      <c r="S7" s="19">
        <f t="shared" si="4"/>
        <v>93.40425531914893</v>
      </c>
      <c r="T7" s="11" t="s">
        <v>8310</v>
      </c>
      <c r="U7" s="11" t="s">
        <v>8311</v>
      </c>
    </row>
    <row r="8" spans="1:21" ht="42.75" x14ac:dyDescent="0.45">
      <c r="A8" s="11">
        <v>6</v>
      </c>
      <c r="B8" s="16" t="s">
        <v>8</v>
      </c>
      <c r="C8" s="16" t="s">
        <v>4117</v>
      </c>
      <c r="D8" s="23">
        <v>8000</v>
      </c>
      <c r="E8" s="23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7">
        <f t="shared" si="0"/>
        <v>41803.864004629628</v>
      </c>
      <c r="K8" s="11">
        <v>1401846250</v>
      </c>
      <c r="L8" s="17">
        <f t="shared" si="1"/>
        <v>41793.864004629628</v>
      </c>
      <c r="M8" s="21">
        <f t="shared" si="2"/>
        <v>10</v>
      </c>
      <c r="N8" s="11" t="b">
        <v>0</v>
      </c>
      <c r="O8" s="11">
        <v>58</v>
      </c>
      <c r="P8" s="11" t="b">
        <v>1</v>
      </c>
      <c r="Q8" s="11" t="s">
        <v>8265</v>
      </c>
      <c r="R8" s="18">
        <f t="shared" si="3"/>
        <v>1.064875</v>
      </c>
      <c r="S8" s="19">
        <f t="shared" si="4"/>
        <v>146.87931034482759</v>
      </c>
      <c r="T8" s="11" t="s">
        <v>8310</v>
      </c>
      <c r="U8" s="11" t="s">
        <v>8311</v>
      </c>
    </row>
    <row r="9" spans="1:21" ht="42.75" x14ac:dyDescent="0.45">
      <c r="A9" s="11">
        <v>7</v>
      </c>
      <c r="B9" s="16" t="s">
        <v>9</v>
      </c>
      <c r="C9" s="16" t="s">
        <v>4118</v>
      </c>
      <c r="D9" s="23">
        <v>9000</v>
      </c>
      <c r="E9" s="23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7">
        <f t="shared" si="0"/>
        <v>42555.838738425919</v>
      </c>
      <c r="K9" s="11">
        <v>1464224867</v>
      </c>
      <c r="L9" s="17">
        <f t="shared" si="1"/>
        <v>42515.838738425919</v>
      </c>
      <c r="M9" s="21">
        <f t="shared" si="2"/>
        <v>40</v>
      </c>
      <c r="N9" s="11" t="b">
        <v>0</v>
      </c>
      <c r="O9" s="11">
        <v>57</v>
      </c>
      <c r="P9" s="11" t="b">
        <v>1</v>
      </c>
      <c r="Q9" s="11" t="s">
        <v>8265</v>
      </c>
      <c r="R9" s="18">
        <f t="shared" si="3"/>
        <v>1.0122222222222221</v>
      </c>
      <c r="S9" s="19">
        <f t="shared" si="4"/>
        <v>159.82456140350877</v>
      </c>
      <c r="T9" s="11" t="s">
        <v>8310</v>
      </c>
      <c r="U9" s="11" t="s">
        <v>8311</v>
      </c>
    </row>
    <row r="10" spans="1:21" x14ac:dyDescent="0.45">
      <c r="A10" s="11">
        <v>8</v>
      </c>
      <c r="B10" s="16" t="s">
        <v>10</v>
      </c>
      <c r="C10" s="16" t="s">
        <v>4119</v>
      </c>
      <c r="D10" s="23">
        <v>3500</v>
      </c>
      <c r="E10" s="23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7">
        <f t="shared" si="0"/>
        <v>42475.666666666664</v>
      </c>
      <c r="K10" s="11">
        <v>1460155212</v>
      </c>
      <c r="L10" s="17">
        <f t="shared" si="1"/>
        <v>42468.736249999994</v>
      </c>
      <c r="M10" s="21">
        <f t="shared" si="2"/>
        <v>6.9304166666697711</v>
      </c>
      <c r="N10" s="11" t="b">
        <v>0</v>
      </c>
      <c r="O10" s="11">
        <v>12</v>
      </c>
      <c r="P10" s="11" t="b">
        <v>1</v>
      </c>
      <c r="Q10" s="11" t="s">
        <v>8265</v>
      </c>
      <c r="R10" s="18">
        <f t="shared" si="3"/>
        <v>1.0004342857142856</v>
      </c>
      <c r="S10" s="19">
        <f t="shared" si="4"/>
        <v>291.79333333333335</v>
      </c>
      <c r="T10" s="11" t="s">
        <v>8310</v>
      </c>
      <c r="U10" s="11" t="s">
        <v>8311</v>
      </c>
    </row>
    <row r="11" spans="1:21" ht="42.75" x14ac:dyDescent="0.45">
      <c r="A11" s="11">
        <v>9</v>
      </c>
      <c r="B11" s="16" t="s">
        <v>11</v>
      </c>
      <c r="C11" s="16" t="s">
        <v>4120</v>
      </c>
      <c r="D11" s="23">
        <v>500</v>
      </c>
      <c r="E11" s="23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7">
        <f t="shared" si="0"/>
        <v>42476.895185185182</v>
      </c>
      <c r="K11" s="11">
        <v>1458268144</v>
      </c>
      <c r="L11" s="17">
        <f t="shared" si="1"/>
        <v>42446.895185185182</v>
      </c>
      <c r="M11" s="21">
        <f t="shared" si="2"/>
        <v>30</v>
      </c>
      <c r="N11" s="11" t="b">
        <v>0</v>
      </c>
      <c r="O11" s="11">
        <v>20</v>
      </c>
      <c r="P11" s="11" t="b">
        <v>1</v>
      </c>
      <c r="Q11" s="11" t="s">
        <v>8265</v>
      </c>
      <c r="R11" s="18">
        <f t="shared" si="3"/>
        <v>1.2599800000000001</v>
      </c>
      <c r="S11" s="19">
        <f t="shared" si="4"/>
        <v>31.499500000000001</v>
      </c>
      <c r="T11" s="11" t="s">
        <v>8310</v>
      </c>
      <c r="U11" s="11" t="s">
        <v>8311</v>
      </c>
    </row>
    <row r="12" spans="1:21" ht="42.75" x14ac:dyDescent="0.45">
      <c r="A12" s="11">
        <v>10</v>
      </c>
      <c r="B12" s="16" t="s">
        <v>12</v>
      </c>
      <c r="C12" s="16" t="s">
        <v>4121</v>
      </c>
      <c r="D12" s="23">
        <v>3000</v>
      </c>
      <c r="E12" s="23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7">
        <f t="shared" si="0"/>
        <v>41814.859710648147</v>
      </c>
      <c r="K12" s="11">
        <v>1400636279</v>
      </c>
      <c r="L12" s="17">
        <f t="shared" si="1"/>
        <v>41779.859710648147</v>
      </c>
      <c r="M12" s="21">
        <f t="shared" si="2"/>
        <v>35</v>
      </c>
      <c r="N12" s="11" t="b">
        <v>0</v>
      </c>
      <c r="O12" s="11">
        <v>19</v>
      </c>
      <c r="P12" s="11" t="b">
        <v>1</v>
      </c>
      <c r="Q12" s="11" t="s">
        <v>8265</v>
      </c>
      <c r="R12" s="18">
        <f t="shared" si="3"/>
        <v>1.0049999999999999</v>
      </c>
      <c r="S12" s="19">
        <f t="shared" si="4"/>
        <v>158.68421052631578</v>
      </c>
      <c r="T12" s="11" t="s">
        <v>8310</v>
      </c>
      <c r="U12" s="11" t="s">
        <v>8311</v>
      </c>
    </row>
    <row r="13" spans="1:21" ht="42.75" x14ac:dyDescent="0.45">
      <c r="A13" s="11">
        <v>11</v>
      </c>
      <c r="B13" s="16" t="s">
        <v>13</v>
      </c>
      <c r="C13" s="16" t="s">
        <v>4122</v>
      </c>
      <c r="D13" s="23">
        <v>5000</v>
      </c>
      <c r="E13" s="23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7">
        <f t="shared" si="0"/>
        <v>42603.916666666664</v>
      </c>
      <c r="K13" s="11">
        <v>1469126462</v>
      </c>
      <c r="L13" s="17">
        <f t="shared" si="1"/>
        <v>42572.570162037031</v>
      </c>
      <c r="M13" s="21">
        <f t="shared" si="2"/>
        <v>31.346504629633273</v>
      </c>
      <c r="N13" s="11" t="b">
        <v>0</v>
      </c>
      <c r="O13" s="11">
        <v>75</v>
      </c>
      <c r="P13" s="11" t="b">
        <v>1</v>
      </c>
      <c r="Q13" s="11" t="s">
        <v>8265</v>
      </c>
      <c r="R13" s="18">
        <f t="shared" si="3"/>
        <v>1.2050000000000001</v>
      </c>
      <c r="S13" s="19">
        <f t="shared" si="4"/>
        <v>80.333333333333329</v>
      </c>
      <c r="T13" s="11" t="s">
        <v>8310</v>
      </c>
      <c r="U13" s="11" t="s">
        <v>8311</v>
      </c>
    </row>
    <row r="14" spans="1:21" ht="42.75" x14ac:dyDescent="0.45">
      <c r="A14" s="11">
        <v>12</v>
      </c>
      <c r="B14" s="16" t="s">
        <v>14</v>
      </c>
      <c r="C14" s="16" t="s">
        <v>4123</v>
      </c>
      <c r="D14" s="23">
        <v>30000</v>
      </c>
      <c r="E14" s="23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7">
        <f t="shared" si="0"/>
        <v>41835.916666666664</v>
      </c>
      <c r="K14" s="11">
        <v>1401642425</v>
      </c>
      <c r="L14" s="17">
        <f t="shared" si="1"/>
        <v>41791.504918981482</v>
      </c>
      <c r="M14" s="21">
        <f t="shared" si="2"/>
        <v>44.41174768518249</v>
      </c>
      <c r="N14" s="11" t="b">
        <v>0</v>
      </c>
      <c r="O14" s="11">
        <v>827</v>
      </c>
      <c r="P14" s="11" t="b">
        <v>1</v>
      </c>
      <c r="Q14" s="11" t="s">
        <v>8265</v>
      </c>
      <c r="R14" s="18">
        <f t="shared" si="3"/>
        <v>1.6529333333333334</v>
      </c>
      <c r="S14" s="19">
        <f t="shared" si="4"/>
        <v>59.961305925030231</v>
      </c>
      <c r="T14" s="11" t="s">
        <v>8310</v>
      </c>
      <c r="U14" s="11" t="s">
        <v>8311</v>
      </c>
    </row>
    <row r="15" spans="1:21" ht="28.5" x14ac:dyDescent="0.45">
      <c r="A15" s="11">
        <v>13</v>
      </c>
      <c r="B15" s="16" t="s">
        <v>15</v>
      </c>
      <c r="C15" s="16" t="s">
        <v>4124</v>
      </c>
      <c r="D15" s="23">
        <v>3500</v>
      </c>
      <c r="E15" s="23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7">
        <f t="shared" si="0"/>
        <v>42544.643749999996</v>
      </c>
      <c r="K15" s="11">
        <v>1463588109</v>
      </c>
      <c r="L15" s="17">
        <f t="shared" si="1"/>
        <v>42508.468854166662</v>
      </c>
      <c r="M15" s="21">
        <f t="shared" si="2"/>
        <v>36.174895833333721</v>
      </c>
      <c r="N15" s="11" t="b">
        <v>0</v>
      </c>
      <c r="O15" s="11">
        <v>51</v>
      </c>
      <c r="P15" s="11" t="b">
        <v>1</v>
      </c>
      <c r="Q15" s="11" t="s">
        <v>8265</v>
      </c>
      <c r="R15" s="18">
        <f t="shared" si="3"/>
        <v>1.5997142857142856</v>
      </c>
      <c r="S15" s="19">
        <f t="shared" si="4"/>
        <v>109.78431372549019</v>
      </c>
      <c r="T15" s="11" t="s">
        <v>8310</v>
      </c>
      <c r="U15" s="11" t="s">
        <v>8311</v>
      </c>
    </row>
    <row r="16" spans="1:21" ht="28.5" x14ac:dyDescent="0.45">
      <c r="A16" s="11">
        <v>14</v>
      </c>
      <c r="B16" s="16" t="s">
        <v>16</v>
      </c>
      <c r="C16" s="16" t="s">
        <v>4125</v>
      </c>
      <c r="D16" s="23">
        <v>6000</v>
      </c>
      <c r="E16" s="23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7">
        <f t="shared" si="0"/>
        <v>41833.374305555553</v>
      </c>
      <c r="K16" s="11">
        <v>1403051888</v>
      </c>
      <c r="L16" s="17">
        <f t="shared" si="1"/>
        <v>41807.818148148144</v>
      </c>
      <c r="M16" s="21">
        <f t="shared" si="2"/>
        <v>25.556157407409046</v>
      </c>
      <c r="N16" s="11" t="b">
        <v>0</v>
      </c>
      <c r="O16" s="11">
        <v>41</v>
      </c>
      <c r="P16" s="11" t="b">
        <v>1</v>
      </c>
      <c r="Q16" s="11" t="s">
        <v>8265</v>
      </c>
      <c r="R16" s="18">
        <f t="shared" si="3"/>
        <v>1.0093333333333334</v>
      </c>
      <c r="S16" s="19">
        <f t="shared" si="4"/>
        <v>147.70731707317074</v>
      </c>
      <c r="T16" s="11" t="s">
        <v>8310</v>
      </c>
      <c r="U16" s="11" t="s">
        <v>8311</v>
      </c>
    </row>
    <row r="17" spans="1:21" ht="42.75" x14ac:dyDescent="0.45">
      <c r="A17" s="11">
        <v>15</v>
      </c>
      <c r="B17" s="16" t="s">
        <v>17</v>
      </c>
      <c r="C17" s="16" t="s">
        <v>4126</v>
      </c>
      <c r="D17" s="23">
        <v>2000</v>
      </c>
      <c r="E17" s="23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7">
        <f t="shared" si="0"/>
        <v>42274.634722222218</v>
      </c>
      <c r="K17" s="11">
        <v>1441790658</v>
      </c>
      <c r="L17" s="17">
        <f t="shared" si="1"/>
        <v>42256.183541666665</v>
      </c>
      <c r="M17" s="21">
        <f t="shared" si="2"/>
        <v>18.451180555552128</v>
      </c>
      <c r="N17" s="11" t="b">
        <v>0</v>
      </c>
      <c r="O17" s="11">
        <v>98</v>
      </c>
      <c r="P17" s="11" t="b">
        <v>1</v>
      </c>
      <c r="Q17" s="11" t="s">
        <v>8265</v>
      </c>
      <c r="R17" s="18">
        <f t="shared" si="3"/>
        <v>1.0660000000000001</v>
      </c>
      <c r="S17" s="19">
        <f t="shared" si="4"/>
        <v>21.755102040816325</v>
      </c>
      <c r="T17" s="11" t="s">
        <v>8310</v>
      </c>
      <c r="U17" s="11" t="s">
        <v>8311</v>
      </c>
    </row>
    <row r="18" spans="1:21" ht="42.75" x14ac:dyDescent="0.45">
      <c r="A18" s="11">
        <v>16</v>
      </c>
      <c r="B18" s="16" t="s">
        <v>18</v>
      </c>
      <c r="C18" s="16" t="s">
        <v>4127</v>
      </c>
      <c r="D18" s="23">
        <v>12000</v>
      </c>
      <c r="E18" s="23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7">
        <f t="shared" si="0"/>
        <v>41806.020833333328</v>
      </c>
      <c r="K18" s="11">
        <v>1398971211</v>
      </c>
      <c r="L18" s="17">
        <f t="shared" si="1"/>
        <v>41760.588090277779</v>
      </c>
      <c r="M18" s="21">
        <f t="shared" si="2"/>
        <v>45.432743055549508</v>
      </c>
      <c r="N18" s="11" t="b">
        <v>0</v>
      </c>
      <c r="O18" s="11">
        <v>70</v>
      </c>
      <c r="P18" s="11" t="b">
        <v>1</v>
      </c>
      <c r="Q18" s="11" t="s">
        <v>8265</v>
      </c>
      <c r="R18" s="18">
        <f t="shared" si="3"/>
        <v>1.0024166666666667</v>
      </c>
      <c r="S18" s="19">
        <f t="shared" si="4"/>
        <v>171.84285714285716</v>
      </c>
      <c r="T18" s="11" t="s">
        <v>8310</v>
      </c>
      <c r="U18" s="11" t="s">
        <v>8311</v>
      </c>
    </row>
    <row r="19" spans="1:21" ht="42.75" x14ac:dyDescent="0.45">
      <c r="A19" s="11">
        <v>17</v>
      </c>
      <c r="B19" s="16" t="s">
        <v>19</v>
      </c>
      <c r="C19" s="16" t="s">
        <v>4128</v>
      </c>
      <c r="D19" s="23">
        <v>1500</v>
      </c>
      <c r="E19" s="23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7">
        <f t="shared" si="0"/>
        <v>41947.565069444441</v>
      </c>
      <c r="K19" s="11">
        <v>1412530422</v>
      </c>
      <c r="L19" s="17">
        <f t="shared" si="1"/>
        <v>41917.523402777777</v>
      </c>
      <c r="M19" s="21">
        <f t="shared" si="2"/>
        <v>30.041666666664241</v>
      </c>
      <c r="N19" s="11" t="b">
        <v>0</v>
      </c>
      <c r="O19" s="11">
        <v>36</v>
      </c>
      <c r="P19" s="11" t="b">
        <v>1</v>
      </c>
      <c r="Q19" s="11" t="s">
        <v>8265</v>
      </c>
      <c r="R19" s="18">
        <f t="shared" si="3"/>
        <v>1.0066666666666666</v>
      </c>
      <c r="S19" s="19">
        <f t="shared" si="4"/>
        <v>41.944444444444443</v>
      </c>
      <c r="T19" s="11" t="s">
        <v>8310</v>
      </c>
      <c r="U19" s="11" t="s">
        <v>8311</v>
      </c>
    </row>
    <row r="20" spans="1:21" ht="42.75" x14ac:dyDescent="0.45">
      <c r="A20" s="11">
        <v>18</v>
      </c>
      <c r="B20" s="16" t="s">
        <v>20</v>
      </c>
      <c r="C20" s="16" t="s">
        <v>4129</v>
      </c>
      <c r="D20" s="23">
        <v>30000</v>
      </c>
      <c r="E20" s="23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7">
        <f t="shared" si="0"/>
        <v>41899.333981481475</v>
      </c>
      <c r="K20" s="11">
        <v>1408366856</v>
      </c>
      <c r="L20" s="17">
        <f t="shared" si="1"/>
        <v>41869.333981481475</v>
      </c>
      <c r="M20" s="21">
        <f t="shared" si="2"/>
        <v>30</v>
      </c>
      <c r="N20" s="11" t="b">
        <v>0</v>
      </c>
      <c r="O20" s="11">
        <v>342</v>
      </c>
      <c r="P20" s="11" t="b">
        <v>1</v>
      </c>
      <c r="Q20" s="11" t="s">
        <v>8265</v>
      </c>
      <c r="R20" s="18">
        <f t="shared" si="3"/>
        <v>1.0632110000000001</v>
      </c>
      <c r="S20" s="19">
        <f t="shared" si="4"/>
        <v>93.264122807017543</v>
      </c>
      <c r="T20" s="11" t="s">
        <v>8310</v>
      </c>
      <c r="U20" s="11" t="s">
        <v>8311</v>
      </c>
    </row>
    <row r="21" spans="1:21" ht="42.75" x14ac:dyDescent="0.45">
      <c r="A21" s="11">
        <v>19</v>
      </c>
      <c r="B21" s="16" t="s">
        <v>21</v>
      </c>
      <c r="C21" s="16" t="s">
        <v>4130</v>
      </c>
      <c r="D21" s="23">
        <v>850</v>
      </c>
      <c r="E21" s="23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7">
        <f t="shared" si="0"/>
        <v>42205.608032407406</v>
      </c>
      <c r="K21" s="11">
        <v>1434828934</v>
      </c>
      <c r="L21" s="17">
        <f t="shared" si="1"/>
        <v>42175.608032407406</v>
      </c>
      <c r="M21" s="21">
        <f t="shared" si="2"/>
        <v>30</v>
      </c>
      <c r="N21" s="11" t="b">
        <v>0</v>
      </c>
      <c r="O21" s="11">
        <v>22</v>
      </c>
      <c r="P21" s="11" t="b">
        <v>1</v>
      </c>
      <c r="Q21" s="11" t="s">
        <v>8265</v>
      </c>
      <c r="R21" s="18">
        <f t="shared" si="3"/>
        <v>1.4529411764705882</v>
      </c>
      <c r="S21" s="19">
        <f t="shared" si="4"/>
        <v>56.136363636363633</v>
      </c>
      <c r="T21" s="11" t="s">
        <v>8310</v>
      </c>
      <c r="U21" s="11" t="s">
        <v>8311</v>
      </c>
    </row>
    <row r="22" spans="1:21" ht="42.75" x14ac:dyDescent="0.45">
      <c r="A22" s="11">
        <v>20</v>
      </c>
      <c r="B22" s="16" t="s">
        <v>22</v>
      </c>
      <c r="C22" s="16" t="s">
        <v>4131</v>
      </c>
      <c r="D22" s="23">
        <v>2000</v>
      </c>
      <c r="E22" s="23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7">
        <f t="shared" si="0"/>
        <v>42260.549907407403</v>
      </c>
      <c r="K22" s="11">
        <v>1436983912</v>
      </c>
      <c r="L22" s="17">
        <f t="shared" si="1"/>
        <v>42200.549907407403</v>
      </c>
      <c r="M22" s="21">
        <f t="shared" si="2"/>
        <v>60</v>
      </c>
      <c r="N22" s="11" t="b">
        <v>0</v>
      </c>
      <c r="O22" s="11">
        <v>25</v>
      </c>
      <c r="P22" s="11" t="b">
        <v>1</v>
      </c>
      <c r="Q22" s="11" t="s">
        <v>8265</v>
      </c>
      <c r="R22" s="18">
        <f t="shared" si="3"/>
        <v>1.002</v>
      </c>
      <c r="S22" s="19">
        <f t="shared" si="4"/>
        <v>80.16</v>
      </c>
      <c r="T22" s="11" t="s">
        <v>8310</v>
      </c>
      <c r="U22" s="11" t="s">
        <v>8311</v>
      </c>
    </row>
    <row r="23" spans="1:21" ht="42.75" x14ac:dyDescent="0.45">
      <c r="A23" s="11">
        <v>21</v>
      </c>
      <c r="B23" s="16" t="s">
        <v>23</v>
      </c>
      <c r="C23" s="16" t="s">
        <v>4132</v>
      </c>
      <c r="D23" s="23">
        <v>18500</v>
      </c>
      <c r="E23" s="23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7">
        <f t="shared" si="0"/>
        <v>41908.418854166666</v>
      </c>
      <c r="K23" s="11">
        <v>1409151789</v>
      </c>
      <c r="L23" s="17">
        <f t="shared" si="1"/>
        <v>41878.418854166666</v>
      </c>
      <c r="M23" s="21">
        <f t="shared" si="2"/>
        <v>30</v>
      </c>
      <c r="N23" s="11" t="b">
        <v>0</v>
      </c>
      <c r="O23" s="11">
        <v>101</v>
      </c>
      <c r="P23" s="11" t="b">
        <v>1</v>
      </c>
      <c r="Q23" s="11" t="s">
        <v>8265</v>
      </c>
      <c r="R23" s="18">
        <f t="shared" si="3"/>
        <v>1.0913513513513513</v>
      </c>
      <c r="S23" s="19">
        <f t="shared" si="4"/>
        <v>199.9009900990099</v>
      </c>
      <c r="T23" s="11" t="s">
        <v>8310</v>
      </c>
      <c r="U23" s="11" t="s">
        <v>8311</v>
      </c>
    </row>
    <row r="24" spans="1:21" ht="28.5" x14ac:dyDescent="0.45">
      <c r="A24" s="11">
        <v>22</v>
      </c>
      <c r="B24" s="16" t="s">
        <v>24</v>
      </c>
      <c r="C24" s="16" t="s">
        <v>4133</v>
      </c>
      <c r="D24" s="23">
        <v>350</v>
      </c>
      <c r="E24" s="23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7">
        <f t="shared" si="0"/>
        <v>42005.124305555553</v>
      </c>
      <c r="K24" s="11">
        <v>1418766740</v>
      </c>
      <c r="L24" s="17">
        <f t="shared" si="1"/>
        <v>41989.703009259254</v>
      </c>
      <c r="M24" s="21">
        <f t="shared" si="2"/>
        <v>15.421296296299261</v>
      </c>
      <c r="N24" s="11" t="b">
        <v>0</v>
      </c>
      <c r="O24" s="11">
        <v>8</v>
      </c>
      <c r="P24" s="11" t="b">
        <v>1</v>
      </c>
      <c r="Q24" s="11" t="s">
        <v>8265</v>
      </c>
      <c r="R24" s="18">
        <f t="shared" si="3"/>
        <v>1.1714285714285715</v>
      </c>
      <c r="S24" s="19">
        <f t="shared" si="4"/>
        <v>51.25</v>
      </c>
      <c r="T24" s="11" t="s">
        <v>8310</v>
      </c>
      <c r="U24" s="11" t="s">
        <v>8311</v>
      </c>
    </row>
    <row r="25" spans="1:21" ht="42.75" x14ac:dyDescent="0.45">
      <c r="A25" s="11">
        <v>23</v>
      </c>
      <c r="B25" s="16" t="s">
        <v>25</v>
      </c>
      <c r="C25" s="16" t="s">
        <v>4134</v>
      </c>
      <c r="D25" s="23">
        <v>2000</v>
      </c>
      <c r="E25" s="23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7">
        <f t="shared" si="0"/>
        <v>42124.430555555555</v>
      </c>
      <c r="K25" s="11">
        <v>1428086501</v>
      </c>
      <c r="L25" s="17">
        <f t="shared" si="1"/>
        <v>42097.570613425924</v>
      </c>
      <c r="M25" s="21">
        <f t="shared" si="2"/>
        <v>26.859942129631236</v>
      </c>
      <c r="N25" s="11" t="b">
        <v>0</v>
      </c>
      <c r="O25" s="11">
        <v>23</v>
      </c>
      <c r="P25" s="11" t="b">
        <v>1</v>
      </c>
      <c r="Q25" s="11" t="s">
        <v>8265</v>
      </c>
      <c r="R25" s="18">
        <f t="shared" si="3"/>
        <v>1.1850000000000001</v>
      </c>
      <c r="S25" s="19">
        <f t="shared" si="4"/>
        <v>103.04347826086956</v>
      </c>
      <c r="T25" s="11" t="s">
        <v>8310</v>
      </c>
      <c r="U25" s="11" t="s">
        <v>8311</v>
      </c>
    </row>
    <row r="26" spans="1:21" ht="28.5" x14ac:dyDescent="0.45">
      <c r="A26" s="11">
        <v>24</v>
      </c>
      <c r="B26" s="16" t="s">
        <v>26</v>
      </c>
      <c r="C26" s="16" t="s">
        <v>4135</v>
      </c>
      <c r="D26" s="23">
        <v>35000</v>
      </c>
      <c r="E26" s="23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7">
        <f t="shared" si="0"/>
        <v>42262.610416666663</v>
      </c>
      <c r="K26" s="11">
        <v>1439494863</v>
      </c>
      <c r="L26" s="17">
        <f t="shared" si="1"/>
        <v>42229.611840277772</v>
      </c>
      <c r="M26" s="21">
        <f t="shared" si="2"/>
        <v>32.998576388890797</v>
      </c>
      <c r="N26" s="11" t="b">
        <v>0</v>
      </c>
      <c r="O26" s="11">
        <v>574</v>
      </c>
      <c r="P26" s="11" t="b">
        <v>1</v>
      </c>
      <c r="Q26" s="11" t="s">
        <v>8265</v>
      </c>
      <c r="R26" s="18">
        <f t="shared" si="3"/>
        <v>1.0880768571428572</v>
      </c>
      <c r="S26" s="19">
        <f t="shared" si="4"/>
        <v>66.346149825783982</v>
      </c>
      <c r="T26" s="11" t="s">
        <v>8310</v>
      </c>
      <c r="U26" s="11" t="s">
        <v>8311</v>
      </c>
    </row>
    <row r="27" spans="1:21" ht="42.75" x14ac:dyDescent="0.45">
      <c r="A27" s="11">
        <v>25</v>
      </c>
      <c r="B27" s="16" t="s">
        <v>27</v>
      </c>
      <c r="C27" s="16" t="s">
        <v>4136</v>
      </c>
      <c r="D27" s="23">
        <v>600</v>
      </c>
      <c r="E27" s="23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7">
        <f t="shared" si="0"/>
        <v>42377.816678240742</v>
      </c>
      <c r="K27" s="11">
        <v>1447115761</v>
      </c>
      <c r="L27" s="17">
        <f t="shared" si="1"/>
        <v>42317.816678240742</v>
      </c>
      <c r="M27" s="21">
        <f t="shared" si="2"/>
        <v>60</v>
      </c>
      <c r="N27" s="11" t="b">
        <v>0</v>
      </c>
      <c r="O27" s="11">
        <v>14</v>
      </c>
      <c r="P27" s="11" t="b">
        <v>1</v>
      </c>
      <c r="Q27" s="11" t="s">
        <v>8265</v>
      </c>
      <c r="R27" s="18">
        <f t="shared" si="3"/>
        <v>1.3333333333333333</v>
      </c>
      <c r="S27" s="19">
        <f t="shared" si="4"/>
        <v>57.142857142857146</v>
      </c>
      <c r="T27" s="11" t="s">
        <v>8310</v>
      </c>
      <c r="U27" s="11" t="s">
        <v>8311</v>
      </c>
    </row>
    <row r="28" spans="1:21" ht="42.75" x14ac:dyDescent="0.45">
      <c r="A28" s="11">
        <v>26</v>
      </c>
      <c r="B28" s="16" t="s">
        <v>28</v>
      </c>
      <c r="C28" s="16" t="s">
        <v>4137</v>
      </c>
      <c r="D28" s="23">
        <v>1250</v>
      </c>
      <c r="E28" s="23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7">
        <f t="shared" si="0"/>
        <v>41868.307222222218</v>
      </c>
      <c r="K28" s="11">
        <v>1404822144</v>
      </c>
      <c r="L28" s="17">
        <f t="shared" si="1"/>
        <v>41828.307222222218</v>
      </c>
      <c r="M28" s="21">
        <f t="shared" si="2"/>
        <v>40</v>
      </c>
      <c r="N28" s="11" t="b">
        <v>0</v>
      </c>
      <c r="O28" s="11">
        <v>19</v>
      </c>
      <c r="P28" s="11" t="b">
        <v>1</v>
      </c>
      <c r="Q28" s="11" t="s">
        <v>8265</v>
      </c>
      <c r="R28" s="18">
        <f t="shared" si="3"/>
        <v>1.552</v>
      </c>
      <c r="S28" s="19">
        <f t="shared" si="4"/>
        <v>102.10526315789474</v>
      </c>
      <c r="T28" s="11" t="s">
        <v>8310</v>
      </c>
      <c r="U28" s="11" t="s">
        <v>8311</v>
      </c>
    </row>
    <row r="29" spans="1:21" ht="42.75" x14ac:dyDescent="0.45">
      <c r="A29" s="11">
        <v>27</v>
      </c>
      <c r="B29" s="16" t="s">
        <v>29</v>
      </c>
      <c r="C29" s="16" t="s">
        <v>4138</v>
      </c>
      <c r="D29" s="23">
        <v>20000</v>
      </c>
      <c r="E29" s="23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7">
        <f t="shared" si="0"/>
        <v>41958.998067129629</v>
      </c>
      <c r="K29" s="11">
        <v>1413518233</v>
      </c>
      <c r="L29" s="17">
        <f t="shared" si="1"/>
        <v>41928.956400462957</v>
      </c>
      <c r="M29" s="21">
        <f t="shared" si="2"/>
        <v>30.041666666671517</v>
      </c>
      <c r="N29" s="11" t="b">
        <v>0</v>
      </c>
      <c r="O29" s="11">
        <v>150</v>
      </c>
      <c r="P29" s="11" t="b">
        <v>1</v>
      </c>
      <c r="Q29" s="11" t="s">
        <v>8265</v>
      </c>
      <c r="R29" s="18">
        <f t="shared" si="3"/>
        <v>1.1172500000000001</v>
      </c>
      <c r="S29" s="19">
        <f t="shared" si="4"/>
        <v>148.96666666666667</v>
      </c>
      <c r="T29" s="11" t="s">
        <v>8310</v>
      </c>
      <c r="U29" s="11" t="s">
        <v>8311</v>
      </c>
    </row>
    <row r="30" spans="1:21" ht="28.5" x14ac:dyDescent="0.45">
      <c r="A30" s="11">
        <v>28</v>
      </c>
      <c r="B30" s="16" t="s">
        <v>30</v>
      </c>
      <c r="C30" s="16" t="s">
        <v>4139</v>
      </c>
      <c r="D30" s="23">
        <v>12000</v>
      </c>
      <c r="E30" s="23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7">
        <f t="shared" si="0"/>
        <v>42354.755601851844</v>
      </c>
      <c r="K30" s="11">
        <v>1447715284</v>
      </c>
      <c r="L30" s="17">
        <f t="shared" si="1"/>
        <v>42324.755601851844</v>
      </c>
      <c r="M30" s="21">
        <f t="shared" si="2"/>
        <v>30</v>
      </c>
      <c r="N30" s="11" t="b">
        <v>0</v>
      </c>
      <c r="O30" s="11">
        <v>71</v>
      </c>
      <c r="P30" s="11" t="b">
        <v>1</v>
      </c>
      <c r="Q30" s="11" t="s">
        <v>8265</v>
      </c>
      <c r="R30" s="18">
        <f t="shared" si="3"/>
        <v>1.0035000000000001</v>
      </c>
      <c r="S30" s="19">
        <f t="shared" si="4"/>
        <v>169.6056338028169</v>
      </c>
      <c r="T30" s="11" t="s">
        <v>8310</v>
      </c>
      <c r="U30" s="11" t="s">
        <v>8311</v>
      </c>
    </row>
    <row r="31" spans="1:21" ht="42.75" x14ac:dyDescent="0.45">
      <c r="A31" s="11">
        <v>29</v>
      </c>
      <c r="B31" s="16" t="s">
        <v>31</v>
      </c>
      <c r="C31" s="16" t="s">
        <v>4140</v>
      </c>
      <c r="D31" s="23">
        <v>3000</v>
      </c>
      <c r="E31" s="23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7">
        <f t="shared" si="0"/>
        <v>41842.464907407404</v>
      </c>
      <c r="K31" s="11">
        <v>1403453368</v>
      </c>
      <c r="L31" s="17">
        <f t="shared" si="1"/>
        <v>41812.464907407404</v>
      </c>
      <c r="M31" s="21">
        <f t="shared" si="2"/>
        <v>30</v>
      </c>
      <c r="N31" s="11" t="b">
        <v>0</v>
      </c>
      <c r="O31" s="11">
        <v>117</v>
      </c>
      <c r="P31" s="11" t="b">
        <v>1</v>
      </c>
      <c r="Q31" s="11" t="s">
        <v>8265</v>
      </c>
      <c r="R31" s="18">
        <f t="shared" si="3"/>
        <v>1.2333333333333334</v>
      </c>
      <c r="S31" s="19">
        <f t="shared" si="4"/>
        <v>31.623931623931625</v>
      </c>
      <c r="T31" s="11" t="s">
        <v>8310</v>
      </c>
      <c r="U31" s="11" t="s">
        <v>8311</v>
      </c>
    </row>
    <row r="32" spans="1:21" ht="42.75" x14ac:dyDescent="0.45">
      <c r="A32" s="11">
        <v>30</v>
      </c>
      <c r="B32" s="16" t="s">
        <v>32</v>
      </c>
      <c r="C32" s="16" t="s">
        <v>4141</v>
      </c>
      <c r="D32" s="23">
        <v>4000</v>
      </c>
      <c r="E32" s="23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7">
        <f t="shared" si="0"/>
        <v>41872.084664351853</v>
      </c>
      <c r="K32" s="11">
        <v>1406012515</v>
      </c>
      <c r="L32" s="17">
        <f t="shared" si="1"/>
        <v>41842.084664351853</v>
      </c>
      <c r="M32" s="21">
        <f t="shared" si="2"/>
        <v>30</v>
      </c>
      <c r="N32" s="11" t="b">
        <v>0</v>
      </c>
      <c r="O32" s="11">
        <v>53</v>
      </c>
      <c r="P32" s="11" t="b">
        <v>1</v>
      </c>
      <c r="Q32" s="11" t="s">
        <v>8265</v>
      </c>
      <c r="R32" s="18">
        <f t="shared" si="3"/>
        <v>1.0129975</v>
      </c>
      <c r="S32" s="19">
        <f t="shared" si="4"/>
        <v>76.45264150943396</v>
      </c>
      <c r="T32" s="11" t="s">
        <v>8310</v>
      </c>
      <c r="U32" s="11" t="s">
        <v>8311</v>
      </c>
    </row>
    <row r="33" spans="1:21" ht="42.75" x14ac:dyDescent="0.45">
      <c r="A33" s="11">
        <v>31</v>
      </c>
      <c r="B33" s="16" t="s">
        <v>33</v>
      </c>
      <c r="C33" s="16" t="s">
        <v>4142</v>
      </c>
      <c r="D33" s="23">
        <v>13</v>
      </c>
      <c r="E33" s="23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7">
        <f t="shared" si="0"/>
        <v>42394.583726851844</v>
      </c>
      <c r="K33" s="11">
        <v>1452193234</v>
      </c>
      <c r="L33" s="17">
        <f t="shared" si="1"/>
        <v>42376.583726851844</v>
      </c>
      <c r="M33" s="21">
        <f t="shared" si="2"/>
        <v>18</v>
      </c>
      <c r="N33" s="11" t="b">
        <v>0</v>
      </c>
      <c r="O33" s="11">
        <v>1</v>
      </c>
      <c r="P33" s="11" t="b">
        <v>1</v>
      </c>
      <c r="Q33" s="11" t="s">
        <v>8265</v>
      </c>
      <c r="R33" s="18">
        <f t="shared" si="3"/>
        <v>1</v>
      </c>
      <c r="S33" s="19">
        <f t="shared" si="4"/>
        <v>13</v>
      </c>
      <c r="T33" s="11" t="s">
        <v>8310</v>
      </c>
      <c r="U33" s="11" t="s">
        <v>8311</v>
      </c>
    </row>
    <row r="34" spans="1:21" ht="42.75" x14ac:dyDescent="0.45">
      <c r="A34" s="11">
        <v>32</v>
      </c>
      <c r="B34" s="16" t="s">
        <v>34</v>
      </c>
      <c r="C34" s="16" t="s">
        <v>4143</v>
      </c>
      <c r="D34" s="23">
        <v>28450</v>
      </c>
      <c r="E34" s="23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7">
        <f t="shared" si="0"/>
        <v>42502.957638888889</v>
      </c>
      <c r="K34" s="11">
        <v>1459523017</v>
      </c>
      <c r="L34" s="17">
        <f t="shared" si="1"/>
        <v>42461.419178240736</v>
      </c>
      <c r="M34" s="21">
        <f t="shared" si="2"/>
        <v>41.538460648152977</v>
      </c>
      <c r="N34" s="11" t="b">
        <v>0</v>
      </c>
      <c r="O34" s="11">
        <v>89</v>
      </c>
      <c r="P34" s="11" t="b">
        <v>1</v>
      </c>
      <c r="Q34" s="11" t="s">
        <v>8265</v>
      </c>
      <c r="R34" s="18">
        <f t="shared" si="3"/>
        <v>1.0024604569420035</v>
      </c>
      <c r="S34" s="19">
        <f t="shared" si="4"/>
        <v>320.44943820224717</v>
      </c>
      <c r="T34" s="11" t="s">
        <v>8310</v>
      </c>
      <c r="U34" s="11" t="s">
        <v>8311</v>
      </c>
    </row>
    <row r="35" spans="1:21" ht="42.75" x14ac:dyDescent="0.45">
      <c r="A35" s="11">
        <v>33</v>
      </c>
      <c r="B35" s="16" t="s">
        <v>35</v>
      </c>
      <c r="C35" s="16" t="s">
        <v>4144</v>
      </c>
      <c r="D35" s="23">
        <v>5250</v>
      </c>
      <c r="E35" s="23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7">
        <f t="shared" si="0"/>
        <v>42316.494224537033</v>
      </c>
      <c r="K35" s="11">
        <v>1444405901</v>
      </c>
      <c r="L35" s="17">
        <f t="shared" si="1"/>
        <v>42286.452557870369</v>
      </c>
      <c r="M35" s="21">
        <f t="shared" si="2"/>
        <v>30.041666666664241</v>
      </c>
      <c r="N35" s="11" t="b">
        <v>0</v>
      </c>
      <c r="O35" s="11">
        <v>64</v>
      </c>
      <c r="P35" s="11" t="b">
        <v>1</v>
      </c>
      <c r="Q35" s="11" t="s">
        <v>8265</v>
      </c>
      <c r="R35" s="18">
        <f t="shared" si="3"/>
        <v>1.0209523809523811</v>
      </c>
      <c r="S35" s="19">
        <f t="shared" si="4"/>
        <v>83.75</v>
      </c>
      <c r="T35" s="11" t="s">
        <v>8310</v>
      </c>
      <c r="U35" s="11" t="s">
        <v>8311</v>
      </c>
    </row>
    <row r="36" spans="1:21" ht="42.75" x14ac:dyDescent="0.45">
      <c r="A36" s="11">
        <v>34</v>
      </c>
      <c r="B36" s="16" t="s">
        <v>36</v>
      </c>
      <c r="C36" s="16" t="s">
        <v>4145</v>
      </c>
      <c r="D36" s="23">
        <v>2600</v>
      </c>
      <c r="E36" s="23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7">
        <f t="shared" si="0"/>
        <v>41856.113437499997</v>
      </c>
      <c r="K36" s="11">
        <v>1405928601</v>
      </c>
      <c r="L36" s="17">
        <f t="shared" si="1"/>
        <v>41841.113437499997</v>
      </c>
      <c r="M36" s="21">
        <f t="shared" si="2"/>
        <v>15</v>
      </c>
      <c r="N36" s="11" t="b">
        <v>0</v>
      </c>
      <c r="O36" s="11">
        <v>68</v>
      </c>
      <c r="P36" s="11" t="b">
        <v>1</v>
      </c>
      <c r="Q36" s="11" t="s">
        <v>8265</v>
      </c>
      <c r="R36" s="18">
        <f t="shared" si="3"/>
        <v>1.3046153846153845</v>
      </c>
      <c r="S36" s="19">
        <f t="shared" si="4"/>
        <v>49.882352941176471</v>
      </c>
      <c r="T36" s="11" t="s">
        <v>8310</v>
      </c>
      <c r="U36" s="11" t="s">
        <v>8311</v>
      </c>
    </row>
    <row r="37" spans="1:21" ht="42.75" x14ac:dyDescent="0.45">
      <c r="A37" s="11">
        <v>35</v>
      </c>
      <c r="B37" s="16" t="s">
        <v>37</v>
      </c>
      <c r="C37" s="16" t="s">
        <v>4146</v>
      </c>
      <c r="D37" s="23">
        <v>1000</v>
      </c>
      <c r="E37" s="23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7">
        <f t="shared" si="0"/>
        <v>42121.791666666664</v>
      </c>
      <c r="K37" s="11">
        <v>1428130814</v>
      </c>
      <c r="L37" s="17">
        <f t="shared" si="1"/>
        <v>42098.083495370367</v>
      </c>
      <c r="M37" s="21">
        <f t="shared" si="2"/>
        <v>23.708171296297223</v>
      </c>
      <c r="N37" s="11" t="b">
        <v>0</v>
      </c>
      <c r="O37" s="11">
        <v>28</v>
      </c>
      <c r="P37" s="11" t="b">
        <v>1</v>
      </c>
      <c r="Q37" s="11" t="s">
        <v>8265</v>
      </c>
      <c r="R37" s="18">
        <f t="shared" si="3"/>
        <v>1.665</v>
      </c>
      <c r="S37" s="19">
        <f t="shared" si="4"/>
        <v>59.464285714285715</v>
      </c>
      <c r="T37" s="11" t="s">
        <v>8310</v>
      </c>
      <c r="U37" s="11" t="s">
        <v>8311</v>
      </c>
    </row>
    <row r="38" spans="1:21" ht="28.5" x14ac:dyDescent="0.45">
      <c r="A38" s="11">
        <v>36</v>
      </c>
      <c r="B38" s="16" t="s">
        <v>38</v>
      </c>
      <c r="C38" s="16" t="s">
        <v>4147</v>
      </c>
      <c r="D38" s="23">
        <v>6000</v>
      </c>
      <c r="E38" s="23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7">
        <f t="shared" si="0"/>
        <v>42098.05700231481</v>
      </c>
      <c r="K38" s="11">
        <v>1425540125</v>
      </c>
      <c r="L38" s="17">
        <f t="shared" si="1"/>
        <v>42068.098668981482</v>
      </c>
      <c r="M38" s="21">
        <f t="shared" si="2"/>
        <v>29.958333333328483</v>
      </c>
      <c r="N38" s="11" t="b">
        <v>0</v>
      </c>
      <c r="O38" s="11">
        <v>44</v>
      </c>
      <c r="P38" s="11" t="b">
        <v>1</v>
      </c>
      <c r="Q38" s="11" t="s">
        <v>8265</v>
      </c>
      <c r="R38" s="18">
        <f t="shared" si="3"/>
        <v>1.4215</v>
      </c>
      <c r="S38" s="19">
        <f t="shared" si="4"/>
        <v>193.84090909090909</v>
      </c>
      <c r="T38" s="11" t="s">
        <v>8310</v>
      </c>
      <c r="U38" s="11" t="s">
        <v>8311</v>
      </c>
    </row>
    <row r="39" spans="1:21" ht="42.75" x14ac:dyDescent="0.45">
      <c r="A39" s="11">
        <v>37</v>
      </c>
      <c r="B39" s="16" t="s">
        <v>39</v>
      </c>
      <c r="C39" s="16" t="s">
        <v>4148</v>
      </c>
      <c r="D39" s="23">
        <v>22000</v>
      </c>
      <c r="E39" s="23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7">
        <f t="shared" si="0"/>
        <v>42062.484710648147</v>
      </c>
      <c r="K39" s="11">
        <v>1422463079</v>
      </c>
      <c r="L39" s="17">
        <f t="shared" si="1"/>
        <v>42032.484710648147</v>
      </c>
      <c r="M39" s="21">
        <f t="shared" si="2"/>
        <v>30</v>
      </c>
      <c r="N39" s="11" t="b">
        <v>0</v>
      </c>
      <c r="O39" s="11">
        <v>253</v>
      </c>
      <c r="P39" s="11" t="b">
        <v>1</v>
      </c>
      <c r="Q39" s="11" t="s">
        <v>8265</v>
      </c>
      <c r="R39" s="18">
        <f t="shared" si="3"/>
        <v>1.8344090909090909</v>
      </c>
      <c r="S39" s="19">
        <f t="shared" si="4"/>
        <v>159.51383399209487</v>
      </c>
      <c r="T39" s="11" t="s">
        <v>8310</v>
      </c>
      <c r="U39" s="11" t="s">
        <v>8311</v>
      </c>
    </row>
    <row r="40" spans="1:21" ht="42.75" x14ac:dyDescent="0.45">
      <c r="A40" s="11">
        <v>38</v>
      </c>
      <c r="B40" s="16" t="s">
        <v>40</v>
      </c>
      <c r="C40" s="16" t="s">
        <v>4149</v>
      </c>
      <c r="D40" s="23">
        <v>2500</v>
      </c>
      <c r="E40" s="23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7">
        <f t="shared" si="0"/>
        <v>41404.84888888889</v>
      </c>
      <c r="K40" s="11">
        <v>1365643344</v>
      </c>
      <c r="L40" s="17">
        <f t="shared" si="1"/>
        <v>41374.84888888889</v>
      </c>
      <c r="M40" s="21">
        <f t="shared" si="2"/>
        <v>30</v>
      </c>
      <c r="N40" s="11" t="b">
        <v>0</v>
      </c>
      <c r="O40" s="11">
        <v>66</v>
      </c>
      <c r="P40" s="11" t="b">
        <v>1</v>
      </c>
      <c r="Q40" s="11" t="s">
        <v>8265</v>
      </c>
      <c r="R40" s="18">
        <f t="shared" si="3"/>
        <v>1.1004</v>
      </c>
      <c r="S40" s="19">
        <f t="shared" si="4"/>
        <v>41.68181818181818</v>
      </c>
      <c r="T40" s="11" t="s">
        <v>8310</v>
      </c>
      <c r="U40" s="11" t="s">
        <v>8311</v>
      </c>
    </row>
    <row r="41" spans="1:21" ht="42.75" x14ac:dyDescent="0.45">
      <c r="A41" s="11">
        <v>39</v>
      </c>
      <c r="B41" s="16" t="s">
        <v>41</v>
      </c>
      <c r="C41" s="16" t="s">
        <v>4150</v>
      </c>
      <c r="D41" s="23">
        <v>25000</v>
      </c>
      <c r="E41" s="23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7">
        <f t="shared" si="0"/>
        <v>41784.749305555553</v>
      </c>
      <c r="K41" s="11">
        <v>1398388068</v>
      </c>
      <c r="L41" s="17">
        <f t="shared" si="1"/>
        <v>41753.838749999995</v>
      </c>
      <c r="M41" s="21">
        <f t="shared" si="2"/>
        <v>30.910555555557949</v>
      </c>
      <c r="N41" s="11" t="b">
        <v>0</v>
      </c>
      <c r="O41" s="11">
        <v>217</v>
      </c>
      <c r="P41" s="11" t="b">
        <v>1</v>
      </c>
      <c r="Q41" s="11" t="s">
        <v>8265</v>
      </c>
      <c r="R41" s="18">
        <f t="shared" si="3"/>
        <v>1.3098000000000001</v>
      </c>
      <c r="S41" s="19">
        <f t="shared" si="4"/>
        <v>150.89861751152074</v>
      </c>
      <c r="T41" s="11" t="s">
        <v>8310</v>
      </c>
      <c r="U41" s="11" t="s">
        <v>8311</v>
      </c>
    </row>
    <row r="42" spans="1:21" ht="42.75" x14ac:dyDescent="0.45">
      <c r="A42" s="11">
        <v>40</v>
      </c>
      <c r="B42" s="16" t="s">
        <v>42</v>
      </c>
      <c r="C42" s="16" t="s">
        <v>4151</v>
      </c>
      <c r="D42" s="23">
        <v>2000</v>
      </c>
      <c r="E42" s="23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7">
        <f t="shared" si="0"/>
        <v>41808.958333333328</v>
      </c>
      <c r="K42" s="11">
        <v>1401426488</v>
      </c>
      <c r="L42" s="17">
        <f t="shared" si="1"/>
        <v>41789.005648148144</v>
      </c>
      <c r="M42" s="21">
        <f t="shared" si="2"/>
        <v>19.952685185184237</v>
      </c>
      <c r="N42" s="11" t="b">
        <v>0</v>
      </c>
      <c r="O42" s="11">
        <v>16</v>
      </c>
      <c r="P42" s="11" t="b">
        <v>1</v>
      </c>
      <c r="Q42" s="11" t="s">
        <v>8265</v>
      </c>
      <c r="R42" s="18">
        <f t="shared" si="3"/>
        <v>1.0135000000000001</v>
      </c>
      <c r="S42" s="19">
        <f t="shared" si="4"/>
        <v>126.6875</v>
      </c>
      <c r="T42" s="11" t="s">
        <v>8310</v>
      </c>
      <c r="U42" s="11" t="s">
        <v>8311</v>
      </c>
    </row>
    <row r="43" spans="1:21" ht="42.75" x14ac:dyDescent="0.45">
      <c r="A43" s="11">
        <v>41</v>
      </c>
      <c r="B43" s="16" t="s">
        <v>43</v>
      </c>
      <c r="C43" s="16" t="s">
        <v>4152</v>
      </c>
      <c r="D43" s="23">
        <v>2000</v>
      </c>
      <c r="E43" s="23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7">
        <f t="shared" si="0"/>
        <v>41917.360578703701</v>
      </c>
      <c r="K43" s="11">
        <v>1409924354</v>
      </c>
      <c r="L43" s="17">
        <f t="shared" si="1"/>
        <v>41887.360578703701</v>
      </c>
      <c r="M43" s="21">
        <f t="shared" si="2"/>
        <v>30</v>
      </c>
      <c r="N43" s="11" t="b">
        <v>0</v>
      </c>
      <c r="O43" s="11">
        <v>19</v>
      </c>
      <c r="P43" s="11" t="b">
        <v>1</v>
      </c>
      <c r="Q43" s="11" t="s">
        <v>8265</v>
      </c>
      <c r="R43" s="18">
        <f t="shared" si="3"/>
        <v>1</v>
      </c>
      <c r="S43" s="19">
        <f t="shared" si="4"/>
        <v>105.26315789473684</v>
      </c>
      <c r="T43" s="11" t="s">
        <v>8310</v>
      </c>
      <c r="U43" s="11" t="s">
        <v>8311</v>
      </c>
    </row>
    <row r="44" spans="1:21" ht="42.75" x14ac:dyDescent="0.45">
      <c r="A44" s="11">
        <v>42</v>
      </c>
      <c r="B44" s="16" t="s">
        <v>44</v>
      </c>
      <c r="C44" s="16" t="s">
        <v>4153</v>
      </c>
      <c r="D44" s="23">
        <v>14000</v>
      </c>
      <c r="E44" s="23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7">
        <f t="shared" si="0"/>
        <v>42001.430856481478</v>
      </c>
      <c r="K44" s="11">
        <v>1417188026</v>
      </c>
      <c r="L44" s="17">
        <f t="shared" si="1"/>
        <v>41971.430856481478</v>
      </c>
      <c r="M44" s="21">
        <f t="shared" si="2"/>
        <v>30</v>
      </c>
      <c r="N44" s="11" t="b">
        <v>0</v>
      </c>
      <c r="O44" s="11">
        <v>169</v>
      </c>
      <c r="P44" s="11" t="b">
        <v>1</v>
      </c>
      <c r="Q44" s="11" t="s">
        <v>8265</v>
      </c>
      <c r="R44" s="18">
        <f t="shared" si="3"/>
        <v>1.4185714285714286</v>
      </c>
      <c r="S44" s="19">
        <f t="shared" si="4"/>
        <v>117.51479289940828</v>
      </c>
      <c r="T44" s="11" t="s">
        <v>8310</v>
      </c>
      <c r="U44" s="11" t="s">
        <v>8311</v>
      </c>
    </row>
    <row r="45" spans="1:21" ht="42.75" x14ac:dyDescent="0.45">
      <c r="A45" s="11">
        <v>43</v>
      </c>
      <c r="B45" s="16" t="s">
        <v>45</v>
      </c>
      <c r="C45" s="16" t="s">
        <v>4154</v>
      </c>
      <c r="D45" s="23">
        <v>10000</v>
      </c>
      <c r="E45" s="23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7">
        <f t="shared" si="0"/>
        <v>41832.791666666664</v>
      </c>
      <c r="K45" s="11">
        <v>1402599486</v>
      </c>
      <c r="L45" s="17">
        <f t="shared" si="1"/>
        <v>41802.582013888888</v>
      </c>
      <c r="M45" s="21">
        <f t="shared" si="2"/>
        <v>30.209652777775773</v>
      </c>
      <c r="N45" s="11" t="b">
        <v>0</v>
      </c>
      <c r="O45" s="11">
        <v>263</v>
      </c>
      <c r="P45" s="11" t="b">
        <v>1</v>
      </c>
      <c r="Q45" s="11" t="s">
        <v>8265</v>
      </c>
      <c r="R45" s="18">
        <f t="shared" si="3"/>
        <v>3.0865999999999998</v>
      </c>
      <c r="S45" s="19">
        <f t="shared" si="4"/>
        <v>117.36121673003802</v>
      </c>
      <c r="T45" s="11" t="s">
        <v>8310</v>
      </c>
      <c r="U45" s="11" t="s">
        <v>8311</v>
      </c>
    </row>
    <row r="46" spans="1:21" ht="42.75" x14ac:dyDescent="0.45">
      <c r="A46" s="11">
        <v>44</v>
      </c>
      <c r="B46" s="16" t="s">
        <v>46</v>
      </c>
      <c r="C46" s="16" t="s">
        <v>4155</v>
      </c>
      <c r="D46" s="23">
        <v>2000</v>
      </c>
      <c r="E46" s="23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7">
        <f t="shared" si="0"/>
        <v>41918.890474537031</v>
      </c>
      <c r="K46" s="11">
        <v>1408760537</v>
      </c>
      <c r="L46" s="17">
        <f t="shared" si="1"/>
        <v>41873.890474537031</v>
      </c>
      <c r="M46" s="21">
        <f t="shared" si="2"/>
        <v>45</v>
      </c>
      <c r="N46" s="11" t="b">
        <v>0</v>
      </c>
      <c r="O46" s="11">
        <v>15</v>
      </c>
      <c r="P46" s="11" t="b">
        <v>1</v>
      </c>
      <c r="Q46" s="11" t="s">
        <v>8265</v>
      </c>
      <c r="R46" s="18">
        <f t="shared" si="3"/>
        <v>1</v>
      </c>
      <c r="S46" s="19">
        <f t="shared" si="4"/>
        <v>133.33333333333334</v>
      </c>
      <c r="T46" s="11" t="s">
        <v>8310</v>
      </c>
      <c r="U46" s="11" t="s">
        <v>8311</v>
      </c>
    </row>
    <row r="47" spans="1:21" ht="42.75" x14ac:dyDescent="0.45">
      <c r="A47" s="11">
        <v>45</v>
      </c>
      <c r="B47" s="16" t="s">
        <v>47</v>
      </c>
      <c r="C47" s="16" t="s">
        <v>4156</v>
      </c>
      <c r="D47" s="23">
        <v>5000</v>
      </c>
      <c r="E47" s="23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7">
        <f t="shared" si="0"/>
        <v>42487.415590277778</v>
      </c>
      <c r="K47" s="11">
        <v>1459177107</v>
      </c>
      <c r="L47" s="17">
        <f t="shared" si="1"/>
        <v>42457.415590277778</v>
      </c>
      <c r="M47" s="21">
        <f t="shared" si="2"/>
        <v>30</v>
      </c>
      <c r="N47" s="11" t="b">
        <v>0</v>
      </c>
      <c r="O47" s="11">
        <v>61</v>
      </c>
      <c r="P47" s="11" t="b">
        <v>1</v>
      </c>
      <c r="Q47" s="11" t="s">
        <v>8265</v>
      </c>
      <c r="R47" s="18">
        <f t="shared" si="3"/>
        <v>1.2</v>
      </c>
      <c r="S47" s="19">
        <f t="shared" si="4"/>
        <v>98.360655737704917</v>
      </c>
      <c r="T47" s="11" t="s">
        <v>8310</v>
      </c>
      <c r="U47" s="11" t="s">
        <v>8311</v>
      </c>
    </row>
    <row r="48" spans="1:21" ht="42.75" x14ac:dyDescent="0.45">
      <c r="A48" s="11">
        <v>46</v>
      </c>
      <c r="B48" s="16" t="s">
        <v>48</v>
      </c>
      <c r="C48" s="16" t="s">
        <v>4157</v>
      </c>
      <c r="D48" s="23">
        <v>8400</v>
      </c>
      <c r="E48" s="23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7">
        <f t="shared" si="0"/>
        <v>42353.756643518514</v>
      </c>
      <c r="K48" s="11">
        <v>1447628974</v>
      </c>
      <c r="L48" s="17">
        <f t="shared" si="1"/>
        <v>42323.756643518514</v>
      </c>
      <c r="M48" s="21">
        <f t="shared" si="2"/>
        <v>30</v>
      </c>
      <c r="N48" s="11" t="b">
        <v>0</v>
      </c>
      <c r="O48" s="11">
        <v>45</v>
      </c>
      <c r="P48" s="11" t="b">
        <v>1</v>
      </c>
      <c r="Q48" s="11" t="s">
        <v>8265</v>
      </c>
      <c r="R48" s="18">
        <f t="shared" si="3"/>
        <v>1.0416666666666667</v>
      </c>
      <c r="S48" s="19">
        <f t="shared" si="4"/>
        <v>194.44444444444446</v>
      </c>
      <c r="T48" s="11" t="s">
        <v>8310</v>
      </c>
      <c r="U48" s="11" t="s">
        <v>8311</v>
      </c>
    </row>
    <row r="49" spans="1:21" ht="42.75" x14ac:dyDescent="0.45">
      <c r="A49" s="11">
        <v>47</v>
      </c>
      <c r="B49" s="16" t="s">
        <v>49</v>
      </c>
      <c r="C49" s="16" t="s">
        <v>4158</v>
      </c>
      <c r="D49" s="23">
        <v>5000</v>
      </c>
      <c r="E49" s="23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7">
        <f t="shared" si="0"/>
        <v>41992.652858796289</v>
      </c>
      <c r="K49" s="11">
        <v>1413834007</v>
      </c>
      <c r="L49" s="17">
        <f t="shared" si="1"/>
        <v>41932.611192129625</v>
      </c>
      <c r="M49" s="21">
        <f t="shared" si="2"/>
        <v>60.041666666664241</v>
      </c>
      <c r="N49" s="11" t="b">
        <v>0</v>
      </c>
      <c r="O49" s="11">
        <v>70</v>
      </c>
      <c r="P49" s="11" t="b">
        <v>1</v>
      </c>
      <c r="Q49" s="11" t="s">
        <v>8265</v>
      </c>
      <c r="R49" s="18">
        <f t="shared" si="3"/>
        <v>1.0761100000000001</v>
      </c>
      <c r="S49" s="19">
        <f t="shared" si="4"/>
        <v>76.865000000000009</v>
      </c>
      <c r="T49" s="11" t="s">
        <v>8310</v>
      </c>
      <c r="U49" s="11" t="s">
        <v>8311</v>
      </c>
    </row>
    <row r="50" spans="1:21" ht="42.75" x14ac:dyDescent="0.45">
      <c r="A50" s="11">
        <v>48</v>
      </c>
      <c r="B50" s="16" t="s">
        <v>50</v>
      </c>
      <c r="C50" s="16" t="s">
        <v>4159</v>
      </c>
      <c r="D50" s="23">
        <v>2000</v>
      </c>
      <c r="E50" s="23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7">
        <f t="shared" si="0"/>
        <v>42064.291666666664</v>
      </c>
      <c r="K50" s="11">
        <v>1422534260</v>
      </c>
      <c r="L50" s="17">
        <f t="shared" si="1"/>
        <v>42033.308564814812</v>
      </c>
      <c r="M50" s="21">
        <f t="shared" si="2"/>
        <v>30.983101851852552</v>
      </c>
      <c r="N50" s="11" t="b">
        <v>0</v>
      </c>
      <c r="O50" s="11">
        <v>38</v>
      </c>
      <c r="P50" s="11" t="b">
        <v>1</v>
      </c>
      <c r="Q50" s="11" t="s">
        <v>8265</v>
      </c>
      <c r="R50" s="18">
        <f t="shared" si="3"/>
        <v>1.0794999999999999</v>
      </c>
      <c r="S50" s="19">
        <f t="shared" si="4"/>
        <v>56.815789473684212</v>
      </c>
      <c r="T50" s="11" t="s">
        <v>8310</v>
      </c>
      <c r="U50" s="11" t="s">
        <v>8311</v>
      </c>
    </row>
    <row r="51" spans="1:21" x14ac:dyDescent="0.45">
      <c r="A51" s="11">
        <v>49</v>
      </c>
      <c r="B51" s="16" t="s">
        <v>51</v>
      </c>
      <c r="C51" s="16" t="s">
        <v>4160</v>
      </c>
      <c r="D51" s="23">
        <v>12000</v>
      </c>
      <c r="E51" s="23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7">
        <f t="shared" si="0"/>
        <v>42300.968113425923</v>
      </c>
      <c r="K51" s="11">
        <v>1443068045</v>
      </c>
      <c r="L51" s="17">
        <f t="shared" si="1"/>
        <v>42270.968113425923</v>
      </c>
      <c r="M51" s="21">
        <f t="shared" si="2"/>
        <v>30</v>
      </c>
      <c r="N51" s="11" t="b">
        <v>0</v>
      </c>
      <c r="O51" s="11">
        <v>87</v>
      </c>
      <c r="P51" s="11" t="b">
        <v>1</v>
      </c>
      <c r="Q51" s="11" t="s">
        <v>8265</v>
      </c>
      <c r="R51" s="18">
        <f t="shared" si="3"/>
        <v>1</v>
      </c>
      <c r="S51" s="19">
        <f t="shared" si="4"/>
        <v>137.93103448275863</v>
      </c>
      <c r="T51" s="11" t="s">
        <v>8310</v>
      </c>
      <c r="U51" s="11" t="s">
        <v>8311</v>
      </c>
    </row>
    <row r="52" spans="1:21" ht="42.75" x14ac:dyDescent="0.45">
      <c r="A52" s="11">
        <v>50</v>
      </c>
      <c r="B52" s="16" t="s">
        <v>52</v>
      </c>
      <c r="C52" s="16" t="s">
        <v>4161</v>
      </c>
      <c r="D52" s="23">
        <v>600</v>
      </c>
      <c r="E52" s="23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7">
        <f t="shared" si="0"/>
        <v>42034.499999999993</v>
      </c>
      <c r="K52" s="11">
        <v>1419271458</v>
      </c>
      <c r="L52" s="17">
        <f t="shared" si="1"/>
        <v>41995.544652777775</v>
      </c>
      <c r="M52" s="21">
        <f t="shared" si="2"/>
        <v>38.955347222217824</v>
      </c>
      <c r="N52" s="11" t="b">
        <v>0</v>
      </c>
      <c r="O52" s="11">
        <v>22</v>
      </c>
      <c r="P52" s="11" t="b">
        <v>1</v>
      </c>
      <c r="Q52" s="11" t="s">
        <v>8265</v>
      </c>
      <c r="R52" s="18">
        <f t="shared" si="3"/>
        <v>1</v>
      </c>
      <c r="S52" s="19">
        <f t="shared" si="4"/>
        <v>27.272727272727273</v>
      </c>
      <c r="T52" s="11" t="s">
        <v>8310</v>
      </c>
      <c r="U52" s="11" t="s">
        <v>8311</v>
      </c>
    </row>
    <row r="53" spans="1:21" ht="42.75" x14ac:dyDescent="0.45">
      <c r="A53" s="11">
        <v>51</v>
      </c>
      <c r="B53" s="16" t="s">
        <v>53</v>
      </c>
      <c r="C53" s="16" t="s">
        <v>4162</v>
      </c>
      <c r="D53" s="23">
        <v>11000</v>
      </c>
      <c r="E53" s="23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7">
        <f t="shared" si="0"/>
        <v>42226.72033564814</v>
      </c>
      <c r="K53" s="11">
        <v>1436653037</v>
      </c>
      <c r="L53" s="17">
        <f t="shared" si="1"/>
        <v>42196.72033564814</v>
      </c>
      <c r="M53" s="21">
        <f t="shared" si="2"/>
        <v>30</v>
      </c>
      <c r="N53" s="11" t="b">
        <v>0</v>
      </c>
      <c r="O53" s="11">
        <v>119</v>
      </c>
      <c r="P53" s="11" t="b">
        <v>1</v>
      </c>
      <c r="Q53" s="11" t="s">
        <v>8265</v>
      </c>
      <c r="R53" s="18">
        <f t="shared" si="3"/>
        <v>1.2801818181818181</v>
      </c>
      <c r="S53" s="19">
        <f t="shared" si="4"/>
        <v>118.33613445378151</v>
      </c>
      <c r="T53" s="11" t="s">
        <v>8310</v>
      </c>
      <c r="U53" s="11" t="s">
        <v>8311</v>
      </c>
    </row>
    <row r="54" spans="1:21" ht="42.75" x14ac:dyDescent="0.45">
      <c r="A54" s="11">
        <v>52</v>
      </c>
      <c r="B54" s="16" t="s">
        <v>54</v>
      </c>
      <c r="C54" s="16" t="s">
        <v>4163</v>
      </c>
      <c r="D54" s="23">
        <v>10000</v>
      </c>
      <c r="E54" s="23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7">
        <f t="shared" si="0"/>
        <v>41837.493587962963</v>
      </c>
      <c r="K54" s="11">
        <v>1403023846</v>
      </c>
      <c r="L54" s="17">
        <f t="shared" si="1"/>
        <v>41807.493587962963</v>
      </c>
      <c r="M54" s="21">
        <f t="shared" si="2"/>
        <v>30</v>
      </c>
      <c r="N54" s="11" t="b">
        <v>0</v>
      </c>
      <c r="O54" s="11">
        <v>52</v>
      </c>
      <c r="P54" s="11" t="b">
        <v>1</v>
      </c>
      <c r="Q54" s="11" t="s">
        <v>8265</v>
      </c>
      <c r="R54" s="18">
        <f t="shared" si="3"/>
        <v>1.1620999999999999</v>
      </c>
      <c r="S54" s="19">
        <f t="shared" si="4"/>
        <v>223.48076923076923</v>
      </c>
      <c r="T54" s="11" t="s">
        <v>8310</v>
      </c>
      <c r="U54" s="11" t="s">
        <v>8311</v>
      </c>
    </row>
    <row r="55" spans="1:21" ht="28.5" x14ac:dyDescent="0.45">
      <c r="A55" s="11">
        <v>53</v>
      </c>
      <c r="B55" s="16" t="s">
        <v>55</v>
      </c>
      <c r="C55" s="16" t="s">
        <v>4164</v>
      </c>
      <c r="D55" s="23">
        <v>3000</v>
      </c>
      <c r="E55" s="23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7">
        <f t="shared" si="0"/>
        <v>41733.708333333328</v>
      </c>
      <c r="K55" s="11">
        <v>1395407445</v>
      </c>
      <c r="L55" s="17">
        <f t="shared" si="1"/>
        <v>41719.340798611105</v>
      </c>
      <c r="M55" s="21">
        <f t="shared" si="2"/>
        <v>14.367534722223354</v>
      </c>
      <c r="N55" s="11" t="b">
        <v>0</v>
      </c>
      <c r="O55" s="11">
        <v>117</v>
      </c>
      <c r="P55" s="11" t="b">
        <v>1</v>
      </c>
      <c r="Q55" s="11" t="s">
        <v>8265</v>
      </c>
      <c r="R55" s="18">
        <f t="shared" si="3"/>
        <v>1.0963333333333334</v>
      </c>
      <c r="S55" s="19">
        <f t="shared" si="4"/>
        <v>28.111111111111111</v>
      </c>
      <c r="T55" s="11" t="s">
        <v>8310</v>
      </c>
      <c r="U55" s="11" t="s">
        <v>8311</v>
      </c>
    </row>
    <row r="56" spans="1:21" ht="42.75" x14ac:dyDescent="0.45">
      <c r="A56" s="11">
        <v>54</v>
      </c>
      <c r="B56" s="16" t="s">
        <v>56</v>
      </c>
      <c r="C56" s="16" t="s">
        <v>4165</v>
      </c>
      <c r="D56" s="23">
        <v>10000</v>
      </c>
      <c r="E56" s="23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7">
        <f t="shared" si="0"/>
        <v>42363.504872685182</v>
      </c>
      <c r="K56" s="11">
        <v>1448471221</v>
      </c>
      <c r="L56" s="17">
        <f t="shared" si="1"/>
        <v>42333.504872685182</v>
      </c>
      <c r="M56" s="21">
        <f t="shared" si="2"/>
        <v>30</v>
      </c>
      <c r="N56" s="11" t="b">
        <v>0</v>
      </c>
      <c r="O56" s="11">
        <v>52</v>
      </c>
      <c r="P56" s="11" t="b">
        <v>1</v>
      </c>
      <c r="Q56" s="11" t="s">
        <v>8265</v>
      </c>
      <c r="R56" s="18">
        <f t="shared" si="3"/>
        <v>1.01</v>
      </c>
      <c r="S56" s="19">
        <f t="shared" si="4"/>
        <v>194.23076923076923</v>
      </c>
      <c r="T56" s="11" t="s">
        <v>8310</v>
      </c>
      <c r="U56" s="11" t="s">
        <v>8311</v>
      </c>
    </row>
    <row r="57" spans="1:21" ht="42.75" x14ac:dyDescent="0.45">
      <c r="A57" s="11">
        <v>55</v>
      </c>
      <c r="B57" s="16" t="s">
        <v>57</v>
      </c>
      <c r="C57" s="16" t="s">
        <v>4166</v>
      </c>
      <c r="D57" s="23">
        <v>8600</v>
      </c>
      <c r="E57" s="23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7">
        <f t="shared" si="0"/>
        <v>42517.760601851849</v>
      </c>
      <c r="K57" s="11">
        <v>1462576516</v>
      </c>
      <c r="L57" s="17">
        <f t="shared" si="1"/>
        <v>42496.760601851849</v>
      </c>
      <c r="M57" s="21">
        <f t="shared" si="2"/>
        <v>21</v>
      </c>
      <c r="N57" s="11" t="b">
        <v>0</v>
      </c>
      <c r="O57" s="11">
        <v>86</v>
      </c>
      <c r="P57" s="11" t="b">
        <v>1</v>
      </c>
      <c r="Q57" s="11" t="s">
        <v>8265</v>
      </c>
      <c r="R57" s="18">
        <f t="shared" si="3"/>
        <v>1.2895348837209302</v>
      </c>
      <c r="S57" s="19">
        <f t="shared" si="4"/>
        <v>128.95348837209303</v>
      </c>
      <c r="T57" s="11" t="s">
        <v>8310</v>
      </c>
      <c r="U57" s="11" t="s">
        <v>8311</v>
      </c>
    </row>
    <row r="58" spans="1:21" ht="28.5" x14ac:dyDescent="0.45">
      <c r="A58" s="11">
        <v>56</v>
      </c>
      <c r="B58" s="16" t="s">
        <v>58</v>
      </c>
      <c r="C58" s="16" t="s">
        <v>4167</v>
      </c>
      <c r="D58" s="23">
        <v>8000</v>
      </c>
      <c r="E58" s="23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7">
        <f t="shared" si="0"/>
        <v>42163.458333333336</v>
      </c>
      <c r="K58" s="11">
        <v>1432559424</v>
      </c>
      <c r="L58" s="17">
        <f t="shared" si="1"/>
        <v>42149.340555555558</v>
      </c>
      <c r="M58" s="21">
        <f t="shared" si="2"/>
        <v>14.117777777777519</v>
      </c>
      <c r="N58" s="11" t="b">
        <v>0</v>
      </c>
      <c r="O58" s="11">
        <v>174</v>
      </c>
      <c r="P58" s="11" t="b">
        <v>1</v>
      </c>
      <c r="Q58" s="11" t="s">
        <v>8265</v>
      </c>
      <c r="R58" s="18">
        <f t="shared" si="3"/>
        <v>1.0726249999999999</v>
      </c>
      <c r="S58" s="19">
        <f t="shared" si="4"/>
        <v>49.316091954022987</v>
      </c>
      <c r="T58" s="11" t="s">
        <v>8310</v>
      </c>
      <c r="U58" s="11" t="s">
        <v>8311</v>
      </c>
    </row>
    <row r="59" spans="1:21" ht="42.75" x14ac:dyDescent="0.45">
      <c r="A59" s="11">
        <v>57</v>
      </c>
      <c r="B59" s="16" t="s">
        <v>59</v>
      </c>
      <c r="C59" s="16" t="s">
        <v>4168</v>
      </c>
      <c r="D59" s="23">
        <v>15000</v>
      </c>
      <c r="E59" s="23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7">
        <f t="shared" si="0"/>
        <v>42119.624560185184</v>
      </c>
      <c r="K59" s="11">
        <v>1427399962</v>
      </c>
      <c r="L59" s="17">
        <f t="shared" si="1"/>
        <v>42089.624560185184</v>
      </c>
      <c r="M59" s="21">
        <f t="shared" si="2"/>
        <v>30</v>
      </c>
      <c r="N59" s="11" t="b">
        <v>0</v>
      </c>
      <c r="O59" s="11">
        <v>69</v>
      </c>
      <c r="P59" s="11" t="b">
        <v>1</v>
      </c>
      <c r="Q59" s="11" t="s">
        <v>8265</v>
      </c>
      <c r="R59" s="18">
        <f t="shared" si="3"/>
        <v>1.0189999999999999</v>
      </c>
      <c r="S59" s="19">
        <f t="shared" si="4"/>
        <v>221.52173913043478</v>
      </c>
      <c r="T59" s="11" t="s">
        <v>8310</v>
      </c>
      <c r="U59" s="11" t="s">
        <v>8311</v>
      </c>
    </row>
    <row r="60" spans="1:21" ht="42.75" x14ac:dyDescent="0.45">
      <c r="A60" s="11">
        <v>58</v>
      </c>
      <c r="B60" s="16" t="s">
        <v>60</v>
      </c>
      <c r="C60" s="16" t="s">
        <v>4169</v>
      </c>
      <c r="D60" s="23">
        <v>10000</v>
      </c>
      <c r="E60" s="23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7">
        <f t="shared" si="0"/>
        <v>41962.578379629624</v>
      </c>
      <c r="K60" s="11">
        <v>1413827572</v>
      </c>
      <c r="L60" s="17">
        <f t="shared" si="1"/>
        <v>41932.536712962959</v>
      </c>
      <c r="M60" s="21">
        <f t="shared" si="2"/>
        <v>30.041666666664241</v>
      </c>
      <c r="N60" s="11" t="b">
        <v>0</v>
      </c>
      <c r="O60" s="11">
        <v>75</v>
      </c>
      <c r="P60" s="11" t="b">
        <v>1</v>
      </c>
      <c r="Q60" s="11" t="s">
        <v>8265</v>
      </c>
      <c r="R60" s="18">
        <f t="shared" si="3"/>
        <v>1.0290999999999999</v>
      </c>
      <c r="S60" s="19">
        <f t="shared" si="4"/>
        <v>137.21333333333334</v>
      </c>
      <c r="T60" s="11" t="s">
        <v>8310</v>
      </c>
      <c r="U60" s="11" t="s">
        <v>8311</v>
      </c>
    </row>
    <row r="61" spans="1:21" ht="42.75" x14ac:dyDescent="0.45">
      <c r="A61" s="11">
        <v>59</v>
      </c>
      <c r="B61" s="16" t="s">
        <v>61</v>
      </c>
      <c r="C61" s="16" t="s">
        <v>4170</v>
      </c>
      <c r="D61" s="23">
        <v>20000</v>
      </c>
      <c r="E61" s="23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7">
        <f t="shared" si="0"/>
        <v>42261.666666666664</v>
      </c>
      <c r="K61" s="11">
        <v>1439530776</v>
      </c>
      <c r="L61" s="17">
        <f t="shared" si="1"/>
        <v>42230.027499999997</v>
      </c>
      <c r="M61" s="21">
        <f t="shared" si="2"/>
        <v>31.639166666667734</v>
      </c>
      <c r="N61" s="11" t="b">
        <v>0</v>
      </c>
      <c r="O61" s="11">
        <v>33</v>
      </c>
      <c r="P61" s="11" t="b">
        <v>1</v>
      </c>
      <c r="Q61" s="11" t="s">
        <v>8265</v>
      </c>
      <c r="R61" s="18">
        <f t="shared" si="3"/>
        <v>1.0012570000000001</v>
      </c>
      <c r="S61" s="19">
        <f t="shared" si="4"/>
        <v>606.82242424242418</v>
      </c>
      <c r="T61" s="11" t="s">
        <v>8310</v>
      </c>
      <c r="U61" s="11" t="s">
        <v>8311</v>
      </c>
    </row>
    <row r="62" spans="1:21" ht="42.75" x14ac:dyDescent="0.45">
      <c r="A62" s="11">
        <v>60</v>
      </c>
      <c r="B62" s="16" t="s">
        <v>62</v>
      </c>
      <c r="C62" s="16" t="s">
        <v>4171</v>
      </c>
      <c r="D62" s="23">
        <v>4500</v>
      </c>
      <c r="E62" s="23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7">
        <f t="shared" si="0"/>
        <v>41720.791666666664</v>
      </c>
      <c r="K62" s="11">
        <v>1393882717</v>
      </c>
      <c r="L62" s="17">
        <f t="shared" si="1"/>
        <v>41701.693483796298</v>
      </c>
      <c r="M62" s="21">
        <f t="shared" si="2"/>
        <v>19.098182870366145</v>
      </c>
      <c r="N62" s="11" t="b">
        <v>0</v>
      </c>
      <c r="O62" s="11">
        <v>108</v>
      </c>
      <c r="P62" s="11" t="b">
        <v>1</v>
      </c>
      <c r="Q62" s="11" t="s">
        <v>8266</v>
      </c>
      <c r="R62" s="18">
        <f t="shared" si="3"/>
        <v>1.0329622222222221</v>
      </c>
      <c r="S62" s="19">
        <f t="shared" si="4"/>
        <v>43.040092592592593</v>
      </c>
      <c r="T62" s="11" t="s">
        <v>8310</v>
      </c>
      <c r="U62" s="11" t="s">
        <v>8312</v>
      </c>
    </row>
    <row r="63" spans="1:21" ht="42.75" x14ac:dyDescent="0.45">
      <c r="A63" s="11">
        <v>61</v>
      </c>
      <c r="B63" s="16" t="s">
        <v>63</v>
      </c>
      <c r="C63" s="16" t="s">
        <v>4172</v>
      </c>
      <c r="D63" s="23">
        <v>5000</v>
      </c>
      <c r="E63" s="23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7">
        <f t="shared" si="0"/>
        <v>41431.605983796289</v>
      </c>
      <c r="K63" s="11">
        <v>1368646357</v>
      </c>
      <c r="L63" s="17">
        <f t="shared" si="1"/>
        <v>41409.605983796289</v>
      </c>
      <c r="M63" s="21">
        <f t="shared" si="2"/>
        <v>22</v>
      </c>
      <c r="N63" s="11" t="b">
        <v>0</v>
      </c>
      <c r="O63" s="11">
        <v>23</v>
      </c>
      <c r="P63" s="11" t="b">
        <v>1</v>
      </c>
      <c r="Q63" s="11" t="s">
        <v>8266</v>
      </c>
      <c r="R63" s="18">
        <f t="shared" si="3"/>
        <v>1.4830000000000001</v>
      </c>
      <c r="S63" s="19">
        <f t="shared" si="4"/>
        <v>322.39130434782606</v>
      </c>
      <c r="T63" s="11" t="s">
        <v>8310</v>
      </c>
      <c r="U63" s="11" t="s">
        <v>8312</v>
      </c>
    </row>
    <row r="64" spans="1:21" ht="42.75" x14ac:dyDescent="0.45">
      <c r="A64" s="11">
        <v>62</v>
      </c>
      <c r="B64" s="16" t="s">
        <v>64</v>
      </c>
      <c r="C64" s="16" t="s">
        <v>4173</v>
      </c>
      <c r="D64" s="23">
        <v>3000</v>
      </c>
      <c r="E64" s="23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7">
        <f t="shared" si="0"/>
        <v>41336.591180555552</v>
      </c>
      <c r="K64" s="11">
        <v>1360177878</v>
      </c>
      <c r="L64" s="17">
        <f t="shared" si="1"/>
        <v>41311.591180555552</v>
      </c>
      <c r="M64" s="21">
        <f t="shared" si="2"/>
        <v>25</v>
      </c>
      <c r="N64" s="11" t="b">
        <v>0</v>
      </c>
      <c r="O64" s="11">
        <v>48</v>
      </c>
      <c r="P64" s="11" t="b">
        <v>1</v>
      </c>
      <c r="Q64" s="11" t="s">
        <v>8266</v>
      </c>
      <c r="R64" s="18">
        <f t="shared" si="3"/>
        <v>1.5473333333333332</v>
      </c>
      <c r="S64" s="19">
        <f t="shared" si="4"/>
        <v>96.708333333333329</v>
      </c>
      <c r="T64" s="11" t="s">
        <v>8310</v>
      </c>
      <c r="U64" s="11" t="s">
        <v>8312</v>
      </c>
    </row>
    <row r="65" spans="1:21" ht="42.75" x14ac:dyDescent="0.45">
      <c r="A65" s="11">
        <v>63</v>
      </c>
      <c r="B65" s="16" t="s">
        <v>65</v>
      </c>
      <c r="C65" s="16" t="s">
        <v>4174</v>
      </c>
      <c r="D65" s="23">
        <v>2000</v>
      </c>
      <c r="E65" s="23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7">
        <f t="shared" si="0"/>
        <v>41635.999305555553</v>
      </c>
      <c r="K65" s="11">
        <v>1386194013</v>
      </c>
      <c r="L65" s="17">
        <f t="shared" si="1"/>
        <v>41612.703854166662</v>
      </c>
      <c r="M65" s="21">
        <f t="shared" si="2"/>
        <v>23.295451388890797</v>
      </c>
      <c r="N65" s="11" t="b">
        <v>0</v>
      </c>
      <c r="O65" s="11">
        <v>64</v>
      </c>
      <c r="P65" s="11" t="b">
        <v>1</v>
      </c>
      <c r="Q65" s="11" t="s">
        <v>8266</v>
      </c>
      <c r="R65" s="18">
        <f t="shared" si="3"/>
        <v>1.1351849999999999</v>
      </c>
      <c r="S65" s="19">
        <f t="shared" si="4"/>
        <v>35.474531249999998</v>
      </c>
      <c r="T65" s="11" t="s">
        <v>8310</v>
      </c>
      <c r="U65" s="11" t="s">
        <v>8312</v>
      </c>
    </row>
    <row r="66" spans="1:21" ht="42.75" x14ac:dyDescent="0.45">
      <c r="A66" s="11">
        <v>64</v>
      </c>
      <c r="B66" s="16" t="s">
        <v>66</v>
      </c>
      <c r="C66" s="16" t="s">
        <v>4175</v>
      </c>
      <c r="D66" s="23">
        <v>1200</v>
      </c>
      <c r="E66" s="23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7">
        <f t="shared" si="0"/>
        <v>41462.809965277775</v>
      </c>
      <c r="K66" s="11">
        <v>1370651181</v>
      </c>
      <c r="L66" s="17">
        <f t="shared" si="1"/>
        <v>41432.809965277775</v>
      </c>
      <c r="M66" s="21">
        <f t="shared" si="2"/>
        <v>30</v>
      </c>
      <c r="N66" s="11" t="b">
        <v>0</v>
      </c>
      <c r="O66" s="11">
        <v>24</v>
      </c>
      <c r="P66" s="11" t="b">
        <v>1</v>
      </c>
      <c r="Q66" s="11" t="s">
        <v>8266</v>
      </c>
      <c r="R66" s="18">
        <f t="shared" si="3"/>
        <v>1.7333333333333334</v>
      </c>
      <c r="S66" s="19">
        <f t="shared" si="4"/>
        <v>86.666666666666671</v>
      </c>
      <c r="T66" s="11" t="s">
        <v>8310</v>
      </c>
      <c r="U66" s="11" t="s">
        <v>8312</v>
      </c>
    </row>
    <row r="67" spans="1:21" ht="42.75" x14ac:dyDescent="0.45">
      <c r="A67" s="11">
        <v>65</v>
      </c>
      <c r="B67" s="16" t="s">
        <v>67</v>
      </c>
      <c r="C67" s="16" t="s">
        <v>4176</v>
      </c>
      <c r="D67" s="23">
        <v>7000</v>
      </c>
      <c r="E67" s="23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7">
        <f t="shared" ref="J67:J130" si="5">(((I67/86400)+25569+(-5/24)))</f>
        <v>41862.040972222218</v>
      </c>
      <c r="K67" s="11">
        <v>1405453354</v>
      </c>
      <c r="L67" s="17">
        <f t="shared" ref="L67:L130" si="6">(((K67/86400)+25569+(-5/24)))</f>
        <v>41835.612893518519</v>
      </c>
      <c r="M67" s="21">
        <f t="shared" ref="M67:M130" si="7">J67-L67</f>
        <v>26.428078703698702</v>
      </c>
      <c r="N67" s="11" t="b">
        <v>0</v>
      </c>
      <c r="O67" s="11">
        <v>57</v>
      </c>
      <c r="P67" s="11" t="b">
        <v>1</v>
      </c>
      <c r="Q67" s="11" t="s">
        <v>8266</v>
      </c>
      <c r="R67" s="18">
        <f t="shared" ref="R67:R130" si="8">E67/D67</f>
        <v>1.0752857142857142</v>
      </c>
      <c r="S67" s="19">
        <f t="shared" ref="S67:S130" si="9">E67/O67</f>
        <v>132.05263157894737</v>
      </c>
      <c r="T67" s="11" t="s">
        <v>8310</v>
      </c>
      <c r="U67" s="11" t="s">
        <v>8312</v>
      </c>
    </row>
    <row r="68" spans="1:21" ht="28.5" x14ac:dyDescent="0.45">
      <c r="A68" s="11">
        <v>66</v>
      </c>
      <c r="B68" s="16" t="s">
        <v>68</v>
      </c>
      <c r="C68" s="16" t="s">
        <v>4177</v>
      </c>
      <c r="D68" s="23">
        <v>2000</v>
      </c>
      <c r="E68" s="23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7">
        <f t="shared" si="5"/>
        <v>42569.641435185178</v>
      </c>
      <c r="K68" s="11">
        <v>1466281420</v>
      </c>
      <c r="L68" s="17">
        <f t="shared" si="6"/>
        <v>42539.641435185178</v>
      </c>
      <c r="M68" s="21">
        <f t="shared" si="7"/>
        <v>30</v>
      </c>
      <c r="N68" s="11" t="b">
        <v>0</v>
      </c>
      <c r="O68" s="11">
        <v>26</v>
      </c>
      <c r="P68" s="11" t="b">
        <v>1</v>
      </c>
      <c r="Q68" s="11" t="s">
        <v>8266</v>
      </c>
      <c r="R68" s="18">
        <f t="shared" si="8"/>
        <v>1.1859999999999999</v>
      </c>
      <c r="S68" s="19">
        <f t="shared" si="9"/>
        <v>91.230769230769226</v>
      </c>
      <c r="T68" s="11" t="s">
        <v>8310</v>
      </c>
      <c r="U68" s="11" t="s">
        <v>8312</v>
      </c>
    </row>
    <row r="69" spans="1:21" ht="42.75" x14ac:dyDescent="0.45">
      <c r="A69" s="11">
        <v>67</v>
      </c>
      <c r="B69" s="16" t="s">
        <v>69</v>
      </c>
      <c r="C69" s="16" t="s">
        <v>4178</v>
      </c>
      <c r="D69" s="23">
        <v>2000</v>
      </c>
      <c r="E69" s="23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7">
        <f t="shared" si="5"/>
        <v>41105.375046296293</v>
      </c>
      <c r="K69" s="11">
        <v>1339768804</v>
      </c>
      <c r="L69" s="17">
        <f t="shared" si="6"/>
        <v>41075.375046296293</v>
      </c>
      <c r="M69" s="21">
        <f t="shared" si="7"/>
        <v>30</v>
      </c>
      <c r="N69" s="11" t="b">
        <v>0</v>
      </c>
      <c r="O69" s="11">
        <v>20</v>
      </c>
      <c r="P69" s="11" t="b">
        <v>1</v>
      </c>
      <c r="Q69" s="11" t="s">
        <v>8266</v>
      </c>
      <c r="R69" s="18">
        <f t="shared" si="8"/>
        <v>1.1625000000000001</v>
      </c>
      <c r="S69" s="19">
        <f t="shared" si="9"/>
        <v>116.25</v>
      </c>
      <c r="T69" s="11" t="s">
        <v>8310</v>
      </c>
      <c r="U69" s="11" t="s">
        <v>8312</v>
      </c>
    </row>
    <row r="70" spans="1:21" ht="57" x14ac:dyDescent="0.45">
      <c r="A70" s="11">
        <v>68</v>
      </c>
      <c r="B70" s="16" t="s">
        <v>70</v>
      </c>
      <c r="C70" s="16" t="s">
        <v>4179</v>
      </c>
      <c r="D70" s="23">
        <v>600</v>
      </c>
      <c r="E70" s="23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7">
        <f t="shared" si="5"/>
        <v>41693.36100694444</v>
      </c>
      <c r="K70" s="11">
        <v>1390570791</v>
      </c>
      <c r="L70" s="17">
        <f t="shared" si="6"/>
        <v>41663.36100694444</v>
      </c>
      <c r="M70" s="21">
        <f t="shared" si="7"/>
        <v>30</v>
      </c>
      <c r="N70" s="11" t="b">
        <v>0</v>
      </c>
      <c r="O70" s="11">
        <v>36</v>
      </c>
      <c r="P70" s="11" t="b">
        <v>1</v>
      </c>
      <c r="Q70" s="11" t="s">
        <v>8266</v>
      </c>
      <c r="R70" s="18">
        <f t="shared" si="8"/>
        <v>1.2716666666666667</v>
      </c>
      <c r="S70" s="19">
        <f t="shared" si="9"/>
        <v>21.194444444444443</v>
      </c>
      <c r="T70" s="11" t="s">
        <v>8310</v>
      </c>
      <c r="U70" s="11" t="s">
        <v>8312</v>
      </c>
    </row>
    <row r="71" spans="1:21" ht="42.75" x14ac:dyDescent="0.45">
      <c r="A71" s="11">
        <v>69</v>
      </c>
      <c r="B71" s="16" t="s">
        <v>71</v>
      </c>
      <c r="C71" s="16" t="s">
        <v>4180</v>
      </c>
      <c r="D71" s="23">
        <v>10000</v>
      </c>
      <c r="E71" s="23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7">
        <f t="shared" si="5"/>
        <v>40818.082638888889</v>
      </c>
      <c r="K71" s="11">
        <v>1314765025</v>
      </c>
      <c r="L71" s="17">
        <f t="shared" si="6"/>
        <v>40785.979456018518</v>
      </c>
      <c r="M71" s="21">
        <f t="shared" si="7"/>
        <v>32.103182870370802</v>
      </c>
      <c r="N71" s="11" t="b">
        <v>0</v>
      </c>
      <c r="O71" s="11">
        <v>178</v>
      </c>
      <c r="P71" s="11" t="b">
        <v>1</v>
      </c>
      <c r="Q71" s="11" t="s">
        <v>8266</v>
      </c>
      <c r="R71" s="18">
        <f t="shared" si="8"/>
        <v>1.109423</v>
      </c>
      <c r="S71" s="19">
        <f t="shared" si="9"/>
        <v>62.327134831460668</v>
      </c>
      <c r="T71" s="11" t="s">
        <v>8310</v>
      </c>
      <c r="U71" s="11" t="s">
        <v>8312</v>
      </c>
    </row>
    <row r="72" spans="1:21" ht="42.75" x14ac:dyDescent="0.45">
      <c r="A72" s="11">
        <v>70</v>
      </c>
      <c r="B72" s="16" t="s">
        <v>72</v>
      </c>
      <c r="C72" s="16" t="s">
        <v>4181</v>
      </c>
      <c r="D72" s="23">
        <v>500</v>
      </c>
      <c r="E72" s="23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7">
        <f t="shared" si="5"/>
        <v>40790.688020833331</v>
      </c>
      <c r="K72" s="11">
        <v>1309987845</v>
      </c>
      <c r="L72" s="17">
        <f t="shared" si="6"/>
        <v>40730.688020833331</v>
      </c>
      <c r="M72" s="21">
        <f t="shared" si="7"/>
        <v>60</v>
      </c>
      <c r="N72" s="11" t="b">
        <v>0</v>
      </c>
      <c r="O72" s="11">
        <v>17</v>
      </c>
      <c r="P72" s="11" t="b">
        <v>1</v>
      </c>
      <c r="Q72" s="11" t="s">
        <v>8266</v>
      </c>
      <c r="R72" s="18">
        <f t="shared" si="8"/>
        <v>1.272</v>
      </c>
      <c r="S72" s="19">
        <f t="shared" si="9"/>
        <v>37.411764705882355</v>
      </c>
      <c r="T72" s="11" t="s">
        <v>8310</v>
      </c>
      <c r="U72" s="11" t="s">
        <v>8312</v>
      </c>
    </row>
    <row r="73" spans="1:21" ht="42.75" x14ac:dyDescent="0.45">
      <c r="A73" s="11">
        <v>71</v>
      </c>
      <c r="B73" s="16" t="s">
        <v>73</v>
      </c>
      <c r="C73" s="16" t="s">
        <v>4182</v>
      </c>
      <c r="D73" s="23">
        <v>1800</v>
      </c>
      <c r="E73" s="23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7">
        <f t="shared" si="5"/>
        <v>41057.063159722216</v>
      </c>
      <c r="K73" s="11">
        <v>1333002657</v>
      </c>
      <c r="L73" s="17">
        <f t="shared" si="6"/>
        <v>40997.063159722216</v>
      </c>
      <c r="M73" s="21">
        <f t="shared" si="7"/>
        <v>60</v>
      </c>
      <c r="N73" s="11" t="b">
        <v>0</v>
      </c>
      <c r="O73" s="11">
        <v>32</v>
      </c>
      <c r="P73" s="11" t="b">
        <v>1</v>
      </c>
      <c r="Q73" s="11" t="s">
        <v>8266</v>
      </c>
      <c r="R73" s="18">
        <f t="shared" si="8"/>
        <v>1.2394444444444443</v>
      </c>
      <c r="S73" s="19">
        <f t="shared" si="9"/>
        <v>69.71875</v>
      </c>
      <c r="T73" s="11" t="s">
        <v>8310</v>
      </c>
      <c r="U73" s="11" t="s">
        <v>8312</v>
      </c>
    </row>
    <row r="74" spans="1:21" ht="42.75" x14ac:dyDescent="0.45">
      <c r="A74" s="11">
        <v>72</v>
      </c>
      <c r="B74" s="16" t="s">
        <v>74</v>
      </c>
      <c r="C74" s="16" t="s">
        <v>4183</v>
      </c>
      <c r="D74" s="23">
        <v>2200</v>
      </c>
      <c r="E74" s="23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7">
        <f t="shared" si="5"/>
        <v>41227.791666666664</v>
      </c>
      <c r="K74" s="11">
        <v>1351210481</v>
      </c>
      <c r="L74" s="17">
        <f t="shared" si="6"/>
        <v>41207.801863425928</v>
      </c>
      <c r="M74" s="21">
        <f t="shared" si="7"/>
        <v>19.989803240736364</v>
      </c>
      <c r="N74" s="11" t="b">
        <v>0</v>
      </c>
      <c r="O74" s="11">
        <v>41</v>
      </c>
      <c r="P74" s="11" t="b">
        <v>1</v>
      </c>
      <c r="Q74" s="11" t="s">
        <v>8266</v>
      </c>
      <c r="R74" s="18">
        <f t="shared" si="8"/>
        <v>1.084090909090909</v>
      </c>
      <c r="S74" s="19">
        <f t="shared" si="9"/>
        <v>58.170731707317074</v>
      </c>
      <c r="T74" s="11" t="s">
        <v>8310</v>
      </c>
      <c r="U74" s="11" t="s">
        <v>8312</v>
      </c>
    </row>
    <row r="75" spans="1:21" ht="42.75" x14ac:dyDescent="0.45">
      <c r="A75" s="11">
        <v>73</v>
      </c>
      <c r="B75" s="16" t="s">
        <v>75</v>
      </c>
      <c r="C75" s="16" t="s">
        <v>4184</v>
      </c>
      <c r="D75" s="23">
        <v>900</v>
      </c>
      <c r="E75" s="23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7">
        <f t="shared" si="5"/>
        <v>40665.957638888889</v>
      </c>
      <c r="K75" s="11">
        <v>1297620584</v>
      </c>
      <c r="L75" s="17">
        <f t="shared" si="6"/>
        <v>40587.548425925925</v>
      </c>
      <c r="M75" s="21">
        <f t="shared" si="7"/>
        <v>78.409212962964375</v>
      </c>
      <c r="N75" s="11" t="b">
        <v>0</v>
      </c>
      <c r="O75" s="11">
        <v>18</v>
      </c>
      <c r="P75" s="11" t="b">
        <v>1</v>
      </c>
      <c r="Q75" s="11" t="s">
        <v>8266</v>
      </c>
      <c r="R75" s="18">
        <f t="shared" si="8"/>
        <v>1</v>
      </c>
      <c r="S75" s="19">
        <f t="shared" si="9"/>
        <v>50</v>
      </c>
      <c r="T75" s="11" t="s">
        <v>8310</v>
      </c>
      <c r="U75" s="11" t="s">
        <v>8312</v>
      </c>
    </row>
    <row r="76" spans="1:21" ht="42.75" x14ac:dyDescent="0.45">
      <c r="A76" s="11">
        <v>74</v>
      </c>
      <c r="B76" s="16" t="s">
        <v>76</v>
      </c>
      <c r="C76" s="16" t="s">
        <v>4185</v>
      </c>
      <c r="D76" s="23">
        <v>500</v>
      </c>
      <c r="E76" s="23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7">
        <f t="shared" si="5"/>
        <v>42390.278877314813</v>
      </c>
      <c r="K76" s="11">
        <v>1450784495</v>
      </c>
      <c r="L76" s="17">
        <f t="shared" si="6"/>
        <v>42360.278877314813</v>
      </c>
      <c r="M76" s="21">
        <f t="shared" si="7"/>
        <v>30</v>
      </c>
      <c r="N76" s="11" t="b">
        <v>0</v>
      </c>
      <c r="O76" s="11">
        <v>29</v>
      </c>
      <c r="P76" s="11" t="b">
        <v>1</v>
      </c>
      <c r="Q76" s="11" t="s">
        <v>8266</v>
      </c>
      <c r="R76" s="18">
        <f t="shared" si="8"/>
        <v>1.1293199999999999</v>
      </c>
      <c r="S76" s="19">
        <f t="shared" si="9"/>
        <v>19.471034482758618</v>
      </c>
      <c r="T76" s="11" t="s">
        <v>8310</v>
      </c>
      <c r="U76" s="11" t="s">
        <v>8312</v>
      </c>
    </row>
    <row r="77" spans="1:21" ht="42.75" x14ac:dyDescent="0.45">
      <c r="A77" s="11">
        <v>75</v>
      </c>
      <c r="B77" s="16" t="s">
        <v>77</v>
      </c>
      <c r="C77" s="16" t="s">
        <v>4186</v>
      </c>
      <c r="D77" s="23">
        <v>3500</v>
      </c>
      <c r="E77" s="23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7">
        <f t="shared" si="5"/>
        <v>41387.000833333332</v>
      </c>
      <c r="K77" s="11">
        <v>1364101272</v>
      </c>
      <c r="L77" s="17">
        <f t="shared" si="6"/>
        <v>41357.000833333332</v>
      </c>
      <c r="M77" s="21">
        <f t="shared" si="7"/>
        <v>30</v>
      </c>
      <c r="N77" s="11" t="b">
        <v>0</v>
      </c>
      <c r="O77" s="11">
        <v>47</v>
      </c>
      <c r="P77" s="11" t="b">
        <v>1</v>
      </c>
      <c r="Q77" s="11" t="s">
        <v>8266</v>
      </c>
      <c r="R77" s="18">
        <f t="shared" si="8"/>
        <v>1.1542857142857144</v>
      </c>
      <c r="S77" s="19">
        <f t="shared" si="9"/>
        <v>85.957446808510639</v>
      </c>
      <c r="T77" s="11" t="s">
        <v>8310</v>
      </c>
      <c r="U77" s="11" t="s">
        <v>8312</v>
      </c>
    </row>
    <row r="78" spans="1:21" ht="42.75" x14ac:dyDescent="0.45">
      <c r="A78" s="11">
        <v>76</v>
      </c>
      <c r="B78" s="16" t="s">
        <v>78</v>
      </c>
      <c r="C78" s="16" t="s">
        <v>4187</v>
      </c>
      <c r="D78" s="23">
        <v>300</v>
      </c>
      <c r="E78" s="23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7">
        <f t="shared" si="5"/>
        <v>40904.524976851848</v>
      </c>
      <c r="K78" s="11">
        <v>1319819758</v>
      </c>
      <c r="L78" s="17">
        <f t="shared" si="6"/>
        <v>40844.483310185184</v>
      </c>
      <c r="M78" s="21">
        <f t="shared" si="7"/>
        <v>60.041666666664241</v>
      </c>
      <c r="N78" s="11" t="b">
        <v>0</v>
      </c>
      <c r="O78" s="11">
        <v>15</v>
      </c>
      <c r="P78" s="11" t="b">
        <v>1</v>
      </c>
      <c r="Q78" s="11" t="s">
        <v>8266</v>
      </c>
      <c r="R78" s="18">
        <f t="shared" si="8"/>
        <v>1.5333333333333334</v>
      </c>
      <c r="S78" s="19">
        <f t="shared" si="9"/>
        <v>30.666666666666668</v>
      </c>
      <c r="T78" s="11" t="s">
        <v>8310</v>
      </c>
      <c r="U78" s="11" t="s">
        <v>8312</v>
      </c>
    </row>
    <row r="79" spans="1:21" ht="42.75" x14ac:dyDescent="0.45">
      <c r="A79" s="11">
        <v>77</v>
      </c>
      <c r="B79" s="16" t="s">
        <v>79</v>
      </c>
      <c r="C79" s="16" t="s">
        <v>4188</v>
      </c>
      <c r="D79" s="23">
        <v>400</v>
      </c>
      <c r="E79" s="23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7">
        <f t="shared" si="5"/>
        <v>41049.915972222218</v>
      </c>
      <c r="K79" s="11">
        <v>1332991717</v>
      </c>
      <c r="L79" s="17">
        <f t="shared" si="6"/>
        <v>40996.936539351846</v>
      </c>
      <c r="M79" s="21">
        <f t="shared" si="7"/>
        <v>52.979432870371966</v>
      </c>
      <c r="N79" s="11" t="b">
        <v>0</v>
      </c>
      <c r="O79" s="11">
        <v>26</v>
      </c>
      <c r="P79" s="11" t="b">
        <v>1</v>
      </c>
      <c r="Q79" s="11" t="s">
        <v>8266</v>
      </c>
      <c r="R79" s="18">
        <f t="shared" si="8"/>
        <v>3.9249999999999998</v>
      </c>
      <c r="S79" s="19">
        <f t="shared" si="9"/>
        <v>60.384615384615387</v>
      </c>
      <c r="T79" s="11" t="s">
        <v>8310</v>
      </c>
      <c r="U79" s="11" t="s">
        <v>8312</v>
      </c>
    </row>
    <row r="80" spans="1:21" ht="85.5" x14ac:dyDescent="0.45">
      <c r="A80" s="11">
        <v>78</v>
      </c>
      <c r="B80" s="16" t="s">
        <v>80</v>
      </c>
      <c r="C80" s="16" t="s">
        <v>4189</v>
      </c>
      <c r="D80" s="23">
        <v>50</v>
      </c>
      <c r="E80" s="23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7">
        <f t="shared" si="5"/>
        <v>42614.522233796299</v>
      </c>
      <c r="K80" s="11">
        <v>1471887121</v>
      </c>
      <c r="L80" s="17">
        <f t="shared" si="6"/>
        <v>42604.522233796299</v>
      </c>
      <c r="M80" s="21">
        <f t="shared" si="7"/>
        <v>10</v>
      </c>
      <c r="N80" s="11" t="b">
        <v>0</v>
      </c>
      <c r="O80" s="11">
        <v>35</v>
      </c>
      <c r="P80" s="11" t="b">
        <v>1</v>
      </c>
      <c r="Q80" s="11" t="s">
        <v>8266</v>
      </c>
      <c r="R80" s="18">
        <f t="shared" si="8"/>
        <v>27.02</v>
      </c>
      <c r="S80" s="19">
        <f t="shared" si="9"/>
        <v>38.6</v>
      </c>
      <c r="T80" s="11" t="s">
        <v>8310</v>
      </c>
      <c r="U80" s="11" t="s">
        <v>8312</v>
      </c>
    </row>
    <row r="81" spans="1:21" ht="42.75" x14ac:dyDescent="0.45">
      <c r="A81" s="11">
        <v>79</v>
      </c>
      <c r="B81" s="16" t="s">
        <v>81</v>
      </c>
      <c r="C81" s="16" t="s">
        <v>4190</v>
      </c>
      <c r="D81" s="23">
        <v>1300</v>
      </c>
      <c r="E81" s="23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7">
        <f t="shared" si="5"/>
        <v>41754.568206018514</v>
      </c>
      <c r="K81" s="11">
        <v>1395859093</v>
      </c>
      <c r="L81" s="17">
        <f t="shared" si="6"/>
        <v>41724.568206018514</v>
      </c>
      <c r="M81" s="21">
        <f t="shared" si="7"/>
        <v>30</v>
      </c>
      <c r="N81" s="11" t="b">
        <v>0</v>
      </c>
      <c r="O81" s="11">
        <v>41</v>
      </c>
      <c r="P81" s="11" t="b">
        <v>1</v>
      </c>
      <c r="Q81" s="11" t="s">
        <v>8266</v>
      </c>
      <c r="R81" s="18">
        <f t="shared" si="8"/>
        <v>1.27</v>
      </c>
      <c r="S81" s="19">
        <f t="shared" si="9"/>
        <v>40.268292682926827</v>
      </c>
      <c r="T81" s="11" t="s">
        <v>8310</v>
      </c>
      <c r="U81" s="11" t="s">
        <v>8312</v>
      </c>
    </row>
    <row r="82" spans="1:21" ht="42.75" x14ac:dyDescent="0.45">
      <c r="A82" s="11">
        <v>80</v>
      </c>
      <c r="B82" s="16" t="s">
        <v>82</v>
      </c>
      <c r="C82" s="16" t="s">
        <v>4191</v>
      </c>
      <c r="D82" s="23">
        <v>12000</v>
      </c>
      <c r="E82" s="23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7">
        <f t="shared" si="5"/>
        <v>41617.875648148147</v>
      </c>
      <c r="K82" s="11">
        <v>1383616856</v>
      </c>
      <c r="L82" s="17">
        <f t="shared" si="6"/>
        <v>41582.875648148147</v>
      </c>
      <c r="M82" s="21">
        <f t="shared" si="7"/>
        <v>35</v>
      </c>
      <c r="N82" s="11" t="b">
        <v>0</v>
      </c>
      <c r="O82" s="11">
        <v>47</v>
      </c>
      <c r="P82" s="11" t="b">
        <v>1</v>
      </c>
      <c r="Q82" s="11" t="s">
        <v>8266</v>
      </c>
      <c r="R82" s="18">
        <f t="shared" si="8"/>
        <v>1.0725</v>
      </c>
      <c r="S82" s="19">
        <f t="shared" si="9"/>
        <v>273.82978723404256</v>
      </c>
      <c r="T82" s="11" t="s">
        <v>8310</v>
      </c>
      <c r="U82" s="11" t="s">
        <v>8312</v>
      </c>
    </row>
    <row r="83" spans="1:21" ht="42.75" x14ac:dyDescent="0.45">
      <c r="A83" s="11">
        <v>81</v>
      </c>
      <c r="B83" s="16" t="s">
        <v>83</v>
      </c>
      <c r="C83" s="16" t="s">
        <v>4192</v>
      </c>
      <c r="D83" s="23">
        <v>750</v>
      </c>
      <c r="E83" s="23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7">
        <f t="shared" si="5"/>
        <v>41103.918055555558</v>
      </c>
      <c r="K83" s="11">
        <v>1341892127</v>
      </c>
      <c r="L83" s="17">
        <f t="shared" si="6"/>
        <v>41099.950543981475</v>
      </c>
      <c r="M83" s="21">
        <f t="shared" si="7"/>
        <v>3.9675115740828915</v>
      </c>
      <c r="N83" s="11" t="b">
        <v>0</v>
      </c>
      <c r="O83" s="11">
        <v>28</v>
      </c>
      <c r="P83" s="11" t="b">
        <v>1</v>
      </c>
      <c r="Q83" s="11" t="s">
        <v>8266</v>
      </c>
      <c r="R83" s="18">
        <f t="shared" si="8"/>
        <v>1.98</v>
      </c>
      <c r="S83" s="19">
        <f t="shared" si="9"/>
        <v>53.035714285714285</v>
      </c>
      <c r="T83" s="11" t="s">
        <v>8310</v>
      </c>
      <c r="U83" s="11" t="s">
        <v>8312</v>
      </c>
    </row>
    <row r="84" spans="1:21" ht="42.75" x14ac:dyDescent="0.45">
      <c r="A84" s="11">
        <v>82</v>
      </c>
      <c r="B84" s="16" t="s">
        <v>84</v>
      </c>
      <c r="C84" s="16" t="s">
        <v>4193</v>
      </c>
      <c r="D84" s="23">
        <v>4000</v>
      </c>
      <c r="E84" s="23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7">
        <f t="shared" si="5"/>
        <v>40825.611817129626</v>
      </c>
      <c r="K84" s="11">
        <v>1315597261</v>
      </c>
      <c r="L84" s="17">
        <f t="shared" si="6"/>
        <v>40795.611817129626</v>
      </c>
      <c r="M84" s="21">
        <f t="shared" si="7"/>
        <v>30</v>
      </c>
      <c r="N84" s="11" t="b">
        <v>0</v>
      </c>
      <c r="O84" s="11">
        <v>100</v>
      </c>
      <c r="P84" s="11" t="b">
        <v>1</v>
      </c>
      <c r="Q84" s="11" t="s">
        <v>8266</v>
      </c>
      <c r="R84" s="18">
        <f t="shared" si="8"/>
        <v>1.0001249999999999</v>
      </c>
      <c r="S84" s="19">
        <f t="shared" si="9"/>
        <v>40.005000000000003</v>
      </c>
      <c r="T84" s="11" t="s">
        <v>8310</v>
      </c>
      <c r="U84" s="11" t="s">
        <v>8312</v>
      </c>
    </row>
    <row r="85" spans="1:21" ht="42.75" x14ac:dyDescent="0.45">
      <c r="A85" s="11">
        <v>83</v>
      </c>
      <c r="B85" s="16" t="s">
        <v>85</v>
      </c>
      <c r="C85" s="16" t="s">
        <v>4194</v>
      </c>
      <c r="D85" s="23">
        <v>200</v>
      </c>
      <c r="E85" s="23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7">
        <f t="shared" si="5"/>
        <v>42057.270833333336</v>
      </c>
      <c r="K85" s="11">
        <v>1423320389</v>
      </c>
      <c r="L85" s="17">
        <f t="shared" si="6"/>
        <v>42042.407280092586</v>
      </c>
      <c r="M85" s="21">
        <f t="shared" si="7"/>
        <v>14.863553240749752</v>
      </c>
      <c r="N85" s="11" t="b">
        <v>0</v>
      </c>
      <c r="O85" s="11">
        <v>13</v>
      </c>
      <c r="P85" s="11" t="b">
        <v>1</v>
      </c>
      <c r="Q85" s="11" t="s">
        <v>8266</v>
      </c>
      <c r="R85" s="18">
        <f t="shared" si="8"/>
        <v>1.0249999999999999</v>
      </c>
      <c r="S85" s="19">
        <f t="shared" si="9"/>
        <v>15.76923076923077</v>
      </c>
      <c r="T85" s="11" t="s">
        <v>8310</v>
      </c>
      <c r="U85" s="11" t="s">
        <v>8312</v>
      </c>
    </row>
    <row r="86" spans="1:21" ht="42.75" x14ac:dyDescent="0.45">
      <c r="A86" s="11">
        <v>84</v>
      </c>
      <c r="B86" s="16" t="s">
        <v>86</v>
      </c>
      <c r="C86" s="16" t="s">
        <v>4195</v>
      </c>
      <c r="D86" s="23">
        <v>500</v>
      </c>
      <c r="E86" s="23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7">
        <f t="shared" si="5"/>
        <v>40678.54960648148</v>
      </c>
      <c r="K86" s="11">
        <v>1302891086</v>
      </c>
      <c r="L86" s="17">
        <f t="shared" si="6"/>
        <v>40648.54960648148</v>
      </c>
      <c r="M86" s="21">
        <f t="shared" si="7"/>
        <v>30</v>
      </c>
      <c r="N86" s="11" t="b">
        <v>0</v>
      </c>
      <c r="O86" s="11">
        <v>7</v>
      </c>
      <c r="P86" s="11" t="b">
        <v>1</v>
      </c>
      <c r="Q86" s="11" t="s">
        <v>8266</v>
      </c>
      <c r="R86" s="18">
        <f t="shared" si="8"/>
        <v>1</v>
      </c>
      <c r="S86" s="19">
        <f t="shared" si="9"/>
        <v>71.428571428571431</v>
      </c>
      <c r="T86" s="11" t="s">
        <v>8310</v>
      </c>
      <c r="U86" s="11" t="s">
        <v>8312</v>
      </c>
    </row>
    <row r="87" spans="1:21" ht="42.75" x14ac:dyDescent="0.45">
      <c r="A87" s="11">
        <v>85</v>
      </c>
      <c r="B87" s="16" t="s">
        <v>87</v>
      </c>
      <c r="C87" s="16" t="s">
        <v>4196</v>
      </c>
      <c r="D87" s="23">
        <v>1200</v>
      </c>
      <c r="E87" s="23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7">
        <f t="shared" si="5"/>
        <v>40808.917094907403</v>
      </c>
      <c r="K87" s="11">
        <v>1314154837</v>
      </c>
      <c r="L87" s="17">
        <f t="shared" si="6"/>
        <v>40778.917094907403</v>
      </c>
      <c r="M87" s="21">
        <f t="shared" si="7"/>
        <v>30</v>
      </c>
      <c r="N87" s="11" t="b">
        <v>0</v>
      </c>
      <c r="O87" s="11">
        <v>21</v>
      </c>
      <c r="P87" s="11" t="b">
        <v>1</v>
      </c>
      <c r="Q87" s="11" t="s">
        <v>8266</v>
      </c>
      <c r="R87" s="18">
        <f t="shared" si="8"/>
        <v>1.2549999999999999</v>
      </c>
      <c r="S87" s="19">
        <f t="shared" si="9"/>
        <v>71.714285714285708</v>
      </c>
      <c r="T87" s="11" t="s">
        <v>8310</v>
      </c>
      <c r="U87" s="11" t="s">
        <v>8312</v>
      </c>
    </row>
    <row r="88" spans="1:21" ht="42.75" x14ac:dyDescent="0.45">
      <c r="A88" s="11">
        <v>86</v>
      </c>
      <c r="B88" s="16" t="s">
        <v>88</v>
      </c>
      <c r="C88" s="16" t="s">
        <v>4197</v>
      </c>
      <c r="D88" s="23">
        <v>6000</v>
      </c>
      <c r="E88" s="23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7">
        <f t="shared" si="5"/>
        <v>42365.389409722215</v>
      </c>
      <c r="K88" s="11">
        <v>1444828845</v>
      </c>
      <c r="L88" s="17">
        <f t="shared" si="6"/>
        <v>42291.347743055558</v>
      </c>
      <c r="M88" s="21">
        <f t="shared" si="7"/>
        <v>74.041666666656965</v>
      </c>
      <c r="N88" s="11" t="b">
        <v>0</v>
      </c>
      <c r="O88" s="11">
        <v>17</v>
      </c>
      <c r="P88" s="11" t="b">
        <v>1</v>
      </c>
      <c r="Q88" s="11" t="s">
        <v>8266</v>
      </c>
      <c r="R88" s="18">
        <f t="shared" si="8"/>
        <v>1.0646666666666667</v>
      </c>
      <c r="S88" s="19">
        <f t="shared" si="9"/>
        <v>375.76470588235293</v>
      </c>
      <c r="T88" s="11" t="s">
        <v>8310</v>
      </c>
      <c r="U88" s="11" t="s">
        <v>8312</v>
      </c>
    </row>
    <row r="89" spans="1:21" ht="42.75" x14ac:dyDescent="0.45">
      <c r="A89" s="11">
        <v>87</v>
      </c>
      <c r="B89" s="16" t="s">
        <v>89</v>
      </c>
      <c r="C89" s="16" t="s">
        <v>4198</v>
      </c>
      <c r="D89" s="23">
        <v>2500</v>
      </c>
      <c r="E89" s="23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7">
        <f t="shared" si="5"/>
        <v>40331.861805555549</v>
      </c>
      <c r="K89" s="11">
        <v>1274705803</v>
      </c>
      <c r="L89" s="17">
        <f t="shared" si="6"/>
        <v>40322.331053240741</v>
      </c>
      <c r="M89" s="21">
        <f t="shared" si="7"/>
        <v>9.5307523148076143</v>
      </c>
      <c r="N89" s="11" t="b">
        <v>0</v>
      </c>
      <c r="O89" s="11">
        <v>25</v>
      </c>
      <c r="P89" s="11" t="b">
        <v>1</v>
      </c>
      <c r="Q89" s="11" t="s">
        <v>8266</v>
      </c>
      <c r="R89" s="18">
        <f t="shared" si="8"/>
        <v>1.046</v>
      </c>
      <c r="S89" s="19">
        <f t="shared" si="9"/>
        <v>104.6</v>
      </c>
      <c r="T89" s="11" t="s">
        <v>8310</v>
      </c>
      <c r="U89" s="11" t="s">
        <v>8312</v>
      </c>
    </row>
    <row r="90" spans="1:21" ht="42.75" x14ac:dyDescent="0.45">
      <c r="A90" s="11">
        <v>88</v>
      </c>
      <c r="B90" s="16" t="s">
        <v>90</v>
      </c>
      <c r="C90" s="16" t="s">
        <v>4199</v>
      </c>
      <c r="D90" s="23">
        <v>3500</v>
      </c>
      <c r="E90" s="23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7">
        <f t="shared" si="5"/>
        <v>41812.450590277775</v>
      </c>
      <c r="K90" s="11">
        <v>1401205731</v>
      </c>
      <c r="L90" s="17">
        <f t="shared" si="6"/>
        <v>41786.450590277775</v>
      </c>
      <c r="M90" s="21">
        <f t="shared" si="7"/>
        <v>26</v>
      </c>
      <c r="N90" s="11" t="b">
        <v>0</v>
      </c>
      <c r="O90" s="11">
        <v>60</v>
      </c>
      <c r="P90" s="11" t="b">
        <v>1</v>
      </c>
      <c r="Q90" s="11" t="s">
        <v>8266</v>
      </c>
      <c r="R90" s="18">
        <f t="shared" si="8"/>
        <v>1.0285714285714285</v>
      </c>
      <c r="S90" s="19">
        <f t="shared" si="9"/>
        <v>60</v>
      </c>
      <c r="T90" s="11" t="s">
        <v>8310</v>
      </c>
      <c r="U90" s="11" t="s">
        <v>8312</v>
      </c>
    </row>
    <row r="91" spans="1:21" ht="42.75" x14ac:dyDescent="0.45">
      <c r="A91" s="11">
        <v>89</v>
      </c>
      <c r="B91" s="16" t="s">
        <v>91</v>
      </c>
      <c r="C91" s="16" t="s">
        <v>4200</v>
      </c>
      <c r="D91" s="23">
        <v>6000</v>
      </c>
      <c r="E91" s="23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7">
        <f t="shared" si="5"/>
        <v>41427.543888888882</v>
      </c>
      <c r="K91" s="11">
        <v>1368036192</v>
      </c>
      <c r="L91" s="17">
        <f t="shared" si="6"/>
        <v>41402.543888888882</v>
      </c>
      <c r="M91" s="21">
        <f t="shared" si="7"/>
        <v>25</v>
      </c>
      <c r="N91" s="11" t="b">
        <v>0</v>
      </c>
      <c r="O91" s="11">
        <v>56</v>
      </c>
      <c r="P91" s="11" t="b">
        <v>1</v>
      </c>
      <c r="Q91" s="11" t="s">
        <v>8266</v>
      </c>
      <c r="R91" s="18">
        <f t="shared" si="8"/>
        <v>1.1506666666666667</v>
      </c>
      <c r="S91" s="19">
        <f t="shared" si="9"/>
        <v>123.28571428571429</v>
      </c>
      <c r="T91" s="11" t="s">
        <v>8310</v>
      </c>
      <c r="U91" s="11" t="s">
        <v>8312</v>
      </c>
    </row>
    <row r="92" spans="1:21" ht="28.5" x14ac:dyDescent="0.45">
      <c r="A92" s="11">
        <v>90</v>
      </c>
      <c r="B92" s="16" t="s">
        <v>92</v>
      </c>
      <c r="C92" s="16" t="s">
        <v>4201</v>
      </c>
      <c r="D92" s="23">
        <v>500</v>
      </c>
      <c r="E92" s="23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7">
        <f t="shared" si="5"/>
        <v>40736.089108796295</v>
      </c>
      <c r="K92" s="11">
        <v>1307862499</v>
      </c>
      <c r="L92" s="17">
        <f t="shared" si="6"/>
        <v>40706.089108796295</v>
      </c>
      <c r="M92" s="21">
        <f t="shared" si="7"/>
        <v>30</v>
      </c>
      <c r="N92" s="11" t="b">
        <v>0</v>
      </c>
      <c r="O92" s="11">
        <v>16</v>
      </c>
      <c r="P92" s="11" t="b">
        <v>1</v>
      </c>
      <c r="Q92" s="11" t="s">
        <v>8266</v>
      </c>
      <c r="R92" s="18">
        <f t="shared" si="8"/>
        <v>1.004</v>
      </c>
      <c r="S92" s="19">
        <f t="shared" si="9"/>
        <v>31.375</v>
      </c>
      <c r="T92" s="11" t="s">
        <v>8310</v>
      </c>
      <c r="U92" s="11" t="s">
        <v>8312</v>
      </c>
    </row>
    <row r="93" spans="1:21" ht="42.75" x14ac:dyDescent="0.45">
      <c r="A93" s="11">
        <v>91</v>
      </c>
      <c r="B93" s="16" t="s">
        <v>93</v>
      </c>
      <c r="C93" s="16" t="s">
        <v>4202</v>
      </c>
      <c r="D93" s="23">
        <v>3000</v>
      </c>
      <c r="E93" s="23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7">
        <f t="shared" si="5"/>
        <v>40680.194027777776</v>
      </c>
      <c r="K93" s="11">
        <v>1300354764</v>
      </c>
      <c r="L93" s="17">
        <f t="shared" si="6"/>
        <v>40619.194027777776</v>
      </c>
      <c r="M93" s="21">
        <f t="shared" si="7"/>
        <v>61</v>
      </c>
      <c r="N93" s="11" t="b">
        <v>0</v>
      </c>
      <c r="O93" s="11">
        <v>46</v>
      </c>
      <c r="P93" s="11" t="b">
        <v>1</v>
      </c>
      <c r="Q93" s="11" t="s">
        <v>8266</v>
      </c>
      <c r="R93" s="18">
        <f t="shared" si="8"/>
        <v>1.2</v>
      </c>
      <c r="S93" s="19">
        <f t="shared" si="9"/>
        <v>78.260869565217391</v>
      </c>
      <c r="T93" s="11" t="s">
        <v>8310</v>
      </c>
      <c r="U93" s="11" t="s">
        <v>8312</v>
      </c>
    </row>
    <row r="94" spans="1:21" ht="42.75" x14ac:dyDescent="0.45">
      <c r="A94" s="11">
        <v>92</v>
      </c>
      <c r="B94" s="16" t="s">
        <v>94</v>
      </c>
      <c r="C94" s="16" t="s">
        <v>4203</v>
      </c>
      <c r="D94" s="23">
        <v>5000</v>
      </c>
      <c r="E94" s="23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7">
        <f t="shared" si="5"/>
        <v>42767.124999999993</v>
      </c>
      <c r="K94" s="11">
        <v>1481949983</v>
      </c>
      <c r="L94" s="17">
        <f t="shared" si="6"/>
        <v>42720.990543981483</v>
      </c>
      <c r="M94" s="21">
        <f t="shared" si="7"/>
        <v>46.134456018509809</v>
      </c>
      <c r="N94" s="11" t="b">
        <v>0</v>
      </c>
      <c r="O94" s="11">
        <v>43</v>
      </c>
      <c r="P94" s="11" t="b">
        <v>1</v>
      </c>
      <c r="Q94" s="11" t="s">
        <v>8266</v>
      </c>
      <c r="R94" s="18">
        <f t="shared" si="8"/>
        <v>1.052</v>
      </c>
      <c r="S94" s="19">
        <f t="shared" si="9"/>
        <v>122.32558139534883</v>
      </c>
      <c r="T94" s="11" t="s">
        <v>8310</v>
      </c>
      <c r="U94" s="11" t="s">
        <v>8312</v>
      </c>
    </row>
    <row r="95" spans="1:21" ht="57" x14ac:dyDescent="0.45">
      <c r="A95" s="11">
        <v>93</v>
      </c>
      <c r="B95" s="16" t="s">
        <v>95</v>
      </c>
      <c r="C95" s="16" t="s">
        <v>4204</v>
      </c>
      <c r="D95" s="23">
        <v>1000</v>
      </c>
      <c r="E95" s="23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7">
        <f t="shared" si="5"/>
        <v>41093.666666666664</v>
      </c>
      <c r="K95" s="11">
        <v>1338928537</v>
      </c>
      <c r="L95" s="17">
        <f t="shared" si="6"/>
        <v>41065.649733796294</v>
      </c>
      <c r="M95" s="21">
        <f t="shared" si="7"/>
        <v>28.01693287037051</v>
      </c>
      <c r="N95" s="11" t="b">
        <v>0</v>
      </c>
      <c r="O95" s="11">
        <v>15</v>
      </c>
      <c r="P95" s="11" t="b">
        <v>1</v>
      </c>
      <c r="Q95" s="11" t="s">
        <v>8266</v>
      </c>
      <c r="R95" s="18">
        <f t="shared" si="8"/>
        <v>1.1060000000000001</v>
      </c>
      <c r="S95" s="19">
        <f t="shared" si="9"/>
        <v>73.733333333333334</v>
      </c>
      <c r="T95" s="11" t="s">
        <v>8310</v>
      </c>
      <c r="U95" s="11" t="s">
        <v>8312</v>
      </c>
    </row>
    <row r="96" spans="1:21" ht="42.75" x14ac:dyDescent="0.45">
      <c r="A96" s="11">
        <v>94</v>
      </c>
      <c r="B96" s="16" t="s">
        <v>96</v>
      </c>
      <c r="C96" s="16" t="s">
        <v>4205</v>
      </c>
      <c r="D96" s="23">
        <v>250</v>
      </c>
      <c r="E96" s="23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7">
        <f t="shared" si="5"/>
        <v>41736.509513888886</v>
      </c>
      <c r="K96" s="11">
        <v>1395162822</v>
      </c>
      <c r="L96" s="17">
        <f t="shared" si="6"/>
        <v>41716.509513888886</v>
      </c>
      <c r="M96" s="21">
        <f t="shared" si="7"/>
        <v>20</v>
      </c>
      <c r="N96" s="11" t="b">
        <v>0</v>
      </c>
      <c r="O96" s="11">
        <v>12</v>
      </c>
      <c r="P96" s="11" t="b">
        <v>1</v>
      </c>
      <c r="Q96" s="11" t="s">
        <v>8266</v>
      </c>
      <c r="R96" s="18">
        <f t="shared" si="8"/>
        <v>1.04</v>
      </c>
      <c r="S96" s="19">
        <f t="shared" si="9"/>
        <v>21.666666666666668</v>
      </c>
      <c r="T96" s="11" t="s">
        <v>8310</v>
      </c>
      <c r="U96" s="11" t="s">
        <v>8312</v>
      </c>
    </row>
    <row r="97" spans="1:21" ht="42.75" x14ac:dyDescent="0.45">
      <c r="A97" s="11">
        <v>95</v>
      </c>
      <c r="B97" s="16" t="s">
        <v>97</v>
      </c>
      <c r="C97" s="16" t="s">
        <v>4206</v>
      </c>
      <c r="D97" s="23">
        <v>350</v>
      </c>
      <c r="E97" s="23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7">
        <f t="shared" si="5"/>
        <v>40964.796770833331</v>
      </c>
      <c r="K97" s="11">
        <v>1327622841</v>
      </c>
      <c r="L97" s="17">
        <f t="shared" si="6"/>
        <v>40934.796770833331</v>
      </c>
      <c r="M97" s="21">
        <f t="shared" si="7"/>
        <v>30</v>
      </c>
      <c r="N97" s="11" t="b">
        <v>0</v>
      </c>
      <c r="O97" s="11">
        <v>21</v>
      </c>
      <c r="P97" s="11" t="b">
        <v>1</v>
      </c>
      <c r="Q97" s="11" t="s">
        <v>8266</v>
      </c>
      <c r="R97" s="18">
        <f t="shared" si="8"/>
        <v>1.3142857142857143</v>
      </c>
      <c r="S97" s="19">
        <f t="shared" si="9"/>
        <v>21.904761904761905</v>
      </c>
      <c r="T97" s="11" t="s">
        <v>8310</v>
      </c>
      <c r="U97" s="11" t="s">
        <v>8312</v>
      </c>
    </row>
    <row r="98" spans="1:21" ht="42.75" x14ac:dyDescent="0.45">
      <c r="A98" s="11">
        <v>96</v>
      </c>
      <c r="B98" s="16" t="s">
        <v>98</v>
      </c>
      <c r="C98" s="16" t="s">
        <v>4207</v>
      </c>
      <c r="D98" s="23">
        <v>1500</v>
      </c>
      <c r="E98" s="23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7">
        <f t="shared" si="5"/>
        <v>40390.916666666664</v>
      </c>
      <c r="K98" s="11">
        <v>1274889241</v>
      </c>
      <c r="L98" s="17">
        <f t="shared" si="6"/>
        <v>40324.45417824074</v>
      </c>
      <c r="M98" s="21">
        <f t="shared" si="7"/>
        <v>66.462488425924676</v>
      </c>
      <c r="N98" s="11" t="b">
        <v>0</v>
      </c>
      <c r="O98" s="11">
        <v>34</v>
      </c>
      <c r="P98" s="11" t="b">
        <v>1</v>
      </c>
      <c r="Q98" s="11" t="s">
        <v>8266</v>
      </c>
      <c r="R98" s="18">
        <f t="shared" si="8"/>
        <v>1.1466666666666667</v>
      </c>
      <c r="S98" s="19">
        <f t="shared" si="9"/>
        <v>50.588235294117645</v>
      </c>
      <c r="T98" s="11" t="s">
        <v>8310</v>
      </c>
      <c r="U98" s="11" t="s">
        <v>8312</v>
      </c>
    </row>
    <row r="99" spans="1:21" ht="42.75" x14ac:dyDescent="0.45">
      <c r="A99" s="11">
        <v>97</v>
      </c>
      <c r="B99" s="16" t="s">
        <v>99</v>
      </c>
      <c r="C99" s="16" t="s">
        <v>4208</v>
      </c>
      <c r="D99" s="23">
        <v>400</v>
      </c>
      <c r="E99" s="23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7">
        <f t="shared" si="5"/>
        <v>40735.926874999997</v>
      </c>
      <c r="K99" s="11">
        <v>1307848482</v>
      </c>
      <c r="L99" s="17">
        <f t="shared" si="6"/>
        <v>40705.926874999997</v>
      </c>
      <c r="M99" s="21">
        <f t="shared" si="7"/>
        <v>30</v>
      </c>
      <c r="N99" s="11" t="b">
        <v>0</v>
      </c>
      <c r="O99" s="11">
        <v>8</v>
      </c>
      <c r="P99" s="11" t="b">
        <v>1</v>
      </c>
      <c r="Q99" s="11" t="s">
        <v>8266</v>
      </c>
      <c r="R99" s="18">
        <f t="shared" si="8"/>
        <v>1.0625</v>
      </c>
      <c r="S99" s="19">
        <f t="shared" si="9"/>
        <v>53.125</v>
      </c>
      <c r="T99" s="11" t="s">
        <v>8310</v>
      </c>
      <c r="U99" s="11" t="s">
        <v>8312</v>
      </c>
    </row>
    <row r="100" spans="1:21" ht="42.75" x14ac:dyDescent="0.45">
      <c r="A100" s="11">
        <v>98</v>
      </c>
      <c r="B100" s="16" t="s">
        <v>100</v>
      </c>
      <c r="C100" s="16" t="s">
        <v>4209</v>
      </c>
      <c r="D100" s="23">
        <v>3200</v>
      </c>
      <c r="E100" s="23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7">
        <f t="shared" si="5"/>
        <v>41250.770833333328</v>
      </c>
      <c r="K100" s="11">
        <v>1351796674</v>
      </c>
      <c r="L100" s="17">
        <f t="shared" si="6"/>
        <v>41214.586504629631</v>
      </c>
      <c r="M100" s="21">
        <f t="shared" si="7"/>
        <v>36.184328703697247</v>
      </c>
      <c r="N100" s="11" t="b">
        <v>0</v>
      </c>
      <c r="O100" s="11">
        <v>60</v>
      </c>
      <c r="P100" s="11" t="b">
        <v>1</v>
      </c>
      <c r="Q100" s="11" t="s">
        <v>8266</v>
      </c>
      <c r="R100" s="18">
        <f t="shared" si="8"/>
        <v>1.0625</v>
      </c>
      <c r="S100" s="19">
        <f t="shared" si="9"/>
        <v>56.666666666666664</v>
      </c>
      <c r="T100" s="11" t="s">
        <v>8310</v>
      </c>
      <c r="U100" s="11" t="s">
        <v>8312</v>
      </c>
    </row>
    <row r="101" spans="1:21" ht="28.5" x14ac:dyDescent="0.45">
      <c r="A101" s="11">
        <v>99</v>
      </c>
      <c r="B101" s="16" t="s">
        <v>101</v>
      </c>
      <c r="C101" s="16" t="s">
        <v>4210</v>
      </c>
      <c r="D101" s="23">
        <v>1500</v>
      </c>
      <c r="E101" s="23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7">
        <f t="shared" si="5"/>
        <v>41661.694432870368</v>
      </c>
      <c r="K101" s="11">
        <v>1387834799</v>
      </c>
      <c r="L101" s="17">
        <f t="shared" si="6"/>
        <v>41631.694432870368</v>
      </c>
      <c r="M101" s="21">
        <f t="shared" si="7"/>
        <v>30</v>
      </c>
      <c r="N101" s="11" t="b">
        <v>0</v>
      </c>
      <c r="O101" s="11">
        <v>39</v>
      </c>
      <c r="P101" s="11" t="b">
        <v>1</v>
      </c>
      <c r="Q101" s="11" t="s">
        <v>8266</v>
      </c>
      <c r="R101" s="18">
        <f t="shared" si="8"/>
        <v>1.0601933333333333</v>
      </c>
      <c r="S101" s="19">
        <f t="shared" si="9"/>
        <v>40.776666666666664</v>
      </c>
      <c r="T101" s="11" t="s">
        <v>8310</v>
      </c>
      <c r="U101" s="11" t="s">
        <v>8312</v>
      </c>
    </row>
    <row r="102" spans="1:21" ht="42.75" x14ac:dyDescent="0.45">
      <c r="A102" s="11">
        <v>100</v>
      </c>
      <c r="B102" s="16" t="s">
        <v>102</v>
      </c>
      <c r="C102" s="16" t="s">
        <v>4211</v>
      </c>
      <c r="D102" s="23">
        <v>5000</v>
      </c>
      <c r="E102" s="23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7">
        <f t="shared" si="5"/>
        <v>41217.586643518516</v>
      </c>
      <c r="K102" s="11">
        <v>1350324286</v>
      </c>
      <c r="L102" s="17">
        <f t="shared" si="6"/>
        <v>41197.544976851852</v>
      </c>
      <c r="M102" s="21">
        <f t="shared" si="7"/>
        <v>20.041666666664241</v>
      </c>
      <c r="N102" s="11" t="b">
        <v>0</v>
      </c>
      <c r="O102" s="11">
        <v>26</v>
      </c>
      <c r="P102" s="11" t="b">
        <v>1</v>
      </c>
      <c r="Q102" s="11" t="s">
        <v>8266</v>
      </c>
      <c r="R102" s="18">
        <f t="shared" si="8"/>
        <v>1</v>
      </c>
      <c r="S102" s="19">
        <f t="shared" si="9"/>
        <v>192.30769230769232</v>
      </c>
      <c r="T102" s="11" t="s">
        <v>8310</v>
      </c>
      <c r="U102" s="11" t="s">
        <v>8312</v>
      </c>
    </row>
    <row r="103" spans="1:21" ht="42.75" x14ac:dyDescent="0.45">
      <c r="A103" s="11">
        <v>101</v>
      </c>
      <c r="B103" s="16" t="s">
        <v>103</v>
      </c>
      <c r="C103" s="16" t="s">
        <v>4212</v>
      </c>
      <c r="D103" s="23">
        <v>3500</v>
      </c>
      <c r="E103" s="23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7">
        <f t="shared" si="5"/>
        <v>41298.568402777775</v>
      </c>
      <c r="K103" s="11">
        <v>1356979110</v>
      </c>
      <c r="L103" s="17">
        <f t="shared" si="6"/>
        <v>41274.568402777775</v>
      </c>
      <c r="M103" s="21">
        <f t="shared" si="7"/>
        <v>24</v>
      </c>
      <c r="N103" s="11" t="b">
        <v>0</v>
      </c>
      <c r="O103" s="11">
        <v>35</v>
      </c>
      <c r="P103" s="11" t="b">
        <v>1</v>
      </c>
      <c r="Q103" s="11" t="s">
        <v>8266</v>
      </c>
      <c r="R103" s="18">
        <f t="shared" si="8"/>
        <v>1</v>
      </c>
      <c r="S103" s="19">
        <f t="shared" si="9"/>
        <v>100</v>
      </c>
      <c r="T103" s="11" t="s">
        <v>8310</v>
      </c>
      <c r="U103" s="11" t="s">
        <v>8312</v>
      </c>
    </row>
    <row r="104" spans="1:21" ht="42.75" x14ac:dyDescent="0.45">
      <c r="A104" s="11">
        <v>102</v>
      </c>
      <c r="B104" s="16" t="s">
        <v>104</v>
      </c>
      <c r="C104" s="16" t="s">
        <v>4213</v>
      </c>
      <c r="D104" s="23">
        <v>6000</v>
      </c>
      <c r="E104" s="23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7">
        <f t="shared" si="5"/>
        <v>40534.922835648147</v>
      </c>
      <c r="K104" s="11">
        <v>1290481733</v>
      </c>
      <c r="L104" s="17">
        <f t="shared" si="6"/>
        <v>40504.922835648147</v>
      </c>
      <c r="M104" s="21">
        <f t="shared" si="7"/>
        <v>30</v>
      </c>
      <c r="N104" s="11" t="b">
        <v>0</v>
      </c>
      <c r="O104" s="11">
        <v>65</v>
      </c>
      <c r="P104" s="11" t="b">
        <v>1</v>
      </c>
      <c r="Q104" s="11" t="s">
        <v>8266</v>
      </c>
      <c r="R104" s="18">
        <f t="shared" si="8"/>
        <v>1.2775000000000001</v>
      </c>
      <c r="S104" s="19">
        <f t="shared" si="9"/>
        <v>117.92307692307692</v>
      </c>
      <c r="T104" s="11" t="s">
        <v>8310</v>
      </c>
      <c r="U104" s="11" t="s">
        <v>8312</v>
      </c>
    </row>
    <row r="105" spans="1:21" ht="42.75" x14ac:dyDescent="0.45">
      <c r="A105" s="11">
        <v>103</v>
      </c>
      <c r="B105" s="16" t="s">
        <v>105</v>
      </c>
      <c r="C105" s="16" t="s">
        <v>4214</v>
      </c>
      <c r="D105" s="23">
        <v>1300</v>
      </c>
      <c r="E105" s="23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7">
        <f t="shared" si="5"/>
        <v>41705.597569444442</v>
      </c>
      <c r="K105" s="11">
        <v>1392232830</v>
      </c>
      <c r="L105" s="17">
        <f t="shared" si="6"/>
        <v>41682.597569444442</v>
      </c>
      <c r="M105" s="21">
        <f t="shared" si="7"/>
        <v>23</v>
      </c>
      <c r="N105" s="11" t="b">
        <v>0</v>
      </c>
      <c r="O105" s="11">
        <v>49</v>
      </c>
      <c r="P105" s="11" t="b">
        <v>1</v>
      </c>
      <c r="Q105" s="11" t="s">
        <v>8266</v>
      </c>
      <c r="R105" s="18">
        <f t="shared" si="8"/>
        <v>1.0515384615384615</v>
      </c>
      <c r="S105" s="19">
        <f t="shared" si="9"/>
        <v>27.897959183673468</v>
      </c>
      <c r="T105" s="11" t="s">
        <v>8310</v>
      </c>
      <c r="U105" s="11" t="s">
        <v>8312</v>
      </c>
    </row>
    <row r="106" spans="1:21" ht="28.5" x14ac:dyDescent="0.45">
      <c r="A106" s="11">
        <v>104</v>
      </c>
      <c r="B106" s="16" t="s">
        <v>106</v>
      </c>
      <c r="C106" s="16" t="s">
        <v>4215</v>
      </c>
      <c r="D106" s="23">
        <v>500</v>
      </c>
      <c r="E106" s="23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7">
        <f t="shared" si="5"/>
        <v>40635.833333333328</v>
      </c>
      <c r="K106" s="11">
        <v>1299775266</v>
      </c>
      <c r="L106" s="17">
        <f t="shared" si="6"/>
        <v>40612.486874999995</v>
      </c>
      <c r="M106" s="21">
        <f t="shared" si="7"/>
        <v>23.34645833333343</v>
      </c>
      <c r="N106" s="11" t="b">
        <v>0</v>
      </c>
      <c r="O106" s="11">
        <v>10</v>
      </c>
      <c r="P106" s="11" t="b">
        <v>1</v>
      </c>
      <c r="Q106" s="11" t="s">
        <v>8266</v>
      </c>
      <c r="R106" s="18">
        <f t="shared" si="8"/>
        <v>1.2</v>
      </c>
      <c r="S106" s="19">
        <f t="shared" si="9"/>
        <v>60</v>
      </c>
      <c r="T106" s="11" t="s">
        <v>8310</v>
      </c>
      <c r="U106" s="11" t="s">
        <v>8312</v>
      </c>
    </row>
    <row r="107" spans="1:21" ht="42.75" x14ac:dyDescent="0.45">
      <c r="A107" s="11">
        <v>105</v>
      </c>
      <c r="B107" s="16" t="s">
        <v>107</v>
      </c>
      <c r="C107" s="16" t="s">
        <v>4216</v>
      </c>
      <c r="D107" s="23">
        <v>2200</v>
      </c>
      <c r="E107" s="23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7">
        <f t="shared" si="5"/>
        <v>42503.791666666664</v>
      </c>
      <c r="K107" s="11">
        <v>1461605020</v>
      </c>
      <c r="L107" s="17">
        <f t="shared" si="6"/>
        <v>42485.516435185178</v>
      </c>
      <c r="M107" s="21">
        <f t="shared" si="7"/>
        <v>18.275231481486117</v>
      </c>
      <c r="N107" s="11" t="b">
        <v>0</v>
      </c>
      <c r="O107" s="11">
        <v>60</v>
      </c>
      <c r="P107" s="11" t="b">
        <v>1</v>
      </c>
      <c r="Q107" s="11" t="s">
        <v>8266</v>
      </c>
      <c r="R107" s="18">
        <f t="shared" si="8"/>
        <v>1.074090909090909</v>
      </c>
      <c r="S107" s="19">
        <f t="shared" si="9"/>
        <v>39.383333333333333</v>
      </c>
      <c r="T107" s="11" t="s">
        <v>8310</v>
      </c>
      <c r="U107" s="11" t="s">
        <v>8312</v>
      </c>
    </row>
    <row r="108" spans="1:21" x14ac:dyDescent="0.45">
      <c r="A108" s="11">
        <v>106</v>
      </c>
      <c r="B108" s="16" t="s">
        <v>108</v>
      </c>
      <c r="C108" s="16" t="s">
        <v>4217</v>
      </c>
      <c r="D108" s="23">
        <v>5000</v>
      </c>
      <c r="E108" s="23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7">
        <f t="shared" si="5"/>
        <v>41001.568298611106</v>
      </c>
      <c r="K108" s="11">
        <v>1332182301</v>
      </c>
      <c r="L108" s="17">
        <f t="shared" si="6"/>
        <v>40987.568298611106</v>
      </c>
      <c r="M108" s="21">
        <f t="shared" si="7"/>
        <v>14</v>
      </c>
      <c r="N108" s="11" t="b">
        <v>0</v>
      </c>
      <c r="O108" s="11">
        <v>27</v>
      </c>
      <c r="P108" s="11" t="b">
        <v>1</v>
      </c>
      <c r="Q108" s="11" t="s">
        <v>8266</v>
      </c>
      <c r="R108" s="18">
        <f t="shared" si="8"/>
        <v>1.0049999999999999</v>
      </c>
      <c r="S108" s="19">
        <f t="shared" si="9"/>
        <v>186.11111111111111</v>
      </c>
      <c r="T108" s="11" t="s">
        <v>8310</v>
      </c>
      <c r="U108" s="11" t="s">
        <v>8312</v>
      </c>
    </row>
    <row r="109" spans="1:21" ht="42.75" x14ac:dyDescent="0.45">
      <c r="A109" s="11">
        <v>107</v>
      </c>
      <c r="B109" s="16" t="s">
        <v>109</v>
      </c>
      <c r="C109" s="16" t="s">
        <v>4218</v>
      </c>
      <c r="D109" s="23">
        <v>7500</v>
      </c>
      <c r="E109" s="23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7">
        <f t="shared" si="5"/>
        <v>40657.774155092593</v>
      </c>
      <c r="K109" s="11">
        <v>1301787287</v>
      </c>
      <c r="L109" s="17">
        <f t="shared" si="6"/>
        <v>40635.774155092593</v>
      </c>
      <c r="M109" s="21">
        <f t="shared" si="7"/>
        <v>22</v>
      </c>
      <c r="N109" s="11" t="b">
        <v>0</v>
      </c>
      <c r="O109" s="11">
        <v>69</v>
      </c>
      <c r="P109" s="11" t="b">
        <v>1</v>
      </c>
      <c r="Q109" s="11" t="s">
        <v>8266</v>
      </c>
      <c r="R109" s="18">
        <f t="shared" si="8"/>
        <v>1.0246666666666666</v>
      </c>
      <c r="S109" s="19">
        <f t="shared" si="9"/>
        <v>111.37681159420291</v>
      </c>
      <c r="T109" s="11" t="s">
        <v>8310</v>
      </c>
      <c r="U109" s="11" t="s">
        <v>8312</v>
      </c>
    </row>
    <row r="110" spans="1:21" ht="42.75" x14ac:dyDescent="0.45">
      <c r="A110" s="11">
        <v>108</v>
      </c>
      <c r="B110" s="16" t="s">
        <v>110</v>
      </c>
      <c r="C110" s="16" t="s">
        <v>4219</v>
      </c>
      <c r="D110" s="23">
        <v>1500</v>
      </c>
      <c r="E110" s="23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7">
        <f t="shared" si="5"/>
        <v>41425.404745370368</v>
      </c>
      <c r="K110" s="11">
        <v>1364827370</v>
      </c>
      <c r="L110" s="17">
        <f t="shared" si="6"/>
        <v>41365.404745370368</v>
      </c>
      <c r="M110" s="21">
        <f t="shared" si="7"/>
        <v>60</v>
      </c>
      <c r="N110" s="11" t="b">
        <v>0</v>
      </c>
      <c r="O110" s="11">
        <v>47</v>
      </c>
      <c r="P110" s="11" t="b">
        <v>1</v>
      </c>
      <c r="Q110" s="11" t="s">
        <v>8266</v>
      </c>
      <c r="R110" s="18">
        <f t="shared" si="8"/>
        <v>2.4666666666666668</v>
      </c>
      <c r="S110" s="19">
        <f t="shared" si="9"/>
        <v>78.723404255319153</v>
      </c>
      <c r="T110" s="11" t="s">
        <v>8310</v>
      </c>
      <c r="U110" s="11" t="s">
        <v>8312</v>
      </c>
    </row>
    <row r="111" spans="1:21" ht="42.75" x14ac:dyDescent="0.45">
      <c r="A111" s="11">
        <v>109</v>
      </c>
      <c r="B111" s="16" t="s">
        <v>111</v>
      </c>
      <c r="C111" s="16" t="s">
        <v>4220</v>
      </c>
      <c r="D111" s="23">
        <v>1000</v>
      </c>
      <c r="E111" s="23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7">
        <f t="shared" si="5"/>
        <v>40599.817476851851</v>
      </c>
      <c r="K111" s="11">
        <v>1296088630</v>
      </c>
      <c r="L111" s="17">
        <f t="shared" si="6"/>
        <v>40569.817476851851</v>
      </c>
      <c r="M111" s="21">
        <f t="shared" si="7"/>
        <v>30</v>
      </c>
      <c r="N111" s="11" t="b">
        <v>0</v>
      </c>
      <c r="O111" s="11">
        <v>47</v>
      </c>
      <c r="P111" s="11" t="b">
        <v>1</v>
      </c>
      <c r="Q111" s="11" t="s">
        <v>8266</v>
      </c>
      <c r="R111" s="18">
        <f t="shared" si="8"/>
        <v>2.1949999999999998</v>
      </c>
      <c r="S111" s="19">
        <f t="shared" si="9"/>
        <v>46.702127659574465</v>
      </c>
      <c r="T111" s="11" t="s">
        <v>8310</v>
      </c>
      <c r="U111" s="11" t="s">
        <v>8312</v>
      </c>
    </row>
    <row r="112" spans="1:21" ht="42.75" x14ac:dyDescent="0.45">
      <c r="A112" s="11">
        <v>110</v>
      </c>
      <c r="B112" s="16" t="s">
        <v>112</v>
      </c>
      <c r="C112" s="16" t="s">
        <v>4221</v>
      </c>
      <c r="D112" s="23">
        <v>1300</v>
      </c>
      <c r="E112" s="23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7">
        <f t="shared" si="5"/>
        <v>41592.040972222218</v>
      </c>
      <c r="K112" s="11">
        <v>1381445253</v>
      </c>
      <c r="L112" s="17">
        <f t="shared" si="6"/>
        <v>41557.741354166668</v>
      </c>
      <c r="M112" s="21">
        <f t="shared" si="7"/>
        <v>34.299618055549217</v>
      </c>
      <c r="N112" s="11" t="b">
        <v>0</v>
      </c>
      <c r="O112" s="11">
        <v>26</v>
      </c>
      <c r="P112" s="11" t="b">
        <v>1</v>
      </c>
      <c r="Q112" s="11" t="s">
        <v>8266</v>
      </c>
      <c r="R112" s="18">
        <f t="shared" si="8"/>
        <v>1.3076923076923077</v>
      </c>
      <c r="S112" s="19">
        <f t="shared" si="9"/>
        <v>65.384615384615387</v>
      </c>
      <c r="T112" s="11" t="s">
        <v>8310</v>
      </c>
      <c r="U112" s="11" t="s">
        <v>8312</v>
      </c>
    </row>
    <row r="113" spans="1:21" ht="42.75" x14ac:dyDescent="0.45">
      <c r="A113" s="11">
        <v>111</v>
      </c>
      <c r="B113" s="16" t="s">
        <v>113</v>
      </c>
      <c r="C113" s="16" t="s">
        <v>4222</v>
      </c>
      <c r="D113" s="23">
        <v>3500</v>
      </c>
      <c r="E113" s="23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7">
        <f t="shared" si="5"/>
        <v>42155.124849537031</v>
      </c>
      <c r="K113" s="11">
        <v>1430467187</v>
      </c>
      <c r="L113" s="17">
        <f t="shared" si="6"/>
        <v>42125.124849537031</v>
      </c>
      <c r="M113" s="21">
        <f t="shared" si="7"/>
        <v>30</v>
      </c>
      <c r="N113" s="11" t="b">
        <v>0</v>
      </c>
      <c r="O113" s="11">
        <v>53</v>
      </c>
      <c r="P113" s="11" t="b">
        <v>1</v>
      </c>
      <c r="Q113" s="11" t="s">
        <v>8266</v>
      </c>
      <c r="R113" s="18">
        <f t="shared" si="8"/>
        <v>1.5457142857142858</v>
      </c>
      <c r="S113" s="19">
        <f t="shared" si="9"/>
        <v>102.0754716981132</v>
      </c>
      <c r="T113" s="11" t="s">
        <v>8310</v>
      </c>
      <c r="U113" s="11" t="s">
        <v>8312</v>
      </c>
    </row>
    <row r="114" spans="1:21" ht="42.75" x14ac:dyDescent="0.45">
      <c r="A114" s="11">
        <v>112</v>
      </c>
      <c r="B114" s="16" t="s">
        <v>114</v>
      </c>
      <c r="C114" s="16" t="s">
        <v>4223</v>
      </c>
      <c r="D114" s="23">
        <v>5000</v>
      </c>
      <c r="E114" s="23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7">
        <f t="shared" si="5"/>
        <v>41741.875</v>
      </c>
      <c r="K114" s="11">
        <v>1395277318</v>
      </c>
      <c r="L114" s="17">
        <f t="shared" si="6"/>
        <v>41717.834699074076</v>
      </c>
      <c r="M114" s="21">
        <f t="shared" si="7"/>
        <v>24.040300925924385</v>
      </c>
      <c r="N114" s="11" t="b">
        <v>0</v>
      </c>
      <c r="O114" s="11">
        <v>81</v>
      </c>
      <c r="P114" s="11" t="b">
        <v>1</v>
      </c>
      <c r="Q114" s="11" t="s">
        <v>8266</v>
      </c>
      <c r="R114" s="18">
        <f t="shared" si="8"/>
        <v>1.04</v>
      </c>
      <c r="S114" s="19">
        <f t="shared" si="9"/>
        <v>64.197530864197532</v>
      </c>
      <c r="T114" s="11" t="s">
        <v>8310</v>
      </c>
      <c r="U114" s="11" t="s">
        <v>8312</v>
      </c>
    </row>
    <row r="115" spans="1:21" ht="28.5" x14ac:dyDescent="0.45">
      <c r="A115" s="11">
        <v>113</v>
      </c>
      <c r="B115" s="16" t="s">
        <v>115</v>
      </c>
      <c r="C115" s="16" t="s">
        <v>4224</v>
      </c>
      <c r="D115" s="23">
        <v>5000</v>
      </c>
      <c r="E115" s="23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7">
        <f t="shared" si="5"/>
        <v>40761.416666666664</v>
      </c>
      <c r="K115" s="11">
        <v>1311963128</v>
      </c>
      <c r="L115" s="17">
        <f t="shared" si="6"/>
        <v>40753.550092592588</v>
      </c>
      <c r="M115" s="21">
        <f t="shared" si="7"/>
        <v>7.8665740740761976</v>
      </c>
      <c r="N115" s="11" t="b">
        <v>0</v>
      </c>
      <c r="O115" s="11">
        <v>78</v>
      </c>
      <c r="P115" s="11" t="b">
        <v>1</v>
      </c>
      <c r="Q115" s="11" t="s">
        <v>8266</v>
      </c>
      <c r="R115" s="18">
        <f t="shared" si="8"/>
        <v>1.41</v>
      </c>
      <c r="S115" s="19">
        <f t="shared" si="9"/>
        <v>90.384615384615387</v>
      </c>
      <c r="T115" s="11" t="s">
        <v>8310</v>
      </c>
      <c r="U115" s="11" t="s">
        <v>8312</v>
      </c>
    </row>
    <row r="116" spans="1:21" ht="42.75" x14ac:dyDescent="0.45">
      <c r="A116" s="11">
        <v>114</v>
      </c>
      <c r="B116" s="16" t="s">
        <v>116</v>
      </c>
      <c r="C116" s="16" t="s">
        <v>4225</v>
      </c>
      <c r="D116" s="23">
        <v>3000</v>
      </c>
      <c r="E116" s="23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7">
        <f t="shared" si="5"/>
        <v>40921.065833333334</v>
      </c>
      <c r="K116" s="11">
        <v>1321252488</v>
      </c>
      <c r="L116" s="17">
        <f t="shared" si="6"/>
        <v>40861.065833333334</v>
      </c>
      <c r="M116" s="21">
        <f t="shared" si="7"/>
        <v>60</v>
      </c>
      <c r="N116" s="11" t="b">
        <v>0</v>
      </c>
      <c r="O116" s="11">
        <v>35</v>
      </c>
      <c r="P116" s="11" t="b">
        <v>1</v>
      </c>
      <c r="Q116" s="11" t="s">
        <v>8266</v>
      </c>
      <c r="R116" s="18">
        <f t="shared" si="8"/>
        <v>1.0333333333333334</v>
      </c>
      <c r="S116" s="19">
        <f t="shared" si="9"/>
        <v>88.571428571428569</v>
      </c>
      <c r="T116" s="11" t="s">
        <v>8310</v>
      </c>
      <c r="U116" s="11" t="s">
        <v>8312</v>
      </c>
    </row>
    <row r="117" spans="1:21" x14ac:dyDescent="0.45">
      <c r="A117" s="11">
        <v>115</v>
      </c>
      <c r="B117" s="16" t="s">
        <v>117</v>
      </c>
      <c r="C117" s="16" t="s">
        <v>4226</v>
      </c>
      <c r="D117" s="23">
        <v>450</v>
      </c>
      <c r="E117" s="23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7">
        <f t="shared" si="5"/>
        <v>40943.530601851853</v>
      </c>
      <c r="K117" s="11">
        <v>1326217444</v>
      </c>
      <c r="L117" s="17">
        <f t="shared" si="6"/>
        <v>40918.530601851853</v>
      </c>
      <c r="M117" s="21">
        <f t="shared" si="7"/>
        <v>25</v>
      </c>
      <c r="N117" s="11" t="b">
        <v>0</v>
      </c>
      <c r="O117" s="11">
        <v>22</v>
      </c>
      <c r="P117" s="11" t="b">
        <v>1</v>
      </c>
      <c r="Q117" s="11" t="s">
        <v>8266</v>
      </c>
      <c r="R117" s="18">
        <f t="shared" si="8"/>
        <v>1.4044444444444444</v>
      </c>
      <c r="S117" s="19">
        <f t="shared" si="9"/>
        <v>28.727272727272727</v>
      </c>
      <c r="T117" s="11" t="s">
        <v>8310</v>
      </c>
      <c r="U117" s="11" t="s">
        <v>8312</v>
      </c>
    </row>
    <row r="118" spans="1:21" ht="42.75" x14ac:dyDescent="0.45">
      <c r="A118" s="11">
        <v>116</v>
      </c>
      <c r="B118" s="16" t="s">
        <v>118</v>
      </c>
      <c r="C118" s="16" t="s">
        <v>4227</v>
      </c>
      <c r="D118" s="23">
        <v>3500</v>
      </c>
      <c r="E118" s="23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7">
        <f t="shared" si="5"/>
        <v>40641.247164351851</v>
      </c>
      <c r="K118" s="11">
        <v>1298289355</v>
      </c>
      <c r="L118" s="17">
        <f t="shared" si="6"/>
        <v>40595.288831018515</v>
      </c>
      <c r="M118" s="21">
        <f t="shared" si="7"/>
        <v>45.958333333335759</v>
      </c>
      <c r="N118" s="11" t="b">
        <v>0</v>
      </c>
      <c r="O118" s="11">
        <v>57</v>
      </c>
      <c r="P118" s="11" t="b">
        <v>1</v>
      </c>
      <c r="Q118" s="11" t="s">
        <v>8266</v>
      </c>
      <c r="R118" s="18">
        <f t="shared" si="8"/>
        <v>1.1365714285714286</v>
      </c>
      <c r="S118" s="19">
        <f t="shared" si="9"/>
        <v>69.78947368421052</v>
      </c>
      <c r="T118" s="11" t="s">
        <v>8310</v>
      </c>
      <c r="U118" s="11" t="s">
        <v>8312</v>
      </c>
    </row>
    <row r="119" spans="1:21" ht="57" x14ac:dyDescent="0.45">
      <c r="A119" s="11">
        <v>117</v>
      </c>
      <c r="B119" s="16" t="s">
        <v>119</v>
      </c>
      <c r="C119" s="16" t="s">
        <v>4228</v>
      </c>
      <c r="D119" s="23">
        <v>4500</v>
      </c>
      <c r="E119" s="23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7">
        <f t="shared" si="5"/>
        <v>40338.583333333328</v>
      </c>
      <c r="K119" s="11">
        <v>1268337744</v>
      </c>
      <c r="L119" s="17">
        <f t="shared" si="6"/>
        <v>40248.626666666663</v>
      </c>
      <c r="M119" s="21">
        <f t="shared" si="7"/>
        <v>89.956666666665114</v>
      </c>
      <c r="N119" s="11" t="b">
        <v>0</v>
      </c>
      <c r="O119" s="11">
        <v>27</v>
      </c>
      <c r="P119" s="11" t="b">
        <v>1</v>
      </c>
      <c r="Q119" s="11" t="s">
        <v>8266</v>
      </c>
      <c r="R119" s="18">
        <f t="shared" si="8"/>
        <v>1.0049377777777779</v>
      </c>
      <c r="S119" s="19">
        <f t="shared" si="9"/>
        <v>167.48962962962963</v>
      </c>
      <c r="T119" s="11" t="s">
        <v>8310</v>
      </c>
      <c r="U119" s="11" t="s">
        <v>8312</v>
      </c>
    </row>
    <row r="120" spans="1:21" ht="28.5" x14ac:dyDescent="0.45">
      <c r="A120" s="11">
        <v>118</v>
      </c>
      <c r="B120" s="16" t="s">
        <v>120</v>
      </c>
      <c r="C120" s="16" t="s">
        <v>4229</v>
      </c>
      <c r="D120" s="23">
        <v>5000</v>
      </c>
      <c r="E120" s="23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7">
        <f t="shared" si="5"/>
        <v>40752.845324074071</v>
      </c>
      <c r="K120" s="11">
        <v>1309310236</v>
      </c>
      <c r="L120" s="17">
        <f t="shared" si="6"/>
        <v>40722.845324074071</v>
      </c>
      <c r="M120" s="21">
        <f t="shared" si="7"/>
        <v>30</v>
      </c>
      <c r="N120" s="11" t="b">
        <v>0</v>
      </c>
      <c r="O120" s="11">
        <v>39</v>
      </c>
      <c r="P120" s="11" t="b">
        <v>1</v>
      </c>
      <c r="Q120" s="11" t="s">
        <v>8266</v>
      </c>
      <c r="R120" s="18">
        <f t="shared" si="8"/>
        <v>1.1303159999999999</v>
      </c>
      <c r="S120" s="19">
        <f t="shared" si="9"/>
        <v>144.91230769230768</v>
      </c>
      <c r="T120" s="11" t="s">
        <v>8310</v>
      </c>
      <c r="U120" s="11" t="s">
        <v>8312</v>
      </c>
    </row>
    <row r="121" spans="1:21" ht="42.75" x14ac:dyDescent="0.45">
      <c r="A121" s="11">
        <v>119</v>
      </c>
      <c r="B121" s="16" t="s">
        <v>121</v>
      </c>
      <c r="C121" s="16" t="s">
        <v>4230</v>
      </c>
      <c r="D121" s="23">
        <v>3250</v>
      </c>
      <c r="E121" s="23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7">
        <f t="shared" si="5"/>
        <v>40768.75</v>
      </c>
      <c r="K121" s="11">
        <v>1310693986</v>
      </c>
      <c r="L121" s="17">
        <f t="shared" si="6"/>
        <v>40738.860949074071</v>
      </c>
      <c r="M121" s="21">
        <f t="shared" si="7"/>
        <v>29.889050925929041</v>
      </c>
      <c r="N121" s="11" t="b">
        <v>0</v>
      </c>
      <c r="O121" s="11">
        <v>37</v>
      </c>
      <c r="P121" s="11" t="b">
        <v>1</v>
      </c>
      <c r="Q121" s="11" t="s">
        <v>8266</v>
      </c>
      <c r="R121" s="18">
        <f t="shared" si="8"/>
        <v>1.0455692307692308</v>
      </c>
      <c r="S121" s="19">
        <f t="shared" si="9"/>
        <v>91.840540540540545</v>
      </c>
      <c r="T121" s="11" t="s">
        <v>8310</v>
      </c>
      <c r="U121" s="11" t="s">
        <v>8312</v>
      </c>
    </row>
    <row r="122" spans="1:21" ht="42.75" x14ac:dyDescent="0.45">
      <c r="A122" s="11">
        <v>120</v>
      </c>
      <c r="B122" s="16" t="s">
        <v>122</v>
      </c>
      <c r="C122" s="16" t="s">
        <v>4231</v>
      </c>
      <c r="D122" s="23">
        <v>70000</v>
      </c>
      <c r="E122" s="23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7">
        <f t="shared" si="5"/>
        <v>42645.841516203705</v>
      </c>
      <c r="K122" s="11">
        <v>1472865107</v>
      </c>
      <c r="L122" s="17">
        <f t="shared" si="6"/>
        <v>42615.841516203705</v>
      </c>
      <c r="M122" s="21">
        <f t="shared" si="7"/>
        <v>30</v>
      </c>
      <c r="N122" s="11" t="b">
        <v>0</v>
      </c>
      <c r="O122" s="11">
        <v>1</v>
      </c>
      <c r="P122" s="11" t="b">
        <v>0</v>
      </c>
      <c r="Q122" s="11" t="s">
        <v>8267</v>
      </c>
      <c r="R122" s="18">
        <f t="shared" si="8"/>
        <v>1.4285714285714287E-4</v>
      </c>
      <c r="S122" s="19">
        <f t="shared" si="9"/>
        <v>10</v>
      </c>
      <c r="T122" s="11" t="s">
        <v>8310</v>
      </c>
      <c r="U122" s="11" t="s">
        <v>8313</v>
      </c>
    </row>
    <row r="123" spans="1:21" ht="42.75" x14ac:dyDescent="0.45">
      <c r="A123" s="11">
        <v>121</v>
      </c>
      <c r="B123" s="16" t="s">
        <v>123</v>
      </c>
      <c r="C123" s="16" t="s">
        <v>4232</v>
      </c>
      <c r="D123" s="23">
        <v>3000</v>
      </c>
      <c r="E123" s="23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7">
        <f t="shared" si="5"/>
        <v>42112.219444444439</v>
      </c>
      <c r="K123" s="11">
        <v>1427993710</v>
      </c>
      <c r="L123" s="17">
        <f t="shared" si="6"/>
        <v>42096.496643518512</v>
      </c>
      <c r="M123" s="21">
        <f t="shared" si="7"/>
        <v>15.722800925927004</v>
      </c>
      <c r="N123" s="11" t="b">
        <v>0</v>
      </c>
      <c r="O123" s="11">
        <v>1</v>
      </c>
      <c r="P123" s="11" t="b">
        <v>0</v>
      </c>
      <c r="Q123" s="11" t="s">
        <v>8267</v>
      </c>
      <c r="R123" s="18">
        <f t="shared" si="8"/>
        <v>3.3333333333333332E-4</v>
      </c>
      <c r="S123" s="19">
        <f t="shared" si="9"/>
        <v>1</v>
      </c>
      <c r="T123" s="11" t="s">
        <v>8310</v>
      </c>
      <c r="U123" s="11" t="s">
        <v>8313</v>
      </c>
    </row>
    <row r="124" spans="1:21" ht="28.5" x14ac:dyDescent="0.45">
      <c r="A124" s="11">
        <v>122</v>
      </c>
      <c r="B124" s="16" t="s">
        <v>124</v>
      </c>
      <c r="C124" s="16" t="s">
        <v>4233</v>
      </c>
      <c r="D124" s="23">
        <v>100000000</v>
      </c>
      <c r="E124" s="23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7">
        <f t="shared" si="5"/>
        <v>42653.223460648143</v>
      </c>
      <c r="K124" s="11">
        <v>1470910907</v>
      </c>
      <c r="L124" s="17">
        <f t="shared" si="6"/>
        <v>42593.223460648143</v>
      </c>
      <c r="M124" s="21">
        <f t="shared" si="7"/>
        <v>60</v>
      </c>
      <c r="N124" s="11" t="b">
        <v>0</v>
      </c>
      <c r="O124" s="11">
        <v>0</v>
      </c>
      <c r="P124" s="11" t="b">
        <v>0</v>
      </c>
      <c r="Q124" s="11" t="s">
        <v>8267</v>
      </c>
      <c r="R124" s="18">
        <f t="shared" si="8"/>
        <v>0</v>
      </c>
      <c r="S124" s="19" t="e">
        <f t="shared" si="9"/>
        <v>#DIV/0!</v>
      </c>
      <c r="T124" s="11" t="s">
        <v>8310</v>
      </c>
      <c r="U124" s="11" t="s">
        <v>8313</v>
      </c>
    </row>
    <row r="125" spans="1:21" ht="42.75" x14ac:dyDescent="0.45">
      <c r="A125" s="11">
        <v>123</v>
      </c>
      <c r="B125" s="16" t="s">
        <v>125</v>
      </c>
      <c r="C125" s="16" t="s">
        <v>4234</v>
      </c>
      <c r="D125" s="23">
        <v>55000</v>
      </c>
      <c r="E125" s="23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7">
        <f t="shared" si="5"/>
        <v>41940.708333333328</v>
      </c>
      <c r="K125" s="11">
        <v>1411411564</v>
      </c>
      <c r="L125" s="17">
        <f t="shared" si="6"/>
        <v>41904.573657407404</v>
      </c>
      <c r="M125" s="21">
        <f t="shared" si="7"/>
        <v>36.134675925924967</v>
      </c>
      <c r="N125" s="11" t="b">
        <v>0</v>
      </c>
      <c r="O125" s="11">
        <v>6</v>
      </c>
      <c r="P125" s="11" t="b">
        <v>0</v>
      </c>
      <c r="Q125" s="11" t="s">
        <v>8267</v>
      </c>
      <c r="R125" s="18">
        <f t="shared" si="8"/>
        <v>2.7454545454545453E-3</v>
      </c>
      <c r="S125" s="19">
        <f t="shared" si="9"/>
        <v>25.166666666666668</v>
      </c>
      <c r="T125" s="11" t="s">
        <v>8310</v>
      </c>
      <c r="U125" s="11" t="s">
        <v>8313</v>
      </c>
    </row>
    <row r="126" spans="1:21" ht="42.75" x14ac:dyDescent="0.45">
      <c r="A126" s="11">
        <v>124</v>
      </c>
      <c r="B126" s="16" t="s">
        <v>126</v>
      </c>
      <c r="C126" s="16" t="s">
        <v>4235</v>
      </c>
      <c r="D126" s="23">
        <v>4000</v>
      </c>
      <c r="E126" s="23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7">
        <f t="shared" si="5"/>
        <v>42139.720393518517</v>
      </c>
      <c r="K126" s="11">
        <v>1429568242</v>
      </c>
      <c r="L126" s="17">
        <f t="shared" si="6"/>
        <v>42114.720393518517</v>
      </c>
      <c r="M126" s="21">
        <f t="shared" si="7"/>
        <v>25</v>
      </c>
      <c r="N126" s="11" t="b">
        <v>0</v>
      </c>
      <c r="O126" s="11">
        <v>0</v>
      </c>
      <c r="P126" s="11" t="b">
        <v>0</v>
      </c>
      <c r="Q126" s="11" t="s">
        <v>8267</v>
      </c>
      <c r="R126" s="18">
        <f t="shared" si="8"/>
        <v>0</v>
      </c>
      <c r="S126" s="19" t="e">
        <f t="shared" si="9"/>
        <v>#DIV/0!</v>
      </c>
      <c r="T126" s="11" t="s">
        <v>8310</v>
      </c>
      <c r="U126" s="11" t="s">
        <v>8313</v>
      </c>
    </row>
    <row r="127" spans="1:21" ht="42.75" x14ac:dyDescent="0.45">
      <c r="A127" s="11">
        <v>125</v>
      </c>
      <c r="B127" s="16" t="s">
        <v>127</v>
      </c>
      <c r="C127" s="16" t="s">
        <v>4236</v>
      </c>
      <c r="D127" s="23">
        <v>500</v>
      </c>
      <c r="E127" s="23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7">
        <f t="shared" si="5"/>
        <v>42769.78564814815</v>
      </c>
      <c r="K127" s="11">
        <v>1480981880</v>
      </c>
      <c r="L127" s="17">
        <f t="shared" si="6"/>
        <v>42709.78564814815</v>
      </c>
      <c r="M127" s="21">
        <f t="shared" si="7"/>
        <v>60</v>
      </c>
      <c r="N127" s="11" t="b">
        <v>0</v>
      </c>
      <c r="O127" s="11">
        <v>6</v>
      </c>
      <c r="P127" s="11" t="b">
        <v>0</v>
      </c>
      <c r="Q127" s="11" t="s">
        <v>8267</v>
      </c>
      <c r="R127" s="18">
        <f t="shared" si="8"/>
        <v>0.14000000000000001</v>
      </c>
      <c r="S127" s="19">
        <f t="shared" si="9"/>
        <v>11.666666666666666</v>
      </c>
      <c r="T127" s="11" t="s">
        <v>8310</v>
      </c>
      <c r="U127" s="11" t="s">
        <v>8313</v>
      </c>
    </row>
    <row r="128" spans="1:21" ht="42.75" x14ac:dyDescent="0.45">
      <c r="A128" s="11">
        <v>126</v>
      </c>
      <c r="B128" s="16" t="s">
        <v>128</v>
      </c>
      <c r="C128" s="16" t="s">
        <v>4237</v>
      </c>
      <c r="D128" s="23">
        <v>25000</v>
      </c>
      <c r="E128" s="23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7">
        <f t="shared" si="5"/>
        <v>42165.874999999993</v>
      </c>
      <c r="K128" s="11">
        <v>1431353337</v>
      </c>
      <c r="L128" s="17">
        <f t="shared" si="6"/>
        <v>42135.381215277775</v>
      </c>
      <c r="M128" s="21">
        <f t="shared" si="7"/>
        <v>30.493784722217242</v>
      </c>
      <c r="N128" s="11" t="b">
        <v>0</v>
      </c>
      <c r="O128" s="11">
        <v>13</v>
      </c>
      <c r="P128" s="11" t="b">
        <v>0</v>
      </c>
      <c r="Q128" s="11" t="s">
        <v>8267</v>
      </c>
      <c r="R128" s="18">
        <f t="shared" si="8"/>
        <v>5.5480000000000002E-2</v>
      </c>
      <c r="S128" s="19">
        <f t="shared" si="9"/>
        <v>106.69230769230769</v>
      </c>
      <c r="T128" s="11" t="s">
        <v>8310</v>
      </c>
      <c r="U128" s="11" t="s">
        <v>8313</v>
      </c>
    </row>
    <row r="129" spans="1:21" ht="42.75" x14ac:dyDescent="0.45">
      <c r="A129" s="11">
        <v>127</v>
      </c>
      <c r="B129" s="16" t="s">
        <v>129</v>
      </c>
      <c r="C129" s="16" t="s">
        <v>4238</v>
      </c>
      <c r="D129" s="23">
        <v>8000</v>
      </c>
      <c r="E129" s="23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7">
        <f t="shared" si="5"/>
        <v>42097.37431712963</v>
      </c>
      <c r="K129" s="11">
        <v>1425481141</v>
      </c>
      <c r="L129" s="17">
        <f t="shared" si="6"/>
        <v>42067.415983796294</v>
      </c>
      <c r="M129" s="21">
        <f t="shared" si="7"/>
        <v>29.958333333335759</v>
      </c>
      <c r="N129" s="11" t="b">
        <v>0</v>
      </c>
      <c r="O129" s="11">
        <v>4</v>
      </c>
      <c r="P129" s="11" t="b">
        <v>0</v>
      </c>
      <c r="Q129" s="11" t="s">
        <v>8267</v>
      </c>
      <c r="R129" s="18">
        <f t="shared" si="8"/>
        <v>2.375E-2</v>
      </c>
      <c r="S129" s="19">
        <f t="shared" si="9"/>
        <v>47.5</v>
      </c>
      <c r="T129" s="11" t="s">
        <v>8310</v>
      </c>
      <c r="U129" s="11" t="s">
        <v>8313</v>
      </c>
    </row>
    <row r="130" spans="1:21" ht="28.5" x14ac:dyDescent="0.45">
      <c r="A130" s="11">
        <v>128</v>
      </c>
      <c r="B130" s="16" t="s">
        <v>130</v>
      </c>
      <c r="C130" s="16" t="s">
        <v>4239</v>
      </c>
      <c r="D130" s="23">
        <v>100000</v>
      </c>
      <c r="E130" s="23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7">
        <f t="shared" si="5"/>
        <v>42663.019594907404</v>
      </c>
      <c r="K130" s="11">
        <v>1473917293</v>
      </c>
      <c r="L130" s="17">
        <f t="shared" si="6"/>
        <v>42628.019594907404</v>
      </c>
      <c r="M130" s="21">
        <f t="shared" si="7"/>
        <v>35</v>
      </c>
      <c r="N130" s="11" t="b">
        <v>0</v>
      </c>
      <c r="O130" s="11">
        <v>6</v>
      </c>
      <c r="P130" s="11" t="b">
        <v>0</v>
      </c>
      <c r="Q130" s="11" t="s">
        <v>8267</v>
      </c>
      <c r="R130" s="18">
        <f t="shared" si="8"/>
        <v>1.8669999999999999E-2</v>
      </c>
      <c r="S130" s="19">
        <f t="shared" si="9"/>
        <v>311.16666666666669</v>
      </c>
      <c r="T130" s="11" t="s">
        <v>8310</v>
      </c>
      <c r="U130" s="11" t="s">
        <v>8313</v>
      </c>
    </row>
    <row r="131" spans="1:21" ht="42.75" x14ac:dyDescent="0.45">
      <c r="A131" s="11">
        <v>129</v>
      </c>
      <c r="B131" s="16" t="s">
        <v>131</v>
      </c>
      <c r="C131" s="16" t="s">
        <v>4240</v>
      </c>
      <c r="D131" s="23">
        <v>20000</v>
      </c>
      <c r="E131" s="23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7">
        <f t="shared" ref="J131:J194" si="10">(((I131/86400)+25569+(-5/24)))</f>
        <v>41942.728969907403</v>
      </c>
      <c r="K131" s="11">
        <v>1409524183</v>
      </c>
      <c r="L131" s="17">
        <f t="shared" ref="L131:L194" si="11">(((K131/86400)+25569+(-5/24)))</f>
        <v>41882.728969907403</v>
      </c>
      <c r="M131" s="21">
        <f t="shared" ref="M131:M194" si="12">J131-L131</f>
        <v>60</v>
      </c>
      <c r="N131" s="11" t="b">
        <v>0</v>
      </c>
      <c r="O131" s="11">
        <v>0</v>
      </c>
      <c r="P131" s="11" t="b">
        <v>0</v>
      </c>
      <c r="Q131" s="11" t="s">
        <v>8267</v>
      </c>
      <c r="R131" s="18">
        <f t="shared" ref="R131:R194" si="13">E131/D131</f>
        <v>0</v>
      </c>
      <c r="S131" s="19" t="e">
        <f t="shared" ref="S131:S194" si="14">E131/O131</f>
        <v>#DIV/0!</v>
      </c>
      <c r="T131" s="11" t="s">
        <v>8310</v>
      </c>
      <c r="U131" s="11" t="s">
        <v>8313</v>
      </c>
    </row>
    <row r="132" spans="1:21" ht="42.75" x14ac:dyDescent="0.45">
      <c r="A132" s="11">
        <v>130</v>
      </c>
      <c r="B132" s="16" t="s">
        <v>132</v>
      </c>
      <c r="C132" s="16" t="s">
        <v>4241</v>
      </c>
      <c r="D132" s="23">
        <v>600</v>
      </c>
      <c r="E132" s="23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7">
        <f t="shared" si="10"/>
        <v>41806.636111111111</v>
      </c>
      <c r="K132" s="11">
        <v>1400536692</v>
      </c>
      <c r="L132" s="17">
        <f t="shared" si="11"/>
        <v>41778.707083333335</v>
      </c>
      <c r="M132" s="21">
        <f t="shared" si="12"/>
        <v>27.929027777776355</v>
      </c>
      <c r="N132" s="11" t="b">
        <v>0</v>
      </c>
      <c r="O132" s="11">
        <v>0</v>
      </c>
      <c r="P132" s="11" t="b">
        <v>0</v>
      </c>
      <c r="Q132" s="11" t="s">
        <v>8267</v>
      </c>
      <c r="R132" s="18">
        <f t="shared" si="13"/>
        <v>0</v>
      </c>
      <c r="S132" s="19" t="e">
        <f t="shared" si="14"/>
        <v>#DIV/0!</v>
      </c>
      <c r="T132" s="11" t="s">
        <v>8310</v>
      </c>
      <c r="U132" s="11" t="s">
        <v>8313</v>
      </c>
    </row>
    <row r="133" spans="1:21" x14ac:dyDescent="0.45">
      <c r="A133" s="11">
        <v>131</v>
      </c>
      <c r="B133" s="16" t="s">
        <v>133</v>
      </c>
      <c r="C133" s="16" t="s">
        <v>4242</v>
      </c>
      <c r="D133" s="23">
        <v>1200</v>
      </c>
      <c r="E133" s="23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7">
        <f t="shared" si="10"/>
        <v>42556.791666666664</v>
      </c>
      <c r="K133" s="11">
        <v>1466453161</v>
      </c>
      <c r="L133" s="17">
        <f t="shared" si="11"/>
        <v>42541.629178240742</v>
      </c>
      <c r="M133" s="21">
        <f t="shared" si="12"/>
        <v>15.162488425921765</v>
      </c>
      <c r="N133" s="11" t="b">
        <v>0</v>
      </c>
      <c r="O133" s="11">
        <v>0</v>
      </c>
      <c r="P133" s="11" t="b">
        <v>0</v>
      </c>
      <c r="Q133" s="11" t="s">
        <v>8267</v>
      </c>
      <c r="R133" s="18">
        <f t="shared" si="13"/>
        <v>0</v>
      </c>
      <c r="S133" s="19" t="e">
        <f t="shared" si="14"/>
        <v>#DIV/0!</v>
      </c>
      <c r="T133" s="11" t="s">
        <v>8310</v>
      </c>
      <c r="U133" s="11" t="s">
        <v>8313</v>
      </c>
    </row>
    <row r="134" spans="1:21" ht="42.75" x14ac:dyDescent="0.45">
      <c r="A134" s="11">
        <v>132</v>
      </c>
      <c r="B134" s="16" t="s">
        <v>134</v>
      </c>
      <c r="C134" s="16" t="s">
        <v>4243</v>
      </c>
      <c r="D134" s="23">
        <v>80000</v>
      </c>
      <c r="E134" s="23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7">
        <f t="shared" si="10"/>
        <v>41950.645914351851</v>
      </c>
      <c r="K134" s="11">
        <v>1411500607</v>
      </c>
      <c r="L134" s="17">
        <f t="shared" si="11"/>
        <v>41905.60424768518</v>
      </c>
      <c r="M134" s="21">
        <f t="shared" si="12"/>
        <v>45.041666666671517</v>
      </c>
      <c r="N134" s="11" t="b">
        <v>0</v>
      </c>
      <c r="O134" s="11">
        <v>81</v>
      </c>
      <c r="P134" s="11" t="b">
        <v>0</v>
      </c>
      <c r="Q134" s="11" t="s">
        <v>8267</v>
      </c>
      <c r="R134" s="18">
        <f t="shared" si="13"/>
        <v>9.5687499999999995E-2</v>
      </c>
      <c r="S134" s="19">
        <f t="shared" si="14"/>
        <v>94.506172839506178</v>
      </c>
      <c r="T134" s="11" t="s">
        <v>8310</v>
      </c>
      <c r="U134" s="11" t="s">
        <v>8313</v>
      </c>
    </row>
    <row r="135" spans="1:21" ht="28.5" x14ac:dyDescent="0.45">
      <c r="A135" s="11">
        <v>133</v>
      </c>
      <c r="B135" s="16" t="s">
        <v>135</v>
      </c>
      <c r="C135" s="16" t="s">
        <v>4244</v>
      </c>
      <c r="D135" s="23">
        <v>71764</v>
      </c>
      <c r="E135" s="23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7">
        <f t="shared" si="10"/>
        <v>42521.521527777775</v>
      </c>
      <c r="K135" s="11">
        <v>1462130584</v>
      </c>
      <c r="L135" s="17">
        <f t="shared" si="11"/>
        <v>42491.599351851844</v>
      </c>
      <c r="M135" s="21">
        <f t="shared" si="12"/>
        <v>29.922175925930787</v>
      </c>
      <c r="N135" s="11" t="b">
        <v>0</v>
      </c>
      <c r="O135" s="11">
        <v>0</v>
      </c>
      <c r="P135" s="11" t="b">
        <v>0</v>
      </c>
      <c r="Q135" s="11" t="s">
        <v>8267</v>
      </c>
      <c r="R135" s="18">
        <f t="shared" si="13"/>
        <v>0</v>
      </c>
      <c r="S135" s="19" t="e">
        <f t="shared" si="14"/>
        <v>#DIV/0!</v>
      </c>
      <c r="T135" s="11" t="s">
        <v>8310</v>
      </c>
      <c r="U135" s="11" t="s">
        <v>8313</v>
      </c>
    </row>
    <row r="136" spans="1:21" ht="28.5" x14ac:dyDescent="0.45">
      <c r="A136" s="11">
        <v>134</v>
      </c>
      <c r="B136" s="16" t="s">
        <v>136</v>
      </c>
      <c r="C136" s="16" t="s">
        <v>4245</v>
      </c>
      <c r="D136" s="23">
        <v>5000</v>
      </c>
      <c r="E136" s="23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7">
        <f t="shared" si="10"/>
        <v>42251.499999999993</v>
      </c>
      <c r="K136" s="11">
        <v>1438811418</v>
      </c>
      <c r="L136" s="17">
        <f t="shared" si="11"/>
        <v>42221.701597222222</v>
      </c>
      <c r="M136" s="21">
        <f t="shared" si="12"/>
        <v>29.798402777771116</v>
      </c>
      <c r="N136" s="11" t="b">
        <v>0</v>
      </c>
      <c r="O136" s="11">
        <v>0</v>
      </c>
      <c r="P136" s="11" t="b">
        <v>0</v>
      </c>
      <c r="Q136" s="11" t="s">
        <v>8267</v>
      </c>
      <c r="R136" s="18">
        <f t="shared" si="13"/>
        <v>0</v>
      </c>
      <c r="S136" s="19" t="e">
        <f t="shared" si="14"/>
        <v>#DIV/0!</v>
      </c>
      <c r="T136" s="11" t="s">
        <v>8310</v>
      </c>
      <c r="U136" s="11" t="s">
        <v>8313</v>
      </c>
    </row>
    <row r="137" spans="1:21" ht="42.75" x14ac:dyDescent="0.45">
      <c r="A137" s="11">
        <v>135</v>
      </c>
      <c r="B137" s="16" t="s">
        <v>137</v>
      </c>
      <c r="C137" s="16" t="s">
        <v>4246</v>
      </c>
      <c r="D137" s="23">
        <v>3000</v>
      </c>
      <c r="E137" s="23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7">
        <f t="shared" si="10"/>
        <v>41821.583333333328</v>
      </c>
      <c r="K137" s="11">
        <v>1401354597</v>
      </c>
      <c r="L137" s="17">
        <f t="shared" si="11"/>
        <v>41788.173576388886</v>
      </c>
      <c r="M137" s="21">
        <f t="shared" si="12"/>
        <v>33.409756944442051</v>
      </c>
      <c r="N137" s="11" t="b">
        <v>0</v>
      </c>
      <c r="O137" s="11">
        <v>5</v>
      </c>
      <c r="P137" s="11" t="b">
        <v>0</v>
      </c>
      <c r="Q137" s="11" t="s">
        <v>8267</v>
      </c>
      <c r="R137" s="18">
        <f t="shared" si="13"/>
        <v>0.13433333333333333</v>
      </c>
      <c r="S137" s="19">
        <f t="shared" si="14"/>
        <v>80.599999999999994</v>
      </c>
      <c r="T137" s="11" t="s">
        <v>8310</v>
      </c>
      <c r="U137" s="11" t="s">
        <v>8313</v>
      </c>
    </row>
    <row r="138" spans="1:21" ht="42.75" x14ac:dyDescent="0.45">
      <c r="A138" s="11">
        <v>136</v>
      </c>
      <c r="B138" s="16" t="s">
        <v>138</v>
      </c>
      <c r="C138" s="16" t="s">
        <v>4232</v>
      </c>
      <c r="D138" s="23">
        <v>3000</v>
      </c>
      <c r="E138" s="23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7">
        <f t="shared" si="10"/>
        <v>42140.219444444439</v>
      </c>
      <c r="K138" s="11">
        <v>1427968234</v>
      </c>
      <c r="L138" s="17">
        <f t="shared" si="11"/>
        <v>42096.201782407406</v>
      </c>
      <c r="M138" s="21">
        <f t="shared" si="12"/>
        <v>44.017662037033006</v>
      </c>
      <c r="N138" s="11" t="b">
        <v>0</v>
      </c>
      <c r="O138" s="11">
        <v>0</v>
      </c>
      <c r="P138" s="11" t="b">
        <v>0</v>
      </c>
      <c r="Q138" s="11" t="s">
        <v>8267</v>
      </c>
      <c r="R138" s="18">
        <f t="shared" si="13"/>
        <v>0</v>
      </c>
      <c r="S138" s="19" t="e">
        <f t="shared" si="14"/>
        <v>#DIV/0!</v>
      </c>
      <c r="T138" s="11" t="s">
        <v>8310</v>
      </c>
      <c r="U138" s="11" t="s">
        <v>8313</v>
      </c>
    </row>
    <row r="139" spans="1:21" ht="42.75" x14ac:dyDescent="0.45">
      <c r="A139" s="11">
        <v>137</v>
      </c>
      <c r="B139" s="16" t="s">
        <v>139</v>
      </c>
      <c r="C139" s="16" t="s">
        <v>4247</v>
      </c>
      <c r="D139" s="23">
        <v>55000</v>
      </c>
      <c r="E139" s="23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7">
        <f t="shared" si="10"/>
        <v>42289.365659722222</v>
      </c>
      <c r="K139" s="11">
        <v>1440337593</v>
      </c>
      <c r="L139" s="17">
        <f t="shared" si="11"/>
        <v>42239.365659722222</v>
      </c>
      <c r="M139" s="21">
        <f t="shared" si="12"/>
        <v>50</v>
      </c>
      <c r="N139" s="11" t="b">
        <v>0</v>
      </c>
      <c r="O139" s="11">
        <v>0</v>
      </c>
      <c r="P139" s="11" t="b">
        <v>0</v>
      </c>
      <c r="Q139" s="11" t="s">
        <v>8267</v>
      </c>
      <c r="R139" s="18">
        <f t="shared" si="13"/>
        <v>0</v>
      </c>
      <c r="S139" s="19" t="e">
        <f t="shared" si="14"/>
        <v>#DIV/0!</v>
      </c>
      <c r="T139" s="11" t="s">
        <v>8310</v>
      </c>
      <c r="U139" s="11" t="s">
        <v>8313</v>
      </c>
    </row>
    <row r="140" spans="1:21" ht="42.75" x14ac:dyDescent="0.45">
      <c r="A140" s="11">
        <v>138</v>
      </c>
      <c r="B140" s="16" t="s">
        <v>140</v>
      </c>
      <c r="C140" s="16" t="s">
        <v>4248</v>
      </c>
      <c r="D140" s="23">
        <v>150000</v>
      </c>
      <c r="E140" s="23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7">
        <f t="shared" si="10"/>
        <v>42216.999305555553</v>
      </c>
      <c r="K140" s="11">
        <v>1435731041</v>
      </c>
      <c r="L140" s="17">
        <f t="shared" si="11"/>
        <v>42186.049085648141</v>
      </c>
      <c r="M140" s="21">
        <f t="shared" si="12"/>
        <v>30.950219907412247</v>
      </c>
      <c r="N140" s="11" t="b">
        <v>0</v>
      </c>
      <c r="O140" s="11">
        <v>58</v>
      </c>
      <c r="P140" s="11" t="b">
        <v>0</v>
      </c>
      <c r="Q140" s="11" t="s">
        <v>8267</v>
      </c>
      <c r="R140" s="18">
        <f t="shared" si="13"/>
        <v>3.1413333333333335E-2</v>
      </c>
      <c r="S140" s="19">
        <f t="shared" si="14"/>
        <v>81.241379310344826</v>
      </c>
      <c r="T140" s="11" t="s">
        <v>8310</v>
      </c>
      <c r="U140" s="11" t="s">
        <v>8313</v>
      </c>
    </row>
    <row r="141" spans="1:21" ht="42.75" x14ac:dyDescent="0.45">
      <c r="A141" s="11">
        <v>139</v>
      </c>
      <c r="B141" s="16" t="s">
        <v>141</v>
      </c>
      <c r="C141" s="16" t="s">
        <v>4249</v>
      </c>
      <c r="D141" s="23">
        <v>500</v>
      </c>
      <c r="E141" s="23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7">
        <f t="shared" si="10"/>
        <v>42197.712638888886</v>
      </c>
      <c r="K141" s="11">
        <v>1435874772</v>
      </c>
      <c r="L141" s="17">
        <f t="shared" si="11"/>
        <v>42187.712638888886</v>
      </c>
      <c r="M141" s="21">
        <f t="shared" si="12"/>
        <v>10</v>
      </c>
      <c r="N141" s="11" t="b">
        <v>0</v>
      </c>
      <c r="O141" s="11">
        <v>1</v>
      </c>
      <c r="P141" s="11" t="b">
        <v>0</v>
      </c>
      <c r="Q141" s="11" t="s">
        <v>8267</v>
      </c>
      <c r="R141" s="18">
        <f t="shared" si="13"/>
        <v>1</v>
      </c>
      <c r="S141" s="19">
        <f t="shared" si="14"/>
        <v>500</v>
      </c>
      <c r="T141" s="11" t="s">
        <v>8310</v>
      </c>
      <c r="U141" s="11" t="s">
        <v>8313</v>
      </c>
    </row>
    <row r="142" spans="1:21" ht="42.75" x14ac:dyDescent="0.45">
      <c r="A142" s="11">
        <v>140</v>
      </c>
      <c r="B142" s="16" t="s">
        <v>142</v>
      </c>
      <c r="C142" s="16" t="s">
        <v>4250</v>
      </c>
      <c r="D142" s="23">
        <v>200000</v>
      </c>
      <c r="E142" s="23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7">
        <f t="shared" si="10"/>
        <v>42082.948287037034</v>
      </c>
      <c r="K142" s="11">
        <v>1424234732</v>
      </c>
      <c r="L142" s="17">
        <f t="shared" si="11"/>
        <v>42052.989953703705</v>
      </c>
      <c r="M142" s="21">
        <f t="shared" si="12"/>
        <v>29.958333333328483</v>
      </c>
      <c r="N142" s="11" t="b">
        <v>0</v>
      </c>
      <c r="O142" s="11">
        <v>0</v>
      </c>
      <c r="P142" s="11" t="b">
        <v>0</v>
      </c>
      <c r="Q142" s="11" t="s">
        <v>8267</v>
      </c>
      <c r="R142" s="18">
        <f t="shared" si="13"/>
        <v>0</v>
      </c>
      <c r="S142" s="19" t="e">
        <f t="shared" si="14"/>
        <v>#DIV/0!</v>
      </c>
      <c r="T142" s="11" t="s">
        <v>8310</v>
      </c>
      <c r="U142" s="11" t="s">
        <v>8313</v>
      </c>
    </row>
    <row r="143" spans="1:21" ht="42.75" x14ac:dyDescent="0.45">
      <c r="A143" s="11">
        <v>141</v>
      </c>
      <c r="B143" s="16" t="s">
        <v>143</v>
      </c>
      <c r="C143" s="16" t="s">
        <v>4251</v>
      </c>
      <c r="D143" s="23">
        <v>12000</v>
      </c>
      <c r="E143" s="23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7">
        <f t="shared" si="10"/>
        <v>42154.944710648146</v>
      </c>
      <c r="K143" s="11">
        <v>1429155623</v>
      </c>
      <c r="L143" s="17">
        <f t="shared" si="11"/>
        <v>42109.944710648146</v>
      </c>
      <c r="M143" s="21">
        <f t="shared" si="12"/>
        <v>45</v>
      </c>
      <c r="N143" s="11" t="b">
        <v>0</v>
      </c>
      <c r="O143" s="11">
        <v>28</v>
      </c>
      <c r="P143" s="11" t="b">
        <v>0</v>
      </c>
      <c r="Q143" s="11" t="s">
        <v>8267</v>
      </c>
      <c r="R143" s="18">
        <f t="shared" si="13"/>
        <v>0.10775</v>
      </c>
      <c r="S143" s="19">
        <f t="shared" si="14"/>
        <v>46.178571428571431</v>
      </c>
      <c r="T143" s="11" t="s">
        <v>8310</v>
      </c>
      <c r="U143" s="11" t="s">
        <v>8313</v>
      </c>
    </row>
    <row r="144" spans="1:21" ht="42.75" x14ac:dyDescent="0.45">
      <c r="A144" s="11">
        <v>142</v>
      </c>
      <c r="B144" s="16" t="s">
        <v>144</v>
      </c>
      <c r="C144" s="16" t="s">
        <v>4252</v>
      </c>
      <c r="D144" s="23">
        <v>3000</v>
      </c>
      <c r="E144" s="23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7">
        <f t="shared" si="10"/>
        <v>41959.726597222216</v>
      </c>
      <c r="K144" s="11">
        <v>1414358778</v>
      </c>
      <c r="L144" s="17">
        <f t="shared" si="11"/>
        <v>41938.684930555552</v>
      </c>
      <c r="M144" s="21">
        <f t="shared" si="12"/>
        <v>21.041666666664241</v>
      </c>
      <c r="N144" s="11" t="b">
        <v>0</v>
      </c>
      <c r="O144" s="11">
        <v>1</v>
      </c>
      <c r="P144" s="11" t="b">
        <v>0</v>
      </c>
      <c r="Q144" s="11" t="s">
        <v>8267</v>
      </c>
      <c r="R144" s="18">
        <f t="shared" si="13"/>
        <v>3.3333333333333335E-3</v>
      </c>
      <c r="S144" s="19">
        <f t="shared" si="14"/>
        <v>10</v>
      </c>
      <c r="T144" s="11" t="s">
        <v>8310</v>
      </c>
      <c r="U144" s="11" t="s">
        <v>8313</v>
      </c>
    </row>
    <row r="145" spans="1:21" ht="42.75" x14ac:dyDescent="0.45">
      <c r="A145" s="11">
        <v>143</v>
      </c>
      <c r="B145" s="16" t="s">
        <v>145</v>
      </c>
      <c r="C145" s="16" t="s">
        <v>4253</v>
      </c>
      <c r="D145" s="23">
        <v>5500</v>
      </c>
      <c r="E145" s="23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7">
        <f t="shared" si="10"/>
        <v>42616.038194444445</v>
      </c>
      <c r="K145" s="11">
        <v>1467941542</v>
      </c>
      <c r="L145" s="17">
        <f t="shared" si="11"/>
        <v>42558.855810185181</v>
      </c>
      <c r="M145" s="21">
        <f t="shared" si="12"/>
        <v>57.182384259263927</v>
      </c>
      <c r="N145" s="11" t="b">
        <v>0</v>
      </c>
      <c r="O145" s="11">
        <v>0</v>
      </c>
      <c r="P145" s="11" t="b">
        <v>0</v>
      </c>
      <c r="Q145" s="11" t="s">
        <v>8267</v>
      </c>
      <c r="R145" s="18">
        <f t="shared" si="13"/>
        <v>0</v>
      </c>
      <c r="S145" s="19" t="e">
        <f t="shared" si="14"/>
        <v>#DIV/0!</v>
      </c>
      <c r="T145" s="11" t="s">
        <v>8310</v>
      </c>
      <c r="U145" s="11" t="s">
        <v>8313</v>
      </c>
    </row>
    <row r="146" spans="1:21" ht="42.75" x14ac:dyDescent="0.45">
      <c r="A146" s="11">
        <v>144</v>
      </c>
      <c r="B146" s="16" t="s">
        <v>146</v>
      </c>
      <c r="C146" s="16" t="s">
        <v>4254</v>
      </c>
      <c r="D146" s="23">
        <v>7500</v>
      </c>
      <c r="E146" s="23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7">
        <f t="shared" si="10"/>
        <v>42107.512407407405</v>
      </c>
      <c r="K146" s="11">
        <v>1423765072</v>
      </c>
      <c r="L146" s="17">
        <f t="shared" si="11"/>
        <v>42047.554074074076</v>
      </c>
      <c r="M146" s="21">
        <f t="shared" si="12"/>
        <v>59.958333333328483</v>
      </c>
      <c r="N146" s="11" t="b">
        <v>0</v>
      </c>
      <c r="O146" s="11">
        <v>37</v>
      </c>
      <c r="P146" s="11" t="b">
        <v>0</v>
      </c>
      <c r="Q146" s="11" t="s">
        <v>8267</v>
      </c>
      <c r="R146" s="18">
        <f t="shared" si="13"/>
        <v>0.27600000000000002</v>
      </c>
      <c r="S146" s="19">
        <f t="shared" si="14"/>
        <v>55.945945945945944</v>
      </c>
      <c r="T146" s="11" t="s">
        <v>8310</v>
      </c>
      <c r="U146" s="11" t="s">
        <v>8313</v>
      </c>
    </row>
    <row r="147" spans="1:21" ht="42.75" x14ac:dyDescent="0.45">
      <c r="A147" s="11">
        <v>145</v>
      </c>
      <c r="B147" s="16" t="s">
        <v>147</v>
      </c>
      <c r="C147" s="16" t="s">
        <v>4255</v>
      </c>
      <c r="D147" s="23">
        <v>4500</v>
      </c>
      <c r="E147" s="23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7">
        <f t="shared" si="10"/>
        <v>42227.333935185183</v>
      </c>
      <c r="K147" s="11">
        <v>1436965252</v>
      </c>
      <c r="L147" s="17">
        <f t="shared" si="11"/>
        <v>42200.333935185183</v>
      </c>
      <c r="M147" s="21">
        <f t="shared" si="12"/>
        <v>27</v>
      </c>
      <c r="N147" s="11" t="b">
        <v>0</v>
      </c>
      <c r="O147" s="11">
        <v>9</v>
      </c>
      <c r="P147" s="11" t="b">
        <v>0</v>
      </c>
      <c r="Q147" s="11" t="s">
        <v>8267</v>
      </c>
      <c r="R147" s="18">
        <f t="shared" si="13"/>
        <v>7.5111111111111115E-2</v>
      </c>
      <c r="S147" s="19">
        <f t="shared" si="14"/>
        <v>37.555555555555557</v>
      </c>
      <c r="T147" s="11" t="s">
        <v>8310</v>
      </c>
      <c r="U147" s="11" t="s">
        <v>8313</v>
      </c>
    </row>
    <row r="148" spans="1:21" ht="42.75" x14ac:dyDescent="0.45">
      <c r="A148" s="11">
        <v>146</v>
      </c>
      <c r="B148" s="16" t="s">
        <v>148</v>
      </c>
      <c r="C148" s="16" t="s">
        <v>4256</v>
      </c>
      <c r="D148" s="23">
        <v>20000</v>
      </c>
      <c r="E148" s="23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7">
        <f t="shared" si="10"/>
        <v>42752.807847222219</v>
      </c>
      <c r="K148" s="11">
        <v>1479514998</v>
      </c>
      <c r="L148" s="17">
        <f t="shared" si="11"/>
        <v>42692.807847222219</v>
      </c>
      <c r="M148" s="21">
        <f t="shared" si="12"/>
        <v>60</v>
      </c>
      <c r="N148" s="11" t="b">
        <v>0</v>
      </c>
      <c r="O148" s="11">
        <v>3</v>
      </c>
      <c r="P148" s="11" t="b">
        <v>0</v>
      </c>
      <c r="Q148" s="11" t="s">
        <v>8267</v>
      </c>
      <c r="R148" s="18">
        <f t="shared" si="13"/>
        <v>5.7499999999999999E-3</v>
      </c>
      <c r="S148" s="19">
        <f t="shared" si="14"/>
        <v>38.333333333333336</v>
      </c>
      <c r="T148" s="11" t="s">
        <v>8310</v>
      </c>
      <c r="U148" s="11" t="s">
        <v>8313</v>
      </c>
    </row>
    <row r="149" spans="1:21" ht="28.5" x14ac:dyDescent="0.45">
      <c r="A149" s="11">
        <v>147</v>
      </c>
      <c r="B149" s="16" t="s">
        <v>149</v>
      </c>
      <c r="C149" s="16" t="s">
        <v>4257</v>
      </c>
      <c r="D149" s="23">
        <v>7000</v>
      </c>
      <c r="E149" s="23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7">
        <f t="shared" si="10"/>
        <v>42012.554166666661</v>
      </c>
      <c r="K149" s="11">
        <v>1417026340</v>
      </c>
      <c r="L149" s="17">
        <f t="shared" si="11"/>
        <v>41969.559490740743</v>
      </c>
      <c r="M149" s="21">
        <f t="shared" si="12"/>
        <v>42.994675925918273</v>
      </c>
      <c r="N149" s="11" t="b">
        <v>0</v>
      </c>
      <c r="O149" s="11">
        <v>0</v>
      </c>
      <c r="P149" s="11" t="b">
        <v>0</v>
      </c>
      <c r="Q149" s="11" t="s">
        <v>8267</v>
      </c>
      <c r="R149" s="18">
        <f t="shared" si="13"/>
        <v>0</v>
      </c>
      <c r="S149" s="19" t="e">
        <f t="shared" si="14"/>
        <v>#DIV/0!</v>
      </c>
      <c r="T149" s="11" t="s">
        <v>8310</v>
      </c>
      <c r="U149" s="11" t="s">
        <v>8313</v>
      </c>
    </row>
    <row r="150" spans="1:21" ht="42.75" x14ac:dyDescent="0.45">
      <c r="A150" s="11">
        <v>148</v>
      </c>
      <c r="B150" s="16" t="s">
        <v>150</v>
      </c>
      <c r="C150" s="16" t="s">
        <v>4258</v>
      </c>
      <c r="D150" s="23">
        <v>50000</v>
      </c>
      <c r="E150" s="23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7">
        <f t="shared" si="10"/>
        <v>42427.073333333326</v>
      </c>
      <c r="K150" s="11">
        <v>1453963536</v>
      </c>
      <c r="L150" s="17">
        <f t="shared" si="11"/>
        <v>42397.073333333326</v>
      </c>
      <c r="M150" s="21">
        <f t="shared" si="12"/>
        <v>30</v>
      </c>
      <c r="N150" s="11" t="b">
        <v>0</v>
      </c>
      <c r="O150" s="11">
        <v>2</v>
      </c>
      <c r="P150" s="11" t="b">
        <v>0</v>
      </c>
      <c r="Q150" s="11" t="s">
        <v>8267</v>
      </c>
      <c r="R150" s="18">
        <f t="shared" si="13"/>
        <v>8.0000000000000004E-4</v>
      </c>
      <c r="S150" s="19">
        <f t="shared" si="14"/>
        <v>20</v>
      </c>
      <c r="T150" s="11" t="s">
        <v>8310</v>
      </c>
      <c r="U150" s="11" t="s">
        <v>8313</v>
      </c>
    </row>
    <row r="151" spans="1:21" ht="42.75" x14ac:dyDescent="0.45">
      <c r="A151" s="11">
        <v>149</v>
      </c>
      <c r="B151" s="16" t="s">
        <v>151</v>
      </c>
      <c r="C151" s="16" t="s">
        <v>4259</v>
      </c>
      <c r="D151" s="23">
        <v>10000</v>
      </c>
      <c r="E151" s="23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7">
        <f t="shared" si="10"/>
        <v>41998.124999999993</v>
      </c>
      <c r="K151" s="11">
        <v>1416888470</v>
      </c>
      <c r="L151" s="17">
        <f t="shared" si="11"/>
        <v>41967.963773148142</v>
      </c>
      <c r="M151" s="21">
        <f t="shared" si="12"/>
        <v>30.161226851851097</v>
      </c>
      <c r="N151" s="11" t="b">
        <v>0</v>
      </c>
      <c r="O151" s="11">
        <v>6</v>
      </c>
      <c r="P151" s="11" t="b">
        <v>0</v>
      </c>
      <c r="Q151" s="11" t="s">
        <v>8267</v>
      </c>
      <c r="R151" s="18">
        <f t="shared" si="13"/>
        <v>9.1999999999999998E-3</v>
      </c>
      <c r="S151" s="19">
        <f t="shared" si="14"/>
        <v>15.333333333333334</v>
      </c>
      <c r="T151" s="11" t="s">
        <v>8310</v>
      </c>
      <c r="U151" s="11" t="s">
        <v>8313</v>
      </c>
    </row>
    <row r="152" spans="1:21" ht="42.75" x14ac:dyDescent="0.45">
      <c r="A152" s="11">
        <v>150</v>
      </c>
      <c r="B152" s="16" t="s">
        <v>152</v>
      </c>
      <c r="C152" s="16" t="s">
        <v>4260</v>
      </c>
      <c r="D152" s="23">
        <v>130000</v>
      </c>
      <c r="E152" s="23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7">
        <f t="shared" si="10"/>
        <v>42149.95349537037</v>
      </c>
      <c r="K152" s="11">
        <v>1427428382</v>
      </c>
      <c r="L152" s="17">
        <f t="shared" si="11"/>
        <v>42089.95349537037</v>
      </c>
      <c r="M152" s="21">
        <f t="shared" si="12"/>
        <v>60</v>
      </c>
      <c r="N152" s="11" t="b">
        <v>0</v>
      </c>
      <c r="O152" s="11">
        <v>67</v>
      </c>
      <c r="P152" s="11" t="b">
        <v>0</v>
      </c>
      <c r="Q152" s="11" t="s">
        <v>8267</v>
      </c>
      <c r="R152" s="18">
        <f t="shared" si="13"/>
        <v>0.23163076923076922</v>
      </c>
      <c r="S152" s="19">
        <f t="shared" si="14"/>
        <v>449.43283582089555</v>
      </c>
      <c r="T152" s="11" t="s">
        <v>8310</v>
      </c>
      <c r="U152" s="11" t="s">
        <v>8313</v>
      </c>
    </row>
    <row r="153" spans="1:21" ht="42.75" x14ac:dyDescent="0.45">
      <c r="A153" s="11">
        <v>151</v>
      </c>
      <c r="B153" s="16" t="s">
        <v>153</v>
      </c>
      <c r="C153" s="16" t="s">
        <v>4261</v>
      </c>
      <c r="D153" s="23">
        <v>250000</v>
      </c>
      <c r="E153" s="23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7">
        <f t="shared" si="10"/>
        <v>42173.342488425922</v>
      </c>
      <c r="K153" s="11">
        <v>1429449191</v>
      </c>
      <c r="L153" s="17">
        <f t="shared" si="11"/>
        <v>42113.342488425922</v>
      </c>
      <c r="M153" s="21">
        <f t="shared" si="12"/>
        <v>60</v>
      </c>
      <c r="N153" s="11" t="b">
        <v>0</v>
      </c>
      <c r="O153" s="11">
        <v>5</v>
      </c>
      <c r="P153" s="11" t="b">
        <v>0</v>
      </c>
      <c r="Q153" s="11" t="s">
        <v>8267</v>
      </c>
      <c r="R153" s="18">
        <f t="shared" si="13"/>
        <v>5.5999999999999995E-4</v>
      </c>
      <c r="S153" s="19">
        <f t="shared" si="14"/>
        <v>28</v>
      </c>
      <c r="T153" s="11" t="s">
        <v>8310</v>
      </c>
      <c r="U153" s="11" t="s">
        <v>8313</v>
      </c>
    </row>
    <row r="154" spans="1:21" ht="28.5" x14ac:dyDescent="0.45">
      <c r="A154" s="11">
        <v>152</v>
      </c>
      <c r="B154" s="16" t="s">
        <v>154</v>
      </c>
      <c r="C154" s="16" t="s">
        <v>4262</v>
      </c>
      <c r="D154" s="23">
        <v>380000</v>
      </c>
      <c r="E154" s="23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7">
        <f t="shared" si="10"/>
        <v>41904.869212962956</v>
      </c>
      <c r="K154" s="11">
        <v>1408845100</v>
      </c>
      <c r="L154" s="17">
        <f t="shared" si="11"/>
        <v>41874.869212962956</v>
      </c>
      <c r="M154" s="21">
        <f t="shared" si="12"/>
        <v>30</v>
      </c>
      <c r="N154" s="11" t="b">
        <v>0</v>
      </c>
      <c r="O154" s="11">
        <v>2</v>
      </c>
      <c r="P154" s="11" t="b">
        <v>0</v>
      </c>
      <c r="Q154" s="11" t="s">
        <v>8267</v>
      </c>
      <c r="R154" s="18">
        <f t="shared" si="13"/>
        <v>7.8947368421052633E-5</v>
      </c>
      <c r="S154" s="19">
        <f t="shared" si="14"/>
        <v>15</v>
      </c>
      <c r="T154" s="11" t="s">
        <v>8310</v>
      </c>
      <c r="U154" s="11" t="s">
        <v>8313</v>
      </c>
    </row>
    <row r="155" spans="1:21" ht="42.75" x14ac:dyDescent="0.45">
      <c r="A155" s="11">
        <v>153</v>
      </c>
      <c r="B155" s="16" t="s">
        <v>155</v>
      </c>
      <c r="C155" s="16" t="s">
        <v>4263</v>
      </c>
      <c r="D155" s="23">
        <v>50000</v>
      </c>
      <c r="E155" s="23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7">
        <f t="shared" si="10"/>
        <v>41975.419490740744</v>
      </c>
      <c r="K155" s="11">
        <v>1413900244</v>
      </c>
      <c r="L155" s="17">
        <f t="shared" si="11"/>
        <v>41933.377824074072</v>
      </c>
      <c r="M155" s="21">
        <f t="shared" si="12"/>
        <v>42.041666666671517</v>
      </c>
      <c r="N155" s="11" t="b">
        <v>0</v>
      </c>
      <c r="O155" s="11">
        <v>10</v>
      </c>
      <c r="P155" s="11" t="b">
        <v>0</v>
      </c>
      <c r="Q155" s="11" t="s">
        <v>8267</v>
      </c>
      <c r="R155" s="18">
        <f t="shared" si="13"/>
        <v>7.1799999999999998E-3</v>
      </c>
      <c r="S155" s="19">
        <f t="shared" si="14"/>
        <v>35.9</v>
      </c>
      <c r="T155" s="11" t="s">
        <v>8310</v>
      </c>
      <c r="U155" s="11" t="s">
        <v>8313</v>
      </c>
    </row>
    <row r="156" spans="1:21" ht="28.5" x14ac:dyDescent="0.45">
      <c r="A156" s="11">
        <v>154</v>
      </c>
      <c r="B156" s="16" t="s">
        <v>156</v>
      </c>
      <c r="C156" s="16" t="s">
        <v>4264</v>
      </c>
      <c r="D156" s="23">
        <v>1500</v>
      </c>
      <c r="E156" s="23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7">
        <f t="shared" si="10"/>
        <v>42158.339062499996</v>
      </c>
      <c r="K156" s="11">
        <v>1429621695</v>
      </c>
      <c r="L156" s="17">
        <f t="shared" si="11"/>
        <v>42115.339062499996</v>
      </c>
      <c r="M156" s="21">
        <f t="shared" si="12"/>
        <v>43</v>
      </c>
      <c r="N156" s="11" t="b">
        <v>0</v>
      </c>
      <c r="O156" s="11">
        <v>3</v>
      </c>
      <c r="P156" s="11" t="b">
        <v>0</v>
      </c>
      <c r="Q156" s="11" t="s">
        <v>8267</v>
      </c>
      <c r="R156" s="18">
        <f t="shared" si="13"/>
        <v>2.6666666666666668E-2</v>
      </c>
      <c r="S156" s="19">
        <f t="shared" si="14"/>
        <v>13.333333333333334</v>
      </c>
      <c r="T156" s="11" t="s">
        <v>8310</v>
      </c>
      <c r="U156" s="11" t="s">
        <v>8313</v>
      </c>
    </row>
    <row r="157" spans="1:21" ht="57" x14ac:dyDescent="0.45">
      <c r="A157" s="11">
        <v>155</v>
      </c>
      <c r="B157" s="16" t="s">
        <v>157</v>
      </c>
      <c r="C157" s="16" t="s">
        <v>4265</v>
      </c>
      <c r="D157" s="23">
        <v>1350000</v>
      </c>
      <c r="E157" s="23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7">
        <f t="shared" si="10"/>
        <v>42208.351099537038</v>
      </c>
      <c r="K157" s="11">
        <v>1434201935</v>
      </c>
      <c r="L157" s="17">
        <f t="shared" si="11"/>
        <v>42168.351099537038</v>
      </c>
      <c r="M157" s="21">
        <f t="shared" si="12"/>
        <v>40</v>
      </c>
      <c r="N157" s="11" t="b">
        <v>0</v>
      </c>
      <c r="O157" s="11">
        <v>4</v>
      </c>
      <c r="P157" s="11" t="b">
        <v>0</v>
      </c>
      <c r="Q157" s="11" t="s">
        <v>8267</v>
      </c>
      <c r="R157" s="18">
        <f t="shared" si="13"/>
        <v>6.0000000000000002E-5</v>
      </c>
      <c r="S157" s="19">
        <f t="shared" si="14"/>
        <v>20.25</v>
      </c>
      <c r="T157" s="11" t="s">
        <v>8310</v>
      </c>
      <c r="U157" s="11" t="s">
        <v>8313</v>
      </c>
    </row>
    <row r="158" spans="1:21" ht="42.75" x14ac:dyDescent="0.45">
      <c r="A158" s="11">
        <v>156</v>
      </c>
      <c r="B158" s="16" t="s">
        <v>158</v>
      </c>
      <c r="C158" s="16" t="s">
        <v>4266</v>
      </c>
      <c r="D158" s="23">
        <v>35000</v>
      </c>
      <c r="E158" s="23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7">
        <f t="shared" si="10"/>
        <v>41853.916620370372</v>
      </c>
      <c r="K158" s="11">
        <v>1401850796</v>
      </c>
      <c r="L158" s="17">
        <f t="shared" si="11"/>
        <v>41793.916620370372</v>
      </c>
      <c r="M158" s="21">
        <f t="shared" si="12"/>
        <v>60</v>
      </c>
      <c r="N158" s="11" t="b">
        <v>0</v>
      </c>
      <c r="O158" s="11">
        <v>15</v>
      </c>
      <c r="P158" s="11" t="b">
        <v>0</v>
      </c>
      <c r="Q158" s="11" t="s">
        <v>8267</v>
      </c>
      <c r="R158" s="18">
        <f t="shared" si="13"/>
        <v>5.0999999999999997E-2</v>
      </c>
      <c r="S158" s="19">
        <f t="shared" si="14"/>
        <v>119</v>
      </c>
      <c r="T158" s="11" t="s">
        <v>8310</v>
      </c>
      <c r="U158" s="11" t="s">
        <v>8313</v>
      </c>
    </row>
    <row r="159" spans="1:21" ht="42.75" x14ac:dyDescent="0.45">
      <c r="A159" s="11">
        <v>157</v>
      </c>
      <c r="B159" s="16" t="s">
        <v>159</v>
      </c>
      <c r="C159" s="16" t="s">
        <v>4267</v>
      </c>
      <c r="D159" s="23">
        <v>2995</v>
      </c>
      <c r="E159" s="23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7">
        <f t="shared" si="10"/>
        <v>42426.703379629624</v>
      </c>
      <c r="K159" s="11">
        <v>1453931572</v>
      </c>
      <c r="L159" s="17">
        <f t="shared" si="11"/>
        <v>42396.703379629624</v>
      </c>
      <c r="M159" s="21">
        <f t="shared" si="12"/>
        <v>30</v>
      </c>
      <c r="N159" s="11" t="b">
        <v>0</v>
      </c>
      <c r="O159" s="11">
        <v>2</v>
      </c>
      <c r="P159" s="11" t="b">
        <v>0</v>
      </c>
      <c r="Q159" s="11" t="s">
        <v>8267</v>
      </c>
      <c r="R159" s="18">
        <f t="shared" si="13"/>
        <v>2.671118530884808E-3</v>
      </c>
      <c r="S159" s="19">
        <f t="shared" si="14"/>
        <v>4</v>
      </c>
      <c r="T159" s="11" t="s">
        <v>8310</v>
      </c>
      <c r="U159" s="11" t="s">
        <v>8313</v>
      </c>
    </row>
    <row r="160" spans="1:21" ht="42.75" x14ac:dyDescent="0.45">
      <c r="A160" s="11">
        <v>158</v>
      </c>
      <c r="B160" s="16" t="s">
        <v>160</v>
      </c>
      <c r="C160" s="16" t="s">
        <v>4268</v>
      </c>
      <c r="D160" s="23">
        <v>5000</v>
      </c>
      <c r="E160" s="23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7">
        <f t="shared" si="10"/>
        <v>41933.868379629625</v>
      </c>
      <c r="K160" s="11">
        <v>1411350628</v>
      </c>
      <c r="L160" s="17">
        <f t="shared" si="11"/>
        <v>41903.868379629625</v>
      </c>
      <c r="M160" s="21">
        <f t="shared" si="12"/>
        <v>30</v>
      </c>
      <c r="N160" s="11" t="b">
        <v>0</v>
      </c>
      <c r="O160" s="11">
        <v>0</v>
      </c>
      <c r="P160" s="11" t="b">
        <v>0</v>
      </c>
      <c r="Q160" s="11" t="s">
        <v>8267</v>
      </c>
      <c r="R160" s="18">
        <f t="shared" si="13"/>
        <v>0</v>
      </c>
      <c r="S160" s="19" t="e">
        <f t="shared" si="14"/>
        <v>#DIV/0!</v>
      </c>
      <c r="T160" s="11" t="s">
        <v>8310</v>
      </c>
      <c r="U160" s="11" t="s">
        <v>8313</v>
      </c>
    </row>
    <row r="161" spans="1:21" ht="42.75" x14ac:dyDescent="0.45">
      <c r="A161" s="11">
        <v>159</v>
      </c>
      <c r="B161" s="16" t="s">
        <v>161</v>
      </c>
      <c r="C161" s="16" t="s">
        <v>4269</v>
      </c>
      <c r="D161" s="23">
        <v>500000</v>
      </c>
      <c r="E161" s="23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7">
        <f t="shared" si="10"/>
        <v>42554.226215277777</v>
      </c>
      <c r="K161" s="11">
        <v>1464085545</v>
      </c>
      <c r="L161" s="17">
        <f t="shared" si="11"/>
        <v>42514.226215277777</v>
      </c>
      <c r="M161" s="21">
        <f t="shared" si="12"/>
        <v>40</v>
      </c>
      <c r="N161" s="11" t="b">
        <v>0</v>
      </c>
      <c r="O161" s="11">
        <v>1</v>
      </c>
      <c r="P161" s="11" t="b">
        <v>0</v>
      </c>
      <c r="Q161" s="11" t="s">
        <v>8267</v>
      </c>
      <c r="R161" s="18">
        <f t="shared" si="13"/>
        <v>2.0000000000000002E-5</v>
      </c>
      <c r="S161" s="19">
        <f t="shared" si="14"/>
        <v>10</v>
      </c>
      <c r="T161" s="11" t="s">
        <v>8310</v>
      </c>
      <c r="U161" s="11" t="s">
        <v>8313</v>
      </c>
    </row>
    <row r="162" spans="1:21" ht="42.75" x14ac:dyDescent="0.45">
      <c r="A162" s="11">
        <v>160</v>
      </c>
      <c r="B162" s="16" t="s">
        <v>162</v>
      </c>
      <c r="C162" s="16" t="s">
        <v>4270</v>
      </c>
      <c r="D162" s="23">
        <v>5000</v>
      </c>
      <c r="E162" s="23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7">
        <f t="shared" si="10"/>
        <v>42231.70475694444</v>
      </c>
      <c r="K162" s="11">
        <v>1434491691</v>
      </c>
      <c r="L162" s="17">
        <f t="shared" si="11"/>
        <v>42171.70475694444</v>
      </c>
      <c r="M162" s="21">
        <f t="shared" si="12"/>
        <v>60</v>
      </c>
      <c r="N162" s="11" t="b">
        <v>0</v>
      </c>
      <c r="O162" s="11">
        <v>0</v>
      </c>
      <c r="P162" s="11" t="b">
        <v>0</v>
      </c>
      <c r="Q162" s="11" t="s">
        <v>8268</v>
      </c>
      <c r="R162" s="18">
        <f t="shared" si="13"/>
        <v>0</v>
      </c>
      <c r="S162" s="19" t="e">
        <f t="shared" si="14"/>
        <v>#DIV/0!</v>
      </c>
      <c r="T162" s="11" t="s">
        <v>8310</v>
      </c>
      <c r="U162" s="11" t="s">
        <v>8314</v>
      </c>
    </row>
    <row r="163" spans="1:21" ht="42.75" x14ac:dyDescent="0.45">
      <c r="A163" s="11">
        <v>161</v>
      </c>
      <c r="B163" s="16" t="s">
        <v>163</v>
      </c>
      <c r="C163" s="16" t="s">
        <v>4271</v>
      </c>
      <c r="D163" s="23">
        <v>50000</v>
      </c>
      <c r="E163" s="23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7">
        <f t="shared" si="10"/>
        <v>41822.479108796295</v>
      </c>
      <c r="K163" s="11">
        <v>1401726595</v>
      </c>
      <c r="L163" s="17">
        <f t="shared" si="11"/>
        <v>41792.479108796295</v>
      </c>
      <c r="M163" s="21">
        <f t="shared" si="12"/>
        <v>30</v>
      </c>
      <c r="N163" s="11" t="b">
        <v>0</v>
      </c>
      <c r="O163" s="11">
        <v>1</v>
      </c>
      <c r="P163" s="11" t="b">
        <v>0</v>
      </c>
      <c r="Q163" s="11" t="s">
        <v>8268</v>
      </c>
      <c r="R163" s="18">
        <f t="shared" si="13"/>
        <v>1E-4</v>
      </c>
      <c r="S163" s="19">
        <f t="shared" si="14"/>
        <v>5</v>
      </c>
      <c r="T163" s="11" t="s">
        <v>8310</v>
      </c>
      <c r="U163" s="11" t="s">
        <v>8314</v>
      </c>
    </row>
    <row r="164" spans="1:21" ht="42.75" x14ac:dyDescent="0.45">
      <c r="A164" s="11">
        <v>162</v>
      </c>
      <c r="B164" s="16" t="s">
        <v>164</v>
      </c>
      <c r="C164" s="16" t="s">
        <v>4272</v>
      </c>
      <c r="D164" s="23">
        <v>2800</v>
      </c>
      <c r="E164" s="23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7">
        <f t="shared" si="10"/>
        <v>41867.779166666667</v>
      </c>
      <c r="K164" s="11">
        <v>1405393356</v>
      </c>
      <c r="L164" s="17">
        <f t="shared" si="11"/>
        <v>41834.91847222222</v>
      </c>
      <c r="M164" s="21">
        <f t="shared" si="12"/>
        <v>32.86069444444729</v>
      </c>
      <c r="N164" s="11" t="b">
        <v>0</v>
      </c>
      <c r="O164" s="11">
        <v>10</v>
      </c>
      <c r="P164" s="11" t="b">
        <v>0</v>
      </c>
      <c r="Q164" s="11" t="s">
        <v>8268</v>
      </c>
      <c r="R164" s="18">
        <f t="shared" si="13"/>
        <v>0.15535714285714286</v>
      </c>
      <c r="S164" s="19">
        <f t="shared" si="14"/>
        <v>43.5</v>
      </c>
      <c r="T164" s="11" t="s">
        <v>8310</v>
      </c>
      <c r="U164" s="11" t="s">
        <v>8314</v>
      </c>
    </row>
    <row r="165" spans="1:21" ht="57" x14ac:dyDescent="0.45">
      <c r="A165" s="11">
        <v>163</v>
      </c>
      <c r="B165" s="16" t="s">
        <v>165</v>
      </c>
      <c r="C165" s="16" t="s">
        <v>4273</v>
      </c>
      <c r="D165" s="23">
        <v>2000000</v>
      </c>
      <c r="E165" s="23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7">
        <f t="shared" si="10"/>
        <v>42277.791666666664</v>
      </c>
      <c r="K165" s="11">
        <v>1440716654</v>
      </c>
      <c r="L165" s="17">
        <f t="shared" si="11"/>
        <v>42243.752939814811</v>
      </c>
      <c r="M165" s="21">
        <f t="shared" si="12"/>
        <v>34.038726851853426</v>
      </c>
      <c r="N165" s="11" t="b">
        <v>0</v>
      </c>
      <c r="O165" s="11">
        <v>0</v>
      </c>
      <c r="P165" s="11" t="b">
        <v>0</v>
      </c>
      <c r="Q165" s="11" t="s">
        <v>8268</v>
      </c>
      <c r="R165" s="18">
        <f t="shared" si="13"/>
        <v>0</v>
      </c>
      <c r="S165" s="19" t="e">
        <f t="shared" si="14"/>
        <v>#DIV/0!</v>
      </c>
      <c r="T165" s="11" t="s">
        <v>8310</v>
      </c>
      <c r="U165" s="11" t="s">
        <v>8314</v>
      </c>
    </row>
    <row r="166" spans="1:21" ht="42.75" x14ac:dyDescent="0.45">
      <c r="A166" s="11">
        <v>164</v>
      </c>
      <c r="B166" s="16" t="s">
        <v>166</v>
      </c>
      <c r="C166" s="16" t="s">
        <v>4274</v>
      </c>
      <c r="D166" s="23">
        <v>120000</v>
      </c>
      <c r="E166" s="23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7">
        <f t="shared" si="10"/>
        <v>41901.554409722223</v>
      </c>
      <c r="K166" s="11">
        <v>1405966701</v>
      </c>
      <c r="L166" s="17">
        <f t="shared" si="11"/>
        <v>41841.554409722223</v>
      </c>
      <c r="M166" s="21">
        <f t="shared" si="12"/>
        <v>60</v>
      </c>
      <c r="N166" s="11" t="b">
        <v>0</v>
      </c>
      <c r="O166" s="11">
        <v>7</v>
      </c>
      <c r="P166" s="11" t="b">
        <v>0</v>
      </c>
      <c r="Q166" s="11" t="s">
        <v>8268</v>
      </c>
      <c r="R166" s="18">
        <f t="shared" si="13"/>
        <v>5.3333333333333332E-3</v>
      </c>
      <c r="S166" s="19">
        <f t="shared" si="14"/>
        <v>91.428571428571431</v>
      </c>
      <c r="T166" s="11" t="s">
        <v>8310</v>
      </c>
      <c r="U166" s="11" t="s">
        <v>8314</v>
      </c>
    </row>
    <row r="167" spans="1:21" ht="28.5" x14ac:dyDescent="0.45">
      <c r="A167" s="11">
        <v>165</v>
      </c>
      <c r="B167" s="16" t="s">
        <v>167</v>
      </c>
      <c r="C167" s="16" t="s">
        <v>4275</v>
      </c>
      <c r="D167" s="23">
        <v>17000</v>
      </c>
      <c r="E167" s="23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7">
        <f t="shared" si="10"/>
        <v>42381.450509259252</v>
      </c>
      <c r="K167" s="11">
        <v>1450021724</v>
      </c>
      <c r="L167" s="17">
        <f t="shared" si="11"/>
        <v>42351.450509259252</v>
      </c>
      <c r="M167" s="21">
        <f t="shared" si="12"/>
        <v>30</v>
      </c>
      <c r="N167" s="11" t="b">
        <v>0</v>
      </c>
      <c r="O167" s="11">
        <v>0</v>
      </c>
      <c r="P167" s="11" t="b">
        <v>0</v>
      </c>
      <c r="Q167" s="11" t="s">
        <v>8268</v>
      </c>
      <c r="R167" s="18">
        <f t="shared" si="13"/>
        <v>0</v>
      </c>
      <c r="S167" s="19" t="e">
        <f t="shared" si="14"/>
        <v>#DIV/0!</v>
      </c>
      <c r="T167" s="11" t="s">
        <v>8310</v>
      </c>
      <c r="U167" s="11" t="s">
        <v>8314</v>
      </c>
    </row>
    <row r="168" spans="1:21" ht="42.75" x14ac:dyDescent="0.45">
      <c r="A168" s="11">
        <v>166</v>
      </c>
      <c r="B168" s="16" t="s">
        <v>168</v>
      </c>
      <c r="C168" s="16" t="s">
        <v>4276</v>
      </c>
      <c r="D168" s="23">
        <v>5000</v>
      </c>
      <c r="E168" s="23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7">
        <f t="shared" si="10"/>
        <v>42750.867615740739</v>
      </c>
      <c r="K168" s="11">
        <v>1481939362</v>
      </c>
      <c r="L168" s="17">
        <f t="shared" si="11"/>
        <v>42720.867615740739</v>
      </c>
      <c r="M168" s="21">
        <f t="shared" si="12"/>
        <v>30</v>
      </c>
      <c r="N168" s="11" t="b">
        <v>0</v>
      </c>
      <c r="O168" s="11">
        <v>1</v>
      </c>
      <c r="P168" s="11" t="b">
        <v>0</v>
      </c>
      <c r="Q168" s="11" t="s">
        <v>8268</v>
      </c>
      <c r="R168" s="18">
        <f t="shared" si="13"/>
        <v>0.6</v>
      </c>
      <c r="S168" s="19">
        <f t="shared" si="14"/>
        <v>3000</v>
      </c>
      <c r="T168" s="11" t="s">
        <v>8310</v>
      </c>
      <c r="U168" s="11" t="s">
        <v>8314</v>
      </c>
    </row>
    <row r="169" spans="1:21" ht="42.75" x14ac:dyDescent="0.45">
      <c r="A169" s="11">
        <v>167</v>
      </c>
      <c r="B169" s="16" t="s">
        <v>169</v>
      </c>
      <c r="C169" s="16" t="s">
        <v>4277</v>
      </c>
      <c r="D169" s="23">
        <v>110000</v>
      </c>
      <c r="E169" s="23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7">
        <f t="shared" si="10"/>
        <v>42220.719155092585</v>
      </c>
      <c r="K169" s="11">
        <v>1433542535</v>
      </c>
      <c r="L169" s="17">
        <f t="shared" si="11"/>
        <v>42160.719155092585</v>
      </c>
      <c r="M169" s="21">
        <f t="shared" si="12"/>
        <v>60</v>
      </c>
      <c r="N169" s="11" t="b">
        <v>0</v>
      </c>
      <c r="O169" s="11">
        <v>2</v>
      </c>
      <c r="P169" s="11" t="b">
        <v>0</v>
      </c>
      <c r="Q169" s="11" t="s">
        <v>8268</v>
      </c>
      <c r="R169" s="18">
        <f t="shared" si="13"/>
        <v>1E-4</v>
      </c>
      <c r="S169" s="19">
        <f t="shared" si="14"/>
        <v>5.5</v>
      </c>
      <c r="T169" s="11" t="s">
        <v>8310</v>
      </c>
      <c r="U169" s="11" t="s">
        <v>8314</v>
      </c>
    </row>
    <row r="170" spans="1:21" ht="42.75" x14ac:dyDescent="0.45">
      <c r="A170" s="11">
        <v>168</v>
      </c>
      <c r="B170" s="16" t="s">
        <v>170</v>
      </c>
      <c r="C170" s="16" t="s">
        <v>4278</v>
      </c>
      <c r="D170" s="23">
        <v>8000</v>
      </c>
      <c r="E170" s="23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7">
        <f t="shared" si="10"/>
        <v>42082.585300925923</v>
      </c>
      <c r="K170" s="11">
        <v>1424203370</v>
      </c>
      <c r="L170" s="17">
        <f t="shared" si="11"/>
        <v>42052.626967592594</v>
      </c>
      <c r="M170" s="21">
        <f t="shared" si="12"/>
        <v>29.958333333328483</v>
      </c>
      <c r="N170" s="11" t="b">
        <v>0</v>
      </c>
      <c r="O170" s="11">
        <v>3</v>
      </c>
      <c r="P170" s="11" t="b">
        <v>0</v>
      </c>
      <c r="Q170" s="11" t="s">
        <v>8268</v>
      </c>
      <c r="R170" s="18">
        <f t="shared" si="13"/>
        <v>4.0625000000000001E-2</v>
      </c>
      <c r="S170" s="19">
        <f t="shared" si="14"/>
        <v>108.33333333333333</v>
      </c>
      <c r="T170" s="11" t="s">
        <v>8310</v>
      </c>
      <c r="U170" s="11" t="s">
        <v>8314</v>
      </c>
    </row>
    <row r="171" spans="1:21" ht="42.75" x14ac:dyDescent="0.45">
      <c r="A171" s="11">
        <v>169</v>
      </c>
      <c r="B171" s="16" t="s">
        <v>171</v>
      </c>
      <c r="C171" s="16" t="s">
        <v>4279</v>
      </c>
      <c r="D171" s="23">
        <v>2500</v>
      </c>
      <c r="E171" s="23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7">
        <f t="shared" si="10"/>
        <v>41930.296979166662</v>
      </c>
      <c r="K171" s="11">
        <v>1411042059</v>
      </c>
      <c r="L171" s="17">
        <f t="shared" si="11"/>
        <v>41900.296979166662</v>
      </c>
      <c r="M171" s="21">
        <f t="shared" si="12"/>
        <v>30</v>
      </c>
      <c r="N171" s="11" t="b">
        <v>0</v>
      </c>
      <c r="O171" s="11">
        <v>10</v>
      </c>
      <c r="P171" s="11" t="b">
        <v>0</v>
      </c>
      <c r="Q171" s="11" t="s">
        <v>8268</v>
      </c>
      <c r="R171" s="18">
        <f t="shared" si="13"/>
        <v>0.224</v>
      </c>
      <c r="S171" s="19">
        <f t="shared" si="14"/>
        <v>56</v>
      </c>
      <c r="T171" s="11" t="s">
        <v>8310</v>
      </c>
      <c r="U171" s="11" t="s">
        <v>8314</v>
      </c>
    </row>
    <row r="172" spans="1:21" ht="42.75" x14ac:dyDescent="0.45">
      <c r="A172" s="11">
        <v>170</v>
      </c>
      <c r="B172" s="16" t="s">
        <v>172</v>
      </c>
      <c r="C172" s="16" t="s">
        <v>4280</v>
      </c>
      <c r="D172" s="23">
        <v>10000</v>
      </c>
      <c r="E172" s="23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7">
        <f t="shared" si="10"/>
        <v>42246.019444444442</v>
      </c>
      <c r="K172" s="11">
        <v>1438385283</v>
      </c>
      <c r="L172" s="17">
        <f t="shared" si="11"/>
        <v>42216.769479166665</v>
      </c>
      <c r="M172" s="21">
        <f t="shared" si="12"/>
        <v>29.249965277776937</v>
      </c>
      <c r="N172" s="11" t="b">
        <v>0</v>
      </c>
      <c r="O172" s="11">
        <v>10</v>
      </c>
      <c r="P172" s="11" t="b">
        <v>0</v>
      </c>
      <c r="Q172" s="11" t="s">
        <v>8268</v>
      </c>
      <c r="R172" s="18">
        <f t="shared" si="13"/>
        <v>3.2500000000000001E-2</v>
      </c>
      <c r="S172" s="19">
        <f t="shared" si="14"/>
        <v>32.5</v>
      </c>
      <c r="T172" s="11" t="s">
        <v>8310</v>
      </c>
      <c r="U172" s="11" t="s">
        <v>8314</v>
      </c>
    </row>
    <row r="173" spans="1:21" ht="42.75" x14ac:dyDescent="0.45">
      <c r="A173" s="11">
        <v>171</v>
      </c>
      <c r="B173" s="16" t="s">
        <v>173</v>
      </c>
      <c r="C173" s="16" t="s">
        <v>4281</v>
      </c>
      <c r="D173" s="23">
        <v>50000</v>
      </c>
      <c r="E173" s="23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7">
        <f t="shared" si="10"/>
        <v>42593.972384259258</v>
      </c>
      <c r="K173" s="11">
        <v>1465791614</v>
      </c>
      <c r="L173" s="17">
        <f t="shared" si="11"/>
        <v>42533.972384259258</v>
      </c>
      <c r="M173" s="21">
        <f t="shared" si="12"/>
        <v>60</v>
      </c>
      <c r="N173" s="11" t="b">
        <v>0</v>
      </c>
      <c r="O173" s="11">
        <v>1</v>
      </c>
      <c r="P173" s="11" t="b">
        <v>0</v>
      </c>
      <c r="Q173" s="11" t="s">
        <v>8268</v>
      </c>
      <c r="R173" s="18">
        <f t="shared" si="13"/>
        <v>2.0000000000000002E-5</v>
      </c>
      <c r="S173" s="19">
        <f t="shared" si="14"/>
        <v>1</v>
      </c>
      <c r="T173" s="11" t="s">
        <v>8310</v>
      </c>
      <c r="U173" s="11" t="s">
        <v>8314</v>
      </c>
    </row>
    <row r="174" spans="1:21" ht="42.75" x14ac:dyDescent="0.45">
      <c r="A174" s="11">
        <v>172</v>
      </c>
      <c r="B174" s="16" t="s">
        <v>174</v>
      </c>
      <c r="C174" s="16" t="s">
        <v>4282</v>
      </c>
      <c r="D174" s="23">
        <v>95000</v>
      </c>
      <c r="E174" s="23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7">
        <f t="shared" si="10"/>
        <v>42082.144942129627</v>
      </c>
      <c r="K174" s="11">
        <v>1423733323</v>
      </c>
      <c r="L174" s="17">
        <f t="shared" si="11"/>
        <v>42047.186608796292</v>
      </c>
      <c r="M174" s="21">
        <f t="shared" si="12"/>
        <v>34.958333333335759</v>
      </c>
      <c r="N174" s="11" t="b">
        <v>0</v>
      </c>
      <c r="O174" s="11">
        <v>0</v>
      </c>
      <c r="P174" s="11" t="b">
        <v>0</v>
      </c>
      <c r="Q174" s="11" t="s">
        <v>8268</v>
      </c>
      <c r="R174" s="18">
        <f t="shared" si="13"/>
        <v>0</v>
      </c>
      <c r="S174" s="19" t="e">
        <f t="shared" si="14"/>
        <v>#DIV/0!</v>
      </c>
      <c r="T174" s="11" t="s">
        <v>8310</v>
      </c>
      <c r="U174" s="11" t="s">
        <v>8314</v>
      </c>
    </row>
    <row r="175" spans="1:21" ht="42.75" x14ac:dyDescent="0.45">
      <c r="A175" s="11">
        <v>173</v>
      </c>
      <c r="B175" s="16" t="s">
        <v>175</v>
      </c>
      <c r="C175" s="16" t="s">
        <v>4283</v>
      </c>
      <c r="D175" s="23">
        <v>1110</v>
      </c>
      <c r="E175" s="23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7">
        <f t="shared" si="10"/>
        <v>42063.364675925921</v>
      </c>
      <c r="K175" s="11">
        <v>1422539108</v>
      </c>
      <c r="L175" s="17">
        <f t="shared" si="11"/>
        <v>42033.364675925921</v>
      </c>
      <c r="M175" s="21">
        <f t="shared" si="12"/>
        <v>30</v>
      </c>
      <c r="N175" s="11" t="b">
        <v>0</v>
      </c>
      <c r="O175" s="11">
        <v>0</v>
      </c>
      <c r="P175" s="11" t="b">
        <v>0</v>
      </c>
      <c r="Q175" s="11" t="s">
        <v>8268</v>
      </c>
      <c r="R175" s="18">
        <f t="shared" si="13"/>
        <v>0</v>
      </c>
      <c r="S175" s="19" t="e">
        <f t="shared" si="14"/>
        <v>#DIV/0!</v>
      </c>
      <c r="T175" s="11" t="s">
        <v>8310</v>
      </c>
      <c r="U175" s="11" t="s">
        <v>8314</v>
      </c>
    </row>
    <row r="176" spans="1:21" ht="42.75" x14ac:dyDescent="0.45">
      <c r="A176" s="11">
        <v>174</v>
      </c>
      <c r="B176" s="16" t="s">
        <v>176</v>
      </c>
      <c r="C176" s="16" t="s">
        <v>4284</v>
      </c>
      <c r="D176" s="23">
        <v>6000</v>
      </c>
      <c r="E176" s="23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7">
        <f t="shared" si="10"/>
        <v>42132.55064814815</v>
      </c>
      <c r="K176" s="11">
        <v>1425924776</v>
      </c>
      <c r="L176" s="17">
        <f t="shared" si="11"/>
        <v>42072.55064814815</v>
      </c>
      <c r="M176" s="21">
        <f t="shared" si="12"/>
        <v>60</v>
      </c>
      <c r="N176" s="11" t="b">
        <v>0</v>
      </c>
      <c r="O176" s="11">
        <v>0</v>
      </c>
      <c r="P176" s="11" t="b">
        <v>0</v>
      </c>
      <c r="Q176" s="11" t="s">
        <v>8268</v>
      </c>
      <c r="R176" s="18">
        <f t="shared" si="13"/>
        <v>0</v>
      </c>
      <c r="S176" s="19" t="e">
        <f t="shared" si="14"/>
        <v>#DIV/0!</v>
      </c>
      <c r="T176" s="11" t="s">
        <v>8310</v>
      </c>
      <c r="U176" s="11" t="s">
        <v>8314</v>
      </c>
    </row>
    <row r="177" spans="1:21" ht="42.75" x14ac:dyDescent="0.45">
      <c r="A177" s="11">
        <v>175</v>
      </c>
      <c r="B177" s="16" t="s">
        <v>177</v>
      </c>
      <c r="C177" s="16" t="s">
        <v>4285</v>
      </c>
      <c r="D177" s="23">
        <v>20000</v>
      </c>
      <c r="E177" s="23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7">
        <f t="shared" si="10"/>
        <v>41880.569571759253</v>
      </c>
      <c r="K177" s="11">
        <v>1407177611</v>
      </c>
      <c r="L177" s="17">
        <f t="shared" si="11"/>
        <v>41855.569571759253</v>
      </c>
      <c r="M177" s="21">
        <f t="shared" si="12"/>
        <v>25</v>
      </c>
      <c r="N177" s="11" t="b">
        <v>0</v>
      </c>
      <c r="O177" s="11">
        <v>26</v>
      </c>
      <c r="P177" s="11" t="b">
        <v>0</v>
      </c>
      <c r="Q177" s="11" t="s">
        <v>8268</v>
      </c>
      <c r="R177" s="18">
        <f t="shared" si="13"/>
        <v>6.4850000000000005E-2</v>
      </c>
      <c r="S177" s="19">
        <f t="shared" si="14"/>
        <v>49.884615384615387</v>
      </c>
      <c r="T177" s="11" t="s">
        <v>8310</v>
      </c>
      <c r="U177" s="11" t="s">
        <v>8314</v>
      </c>
    </row>
    <row r="178" spans="1:21" ht="42.75" x14ac:dyDescent="0.45">
      <c r="A178" s="11">
        <v>176</v>
      </c>
      <c r="B178" s="16" t="s">
        <v>178</v>
      </c>
      <c r="C178" s="16" t="s">
        <v>4286</v>
      </c>
      <c r="D178" s="23">
        <v>1500</v>
      </c>
      <c r="E178" s="23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7">
        <f t="shared" si="10"/>
        <v>42221.615729166668</v>
      </c>
      <c r="K178" s="11">
        <v>1436211999</v>
      </c>
      <c r="L178" s="17">
        <f t="shared" si="11"/>
        <v>42191.615729166668</v>
      </c>
      <c r="M178" s="21">
        <f t="shared" si="12"/>
        <v>30</v>
      </c>
      <c r="N178" s="11" t="b">
        <v>0</v>
      </c>
      <c r="O178" s="11">
        <v>0</v>
      </c>
      <c r="P178" s="11" t="b">
        <v>0</v>
      </c>
      <c r="Q178" s="11" t="s">
        <v>8268</v>
      </c>
      <c r="R178" s="18">
        <f t="shared" si="13"/>
        <v>0</v>
      </c>
      <c r="S178" s="19" t="e">
        <f t="shared" si="14"/>
        <v>#DIV/0!</v>
      </c>
      <c r="T178" s="11" t="s">
        <v>8310</v>
      </c>
      <c r="U178" s="11" t="s">
        <v>8314</v>
      </c>
    </row>
    <row r="179" spans="1:21" ht="28.5" x14ac:dyDescent="0.45">
      <c r="A179" s="11">
        <v>177</v>
      </c>
      <c r="B179" s="16" t="s">
        <v>179</v>
      </c>
      <c r="C179" s="16" t="s">
        <v>4287</v>
      </c>
      <c r="D179" s="23">
        <v>450</v>
      </c>
      <c r="E179" s="23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7">
        <f t="shared" si="10"/>
        <v>42086.797754629624</v>
      </c>
      <c r="K179" s="11">
        <v>1425690526</v>
      </c>
      <c r="L179" s="17">
        <f t="shared" si="11"/>
        <v>42069.839421296296</v>
      </c>
      <c r="M179" s="21">
        <f t="shared" si="12"/>
        <v>16.958333333328483</v>
      </c>
      <c r="N179" s="11" t="b">
        <v>0</v>
      </c>
      <c r="O179" s="11">
        <v>7</v>
      </c>
      <c r="P179" s="11" t="b">
        <v>0</v>
      </c>
      <c r="Q179" s="11" t="s">
        <v>8268</v>
      </c>
      <c r="R179" s="18">
        <f t="shared" si="13"/>
        <v>0.4</v>
      </c>
      <c r="S179" s="19">
        <f t="shared" si="14"/>
        <v>25.714285714285715</v>
      </c>
      <c r="T179" s="11" t="s">
        <v>8310</v>
      </c>
      <c r="U179" s="11" t="s">
        <v>8314</v>
      </c>
    </row>
    <row r="180" spans="1:21" ht="28.5" x14ac:dyDescent="0.45">
      <c r="A180" s="11">
        <v>178</v>
      </c>
      <c r="B180" s="16" t="s">
        <v>180</v>
      </c>
      <c r="C180" s="16" t="s">
        <v>4288</v>
      </c>
      <c r="D180" s="23">
        <v>500000</v>
      </c>
      <c r="E180" s="23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7">
        <f t="shared" si="10"/>
        <v>42334.788715277777</v>
      </c>
      <c r="K180" s="11">
        <v>1445986545</v>
      </c>
      <c r="L180" s="17">
        <f t="shared" si="11"/>
        <v>42304.747048611105</v>
      </c>
      <c r="M180" s="21">
        <f t="shared" si="12"/>
        <v>30.041666666671517</v>
      </c>
      <c r="N180" s="11" t="b">
        <v>0</v>
      </c>
      <c r="O180" s="11">
        <v>0</v>
      </c>
      <c r="P180" s="11" t="b">
        <v>0</v>
      </c>
      <c r="Q180" s="11" t="s">
        <v>8268</v>
      </c>
      <c r="R180" s="18">
        <f t="shared" si="13"/>
        <v>0</v>
      </c>
      <c r="S180" s="19" t="e">
        <f t="shared" si="14"/>
        <v>#DIV/0!</v>
      </c>
      <c r="T180" s="11" t="s">
        <v>8310</v>
      </c>
      <c r="U180" s="11" t="s">
        <v>8314</v>
      </c>
    </row>
    <row r="181" spans="1:21" ht="28.5" x14ac:dyDescent="0.45">
      <c r="A181" s="11">
        <v>179</v>
      </c>
      <c r="B181" s="16" t="s">
        <v>181</v>
      </c>
      <c r="C181" s="16" t="s">
        <v>4289</v>
      </c>
      <c r="D181" s="23">
        <v>1000</v>
      </c>
      <c r="E181" s="23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7">
        <f t="shared" si="10"/>
        <v>42432.872164351851</v>
      </c>
      <c r="K181" s="11">
        <v>1454464555</v>
      </c>
      <c r="L181" s="17">
        <f t="shared" si="11"/>
        <v>42402.872164351851</v>
      </c>
      <c r="M181" s="21">
        <f t="shared" si="12"/>
        <v>30</v>
      </c>
      <c r="N181" s="11" t="b">
        <v>0</v>
      </c>
      <c r="O181" s="11">
        <v>2</v>
      </c>
      <c r="P181" s="11" t="b">
        <v>0</v>
      </c>
      <c r="Q181" s="11" t="s">
        <v>8268</v>
      </c>
      <c r="R181" s="18">
        <f t="shared" si="13"/>
        <v>0.2</v>
      </c>
      <c r="S181" s="19">
        <f t="shared" si="14"/>
        <v>100</v>
      </c>
      <c r="T181" s="11" t="s">
        <v>8310</v>
      </c>
      <c r="U181" s="11" t="s">
        <v>8314</v>
      </c>
    </row>
    <row r="182" spans="1:21" ht="42.75" x14ac:dyDescent="0.45">
      <c r="A182" s="11">
        <v>180</v>
      </c>
      <c r="B182" s="16" t="s">
        <v>182</v>
      </c>
      <c r="C182" s="16" t="s">
        <v>4290</v>
      </c>
      <c r="D182" s="23">
        <v>1200</v>
      </c>
      <c r="E182" s="23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7">
        <f t="shared" si="10"/>
        <v>42107.583333333336</v>
      </c>
      <c r="K182" s="11">
        <v>1425512843</v>
      </c>
      <c r="L182" s="17">
        <f t="shared" si="11"/>
        <v>42067.782905092587</v>
      </c>
      <c r="M182" s="21">
        <f t="shared" si="12"/>
        <v>39.80042824074917</v>
      </c>
      <c r="N182" s="11" t="b">
        <v>0</v>
      </c>
      <c r="O182" s="11">
        <v>13</v>
      </c>
      <c r="P182" s="11" t="b">
        <v>0</v>
      </c>
      <c r="Q182" s="11" t="s">
        <v>8268</v>
      </c>
      <c r="R182" s="18">
        <f t="shared" si="13"/>
        <v>0.33416666666666667</v>
      </c>
      <c r="S182" s="19">
        <f t="shared" si="14"/>
        <v>30.846153846153847</v>
      </c>
      <c r="T182" s="11" t="s">
        <v>8310</v>
      </c>
      <c r="U182" s="11" t="s">
        <v>8314</v>
      </c>
    </row>
    <row r="183" spans="1:21" ht="42.75" x14ac:dyDescent="0.45">
      <c r="A183" s="11">
        <v>181</v>
      </c>
      <c r="B183" s="16" t="s">
        <v>183</v>
      </c>
      <c r="C183" s="16" t="s">
        <v>4291</v>
      </c>
      <c r="D183" s="23">
        <v>3423</v>
      </c>
      <c r="E183" s="23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7">
        <f t="shared" si="10"/>
        <v>42177.533506944441</v>
      </c>
      <c r="K183" s="11">
        <v>1432403295</v>
      </c>
      <c r="L183" s="17">
        <f t="shared" si="11"/>
        <v>42147.533506944441</v>
      </c>
      <c r="M183" s="21">
        <f t="shared" si="12"/>
        <v>30</v>
      </c>
      <c r="N183" s="11" t="b">
        <v>0</v>
      </c>
      <c r="O183" s="11">
        <v>4</v>
      </c>
      <c r="P183" s="11" t="b">
        <v>0</v>
      </c>
      <c r="Q183" s="11" t="s">
        <v>8268</v>
      </c>
      <c r="R183" s="18">
        <f t="shared" si="13"/>
        <v>0.21092608822670172</v>
      </c>
      <c r="S183" s="19">
        <f t="shared" si="14"/>
        <v>180.5</v>
      </c>
      <c r="T183" s="11" t="s">
        <v>8310</v>
      </c>
      <c r="U183" s="11" t="s">
        <v>8314</v>
      </c>
    </row>
    <row r="184" spans="1:21" ht="42.75" x14ac:dyDescent="0.45">
      <c r="A184" s="11">
        <v>182</v>
      </c>
      <c r="B184" s="16" t="s">
        <v>184</v>
      </c>
      <c r="C184" s="16" t="s">
        <v>4292</v>
      </c>
      <c r="D184" s="23">
        <v>1000</v>
      </c>
      <c r="E184" s="23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7">
        <f t="shared" si="10"/>
        <v>42741.803611111107</v>
      </c>
      <c r="K184" s="11">
        <v>1481156232</v>
      </c>
      <c r="L184" s="17">
        <f t="shared" si="11"/>
        <v>42711.803611111107</v>
      </c>
      <c r="M184" s="21">
        <f t="shared" si="12"/>
        <v>30</v>
      </c>
      <c r="N184" s="11" t="b">
        <v>0</v>
      </c>
      <c r="O184" s="11">
        <v>0</v>
      </c>
      <c r="P184" s="11" t="b">
        <v>0</v>
      </c>
      <c r="Q184" s="11" t="s">
        <v>8268</v>
      </c>
      <c r="R184" s="18">
        <f t="shared" si="13"/>
        <v>0</v>
      </c>
      <c r="S184" s="19" t="e">
        <f t="shared" si="14"/>
        <v>#DIV/0!</v>
      </c>
      <c r="T184" s="11" t="s">
        <v>8310</v>
      </c>
      <c r="U184" s="11" t="s">
        <v>8314</v>
      </c>
    </row>
    <row r="185" spans="1:21" x14ac:dyDescent="0.45">
      <c r="A185" s="11">
        <v>183</v>
      </c>
      <c r="B185" s="16" t="s">
        <v>185</v>
      </c>
      <c r="C185" s="16" t="s">
        <v>4293</v>
      </c>
      <c r="D185" s="23">
        <v>12500</v>
      </c>
      <c r="E185" s="23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7">
        <f t="shared" si="10"/>
        <v>41969.643634259257</v>
      </c>
      <c r="K185" s="11">
        <v>1414438010</v>
      </c>
      <c r="L185" s="17">
        <f t="shared" si="11"/>
        <v>41939.601967592593</v>
      </c>
      <c r="M185" s="21">
        <f t="shared" si="12"/>
        <v>30.041666666664241</v>
      </c>
      <c r="N185" s="11" t="b">
        <v>0</v>
      </c>
      <c r="O185" s="11">
        <v>12</v>
      </c>
      <c r="P185" s="11" t="b">
        <v>0</v>
      </c>
      <c r="Q185" s="11" t="s">
        <v>8268</v>
      </c>
      <c r="R185" s="18">
        <f t="shared" si="13"/>
        <v>0.35855999999999999</v>
      </c>
      <c r="S185" s="19">
        <f t="shared" si="14"/>
        <v>373.5</v>
      </c>
      <c r="T185" s="11" t="s">
        <v>8310</v>
      </c>
      <c r="U185" s="11" t="s">
        <v>8314</v>
      </c>
    </row>
    <row r="186" spans="1:21" ht="42.75" x14ac:dyDescent="0.45">
      <c r="A186" s="11">
        <v>184</v>
      </c>
      <c r="B186" s="16" t="s">
        <v>186</v>
      </c>
      <c r="C186" s="16" t="s">
        <v>4294</v>
      </c>
      <c r="D186" s="23">
        <v>1500</v>
      </c>
      <c r="E186" s="23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7">
        <f t="shared" si="10"/>
        <v>41882.957638888889</v>
      </c>
      <c r="K186" s="11">
        <v>1404586762</v>
      </c>
      <c r="L186" s="17">
        <f t="shared" si="11"/>
        <v>41825.58289351852</v>
      </c>
      <c r="M186" s="21">
        <f t="shared" si="12"/>
        <v>57.374745370369055</v>
      </c>
      <c r="N186" s="11" t="b">
        <v>0</v>
      </c>
      <c r="O186" s="11">
        <v>2</v>
      </c>
      <c r="P186" s="11" t="b">
        <v>0</v>
      </c>
      <c r="Q186" s="11" t="s">
        <v>8268</v>
      </c>
      <c r="R186" s="18">
        <f t="shared" si="13"/>
        <v>3.4000000000000002E-2</v>
      </c>
      <c r="S186" s="19">
        <f t="shared" si="14"/>
        <v>25.5</v>
      </c>
      <c r="T186" s="11" t="s">
        <v>8310</v>
      </c>
      <c r="U186" s="11" t="s">
        <v>8314</v>
      </c>
    </row>
    <row r="187" spans="1:21" x14ac:dyDescent="0.45">
      <c r="A187" s="11">
        <v>185</v>
      </c>
      <c r="B187" s="16" t="s">
        <v>187</v>
      </c>
      <c r="C187" s="16" t="s">
        <v>4295</v>
      </c>
      <c r="D187" s="23">
        <v>40000</v>
      </c>
      <c r="E187" s="23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7">
        <f t="shared" si="10"/>
        <v>42600.702997685185</v>
      </c>
      <c r="K187" s="11">
        <v>1468965139</v>
      </c>
      <c r="L187" s="17">
        <f t="shared" si="11"/>
        <v>42570.702997685185</v>
      </c>
      <c r="M187" s="21">
        <f t="shared" si="12"/>
        <v>30</v>
      </c>
      <c r="N187" s="11" t="b">
        <v>0</v>
      </c>
      <c r="O187" s="11">
        <v>10</v>
      </c>
      <c r="P187" s="11" t="b">
        <v>0</v>
      </c>
      <c r="Q187" s="11" t="s">
        <v>8268</v>
      </c>
      <c r="R187" s="18">
        <f t="shared" si="13"/>
        <v>5.5E-2</v>
      </c>
      <c r="S187" s="19">
        <f t="shared" si="14"/>
        <v>220</v>
      </c>
      <c r="T187" s="11" t="s">
        <v>8310</v>
      </c>
      <c r="U187" s="11" t="s">
        <v>8314</v>
      </c>
    </row>
    <row r="188" spans="1:21" ht="42.75" x14ac:dyDescent="0.45">
      <c r="A188" s="11">
        <v>186</v>
      </c>
      <c r="B188" s="16" t="s">
        <v>188</v>
      </c>
      <c r="C188" s="16" t="s">
        <v>4296</v>
      </c>
      <c r="D188" s="23">
        <v>5000</v>
      </c>
      <c r="E188" s="23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7">
        <f t="shared" si="10"/>
        <v>42797.624999999993</v>
      </c>
      <c r="K188" s="11">
        <v>1485977434</v>
      </c>
      <c r="L188" s="17">
        <f t="shared" si="11"/>
        <v>42767.604560185187</v>
      </c>
      <c r="M188" s="21">
        <f t="shared" si="12"/>
        <v>30.020439814805286</v>
      </c>
      <c r="N188" s="11" t="b">
        <v>0</v>
      </c>
      <c r="O188" s="11">
        <v>0</v>
      </c>
      <c r="P188" s="11" t="b">
        <v>0</v>
      </c>
      <c r="Q188" s="11" t="s">
        <v>8268</v>
      </c>
      <c r="R188" s="18">
        <f t="shared" si="13"/>
        <v>0</v>
      </c>
      <c r="S188" s="19" t="e">
        <f t="shared" si="14"/>
        <v>#DIV/0!</v>
      </c>
      <c r="T188" s="11" t="s">
        <v>8310</v>
      </c>
      <c r="U188" s="11" t="s">
        <v>8314</v>
      </c>
    </row>
    <row r="189" spans="1:21" ht="28.5" x14ac:dyDescent="0.45">
      <c r="A189" s="11">
        <v>187</v>
      </c>
      <c r="B189" s="16" t="s">
        <v>189</v>
      </c>
      <c r="C189" s="16" t="s">
        <v>4297</v>
      </c>
      <c r="D189" s="23">
        <v>5000</v>
      </c>
      <c r="E189" s="23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7">
        <f t="shared" si="10"/>
        <v>42206.082638888889</v>
      </c>
      <c r="K189" s="11">
        <v>1435383457</v>
      </c>
      <c r="L189" s="17">
        <f t="shared" si="11"/>
        <v>42182.02612268518</v>
      </c>
      <c r="M189" s="21">
        <f t="shared" si="12"/>
        <v>24.05651620370918</v>
      </c>
      <c r="N189" s="11" t="b">
        <v>0</v>
      </c>
      <c r="O189" s="11">
        <v>5</v>
      </c>
      <c r="P189" s="11" t="b">
        <v>0</v>
      </c>
      <c r="Q189" s="11" t="s">
        <v>8268</v>
      </c>
      <c r="R189" s="18">
        <f t="shared" si="13"/>
        <v>0.16</v>
      </c>
      <c r="S189" s="19">
        <f t="shared" si="14"/>
        <v>160</v>
      </c>
      <c r="T189" s="11" t="s">
        <v>8310</v>
      </c>
      <c r="U189" s="11" t="s">
        <v>8314</v>
      </c>
    </row>
    <row r="190" spans="1:21" ht="42.75" x14ac:dyDescent="0.45">
      <c r="A190" s="11">
        <v>188</v>
      </c>
      <c r="B190" s="16" t="s">
        <v>190</v>
      </c>
      <c r="C190" s="16" t="s">
        <v>4298</v>
      </c>
      <c r="D190" s="23">
        <v>1500</v>
      </c>
      <c r="E190" s="23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7">
        <f t="shared" si="10"/>
        <v>41886.974710648145</v>
      </c>
      <c r="K190" s="11">
        <v>1407299015</v>
      </c>
      <c r="L190" s="17">
        <f t="shared" si="11"/>
        <v>41856.974710648145</v>
      </c>
      <c r="M190" s="21">
        <f t="shared" si="12"/>
        <v>30</v>
      </c>
      <c r="N190" s="11" t="b">
        <v>0</v>
      </c>
      <c r="O190" s="11">
        <v>0</v>
      </c>
      <c r="P190" s="11" t="b">
        <v>0</v>
      </c>
      <c r="Q190" s="11" t="s">
        <v>8268</v>
      </c>
      <c r="R190" s="18">
        <f t="shared" si="13"/>
        <v>0</v>
      </c>
      <c r="S190" s="19" t="e">
        <f t="shared" si="14"/>
        <v>#DIV/0!</v>
      </c>
      <c r="T190" s="11" t="s">
        <v>8310</v>
      </c>
      <c r="U190" s="11" t="s">
        <v>8314</v>
      </c>
    </row>
    <row r="191" spans="1:21" ht="42.75" x14ac:dyDescent="0.45">
      <c r="A191" s="11">
        <v>189</v>
      </c>
      <c r="B191" s="16" t="s">
        <v>191</v>
      </c>
      <c r="C191" s="16" t="s">
        <v>4299</v>
      </c>
      <c r="D191" s="23">
        <v>500000</v>
      </c>
      <c r="E191" s="23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7">
        <f t="shared" si="10"/>
        <v>42616.482372685183</v>
      </c>
      <c r="K191" s="11">
        <v>1467736477</v>
      </c>
      <c r="L191" s="17">
        <f t="shared" si="11"/>
        <v>42556.482372685183</v>
      </c>
      <c r="M191" s="21">
        <f t="shared" si="12"/>
        <v>60</v>
      </c>
      <c r="N191" s="11" t="b">
        <v>0</v>
      </c>
      <c r="O191" s="11">
        <v>5</v>
      </c>
      <c r="P191" s="11" t="b">
        <v>0</v>
      </c>
      <c r="Q191" s="11" t="s">
        <v>8268</v>
      </c>
      <c r="R191" s="18">
        <f t="shared" si="13"/>
        <v>6.8999999999999997E-4</v>
      </c>
      <c r="S191" s="19">
        <f t="shared" si="14"/>
        <v>69</v>
      </c>
      <c r="T191" s="11" t="s">
        <v>8310</v>
      </c>
      <c r="U191" s="11" t="s">
        <v>8314</v>
      </c>
    </row>
    <row r="192" spans="1:21" x14ac:dyDescent="0.45">
      <c r="A192" s="11">
        <v>190</v>
      </c>
      <c r="B192" s="16" t="s">
        <v>192</v>
      </c>
      <c r="C192" s="16" t="s">
        <v>4300</v>
      </c>
      <c r="D192" s="23">
        <v>12000</v>
      </c>
      <c r="E192" s="23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7">
        <f t="shared" si="10"/>
        <v>42537.442662037036</v>
      </c>
      <c r="K192" s="11">
        <v>1465227446</v>
      </c>
      <c r="L192" s="17">
        <f t="shared" si="11"/>
        <v>42527.442662037036</v>
      </c>
      <c r="M192" s="21">
        <f t="shared" si="12"/>
        <v>10</v>
      </c>
      <c r="N192" s="11" t="b">
        <v>0</v>
      </c>
      <c r="O192" s="11">
        <v>1</v>
      </c>
      <c r="P192" s="11" t="b">
        <v>0</v>
      </c>
      <c r="Q192" s="11" t="s">
        <v>8268</v>
      </c>
      <c r="R192" s="18">
        <f t="shared" si="13"/>
        <v>4.1666666666666666E-3</v>
      </c>
      <c r="S192" s="19">
        <f t="shared" si="14"/>
        <v>50</v>
      </c>
      <c r="T192" s="11" t="s">
        <v>8310</v>
      </c>
      <c r="U192" s="11" t="s">
        <v>8314</v>
      </c>
    </row>
    <row r="193" spans="1:21" ht="42.75" x14ac:dyDescent="0.45">
      <c r="A193" s="11">
        <v>191</v>
      </c>
      <c r="B193" s="16" t="s">
        <v>193</v>
      </c>
      <c r="C193" s="16" t="s">
        <v>4301</v>
      </c>
      <c r="D193" s="23">
        <v>5000</v>
      </c>
      <c r="E193" s="23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7">
        <f t="shared" si="10"/>
        <v>42279.233078703699</v>
      </c>
      <c r="K193" s="11">
        <v>1440326138</v>
      </c>
      <c r="L193" s="17">
        <f t="shared" si="11"/>
        <v>42239.233078703699</v>
      </c>
      <c r="M193" s="21">
        <f t="shared" si="12"/>
        <v>40</v>
      </c>
      <c r="N193" s="11" t="b">
        <v>0</v>
      </c>
      <c r="O193" s="11">
        <v>3</v>
      </c>
      <c r="P193" s="11" t="b">
        <v>0</v>
      </c>
      <c r="Q193" s="11" t="s">
        <v>8268</v>
      </c>
      <c r="R193" s="18">
        <f t="shared" si="13"/>
        <v>0.05</v>
      </c>
      <c r="S193" s="19">
        <f t="shared" si="14"/>
        <v>83.333333333333329</v>
      </c>
      <c r="T193" s="11" t="s">
        <v>8310</v>
      </c>
      <c r="U193" s="11" t="s">
        <v>8314</v>
      </c>
    </row>
    <row r="194" spans="1:21" ht="42.75" x14ac:dyDescent="0.45">
      <c r="A194" s="11">
        <v>192</v>
      </c>
      <c r="B194" s="16" t="s">
        <v>194</v>
      </c>
      <c r="C194" s="16" t="s">
        <v>4302</v>
      </c>
      <c r="D194" s="23">
        <v>1000000</v>
      </c>
      <c r="E194" s="23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7">
        <f t="shared" si="10"/>
        <v>41929.583703703705</v>
      </c>
      <c r="K194" s="11">
        <v>1410980432</v>
      </c>
      <c r="L194" s="17">
        <f t="shared" si="11"/>
        <v>41899.583703703705</v>
      </c>
      <c r="M194" s="21">
        <f t="shared" si="12"/>
        <v>30</v>
      </c>
      <c r="N194" s="11" t="b">
        <v>0</v>
      </c>
      <c r="O194" s="11">
        <v>3</v>
      </c>
      <c r="P194" s="11" t="b">
        <v>0</v>
      </c>
      <c r="Q194" s="11" t="s">
        <v>8268</v>
      </c>
      <c r="R194" s="18">
        <f t="shared" si="13"/>
        <v>1.7E-5</v>
      </c>
      <c r="S194" s="19">
        <f t="shared" si="14"/>
        <v>5.666666666666667</v>
      </c>
      <c r="T194" s="11" t="s">
        <v>8310</v>
      </c>
      <c r="U194" s="11" t="s">
        <v>8314</v>
      </c>
    </row>
    <row r="195" spans="1:21" ht="42.75" x14ac:dyDescent="0.45">
      <c r="A195" s="11">
        <v>193</v>
      </c>
      <c r="B195" s="16" t="s">
        <v>195</v>
      </c>
      <c r="C195" s="16" t="s">
        <v>4303</v>
      </c>
      <c r="D195" s="23">
        <v>1000</v>
      </c>
      <c r="E195" s="23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7">
        <f t="shared" ref="J195:J258" si="15">(((I195/86400)+25569+(-5/24)))</f>
        <v>41971.768124999995</v>
      </c>
      <c r="K195" s="11">
        <v>1412029566</v>
      </c>
      <c r="L195" s="17">
        <f t="shared" ref="L195:L258" si="16">(((K195/86400)+25569+(-5/24)))</f>
        <v>41911.726458333331</v>
      </c>
      <c r="M195" s="21">
        <f t="shared" ref="M195:M258" si="17">J195-L195</f>
        <v>60.041666666664241</v>
      </c>
      <c r="N195" s="11" t="b">
        <v>0</v>
      </c>
      <c r="O195" s="11">
        <v>0</v>
      </c>
      <c r="P195" s="11" t="b">
        <v>0</v>
      </c>
      <c r="Q195" s="11" t="s">
        <v>8268</v>
      </c>
      <c r="R195" s="18">
        <f t="shared" ref="R195:R258" si="18">E195/D195</f>
        <v>0</v>
      </c>
      <c r="S195" s="19" t="e">
        <f t="shared" ref="S195:S258" si="19">E195/O195</f>
        <v>#DIV/0!</v>
      </c>
      <c r="T195" s="11" t="s">
        <v>8310</v>
      </c>
      <c r="U195" s="11" t="s">
        <v>8314</v>
      </c>
    </row>
    <row r="196" spans="1:21" ht="42.75" x14ac:dyDescent="0.45">
      <c r="A196" s="11">
        <v>194</v>
      </c>
      <c r="B196" s="16" t="s">
        <v>196</v>
      </c>
      <c r="C196" s="16" t="s">
        <v>4304</v>
      </c>
      <c r="D196" s="23">
        <v>2500</v>
      </c>
      <c r="E196" s="23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7">
        <f t="shared" si="15"/>
        <v>42435.788553240738</v>
      </c>
      <c r="K196" s="11">
        <v>1452124531</v>
      </c>
      <c r="L196" s="17">
        <f t="shared" si="16"/>
        <v>42375.788553240738</v>
      </c>
      <c r="M196" s="21">
        <f t="shared" si="17"/>
        <v>60</v>
      </c>
      <c r="N196" s="11" t="b">
        <v>0</v>
      </c>
      <c r="O196" s="11">
        <v>3</v>
      </c>
      <c r="P196" s="11" t="b">
        <v>0</v>
      </c>
      <c r="Q196" s="11" t="s">
        <v>8268</v>
      </c>
      <c r="R196" s="18">
        <f t="shared" si="18"/>
        <v>1.1999999999999999E-3</v>
      </c>
      <c r="S196" s="19">
        <f t="shared" si="19"/>
        <v>1</v>
      </c>
      <c r="T196" s="11" t="s">
        <v>8310</v>
      </c>
      <c r="U196" s="11" t="s">
        <v>8314</v>
      </c>
    </row>
    <row r="197" spans="1:21" ht="42.75" x14ac:dyDescent="0.45">
      <c r="A197" s="11">
        <v>195</v>
      </c>
      <c r="B197" s="16" t="s">
        <v>197</v>
      </c>
      <c r="C197" s="16" t="s">
        <v>4305</v>
      </c>
      <c r="D197" s="23">
        <v>2000000</v>
      </c>
      <c r="E197" s="23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7">
        <f t="shared" si="15"/>
        <v>42195.462175925924</v>
      </c>
      <c r="K197" s="11">
        <v>1431360332</v>
      </c>
      <c r="L197" s="17">
        <f t="shared" si="16"/>
        <v>42135.462175925924</v>
      </c>
      <c r="M197" s="21">
        <f t="shared" si="17"/>
        <v>60</v>
      </c>
      <c r="N197" s="11" t="b">
        <v>0</v>
      </c>
      <c r="O197" s="11">
        <v>0</v>
      </c>
      <c r="P197" s="11" t="b">
        <v>0</v>
      </c>
      <c r="Q197" s="11" t="s">
        <v>8268</v>
      </c>
      <c r="R197" s="18">
        <f t="shared" si="18"/>
        <v>0</v>
      </c>
      <c r="S197" s="19" t="e">
        <f t="shared" si="19"/>
        <v>#DIV/0!</v>
      </c>
      <c r="T197" s="11" t="s">
        <v>8310</v>
      </c>
      <c r="U197" s="11" t="s">
        <v>8314</v>
      </c>
    </row>
    <row r="198" spans="1:21" ht="42.75" x14ac:dyDescent="0.45">
      <c r="A198" s="11">
        <v>196</v>
      </c>
      <c r="B198" s="16" t="s">
        <v>198</v>
      </c>
      <c r="C198" s="16" t="s">
        <v>4306</v>
      </c>
      <c r="D198" s="23">
        <v>3500</v>
      </c>
      <c r="E198" s="23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7">
        <f t="shared" si="15"/>
        <v>42287.666666666664</v>
      </c>
      <c r="K198" s="11">
        <v>1442062898</v>
      </c>
      <c r="L198" s="17">
        <f t="shared" si="16"/>
        <v>42259.334467592591</v>
      </c>
      <c r="M198" s="21">
        <f t="shared" si="17"/>
        <v>28.332199074073287</v>
      </c>
      <c r="N198" s="11" t="b">
        <v>0</v>
      </c>
      <c r="O198" s="11">
        <v>19</v>
      </c>
      <c r="P198" s="11" t="b">
        <v>0</v>
      </c>
      <c r="Q198" s="11" t="s">
        <v>8268</v>
      </c>
      <c r="R198" s="18">
        <f t="shared" si="18"/>
        <v>0.41857142857142859</v>
      </c>
      <c r="S198" s="19">
        <f t="shared" si="19"/>
        <v>77.10526315789474</v>
      </c>
      <c r="T198" s="11" t="s">
        <v>8310</v>
      </c>
      <c r="U198" s="11" t="s">
        <v>8314</v>
      </c>
    </row>
    <row r="199" spans="1:21" ht="42.75" x14ac:dyDescent="0.45">
      <c r="A199" s="11">
        <v>197</v>
      </c>
      <c r="B199" s="16" t="s">
        <v>199</v>
      </c>
      <c r="C199" s="16" t="s">
        <v>4307</v>
      </c>
      <c r="D199" s="23">
        <v>2500</v>
      </c>
      <c r="E199" s="23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7">
        <f t="shared" si="15"/>
        <v>42783.666666666664</v>
      </c>
      <c r="K199" s="11">
        <v>1483734100</v>
      </c>
      <c r="L199" s="17">
        <f t="shared" si="16"/>
        <v>42741.640046296299</v>
      </c>
      <c r="M199" s="21">
        <f t="shared" si="17"/>
        <v>42.026620370364981</v>
      </c>
      <c r="N199" s="11" t="b">
        <v>0</v>
      </c>
      <c r="O199" s="11">
        <v>8</v>
      </c>
      <c r="P199" s="11" t="b">
        <v>0</v>
      </c>
      <c r="Q199" s="11" t="s">
        <v>8268</v>
      </c>
      <c r="R199" s="18">
        <f t="shared" si="18"/>
        <v>0.1048</v>
      </c>
      <c r="S199" s="19">
        <f t="shared" si="19"/>
        <v>32.75</v>
      </c>
      <c r="T199" s="11" t="s">
        <v>8310</v>
      </c>
      <c r="U199" s="11" t="s">
        <v>8314</v>
      </c>
    </row>
    <row r="200" spans="1:21" ht="42.75" x14ac:dyDescent="0.45">
      <c r="A200" s="11">
        <v>198</v>
      </c>
      <c r="B200" s="16" t="s">
        <v>200</v>
      </c>
      <c r="C200" s="16" t="s">
        <v>4308</v>
      </c>
      <c r="D200" s="23">
        <v>25000</v>
      </c>
      <c r="E200" s="23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7">
        <f t="shared" si="15"/>
        <v>41917.175023148149</v>
      </c>
      <c r="K200" s="11">
        <v>1409908322</v>
      </c>
      <c r="L200" s="17">
        <f t="shared" si="16"/>
        <v>41887.175023148149</v>
      </c>
      <c r="M200" s="21">
        <f t="shared" si="17"/>
        <v>30</v>
      </c>
      <c r="N200" s="11" t="b">
        <v>0</v>
      </c>
      <c r="O200" s="11">
        <v>6</v>
      </c>
      <c r="P200" s="11" t="b">
        <v>0</v>
      </c>
      <c r="Q200" s="11" t="s">
        <v>8268</v>
      </c>
      <c r="R200" s="18">
        <f t="shared" si="18"/>
        <v>1.116E-2</v>
      </c>
      <c r="S200" s="19">
        <f t="shared" si="19"/>
        <v>46.5</v>
      </c>
      <c r="T200" s="11" t="s">
        <v>8310</v>
      </c>
      <c r="U200" s="11" t="s">
        <v>8314</v>
      </c>
    </row>
    <row r="201" spans="1:21" ht="42.75" x14ac:dyDescent="0.45">
      <c r="A201" s="11">
        <v>199</v>
      </c>
      <c r="B201" s="16" t="s">
        <v>201</v>
      </c>
      <c r="C201" s="16" t="s">
        <v>4309</v>
      </c>
      <c r="D201" s="23">
        <v>10000</v>
      </c>
      <c r="E201" s="23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7">
        <f t="shared" si="15"/>
        <v>42613.915532407402</v>
      </c>
      <c r="K201" s="11">
        <v>1470106702</v>
      </c>
      <c r="L201" s="17">
        <f t="shared" si="16"/>
        <v>42583.915532407402</v>
      </c>
      <c r="M201" s="21">
        <f t="shared" si="17"/>
        <v>30</v>
      </c>
      <c r="N201" s="11" t="b">
        <v>0</v>
      </c>
      <c r="O201" s="11">
        <v>0</v>
      </c>
      <c r="P201" s="11" t="b">
        <v>0</v>
      </c>
      <c r="Q201" s="11" t="s">
        <v>8268</v>
      </c>
      <c r="R201" s="18">
        <f t="shared" si="18"/>
        <v>0</v>
      </c>
      <c r="S201" s="19" t="e">
        <f t="shared" si="19"/>
        <v>#DIV/0!</v>
      </c>
      <c r="T201" s="11" t="s">
        <v>8310</v>
      </c>
      <c r="U201" s="11" t="s">
        <v>8314</v>
      </c>
    </row>
    <row r="202" spans="1:21" ht="28.5" x14ac:dyDescent="0.45">
      <c r="A202" s="11">
        <v>200</v>
      </c>
      <c r="B202" s="16" t="s">
        <v>202</v>
      </c>
      <c r="C202" s="16" t="s">
        <v>4310</v>
      </c>
      <c r="D202" s="23">
        <v>6000</v>
      </c>
      <c r="E202" s="23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7">
        <f t="shared" si="15"/>
        <v>41896.875034722216</v>
      </c>
      <c r="K202" s="11">
        <v>1408154403</v>
      </c>
      <c r="L202" s="17">
        <f t="shared" si="16"/>
        <v>41866.875034722216</v>
      </c>
      <c r="M202" s="21">
        <f t="shared" si="17"/>
        <v>30</v>
      </c>
      <c r="N202" s="11" t="b">
        <v>0</v>
      </c>
      <c r="O202" s="11">
        <v>18</v>
      </c>
      <c r="P202" s="11" t="b">
        <v>0</v>
      </c>
      <c r="Q202" s="11" t="s">
        <v>8268</v>
      </c>
      <c r="R202" s="18">
        <f t="shared" si="18"/>
        <v>0.26192500000000002</v>
      </c>
      <c r="S202" s="19">
        <f t="shared" si="19"/>
        <v>87.308333333333337</v>
      </c>
      <c r="T202" s="11" t="s">
        <v>8310</v>
      </c>
      <c r="U202" s="11" t="s">
        <v>8314</v>
      </c>
    </row>
    <row r="203" spans="1:21" ht="42.75" x14ac:dyDescent="0.45">
      <c r="A203" s="11">
        <v>201</v>
      </c>
      <c r="B203" s="16" t="s">
        <v>203</v>
      </c>
      <c r="C203" s="16" t="s">
        <v>4311</v>
      </c>
      <c r="D203" s="23">
        <v>650</v>
      </c>
      <c r="E203" s="23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7">
        <f t="shared" si="15"/>
        <v>42043.610289351847</v>
      </c>
      <c r="K203" s="11">
        <v>1421696329</v>
      </c>
      <c r="L203" s="17">
        <f t="shared" si="16"/>
        <v>42023.610289351847</v>
      </c>
      <c r="M203" s="21">
        <f t="shared" si="17"/>
        <v>20</v>
      </c>
      <c r="N203" s="11" t="b">
        <v>0</v>
      </c>
      <c r="O203" s="11">
        <v>7</v>
      </c>
      <c r="P203" s="11" t="b">
        <v>0</v>
      </c>
      <c r="Q203" s="11" t="s">
        <v>8268</v>
      </c>
      <c r="R203" s="18">
        <f t="shared" si="18"/>
        <v>0.58461538461538465</v>
      </c>
      <c r="S203" s="19">
        <f t="shared" si="19"/>
        <v>54.285714285714285</v>
      </c>
      <c r="T203" s="11" t="s">
        <v>8310</v>
      </c>
      <c r="U203" s="11" t="s">
        <v>8314</v>
      </c>
    </row>
    <row r="204" spans="1:21" x14ac:dyDescent="0.45">
      <c r="A204" s="11">
        <v>202</v>
      </c>
      <c r="B204" s="16" t="s">
        <v>204</v>
      </c>
      <c r="C204" s="16" t="s">
        <v>4312</v>
      </c>
      <c r="D204" s="23">
        <v>6000</v>
      </c>
      <c r="E204" s="23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7">
        <f t="shared" si="15"/>
        <v>42285.665972222218</v>
      </c>
      <c r="K204" s="11">
        <v>1441750564</v>
      </c>
      <c r="L204" s="17">
        <f t="shared" si="16"/>
        <v>42255.719490740739</v>
      </c>
      <c r="M204" s="21">
        <f t="shared" si="17"/>
        <v>29.946481481478259</v>
      </c>
      <c r="N204" s="11" t="b">
        <v>0</v>
      </c>
      <c r="O204" s="11">
        <v>0</v>
      </c>
      <c r="P204" s="11" t="b">
        <v>0</v>
      </c>
      <c r="Q204" s="11" t="s">
        <v>8268</v>
      </c>
      <c r="R204" s="18">
        <f t="shared" si="18"/>
        <v>0</v>
      </c>
      <c r="S204" s="19" t="e">
        <f t="shared" si="19"/>
        <v>#DIV/0!</v>
      </c>
      <c r="T204" s="11" t="s">
        <v>8310</v>
      </c>
      <c r="U204" s="11" t="s">
        <v>8314</v>
      </c>
    </row>
    <row r="205" spans="1:21" ht="42.75" x14ac:dyDescent="0.45">
      <c r="A205" s="11">
        <v>203</v>
      </c>
      <c r="B205" s="16" t="s">
        <v>205</v>
      </c>
      <c r="C205" s="16" t="s">
        <v>4313</v>
      </c>
      <c r="D205" s="23">
        <v>2500</v>
      </c>
      <c r="E205" s="23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7">
        <f t="shared" si="15"/>
        <v>42033.639629629623</v>
      </c>
      <c r="K205" s="11">
        <v>1417378864</v>
      </c>
      <c r="L205" s="17">
        <f t="shared" si="16"/>
        <v>41973.639629629623</v>
      </c>
      <c r="M205" s="21">
        <f t="shared" si="17"/>
        <v>60</v>
      </c>
      <c r="N205" s="11" t="b">
        <v>0</v>
      </c>
      <c r="O205" s="11">
        <v>8</v>
      </c>
      <c r="P205" s="11" t="b">
        <v>0</v>
      </c>
      <c r="Q205" s="11" t="s">
        <v>8268</v>
      </c>
      <c r="R205" s="18">
        <f t="shared" si="18"/>
        <v>0.2984</v>
      </c>
      <c r="S205" s="19">
        <f t="shared" si="19"/>
        <v>93.25</v>
      </c>
      <c r="T205" s="11" t="s">
        <v>8310</v>
      </c>
      <c r="U205" s="11" t="s">
        <v>8314</v>
      </c>
    </row>
    <row r="206" spans="1:21" ht="42.75" x14ac:dyDescent="0.45">
      <c r="A206" s="11">
        <v>204</v>
      </c>
      <c r="B206" s="16" t="s">
        <v>206</v>
      </c>
      <c r="C206" s="16" t="s">
        <v>4314</v>
      </c>
      <c r="D206" s="23">
        <v>300000</v>
      </c>
      <c r="E206" s="23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7">
        <f t="shared" si="15"/>
        <v>42586.375034722216</v>
      </c>
      <c r="K206" s="11">
        <v>1467727203</v>
      </c>
      <c r="L206" s="17">
        <f t="shared" si="16"/>
        <v>42556.375034722216</v>
      </c>
      <c r="M206" s="21">
        <f t="shared" si="17"/>
        <v>30</v>
      </c>
      <c r="N206" s="11" t="b">
        <v>0</v>
      </c>
      <c r="O206" s="11">
        <v>1293</v>
      </c>
      <c r="P206" s="11" t="b">
        <v>0</v>
      </c>
      <c r="Q206" s="11" t="s">
        <v>8268</v>
      </c>
      <c r="R206" s="18">
        <f t="shared" si="18"/>
        <v>0.50721666666666665</v>
      </c>
      <c r="S206" s="19">
        <f t="shared" si="19"/>
        <v>117.68368136117556</v>
      </c>
      <c r="T206" s="11" t="s">
        <v>8310</v>
      </c>
      <c r="U206" s="11" t="s">
        <v>8314</v>
      </c>
    </row>
    <row r="207" spans="1:21" ht="42.75" x14ac:dyDescent="0.45">
      <c r="A207" s="11">
        <v>205</v>
      </c>
      <c r="B207" s="16" t="s">
        <v>207</v>
      </c>
      <c r="C207" s="16" t="s">
        <v>4315</v>
      </c>
      <c r="D207" s="23">
        <v>8000</v>
      </c>
      <c r="E207" s="23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7">
        <f t="shared" si="15"/>
        <v>42283.423865740733</v>
      </c>
      <c r="K207" s="11">
        <v>1441120222</v>
      </c>
      <c r="L207" s="17">
        <f t="shared" si="16"/>
        <v>42248.423865740733</v>
      </c>
      <c r="M207" s="21">
        <f t="shared" si="17"/>
        <v>35</v>
      </c>
      <c r="N207" s="11" t="b">
        <v>0</v>
      </c>
      <c r="O207" s="11">
        <v>17</v>
      </c>
      <c r="P207" s="11" t="b">
        <v>0</v>
      </c>
      <c r="Q207" s="11" t="s">
        <v>8268</v>
      </c>
      <c r="R207" s="18">
        <f t="shared" si="18"/>
        <v>0.16250000000000001</v>
      </c>
      <c r="S207" s="19">
        <f t="shared" si="19"/>
        <v>76.470588235294116</v>
      </c>
      <c r="T207" s="11" t="s">
        <v>8310</v>
      </c>
      <c r="U207" s="11" t="s">
        <v>8314</v>
      </c>
    </row>
    <row r="208" spans="1:21" ht="42.75" x14ac:dyDescent="0.45">
      <c r="A208" s="11">
        <v>206</v>
      </c>
      <c r="B208" s="16" t="s">
        <v>208</v>
      </c>
      <c r="C208" s="16" t="s">
        <v>4316</v>
      </c>
      <c r="D208" s="23">
        <v>12700</v>
      </c>
      <c r="E208" s="23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7">
        <f t="shared" si="15"/>
        <v>42587.79609953703</v>
      </c>
      <c r="K208" s="11">
        <v>1468627583</v>
      </c>
      <c r="L208" s="17">
        <f t="shared" si="16"/>
        <v>42566.79609953703</v>
      </c>
      <c r="M208" s="21">
        <f t="shared" si="17"/>
        <v>21</v>
      </c>
      <c r="N208" s="11" t="b">
        <v>0</v>
      </c>
      <c r="O208" s="11">
        <v>0</v>
      </c>
      <c r="P208" s="11" t="b">
        <v>0</v>
      </c>
      <c r="Q208" s="11" t="s">
        <v>8268</v>
      </c>
      <c r="R208" s="18">
        <f t="shared" si="18"/>
        <v>0</v>
      </c>
      <c r="S208" s="19" t="e">
        <f t="shared" si="19"/>
        <v>#DIV/0!</v>
      </c>
      <c r="T208" s="11" t="s">
        <v>8310</v>
      </c>
      <c r="U208" s="11" t="s">
        <v>8314</v>
      </c>
    </row>
    <row r="209" spans="1:21" ht="42.75" x14ac:dyDescent="0.45">
      <c r="A209" s="11">
        <v>207</v>
      </c>
      <c r="B209" s="16" t="s">
        <v>209</v>
      </c>
      <c r="C209" s="16" t="s">
        <v>4317</v>
      </c>
      <c r="D209" s="23">
        <v>14000</v>
      </c>
      <c r="E209" s="23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7">
        <f t="shared" si="15"/>
        <v>42007.988865740735</v>
      </c>
      <c r="K209" s="11">
        <v>1417754638</v>
      </c>
      <c r="L209" s="17">
        <f t="shared" si="16"/>
        <v>41977.988865740735</v>
      </c>
      <c r="M209" s="21">
        <f t="shared" si="17"/>
        <v>30</v>
      </c>
      <c r="N209" s="11" t="b">
        <v>0</v>
      </c>
      <c r="O209" s="11">
        <v>13</v>
      </c>
      <c r="P209" s="11" t="b">
        <v>0</v>
      </c>
      <c r="Q209" s="11" t="s">
        <v>8268</v>
      </c>
      <c r="R209" s="18">
        <f t="shared" si="18"/>
        <v>0.15214285714285714</v>
      </c>
      <c r="S209" s="19">
        <f t="shared" si="19"/>
        <v>163.84615384615384</v>
      </c>
      <c r="T209" s="11" t="s">
        <v>8310</v>
      </c>
      <c r="U209" s="11" t="s">
        <v>8314</v>
      </c>
    </row>
    <row r="210" spans="1:21" ht="42.75" x14ac:dyDescent="0.45">
      <c r="A210" s="11">
        <v>208</v>
      </c>
      <c r="B210" s="16" t="s">
        <v>210</v>
      </c>
      <c r="C210" s="16" t="s">
        <v>4318</v>
      </c>
      <c r="D210" s="23">
        <v>50000</v>
      </c>
      <c r="E210" s="23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7">
        <f t="shared" si="15"/>
        <v>41989.16165509259</v>
      </c>
      <c r="K210" s="11">
        <v>1416127967</v>
      </c>
      <c r="L210" s="17">
        <f t="shared" si="16"/>
        <v>41959.16165509259</v>
      </c>
      <c r="M210" s="21">
        <f t="shared" si="17"/>
        <v>30</v>
      </c>
      <c r="N210" s="11" t="b">
        <v>0</v>
      </c>
      <c r="O210" s="11">
        <v>0</v>
      </c>
      <c r="P210" s="11" t="b">
        <v>0</v>
      </c>
      <c r="Q210" s="11" t="s">
        <v>8268</v>
      </c>
      <c r="R210" s="18">
        <f t="shared" si="18"/>
        <v>0</v>
      </c>
      <c r="S210" s="19" t="e">
        <f t="shared" si="19"/>
        <v>#DIV/0!</v>
      </c>
      <c r="T210" s="11" t="s">
        <v>8310</v>
      </c>
      <c r="U210" s="11" t="s">
        <v>8314</v>
      </c>
    </row>
    <row r="211" spans="1:21" ht="42.75" x14ac:dyDescent="0.45">
      <c r="A211" s="11">
        <v>209</v>
      </c>
      <c r="B211" s="16" t="s">
        <v>211</v>
      </c>
      <c r="C211" s="16" t="s">
        <v>4319</v>
      </c>
      <c r="D211" s="23">
        <v>25000</v>
      </c>
      <c r="E211" s="23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7">
        <f t="shared" si="15"/>
        <v>42195.714525462965</v>
      </c>
      <c r="K211" s="11">
        <v>1433974135</v>
      </c>
      <c r="L211" s="17">
        <f t="shared" si="16"/>
        <v>42165.714525462965</v>
      </c>
      <c r="M211" s="21">
        <f t="shared" si="17"/>
        <v>30</v>
      </c>
      <c r="N211" s="11" t="b">
        <v>0</v>
      </c>
      <c r="O211" s="11">
        <v>0</v>
      </c>
      <c r="P211" s="11" t="b">
        <v>0</v>
      </c>
      <c r="Q211" s="11" t="s">
        <v>8268</v>
      </c>
      <c r="R211" s="18">
        <f t="shared" si="18"/>
        <v>0</v>
      </c>
      <c r="S211" s="19" t="e">
        <f t="shared" si="19"/>
        <v>#DIV/0!</v>
      </c>
      <c r="T211" s="11" t="s">
        <v>8310</v>
      </c>
      <c r="U211" s="11" t="s">
        <v>8314</v>
      </c>
    </row>
    <row r="212" spans="1:21" ht="42.75" x14ac:dyDescent="0.45">
      <c r="A212" s="11">
        <v>210</v>
      </c>
      <c r="B212" s="16" t="s">
        <v>212</v>
      </c>
      <c r="C212" s="16" t="s">
        <v>4320</v>
      </c>
      <c r="D212" s="23">
        <v>12000</v>
      </c>
      <c r="E212" s="23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7">
        <f t="shared" si="15"/>
        <v>42277.999999999993</v>
      </c>
      <c r="K212" s="11">
        <v>1441157592</v>
      </c>
      <c r="L212" s="17">
        <f t="shared" si="16"/>
        <v>42248.856388888882</v>
      </c>
      <c r="M212" s="21">
        <f t="shared" si="17"/>
        <v>29.143611111110658</v>
      </c>
      <c r="N212" s="11" t="b">
        <v>0</v>
      </c>
      <c r="O212" s="11">
        <v>33</v>
      </c>
      <c r="P212" s="11" t="b">
        <v>0</v>
      </c>
      <c r="Q212" s="11" t="s">
        <v>8268</v>
      </c>
      <c r="R212" s="18">
        <f t="shared" si="18"/>
        <v>0.2525</v>
      </c>
      <c r="S212" s="19">
        <f t="shared" si="19"/>
        <v>91.818181818181813</v>
      </c>
      <c r="T212" s="11" t="s">
        <v>8310</v>
      </c>
      <c r="U212" s="11" t="s">
        <v>8314</v>
      </c>
    </row>
    <row r="213" spans="1:21" ht="42.75" x14ac:dyDescent="0.45">
      <c r="A213" s="11">
        <v>211</v>
      </c>
      <c r="B213" s="16" t="s">
        <v>213</v>
      </c>
      <c r="C213" s="16" t="s">
        <v>4321</v>
      </c>
      <c r="D213" s="23">
        <v>5000</v>
      </c>
      <c r="E213" s="23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7">
        <f t="shared" si="15"/>
        <v>42265.951585648145</v>
      </c>
      <c r="K213" s="11">
        <v>1440042617</v>
      </c>
      <c r="L213" s="17">
        <f t="shared" si="16"/>
        <v>42235.951585648145</v>
      </c>
      <c r="M213" s="21">
        <f t="shared" si="17"/>
        <v>30</v>
      </c>
      <c r="N213" s="11" t="b">
        <v>0</v>
      </c>
      <c r="O213" s="11">
        <v>12</v>
      </c>
      <c r="P213" s="11" t="b">
        <v>0</v>
      </c>
      <c r="Q213" s="11" t="s">
        <v>8268</v>
      </c>
      <c r="R213" s="18">
        <f t="shared" si="18"/>
        <v>0.44600000000000001</v>
      </c>
      <c r="S213" s="19">
        <f t="shared" si="19"/>
        <v>185.83333333333334</v>
      </c>
      <c r="T213" s="11" t="s">
        <v>8310</v>
      </c>
      <c r="U213" s="11" t="s">
        <v>8314</v>
      </c>
    </row>
    <row r="214" spans="1:21" ht="28.5" x14ac:dyDescent="0.45">
      <c r="A214" s="11">
        <v>212</v>
      </c>
      <c r="B214" s="16" t="s">
        <v>214</v>
      </c>
      <c r="C214" s="16" t="s">
        <v>4322</v>
      </c>
      <c r="D214" s="23">
        <v>6300</v>
      </c>
      <c r="E214" s="23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7">
        <f t="shared" si="15"/>
        <v>42476.631018518521</v>
      </c>
      <c r="K214" s="11">
        <v>1455656920</v>
      </c>
      <c r="L214" s="17">
        <f t="shared" si="16"/>
        <v>42416.672685185178</v>
      </c>
      <c r="M214" s="21">
        <f t="shared" si="17"/>
        <v>59.958333333343035</v>
      </c>
      <c r="N214" s="11" t="b">
        <v>0</v>
      </c>
      <c r="O214" s="11">
        <v>1</v>
      </c>
      <c r="P214" s="11" t="b">
        <v>0</v>
      </c>
      <c r="Q214" s="11" t="s">
        <v>8268</v>
      </c>
      <c r="R214" s="18">
        <f t="shared" si="18"/>
        <v>1.5873015873015873E-4</v>
      </c>
      <c r="S214" s="19">
        <f t="shared" si="19"/>
        <v>1</v>
      </c>
      <c r="T214" s="11" t="s">
        <v>8310</v>
      </c>
      <c r="U214" s="11" t="s">
        <v>8314</v>
      </c>
    </row>
    <row r="215" spans="1:21" ht="42.75" x14ac:dyDescent="0.45">
      <c r="A215" s="11">
        <v>213</v>
      </c>
      <c r="B215" s="16" t="s">
        <v>215</v>
      </c>
      <c r="C215" s="16" t="s">
        <v>4323</v>
      </c>
      <c r="D215" s="23">
        <v>50000</v>
      </c>
      <c r="E215" s="23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7">
        <f t="shared" si="15"/>
        <v>42232.379641203697</v>
      </c>
      <c r="K215" s="11">
        <v>1437142547</v>
      </c>
      <c r="L215" s="17">
        <f t="shared" si="16"/>
        <v>42202.385960648149</v>
      </c>
      <c r="M215" s="21">
        <f t="shared" si="17"/>
        <v>29.993680555548053</v>
      </c>
      <c r="N215" s="11" t="b">
        <v>0</v>
      </c>
      <c r="O215" s="11">
        <v>1</v>
      </c>
      <c r="P215" s="11" t="b">
        <v>0</v>
      </c>
      <c r="Q215" s="11" t="s">
        <v>8268</v>
      </c>
      <c r="R215" s="18">
        <f t="shared" si="18"/>
        <v>4.0000000000000002E-4</v>
      </c>
      <c r="S215" s="19">
        <f t="shared" si="19"/>
        <v>20</v>
      </c>
      <c r="T215" s="11" t="s">
        <v>8310</v>
      </c>
      <c r="U215" s="11" t="s">
        <v>8314</v>
      </c>
    </row>
    <row r="216" spans="1:21" ht="42.75" x14ac:dyDescent="0.45">
      <c r="A216" s="11">
        <v>214</v>
      </c>
      <c r="B216" s="16" t="s">
        <v>216</v>
      </c>
      <c r="C216" s="16" t="s">
        <v>4324</v>
      </c>
      <c r="D216" s="23">
        <v>12500</v>
      </c>
      <c r="E216" s="23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7">
        <f t="shared" si="15"/>
        <v>42069.432280092595</v>
      </c>
      <c r="K216" s="11">
        <v>1420471349</v>
      </c>
      <c r="L216" s="17">
        <f t="shared" si="16"/>
        <v>42009.432280092595</v>
      </c>
      <c r="M216" s="21">
        <f t="shared" si="17"/>
        <v>60</v>
      </c>
      <c r="N216" s="11" t="b">
        <v>0</v>
      </c>
      <c r="O216" s="11">
        <v>1</v>
      </c>
      <c r="P216" s="11" t="b">
        <v>0</v>
      </c>
      <c r="Q216" s="11" t="s">
        <v>8268</v>
      </c>
      <c r="R216" s="18">
        <f t="shared" si="18"/>
        <v>8.0000000000000007E-5</v>
      </c>
      <c r="S216" s="19">
        <f t="shared" si="19"/>
        <v>1</v>
      </c>
      <c r="T216" s="11" t="s">
        <v>8310</v>
      </c>
      <c r="U216" s="11" t="s">
        <v>8314</v>
      </c>
    </row>
    <row r="217" spans="1:21" ht="42.75" x14ac:dyDescent="0.45">
      <c r="A217" s="11">
        <v>215</v>
      </c>
      <c r="B217" s="16" t="s">
        <v>217</v>
      </c>
      <c r="C217" s="16" t="s">
        <v>4325</v>
      </c>
      <c r="D217" s="23">
        <v>4400</v>
      </c>
      <c r="E217" s="23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7">
        <f t="shared" si="15"/>
        <v>42417.790972222218</v>
      </c>
      <c r="K217" s="11">
        <v>1452058282</v>
      </c>
      <c r="L217" s="17">
        <f t="shared" si="16"/>
        <v>42375.021782407406</v>
      </c>
      <c r="M217" s="21">
        <f t="shared" si="17"/>
        <v>42.769189814811398</v>
      </c>
      <c r="N217" s="11" t="b">
        <v>0</v>
      </c>
      <c r="O217" s="11">
        <v>1</v>
      </c>
      <c r="P217" s="11" t="b">
        <v>0</v>
      </c>
      <c r="Q217" s="11" t="s">
        <v>8268</v>
      </c>
      <c r="R217" s="18">
        <f t="shared" si="18"/>
        <v>2.2727272727272726E-3</v>
      </c>
      <c r="S217" s="19">
        <f t="shared" si="19"/>
        <v>10</v>
      </c>
      <c r="T217" s="11" t="s">
        <v>8310</v>
      </c>
      <c r="U217" s="11" t="s">
        <v>8314</v>
      </c>
    </row>
    <row r="218" spans="1:21" ht="42.75" x14ac:dyDescent="0.45">
      <c r="A218" s="11">
        <v>216</v>
      </c>
      <c r="B218" s="16" t="s">
        <v>218</v>
      </c>
      <c r="C218" s="16" t="s">
        <v>4326</v>
      </c>
      <c r="D218" s="23">
        <v>50000</v>
      </c>
      <c r="E218" s="23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7">
        <f t="shared" si="15"/>
        <v>42116.708761574067</v>
      </c>
      <c r="K218" s="11">
        <v>1425423637</v>
      </c>
      <c r="L218" s="17">
        <f t="shared" si="16"/>
        <v>42066.750428240739</v>
      </c>
      <c r="M218" s="21">
        <f t="shared" si="17"/>
        <v>49.958333333328483</v>
      </c>
      <c r="N218" s="11" t="b">
        <v>0</v>
      </c>
      <c r="O218" s="11">
        <v>84</v>
      </c>
      <c r="P218" s="11" t="b">
        <v>0</v>
      </c>
      <c r="Q218" s="11" t="s">
        <v>8268</v>
      </c>
      <c r="R218" s="18">
        <f t="shared" si="18"/>
        <v>0.55698440000000005</v>
      </c>
      <c r="S218" s="19">
        <f t="shared" si="19"/>
        <v>331.53833333333336</v>
      </c>
      <c r="T218" s="11" t="s">
        <v>8310</v>
      </c>
      <c r="U218" s="11" t="s">
        <v>8314</v>
      </c>
    </row>
    <row r="219" spans="1:21" x14ac:dyDescent="0.45">
      <c r="A219" s="11">
        <v>217</v>
      </c>
      <c r="B219" s="16" t="s">
        <v>219</v>
      </c>
      <c r="C219" s="16" t="s">
        <v>4327</v>
      </c>
      <c r="D219" s="23">
        <v>100000</v>
      </c>
      <c r="E219" s="23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7">
        <f t="shared" si="15"/>
        <v>42001.432280092595</v>
      </c>
      <c r="K219" s="11">
        <v>1417101749</v>
      </c>
      <c r="L219" s="17">
        <f t="shared" si="16"/>
        <v>41970.432280092595</v>
      </c>
      <c r="M219" s="21">
        <f t="shared" si="17"/>
        <v>31</v>
      </c>
      <c r="N219" s="11" t="b">
        <v>0</v>
      </c>
      <c r="O219" s="11">
        <v>38</v>
      </c>
      <c r="P219" s="11" t="b">
        <v>0</v>
      </c>
      <c r="Q219" s="11" t="s">
        <v>8268</v>
      </c>
      <c r="R219" s="18">
        <f t="shared" si="18"/>
        <v>0.11942999999999999</v>
      </c>
      <c r="S219" s="19">
        <f t="shared" si="19"/>
        <v>314.28947368421052</v>
      </c>
      <c r="T219" s="11" t="s">
        <v>8310</v>
      </c>
      <c r="U219" s="11" t="s">
        <v>8314</v>
      </c>
    </row>
    <row r="220" spans="1:21" ht="42.75" x14ac:dyDescent="0.45">
      <c r="A220" s="11">
        <v>218</v>
      </c>
      <c r="B220" s="16" t="s">
        <v>220</v>
      </c>
      <c r="C220" s="16" t="s">
        <v>4328</v>
      </c>
      <c r="D220" s="23">
        <v>5000</v>
      </c>
      <c r="E220" s="23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7">
        <f t="shared" si="15"/>
        <v>42139.420011574075</v>
      </c>
      <c r="K220" s="11">
        <v>1426518289</v>
      </c>
      <c r="L220" s="17">
        <f t="shared" si="16"/>
        <v>42079.420011574075</v>
      </c>
      <c r="M220" s="21">
        <f t="shared" si="17"/>
        <v>60</v>
      </c>
      <c r="N220" s="11" t="b">
        <v>0</v>
      </c>
      <c r="O220" s="11">
        <v>1</v>
      </c>
      <c r="P220" s="11" t="b">
        <v>0</v>
      </c>
      <c r="Q220" s="11" t="s">
        <v>8268</v>
      </c>
      <c r="R220" s="18">
        <f t="shared" si="18"/>
        <v>0.02</v>
      </c>
      <c r="S220" s="19">
        <f t="shared" si="19"/>
        <v>100</v>
      </c>
      <c r="T220" s="11" t="s">
        <v>8310</v>
      </c>
      <c r="U220" s="11" t="s">
        <v>8314</v>
      </c>
    </row>
    <row r="221" spans="1:21" ht="28.5" x14ac:dyDescent="0.45">
      <c r="A221" s="11">
        <v>219</v>
      </c>
      <c r="B221" s="16" t="s">
        <v>221</v>
      </c>
      <c r="C221" s="16" t="s">
        <v>4329</v>
      </c>
      <c r="D221" s="23">
        <v>50000</v>
      </c>
      <c r="E221" s="23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7">
        <f t="shared" si="15"/>
        <v>42461.082638888889</v>
      </c>
      <c r="K221" s="11">
        <v>1456732225</v>
      </c>
      <c r="L221" s="17">
        <f t="shared" si="16"/>
        <v>42429.118344907409</v>
      </c>
      <c r="M221" s="21">
        <f t="shared" si="17"/>
        <v>31.964293981480296</v>
      </c>
      <c r="N221" s="11" t="b">
        <v>0</v>
      </c>
      <c r="O221" s="11">
        <v>76</v>
      </c>
      <c r="P221" s="11" t="b">
        <v>0</v>
      </c>
      <c r="Q221" s="11" t="s">
        <v>8268</v>
      </c>
      <c r="R221" s="18">
        <f t="shared" si="18"/>
        <v>0.17630000000000001</v>
      </c>
      <c r="S221" s="19">
        <f t="shared" si="19"/>
        <v>115.98684210526316</v>
      </c>
      <c r="T221" s="11" t="s">
        <v>8310</v>
      </c>
      <c r="U221" s="11" t="s">
        <v>8314</v>
      </c>
    </row>
    <row r="222" spans="1:21" ht="42.75" x14ac:dyDescent="0.45">
      <c r="A222" s="11">
        <v>220</v>
      </c>
      <c r="B222" s="16" t="s">
        <v>222</v>
      </c>
      <c r="C222" s="16" t="s">
        <v>4330</v>
      </c>
      <c r="D222" s="23">
        <v>50000</v>
      </c>
      <c r="E222" s="23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7">
        <f t="shared" si="15"/>
        <v>42236.629166666666</v>
      </c>
      <c r="K222" s="11">
        <v>1436542030</v>
      </c>
      <c r="L222" s="17">
        <f t="shared" si="16"/>
        <v>42195.435532407406</v>
      </c>
      <c r="M222" s="21">
        <f t="shared" si="17"/>
        <v>41.193634259259852</v>
      </c>
      <c r="N222" s="11" t="b">
        <v>0</v>
      </c>
      <c r="O222" s="11">
        <v>3</v>
      </c>
      <c r="P222" s="11" t="b">
        <v>0</v>
      </c>
      <c r="Q222" s="11" t="s">
        <v>8268</v>
      </c>
      <c r="R222" s="18">
        <f t="shared" si="18"/>
        <v>7.1999999999999998E-3</v>
      </c>
      <c r="S222" s="19">
        <f t="shared" si="19"/>
        <v>120</v>
      </c>
      <c r="T222" s="11" t="s">
        <v>8310</v>
      </c>
      <c r="U222" s="11" t="s">
        <v>8314</v>
      </c>
    </row>
    <row r="223" spans="1:21" x14ac:dyDescent="0.45">
      <c r="A223" s="11">
        <v>221</v>
      </c>
      <c r="B223" s="16" t="s">
        <v>223</v>
      </c>
      <c r="C223" s="16" t="s">
        <v>4331</v>
      </c>
      <c r="D223" s="23">
        <v>50000</v>
      </c>
      <c r="E223" s="23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7">
        <f t="shared" si="15"/>
        <v>42091.587546296294</v>
      </c>
      <c r="K223" s="11">
        <v>1422389164</v>
      </c>
      <c r="L223" s="17">
        <f t="shared" si="16"/>
        <v>42031.629212962966</v>
      </c>
      <c r="M223" s="21">
        <f t="shared" si="17"/>
        <v>59.958333333328483</v>
      </c>
      <c r="N223" s="11" t="b">
        <v>0</v>
      </c>
      <c r="O223" s="11">
        <v>0</v>
      </c>
      <c r="P223" s="11" t="b">
        <v>0</v>
      </c>
      <c r="Q223" s="11" t="s">
        <v>8268</v>
      </c>
      <c r="R223" s="18">
        <f t="shared" si="18"/>
        <v>0</v>
      </c>
      <c r="S223" s="19" t="e">
        <f t="shared" si="19"/>
        <v>#DIV/0!</v>
      </c>
      <c r="T223" s="11" t="s">
        <v>8310</v>
      </c>
      <c r="U223" s="11" t="s">
        <v>8314</v>
      </c>
    </row>
    <row r="224" spans="1:21" ht="42.75" x14ac:dyDescent="0.45">
      <c r="A224" s="11">
        <v>222</v>
      </c>
      <c r="B224" s="16" t="s">
        <v>224</v>
      </c>
      <c r="C224" s="16" t="s">
        <v>4332</v>
      </c>
      <c r="D224" s="23">
        <v>1000</v>
      </c>
      <c r="E224" s="23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7">
        <f t="shared" si="15"/>
        <v>42089.902083333327</v>
      </c>
      <c r="K224" s="11">
        <v>1422383318</v>
      </c>
      <c r="L224" s="17">
        <f t="shared" si="16"/>
        <v>42031.561550925922</v>
      </c>
      <c r="M224" s="21">
        <f t="shared" si="17"/>
        <v>58.34053240740468</v>
      </c>
      <c r="N224" s="11" t="b">
        <v>0</v>
      </c>
      <c r="O224" s="11">
        <v>2</v>
      </c>
      <c r="P224" s="11" t="b">
        <v>0</v>
      </c>
      <c r="Q224" s="11" t="s">
        <v>8268</v>
      </c>
      <c r="R224" s="18">
        <f t="shared" si="18"/>
        <v>0.13</v>
      </c>
      <c r="S224" s="19">
        <f t="shared" si="19"/>
        <v>65</v>
      </c>
      <c r="T224" s="11" t="s">
        <v>8310</v>
      </c>
      <c r="U224" s="11" t="s">
        <v>8314</v>
      </c>
    </row>
    <row r="225" spans="1:21" ht="42.75" x14ac:dyDescent="0.45">
      <c r="A225" s="11">
        <v>223</v>
      </c>
      <c r="B225" s="16" t="s">
        <v>225</v>
      </c>
      <c r="C225" s="16" t="s">
        <v>4333</v>
      </c>
      <c r="D225" s="23">
        <v>1500000</v>
      </c>
      <c r="E225" s="23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7">
        <f t="shared" si="15"/>
        <v>42511.836805555555</v>
      </c>
      <c r="K225" s="11">
        <v>1461287350</v>
      </c>
      <c r="L225" s="17">
        <f t="shared" si="16"/>
        <v>42481.839699074073</v>
      </c>
      <c r="M225" s="21">
        <f t="shared" si="17"/>
        <v>29.997106481481751</v>
      </c>
      <c r="N225" s="11" t="b">
        <v>0</v>
      </c>
      <c r="O225" s="11">
        <v>0</v>
      </c>
      <c r="P225" s="11" t="b">
        <v>0</v>
      </c>
      <c r="Q225" s="11" t="s">
        <v>8268</v>
      </c>
      <c r="R225" s="18">
        <f t="shared" si="18"/>
        <v>0</v>
      </c>
      <c r="S225" s="19" t="e">
        <f t="shared" si="19"/>
        <v>#DIV/0!</v>
      </c>
      <c r="T225" s="11" t="s">
        <v>8310</v>
      </c>
      <c r="U225" s="11" t="s">
        <v>8314</v>
      </c>
    </row>
    <row r="226" spans="1:21" ht="42.75" x14ac:dyDescent="0.45">
      <c r="A226" s="11">
        <v>224</v>
      </c>
      <c r="B226" s="16" t="s">
        <v>226</v>
      </c>
      <c r="C226" s="16" t="s">
        <v>4334</v>
      </c>
      <c r="D226" s="23">
        <v>6000000</v>
      </c>
      <c r="E226" s="23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7">
        <f t="shared" si="15"/>
        <v>42195.026921296296</v>
      </c>
      <c r="K226" s="11">
        <v>1431322726</v>
      </c>
      <c r="L226" s="17">
        <f t="shared" si="16"/>
        <v>42135.026921296296</v>
      </c>
      <c r="M226" s="21">
        <f t="shared" si="17"/>
        <v>60</v>
      </c>
      <c r="N226" s="11" t="b">
        <v>0</v>
      </c>
      <c r="O226" s="11">
        <v>0</v>
      </c>
      <c r="P226" s="11" t="b">
        <v>0</v>
      </c>
      <c r="Q226" s="11" t="s">
        <v>8268</v>
      </c>
      <c r="R226" s="18">
        <f t="shared" si="18"/>
        <v>0</v>
      </c>
      <c r="S226" s="19" t="e">
        <f t="shared" si="19"/>
        <v>#DIV/0!</v>
      </c>
      <c r="T226" s="11" t="s">
        <v>8310</v>
      </c>
      <c r="U226" s="11" t="s">
        <v>8314</v>
      </c>
    </row>
    <row r="227" spans="1:21" ht="42.75" x14ac:dyDescent="0.45">
      <c r="A227" s="11">
        <v>225</v>
      </c>
      <c r="B227" s="16" t="s">
        <v>227</v>
      </c>
      <c r="C227" s="16" t="s">
        <v>4335</v>
      </c>
      <c r="D227" s="23">
        <v>200</v>
      </c>
      <c r="E227" s="23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7">
        <f t="shared" si="15"/>
        <v>42468.711273148147</v>
      </c>
      <c r="K227" s="11">
        <v>1457564654</v>
      </c>
      <c r="L227" s="17">
        <f t="shared" si="16"/>
        <v>42438.752939814811</v>
      </c>
      <c r="M227" s="21">
        <f t="shared" si="17"/>
        <v>29.958333333335759</v>
      </c>
      <c r="N227" s="11" t="b">
        <v>0</v>
      </c>
      <c r="O227" s="11">
        <v>0</v>
      </c>
      <c r="P227" s="11" t="b">
        <v>0</v>
      </c>
      <c r="Q227" s="11" t="s">
        <v>8268</v>
      </c>
      <c r="R227" s="18">
        <f t="shared" si="18"/>
        <v>0</v>
      </c>
      <c r="S227" s="19" t="e">
        <f t="shared" si="19"/>
        <v>#DIV/0!</v>
      </c>
      <c r="T227" s="11" t="s">
        <v>8310</v>
      </c>
      <c r="U227" s="11" t="s">
        <v>8314</v>
      </c>
    </row>
    <row r="228" spans="1:21" ht="42.75" x14ac:dyDescent="0.45">
      <c r="A228" s="11">
        <v>226</v>
      </c>
      <c r="B228" s="16" t="s">
        <v>228</v>
      </c>
      <c r="C228" s="16" t="s">
        <v>4336</v>
      </c>
      <c r="D228" s="23">
        <v>29000</v>
      </c>
      <c r="E228" s="23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7">
        <f t="shared" si="15"/>
        <v>42155.186805555553</v>
      </c>
      <c r="K228" s="11">
        <v>1428854344</v>
      </c>
      <c r="L228" s="17">
        <f t="shared" si="16"/>
        <v>42106.457685185182</v>
      </c>
      <c r="M228" s="21">
        <f t="shared" si="17"/>
        <v>48.729120370371675</v>
      </c>
      <c r="N228" s="11" t="b">
        <v>0</v>
      </c>
      <c r="O228" s="11">
        <v>2</v>
      </c>
      <c r="P228" s="11" t="b">
        <v>0</v>
      </c>
      <c r="Q228" s="11" t="s">
        <v>8268</v>
      </c>
      <c r="R228" s="18">
        <f t="shared" si="18"/>
        <v>8.6206896551724137E-3</v>
      </c>
      <c r="S228" s="19">
        <f t="shared" si="19"/>
        <v>125</v>
      </c>
      <c r="T228" s="11" t="s">
        <v>8310</v>
      </c>
      <c r="U228" s="11" t="s">
        <v>8314</v>
      </c>
    </row>
    <row r="229" spans="1:21" ht="42.75" x14ac:dyDescent="0.45">
      <c r="A229" s="11">
        <v>227</v>
      </c>
      <c r="B229" s="16" t="s">
        <v>229</v>
      </c>
      <c r="C229" s="16" t="s">
        <v>4337</v>
      </c>
      <c r="D229" s="23">
        <v>28000</v>
      </c>
      <c r="E229" s="23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7">
        <f t="shared" si="15"/>
        <v>42194.685659722221</v>
      </c>
      <c r="K229" s="11">
        <v>1433885241</v>
      </c>
      <c r="L229" s="17">
        <f t="shared" si="16"/>
        <v>42164.685659722221</v>
      </c>
      <c r="M229" s="21">
        <f t="shared" si="17"/>
        <v>30</v>
      </c>
      <c r="N229" s="11" t="b">
        <v>0</v>
      </c>
      <c r="O229" s="11">
        <v>0</v>
      </c>
      <c r="P229" s="11" t="b">
        <v>0</v>
      </c>
      <c r="Q229" s="11" t="s">
        <v>8268</v>
      </c>
      <c r="R229" s="18">
        <f t="shared" si="18"/>
        <v>0</v>
      </c>
      <c r="S229" s="19" t="e">
        <f t="shared" si="19"/>
        <v>#DIV/0!</v>
      </c>
      <c r="T229" s="11" t="s">
        <v>8310</v>
      </c>
      <c r="U229" s="11" t="s">
        <v>8314</v>
      </c>
    </row>
    <row r="230" spans="1:21" ht="28.5" x14ac:dyDescent="0.45">
      <c r="A230" s="11">
        <v>228</v>
      </c>
      <c r="B230" s="16" t="s">
        <v>230</v>
      </c>
      <c r="C230" s="16" t="s">
        <v>4338</v>
      </c>
      <c r="D230" s="23">
        <v>8000</v>
      </c>
      <c r="E230" s="23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7">
        <f t="shared" si="15"/>
        <v>42156.478067129625</v>
      </c>
      <c r="K230" s="11">
        <v>1427992105</v>
      </c>
      <c r="L230" s="17">
        <f t="shared" si="16"/>
        <v>42096.478067129625</v>
      </c>
      <c r="M230" s="21">
        <f t="shared" si="17"/>
        <v>60</v>
      </c>
      <c r="N230" s="11" t="b">
        <v>0</v>
      </c>
      <c r="O230" s="11">
        <v>0</v>
      </c>
      <c r="P230" s="11" t="b">
        <v>0</v>
      </c>
      <c r="Q230" s="11" t="s">
        <v>8268</v>
      </c>
      <c r="R230" s="18">
        <f t="shared" si="18"/>
        <v>0</v>
      </c>
      <c r="S230" s="19" t="e">
        <f t="shared" si="19"/>
        <v>#DIV/0!</v>
      </c>
      <c r="T230" s="11" t="s">
        <v>8310</v>
      </c>
      <c r="U230" s="11" t="s">
        <v>8314</v>
      </c>
    </row>
    <row r="231" spans="1:21" ht="42.75" x14ac:dyDescent="0.45">
      <c r="A231" s="11">
        <v>229</v>
      </c>
      <c r="B231" s="16" t="s">
        <v>231</v>
      </c>
      <c r="C231" s="16" t="s">
        <v>4339</v>
      </c>
      <c r="D231" s="23">
        <v>3000</v>
      </c>
      <c r="E231" s="23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7">
        <f t="shared" si="15"/>
        <v>42413.725659722222</v>
      </c>
      <c r="K231" s="11">
        <v>1452810297</v>
      </c>
      <c r="L231" s="17">
        <f t="shared" si="16"/>
        <v>42383.725659722222</v>
      </c>
      <c r="M231" s="21">
        <f t="shared" si="17"/>
        <v>30</v>
      </c>
      <c r="N231" s="11" t="b">
        <v>0</v>
      </c>
      <c r="O231" s="11">
        <v>0</v>
      </c>
      <c r="P231" s="11" t="b">
        <v>0</v>
      </c>
      <c r="Q231" s="11" t="s">
        <v>8268</v>
      </c>
      <c r="R231" s="18">
        <f t="shared" si="18"/>
        <v>0</v>
      </c>
      <c r="S231" s="19" t="e">
        <f t="shared" si="19"/>
        <v>#DIV/0!</v>
      </c>
      <c r="T231" s="11" t="s">
        <v>8310</v>
      </c>
      <c r="U231" s="11" t="s">
        <v>8314</v>
      </c>
    </row>
    <row r="232" spans="1:21" ht="42.75" x14ac:dyDescent="0.45">
      <c r="A232" s="11">
        <v>230</v>
      </c>
      <c r="B232" s="16" t="s">
        <v>232</v>
      </c>
      <c r="C232" s="16" t="s">
        <v>4340</v>
      </c>
      <c r="D232" s="23">
        <v>15000</v>
      </c>
      <c r="E232" s="23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7">
        <f t="shared" si="15"/>
        <v>42159.568877314814</v>
      </c>
      <c r="K232" s="11">
        <v>1430851151</v>
      </c>
      <c r="L232" s="17">
        <f t="shared" si="16"/>
        <v>42129.568877314814</v>
      </c>
      <c r="M232" s="21">
        <f t="shared" si="17"/>
        <v>30</v>
      </c>
      <c r="N232" s="11" t="b">
        <v>0</v>
      </c>
      <c r="O232" s="11">
        <v>2</v>
      </c>
      <c r="P232" s="11" t="b">
        <v>0</v>
      </c>
      <c r="Q232" s="11" t="s">
        <v>8268</v>
      </c>
      <c r="R232" s="18">
        <f t="shared" si="18"/>
        <v>4.0000000000000001E-3</v>
      </c>
      <c r="S232" s="19">
        <f t="shared" si="19"/>
        <v>30</v>
      </c>
      <c r="T232" s="11" t="s">
        <v>8310</v>
      </c>
      <c r="U232" s="11" t="s">
        <v>8314</v>
      </c>
    </row>
    <row r="233" spans="1:21" ht="42.75" x14ac:dyDescent="0.45">
      <c r="A233" s="11">
        <v>231</v>
      </c>
      <c r="B233" s="16" t="s">
        <v>233</v>
      </c>
      <c r="C233" s="16" t="s">
        <v>4341</v>
      </c>
      <c r="D233" s="23">
        <v>1500000</v>
      </c>
      <c r="E233" s="23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7">
        <f t="shared" si="15"/>
        <v>42371.75059027777</v>
      </c>
      <c r="K233" s="11">
        <v>1449183651</v>
      </c>
      <c r="L233" s="17">
        <f t="shared" si="16"/>
        <v>42341.75059027777</v>
      </c>
      <c r="M233" s="21">
        <f t="shared" si="17"/>
        <v>30</v>
      </c>
      <c r="N233" s="11" t="b">
        <v>0</v>
      </c>
      <c r="O233" s="11">
        <v>0</v>
      </c>
      <c r="P233" s="11" t="b">
        <v>0</v>
      </c>
      <c r="Q233" s="11" t="s">
        <v>8268</v>
      </c>
      <c r="R233" s="18">
        <f t="shared" si="18"/>
        <v>0</v>
      </c>
      <c r="S233" s="19" t="e">
        <f t="shared" si="19"/>
        <v>#DIV/0!</v>
      </c>
      <c r="T233" s="11" t="s">
        <v>8310</v>
      </c>
      <c r="U233" s="11" t="s">
        <v>8314</v>
      </c>
    </row>
    <row r="234" spans="1:21" ht="42.75" x14ac:dyDescent="0.45">
      <c r="A234" s="11">
        <v>232</v>
      </c>
      <c r="B234" s="16" t="s">
        <v>234</v>
      </c>
      <c r="C234" s="16" t="s">
        <v>4342</v>
      </c>
      <c r="D234" s="23">
        <v>4000</v>
      </c>
      <c r="E234" s="23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7">
        <f t="shared" si="15"/>
        <v>42062.617430555554</v>
      </c>
      <c r="K234" s="11">
        <v>1422474546</v>
      </c>
      <c r="L234" s="17">
        <f t="shared" si="16"/>
        <v>42032.617430555554</v>
      </c>
      <c r="M234" s="21">
        <f t="shared" si="17"/>
        <v>30</v>
      </c>
      <c r="N234" s="11" t="b">
        <v>0</v>
      </c>
      <c r="O234" s="11">
        <v>7</v>
      </c>
      <c r="P234" s="11" t="b">
        <v>0</v>
      </c>
      <c r="Q234" s="11" t="s">
        <v>8268</v>
      </c>
      <c r="R234" s="18">
        <f t="shared" si="18"/>
        <v>2.75E-2</v>
      </c>
      <c r="S234" s="19">
        <f t="shared" si="19"/>
        <v>15.714285714285714</v>
      </c>
      <c r="T234" s="11" t="s">
        <v>8310</v>
      </c>
      <c r="U234" s="11" t="s">
        <v>8314</v>
      </c>
    </row>
    <row r="235" spans="1:21" ht="42.75" x14ac:dyDescent="0.45">
      <c r="A235" s="11">
        <v>233</v>
      </c>
      <c r="B235" s="16" t="s">
        <v>235</v>
      </c>
      <c r="C235" s="16" t="s">
        <v>4343</v>
      </c>
      <c r="D235" s="23">
        <v>350000</v>
      </c>
      <c r="E235" s="23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7">
        <f t="shared" si="15"/>
        <v>42642.703379629624</v>
      </c>
      <c r="K235" s="11">
        <v>1472593972</v>
      </c>
      <c r="L235" s="17">
        <f t="shared" si="16"/>
        <v>42612.703379629624</v>
      </c>
      <c r="M235" s="21">
        <f t="shared" si="17"/>
        <v>30</v>
      </c>
      <c r="N235" s="11" t="b">
        <v>0</v>
      </c>
      <c r="O235" s="11">
        <v>0</v>
      </c>
      <c r="P235" s="11" t="b">
        <v>0</v>
      </c>
      <c r="Q235" s="11" t="s">
        <v>8268</v>
      </c>
      <c r="R235" s="18">
        <f t="shared" si="18"/>
        <v>0</v>
      </c>
      <c r="S235" s="19" t="e">
        <f t="shared" si="19"/>
        <v>#DIV/0!</v>
      </c>
      <c r="T235" s="11" t="s">
        <v>8310</v>
      </c>
      <c r="U235" s="11" t="s">
        <v>8314</v>
      </c>
    </row>
    <row r="236" spans="1:21" ht="42.75" x14ac:dyDescent="0.45">
      <c r="A236" s="11">
        <v>234</v>
      </c>
      <c r="B236" s="16" t="s">
        <v>236</v>
      </c>
      <c r="C236" s="16" t="s">
        <v>4344</v>
      </c>
      <c r="D236" s="23">
        <v>1000</v>
      </c>
      <c r="E236" s="23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7">
        <f t="shared" si="15"/>
        <v>42175.82707175926</v>
      </c>
      <c r="K236" s="11">
        <v>1431391859</v>
      </c>
      <c r="L236" s="17">
        <f t="shared" si="16"/>
        <v>42135.82707175926</v>
      </c>
      <c r="M236" s="21">
        <f t="shared" si="17"/>
        <v>40</v>
      </c>
      <c r="N236" s="11" t="b">
        <v>0</v>
      </c>
      <c r="O236" s="11">
        <v>5</v>
      </c>
      <c r="P236" s="11" t="b">
        <v>0</v>
      </c>
      <c r="Q236" s="11" t="s">
        <v>8268</v>
      </c>
      <c r="R236" s="18">
        <f t="shared" si="18"/>
        <v>0.40100000000000002</v>
      </c>
      <c r="S236" s="19">
        <f t="shared" si="19"/>
        <v>80.2</v>
      </c>
      <c r="T236" s="11" t="s">
        <v>8310</v>
      </c>
      <c r="U236" s="11" t="s">
        <v>8314</v>
      </c>
    </row>
    <row r="237" spans="1:21" ht="42.75" x14ac:dyDescent="0.45">
      <c r="A237" s="11">
        <v>235</v>
      </c>
      <c r="B237" s="16" t="s">
        <v>237</v>
      </c>
      <c r="C237" s="16" t="s">
        <v>4345</v>
      </c>
      <c r="D237" s="23">
        <v>10000</v>
      </c>
      <c r="E237" s="23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7">
        <f t="shared" si="15"/>
        <v>42194.700196759259</v>
      </c>
      <c r="K237" s="11">
        <v>1433886497</v>
      </c>
      <c r="L237" s="17">
        <f t="shared" si="16"/>
        <v>42164.700196759259</v>
      </c>
      <c r="M237" s="21">
        <f t="shared" si="17"/>
        <v>30</v>
      </c>
      <c r="N237" s="11" t="b">
        <v>0</v>
      </c>
      <c r="O237" s="11">
        <v>0</v>
      </c>
      <c r="P237" s="11" t="b">
        <v>0</v>
      </c>
      <c r="Q237" s="11" t="s">
        <v>8268</v>
      </c>
      <c r="R237" s="18">
        <f t="shared" si="18"/>
        <v>0</v>
      </c>
      <c r="S237" s="19" t="e">
        <f t="shared" si="19"/>
        <v>#DIV/0!</v>
      </c>
      <c r="T237" s="11" t="s">
        <v>8310</v>
      </c>
      <c r="U237" s="11" t="s">
        <v>8314</v>
      </c>
    </row>
    <row r="238" spans="1:21" ht="42.75" x14ac:dyDescent="0.45">
      <c r="A238" s="11">
        <v>236</v>
      </c>
      <c r="B238" s="16" t="s">
        <v>238</v>
      </c>
      <c r="C238" s="16" t="s">
        <v>4346</v>
      </c>
      <c r="D238" s="23">
        <v>150000</v>
      </c>
      <c r="E238" s="23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7">
        <f t="shared" si="15"/>
        <v>42373.791666666664</v>
      </c>
      <c r="K238" s="11">
        <v>1447380099</v>
      </c>
      <c r="L238" s="17">
        <f t="shared" si="16"/>
        <v>42320.876145833332</v>
      </c>
      <c r="M238" s="21">
        <f t="shared" si="17"/>
        <v>52.915520833332266</v>
      </c>
      <c r="N238" s="11" t="b">
        <v>0</v>
      </c>
      <c r="O238" s="11">
        <v>0</v>
      </c>
      <c r="P238" s="11" t="b">
        <v>0</v>
      </c>
      <c r="Q238" s="11" t="s">
        <v>8268</v>
      </c>
      <c r="R238" s="18">
        <f t="shared" si="18"/>
        <v>0</v>
      </c>
      <c r="S238" s="19" t="e">
        <f t="shared" si="19"/>
        <v>#DIV/0!</v>
      </c>
      <c r="T238" s="11" t="s">
        <v>8310</v>
      </c>
      <c r="U238" s="11" t="s">
        <v>8314</v>
      </c>
    </row>
    <row r="239" spans="1:21" x14ac:dyDescent="0.45">
      <c r="A239" s="11">
        <v>237</v>
      </c>
      <c r="B239" s="16" t="s">
        <v>239</v>
      </c>
      <c r="C239" s="16" t="s">
        <v>4347</v>
      </c>
      <c r="D239" s="23">
        <v>15000</v>
      </c>
      <c r="E239" s="23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7">
        <f t="shared" si="15"/>
        <v>42437.368854166663</v>
      </c>
      <c r="K239" s="11">
        <v>1452261069</v>
      </c>
      <c r="L239" s="17">
        <f t="shared" si="16"/>
        <v>42377.368854166663</v>
      </c>
      <c r="M239" s="21">
        <f t="shared" si="17"/>
        <v>60</v>
      </c>
      <c r="N239" s="11" t="b">
        <v>0</v>
      </c>
      <c r="O239" s="11">
        <v>1</v>
      </c>
      <c r="P239" s="11" t="b">
        <v>0</v>
      </c>
      <c r="Q239" s="11" t="s">
        <v>8268</v>
      </c>
      <c r="R239" s="18">
        <f t="shared" si="18"/>
        <v>3.3333333333333335E-3</v>
      </c>
      <c r="S239" s="19">
        <f t="shared" si="19"/>
        <v>50</v>
      </c>
      <c r="T239" s="11" t="s">
        <v>8310</v>
      </c>
      <c r="U239" s="11" t="s">
        <v>8314</v>
      </c>
    </row>
    <row r="240" spans="1:21" ht="42.75" x14ac:dyDescent="0.45">
      <c r="A240" s="11">
        <v>238</v>
      </c>
      <c r="B240" s="16" t="s">
        <v>240</v>
      </c>
      <c r="C240" s="16" t="s">
        <v>4348</v>
      </c>
      <c r="D240" s="23">
        <v>26000</v>
      </c>
      <c r="E240" s="23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7">
        <f t="shared" si="15"/>
        <v>42734.166666666664</v>
      </c>
      <c r="K240" s="11">
        <v>1481324760</v>
      </c>
      <c r="L240" s="17">
        <f t="shared" si="16"/>
        <v>42713.754166666666</v>
      </c>
      <c r="M240" s="21">
        <f t="shared" si="17"/>
        <v>20.412499999998545</v>
      </c>
      <c r="N240" s="11" t="b">
        <v>0</v>
      </c>
      <c r="O240" s="11">
        <v>0</v>
      </c>
      <c r="P240" s="11" t="b">
        <v>0</v>
      </c>
      <c r="Q240" s="11" t="s">
        <v>8268</v>
      </c>
      <c r="R240" s="18">
        <f t="shared" si="18"/>
        <v>0</v>
      </c>
      <c r="S240" s="19" t="e">
        <f t="shared" si="19"/>
        <v>#DIV/0!</v>
      </c>
      <c r="T240" s="11" t="s">
        <v>8310</v>
      </c>
      <c r="U240" s="11" t="s">
        <v>8314</v>
      </c>
    </row>
    <row r="241" spans="1:21" ht="42.75" x14ac:dyDescent="0.45">
      <c r="A241" s="11">
        <v>239</v>
      </c>
      <c r="B241" s="16" t="s">
        <v>241</v>
      </c>
      <c r="C241" s="16" t="s">
        <v>4349</v>
      </c>
      <c r="D241" s="23">
        <v>1000</v>
      </c>
      <c r="E241" s="23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7">
        <f t="shared" si="15"/>
        <v>42316.291666666664</v>
      </c>
      <c r="K241" s="11">
        <v>1445308730</v>
      </c>
      <c r="L241" s="17">
        <f t="shared" si="16"/>
        <v>42296.901967592588</v>
      </c>
      <c r="M241" s="21">
        <f t="shared" si="17"/>
        <v>19.389699074075907</v>
      </c>
      <c r="N241" s="11" t="b">
        <v>0</v>
      </c>
      <c r="O241" s="11">
        <v>5</v>
      </c>
      <c r="P241" s="11" t="b">
        <v>0</v>
      </c>
      <c r="Q241" s="11" t="s">
        <v>8268</v>
      </c>
      <c r="R241" s="18">
        <f t="shared" si="18"/>
        <v>0.25</v>
      </c>
      <c r="S241" s="19">
        <f t="shared" si="19"/>
        <v>50</v>
      </c>
      <c r="T241" s="11" t="s">
        <v>8310</v>
      </c>
      <c r="U241" s="11" t="s">
        <v>8314</v>
      </c>
    </row>
    <row r="242" spans="1:21" ht="42.75" x14ac:dyDescent="0.45">
      <c r="A242" s="11">
        <v>240</v>
      </c>
      <c r="B242" s="16" t="s">
        <v>242</v>
      </c>
      <c r="C242" s="16" t="s">
        <v>4350</v>
      </c>
      <c r="D242" s="23">
        <v>15000</v>
      </c>
      <c r="E242" s="23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7">
        <f t="shared" si="15"/>
        <v>41399.500127314815</v>
      </c>
      <c r="K242" s="11">
        <v>1363885211</v>
      </c>
      <c r="L242" s="17">
        <f t="shared" si="16"/>
        <v>41354.500127314815</v>
      </c>
      <c r="M242" s="21">
        <f t="shared" si="17"/>
        <v>45</v>
      </c>
      <c r="N242" s="11" t="b">
        <v>1</v>
      </c>
      <c r="O242" s="11">
        <v>137</v>
      </c>
      <c r="P242" s="11" t="b">
        <v>1</v>
      </c>
      <c r="Q242" s="11" t="s">
        <v>8269</v>
      </c>
      <c r="R242" s="18">
        <f t="shared" si="18"/>
        <v>1.0763413333333334</v>
      </c>
      <c r="S242" s="19">
        <f t="shared" si="19"/>
        <v>117.84759124087591</v>
      </c>
      <c r="T242" s="11" t="s">
        <v>8310</v>
      </c>
      <c r="U242" s="11" t="s">
        <v>8315</v>
      </c>
    </row>
    <row r="243" spans="1:21" ht="42.75" x14ac:dyDescent="0.45">
      <c r="A243" s="11">
        <v>241</v>
      </c>
      <c r="B243" s="16" t="s">
        <v>243</v>
      </c>
      <c r="C243" s="16" t="s">
        <v>4351</v>
      </c>
      <c r="D243" s="23">
        <v>36400</v>
      </c>
      <c r="E243" s="23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7">
        <f t="shared" si="15"/>
        <v>41994.489629629628</v>
      </c>
      <c r="K243" s="11">
        <v>1415292304</v>
      </c>
      <c r="L243" s="17">
        <f t="shared" si="16"/>
        <v>41949.489629629628</v>
      </c>
      <c r="M243" s="21">
        <f t="shared" si="17"/>
        <v>45</v>
      </c>
      <c r="N243" s="11" t="b">
        <v>1</v>
      </c>
      <c r="O243" s="11">
        <v>376</v>
      </c>
      <c r="P243" s="11" t="b">
        <v>1</v>
      </c>
      <c r="Q243" s="11" t="s">
        <v>8269</v>
      </c>
      <c r="R243" s="18">
        <f t="shared" si="18"/>
        <v>1.1263736263736264</v>
      </c>
      <c r="S243" s="19">
        <f t="shared" si="19"/>
        <v>109.04255319148936</v>
      </c>
      <c r="T243" s="11" t="s">
        <v>8310</v>
      </c>
      <c r="U243" s="11" t="s">
        <v>8315</v>
      </c>
    </row>
    <row r="244" spans="1:21" ht="42.75" x14ac:dyDescent="0.45">
      <c r="A244" s="11">
        <v>242</v>
      </c>
      <c r="B244" s="16" t="s">
        <v>244</v>
      </c>
      <c r="C244" s="16" t="s">
        <v>4352</v>
      </c>
      <c r="D244" s="23">
        <v>13000</v>
      </c>
      <c r="E244" s="23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7">
        <f t="shared" si="15"/>
        <v>40897.28460648148</v>
      </c>
      <c r="K244" s="11">
        <v>1321357790</v>
      </c>
      <c r="L244" s="17">
        <f t="shared" si="16"/>
        <v>40862.28460648148</v>
      </c>
      <c r="M244" s="21">
        <f t="shared" si="17"/>
        <v>35</v>
      </c>
      <c r="N244" s="11" t="b">
        <v>1</v>
      </c>
      <c r="O244" s="11">
        <v>202</v>
      </c>
      <c r="P244" s="11" t="b">
        <v>1</v>
      </c>
      <c r="Q244" s="11" t="s">
        <v>8269</v>
      </c>
      <c r="R244" s="18">
        <f t="shared" si="18"/>
        <v>1.1346153846153846</v>
      </c>
      <c r="S244" s="19">
        <f t="shared" si="19"/>
        <v>73.019801980198025</v>
      </c>
      <c r="T244" s="11" t="s">
        <v>8310</v>
      </c>
      <c r="U244" s="11" t="s">
        <v>8315</v>
      </c>
    </row>
    <row r="245" spans="1:21" ht="42.75" x14ac:dyDescent="0.45">
      <c r="A245" s="11">
        <v>243</v>
      </c>
      <c r="B245" s="16" t="s">
        <v>245</v>
      </c>
      <c r="C245" s="16" t="s">
        <v>4353</v>
      </c>
      <c r="D245" s="23">
        <v>25000</v>
      </c>
      <c r="E245" s="23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7">
        <f t="shared" si="15"/>
        <v>41691.839166666665</v>
      </c>
      <c r="K245" s="11">
        <v>1390439304</v>
      </c>
      <c r="L245" s="17">
        <f t="shared" si="16"/>
        <v>41661.839166666665</v>
      </c>
      <c r="M245" s="21">
        <f t="shared" si="17"/>
        <v>30</v>
      </c>
      <c r="N245" s="11" t="b">
        <v>1</v>
      </c>
      <c r="O245" s="11">
        <v>328</v>
      </c>
      <c r="P245" s="11" t="b">
        <v>1</v>
      </c>
      <c r="Q245" s="11" t="s">
        <v>8269</v>
      </c>
      <c r="R245" s="18">
        <f t="shared" si="18"/>
        <v>1.0259199999999999</v>
      </c>
      <c r="S245" s="19">
        <f t="shared" si="19"/>
        <v>78.195121951219505</v>
      </c>
      <c r="T245" s="11" t="s">
        <v>8310</v>
      </c>
      <c r="U245" s="11" t="s">
        <v>8315</v>
      </c>
    </row>
    <row r="246" spans="1:21" ht="57" x14ac:dyDescent="0.45">
      <c r="A246" s="11">
        <v>244</v>
      </c>
      <c r="B246" s="20">
        <v>39756</v>
      </c>
      <c r="C246" s="16" t="s">
        <v>4354</v>
      </c>
      <c r="D246" s="23">
        <v>3500</v>
      </c>
      <c r="E246" s="23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7">
        <f t="shared" si="15"/>
        <v>40253.087500000001</v>
      </c>
      <c r="K246" s="11">
        <v>1265269559</v>
      </c>
      <c r="L246" s="17">
        <f t="shared" si="16"/>
        <v>40213.115266203698</v>
      </c>
      <c r="M246" s="21">
        <f t="shared" si="17"/>
        <v>39.972233796303044</v>
      </c>
      <c r="N246" s="11" t="b">
        <v>1</v>
      </c>
      <c r="O246" s="11">
        <v>84</v>
      </c>
      <c r="P246" s="11" t="b">
        <v>1</v>
      </c>
      <c r="Q246" s="11" t="s">
        <v>8269</v>
      </c>
      <c r="R246" s="18">
        <f t="shared" si="18"/>
        <v>1.1375714285714287</v>
      </c>
      <c r="S246" s="19">
        <f t="shared" si="19"/>
        <v>47.398809523809526</v>
      </c>
      <c r="T246" s="11" t="s">
        <v>8310</v>
      </c>
      <c r="U246" s="11" t="s">
        <v>8315</v>
      </c>
    </row>
    <row r="247" spans="1:21" ht="42.75" x14ac:dyDescent="0.45">
      <c r="A247" s="11">
        <v>245</v>
      </c>
      <c r="B247" s="16" t="s">
        <v>246</v>
      </c>
      <c r="C247" s="16" t="s">
        <v>4355</v>
      </c>
      <c r="D247" s="23">
        <v>5000</v>
      </c>
      <c r="E247" s="23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7">
        <f t="shared" si="15"/>
        <v>41136.844733796293</v>
      </c>
      <c r="K247" s="11">
        <v>1342487785</v>
      </c>
      <c r="L247" s="17">
        <f t="shared" si="16"/>
        <v>41106.844733796293</v>
      </c>
      <c r="M247" s="21">
        <f t="shared" si="17"/>
        <v>30</v>
      </c>
      <c r="N247" s="11" t="b">
        <v>1</v>
      </c>
      <c r="O247" s="11">
        <v>96</v>
      </c>
      <c r="P247" s="11" t="b">
        <v>1</v>
      </c>
      <c r="Q247" s="11" t="s">
        <v>8269</v>
      </c>
      <c r="R247" s="18">
        <f t="shared" si="18"/>
        <v>1.0371999999999999</v>
      </c>
      <c r="S247" s="19">
        <f t="shared" si="19"/>
        <v>54.020833333333336</v>
      </c>
      <c r="T247" s="11" t="s">
        <v>8310</v>
      </c>
      <c r="U247" s="11" t="s">
        <v>8315</v>
      </c>
    </row>
    <row r="248" spans="1:21" ht="42.75" x14ac:dyDescent="0.45">
      <c r="A248" s="11">
        <v>246</v>
      </c>
      <c r="B248" s="16" t="s">
        <v>247</v>
      </c>
      <c r="C248" s="16" t="s">
        <v>4356</v>
      </c>
      <c r="D248" s="23">
        <v>5000</v>
      </c>
      <c r="E248" s="23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7">
        <f t="shared" si="15"/>
        <v>40530.196817129625</v>
      </c>
      <c r="K248" s="11">
        <v>1288341805</v>
      </c>
      <c r="L248" s="17">
        <f t="shared" si="16"/>
        <v>40480.155150462961</v>
      </c>
      <c r="M248" s="21">
        <f t="shared" si="17"/>
        <v>50.041666666664241</v>
      </c>
      <c r="N248" s="11" t="b">
        <v>1</v>
      </c>
      <c r="O248" s="11">
        <v>223</v>
      </c>
      <c r="P248" s="11" t="b">
        <v>1</v>
      </c>
      <c r="Q248" s="11" t="s">
        <v>8269</v>
      </c>
      <c r="R248" s="18">
        <f t="shared" si="18"/>
        <v>3.0546000000000002</v>
      </c>
      <c r="S248" s="19">
        <f t="shared" si="19"/>
        <v>68.488789237668158</v>
      </c>
      <c r="T248" s="11" t="s">
        <v>8310</v>
      </c>
      <c r="U248" s="11" t="s">
        <v>8315</v>
      </c>
    </row>
    <row r="249" spans="1:21" ht="57" x14ac:dyDescent="0.45">
      <c r="A249" s="11">
        <v>247</v>
      </c>
      <c r="B249" s="16" t="s">
        <v>248</v>
      </c>
      <c r="C249" s="16" t="s">
        <v>4357</v>
      </c>
      <c r="D249" s="23">
        <v>5000</v>
      </c>
      <c r="E249" s="23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7">
        <f t="shared" si="15"/>
        <v>40466.943749999999</v>
      </c>
      <c r="K249" s="11">
        <v>1284042614</v>
      </c>
      <c r="L249" s="17">
        <f t="shared" si="16"/>
        <v>40430.395995370367</v>
      </c>
      <c r="M249" s="21">
        <f t="shared" si="17"/>
        <v>36.547754629631527</v>
      </c>
      <c r="N249" s="11" t="b">
        <v>1</v>
      </c>
      <c r="O249" s="11">
        <v>62</v>
      </c>
      <c r="P249" s="11" t="b">
        <v>1</v>
      </c>
      <c r="Q249" s="11" t="s">
        <v>8269</v>
      </c>
      <c r="R249" s="18">
        <f t="shared" si="18"/>
        <v>1.341</v>
      </c>
      <c r="S249" s="19">
        <f t="shared" si="19"/>
        <v>108.14516129032258</v>
      </c>
      <c r="T249" s="11" t="s">
        <v>8310</v>
      </c>
      <c r="U249" s="11" t="s">
        <v>8315</v>
      </c>
    </row>
    <row r="250" spans="1:21" ht="42.75" x14ac:dyDescent="0.45">
      <c r="A250" s="11">
        <v>248</v>
      </c>
      <c r="B250" s="16" t="s">
        <v>249</v>
      </c>
      <c r="C250" s="16" t="s">
        <v>4358</v>
      </c>
      <c r="D250" s="23">
        <v>85000</v>
      </c>
      <c r="E250" s="23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7">
        <f t="shared" si="15"/>
        <v>40915.566076388888</v>
      </c>
      <c r="K250" s="11">
        <v>1322073309</v>
      </c>
      <c r="L250" s="17">
        <f t="shared" si="16"/>
        <v>40870.566076388888</v>
      </c>
      <c r="M250" s="21">
        <f t="shared" si="17"/>
        <v>45</v>
      </c>
      <c r="N250" s="11" t="b">
        <v>1</v>
      </c>
      <c r="O250" s="11">
        <v>146</v>
      </c>
      <c r="P250" s="11" t="b">
        <v>1</v>
      </c>
      <c r="Q250" s="11" t="s">
        <v>8269</v>
      </c>
      <c r="R250" s="18">
        <f t="shared" si="18"/>
        <v>1.0133294117647058</v>
      </c>
      <c r="S250" s="19">
        <f t="shared" si="19"/>
        <v>589.95205479452056</v>
      </c>
      <c r="T250" s="11" t="s">
        <v>8310</v>
      </c>
      <c r="U250" s="11" t="s">
        <v>8315</v>
      </c>
    </row>
    <row r="251" spans="1:21" ht="57" x14ac:dyDescent="0.45">
      <c r="A251" s="11">
        <v>249</v>
      </c>
      <c r="B251" s="16" t="s">
        <v>250</v>
      </c>
      <c r="C251" s="16" t="s">
        <v>4359</v>
      </c>
      <c r="D251" s="23">
        <v>10000</v>
      </c>
      <c r="E251" s="23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7">
        <f t="shared" si="15"/>
        <v>40412.527777777774</v>
      </c>
      <c r="K251" s="11">
        <v>1275603020</v>
      </c>
      <c r="L251" s="17">
        <f t="shared" si="16"/>
        <v>40332.715509259258</v>
      </c>
      <c r="M251" s="21">
        <f t="shared" si="17"/>
        <v>79.812268518515339</v>
      </c>
      <c r="N251" s="11" t="b">
        <v>1</v>
      </c>
      <c r="O251" s="11">
        <v>235</v>
      </c>
      <c r="P251" s="11" t="b">
        <v>1</v>
      </c>
      <c r="Q251" s="11" t="s">
        <v>8269</v>
      </c>
      <c r="R251" s="18">
        <f t="shared" si="18"/>
        <v>1.1292</v>
      </c>
      <c r="S251" s="19">
        <f t="shared" si="19"/>
        <v>48.051063829787232</v>
      </c>
      <c r="T251" s="11" t="s">
        <v>8310</v>
      </c>
      <c r="U251" s="11" t="s">
        <v>8315</v>
      </c>
    </row>
    <row r="252" spans="1:21" ht="42.75" x14ac:dyDescent="0.45">
      <c r="A252" s="11">
        <v>250</v>
      </c>
      <c r="B252" s="16" t="s">
        <v>251</v>
      </c>
      <c r="C252" s="16" t="s">
        <v>4360</v>
      </c>
      <c r="D252" s="23">
        <v>30000</v>
      </c>
      <c r="E252" s="23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7">
        <f t="shared" si="15"/>
        <v>41431.357534722221</v>
      </c>
      <c r="K252" s="11">
        <v>1367933691</v>
      </c>
      <c r="L252" s="17">
        <f t="shared" si="16"/>
        <v>41401.357534722221</v>
      </c>
      <c r="M252" s="21">
        <f t="shared" si="17"/>
        <v>30</v>
      </c>
      <c r="N252" s="11" t="b">
        <v>1</v>
      </c>
      <c r="O252" s="11">
        <v>437</v>
      </c>
      <c r="P252" s="11" t="b">
        <v>1</v>
      </c>
      <c r="Q252" s="11" t="s">
        <v>8269</v>
      </c>
      <c r="R252" s="18">
        <f t="shared" si="18"/>
        <v>1.0558333333333334</v>
      </c>
      <c r="S252" s="19">
        <f t="shared" si="19"/>
        <v>72.482837528604122</v>
      </c>
      <c r="T252" s="11" t="s">
        <v>8310</v>
      </c>
      <c r="U252" s="11" t="s">
        <v>8315</v>
      </c>
    </row>
    <row r="253" spans="1:21" ht="42.75" x14ac:dyDescent="0.45">
      <c r="A253" s="11">
        <v>251</v>
      </c>
      <c r="B253" s="16" t="s">
        <v>252</v>
      </c>
      <c r="C253" s="16" t="s">
        <v>4361</v>
      </c>
      <c r="D253" s="23">
        <v>3500</v>
      </c>
      <c r="E253" s="23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7">
        <f t="shared" si="15"/>
        <v>41045.583333333328</v>
      </c>
      <c r="K253" s="11">
        <v>1334429646</v>
      </c>
      <c r="L253" s="17">
        <f t="shared" si="16"/>
        <v>41013.579236111109</v>
      </c>
      <c r="M253" s="21">
        <f t="shared" si="17"/>
        <v>32.004097222219571</v>
      </c>
      <c r="N253" s="11" t="b">
        <v>1</v>
      </c>
      <c r="O253" s="11">
        <v>77</v>
      </c>
      <c r="P253" s="11" t="b">
        <v>1</v>
      </c>
      <c r="Q253" s="11" t="s">
        <v>8269</v>
      </c>
      <c r="R253" s="18">
        <f t="shared" si="18"/>
        <v>1.2557142857142858</v>
      </c>
      <c r="S253" s="19">
        <f t="shared" si="19"/>
        <v>57.077922077922075</v>
      </c>
      <c r="T253" s="11" t="s">
        <v>8310</v>
      </c>
      <c r="U253" s="11" t="s">
        <v>8315</v>
      </c>
    </row>
    <row r="254" spans="1:21" ht="42.75" x14ac:dyDescent="0.45">
      <c r="A254" s="11">
        <v>252</v>
      </c>
      <c r="B254" s="16" t="s">
        <v>253</v>
      </c>
      <c r="C254" s="16" t="s">
        <v>4362</v>
      </c>
      <c r="D254" s="23">
        <v>5000</v>
      </c>
      <c r="E254" s="23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7">
        <f t="shared" si="15"/>
        <v>40329.957638888889</v>
      </c>
      <c r="K254" s="11">
        <v>1269878058</v>
      </c>
      <c r="L254" s="17">
        <f t="shared" si="16"/>
        <v>40266.454374999994</v>
      </c>
      <c r="M254" s="21">
        <f t="shared" si="17"/>
        <v>63.503263888895162</v>
      </c>
      <c r="N254" s="11" t="b">
        <v>1</v>
      </c>
      <c r="O254" s="11">
        <v>108</v>
      </c>
      <c r="P254" s="11" t="b">
        <v>1</v>
      </c>
      <c r="Q254" s="11" t="s">
        <v>8269</v>
      </c>
      <c r="R254" s="18">
        <f t="shared" si="18"/>
        <v>1.8455999999999999</v>
      </c>
      <c r="S254" s="19">
        <f t="shared" si="19"/>
        <v>85.444444444444443</v>
      </c>
      <c r="T254" s="11" t="s">
        <v>8310</v>
      </c>
      <c r="U254" s="11" t="s">
        <v>8315</v>
      </c>
    </row>
    <row r="255" spans="1:21" ht="42.75" x14ac:dyDescent="0.45">
      <c r="A255" s="11">
        <v>253</v>
      </c>
      <c r="B255" s="16" t="s">
        <v>254</v>
      </c>
      <c r="C255" s="16" t="s">
        <v>4363</v>
      </c>
      <c r="D255" s="23">
        <v>1500</v>
      </c>
      <c r="E255" s="23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7">
        <f t="shared" si="15"/>
        <v>40954.44253472222</v>
      </c>
      <c r="K255" s="11">
        <v>1326728235</v>
      </c>
      <c r="L255" s="17">
        <f t="shared" si="16"/>
        <v>40924.44253472222</v>
      </c>
      <c r="M255" s="21">
        <f t="shared" si="17"/>
        <v>30</v>
      </c>
      <c r="N255" s="11" t="b">
        <v>1</v>
      </c>
      <c r="O255" s="11">
        <v>7</v>
      </c>
      <c r="P255" s="11" t="b">
        <v>1</v>
      </c>
      <c r="Q255" s="11" t="s">
        <v>8269</v>
      </c>
      <c r="R255" s="18">
        <f t="shared" si="18"/>
        <v>1.0073333333333334</v>
      </c>
      <c r="S255" s="19">
        <f t="shared" si="19"/>
        <v>215.85714285714286</v>
      </c>
      <c r="T255" s="11" t="s">
        <v>8310</v>
      </c>
      <c r="U255" s="11" t="s">
        <v>8315</v>
      </c>
    </row>
    <row r="256" spans="1:21" ht="42.75" x14ac:dyDescent="0.45">
      <c r="A256" s="11">
        <v>254</v>
      </c>
      <c r="B256" s="16" t="s">
        <v>255</v>
      </c>
      <c r="C256" s="16" t="s">
        <v>4364</v>
      </c>
      <c r="D256" s="23">
        <v>24000</v>
      </c>
      <c r="E256" s="23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7">
        <f t="shared" si="15"/>
        <v>42293.874999999993</v>
      </c>
      <c r="K256" s="11">
        <v>1442443910</v>
      </c>
      <c r="L256" s="17">
        <f t="shared" si="16"/>
        <v>42263.744328703702</v>
      </c>
      <c r="M256" s="21">
        <f t="shared" si="17"/>
        <v>30.130671296290529</v>
      </c>
      <c r="N256" s="11" t="b">
        <v>1</v>
      </c>
      <c r="O256" s="11">
        <v>314</v>
      </c>
      <c r="P256" s="11" t="b">
        <v>1</v>
      </c>
      <c r="Q256" s="11" t="s">
        <v>8269</v>
      </c>
      <c r="R256" s="18">
        <f t="shared" si="18"/>
        <v>1.1694724999999999</v>
      </c>
      <c r="S256" s="19">
        <f t="shared" si="19"/>
        <v>89.38643312101911</v>
      </c>
      <c r="T256" s="11" t="s">
        <v>8310</v>
      </c>
      <c r="U256" s="11" t="s">
        <v>8315</v>
      </c>
    </row>
    <row r="257" spans="1:21" ht="28.5" x14ac:dyDescent="0.45">
      <c r="A257" s="11">
        <v>255</v>
      </c>
      <c r="B257" s="16" t="s">
        <v>256</v>
      </c>
      <c r="C257" s="16" t="s">
        <v>4365</v>
      </c>
      <c r="D257" s="23">
        <v>8000</v>
      </c>
      <c r="E257" s="23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7">
        <f t="shared" si="15"/>
        <v>40618.276412037034</v>
      </c>
      <c r="K257" s="11">
        <v>1297687082</v>
      </c>
      <c r="L257" s="17">
        <f t="shared" si="16"/>
        <v>40588.318078703705</v>
      </c>
      <c r="M257" s="21">
        <f t="shared" si="17"/>
        <v>29.958333333328483</v>
      </c>
      <c r="N257" s="11" t="b">
        <v>1</v>
      </c>
      <c r="O257" s="11">
        <v>188</v>
      </c>
      <c r="P257" s="11" t="b">
        <v>1</v>
      </c>
      <c r="Q257" s="11" t="s">
        <v>8269</v>
      </c>
      <c r="R257" s="18">
        <f t="shared" si="18"/>
        <v>1.0673325</v>
      </c>
      <c r="S257" s="19">
        <f t="shared" si="19"/>
        <v>45.418404255319146</v>
      </c>
      <c r="T257" s="11" t="s">
        <v>8310</v>
      </c>
      <c r="U257" s="11" t="s">
        <v>8315</v>
      </c>
    </row>
    <row r="258" spans="1:21" ht="42.75" x14ac:dyDescent="0.45">
      <c r="A258" s="11">
        <v>256</v>
      </c>
      <c r="B258" s="16" t="s">
        <v>257</v>
      </c>
      <c r="C258" s="16" t="s">
        <v>4366</v>
      </c>
      <c r="D258" s="23">
        <v>13000</v>
      </c>
      <c r="E258" s="23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7">
        <f t="shared" si="15"/>
        <v>41349.560960648145</v>
      </c>
      <c r="K258" s="11">
        <v>1360866467</v>
      </c>
      <c r="L258" s="17">
        <f t="shared" si="16"/>
        <v>41319.560960648145</v>
      </c>
      <c r="M258" s="21">
        <f t="shared" si="17"/>
        <v>30</v>
      </c>
      <c r="N258" s="11" t="b">
        <v>1</v>
      </c>
      <c r="O258" s="11">
        <v>275</v>
      </c>
      <c r="P258" s="11" t="b">
        <v>1</v>
      </c>
      <c r="Q258" s="11" t="s">
        <v>8269</v>
      </c>
      <c r="R258" s="18">
        <f t="shared" si="18"/>
        <v>1.391</v>
      </c>
      <c r="S258" s="19">
        <f t="shared" si="19"/>
        <v>65.756363636363631</v>
      </c>
      <c r="T258" s="11" t="s">
        <v>8310</v>
      </c>
      <c r="U258" s="11" t="s">
        <v>8315</v>
      </c>
    </row>
    <row r="259" spans="1:21" ht="42.75" x14ac:dyDescent="0.45">
      <c r="A259" s="11">
        <v>257</v>
      </c>
      <c r="B259" s="16" t="s">
        <v>258</v>
      </c>
      <c r="C259" s="16" t="s">
        <v>4367</v>
      </c>
      <c r="D259" s="23">
        <v>35000</v>
      </c>
      <c r="E259" s="23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7">
        <f t="shared" ref="J259:J322" si="20">(((I259/86400)+25569+(-5/24)))</f>
        <v>42509.418541666666</v>
      </c>
      <c r="K259" s="11">
        <v>1461078162</v>
      </c>
      <c r="L259" s="17">
        <f t="shared" ref="L259:L322" si="21">(((K259/86400)+25569+(-5/24)))</f>
        <v>42479.418541666666</v>
      </c>
      <c r="M259" s="21">
        <f t="shared" ref="M259:M322" si="22">J259-L259</f>
        <v>30</v>
      </c>
      <c r="N259" s="11" t="b">
        <v>1</v>
      </c>
      <c r="O259" s="11">
        <v>560</v>
      </c>
      <c r="P259" s="11" t="b">
        <v>1</v>
      </c>
      <c r="Q259" s="11" t="s">
        <v>8269</v>
      </c>
      <c r="R259" s="18">
        <f t="shared" ref="R259:R322" si="23">E259/D259</f>
        <v>1.0672648571428571</v>
      </c>
      <c r="S259" s="19">
        <f t="shared" ref="S259:S322" si="24">E259/O259</f>
        <v>66.70405357142856</v>
      </c>
      <c r="T259" s="11" t="s">
        <v>8310</v>
      </c>
      <c r="U259" s="11" t="s">
        <v>8315</v>
      </c>
    </row>
    <row r="260" spans="1:21" ht="42.75" x14ac:dyDescent="0.45">
      <c r="A260" s="11">
        <v>258</v>
      </c>
      <c r="B260" s="16" t="s">
        <v>259</v>
      </c>
      <c r="C260" s="16" t="s">
        <v>4368</v>
      </c>
      <c r="D260" s="23">
        <v>30000</v>
      </c>
      <c r="E260" s="23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7">
        <f t="shared" si="20"/>
        <v>40711.843356481477</v>
      </c>
      <c r="K260" s="11">
        <v>1305767666</v>
      </c>
      <c r="L260" s="17">
        <f t="shared" si="21"/>
        <v>40681.843356481477</v>
      </c>
      <c r="M260" s="21">
        <f t="shared" si="22"/>
        <v>30</v>
      </c>
      <c r="N260" s="11" t="b">
        <v>1</v>
      </c>
      <c r="O260" s="11">
        <v>688</v>
      </c>
      <c r="P260" s="11" t="b">
        <v>1</v>
      </c>
      <c r="Q260" s="11" t="s">
        <v>8269</v>
      </c>
      <c r="R260" s="18">
        <f t="shared" si="23"/>
        <v>1.9114</v>
      </c>
      <c r="S260" s="19">
        <f t="shared" si="24"/>
        <v>83.345930232558146</v>
      </c>
      <c r="T260" s="11" t="s">
        <v>8310</v>
      </c>
      <c r="U260" s="11" t="s">
        <v>8315</v>
      </c>
    </row>
    <row r="261" spans="1:21" ht="42.75" x14ac:dyDescent="0.45">
      <c r="A261" s="11">
        <v>259</v>
      </c>
      <c r="B261" s="16" t="s">
        <v>260</v>
      </c>
      <c r="C261" s="16" t="s">
        <v>4369</v>
      </c>
      <c r="D261" s="23">
        <v>75000</v>
      </c>
      <c r="E261" s="23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7">
        <f t="shared" si="20"/>
        <v>42102.529733796291</v>
      </c>
      <c r="K261" s="11">
        <v>1425922969</v>
      </c>
      <c r="L261" s="17">
        <f t="shared" si="21"/>
        <v>42072.529733796291</v>
      </c>
      <c r="M261" s="21">
        <f t="shared" si="22"/>
        <v>30</v>
      </c>
      <c r="N261" s="11" t="b">
        <v>1</v>
      </c>
      <c r="O261" s="11">
        <v>942</v>
      </c>
      <c r="P261" s="11" t="b">
        <v>1</v>
      </c>
      <c r="Q261" s="11" t="s">
        <v>8269</v>
      </c>
      <c r="R261" s="18">
        <f t="shared" si="23"/>
        <v>1.3193789333333332</v>
      </c>
      <c r="S261" s="19">
        <f t="shared" si="24"/>
        <v>105.04609341825902</v>
      </c>
      <c r="T261" s="11" t="s">
        <v>8310</v>
      </c>
      <c r="U261" s="11" t="s">
        <v>8315</v>
      </c>
    </row>
    <row r="262" spans="1:21" ht="42.75" x14ac:dyDescent="0.45">
      <c r="A262" s="11">
        <v>260</v>
      </c>
      <c r="B262" s="16" t="s">
        <v>261</v>
      </c>
      <c r="C262" s="16" t="s">
        <v>4370</v>
      </c>
      <c r="D262" s="23">
        <v>10000</v>
      </c>
      <c r="E262" s="23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7">
        <f t="shared" si="20"/>
        <v>40376.207638888889</v>
      </c>
      <c r="K262" s="11">
        <v>1275415679</v>
      </c>
      <c r="L262" s="17">
        <f t="shared" si="21"/>
        <v>40330.547210648147</v>
      </c>
      <c r="M262" s="21">
        <f t="shared" si="22"/>
        <v>45.660428240742476</v>
      </c>
      <c r="N262" s="11" t="b">
        <v>1</v>
      </c>
      <c r="O262" s="11">
        <v>88</v>
      </c>
      <c r="P262" s="11" t="b">
        <v>1</v>
      </c>
      <c r="Q262" s="11" t="s">
        <v>8269</v>
      </c>
      <c r="R262" s="18">
        <f t="shared" si="23"/>
        <v>1.0640000000000001</v>
      </c>
      <c r="S262" s="19">
        <f t="shared" si="24"/>
        <v>120.90909090909091</v>
      </c>
      <c r="T262" s="11" t="s">
        <v>8310</v>
      </c>
      <c r="U262" s="11" t="s">
        <v>8315</v>
      </c>
    </row>
    <row r="263" spans="1:21" ht="28.5" x14ac:dyDescent="0.45">
      <c r="A263" s="11">
        <v>261</v>
      </c>
      <c r="B263" s="16" t="s">
        <v>262</v>
      </c>
      <c r="C263" s="16" t="s">
        <v>4371</v>
      </c>
      <c r="D263" s="23">
        <v>20000</v>
      </c>
      <c r="E263" s="23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7">
        <f t="shared" si="20"/>
        <v>41067.413194444445</v>
      </c>
      <c r="K263" s="11">
        <v>1334783704</v>
      </c>
      <c r="L263" s="17">
        <f t="shared" si="21"/>
        <v>41017.677129629628</v>
      </c>
      <c r="M263" s="21">
        <f t="shared" si="22"/>
        <v>49.736064814816928</v>
      </c>
      <c r="N263" s="11" t="b">
        <v>1</v>
      </c>
      <c r="O263" s="11">
        <v>220</v>
      </c>
      <c r="P263" s="11" t="b">
        <v>1</v>
      </c>
      <c r="Q263" s="11" t="s">
        <v>8269</v>
      </c>
      <c r="R263" s="18">
        <f t="shared" si="23"/>
        <v>1.0740000000000001</v>
      </c>
      <c r="S263" s="19">
        <f t="shared" si="24"/>
        <v>97.63636363636364</v>
      </c>
      <c r="T263" s="11" t="s">
        <v>8310</v>
      </c>
      <c r="U263" s="11" t="s">
        <v>8315</v>
      </c>
    </row>
    <row r="264" spans="1:21" ht="28.5" x14ac:dyDescent="0.45">
      <c r="A264" s="11">
        <v>262</v>
      </c>
      <c r="B264" s="16" t="s">
        <v>263</v>
      </c>
      <c r="C264" s="16" t="s">
        <v>4372</v>
      </c>
      <c r="D264" s="23">
        <v>2500</v>
      </c>
      <c r="E264" s="23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7">
        <f t="shared" si="20"/>
        <v>40600.039675925924</v>
      </c>
      <c r="K264" s="11">
        <v>1294811828</v>
      </c>
      <c r="L264" s="17">
        <f t="shared" si="21"/>
        <v>40555.039675925924</v>
      </c>
      <c r="M264" s="21">
        <f t="shared" si="22"/>
        <v>45</v>
      </c>
      <c r="N264" s="11" t="b">
        <v>1</v>
      </c>
      <c r="O264" s="11">
        <v>145</v>
      </c>
      <c r="P264" s="11" t="b">
        <v>1</v>
      </c>
      <c r="Q264" s="11" t="s">
        <v>8269</v>
      </c>
      <c r="R264" s="18">
        <f t="shared" si="23"/>
        <v>2.4</v>
      </c>
      <c r="S264" s="19">
        <f t="shared" si="24"/>
        <v>41.379310344827587</v>
      </c>
      <c r="T264" s="11" t="s">
        <v>8310</v>
      </c>
      <c r="U264" s="11" t="s">
        <v>8315</v>
      </c>
    </row>
    <row r="265" spans="1:21" ht="57" x14ac:dyDescent="0.45">
      <c r="A265" s="11">
        <v>263</v>
      </c>
      <c r="B265" s="16" t="s">
        <v>264</v>
      </c>
      <c r="C265" s="16" t="s">
        <v>4373</v>
      </c>
      <c r="D265" s="23">
        <v>25000</v>
      </c>
      <c r="E265" s="23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7">
        <f t="shared" si="20"/>
        <v>41179.746458333328</v>
      </c>
      <c r="K265" s="11">
        <v>1346194494</v>
      </c>
      <c r="L265" s="17">
        <f t="shared" si="21"/>
        <v>41149.746458333328</v>
      </c>
      <c r="M265" s="21">
        <f t="shared" si="22"/>
        <v>30</v>
      </c>
      <c r="N265" s="11" t="b">
        <v>1</v>
      </c>
      <c r="O265" s="11">
        <v>963</v>
      </c>
      <c r="P265" s="11" t="b">
        <v>1</v>
      </c>
      <c r="Q265" s="11" t="s">
        <v>8269</v>
      </c>
      <c r="R265" s="18">
        <f t="shared" si="23"/>
        <v>1.1808107999999999</v>
      </c>
      <c r="S265" s="19">
        <f t="shared" si="24"/>
        <v>30.654485981308412</v>
      </c>
      <c r="T265" s="11" t="s">
        <v>8310</v>
      </c>
      <c r="U265" s="11" t="s">
        <v>8315</v>
      </c>
    </row>
    <row r="266" spans="1:21" ht="57" x14ac:dyDescent="0.45">
      <c r="A266" s="11">
        <v>264</v>
      </c>
      <c r="B266" s="16" t="s">
        <v>265</v>
      </c>
      <c r="C266" s="16" t="s">
        <v>4374</v>
      </c>
      <c r="D266" s="23">
        <v>5000</v>
      </c>
      <c r="E266" s="23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7">
        <f t="shared" si="20"/>
        <v>41040.411979166667</v>
      </c>
      <c r="K266" s="11">
        <v>1334155995</v>
      </c>
      <c r="L266" s="17">
        <f t="shared" si="21"/>
        <v>41010.411979166667</v>
      </c>
      <c r="M266" s="21">
        <f t="shared" si="22"/>
        <v>30</v>
      </c>
      <c r="N266" s="11" t="b">
        <v>1</v>
      </c>
      <c r="O266" s="11">
        <v>91</v>
      </c>
      <c r="P266" s="11" t="b">
        <v>1</v>
      </c>
      <c r="Q266" s="11" t="s">
        <v>8269</v>
      </c>
      <c r="R266" s="18">
        <f t="shared" si="23"/>
        <v>1.1819999999999999</v>
      </c>
      <c r="S266" s="19">
        <f t="shared" si="24"/>
        <v>64.945054945054949</v>
      </c>
      <c r="T266" s="11" t="s">
        <v>8310</v>
      </c>
      <c r="U266" s="11" t="s">
        <v>8315</v>
      </c>
    </row>
    <row r="267" spans="1:21" ht="57" x14ac:dyDescent="0.45">
      <c r="A267" s="11">
        <v>265</v>
      </c>
      <c r="B267" s="16" t="s">
        <v>266</v>
      </c>
      <c r="C267" s="16" t="s">
        <v>4375</v>
      </c>
      <c r="D267" s="23">
        <v>5000</v>
      </c>
      <c r="E267" s="23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7">
        <f t="shared" si="20"/>
        <v>40308.636111111111</v>
      </c>
      <c r="K267" s="11">
        <v>1269928430</v>
      </c>
      <c r="L267" s="17">
        <f t="shared" si="21"/>
        <v>40267.03738425926</v>
      </c>
      <c r="M267" s="21">
        <f t="shared" si="22"/>
        <v>41.598726851851097</v>
      </c>
      <c r="N267" s="11" t="b">
        <v>1</v>
      </c>
      <c r="O267" s="11">
        <v>58</v>
      </c>
      <c r="P267" s="11" t="b">
        <v>1</v>
      </c>
      <c r="Q267" s="11" t="s">
        <v>8269</v>
      </c>
      <c r="R267" s="18">
        <f t="shared" si="23"/>
        <v>1.111</v>
      </c>
      <c r="S267" s="19">
        <f t="shared" si="24"/>
        <v>95.775862068965523</v>
      </c>
      <c r="T267" s="11" t="s">
        <v>8310</v>
      </c>
      <c r="U267" s="11" t="s">
        <v>8315</v>
      </c>
    </row>
    <row r="268" spans="1:21" ht="57" x14ac:dyDescent="0.45">
      <c r="A268" s="11">
        <v>266</v>
      </c>
      <c r="B268" s="16" t="s">
        <v>267</v>
      </c>
      <c r="C268" s="16" t="s">
        <v>4376</v>
      </c>
      <c r="D268" s="23">
        <v>1000</v>
      </c>
      <c r="E268" s="23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7">
        <f t="shared" si="20"/>
        <v>40290.95208333333</v>
      </c>
      <c r="K268" s="11">
        <v>1264565507</v>
      </c>
      <c r="L268" s="17">
        <f t="shared" si="21"/>
        <v>40204.966516203705</v>
      </c>
      <c r="M268" s="21">
        <f t="shared" si="22"/>
        <v>85.985567129624542</v>
      </c>
      <c r="N268" s="11" t="b">
        <v>1</v>
      </c>
      <c r="O268" s="11">
        <v>36</v>
      </c>
      <c r="P268" s="11" t="b">
        <v>1</v>
      </c>
      <c r="Q268" s="11" t="s">
        <v>8269</v>
      </c>
      <c r="R268" s="18">
        <f t="shared" si="23"/>
        <v>1.4550000000000001</v>
      </c>
      <c r="S268" s="19">
        <f t="shared" si="24"/>
        <v>40.416666666666664</v>
      </c>
      <c r="T268" s="11" t="s">
        <v>8310</v>
      </c>
      <c r="U268" s="11" t="s">
        <v>8315</v>
      </c>
    </row>
    <row r="269" spans="1:21" ht="42.75" x14ac:dyDescent="0.45">
      <c r="A269" s="11">
        <v>267</v>
      </c>
      <c r="B269" s="16" t="s">
        <v>268</v>
      </c>
      <c r="C269" s="16" t="s">
        <v>4377</v>
      </c>
      <c r="D269" s="23">
        <v>9850</v>
      </c>
      <c r="E269" s="23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7">
        <f t="shared" si="20"/>
        <v>41815.244201388887</v>
      </c>
      <c r="K269" s="11">
        <v>1401101499</v>
      </c>
      <c r="L269" s="17">
        <f t="shared" si="21"/>
        <v>41785.244201388887</v>
      </c>
      <c r="M269" s="21">
        <f t="shared" si="22"/>
        <v>30</v>
      </c>
      <c r="N269" s="11" t="b">
        <v>1</v>
      </c>
      <c r="O269" s="11">
        <v>165</v>
      </c>
      <c r="P269" s="11" t="b">
        <v>1</v>
      </c>
      <c r="Q269" s="11" t="s">
        <v>8269</v>
      </c>
      <c r="R269" s="18">
        <f t="shared" si="23"/>
        <v>1.3162883248730965</v>
      </c>
      <c r="S269" s="19">
        <f t="shared" si="24"/>
        <v>78.578424242424248</v>
      </c>
      <c r="T269" s="11" t="s">
        <v>8310</v>
      </c>
      <c r="U269" s="11" t="s">
        <v>8315</v>
      </c>
    </row>
    <row r="270" spans="1:21" ht="42.75" x14ac:dyDescent="0.45">
      <c r="A270" s="11">
        <v>268</v>
      </c>
      <c r="B270" s="16" t="s">
        <v>269</v>
      </c>
      <c r="C270" s="16" t="s">
        <v>4378</v>
      </c>
      <c r="D270" s="23">
        <v>5000</v>
      </c>
      <c r="E270" s="23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7">
        <f t="shared" si="20"/>
        <v>40853.985856481479</v>
      </c>
      <c r="K270" s="11">
        <v>1316749178</v>
      </c>
      <c r="L270" s="17">
        <f t="shared" si="21"/>
        <v>40808.944189814814</v>
      </c>
      <c r="M270" s="21">
        <f t="shared" si="22"/>
        <v>45.041666666664241</v>
      </c>
      <c r="N270" s="11" t="b">
        <v>1</v>
      </c>
      <c r="O270" s="11">
        <v>111</v>
      </c>
      <c r="P270" s="11" t="b">
        <v>1</v>
      </c>
      <c r="Q270" s="11" t="s">
        <v>8269</v>
      </c>
      <c r="R270" s="18">
        <f t="shared" si="23"/>
        <v>1.1140000000000001</v>
      </c>
      <c r="S270" s="19">
        <f t="shared" si="24"/>
        <v>50.18018018018018</v>
      </c>
      <c r="T270" s="11" t="s">
        <v>8310</v>
      </c>
      <c r="U270" s="11" t="s">
        <v>8315</v>
      </c>
    </row>
    <row r="271" spans="1:21" ht="42.75" x14ac:dyDescent="0.45">
      <c r="A271" s="11">
        <v>269</v>
      </c>
      <c r="B271" s="16" t="s">
        <v>270</v>
      </c>
      <c r="C271" s="16" t="s">
        <v>4379</v>
      </c>
      <c r="D271" s="23">
        <v>100000</v>
      </c>
      <c r="E271" s="23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7">
        <f t="shared" si="20"/>
        <v>42787.988680555551</v>
      </c>
      <c r="K271" s="11">
        <v>1485146622</v>
      </c>
      <c r="L271" s="17">
        <f t="shared" si="21"/>
        <v>42757.988680555551</v>
      </c>
      <c r="M271" s="21">
        <f t="shared" si="22"/>
        <v>30</v>
      </c>
      <c r="N271" s="11" t="b">
        <v>1</v>
      </c>
      <c r="O271" s="11">
        <v>1596</v>
      </c>
      <c r="P271" s="11" t="b">
        <v>1</v>
      </c>
      <c r="Q271" s="11" t="s">
        <v>8269</v>
      </c>
      <c r="R271" s="18">
        <f t="shared" si="23"/>
        <v>1.4723377</v>
      </c>
      <c r="S271" s="19">
        <f t="shared" si="24"/>
        <v>92.251735588972423</v>
      </c>
      <c r="T271" s="11" t="s">
        <v>8310</v>
      </c>
      <c r="U271" s="11" t="s">
        <v>8315</v>
      </c>
    </row>
    <row r="272" spans="1:21" ht="42.75" x14ac:dyDescent="0.45">
      <c r="A272" s="11">
        <v>270</v>
      </c>
      <c r="B272" s="16" t="s">
        <v>271</v>
      </c>
      <c r="C272" s="16" t="s">
        <v>4380</v>
      </c>
      <c r="D272" s="23">
        <v>2300</v>
      </c>
      <c r="E272" s="23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7">
        <f t="shared" si="20"/>
        <v>40687.958333333328</v>
      </c>
      <c r="K272" s="11">
        <v>1301950070</v>
      </c>
      <c r="L272" s="17">
        <f t="shared" si="21"/>
        <v>40637.658217592594</v>
      </c>
      <c r="M272" s="21">
        <f t="shared" si="22"/>
        <v>50.300115740734327</v>
      </c>
      <c r="N272" s="11" t="b">
        <v>1</v>
      </c>
      <c r="O272" s="11">
        <v>61</v>
      </c>
      <c r="P272" s="11" t="b">
        <v>1</v>
      </c>
      <c r="Q272" s="11" t="s">
        <v>8269</v>
      </c>
      <c r="R272" s="18">
        <f t="shared" si="23"/>
        <v>1.5260869565217392</v>
      </c>
      <c r="S272" s="19">
        <f t="shared" si="24"/>
        <v>57.540983606557376</v>
      </c>
      <c r="T272" s="11" t="s">
        <v>8310</v>
      </c>
      <c r="U272" s="11" t="s">
        <v>8315</v>
      </c>
    </row>
    <row r="273" spans="1:21" ht="42.75" x14ac:dyDescent="0.45">
      <c r="A273" s="11">
        <v>271</v>
      </c>
      <c r="B273" s="16" t="s">
        <v>272</v>
      </c>
      <c r="C273" s="16" t="s">
        <v>4381</v>
      </c>
      <c r="D273" s="23">
        <v>30000</v>
      </c>
      <c r="E273" s="23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7">
        <f t="shared" si="20"/>
        <v>41641.125</v>
      </c>
      <c r="K273" s="11">
        <v>1386123861</v>
      </c>
      <c r="L273" s="17">
        <f t="shared" si="21"/>
        <v>41611.891909722217</v>
      </c>
      <c r="M273" s="21">
        <f t="shared" si="22"/>
        <v>29.233090277783049</v>
      </c>
      <c r="N273" s="11" t="b">
        <v>1</v>
      </c>
      <c r="O273" s="11">
        <v>287</v>
      </c>
      <c r="P273" s="11" t="b">
        <v>1</v>
      </c>
      <c r="Q273" s="11" t="s">
        <v>8269</v>
      </c>
      <c r="R273" s="18">
        <f t="shared" si="23"/>
        <v>1.0468</v>
      </c>
      <c r="S273" s="19">
        <f t="shared" si="24"/>
        <v>109.42160278745645</v>
      </c>
      <c r="T273" s="11" t="s">
        <v>8310</v>
      </c>
      <c r="U273" s="11" t="s">
        <v>8315</v>
      </c>
    </row>
    <row r="274" spans="1:21" ht="42.75" x14ac:dyDescent="0.45">
      <c r="A274" s="11">
        <v>272</v>
      </c>
      <c r="B274" s="16" t="s">
        <v>273</v>
      </c>
      <c r="C274" s="16" t="s">
        <v>4382</v>
      </c>
      <c r="D274" s="23">
        <v>3000</v>
      </c>
      <c r="E274" s="23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7">
        <f t="shared" si="20"/>
        <v>40296.575694444444</v>
      </c>
      <c r="K274" s="11">
        <v>1267220191</v>
      </c>
      <c r="L274" s="17">
        <f t="shared" si="21"/>
        <v>40235.692025462959</v>
      </c>
      <c r="M274" s="21">
        <f t="shared" si="22"/>
        <v>60.883668981485243</v>
      </c>
      <c r="N274" s="11" t="b">
        <v>1</v>
      </c>
      <c r="O274" s="11">
        <v>65</v>
      </c>
      <c r="P274" s="11" t="b">
        <v>1</v>
      </c>
      <c r="Q274" s="11" t="s">
        <v>8269</v>
      </c>
      <c r="R274" s="18">
        <f t="shared" si="23"/>
        <v>1.7743366666666667</v>
      </c>
      <c r="S274" s="19">
        <f t="shared" si="24"/>
        <v>81.892461538461546</v>
      </c>
      <c r="T274" s="11" t="s">
        <v>8310</v>
      </c>
      <c r="U274" s="11" t="s">
        <v>8315</v>
      </c>
    </row>
    <row r="275" spans="1:21" ht="42.75" x14ac:dyDescent="0.45">
      <c r="A275" s="11">
        <v>273</v>
      </c>
      <c r="B275" s="16" t="s">
        <v>274</v>
      </c>
      <c r="C275" s="16" t="s">
        <v>4383</v>
      </c>
      <c r="D275" s="23">
        <v>5000</v>
      </c>
      <c r="E275" s="23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7">
        <f t="shared" si="20"/>
        <v>40727.29011574074</v>
      </c>
      <c r="K275" s="11">
        <v>1307102266</v>
      </c>
      <c r="L275" s="17">
        <f t="shared" si="21"/>
        <v>40697.29011574074</v>
      </c>
      <c r="M275" s="21">
        <f t="shared" si="22"/>
        <v>30</v>
      </c>
      <c r="N275" s="11" t="b">
        <v>1</v>
      </c>
      <c r="O275" s="11">
        <v>118</v>
      </c>
      <c r="P275" s="11" t="b">
        <v>1</v>
      </c>
      <c r="Q275" s="11" t="s">
        <v>8269</v>
      </c>
      <c r="R275" s="18">
        <f t="shared" si="23"/>
        <v>1.077758</v>
      </c>
      <c r="S275" s="19">
        <f t="shared" si="24"/>
        <v>45.667711864406776</v>
      </c>
      <c r="T275" s="11" t="s">
        <v>8310</v>
      </c>
      <c r="U275" s="11" t="s">
        <v>8315</v>
      </c>
    </row>
    <row r="276" spans="1:21" ht="42.75" x14ac:dyDescent="0.45">
      <c r="A276" s="11">
        <v>274</v>
      </c>
      <c r="B276" s="16" t="s">
        <v>275</v>
      </c>
      <c r="C276" s="16" t="s">
        <v>4384</v>
      </c>
      <c r="D276" s="23">
        <v>4000</v>
      </c>
      <c r="E276" s="23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7">
        <f t="shared" si="20"/>
        <v>41004.082638888889</v>
      </c>
      <c r="K276" s="11">
        <v>1330638829</v>
      </c>
      <c r="L276" s="17">
        <f t="shared" si="21"/>
        <v>40969.704039351847</v>
      </c>
      <c r="M276" s="21">
        <f t="shared" si="22"/>
        <v>34.378599537041737</v>
      </c>
      <c r="N276" s="11" t="b">
        <v>1</v>
      </c>
      <c r="O276" s="11">
        <v>113</v>
      </c>
      <c r="P276" s="11" t="b">
        <v>1</v>
      </c>
      <c r="Q276" s="11" t="s">
        <v>8269</v>
      </c>
      <c r="R276" s="18">
        <f t="shared" si="23"/>
        <v>1.56</v>
      </c>
      <c r="S276" s="19">
        <f t="shared" si="24"/>
        <v>55.221238938053098</v>
      </c>
      <c r="T276" s="11" t="s">
        <v>8310</v>
      </c>
      <c r="U276" s="11" t="s">
        <v>8315</v>
      </c>
    </row>
    <row r="277" spans="1:21" ht="42.75" x14ac:dyDescent="0.45">
      <c r="A277" s="11">
        <v>275</v>
      </c>
      <c r="B277" s="16" t="s">
        <v>276</v>
      </c>
      <c r="C277" s="16" t="s">
        <v>4385</v>
      </c>
      <c r="D277" s="23">
        <v>20000</v>
      </c>
      <c r="E277" s="23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7">
        <f t="shared" si="20"/>
        <v>41222.865347222221</v>
      </c>
      <c r="K277" s="11">
        <v>1349916366</v>
      </c>
      <c r="L277" s="17">
        <f t="shared" si="21"/>
        <v>41192.823680555557</v>
      </c>
      <c r="M277" s="21">
        <f t="shared" si="22"/>
        <v>30.041666666664241</v>
      </c>
      <c r="N277" s="11" t="b">
        <v>1</v>
      </c>
      <c r="O277" s="11">
        <v>332</v>
      </c>
      <c r="P277" s="11" t="b">
        <v>1</v>
      </c>
      <c r="Q277" s="11" t="s">
        <v>8269</v>
      </c>
      <c r="R277" s="18">
        <f t="shared" si="23"/>
        <v>1.08395</v>
      </c>
      <c r="S277" s="19">
        <f t="shared" si="24"/>
        <v>65.298192771084331</v>
      </c>
      <c r="T277" s="11" t="s">
        <v>8310</v>
      </c>
      <c r="U277" s="11" t="s">
        <v>8315</v>
      </c>
    </row>
    <row r="278" spans="1:21" ht="42.75" x14ac:dyDescent="0.45">
      <c r="A278" s="11">
        <v>276</v>
      </c>
      <c r="B278" s="16" t="s">
        <v>277</v>
      </c>
      <c r="C278" s="16" t="s">
        <v>4386</v>
      </c>
      <c r="D278" s="23">
        <v>4000</v>
      </c>
      <c r="E278" s="23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7">
        <f t="shared" si="20"/>
        <v>41026.831874999996</v>
      </c>
      <c r="K278" s="11">
        <v>1330394274</v>
      </c>
      <c r="L278" s="17">
        <f t="shared" si="21"/>
        <v>40966.873541666668</v>
      </c>
      <c r="M278" s="21">
        <f t="shared" si="22"/>
        <v>59.958333333328483</v>
      </c>
      <c r="N278" s="11" t="b">
        <v>1</v>
      </c>
      <c r="O278" s="11">
        <v>62</v>
      </c>
      <c r="P278" s="11" t="b">
        <v>1</v>
      </c>
      <c r="Q278" s="11" t="s">
        <v>8269</v>
      </c>
      <c r="R278" s="18">
        <f t="shared" si="23"/>
        <v>1.476</v>
      </c>
      <c r="S278" s="19">
        <f t="shared" si="24"/>
        <v>95.225806451612897</v>
      </c>
      <c r="T278" s="11" t="s">
        <v>8310</v>
      </c>
      <c r="U278" s="11" t="s">
        <v>8315</v>
      </c>
    </row>
    <row r="279" spans="1:21" ht="42.75" x14ac:dyDescent="0.45">
      <c r="A279" s="11">
        <v>277</v>
      </c>
      <c r="B279" s="16" t="s">
        <v>278</v>
      </c>
      <c r="C279" s="16" t="s">
        <v>4387</v>
      </c>
      <c r="D279" s="23">
        <v>65000</v>
      </c>
      <c r="E279" s="23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7">
        <f t="shared" si="20"/>
        <v>42147.68309027778</v>
      </c>
      <c r="K279" s="11">
        <v>1429824219</v>
      </c>
      <c r="L279" s="17">
        <f t="shared" si="21"/>
        <v>42117.68309027778</v>
      </c>
      <c r="M279" s="21">
        <f t="shared" si="22"/>
        <v>30</v>
      </c>
      <c r="N279" s="11" t="b">
        <v>1</v>
      </c>
      <c r="O279" s="11">
        <v>951</v>
      </c>
      <c r="P279" s="11" t="b">
        <v>1</v>
      </c>
      <c r="Q279" s="11" t="s">
        <v>8269</v>
      </c>
      <c r="R279" s="18">
        <f t="shared" si="23"/>
        <v>1.1038153846153846</v>
      </c>
      <c r="S279" s="19">
        <f t="shared" si="24"/>
        <v>75.444794952681391</v>
      </c>
      <c r="T279" s="11" t="s">
        <v>8310</v>
      </c>
      <c r="U279" s="11" t="s">
        <v>8315</v>
      </c>
    </row>
    <row r="280" spans="1:21" ht="28.5" x14ac:dyDescent="0.45">
      <c r="A280" s="11">
        <v>278</v>
      </c>
      <c r="B280" s="16" t="s">
        <v>279</v>
      </c>
      <c r="C280" s="16" t="s">
        <v>4388</v>
      </c>
      <c r="D280" s="23">
        <v>27000</v>
      </c>
      <c r="E280" s="23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7">
        <f t="shared" si="20"/>
        <v>41193.832627314812</v>
      </c>
      <c r="K280" s="11">
        <v>1347411539</v>
      </c>
      <c r="L280" s="17">
        <f t="shared" si="21"/>
        <v>41163.832627314812</v>
      </c>
      <c r="M280" s="21">
        <f t="shared" si="22"/>
        <v>30</v>
      </c>
      <c r="N280" s="11" t="b">
        <v>1</v>
      </c>
      <c r="O280" s="11">
        <v>415</v>
      </c>
      <c r="P280" s="11" t="b">
        <v>1</v>
      </c>
      <c r="Q280" s="11" t="s">
        <v>8269</v>
      </c>
      <c r="R280" s="18">
        <f t="shared" si="23"/>
        <v>1.5034814814814814</v>
      </c>
      <c r="S280" s="19">
        <f t="shared" si="24"/>
        <v>97.816867469879512</v>
      </c>
      <c r="T280" s="11" t="s">
        <v>8310</v>
      </c>
      <c r="U280" s="11" t="s">
        <v>8315</v>
      </c>
    </row>
    <row r="281" spans="1:21" ht="42.75" x14ac:dyDescent="0.45">
      <c r="A281" s="11">
        <v>279</v>
      </c>
      <c r="B281" s="16" t="s">
        <v>280</v>
      </c>
      <c r="C281" s="16" t="s">
        <v>4389</v>
      </c>
      <c r="D281" s="23">
        <v>17000</v>
      </c>
      <c r="E281" s="23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7">
        <f t="shared" si="20"/>
        <v>42792.875694444439</v>
      </c>
      <c r="K281" s="11">
        <v>1485237096</v>
      </c>
      <c r="L281" s="17">
        <f t="shared" si="21"/>
        <v>42759.035833333335</v>
      </c>
      <c r="M281" s="21">
        <f t="shared" si="22"/>
        <v>33.839861111104256</v>
      </c>
      <c r="N281" s="11" t="b">
        <v>1</v>
      </c>
      <c r="O281" s="11">
        <v>305</v>
      </c>
      <c r="P281" s="11" t="b">
        <v>1</v>
      </c>
      <c r="Q281" s="11" t="s">
        <v>8269</v>
      </c>
      <c r="R281" s="18">
        <f t="shared" si="23"/>
        <v>1.5731829411764706</v>
      </c>
      <c r="S281" s="19">
        <f t="shared" si="24"/>
        <v>87.685606557377056</v>
      </c>
      <c r="T281" s="11" t="s">
        <v>8310</v>
      </c>
      <c r="U281" s="11" t="s">
        <v>8315</v>
      </c>
    </row>
    <row r="282" spans="1:21" ht="42.75" x14ac:dyDescent="0.45">
      <c r="A282" s="11">
        <v>280</v>
      </c>
      <c r="B282" s="16" t="s">
        <v>281</v>
      </c>
      <c r="C282" s="16" t="s">
        <v>4390</v>
      </c>
      <c r="D282" s="23">
        <v>75000</v>
      </c>
      <c r="E282" s="23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7">
        <f t="shared" si="20"/>
        <v>41789.382349537038</v>
      </c>
      <c r="K282" s="11">
        <v>1397571035</v>
      </c>
      <c r="L282" s="17">
        <f t="shared" si="21"/>
        <v>41744.382349537038</v>
      </c>
      <c r="M282" s="21">
        <f t="shared" si="22"/>
        <v>45</v>
      </c>
      <c r="N282" s="11" t="b">
        <v>1</v>
      </c>
      <c r="O282" s="11">
        <v>2139</v>
      </c>
      <c r="P282" s="11" t="b">
        <v>1</v>
      </c>
      <c r="Q282" s="11" t="s">
        <v>8269</v>
      </c>
      <c r="R282" s="18">
        <f t="shared" si="23"/>
        <v>1.5614399999999999</v>
      </c>
      <c r="S282" s="19">
        <f t="shared" si="24"/>
        <v>54.748948106591868</v>
      </c>
      <c r="T282" s="11" t="s">
        <v>8310</v>
      </c>
      <c r="U282" s="11" t="s">
        <v>8315</v>
      </c>
    </row>
    <row r="283" spans="1:21" ht="42.75" x14ac:dyDescent="0.45">
      <c r="A283" s="11">
        <v>281</v>
      </c>
      <c r="B283" s="16" t="s">
        <v>282</v>
      </c>
      <c r="C283" s="16" t="s">
        <v>4391</v>
      </c>
      <c r="D283" s="23">
        <v>5500</v>
      </c>
      <c r="E283" s="23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7">
        <f t="shared" si="20"/>
        <v>40035.601388888885</v>
      </c>
      <c r="K283" s="11">
        <v>1242532513</v>
      </c>
      <c r="L283" s="17">
        <f t="shared" si="21"/>
        <v>39949.955011574071</v>
      </c>
      <c r="M283" s="21">
        <f t="shared" si="22"/>
        <v>85.646377314813435</v>
      </c>
      <c r="N283" s="11" t="b">
        <v>1</v>
      </c>
      <c r="O283" s="11">
        <v>79</v>
      </c>
      <c r="P283" s="11" t="b">
        <v>1</v>
      </c>
      <c r="Q283" s="11" t="s">
        <v>8269</v>
      </c>
      <c r="R283" s="18">
        <f t="shared" si="23"/>
        <v>1.2058763636363636</v>
      </c>
      <c r="S283" s="19">
        <f t="shared" si="24"/>
        <v>83.953417721518989</v>
      </c>
      <c r="T283" s="11" t="s">
        <v>8310</v>
      </c>
      <c r="U283" s="11" t="s">
        <v>8315</v>
      </c>
    </row>
    <row r="284" spans="1:21" ht="42.75" x14ac:dyDescent="0.45">
      <c r="A284" s="11">
        <v>282</v>
      </c>
      <c r="B284" s="16" t="s">
        <v>283</v>
      </c>
      <c r="C284" s="16" t="s">
        <v>4392</v>
      </c>
      <c r="D284" s="23">
        <v>45000</v>
      </c>
      <c r="E284" s="23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7">
        <f t="shared" si="20"/>
        <v>40231.708333333328</v>
      </c>
      <c r="K284" s="11">
        <v>1263679492</v>
      </c>
      <c r="L284" s="17">
        <f t="shared" si="21"/>
        <v>40194.711712962962</v>
      </c>
      <c r="M284" s="21">
        <f t="shared" si="22"/>
        <v>36.996620370366145</v>
      </c>
      <c r="N284" s="11" t="b">
        <v>1</v>
      </c>
      <c r="O284" s="11">
        <v>179</v>
      </c>
      <c r="P284" s="11" t="b">
        <v>1</v>
      </c>
      <c r="Q284" s="11" t="s">
        <v>8269</v>
      </c>
      <c r="R284" s="18">
        <f t="shared" si="23"/>
        <v>1.0118888888888888</v>
      </c>
      <c r="S284" s="19">
        <f t="shared" si="24"/>
        <v>254.38547486033519</v>
      </c>
      <c r="T284" s="11" t="s">
        <v>8310</v>
      </c>
      <c r="U284" s="11" t="s">
        <v>8315</v>
      </c>
    </row>
    <row r="285" spans="1:21" ht="28.5" x14ac:dyDescent="0.45">
      <c r="A285" s="11">
        <v>283</v>
      </c>
      <c r="B285" s="16" t="s">
        <v>284</v>
      </c>
      <c r="C285" s="16" t="s">
        <v>4393</v>
      </c>
      <c r="D285" s="23">
        <v>18000</v>
      </c>
      <c r="E285" s="23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7">
        <f t="shared" si="20"/>
        <v>40694.999305555553</v>
      </c>
      <c r="K285" s="11">
        <v>1305219744</v>
      </c>
      <c r="L285" s="17">
        <f t="shared" si="21"/>
        <v>40675.501666666663</v>
      </c>
      <c r="M285" s="21">
        <f t="shared" si="22"/>
        <v>19.497638888889924</v>
      </c>
      <c r="N285" s="11" t="b">
        <v>1</v>
      </c>
      <c r="O285" s="11">
        <v>202</v>
      </c>
      <c r="P285" s="11" t="b">
        <v>1</v>
      </c>
      <c r="Q285" s="11" t="s">
        <v>8269</v>
      </c>
      <c r="R285" s="18">
        <f t="shared" si="23"/>
        <v>1.142725</v>
      </c>
      <c r="S285" s="19">
        <f t="shared" si="24"/>
        <v>101.8269801980198</v>
      </c>
      <c r="T285" s="11" t="s">
        <v>8310</v>
      </c>
      <c r="U285" s="11" t="s">
        <v>8315</v>
      </c>
    </row>
    <row r="286" spans="1:21" ht="42.75" x14ac:dyDescent="0.45">
      <c r="A286" s="11">
        <v>284</v>
      </c>
      <c r="B286" s="16" t="s">
        <v>285</v>
      </c>
      <c r="C286" s="16" t="s">
        <v>4394</v>
      </c>
      <c r="D286" s="23">
        <v>40000</v>
      </c>
      <c r="E286" s="23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7">
        <f t="shared" si="20"/>
        <v>40929.529861111107</v>
      </c>
      <c r="K286" s="11">
        <v>1325007780</v>
      </c>
      <c r="L286" s="17">
        <f t="shared" si="21"/>
        <v>40904.529861111107</v>
      </c>
      <c r="M286" s="21">
        <f t="shared" si="22"/>
        <v>25</v>
      </c>
      <c r="N286" s="11" t="b">
        <v>1</v>
      </c>
      <c r="O286" s="11">
        <v>760</v>
      </c>
      <c r="P286" s="11" t="b">
        <v>1</v>
      </c>
      <c r="Q286" s="11" t="s">
        <v>8269</v>
      </c>
      <c r="R286" s="18">
        <f t="shared" si="23"/>
        <v>1.0462615</v>
      </c>
      <c r="S286" s="19">
        <f t="shared" si="24"/>
        <v>55.066394736842106</v>
      </c>
      <c r="T286" s="11" t="s">
        <v>8310</v>
      </c>
      <c r="U286" s="11" t="s">
        <v>8315</v>
      </c>
    </row>
    <row r="287" spans="1:21" ht="42.75" x14ac:dyDescent="0.45">
      <c r="A287" s="11">
        <v>285</v>
      </c>
      <c r="B287" s="16" t="s">
        <v>286</v>
      </c>
      <c r="C287" s="16" t="s">
        <v>4395</v>
      </c>
      <c r="D287" s="23">
        <v>14000</v>
      </c>
      <c r="E287" s="23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7">
        <f t="shared" si="20"/>
        <v>41536.547777777778</v>
      </c>
      <c r="K287" s="11">
        <v>1377022128</v>
      </c>
      <c r="L287" s="17">
        <f t="shared" si="21"/>
        <v>41506.547777777778</v>
      </c>
      <c r="M287" s="21">
        <f t="shared" si="22"/>
        <v>30</v>
      </c>
      <c r="N287" s="11" t="b">
        <v>1</v>
      </c>
      <c r="O287" s="11">
        <v>563</v>
      </c>
      <c r="P287" s="11" t="b">
        <v>1</v>
      </c>
      <c r="Q287" s="11" t="s">
        <v>8269</v>
      </c>
      <c r="R287" s="18">
        <f t="shared" si="23"/>
        <v>2.2882507142857142</v>
      </c>
      <c r="S287" s="19">
        <f t="shared" si="24"/>
        <v>56.901438721136763</v>
      </c>
      <c r="T287" s="11" t="s">
        <v>8310</v>
      </c>
      <c r="U287" s="11" t="s">
        <v>8315</v>
      </c>
    </row>
    <row r="288" spans="1:21" ht="42.75" x14ac:dyDescent="0.45">
      <c r="A288" s="11">
        <v>286</v>
      </c>
      <c r="B288" s="16" t="s">
        <v>287</v>
      </c>
      <c r="C288" s="16" t="s">
        <v>4396</v>
      </c>
      <c r="D288" s="23">
        <v>15000</v>
      </c>
      <c r="E288" s="23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7">
        <f t="shared" si="20"/>
        <v>41358.566249999996</v>
      </c>
      <c r="K288" s="11">
        <v>1360352124</v>
      </c>
      <c r="L288" s="17">
        <f t="shared" si="21"/>
        <v>41313.607916666668</v>
      </c>
      <c r="M288" s="21">
        <f t="shared" si="22"/>
        <v>44.958333333328483</v>
      </c>
      <c r="N288" s="11" t="b">
        <v>1</v>
      </c>
      <c r="O288" s="11">
        <v>135</v>
      </c>
      <c r="P288" s="11" t="b">
        <v>1</v>
      </c>
      <c r="Q288" s="11" t="s">
        <v>8269</v>
      </c>
      <c r="R288" s="18">
        <f t="shared" si="23"/>
        <v>1.0915333333333332</v>
      </c>
      <c r="S288" s="19">
        <f t="shared" si="24"/>
        <v>121.28148148148148</v>
      </c>
      <c r="T288" s="11" t="s">
        <v>8310</v>
      </c>
      <c r="U288" s="11" t="s">
        <v>8315</v>
      </c>
    </row>
    <row r="289" spans="1:21" ht="28.5" x14ac:dyDescent="0.45">
      <c r="A289" s="11">
        <v>287</v>
      </c>
      <c r="B289" s="16" t="s">
        <v>288</v>
      </c>
      <c r="C289" s="16" t="s">
        <v>4397</v>
      </c>
      <c r="D289" s="23">
        <v>15000</v>
      </c>
      <c r="E289" s="23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7">
        <f t="shared" si="20"/>
        <v>41214.958333333328</v>
      </c>
      <c r="K289" s="11">
        <v>1349160018</v>
      </c>
      <c r="L289" s="17">
        <f t="shared" si="21"/>
        <v>41184.069652777776</v>
      </c>
      <c r="M289" s="21">
        <f t="shared" si="22"/>
        <v>30.888680555552128</v>
      </c>
      <c r="N289" s="11" t="b">
        <v>1</v>
      </c>
      <c r="O289" s="11">
        <v>290</v>
      </c>
      <c r="P289" s="11" t="b">
        <v>1</v>
      </c>
      <c r="Q289" s="11" t="s">
        <v>8269</v>
      </c>
      <c r="R289" s="18">
        <f t="shared" si="23"/>
        <v>1.7629999999999999</v>
      </c>
      <c r="S289" s="19">
        <f t="shared" si="24"/>
        <v>91.189655172413794</v>
      </c>
      <c r="T289" s="11" t="s">
        <v>8310</v>
      </c>
      <c r="U289" s="11" t="s">
        <v>8315</v>
      </c>
    </row>
    <row r="290" spans="1:21" ht="57" x14ac:dyDescent="0.45">
      <c r="A290" s="11">
        <v>288</v>
      </c>
      <c r="B290" s="16" t="s">
        <v>289</v>
      </c>
      <c r="C290" s="16" t="s">
        <v>4398</v>
      </c>
      <c r="D290" s="23">
        <v>50000</v>
      </c>
      <c r="E290" s="23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7">
        <f t="shared" si="20"/>
        <v>41085.960567129623</v>
      </c>
      <c r="K290" s="11">
        <v>1337659393</v>
      </c>
      <c r="L290" s="17">
        <f t="shared" si="21"/>
        <v>41050.960567129623</v>
      </c>
      <c r="M290" s="21">
        <f t="shared" si="22"/>
        <v>35</v>
      </c>
      <c r="N290" s="11" t="b">
        <v>1</v>
      </c>
      <c r="O290" s="11">
        <v>447</v>
      </c>
      <c r="P290" s="11" t="b">
        <v>1</v>
      </c>
      <c r="Q290" s="11" t="s">
        <v>8269</v>
      </c>
      <c r="R290" s="18">
        <f t="shared" si="23"/>
        <v>1.0321061999999999</v>
      </c>
      <c r="S290" s="19">
        <f t="shared" si="24"/>
        <v>115.44812080536913</v>
      </c>
      <c r="T290" s="11" t="s">
        <v>8310</v>
      </c>
      <c r="U290" s="11" t="s">
        <v>8315</v>
      </c>
    </row>
    <row r="291" spans="1:21" ht="42.75" x14ac:dyDescent="0.45">
      <c r="A291" s="11">
        <v>289</v>
      </c>
      <c r="B291" s="16" t="s">
        <v>290</v>
      </c>
      <c r="C291" s="16" t="s">
        <v>4399</v>
      </c>
      <c r="D291" s="23">
        <v>15000</v>
      </c>
      <c r="E291" s="23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7">
        <f t="shared" si="20"/>
        <v>41580.248078703698</v>
      </c>
      <c r="K291" s="11">
        <v>1380797834</v>
      </c>
      <c r="L291" s="17">
        <f t="shared" si="21"/>
        <v>41550.248078703698</v>
      </c>
      <c r="M291" s="21">
        <f t="shared" si="22"/>
        <v>30</v>
      </c>
      <c r="N291" s="11" t="b">
        <v>1</v>
      </c>
      <c r="O291" s="11">
        <v>232</v>
      </c>
      <c r="P291" s="11" t="b">
        <v>1</v>
      </c>
      <c r="Q291" s="11" t="s">
        <v>8269</v>
      </c>
      <c r="R291" s="18">
        <f t="shared" si="23"/>
        <v>1.0482</v>
      </c>
      <c r="S291" s="19">
        <f t="shared" si="24"/>
        <v>67.771551724137936</v>
      </c>
      <c r="T291" s="11" t="s">
        <v>8310</v>
      </c>
      <c r="U291" s="11" t="s">
        <v>8315</v>
      </c>
    </row>
    <row r="292" spans="1:21" ht="28.5" x14ac:dyDescent="0.45">
      <c r="A292" s="11">
        <v>290</v>
      </c>
      <c r="B292" s="16" t="s">
        <v>291</v>
      </c>
      <c r="C292" s="16" t="s">
        <v>4400</v>
      </c>
      <c r="D292" s="23">
        <v>4500</v>
      </c>
      <c r="E292" s="23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7">
        <f t="shared" si="20"/>
        <v>40576.124305555553</v>
      </c>
      <c r="K292" s="11">
        <v>1292316697</v>
      </c>
      <c r="L292" s="17">
        <f t="shared" si="21"/>
        <v>40526.160844907405</v>
      </c>
      <c r="M292" s="21">
        <f t="shared" si="22"/>
        <v>49.963460648148612</v>
      </c>
      <c r="N292" s="11" t="b">
        <v>1</v>
      </c>
      <c r="O292" s="11">
        <v>168</v>
      </c>
      <c r="P292" s="11" t="b">
        <v>1</v>
      </c>
      <c r="Q292" s="11" t="s">
        <v>8269</v>
      </c>
      <c r="R292" s="18">
        <f t="shared" si="23"/>
        <v>1.0668444444444445</v>
      </c>
      <c r="S292" s="19">
        <f t="shared" si="24"/>
        <v>28.576190476190476</v>
      </c>
      <c r="T292" s="11" t="s">
        <v>8310</v>
      </c>
      <c r="U292" s="11" t="s">
        <v>8315</v>
      </c>
    </row>
    <row r="293" spans="1:21" ht="42.75" x14ac:dyDescent="0.45">
      <c r="A293" s="11">
        <v>291</v>
      </c>
      <c r="B293" s="16" t="s">
        <v>292</v>
      </c>
      <c r="C293" s="16" t="s">
        <v>4401</v>
      </c>
      <c r="D293" s="23">
        <v>5000</v>
      </c>
      <c r="E293" s="23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7">
        <f t="shared" si="20"/>
        <v>41394.792361111111</v>
      </c>
      <c r="K293" s="11">
        <v>1365791246</v>
      </c>
      <c r="L293" s="17">
        <f t="shared" si="21"/>
        <v>41376.560717592591</v>
      </c>
      <c r="M293" s="21">
        <f t="shared" si="22"/>
        <v>18.231643518520286</v>
      </c>
      <c r="N293" s="11" t="b">
        <v>1</v>
      </c>
      <c r="O293" s="11">
        <v>128</v>
      </c>
      <c r="P293" s="11" t="b">
        <v>1</v>
      </c>
      <c r="Q293" s="11" t="s">
        <v>8269</v>
      </c>
      <c r="R293" s="18">
        <f t="shared" si="23"/>
        <v>1.2001999999999999</v>
      </c>
      <c r="S293" s="19">
        <f t="shared" si="24"/>
        <v>46.8828125</v>
      </c>
      <c r="T293" s="11" t="s">
        <v>8310</v>
      </c>
      <c r="U293" s="11" t="s">
        <v>8315</v>
      </c>
    </row>
    <row r="294" spans="1:21" ht="42.75" x14ac:dyDescent="0.45">
      <c r="A294" s="11">
        <v>292</v>
      </c>
      <c r="B294" s="16" t="s">
        <v>293</v>
      </c>
      <c r="C294" s="16" t="s">
        <v>4402</v>
      </c>
      <c r="D294" s="23">
        <v>75000</v>
      </c>
      <c r="E294" s="23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7">
        <f t="shared" si="20"/>
        <v>40844.957638888889</v>
      </c>
      <c r="K294" s="11">
        <v>1317064599</v>
      </c>
      <c r="L294" s="17">
        <f t="shared" si="21"/>
        <v>40812.594895833332</v>
      </c>
      <c r="M294" s="21">
        <f t="shared" si="22"/>
        <v>32.362743055557075</v>
      </c>
      <c r="N294" s="11" t="b">
        <v>1</v>
      </c>
      <c r="O294" s="11">
        <v>493</v>
      </c>
      <c r="P294" s="11" t="b">
        <v>1</v>
      </c>
      <c r="Q294" s="11" t="s">
        <v>8269</v>
      </c>
      <c r="R294" s="18">
        <f t="shared" si="23"/>
        <v>1.0150693333333334</v>
      </c>
      <c r="S294" s="19">
        <f t="shared" si="24"/>
        <v>154.42231237322514</v>
      </c>
      <c r="T294" s="11" t="s">
        <v>8310</v>
      </c>
      <c r="U294" s="11" t="s">
        <v>8315</v>
      </c>
    </row>
    <row r="295" spans="1:21" ht="42.75" x14ac:dyDescent="0.45">
      <c r="A295" s="11">
        <v>293</v>
      </c>
      <c r="B295" s="16" t="s">
        <v>294</v>
      </c>
      <c r="C295" s="16" t="s">
        <v>4403</v>
      </c>
      <c r="D295" s="23">
        <v>26000</v>
      </c>
      <c r="E295" s="23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7">
        <f t="shared" si="20"/>
        <v>41749.459652777776</v>
      </c>
      <c r="K295" s="11">
        <v>1395417714</v>
      </c>
      <c r="L295" s="17">
        <f t="shared" si="21"/>
        <v>41719.459652777776</v>
      </c>
      <c r="M295" s="21">
        <f t="shared" si="22"/>
        <v>30</v>
      </c>
      <c r="N295" s="11" t="b">
        <v>1</v>
      </c>
      <c r="O295" s="11">
        <v>131</v>
      </c>
      <c r="P295" s="11" t="b">
        <v>1</v>
      </c>
      <c r="Q295" s="11" t="s">
        <v>8269</v>
      </c>
      <c r="R295" s="18">
        <f t="shared" si="23"/>
        <v>1.0138461538461538</v>
      </c>
      <c r="S295" s="19">
        <f t="shared" si="24"/>
        <v>201.22137404580153</v>
      </c>
      <c r="T295" s="11" t="s">
        <v>8310</v>
      </c>
      <c r="U295" s="11" t="s">
        <v>8315</v>
      </c>
    </row>
    <row r="296" spans="1:21" ht="57" x14ac:dyDescent="0.45">
      <c r="A296" s="11">
        <v>294</v>
      </c>
      <c r="B296" s="16" t="s">
        <v>295</v>
      </c>
      <c r="C296" s="16" t="s">
        <v>4404</v>
      </c>
      <c r="D296" s="23">
        <v>5000</v>
      </c>
      <c r="E296" s="23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7">
        <f t="shared" si="20"/>
        <v>40378.458333333328</v>
      </c>
      <c r="K296" s="11">
        <v>1276480894</v>
      </c>
      <c r="L296" s="17">
        <f t="shared" si="21"/>
        <v>40342.876087962963</v>
      </c>
      <c r="M296" s="21">
        <f t="shared" si="22"/>
        <v>35.582245370365854</v>
      </c>
      <c r="N296" s="11" t="b">
        <v>1</v>
      </c>
      <c r="O296" s="11">
        <v>50</v>
      </c>
      <c r="P296" s="11" t="b">
        <v>1</v>
      </c>
      <c r="Q296" s="11" t="s">
        <v>8269</v>
      </c>
      <c r="R296" s="18">
        <f t="shared" si="23"/>
        <v>1</v>
      </c>
      <c r="S296" s="19">
        <f t="shared" si="24"/>
        <v>100</v>
      </c>
      <c r="T296" s="11" t="s">
        <v>8310</v>
      </c>
      <c r="U296" s="11" t="s">
        <v>8315</v>
      </c>
    </row>
    <row r="297" spans="1:21" ht="42.75" x14ac:dyDescent="0.45">
      <c r="A297" s="11">
        <v>295</v>
      </c>
      <c r="B297" s="16" t="s">
        <v>296</v>
      </c>
      <c r="C297" s="16" t="s">
        <v>4405</v>
      </c>
      <c r="D297" s="23">
        <v>50000</v>
      </c>
      <c r="E297" s="23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7">
        <f t="shared" si="20"/>
        <v>41578.791666666664</v>
      </c>
      <c r="K297" s="11">
        <v>1378080409</v>
      </c>
      <c r="L297" s="17">
        <f t="shared" si="21"/>
        <v>41518.796400462961</v>
      </c>
      <c r="M297" s="21">
        <f t="shared" si="22"/>
        <v>59.995266203703068</v>
      </c>
      <c r="N297" s="11" t="b">
        <v>1</v>
      </c>
      <c r="O297" s="11">
        <v>665</v>
      </c>
      <c r="P297" s="11" t="b">
        <v>1</v>
      </c>
      <c r="Q297" s="11" t="s">
        <v>8269</v>
      </c>
      <c r="R297" s="18">
        <f t="shared" si="23"/>
        <v>1.3310911999999999</v>
      </c>
      <c r="S297" s="19">
        <f t="shared" si="24"/>
        <v>100.08204511278196</v>
      </c>
      <c r="T297" s="11" t="s">
        <v>8310</v>
      </c>
      <c r="U297" s="11" t="s">
        <v>8315</v>
      </c>
    </row>
    <row r="298" spans="1:21" ht="42.75" x14ac:dyDescent="0.45">
      <c r="A298" s="11">
        <v>296</v>
      </c>
      <c r="B298" s="16" t="s">
        <v>297</v>
      </c>
      <c r="C298" s="16" t="s">
        <v>4406</v>
      </c>
      <c r="D298" s="23">
        <v>25000</v>
      </c>
      <c r="E298" s="23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7">
        <f t="shared" si="20"/>
        <v>41159.267164351848</v>
      </c>
      <c r="K298" s="11">
        <v>1344857083</v>
      </c>
      <c r="L298" s="17">
        <f t="shared" si="21"/>
        <v>41134.267164351848</v>
      </c>
      <c r="M298" s="21">
        <f t="shared" si="22"/>
        <v>25</v>
      </c>
      <c r="N298" s="11" t="b">
        <v>1</v>
      </c>
      <c r="O298" s="11">
        <v>129</v>
      </c>
      <c r="P298" s="11" t="b">
        <v>1</v>
      </c>
      <c r="Q298" s="11" t="s">
        <v>8269</v>
      </c>
      <c r="R298" s="18">
        <f t="shared" si="23"/>
        <v>1.187262</v>
      </c>
      <c r="S298" s="19">
        <f t="shared" si="24"/>
        <v>230.08953488372092</v>
      </c>
      <c r="T298" s="11" t="s">
        <v>8310</v>
      </c>
      <c r="U298" s="11" t="s">
        <v>8315</v>
      </c>
    </row>
    <row r="299" spans="1:21" ht="42.75" x14ac:dyDescent="0.45">
      <c r="A299" s="11">
        <v>297</v>
      </c>
      <c r="B299" s="16" t="s">
        <v>298</v>
      </c>
      <c r="C299" s="16" t="s">
        <v>4407</v>
      </c>
      <c r="D299" s="23">
        <v>20000</v>
      </c>
      <c r="E299" s="23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7">
        <f t="shared" si="20"/>
        <v>42124.957638888889</v>
      </c>
      <c r="K299" s="11">
        <v>1427390901</v>
      </c>
      <c r="L299" s="17">
        <f t="shared" si="21"/>
        <v>42089.519687499997</v>
      </c>
      <c r="M299" s="21">
        <f t="shared" si="22"/>
        <v>35.437951388892543</v>
      </c>
      <c r="N299" s="11" t="b">
        <v>1</v>
      </c>
      <c r="O299" s="11">
        <v>142</v>
      </c>
      <c r="P299" s="11" t="b">
        <v>1</v>
      </c>
      <c r="Q299" s="11" t="s">
        <v>8269</v>
      </c>
      <c r="R299" s="18">
        <f t="shared" si="23"/>
        <v>1.0064</v>
      </c>
      <c r="S299" s="19">
        <f t="shared" si="24"/>
        <v>141.74647887323943</v>
      </c>
      <c r="T299" s="11" t="s">
        <v>8310</v>
      </c>
      <c r="U299" s="11" t="s">
        <v>8315</v>
      </c>
    </row>
    <row r="300" spans="1:21" ht="28.5" x14ac:dyDescent="0.45">
      <c r="A300" s="11">
        <v>298</v>
      </c>
      <c r="B300" s="16" t="s">
        <v>299</v>
      </c>
      <c r="C300" s="16" t="s">
        <v>4408</v>
      </c>
      <c r="D300" s="23">
        <v>126000</v>
      </c>
      <c r="E300" s="23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7">
        <f t="shared" si="20"/>
        <v>41768.666666666664</v>
      </c>
      <c r="K300" s="11">
        <v>1394536048</v>
      </c>
      <c r="L300" s="17">
        <f t="shared" si="21"/>
        <v>41709.255185185182</v>
      </c>
      <c r="M300" s="21">
        <f t="shared" si="22"/>
        <v>59.411481481482042</v>
      </c>
      <c r="N300" s="11" t="b">
        <v>1</v>
      </c>
      <c r="O300" s="11">
        <v>2436</v>
      </c>
      <c r="P300" s="11" t="b">
        <v>1</v>
      </c>
      <c r="Q300" s="11" t="s">
        <v>8269</v>
      </c>
      <c r="R300" s="18">
        <f t="shared" si="23"/>
        <v>1.089324126984127</v>
      </c>
      <c r="S300" s="19">
        <f t="shared" si="24"/>
        <v>56.344351395730705</v>
      </c>
      <c r="T300" s="11" t="s">
        <v>8310</v>
      </c>
      <c r="U300" s="11" t="s">
        <v>8315</v>
      </c>
    </row>
    <row r="301" spans="1:21" ht="42.75" x14ac:dyDescent="0.45">
      <c r="A301" s="11">
        <v>299</v>
      </c>
      <c r="B301" s="16" t="s">
        <v>300</v>
      </c>
      <c r="C301" s="16" t="s">
        <v>4409</v>
      </c>
      <c r="D301" s="23">
        <v>10000</v>
      </c>
      <c r="E301" s="23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7">
        <f t="shared" si="20"/>
        <v>40499.058564814812</v>
      </c>
      <c r="K301" s="11">
        <v>1287379460</v>
      </c>
      <c r="L301" s="17">
        <f t="shared" si="21"/>
        <v>40469.016898148147</v>
      </c>
      <c r="M301" s="21">
        <f t="shared" si="22"/>
        <v>30.041666666664241</v>
      </c>
      <c r="N301" s="11" t="b">
        <v>1</v>
      </c>
      <c r="O301" s="11">
        <v>244</v>
      </c>
      <c r="P301" s="11" t="b">
        <v>1</v>
      </c>
      <c r="Q301" s="11" t="s">
        <v>8269</v>
      </c>
      <c r="R301" s="18">
        <f t="shared" si="23"/>
        <v>1.789525</v>
      </c>
      <c r="S301" s="19">
        <f t="shared" si="24"/>
        <v>73.341188524590166</v>
      </c>
      <c r="T301" s="11" t="s">
        <v>8310</v>
      </c>
      <c r="U301" s="11" t="s">
        <v>8315</v>
      </c>
    </row>
    <row r="302" spans="1:21" ht="42.75" x14ac:dyDescent="0.45">
      <c r="A302" s="11">
        <v>300</v>
      </c>
      <c r="B302" s="16" t="s">
        <v>301</v>
      </c>
      <c r="C302" s="16" t="s">
        <v>4410</v>
      </c>
      <c r="D302" s="23">
        <v>25000</v>
      </c>
      <c r="E302" s="23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7">
        <f t="shared" si="20"/>
        <v>40657.751597222217</v>
      </c>
      <c r="K302" s="11">
        <v>1301007738</v>
      </c>
      <c r="L302" s="17">
        <f t="shared" si="21"/>
        <v>40626.751597222217</v>
      </c>
      <c r="M302" s="21">
        <f t="shared" si="22"/>
        <v>31</v>
      </c>
      <c r="N302" s="11" t="b">
        <v>1</v>
      </c>
      <c r="O302" s="11">
        <v>298</v>
      </c>
      <c r="P302" s="11" t="b">
        <v>1</v>
      </c>
      <c r="Q302" s="11" t="s">
        <v>8269</v>
      </c>
      <c r="R302" s="18">
        <f t="shared" si="23"/>
        <v>1.0172264</v>
      </c>
      <c r="S302" s="19">
        <f t="shared" si="24"/>
        <v>85.337785234899329</v>
      </c>
      <c r="T302" s="11" t="s">
        <v>8310</v>
      </c>
      <c r="U302" s="11" t="s">
        <v>8315</v>
      </c>
    </row>
    <row r="303" spans="1:21" ht="42.75" x14ac:dyDescent="0.45">
      <c r="A303" s="11">
        <v>301</v>
      </c>
      <c r="B303" s="16" t="s">
        <v>302</v>
      </c>
      <c r="C303" s="16" t="s">
        <v>4411</v>
      </c>
      <c r="D303" s="23">
        <v>13000</v>
      </c>
      <c r="E303" s="23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7">
        <f t="shared" si="20"/>
        <v>41352.487673611111</v>
      </c>
      <c r="K303" s="11">
        <v>1360258935</v>
      </c>
      <c r="L303" s="17">
        <f t="shared" si="21"/>
        <v>41312.529340277775</v>
      </c>
      <c r="M303" s="21">
        <f t="shared" si="22"/>
        <v>39.958333333335759</v>
      </c>
      <c r="N303" s="11" t="b">
        <v>1</v>
      </c>
      <c r="O303" s="11">
        <v>251</v>
      </c>
      <c r="P303" s="11" t="b">
        <v>1</v>
      </c>
      <c r="Q303" s="11" t="s">
        <v>8269</v>
      </c>
      <c r="R303" s="18">
        <f t="shared" si="23"/>
        <v>1.1873499999999999</v>
      </c>
      <c r="S303" s="19">
        <f t="shared" si="24"/>
        <v>61.496215139442228</v>
      </c>
      <c r="T303" s="11" t="s">
        <v>8310</v>
      </c>
      <c r="U303" s="11" t="s">
        <v>8315</v>
      </c>
    </row>
    <row r="304" spans="1:21" ht="57" x14ac:dyDescent="0.45">
      <c r="A304" s="11">
        <v>302</v>
      </c>
      <c r="B304" s="16" t="s">
        <v>303</v>
      </c>
      <c r="C304" s="16" t="s">
        <v>4412</v>
      </c>
      <c r="D304" s="23">
        <v>10000</v>
      </c>
      <c r="E304" s="23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7">
        <f t="shared" si="20"/>
        <v>40963.648587962962</v>
      </c>
      <c r="K304" s="11">
        <v>1327523638</v>
      </c>
      <c r="L304" s="17">
        <f t="shared" si="21"/>
        <v>40933.648587962962</v>
      </c>
      <c r="M304" s="21">
        <f t="shared" si="22"/>
        <v>30</v>
      </c>
      <c r="N304" s="11" t="b">
        <v>1</v>
      </c>
      <c r="O304" s="11">
        <v>108</v>
      </c>
      <c r="P304" s="11" t="b">
        <v>1</v>
      </c>
      <c r="Q304" s="11" t="s">
        <v>8269</v>
      </c>
      <c r="R304" s="18">
        <f t="shared" si="23"/>
        <v>1.0045999999999999</v>
      </c>
      <c r="S304" s="19">
        <f t="shared" si="24"/>
        <v>93.018518518518519</v>
      </c>
      <c r="T304" s="11" t="s">
        <v>8310</v>
      </c>
      <c r="U304" s="11" t="s">
        <v>8315</v>
      </c>
    </row>
    <row r="305" spans="1:21" ht="42.75" x14ac:dyDescent="0.45">
      <c r="A305" s="11">
        <v>303</v>
      </c>
      <c r="B305" s="16" t="s">
        <v>304</v>
      </c>
      <c r="C305" s="16" t="s">
        <v>4413</v>
      </c>
      <c r="D305" s="23">
        <v>3000</v>
      </c>
      <c r="E305" s="23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7">
        <f t="shared" si="20"/>
        <v>41061.862800925919</v>
      </c>
      <c r="K305" s="11">
        <v>1336009346</v>
      </c>
      <c r="L305" s="17">
        <f t="shared" si="21"/>
        <v>41031.862800925919</v>
      </c>
      <c r="M305" s="21">
        <f t="shared" si="22"/>
        <v>30</v>
      </c>
      <c r="N305" s="11" t="b">
        <v>1</v>
      </c>
      <c r="O305" s="11">
        <v>82</v>
      </c>
      <c r="P305" s="11" t="b">
        <v>1</v>
      </c>
      <c r="Q305" s="11" t="s">
        <v>8269</v>
      </c>
      <c r="R305" s="18">
        <f t="shared" si="23"/>
        <v>1.3746666666666667</v>
      </c>
      <c r="S305" s="19">
        <f t="shared" si="24"/>
        <v>50.292682926829265</v>
      </c>
      <c r="T305" s="11" t="s">
        <v>8310</v>
      </c>
      <c r="U305" s="11" t="s">
        <v>8315</v>
      </c>
    </row>
    <row r="306" spans="1:21" ht="28.5" x14ac:dyDescent="0.45">
      <c r="A306" s="11">
        <v>304</v>
      </c>
      <c r="B306" s="16" t="s">
        <v>305</v>
      </c>
      <c r="C306" s="16" t="s">
        <v>4414</v>
      </c>
      <c r="D306" s="23">
        <v>3400</v>
      </c>
      <c r="E306" s="23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7">
        <f t="shared" si="20"/>
        <v>41152.875</v>
      </c>
      <c r="K306" s="11">
        <v>1343096197</v>
      </c>
      <c r="L306" s="17">
        <f t="shared" si="21"/>
        <v>41113.88653935185</v>
      </c>
      <c r="M306" s="21">
        <f t="shared" si="22"/>
        <v>38.988460648150067</v>
      </c>
      <c r="N306" s="11" t="b">
        <v>1</v>
      </c>
      <c r="O306" s="11">
        <v>74</v>
      </c>
      <c r="P306" s="11" t="b">
        <v>1</v>
      </c>
      <c r="Q306" s="11" t="s">
        <v>8269</v>
      </c>
      <c r="R306" s="18">
        <f t="shared" si="23"/>
        <v>2.3164705882352941</v>
      </c>
      <c r="S306" s="19">
        <f t="shared" si="24"/>
        <v>106.43243243243244</v>
      </c>
      <c r="T306" s="11" t="s">
        <v>8310</v>
      </c>
      <c r="U306" s="11" t="s">
        <v>8315</v>
      </c>
    </row>
    <row r="307" spans="1:21" ht="42.75" x14ac:dyDescent="0.45">
      <c r="A307" s="11">
        <v>305</v>
      </c>
      <c r="B307" s="16" t="s">
        <v>306</v>
      </c>
      <c r="C307" s="16" t="s">
        <v>4415</v>
      </c>
      <c r="D307" s="23">
        <v>7500</v>
      </c>
      <c r="E307" s="23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7">
        <f t="shared" si="20"/>
        <v>40978.421863425923</v>
      </c>
      <c r="K307" s="11">
        <v>1328800049</v>
      </c>
      <c r="L307" s="17">
        <f t="shared" si="21"/>
        <v>40948.421863425923</v>
      </c>
      <c r="M307" s="21">
        <f t="shared" si="22"/>
        <v>30</v>
      </c>
      <c r="N307" s="11" t="b">
        <v>1</v>
      </c>
      <c r="O307" s="11">
        <v>189</v>
      </c>
      <c r="P307" s="11" t="b">
        <v>1</v>
      </c>
      <c r="Q307" s="11" t="s">
        <v>8269</v>
      </c>
      <c r="R307" s="18">
        <f t="shared" si="23"/>
        <v>1.3033333333333332</v>
      </c>
      <c r="S307" s="19">
        <f t="shared" si="24"/>
        <v>51.719576719576722</v>
      </c>
      <c r="T307" s="11" t="s">
        <v>8310</v>
      </c>
      <c r="U307" s="11" t="s">
        <v>8315</v>
      </c>
    </row>
    <row r="308" spans="1:21" ht="28.5" x14ac:dyDescent="0.45">
      <c r="A308" s="11">
        <v>306</v>
      </c>
      <c r="B308" s="16" t="s">
        <v>307</v>
      </c>
      <c r="C308" s="16" t="s">
        <v>4416</v>
      </c>
      <c r="D308" s="23">
        <v>1000</v>
      </c>
      <c r="E308" s="23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7">
        <f t="shared" si="20"/>
        <v>41353.587187499994</v>
      </c>
      <c r="K308" s="11">
        <v>1362081933</v>
      </c>
      <c r="L308" s="17">
        <f t="shared" si="21"/>
        <v>41333.628854166665</v>
      </c>
      <c r="M308" s="21">
        <f t="shared" si="22"/>
        <v>19.958333333328483</v>
      </c>
      <c r="N308" s="11" t="b">
        <v>1</v>
      </c>
      <c r="O308" s="11">
        <v>80</v>
      </c>
      <c r="P308" s="11" t="b">
        <v>1</v>
      </c>
      <c r="Q308" s="11" t="s">
        <v>8269</v>
      </c>
      <c r="R308" s="18">
        <f t="shared" si="23"/>
        <v>2.9289999999999998</v>
      </c>
      <c r="S308" s="19">
        <f t="shared" si="24"/>
        <v>36.612499999999997</v>
      </c>
      <c r="T308" s="11" t="s">
        <v>8310</v>
      </c>
      <c r="U308" s="11" t="s">
        <v>8315</v>
      </c>
    </row>
    <row r="309" spans="1:21" x14ac:dyDescent="0.45">
      <c r="A309" s="11">
        <v>307</v>
      </c>
      <c r="B309" s="16" t="s">
        <v>308</v>
      </c>
      <c r="C309" s="16" t="s">
        <v>4417</v>
      </c>
      <c r="D309" s="23">
        <v>22000</v>
      </c>
      <c r="E309" s="23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7">
        <f t="shared" si="20"/>
        <v>41312.736122685186</v>
      </c>
      <c r="K309" s="11">
        <v>1357684801</v>
      </c>
      <c r="L309" s="17">
        <f t="shared" si="21"/>
        <v>41282.736122685186</v>
      </c>
      <c r="M309" s="21">
        <f t="shared" si="22"/>
        <v>30</v>
      </c>
      <c r="N309" s="11" t="b">
        <v>1</v>
      </c>
      <c r="O309" s="11">
        <v>576</v>
      </c>
      <c r="P309" s="11" t="b">
        <v>1</v>
      </c>
      <c r="Q309" s="11" t="s">
        <v>8269</v>
      </c>
      <c r="R309" s="18">
        <f t="shared" si="23"/>
        <v>1.1131818181818183</v>
      </c>
      <c r="S309" s="19">
        <f t="shared" si="24"/>
        <v>42.517361111111114</v>
      </c>
      <c r="T309" s="11" t="s">
        <v>8310</v>
      </c>
      <c r="U309" s="11" t="s">
        <v>8315</v>
      </c>
    </row>
    <row r="310" spans="1:21" ht="42.75" x14ac:dyDescent="0.45">
      <c r="A310" s="11">
        <v>308</v>
      </c>
      <c r="B310" s="16" t="s">
        <v>309</v>
      </c>
      <c r="C310" s="16" t="s">
        <v>4418</v>
      </c>
      <c r="D310" s="23">
        <v>12000</v>
      </c>
      <c r="E310" s="23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7">
        <f t="shared" si="20"/>
        <v>40612.486226851848</v>
      </c>
      <c r="K310" s="11">
        <v>1295887210</v>
      </c>
      <c r="L310" s="17">
        <f t="shared" si="21"/>
        <v>40567.486226851848</v>
      </c>
      <c r="M310" s="21">
        <f t="shared" si="22"/>
        <v>45</v>
      </c>
      <c r="N310" s="11" t="b">
        <v>1</v>
      </c>
      <c r="O310" s="11">
        <v>202</v>
      </c>
      <c r="P310" s="11" t="b">
        <v>1</v>
      </c>
      <c r="Q310" s="11" t="s">
        <v>8269</v>
      </c>
      <c r="R310" s="18">
        <f t="shared" si="23"/>
        <v>1.0556666666666668</v>
      </c>
      <c r="S310" s="19">
        <f t="shared" si="24"/>
        <v>62.712871287128714</v>
      </c>
      <c r="T310" s="11" t="s">
        <v>8310</v>
      </c>
      <c r="U310" s="11" t="s">
        <v>8315</v>
      </c>
    </row>
    <row r="311" spans="1:21" ht="42.75" x14ac:dyDescent="0.45">
      <c r="A311" s="11">
        <v>309</v>
      </c>
      <c r="B311" s="16" t="s">
        <v>310</v>
      </c>
      <c r="C311" s="16" t="s">
        <v>4419</v>
      </c>
      <c r="D311" s="23">
        <v>18000</v>
      </c>
      <c r="E311" s="23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7">
        <f t="shared" si="20"/>
        <v>41155.543217592589</v>
      </c>
      <c r="K311" s="11">
        <v>1344880934</v>
      </c>
      <c r="L311" s="17">
        <f t="shared" si="21"/>
        <v>41134.543217592589</v>
      </c>
      <c r="M311" s="21">
        <f t="shared" si="22"/>
        <v>21</v>
      </c>
      <c r="N311" s="11" t="b">
        <v>1</v>
      </c>
      <c r="O311" s="11">
        <v>238</v>
      </c>
      <c r="P311" s="11" t="b">
        <v>1</v>
      </c>
      <c r="Q311" s="11" t="s">
        <v>8269</v>
      </c>
      <c r="R311" s="18">
        <f t="shared" si="23"/>
        <v>1.1894444444444445</v>
      </c>
      <c r="S311" s="19">
        <f t="shared" si="24"/>
        <v>89.957983193277315</v>
      </c>
      <c r="T311" s="11" t="s">
        <v>8310</v>
      </c>
      <c r="U311" s="11" t="s">
        <v>8315</v>
      </c>
    </row>
    <row r="312" spans="1:21" ht="42.75" x14ac:dyDescent="0.45">
      <c r="A312" s="11">
        <v>310</v>
      </c>
      <c r="B312" s="16" t="s">
        <v>311</v>
      </c>
      <c r="C312" s="16" t="s">
        <v>4420</v>
      </c>
      <c r="D312" s="23">
        <v>1000</v>
      </c>
      <c r="E312" s="23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7">
        <f t="shared" si="20"/>
        <v>40835.875</v>
      </c>
      <c r="K312" s="11">
        <v>1317788623</v>
      </c>
      <c r="L312" s="17">
        <f t="shared" si="21"/>
        <v>40820.974803240737</v>
      </c>
      <c r="M312" s="21">
        <f t="shared" si="22"/>
        <v>14.900196759263054</v>
      </c>
      <c r="N312" s="11" t="b">
        <v>1</v>
      </c>
      <c r="O312" s="11">
        <v>36</v>
      </c>
      <c r="P312" s="11" t="b">
        <v>1</v>
      </c>
      <c r="Q312" s="11" t="s">
        <v>8269</v>
      </c>
      <c r="R312" s="18">
        <f t="shared" si="23"/>
        <v>1.04129</v>
      </c>
      <c r="S312" s="19">
        <f t="shared" si="24"/>
        <v>28.924722222222222</v>
      </c>
      <c r="T312" s="11" t="s">
        <v>8310</v>
      </c>
      <c r="U312" s="11" t="s">
        <v>8315</v>
      </c>
    </row>
    <row r="313" spans="1:21" ht="42.75" x14ac:dyDescent="0.45">
      <c r="A313" s="11">
        <v>311</v>
      </c>
      <c r="B313" s="16" t="s">
        <v>312</v>
      </c>
      <c r="C313" s="16" t="s">
        <v>4421</v>
      </c>
      <c r="D313" s="23">
        <v>20000</v>
      </c>
      <c r="E313" s="23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7">
        <f t="shared" si="20"/>
        <v>40909.124305555553</v>
      </c>
      <c r="K313" s="11">
        <v>1321852592</v>
      </c>
      <c r="L313" s="17">
        <f t="shared" si="21"/>
        <v>40868.011481481481</v>
      </c>
      <c r="M313" s="21">
        <f t="shared" si="22"/>
        <v>41.112824074072705</v>
      </c>
      <c r="N313" s="11" t="b">
        <v>1</v>
      </c>
      <c r="O313" s="11">
        <v>150</v>
      </c>
      <c r="P313" s="11" t="b">
        <v>1</v>
      </c>
      <c r="Q313" s="11" t="s">
        <v>8269</v>
      </c>
      <c r="R313" s="18">
        <f t="shared" si="23"/>
        <v>1.0410165</v>
      </c>
      <c r="S313" s="19">
        <f t="shared" si="24"/>
        <v>138.8022</v>
      </c>
      <c r="T313" s="11" t="s">
        <v>8310</v>
      </c>
      <c r="U313" s="11" t="s">
        <v>8315</v>
      </c>
    </row>
    <row r="314" spans="1:21" ht="42.75" x14ac:dyDescent="0.45">
      <c r="A314" s="11">
        <v>312</v>
      </c>
      <c r="B314" s="16" t="s">
        <v>313</v>
      </c>
      <c r="C314" s="16" t="s">
        <v>4422</v>
      </c>
      <c r="D314" s="23">
        <v>8000</v>
      </c>
      <c r="E314" s="23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7">
        <f t="shared" si="20"/>
        <v>41378.669351851851</v>
      </c>
      <c r="K314" s="11">
        <v>1363381432</v>
      </c>
      <c r="L314" s="17">
        <f t="shared" si="21"/>
        <v>41348.669351851851</v>
      </c>
      <c r="M314" s="21">
        <f t="shared" si="22"/>
        <v>30</v>
      </c>
      <c r="N314" s="11" t="b">
        <v>1</v>
      </c>
      <c r="O314" s="11">
        <v>146</v>
      </c>
      <c r="P314" s="11" t="b">
        <v>1</v>
      </c>
      <c r="Q314" s="11" t="s">
        <v>8269</v>
      </c>
      <c r="R314" s="18">
        <f t="shared" si="23"/>
        <v>1.1187499999999999</v>
      </c>
      <c r="S314" s="19">
        <f t="shared" si="24"/>
        <v>61.301369863013697</v>
      </c>
      <c r="T314" s="11" t="s">
        <v>8310</v>
      </c>
      <c r="U314" s="11" t="s">
        <v>8315</v>
      </c>
    </row>
    <row r="315" spans="1:21" ht="57" x14ac:dyDescent="0.45">
      <c r="A315" s="11">
        <v>313</v>
      </c>
      <c r="B315" s="16" t="s">
        <v>314</v>
      </c>
      <c r="C315" s="16" t="s">
        <v>4423</v>
      </c>
      <c r="D315" s="23">
        <v>17000</v>
      </c>
      <c r="E315" s="23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7">
        <f t="shared" si="20"/>
        <v>40401.457638888889</v>
      </c>
      <c r="K315" s="11">
        <v>1277702894</v>
      </c>
      <c r="L315" s="17">
        <f t="shared" si="21"/>
        <v>40357.019606481481</v>
      </c>
      <c r="M315" s="21">
        <f t="shared" si="22"/>
        <v>44.438032407408173</v>
      </c>
      <c r="N315" s="11" t="b">
        <v>1</v>
      </c>
      <c r="O315" s="11">
        <v>222</v>
      </c>
      <c r="P315" s="11" t="b">
        <v>1</v>
      </c>
      <c r="Q315" s="11" t="s">
        <v>8269</v>
      </c>
      <c r="R315" s="18">
        <f t="shared" si="23"/>
        <v>1.0473529411764706</v>
      </c>
      <c r="S315" s="19">
        <f t="shared" si="24"/>
        <v>80.202702702702709</v>
      </c>
      <c r="T315" s="11" t="s">
        <v>8310</v>
      </c>
      <c r="U315" s="11" t="s">
        <v>8315</v>
      </c>
    </row>
    <row r="316" spans="1:21" ht="42.75" x14ac:dyDescent="0.45">
      <c r="A316" s="11">
        <v>314</v>
      </c>
      <c r="B316" s="16" t="s">
        <v>315</v>
      </c>
      <c r="C316" s="16" t="s">
        <v>4424</v>
      </c>
      <c r="D316" s="23">
        <v>1000</v>
      </c>
      <c r="E316" s="23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7">
        <f t="shared" si="20"/>
        <v>41334.624861111108</v>
      </c>
      <c r="K316" s="11">
        <v>1359575988</v>
      </c>
      <c r="L316" s="17">
        <f t="shared" si="21"/>
        <v>41304.624861111108</v>
      </c>
      <c r="M316" s="21">
        <f t="shared" si="22"/>
        <v>30</v>
      </c>
      <c r="N316" s="11" t="b">
        <v>1</v>
      </c>
      <c r="O316" s="11">
        <v>120</v>
      </c>
      <c r="P316" s="11" t="b">
        <v>1</v>
      </c>
      <c r="Q316" s="11" t="s">
        <v>8269</v>
      </c>
      <c r="R316" s="18">
        <f t="shared" si="23"/>
        <v>3.8515000000000001</v>
      </c>
      <c r="S316" s="19">
        <f t="shared" si="24"/>
        <v>32.095833333333331</v>
      </c>
      <c r="T316" s="11" t="s">
        <v>8310</v>
      </c>
      <c r="U316" s="11" t="s">
        <v>8315</v>
      </c>
    </row>
    <row r="317" spans="1:21" ht="42.75" x14ac:dyDescent="0.45">
      <c r="A317" s="11">
        <v>315</v>
      </c>
      <c r="B317" s="16" t="s">
        <v>316</v>
      </c>
      <c r="C317" s="16" t="s">
        <v>4425</v>
      </c>
      <c r="D317" s="23">
        <v>25000</v>
      </c>
      <c r="E317" s="23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7">
        <f t="shared" si="20"/>
        <v>41143.564050925925</v>
      </c>
      <c r="K317" s="11">
        <v>1343068334</v>
      </c>
      <c r="L317" s="17">
        <f t="shared" si="21"/>
        <v>41113.564050925925</v>
      </c>
      <c r="M317" s="21">
        <f t="shared" si="22"/>
        <v>30</v>
      </c>
      <c r="N317" s="11" t="b">
        <v>1</v>
      </c>
      <c r="O317" s="11">
        <v>126</v>
      </c>
      <c r="P317" s="11" t="b">
        <v>1</v>
      </c>
      <c r="Q317" s="11" t="s">
        <v>8269</v>
      </c>
      <c r="R317" s="18">
        <f t="shared" si="23"/>
        <v>1.01248</v>
      </c>
      <c r="S317" s="19">
        <f t="shared" si="24"/>
        <v>200.88888888888889</v>
      </c>
      <c r="T317" s="11" t="s">
        <v>8310</v>
      </c>
      <c r="U317" s="11" t="s">
        <v>8315</v>
      </c>
    </row>
    <row r="318" spans="1:21" ht="28.5" x14ac:dyDescent="0.45">
      <c r="A318" s="11">
        <v>316</v>
      </c>
      <c r="B318" s="16" t="s">
        <v>317</v>
      </c>
      <c r="C318" s="16" t="s">
        <v>4426</v>
      </c>
      <c r="D318" s="23">
        <v>15000</v>
      </c>
      <c r="E318" s="23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7">
        <f t="shared" si="20"/>
        <v>41983.999305555553</v>
      </c>
      <c r="K318" s="11">
        <v>1415398197</v>
      </c>
      <c r="L318" s="17">
        <f t="shared" si="21"/>
        <v>41950.715243055551</v>
      </c>
      <c r="M318" s="21">
        <f t="shared" si="22"/>
        <v>33.284062500002619</v>
      </c>
      <c r="N318" s="11" t="b">
        <v>1</v>
      </c>
      <c r="O318" s="11">
        <v>158</v>
      </c>
      <c r="P318" s="11" t="b">
        <v>1</v>
      </c>
      <c r="Q318" s="11" t="s">
        <v>8269</v>
      </c>
      <c r="R318" s="18">
        <f t="shared" si="23"/>
        <v>1.1377333333333333</v>
      </c>
      <c r="S318" s="19">
        <f t="shared" si="24"/>
        <v>108.01265822784811</v>
      </c>
      <c r="T318" s="11" t="s">
        <v>8310</v>
      </c>
      <c r="U318" s="11" t="s">
        <v>8315</v>
      </c>
    </row>
    <row r="319" spans="1:21" ht="42.75" x14ac:dyDescent="0.45">
      <c r="A319" s="11">
        <v>317</v>
      </c>
      <c r="B319" s="16" t="s">
        <v>318</v>
      </c>
      <c r="C319" s="16" t="s">
        <v>4427</v>
      </c>
      <c r="D319" s="23">
        <v>30000</v>
      </c>
      <c r="E319" s="23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7">
        <f t="shared" si="20"/>
        <v>41619.468553240738</v>
      </c>
      <c r="K319" s="11">
        <v>1384186483</v>
      </c>
      <c r="L319" s="17">
        <f t="shared" si="21"/>
        <v>41589.468553240738</v>
      </c>
      <c r="M319" s="21">
        <f t="shared" si="22"/>
        <v>30</v>
      </c>
      <c r="N319" s="11" t="b">
        <v>1</v>
      </c>
      <c r="O319" s="11">
        <v>316</v>
      </c>
      <c r="P319" s="11" t="b">
        <v>1</v>
      </c>
      <c r="Q319" s="11" t="s">
        <v>8269</v>
      </c>
      <c r="R319" s="18">
        <f t="shared" si="23"/>
        <v>1.0080333333333333</v>
      </c>
      <c r="S319" s="19">
        <f t="shared" si="24"/>
        <v>95.699367088607602</v>
      </c>
      <c r="T319" s="11" t="s">
        <v>8310</v>
      </c>
      <c r="U319" s="11" t="s">
        <v>8315</v>
      </c>
    </row>
    <row r="320" spans="1:21" ht="42.75" x14ac:dyDescent="0.45">
      <c r="A320" s="11">
        <v>318</v>
      </c>
      <c r="B320" s="16" t="s">
        <v>319</v>
      </c>
      <c r="C320" s="16" t="s">
        <v>4428</v>
      </c>
      <c r="D320" s="23">
        <v>5000</v>
      </c>
      <c r="E320" s="23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7">
        <f t="shared" si="20"/>
        <v>41359.788784722223</v>
      </c>
      <c r="K320" s="11">
        <v>1361753751</v>
      </c>
      <c r="L320" s="17">
        <f t="shared" si="21"/>
        <v>41329.830451388887</v>
      </c>
      <c r="M320" s="21">
        <f t="shared" si="22"/>
        <v>29.958333333335759</v>
      </c>
      <c r="N320" s="11" t="b">
        <v>1</v>
      </c>
      <c r="O320" s="11">
        <v>284</v>
      </c>
      <c r="P320" s="11" t="b">
        <v>1</v>
      </c>
      <c r="Q320" s="11" t="s">
        <v>8269</v>
      </c>
      <c r="R320" s="18">
        <f t="shared" si="23"/>
        <v>2.8332000000000002</v>
      </c>
      <c r="S320" s="19">
        <f t="shared" si="24"/>
        <v>49.880281690140848</v>
      </c>
      <c r="T320" s="11" t="s">
        <v>8310</v>
      </c>
      <c r="U320" s="11" t="s">
        <v>8315</v>
      </c>
    </row>
    <row r="321" spans="1:21" ht="57" x14ac:dyDescent="0.45">
      <c r="A321" s="11">
        <v>319</v>
      </c>
      <c r="B321" s="16" t="s">
        <v>320</v>
      </c>
      <c r="C321" s="16" t="s">
        <v>4429</v>
      </c>
      <c r="D321" s="23">
        <v>5000</v>
      </c>
      <c r="E321" s="23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7">
        <f t="shared" si="20"/>
        <v>40211.124305555553</v>
      </c>
      <c r="K321" s="11">
        <v>1257538029</v>
      </c>
      <c r="L321" s="17">
        <f t="shared" si="21"/>
        <v>40123.629965277774</v>
      </c>
      <c r="M321" s="21">
        <f t="shared" si="22"/>
        <v>87.494340277778974</v>
      </c>
      <c r="N321" s="11" t="b">
        <v>1</v>
      </c>
      <c r="O321" s="11">
        <v>51</v>
      </c>
      <c r="P321" s="11" t="b">
        <v>1</v>
      </c>
      <c r="Q321" s="11" t="s">
        <v>8269</v>
      </c>
      <c r="R321" s="18">
        <f t="shared" si="23"/>
        <v>1.1268</v>
      </c>
      <c r="S321" s="19">
        <f t="shared" si="24"/>
        <v>110.47058823529412</v>
      </c>
      <c r="T321" s="11" t="s">
        <v>8310</v>
      </c>
      <c r="U321" s="11" t="s">
        <v>8315</v>
      </c>
    </row>
    <row r="322" spans="1:21" ht="42.75" x14ac:dyDescent="0.45">
      <c r="A322" s="11">
        <v>320</v>
      </c>
      <c r="B322" s="16" t="s">
        <v>321</v>
      </c>
      <c r="C322" s="16" t="s">
        <v>4430</v>
      </c>
      <c r="D322" s="23">
        <v>20000</v>
      </c>
      <c r="E322" s="23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7">
        <f t="shared" si="20"/>
        <v>42360.749999999993</v>
      </c>
      <c r="K322" s="11">
        <v>1448284433</v>
      </c>
      <c r="L322" s="17">
        <f t="shared" si="21"/>
        <v>42331.34297453703</v>
      </c>
      <c r="M322" s="21">
        <f t="shared" si="22"/>
        <v>29.407025462962338</v>
      </c>
      <c r="N322" s="11" t="b">
        <v>1</v>
      </c>
      <c r="O322" s="11">
        <v>158</v>
      </c>
      <c r="P322" s="11" t="b">
        <v>1</v>
      </c>
      <c r="Q322" s="11" t="s">
        <v>8269</v>
      </c>
      <c r="R322" s="18">
        <f t="shared" si="23"/>
        <v>1.0658000000000001</v>
      </c>
      <c r="S322" s="19">
        <f t="shared" si="24"/>
        <v>134.91139240506328</v>
      </c>
      <c r="T322" s="11" t="s">
        <v>8310</v>
      </c>
      <c r="U322" s="11" t="s">
        <v>8315</v>
      </c>
    </row>
    <row r="323" spans="1:21" ht="42.75" x14ac:dyDescent="0.45">
      <c r="A323" s="11">
        <v>321</v>
      </c>
      <c r="B323" s="16" t="s">
        <v>322</v>
      </c>
      <c r="C323" s="16" t="s">
        <v>4431</v>
      </c>
      <c r="D323" s="23">
        <v>35000</v>
      </c>
      <c r="E323" s="23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7">
        <f t="shared" ref="J323:J386" si="25">(((I323/86400)+25569+(-5/24)))</f>
        <v>42682.279930555553</v>
      </c>
      <c r="K323" s="11">
        <v>1475577786</v>
      </c>
      <c r="L323" s="17">
        <f t="shared" ref="L323:L386" si="26">(((K323/86400)+25569+(-5/24)))</f>
        <v>42647.238263888888</v>
      </c>
      <c r="M323" s="21">
        <f t="shared" ref="M323:M386" si="27">J323-L323</f>
        <v>35.041666666664241</v>
      </c>
      <c r="N323" s="11" t="b">
        <v>1</v>
      </c>
      <c r="O323" s="11">
        <v>337</v>
      </c>
      <c r="P323" s="11" t="b">
        <v>1</v>
      </c>
      <c r="Q323" s="11" t="s">
        <v>8269</v>
      </c>
      <c r="R323" s="18">
        <f t="shared" ref="R323:R386" si="28">E323/D323</f>
        <v>1.0266285714285714</v>
      </c>
      <c r="S323" s="19">
        <f t="shared" ref="S323:S386" si="29">E323/O323</f>
        <v>106.62314540059347</v>
      </c>
      <c r="T323" s="11" t="s">
        <v>8310</v>
      </c>
      <c r="U323" s="11" t="s">
        <v>8315</v>
      </c>
    </row>
    <row r="324" spans="1:21" ht="42.75" x14ac:dyDescent="0.45">
      <c r="A324" s="11">
        <v>322</v>
      </c>
      <c r="B324" s="16" t="s">
        <v>323</v>
      </c>
      <c r="C324" s="16" t="s">
        <v>4432</v>
      </c>
      <c r="D324" s="23">
        <v>25000</v>
      </c>
      <c r="E324" s="23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7">
        <f t="shared" si="25"/>
        <v>42503.361666666664</v>
      </c>
      <c r="K324" s="11">
        <v>1460554848</v>
      </c>
      <c r="L324" s="17">
        <f t="shared" si="26"/>
        <v>42473.361666666664</v>
      </c>
      <c r="M324" s="21">
        <f t="shared" si="27"/>
        <v>30</v>
      </c>
      <c r="N324" s="11" t="b">
        <v>1</v>
      </c>
      <c r="O324" s="11">
        <v>186</v>
      </c>
      <c r="P324" s="11" t="b">
        <v>1</v>
      </c>
      <c r="Q324" s="11" t="s">
        <v>8269</v>
      </c>
      <c r="R324" s="18">
        <f t="shared" si="28"/>
        <v>1.0791200000000001</v>
      </c>
      <c r="S324" s="19">
        <f t="shared" si="29"/>
        <v>145.04301075268816</v>
      </c>
      <c r="T324" s="11" t="s">
        <v>8310</v>
      </c>
      <c r="U324" s="11" t="s">
        <v>8315</v>
      </c>
    </row>
    <row r="325" spans="1:21" ht="42.75" x14ac:dyDescent="0.45">
      <c r="A325" s="11">
        <v>323</v>
      </c>
      <c r="B325" s="16" t="s">
        <v>324</v>
      </c>
      <c r="C325" s="16" t="s">
        <v>4433</v>
      </c>
      <c r="D325" s="23">
        <v>5400</v>
      </c>
      <c r="E325" s="23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7">
        <f t="shared" si="25"/>
        <v>42725.124305555553</v>
      </c>
      <c r="K325" s="11">
        <v>1479886966</v>
      </c>
      <c r="L325" s="17">
        <f t="shared" si="26"/>
        <v>42697.113032407404</v>
      </c>
      <c r="M325" s="21">
        <f t="shared" si="27"/>
        <v>28.011273148149485</v>
      </c>
      <c r="N325" s="11" t="b">
        <v>1</v>
      </c>
      <c r="O325" s="11">
        <v>58</v>
      </c>
      <c r="P325" s="11" t="b">
        <v>1</v>
      </c>
      <c r="Q325" s="11" t="s">
        <v>8269</v>
      </c>
      <c r="R325" s="18">
        <f t="shared" si="28"/>
        <v>1.2307407407407407</v>
      </c>
      <c r="S325" s="19">
        <f t="shared" si="29"/>
        <v>114.58620689655173</v>
      </c>
      <c r="T325" s="11" t="s">
        <v>8310</v>
      </c>
      <c r="U325" s="11" t="s">
        <v>8315</v>
      </c>
    </row>
    <row r="326" spans="1:21" ht="42.75" x14ac:dyDescent="0.45">
      <c r="A326" s="11">
        <v>324</v>
      </c>
      <c r="B326" s="16" t="s">
        <v>325</v>
      </c>
      <c r="C326" s="16" t="s">
        <v>4434</v>
      </c>
      <c r="D326" s="23">
        <v>8500</v>
      </c>
      <c r="E326" s="23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7">
        <f t="shared" si="25"/>
        <v>42217.417916666665</v>
      </c>
      <c r="K326" s="11">
        <v>1435590108</v>
      </c>
      <c r="L326" s="17">
        <f t="shared" si="26"/>
        <v>42184.417916666665</v>
      </c>
      <c r="M326" s="21">
        <f t="shared" si="27"/>
        <v>33</v>
      </c>
      <c r="N326" s="11" t="b">
        <v>1</v>
      </c>
      <c r="O326" s="11">
        <v>82</v>
      </c>
      <c r="P326" s="11" t="b">
        <v>1</v>
      </c>
      <c r="Q326" s="11" t="s">
        <v>8269</v>
      </c>
      <c r="R326" s="18">
        <f t="shared" si="28"/>
        <v>1.016</v>
      </c>
      <c r="S326" s="19">
        <f t="shared" si="29"/>
        <v>105.3170731707317</v>
      </c>
      <c r="T326" s="11" t="s">
        <v>8310</v>
      </c>
      <c r="U326" s="11" t="s">
        <v>8315</v>
      </c>
    </row>
    <row r="327" spans="1:21" ht="42.75" x14ac:dyDescent="0.45">
      <c r="A327" s="11">
        <v>325</v>
      </c>
      <c r="B327" s="16" t="s">
        <v>326</v>
      </c>
      <c r="C327" s="16" t="s">
        <v>4435</v>
      </c>
      <c r="D327" s="23">
        <v>50000</v>
      </c>
      <c r="E327" s="23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7">
        <f t="shared" si="25"/>
        <v>42723.979548611103</v>
      </c>
      <c r="K327" s="11">
        <v>1479184233</v>
      </c>
      <c r="L327" s="17">
        <f t="shared" si="26"/>
        <v>42688.979548611103</v>
      </c>
      <c r="M327" s="21">
        <f t="shared" si="27"/>
        <v>35</v>
      </c>
      <c r="N327" s="11" t="b">
        <v>1</v>
      </c>
      <c r="O327" s="11">
        <v>736</v>
      </c>
      <c r="P327" s="11" t="b">
        <v>1</v>
      </c>
      <c r="Q327" s="11" t="s">
        <v>8269</v>
      </c>
      <c r="R327" s="18">
        <f t="shared" si="28"/>
        <v>1.04396</v>
      </c>
      <c r="S327" s="19">
        <f t="shared" si="29"/>
        <v>70.921195652173907</v>
      </c>
      <c r="T327" s="11" t="s">
        <v>8310</v>
      </c>
      <c r="U327" s="11" t="s">
        <v>8315</v>
      </c>
    </row>
    <row r="328" spans="1:21" ht="42.75" x14ac:dyDescent="0.45">
      <c r="A328" s="11">
        <v>326</v>
      </c>
      <c r="B328" s="16" t="s">
        <v>327</v>
      </c>
      <c r="C328" s="16" t="s">
        <v>4436</v>
      </c>
      <c r="D328" s="23">
        <v>150000</v>
      </c>
      <c r="E328" s="23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7">
        <f t="shared" si="25"/>
        <v>42808.747916666667</v>
      </c>
      <c r="K328" s="11">
        <v>1486625606</v>
      </c>
      <c r="L328" s="17">
        <f t="shared" si="26"/>
        <v>42775.106550925928</v>
      </c>
      <c r="M328" s="21">
        <f t="shared" si="27"/>
        <v>33.641365740739275</v>
      </c>
      <c r="N328" s="11" t="b">
        <v>1</v>
      </c>
      <c r="O328" s="11">
        <v>1151</v>
      </c>
      <c r="P328" s="11" t="b">
        <v>1</v>
      </c>
      <c r="Q328" s="11" t="s">
        <v>8269</v>
      </c>
      <c r="R328" s="18">
        <f t="shared" si="28"/>
        <v>1.1292973333333334</v>
      </c>
      <c r="S328" s="19">
        <f t="shared" si="29"/>
        <v>147.17167680278018</v>
      </c>
      <c r="T328" s="11" t="s">
        <v>8310</v>
      </c>
      <c r="U328" s="11" t="s">
        <v>8315</v>
      </c>
    </row>
    <row r="329" spans="1:21" ht="42.75" x14ac:dyDescent="0.45">
      <c r="A329" s="11">
        <v>327</v>
      </c>
      <c r="B329" s="16" t="s">
        <v>328</v>
      </c>
      <c r="C329" s="16" t="s">
        <v>4437</v>
      </c>
      <c r="D329" s="23">
        <v>4000</v>
      </c>
      <c r="E329" s="23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7">
        <f t="shared" si="25"/>
        <v>42085.124999999993</v>
      </c>
      <c r="K329" s="11">
        <v>1424669929</v>
      </c>
      <c r="L329" s="17">
        <f t="shared" si="26"/>
        <v>42058.026956018519</v>
      </c>
      <c r="M329" s="21">
        <f t="shared" si="27"/>
        <v>27.098043981473893</v>
      </c>
      <c r="N329" s="11" t="b">
        <v>1</v>
      </c>
      <c r="O329" s="11">
        <v>34</v>
      </c>
      <c r="P329" s="11" t="b">
        <v>1</v>
      </c>
      <c r="Q329" s="11" t="s">
        <v>8269</v>
      </c>
      <c r="R329" s="18">
        <f t="shared" si="28"/>
        <v>1.3640000000000001</v>
      </c>
      <c r="S329" s="19">
        <f t="shared" si="29"/>
        <v>160.47058823529412</v>
      </c>
      <c r="T329" s="11" t="s">
        <v>8310</v>
      </c>
      <c r="U329" s="11" t="s">
        <v>8315</v>
      </c>
    </row>
    <row r="330" spans="1:21" ht="42.75" x14ac:dyDescent="0.45">
      <c r="A330" s="11">
        <v>328</v>
      </c>
      <c r="B330" s="16" t="s">
        <v>329</v>
      </c>
      <c r="C330" s="16" t="s">
        <v>4438</v>
      </c>
      <c r="D330" s="23">
        <v>75000</v>
      </c>
      <c r="E330" s="23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7">
        <f t="shared" si="25"/>
        <v>42308.958333333336</v>
      </c>
      <c r="K330" s="11">
        <v>1443739388</v>
      </c>
      <c r="L330" s="17">
        <f t="shared" si="26"/>
        <v>42278.738287037035</v>
      </c>
      <c r="M330" s="21">
        <f t="shared" si="27"/>
        <v>30.220046296301007</v>
      </c>
      <c r="N330" s="11" t="b">
        <v>1</v>
      </c>
      <c r="O330" s="11">
        <v>498</v>
      </c>
      <c r="P330" s="11" t="b">
        <v>1</v>
      </c>
      <c r="Q330" s="11" t="s">
        <v>8269</v>
      </c>
      <c r="R330" s="18">
        <f t="shared" si="28"/>
        <v>1.036144</v>
      </c>
      <c r="S330" s="19">
        <f t="shared" si="29"/>
        <v>156.04578313253012</v>
      </c>
      <c r="T330" s="11" t="s">
        <v>8310</v>
      </c>
      <c r="U330" s="11" t="s">
        <v>8315</v>
      </c>
    </row>
    <row r="331" spans="1:21" ht="42.75" x14ac:dyDescent="0.45">
      <c r="A331" s="11">
        <v>329</v>
      </c>
      <c r="B331" s="16" t="s">
        <v>330</v>
      </c>
      <c r="C331" s="16" t="s">
        <v>4439</v>
      </c>
      <c r="D331" s="23">
        <v>10000</v>
      </c>
      <c r="E331" s="23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7">
        <f t="shared" si="25"/>
        <v>42314.958333333336</v>
      </c>
      <c r="K331" s="11">
        <v>1444821127</v>
      </c>
      <c r="L331" s="17">
        <f t="shared" si="26"/>
        <v>42291.258414351854</v>
      </c>
      <c r="M331" s="21">
        <f t="shared" si="27"/>
        <v>23.69991898148146</v>
      </c>
      <c r="N331" s="11" t="b">
        <v>1</v>
      </c>
      <c r="O331" s="11">
        <v>167</v>
      </c>
      <c r="P331" s="11" t="b">
        <v>1</v>
      </c>
      <c r="Q331" s="11" t="s">
        <v>8269</v>
      </c>
      <c r="R331" s="18">
        <f t="shared" si="28"/>
        <v>1.0549999999999999</v>
      </c>
      <c r="S331" s="19">
        <f t="shared" si="29"/>
        <v>63.17365269461078</v>
      </c>
      <c r="T331" s="11" t="s">
        <v>8310</v>
      </c>
      <c r="U331" s="11" t="s">
        <v>8315</v>
      </c>
    </row>
    <row r="332" spans="1:21" ht="42.75" x14ac:dyDescent="0.45">
      <c r="A332" s="11">
        <v>330</v>
      </c>
      <c r="B332" s="16" t="s">
        <v>331</v>
      </c>
      <c r="C332" s="16" t="s">
        <v>4440</v>
      </c>
      <c r="D332" s="23">
        <v>35000</v>
      </c>
      <c r="E332" s="23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7">
        <f t="shared" si="25"/>
        <v>41410.957638888889</v>
      </c>
      <c r="K332" s="11">
        <v>1366028563</v>
      </c>
      <c r="L332" s="17">
        <f t="shared" si="26"/>
        <v>41379.307442129626</v>
      </c>
      <c r="M332" s="21">
        <f t="shared" si="27"/>
        <v>31.650196759263054</v>
      </c>
      <c r="N332" s="11" t="b">
        <v>1</v>
      </c>
      <c r="O332" s="11">
        <v>340</v>
      </c>
      <c r="P332" s="11" t="b">
        <v>1</v>
      </c>
      <c r="Q332" s="11" t="s">
        <v>8269</v>
      </c>
      <c r="R332" s="18">
        <f t="shared" si="28"/>
        <v>1.0182857142857142</v>
      </c>
      <c r="S332" s="19">
        <f t="shared" si="29"/>
        <v>104.82352941176471</v>
      </c>
      <c r="T332" s="11" t="s">
        <v>8310</v>
      </c>
      <c r="U332" s="11" t="s">
        <v>8315</v>
      </c>
    </row>
    <row r="333" spans="1:21" ht="42.75" x14ac:dyDescent="0.45">
      <c r="A333" s="11">
        <v>331</v>
      </c>
      <c r="B333" s="16" t="s">
        <v>332</v>
      </c>
      <c r="C333" s="16" t="s">
        <v>4441</v>
      </c>
      <c r="D333" s="23">
        <v>40000</v>
      </c>
      <c r="E333" s="23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7">
        <f t="shared" si="25"/>
        <v>42538.373078703698</v>
      </c>
      <c r="K333" s="11">
        <v>1463493434</v>
      </c>
      <c r="L333" s="17">
        <f t="shared" si="26"/>
        <v>42507.373078703698</v>
      </c>
      <c r="M333" s="21">
        <f t="shared" si="27"/>
        <v>31</v>
      </c>
      <c r="N333" s="11" t="b">
        <v>1</v>
      </c>
      <c r="O333" s="11">
        <v>438</v>
      </c>
      <c r="P333" s="11" t="b">
        <v>1</v>
      </c>
      <c r="Q333" s="11" t="s">
        <v>8269</v>
      </c>
      <c r="R333" s="18">
        <f t="shared" si="28"/>
        <v>1.0660499999999999</v>
      </c>
      <c r="S333" s="19">
        <f t="shared" si="29"/>
        <v>97.356164383561648</v>
      </c>
      <c r="T333" s="11" t="s">
        <v>8310</v>
      </c>
      <c r="U333" s="11" t="s">
        <v>8315</v>
      </c>
    </row>
    <row r="334" spans="1:21" ht="42.75" x14ac:dyDescent="0.45">
      <c r="A334" s="11">
        <v>332</v>
      </c>
      <c r="B334" s="16" t="s">
        <v>333</v>
      </c>
      <c r="C334" s="16" t="s">
        <v>4442</v>
      </c>
      <c r="D334" s="23">
        <v>100000</v>
      </c>
      <c r="E334" s="23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7">
        <f t="shared" si="25"/>
        <v>42305.124999999993</v>
      </c>
      <c r="K334" s="11">
        <v>1442420377</v>
      </c>
      <c r="L334" s="17">
        <f t="shared" si="26"/>
        <v>42263.471956018511</v>
      </c>
      <c r="M334" s="21">
        <f t="shared" si="27"/>
        <v>41.65304398148146</v>
      </c>
      <c r="N334" s="11" t="b">
        <v>1</v>
      </c>
      <c r="O334" s="11">
        <v>555</v>
      </c>
      <c r="P334" s="11" t="b">
        <v>1</v>
      </c>
      <c r="Q334" s="11" t="s">
        <v>8269</v>
      </c>
      <c r="R334" s="18">
        <f t="shared" si="28"/>
        <v>1.13015</v>
      </c>
      <c r="S334" s="19">
        <f t="shared" si="29"/>
        <v>203.63063063063063</v>
      </c>
      <c r="T334" s="11" t="s">
        <v>8310</v>
      </c>
      <c r="U334" s="11" t="s">
        <v>8315</v>
      </c>
    </row>
    <row r="335" spans="1:21" ht="42.75" x14ac:dyDescent="0.45">
      <c r="A335" s="11">
        <v>333</v>
      </c>
      <c r="B335" s="16" t="s">
        <v>334</v>
      </c>
      <c r="C335" s="16" t="s">
        <v>4443</v>
      </c>
      <c r="D335" s="23">
        <v>40000</v>
      </c>
      <c r="E335" s="23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7">
        <f t="shared" si="25"/>
        <v>42467.386469907404</v>
      </c>
      <c r="K335" s="11">
        <v>1457450191</v>
      </c>
      <c r="L335" s="17">
        <f t="shared" si="26"/>
        <v>42437.428136574068</v>
      </c>
      <c r="M335" s="21">
        <f t="shared" si="27"/>
        <v>29.958333333335759</v>
      </c>
      <c r="N335" s="11" t="b">
        <v>1</v>
      </c>
      <c r="O335" s="11">
        <v>266</v>
      </c>
      <c r="P335" s="11" t="b">
        <v>1</v>
      </c>
      <c r="Q335" s="11" t="s">
        <v>8269</v>
      </c>
      <c r="R335" s="18">
        <f t="shared" si="28"/>
        <v>1.252275</v>
      </c>
      <c r="S335" s="19">
        <f t="shared" si="29"/>
        <v>188.31203007518798</v>
      </c>
      <c r="T335" s="11" t="s">
        <v>8310</v>
      </c>
      <c r="U335" s="11" t="s">
        <v>8315</v>
      </c>
    </row>
    <row r="336" spans="1:21" ht="42.75" x14ac:dyDescent="0.45">
      <c r="A336" s="11">
        <v>334</v>
      </c>
      <c r="B336" s="16" t="s">
        <v>335</v>
      </c>
      <c r="C336" s="16" t="s">
        <v>4444</v>
      </c>
      <c r="D336" s="23">
        <v>10000</v>
      </c>
      <c r="E336" s="23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7">
        <f t="shared" si="25"/>
        <v>42139.583333333336</v>
      </c>
      <c r="K336" s="11">
        <v>1428423757</v>
      </c>
      <c r="L336" s="17">
        <f t="shared" si="26"/>
        <v>42101.474039351851</v>
      </c>
      <c r="M336" s="21">
        <f t="shared" si="27"/>
        <v>38.10929398148437</v>
      </c>
      <c r="N336" s="11" t="b">
        <v>1</v>
      </c>
      <c r="O336" s="11">
        <v>69</v>
      </c>
      <c r="P336" s="11" t="b">
        <v>1</v>
      </c>
      <c r="Q336" s="11" t="s">
        <v>8269</v>
      </c>
      <c r="R336" s="18">
        <f t="shared" si="28"/>
        <v>1.0119</v>
      </c>
      <c r="S336" s="19">
        <f t="shared" si="29"/>
        <v>146.65217391304347</v>
      </c>
      <c r="T336" s="11" t="s">
        <v>8310</v>
      </c>
      <c r="U336" s="11" t="s">
        <v>8315</v>
      </c>
    </row>
    <row r="337" spans="1:21" ht="42.75" x14ac:dyDescent="0.45">
      <c r="A337" s="11">
        <v>335</v>
      </c>
      <c r="B337" s="16" t="s">
        <v>336</v>
      </c>
      <c r="C337" s="16" t="s">
        <v>4445</v>
      </c>
      <c r="D337" s="23">
        <v>8500</v>
      </c>
      <c r="E337" s="23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7">
        <f t="shared" si="25"/>
        <v>42132.708333333336</v>
      </c>
      <c r="K337" s="11">
        <v>1428428515</v>
      </c>
      <c r="L337" s="17">
        <f t="shared" si="26"/>
        <v>42101.529108796291</v>
      </c>
      <c r="M337" s="21">
        <f t="shared" si="27"/>
        <v>31.179224537045229</v>
      </c>
      <c r="N337" s="11" t="b">
        <v>1</v>
      </c>
      <c r="O337" s="11">
        <v>80</v>
      </c>
      <c r="P337" s="11" t="b">
        <v>1</v>
      </c>
      <c r="Q337" s="11" t="s">
        <v>8269</v>
      </c>
      <c r="R337" s="18">
        <f t="shared" si="28"/>
        <v>1.0276470588235294</v>
      </c>
      <c r="S337" s="19">
        <f t="shared" si="29"/>
        <v>109.1875</v>
      </c>
      <c r="T337" s="11" t="s">
        <v>8310</v>
      </c>
      <c r="U337" s="11" t="s">
        <v>8315</v>
      </c>
    </row>
    <row r="338" spans="1:21" ht="42.75" x14ac:dyDescent="0.45">
      <c r="A338" s="11">
        <v>336</v>
      </c>
      <c r="B338" s="16" t="s">
        <v>337</v>
      </c>
      <c r="C338" s="16" t="s">
        <v>4446</v>
      </c>
      <c r="D338" s="23">
        <v>25000</v>
      </c>
      <c r="E338" s="23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7">
        <f t="shared" si="25"/>
        <v>42321.429606481477</v>
      </c>
      <c r="K338" s="11">
        <v>1444832318</v>
      </c>
      <c r="L338" s="17">
        <f t="shared" si="26"/>
        <v>42291.387939814813</v>
      </c>
      <c r="M338" s="21">
        <f t="shared" si="27"/>
        <v>30.041666666664241</v>
      </c>
      <c r="N338" s="11" t="b">
        <v>1</v>
      </c>
      <c r="O338" s="11">
        <v>493</v>
      </c>
      <c r="P338" s="11" t="b">
        <v>1</v>
      </c>
      <c r="Q338" s="11" t="s">
        <v>8269</v>
      </c>
      <c r="R338" s="18">
        <f t="shared" si="28"/>
        <v>1.1683911999999999</v>
      </c>
      <c r="S338" s="19">
        <f t="shared" si="29"/>
        <v>59.249046653144013</v>
      </c>
      <c r="T338" s="11" t="s">
        <v>8310</v>
      </c>
      <c r="U338" s="11" t="s">
        <v>8315</v>
      </c>
    </row>
    <row r="339" spans="1:21" ht="42.75" x14ac:dyDescent="0.45">
      <c r="A339" s="11">
        <v>337</v>
      </c>
      <c r="B339" s="16" t="s">
        <v>338</v>
      </c>
      <c r="C339" s="16" t="s">
        <v>4447</v>
      </c>
      <c r="D339" s="23">
        <v>3000</v>
      </c>
      <c r="E339" s="23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7">
        <f t="shared" si="25"/>
        <v>42076.878564814811</v>
      </c>
      <c r="K339" s="11">
        <v>1423710308</v>
      </c>
      <c r="L339" s="17">
        <f t="shared" si="26"/>
        <v>42046.920231481483</v>
      </c>
      <c r="M339" s="21">
        <f t="shared" si="27"/>
        <v>29.958333333328483</v>
      </c>
      <c r="N339" s="11" t="b">
        <v>1</v>
      </c>
      <c r="O339" s="11">
        <v>31</v>
      </c>
      <c r="P339" s="11" t="b">
        <v>1</v>
      </c>
      <c r="Q339" s="11" t="s">
        <v>8269</v>
      </c>
      <c r="R339" s="18">
        <f t="shared" si="28"/>
        <v>1.0116833333333335</v>
      </c>
      <c r="S339" s="19">
        <f t="shared" si="29"/>
        <v>97.904838709677421</v>
      </c>
      <c r="T339" s="11" t="s">
        <v>8310</v>
      </c>
      <c r="U339" s="11" t="s">
        <v>8315</v>
      </c>
    </row>
    <row r="340" spans="1:21" ht="42.75" x14ac:dyDescent="0.45">
      <c r="A340" s="11">
        <v>338</v>
      </c>
      <c r="B340" s="16" t="s">
        <v>339</v>
      </c>
      <c r="C340" s="16" t="s">
        <v>4448</v>
      </c>
      <c r="D340" s="23">
        <v>15000</v>
      </c>
      <c r="E340" s="23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7">
        <f t="shared" si="25"/>
        <v>42615.833333333336</v>
      </c>
      <c r="K340" s="11">
        <v>1468001290</v>
      </c>
      <c r="L340" s="17">
        <f t="shared" si="26"/>
        <v>42559.547337962962</v>
      </c>
      <c r="M340" s="21">
        <f t="shared" si="27"/>
        <v>56.285995370373712</v>
      </c>
      <c r="N340" s="11" t="b">
        <v>1</v>
      </c>
      <c r="O340" s="11">
        <v>236</v>
      </c>
      <c r="P340" s="11" t="b">
        <v>1</v>
      </c>
      <c r="Q340" s="11" t="s">
        <v>8269</v>
      </c>
      <c r="R340" s="18">
        <f t="shared" si="28"/>
        <v>1.1013360000000001</v>
      </c>
      <c r="S340" s="19">
        <f t="shared" si="29"/>
        <v>70.000169491525426</v>
      </c>
      <c r="T340" s="11" t="s">
        <v>8310</v>
      </c>
      <c r="U340" s="11" t="s">
        <v>8315</v>
      </c>
    </row>
    <row r="341" spans="1:21" ht="42.75" x14ac:dyDescent="0.45">
      <c r="A341" s="11">
        <v>339</v>
      </c>
      <c r="B341" s="16" t="s">
        <v>340</v>
      </c>
      <c r="C341" s="16" t="s">
        <v>4449</v>
      </c>
      <c r="D341" s="23">
        <v>6000</v>
      </c>
      <c r="E341" s="23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7">
        <f t="shared" si="25"/>
        <v>42123.551712962959</v>
      </c>
      <c r="K341" s="11">
        <v>1427739268</v>
      </c>
      <c r="L341" s="17">
        <f t="shared" si="26"/>
        <v>42093.551712962959</v>
      </c>
      <c r="M341" s="21">
        <f t="shared" si="27"/>
        <v>30</v>
      </c>
      <c r="N341" s="11" t="b">
        <v>1</v>
      </c>
      <c r="O341" s="11">
        <v>89</v>
      </c>
      <c r="P341" s="11" t="b">
        <v>1</v>
      </c>
      <c r="Q341" s="11" t="s">
        <v>8269</v>
      </c>
      <c r="R341" s="18">
        <f t="shared" si="28"/>
        <v>1.0808333333333333</v>
      </c>
      <c r="S341" s="19">
        <f t="shared" si="29"/>
        <v>72.865168539325836</v>
      </c>
      <c r="T341" s="11" t="s">
        <v>8310</v>
      </c>
      <c r="U341" s="11" t="s">
        <v>8315</v>
      </c>
    </row>
    <row r="342" spans="1:21" ht="42.75" x14ac:dyDescent="0.45">
      <c r="A342" s="11">
        <v>340</v>
      </c>
      <c r="B342" s="16" t="s">
        <v>341</v>
      </c>
      <c r="C342" s="16" t="s">
        <v>4450</v>
      </c>
      <c r="D342" s="23">
        <v>35000</v>
      </c>
      <c r="E342" s="23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7">
        <f t="shared" si="25"/>
        <v>42802.666666666664</v>
      </c>
      <c r="K342" s="11">
        <v>1486397007</v>
      </c>
      <c r="L342" s="17">
        <f t="shared" si="26"/>
        <v>42772.460729166669</v>
      </c>
      <c r="M342" s="21">
        <f t="shared" si="27"/>
        <v>30.205937499995343</v>
      </c>
      <c r="N342" s="11" t="b">
        <v>1</v>
      </c>
      <c r="O342" s="11">
        <v>299</v>
      </c>
      <c r="P342" s="11" t="b">
        <v>1</v>
      </c>
      <c r="Q342" s="11" t="s">
        <v>8269</v>
      </c>
      <c r="R342" s="18">
        <f t="shared" si="28"/>
        <v>1.2502285714285715</v>
      </c>
      <c r="S342" s="19">
        <f t="shared" si="29"/>
        <v>146.34782608695653</v>
      </c>
      <c r="T342" s="11" t="s">
        <v>8310</v>
      </c>
      <c r="U342" s="11" t="s">
        <v>8315</v>
      </c>
    </row>
    <row r="343" spans="1:21" ht="42.75" x14ac:dyDescent="0.45">
      <c r="A343" s="11">
        <v>341</v>
      </c>
      <c r="B343" s="16" t="s">
        <v>342</v>
      </c>
      <c r="C343" s="16" t="s">
        <v>4451</v>
      </c>
      <c r="D343" s="23">
        <v>3500</v>
      </c>
      <c r="E343" s="23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7">
        <f t="shared" si="25"/>
        <v>41912.957638888889</v>
      </c>
      <c r="K343" s="11">
        <v>1410555998</v>
      </c>
      <c r="L343" s="17">
        <f t="shared" si="26"/>
        <v>41894.671273148146</v>
      </c>
      <c r="M343" s="21">
        <f t="shared" si="27"/>
        <v>18.286365740743349</v>
      </c>
      <c r="N343" s="11" t="b">
        <v>1</v>
      </c>
      <c r="O343" s="11">
        <v>55</v>
      </c>
      <c r="P343" s="11" t="b">
        <v>1</v>
      </c>
      <c r="Q343" s="11" t="s">
        <v>8269</v>
      </c>
      <c r="R343" s="18">
        <f t="shared" si="28"/>
        <v>1.0671428571428572</v>
      </c>
      <c r="S343" s="19">
        <f t="shared" si="29"/>
        <v>67.909090909090907</v>
      </c>
      <c r="T343" s="11" t="s">
        <v>8310</v>
      </c>
      <c r="U343" s="11" t="s">
        <v>8315</v>
      </c>
    </row>
    <row r="344" spans="1:21" ht="28.5" x14ac:dyDescent="0.45">
      <c r="A344" s="11">
        <v>342</v>
      </c>
      <c r="B344" s="16" t="s">
        <v>343</v>
      </c>
      <c r="C344" s="16" t="s">
        <v>4452</v>
      </c>
      <c r="D344" s="23">
        <v>55000</v>
      </c>
      <c r="E344" s="23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7">
        <f t="shared" si="25"/>
        <v>42489.572511574072</v>
      </c>
      <c r="K344" s="11">
        <v>1459363465</v>
      </c>
      <c r="L344" s="17">
        <f t="shared" si="26"/>
        <v>42459.572511574072</v>
      </c>
      <c r="M344" s="21">
        <f t="shared" si="27"/>
        <v>30</v>
      </c>
      <c r="N344" s="11" t="b">
        <v>1</v>
      </c>
      <c r="O344" s="11">
        <v>325</v>
      </c>
      <c r="P344" s="11" t="b">
        <v>1</v>
      </c>
      <c r="Q344" s="11" t="s">
        <v>8269</v>
      </c>
      <c r="R344" s="18">
        <f t="shared" si="28"/>
        <v>1.0036639999999999</v>
      </c>
      <c r="S344" s="19">
        <f t="shared" si="29"/>
        <v>169.85083076923075</v>
      </c>
      <c r="T344" s="11" t="s">
        <v>8310</v>
      </c>
      <c r="U344" s="11" t="s">
        <v>8315</v>
      </c>
    </row>
    <row r="345" spans="1:21" ht="42.75" x14ac:dyDescent="0.45">
      <c r="A345" s="11">
        <v>343</v>
      </c>
      <c r="B345" s="16" t="s">
        <v>344</v>
      </c>
      <c r="C345" s="16" t="s">
        <v>4453</v>
      </c>
      <c r="D345" s="23">
        <v>30000</v>
      </c>
      <c r="E345" s="23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7">
        <f t="shared" si="25"/>
        <v>41956.916666666664</v>
      </c>
      <c r="K345" s="11">
        <v>1413308545</v>
      </c>
      <c r="L345" s="17">
        <f t="shared" si="26"/>
        <v>41926.529456018514</v>
      </c>
      <c r="M345" s="21">
        <f t="shared" si="27"/>
        <v>30.387210648150358</v>
      </c>
      <c r="N345" s="11" t="b">
        <v>1</v>
      </c>
      <c r="O345" s="11">
        <v>524</v>
      </c>
      <c r="P345" s="11" t="b">
        <v>1</v>
      </c>
      <c r="Q345" s="11" t="s">
        <v>8269</v>
      </c>
      <c r="R345" s="18">
        <f t="shared" si="28"/>
        <v>1.0202863333333334</v>
      </c>
      <c r="S345" s="19">
        <f t="shared" si="29"/>
        <v>58.413339694656486</v>
      </c>
      <c r="T345" s="11" t="s">
        <v>8310</v>
      </c>
      <c r="U345" s="11" t="s">
        <v>8315</v>
      </c>
    </row>
    <row r="346" spans="1:21" ht="42.75" x14ac:dyDescent="0.45">
      <c r="A346" s="11">
        <v>344</v>
      </c>
      <c r="B346" s="16" t="s">
        <v>345</v>
      </c>
      <c r="C346" s="16" t="s">
        <v>4454</v>
      </c>
      <c r="D346" s="23">
        <v>33500</v>
      </c>
      <c r="E346" s="23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7">
        <f t="shared" si="25"/>
        <v>42155.888888888883</v>
      </c>
      <c r="K346" s="11">
        <v>1429312694</v>
      </c>
      <c r="L346" s="17">
        <f t="shared" si="26"/>
        <v>42111.762662037036</v>
      </c>
      <c r="M346" s="21">
        <f t="shared" si="27"/>
        <v>44.126226851847605</v>
      </c>
      <c r="N346" s="11" t="b">
        <v>1</v>
      </c>
      <c r="O346" s="11">
        <v>285</v>
      </c>
      <c r="P346" s="11" t="b">
        <v>1</v>
      </c>
      <c r="Q346" s="11" t="s">
        <v>8269</v>
      </c>
      <c r="R346" s="18">
        <f t="shared" si="28"/>
        <v>1.0208358208955224</v>
      </c>
      <c r="S346" s="19">
        <f t="shared" si="29"/>
        <v>119.99298245614035</v>
      </c>
      <c r="T346" s="11" t="s">
        <v>8310</v>
      </c>
      <c r="U346" s="11" t="s">
        <v>8315</v>
      </c>
    </row>
    <row r="347" spans="1:21" ht="42.75" x14ac:dyDescent="0.45">
      <c r="A347" s="11">
        <v>345</v>
      </c>
      <c r="B347" s="16" t="s">
        <v>346</v>
      </c>
      <c r="C347" s="16" t="s">
        <v>4455</v>
      </c>
      <c r="D347" s="23">
        <v>14500</v>
      </c>
      <c r="E347" s="23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7">
        <f t="shared" si="25"/>
        <v>42144.735995370364</v>
      </c>
      <c r="K347" s="11">
        <v>1429569590</v>
      </c>
      <c r="L347" s="17">
        <f t="shared" si="26"/>
        <v>42114.735995370364</v>
      </c>
      <c r="M347" s="21">
        <f t="shared" si="27"/>
        <v>30</v>
      </c>
      <c r="N347" s="11" t="b">
        <v>1</v>
      </c>
      <c r="O347" s="11">
        <v>179</v>
      </c>
      <c r="P347" s="11" t="b">
        <v>1</v>
      </c>
      <c r="Q347" s="11" t="s">
        <v>8269</v>
      </c>
      <c r="R347" s="18">
        <f t="shared" si="28"/>
        <v>1.2327586206896552</v>
      </c>
      <c r="S347" s="19">
        <f t="shared" si="29"/>
        <v>99.860335195530723</v>
      </c>
      <c r="T347" s="11" t="s">
        <v>8310</v>
      </c>
      <c r="U347" s="11" t="s">
        <v>8315</v>
      </c>
    </row>
    <row r="348" spans="1:21" ht="42.75" x14ac:dyDescent="0.45">
      <c r="A348" s="11">
        <v>346</v>
      </c>
      <c r="B348" s="16" t="s">
        <v>347</v>
      </c>
      <c r="C348" s="16" t="s">
        <v>4456</v>
      </c>
      <c r="D348" s="23">
        <v>10000</v>
      </c>
      <c r="E348" s="23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7">
        <f t="shared" si="25"/>
        <v>42291.291909722218</v>
      </c>
      <c r="K348" s="11">
        <v>1442232021</v>
      </c>
      <c r="L348" s="17">
        <f t="shared" si="26"/>
        <v>42261.291909722218</v>
      </c>
      <c r="M348" s="21">
        <f t="shared" si="27"/>
        <v>30</v>
      </c>
      <c r="N348" s="11" t="b">
        <v>1</v>
      </c>
      <c r="O348" s="11">
        <v>188</v>
      </c>
      <c r="P348" s="11" t="b">
        <v>1</v>
      </c>
      <c r="Q348" s="11" t="s">
        <v>8269</v>
      </c>
      <c r="R348" s="18">
        <f t="shared" si="28"/>
        <v>1.7028880000000002</v>
      </c>
      <c r="S348" s="19">
        <f t="shared" si="29"/>
        <v>90.579148936170213</v>
      </c>
      <c r="T348" s="11" t="s">
        <v>8310</v>
      </c>
      <c r="U348" s="11" t="s">
        <v>8315</v>
      </c>
    </row>
    <row r="349" spans="1:21" ht="42.75" x14ac:dyDescent="0.45">
      <c r="A349" s="11">
        <v>347</v>
      </c>
      <c r="B349" s="16" t="s">
        <v>348</v>
      </c>
      <c r="C349" s="16" t="s">
        <v>4457</v>
      </c>
      <c r="D349" s="23">
        <v>40000</v>
      </c>
      <c r="E349" s="23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7">
        <f t="shared" si="25"/>
        <v>42322.32880787037</v>
      </c>
      <c r="K349" s="11">
        <v>1444910009</v>
      </c>
      <c r="L349" s="17">
        <f t="shared" si="26"/>
        <v>42292.287141203698</v>
      </c>
      <c r="M349" s="21">
        <f t="shared" si="27"/>
        <v>30.041666666671517</v>
      </c>
      <c r="N349" s="11" t="b">
        <v>1</v>
      </c>
      <c r="O349" s="11">
        <v>379</v>
      </c>
      <c r="P349" s="11" t="b">
        <v>1</v>
      </c>
      <c r="Q349" s="11" t="s">
        <v>8269</v>
      </c>
      <c r="R349" s="18">
        <f t="shared" si="28"/>
        <v>1.1159049999999999</v>
      </c>
      <c r="S349" s="19">
        <f t="shared" si="29"/>
        <v>117.77361477572559</v>
      </c>
      <c r="T349" s="11" t="s">
        <v>8310</v>
      </c>
      <c r="U349" s="11" t="s">
        <v>8315</v>
      </c>
    </row>
    <row r="350" spans="1:21" ht="42.75" x14ac:dyDescent="0.45">
      <c r="A350" s="11">
        <v>348</v>
      </c>
      <c r="B350" s="16" t="s">
        <v>349</v>
      </c>
      <c r="C350" s="16" t="s">
        <v>4458</v>
      </c>
      <c r="D350" s="23">
        <v>10000</v>
      </c>
      <c r="E350" s="23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7">
        <f t="shared" si="25"/>
        <v>42237.378657407404</v>
      </c>
      <c r="K350" s="11">
        <v>1437573916</v>
      </c>
      <c r="L350" s="17">
        <f t="shared" si="26"/>
        <v>42207.378657407404</v>
      </c>
      <c r="M350" s="21">
        <f t="shared" si="27"/>
        <v>30</v>
      </c>
      <c r="N350" s="11" t="b">
        <v>1</v>
      </c>
      <c r="O350" s="11">
        <v>119</v>
      </c>
      <c r="P350" s="11" t="b">
        <v>1</v>
      </c>
      <c r="Q350" s="11" t="s">
        <v>8269</v>
      </c>
      <c r="R350" s="18">
        <f t="shared" si="28"/>
        <v>1.03</v>
      </c>
      <c r="S350" s="19">
        <f t="shared" si="29"/>
        <v>86.554621848739501</v>
      </c>
      <c r="T350" s="11" t="s">
        <v>8310</v>
      </c>
      <c r="U350" s="11" t="s">
        <v>8315</v>
      </c>
    </row>
    <row r="351" spans="1:21" ht="42.75" x14ac:dyDescent="0.45">
      <c r="A351" s="11">
        <v>349</v>
      </c>
      <c r="B351" s="16" t="s">
        <v>350</v>
      </c>
      <c r="C351" s="16" t="s">
        <v>4459</v>
      </c>
      <c r="D351" s="23">
        <v>11260</v>
      </c>
      <c r="E351" s="23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7">
        <f t="shared" si="25"/>
        <v>42790.290601851848</v>
      </c>
      <c r="K351" s="11">
        <v>1485345508</v>
      </c>
      <c r="L351" s="17">
        <f t="shared" si="26"/>
        <v>42760.290601851848</v>
      </c>
      <c r="M351" s="21">
        <f t="shared" si="27"/>
        <v>30</v>
      </c>
      <c r="N351" s="11" t="b">
        <v>1</v>
      </c>
      <c r="O351" s="11">
        <v>167</v>
      </c>
      <c r="P351" s="11" t="b">
        <v>1</v>
      </c>
      <c r="Q351" s="11" t="s">
        <v>8269</v>
      </c>
      <c r="R351" s="18">
        <f t="shared" si="28"/>
        <v>1.0663570159857905</v>
      </c>
      <c r="S351" s="19">
        <f t="shared" si="29"/>
        <v>71.899281437125751</v>
      </c>
      <c r="T351" s="11" t="s">
        <v>8310</v>
      </c>
      <c r="U351" s="11" t="s">
        <v>8315</v>
      </c>
    </row>
    <row r="352" spans="1:21" ht="42.75" x14ac:dyDescent="0.45">
      <c r="A352" s="11">
        <v>350</v>
      </c>
      <c r="B352" s="16" t="s">
        <v>351</v>
      </c>
      <c r="C352" s="16" t="s">
        <v>4460</v>
      </c>
      <c r="D352" s="23">
        <v>25000</v>
      </c>
      <c r="E352" s="23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7">
        <f t="shared" si="25"/>
        <v>42623.957638888889</v>
      </c>
      <c r="K352" s="11">
        <v>1470274509</v>
      </c>
      <c r="L352" s="17">
        <f t="shared" si="26"/>
        <v>42585.857743055552</v>
      </c>
      <c r="M352" s="21">
        <f t="shared" si="27"/>
        <v>38.099895833336632</v>
      </c>
      <c r="N352" s="11" t="b">
        <v>1</v>
      </c>
      <c r="O352" s="11">
        <v>221</v>
      </c>
      <c r="P352" s="11" t="b">
        <v>1</v>
      </c>
      <c r="Q352" s="11" t="s">
        <v>8269</v>
      </c>
      <c r="R352" s="18">
        <f t="shared" si="28"/>
        <v>1.1476</v>
      </c>
      <c r="S352" s="19">
        <f t="shared" si="29"/>
        <v>129.81900452488688</v>
      </c>
      <c r="T352" s="11" t="s">
        <v>8310</v>
      </c>
      <c r="U352" s="11" t="s">
        <v>8315</v>
      </c>
    </row>
    <row r="353" spans="1:21" ht="42.75" x14ac:dyDescent="0.45">
      <c r="A353" s="11">
        <v>351</v>
      </c>
      <c r="B353" s="16" t="s">
        <v>352</v>
      </c>
      <c r="C353" s="16" t="s">
        <v>4461</v>
      </c>
      <c r="D353" s="23">
        <v>34000</v>
      </c>
      <c r="E353" s="23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7">
        <f t="shared" si="25"/>
        <v>42467.714745370373</v>
      </c>
      <c r="K353" s="11">
        <v>1456614554</v>
      </c>
      <c r="L353" s="17">
        <f t="shared" si="26"/>
        <v>42427.75641203703</v>
      </c>
      <c r="M353" s="21">
        <f t="shared" si="27"/>
        <v>39.958333333343035</v>
      </c>
      <c r="N353" s="11" t="b">
        <v>1</v>
      </c>
      <c r="O353" s="11">
        <v>964</v>
      </c>
      <c r="P353" s="11" t="b">
        <v>1</v>
      </c>
      <c r="Q353" s="11" t="s">
        <v>8269</v>
      </c>
      <c r="R353" s="18">
        <f t="shared" si="28"/>
        <v>1.2734117647058822</v>
      </c>
      <c r="S353" s="19">
        <f t="shared" si="29"/>
        <v>44.912863070539416</v>
      </c>
      <c r="T353" s="11" t="s">
        <v>8310</v>
      </c>
      <c r="U353" s="11" t="s">
        <v>8315</v>
      </c>
    </row>
    <row r="354" spans="1:21" ht="42.75" x14ac:dyDescent="0.45">
      <c r="A354" s="11">
        <v>352</v>
      </c>
      <c r="B354" s="16" t="s">
        <v>353</v>
      </c>
      <c r="C354" s="16" t="s">
        <v>4462</v>
      </c>
      <c r="D354" s="23">
        <v>10000</v>
      </c>
      <c r="E354" s="23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7">
        <f t="shared" si="25"/>
        <v>41919.959120370368</v>
      </c>
      <c r="K354" s="11">
        <v>1410148868</v>
      </c>
      <c r="L354" s="17">
        <f t="shared" si="26"/>
        <v>41889.959120370368</v>
      </c>
      <c r="M354" s="21">
        <f t="shared" si="27"/>
        <v>30</v>
      </c>
      <c r="N354" s="11" t="b">
        <v>1</v>
      </c>
      <c r="O354" s="11">
        <v>286</v>
      </c>
      <c r="P354" s="11" t="b">
        <v>1</v>
      </c>
      <c r="Q354" s="11" t="s">
        <v>8269</v>
      </c>
      <c r="R354" s="18">
        <f t="shared" si="28"/>
        <v>1.1656</v>
      </c>
      <c r="S354" s="19">
        <f t="shared" si="29"/>
        <v>40.755244755244753</v>
      </c>
      <c r="T354" s="11" t="s">
        <v>8310</v>
      </c>
      <c r="U354" s="11" t="s">
        <v>8315</v>
      </c>
    </row>
    <row r="355" spans="1:21" ht="42.75" x14ac:dyDescent="0.45">
      <c r="A355" s="11">
        <v>353</v>
      </c>
      <c r="B355" s="16" t="s">
        <v>354</v>
      </c>
      <c r="C355" s="16" t="s">
        <v>4463</v>
      </c>
      <c r="D355" s="23">
        <v>58425</v>
      </c>
      <c r="E355" s="23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7">
        <f t="shared" si="25"/>
        <v>42327.625219907401</v>
      </c>
      <c r="K355" s="11">
        <v>1445367619</v>
      </c>
      <c r="L355" s="17">
        <f t="shared" si="26"/>
        <v>42297.583553240744</v>
      </c>
      <c r="M355" s="21">
        <f t="shared" si="27"/>
        <v>30.041666666656965</v>
      </c>
      <c r="N355" s="11" t="b">
        <v>1</v>
      </c>
      <c r="O355" s="11">
        <v>613</v>
      </c>
      <c r="P355" s="11" t="b">
        <v>1</v>
      </c>
      <c r="Q355" s="11" t="s">
        <v>8269</v>
      </c>
      <c r="R355" s="18">
        <f t="shared" si="28"/>
        <v>1.0861819426615318</v>
      </c>
      <c r="S355" s="19">
        <f t="shared" si="29"/>
        <v>103.52394779771615</v>
      </c>
      <c r="T355" s="11" t="s">
        <v>8310</v>
      </c>
      <c r="U355" s="11" t="s">
        <v>8315</v>
      </c>
    </row>
    <row r="356" spans="1:21" ht="42.75" x14ac:dyDescent="0.45">
      <c r="A356" s="11">
        <v>354</v>
      </c>
      <c r="B356" s="16" t="s">
        <v>355</v>
      </c>
      <c r="C356" s="16" t="s">
        <v>4464</v>
      </c>
      <c r="D356" s="23">
        <v>3500</v>
      </c>
      <c r="E356" s="23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7">
        <f t="shared" si="25"/>
        <v>42468.577789351846</v>
      </c>
      <c r="K356" s="11">
        <v>1457553121</v>
      </c>
      <c r="L356" s="17">
        <f t="shared" si="26"/>
        <v>42438.619456018518</v>
      </c>
      <c r="M356" s="21">
        <f t="shared" si="27"/>
        <v>29.958333333328483</v>
      </c>
      <c r="N356" s="11" t="b">
        <v>1</v>
      </c>
      <c r="O356" s="11">
        <v>29</v>
      </c>
      <c r="P356" s="11" t="b">
        <v>1</v>
      </c>
      <c r="Q356" s="11" t="s">
        <v>8269</v>
      </c>
      <c r="R356" s="18">
        <f t="shared" si="28"/>
        <v>1.0394285714285714</v>
      </c>
      <c r="S356" s="19">
        <f t="shared" si="29"/>
        <v>125.44827586206897</v>
      </c>
      <c r="T356" s="11" t="s">
        <v>8310</v>
      </c>
      <c r="U356" s="11" t="s">
        <v>8315</v>
      </c>
    </row>
    <row r="357" spans="1:21" ht="28.5" x14ac:dyDescent="0.45">
      <c r="A357" s="11">
        <v>355</v>
      </c>
      <c r="B357" s="16" t="s">
        <v>356</v>
      </c>
      <c r="C357" s="16" t="s">
        <v>4465</v>
      </c>
      <c r="D357" s="23">
        <v>35000</v>
      </c>
      <c r="E357" s="23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7">
        <f t="shared" si="25"/>
        <v>41974.127245370364</v>
      </c>
      <c r="K357" s="11">
        <v>1414738994</v>
      </c>
      <c r="L357" s="17">
        <f t="shared" si="26"/>
        <v>41943.0855787037</v>
      </c>
      <c r="M357" s="21">
        <f t="shared" si="27"/>
        <v>31.041666666664241</v>
      </c>
      <c r="N357" s="11" t="b">
        <v>1</v>
      </c>
      <c r="O357" s="11">
        <v>165</v>
      </c>
      <c r="P357" s="11" t="b">
        <v>1</v>
      </c>
      <c r="Q357" s="11" t="s">
        <v>8269</v>
      </c>
      <c r="R357" s="18">
        <f t="shared" si="28"/>
        <v>1.1625714285714286</v>
      </c>
      <c r="S357" s="19">
        <f t="shared" si="29"/>
        <v>246.60606060606059</v>
      </c>
      <c r="T357" s="11" t="s">
        <v>8310</v>
      </c>
      <c r="U357" s="11" t="s">
        <v>8315</v>
      </c>
    </row>
    <row r="358" spans="1:21" ht="28.5" x14ac:dyDescent="0.45">
      <c r="A358" s="11">
        <v>356</v>
      </c>
      <c r="B358" s="16" t="s">
        <v>357</v>
      </c>
      <c r="C358" s="16" t="s">
        <v>4466</v>
      </c>
      <c r="D358" s="23">
        <v>7500</v>
      </c>
      <c r="E358" s="23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7">
        <f t="shared" si="25"/>
        <v>42445.553159722222</v>
      </c>
      <c r="K358" s="11">
        <v>1455563793</v>
      </c>
      <c r="L358" s="17">
        <f t="shared" si="26"/>
        <v>42415.594826388886</v>
      </c>
      <c r="M358" s="21">
        <f t="shared" si="27"/>
        <v>29.958333333335759</v>
      </c>
      <c r="N358" s="11" t="b">
        <v>1</v>
      </c>
      <c r="O358" s="11">
        <v>97</v>
      </c>
      <c r="P358" s="11" t="b">
        <v>1</v>
      </c>
      <c r="Q358" s="11" t="s">
        <v>8269</v>
      </c>
      <c r="R358" s="18">
        <f t="shared" si="28"/>
        <v>1.0269239999999999</v>
      </c>
      <c r="S358" s="19">
        <f t="shared" si="29"/>
        <v>79.401340206185566</v>
      </c>
      <c r="T358" s="11" t="s">
        <v>8310</v>
      </c>
      <c r="U358" s="11" t="s">
        <v>8315</v>
      </c>
    </row>
    <row r="359" spans="1:21" ht="42.75" x14ac:dyDescent="0.45">
      <c r="A359" s="11">
        <v>357</v>
      </c>
      <c r="B359" s="16" t="s">
        <v>358</v>
      </c>
      <c r="C359" s="16" t="s">
        <v>4467</v>
      </c>
      <c r="D359" s="23">
        <v>15000</v>
      </c>
      <c r="E359" s="23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7">
        <f t="shared" si="25"/>
        <v>42118.01385416666</v>
      </c>
      <c r="K359" s="11">
        <v>1426396797</v>
      </c>
      <c r="L359" s="17">
        <f t="shared" si="26"/>
        <v>42078.01385416666</v>
      </c>
      <c r="M359" s="21">
        <f t="shared" si="27"/>
        <v>40</v>
      </c>
      <c r="N359" s="11" t="b">
        <v>1</v>
      </c>
      <c r="O359" s="11">
        <v>303</v>
      </c>
      <c r="P359" s="11" t="b">
        <v>1</v>
      </c>
      <c r="Q359" s="11" t="s">
        <v>8269</v>
      </c>
      <c r="R359" s="18">
        <f t="shared" si="28"/>
        <v>1.74</v>
      </c>
      <c r="S359" s="19">
        <f t="shared" si="29"/>
        <v>86.138613861386133</v>
      </c>
      <c r="T359" s="11" t="s">
        <v>8310</v>
      </c>
      <c r="U359" s="11" t="s">
        <v>8315</v>
      </c>
    </row>
    <row r="360" spans="1:21" ht="42.75" x14ac:dyDescent="0.45">
      <c r="A360" s="11">
        <v>358</v>
      </c>
      <c r="B360" s="16" t="s">
        <v>359</v>
      </c>
      <c r="C360" s="16" t="s">
        <v>4468</v>
      </c>
      <c r="D360" s="23">
        <v>50000</v>
      </c>
      <c r="E360" s="23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7">
        <f t="shared" si="25"/>
        <v>42536.416666666664</v>
      </c>
      <c r="K360" s="11">
        <v>1463517521</v>
      </c>
      <c r="L360" s="17">
        <f t="shared" si="26"/>
        <v>42507.651863425919</v>
      </c>
      <c r="M360" s="21">
        <f t="shared" si="27"/>
        <v>28.764803240745096</v>
      </c>
      <c r="N360" s="11" t="b">
        <v>1</v>
      </c>
      <c r="O360" s="11">
        <v>267</v>
      </c>
      <c r="P360" s="11" t="b">
        <v>1</v>
      </c>
      <c r="Q360" s="11" t="s">
        <v>8269</v>
      </c>
      <c r="R360" s="18">
        <f t="shared" si="28"/>
        <v>1.03088</v>
      </c>
      <c r="S360" s="19">
        <f t="shared" si="29"/>
        <v>193.04868913857678</v>
      </c>
      <c r="T360" s="11" t="s">
        <v>8310</v>
      </c>
      <c r="U360" s="11" t="s">
        <v>8315</v>
      </c>
    </row>
    <row r="361" spans="1:21" ht="42.75" x14ac:dyDescent="0.45">
      <c r="A361" s="11">
        <v>359</v>
      </c>
      <c r="B361" s="16" t="s">
        <v>360</v>
      </c>
      <c r="C361" s="16" t="s">
        <v>4469</v>
      </c>
      <c r="D361" s="23">
        <v>24200</v>
      </c>
      <c r="E361" s="23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7">
        <f t="shared" si="25"/>
        <v>41957.008333333331</v>
      </c>
      <c r="K361" s="11">
        <v>1414028490</v>
      </c>
      <c r="L361" s="17">
        <f t="shared" si="26"/>
        <v>41934.86215277778</v>
      </c>
      <c r="M361" s="21">
        <f t="shared" si="27"/>
        <v>22.146180555551837</v>
      </c>
      <c r="N361" s="11" t="b">
        <v>1</v>
      </c>
      <c r="O361" s="11">
        <v>302</v>
      </c>
      <c r="P361" s="11" t="b">
        <v>1</v>
      </c>
      <c r="Q361" s="11" t="s">
        <v>8269</v>
      </c>
      <c r="R361" s="18">
        <f t="shared" si="28"/>
        <v>1.0485537190082646</v>
      </c>
      <c r="S361" s="19">
        <f t="shared" si="29"/>
        <v>84.023178807947019</v>
      </c>
      <c r="T361" s="11" t="s">
        <v>8310</v>
      </c>
      <c r="U361" s="11" t="s">
        <v>8315</v>
      </c>
    </row>
    <row r="362" spans="1:21" ht="42.75" x14ac:dyDescent="0.45">
      <c r="A362" s="11">
        <v>360</v>
      </c>
      <c r="B362" s="16" t="s">
        <v>361</v>
      </c>
      <c r="C362" s="16" t="s">
        <v>4470</v>
      </c>
      <c r="D362" s="23">
        <v>12000</v>
      </c>
      <c r="E362" s="23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7">
        <f t="shared" si="25"/>
        <v>42207.924305555549</v>
      </c>
      <c r="K362" s="11">
        <v>1433799180</v>
      </c>
      <c r="L362" s="17">
        <f t="shared" si="26"/>
        <v>42163.689583333333</v>
      </c>
      <c r="M362" s="21">
        <f t="shared" si="27"/>
        <v>44.234722222216078</v>
      </c>
      <c r="N362" s="11" t="b">
        <v>0</v>
      </c>
      <c r="O362" s="11">
        <v>87</v>
      </c>
      <c r="P362" s="11" t="b">
        <v>1</v>
      </c>
      <c r="Q362" s="11" t="s">
        <v>8269</v>
      </c>
      <c r="R362" s="18">
        <f t="shared" si="28"/>
        <v>1.0137499999999999</v>
      </c>
      <c r="S362" s="19">
        <f t="shared" si="29"/>
        <v>139.82758620689654</v>
      </c>
      <c r="T362" s="11" t="s">
        <v>8310</v>
      </c>
      <c r="U362" s="11" t="s">
        <v>8315</v>
      </c>
    </row>
    <row r="363" spans="1:21" ht="42.75" x14ac:dyDescent="0.45">
      <c r="A363" s="11">
        <v>361</v>
      </c>
      <c r="B363" s="16" t="s">
        <v>362</v>
      </c>
      <c r="C363" s="16" t="s">
        <v>4471</v>
      </c>
      <c r="D363" s="23">
        <v>35000</v>
      </c>
      <c r="E363" s="23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7">
        <f t="shared" si="25"/>
        <v>41965.834560185183</v>
      </c>
      <c r="K363" s="11">
        <v>1414108906</v>
      </c>
      <c r="L363" s="17">
        <f t="shared" si="26"/>
        <v>41935.792893518512</v>
      </c>
      <c r="M363" s="21">
        <f t="shared" si="27"/>
        <v>30.041666666671517</v>
      </c>
      <c r="N363" s="11" t="b">
        <v>0</v>
      </c>
      <c r="O363" s="11">
        <v>354</v>
      </c>
      <c r="P363" s="11" t="b">
        <v>1</v>
      </c>
      <c r="Q363" s="11" t="s">
        <v>8269</v>
      </c>
      <c r="R363" s="18">
        <f t="shared" si="28"/>
        <v>1.1107699999999998</v>
      </c>
      <c r="S363" s="19">
        <f t="shared" si="29"/>
        <v>109.82189265536722</v>
      </c>
      <c r="T363" s="11" t="s">
        <v>8310</v>
      </c>
      <c r="U363" s="11" t="s">
        <v>8315</v>
      </c>
    </row>
    <row r="364" spans="1:21" ht="42.75" x14ac:dyDescent="0.45">
      <c r="A364" s="11">
        <v>362</v>
      </c>
      <c r="B364" s="16" t="s">
        <v>363</v>
      </c>
      <c r="C364" s="16" t="s">
        <v>4472</v>
      </c>
      <c r="D364" s="23">
        <v>9665</v>
      </c>
      <c r="E364" s="23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7">
        <f t="shared" si="25"/>
        <v>41858.791666666664</v>
      </c>
      <c r="K364" s="11">
        <v>1405573391</v>
      </c>
      <c r="L364" s="17">
        <f t="shared" si="26"/>
        <v>41837.002210648148</v>
      </c>
      <c r="M364" s="21">
        <f t="shared" si="27"/>
        <v>21.789456018515921</v>
      </c>
      <c r="N364" s="11" t="b">
        <v>0</v>
      </c>
      <c r="O364" s="11">
        <v>86</v>
      </c>
      <c r="P364" s="11" t="b">
        <v>1</v>
      </c>
      <c r="Q364" s="11" t="s">
        <v>8269</v>
      </c>
      <c r="R364" s="18">
        <f t="shared" si="28"/>
        <v>1.2415933781686497</v>
      </c>
      <c r="S364" s="19">
        <f t="shared" si="29"/>
        <v>139.53488372093022</v>
      </c>
      <c r="T364" s="11" t="s">
        <v>8310</v>
      </c>
      <c r="U364" s="11" t="s">
        <v>8315</v>
      </c>
    </row>
    <row r="365" spans="1:21" ht="42.75" x14ac:dyDescent="0.45">
      <c r="A365" s="11">
        <v>363</v>
      </c>
      <c r="B365" s="16" t="s">
        <v>364</v>
      </c>
      <c r="C365" s="16" t="s">
        <v>4473</v>
      </c>
      <c r="D365" s="23">
        <v>8925</v>
      </c>
      <c r="E365" s="23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7">
        <f t="shared" si="25"/>
        <v>40300.598611111105</v>
      </c>
      <c r="K365" s="11">
        <v>1268934736</v>
      </c>
      <c r="L365" s="17">
        <f t="shared" si="26"/>
        <v>40255.53629629629</v>
      </c>
      <c r="M365" s="21">
        <f t="shared" si="27"/>
        <v>45.062314814815181</v>
      </c>
      <c r="N365" s="11" t="b">
        <v>0</v>
      </c>
      <c r="O365" s="11">
        <v>26</v>
      </c>
      <c r="P365" s="11" t="b">
        <v>1</v>
      </c>
      <c r="Q365" s="11" t="s">
        <v>8269</v>
      </c>
      <c r="R365" s="18">
        <f t="shared" si="28"/>
        <v>1.0133333333333334</v>
      </c>
      <c r="S365" s="19">
        <f t="shared" si="29"/>
        <v>347.84615384615387</v>
      </c>
      <c r="T365" s="11" t="s">
        <v>8310</v>
      </c>
      <c r="U365" s="11" t="s">
        <v>8315</v>
      </c>
    </row>
    <row r="366" spans="1:21" ht="42.75" x14ac:dyDescent="0.45">
      <c r="A366" s="11">
        <v>364</v>
      </c>
      <c r="B366" s="16" t="s">
        <v>365</v>
      </c>
      <c r="C366" s="16" t="s">
        <v>4474</v>
      </c>
      <c r="D366" s="23">
        <v>7000</v>
      </c>
      <c r="E366" s="23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7">
        <f t="shared" si="25"/>
        <v>41810.957638888889</v>
      </c>
      <c r="K366" s="11">
        <v>1400704672</v>
      </c>
      <c r="L366" s="17">
        <f t="shared" si="26"/>
        <v>41780.651296296295</v>
      </c>
      <c r="M366" s="21">
        <f t="shared" si="27"/>
        <v>30.306342592593865</v>
      </c>
      <c r="N366" s="11" t="b">
        <v>0</v>
      </c>
      <c r="O366" s="11">
        <v>113</v>
      </c>
      <c r="P366" s="11" t="b">
        <v>1</v>
      </c>
      <c r="Q366" s="11" t="s">
        <v>8269</v>
      </c>
      <c r="R366" s="18">
        <f t="shared" si="28"/>
        <v>1.1016142857142857</v>
      </c>
      <c r="S366" s="19">
        <f t="shared" si="29"/>
        <v>68.24159292035398</v>
      </c>
      <c r="T366" s="11" t="s">
        <v>8310</v>
      </c>
      <c r="U366" s="11" t="s">
        <v>8315</v>
      </c>
    </row>
    <row r="367" spans="1:21" ht="42.75" x14ac:dyDescent="0.45">
      <c r="A367" s="11">
        <v>365</v>
      </c>
      <c r="B367" s="16" t="s">
        <v>366</v>
      </c>
      <c r="C367" s="16" t="s">
        <v>4475</v>
      </c>
      <c r="D367" s="23">
        <v>15000</v>
      </c>
      <c r="E367" s="23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7">
        <f t="shared" si="25"/>
        <v>41698.398136574069</v>
      </c>
      <c r="K367" s="11">
        <v>1391005999</v>
      </c>
      <c r="L367" s="17">
        <f t="shared" si="26"/>
        <v>41668.398136574069</v>
      </c>
      <c r="M367" s="21">
        <f t="shared" si="27"/>
        <v>30</v>
      </c>
      <c r="N367" s="11" t="b">
        <v>0</v>
      </c>
      <c r="O367" s="11">
        <v>65</v>
      </c>
      <c r="P367" s="11" t="b">
        <v>1</v>
      </c>
      <c r="Q367" s="11" t="s">
        <v>8269</v>
      </c>
      <c r="R367" s="18">
        <f t="shared" si="28"/>
        <v>1.0397333333333334</v>
      </c>
      <c r="S367" s="19">
        <f t="shared" si="29"/>
        <v>239.93846153846152</v>
      </c>
      <c r="T367" s="11" t="s">
        <v>8310</v>
      </c>
      <c r="U367" s="11" t="s">
        <v>8315</v>
      </c>
    </row>
    <row r="368" spans="1:21" ht="42.75" x14ac:dyDescent="0.45">
      <c r="A368" s="11">
        <v>366</v>
      </c>
      <c r="B368" s="16" t="s">
        <v>367</v>
      </c>
      <c r="C368" s="16" t="s">
        <v>4476</v>
      </c>
      <c r="D368" s="23">
        <v>38000</v>
      </c>
      <c r="E368" s="23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7">
        <f t="shared" si="25"/>
        <v>41049.584699074076</v>
      </c>
      <c r="K368" s="11">
        <v>1334948518</v>
      </c>
      <c r="L368" s="17">
        <f t="shared" si="26"/>
        <v>41019.584699074076</v>
      </c>
      <c r="M368" s="21">
        <f t="shared" si="27"/>
        <v>30</v>
      </c>
      <c r="N368" s="11" t="b">
        <v>0</v>
      </c>
      <c r="O368" s="11">
        <v>134</v>
      </c>
      <c r="P368" s="11" t="b">
        <v>1</v>
      </c>
      <c r="Q368" s="11" t="s">
        <v>8269</v>
      </c>
      <c r="R368" s="18">
        <f t="shared" si="28"/>
        <v>1.013157894736842</v>
      </c>
      <c r="S368" s="19">
        <f t="shared" si="29"/>
        <v>287.31343283582089</v>
      </c>
      <c r="T368" s="11" t="s">
        <v>8310</v>
      </c>
      <c r="U368" s="11" t="s">
        <v>8315</v>
      </c>
    </row>
    <row r="369" spans="1:21" ht="42.75" x14ac:dyDescent="0.45">
      <c r="A369" s="11">
        <v>367</v>
      </c>
      <c r="B369" s="16" t="s">
        <v>368</v>
      </c>
      <c r="C369" s="16" t="s">
        <v>4477</v>
      </c>
      <c r="D369" s="23">
        <v>10000</v>
      </c>
      <c r="E369" s="23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7">
        <f t="shared" si="25"/>
        <v>41394.999305555553</v>
      </c>
      <c r="K369" s="11">
        <v>1363960278</v>
      </c>
      <c r="L369" s="17">
        <f t="shared" si="26"/>
        <v>41355.368958333333</v>
      </c>
      <c r="M369" s="21">
        <f t="shared" si="27"/>
        <v>39.630347222220735</v>
      </c>
      <c r="N369" s="11" t="b">
        <v>0</v>
      </c>
      <c r="O369" s="11">
        <v>119</v>
      </c>
      <c r="P369" s="11" t="b">
        <v>1</v>
      </c>
      <c r="Q369" s="11" t="s">
        <v>8269</v>
      </c>
      <c r="R369" s="18">
        <f t="shared" si="28"/>
        <v>1.033501</v>
      </c>
      <c r="S369" s="19">
        <f t="shared" si="29"/>
        <v>86.84882352941176</v>
      </c>
      <c r="T369" s="11" t="s">
        <v>8310</v>
      </c>
      <c r="U369" s="11" t="s">
        <v>8315</v>
      </c>
    </row>
    <row r="370" spans="1:21" ht="42.75" x14ac:dyDescent="0.45">
      <c r="A370" s="11">
        <v>368</v>
      </c>
      <c r="B370" s="16" t="s">
        <v>369</v>
      </c>
      <c r="C370" s="16" t="s">
        <v>4478</v>
      </c>
      <c r="D370" s="23">
        <v>12500</v>
      </c>
      <c r="E370" s="23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7">
        <f t="shared" si="25"/>
        <v>42078.355578703697</v>
      </c>
      <c r="K370" s="11">
        <v>1423405922</v>
      </c>
      <c r="L370" s="17">
        <f t="shared" si="26"/>
        <v>42043.397245370368</v>
      </c>
      <c r="M370" s="21">
        <f t="shared" si="27"/>
        <v>34.958333333328483</v>
      </c>
      <c r="N370" s="11" t="b">
        <v>0</v>
      </c>
      <c r="O370" s="11">
        <v>159</v>
      </c>
      <c r="P370" s="11" t="b">
        <v>1</v>
      </c>
      <c r="Q370" s="11" t="s">
        <v>8269</v>
      </c>
      <c r="R370" s="18">
        <f t="shared" si="28"/>
        <v>1.04112</v>
      </c>
      <c r="S370" s="19">
        <f t="shared" si="29"/>
        <v>81.84905660377359</v>
      </c>
      <c r="T370" s="11" t="s">
        <v>8310</v>
      </c>
      <c r="U370" s="11" t="s">
        <v>8315</v>
      </c>
    </row>
    <row r="371" spans="1:21" ht="42.75" x14ac:dyDescent="0.45">
      <c r="A371" s="11">
        <v>369</v>
      </c>
      <c r="B371" s="16" t="s">
        <v>370</v>
      </c>
      <c r="C371" s="16" t="s">
        <v>4479</v>
      </c>
      <c r="D371" s="23">
        <v>6500</v>
      </c>
      <c r="E371" s="23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7">
        <f t="shared" si="25"/>
        <v>40923.3433912037</v>
      </c>
      <c r="K371" s="11">
        <v>1324041269</v>
      </c>
      <c r="L371" s="17">
        <f t="shared" si="26"/>
        <v>40893.3433912037</v>
      </c>
      <c r="M371" s="21">
        <f t="shared" si="27"/>
        <v>30</v>
      </c>
      <c r="N371" s="11" t="b">
        <v>0</v>
      </c>
      <c r="O371" s="11">
        <v>167</v>
      </c>
      <c r="P371" s="11" t="b">
        <v>1</v>
      </c>
      <c r="Q371" s="11" t="s">
        <v>8269</v>
      </c>
      <c r="R371" s="18">
        <f t="shared" si="28"/>
        <v>1.1015569230769231</v>
      </c>
      <c r="S371" s="19">
        <f t="shared" si="29"/>
        <v>42.874970059880241</v>
      </c>
      <c r="T371" s="11" t="s">
        <v>8310</v>
      </c>
      <c r="U371" s="11" t="s">
        <v>8315</v>
      </c>
    </row>
    <row r="372" spans="1:21" ht="42.75" x14ac:dyDescent="0.45">
      <c r="A372" s="11">
        <v>370</v>
      </c>
      <c r="B372" s="16" t="s">
        <v>371</v>
      </c>
      <c r="C372" s="16" t="s">
        <v>4480</v>
      </c>
      <c r="D372" s="23">
        <v>25000</v>
      </c>
      <c r="E372" s="23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7">
        <f t="shared" si="25"/>
        <v>42741.586805555555</v>
      </c>
      <c r="K372" s="11">
        <v>1481137500</v>
      </c>
      <c r="L372" s="17">
        <f t="shared" si="26"/>
        <v>42711.586805555555</v>
      </c>
      <c r="M372" s="21">
        <f t="shared" si="27"/>
        <v>30</v>
      </c>
      <c r="N372" s="11" t="b">
        <v>0</v>
      </c>
      <c r="O372" s="11">
        <v>43</v>
      </c>
      <c r="P372" s="11" t="b">
        <v>1</v>
      </c>
      <c r="Q372" s="11" t="s">
        <v>8269</v>
      </c>
      <c r="R372" s="18">
        <f t="shared" si="28"/>
        <v>1.2202</v>
      </c>
      <c r="S372" s="19">
        <f t="shared" si="29"/>
        <v>709.41860465116281</v>
      </c>
      <c r="T372" s="11" t="s">
        <v>8310</v>
      </c>
      <c r="U372" s="11" t="s">
        <v>8315</v>
      </c>
    </row>
    <row r="373" spans="1:21" ht="42.75" x14ac:dyDescent="0.45">
      <c r="A373" s="11">
        <v>371</v>
      </c>
      <c r="B373" s="16" t="s">
        <v>372</v>
      </c>
      <c r="C373" s="16" t="s">
        <v>4481</v>
      </c>
      <c r="D373" s="23">
        <v>150000</v>
      </c>
      <c r="E373" s="23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7">
        <f t="shared" si="25"/>
        <v>41306.559479166666</v>
      </c>
      <c r="K373" s="11">
        <v>1355855139</v>
      </c>
      <c r="L373" s="17">
        <f t="shared" si="26"/>
        <v>41261.559479166666</v>
      </c>
      <c r="M373" s="21">
        <f t="shared" si="27"/>
        <v>45</v>
      </c>
      <c r="N373" s="11" t="b">
        <v>0</v>
      </c>
      <c r="O373" s="11">
        <v>1062</v>
      </c>
      <c r="P373" s="11" t="b">
        <v>1</v>
      </c>
      <c r="Q373" s="11" t="s">
        <v>8269</v>
      </c>
      <c r="R373" s="18">
        <f t="shared" si="28"/>
        <v>1.1416866666666667</v>
      </c>
      <c r="S373" s="19">
        <f t="shared" si="29"/>
        <v>161.25517890772127</v>
      </c>
      <c r="T373" s="11" t="s">
        <v>8310</v>
      </c>
      <c r="U373" s="11" t="s">
        <v>8315</v>
      </c>
    </row>
    <row r="374" spans="1:21" ht="28.5" x14ac:dyDescent="0.45">
      <c r="A374" s="11">
        <v>372</v>
      </c>
      <c r="B374" s="16" t="s">
        <v>373</v>
      </c>
      <c r="C374" s="16" t="s">
        <v>4482</v>
      </c>
      <c r="D374" s="23">
        <v>300</v>
      </c>
      <c r="E374" s="23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7">
        <f t="shared" si="25"/>
        <v>42465.458333333336</v>
      </c>
      <c r="K374" s="11">
        <v>1456408244</v>
      </c>
      <c r="L374" s="17">
        <f t="shared" si="26"/>
        <v>42425.368564814817</v>
      </c>
      <c r="M374" s="21">
        <f t="shared" si="27"/>
        <v>40.089768518519122</v>
      </c>
      <c r="N374" s="11" t="b">
        <v>0</v>
      </c>
      <c r="O374" s="11">
        <v>9</v>
      </c>
      <c r="P374" s="11" t="b">
        <v>1</v>
      </c>
      <c r="Q374" s="11" t="s">
        <v>8269</v>
      </c>
      <c r="R374" s="18">
        <f t="shared" si="28"/>
        <v>1.2533333333333334</v>
      </c>
      <c r="S374" s="19">
        <f t="shared" si="29"/>
        <v>41.777777777777779</v>
      </c>
      <c r="T374" s="11" t="s">
        <v>8310</v>
      </c>
      <c r="U374" s="11" t="s">
        <v>8315</v>
      </c>
    </row>
    <row r="375" spans="1:21" ht="42.75" x14ac:dyDescent="0.45">
      <c r="A375" s="11">
        <v>373</v>
      </c>
      <c r="B375" s="16" t="s">
        <v>374</v>
      </c>
      <c r="C375" s="16" t="s">
        <v>4483</v>
      </c>
      <c r="D375" s="23">
        <v>7500</v>
      </c>
      <c r="E375" s="23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7">
        <f t="shared" si="25"/>
        <v>41108.703680555554</v>
      </c>
      <c r="K375" s="11">
        <v>1340056398</v>
      </c>
      <c r="L375" s="17">
        <f t="shared" si="26"/>
        <v>41078.703680555554</v>
      </c>
      <c r="M375" s="21">
        <f t="shared" si="27"/>
        <v>30</v>
      </c>
      <c r="N375" s="11" t="b">
        <v>0</v>
      </c>
      <c r="O375" s="11">
        <v>89</v>
      </c>
      <c r="P375" s="11" t="b">
        <v>1</v>
      </c>
      <c r="Q375" s="11" t="s">
        <v>8269</v>
      </c>
      <c r="R375" s="18">
        <f t="shared" si="28"/>
        <v>1.0666666666666667</v>
      </c>
      <c r="S375" s="19">
        <f t="shared" si="29"/>
        <v>89.887640449438209</v>
      </c>
      <c r="T375" s="11" t="s">
        <v>8310</v>
      </c>
      <c r="U375" s="11" t="s">
        <v>8315</v>
      </c>
    </row>
    <row r="376" spans="1:21" ht="42.75" x14ac:dyDescent="0.45">
      <c r="A376" s="11">
        <v>374</v>
      </c>
      <c r="B376" s="16" t="s">
        <v>375</v>
      </c>
      <c r="C376" s="16" t="s">
        <v>4484</v>
      </c>
      <c r="D376" s="23">
        <v>6000</v>
      </c>
      <c r="E376" s="23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7">
        <f t="shared" si="25"/>
        <v>40802.680914351848</v>
      </c>
      <c r="K376" s="11">
        <v>1312320031</v>
      </c>
      <c r="L376" s="17">
        <f t="shared" si="26"/>
        <v>40757.680914351848</v>
      </c>
      <c r="M376" s="21">
        <f t="shared" si="27"/>
        <v>45</v>
      </c>
      <c r="N376" s="11" t="b">
        <v>0</v>
      </c>
      <c r="O376" s="11">
        <v>174</v>
      </c>
      <c r="P376" s="11" t="b">
        <v>1</v>
      </c>
      <c r="Q376" s="11" t="s">
        <v>8269</v>
      </c>
      <c r="R376" s="18">
        <f t="shared" si="28"/>
        <v>1.3065</v>
      </c>
      <c r="S376" s="19">
        <f t="shared" si="29"/>
        <v>45.051724137931032</v>
      </c>
      <c r="T376" s="11" t="s">
        <v>8310</v>
      </c>
      <c r="U376" s="11" t="s">
        <v>8315</v>
      </c>
    </row>
    <row r="377" spans="1:21" ht="42.75" x14ac:dyDescent="0.45">
      <c r="A377" s="11">
        <v>375</v>
      </c>
      <c r="B377" s="16" t="s">
        <v>376</v>
      </c>
      <c r="C377" s="16" t="s">
        <v>4485</v>
      </c>
      <c r="D377" s="23">
        <v>500</v>
      </c>
      <c r="E377" s="23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7">
        <f t="shared" si="25"/>
        <v>41699.512499999997</v>
      </c>
      <c r="K377" s="11">
        <v>1390088311</v>
      </c>
      <c r="L377" s="17">
        <f t="shared" si="26"/>
        <v>41657.77674768518</v>
      </c>
      <c r="M377" s="21">
        <f t="shared" si="27"/>
        <v>41.735752314816636</v>
      </c>
      <c r="N377" s="11" t="b">
        <v>0</v>
      </c>
      <c r="O377" s="11">
        <v>14</v>
      </c>
      <c r="P377" s="11" t="b">
        <v>1</v>
      </c>
      <c r="Q377" s="11" t="s">
        <v>8269</v>
      </c>
      <c r="R377" s="18">
        <f t="shared" si="28"/>
        <v>1.2</v>
      </c>
      <c r="S377" s="19">
        <f t="shared" si="29"/>
        <v>42.857142857142854</v>
      </c>
      <c r="T377" s="11" t="s">
        <v>8310</v>
      </c>
      <c r="U377" s="11" t="s">
        <v>8315</v>
      </c>
    </row>
    <row r="378" spans="1:21" ht="42.75" x14ac:dyDescent="0.45">
      <c r="A378" s="11">
        <v>376</v>
      </c>
      <c r="B378" s="16" t="s">
        <v>377</v>
      </c>
      <c r="C378" s="16" t="s">
        <v>4486</v>
      </c>
      <c r="D378" s="23">
        <v>2450</v>
      </c>
      <c r="E378" s="23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7">
        <f t="shared" si="25"/>
        <v>42607.244398148141</v>
      </c>
      <c r="K378" s="11">
        <v>1469443916</v>
      </c>
      <c r="L378" s="17">
        <f t="shared" si="26"/>
        <v>42576.244398148141</v>
      </c>
      <c r="M378" s="21">
        <f t="shared" si="27"/>
        <v>31</v>
      </c>
      <c r="N378" s="11" t="b">
        <v>0</v>
      </c>
      <c r="O378" s="11">
        <v>48</v>
      </c>
      <c r="P378" s="11" t="b">
        <v>1</v>
      </c>
      <c r="Q378" s="11" t="s">
        <v>8269</v>
      </c>
      <c r="R378" s="18">
        <f t="shared" si="28"/>
        <v>1.0595918367346939</v>
      </c>
      <c r="S378" s="19">
        <f t="shared" si="29"/>
        <v>54.083333333333336</v>
      </c>
      <c r="T378" s="11" t="s">
        <v>8310</v>
      </c>
      <c r="U378" s="11" t="s">
        <v>8315</v>
      </c>
    </row>
    <row r="379" spans="1:21" ht="42.75" x14ac:dyDescent="0.45">
      <c r="A379" s="11">
        <v>377</v>
      </c>
      <c r="B379" s="16" t="s">
        <v>378</v>
      </c>
      <c r="C379" s="16" t="s">
        <v>4487</v>
      </c>
      <c r="D379" s="23">
        <v>12000</v>
      </c>
      <c r="E379" s="23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7">
        <f t="shared" si="25"/>
        <v>42322.084027777775</v>
      </c>
      <c r="K379" s="11">
        <v>1444888868</v>
      </c>
      <c r="L379" s="17">
        <f t="shared" si="26"/>
        <v>42292.042453703696</v>
      </c>
      <c r="M379" s="21">
        <f t="shared" si="27"/>
        <v>30.041574074079108</v>
      </c>
      <c r="N379" s="11" t="b">
        <v>0</v>
      </c>
      <c r="O379" s="11">
        <v>133</v>
      </c>
      <c r="P379" s="11" t="b">
        <v>1</v>
      </c>
      <c r="Q379" s="11" t="s">
        <v>8269</v>
      </c>
      <c r="R379" s="18">
        <f t="shared" si="28"/>
        <v>1.1439999999999999</v>
      </c>
      <c r="S379" s="19">
        <f t="shared" si="29"/>
        <v>103.21804511278195</v>
      </c>
      <c r="T379" s="11" t="s">
        <v>8310</v>
      </c>
      <c r="U379" s="11" t="s">
        <v>8315</v>
      </c>
    </row>
    <row r="380" spans="1:21" ht="57" x14ac:dyDescent="0.45">
      <c r="A380" s="11">
        <v>378</v>
      </c>
      <c r="B380" s="16" t="s">
        <v>379</v>
      </c>
      <c r="C380" s="16" t="s">
        <v>4488</v>
      </c>
      <c r="D380" s="23">
        <v>3000</v>
      </c>
      <c r="E380" s="23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7">
        <f t="shared" si="25"/>
        <v>42394.786111111105</v>
      </c>
      <c r="K380" s="11">
        <v>1451655808</v>
      </c>
      <c r="L380" s="17">
        <f t="shared" si="26"/>
        <v>42370.363518518519</v>
      </c>
      <c r="M380" s="21">
        <f t="shared" si="27"/>
        <v>24.422592592585715</v>
      </c>
      <c r="N380" s="11" t="b">
        <v>0</v>
      </c>
      <c r="O380" s="11">
        <v>83</v>
      </c>
      <c r="P380" s="11" t="b">
        <v>1</v>
      </c>
      <c r="Q380" s="11" t="s">
        <v>8269</v>
      </c>
      <c r="R380" s="18">
        <f t="shared" si="28"/>
        <v>1.1176666666666666</v>
      </c>
      <c r="S380" s="19">
        <f t="shared" si="29"/>
        <v>40.397590361445786</v>
      </c>
      <c r="T380" s="11" t="s">
        <v>8310</v>
      </c>
      <c r="U380" s="11" t="s">
        <v>8315</v>
      </c>
    </row>
    <row r="381" spans="1:21" ht="42.75" x14ac:dyDescent="0.45">
      <c r="A381" s="11">
        <v>379</v>
      </c>
      <c r="B381" s="16" t="s">
        <v>380</v>
      </c>
      <c r="C381" s="16" t="s">
        <v>4489</v>
      </c>
      <c r="D381" s="23">
        <v>15000</v>
      </c>
      <c r="E381" s="23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7">
        <f t="shared" si="25"/>
        <v>41032.479999999996</v>
      </c>
      <c r="K381" s="11">
        <v>1332174672</v>
      </c>
      <c r="L381" s="17">
        <f t="shared" si="26"/>
        <v>40987.479999999996</v>
      </c>
      <c r="M381" s="21">
        <f t="shared" si="27"/>
        <v>45</v>
      </c>
      <c r="N381" s="11" t="b">
        <v>0</v>
      </c>
      <c r="O381" s="11">
        <v>149</v>
      </c>
      <c r="P381" s="11" t="b">
        <v>1</v>
      </c>
      <c r="Q381" s="11" t="s">
        <v>8269</v>
      </c>
      <c r="R381" s="18">
        <f t="shared" si="28"/>
        <v>1.1608000000000001</v>
      </c>
      <c r="S381" s="19">
        <f t="shared" si="29"/>
        <v>116.85906040268456</v>
      </c>
      <c r="T381" s="11" t="s">
        <v>8310</v>
      </c>
      <c r="U381" s="11" t="s">
        <v>8315</v>
      </c>
    </row>
    <row r="382" spans="1:21" ht="42.75" x14ac:dyDescent="0.45">
      <c r="A382" s="11">
        <v>380</v>
      </c>
      <c r="B382" s="16" t="s">
        <v>381</v>
      </c>
      <c r="C382" s="16" t="s">
        <v>4490</v>
      </c>
      <c r="D382" s="23">
        <v>4000</v>
      </c>
      <c r="E382" s="23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7">
        <f t="shared" si="25"/>
        <v>42392.511481481481</v>
      </c>
      <c r="K382" s="11">
        <v>1451409392</v>
      </c>
      <c r="L382" s="17">
        <f t="shared" si="26"/>
        <v>42367.511481481481</v>
      </c>
      <c r="M382" s="21">
        <f t="shared" si="27"/>
        <v>25</v>
      </c>
      <c r="N382" s="11" t="b">
        <v>0</v>
      </c>
      <c r="O382" s="11">
        <v>49</v>
      </c>
      <c r="P382" s="11" t="b">
        <v>1</v>
      </c>
      <c r="Q382" s="11" t="s">
        <v>8269</v>
      </c>
      <c r="R382" s="18">
        <f t="shared" si="28"/>
        <v>1.415</v>
      </c>
      <c r="S382" s="19">
        <f t="shared" si="29"/>
        <v>115.51020408163265</v>
      </c>
      <c r="T382" s="11" t="s">
        <v>8310</v>
      </c>
      <c r="U382" s="11" t="s">
        <v>8315</v>
      </c>
    </row>
    <row r="383" spans="1:21" ht="42.75" x14ac:dyDescent="0.45">
      <c r="A383" s="11">
        <v>381</v>
      </c>
      <c r="B383" s="16" t="s">
        <v>382</v>
      </c>
      <c r="C383" s="16" t="s">
        <v>4491</v>
      </c>
      <c r="D383" s="23">
        <v>25000</v>
      </c>
      <c r="E383" s="23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7">
        <f t="shared" si="25"/>
        <v>41120</v>
      </c>
      <c r="K383" s="11">
        <v>1340642717</v>
      </c>
      <c r="L383" s="17">
        <f t="shared" si="26"/>
        <v>41085.48978009259</v>
      </c>
      <c r="M383" s="21">
        <f t="shared" si="27"/>
        <v>34.510219907409919</v>
      </c>
      <c r="N383" s="11" t="b">
        <v>0</v>
      </c>
      <c r="O383" s="11">
        <v>251</v>
      </c>
      <c r="P383" s="11" t="b">
        <v>1</v>
      </c>
      <c r="Q383" s="11" t="s">
        <v>8269</v>
      </c>
      <c r="R383" s="18">
        <f t="shared" si="28"/>
        <v>1.0472999999999999</v>
      </c>
      <c r="S383" s="19">
        <f t="shared" si="29"/>
        <v>104.31274900398407</v>
      </c>
      <c r="T383" s="11" t="s">
        <v>8310</v>
      </c>
      <c r="U383" s="11" t="s">
        <v>8315</v>
      </c>
    </row>
    <row r="384" spans="1:21" ht="57" x14ac:dyDescent="0.45">
      <c r="A384" s="11">
        <v>382</v>
      </c>
      <c r="B384" s="16" t="s">
        <v>383</v>
      </c>
      <c r="C384" s="16" t="s">
        <v>4492</v>
      </c>
      <c r="D384" s="23">
        <v>600</v>
      </c>
      <c r="E384" s="23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7">
        <f t="shared" si="25"/>
        <v>41158.501157407409</v>
      </c>
      <c r="K384" s="11">
        <v>1345741300</v>
      </c>
      <c r="L384" s="17">
        <f t="shared" si="26"/>
        <v>41144.501157407409</v>
      </c>
      <c r="M384" s="21">
        <f t="shared" si="27"/>
        <v>14</v>
      </c>
      <c r="N384" s="11" t="b">
        <v>0</v>
      </c>
      <c r="O384" s="11">
        <v>22</v>
      </c>
      <c r="P384" s="11" t="b">
        <v>1</v>
      </c>
      <c r="Q384" s="11" t="s">
        <v>8269</v>
      </c>
      <c r="R384" s="18">
        <f t="shared" si="28"/>
        <v>2.5583333333333331</v>
      </c>
      <c r="S384" s="19">
        <f t="shared" si="29"/>
        <v>69.772727272727266</v>
      </c>
      <c r="T384" s="11" t="s">
        <v>8310</v>
      </c>
      <c r="U384" s="11" t="s">
        <v>8315</v>
      </c>
    </row>
    <row r="385" spans="1:21" ht="42.75" x14ac:dyDescent="0.45">
      <c r="A385" s="11">
        <v>383</v>
      </c>
      <c r="B385" s="16" t="s">
        <v>384</v>
      </c>
      <c r="C385" s="16" t="s">
        <v>4493</v>
      </c>
      <c r="D385" s="23">
        <v>999</v>
      </c>
      <c r="E385" s="23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7">
        <f t="shared" si="25"/>
        <v>41777.90924768518</v>
      </c>
      <c r="K385" s="11">
        <v>1398480559</v>
      </c>
      <c r="L385" s="17">
        <f t="shared" si="26"/>
        <v>41754.90924768518</v>
      </c>
      <c r="M385" s="21">
        <f t="shared" si="27"/>
        <v>23</v>
      </c>
      <c r="N385" s="11" t="b">
        <v>0</v>
      </c>
      <c r="O385" s="11">
        <v>48</v>
      </c>
      <c r="P385" s="11" t="b">
        <v>1</v>
      </c>
      <c r="Q385" s="11" t="s">
        <v>8269</v>
      </c>
      <c r="R385" s="18">
        <f t="shared" si="28"/>
        <v>2.0670670670670672</v>
      </c>
      <c r="S385" s="19">
        <f t="shared" si="29"/>
        <v>43.020833333333336</v>
      </c>
      <c r="T385" s="11" t="s">
        <v>8310</v>
      </c>
      <c r="U385" s="11" t="s">
        <v>8315</v>
      </c>
    </row>
    <row r="386" spans="1:21" ht="42.75" x14ac:dyDescent="0.45">
      <c r="A386" s="11">
        <v>384</v>
      </c>
      <c r="B386" s="16" t="s">
        <v>385</v>
      </c>
      <c r="C386" s="16" t="s">
        <v>4494</v>
      </c>
      <c r="D386" s="23">
        <v>20000</v>
      </c>
      <c r="E386" s="23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7">
        <f t="shared" si="25"/>
        <v>42010.573460648149</v>
      </c>
      <c r="K386" s="11">
        <v>1417977947</v>
      </c>
      <c r="L386" s="17">
        <f t="shared" si="26"/>
        <v>41980.573460648149</v>
      </c>
      <c r="M386" s="21">
        <f t="shared" si="27"/>
        <v>30</v>
      </c>
      <c r="N386" s="11" t="b">
        <v>0</v>
      </c>
      <c r="O386" s="11">
        <v>383</v>
      </c>
      <c r="P386" s="11" t="b">
        <v>1</v>
      </c>
      <c r="Q386" s="11" t="s">
        <v>8269</v>
      </c>
      <c r="R386" s="18">
        <f t="shared" si="28"/>
        <v>1.1210500000000001</v>
      </c>
      <c r="S386" s="19">
        <f t="shared" si="29"/>
        <v>58.540469973890339</v>
      </c>
      <c r="T386" s="11" t="s">
        <v>8310</v>
      </c>
      <c r="U386" s="11" t="s">
        <v>8315</v>
      </c>
    </row>
    <row r="387" spans="1:21" ht="42.75" x14ac:dyDescent="0.45">
      <c r="A387" s="11">
        <v>385</v>
      </c>
      <c r="B387" s="16" t="s">
        <v>386</v>
      </c>
      <c r="C387" s="16" t="s">
        <v>4495</v>
      </c>
      <c r="D387" s="23">
        <v>25000</v>
      </c>
      <c r="E387" s="23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7">
        <f t="shared" ref="J387:J450" si="30">(((I387/86400)+25569+(-5/24)))</f>
        <v>41964.41783564815</v>
      </c>
      <c r="K387" s="11">
        <v>1413986501</v>
      </c>
      <c r="L387" s="17">
        <f t="shared" ref="L387:L450" si="31">(((K387/86400)+25569+(-5/24)))</f>
        <v>41934.376168981478</v>
      </c>
      <c r="M387" s="21">
        <f t="shared" ref="M387:M450" si="32">J387-L387</f>
        <v>30.041666666671517</v>
      </c>
      <c r="N387" s="11" t="b">
        <v>0</v>
      </c>
      <c r="O387" s="11">
        <v>237</v>
      </c>
      <c r="P387" s="11" t="b">
        <v>1</v>
      </c>
      <c r="Q387" s="11" t="s">
        <v>8269</v>
      </c>
      <c r="R387" s="18">
        <f t="shared" ref="R387:R450" si="33">E387/D387</f>
        <v>1.05982</v>
      </c>
      <c r="S387" s="19">
        <f t="shared" ref="S387:S450" si="34">E387/O387</f>
        <v>111.79535864978902</v>
      </c>
      <c r="T387" s="11" t="s">
        <v>8310</v>
      </c>
      <c r="U387" s="11" t="s">
        <v>8315</v>
      </c>
    </row>
    <row r="388" spans="1:21" ht="42.75" x14ac:dyDescent="0.45">
      <c r="A388" s="11">
        <v>386</v>
      </c>
      <c r="B388" s="16" t="s">
        <v>387</v>
      </c>
      <c r="C388" s="16" t="s">
        <v>4496</v>
      </c>
      <c r="D388" s="23">
        <v>600</v>
      </c>
      <c r="E388" s="23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7">
        <f t="shared" si="30"/>
        <v>42226.742951388886</v>
      </c>
      <c r="K388" s="11">
        <v>1437950991</v>
      </c>
      <c r="L388" s="17">
        <f t="shared" si="31"/>
        <v>42211.742951388886</v>
      </c>
      <c r="M388" s="21">
        <f t="shared" si="32"/>
        <v>15</v>
      </c>
      <c r="N388" s="11" t="b">
        <v>0</v>
      </c>
      <c r="O388" s="11">
        <v>13</v>
      </c>
      <c r="P388" s="11" t="b">
        <v>1</v>
      </c>
      <c r="Q388" s="11" t="s">
        <v>8269</v>
      </c>
      <c r="R388" s="18">
        <f t="shared" si="33"/>
        <v>1.0016666666666667</v>
      </c>
      <c r="S388" s="19">
        <f t="shared" si="34"/>
        <v>46.230769230769234</v>
      </c>
      <c r="T388" s="11" t="s">
        <v>8310</v>
      </c>
      <c r="U388" s="11" t="s">
        <v>8315</v>
      </c>
    </row>
    <row r="389" spans="1:21" ht="42.75" x14ac:dyDescent="0.45">
      <c r="A389" s="11">
        <v>387</v>
      </c>
      <c r="B389" s="16" t="s">
        <v>388</v>
      </c>
      <c r="C389" s="16" t="s">
        <v>4497</v>
      </c>
      <c r="D389" s="23">
        <v>38000</v>
      </c>
      <c r="E389" s="23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7">
        <f t="shared" si="30"/>
        <v>42231.041666666664</v>
      </c>
      <c r="K389" s="11">
        <v>1436976858</v>
      </c>
      <c r="L389" s="17">
        <f t="shared" si="31"/>
        <v>42200.468263888884</v>
      </c>
      <c r="M389" s="21">
        <f t="shared" si="32"/>
        <v>30.573402777779847</v>
      </c>
      <c r="N389" s="11" t="b">
        <v>0</v>
      </c>
      <c r="O389" s="11">
        <v>562</v>
      </c>
      <c r="P389" s="11" t="b">
        <v>1</v>
      </c>
      <c r="Q389" s="11" t="s">
        <v>8269</v>
      </c>
      <c r="R389" s="18">
        <f t="shared" si="33"/>
        <v>2.1398947368421051</v>
      </c>
      <c r="S389" s="19">
        <f t="shared" si="34"/>
        <v>144.69039145907473</v>
      </c>
      <c r="T389" s="11" t="s">
        <v>8310</v>
      </c>
      <c r="U389" s="11" t="s">
        <v>8315</v>
      </c>
    </row>
    <row r="390" spans="1:21" ht="42.75" x14ac:dyDescent="0.45">
      <c r="A390" s="11">
        <v>388</v>
      </c>
      <c r="B390" s="16" t="s">
        <v>389</v>
      </c>
      <c r="C390" s="16" t="s">
        <v>4498</v>
      </c>
      <c r="D390" s="23">
        <v>5000</v>
      </c>
      <c r="E390" s="23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7">
        <f t="shared" si="30"/>
        <v>42578.86782407407</v>
      </c>
      <c r="K390" s="11">
        <v>1467078580</v>
      </c>
      <c r="L390" s="17">
        <f t="shared" si="31"/>
        <v>42548.86782407407</v>
      </c>
      <c r="M390" s="21">
        <f t="shared" si="32"/>
        <v>30</v>
      </c>
      <c r="N390" s="11" t="b">
        <v>0</v>
      </c>
      <c r="O390" s="11">
        <v>71</v>
      </c>
      <c r="P390" s="11" t="b">
        <v>1</v>
      </c>
      <c r="Q390" s="11" t="s">
        <v>8269</v>
      </c>
      <c r="R390" s="18">
        <f t="shared" si="33"/>
        <v>1.2616000000000001</v>
      </c>
      <c r="S390" s="19">
        <f t="shared" si="34"/>
        <v>88.845070422535215</v>
      </c>
      <c r="T390" s="11" t="s">
        <v>8310</v>
      </c>
      <c r="U390" s="11" t="s">
        <v>8315</v>
      </c>
    </row>
    <row r="391" spans="1:21" ht="42.75" x14ac:dyDescent="0.45">
      <c r="A391" s="11">
        <v>389</v>
      </c>
      <c r="B391" s="16" t="s">
        <v>390</v>
      </c>
      <c r="C391" s="16" t="s">
        <v>4499</v>
      </c>
      <c r="D391" s="23">
        <v>68000</v>
      </c>
      <c r="E391" s="23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7">
        <f t="shared" si="30"/>
        <v>41705.749305555553</v>
      </c>
      <c r="K391" s="11">
        <v>1391477450</v>
      </c>
      <c r="L391" s="17">
        <f t="shared" si="31"/>
        <v>41673.854745370372</v>
      </c>
      <c r="M391" s="21">
        <f t="shared" si="32"/>
        <v>31.894560185181035</v>
      </c>
      <c r="N391" s="11" t="b">
        <v>0</v>
      </c>
      <c r="O391" s="11">
        <v>1510</v>
      </c>
      <c r="P391" s="11" t="b">
        <v>1</v>
      </c>
      <c r="Q391" s="11" t="s">
        <v>8269</v>
      </c>
      <c r="R391" s="18">
        <f t="shared" si="33"/>
        <v>1.8153547058823529</v>
      </c>
      <c r="S391" s="19">
        <f t="shared" si="34"/>
        <v>81.75107284768211</v>
      </c>
      <c r="T391" s="11" t="s">
        <v>8310</v>
      </c>
      <c r="U391" s="11" t="s">
        <v>8315</v>
      </c>
    </row>
    <row r="392" spans="1:21" ht="42.75" x14ac:dyDescent="0.45">
      <c r="A392" s="11">
        <v>390</v>
      </c>
      <c r="B392" s="16" t="s">
        <v>391</v>
      </c>
      <c r="C392" s="16" t="s">
        <v>4500</v>
      </c>
      <c r="D392" s="23">
        <v>1000</v>
      </c>
      <c r="E392" s="23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7">
        <f t="shared" si="30"/>
        <v>42131.828379629624</v>
      </c>
      <c r="K392" s="11">
        <v>1429318372</v>
      </c>
      <c r="L392" s="17">
        <f t="shared" si="31"/>
        <v>42111.828379629624</v>
      </c>
      <c r="M392" s="21">
        <f t="shared" si="32"/>
        <v>20</v>
      </c>
      <c r="N392" s="11" t="b">
        <v>0</v>
      </c>
      <c r="O392" s="11">
        <v>14</v>
      </c>
      <c r="P392" s="11" t="b">
        <v>1</v>
      </c>
      <c r="Q392" s="11" t="s">
        <v>8269</v>
      </c>
      <c r="R392" s="18">
        <f t="shared" si="33"/>
        <v>1</v>
      </c>
      <c r="S392" s="19">
        <f t="shared" si="34"/>
        <v>71.428571428571431</v>
      </c>
      <c r="T392" s="11" t="s">
        <v>8310</v>
      </c>
      <c r="U392" s="11" t="s">
        <v>8315</v>
      </c>
    </row>
    <row r="393" spans="1:21" ht="42.75" x14ac:dyDescent="0.45">
      <c r="A393" s="11">
        <v>391</v>
      </c>
      <c r="B393" s="16" t="s">
        <v>392</v>
      </c>
      <c r="C393" s="16" t="s">
        <v>4501</v>
      </c>
      <c r="D393" s="23">
        <v>20000</v>
      </c>
      <c r="E393" s="23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7">
        <f t="shared" si="30"/>
        <v>40894.832638888889</v>
      </c>
      <c r="K393" s="11">
        <v>1321578051</v>
      </c>
      <c r="L393" s="17">
        <f t="shared" si="31"/>
        <v>40864.833923611106</v>
      </c>
      <c r="M393" s="21">
        <f t="shared" si="32"/>
        <v>29.998715277783049</v>
      </c>
      <c r="N393" s="11" t="b">
        <v>0</v>
      </c>
      <c r="O393" s="11">
        <v>193</v>
      </c>
      <c r="P393" s="11" t="b">
        <v>1</v>
      </c>
      <c r="Q393" s="11" t="s">
        <v>8269</v>
      </c>
      <c r="R393" s="18">
        <f t="shared" si="33"/>
        <v>1.0061</v>
      </c>
      <c r="S393" s="19">
        <f t="shared" si="34"/>
        <v>104.25906735751295</v>
      </c>
      <c r="T393" s="11" t="s">
        <v>8310</v>
      </c>
      <c r="U393" s="11" t="s">
        <v>8315</v>
      </c>
    </row>
    <row r="394" spans="1:21" ht="42.75" x14ac:dyDescent="0.45">
      <c r="A394" s="11">
        <v>392</v>
      </c>
      <c r="B394" s="16" t="s">
        <v>393</v>
      </c>
      <c r="C394" s="16" t="s">
        <v>4502</v>
      </c>
      <c r="D394" s="23">
        <v>18500</v>
      </c>
      <c r="E394" s="23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7">
        <f t="shared" si="30"/>
        <v>40793.916666666664</v>
      </c>
      <c r="K394" s="11">
        <v>1312823571</v>
      </c>
      <c r="L394" s="17">
        <f t="shared" si="31"/>
        <v>40763.508923611109</v>
      </c>
      <c r="M394" s="21">
        <f t="shared" si="32"/>
        <v>30.407743055555329</v>
      </c>
      <c r="N394" s="11" t="b">
        <v>0</v>
      </c>
      <c r="O394" s="11">
        <v>206</v>
      </c>
      <c r="P394" s="11" t="b">
        <v>1</v>
      </c>
      <c r="Q394" s="11" t="s">
        <v>8269</v>
      </c>
      <c r="R394" s="18">
        <f t="shared" si="33"/>
        <v>1.009027027027027</v>
      </c>
      <c r="S394" s="19">
        <f t="shared" si="34"/>
        <v>90.616504854368927</v>
      </c>
      <c r="T394" s="11" t="s">
        <v>8310</v>
      </c>
      <c r="U394" s="11" t="s">
        <v>8315</v>
      </c>
    </row>
    <row r="395" spans="1:21" ht="28.5" x14ac:dyDescent="0.45">
      <c r="A395" s="11">
        <v>393</v>
      </c>
      <c r="B395" s="16" t="s">
        <v>394</v>
      </c>
      <c r="C395" s="16" t="s">
        <v>4503</v>
      </c>
      <c r="D395" s="23">
        <v>50000</v>
      </c>
      <c r="E395" s="23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7">
        <f t="shared" si="30"/>
        <v>41557.500601851847</v>
      </c>
      <c r="K395" s="11">
        <v>1378746052</v>
      </c>
      <c r="L395" s="17">
        <f t="shared" si="31"/>
        <v>41526.500601851847</v>
      </c>
      <c r="M395" s="21">
        <f t="shared" si="32"/>
        <v>31</v>
      </c>
      <c r="N395" s="11" t="b">
        <v>0</v>
      </c>
      <c r="O395" s="11">
        <v>351</v>
      </c>
      <c r="P395" s="11" t="b">
        <v>1</v>
      </c>
      <c r="Q395" s="11" t="s">
        <v>8269</v>
      </c>
      <c r="R395" s="18">
        <f t="shared" si="33"/>
        <v>1.10446</v>
      </c>
      <c r="S395" s="19">
        <f t="shared" si="34"/>
        <v>157.33048433048432</v>
      </c>
      <c r="T395" s="11" t="s">
        <v>8310</v>
      </c>
      <c r="U395" s="11" t="s">
        <v>8315</v>
      </c>
    </row>
    <row r="396" spans="1:21" ht="42.75" x14ac:dyDescent="0.45">
      <c r="A396" s="11">
        <v>394</v>
      </c>
      <c r="B396" s="16" t="s">
        <v>395</v>
      </c>
      <c r="C396" s="16" t="s">
        <v>4504</v>
      </c>
      <c r="D396" s="23">
        <v>4700</v>
      </c>
      <c r="E396" s="23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7">
        <f t="shared" si="30"/>
        <v>42477.568078703705</v>
      </c>
      <c r="K396" s="11">
        <v>1455737882</v>
      </c>
      <c r="L396" s="17">
        <f t="shared" si="31"/>
        <v>42417.60974537037</v>
      </c>
      <c r="M396" s="21">
        <f t="shared" si="32"/>
        <v>59.958333333335759</v>
      </c>
      <c r="N396" s="11" t="b">
        <v>0</v>
      </c>
      <c r="O396" s="11">
        <v>50</v>
      </c>
      <c r="P396" s="11" t="b">
        <v>1</v>
      </c>
      <c r="Q396" s="11" t="s">
        <v>8269</v>
      </c>
      <c r="R396" s="18">
        <f t="shared" si="33"/>
        <v>1.118936170212766</v>
      </c>
      <c r="S396" s="19">
        <f t="shared" si="34"/>
        <v>105.18</v>
      </c>
      <c r="T396" s="11" t="s">
        <v>8310</v>
      </c>
      <c r="U396" s="11" t="s">
        <v>8315</v>
      </c>
    </row>
    <row r="397" spans="1:21" ht="42.75" x14ac:dyDescent="0.45">
      <c r="A397" s="11">
        <v>395</v>
      </c>
      <c r="B397" s="16" t="s">
        <v>396</v>
      </c>
      <c r="C397" s="16" t="s">
        <v>4505</v>
      </c>
      <c r="D397" s="23">
        <v>10000</v>
      </c>
      <c r="E397" s="23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7">
        <f t="shared" si="30"/>
        <v>41026.688888888886</v>
      </c>
      <c r="K397" s="11">
        <v>1332452960</v>
      </c>
      <c r="L397" s="17">
        <f t="shared" si="31"/>
        <v>40990.700925925921</v>
      </c>
      <c r="M397" s="21">
        <f t="shared" si="32"/>
        <v>35.987962962964957</v>
      </c>
      <c r="N397" s="11" t="b">
        <v>0</v>
      </c>
      <c r="O397" s="11">
        <v>184</v>
      </c>
      <c r="P397" s="11" t="b">
        <v>1</v>
      </c>
      <c r="Q397" s="11" t="s">
        <v>8269</v>
      </c>
      <c r="R397" s="18">
        <f t="shared" si="33"/>
        <v>1.0804450000000001</v>
      </c>
      <c r="S397" s="19">
        <f t="shared" si="34"/>
        <v>58.719836956521746</v>
      </c>
      <c r="T397" s="11" t="s">
        <v>8310</v>
      </c>
      <c r="U397" s="11" t="s">
        <v>8315</v>
      </c>
    </row>
    <row r="398" spans="1:21" ht="42.75" x14ac:dyDescent="0.45">
      <c r="A398" s="11">
        <v>396</v>
      </c>
      <c r="B398" s="16" t="s">
        <v>397</v>
      </c>
      <c r="C398" s="16" t="s">
        <v>4506</v>
      </c>
      <c r="D398" s="23">
        <v>15000</v>
      </c>
      <c r="E398" s="23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7">
        <f t="shared" si="30"/>
        <v>41097.356550925928</v>
      </c>
      <c r="K398" s="11">
        <v>1340372006</v>
      </c>
      <c r="L398" s="17">
        <f t="shared" si="31"/>
        <v>41082.356550925928</v>
      </c>
      <c r="M398" s="21">
        <f t="shared" si="32"/>
        <v>15</v>
      </c>
      <c r="N398" s="11" t="b">
        <v>0</v>
      </c>
      <c r="O398" s="11">
        <v>196</v>
      </c>
      <c r="P398" s="11" t="b">
        <v>1</v>
      </c>
      <c r="Q398" s="11" t="s">
        <v>8269</v>
      </c>
      <c r="R398" s="18">
        <f t="shared" si="33"/>
        <v>1.0666666666666667</v>
      </c>
      <c r="S398" s="19">
        <f t="shared" si="34"/>
        <v>81.632653061224488</v>
      </c>
      <c r="T398" s="11" t="s">
        <v>8310</v>
      </c>
      <c r="U398" s="11" t="s">
        <v>8315</v>
      </c>
    </row>
    <row r="399" spans="1:21" ht="57" x14ac:dyDescent="0.45">
      <c r="A399" s="11">
        <v>397</v>
      </c>
      <c r="B399" s="16" t="s">
        <v>398</v>
      </c>
      <c r="C399" s="16" t="s">
        <v>4507</v>
      </c>
      <c r="D399" s="23">
        <v>12444</v>
      </c>
      <c r="E399" s="23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7">
        <f t="shared" si="30"/>
        <v>40421.947222222218</v>
      </c>
      <c r="K399" s="11">
        <v>1279651084</v>
      </c>
      <c r="L399" s="17">
        <f t="shared" si="31"/>
        <v>40379.568101851852</v>
      </c>
      <c r="M399" s="21">
        <f t="shared" si="32"/>
        <v>42.379120370365854</v>
      </c>
      <c r="N399" s="11" t="b">
        <v>0</v>
      </c>
      <c r="O399" s="11">
        <v>229</v>
      </c>
      <c r="P399" s="11" t="b">
        <v>1</v>
      </c>
      <c r="Q399" s="11" t="s">
        <v>8269</v>
      </c>
      <c r="R399" s="18">
        <f t="shared" si="33"/>
        <v>1.0390027322404372</v>
      </c>
      <c r="S399" s="19">
        <f t="shared" si="34"/>
        <v>56.460043668122275</v>
      </c>
      <c r="T399" s="11" t="s">
        <v>8310</v>
      </c>
      <c r="U399" s="11" t="s">
        <v>8315</v>
      </c>
    </row>
    <row r="400" spans="1:21" ht="42.75" x14ac:dyDescent="0.45">
      <c r="A400" s="11">
        <v>398</v>
      </c>
      <c r="B400" s="16" t="s">
        <v>399</v>
      </c>
      <c r="C400" s="16" t="s">
        <v>4508</v>
      </c>
      <c r="D400" s="23">
        <v>7500</v>
      </c>
      <c r="E400" s="23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7">
        <f t="shared" si="30"/>
        <v>42123.584791666661</v>
      </c>
      <c r="K400" s="11">
        <v>1426446126</v>
      </c>
      <c r="L400" s="17">
        <f t="shared" si="31"/>
        <v>42078.584791666661</v>
      </c>
      <c r="M400" s="21">
        <f t="shared" si="32"/>
        <v>45</v>
      </c>
      <c r="N400" s="11" t="b">
        <v>0</v>
      </c>
      <c r="O400" s="11">
        <v>67</v>
      </c>
      <c r="P400" s="11" t="b">
        <v>1</v>
      </c>
      <c r="Q400" s="11" t="s">
        <v>8269</v>
      </c>
      <c r="R400" s="18">
        <f t="shared" si="33"/>
        <v>1.2516</v>
      </c>
      <c r="S400" s="19">
        <f t="shared" si="34"/>
        <v>140.1044776119403</v>
      </c>
      <c r="T400" s="11" t="s">
        <v>8310</v>
      </c>
      <c r="U400" s="11" t="s">
        <v>8315</v>
      </c>
    </row>
    <row r="401" spans="1:21" ht="42.75" x14ac:dyDescent="0.45">
      <c r="A401" s="11">
        <v>399</v>
      </c>
      <c r="B401" s="16" t="s">
        <v>400</v>
      </c>
      <c r="C401" s="16" t="s">
        <v>4509</v>
      </c>
      <c r="D401" s="23">
        <v>20000</v>
      </c>
      <c r="E401" s="23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7">
        <f t="shared" si="30"/>
        <v>42718.291666666664</v>
      </c>
      <c r="K401" s="11">
        <v>1479070867</v>
      </c>
      <c r="L401" s="17">
        <f t="shared" si="31"/>
        <v>42687.667442129627</v>
      </c>
      <c r="M401" s="21">
        <f t="shared" si="32"/>
        <v>30.624224537037662</v>
      </c>
      <c r="N401" s="11" t="b">
        <v>0</v>
      </c>
      <c r="O401" s="11">
        <v>95</v>
      </c>
      <c r="P401" s="11" t="b">
        <v>1</v>
      </c>
      <c r="Q401" s="11" t="s">
        <v>8269</v>
      </c>
      <c r="R401" s="18">
        <f t="shared" si="33"/>
        <v>1.0680499999999999</v>
      </c>
      <c r="S401" s="19">
        <f t="shared" si="34"/>
        <v>224.85263157894738</v>
      </c>
      <c r="T401" s="11" t="s">
        <v>8310</v>
      </c>
      <c r="U401" s="11" t="s">
        <v>8315</v>
      </c>
    </row>
    <row r="402" spans="1:21" ht="42.75" x14ac:dyDescent="0.45">
      <c r="A402" s="11">
        <v>400</v>
      </c>
      <c r="B402" s="16" t="s">
        <v>401</v>
      </c>
      <c r="C402" s="16" t="s">
        <v>4510</v>
      </c>
      <c r="D402" s="23">
        <v>10000</v>
      </c>
      <c r="E402" s="23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7">
        <f t="shared" si="30"/>
        <v>41775.9375</v>
      </c>
      <c r="K402" s="11">
        <v>1397661347</v>
      </c>
      <c r="L402" s="17">
        <f t="shared" si="31"/>
        <v>41745.427627314813</v>
      </c>
      <c r="M402" s="21">
        <f t="shared" si="32"/>
        <v>30.509872685186565</v>
      </c>
      <c r="N402" s="11" t="b">
        <v>0</v>
      </c>
      <c r="O402" s="11">
        <v>62</v>
      </c>
      <c r="P402" s="11" t="b">
        <v>1</v>
      </c>
      <c r="Q402" s="11" t="s">
        <v>8269</v>
      </c>
      <c r="R402" s="18">
        <f t="shared" si="33"/>
        <v>1.1230249999999999</v>
      </c>
      <c r="S402" s="19">
        <f t="shared" si="34"/>
        <v>181.13306451612902</v>
      </c>
      <c r="T402" s="11" t="s">
        <v>8310</v>
      </c>
      <c r="U402" s="11" t="s">
        <v>8315</v>
      </c>
    </row>
    <row r="403" spans="1:21" ht="42.75" x14ac:dyDescent="0.45">
      <c r="A403" s="11">
        <v>401</v>
      </c>
      <c r="B403" s="16" t="s">
        <v>402</v>
      </c>
      <c r="C403" s="16" t="s">
        <v>4511</v>
      </c>
      <c r="D403" s="23">
        <v>50000</v>
      </c>
      <c r="E403" s="23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7">
        <f t="shared" si="30"/>
        <v>40762.633912037032</v>
      </c>
      <c r="K403" s="11">
        <v>1310155970</v>
      </c>
      <c r="L403" s="17">
        <f t="shared" si="31"/>
        <v>40732.633912037032</v>
      </c>
      <c r="M403" s="21">
        <f t="shared" si="32"/>
        <v>30</v>
      </c>
      <c r="N403" s="11" t="b">
        <v>0</v>
      </c>
      <c r="O403" s="11">
        <v>73</v>
      </c>
      <c r="P403" s="11" t="b">
        <v>1</v>
      </c>
      <c r="Q403" s="11" t="s">
        <v>8269</v>
      </c>
      <c r="R403" s="18">
        <f t="shared" si="33"/>
        <v>1.0381199999999999</v>
      </c>
      <c r="S403" s="19">
        <f t="shared" si="34"/>
        <v>711.04109589041093</v>
      </c>
      <c r="T403" s="11" t="s">
        <v>8310</v>
      </c>
      <c r="U403" s="11" t="s">
        <v>8315</v>
      </c>
    </row>
    <row r="404" spans="1:21" ht="42.75" x14ac:dyDescent="0.45">
      <c r="A404" s="11">
        <v>402</v>
      </c>
      <c r="B404" s="16" t="s">
        <v>403</v>
      </c>
      <c r="C404" s="16" t="s">
        <v>4512</v>
      </c>
      <c r="D404" s="23">
        <v>2000</v>
      </c>
      <c r="E404" s="23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7">
        <f t="shared" si="30"/>
        <v>42313.372881944444</v>
      </c>
      <c r="K404" s="11">
        <v>1444913817</v>
      </c>
      <c r="L404" s="17">
        <f t="shared" si="31"/>
        <v>42292.331215277773</v>
      </c>
      <c r="M404" s="21">
        <f t="shared" si="32"/>
        <v>21.041666666671517</v>
      </c>
      <c r="N404" s="11" t="b">
        <v>0</v>
      </c>
      <c r="O404" s="11">
        <v>43</v>
      </c>
      <c r="P404" s="11" t="b">
        <v>1</v>
      </c>
      <c r="Q404" s="11" t="s">
        <v>8269</v>
      </c>
      <c r="R404" s="18">
        <f t="shared" si="33"/>
        <v>1.4165000000000001</v>
      </c>
      <c r="S404" s="19">
        <f t="shared" si="34"/>
        <v>65.883720930232556</v>
      </c>
      <c r="T404" s="11" t="s">
        <v>8310</v>
      </c>
      <c r="U404" s="11" t="s">
        <v>8315</v>
      </c>
    </row>
    <row r="405" spans="1:21" ht="42.75" x14ac:dyDescent="0.45">
      <c r="A405" s="11">
        <v>403</v>
      </c>
      <c r="B405" s="16" t="s">
        <v>404</v>
      </c>
      <c r="C405" s="16" t="s">
        <v>4513</v>
      </c>
      <c r="D405" s="23">
        <v>5000</v>
      </c>
      <c r="E405" s="23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7">
        <f t="shared" si="30"/>
        <v>40765.088888888888</v>
      </c>
      <c r="K405" s="11">
        <v>1308900441</v>
      </c>
      <c r="L405" s="17">
        <f t="shared" si="31"/>
        <v>40718.102326388886</v>
      </c>
      <c r="M405" s="21">
        <f t="shared" si="32"/>
        <v>46.986562500002037</v>
      </c>
      <c r="N405" s="11" t="b">
        <v>0</v>
      </c>
      <c r="O405" s="11">
        <v>70</v>
      </c>
      <c r="P405" s="11" t="b">
        <v>1</v>
      </c>
      <c r="Q405" s="11" t="s">
        <v>8269</v>
      </c>
      <c r="R405" s="18">
        <f t="shared" si="33"/>
        <v>1.0526</v>
      </c>
      <c r="S405" s="19">
        <f t="shared" si="34"/>
        <v>75.185714285714283</v>
      </c>
      <c r="T405" s="11" t="s">
        <v>8310</v>
      </c>
      <c r="U405" s="11" t="s">
        <v>8315</v>
      </c>
    </row>
    <row r="406" spans="1:21" ht="42.75" x14ac:dyDescent="0.45">
      <c r="A406" s="11">
        <v>404</v>
      </c>
      <c r="B406" s="16" t="s">
        <v>405</v>
      </c>
      <c r="C406" s="16" t="s">
        <v>4514</v>
      </c>
      <c r="D406" s="23">
        <v>35000</v>
      </c>
      <c r="E406" s="23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7">
        <f t="shared" si="30"/>
        <v>41675.75277777778</v>
      </c>
      <c r="K406" s="11">
        <v>1389107062</v>
      </c>
      <c r="L406" s="17">
        <f t="shared" si="31"/>
        <v>41646.419699074067</v>
      </c>
      <c r="M406" s="21">
        <f t="shared" si="32"/>
        <v>29.33307870371209</v>
      </c>
      <c r="N406" s="11" t="b">
        <v>0</v>
      </c>
      <c r="O406" s="11">
        <v>271</v>
      </c>
      <c r="P406" s="11" t="b">
        <v>1</v>
      </c>
      <c r="Q406" s="11" t="s">
        <v>8269</v>
      </c>
      <c r="R406" s="18">
        <f t="shared" si="33"/>
        <v>1.0309142857142857</v>
      </c>
      <c r="S406" s="19">
        <f t="shared" si="34"/>
        <v>133.14391143911439</v>
      </c>
      <c r="T406" s="11" t="s">
        <v>8310</v>
      </c>
      <c r="U406" s="11" t="s">
        <v>8315</v>
      </c>
    </row>
    <row r="407" spans="1:21" ht="28.5" x14ac:dyDescent="0.45">
      <c r="A407" s="11">
        <v>405</v>
      </c>
      <c r="B407" s="16" t="s">
        <v>406</v>
      </c>
      <c r="C407" s="16" t="s">
        <v>4515</v>
      </c>
      <c r="D407" s="23">
        <v>2820</v>
      </c>
      <c r="E407" s="23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7">
        <f t="shared" si="30"/>
        <v>41703.876608796294</v>
      </c>
      <c r="K407" s="11">
        <v>1391479339</v>
      </c>
      <c r="L407" s="17">
        <f t="shared" si="31"/>
        <v>41673.876608796294</v>
      </c>
      <c r="M407" s="21">
        <f t="shared" si="32"/>
        <v>30</v>
      </c>
      <c r="N407" s="11" t="b">
        <v>0</v>
      </c>
      <c r="O407" s="11">
        <v>55</v>
      </c>
      <c r="P407" s="11" t="b">
        <v>1</v>
      </c>
      <c r="Q407" s="11" t="s">
        <v>8269</v>
      </c>
      <c r="R407" s="18">
        <f t="shared" si="33"/>
        <v>1.0765957446808512</v>
      </c>
      <c r="S407" s="19">
        <f t="shared" si="34"/>
        <v>55.2</v>
      </c>
      <c r="T407" s="11" t="s">
        <v>8310</v>
      </c>
      <c r="U407" s="11" t="s">
        <v>8315</v>
      </c>
    </row>
    <row r="408" spans="1:21" ht="42.75" x14ac:dyDescent="0.45">
      <c r="A408" s="11">
        <v>406</v>
      </c>
      <c r="B408" s="16" t="s">
        <v>407</v>
      </c>
      <c r="C408" s="16" t="s">
        <v>4516</v>
      </c>
      <c r="D408" s="23">
        <v>2800</v>
      </c>
      <c r="E408" s="23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7">
        <f t="shared" si="30"/>
        <v>40672.040972222218</v>
      </c>
      <c r="K408" s="11">
        <v>1301975637</v>
      </c>
      <c r="L408" s="17">
        <f t="shared" si="31"/>
        <v>40637.95413194444</v>
      </c>
      <c r="M408" s="21">
        <f t="shared" si="32"/>
        <v>34.08684027777781</v>
      </c>
      <c r="N408" s="11" t="b">
        <v>0</v>
      </c>
      <c r="O408" s="11">
        <v>35</v>
      </c>
      <c r="P408" s="11" t="b">
        <v>1</v>
      </c>
      <c r="Q408" s="11" t="s">
        <v>8269</v>
      </c>
      <c r="R408" s="18">
        <f t="shared" si="33"/>
        <v>1.0770464285714285</v>
      </c>
      <c r="S408" s="19">
        <f t="shared" si="34"/>
        <v>86.163714285714292</v>
      </c>
      <c r="T408" s="11" t="s">
        <v>8310</v>
      </c>
      <c r="U408" s="11" t="s">
        <v>8315</v>
      </c>
    </row>
    <row r="409" spans="1:21" ht="42.75" x14ac:dyDescent="0.45">
      <c r="A409" s="11">
        <v>407</v>
      </c>
      <c r="B409" s="16" t="s">
        <v>408</v>
      </c>
      <c r="C409" s="16" t="s">
        <v>4517</v>
      </c>
      <c r="D409" s="23">
        <v>2000</v>
      </c>
      <c r="E409" s="23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7">
        <f t="shared" si="30"/>
        <v>40866.704282407409</v>
      </c>
      <c r="K409" s="11">
        <v>1316552050</v>
      </c>
      <c r="L409" s="17">
        <f t="shared" si="31"/>
        <v>40806.662615740737</v>
      </c>
      <c r="M409" s="21">
        <f t="shared" si="32"/>
        <v>60.041666666671517</v>
      </c>
      <c r="N409" s="11" t="b">
        <v>0</v>
      </c>
      <c r="O409" s="11">
        <v>22</v>
      </c>
      <c r="P409" s="11" t="b">
        <v>1</v>
      </c>
      <c r="Q409" s="11" t="s">
        <v>8269</v>
      </c>
      <c r="R409" s="18">
        <f t="shared" si="33"/>
        <v>1.0155000000000001</v>
      </c>
      <c r="S409" s="19">
        <f t="shared" si="34"/>
        <v>92.318181818181813</v>
      </c>
      <c r="T409" s="11" t="s">
        <v>8310</v>
      </c>
      <c r="U409" s="11" t="s">
        <v>8315</v>
      </c>
    </row>
    <row r="410" spans="1:21" ht="42.75" x14ac:dyDescent="0.45">
      <c r="A410" s="11">
        <v>408</v>
      </c>
      <c r="B410" s="16" t="s">
        <v>409</v>
      </c>
      <c r="C410" s="16" t="s">
        <v>4518</v>
      </c>
      <c r="D410" s="23">
        <v>6000</v>
      </c>
      <c r="E410" s="23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7">
        <f t="shared" si="30"/>
        <v>41583.569328703699</v>
      </c>
      <c r="K410" s="11">
        <v>1380217190</v>
      </c>
      <c r="L410" s="17">
        <f t="shared" si="31"/>
        <v>41543.527662037035</v>
      </c>
      <c r="M410" s="21">
        <f t="shared" si="32"/>
        <v>40.041666666664241</v>
      </c>
      <c r="N410" s="11" t="b">
        <v>0</v>
      </c>
      <c r="O410" s="11">
        <v>38</v>
      </c>
      <c r="P410" s="11" t="b">
        <v>1</v>
      </c>
      <c r="Q410" s="11" t="s">
        <v>8269</v>
      </c>
      <c r="R410" s="18">
        <f t="shared" si="33"/>
        <v>1.0143766666666667</v>
      </c>
      <c r="S410" s="19">
        <f t="shared" si="34"/>
        <v>160.16473684210527</v>
      </c>
      <c r="T410" s="11" t="s">
        <v>8310</v>
      </c>
      <c r="U410" s="11" t="s">
        <v>8315</v>
      </c>
    </row>
    <row r="411" spans="1:21" ht="42.75" x14ac:dyDescent="0.45">
      <c r="A411" s="11">
        <v>409</v>
      </c>
      <c r="B411" s="16" t="s">
        <v>410</v>
      </c>
      <c r="C411" s="16" t="s">
        <v>4519</v>
      </c>
      <c r="D411" s="23">
        <v>500</v>
      </c>
      <c r="E411" s="23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7">
        <f t="shared" si="30"/>
        <v>42573.654444444437</v>
      </c>
      <c r="K411" s="11">
        <v>1466628144</v>
      </c>
      <c r="L411" s="17">
        <f t="shared" si="31"/>
        <v>42543.654444444437</v>
      </c>
      <c r="M411" s="21">
        <f t="shared" si="32"/>
        <v>30</v>
      </c>
      <c r="N411" s="11" t="b">
        <v>0</v>
      </c>
      <c r="O411" s="11">
        <v>15</v>
      </c>
      <c r="P411" s="11" t="b">
        <v>1</v>
      </c>
      <c r="Q411" s="11" t="s">
        <v>8269</v>
      </c>
      <c r="R411" s="18">
        <f t="shared" si="33"/>
        <v>1.3680000000000001</v>
      </c>
      <c r="S411" s="19">
        <f t="shared" si="34"/>
        <v>45.6</v>
      </c>
      <c r="T411" s="11" t="s">
        <v>8310</v>
      </c>
      <c r="U411" s="11" t="s">
        <v>8315</v>
      </c>
    </row>
    <row r="412" spans="1:21" ht="42.75" x14ac:dyDescent="0.45">
      <c r="A412" s="11">
        <v>410</v>
      </c>
      <c r="B412" s="16" t="s">
        <v>411</v>
      </c>
      <c r="C412" s="16" t="s">
        <v>4520</v>
      </c>
      <c r="D412" s="23">
        <v>1000</v>
      </c>
      <c r="E412" s="23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7">
        <f t="shared" si="30"/>
        <v>42173.773113425923</v>
      </c>
      <c r="K412" s="11">
        <v>1429486397</v>
      </c>
      <c r="L412" s="17">
        <f t="shared" si="31"/>
        <v>42113.773113425923</v>
      </c>
      <c r="M412" s="21">
        <f t="shared" si="32"/>
        <v>60</v>
      </c>
      <c r="N412" s="11" t="b">
        <v>0</v>
      </c>
      <c r="O412" s="11">
        <v>7</v>
      </c>
      <c r="P412" s="11" t="b">
        <v>1</v>
      </c>
      <c r="Q412" s="11" t="s">
        <v>8269</v>
      </c>
      <c r="R412" s="18">
        <f t="shared" si="33"/>
        <v>1.2829999999999999</v>
      </c>
      <c r="S412" s="19">
        <f t="shared" si="34"/>
        <v>183.28571428571428</v>
      </c>
      <c r="T412" s="11" t="s">
        <v>8310</v>
      </c>
      <c r="U412" s="11" t="s">
        <v>8315</v>
      </c>
    </row>
    <row r="413" spans="1:21" ht="42.75" x14ac:dyDescent="0.45">
      <c r="A413" s="11">
        <v>411</v>
      </c>
      <c r="B413" s="16" t="s">
        <v>412</v>
      </c>
      <c r="C413" s="16" t="s">
        <v>4521</v>
      </c>
      <c r="D413" s="23">
        <v>30000</v>
      </c>
      <c r="E413" s="23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7">
        <f t="shared" si="30"/>
        <v>41630</v>
      </c>
      <c r="K413" s="11">
        <v>1384920804</v>
      </c>
      <c r="L413" s="17">
        <f t="shared" si="31"/>
        <v>41597.967638888884</v>
      </c>
      <c r="M413" s="21">
        <f t="shared" si="32"/>
        <v>32.032361111116188</v>
      </c>
      <c r="N413" s="11" t="b">
        <v>0</v>
      </c>
      <c r="O413" s="11">
        <v>241</v>
      </c>
      <c r="P413" s="11" t="b">
        <v>1</v>
      </c>
      <c r="Q413" s="11" t="s">
        <v>8269</v>
      </c>
      <c r="R413" s="18">
        <f t="shared" si="33"/>
        <v>1.0105</v>
      </c>
      <c r="S413" s="19">
        <f t="shared" si="34"/>
        <v>125.78838174273859</v>
      </c>
      <c r="T413" s="11" t="s">
        <v>8310</v>
      </c>
      <c r="U413" s="11" t="s">
        <v>8315</v>
      </c>
    </row>
    <row r="414" spans="1:21" ht="42.75" x14ac:dyDescent="0.45">
      <c r="A414" s="11">
        <v>412</v>
      </c>
      <c r="B414" s="16" t="s">
        <v>413</v>
      </c>
      <c r="C414" s="16" t="s">
        <v>4522</v>
      </c>
      <c r="D414" s="23">
        <v>2500</v>
      </c>
      <c r="E414" s="23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7">
        <f t="shared" si="30"/>
        <v>41115.534467592588</v>
      </c>
      <c r="K414" s="11">
        <v>1341856178</v>
      </c>
      <c r="L414" s="17">
        <f t="shared" si="31"/>
        <v>41099.534467592588</v>
      </c>
      <c r="M414" s="21">
        <f t="shared" si="32"/>
        <v>16</v>
      </c>
      <c r="N414" s="11" t="b">
        <v>0</v>
      </c>
      <c r="O414" s="11">
        <v>55</v>
      </c>
      <c r="P414" s="11" t="b">
        <v>1</v>
      </c>
      <c r="Q414" s="11" t="s">
        <v>8269</v>
      </c>
      <c r="R414" s="18">
        <f t="shared" si="33"/>
        <v>1.2684</v>
      </c>
      <c r="S414" s="19">
        <f t="shared" si="34"/>
        <v>57.654545454545456</v>
      </c>
      <c r="T414" s="11" t="s">
        <v>8310</v>
      </c>
      <c r="U414" s="11" t="s">
        <v>8315</v>
      </c>
    </row>
    <row r="415" spans="1:21" ht="42.75" x14ac:dyDescent="0.45">
      <c r="A415" s="11">
        <v>413</v>
      </c>
      <c r="B415" s="16" t="s">
        <v>414</v>
      </c>
      <c r="C415" s="16" t="s">
        <v>4523</v>
      </c>
      <c r="D415" s="23">
        <v>12800</v>
      </c>
      <c r="E415" s="23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7">
        <f t="shared" si="30"/>
        <v>41109.66910879629</v>
      </c>
      <c r="K415" s="11">
        <v>1340139811</v>
      </c>
      <c r="L415" s="17">
        <f t="shared" si="31"/>
        <v>41079.66910879629</v>
      </c>
      <c r="M415" s="21">
        <f t="shared" si="32"/>
        <v>30</v>
      </c>
      <c r="N415" s="11" t="b">
        <v>0</v>
      </c>
      <c r="O415" s="11">
        <v>171</v>
      </c>
      <c r="P415" s="11" t="b">
        <v>1</v>
      </c>
      <c r="Q415" s="11" t="s">
        <v>8269</v>
      </c>
      <c r="R415" s="18">
        <f t="shared" si="33"/>
        <v>1.0508593749999999</v>
      </c>
      <c r="S415" s="19">
        <f t="shared" si="34"/>
        <v>78.660818713450297</v>
      </c>
      <c r="T415" s="11" t="s">
        <v>8310</v>
      </c>
      <c r="U415" s="11" t="s">
        <v>8315</v>
      </c>
    </row>
    <row r="416" spans="1:21" ht="42.75" x14ac:dyDescent="0.45">
      <c r="A416" s="11">
        <v>414</v>
      </c>
      <c r="B416" s="16" t="s">
        <v>415</v>
      </c>
      <c r="C416" s="16" t="s">
        <v>4524</v>
      </c>
      <c r="D416" s="23">
        <v>18500</v>
      </c>
      <c r="E416" s="23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7">
        <f t="shared" si="30"/>
        <v>41558.85491898148</v>
      </c>
      <c r="K416" s="11">
        <v>1378949465</v>
      </c>
      <c r="L416" s="17">
        <f t="shared" si="31"/>
        <v>41528.85491898148</v>
      </c>
      <c r="M416" s="21">
        <f t="shared" si="32"/>
        <v>30</v>
      </c>
      <c r="N416" s="11" t="b">
        <v>0</v>
      </c>
      <c r="O416" s="11">
        <v>208</v>
      </c>
      <c r="P416" s="11" t="b">
        <v>1</v>
      </c>
      <c r="Q416" s="11" t="s">
        <v>8269</v>
      </c>
      <c r="R416" s="18">
        <f t="shared" si="33"/>
        <v>1.0285405405405406</v>
      </c>
      <c r="S416" s="19">
        <f t="shared" si="34"/>
        <v>91.480769230769226</v>
      </c>
      <c r="T416" s="11" t="s">
        <v>8310</v>
      </c>
      <c r="U416" s="11" t="s">
        <v>8315</v>
      </c>
    </row>
    <row r="417" spans="1:21" ht="57" x14ac:dyDescent="0.45">
      <c r="A417" s="11">
        <v>415</v>
      </c>
      <c r="B417" s="16" t="s">
        <v>416</v>
      </c>
      <c r="C417" s="16" t="s">
        <v>4525</v>
      </c>
      <c r="D417" s="23">
        <v>1400</v>
      </c>
      <c r="E417" s="23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7">
        <f t="shared" si="30"/>
        <v>41929.291666666664</v>
      </c>
      <c r="K417" s="11">
        <v>1411417602</v>
      </c>
      <c r="L417" s="17">
        <f t="shared" si="31"/>
        <v>41904.643541666665</v>
      </c>
      <c r="M417" s="21">
        <f t="shared" si="32"/>
        <v>24.648124999999709</v>
      </c>
      <c r="N417" s="11" t="b">
        <v>0</v>
      </c>
      <c r="O417" s="11">
        <v>21</v>
      </c>
      <c r="P417" s="11" t="b">
        <v>1</v>
      </c>
      <c r="Q417" s="11" t="s">
        <v>8269</v>
      </c>
      <c r="R417" s="18">
        <f t="shared" si="33"/>
        <v>1.0214714285714286</v>
      </c>
      <c r="S417" s="19">
        <f t="shared" si="34"/>
        <v>68.09809523809524</v>
      </c>
      <c r="T417" s="11" t="s">
        <v>8310</v>
      </c>
      <c r="U417" s="11" t="s">
        <v>8315</v>
      </c>
    </row>
    <row r="418" spans="1:21" ht="42.75" x14ac:dyDescent="0.45">
      <c r="A418" s="11">
        <v>416</v>
      </c>
      <c r="B418" s="16" t="s">
        <v>417</v>
      </c>
      <c r="C418" s="16" t="s">
        <v>4526</v>
      </c>
      <c r="D418" s="23">
        <v>1000</v>
      </c>
      <c r="E418" s="23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7">
        <f t="shared" si="30"/>
        <v>41678.187858796293</v>
      </c>
      <c r="K418" s="11">
        <v>1389259831</v>
      </c>
      <c r="L418" s="17">
        <f t="shared" si="31"/>
        <v>41648.187858796293</v>
      </c>
      <c r="M418" s="21">
        <f t="shared" si="32"/>
        <v>30</v>
      </c>
      <c r="N418" s="11" t="b">
        <v>0</v>
      </c>
      <c r="O418" s="11">
        <v>25</v>
      </c>
      <c r="P418" s="11" t="b">
        <v>1</v>
      </c>
      <c r="Q418" s="11" t="s">
        <v>8269</v>
      </c>
      <c r="R418" s="18">
        <f t="shared" si="33"/>
        <v>1.2021700000000002</v>
      </c>
      <c r="S418" s="19">
        <f t="shared" si="34"/>
        <v>48.086800000000004</v>
      </c>
      <c r="T418" s="11" t="s">
        <v>8310</v>
      </c>
      <c r="U418" s="11" t="s">
        <v>8315</v>
      </c>
    </row>
    <row r="419" spans="1:21" ht="42.75" x14ac:dyDescent="0.45">
      <c r="A419" s="11">
        <v>417</v>
      </c>
      <c r="B419" s="16" t="s">
        <v>418</v>
      </c>
      <c r="C419" s="16" t="s">
        <v>4527</v>
      </c>
      <c r="D419" s="23">
        <v>10500</v>
      </c>
      <c r="E419" s="23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7">
        <f t="shared" si="30"/>
        <v>41371.981249999997</v>
      </c>
      <c r="K419" s="11">
        <v>1364426260</v>
      </c>
      <c r="L419" s="17">
        <f t="shared" si="31"/>
        <v>41360.762268518512</v>
      </c>
      <c r="M419" s="21">
        <f t="shared" si="32"/>
        <v>11.218981481484661</v>
      </c>
      <c r="N419" s="11" t="b">
        <v>0</v>
      </c>
      <c r="O419" s="11">
        <v>52</v>
      </c>
      <c r="P419" s="11" t="b">
        <v>1</v>
      </c>
      <c r="Q419" s="11" t="s">
        <v>8269</v>
      </c>
      <c r="R419" s="18">
        <f t="shared" si="33"/>
        <v>1.0024761904761905</v>
      </c>
      <c r="S419" s="19">
        <f t="shared" si="34"/>
        <v>202.42307692307693</v>
      </c>
      <c r="T419" s="11" t="s">
        <v>8310</v>
      </c>
      <c r="U419" s="11" t="s">
        <v>8315</v>
      </c>
    </row>
    <row r="420" spans="1:21" ht="42.75" x14ac:dyDescent="0.45">
      <c r="A420" s="11">
        <v>418</v>
      </c>
      <c r="B420" s="16" t="s">
        <v>419</v>
      </c>
      <c r="C420" s="16" t="s">
        <v>4528</v>
      </c>
      <c r="D420" s="23">
        <v>22400</v>
      </c>
      <c r="E420" s="23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7">
        <f t="shared" si="30"/>
        <v>42208.07403935185</v>
      </c>
      <c r="K420" s="11">
        <v>1435041997</v>
      </c>
      <c r="L420" s="17">
        <f t="shared" si="31"/>
        <v>42178.07403935185</v>
      </c>
      <c r="M420" s="21">
        <f t="shared" si="32"/>
        <v>30</v>
      </c>
      <c r="N420" s="11" t="b">
        <v>0</v>
      </c>
      <c r="O420" s="11">
        <v>104</v>
      </c>
      <c r="P420" s="11" t="b">
        <v>1</v>
      </c>
      <c r="Q420" s="11" t="s">
        <v>8269</v>
      </c>
      <c r="R420" s="18">
        <f t="shared" si="33"/>
        <v>1.0063392857142857</v>
      </c>
      <c r="S420" s="19">
        <f t="shared" si="34"/>
        <v>216.75</v>
      </c>
      <c r="T420" s="11" t="s">
        <v>8310</v>
      </c>
      <c r="U420" s="11" t="s">
        <v>8315</v>
      </c>
    </row>
    <row r="421" spans="1:21" ht="42.75" x14ac:dyDescent="0.45">
      <c r="A421" s="11">
        <v>419</v>
      </c>
      <c r="B421" s="16" t="s">
        <v>420</v>
      </c>
      <c r="C421" s="16" t="s">
        <v>4529</v>
      </c>
      <c r="D421" s="23">
        <v>8000</v>
      </c>
      <c r="E421" s="23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7">
        <f t="shared" si="30"/>
        <v>41454.634108796294</v>
      </c>
      <c r="K421" s="11">
        <v>1367352787</v>
      </c>
      <c r="L421" s="17">
        <f t="shared" si="31"/>
        <v>41394.634108796294</v>
      </c>
      <c r="M421" s="21">
        <f t="shared" si="32"/>
        <v>60</v>
      </c>
      <c r="N421" s="11" t="b">
        <v>0</v>
      </c>
      <c r="O421" s="11">
        <v>73</v>
      </c>
      <c r="P421" s="11" t="b">
        <v>1</v>
      </c>
      <c r="Q421" s="11" t="s">
        <v>8269</v>
      </c>
      <c r="R421" s="18">
        <f t="shared" si="33"/>
        <v>1.004375</v>
      </c>
      <c r="S421" s="19">
        <f t="shared" si="34"/>
        <v>110.06849315068493</v>
      </c>
      <c r="T421" s="11" t="s">
        <v>8310</v>
      </c>
      <c r="U421" s="11" t="s">
        <v>8315</v>
      </c>
    </row>
    <row r="422" spans="1:21" ht="42.75" x14ac:dyDescent="0.45">
      <c r="A422" s="11">
        <v>420</v>
      </c>
      <c r="B422" s="16" t="s">
        <v>421</v>
      </c>
      <c r="C422" s="16" t="s">
        <v>4530</v>
      </c>
      <c r="D422" s="23">
        <v>3300</v>
      </c>
      <c r="E422" s="23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7">
        <f t="shared" si="30"/>
        <v>41711.986469907402</v>
      </c>
      <c r="K422" s="11">
        <v>1392183631</v>
      </c>
      <c r="L422" s="17">
        <f t="shared" si="31"/>
        <v>41682.028136574074</v>
      </c>
      <c r="M422" s="21">
        <f t="shared" si="32"/>
        <v>29.958333333328483</v>
      </c>
      <c r="N422" s="11" t="b">
        <v>0</v>
      </c>
      <c r="O422" s="11">
        <v>3</v>
      </c>
      <c r="P422" s="11" t="b">
        <v>0</v>
      </c>
      <c r="Q422" s="11" t="s">
        <v>8270</v>
      </c>
      <c r="R422" s="18">
        <f t="shared" si="33"/>
        <v>4.3939393939393936E-3</v>
      </c>
      <c r="S422" s="19">
        <f t="shared" si="34"/>
        <v>4.833333333333333</v>
      </c>
      <c r="T422" s="11" t="s">
        <v>8310</v>
      </c>
      <c r="U422" s="11" t="s">
        <v>8316</v>
      </c>
    </row>
    <row r="423" spans="1:21" ht="42.75" x14ac:dyDescent="0.45">
      <c r="A423" s="11">
        <v>421</v>
      </c>
      <c r="B423" s="16" t="s">
        <v>422</v>
      </c>
      <c r="C423" s="16" t="s">
        <v>4531</v>
      </c>
      <c r="D423" s="23">
        <v>15000</v>
      </c>
      <c r="E423" s="23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7">
        <f t="shared" si="30"/>
        <v>42237.283055555548</v>
      </c>
      <c r="K423" s="11">
        <v>1434973656</v>
      </c>
      <c r="L423" s="17">
        <f t="shared" si="31"/>
        <v>42177.283055555548</v>
      </c>
      <c r="M423" s="21">
        <f t="shared" si="32"/>
        <v>60</v>
      </c>
      <c r="N423" s="11" t="b">
        <v>0</v>
      </c>
      <c r="O423" s="11">
        <v>6</v>
      </c>
      <c r="P423" s="11" t="b">
        <v>0</v>
      </c>
      <c r="Q423" s="11" t="s">
        <v>8270</v>
      </c>
      <c r="R423" s="18">
        <f t="shared" si="33"/>
        <v>2.0066666666666667E-2</v>
      </c>
      <c r="S423" s="19">
        <f t="shared" si="34"/>
        <v>50.166666666666664</v>
      </c>
      <c r="T423" s="11" t="s">
        <v>8310</v>
      </c>
      <c r="U423" s="11" t="s">
        <v>8316</v>
      </c>
    </row>
    <row r="424" spans="1:21" ht="42.75" x14ac:dyDescent="0.45">
      <c r="A424" s="11">
        <v>422</v>
      </c>
      <c r="B424" s="16" t="s">
        <v>423</v>
      </c>
      <c r="C424" s="16" t="s">
        <v>4532</v>
      </c>
      <c r="D424" s="23">
        <v>40000</v>
      </c>
      <c r="E424" s="23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7">
        <f t="shared" si="30"/>
        <v>41893.052048611113</v>
      </c>
      <c r="K424" s="11">
        <v>1407824097</v>
      </c>
      <c r="L424" s="17">
        <f t="shared" si="31"/>
        <v>41863.052048611113</v>
      </c>
      <c r="M424" s="21">
        <f t="shared" si="32"/>
        <v>30</v>
      </c>
      <c r="N424" s="11" t="b">
        <v>0</v>
      </c>
      <c r="O424" s="11">
        <v>12</v>
      </c>
      <c r="P424" s="11" t="b">
        <v>0</v>
      </c>
      <c r="Q424" s="11" t="s">
        <v>8270</v>
      </c>
      <c r="R424" s="18">
        <f t="shared" si="33"/>
        <v>1.0749999999999999E-2</v>
      </c>
      <c r="S424" s="19">
        <f t="shared" si="34"/>
        <v>35.833333333333336</v>
      </c>
      <c r="T424" s="11" t="s">
        <v>8310</v>
      </c>
      <c r="U424" s="11" t="s">
        <v>8316</v>
      </c>
    </row>
    <row r="425" spans="1:21" ht="42.75" x14ac:dyDescent="0.45">
      <c r="A425" s="11">
        <v>423</v>
      </c>
      <c r="B425" s="16" t="s">
        <v>424</v>
      </c>
      <c r="C425" s="16" t="s">
        <v>4533</v>
      </c>
      <c r="D425" s="23">
        <v>20000</v>
      </c>
      <c r="E425" s="23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7">
        <f t="shared" si="30"/>
        <v>41430.717939814815</v>
      </c>
      <c r="K425" s="11">
        <v>1367878430</v>
      </c>
      <c r="L425" s="17">
        <f t="shared" si="31"/>
        <v>41400.717939814815</v>
      </c>
      <c r="M425" s="21">
        <f t="shared" si="32"/>
        <v>30</v>
      </c>
      <c r="N425" s="11" t="b">
        <v>0</v>
      </c>
      <c r="O425" s="11">
        <v>13</v>
      </c>
      <c r="P425" s="11" t="b">
        <v>0</v>
      </c>
      <c r="Q425" s="11" t="s">
        <v>8270</v>
      </c>
      <c r="R425" s="18">
        <f t="shared" si="33"/>
        <v>7.6499999999999997E-3</v>
      </c>
      <c r="S425" s="19">
        <f t="shared" si="34"/>
        <v>11.76923076923077</v>
      </c>
      <c r="T425" s="11" t="s">
        <v>8310</v>
      </c>
      <c r="U425" s="11" t="s">
        <v>8316</v>
      </c>
    </row>
    <row r="426" spans="1:21" ht="42.75" x14ac:dyDescent="0.45">
      <c r="A426" s="11">
        <v>424</v>
      </c>
      <c r="B426" s="16" t="s">
        <v>425</v>
      </c>
      <c r="C426" s="16" t="s">
        <v>4534</v>
      </c>
      <c r="D426" s="23">
        <v>3000</v>
      </c>
      <c r="E426" s="23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7">
        <f t="shared" si="30"/>
        <v>40994.126145833332</v>
      </c>
      <c r="K426" s="11">
        <v>1327568499</v>
      </c>
      <c r="L426" s="17">
        <f t="shared" si="31"/>
        <v>40934.167812499996</v>
      </c>
      <c r="M426" s="21">
        <f t="shared" si="32"/>
        <v>59.958333333335759</v>
      </c>
      <c r="N426" s="11" t="b">
        <v>0</v>
      </c>
      <c r="O426" s="11">
        <v>5</v>
      </c>
      <c r="P426" s="11" t="b">
        <v>0</v>
      </c>
      <c r="Q426" s="11" t="s">
        <v>8270</v>
      </c>
      <c r="R426" s="18">
        <f t="shared" si="33"/>
        <v>6.7966666666666675E-2</v>
      </c>
      <c r="S426" s="19">
        <f t="shared" si="34"/>
        <v>40.78</v>
      </c>
      <c r="T426" s="11" t="s">
        <v>8310</v>
      </c>
      <c r="U426" s="11" t="s">
        <v>8316</v>
      </c>
    </row>
    <row r="427" spans="1:21" ht="42.75" x14ac:dyDescent="0.45">
      <c r="A427" s="11">
        <v>425</v>
      </c>
      <c r="B427" s="16" t="s">
        <v>426</v>
      </c>
      <c r="C427" s="16" t="s">
        <v>4535</v>
      </c>
      <c r="D427" s="23">
        <v>50000</v>
      </c>
      <c r="E427" s="23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7">
        <f t="shared" si="30"/>
        <v>42335.694490740738</v>
      </c>
      <c r="K427" s="11">
        <v>1443472804</v>
      </c>
      <c r="L427" s="17">
        <f t="shared" si="31"/>
        <v>42275.652824074066</v>
      </c>
      <c r="M427" s="21">
        <f t="shared" si="32"/>
        <v>60.041666666671517</v>
      </c>
      <c r="N427" s="11" t="b">
        <v>0</v>
      </c>
      <c r="O427" s="11">
        <v>2</v>
      </c>
      <c r="P427" s="11" t="b">
        <v>0</v>
      </c>
      <c r="Q427" s="11" t="s">
        <v>8270</v>
      </c>
      <c r="R427" s="18">
        <f t="shared" si="33"/>
        <v>1.2E-4</v>
      </c>
      <c r="S427" s="19">
        <f t="shared" si="34"/>
        <v>3</v>
      </c>
      <c r="T427" s="11" t="s">
        <v>8310</v>
      </c>
      <c r="U427" s="11" t="s">
        <v>8316</v>
      </c>
    </row>
    <row r="428" spans="1:21" ht="42.75" x14ac:dyDescent="0.45">
      <c r="A428" s="11">
        <v>426</v>
      </c>
      <c r="B428" s="16" t="s">
        <v>427</v>
      </c>
      <c r="C428" s="16" t="s">
        <v>4536</v>
      </c>
      <c r="D428" s="23">
        <v>10000</v>
      </c>
      <c r="E428" s="23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7">
        <f t="shared" si="30"/>
        <v>42430.503634259258</v>
      </c>
      <c r="K428" s="11">
        <v>1454259914</v>
      </c>
      <c r="L428" s="17">
        <f t="shared" si="31"/>
        <v>42400.503634259258</v>
      </c>
      <c r="M428" s="21">
        <f t="shared" si="32"/>
        <v>30</v>
      </c>
      <c r="N428" s="11" t="b">
        <v>0</v>
      </c>
      <c r="O428" s="11">
        <v>8</v>
      </c>
      <c r="P428" s="11" t="b">
        <v>0</v>
      </c>
      <c r="Q428" s="11" t="s">
        <v>8270</v>
      </c>
      <c r="R428" s="18">
        <f t="shared" si="33"/>
        <v>1.3299999999999999E-2</v>
      </c>
      <c r="S428" s="19">
        <f t="shared" si="34"/>
        <v>16.625</v>
      </c>
      <c r="T428" s="11" t="s">
        <v>8310</v>
      </c>
      <c r="U428" s="11" t="s">
        <v>8316</v>
      </c>
    </row>
    <row r="429" spans="1:21" ht="42.75" x14ac:dyDescent="0.45">
      <c r="A429" s="11">
        <v>427</v>
      </c>
      <c r="B429" s="16" t="s">
        <v>428</v>
      </c>
      <c r="C429" s="16" t="s">
        <v>4537</v>
      </c>
      <c r="D429" s="23">
        <v>6500</v>
      </c>
      <c r="E429" s="23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7">
        <f t="shared" si="30"/>
        <v>42299.582638888889</v>
      </c>
      <c r="K429" s="11">
        <v>1444340940</v>
      </c>
      <c r="L429" s="17">
        <f t="shared" si="31"/>
        <v>42285.700694444444</v>
      </c>
      <c r="M429" s="21">
        <f t="shared" si="32"/>
        <v>13.881944444445253</v>
      </c>
      <c r="N429" s="11" t="b">
        <v>0</v>
      </c>
      <c r="O429" s="11">
        <v>0</v>
      </c>
      <c r="P429" s="11" t="b">
        <v>0</v>
      </c>
      <c r="Q429" s="11" t="s">
        <v>8270</v>
      </c>
      <c r="R429" s="18">
        <f t="shared" si="33"/>
        <v>0</v>
      </c>
      <c r="S429" s="19" t="e">
        <f t="shared" si="34"/>
        <v>#DIV/0!</v>
      </c>
      <c r="T429" s="11" t="s">
        <v>8310</v>
      </c>
      <c r="U429" s="11" t="s">
        <v>8316</v>
      </c>
    </row>
    <row r="430" spans="1:21" ht="28.5" x14ac:dyDescent="0.45">
      <c r="A430" s="11">
        <v>428</v>
      </c>
      <c r="B430" s="16" t="s">
        <v>429</v>
      </c>
      <c r="C430" s="16" t="s">
        <v>4538</v>
      </c>
      <c r="D430" s="23">
        <v>12000</v>
      </c>
      <c r="E430" s="23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7">
        <f t="shared" si="30"/>
        <v>41806.708333333328</v>
      </c>
      <c r="K430" s="11">
        <v>1400523845</v>
      </c>
      <c r="L430" s="17">
        <f t="shared" si="31"/>
        <v>41778.558391203704</v>
      </c>
      <c r="M430" s="21">
        <f t="shared" si="32"/>
        <v>28.149942129624833</v>
      </c>
      <c r="N430" s="11" t="b">
        <v>0</v>
      </c>
      <c r="O430" s="11">
        <v>13</v>
      </c>
      <c r="P430" s="11" t="b">
        <v>0</v>
      </c>
      <c r="Q430" s="11" t="s">
        <v>8270</v>
      </c>
      <c r="R430" s="18">
        <f t="shared" si="33"/>
        <v>5.6333333333333332E-2</v>
      </c>
      <c r="S430" s="19">
        <f t="shared" si="34"/>
        <v>52</v>
      </c>
      <c r="T430" s="11" t="s">
        <v>8310</v>
      </c>
      <c r="U430" s="11" t="s">
        <v>8316</v>
      </c>
    </row>
    <row r="431" spans="1:21" ht="57" x14ac:dyDescent="0.45">
      <c r="A431" s="11">
        <v>429</v>
      </c>
      <c r="B431" s="16" t="s">
        <v>430</v>
      </c>
      <c r="C431" s="16" t="s">
        <v>4539</v>
      </c>
      <c r="D431" s="23">
        <v>5000</v>
      </c>
      <c r="E431" s="23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7">
        <f t="shared" si="30"/>
        <v>40143.999305555553</v>
      </c>
      <c r="K431" s="11">
        <v>1252964282</v>
      </c>
      <c r="L431" s="17">
        <f t="shared" si="31"/>
        <v>40070.693078703705</v>
      </c>
      <c r="M431" s="21">
        <f t="shared" si="32"/>
        <v>73.306226851847896</v>
      </c>
      <c r="N431" s="11" t="b">
        <v>0</v>
      </c>
      <c r="O431" s="11">
        <v>0</v>
      </c>
      <c r="P431" s="11" t="b">
        <v>0</v>
      </c>
      <c r="Q431" s="11" t="s">
        <v>8270</v>
      </c>
      <c r="R431" s="18">
        <f t="shared" si="33"/>
        <v>0</v>
      </c>
      <c r="S431" s="19" t="e">
        <f t="shared" si="34"/>
        <v>#DIV/0!</v>
      </c>
      <c r="T431" s="11" t="s">
        <v>8310</v>
      </c>
      <c r="U431" s="11" t="s">
        <v>8316</v>
      </c>
    </row>
    <row r="432" spans="1:21" ht="42.75" x14ac:dyDescent="0.45">
      <c r="A432" s="11">
        <v>430</v>
      </c>
      <c r="B432" s="16" t="s">
        <v>431</v>
      </c>
      <c r="C432" s="16" t="s">
        <v>4540</v>
      </c>
      <c r="D432" s="23">
        <v>1000</v>
      </c>
      <c r="E432" s="23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7">
        <f t="shared" si="30"/>
        <v>41527.898923611108</v>
      </c>
      <c r="K432" s="11">
        <v>1377570867</v>
      </c>
      <c r="L432" s="17">
        <f t="shared" si="31"/>
        <v>41512.898923611108</v>
      </c>
      <c r="M432" s="21">
        <f t="shared" si="32"/>
        <v>15</v>
      </c>
      <c r="N432" s="11" t="b">
        <v>0</v>
      </c>
      <c r="O432" s="11">
        <v>5</v>
      </c>
      <c r="P432" s="11" t="b">
        <v>0</v>
      </c>
      <c r="Q432" s="11" t="s">
        <v>8270</v>
      </c>
      <c r="R432" s="18">
        <f t="shared" si="33"/>
        <v>2.4E-2</v>
      </c>
      <c r="S432" s="19">
        <f t="shared" si="34"/>
        <v>4.8</v>
      </c>
      <c r="T432" s="11" t="s">
        <v>8310</v>
      </c>
      <c r="U432" s="11" t="s">
        <v>8316</v>
      </c>
    </row>
    <row r="433" spans="1:21" ht="42.75" x14ac:dyDescent="0.45">
      <c r="A433" s="11">
        <v>431</v>
      </c>
      <c r="B433" s="16" t="s">
        <v>432</v>
      </c>
      <c r="C433" s="16" t="s">
        <v>4541</v>
      </c>
      <c r="D433" s="23">
        <v>3000</v>
      </c>
      <c r="E433" s="23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7">
        <f t="shared" si="30"/>
        <v>42556.662997685184</v>
      </c>
      <c r="K433" s="11">
        <v>1465160083</v>
      </c>
      <c r="L433" s="17">
        <f t="shared" si="31"/>
        <v>42526.662997685184</v>
      </c>
      <c r="M433" s="21">
        <f t="shared" si="32"/>
        <v>30</v>
      </c>
      <c r="N433" s="11" t="b">
        <v>0</v>
      </c>
      <c r="O433" s="11">
        <v>8</v>
      </c>
      <c r="P433" s="11" t="b">
        <v>0</v>
      </c>
      <c r="Q433" s="11" t="s">
        <v>8270</v>
      </c>
      <c r="R433" s="18">
        <f t="shared" si="33"/>
        <v>0.13833333333333334</v>
      </c>
      <c r="S433" s="19">
        <f t="shared" si="34"/>
        <v>51.875</v>
      </c>
      <c r="T433" s="11" t="s">
        <v>8310</v>
      </c>
      <c r="U433" s="11" t="s">
        <v>8316</v>
      </c>
    </row>
    <row r="434" spans="1:21" ht="42.75" x14ac:dyDescent="0.45">
      <c r="A434" s="11">
        <v>432</v>
      </c>
      <c r="B434" s="16" t="s">
        <v>433</v>
      </c>
      <c r="C434" s="16" t="s">
        <v>4542</v>
      </c>
      <c r="D434" s="23">
        <v>6000</v>
      </c>
      <c r="E434" s="23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7">
        <f t="shared" si="30"/>
        <v>42298.51829861111</v>
      </c>
      <c r="K434" s="11">
        <v>1440264381</v>
      </c>
      <c r="L434" s="17">
        <f t="shared" si="31"/>
        <v>42238.51829861111</v>
      </c>
      <c r="M434" s="21">
        <f t="shared" si="32"/>
        <v>60</v>
      </c>
      <c r="N434" s="11" t="b">
        <v>0</v>
      </c>
      <c r="O434" s="11">
        <v>8</v>
      </c>
      <c r="P434" s="11" t="b">
        <v>0</v>
      </c>
      <c r="Q434" s="11" t="s">
        <v>8270</v>
      </c>
      <c r="R434" s="18">
        <f t="shared" si="33"/>
        <v>9.5000000000000001E-2</v>
      </c>
      <c r="S434" s="19">
        <f t="shared" si="34"/>
        <v>71.25</v>
      </c>
      <c r="T434" s="11" t="s">
        <v>8310</v>
      </c>
      <c r="U434" s="11" t="s">
        <v>8316</v>
      </c>
    </row>
    <row r="435" spans="1:21" ht="57" x14ac:dyDescent="0.45">
      <c r="A435" s="11">
        <v>433</v>
      </c>
      <c r="B435" s="16" t="s">
        <v>434</v>
      </c>
      <c r="C435" s="16" t="s">
        <v>4543</v>
      </c>
      <c r="D435" s="23">
        <v>3000</v>
      </c>
      <c r="E435" s="23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7">
        <f t="shared" si="30"/>
        <v>42288.421550925923</v>
      </c>
      <c r="K435" s="11">
        <v>1439392022</v>
      </c>
      <c r="L435" s="17">
        <f t="shared" si="31"/>
        <v>42228.421550925923</v>
      </c>
      <c r="M435" s="21">
        <f t="shared" si="32"/>
        <v>60</v>
      </c>
      <c r="N435" s="11" t="b">
        <v>0</v>
      </c>
      <c r="O435" s="11">
        <v>0</v>
      </c>
      <c r="P435" s="11" t="b">
        <v>0</v>
      </c>
      <c r="Q435" s="11" t="s">
        <v>8270</v>
      </c>
      <c r="R435" s="18">
        <f t="shared" si="33"/>
        <v>0</v>
      </c>
      <c r="S435" s="19" t="e">
        <f t="shared" si="34"/>
        <v>#DIV/0!</v>
      </c>
      <c r="T435" s="11" t="s">
        <v>8310</v>
      </c>
      <c r="U435" s="11" t="s">
        <v>8316</v>
      </c>
    </row>
    <row r="436" spans="1:21" ht="42.75" x14ac:dyDescent="0.45">
      <c r="A436" s="11">
        <v>434</v>
      </c>
      <c r="B436" s="16" t="s">
        <v>435</v>
      </c>
      <c r="C436" s="16" t="s">
        <v>4544</v>
      </c>
      <c r="D436" s="23">
        <v>2500</v>
      </c>
      <c r="E436" s="23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7">
        <f t="shared" si="30"/>
        <v>41609.667847222219</v>
      </c>
      <c r="K436" s="11">
        <v>1383076902</v>
      </c>
      <c r="L436" s="17">
        <f t="shared" si="31"/>
        <v>41576.626180555555</v>
      </c>
      <c r="M436" s="21">
        <f t="shared" si="32"/>
        <v>33.041666666664241</v>
      </c>
      <c r="N436" s="11" t="b">
        <v>0</v>
      </c>
      <c r="O436" s="11">
        <v>2</v>
      </c>
      <c r="P436" s="11" t="b">
        <v>0</v>
      </c>
      <c r="Q436" s="11" t="s">
        <v>8270</v>
      </c>
      <c r="R436" s="18">
        <f t="shared" si="33"/>
        <v>0.05</v>
      </c>
      <c r="S436" s="19">
        <f t="shared" si="34"/>
        <v>62.5</v>
      </c>
      <c r="T436" s="11" t="s">
        <v>8310</v>
      </c>
      <c r="U436" s="11" t="s">
        <v>8316</v>
      </c>
    </row>
    <row r="437" spans="1:21" ht="42.75" x14ac:dyDescent="0.45">
      <c r="A437" s="11">
        <v>435</v>
      </c>
      <c r="B437" s="16" t="s">
        <v>436</v>
      </c>
      <c r="C437" s="16" t="s">
        <v>4545</v>
      </c>
      <c r="D437" s="23">
        <v>110000</v>
      </c>
      <c r="E437" s="23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7">
        <f t="shared" si="30"/>
        <v>41530.539120370369</v>
      </c>
      <c r="K437" s="11">
        <v>1376502980</v>
      </c>
      <c r="L437" s="17">
        <f t="shared" si="31"/>
        <v>41500.539120370369</v>
      </c>
      <c r="M437" s="21">
        <f t="shared" si="32"/>
        <v>30</v>
      </c>
      <c r="N437" s="11" t="b">
        <v>0</v>
      </c>
      <c r="O437" s="11">
        <v>3</v>
      </c>
      <c r="P437" s="11" t="b">
        <v>0</v>
      </c>
      <c r="Q437" s="11" t="s">
        <v>8270</v>
      </c>
      <c r="R437" s="18">
        <f t="shared" si="33"/>
        <v>2.7272727272727273E-5</v>
      </c>
      <c r="S437" s="19">
        <f t="shared" si="34"/>
        <v>1</v>
      </c>
      <c r="T437" s="11" t="s">
        <v>8310</v>
      </c>
      <c r="U437" s="11" t="s">
        <v>8316</v>
      </c>
    </row>
    <row r="438" spans="1:21" ht="42.75" x14ac:dyDescent="0.45">
      <c r="A438" s="11">
        <v>436</v>
      </c>
      <c r="B438" s="16" t="s">
        <v>437</v>
      </c>
      <c r="C438" s="16" t="s">
        <v>4546</v>
      </c>
      <c r="D438" s="23">
        <v>1000</v>
      </c>
      <c r="E438" s="23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7">
        <f t="shared" si="30"/>
        <v>41486.154085648144</v>
      </c>
      <c r="K438" s="11">
        <v>1372668113</v>
      </c>
      <c r="L438" s="17">
        <f t="shared" si="31"/>
        <v>41456.154085648144</v>
      </c>
      <c r="M438" s="21">
        <f t="shared" si="32"/>
        <v>30</v>
      </c>
      <c r="N438" s="11" t="b">
        <v>0</v>
      </c>
      <c r="O438" s="11">
        <v>0</v>
      </c>
      <c r="P438" s="11" t="b">
        <v>0</v>
      </c>
      <c r="Q438" s="11" t="s">
        <v>8270</v>
      </c>
      <c r="R438" s="18">
        <f t="shared" si="33"/>
        <v>0</v>
      </c>
      <c r="S438" s="19" t="e">
        <f t="shared" si="34"/>
        <v>#DIV/0!</v>
      </c>
      <c r="T438" s="11" t="s">
        <v>8310</v>
      </c>
      <c r="U438" s="11" t="s">
        <v>8316</v>
      </c>
    </row>
    <row r="439" spans="1:21" ht="42.75" x14ac:dyDescent="0.45">
      <c r="A439" s="11">
        <v>437</v>
      </c>
      <c r="B439" s="16" t="s">
        <v>438</v>
      </c>
      <c r="C439" s="16" t="s">
        <v>4547</v>
      </c>
      <c r="D439" s="23">
        <v>7000</v>
      </c>
      <c r="E439" s="23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7">
        <f t="shared" si="30"/>
        <v>42651.110254629624</v>
      </c>
      <c r="K439" s="11">
        <v>1470728326</v>
      </c>
      <c r="L439" s="17">
        <f t="shared" si="31"/>
        <v>42591.110254629624</v>
      </c>
      <c r="M439" s="21">
        <f t="shared" si="32"/>
        <v>60</v>
      </c>
      <c r="N439" s="11" t="b">
        <v>0</v>
      </c>
      <c r="O439" s="11">
        <v>0</v>
      </c>
      <c r="P439" s="11" t="b">
        <v>0</v>
      </c>
      <c r="Q439" s="11" t="s">
        <v>8270</v>
      </c>
      <c r="R439" s="18">
        <f t="shared" si="33"/>
        <v>0</v>
      </c>
      <c r="S439" s="19" t="e">
        <f t="shared" si="34"/>
        <v>#DIV/0!</v>
      </c>
      <c r="T439" s="11" t="s">
        <v>8310</v>
      </c>
      <c r="U439" s="11" t="s">
        <v>8316</v>
      </c>
    </row>
    <row r="440" spans="1:21" ht="42.75" x14ac:dyDescent="0.45">
      <c r="A440" s="11">
        <v>438</v>
      </c>
      <c r="B440" s="16" t="s">
        <v>439</v>
      </c>
      <c r="C440" s="16" t="s">
        <v>4548</v>
      </c>
      <c r="D440" s="23">
        <v>20000</v>
      </c>
      <c r="E440" s="23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7">
        <f t="shared" si="30"/>
        <v>42326.094421296293</v>
      </c>
      <c r="K440" s="11">
        <v>1445235358</v>
      </c>
      <c r="L440" s="17">
        <f t="shared" si="31"/>
        <v>42296.052754629629</v>
      </c>
      <c r="M440" s="21">
        <f t="shared" si="32"/>
        <v>30.041666666664241</v>
      </c>
      <c r="N440" s="11" t="b">
        <v>0</v>
      </c>
      <c r="O440" s="11">
        <v>11</v>
      </c>
      <c r="P440" s="11" t="b">
        <v>0</v>
      </c>
      <c r="Q440" s="11" t="s">
        <v>8270</v>
      </c>
      <c r="R440" s="18">
        <f t="shared" si="33"/>
        <v>9.3799999999999994E-2</v>
      </c>
      <c r="S440" s="19">
        <f t="shared" si="34"/>
        <v>170.54545454545453</v>
      </c>
      <c r="T440" s="11" t="s">
        <v>8310</v>
      </c>
      <c r="U440" s="11" t="s">
        <v>8316</v>
      </c>
    </row>
    <row r="441" spans="1:21" ht="42.75" x14ac:dyDescent="0.45">
      <c r="A441" s="11">
        <v>439</v>
      </c>
      <c r="B441" s="16" t="s">
        <v>440</v>
      </c>
      <c r="C441" s="16" t="s">
        <v>4549</v>
      </c>
      <c r="D441" s="23">
        <v>450</v>
      </c>
      <c r="E441" s="23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7">
        <f t="shared" si="30"/>
        <v>41929.553449074076</v>
      </c>
      <c r="K441" s="11">
        <v>1412705818</v>
      </c>
      <c r="L441" s="17">
        <f t="shared" si="31"/>
        <v>41919.553449074076</v>
      </c>
      <c r="M441" s="21">
        <f t="shared" si="32"/>
        <v>10</v>
      </c>
      <c r="N441" s="11" t="b">
        <v>0</v>
      </c>
      <c r="O441" s="11">
        <v>0</v>
      </c>
      <c r="P441" s="11" t="b">
        <v>0</v>
      </c>
      <c r="Q441" s="11" t="s">
        <v>8270</v>
      </c>
      <c r="R441" s="18">
        <f t="shared" si="33"/>
        <v>0</v>
      </c>
      <c r="S441" s="19" t="e">
        <f t="shared" si="34"/>
        <v>#DIV/0!</v>
      </c>
      <c r="T441" s="11" t="s">
        <v>8310</v>
      </c>
      <c r="U441" s="11" t="s">
        <v>8316</v>
      </c>
    </row>
    <row r="442" spans="1:21" ht="42.75" x14ac:dyDescent="0.45">
      <c r="A442" s="11">
        <v>440</v>
      </c>
      <c r="B442" s="16" t="s">
        <v>441</v>
      </c>
      <c r="C442" s="16" t="s">
        <v>4550</v>
      </c>
      <c r="D442" s="23">
        <v>5000</v>
      </c>
      <c r="E442" s="23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7">
        <f t="shared" si="30"/>
        <v>42453.735567129632</v>
      </c>
      <c r="K442" s="11">
        <v>1456270753</v>
      </c>
      <c r="L442" s="17">
        <f t="shared" si="31"/>
        <v>42423.777233796289</v>
      </c>
      <c r="M442" s="21">
        <f t="shared" si="32"/>
        <v>29.958333333343035</v>
      </c>
      <c r="N442" s="11" t="b">
        <v>0</v>
      </c>
      <c r="O442" s="11">
        <v>1</v>
      </c>
      <c r="P442" s="11" t="b">
        <v>0</v>
      </c>
      <c r="Q442" s="11" t="s">
        <v>8270</v>
      </c>
      <c r="R442" s="18">
        <f t="shared" si="33"/>
        <v>1E-3</v>
      </c>
      <c r="S442" s="19">
        <f t="shared" si="34"/>
        <v>5</v>
      </c>
      <c r="T442" s="11" t="s">
        <v>8310</v>
      </c>
      <c r="U442" s="11" t="s">
        <v>8316</v>
      </c>
    </row>
    <row r="443" spans="1:21" ht="42.75" x14ac:dyDescent="0.45">
      <c r="A443" s="11">
        <v>441</v>
      </c>
      <c r="B443" s="16" t="s">
        <v>442</v>
      </c>
      <c r="C443" s="16" t="s">
        <v>4551</v>
      </c>
      <c r="D443" s="23">
        <v>400</v>
      </c>
      <c r="E443" s="23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7">
        <f t="shared" si="30"/>
        <v>41580.585601851846</v>
      </c>
      <c r="K443" s="11">
        <v>1380826996</v>
      </c>
      <c r="L443" s="17">
        <f t="shared" si="31"/>
        <v>41550.585601851846</v>
      </c>
      <c r="M443" s="21">
        <f t="shared" si="32"/>
        <v>30</v>
      </c>
      <c r="N443" s="11" t="b">
        <v>0</v>
      </c>
      <c r="O443" s="11">
        <v>0</v>
      </c>
      <c r="P443" s="11" t="b">
        <v>0</v>
      </c>
      <c r="Q443" s="11" t="s">
        <v>8270</v>
      </c>
      <c r="R443" s="18">
        <f t="shared" si="33"/>
        <v>0</v>
      </c>
      <c r="S443" s="19" t="e">
        <f t="shared" si="34"/>
        <v>#DIV/0!</v>
      </c>
      <c r="T443" s="11" t="s">
        <v>8310</v>
      </c>
      <c r="U443" s="11" t="s">
        <v>8316</v>
      </c>
    </row>
    <row r="444" spans="1:21" x14ac:dyDescent="0.45">
      <c r="A444" s="11">
        <v>442</v>
      </c>
      <c r="B444" s="16" t="s">
        <v>443</v>
      </c>
      <c r="C444" s="16" t="s">
        <v>4552</v>
      </c>
      <c r="D444" s="23">
        <v>17000</v>
      </c>
      <c r="E444" s="23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7">
        <f t="shared" si="30"/>
        <v>42054.680358796293</v>
      </c>
      <c r="K444" s="11">
        <v>1421788783</v>
      </c>
      <c r="L444" s="17">
        <f t="shared" si="31"/>
        <v>42024.680358796293</v>
      </c>
      <c r="M444" s="21">
        <f t="shared" si="32"/>
        <v>30</v>
      </c>
      <c r="N444" s="11" t="b">
        <v>0</v>
      </c>
      <c r="O444" s="11">
        <v>17</v>
      </c>
      <c r="P444" s="11" t="b">
        <v>0</v>
      </c>
      <c r="Q444" s="11" t="s">
        <v>8270</v>
      </c>
      <c r="R444" s="18">
        <f t="shared" si="33"/>
        <v>0.39358823529411763</v>
      </c>
      <c r="S444" s="19">
        <f t="shared" si="34"/>
        <v>393.58823529411762</v>
      </c>
      <c r="T444" s="11" t="s">
        <v>8310</v>
      </c>
      <c r="U444" s="11" t="s">
        <v>8316</v>
      </c>
    </row>
    <row r="445" spans="1:21" ht="42.75" x14ac:dyDescent="0.45">
      <c r="A445" s="11">
        <v>443</v>
      </c>
      <c r="B445" s="16" t="s">
        <v>444</v>
      </c>
      <c r="C445" s="16" t="s">
        <v>4553</v>
      </c>
      <c r="D445" s="23">
        <v>10000</v>
      </c>
      <c r="E445" s="23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7">
        <f t="shared" si="30"/>
        <v>41679.806724537033</v>
      </c>
      <c r="K445" s="11">
        <v>1389399701</v>
      </c>
      <c r="L445" s="17">
        <f t="shared" si="31"/>
        <v>41649.806724537033</v>
      </c>
      <c r="M445" s="21">
        <f t="shared" si="32"/>
        <v>30</v>
      </c>
      <c r="N445" s="11" t="b">
        <v>0</v>
      </c>
      <c r="O445" s="11">
        <v>2</v>
      </c>
      <c r="P445" s="11" t="b">
        <v>0</v>
      </c>
      <c r="Q445" s="11" t="s">
        <v>8270</v>
      </c>
      <c r="R445" s="18">
        <f t="shared" si="33"/>
        <v>1E-3</v>
      </c>
      <c r="S445" s="19">
        <f t="shared" si="34"/>
        <v>5</v>
      </c>
      <c r="T445" s="11" t="s">
        <v>8310</v>
      </c>
      <c r="U445" s="11" t="s">
        <v>8316</v>
      </c>
    </row>
    <row r="446" spans="1:21" ht="42.75" x14ac:dyDescent="0.45">
      <c r="A446" s="11">
        <v>444</v>
      </c>
      <c r="B446" s="16" t="s">
        <v>445</v>
      </c>
      <c r="C446" s="16" t="s">
        <v>4554</v>
      </c>
      <c r="D446" s="23">
        <v>1000</v>
      </c>
      <c r="E446" s="23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7">
        <f t="shared" si="30"/>
        <v>40954.69862268518</v>
      </c>
      <c r="K446" s="11">
        <v>1324158361</v>
      </c>
      <c r="L446" s="17">
        <f t="shared" si="31"/>
        <v>40894.69862268518</v>
      </c>
      <c r="M446" s="21">
        <f t="shared" si="32"/>
        <v>60</v>
      </c>
      <c r="N446" s="11" t="b">
        <v>0</v>
      </c>
      <c r="O446" s="11">
        <v>1</v>
      </c>
      <c r="P446" s="11" t="b">
        <v>0</v>
      </c>
      <c r="Q446" s="11" t="s">
        <v>8270</v>
      </c>
      <c r="R446" s="18">
        <f t="shared" si="33"/>
        <v>0.05</v>
      </c>
      <c r="S446" s="19">
        <f t="shared" si="34"/>
        <v>50</v>
      </c>
      <c r="T446" s="11" t="s">
        <v>8310</v>
      </c>
      <c r="U446" s="11" t="s">
        <v>8316</v>
      </c>
    </row>
    <row r="447" spans="1:21" ht="42.75" x14ac:dyDescent="0.45">
      <c r="A447" s="11">
        <v>445</v>
      </c>
      <c r="B447" s="16" t="s">
        <v>446</v>
      </c>
      <c r="C447" s="16" t="s">
        <v>4555</v>
      </c>
      <c r="D447" s="23">
        <v>60000</v>
      </c>
      <c r="E447" s="23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7">
        <f t="shared" si="30"/>
        <v>42145.127025462956</v>
      </c>
      <c r="K447" s="11">
        <v>1430899375</v>
      </c>
      <c r="L447" s="17">
        <f t="shared" si="31"/>
        <v>42130.127025462956</v>
      </c>
      <c r="M447" s="21">
        <f t="shared" si="32"/>
        <v>15</v>
      </c>
      <c r="N447" s="11" t="b">
        <v>0</v>
      </c>
      <c r="O447" s="11">
        <v>2</v>
      </c>
      <c r="P447" s="11" t="b">
        <v>0</v>
      </c>
      <c r="Q447" s="11" t="s">
        <v>8270</v>
      </c>
      <c r="R447" s="18">
        <f t="shared" si="33"/>
        <v>3.3333333333333335E-5</v>
      </c>
      <c r="S447" s="19">
        <f t="shared" si="34"/>
        <v>1</v>
      </c>
      <c r="T447" s="11" t="s">
        <v>8310</v>
      </c>
      <c r="U447" s="11" t="s">
        <v>8316</v>
      </c>
    </row>
    <row r="448" spans="1:21" ht="42.75" x14ac:dyDescent="0.45">
      <c r="A448" s="11">
        <v>446</v>
      </c>
      <c r="B448" s="16" t="s">
        <v>447</v>
      </c>
      <c r="C448" s="16" t="s">
        <v>4556</v>
      </c>
      <c r="D448" s="23">
        <v>10500</v>
      </c>
      <c r="E448" s="23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7">
        <f t="shared" si="30"/>
        <v>42066.875231481477</v>
      </c>
      <c r="K448" s="11">
        <v>1422842420</v>
      </c>
      <c r="L448" s="17">
        <f t="shared" si="31"/>
        <v>42036.875231481477</v>
      </c>
      <c r="M448" s="21">
        <f t="shared" si="32"/>
        <v>30</v>
      </c>
      <c r="N448" s="11" t="b">
        <v>0</v>
      </c>
      <c r="O448" s="11">
        <v>16</v>
      </c>
      <c r="P448" s="11" t="b">
        <v>0</v>
      </c>
      <c r="Q448" s="11" t="s">
        <v>8270</v>
      </c>
      <c r="R448" s="18">
        <f t="shared" si="33"/>
        <v>7.2952380952380949E-2</v>
      </c>
      <c r="S448" s="19">
        <f t="shared" si="34"/>
        <v>47.875</v>
      </c>
      <c r="T448" s="11" t="s">
        <v>8310</v>
      </c>
      <c r="U448" s="11" t="s">
        <v>8316</v>
      </c>
    </row>
    <row r="449" spans="1:21" ht="42.75" x14ac:dyDescent="0.45">
      <c r="A449" s="11">
        <v>447</v>
      </c>
      <c r="B449" s="16" t="s">
        <v>448</v>
      </c>
      <c r="C449" s="16" t="s">
        <v>4557</v>
      </c>
      <c r="D449" s="23">
        <v>30000</v>
      </c>
      <c r="E449" s="23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7">
        <f t="shared" si="30"/>
        <v>41356.305127314808</v>
      </c>
      <c r="K449" s="11">
        <v>1361884763</v>
      </c>
      <c r="L449" s="17">
        <f t="shared" si="31"/>
        <v>41331.34679398148</v>
      </c>
      <c r="M449" s="21">
        <f t="shared" si="32"/>
        <v>24.958333333328483</v>
      </c>
      <c r="N449" s="11" t="b">
        <v>0</v>
      </c>
      <c r="O449" s="11">
        <v>1</v>
      </c>
      <c r="P449" s="11" t="b">
        <v>0</v>
      </c>
      <c r="Q449" s="11" t="s">
        <v>8270</v>
      </c>
      <c r="R449" s="18">
        <f t="shared" si="33"/>
        <v>1.6666666666666666E-4</v>
      </c>
      <c r="S449" s="19">
        <f t="shared" si="34"/>
        <v>5</v>
      </c>
      <c r="T449" s="11" t="s">
        <v>8310</v>
      </c>
      <c r="U449" s="11" t="s">
        <v>8316</v>
      </c>
    </row>
    <row r="450" spans="1:21" ht="42.75" x14ac:dyDescent="0.45">
      <c r="A450" s="11">
        <v>448</v>
      </c>
      <c r="B450" s="16" t="s">
        <v>449</v>
      </c>
      <c r="C450" s="16" t="s">
        <v>4558</v>
      </c>
      <c r="D450" s="23">
        <v>2500</v>
      </c>
      <c r="E450" s="23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7">
        <f t="shared" si="30"/>
        <v>41773.549710648142</v>
      </c>
      <c r="K450" s="11">
        <v>1398363095</v>
      </c>
      <c r="L450" s="17">
        <f t="shared" si="31"/>
        <v>41753.549710648142</v>
      </c>
      <c r="M450" s="21">
        <f t="shared" si="32"/>
        <v>20</v>
      </c>
      <c r="N450" s="11" t="b">
        <v>0</v>
      </c>
      <c r="O450" s="11">
        <v>4</v>
      </c>
      <c r="P450" s="11" t="b">
        <v>0</v>
      </c>
      <c r="Q450" s="11" t="s">
        <v>8270</v>
      </c>
      <c r="R450" s="18">
        <f t="shared" si="33"/>
        <v>3.2804E-2</v>
      </c>
      <c r="S450" s="19">
        <f t="shared" si="34"/>
        <v>20.502500000000001</v>
      </c>
      <c r="T450" s="11" t="s">
        <v>8310</v>
      </c>
      <c r="U450" s="11" t="s">
        <v>8316</v>
      </c>
    </row>
    <row r="451" spans="1:21" ht="42.75" x14ac:dyDescent="0.45">
      <c r="A451" s="11">
        <v>449</v>
      </c>
      <c r="B451" s="16" t="s">
        <v>450</v>
      </c>
      <c r="C451" s="16" t="s">
        <v>4559</v>
      </c>
      <c r="D451" s="23">
        <v>2000</v>
      </c>
      <c r="E451" s="23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7">
        <f t="shared" ref="J451:J514" si="35">(((I451/86400)+25569+(-5/24)))</f>
        <v>41564.359780092593</v>
      </c>
      <c r="K451" s="11">
        <v>1379425085</v>
      </c>
      <c r="L451" s="17">
        <f t="shared" ref="L451:L514" si="36">(((K451/86400)+25569+(-5/24)))</f>
        <v>41534.359780092593</v>
      </c>
      <c r="M451" s="21">
        <f t="shared" ref="M451:M514" si="37">J451-L451</f>
        <v>30</v>
      </c>
      <c r="N451" s="11" t="b">
        <v>0</v>
      </c>
      <c r="O451" s="11">
        <v>5</v>
      </c>
      <c r="P451" s="11" t="b">
        <v>0</v>
      </c>
      <c r="Q451" s="11" t="s">
        <v>8270</v>
      </c>
      <c r="R451" s="18">
        <f t="shared" ref="R451:R514" si="38">E451/D451</f>
        <v>2.2499999999999999E-2</v>
      </c>
      <c r="S451" s="19">
        <f t="shared" ref="S451:S514" si="39">E451/O451</f>
        <v>9</v>
      </c>
      <c r="T451" s="11" t="s">
        <v>8310</v>
      </c>
      <c r="U451" s="11" t="s">
        <v>8316</v>
      </c>
    </row>
    <row r="452" spans="1:21" ht="42.75" x14ac:dyDescent="0.45">
      <c r="A452" s="11">
        <v>450</v>
      </c>
      <c r="B452" s="16" t="s">
        <v>451</v>
      </c>
      <c r="C452" s="16" t="s">
        <v>4560</v>
      </c>
      <c r="D452" s="23">
        <v>50000</v>
      </c>
      <c r="E452" s="23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7">
        <f t="shared" si="35"/>
        <v>41684.73842592592</v>
      </c>
      <c r="K452" s="11">
        <v>1389825800</v>
      </c>
      <c r="L452" s="17">
        <f t="shared" si="36"/>
        <v>41654.73842592592</v>
      </c>
      <c r="M452" s="21">
        <f t="shared" si="37"/>
        <v>30</v>
      </c>
      <c r="N452" s="11" t="b">
        <v>0</v>
      </c>
      <c r="O452" s="11">
        <v>7</v>
      </c>
      <c r="P452" s="11" t="b">
        <v>0</v>
      </c>
      <c r="Q452" s="11" t="s">
        <v>8270</v>
      </c>
      <c r="R452" s="18">
        <f t="shared" si="38"/>
        <v>7.92E-3</v>
      </c>
      <c r="S452" s="19">
        <f t="shared" si="39"/>
        <v>56.571428571428569</v>
      </c>
      <c r="T452" s="11" t="s">
        <v>8310</v>
      </c>
      <c r="U452" s="11" t="s">
        <v>8316</v>
      </c>
    </row>
    <row r="453" spans="1:21" ht="42.75" x14ac:dyDescent="0.45">
      <c r="A453" s="11">
        <v>451</v>
      </c>
      <c r="B453" s="16" t="s">
        <v>452</v>
      </c>
      <c r="C453" s="16" t="s">
        <v>4561</v>
      </c>
      <c r="D453" s="23">
        <v>20000</v>
      </c>
      <c r="E453" s="23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7">
        <f t="shared" si="35"/>
        <v>41664.506840277776</v>
      </c>
      <c r="K453" s="11">
        <v>1388077791</v>
      </c>
      <c r="L453" s="17">
        <f t="shared" si="36"/>
        <v>41634.506840277776</v>
      </c>
      <c r="M453" s="21">
        <f t="shared" si="37"/>
        <v>30</v>
      </c>
      <c r="N453" s="11" t="b">
        <v>0</v>
      </c>
      <c r="O453" s="11">
        <v>0</v>
      </c>
      <c r="P453" s="11" t="b">
        <v>0</v>
      </c>
      <c r="Q453" s="11" t="s">
        <v>8270</v>
      </c>
      <c r="R453" s="18">
        <f t="shared" si="38"/>
        <v>0</v>
      </c>
      <c r="S453" s="19" t="e">
        <f t="shared" si="39"/>
        <v>#DIV/0!</v>
      </c>
      <c r="T453" s="11" t="s">
        <v>8310</v>
      </c>
      <c r="U453" s="11" t="s">
        <v>8316</v>
      </c>
    </row>
    <row r="454" spans="1:21" ht="28.5" x14ac:dyDescent="0.45">
      <c r="A454" s="11">
        <v>452</v>
      </c>
      <c r="B454" s="16" t="s">
        <v>453</v>
      </c>
      <c r="C454" s="16" t="s">
        <v>4562</v>
      </c>
      <c r="D454" s="23">
        <v>750</v>
      </c>
      <c r="E454" s="23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7">
        <f t="shared" si="35"/>
        <v>42137.49554398148</v>
      </c>
      <c r="K454" s="11">
        <v>1428944015</v>
      </c>
      <c r="L454" s="17">
        <f t="shared" si="36"/>
        <v>42107.49554398148</v>
      </c>
      <c r="M454" s="21">
        <f t="shared" si="37"/>
        <v>30</v>
      </c>
      <c r="N454" s="11" t="b">
        <v>0</v>
      </c>
      <c r="O454" s="11">
        <v>12</v>
      </c>
      <c r="P454" s="11" t="b">
        <v>0</v>
      </c>
      <c r="Q454" s="11" t="s">
        <v>8270</v>
      </c>
      <c r="R454" s="18">
        <f t="shared" si="38"/>
        <v>0.64</v>
      </c>
      <c r="S454" s="19">
        <f t="shared" si="39"/>
        <v>40</v>
      </c>
      <c r="T454" s="11" t="s">
        <v>8310</v>
      </c>
      <c r="U454" s="11" t="s">
        <v>8316</v>
      </c>
    </row>
    <row r="455" spans="1:21" ht="42.75" x14ac:dyDescent="0.45">
      <c r="A455" s="11">
        <v>453</v>
      </c>
      <c r="B455" s="16" t="s">
        <v>454</v>
      </c>
      <c r="C455" s="16" t="s">
        <v>4563</v>
      </c>
      <c r="D455" s="23">
        <v>94875</v>
      </c>
      <c r="E455" s="23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7">
        <f t="shared" si="35"/>
        <v>42054.616655092592</v>
      </c>
      <c r="K455" s="11">
        <v>1422992879</v>
      </c>
      <c r="L455" s="17">
        <f t="shared" si="36"/>
        <v>42038.616655092592</v>
      </c>
      <c r="M455" s="21">
        <f t="shared" si="37"/>
        <v>16</v>
      </c>
      <c r="N455" s="11" t="b">
        <v>0</v>
      </c>
      <c r="O455" s="11">
        <v>2</v>
      </c>
      <c r="P455" s="11" t="b">
        <v>0</v>
      </c>
      <c r="Q455" s="11" t="s">
        <v>8270</v>
      </c>
      <c r="R455" s="18">
        <f t="shared" si="38"/>
        <v>2.740447957839262E-4</v>
      </c>
      <c r="S455" s="19">
        <f t="shared" si="39"/>
        <v>13</v>
      </c>
      <c r="T455" s="11" t="s">
        <v>8310</v>
      </c>
      <c r="U455" s="11" t="s">
        <v>8316</v>
      </c>
    </row>
    <row r="456" spans="1:21" ht="42.75" x14ac:dyDescent="0.45">
      <c r="A456" s="11">
        <v>454</v>
      </c>
      <c r="B456" s="16" t="s">
        <v>455</v>
      </c>
      <c r="C456" s="16" t="s">
        <v>4564</v>
      </c>
      <c r="D456" s="23">
        <v>10000</v>
      </c>
      <c r="E456" s="23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7">
        <f t="shared" si="35"/>
        <v>41969.343055555553</v>
      </c>
      <c r="K456" s="11">
        <v>1414343571</v>
      </c>
      <c r="L456" s="17">
        <f t="shared" si="36"/>
        <v>41938.508923611109</v>
      </c>
      <c r="M456" s="21">
        <f t="shared" si="37"/>
        <v>30.83413194444438</v>
      </c>
      <c r="N456" s="11" t="b">
        <v>0</v>
      </c>
      <c r="O456" s="11">
        <v>5</v>
      </c>
      <c r="P456" s="11" t="b">
        <v>0</v>
      </c>
      <c r="Q456" s="11" t="s">
        <v>8270</v>
      </c>
      <c r="R456" s="18">
        <f t="shared" si="38"/>
        <v>8.2000000000000007E-3</v>
      </c>
      <c r="S456" s="19">
        <f t="shared" si="39"/>
        <v>16.399999999999999</v>
      </c>
      <c r="T456" s="11" t="s">
        <v>8310</v>
      </c>
      <c r="U456" s="11" t="s">
        <v>8316</v>
      </c>
    </row>
    <row r="457" spans="1:21" ht="42.75" x14ac:dyDescent="0.45">
      <c r="A457" s="11">
        <v>455</v>
      </c>
      <c r="B457" s="16" t="s">
        <v>456</v>
      </c>
      <c r="C457" s="16" t="s">
        <v>4565</v>
      </c>
      <c r="D457" s="23">
        <v>65000</v>
      </c>
      <c r="E457" s="23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7">
        <f t="shared" si="35"/>
        <v>41015.813194444439</v>
      </c>
      <c r="K457" s="11">
        <v>1330733022</v>
      </c>
      <c r="L457" s="17">
        <f t="shared" si="36"/>
        <v>40970.794236111113</v>
      </c>
      <c r="M457" s="21">
        <f t="shared" si="37"/>
        <v>45.018958333326736</v>
      </c>
      <c r="N457" s="11" t="b">
        <v>0</v>
      </c>
      <c r="O457" s="11">
        <v>2</v>
      </c>
      <c r="P457" s="11" t="b">
        <v>0</v>
      </c>
      <c r="Q457" s="11" t="s">
        <v>8270</v>
      </c>
      <c r="R457" s="18">
        <f t="shared" si="38"/>
        <v>6.9230769230769226E-4</v>
      </c>
      <c r="S457" s="19">
        <f t="shared" si="39"/>
        <v>22.5</v>
      </c>
      <c r="T457" s="11" t="s">
        <v>8310</v>
      </c>
      <c r="U457" s="11" t="s">
        <v>8316</v>
      </c>
    </row>
    <row r="458" spans="1:21" ht="42.75" x14ac:dyDescent="0.45">
      <c r="A458" s="11">
        <v>456</v>
      </c>
      <c r="B458" s="16" t="s">
        <v>457</v>
      </c>
      <c r="C458" s="16" t="s">
        <v>4566</v>
      </c>
      <c r="D458" s="23">
        <v>8888</v>
      </c>
      <c r="E458" s="23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7">
        <f t="shared" si="35"/>
        <v>41568.957638888889</v>
      </c>
      <c r="K458" s="11">
        <v>1380559201</v>
      </c>
      <c r="L458" s="17">
        <f t="shared" si="36"/>
        <v>41547.486122685186</v>
      </c>
      <c r="M458" s="21">
        <f t="shared" si="37"/>
        <v>21.471516203702777</v>
      </c>
      <c r="N458" s="11" t="b">
        <v>0</v>
      </c>
      <c r="O458" s="11">
        <v>3</v>
      </c>
      <c r="P458" s="11" t="b">
        <v>0</v>
      </c>
      <c r="Q458" s="11" t="s">
        <v>8270</v>
      </c>
      <c r="R458" s="18">
        <f t="shared" si="38"/>
        <v>6.8631863186318634E-3</v>
      </c>
      <c r="S458" s="19">
        <f t="shared" si="39"/>
        <v>20.333333333333332</v>
      </c>
      <c r="T458" s="11" t="s">
        <v>8310</v>
      </c>
      <c r="U458" s="11" t="s">
        <v>8316</v>
      </c>
    </row>
    <row r="459" spans="1:21" ht="42.75" x14ac:dyDescent="0.45">
      <c r="A459" s="11">
        <v>457</v>
      </c>
      <c r="B459" s="16" t="s">
        <v>458</v>
      </c>
      <c r="C459" s="16" t="s">
        <v>4567</v>
      </c>
      <c r="D459" s="23">
        <v>20000</v>
      </c>
      <c r="E459" s="23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7">
        <f t="shared" si="35"/>
        <v>41867.559166666666</v>
      </c>
      <c r="K459" s="11">
        <v>1405621512</v>
      </c>
      <c r="L459" s="17">
        <f t="shared" si="36"/>
        <v>41837.559166666666</v>
      </c>
      <c r="M459" s="21">
        <f t="shared" si="37"/>
        <v>30</v>
      </c>
      <c r="N459" s="11" t="b">
        <v>0</v>
      </c>
      <c r="O459" s="11">
        <v>0</v>
      </c>
      <c r="P459" s="11" t="b">
        <v>0</v>
      </c>
      <c r="Q459" s="11" t="s">
        <v>8270</v>
      </c>
      <c r="R459" s="18">
        <f t="shared" si="38"/>
        <v>0</v>
      </c>
      <c r="S459" s="19" t="e">
        <f t="shared" si="39"/>
        <v>#DIV/0!</v>
      </c>
      <c r="T459" s="11" t="s">
        <v>8310</v>
      </c>
      <c r="U459" s="11" t="s">
        <v>8316</v>
      </c>
    </row>
    <row r="460" spans="1:21" ht="42.75" x14ac:dyDescent="0.45">
      <c r="A460" s="11">
        <v>458</v>
      </c>
      <c r="B460" s="16" t="s">
        <v>459</v>
      </c>
      <c r="C460" s="16" t="s">
        <v>4568</v>
      </c>
      <c r="D460" s="23">
        <v>10000</v>
      </c>
      <c r="E460" s="23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7">
        <f t="shared" si="35"/>
        <v>41408.491435185184</v>
      </c>
      <c r="K460" s="11">
        <v>1365958060</v>
      </c>
      <c r="L460" s="17">
        <f t="shared" si="36"/>
        <v>41378.491435185184</v>
      </c>
      <c r="M460" s="21">
        <f t="shared" si="37"/>
        <v>30</v>
      </c>
      <c r="N460" s="11" t="b">
        <v>0</v>
      </c>
      <c r="O460" s="11">
        <v>49</v>
      </c>
      <c r="P460" s="11" t="b">
        <v>0</v>
      </c>
      <c r="Q460" s="11" t="s">
        <v>8270</v>
      </c>
      <c r="R460" s="18">
        <f t="shared" si="38"/>
        <v>8.2100000000000006E-2</v>
      </c>
      <c r="S460" s="19">
        <f t="shared" si="39"/>
        <v>16.755102040816325</v>
      </c>
      <c r="T460" s="11" t="s">
        <v>8310</v>
      </c>
      <c r="U460" s="11" t="s">
        <v>8316</v>
      </c>
    </row>
    <row r="461" spans="1:21" ht="42.75" x14ac:dyDescent="0.45">
      <c r="A461" s="11">
        <v>459</v>
      </c>
      <c r="B461" s="16" t="s">
        <v>460</v>
      </c>
      <c r="C461" s="16" t="s">
        <v>4569</v>
      </c>
      <c r="D461" s="23">
        <v>39000</v>
      </c>
      <c r="E461" s="23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7">
        <f t="shared" si="35"/>
        <v>40860.473692129628</v>
      </c>
      <c r="K461" s="11">
        <v>1316013727</v>
      </c>
      <c r="L461" s="17">
        <f t="shared" si="36"/>
        <v>40800.432025462964</v>
      </c>
      <c r="M461" s="21">
        <f t="shared" si="37"/>
        <v>60.041666666664241</v>
      </c>
      <c r="N461" s="11" t="b">
        <v>0</v>
      </c>
      <c r="O461" s="11">
        <v>1</v>
      </c>
      <c r="P461" s="11" t="b">
        <v>0</v>
      </c>
      <c r="Q461" s="11" t="s">
        <v>8270</v>
      </c>
      <c r="R461" s="18">
        <f t="shared" si="38"/>
        <v>6.4102564102564103E-4</v>
      </c>
      <c r="S461" s="19">
        <f t="shared" si="39"/>
        <v>25</v>
      </c>
      <c r="T461" s="11" t="s">
        <v>8310</v>
      </c>
      <c r="U461" s="11" t="s">
        <v>8316</v>
      </c>
    </row>
    <row r="462" spans="1:21" ht="28.5" x14ac:dyDescent="0.45">
      <c r="A462" s="11">
        <v>460</v>
      </c>
      <c r="B462" s="16" t="s">
        <v>461</v>
      </c>
      <c r="C462" s="16" t="s">
        <v>4570</v>
      </c>
      <c r="D462" s="23">
        <v>8500</v>
      </c>
      <c r="E462" s="23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7">
        <f t="shared" si="35"/>
        <v>41790.958333333328</v>
      </c>
      <c r="K462" s="11">
        <v>1398862875</v>
      </c>
      <c r="L462" s="17">
        <f t="shared" si="36"/>
        <v>41759.334201388883</v>
      </c>
      <c r="M462" s="21">
        <f t="shared" si="37"/>
        <v>31.624131944445253</v>
      </c>
      <c r="N462" s="11" t="b">
        <v>0</v>
      </c>
      <c r="O462" s="11">
        <v>2</v>
      </c>
      <c r="P462" s="11" t="b">
        <v>0</v>
      </c>
      <c r="Q462" s="11" t="s">
        <v>8270</v>
      </c>
      <c r="R462" s="18">
        <f t="shared" si="38"/>
        <v>2.9411764705882353E-3</v>
      </c>
      <c r="S462" s="19">
        <f t="shared" si="39"/>
        <v>12.5</v>
      </c>
      <c r="T462" s="11" t="s">
        <v>8310</v>
      </c>
      <c r="U462" s="11" t="s">
        <v>8316</v>
      </c>
    </row>
    <row r="463" spans="1:21" ht="42.75" x14ac:dyDescent="0.45">
      <c r="A463" s="11">
        <v>461</v>
      </c>
      <c r="B463" s="16" t="s">
        <v>462</v>
      </c>
      <c r="C463" s="16" t="s">
        <v>4571</v>
      </c>
      <c r="D463" s="23">
        <v>550</v>
      </c>
      <c r="E463" s="23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7">
        <f t="shared" si="35"/>
        <v>41427.638506944444</v>
      </c>
      <c r="K463" s="11">
        <v>1368476367</v>
      </c>
      <c r="L463" s="17">
        <f t="shared" si="36"/>
        <v>41407.638506944444</v>
      </c>
      <c r="M463" s="21">
        <f t="shared" si="37"/>
        <v>20</v>
      </c>
      <c r="N463" s="11" t="b">
        <v>0</v>
      </c>
      <c r="O463" s="11">
        <v>0</v>
      </c>
      <c r="P463" s="11" t="b">
        <v>0</v>
      </c>
      <c r="Q463" s="11" t="s">
        <v>8270</v>
      </c>
      <c r="R463" s="18">
        <f t="shared" si="38"/>
        <v>0</v>
      </c>
      <c r="S463" s="19" t="e">
        <f t="shared" si="39"/>
        <v>#DIV/0!</v>
      </c>
      <c r="T463" s="11" t="s">
        <v>8310</v>
      </c>
      <c r="U463" s="11" t="s">
        <v>8316</v>
      </c>
    </row>
    <row r="464" spans="1:21" ht="42.75" x14ac:dyDescent="0.45">
      <c r="A464" s="11">
        <v>462</v>
      </c>
      <c r="B464" s="16" t="s">
        <v>463</v>
      </c>
      <c r="C464" s="16" t="s">
        <v>4572</v>
      </c>
      <c r="D464" s="23">
        <v>100000</v>
      </c>
      <c r="E464" s="23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7">
        <f t="shared" si="35"/>
        <v>40764.918298611105</v>
      </c>
      <c r="K464" s="11">
        <v>1307761341</v>
      </c>
      <c r="L464" s="17">
        <f t="shared" si="36"/>
        <v>40704.918298611105</v>
      </c>
      <c r="M464" s="21">
        <f t="shared" si="37"/>
        <v>60</v>
      </c>
      <c r="N464" s="11" t="b">
        <v>0</v>
      </c>
      <c r="O464" s="11">
        <v>0</v>
      </c>
      <c r="P464" s="11" t="b">
        <v>0</v>
      </c>
      <c r="Q464" s="11" t="s">
        <v>8270</v>
      </c>
      <c r="R464" s="18">
        <f t="shared" si="38"/>
        <v>0</v>
      </c>
      <c r="S464" s="19" t="e">
        <f t="shared" si="39"/>
        <v>#DIV/0!</v>
      </c>
      <c r="T464" s="11" t="s">
        <v>8310</v>
      </c>
      <c r="U464" s="11" t="s">
        <v>8316</v>
      </c>
    </row>
    <row r="465" spans="1:21" ht="42.75" x14ac:dyDescent="0.45">
      <c r="A465" s="11">
        <v>463</v>
      </c>
      <c r="B465" s="16" t="s">
        <v>464</v>
      </c>
      <c r="C465" s="16" t="s">
        <v>4573</v>
      </c>
      <c r="D465" s="23">
        <v>55000</v>
      </c>
      <c r="E465" s="23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7">
        <f t="shared" si="35"/>
        <v>40810.501770833333</v>
      </c>
      <c r="K465" s="11">
        <v>1311699753</v>
      </c>
      <c r="L465" s="17">
        <f t="shared" si="36"/>
        <v>40750.501770833333</v>
      </c>
      <c r="M465" s="21">
        <f t="shared" si="37"/>
        <v>60</v>
      </c>
      <c r="N465" s="11" t="b">
        <v>0</v>
      </c>
      <c r="O465" s="11">
        <v>11</v>
      </c>
      <c r="P465" s="11" t="b">
        <v>0</v>
      </c>
      <c r="Q465" s="11" t="s">
        <v>8270</v>
      </c>
      <c r="R465" s="18">
        <f t="shared" si="38"/>
        <v>2.2727272727272728E-2</v>
      </c>
      <c r="S465" s="19">
        <f t="shared" si="39"/>
        <v>113.63636363636364</v>
      </c>
      <c r="T465" s="11" t="s">
        <v>8310</v>
      </c>
      <c r="U465" s="11" t="s">
        <v>8316</v>
      </c>
    </row>
    <row r="466" spans="1:21" ht="28.5" x14ac:dyDescent="0.45">
      <c r="A466" s="11">
        <v>464</v>
      </c>
      <c r="B466" s="16" t="s">
        <v>465</v>
      </c>
      <c r="C466" s="16" t="s">
        <v>4574</v>
      </c>
      <c r="D466" s="23">
        <v>1010</v>
      </c>
      <c r="E466" s="23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7">
        <f t="shared" si="35"/>
        <v>42508.640451388885</v>
      </c>
      <c r="K466" s="11">
        <v>1461874935</v>
      </c>
      <c r="L466" s="17">
        <f t="shared" si="36"/>
        <v>42488.640451388885</v>
      </c>
      <c r="M466" s="21">
        <f t="shared" si="37"/>
        <v>20</v>
      </c>
      <c r="N466" s="11" t="b">
        <v>0</v>
      </c>
      <c r="O466" s="11">
        <v>1</v>
      </c>
      <c r="P466" s="11" t="b">
        <v>0</v>
      </c>
      <c r="Q466" s="11" t="s">
        <v>8270</v>
      </c>
      <c r="R466" s="18">
        <f t="shared" si="38"/>
        <v>9.9009900990099011E-4</v>
      </c>
      <c r="S466" s="19">
        <f t="shared" si="39"/>
        <v>1</v>
      </c>
      <c r="T466" s="11" t="s">
        <v>8310</v>
      </c>
      <c r="U466" s="11" t="s">
        <v>8316</v>
      </c>
    </row>
    <row r="467" spans="1:21" x14ac:dyDescent="0.45">
      <c r="A467" s="11">
        <v>465</v>
      </c>
      <c r="B467" s="16" t="s">
        <v>466</v>
      </c>
      <c r="C467" s="16" t="s">
        <v>4575</v>
      </c>
      <c r="D467" s="23">
        <v>512</v>
      </c>
      <c r="E467" s="23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7">
        <f t="shared" si="35"/>
        <v>41816.911736111106</v>
      </c>
      <c r="K467" s="11">
        <v>1402455174</v>
      </c>
      <c r="L467" s="17">
        <f t="shared" si="36"/>
        <v>41800.911736111106</v>
      </c>
      <c r="M467" s="21">
        <f t="shared" si="37"/>
        <v>16</v>
      </c>
      <c r="N467" s="11" t="b">
        <v>0</v>
      </c>
      <c r="O467" s="11">
        <v>8</v>
      </c>
      <c r="P467" s="11" t="b">
        <v>0</v>
      </c>
      <c r="Q467" s="11" t="s">
        <v>8270</v>
      </c>
      <c r="R467" s="18">
        <f t="shared" si="38"/>
        <v>0.26953125</v>
      </c>
      <c r="S467" s="19">
        <f t="shared" si="39"/>
        <v>17.25</v>
      </c>
      <c r="T467" s="11" t="s">
        <v>8310</v>
      </c>
      <c r="U467" s="11" t="s">
        <v>8316</v>
      </c>
    </row>
    <row r="468" spans="1:21" ht="42.75" x14ac:dyDescent="0.45">
      <c r="A468" s="11">
        <v>466</v>
      </c>
      <c r="B468" s="16" t="s">
        <v>467</v>
      </c>
      <c r="C468" s="16" t="s">
        <v>4576</v>
      </c>
      <c r="D468" s="23">
        <v>10000</v>
      </c>
      <c r="E468" s="23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7">
        <f t="shared" si="35"/>
        <v>41159.734537037039</v>
      </c>
      <c r="K468" s="11">
        <v>1344465464</v>
      </c>
      <c r="L468" s="17">
        <f t="shared" si="36"/>
        <v>41129.734537037039</v>
      </c>
      <c r="M468" s="21">
        <f t="shared" si="37"/>
        <v>30</v>
      </c>
      <c r="N468" s="11" t="b">
        <v>0</v>
      </c>
      <c r="O468" s="11">
        <v>5</v>
      </c>
      <c r="P468" s="11" t="b">
        <v>0</v>
      </c>
      <c r="Q468" s="11" t="s">
        <v>8270</v>
      </c>
      <c r="R468" s="18">
        <f t="shared" si="38"/>
        <v>7.6E-3</v>
      </c>
      <c r="S468" s="19">
        <f t="shared" si="39"/>
        <v>15.2</v>
      </c>
      <c r="T468" s="11" t="s">
        <v>8310</v>
      </c>
      <c r="U468" s="11" t="s">
        <v>8316</v>
      </c>
    </row>
    <row r="469" spans="1:21" ht="42.75" x14ac:dyDescent="0.45">
      <c r="A469" s="11">
        <v>467</v>
      </c>
      <c r="B469" s="16" t="s">
        <v>468</v>
      </c>
      <c r="C469" s="16" t="s">
        <v>4577</v>
      </c>
      <c r="D469" s="23">
        <v>20000</v>
      </c>
      <c r="E469" s="23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7">
        <f t="shared" si="35"/>
        <v>41180.471458333333</v>
      </c>
      <c r="K469" s="11">
        <v>1344961134</v>
      </c>
      <c r="L469" s="17">
        <f t="shared" si="36"/>
        <v>41135.471458333333</v>
      </c>
      <c r="M469" s="21">
        <f t="shared" si="37"/>
        <v>45</v>
      </c>
      <c r="N469" s="11" t="b">
        <v>0</v>
      </c>
      <c r="O469" s="11">
        <v>39</v>
      </c>
      <c r="P469" s="11" t="b">
        <v>0</v>
      </c>
      <c r="Q469" s="11" t="s">
        <v>8270</v>
      </c>
      <c r="R469" s="18">
        <f t="shared" si="38"/>
        <v>0.21575</v>
      </c>
      <c r="S469" s="19">
        <f t="shared" si="39"/>
        <v>110.64102564102564</v>
      </c>
      <c r="T469" s="11" t="s">
        <v>8310</v>
      </c>
      <c r="U469" s="11" t="s">
        <v>8316</v>
      </c>
    </row>
    <row r="470" spans="1:21" ht="42.75" x14ac:dyDescent="0.45">
      <c r="A470" s="11">
        <v>468</v>
      </c>
      <c r="B470" s="16" t="s">
        <v>469</v>
      </c>
      <c r="C470" s="16" t="s">
        <v>4578</v>
      </c>
      <c r="D470" s="23">
        <v>7500</v>
      </c>
      <c r="E470" s="23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7">
        <f t="shared" si="35"/>
        <v>41100.952141203699</v>
      </c>
      <c r="K470" s="11">
        <v>1336795283</v>
      </c>
      <c r="L470" s="17">
        <f t="shared" si="36"/>
        <v>41040.959293981483</v>
      </c>
      <c r="M470" s="21">
        <f t="shared" si="37"/>
        <v>59.992847222216369</v>
      </c>
      <c r="N470" s="11" t="b">
        <v>0</v>
      </c>
      <c r="O470" s="11">
        <v>0</v>
      </c>
      <c r="P470" s="11" t="b">
        <v>0</v>
      </c>
      <c r="Q470" s="11" t="s">
        <v>8270</v>
      </c>
      <c r="R470" s="18">
        <f t="shared" si="38"/>
        <v>0</v>
      </c>
      <c r="S470" s="19" t="e">
        <f t="shared" si="39"/>
        <v>#DIV/0!</v>
      </c>
      <c r="T470" s="11" t="s">
        <v>8310</v>
      </c>
      <c r="U470" s="11" t="s">
        <v>8316</v>
      </c>
    </row>
    <row r="471" spans="1:21" ht="28.5" x14ac:dyDescent="0.45">
      <c r="A471" s="11">
        <v>469</v>
      </c>
      <c r="B471" s="16" t="s">
        <v>470</v>
      </c>
      <c r="C471" s="16" t="s">
        <v>4579</v>
      </c>
      <c r="D471" s="23">
        <v>6000</v>
      </c>
      <c r="E471" s="23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7">
        <f t="shared" si="35"/>
        <v>41887.781527777777</v>
      </c>
      <c r="K471" s="11">
        <v>1404776724</v>
      </c>
      <c r="L471" s="17">
        <f t="shared" si="36"/>
        <v>41827.781527777777</v>
      </c>
      <c r="M471" s="21">
        <f t="shared" si="37"/>
        <v>60</v>
      </c>
      <c r="N471" s="11" t="b">
        <v>0</v>
      </c>
      <c r="O471" s="11">
        <v>0</v>
      </c>
      <c r="P471" s="11" t="b">
        <v>0</v>
      </c>
      <c r="Q471" s="11" t="s">
        <v>8270</v>
      </c>
      <c r="R471" s="18">
        <f t="shared" si="38"/>
        <v>0</v>
      </c>
      <c r="S471" s="19" t="e">
        <f t="shared" si="39"/>
        <v>#DIV/0!</v>
      </c>
      <c r="T471" s="11" t="s">
        <v>8310</v>
      </c>
      <c r="U471" s="11" t="s">
        <v>8316</v>
      </c>
    </row>
    <row r="472" spans="1:21" ht="42.75" x14ac:dyDescent="0.45">
      <c r="A472" s="11">
        <v>470</v>
      </c>
      <c r="B472" s="16" t="s">
        <v>471</v>
      </c>
      <c r="C472" s="16" t="s">
        <v>4580</v>
      </c>
      <c r="D472" s="23">
        <v>5000</v>
      </c>
      <c r="E472" s="23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7">
        <f t="shared" si="35"/>
        <v>41654.958333333328</v>
      </c>
      <c r="K472" s="11">
        <v>1385524889</v>
      </c>
      <c r="L472" s="17">
        <f t="shared" si="36"/>
        <v>41604.959363425922</v>
      </c>
      <c r="M472" s="21">
        <f t="shared" si="37"/>
        <v>49.998969907406718</v>
      </c>
      <c r="N472" s="11" t="b">
        <v>0</v>
      </c>
      <c r="O472" s="11">
        <v>2</v>
      </c>
      <c r="P472" s="11" t="b">
        <v>0</v>
      </c>
      <c r="Q472" s="11" t="s">
        <v>8270</v>
      </c>
      <c r="R472" s="18">
        <f t="shared" si="38"/>
        <v>1.0200000000000001E-2</v>
      </c>
      <c r="S472" s="19">
        <f t="shared" si="39"/>
        <v>25.5</v>
      </c>
      <c r="T472" s="11" t="s">
        <v>8310</v>
      </c>
      <c r="U472" s="11" t="s">
        <v>8316</v>
      </c>
    </row>
    <row r="473" spans="1:21" ht="57" x14ac:dyDescent="0.45">
      <c r="A473" s="11">
        <v>471</v>
      </c>
      <c r="B473" s="16" t="s">
        <v>472</v>
      </c>
      <c r="C473" s="16" t="s">
        <v>4581</v>
      </c>
      <c r="D473" s="23">
        <v>55000</v>
      </c>
      <c r="E473" s="23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7">
        <f t="shared" si="35"/>
        <v>41748.471979166665</v>
      </c>
      <c r="K473" s="11">
        <v>1394039979</v>
      </c>
      <c r="L473" s="17">
        <f t="shared" si="36"/>
        <v>41703.513645833329</v>
      </c>
      <c r="M473" s="21">
        <f t="shared" si="37"/>
        <v>44.958333333335759</v>
      </c>
      <c r="N473" s="11" t="b">
        <v>0</v>
      </c>
      <c r="O473" s="11">
        <v>170</v>
      </c>
      <c r="P473" s="11" t="b">
        <v>0</v>
      </c>
      <c r="Q473" s="11" t="s">
        <v>8270</v>
      </c>
      <c r="R473" s="18">
        <f t="shared" si="38"/>
        <v>0.11892727272727273</v>
      </c>
      <c r="S473" s="19">
        <f t="shared" si="39"/>
        <v>38.476470588235294</v>
      </c>
      <c r="T473" s="11" t="s">
        <v>8310</v>
      </c>
      <c r="U473" s="11" t="s">
        <v>8316</v>
      </c>
    </row>
    <row r="474" spans="1:21" ht="42.75" x14ac:dyDescent="0.45">
      <c r="A474" s="11">
        <v>472</v>
      </c>
      <c r="B474" s="16" t="s">
        <v>473</v>
      </c>
      <c r="C474" s="16" t="s">
        <v>4582</v>
      </c>
      <c r="D474" s="23">
        <v>800</v>
      </c>
      <c r="E474" s="23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7">
        <f t="shared" si="35"/>
        <v>41874.714328703703</v>
      </c>
      <c r="K474" s="11">
        <v>1406239718</v>
      </c>
      <c r="L474" s="17">
        <f t="shared" si="36"/>
        <v>41844.714328703703</v>
      </c>
      <c r="M474" s="21">
        <f t="shared" si="37"/>
        <v>30</v>
      </c>
      <c r="N474" s="11" t="b">
        <v>0</v>
      </c>
      <c r="O474" s="11">
        <v>5</v>
      </c>
      <c r="P474" s="11" t="b">
        <v>0</v>
      </c>
      <c r="Q474" s="11" t="s">
        <v>8270</v>
      </c>
      <c r="R474" s="18">
        <f t="shared" si="38"/>
        <v>0.17624999999999999</v>
      </c>
      <c r="S474" s="19">
        <f t="shared" si="39"/>
        <v>28.2</v>
      </c>
      <c r="T474" s="11" t="s">
        <v>8310</v>
      </c>
      <c r="U474" s="11" t="s">
        <v>8316</v>
      </c>
    </row>
    <row r="475" spans="1:21" ht="42.75" x14ac:dyDescent="0.45">
      <c r="A475" s="11">
        <v>473</v>
      </c>
      <c r="B475" s="16" t="s">
        <v>474</v>
      </c>
      <c r="C475" s="16" t="s">
        <v>4583</v>
      </c>
      <c r="D475" s="23">
        <v>30000</v>
      </c>
      <c r="E475" s="23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7">
        <f t="shared" si="35"/>
        <v>41899.489803240736</v>
      </c>
      <c r="K475" s="11">
        <v>1408380319</v>
      </c>
      <c r="L475" s="17">
        <f t="shared" si="36"/>
        <v>41869.489803240736</v>
      </c>
      <c r="M475" s="21">
        <f t="shared" si="37"/>
        <v>30</v>
      </c>
      <c r="N475" s="11" t="b">
        <v>0</v>
      </c>
      <c r="O475" s="11">
        <v>14</v>
      </c>
      <c r="P475" s="11" t="b">
        <v>0</v>
      </c>
      <c r="Q475" s="11" t="s">
        <v>8270</v>
      </c>
      <c r="R475" s="18">
        <f t="shared" si="38"/>
        <v>2.87E-2</v>
      </c>
      <c r="S475" s="19">
        <f t="shared" si="39"/>
        <v>61.5</v>
      </c>
      <c r="T475" s="11" t="s">
        <v>8310</v>
      </c>
      <c r="U475" s="11" t="s">
        <v>8316</v>
      </c>
    </row>
    <row r="476" spans="1:21" ht="42.75" x14ac:dyDescent="0.45">
      <c r="A476" s="11">
        <v>474</v>
      </c>
      <c r="B476" s="16" t="s">
        <v>475</v>
      </c>
      <c r="C476" s="16" t="s">
        <v>4584</v>
      </c>
      <c r="D476" s="23">
        <v>3300</v>
      </c>
      <c r="E476" s="23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7">
        <f t="shared" si="35"/>
        <v>42783.120706018519</v>
      </c>
      <c r="K476" s="11">
        <v>1484726029</v>
      </c>
      <c r="L476" s="17">
        <f t="shared" si="36"/>
        <v>42753.120706018519</v>
      </c>
      <c r="M476" s="21">
        <f t="shared" si="37"/>
        <v>30</v>
      </c>
      <c r="N476" s="11" t="b">
        <v>0</v>
      </c>
      <c r="O476" s="11">
        <v>1</v>
      </c>
      <c r="P476" s="11" t="b">
        <v>0</v>
      </c>
      <c r="Q476" s="11" t="s">
        <v>8270</v>
      </c>
      <c r="R476" s="18">
        <f t="shared" si="38"/>
        <v>3.0303030303030303E-4</v>
      </c>
      <c r="S476" s="19">
        <f t="shared" si="39"/>
        <v>1</v>
      </c>
      <c r="T476" s="11" t="s">
        <v>8310</v>
      </c>
      <c r="U476" s="11" t="s">
        <v>8316</v>
      </c>
    </row>
    <row r="477" spans="1:21" ht="42.75" x14ac:dyDescent="0.45">
      <c r="A477" s="11">
        <v>475</v>
      </c>
      <c r="B477" s="16" t="s">
        <v>476</v>
      </c>
      <c r="C477" s="16" t="s">
        <v>4585</v>
      </c>
      <c r="D477" s="23">
        <v>2000</v>
      </c>
      <c r="E477" s="23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7">
        <f t="shared" si="35"/>
        <v>42129.877812500003</v>
      </c>
      <c r="K477" s="11">
        <v>1428285843</v>
      </c>
      <c r="L477" s="17">
        <f t="shared" si="36"/>
        <v>42099.877812500003</v>
      </c>
      <c r="M477" s="21">
        <f t="shared" si="37"/>
        <v>30</v>
      </c>
      <c r="N477" s="11" t="b">
        <v>0</v>
      </c>
      <c r="O477" s="11">
        <v>0</v>
      </c>
      <c r="P477" s="11" t="b">
        <v>0</v>
      </c>
      <c r="Q477" s="11" t="s">
        <v>8270</v>
      </c>
      <c r="R477" s="18">
        <f t="shared" si="38"/>
        <v>0</v>
      </c>
      <c r="S477" s="19" t="e">
        <f t="shared" si="39"/>
        <v>#DIV/0!</v>
      </c>
      <c r="T477" s="11" t="s">
        <v>8310</v>
      </c>
      <c r="U477" s="11" t="s">
        <v>8316</v>
      </c>
    </row>
    <row r="478" spans="1:21" ht="28.5" x14ac:dyDescent="0.45">
      <c r="A478" s="11">
        <v>476</v>
      </c>
      <c r="B478" s="16" t="s">
        <v>477</v>
      </c>
      <c r="C478" s="16" t="s">
        <v>4586</v>
      </c>
      <c r="D478" s="23">
        <v>220000</v>
      </c>
      <c r="E478" s="23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7">
        <f t="shared" si="35"/>
        <v>41792.957638888889</v>
      </c>
      <c r="K478" s="11">
        <v>1398727441</v>
      </c>
      <c r="L478" s="17">
        <f t="shared" si="36"/>
        <v>41757.76667824074</v>
      </c>
      <c r="M478" s="21">
        <f t="shared" si="37"/>
        <v>35.190960648149485</v>
      </c>
      <c r="N478" s="11" t="b">
        <v>0</v>
      </c>
      <c r="O478" s="11">
        <v>124</v>
      </c>
      <c r="P478" s="11" t="b">
        <v>0</v>
      </c>
      <c r="Q478" s="11" t="s">
        <v>8270</v>
      </c>
      <c r="R478" s="18">
        <f t="shared" si="38"/>
        <v>2.2302681818181819E-2</v>
      </c>
      <c r="S478" s="19">
        <f t="shared" si="39"/>
        <v>39.569274193548388</v>
      </c>
      <c r="T478" s="11" t="s">
        <v>8310</v>
      </c>
      <c r="U478" s="11" t="s">
        <v>8316</v>
      </c>
    </row>
    <row r="479" spans="1:21" ht="42.75" x14ac:dyDescent="0.45">
      <c r="A479" s="11">
        <v>477</v>
      </c>
      <c r="B479" s="16" t="s">
        <v>478</v>
      </c>
      <c r="C479" s="16" t="s">
        <v>4587</v>
      </c>
      <c r="D479" s="23">
        <v>1500</v>
      </c>
      <c r="E479" s="23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7">
        <f t="shared" si="35"/>
        <v>41047.626550925925</v>
      </c>
      <c r="K479" s="11">
        <v>1332187334</v>
      </c>
      <c r="L479" s="17">
        <f t="shared" si="36"/>
        <v>40987.626550925925</v>
      </c>
      <c r="M479" s="21">
        <f t="shared" si="37"/>
        <v>60</v>
      </c>
      <c r="N479" s="11" t="b">
        <v>0</v>
      </c>
      <c r="O479" s="11">
        <v>0</v>
      </c>
      <c r="P479" s="11" t="b">
        <v>0</v>
      </c>
      <c r="Q479" s="11" t="s">
        <v>8270</v>
      </c>
      <c r="R479" s="18">
        <f t="shared" si="38"/>
        <v>0</v>
      </c>
      <c r="S479" s="19" t="e">
        <f t="shared" si="39"/>
        <v>#DIV/0!</v>
      </c>
      <c r="T479" s="11" t="s">
        <v>8310</v>
      </c>
      <c r="U479" s="11" t="s">
        <v>8316</v>
      </c>
    </row>
    <row r="480" spans="1:21" ht="42.75" x14ac:dyDescent="0.45">
      <c r="A480" s="11">
        <v>478</v>
      </c>
      <c r="B480" s="16" t="s">
        <v>479</v>
      </c>
      <c r="C480" s="16" t="s">
        <v>4588</v>
      </c>
      <c r="D480" s="23">
        <v>10000</v>
      </c>
      <c r="E480" s="23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7">
        <f t="shared" si="35"/>
        <v>42095.660983796297</v>
      </c>
      <c r="K480" s="11">
        <v>1425333109</v>
      </c>
      <c r="L480" s="17">
        <f t="shared" si="36"/>
        <v>42065.702650462961</v>
      </c>
      <c r="M480" s="21">
        <f t="shared" si="37"/>
        <v>29.958333333335759</v>
      </c>
      <c r="N480" s="11" t="b">
        <v>0</v>
      </c>
      <c r="O480" s="11">
        <v>0</v>
      </c>
      <c r="P480" s="11" t="b">
        <v>0</v>
      </c>
      <c r="Q480" s="11" t="s">
        <v>8270</v>
      </c>
      <c r="R480" s="18">
        <f t="shared" si="38"/>
        <v>0</v>
      </c>
      <c r="S480" s="19" t="e">
        <f t="shared" si="39"/>
        <v>#DIV/0!</v>
      </c>
      <c r="T480" s="11" t="s">
        <v>8310</v>
      </c>
      <c r="U480" s="11" t="s">
        <v>8316</v>
      </c>
    </row>
    <row r="481" spans="1:21" ht="42.75" x14ac:dyDescent="0.45">
      <c r="A481" s="11">
        <v>479</v>
      </c>
      <c r="B481" s="16" t="s">
        <v>480</v>
      </c>
      <c r="C481" s="16" t="s">
        <v>4589</v>
      </c>
      <c r="D481" s="23">
        <v>15000</v>
      </c>
      <c r="E481" s="23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7">
        <f t="shared" si="35"/>
        <v>41964.24114583333</v>
      </c>
      <c r="K481" s="11">
        <v>1411379235</v>
      </c>
      <c r="L481" s="17">
        <f t="shared" si="36"/>
        <v>41904.199479166666</v>
      </c>
      <c r="M481" s="21">
        <f t="shared" si="37"/>
        <v>60.041666666664241</v>
      </c>
      <c r="N481" s="11" t="b">
        <v>0</v>
      </c>
      <c r="O481" s="11">
        <v>55</v>
      </c>
      <c r="P481" s="11" t="b">
        <v>0</v>
      </c>
      <c r="Q481" s="11" t="s">
        <v>8270</v>
      </c>
      <c r="R481" s="18">
        <f t="shared" si="38"/>
        <v>0.3256</v>
      </c>
      <c r="S481" s="19">
        <f t="shared" si="39"/>
        <v>88.8</v>
      </c>
      <c r="T481" s="11" t="s">
        <v>8310</v>
      </c>
      <c r="U481" s="11" t="s">
        <v>8316</v>
      </c>
    </row>
    <row r="482" spans="1:21" ht="42.75" x14ac:dyDescent="0.45">
      <c r="A482" s="11">
        <v>480</v>
      </c>
      <c r="B482" s="16" t="s">
        <v>481</v>
      </c>
      <c r="C482" s="16" t="s">
        <v>4590</v>
      </c>
      <c r="D482" s="23">
        <v>40000</v>
      </c>
      <c r="E482" s="23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7">
        <f t="shared" si="35"/>
        <v>41495.29184027778</v>
      </c>
      <c r="K482" s="11">
        <v>1373457615</v>
      </c>
      <c r="L482" s="17">
        <f t="shared" si="36"/>
        <v>41465.29184027778</v>
      </c>
      <c r="M482" s="21">
        <f t="shared" si="37"/>
        <v>30</v>
      </c>
      <c r="N482" s="11" t="b">
        <v>0</v>
      </c>
      <c r="O482" s="11">
        <v>140</v>
      </c>
      <c r="P482" s="11" t="b">
        <v>0</v>
      </c>
      <c r="Q482" s="11" t="s">
        <v>8270</v>
      </c>
      <c r="R482" s="18">
        <f t="shared" si="38"/>
        <v>0.19409999999999999</v>
      </c>
      <c r="S482" s="19">
        <f t="shared" si="39"/>
        <v>55.457142857142856</v>
      </c>
      <c r="T482" s="11" t="s">
        <v>8310</v>
      </c>
      <c r="U482" s="11" t="s">
        <v>8316</v>
      </c>
    </row>
    <row r="483" spans="1:21" ht="42.75" x14ac:dyDescent="0.45">
      <c r="A483" s="11">
        <v>481</v>
      </c>
      <c r="B483" s="16" t="s">
        <v>482</v>
      </c>
      <c r="C483" s="16" t="s">
        <v>4591</v>
      </c>
      <c r="D483" s="23">
        <v>30000</v>
      </c>
      <c r="E483" s="23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7">
        <f t="shared" si="35"/>
        <v>41192.46399305555</v>
      </c>
      <c r="K483" s="11">
        <v>1347293289</v>
      </c>
      <c r="L483" s="17">
        <f t="shared" si="36"/>
        <v>41162.46399305555</v>
      </c>
      <c r="M483" s="21">
        <f t="shared" si="37"/>
        <v>30</v>
      </c>
      <c r="N483" s="11" t="b">
        <v>0</v>
      </c>
      <c r="O483" s="11">
        <v>21</v>
      </c>
      <c r="P483" s="11" t="b">
        <v>0</v>
      </c>
      <c r="Q483" s="11" t="s">
        <v>8270</v>
      </c>
      <c r="R483" s="18">
        <f t="shared" si="38"/>
        <v>6.0999999999999999E-2</v>
      </c>
      <c r="S483" s="19">
        <f t="shared" si="39"/>
        <v>87.142857142857139</v>
      </c>
      <c r="T483" s="11" t="s">
        <v>8310</v>
      </c>
      <c r="U483" s="11" t="s">
        <v>8316</v>
      </c>
    </row>
    <row r="484" spans="1:21" ht="42.75" x14ac:dyDescent="0.45">
      <c r="A484" s="11">
        <v>482</v>
      </c>
      <c r="B484" s="16" t="s">
        <v>483</v>
      </c>
      <c r="C484" s="16" t="s">
        <v>4592</v>
      </c>
      <c r="D484" s="23">
        <v>10000</v>
      </c>
      <c r="E484" s="23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7">
        <f t="shared" si="35"/>
        <v>42474.398611111108</v>
      </c>
      <c r="K484" s="11">
        <v>1458336690</v>
      </c>
      <c r="L484" s="17">
        <f t="shared" si="36"/>
        <v>42447.688541666663</v>
      </c>
      <c r="M484" s="21">
        <f t="shared" si="37"/>
        <v>26.710069444445253</v>
      </c>
      <c r="N484" s="11" t="b">
        <v>0</v>
      </c>
      <c r="O484" s="11">
        <v>1</v>
      </c>
      <c r="P484" s="11" t="b">
        <v>0</v>
      </c>
      <c r="Q484" s="11" t="s">
        <v>8270</v>
      </c>
      <c r="R484" s="18">
        <f t="shared" si="38"/>
        <v>1E-3</v>
      </c>
      <c r="S484" s="19">
        <f t="shared" si="39"/>
        <v>10</v>
      </c>
      <c r="T484" s="11" t="s">
        <v>8310</v>
      </c>
      <c r="U484" s="11" t="s">
        <v>8316</v>
      </c>
    </row>
    <row r="485" spans="1:21" ht="42.75" x14ac:dyDescent="0.45">
      <c r="A485" s="11">
        <v>483</v>
      </c>
      <c r="B485" s="16" t="s">
        <v>484</v>
      </c>
      <c r="C485" s="16" t="s">
        <v>4593</v>
      </c>
      <c r="D485" s="23">
        <v>15000</v>
      </c>
      <c r="E485" s="23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7">
        <f t="shared" si="35"/>
        <v>41302.989259259259</v>
      </c>
      <c r="K485" s="11">
        <v>1354250672</v>
      </c>
      <c r="L485" s="17">
        <f t="shared" si="36"/>
        <v>41242.989259259259</v>
      </c>
      <c r="M485" s="21">
        <f t="shared" si="37"/>
        <v>60</v>
      </c>
      <c r="N485" s="11" t="b">
        <v>0</v>
      </c>
      <c r="O485" s="11">
        <v>147</v>
      </c>
      <c r="P485" s="11" t="b">
        <v>0</v>
      </c>
      <c r="Q485" s="11" t="s">
        <v>8270</v>
      </c>
      <c r="R485" s="18">
        <f t="shared" si="38"/>
        <v>0.502</v>
      </c>
      <c r="S485" s="19">
        <f t="shared" si="39"/>
        <v>51.224489795918366</v>
      </c>
      <c r="T485" s="11" t="s">
        <v>8310</v>
      </c>
      <c r="U485" s="11" t="s">
        <v>8316</v>
      </c>
    </row>
    <row r="486" spans="1:21" ht="57" x14ac:dyDescent="0.45">
      <c r="A486" s="11">
        <v>484</v>
      </c>
      <c r="B486" s="16" t="s">
        <v>485</v>
      </c>
      <c r="C486" s="16" t="s">
        <v>4594</v>
      </c>
      <c r="D486" s="23">
        <v>80000</v>
      </c>
      <c r="E486" s="23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7">
        <f t="shared" si="35"/>
        <v>42313.772824074076</v>
      </c>
      <c r="K486" s="11">
        <v>1443220372</v>
      </c>
      <c r="L486" s="17">
        <f t="shared" si="36"/>
        <v>42272.731157407405</v>
      </c>
      <c r="M486" s="21">
        <f t="shared" si="37"/>
        <v>41.041666666671517</v>
      </c>
      <c r="N486" s="11" t="b">
        <v>0</v>
      </c>
      <c r="O486" s="11">
        <v>11</v>
      </c>
      <c r="P486" s="11" t="b">
        <v>0</v>
      </c>
      <c r="Q486" s="11" t="s">
        <v>8270</v>
      </c>
      <c r="R486" s="18">
        <f t="shared" si="38"/>
        <v>1.8625E-3</v>
      </c>
      <c r="S486" s="19">
        <f t="shared" si="39"/>
        <v>13.545454545454545</v>
      </c>
      <c r="T486" s="11" t="s">
        <v>8310</v>
      </c>
      <c r="U486" s="11" t="s">
        <v>8316</v>
      </c>
    </row>
    <row r="487" spans="1:21" ht="28.5" x14ac:dyDescent="0.45">
      <c r="A487" s="11">
        <v>485</v>
      </c>
      <c r="B487" s="16" t="s">
        <v>486</v>
      </c>
      <c r="C487" s="16" t="s">
        <v>4595</v>
      </c>
      <c r="D487" s="23">
        <v>37956</v>
      </c>
      <c r="E487" s="23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7">
        <f t="shared" si="35"/>
        <v>41411.297442129631</v>
      </c>
      <c r="K487" s="11">
        <v>1366200499</v>
      </c>
      <c r="L487" s="17">
        <f t="shared" si="36"/>
        <v>41381.297442129631</v>
      </c>
      <c r="M487" s="21">
        <f t="shared" si="37"/>
        <v>30</v>
      </c>
      <c r="N487" s="11" t="b">
        <v>0</v>
      </c>
      <c r="O487" s="11">
        <v>125</v>
      </c>
      <c r="P487" s="11" t="b">
        <v>0</v>
      </c>
      <c r="Q487" s="11" t="s">
        <v>8270</v>
      </c>
      <c r="R487" s="18">
        <f t="shared" si="38"/>
        <v>0.21906971229845085</v>
      </c>
      <c r="S487" s="19">
        <f t="shared" si="39"/>
        <v>66.520080000000007</v>
      </c>
      <c r="T487" s="11" t="s">
        <v>8310</v>
      </c>
      <c r="U487" s="11" t="s">
        <v>8316</v>
      </c>
    </row>
    <row r="488" spans="1:21" ht="42.75" x14ac:dyDescent="0.45">
      <c r="A488" s="11">
        <v>486</v>
      </c>
      <c r="B488" s="16" t="s">
        <v>487</v>
      </c>
      <c r="C488" s="16" t="s">
        <v>4596</v>
      </c>
      <c r="D488" s="23">
        <v>550000</v>
      </c>
      <c r="E488" s="23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7">
        <f t="shared" si="35"/>
        <v>41791.734247685185</v>
      </c>
      <c r="K488" s="11">
        <v>1399070239</v>
      </c>
      <c r="L488" s="17">
        <f t="shared" si="36"/>
        <v>41761.734247685185</v>
      </c>
      <c r="M488" s="21">
        <f t="shared" si="37"/>
        <v>30</v>
      </c>
      <c r="N488" s="11" t="b">
        <v>0</v>
      </c>
      <c r="O488" s="11">
        <v>1</v>
      </c>
      <c r="P488" s="11" t="b">
        <v>0</v>
      </c>
      <c r="Q488" s="11" t="s">
        <v>8270</v>
      </c>
      <c r="R488" s="18">
        <f t="shared" si="38"/>
        <v>9.0909090909090904E-5</v>
      </c>
      <c r="S488" s="19">
        <f t="shared" si="39"/>
        <v>50</v>
      </c>
      <c r="T488" s="11" t="s">
        <v>8310</v>
      </c>
      <c r="U488" s="11" t="s">
        <v>8316</v>
      </c>
    </row>
    <row r="489" spans="1:21" ht="42.75" x14ac:dyDescent="0.45">
      <c r="A489" s="11">
        <v>487</v>
      </c>
      <c r="B489" s="16" t="s">
        <v>488</v>
      </c>
      <c r="C489" s="16" t="s">
        <v>4597</v>
      </c>
      <c r="D489" s="23">
        <v>50000</v>
      </c>
      <c r="E489" s="23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7">
        <f t="shared" si="35"/>
        <v>42729.428171296291</v>
      </c>
      <c r="K489" s="11">
        <v>1477491394</v>
      </c>
      <c r="L489" s="17">
        <f t="shared" si="36"/>
        <v>42669.386504629627</v>
      </c>
      <c r="M489" s="21">
        <f t="shared" si="37"/>
        <v>60.041666666664241</v>
      </c>
      <c r="N489" s="11" t="b">
        <v>0</v>
      </c>
      <c r="O489" s="11">
        <v>0</v>
      </c>
      <c r="P489" s="11" t="b">
        <v>0</v>
      </c>
      <c r="Q489" s="11" t="s">
        <v>8270</v>
      </c>
      <c r="R489" s="18">
        <f t="shared" si="38"/>
        <v>0</v>
      </c>
      <c r="S489" s="19" t="e">
        <f t="shared" si="39"/>
        <v>#DIV/0!</v>
      </c>
      <c r="T489" s="11" t="s">
        <v>8310</v>
      </c>
      <c r="U489" s="11" t="s">
        <v>8316</v>
      </c>
    </row>
    <row r="490" spans="1:21" ht="42.75" x14ac:dyDescent="0.45">
      <c r="A490" s="11">
        <v>488</v>
      </c>
      <c r="B490" s="16" t="s">
        <v>489</v>
      </c>
      <c r="C490" s="16" t="s">
        <v>4598</v>
      </c>
      <c r="D490" s="23">
        <v>12000</v>
      </c>
      <c r="E490" s="23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7">
        <f t="shared" si="35"/>
        <v>42743.84606481481</v>
      </c>
      <c r="K490" s="11">
        <v>1481332700</v>
      </c>
      <c r="L490" s="17">
        <f t="shared" si="36"/>
        <v>42713.84606481481</v>
      </c>
      <c r="M490" s="21">
        <f t="shared" si="37"/>
        <v>30</v>
      </c>
      <c r="N490" s="11" t="b">
        <v>0</v>
      </c>
      <c r="O490" s="11">
        <v>0</v>
      </c>
      <c r="P490" s="11" t="b">
        <v>0</v>
      </c>
      <c r="Q490" s="11" t="s">
        <v>8270</v>
      </c>
      <c r="R490" s="18">
        <f t="shared" si="38"/>
        <v>0</v>
      </c>
      <c r="S490" s="19" t="e">
        <f t="shared" si="39"/>
        <v>#DIV/0!</v>
      </c>
      <c r="T490" s="11" t="s">
        <v>8310</v>
      </c>
      <c r="U490" s="11" t="s">
        <v>8316</v>
      </c>
    </row>
    <row r="491" spans="1:21" ht="42.75" x14ac:dyDescent="0.45">
      <c r="A491" s="11">
        <v>489</v>
      </c>
      <c r="B491" s="16" t="s">
        <v>490</v>
      </c>
      <c r="C491" s="16" t="s">
        <v>4599</v>
      </c>
      <c r="D491" s="23">
        <v>74997</v>
      </c>
      <c r="E491" s="23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7">
        <f t="shared" si="35"/>
        <v>40913.272916666661</v>
      </c>
      <c r="K491" s="11">
        <v>1323084816</v>
      </c>
      <c r="L491" s="17">
        <f t="shared" si="36"/>
        <v>40882.273333333331</v>
      </c>
      <c r="M491" s="21">
        <f t="shared" si="37"/>
        <v>30.99958333333052</v>
      </c>
      <c r="N491" s="11" t="b">
        <v>0</v>
      </c>
      <c r="O491" s="11">
        <v>3</v>
      </c>
      <c r="P491" s="11" t="b">
        <v>0</v>
      </c>
      <c r="Q491" s="11" t="s">
        <v>8270</v>
      </c>
      <c r="R491" s="18">
        <f t="shared" si="38"/>
        <v>2.8667813379201833E-3</v>
      </c>
      <c r="S491" s="19">
        <f t="shared" si="39"/>
        <v>71.666666666666671</v>
      </c>
      <c r="T491" s="11" t="s">
        <v>8310</v>
      </c>
      <c r="U491" s="11" t="s">
        <v>8316</v>
      </c>
    </row>
    <row r="492" spans="1:21" x14ac:dyDescent="0.45">
      <c r="A492" s="11">
        <v>490</v>
      </c>
      <c r="B492" s="16" t="s">
        <v>491</v>
      </c>
      <c r="C492" s="16" t="s">
        <v>4600</v>
      </c>
      <c r="D492" s="23">
        <v>1000</v>
      </c>
      <c r="E492" s="23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7">
        <f t="shared" si="35"/>
        <v>41143.760243055549</v>
      </c>
      <c r="K492" s="11">
        <v>1343085285</v>
      </c>
      <c r="L492" s="17">
        <f t="shared" si="36"/>
        <v>41113.760243055549</v>
      </c>
      <c r="M492" s="21">
        <f t="shared" si="37"/>
        <v>30</v>
      </c>
      <c r="N492" s="11" t="b">
        <v>0</v>
      </c>
      <c r="O492" s="11">
        <v>0</v>
      </c>
      <c r="P492" s="11" t="b">
        <v>0</v>
      </c>
      <c r="Q492" s="11" t="s">
        <v>8270</v>
      </c>
      <c r="R492" s="18">
        <f t="shared" si="38"/>
        <v>0</v>
      </c>
      <c r="S492" s="19" t="e">
        <f t="shared" si="39"/>
        <v>#DIV/0!</v>
      </c>
      <c r="T492" s="11" t="s">
        <v>8310</v>
      </c>
      <c r="U492" s="11" t="s">
        <v>8316</v>
      </c>
    </row>
    <row r="493" spans="1:21" ht="42.75" x14ac:dyDescent="0.45">
      <c r="A493" s="11">
        <v>491</v>
      </c>
      <c r="B493" s="16" t="s">
        <v>492</v>
      </c>
      <c r="C493" s="16" t="s">
        <v>4601</v>
      </c>
      <c r="D493" s="23">
        <v>10000</v>
      </c>
      <c r="E493" s="23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7">
        <f t="shared" si="35"/>
        <v>42396.774293981478</v>
      </c>
      <c r="K493" s="11">
        <v>1451345699</v>
      </c>
      <c r="L493" s="17">
        <f t="shared" si="36"/>
        <v>42366.774293981478</v>
      </c>
      <c r="M493" s="21">
        <f t="shared" si="37"/>
        <v>30</v>
      </c>
      <c r="N493" s="11" t="b">
        <v>0</v>
      </c>
      <c r="O493" s="11">
        <v>0</v>
      </c>
      <c r="P493" s="11" t="b">
        <v>0</v>
      </c>
      <c r="Q493" s="11" t="s">
        <v>8270</v>
      </c>
      <c r="R493" s="18">
        <f t="shared" si="38"/>
        <v>0</v>
      </c>
      <c r="S493" s="19" t="e">
        <f t="shared" si="39"/>
        <v>#DIV/0!</v>
      </c>
      <c r="T493" s="11" t="s">
        <v>8310</v>
      </c>
      <c r="U493" s="11" t="s">
        <v>8316</v>
      </c>
    </row>
    <row r="494" spans="1:21" ht="42.75" x14ac:dyDescent="0.45">
      <c r="A494" s="11">
        <v>492</v>
      </c>
      <c r="B494" s="16" t="s">
        <v>493</v>
      </c>
      <c r="C494" s="16" t="s">
        <v>4602</v>
      </c>
      <c r="D494" s="23">
        <v>10000000</v>
      </c>
      <c r="E494" s="23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7">
        <f t="shared" si="35"/>
        <v>42655.826736111114</v>
      </c>
      <c r="K494" s="11">
        <v>1471135830</v>
      </c>
      <c r="L494" s="17">
        <f t="shared" si="36"/>
        <v>42595.826736111114</v>
      </c>
      <c r="M494" s="21">
        <f t="shared" si="37"/>
        <v>60</v>
      </c>
      <c r="N494" s="11" t="b">
        <v>0</v>
      </c>
      <c r="O494" s="11">
        <v>0</v>
      </c>
      <c r="P494" s="11" t="b">
        <v>0</v>
      </c>
      <c r="Q494" s="11" t="s">
        <v>8270</v>
      </c>
      <c r="R494" s="18">
        <f t="shared" si="38"/>
        <v>0</v>
      </c>
      <c r="S494" s="19" t="e">
        <f t="shared" si="39"/>
        <v>#DIV/0!</v>
      </c>
      <c r="T494" s="11" t="s">
        <v>8310</v>
      </c>
      <c r="U494" s="11" t="s">
        <v>8316</v>
      </c>
    </row>
    <row r="495" spans="1:21" ht="42.75" x14ac:dyDescent="0.45">
      <c r="A495" s="11">
        <v>493</v>
      </c>
      <c r="B495" s="16" t="s">
        <v>494</v>
      </c>
      <c r="C495" s="16" t="s">
        <v>4603</v>
      </c>
      <c r="D495" s="23">
        <v>30000</v>
      </c>
      <c r="E495" s="23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7">
        <f t="shared" si="35"/>
        <v>42144.517800925925</v>
      </c>
      <c r="K495" s="11">
        <v>1429550738</v>
      </c>
      <c r="L495" s="17">
        <f t="shared" si="36"/>
        <v>42114.517800925925</v>
      </c>
      <c r="M495" s="21">
        <f t="shared" si="37"/>
        <v>30</v>
      </c>
      <c r="N495" s="11" t="b">
        <v>0</v>
      </c>
      <c r="O495" s="11">
        <v>0</v>
      </c>
      <c r="P495" s="11" t="b">
        <v>0</v>
      </c>
      <c r="Q495" s="11" t="s">
        <v>8270</v>
      </c>
      <c r="R495" s="18">
        <f t="shared" si="38"/>
        <v>0</v>
      </c>
      <c r="S495" s="19" t="e">
        <f t="shared" si="39"/>
        <v>#DIV/0!</v>
      </c>
      <c r="T495" s="11" t="s">
        <v>8310</v>
      </c>
      <c r="U495" s="11" t="s">
        <v>8316</v>
      </c>
    </row>
    <row r="496" spans="1:21" ht="42.75" x14ac:dyDescent="0.45">
      <c r="A496" s="11">
        <v>494</v>
      </c>
      <c r="B496" s="16" t="s">
        <v>495</v>
      </c>
      <c r="C496" s="16" t="s">
        <v>4604</v>
      </c>
      <c r="D496" s="23">
        <v>20000</v>
      </c>
      <c r="E496" s="23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7">
        <f t="shared" si="35"/>
        <v>41822.916666666664</v>
      </c>
      <c r="K496" s="11">
        <v>1402343765</v>
      </c>
      <c r="L496" s="17">
        <f t="shared" si="36"/>
        <v>41799.62228009259</v>
      </c>
      <c r="M496" s="21">
        <f t="shared" si="37"/>
        <v>23.294386574074451</v>
      </c>
      <c r="N496" s="11" t="b">
        <v>0</v>
      </c>
      <c r="O496" s="11">
        <v>3</v>
      </c>
      <c r="P496" s="11" t="b">
        <v>0</v>
      </c>
      <c r="Q496" s="11" t="s">
        <v>8270</v>
      </c>
      <c r="R496" s="18">
        <f t="shared" si="38"/>
        <v>1.5499999999999999E-3</v>
      </c>
      <c r="S496" s="19">
        <f t="shared" si="39"/>
        <v>10.333333333333334</v>
      </c>
      <c r="T496" s="11" t="s">
        <v>8310</v>
      </c>
      <c r="U496" s="11" t="s">
        <v>8316</v>
      </c>
    </row>
    <row r="497" spans="1:21" ht="42.75" x14ac:dyDescent="0.45">
      <c r="A497" s="11">
        <v>495</v>
      </c>
      <c r="B497" s="16" t="s">
        <v>496</v>
      </c>
      <c r="C497" s="16" t="s">
        <v>4605</v>
      </c>
      <c r="D497" s="23">
        <v>7000</v>
      </c>
      <c r="E497" s="23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7">
        <f t="shared" si="35"/>
        <v>42201.619270833333</v>
      </c>
      <c r="K497" s="11">
        <v>1434484305</v>
      </c>
      <c r="L497" s="17">
        <f t="shared" si="36"/>
        <v>42171.619270833333</v>
      </c>
      <c r="M497" s="21">
        <f t="shared" si="37"/>
        <v>30</v>
      </c>
      <c r="N497" s="11" t="b">
        <v>0</v>
      </c>
      <c r="O497" s="11">
        <v>0</v>
      </c>
      <c r="P497" s="11" t="b">
        <v>0</v>
      </c>
      <c r="Q497" s="11" t="s">
        <v>8270</v>
      </c>
      <c r="R497" s="18">
        <f t="shared" si="38"/>
        <v>0</v>
      </c>
      <c r="S497" s="19" t="e">
        <f t="shared" si="39"/>
        <v>#DIV/0!</v>
      </c>
      <c r="T497" s="11" t="s">
        <v>8310</v>
      </c>
      <c r="U497" s="11" t="s">
        <v>8316</v>
      </c>
    </row>
    <row r="498" spans="1:21" ht="28.5" x14ac:dyDescent="0.45">
      <c r="A498" s="11">
        <v>496</v>
      </c>
      <c r="B498" s="16" t="s">
        <v>497</v>
      </c>
      <c r="C498" s="16" t="s">
        <v>4606</v>
      </c>
      <c r="D498" s="23">
        <v>60000</v>
      </c>
      <c r="E498" s="23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7">
        <f t="shared" si="35"/>
        <v>41680.723078703704</v>
      </c>
      <c r="K498" s="11">
        <v>1386886874</v>
      </c>
      <c r="L498" s="17">
        <f t="shared" si="36"/>
        <v>41620.723078703704</v>
      </c>
      <c r="M498" s="21">
        <f t="shared" si="37"/>
        <v>60</v>
      </c>
      <c r="N498" s="11" t="b">
        <v>0</v>
      </c>
      <c r="O498" s="11">
        <v>1</v>
      </c>
      <c r="P498" s="11" t="b">
        <v>0</v>
      </c>
      <c r="Q498" s="11" t="s">
        <v>8270</v>
      </c>
      <c r="R498" s="18">
        <f t="shared" si="38"/>
        <v>1.6666666666666667E-5</v>
      </c>
      <c r="S498" s="19">
        <f t="shared" si="39"/>
        <v>1</v>
      </c>
      <c r="T498" s="11" t="s">
        <v>8310</v>
      </c>
      <c r="U498" s="11" t="s">
        <v>8316</v>
      </c>
    </row>
    <row r="499" spans="1:21" x14ac:dyDescent="0.45">
      <c r="A499" s="11">
        <v>497</v>
      </c>
      <c r="B499" s="16" t="s">
        <v>498</v>
      </c>
      <c r="C499" s="16" t="s">
        <v>4607</v>
      </c>
      <c r="D499" s="23">
        <v>4480</v>
      </c>
      <c r="E499" s="23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7">
        <f t="shared" si="35"/>
        <v>41997.999999999993</v>
      </c>
      <c r="K499" s="11">
        <v>1414889665</v>
      </c>
      <c r="L499" s="17">
        <f t="shared" si="36"/>
        <v>41944.829456018517</v>
      </c>
      <c r="M499" s="21">
        <f t="shared" si="37"/>
        <v>53.17054398147593</v>
      </c>
      <c r="N499" s="11" t="b">
        <v>0</v>
      </c>
      <c r="O499" s="11">
        <v>3</v>
      </c>
      <c r="P499" s="11" t="b">
        <v>0</v>
      </c>
      <c r="Q499" s="11" t="s">
        <v>8270</v>
      </c>
      <c r="R499" s="18">
        <f t="shared" si="38"/>
        <v>6.6964285714285711E-3</v>
      </c>
      <c r="S499" s="19">
        <f t="shared" si="39"/>
        <v>10</v>
      </c>
      <c r="T499" s="11" t="s">
        <v>8310</v>
      </c>
      <c r="U499" s="11" t="s">
        <v>8316</v>
      </c>
    </row>
    <row r="500" spans="1:21" ht="42.75" x14ac:dyDescent="0.45">
      <c r="A500" s="11">
        <v>498</v>
      </c>
      <c r="B500" s="16" t="s">
        <v>499</v>
      </c>
      <c r="C500" s="16" t="s">
        <v>4608</v>
      </c>
      <c r="D500" s="23">
        <v>65108</v>
      </c>
      <c r="E500" s="23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7">
        <f t="shared" si="35"/>
        <v>40900.553807870368</v>
      </c>
      <c r="K500" s="11">
        <v>1321035449</v>
      </c>
      <c r="L500" s="17">
        <f t="shared" si="36"/>
        <v>40858.553807870368</v>
      </c>
      <c r="M500" s="21">
        <f t="shared" si="37"/>
        <v>42</v>
      </c>
      <c r="N500" s="11" t="b">
        <v>0</v>
      </c>
      <c r="O500" s="11">
        <v>22</v>
      </c>
      <c r="P500" s="11" t="b">
        <v>0</v>
      </c>
      <c r="Q500" s="11" t="s">
        <v>8270</v>
      </c>
      <c r="R500" s="18">
        <f t="shared" si="38"/>
        <v>4.5985132395404561E-2</v>
      </c>
      <c r="S500" s="19">
        <f t="shared" si="39"/>
        <v>136.09090909090909</v>
      </c>
      <c r="T500" s="11" t="s">
        <v>8310</v>
      </c>
      <c r="U500" s="11" t="s">
        <v>8316</v>
      </c>
    </row>
    <row r="501" spans="1:21" ht="57" x14ac:dyDescent="0.45">
      <c r="A501" s="11">
        <v>499</v>
      </c>
      <c r="B501" s="16" t="s">
        <v>500</v>
      </c>
      <c r="C501" s="16" t="s">
        <v>4609</v>
      </c>
      <c r="D501" s="23">
        <v>20000</v>
      </c>
      <c r="E501" s="23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7">
        <f t="shared" si="35"/>
        <v>40098.665972222218</v>
      </c>
      <c r="K501" s="11">
        <v>1250630968</v>
      </c>
      <c r="L501" s="17">
        <f t="shared" si="36"/>
        <v>40043.687129629623</v>
      </c>
      <c r="M501" s="21">
        <f t="shared" si="37"/>
        <v>54.978842592594447</v>
      </c>
      <c r="N501" s="11" t="b">
        <v>0</v>
      </c>
      <c r="O501" s="11">
        <v>26</v>
      </c>
      <c r="P501" s="11" t="b">
        <v>0</v>
      </c>
      <c r="Q501" s="11" t="s">
        <v>8270</v>
      </c>
      <c r="R501" s="18">
        <f t="shared" si="38"/>
        <v>9.5500000000000002E-2</v>
      </c>
      <c r="S501" s="19">
        <f t="shared" si="39"/>
        <v>73.461538461538467</v>
      </c>
      <c r="T501" s="11" t="s">
        <v>8310</v>
      </c>
      <c r="U501" s="11" t="s">
        <v>8316</v>
      </c>
    </row>
    <row r="502" spans="1:21" ht="57" x14ac:dyDescent="0.45">
      <c r="A502" s="11">
        <v>500</v>
      </c>
      <c r="B502" s="16" t="s">
        <v>501</v>
      </c>
      <c r="C502" s="16" t="s">
        <v>4610</v>
      </c>
      <c r="D502" s="23">
        <v>6500</v>
      </c>
      <c r="E502" s="23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7">
        <f t="shared" si="35"/>
        <v>40306.719444444439</v>
      </c>
      <c r="K502" s="11">
        <v>1268255751</v>
      </c>
      <c r="L502" s="17">
        <f t="shared" si="36"/>
        <v>40247.677673611106</v>
      </c>
      <c r="M502" s="21">
        <f t="shared" si="37"/>
        <v>59.04177083333343</v>
      </c>
      <c r="N502" s="11" t="b">
        <v>0</v>
      </c>
      <c r="O502" s="11">
        <v>4</v>
      </c>
      <c r="P502" s="11" t="b">
        <v>0</v>
      </c>
      <c r="Q502" s="11" t="s">
        <v>8270</v>
      </c>
      <c r="R502" s="18">
        <f t="shared" si="38"/>
        <v>3.307692307692308E-2</v>
      </c>
      <c r="S502" s="19">
        <f t="shared" si="39"/>
        <v>53.75</v>
      </c>
      <c r="T502" s="11" t="s">
        <v>8310</v>
      </c>
      <c r="U502" s="11" t="s">
        <v>8316</v>
      </c>
    </row>
    <row r="503" spans="1:21" ht="42.75" x14ac:dyDescent="0.45">
      <c r="A503" s="11">
        <v>501</v>
      </c>
      <c r="B503" s="16" t="s">
        <v>502</v>
      </c>
      <c r="C503" s="16" t="s">
        <v>4611</v>
      </c>
      <c r="D503" s="23">
        <v>10000</v>
      </c>
      <c r="E503" s="23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7">
        <f t="shared" si="35"/>
        <v>40733.026053240741</v>
      </c>
      <c r="K503" s="11">
        <v>1307597851</v>
      </c>
      <c r="L503" s="17">
        <f t="shared" si="36"/>
        <v>40703.026053240741</v>
      </c>
      <c r="M503" s="21">
        <f t="shared" si="37"/>
        <v>30</v>
      </c>
      <c r="N503" s="11" t="b">
        <v>0</v>
      </c>
      <c r="O503" s="11">
        <v>0</v>
      </c>
      <c r="P503" s="11" t="b">
        <v>0</v>
      </c>
      <c r="Q503" s="11" t="s">
        <v>8270</v>
      </c>
      <c r="R503" s="18">
        <f t="shared" si="38"/>
        <v>0</v>
      </c>
      <c r="S503" s="19" t="e">
        <f t="shared" si="39"/>
        <v>#DIV/0!</v>
      </c>
      <c r="T503" s="11" t="s">
        <v>8310</v>
      </c>
      <c r="U503" s="11" t="s">
        <v>8316</v>
      </c>
    </row>
    <row r="504" spans="1:21" ht="42.75" x14ac:dyDescent="0.45">
      <c r="A504" s="11">
        <v>502</v>
      </c>
      <c r="B504" s="16" t="s">
        <v>503</v>
      </c>
      <c r="C504" s="16" t="s">
        <v>4612</v>
      </c>
      <c r="D504" s="23">
        <v>20000</v>
      </c>
      <c r="E504" s="23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7">
        <f t="shared" si="35"/>
        <v>40986.303530092591</v>
      </c>
      <c r="K504" s="11">
        <v>1329484625</v>
      </c>
      <c r="L504" s="17">
        <f t="shared" si="36"/>
        <v>40956.345196759255</v>
      </c>
      <c r="M504" s="21">
        <f t="shared" si="37"/>
        <v>29.958333333335759</v>
      </c>
      <c r="N504" s="11" t="b">
        <v>0</v>
      </c>
      <c r="O504" s="11">
        <v>4</v>
      </c>
      <c r="P504" s="11" t="b">
        <v>0</v>
      </c>
      <c r="Q504" s="11" t="s">
        <v>8270</v>
      </c>
      <c r="R504" s="18">
        <f t="shared" si="38"/>
        <v>1.15E-2</v>
      </c>
      <c r="S504" s="19">
        <f t="shared" si="39"/>
        <v>57.5</v>
      </c>
      <c r="T504" s="11" t="s">
        <v>8310</v>
      </c>
      <c r="U504" s="11" t="s">
        <v>8316</v>
      </c>
    </row>
    <row r="505" spans="1:21" ht="42.75" x14ac:dyDescent="0.45">
      <c r="A505" s="11">
        <v>503</v>
      </c>
      <c r="B505" s="16" t="s">
        <v>504</v>
      </c>
      <c r="C505" s="16" t="s">
        <v>4613</v>
      </c>
      <c r="D505" s="23">
        <v>6500</v>
      </c>
      <c r="E505" s="23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7">
        <f t="shared" si="35"/>
        <v>42021.318321759252</v>
      </c>
      <c r="K505" s="11">
        <v>1418906303</v>
      </c>
      <c r="L505" s="17">
        <f t="shared" si="36"/>
        <v>41991.318321759252</v>
      </c>
      <c r="M505" s="21">
        <f t="shared" si="37"/>
        <v>30</v>
      </c>
      <c r="N505" s="11" t="b">
        <v>0</v>
      </c>
      <c r="O505" s="11">
        <v>9</v>
      </c>
      <c r="P505" s="11" t="b">
        <v>0</v>
      </c>
      <c r="Q505" s="11" t="s">
        <v>8270</v>
      </c>
      <c r="R505" s="18">
        <f t="shared" si="38"/>
        <v>1.7538461538461537E-2</v>
      </c>
      <c r="S505" s="19">
        <f t="shared" si="39"/>
        <v>12.666666666666666</v>
      </c>
      <c r="T505" s="11" t="s">
        <v>8310</v>
      </c>
      <c r="U505" s="11" t="s">
        <v>8316</v>
      </c>
    </row>
    <row r="506" spans="1:21" ht="42.75" x14ac:dyDescent="0.45">
      <c r="A506" s="11">
        <v>504</v>
      </c>
      <c r="B506" s="16" t="s">
        <v>505</v>
      </c>
      <c r="C506" s="16" t="s">
        <v>4614</v>
      </c>
      <c r="D506" s="23">
        <v>24500</v>
      </c>
      <c r="E506" s="23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7">
        <f t="shared" si="35"/>
        <v>41009.73364583333</v>
      </c>
      <c r="K506" s="11">
        <v>1328916987</v>
      </c>
      <c r="L506" s="17">
        <f t="shared" si="36"/>
        <v>40949.775312499994</v>
      </c>
      <c r="M506" s="21">
        <f t="shared" si="37"/>
        <v>59.958333333335759</v>
      </c>
      <c r="N506" s="11" t="b">
        <v>0</v>
      </c>
      <c r="O506" s="11">
        <v>5</v>
      </c>
      <c r="P506" s="11" t="b">
        <v>0</v>
      </c>
      <c r="Q506" s="11" t="s">
        <v>8270</v>
      </c>
      <c r="R506" s="18">
        <f t="shared" si="38"/>
        <v>1.3673469387755101E-2</v>
      </c>
      <c r="S506" s="19">
        <f t="shared" si="39"/>
        <v>67</v>
      </c>
      <c r="T506" s="11" t="s">
        <v>8310</v>
      </c>
      <c r="U506" s="11" t="s">
        <v>8316</v>
      </c>
    </row>
    <row r="507" spans="1:21" ht="42.75" x14ac:dyDescent="0.45">
      <c r="A507" s="11">
        <v>505</v>
      </c>
      <c r="B507" s="16" t="s">
        <v>506</v>
      </c>
      <c r="C507" s="16" t="s">
        <v>4615</v>
      </c>
      <c r="D507" s="23">
        <v>12000</v>
      </c>
      <c r="E507" s="23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7">
        <f t="shared" si="35"/>
        <v>42362.889884259253</v>
      </c>
      <c r="K507" s="11">
        <v>1447122086</v>
      </c>
      <c r="L507" s="17">
        <f t="shared" si="36"/>
        <v>42317.889884259253</v>
      </c>
      <c r="M507" s="21">
        <f t="shared" si="37"/>
        <v>45</v>
      </c>
      <c r="N507" s="11" t="b">
        <v>0</v>
      </c>
      <c r="O507" s="11">
        <v>14</v>
      </c>
      <c r="P507" s="11" t="b">
        <v>0</v>
      </c>
      <c r="Q507" s="11" t="s">
        <v>8270</v>
      </c>
      <c r="R507" s="18">
        <f t="shared" si="38"/>
        <v>4.3333333333333331E-3</v>
      </c>
      <c r="S507" s="19">
        <f t="shared" si="39"/>
        <v>3.7142857142857144</v>
      </c>
      <c r="T507" s="11" t="s">
        <v>8310</v>
      </c>
      <c r="U507" s="11" t="s">
        <v>8316</v>
      </c>
    </row>
    <row r="508" spans="1:21" ht="42.75" x14ac:dyDescent="0.45">
      <c r="A508" s="11">
        <v>506</v>
      </c>
      <c r="B508" s="16" t="s">
        <v>507</v>
      </c>
      <c r="C508" s="16" t="s">
        <v>4616</v>
      </c>
      <c r="D508" s="23">
        <v>200000</v>
      </c>
      <c r="E508" s="23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7">
        <f t="shared" si="35"/>
        <v>41496.343981481477</v>
      </c>
      <c r="K508" s="11">
        <v>1373548520</v>
      </c>
      <c r="L508" s="17">
        <f t="shared" si="36"/>
        <v>41466.343981481477</v>
      </c>
      <c r="M508" s="21">
        <f t="shared" si="37"/>
        <v>30</v>
      </c>
      <c r="N508" s="11" t="b">
        <v>0</v>
      </c>
      <c r="O508" s="11">
        <v>1</v>
      </c>
      <c r="P508" s="11" t="b">
        <v>0</v>
      </c>
      <c r="Q508" s="11" t="s">
        <v>8270</v>
      </c>
      <c r="R508" s="18">
        <f t="shared" si="38"/>
        <v>1.25E-3</v>
      </c>
      <c r="S508" s="19">
        <f t="shared" si="39"/>
        <v>250</v>
      </c>
      <c r="T508" s="11" t="s">
        <v>8310</v>
      </c>
      <c r="U508" s="11" t="s">
        <v>8316</v>
      </c>
    </row>
    <row r="509" spans="1:21" ht="42.75" x14ac:dyDescent="0.45">
      <c r="A509" s="11">
        <v>507</v>
      </c>
      <c r="B509" s="16" t="s">
        <v>508</v>
      </c>
      <c r="C509" s="16" t="s">
        <v>4617</v>
      </c>
      <c r="D509" s="23">
        <v>20000</v>
      </c>
      <c r="E509" s="23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7">
        <f t="shared" si="35"/>
        <v>41201.750659722216</v>
      </c>
      <c r="K509" s="11">
        <v>1346799657</v>
      </c>
      <c r="L509" s="17">
        <f t="shared" si="36"/>
        <v>41156.750659722216</v>
      </c>
      <c r="M509" s="21">
        <f t="shared" si="37"/>
        <v>45</v>
      </c>
      <c r="N509" s="11" t="b">
        <v>0</v>
      </c>
      <c r="O509" s="11">
        <v>10</v>
      </c>
      <c r="P509" s="11" t="b">
        <v>0</v>
      </c>
      <c r="Q509" s="11" t="s">
        <v>8270</v>
      </c>
      <c r="R509" s="18">
        <f t="shared" si="38"/>
        <v>3.2000000000000001E-2</v>
      </c>
      <c r="S509" s="19">
        <f t="shared" si="39"/>
        <v>64</v>
      </c>
      <c r="T509" s="11" t="s">
        <v>8310</v>
      </c>
      <c r="U509" s="11" t="s">
        <v>8316</v>
      </c>
    </row>
    <row r="510" spans="1:21" ht="57" x14ac:dyDescent="0.45">
      <c r="A510" s="11">
        <v>508</v>
      </c>
      <c r="B510" s="16" t="s">
        <v>509</v>
      </c>
      <c r="C510" s="16" t="s">
        <v>4618</v>
      </c>
      <c r="D510" s="23">
        <v>50000</v>
      </c>
      <c r="E510" s="23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7">
        <f t="shared" si="35"/>
        <v>41054.384722222218</v>
      </c>
      <c r="K510" s="11">
        <v>1332808501</v>
      </c>
      <c r="L510" s="17">
        <f t="shared" si="36"/>
        <v>40994.815983796296</v>
      </c>
      <c r="M510" s="21">
        <f t="shared" si="37"/>
        <v>59.568738425921765</v>
      </c>
      <c r="N510" s="11" t="b">
        <v>0</v>
      </c>
      <c r="O510" s="11">
        <v>3</v>
      </c>
      <c r="P510" s="11" t="b">
        <v>0</v>
      </c>
      <c r="Q510" s="11" t="s">
        <v>8270</v>
      </c>
      <c r="R510" s="18">
        <f t="shared" si="38"/>
        <v>8.0000000000000002E-3</v>
      </c>
      <c r="S510" s="19">
        <f t="shared" si="39"/>
        <v>133.33333333333334</v>
      </c>
      <c r="T510" s="11" t="s">
        <v>8310</v>
      </c>
      <c r="U510" s="11" t="s">
        <v>8316</v>
      </c>
    </row>
    <row r="511" spans="1:21" ht="42.75" x14ac:dyDescent="0.45">
      <c r="A511" s="11">
        <v>509</v>
      </c>
      <c r="B511" s="16" t="s">
        <v>510</v>
      </c>
      <c r="C511" s="16" t="s">
        <v>4619</v>
      </c>
      <c r="D511" s="23">
        <v>5000</v>
      </c>
      <c r="E511" s="23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7">
        <f t="shared" si="35"/>
        <v>42183.423263888886</v>
      </c>
      <c r="K511" s="11">
        <v>1432912170</v>
      </c>
      <c r="L511" s="17">
        <f t="shared" si="36"/>
        <v>42153.423263888886</v>
      </c>
      <c r="M511" s="21">
        <f t="shared" si="37"/>
        <v>30</v>
      </c>
      <c r="N511" s="11" t="b">
        <v>0</v>
      </c>
      <c r="O511" s="11">
        <v>1</v>
      </c>
      <c r="P511" s="11" t="b">
        <v>0</v>
      </c>
      <c r="Q511" s="11" t="s">
        <v>8270</v>
      </c>
      <c r="R511" s="18">
        <f t="shared" si="38"/>
        <v>2E-3</v>
      </c>
      <c r="S511" s="19">
        <f t="shared" si="39"/>
        <v>10</v>
      </c>
      <c r="T511" s="11" t="s">
        <v>8310</v>
      </c>
      <c r="U511" s="11" t="s">
        <v>8316</v>
      </c>
    </row>
    <row r="512" spans="1:21" ht="42.75" x14ac:dyDescent="0.45">
      <c r="A512" s="11">
        <v>510</v>
      </c>
      <c r="B512" s="16" t="s">
        <v>511</v>
      </c>
      <c r="C512" s="16" t="s">
        <v>4620</v>
      </c>
      <c r="D512" s="23">
        <v>14000</v>
      </c>
      <c r="E512" s="23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7">
        <f t="shared" si="35"/>
        <v>42429.968043981477</v>
      </c>
      <c r="K512" s="11">
        <v>1454213639</v>
      </c>
      <c r="L512" s="17">
        <f t="shared" si="36"/>
        <v>42399.968043981477</v>
      </c>
      <c r="M512" s="21">
        <f t="shared" si="37"/>
        <v>30</v>
      </c>
      <c r="N512" s="11" t="b">
        <v>0</v>
      </c>
      <c r="O512" s="11">
        <v>0</v>
      </c>
      <c r="P512" s="11" t="b">
        <v>0</v>
      </c>
      <c r="Q512" s="11" t="s">
        <v>8270</v>
      </c>
      <c r="R512" s="18">
        <f t="shared" si="38"/>
        <v>0</v>
      </c>
      <c r="S512" s="19" t="e">
        <f t="shared" si="39"/>
        <v>#DIV/0!</v>
      </c>
      <c r="T512" s="11" t="s">
        <v>8310</v>
      </c>
      <c r="U512" s="11" t="s">
        <v>8316</v>
      </c>
    </row>
    <row r="513" spans="1:21" ht="42.75" x14ac:dyDescent="0.45">
      <c r="A513" s="11">
        <v>511</v>
      </c>
      <c r="B513" s="16" t="s">
        <v>512</v>
      </c>
      <c r="C513" s="16" t="s">
        <v>4621</v>
      </c>
      <c r="D513" s="23">
        <v>5000</v>
      </c>
      <c r="E513" s="23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7">
        <f t="shared" si="35"/>
        <v>41370.053032407406</v>
      </c>
      <c r="K513" s="11">
        <v>1362640582</v>
      </c>
      <c r="L513" s="17">
        <f t="shared" si="36"/>
        <v>41340.09469907407</v>
      </c>
      <c r="M513" s="21">
        <f t="shared" si="37"/>
        <v>29.958333333335759</v>
      </c>
      <c r="N513" s="11" t="b">
        <v>0</v>
      </c>
      <c r="O513" s="11">
        <v>5</v>
      </c>
      <c r="P513" s="11" t="b">
        <v>0</v>
      </c>
      <c r="Q513" s="11" t="s">
        <v>8270</v>
      </c>
      <c r="R513" s="18">
        <f t="shared" si="38"/>
        <v>0.03</v>
      </c>
      <c r="S513" s="19">
        <f t="shared" si="39"/>
        <v>30</v>
      </c>
      <c r="T513" s="11" t="s">
        <v>8310</v>
      </c>
      <c r="U513" s="11" t="s">
        <v>8316</v>
      </c>
    </row>
    <row r="514" spans="1:21" ht="42.75" x14ac:dyDescent="0.45">
      <c r="A514" s="11">
        <v>512</v>
      </c>
      <c r="B514" s="16" t="s">
        <v>513</v>
      </c>
      <c r="C514" s="16" t="s">
        <v>4622</v>
      </c>
      <c r="D514" s="23">
        <v>8000</v>
      </c>
      <c r="E514" s="23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7">
        <f t="shared" si="35"/>
        <v>42694.575543981475</v>
      </c>
      <c r="K514" s="11">
        <v>1475776127</v>
      </c>
      <c r="L514" s="17">
        <f t="shared" si="36"/>
        <v>42649.533877314818</v>
      </c>
      <c r="M514" s="21">
        <f t="shared" si="37"/>
        <v>45.041666666656965</v>
      </c>
      <c r="N514" s="11" t="b">
        <v>0</v>
      </c>
      <c r="O514" s="11">
        <v>2</v>
      </c>
      <c r="P514" s="11" t="b">
        <v>0</v>
      </c>
      <c r="Q514" s="11" t="s">
        <v>8270</v>
      </c>
      <c r="R514" s="18">
        <f t="shared" si="38"/>
        <v>1.3749999999999999E-3</v>
      </c>
      <c r="S514" s="19">
        <f t="shared" si="39"/>
        <v>5.5</v>
      </c>
      <c r="T514" s="11" t="s">
        <v>8310</v>
      </c>
      <c r="U514" s="11" t="s">
        <v>8316</v>
      </c>
    </row>
    <row r="515" spans="1:21" ht="28.5" x14ac:dyDescent="0.45">
      <c r="A515" s="11">
        <v>513</v>
      </c>
      <c r="B515" s="16" t="s">
        <v>514</v>
      </c>
      <c r="C515" s="16" t="s">
        <v>4623</v>
      </c>
      <c r="D515" s="23">
        <v>50000</v>
      </c>
      <c r="E515" s="23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7">
        <f t="shared" ref="J515:J578" si="40">(((I515/86400)+25569+(-5/24)))</f>
        <v>42597.083333333336</v>
      </c>
      <c r="K515" s="11">
        <v>1467387705</v>
      </c>
      <c r="L515" s="17">
        <f t="shared" ref="L515:L578" si="41">(((K515/86400)+25569+(-5/24)))</f>
        <v>42552.445659722223</v>
      </c>
      <c r="M515" s="21">
        <f t="shared" ref="M515:M578" si="42">J515-L515</f>
        <v>44.637673611112405</v>
      </c>
      <c r="N515" s="11" t="b">
        <v>0</v>
      </c>
      <c r="O515" s="11">
        <v>68</v>
      </c>
      <c r="P515" s="11" t="b">
        <v>0</v>
      </c>
      <c r="Q515" s="11" t="s">
        <v>8270</v>
      </c>
      <c r="R515" s="18">
        <f t="shared" ref="R515:R578" si="43">E515/D515</f>
        <v>0.13924</v>
      </c>
      <c r="S515" s="19">
        <f t="shared" ref="S515:S578" si="44">E515/O515</f>
        <v>102.38235294117646</v>
      </c>
      <c r="T515" s="11" t="s">
        <v>8310</v>
      </c>
      <c r="U515" s="11" t="s">
        <v>8316</v>
      </c>
    </row>
    <row r="516" spans="1:21" ht="42.75" x14ac:dyDescent="0.45">
      <c r="A516" s="11">
        <v>514</v>
      </c>
      <c r="B516" s="16" t="s">
        <v>515</v>
      </c>
      <c r="C516" s="16" t="s">
        <v>4624</v>
      </c>
      <c r="D516" s="23">
        <v>1500</v>
      </c>
      <c r="E516" s="23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7">
        <f t="shared" si="40"/>
        <v>41860.405636574069</v>
      </c>
      <c r="K516" s="11">
        <v>1405003447</v>
      </c>
      <c r="L516" s="17">
        <f t="shared" si="41"/>
        <v>41830.405636574069</v>
      </c>
      <c r="M516" s="21">
        <f t="shared" si="42"/>
        <v>30</v>
      </c>
      <c r="N516" s="11" t="b">
        <v>0</v>
      </c>
      <c r="O516" s="11">
        <v>3</v>
      </c>
      <c r="P516" s="11" t="b">
        <v>0</v>
      </c>
      <c r="Q516" s="11" t="s">
        <v>8270</v>
      </c>
      <c r="R516" s="18">
        <f t="shared" si="43"/>
        <v>3.3333333333333333E-2</v>
      </c>
      <c r="S516" s="19">
        <f t="shared" si="44"/>
        <v>16.666666666666668</v>
      </c>
      <c r="T516" s="11" t="s">
        <v>8310</v>
      </c>
      <c r="U516" s="11" t="s">
        <v>8316</v>
      </c>
    </row>
    <row r="517" spans="1:21" ht="42.75" x14ac:dyDescent="0.45">
      <c r="A517" s="11">
        <v>515</v>
      </c>
      <c r="B517" s="16" t="s">
        <v>516</v>
      </c>
      <c r="C517" s="16" t="s">
        <v>4625</v>
      </c>
      <c r="D517" s="23">
        <v>97000</v>
      </c>
      <c r="E517" s="23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7">
        <f t="shared" si="40"/>
        <v>42367.282418981478</v>
      </c>
      <c r="K517" s="11">
        <v>1447933601</v>
      </c>
      <c r="L517" s="17">
        <f t="shared" si="41"/>
        <v>42327.282418981478</v>
      </c>
      <c r="M517" s="21">
        <f t="shared" si="42"/>
        <v>40</v>
      </c>
      <c r="N517" s="11" t="b">
        <v>0</v>
      </c>
      <c r="O517" s="11">
        <v>34</v>
      </c>
      <c r="P517" s="11" t="b">
        <v>0</v>
      </c>
      <c r="Q517" s="11" t="s">
        <v>8270</v>
      </c>
      <c r="R517" s="18">
        <f t="shared" si="43"/>
        <v>0.25413402061855672</v>
      </c>
      <c r="S517" s="19">
        <f t="shared" si="44"/>
        <v>725.02941176470586</v>
      </c>
      <c r="T517" s="11" t="s">
        <v>8310</v>
      </c>
      <c r="U517" s="11" t="s">
        <v>8316</v>
      </c>
    </row>
    <row r="518" spans="1:21" ht="28.5" x14ac:dyDescent="0.45">
      <c r="A518" s="11">
        <v>516</v>
      </c>
      <c r="B518" s="16" t="s">
        <v>517</v>
      </c>
      <c r="C518" s="16" t="s">
        <v>4626</v>
      </c>
      <c r="D518" s="23">
        <v>5000</v>
      </c>
      <c r="E518" s="23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7">
        <f t="shared" si="40"/>
        <v>42151.570370370369</v>
      </c>
      <c r="K518" s="11">
        <v>1427568080</v>
      </c>
      <c r="L518" s="17">
        <f t="shared" si="41"/>
        <v>42091.570370370369</v>
      </c>
      <c r="M518" s="21">
        <f t="shared" si="42"/>
        <v>60</v>
      </c>
      <c r="N518" s="11" t="b">
        <v>0</v>
      </c>
      <c r="O518" s="11">
        <v>0</v>
      </c>
      <c r="P518" s="11" t="b">
        <v>0</v>
      </c>
      <c r="Q518" s="11" t="s">
        <v>8270</v>
      </c>
      <c r="R518" s="18">
        <f t="shared" si="43"/>
        <v>0</v>
      </c>
      <c r="S518" s="19" t="e">
        <f t="shared" si="44"/>
        <v>#DIV/0!</v>
      </c>
      <c r="T518" s="11" t="s">
        <v>8310</v>
      </c>
      <c r="U518" s="11" t="s">
        <v>8316</v>
      </c>
    </row>
    <row r="519" spans="1:21" ht="42.75" x14ac:dyDescent="0.45">
      <c r="A519" s="11">
        <v>517</v>
      </c>
      <c r="B519" s="16" t="s">
        <v>518</v>
      </c>
      <c r="C519" s="16" t="s">
        <v>4627</v>
      </c>
      <c r="D519" s="23">
        <v>15000</v>
      </c>
      <c r="E519" s="23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7">
        <f t="shared" si="40"/>
        <v>42768.406956018516</v>
      </c>
      <c r="K519" s="11">
        <v>1483454761</v>
      </c>
      <c r="L519" s="17">
        <f t="shared" si="41"/>
        <v>42738.406956018516</v>
      </c>
      <c r="M519" s="21">
        <f t="shared" si="42"/>
        <v>30</v>
      </c>
      <c r="N519" s="11" t="b">
        <v>0</v>
      </c>
      <c r="O519" s="11">
        <v>3</v>
      </c>
      <c r="P519" s="11" t="b">
        <v>0</v>
      </c>
      <c r="Q519" s="11" t="s">
        <v>8270</v>
      </c>
      <c r="R519" s="18">
        <f t="shared" si="43"/>
        <v>1.3666666666666667E-2</v>
      </c>
      <c r="S519" s="19">
        <f t="shared" si="44"/>
        <v>68.333333333333329</v>
      </c>
      <c r="T519" s="11" t="s">
        <v>8310</v>
      </c>
      <c r="U519" s="11" t="s">
        <v>8316</v>
      </c>
    </row>
    <row r="520" spans="1:21" ht="42.75" x14ac:dyDescent="0.45">
      <c r="A520" s="11">
        <v>518</v>
      </c>
      <c r="B520" s="16" t="s">
        <v>519</v>
      </c>
      <c r="C520" s="16" t="s">
        <v>4628</v>
      </c>
      <c r="D520" s="23">
        <v>7175</v>
      </c>
      <c r="E520" s="23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7">
        <f t="shared" si="40"/>
        <v>42253.406944444439</v>
      </c>
      <c r="K520" s="11">
        <v>1438958824</v>
      </c>
      <c r="L520" s="17">
        <f t="shared" si="41"/>
        <v>42223.407685185179</v>
      </c>
      <c r="M520" s="21">
        <f t="shared" si="42"/>
        <v>29.999259259260725</v>
      </c>
      <c r="N520" s="11" t="b">
        <v>0</v>
      </c>
      <c r="O520" s="11">
        <v>0</v>
      </c>
      <c r="P520" s="11" t="b">
        <v>0</v>
      </c>
      <c r="Q520" s="11" t="s">
        <v>8270</v>
      </c>
      <c r="R520" s="18">
        <f t="shared" si="43"/>
        <v>0</v>
      </c>
      <c r="S520" s="19" t="e">
        <f t="shared" si="44"/>
        <v>#DIV/0!</v>
      </c>
      <c r="T520" s="11" t="s">
        <v>8310</v>
      </c>
      <c r="U520" s="11" t="s">
        <v>8316</v>
      </c>
    </row>
    <row r="521" spans="1:21" ht="42.75" x14ac:dyDescent="0.45">
      <c r="A521" s="11">
        <v>519</v>
      </c>
      <c r="B521" s="16" t="s">
        <v>520</v>
      </c>
      <c r="C521" s="16" t="s">
        <v>4629</v>
      </c>
      <c r="D521" s="23">
        <v>12001</v>
      </c>
      <c r="E521" s="23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7">
        <f t="shared" si="40"/>
        <v>41248.183113425919</v>
      </c>
      <c r="K521" s="11">
        <v>1352107421</v>
      </c>
      <c r="L521" s="17">
        <f t="shared" si="41"/>
        <v>41218.183113425919</v>
      </c>
      <c r="M521" s="21">
        <f t="shared" si="42"/>
        <v>30</v>
      </c>
      <c r="N521" s="11" t="b">
        <v>0</v>
      </c>
      <c r="O521" s="11">
        <v>70</v>
      </c>
      <c r="P521" s="11" t="b">
        <v>0</v>
      </c>
      <c r="Q521" s="11" t="s">
        <v>8270</v>
      </c>
      <c r="R521" s="18">
        <f t="shared" si="43"/>
        <v>0.22881426547787684</v>
      </c>
      <c r="S521" s="19">
        <f t="shared" si="44"/>
        <v>39.228571428571428</v>
      </c>
      <c r="T521" s="11" t="s">
        <v>8310</v>
      </c>
      <c r="U521" s="11" t="s">
        <v>8316</v>
      </c>
    </row>
    <row r="522" spans="1:21" ht="42.75" x14ac:dyDescent="0.45">
      <c r="A522" s="11">
        <v>520</v>
      </c>
      <c r="B522" s="16" t="s">
        <v>521</v>
      </c>
      <c r="C522" s="16" t="s">
        <v>4630</v>
      </c>
      <c r="D522" s="23">
        <v>5000</v>
      </c>
      <c r="E522" s="23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7">
        <f t="shared" si="40"/>
        <v>42348.493761574071</v>
      </c>
      <c r="K522" s="11">
        <v>1447174261</v>
      </c>
      <c r="L522" s="17">
        <f t="shared" si="41"/>
        <v>42318.493761574071</v>
      </c>
      <c r="M522" s="21">
        <f t="shared" si="42"/>
        <v>30</v>
      </c>
      <c r="N522" s="11" t="b">
        <v>0</v>
      </c>
      <c r="O522" s="11">
        <v>34</v>
      </c>
      <c r="P522" s="11" t="b">
        <v>1</v>
      </c>
      <c r="Q522" s="11" t="s">
        <v>8271</v>
      </c>
      <c r="R522" s="18">
        <f t="shared" si="43"/>
        <v>1.0209999999999999</v>
      </c>
      <c r="S522" s="19">
        <f t="shared" si="44"/>
        <v>150.14705882352942</v>
      </c>
      <c r="T522" s="11" t="s">
        <v>8317</v>
      </c>
      <c r="U522" s="11" t="s">
        <v>8318</v>
      </c>
    </row>
    <row r="523" spans="1:21" ht="42.75" x14ac:dyDescent="0.45">
      <c r="A523" s="11">
        <v>521</v>
      </c>
      <c r="B523" s="16" t="s">
        <v>522</v>
      </c>
      <c r="C523" s="16" t="s">
        <v>4631</v>
      </c>
      <c r="D523" s="23">
        <v>5000</v>
      </c>
      <c r="E523" s="23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7">
        <f t="shared" si="40"/>
        <v>42674.999305555553</v>
      </c>
      <c r="K523" s="11">
        <v>1475460819</v>
      </c>
      <c r="L523" s="17">
        <f t="shared" si="41"/>
        <v>42645.884479166663</v>
      </c>
      <c r="M523" s="21">
        <f t="shared" si="42"/>
        <v>29.114826388889924</v>
      </c>
      <c r="N523" s="11" t="b">
        <v>0</v>
      </c>
      <c r="O523" s="11">
        <v>56</v>
      </c>
      <c r="P523" s="11" t="b">
        <v>1</v>
      </c>
      <c r="Q523" s="11" t="s">
        <v>8271</v>
      </c>
      <c r="R523" s="18">
        <f t="shared" si="43"/>
        <v>1.0464</v>
      </c>
      <c r="S523" s="19">
        <f t="shared" si="44"/>
        <v>93.428571428571431</v>
      </c>
      <c r="T523" s="11" t="s">
        <v>8317</v>
      </c>
      <c r="U523" s="11" t="s">
        <v>8318</v>
      </c>
    </row>
    <row r="524" spans="1:21" ht="42.75" x14ac:dyDescent="0.45">
      <c r="A524" s="11">
        <v>522</v>
      </c>
      <c r="B524" s="16" t="s">
        <v>523</v>
      </c>
      <c r="C524" s="16" t="s">
        <v>4632</v>
      </c>
      <c r="D524" s="23">
        <v>3000</v>
      </c>
      <c r="E524" s="23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7">
        <f t="shared" si="40"/>
        <v>42449.790798611109</v>
      </c>
      <c r="K524" s="11">
        <v>1456793925</v>
      </c>
      <c r="L524" s="17">
        <f t="shared" si="41"/>
        <v>42429.832465277774</v>
      </c>
      <c r="M524" s="21">
        <f t="shared" si="42"/>
        <v>19.958333333335759</v>
      </c>
      <c r="N524" s="11" t="b">
        <v>0</v>
      </c>
      <c r="O524" s="11">
        <v>31</v>
      </c>
      <c r="P524" s="11" t="b">
        <v>1</v>
      </c>
      <c r="Q524" s="11" t="s">
        <v>8271</v>
      </c>
      <c r="R524" s="18">
        <f t="shared" si="43"/>
        <v>1.1466666666666667</v>
      </c>
      <c r="S524" s="19">
        <f t="shared" si="44"/>
        <v>110.96774193548387</v>
      </c>
      <c r="T524" s="11" t="s">
        <v>8317</v>
      </c>
      <c r="U524" s="11" t="s">
        <v>8318</v>
      </c>
    </row>
    <row r="525" spans="1:21" ht="42.75" x14ac:dyDescent="0.45">
      <c r="A525" s="11">
        <v>523</v>
      </c>
      <c r="B525" s="16" t="s">
        <v>524</v>
      </c>
      <c r="C525" s="16" t="s">
        <v>4633</v>
      </c>
      <c r="D525" s="23">
        <v>5000</v>
      </c>
      <c r="E525" s="23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7">
        <f t="shared" si="40"/>
        <v>42267.924490740734</v>
      </c>
      <c r="K525" s="11">
        <v>1440213076</v>
      </c>
      <c r="L525" s="17">
        <f t="shared" si="41"/>
        <v>42237.924490740734</v>
      </c>
      <c r="M525" s="21">
        <f t="shared" si="42"/>
        <v>30</v>
      </c>
      <c r="N525" s="11" t="b">
        <v>0</v>
      </c>
      <c r="O525" s="11">
        <v>84</v>
      </c>
      <c r="P525" s="11" t="b">
        <v>1</v>
      </c>
      <c r="Q525" s="11" t="s">
        <v>8271</v>
      </c>
      <c r="R525" s="18">
        <f t="shared" si="43"/>
        <v>1.206</v>
      </c>
      <c r="S525" s="19">
        <f t="shared" si="44"/>
        <v>71.785714285714292</v>
      </c>
      <c r="T525" s="11" t="s">
        <v>8317</v>
      </c>
      <c r="U525" s="11" t="s">
        <v>8318</v>
      </c>
    </row>
    <row r="526" spans="1:21" ht="42.75" x14ac:dyDescent="0.45">
      <c r="A526" s="11">
        <v>524</v>
      </c>
      <c r="B526" s="16" t="s">
        <v>525</v>
      </c>
      <c r="C526" s="16" t="s">
        <v>4634</v>
      </c>
      <c r="D526" s="23">
        <v>3500</v>
      </c>
      <c r="E526" s="23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7">
        <f t="shared" si="40"/>
        <v>42522.508900462963</v>
      </c>
      <c r="K526" s="11">
        <v>1462209169</v>
      </c>
      <c r="L526" s="17">
        <f t="shared" si="41"/>
        <v>42492.508900462963</v>
      </c>
      <c r="M526" s="21">
        <f t="shared" si="42"/>
        <v>30</v>
      </c>
      <c r="N526" s="11" t="b">
        <v>0</v>
      </c>
      <c r="O526" s="11">
        <v>130</v>
      </c>
      <c r="P526" s="11" t="b">
        <v>1</v>
      </c>
      <c r="Q526" s="11" t="s">
        <v>8271</v>
      </c>
      <c r="R526" s="18">
        <f t="shared" si="43"/>
        <v>1.0867285714285715</v>
      </c>
      <c r="S526" s="19">
        <f t="shared" si="44"/>
        <v>29.258076923076924</v>
      </c>
      <c r="T526" s="11" t="s">
        <v>8317</v>
      </c>
      <c r="U526" s="11" t="s">
        <v>8318</v>
      </c>
    </row>
    <row r="527" spans="1:21" ht="57" x14ac:dyDescent="0.45">
      <c r="A527" s="11">
        <v>525</v>
      </c>
      <c r="B527" s="16" t="s">
        <v>526</v>
      </c>
      <c r="C527" s="16" t="s">
        <v>4635</v>
      </c>
      <c r="D527" s="23">
        <v>12000</v>
      </c>
      <c r="E527" s="23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7">
        <f t="shared" si="40"/>
        <v>41895.192604166667</v>
      </c>
      <c r="K527" s="11">
        <v>1406713041</v>
      </c>
      <c r="L527" s="17">
        <f t="shared" si="41"/>
        <v>41850.192604166667</v>
      </c>
      <c r="M527" s="21">
        <f t="shared" si="42"/>
        <v>45</v>
      </c>
      <c r="N527" s="11" t="b">
        <v>0</v>
      </c>
      <c r="O527" s="11">
        <v>12</v>
      </c>
      <c r="P527" s="11" t="b">
        <v>1</v>
      </c>
      <c r="Q527" s="11" t="s">
        <v>8271</v>
      </c>
      <c r="R527" s="18">
        <f t="shared" si="43"/>
        <v>1</v>
      </c>
      <c r="S527" s="19">
        <f t="shared" si="44"/>
        <v>1000</v>
      </c>
      <c r="T527" s="11" t="s">
        <v>8317</v>
      </c>
      <c r="U527" s="11" t="s">
        <v>8318</v>
      </c>
    </row>
    <row r="528" spans="1:21" ht="42.75" x14ac:dyDescent="0.45">
      <c r="A528" s="11">
        <v>526</v>
      </c>
      <c r="B528" s="16" t="s">
        <v>527</v>
      </c>
      <c r="C528" s="16" t="s">
        <v>4636</v>
      </c>
      <c r="D528" s="23">
        <v>1500</v>
      </c>
      <c r="E528" s="23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7">
        <f t="shared" si="40"/>
        <v>42223.499999999993</v>
      </c>
      <c r="K528" s="11">
        <v>1436278344</v>
      </c>
      <c r="L528" s="17">
        <f t="shared" si="41"/>
        <v>42192.383611111109</v>
      </c>
      <c r="M528" s="21">
        <f t="shared" si="42"/>
        <v>31.116388888884103</v>
      </c>
      <c r="N528" s="11" t="b">
        <v>0</v>
      </c>
      <c r="O528" s="11">
        <v>23</v>
      </c>
      <c r="P528" s="11" t="b">
        <v>1</v>
      </c>
      <c r="Q528" s="11" t="s">
        <v>8271</v>
      </c>
      <c r="R528" s="18">
        <f t="shared" si="43"/>
        <v>1.1399999999999999</v>
      </c>
      <c r="S528" s="19">
        <f t="shared" si="44"/>
        <v>74.347826086956516</v>
      </c>
      <c r="T528" s="11" t="s">
        <v>8317</v>
      </c>
      <c r="U528" s="11" t="s">
        <v>8318</v>
      </c>
    </row>
    <row r="529" spans="1:21" ht="57" x14ac:dyDescent="0.45">
      <c r="A529" s="11">
        <v>527</v>
      </c>
      <c r="B529" s="16" t="s">
        <v>528</v>
      </c>
      <c r="C529" s="16" t="s">
        <v>4637</v>
      </c>
      <c r="D529" s="23">
        <v>10000</v>
      </c>
      <c r="E529" s="23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7">
        <f t="shared" si="40"/>
        <v>42783.461805555555</v>
      </c>
      <c r="K529" s="11">
        <v>1484715366</v>
      </c>
      <c r="L529" s="17">
        <f t="shared" si="41"/>
        <v>42752.997291666667</v>
      </c>
      <c r="M529" s="21">
        <f t="shared" si="42"/>
        <v>30.464513888888177</v>
      </c>
      <c r="N529" s="11" t="b">
        <v>0</v>
      </c>
      <c r="O529" s="11">
        <v>158</v>
      </c>
      <c r="P529" s="11" t="b">
        <v>1</v>
      </c>
      <c r="Q529" s="11" t="s">
        <v>8271</v>
      </c>
      <c r="R529" s="18">
        <f t="shared" si="43"/>
        <v>1.0085</v>
      </c>
      <c r="S529" s="19">
        <f t="shared" si="44"/>
        <v>63.829113924050631</v>
      </c>
      <c r="T529" s="11" t="s">
        <v>8317</v>
      </c>
      <c r="U529" s="11" t="s">
        <v>8318</v>
      </c>
    </row>
    <row r="530" spans="1:21" ht="28.5" x14ac:dyDescent="0.45">
      <c r="A530" s="11">
        <v>528</v>
      </c>
      <c r="B530" s="16" t="s">
        <v>529</v>
      </c>
      <c r="C530" s="16" t="s">
        <v>4638</v>
      </c>
      <c r="D530" s="23">
        <v>1150</v>
      </c>
      <c r="E530" s="23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7">
        <f t="shared" si="40"/>
        <v>42176.680555555555</v>
      </c>
      <c r="K530" s="11">
        <v>1433109907</v>
      </c>
      <c r="L530" s="17">
        <f t="shared" si="41"/>
        <v>42155.71188657407</v>
      </c>
      <c r="M530" s="21">
        <f t="shared" si="42"/>
        <v>20.96866898148437</v>
      </c>
      <c r="N530" s="11" t="b">
        <v>0</v>
      </c>
      <c r="O530" s="11">
        <v>30</v>
      </c>
      <c r="P530" s="11" t="b">
        <v>1</v>
      </c>
      <c r="Q530" s="11" t="s">
        <v>8271</v>
      </c>
      <c r="R530" s="18">
        <f t="shared" si="43"/>
        <v>1.1565217391304348</v>
      </c>
      <c r="S530" s="19">
        <f t="shared" si="44"/>
        <v>44.333333333333336</v>
      </c>
      <c r="T530" s="11" t="s">
        <v>8317</v>
      </c>
      <c r="U530" s="11" t="s">
        <v>8318</v>
      </c>
    </row>
    <row r="531" spans="1:21" ht="42.75" x14ac:dyDescent="0.45">
      <c r="A531" s="11">
        <v>529</v>
      </c>
      <c r="B531" s="16" t="s">
        <v>530</v>
      </c>
      <c r="C531" s="16" t="s">
        <v>4639</v>
      </c>
      <c r="D531" s="23">
        <v>1200</v>
      </c>
      <c r="E531" s="23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7">
        <f t="shared" si="40"/>
        <v>42745.999999999993</v>
      </c>
      <c r="K531" s="11">
        <v>1482281094</v>
      </c>
      <c r="L531" s="17">
        <f t="shared" si="41"/>
        <v>42724.822847222218</v>
      </c>
      <c r="M531" s="21">
        <f t="shared" si="42"/>
        <v>21.177152777774609</v>
      </c>
      <c r="N531" s="11" t="b">
        <v>0</v>
      </c>
      <c r="O531" s="11">
        <v>18</v>
      </c>
      <c r="P531" s="11" t="b">
        <v>1</v>
      </c>
      <c r="Q531" s="11" t="s">
        <v>8271</v>
      </c>
      <c r="R531" s="18">
        <f t="shared" si="43"/>
        <v>1.3041666666666667</v>
      </c>
      <c r="S531" s="19">
        <f t="shared" si="44"/>
        <v>86.944444444444443</v>
      </c>
      <c r="T531" s="11" t="s">
        <v>8317</v>
      </c>
      <c r="U531" s="11" t="s">
        <v>8318</v>
      </c>
    </row>
    <row r="532" spans="1:21" ht="42.75" x14ac:dyDescent="0.45">
      <c r="A532" s="11">
        <v>530</v>
      </c>
      <c r="B532" s="16" t="s">
        <v>531</v>
      </c>
      <c r="C532" s="16" t="s">
        <v>4640</v>
      </c>
      <c r="D532" s="23">
        <v>3405</v>
      </c>
      <c r="E532" s="23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7">
        <f t="shared" si="40"/>
        <v>42178.874999999993</v>
      </c>
      <c r="K532" s="11">
        <v>1433254268</v>
      </c>
      <c r="L532" s="17">
        <f t="shared" si="41"/>
        <v>42157.382731481477</v>
      </c>
      <c r="M532" s="21">
        <f t="shared" si="42"/>
        <v>21.49226851851563</v>
      </c>
      <c r="N532" s="11" t="b">
        <v>0</v>
      </c>
      <c r="O532" s="11">
        <v>29</v>
      </c>
      <c r="P532" s="11" t="b">
        <v>1</v>
      </c>
      <c r="Q532" s="11" t="s">
        <v>8271</v>
      </c>
      <c r="R532" s="18">
        <f t="shared" si="43"/>
        <v>1.0778267254038179</v>
      </c>
      <c r="S532" s="19">
        <f t="shared" si="44"/>
        <v>126.55172413793103</v>
      </c>
      <c r="T532" s="11" t="s">
        <v>8317</v>
      </c>
      <c r="U532" s="11" t="s">
        <v>8318</v>
      </c>
    </row>
    <row r="533" spans="1:21" ht="42.75" x14ac:dyDescent="0.45">
      <c r="A533" s="11">
        <v>531</v>
      </c>
      <c r="B533" s="16" t="s">
        <v>532</v>
      </c>
      <c r="C533" s="16" t="s">
        <v>4641</v>
      </c>
      <c r="D533" s="23">
        <v>4000</v>
      </c>
      <c r="E533" s="23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7">
        <f t="shared" si="40"/>
        <v>42721.082638888889</v>
      </c>
      <c r="K533" s="11">
        <v>1478050429</v>
      </c>
      <c r="L533" s="17">
        <f t="shared" si="41"/>
        <v>42675.856817129628</v>
      </c>
      <c r="M533" s="21">
        <f t="shared" si="42"/>
        <v>45.225821759260725</v>
      </c>
      <c r="N533" s="11" t="b">
        <v>0</v>
      </c>
      <c r="O533" s="11">
        <v>31</v>
      </c>
      <c r="P533" s="11" t="b">
        <v>1</v>
      </c>
      <c r="Q533" s="11" t="s">
        <v>8271</v>
      </c>
      <c r="R533" s="18">
        <f t="shared" si="43"/>
        <v>1</v>
      </c>
      <c r="S533" s="19">
        <f t="shared" si="44"/>
        <v>129.03225806451613</v>
      </c>
      <c r="T533" s="11" t="s">
        <v>8317</v>
      </c>
      <c r="U533" s="11" t="s">
        <v>8318</v>
      </c>
    </row>
    <row r="534" spans="1:21" ht="42.75" x14ac:dyDescent="0.45">
      <c r="A534" s="11">
        <v>532</v>
      </c>
      <c r="B534" s="16" t="s">
        <v>533</v>
      </c>
      <c r="C534" s="16" t="s">
        <v>4642</v>
      </c>
      <c r="D534" s="23">
        <v>10000</v>
      </c>
      <c r="E534" s="23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7">
        <f t="shared" si="40"/>
        <v>42502.798703703702</v>
      </c>
      <c r="K534" s="11">
        <v>1460506208</v>
      </c>
      <c r="L534" s="17">
        <f t="shared" si="41"/>
        <v>42472.798703703702</v>
      </c>
      <c r="M534" s="21">
        <f t="shared" si="42"/>
        <v>30</v>
      </c>
      <c r="N534" s="11" t="b">
        <v>0</v>
      </c>
      <c r="O534" s="11">
        <v>173</v>
      </c>
      <c r="P534" s="11" t="b">
        <v>1</v>
      </c>
      <c r="Q534" s="11" t="s">
        <v>8271</v>
      </c>
      <c r="R534" s="18">
        <f t="shared" si="43"/>
        <v>1.2324999999999999</v>
      </c>
      <c r="S534" s="19">
        <f t="shared" si="44"/>
        <v>71.242774566473983</v>
      </c>
      <c r="T534" s="11" t="s">
        <v>8317</v>
      </c>
      <c r="U534" s="11" t="s">
        <v>8318</v>
      </c>
    </row>
    <row r="535" spans="1:21" ht="42.75" x14ac:dyDescent="0.45">
      <c r="A535" s="11">
        <v>533</v>
      </c>
      <c r="B535" s="16" t="s">
        <v>534</v>
      </c>
      <c r="C535" s="16" t="s">
        <v>4643</v>
      </c>
      <c r="D535" s="23">
        <v>2000</v>
      </c>
      <c r="E535" s="23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7">
        <f t="shared" si="40"/>
        <v>42506.226446759254</v>
      </c>
      <c r="K535" s="11">
        <v>1461320765</v>
      </c>
      <c r="L535" s="17">
        <f t="shared" si="41"/>
        <v>42482.226446759254</v>
      </c>
      <c r="M535" s="21">
        <f t="shared" si="42"/>
        <v>24</v>
      </c>
      <c r="N535" s="11" t="b">
        <v>0</v>
      </c>
      <c r="O535" s="11">
        <v>17</v>
      </c>
      <c r="P535" s="11" t="b">
        <v>1</v>
      </c>
      <c r="Q535" s="11" t="s">
        <v>8271</v>
      </c>
      <c r="R535" s="18">
        <f t="shared" si="43"/>
        <v>1.002</v>
      </c>
      <c r="S535" s="19">
        <f t="shared" si="44"/>
        <v>117.88235294117646</v>
      </c>
      <c r="T535" s="11" t="s">
        <v>8317</v>
      </c>
      <c r="U535" s="11" t="s">
        <v>8318</v>
      </c>
    </row>
    <row r="536" spans="1:21" ht="42.75" x14ac:dyDescent="0.45">
      <c r="A536" s="11">
        <v>534</v>
      </c>
      <c r="B536" s="16" t="s">
        <v>535</v>
      </c>
      <c r="C536" s="16" t="s">
        <v>4644</v>
      </c>
      <c r="D536" s="23">
        <v>15000</v>
      </c>
      <c r="E536" s="23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7">
        <f t="shared" si="40"/>
        <v>42309.749999999993</v>
      </c>
      <c r="K536" s="11">
        <v>1443036470</v>
      </c>
      <c r="L536" s="17">
        <f t="shared" si="41"/>
        <v>42270.602662037032</v>
      </c>
      <c r="M536" s="21">
        <f t="shared" si="42"/>
        <v>39.147337962960592</v>
      </c>
      <c r="N536" s="11" t="b">
        <v>0</v>
      </c>
      <c r="O536" s="11">
        <v>48</v>
      </c>
      <c r="P536" s="11" t="b">
        <v>1</v>
      </c>
      <c r="Q536" s="11" t="s">
        <v>8271</v>
      </c>
      <c r="R536" s="18">
        <f t="shared" si="43"/>
        <v>1.0466666666666666</v>
      </c>
      <c r="S536" s="19">
        <f t="shared" si="44"/>
        <v>327.08333333333331</v>
      </c>
      <c r="T536" s="11" t="s">
        <v>8317</v>
      </c>
      <c r="U536" s="11" t="s">
        <v>8318</v>
      </c>
    </row>
    <row r="537" spans="1:21" ht="28.5" x14ac:dyDescent="0.45">
      <c r="A537" s="11">
        <v>535</v>
      </c>
      <c r="B537" s="16" t="s">
        <v>536</v>
      </c>
      <c r="C537" s="16" t="s">
        <v>4645</v>
      </c>
      <c r="D537" s="23">
        <v>2000</v>
      </c>
      <c r="E537" s="23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7">
        <f t="shared" si="40"/>
        <v>42741.336863425924</v>
      </c>
      <c r="K537" s="11">
        <v>1481115905</v>
      </c>
      <c r="L537" s="17">
        <f t="shared" si="41"/>
        <v>42711.336863425924</v>
      </c>
      <c r="M537" s="21">
        <f t="shared" si="42"/>
        <v>30</v>
      </c>
      <c r="N537" s="11" t="b">
        <v>0</v>
      </c>
      <c r="O537" s="11">
        <v>59</v>
      </c>
      <c r="P537" s="11" t="b">
        <v>1</v>
      </c>
      <c r="Q537" s="11" t="s">
        <v>8271</v>
      </c>
      <c r="R537" s="18">
        <f t="shared" si="43"/>
        <v>1.0249999999999999</v>
      </c>
      <c r="S537" s="19">
        <f t="shared" si="44"/>
        <v>34.745762711864408</v>
      </c>
      <c r="T537" s="11" t="s">
        <v>8317</v>
      </c>
      <c r="U537" s="11" t="s">
        <v>8318</v>
      </c>
    </row>
    <row r="538" spans="1:21" ht="42.75" x14ac:dyDescent="0.45">
      <c r="A538" s="11">
        <v>536</v>
      </c>
      <c r="B538" s="16" t="s">
        <v>537</v>
      </c>
      <c r="C538" s="16" t="s">
        <v>4646</v>
      </c>
      <c r="D538" s="23">
        <v>3300</v>
      </c>
      <c r="E538" s="23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7">
        <f t="shared" si="40"/>
        <v>42219.541666666664</v>
      </c>
      <c r="K538" s="11">
        <v>1435133807</v>
      </c>
      <c r="L538" s="17">
        <f t="shared" si="41"/>
        <v>42179.136655092589</v>
      </c>
      <c r="M538" s="21">
        <f t="shared" si="42"/>
        <v>40.405011574075615</v>
      </c>
      <c r="N538" s="11" t="b">
        <v>0</v>
      </c>
      <c r="O538" s="11">
        <v>39</v>
      </c>
      <c r="P538" s="11" t="b">
        <v>1</v>
      </c>
      <c r="Q538" s="11" t="s">
        <v>8271</v>
      </c>
      <c r="R538" s="18">
        <f t="shared" si="43"/>
        <v>1.1825757575757576</v>
      </c>
      <c r="S538" s="19">
        <f t="shared" si="44"/>
        <v>100.06410256410257</v>
      </c>
      <c r="T538" s="11" t="s">
        <v>8317</v>
      </c>
      <c r="U538" s="11" t="s">
        <v>8318</v>
      </c>
    </row>
    <row r="539" spans="1:21" ht="42.75" x14ac:dyDescent="0.45">
      <c r="A539" s="11">
        <v>537</v>
      </c>
      <c r="B539" s="16" t="s">
        <v>538</v>
      </c>
      <c r="C539" s="16" t="s">
        <v>4647</v>
      </c>
      <c r="D539" s="23">
        <v>2000</v>
      </c>
      <c r="E539" s="23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7">
        <f t="shared" si="40"/>
        <v>42312.601747685178</v>
      </c>
      <c r="K539" s="11">
        <v>1444069591</v>
      </c>
      <c r="L539" s="17">
        <f t="shared" si="41"/>
        <v>42282.560081018521</v>
      </c>
      <c r="M539" s="21">
        <f t="shared" si="42"/>
        <v>30.041666666656965</v>
      </c>
      <c r="N539" s="11" t="b">
        <v>0</v>
      </c>
      <c r="O539" s="11">
        <v>59</v>
      </c>
      <c r="P539" s="11" t="b">
        <v>1</v>
      </c>
      <c r="Q539" s="11" t="s">
        <v>8271</v>
      </c>
      <c r="R539" s="18">
        <f t="shared" si="43"/>
        <v>1.2050000000000001</v>
      </c>
      <c r="S539" s="19">
        <f t="shared" si="44"/>
        <v>40.847457627118644</v>
      </c>
      <c r="T539" s="11" t="s">
        <v>8317</v>
      </c>
      <c r="U539" s="11" t="s">
        <v>8318</v>
      </c>
    </row>
    <row r="540" spans="1:21" ht="42.75" x14ac:dyDescent="0.45">
      <c r="A540" s="11">
        <v>538</v>
      </c>
      <c r="B540" s="16" t="s">
        <v>539</v>
      </c>
      <c r="C540" s="16" t="s">
        <v>4648</v>
      </c>
      <c r="D540" s="23">
        <v>5000</v>
      </c>
      <c r="E540" s="23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7">
        <f t="shared" si="40"/>
        <v>42503.586377314808</v>
      </c>
      <c r="K540" s="11">
        <v>1460574263</v>
      </c>
      <c r="L540" s="17">
        <f t="shared" si="41"/>
        <v>42473.586377314808</v>
      </c>
      <c r="M540" s="21">
        <f t="shared" si="42"/>
        <v>30</v>
      </c>
      <c r="N540" s="11" t="b">
        <v>0</v>
      </c>
      <c r="O540" s="11">
        <v>60</v>
      </c>
      <c r="P540" s="11" t="b">
        <v>1</v>
      </c>
      <c r="Q540" s="11" t="s">
        <v>8271</v>
      </c>
      <c r="R540" s="18">
        <f t="shared" si="43"/>
        <v>3.0242</v>
      </c>
      <c r="S540" s="19">
        <f t="shared" si="44"/>
        <v>252.01666666666668</v>
      </c>
      <c r="T540" s="11" t="s">
        <v>8317</v>
      </c>
      <c r="U540" s="11" t="s">
        <v>8318</v>
      </c>
    </row>
    <row r="541" spans="1:21" ht="42.75" x14ac:dyDescent="0.45">
      <c r="A541" s="11">
        <v>539</v>
      </c>
      <c r="B541" s="16" t="s">
        <v>540</v>
      </c>
      <c r="C541" s="16" t="s">
        <v>4649</v>
      </c>
      <c r="D541" s="23">
        <v>500</v>
      </c>
      <c r="E541" s="23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7">
        <f t="shared" si="40"/>
        <v>42555.841516203705</v>
      </c>
      <c r="K541" s="11">
        <v>1465866707</v>
      </c>
      <c r="L541" s="17">
        <f t="shared" si="41"/>
        <v>42534.841516203705</v>
      </c>
      <c r="M541" s="21">
        <f t="shared" si="42"/>
        <v>21</v>
      </c>
      <c r="N541" s="11" t="b">
        <v>0</v>
      </c>
      <c r="O541" s="11">
        <v>20</v>
      </c>
      <c r="P541" s="11" t="b">
        <v>1</v>
      </c>
      <c r="Q541" s="11" t="s">
        <v>8271</v>
      </c>
      <c r="R541" s="18">
        <f t="shared" si="43"/>
        <v>1.00644</v>
      </c>
      <c r="S541" s="19">
        <f t="shared" si="44"/>
        <v>25.161000000000001</v>
      </c>
      <c r="T541" s="11" t="s">
        <v>8317</v>
      </c>
      <c r="U541" s="11" t="s">
        <v>8318</v>
      </c>
    </row>
    <row r="542" spans="1:21" ht="57" x14ac:dyDescent="0.45">
      <c r="A542" s="11">
        <v>540</v>
      </c>
      <c r="B542" s="16" t="s">
        <v>541</v>
      </c>
      <c r="C542" s="16" t="s">
        <v>4650</v>
      </c>
      <c r="D542" s="23">
        <v>15000</v>
      </c>
      <c r="E542" s="23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7">
        <f t="shared" si="40"/>
        <v>42039.608865740738</v>
      </c>
      <c r="K542" s="11">
        <v>1420486606</v>
      </c>
      <c r="L542" s="17">
        <f t="shared" si="41"/>
        <v>42009.608865740738</v>
      </c>
      <c r="M542" s="21">
        <f t="shared" si="42"/>
        <v>30</v>
      </c>
      <c r="N542" s="11" t="b">
        <v>0</v>
      </c>
      <c r="O542" s="11">
        <v>1</v>
      </c>
      <c r="P542" s="11" t="b">
        <v>0</v>
      </c>
      <c r="Q542" s="11" t="s">
        <v>8272</v>
      </c>
      <c r="R542" s="18">
        <f t="shared" si="43"/>
        <v>6.666666666666667E-5</v>
      </c>
      <c r="S542" s="19">
        <f t="shared" si="44"/>
        <v>1</v>
      </c>
      <c r="T542" s="11" t="s">
        <v>8319</v>
      </c>
      <c r="U542" s="11" t="s">
        <v>8320</v>
      </c>
    </row>
    <row r="543" spans="1:21" ht="42.75" x14ac:dyDescent="0.45">
      <c r="A543" s="11">
        <v>541</v>
      </c>
      <c r="B543" s="16" t="s">
        <v>542</v>
      </c>
      <c r="C543" s="16" t="s">
        <v>4651</v>
      </c>
      <c r="D543" s="23">
        <v>4500</v>
      </c>
      <c r="E543" s="23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7">
        <f t="shared" si="40"/>
        <v>42305.838356481479</v>
      </c>
      <c r="K543" s="11">
        <v>1443488834</v>
      </c>
      <c r="L543" s="17">
        <f t="shared" si="41"/>
        <v>42275.838356481479</v>
      </c>
      <c r="M543" s="21">
        <f t="shared" si="42"/>
        <v>30</v>
      </c>
      <c r="N543" s="11" t="b">
        <v>0</v>
      </c>
      <c r="O543" s="11">
        <v>1</v>
      </c>
      <c r="P543" s="11" t="b">
        <v>0</v>
      </c>
      <c r="Q543" s="11" t="s">
        <v>8272</v>
      </c>
      <c r="R543" s="18">
        <f t="shared" si="43"/>
        <v>5.5555555555555558E-3</v>
      </c>
      <c r="S543" s="19">
        <f t="shared" si="44"/>
        <v>25</v>
      </c>
      <c r="T543" s="11" t="s">
        <v>8319</v>
      </c>
      <c r="U543" s="11" t="s">
        <v>8320</v>
      </c>
    </row>
    <row r="544" spans="1:21" ht="42.75" x14ac:dyDescent="0.45">
      <c r="A544" s="11">
        <v>542</v>
      </c>
      <c r="B544" s="16" t="s">
        <v>543</v>
      </c>
      <c r="C544" s="16" t="s">
        <v>4652</v>
      </c>
      <c r="D544" s="23">
        <v>250000</v>
      </c>
      <c r="E544" s="23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7">
        <f t="shared" si="40"/>
        <v>42493.487453703703</v>
      </c>
      <c r="K544" s="11">
        <v>1457113316</v>
      </c>
      <c r="L544" s="17">
        <f t="shared" si="41"/>
        <v>42433.529120370367</v>
      </c>
      <c r="M544" s="21">
        <f t="shared" si="42"/>
        <v>59.958333333335759</v>
      </c>
      <c r="N544" s="11" t="b">
        <v>0</v>
      </c>
      <c r="O544" s="11">
        <v>1</v>
      </c>
      <c r="P544" s="11" t="b">
        <v>0</v>
      </c>
      <c r="Q544" s="11" t="s">
        <v>8272</v>
      </c>
      <c r="R544" s="18">
        <f t="shared" si="43"/>
        <v>3.9999999999999998E-6</v>
      </c>
      <c r="S544" s="19">
        <f t="shared" si="44"/>
        <v>1</v>
      </c>
      <c r="T544" s="11" t="s">
        <v>8319</v>
      </c>
      <c r="U544" s="11" t="s">
        <v>8320</v>
      </c>
    </row>
    <row r="545" spans="1:21" ht="42.75" x14ac:dyDescent="0.45">
      <c r="A545" s="11">
        <v>543</v>
      </c>
      <c r="B545" s="16" t="s">
        <v>544</v>
      </c>
      <c r="C545" s="16" t="s">
        <v>4653</v>
      </c>
      <c r="D545" s="23">
        <v>22000</v>
      </c>
      <c r="E545" s="23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7">
        <f t="shared" si="40"/>
        <v>41943.88381944444</v>
      </c>
      <c r="K545" s="11">
        <v>1412215962</v>
      </c>
      <c r="L545" s="17">
        <f t="shared" si="41"/>
        <v>41913.88381944444</v>
      </c>
      <c r="M545" s="21">
        <f t="shared" si="42"/>
        <v>30</v>
      </c>
      <c r="N545" s="11" t="b">
        <v>0</v>
      </c>
      <c r="O545" s="11">
        <v>2</v>
      </c>
      <c r="P545" s="11" t="b">
        <v>0</v>
      </c>
      <c r="Q545" s="11" t="s">
        <v>8272</v>
      </c>
      <c r="R545" s="18">
        <f t="shared" si="43"/>
        <v>3.1818181818181819E-3</v>
      </c>
      <c r="S545" s="19">
        <f t="shared" si="44"/>
        <v>35</v>
      </c>
      <c r="T545" s="11" t="s">
        <v>8319</v>
      </c>
      <c r="U545" s="11" t="s">
        <v>8320</v>
      </c>
    </row>
    <row r="546" spans="1:21" ht="42.75" x14ac:dyDescent="0.45">
      <c r="A546" s="11">
        <v>544</v>
      </c>
      <c r="B546" s="16" t="s">
        <v>545</v>
      </c>
      <c r="C546" s="16" t="s">
        <v>4654</v>
      </c>
      <c r="D546" s="23">
        <v>500</v>
      </c>
      <c r="E546" s="23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7">
        <f t="shared" si="40"/>
        <v>42555.448611111111</v>
      </c>
      <c r="K546" s="11">
        <v>1465055160</v>
      </c>
      <c r="L546" s="17">
        <f t="shared" si="41"/>
        <v>42525.448611111111</v>
      </c>
      <c r="M546" s="21">
        <f t="shared" si="42"/>
        <v>30</v>
      </c>
      <c r="N546" s="11" t="b">
        <v>0</v>
      </c>
      <c r="O546" s="11">
        <v>2</v>
      </c>
      <c r="P546" s="11" t="b">
        <v>0</v>
      </c>
      <c r="Q546" s="11" t="s">
        <v>8272</v>
      </c>
      <c r="R546" s="18">
        <f t="shared" si="43"/>
        <v>1.2E-2</v>
      </c>
      <c r="S546" s="19">
        <f t="shared" si="44"/>
        <v>3</v>
      </c>
      <c r="T546" s="11" t="s">
        <v>8319</v>
      </c>
      <c r="U546" s="11" t="s">
        <v>8320</v>
      </c>
    </row>
    <row r="547" spans="1:21" ht="42.75" x14ac:dyDescent="0.45">
      <c r="A547" s="11">
        <v>545</v>
      </c>
      <c r="B547" s="16" t="s">
        <v>546</v>
      </c>
      <c r="C547" s="16" t="s">
        <v>4655</v>
      </c>
      <c r="D547" s="23">
        <v>50000</v>
      </c>
      <c r="E547" s="23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7">
        <f t="shared" si="40"/>
        <v>42323.425798611112</v>
      </c>
      <c r="K547" s="11">
        <v>1444140789</v>
      </c>
      <c r="L547" s="17">
        <f t="shared" si="41"/>
        <v>42283.38413194444</v>
      </c>
      <c r="M547" s="21">
        <f t="shared" si="42"/>
        <v>40.041666666671517</v>
      </c>
      <c r="N547" s="11" t="b">
        <v>0</v>
      </c>
      <c r="O547" s="11">
        <v>34</v>
      </c>
      <c r="P547" s="11" t="b">
        <v>0</v>
      </c>
      <c r="Q547" s="11" t="s">
        <v>8272</v>
      </c>
      <c r="R547" s="18">
        <f t="shared" si="43"/>
        <v>0.27383999999999997</v>
      </c>
      <c r="S547" s="19">
        <f t="shared" si="44"/>
        <v>402.70588235294116</v>
      </c>
      <c r="T547" s="11" t="s">
        <v>8319</v>
      </c>
      <c r="U547" s="11" t="s">
        <v>8320</v>
      </c>
    </row>
    <row r="548" spans="1:21" ht="42.75" x14ac:dyDescent="0.45">
      <c r="A548" s="11">
        <v>546</v>
      </c>
      <c r="B548" s="16" t="s">
        <v>547</v>
      </c>
      <c r="C548" s="16" t="s">
        <v>4656</v>
      </c>
      <c r="D548" s="23">
        <v>60000</v>
      </c>
      <c r="E548" s="23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7">
        <f t="shared" si="40"/>
        <v>42294.459664351853</v>
      </c>
      <c r="K548" s="11">
        <v>1441209715</v>
      </c>
      <c r="L548" s="17">
        <f t="shared" si="41"/>
        <v>42249.459664351853</v>
      </c>
      <c r="M548" s="21">
        <f t="shared" si="42"/>
        <v>45</v>
      </c>
      <c r="N548" s="11" t="b">
        <v>0</v>
      </c>
      <c r="O548" s="11">
        <v>2</v>
      </c>
      <c r="P548" s="11" t="b">
        <v>0</v>
      </c>
      <c r="Q548" s="11" t="s">
        <v>8272</v>
      </c>
      <c r="R548" s="18">
        <f t="shared" si="43"/>
        <v>8.6666666666666663E-4</v>
      </c>
      <c r="S548" s="19">
        <f t="shared" si="44"/>
        <v>26</v>
      </c>
      <c r="T548" s="11" t="s">
        <v>8319</v>
      </c>
      <c r="U548" s="11" t="s">
        <v>8320</v>
      </c>
    </row>
    <row r="549" spans="1:21" ht="42.75" x14ac:dyDescent="0.45">
      <c r="A549" s="11">
        <v>547</v>
      </c>
      <c r="B549" s="16" t="s">
        <v>548</v>
      </c>
      <c r="C549" s="16" t="s">
        <v>4657</v>
      </c>
      <c r="D549" s="23">
        <v>7500</v>
      </c>
      <c r="E549" s="23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7">
        <f t="shared" si="40"/>
        <v>42410.488009259258</v>
      </c>
      <c r="K549" s="11">
        <v>1452530564</v>
      </c>
      <c r="L549" s="17">
        <f t="shared" si="41"/>
        <v>42380.488009259258</v>
      </c>
      <c r="M549" s="21">
        <f t="shared" si="42"/>
        <v>30</v>
      </c>
      <c r="N549" s="11" t="b">
        <v>0</v>
      </c>
      <c r="O549" s="11">
        <v>0</v>
      </c>
      <c r="P549" s="11" t="b">
        <v>0</v>
      </c>
      <c r="Q549" s="11" t="s">
        <v>8272</v>
      </c>
      <c r="R549" s="18">
        <f t="shared" si="43"/>
        <v>0</v>
      </c>
      <c r="S549" s="19" t="e">
        <f t="shared" si="44"/>
        <v>#DIV/0!</v>
      </c>
      <c r="T549" s="11" t="s">
        <v>8319</v>
      </c>
      <c r="U549" s="11" t="s">
        <v>8320</v>
      </c>
    </row>
    <row r="550" spans="1:21" ht="42.75" x14ac:dyDescent="0.45">
      <c r="A550" s="11">
        <v>548</v>
      </c>
      <c r="B550" s="16" t="s">
        <v>549</v>
      </c>
      <c r="C550" s="16" t="s">
        <v>4658</v>
      </c>
      <c r="D550" s="23">
        <v>10000</v>
      </c>
      <c r="E550" s="23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7">
        <f t="shared" si="40"/>
        <v>42306.695</v>
      </c>
      <c r="K550" s="11">
        <v>1443562848</v>
      </c>
      <c r="L550" s="17">
        <f t="shared" si="41"/>
        <v>42276.695</v>
      </c>
      <c r="M550" s="21">
        <f t="shared" si="42"/>
        <v>30</v>
      </c>
      <c r="N550" s="11" t="b">
        <v>0</v>
      </c>
      <c r="O550" s="11">
        <v>1</v>
      </c>
      <c r="P550" s="11" t="b">
        <v>0</v>
      </c>
      <c r="Q550" s="11" t="s">
        <v>8272</v>
      </c>
      <c r="R550" s="18">
        <f t="shared" si="43"/>
        <v>8.9999999999999998E-4</v>
      </c>
      <c r="S550" s="19">
        <f t="shared" si="44"/>
        <v>9</v>
      </c>
      <c r="T550" s="11" t="s">
        <v>8319</v>
      </c>
      <c r="U550" s="11" t="s">
        <v>8320</v>
      </c>
    </row>
    <row r="551" spans="1:21" ht="57" x14ac:dyDescent="0.45">
      <c r="A551" s="11">
        <v>549</v>
      </c>
      <c r="B551" s="16" t="s">
        <v>550</v>
      </c>
      <c r="C551" s="16" t="s">
        <v>4659</v>
      </c>
      <c r="D551" s="23">
        <v>2500</v>
      </c>
      <c r="E551" s="23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7">
        <f t="shared" si="40"/>
        <v>42193.428495370368</v>
      </c>
      <c r="K551" s="11">
        <v>1433776622</v>
      </c>
      <c r="L551" s="17">
        <f t="shared" si="41"/>
        <v>42163.428495370368</v>
      </c>
      <c r="M551" s="21">
        <f t="shared" si="42"/>
        <v>30</v>
      </c>
      <c r="N551" s="11" t="b">
        <v>0</v>
      </c>
      <c r="O551" s="11">
        <v>8</v>
      </c>
      <c r="P551" s="11" t="b">
        <v>0</v>
      </c>
      <c r="Q551" s="11" t="s">
        <v>8272</v>
      </c>
      <c r="R551" s="18">
        <f t="shared" si="43"/>
        <v>2.7199999999999998E-2</v>
      </c>
      <c r="S551" s="19">
        <f t="shared" si="44"/>
        <v>8.5</v>
      </c>
      <c r="T551" s="11" t="s">
        <v>8319</v>
      </c>
      <c r="U551" s="11" t="s">
        <v>8320</v>
      </c>
    </row>
    <row r="552" spans="1:21" ht="42.75" x14ac:dyDescent="0.45">
      <c r="A552" s="11">
        <v>550</v>
      </c>
      <c r="B552" s="16" t="s">
        <v>551</v>
      </c>
      <c r="C552" s="16" t="s">
        <v>4660</v>
      </c>
      <c r="D552" s="23">
        <v>5000</v>
      </c>
      <c r="E552" s="23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7">
        <f t="shared" si="40"/>
        <v>42765.999999999993</v>
      </c>
      <c r="K552" s="11">
        <v>1484756245</v>
      </c>
      <c r="L552" s="17">
        <f t="shared" si="41"/>
        <v>42753.47042824074</v>
      </c>
      <c r="M552" s="21">
        <f t="shared" si="42"/>
        <v>12.529571759252576</v>
      </c>
      <c r="N552" s="11" t="b">
        <v>0</v>
      </c>
      <c r="O552" s="11">
        <v>4</v>
      </c>
      <c r="P552" s="11" t="b">
        <v>0</v>
      </c>
      <c r="Q552" s="11" t="s">
        <v>8272</v>
      </c>
      <c r="R552" s="18">
        <f t="shared" si="43"/>
        <v>7.0000000000000001E-3</v>
      </c>
      <c r="S552" s="19">
        <f t="shared" si="44"/>
        <v>8.75</v>
      </c>
      <c r="T552" s="11" t="s">
        <v>8319</v>
      </c>
      <c r="U552" s="11" t="s">
        <v>8320</v>
      </c>
    </row>
    <row r="553" spans="1:21" ht="42.75" x14ac:dyDescent="0.45">
      <c r="A553" s="11">
        <v>551</v>
      </c>
      <c r="B553" s="16" t="s">
        <v>552</v>
      </c>
      <c r="C553" s="16" t="s">
        <v>4661</v>
      </c>
      <c r="D553" s="23">
        <v>75000</v>
      </c>
      <c r="E553" s="23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7">
        <f t="shared" si="40"/>
        <v>42217.536805555552</v>
      </c>
      <c r="K553" s="11">
        <v>1434609424</v>
      </c>
      <c r="L553" s="17">
        <f t="shared" si="41"/>
        <v>42173.067407407405</v>
      </c>
      <c r="M553" s="21">
        <f t="shared" si="42"/>
        <v>44.469398148146865</v>
      </c>
      <c r="N553" s="11" t="b">
        <v>0</v>
      </c>
      <c r="O553" s="11">
        <v>28</v>
      </c>
      <c r="P553" s="11" t="b">
        <v>0</v>
      </c>
      <c r="Q553" s="11" t="s">
        <v>8272</v>
      </c>
      <c r="R553" s="18">
        <f t="shared" si="43"/>
        <v>5.0413333333333331E-2</v>
      </c>
      <c r="S553" s="19">
        <f t="shared" si="44"/>
        <v>135.03571428571428</v>
      </c>
      <c r="T553" s="11" t="s">
        <v>8319</v>
      </c>
      <c r="U553" s="11" t="s">
        <v>8320</v>
      </c>
    </row>
    <row r="554" spans="1:21" ht="42.75" x14ac:dyDescent="0.45">
      <c r="A554" s="11">
        <v>552</v>
      </c>
      <c r="B554" s="16" t="s">
        <v>553</v>
      </c>
      <c r="C554" s="16" t="s">
        <v>4662</v>
      </c>
      <c r="D554" s="23">
        <v>45000</v>
      </c>
      <c r="E554" s="23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7">
        <f t="shared" si="40"/>
        <v>42378.408518518518</v>
      </c>
      <c r="K554" s="11">
        <v>1447166896</v>
      </c>
      <c r="L554" s="17">
        <f t="shared" si="41"/>
        <v>42318.408518518518</v>
      </c>
      <c r="M554" s="21">
        <f t="shared" si="42"/>
        <v>60</v>
      </c>
      <c r="N554" s="11" t="b">
        <v>0</v>
      </c>
      <c r="O554" s="11">
        <v>0</v>
      </c>
      <c r="P554" s="11" t="b">
        <v>0</v>
      </c>
      <c r="Q554" s="11" t="s">
        <v>8272</v>
      </c>
      <c r="R554" s="18">
        <f t="shared" si="43"/>
        <v>0</v>
      </c>
      <c r="S554" s="19" t="e">
        <f t="shared" si="44"/>
        <v>#DIV/0!</v>
      </c>
      <c r="T554" s="11" t="s">
        <v>8319</v>
      </c>
      <c r="U554" s="11" t="s">
        <v>8320</v>
      </c>
    </row>
    <row r="555" spans="1:21" ht="42.75" x14ac:dyDescent="0.45">
      <c r="A555" s="11">
        <v>553</v>
      </c>
      <c r="B555" s="16" t="s">
        <v>554</v>
      </c>
      <c r="C555" s="16" t="s">
        <v>4663</v>
      </c>
      <c r="D555" s="23">
        <v>25000</v>
      </c>
      <c r="E555" s="23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7">
        <f t="shared" si="40"/>
        <v>41957.553136574068</v>
      </c>
      <c r="K555" s="11">
        <v>1413393391</v>
      </c>
      <c r="L555" s="17">
        <f t="shared" si="41"/>
        <v>41927.511469907404</v>
      </c>
      <c r="M555" s="21">
        <f t="shared" si="42"/>
        <v>30.041666666664241</v>
      </c>
      <c r="N555" s="11" t="b">
        <v>0</v>
      </c>
      <c r="O555" s="11">
        <v>6</v>
      </c>
      <c r="P555" s="11" t="b">
        <v>0</v>
      </c>
      <c r="Q555" s="11" t="s">
        <v>8272</v>
      </c>
      <c r="R555" s="18">
        <f t="shared" si="43"/>
        <v>4.9199999999999999E-3</v>
      </c>
      <c r="S555" s="19">
        <f t="shared" si="44"/>
        <v>20.5</v>
      </c>
      <c r="T555" s="11" t="s">
        <v>8319</v>
      </c>
      <c r="U555" s="11" t="s">
        <v>8320</v>
      </c>
    </row>
    <row r="556" spans="1:21" ht="42.75" x14ac:dyDescent="0.45">
      <c r="A556" s="11">
        <v>554</v>
      </c>
      <c r="B556" s="16" t="s">
        <v>555</v>
      </c>
      <c r="C556" s="16" t="s">
        <v>4664</v>
      </c>
      <c r="D556" s="23">
        <v>3870</v>
      </c>
      <c r="E556" s="23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7">
        <f t="shared" si="40"/>
        <v>41931.476527777777</v>
      </c>
      <c r="K556" s="11">
        <v>1411143972</v>
      </c>
      <c r="L556" s="17">
        <f t="shared" si="41"/>
        <v>41901.476527777777</v>
      </c>
      <c r="M556" s="21">
        <f t="shared" si="42"/>
        <v>30</v>
      </c>
      <c r="N556" s="11" t="b">
        <v>0</v>
      </c>
      <c r="O556" s="11">
        <v>22</v>
      </c>
      <c r="P556" s="11" t="b">
        <v>0</v>
      </c>
      <c r="Q556" s="11" t="s">
        <v>8272</v>
      </c>
      <c r="R556" s="18">
        <f t="shared" si="43"/>
        <v>0.36589147286821705</v>
      </c>
      <c r="S556" s="19">
        <f t="shared" si="44"/>
        <v>64.36363636363636</v>
      </c>
      <c r="T556" s="11" t="s">
        <v>8319</v>
      </c>
      <c r="U556" s="11" t="s">
        <v>8320</v>
      </c>
    </row>
    <row r="557" spans="1:21" ht="42.75" x14ac:dyDescent="0.45">
      <c r="A557" s="11">
        <v>555</v>
      </c>
      <c r="B557" s="16" t="s">
        <v>556</v>
      </c>
      <c r="C557" s="16" t="s">
        <v>4665</v>
      </c>
      <c r="D557" s="23">
        <v>7500</v>
      </c>
      <c r="E557" s="23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7">
        <f t="shared" si="40"/>
        <v>42533.145173611112</v>
      </c>
      <c r="K557" s="11">
        <v>1463128143</v>
      </c>
      <c r="L557" s="17">
        <f t="shared" si="41"/>
        <v>42503.145173611112</v>
      </c>
      <c r="M557" s="21">
        <f t="shared" si="42"/>
        <v>30</v>
      </c>
      <c r="N557" s="11" t="b">
        <v>0</v>
      </c>
      <c r="O557" s="11">
        <v>0</v>
      </c>
      <c r="P557" s="11" t="b">
        <v>0</v>
      </c>
      <c r="Q557" s="11" t="s">
        <v>8272</v>
      </c>
      <c r="R557" s="18">
        <f t="shared" si="43"/>
        <v>0</v>
      </c>
      <c r="S557" s="19" t="e">
        <f t="shared" si="44"/>
        <v>#DIV/0!</v>
      </c>
      <c r="T557" s="11" t="s">
        <v>8319</v>
      </c>
      <c r="U557" s="11" t="s">
        <v>8320</v>
      </c>
    </row>
    <row r="558" spans="1:21" ht="28.5" x14ac:dyDescent="0.45">
      <c r="A558" s="11">
        <v>556</v>
      </c>
      <c r="B558" s="16" t="s">
        <v>557</v>
      </c>
      <c r="C558" s="16" t="s">
        <v>4666</v>
      </c>
      <c r="D558" s="23">
        <v>8000</v>
      </c>
      <c r="E558" s="23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7">
        <f t="shared" si="40"/>
        <v>42375.651817129627</v>
      </c>
      <c r="K558" s="11">
        <v>1449520717</v>
      </c>
      <c r="L558" s="17">
        <f t="shared" si="41"/>
        <v>42345.651817129627</v>
      </c>
      <c r="M558" s="21">
        <f t="shared" si="42"/>
        <v>30</v>
      </c>
      <c r="N558" s="11" t="b">
        <v>0</v>
      </c>
      <c r="O558" s="11">
        <v>1</v>
      </c>
      <c r="P558" s="11" t="b">
        <v>0</v>
      </c>
      <c r="Q558" s="11" t="s">
        <v>8272</v>
      </c>
      <c r="R558" s="18">
        <f t="shared" si="43"/>
        <v>2.5000000000000001E-2</v>
      </c>
      <c r="S558" s="19">
        <f t="shared" si="44"/>
        <v>200</v>
      </c>
      <c r="T558" s="11" t="s">
        <v>8319</v>
      </c>
      <c r="U558" s="11" t="s">
        <v>8320</v>
      </c>
    </row>
    <row r="559" spans="1:21" ht="42.75" x14ac:dyDescent="0.45">
      <c r="A559" s="11">
        <v>557</v>
      </c>
      <c r="B559" s="16" t="s">
        <v>558</v>
      </c>
      <c r="C559" s="16" t="s">
        <v>4667</v>
      </c>
      <c r="D559" s="23">
        <v>150000</v>
      </c>
      <c r="E559" s="23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7">
        <f t="shared" si="40"/>
        <v>42706.775497685179</v>
      </c>
      <c r="K559" s="11">
        <v>1478126203</v>
      </c>
      <c r="L559" s="17">
        <f t="shared" si="41"/>
        <v>42676.733831018515</v>
      </c>
      <c r="M559" s="21">
        <f t="shared" si="42"/>
        <v>30.041666666664241</v>
      </c>
      <c r="N559" s="11" t="b">
        <v>0</v>
      </c>
      <c r="O559" s="11">
        <v>20</v>
      </c>
      <c r="P559" s="11" t="b">
        <v>0</v>
      </c>
      <c r="Q559" s="11" t="s">
        <v>8272</v>
      </c>
      <c r="R559" s="18">
        <f t="shared" si="43"/>
        <v>9.1066666666666674E-3</v>
      </c>
      <c r="S559" s="19">
        <f t="shared" si="44"/>
        <v>68.3</v>
      </c>
      <c r="T559" s="11" t="s">
        <v>8319</v>
      </c>
      <c r="U559" s="11" t="s">
        <v>8320</v>
      </c>
    </row>
    <row r="560" spans="1:21" ht="42.75" x14ac:dyDescent="0.45">
      <c r="A560" s="11">
        <v>558</v>
      </c>
      <c r="B560" s="16" t="s">
        <v>559</v>
      </c>
      <c r="C560" s="16" t="s">
        <v>4668</v>
      </c>
      <c r="D560" s="23">
        <v>750</v>
      </c>
      <c r="E560" s="23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7">
        <f t="shared" si="40"/>
        <v>42087.633159722223</v>
      </c>
      <c r="K560" s="11">
        <v>1424639505</v>
      </c>
      <c r="L560" s="17">
        <f t="shared" si="41"/>
        <v>42057.674826388888</v>
      </c>
      <c r="M560" s="21">
        <f t="shared" si="42"/>
        <v>29.958333333335759</v>
      </c>
      <c r="N560" s="11" t="b">
        <v>0</v>
      </c>
      <c r="O560" s="11">
        <v>0</v>
      </c>
      <c r="P560" s="11" t="b">
        <v>0</v>
      </c>
      <c r="Q560" s="11" t="s">
        <v>8272</v>
      </c>
      <c r="R560" s="18">
        <f t="shared" si="43"/>
        <v>0</v>
      </c>
      <c r="S560" s="19" t="e">
        <f t="shared" si="44"/>
        <v>#DIV/0!</v>
      </c>
      <c r="T560" s="11" t="s">
        <v>8319</v>
      </c>
      <c r="U560" s="11" t="s">
        <v>8320</v>
      </c>
    </row>
    <row r="561" spans="1:21" ht="42.75" x14ac:dyDescent="0.45">
      <c r="A561" s="11">
        <v>559</v>
      </c>
      <c r="B561" s="16" t="s">
        <v>560</v>
      </c>
      <c r="C561" s="16" t="s">
        <v>4669</v>
      </c>
      <c r="D561" s="23">
        <v>240000</v>
      </c>
      <c r="E561" s="23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7">
        <f t="shared" si="40"/>
        <v>42351.074768518512</v>
      </c>
      <c r="K561" s="11">
        <v>1447397260</v>
      </c>
      <c r="L561" s="17">
        <f t="shared" si="41"/>
        <v>42321.074768518512</v>
      </c>
      <c r="M561" s="21">
        <f t="shared" si="42"/>
        <v>30</v>
      </c>
      <c r="N561" s="11" t="b">
        <v>0</v>
      </c>
      <c r="O561" s="11">
        <v>1</v>
      </c>
      <c r="P561" s="11" t="b">
        <v>0</v>
      </c>
      <c r="Q561" s="11" t="s">
        <v>8272</v>
      </c>
      <c r="R561" s="18">
        <f t="shared" si="43"/>
        <v>2.0833333333333335E-4</v>
      </c>
      <c r="S561" s="19">
        <f t="shared" si="44"/>
        <v>50</v>
      </c>
      <c r="T561" s="11" t="s">
        <v>8319</v>
      </c>
      <c r="U561" s="11" t="s">
        <v>8320</v>
      </c>
    </row>
    <row r="562" spans="1:21" ht="42.75" x14ac:dyDescent="0.45">
      <c r="A562" s="11">
        <v>560</v>
      </c>
      <c r="B562" s="16" t="s">
        <v>561</v>
      </c>
      <c r="C562" s="16" t="s">
        <v>4670</v>
      </c>
      <c r="D562" s="23">
        <v>100000</v>
      </c>
      <c r="E562" s="23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7">
        <f t="shared" si="40"/>
        <v>41990.563020833331</v>
      </c>
      <c r="K562" s="11">
        <v>1416249045</v>
      </c>
      <c r="L562" s="17">
        <f t="shared" si="41"/>
        <v>41960.563020833331</v>
      </c>
      <c r="M562" s="21">
        <f t="shared" si="42"/>
        <v>30</v>
      </c>
      <c r="N562" s="11" t="b">
        <v>0</v>
      </c>
      <c r="O562" s="11">
        <v>3</v>
      </c>
      <c r="P562" s="11" t="b">
        <v>0</v>
      </c>
      <c r="Q562" s="11" t="s">
        <v>8272</v>
      </c>
      <c r="R562" s="18">
        <f t="shared" si="43"/>
        <v>1.2E-4</v>
      </c>
      <c r="S562" s="19">
        <f t="shared" si="44"/>
        <v>4</v>
      </c>
      <c r="T562" s="11" t="s">
        <v>8319</v>
      </c>
      <c r="U562" s="11" t="s">
        <v>8320</v>
      </c>
    </row>
    <row r="563" spans="1:21" ht="42.75" x14ac:dyDescent="0.45">
      <c r="A563" s="11">
        <v>561</v>
      </c>
      <c r="B563" s="16" t="s">
        <v>562</v>
      </c>
      <c r="C563" s="16" t="s">
        <v>4671</v>
      </c>
      <c r="D563" s="23">
        <v>15000</v>
      </c>
      <c r="E563" s="23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7">
        <f t="shared" si="40"/>
        <v>42303.450381944444</v>
      </c>
      <c r="K563" s="11">
        <v>1442850513</v>
      </c>
      <c r="L563" s="17">
        <f t="shared" si="41"/>
        <v>42268.450381944444</v>
      </c>
      <c r="M563" s="21">
        <f t="shared" si="42"/>
        <v>35</v>
      </c>
      <c r="N563" s="11" t="b">
        <v>0</v>
      </c>
      <c r="O563" s="11">
        <v>2</v>
      </c>
      <c r="P563" s="11" t="b">
        <v>0</v>
      </c>
      <c r="Q563" s="11" t="s">
        <v>8272</v>
      </c>
      <c r="R563" s="18">
        <f t="shared" si="43"/>
        <v>3.6666666666666666E-3</v>
      </c>
      <c r="S563" s="19">
        <f t="shared" si="44"/>
        <v>27.5</v>
      </c>
      <c r="T563" s="11" t="s">
        <v>8319</v>
      </c>
      <c r="U563" s="11" t="s">
        <v>8320</v>
      </c>
    </row>
    <row r="564" spans="1:21" ht="42.75" x14ac:dyDescent="0.45">
      <c r="A564" s="11">
        <v>562</v>
      </c>
      <c r="B564" s="16" t="s">
        <v>563</v>
      </c>
      <c r="C564" s="16" t="s">
        <v>4672</v>
      </c>
      <c r="D564" s="23">
        <v>50000</v>
      </c>
      <c r="E564" s="23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7">
        <f t="shared" si="40"/>
        <v>42722.180729166663</v>
      </c>
      <c r="K564" s="11">
        <v>1479460815</v>
      </c>
      <c r="L564" s="17">
        <f t="shared" si="41"/>
        <v>42692.180729166663</v>
      </c>
      <c r="M564" s="21">
        <f t="shared" si="42"/>
        <v>30</v>
      </c>
      <c r="N564" s="11" t="b">
        <v>0</v>
      </c>
      <c r="O564" s="11">
        <v>0</v>
      </c>
      <c r="P564" s="11" t="b">
        <v>0</v>
      </c>
      <c r="Q564" s="11" t="s">
        <v>8272</v>
      </c>
      <c r="R564" s="18">
        <f t="shared" si="43"/>
        <v>0</v>
      </c>
      <c r="S564" s="19" t="e">
        <f t="shared" si="44"/>
        <v>#DIV/0!</v>
      </c>
      <c r="T564" s="11" t="s">
        <v>8319</v>
      </c>
      <c r="U564" s="11" t="s">
        <v>8320</v>
      </c>
    </row>
    <row r="565" spans="1:21" ht="42.75" x14ac:dyDescent="0.45">
      <c r="A565" s="11">
        <v>563</v>
      </c>
      <c r="B565" s="16" t="s">
        <v>564</v>
      </c>
      <c r="C565" s="16" t="s">
        <v>4673</v>
      </c>
      <c r="D565" s="23">
        <v>75000</v>
      </c>
      <c r="E565" s="23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7">
        <f t="shared" si="40"/>
        <v>42051.861655092587</v>
      </c>
      <c r="K565" s="11">
        <v>1421545247</v>
      </c>
      <c r="L565" s="17">
        <f t="shared" si="41"/>
        <v>42021.861655092587</v>
      </c>
      <c r="M565" s="21">
        <f t="shared" si="42"/>
        <v>30</v>
      </c>
      <c r="N565" s="11" t="b">
        <v>0</v>
      </c>
      <c r="O565" s="11">
        <v>2</v>
      </c>
      <c r="P565" s="11" t="b">
        <v>0</v>
      </c>
      <c r="Q565" s="11" t="s">
        <v>8272</v>
      </c>
      <c r="R565" s="18">
        <f t="shared" si="43"/>
        <v>9.0666666666666662E-4</v>
      </c>
      <c r="S565" s="19">
        <f t="shared" si="44"/>
        <v>34</v>
      </c>
      <c r="T565" s="11" t="s">
        <v>8319</v>
      </c>
      <c r="U565" s="11" t="s">
        <v>8320</v>
      </c>
    </row>
    <row r="566" spans="1:21" ht="57" x14ac:dyDescent="0.45">
      <c r="A566" s="11">
        <v>564</v>
      </c>
      <c r="B566" s="16" t="s">
        <v>565</v>
      </c>
      <c r="C566" s="16" t="s">
        <v>4674</v>
      </c>
      <c r="D566" s="23">
        <v>18000</v>
      </c>
      <c r="E566" s="23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7">
        <f t="shared" si="40"/>
        <v>42441.734664351847</v>
      </c>
      <c r="K566" s="11">
        <v>1455230275</v>
      </c>
      <c r="L566" s="17">
        <f t="shared" si="41"/>
        <v>42411.734664351847</v>
      </c>
      <c r="M566" s="21">
        <f t="shared" si="42"/>
        <v>30</v>
      </c>
      <c r="N566" s="11" t="b">
        <v>0</v>
      </c>
      <c r="O566" s="11">
        <v>1</v>
      </c>
      <c r="P566" s="11" t="b">
        <v>0</v>
      </c>
      <c r="Q566" s="11" t="s">
        <v>8272</v>
      </c>
      <c r="R566" s="18">
        <f t="shared" si="43"/>
        <v>5.5555555555555558E-5</v>
      </c>
      <c r="S566" s="19">
        <f t="shared" si="44"/>
        <v>1</v>
      </c>
      <c r="T566" s="11" t="s">
        <v>8319</v>
      </c>
      <c r="U566" s="11" t="s">
        <v>8320</v>
      </c>
    </row>
    <row r="567" spans="1:21" ht="42.75" x14ac:dyDescent="0.45">
      <c r="A567" s="11">
        <v>565</v>
      </c>
      <c r="B567" s="16" t="s">
        <v>566</v>
      </c>
      <c r="C567" s="16" t="s">
        <v>4675</v>
      </c>
      <c r="D567" s="23">
        <v>25000</v>
      </c>
      <c r="E567" s="23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7">
        <f t="shared" si="40"/>
        <v>42195.576956018514</v>
      </c>
      <c r="K567" s="11">
        <v>1433962249</v>
      </c>
      <c r="L567" s="17">
        <f t="shared" si="41"/>
        <v>42165.576956018514</v>
      </c>
      <c r="M567" s="21">
        <f t="shared" si="42"/>
        <v>30</v>
      </c>
      <c r="N567" s="11" t="b">
        <v>0</v>
      </c>
      <c r="O567" s="11">
        <v>0</v>
      </c>
      <c r="P567" s="11" t="b">
        <v>0</v>
      </c>
      <c r="Q567" s="11" t="s">
        <v>8272</v>
      </c>
      <c r="R567" s="18">
        <f t="shared" si="43"/>
        <v>0</v>
      </c>
      <c r="S567" s="19" t="e">
        <f t="shared" si="44"/>
        <v>#DIV/0!</v>
      </c>
      <c r="T567" s="11" t="s">
        <v>8319</v>
      </c>
      <c r="U567" s="11" t="s">
        <v>8320</v>
      </c>
    </row>
    <row r="568" spans="1:21" ht="42.75" x14ac:dyDescent="0.45">
      <c r="A568" s="11">
        <v>566</v>
      </c>
      <c r="B568" s="16" t="s">
        <v>567</v>
      </c>
      <c r="C568" s="16" t="s">
        <v>4676</v>
      </c>
      <c r="D568" s="23">
        <v>5000</v>
      </c>
      <c r="E568" s="23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7">
        <f t="shared" si="40"/>
        <v>42565.476076388884</v>
      </c>
      <c r="K568" s="11">
        <v>1465921533</v>
      </c>
      <c r="L568" s="17">
        <f t="shared" si="41"/>
        <v>42535.476076388884</v>
      </c>
      <c r="M568" s="21">
        <f t="shared" si="42"/>
        <v>30</v>
      </c>
      <c r="N568" s="11" t="b">
        <v>0</v>
      </c>
      <c r="O568" s="11">
        <v>1</v>
      </c>
      <c r="P568" s="11" t="b">
        <v>0</v>
      </c>
      <c r="Q568" s="11" t="s">
        <v>8272</v>
      </c>
      <c r="R568" s="18">
        <f t="shared" si="43"/>
        <v>2.0000000000000001E-4</v>
      </c>
      <c r="S568" s="19">
        <f t="shared" si="44"/>
        <v>1</v>
      </c>
      <c r="T568" s="11" t="s">
        <v>8319</v>
      </c>
      <c r="U568" s="11" t="s">
        <v>8320</v>
      </c>
    </row>
    <row r="569" spans="1:21" ht="42.75" x14ac:dyDescent="0.45">
      <c r="A569" s="11">
        <v>567</v>
      </c>
      <c r="B569" s="16" t="s">
        <v>568</v>
      </c>
      <c r="C569" s="16" t="s">
        <v>4677</v>
      </c>
      <c r="D569" s="23">
        <v>10000</v>
      </c>
      <c r="E569" s="23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7">
        <f t="shared" si="40"/>
        <v>42005.634189814817</v>
      </c>
      <c r="K569" s="11">
        <v>1417551194</v>
      </c>
      <c r="L569" s="17">
        <f t="shared" si="41"/>
        <v>41975.634189814817</v>
      </c>
      <c r="M569" s="21">
        <f t="shared" si="42"/>
        <v>30</v>
      </c>
      <c r="N569" s="11" t="b">
        <v>0</v>
      </c>
      <c r="O569" s="11">
        <v>0</v>
      </c>
      <c r="P569" s="11" t="b">
        <v>0</v>
      </c>
      <c r="Q569" s="11" t="s">
        <v>8272</v>
      </c>
      <c r="R569" s="18">
        <f t="shared" si="43"/>
        <v>0</v>
      </c>
      <c r="S569" s="19" t="e">
        <f t="shared" si="44"/>
        <v>#DIV/0!</v>
      </c>
      <c r="T569" s="11" t="s">
        <v>8319</v>
      </c>
      <c r="U569" s="11" t="s">
        <v>8320</v>
      </c>
    </row>
    <row r="570" spans="1:21" ht="57" x14ac:dyDescent="0.45">
      <c r="A570" s="11">
        <v>568</v>
      </c>
      <c r="B570" s="16" t="s">
        <v>569</v>
      </c>
      <c r="C570" s="16" t="s">
        <v>4678</v>
      </c>
      <c r="D570" s="23">
        <v>24500</v>
      </c>
      <c r="E570" s="23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7">
        <f t="shared" si="40"/>
        <v>42385.249999999993</v>
      </c>
      <c r="K570" s="11">
        <v>1449785223</v>
      </c>
      <c r="L570" s="17">
        <f t="shared" si="41"/>
        <v>42348.713229166664</v>
      </c>
      <c r="M570" s="21">
        <f t="shared" si="42"/>
        <v>36.536770833328774</v>
      </c>
      <c r="N570" s="11" t="b">
        <v>0</v>
      </c>
      <c r="O570" s="11">
        <v>5</v>
      </c>
      <c r="P570" s="11" t="b">
        <v>0</v>
      </c>
      <c r="Q570" s="11" t="s">
        <v>8272</v>
      </c>
      <c r="R570" s="18">
        <f t="shared" si="43"/>
        <v>0.01</v>
      </c>
      <c r="S570" s="19">
        <f t="shared" si="44"/>
        <v>49</v>
      </c>
      <c r="T570" s="11" t="s">
        <v>8319</v>
      </c>
      <c r="U570" s="11" t="s">
        <v>8320</v>
      </c>
    </row>
    <row r="571" spans="1:21" ht="42.75" x14ac:dyDescent="0.45">
      <c r="A571" s="11">
        <v>569</v>
      </c>
      <c r="B571" s="16" t="s">
        <v>570</v>
      </c>
      <c r="C571" s="16" t="s">
        <v>4679</v>
      </c>
      <c r="D571" s="23">
        <v>2500</v>
      </c>
      <c r="E571" s="23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7">
        <f t="shared" si="40"/>
        <v>42370.639027777775</v>
      </c>
      <c r="K571" s="11">
        <v>1449087612</v>
      </c>
      <c r="L571" s="17">
        <f t="shared" si="41"/>
        <v>42340.639027777775</v>
      </c>
      <c r="M571" s="21">
        <f t="shared" si="42"/>
        <v>30</v>
      </c>
      <c r="N571" s="11" t="b">
        <v>0</v>
      </c>
      <c r="O571" s="11">
        <v>1</v>
      </c>
      <c r="P571" s="11" t="b">
        <v>0</v>
      </c>
      <c r="Q571" s="11" t="s">
        <v>8272</v>
      </c>
      <c r="R571" s="18">
        <f t="shared" si="43"/>
        <v>8.0000000000000002E-3</v>
      </c>
      <c r="S571" s="19">
        <f t="shared" si="44"/>
        <v>20</v>
      </c>
      <c r="T571" s="11" t="s">
        <v>8319</v>
      </c>
      <c r="U571" s="11" t="s">
        <v>8320</v>
      </c>
    </row>
    <row r="572" spans="1:21" ht="28.5" x14ac:dyDescent="0.45">
      <c r="A572" s="11">
        <v>570</v>
      </c>
      <c r="B572" s="16" t="s">
        <v>571</v>
      </c>
      <c r="C572" s="16" t="s">
        <v>4680</v>
      </c>
      <c r="D572" s="23">
        <v>85000</v>
      </c>
      <c r="E572" s="23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7">
        <f t="shared" si="40"/>
        <v>42418.589918981474</v>
      </c>
      <c r="K572" s="11">
        <v>1453230569</v>
      </c>
      <c r="L572" s="17">
        <f t="shared" si="41"/>
        <v>42388.589918981474</v>
      </c>
      <c r="M572" s="21">
        <f t="shared" si="42"/>
        <v>30</v>
      </c>
      <c r="N572" s="11" t="b">
        <v>0</v>
      </c>
      <c r="O572" s="11">
        <v>1</v>
      </c>
      <c r="P572" s="11" t="b">
        <v>0</v>
      </c>
      <c r="Q572" s="11" t="s">
        <v>8272</v>
      </c>
      <c r="R572" s="18">
        <f t="shared" si="43"/>
        <v>1.6705882352941177E-3</v>
      </c>
      <c r="S572" s="19">
        <f t="shared" si="44"/>
        <v>142</v>
      </c>
      <c r="T572" s="11" t="s">
        <v>8319</v>
      </c>
      <c r="U572" s="11" t="s">
        <v>8320</v>
      </c>
    </row>
    <row r="573" spans="1:21" ht="42.75" x14ac:dyDescent="0.45">
      <c r="A573" s="11">
        <v>571</v>
      </c>
      <c r="B573" s="16" t="s">
        <v>572</v>
      </c>
      <c r="C573" s="16" t="s">
        <v>4681</v>
      </c>
      <c r="D573" s="23">
        <v>25000</v>
      </c>
      <c r="E573" s="23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7">
        <f t="shared" si="40"/>
        <v>42211.957638888889</v>
      </c>
      <c r="K573" s="11">
        <v>1436297723</v>
      </c>
      <c r="L573" s="17">
        <f t="shared" si="41"/>
        <v>42192.607905092591</v>
      </c>
      <c r="M573" s="21">
        <f t="shared" si="42"/>
        <v>19.349733796298096</v>
      </c>
      <c r="N573" s="11" t="b">
        <v>0</v>
      </c>
      <c r="O573" s="11">
        <v>2</v>
      </c>
      <c r="P573" s="11" t="b">
        <v>0</v>
      </c>
      <c r="Q573" s="11" t="s">
        <v>8272</v>
      </c>
      <c r="R573" s="18">
        <f t="shared" si="43"/>
        <v>4.2399999999999998E-3</v>
      </c>
      <c r="S573" s="19">
        <f t="shared" si="44"/>
        <v>53</v>
      </c>
      <c r="T573" s="11" t="s">
        <v>8319</v>
      </c>
      <c r="U573" s="11" t="s">
        <v>8320</v>
      </c>
    </row>
    <row r="574" spans="1:21" ht="42.75" x14ac:dyDescent="0.45">
      <c r="A574" s="11">
        <v>572</v>
      </c>
      <c r="B574" s="16" t="s">
        <v>573</v>
      </c>
      <c r="C574" s="16" t="s">
        <v>4682</v>
      </c>
      <c r="D574" s="23">
        <v>2500</v>
      </c>
      <c r="E574" s="23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7">
        <f t="shared" si="40"/>
        <v>42312.549629629626</v>
      </c>
      <c r="K574" s="11">
        <v>1444065088</v>
      </c>
      <c r="L574" s="17">
        <f t="shared" si="41"/>
        <v>42282.507962962962</v>
      </c>
      <c r="M574" s="21">
        <f t="shared" si="42"/>
        <v>30.041666666664241</v>
      </c>
      <c r="N574" s="11" t="b">
        <v>0</v>
      </c>
      <c r="O574" s="11">
        <v>0</v>
      </c>
      <c r="P574" s="11" t="b">
        <v>0</v>
      </c>
      <c r="Q574" s="11" t="s">
        <v>8272</v>
      </c>
      <c r="R574" s="18">
        <f t="shared" si="43"/>
        <v>0</v>
      </c>
      <c r="S574" s="19" t="e">
        <f t="shared" si="44"/>
        <v>#DIV/0!</v>
      </c>
      <c r="T574" s="11" t="s">
        <v>8319</v>
      </c>
      <c r="U574" s="11" t="s">
        <v>8320</v>
      </c>
    </row>
    <row r="575" spans="1:21" ht="42.75" x14ac:dyDescent="0.45">
      <c r="A575" s="11">
        <v>573</v>
      </c>
      <c r="B575" s="16" t="s">
        <v>574</v>
      </c>
      <c r="C575" s="16" t="s">
        <v>4683</v>
      </c>
      <c r="D575" s="23">
        <v>88888</v>
      </c>
      <c r="E575" s="23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7">
        <f t="shared" si="40"/>
        <v>42021.841666666667</v>
      </c>
      <c r="K575" s="11">
        <v>1416445931</v>
      </c>
      <c r="L575" s="17">
        <f t="shared" si="41"/>
        <v>41962.841793981475</v>
      </c>
      <c r="M575" s="21">
        <f t="shared" si="42"/>
        <v>58.999872685191804</v>
      </c>
      <c r="N575" s="11" t="b">
        <v>0</v>
      </c>
      <c r="O575" s="11">
        <v>9</v>
      </c>
      <c r="P575" s="11" t="b">
        <v>0</v>
      </c>
      <c r="Q575" s="11" t="s">
        <v>8272</v>
      </c>
      <c r="R575" s="18">
        <f t="shared" si="43"/>
        <v>3.892538925389254E-3</v>
      </c>
      <c r="S575" s="19">
        <f t="shared" si="44"/>
        <v>38.444444444444443</v>
      </c>
      <c r="T575" s="11" t="s">
        <v>8319</v>
      </c>
      <c r="U575" s="11" t="s">
        <v>8320</v>
      </c>
    </row>
    <row r="576" spans="1:21" ht="42.75" x14ac:dyDescent="0.45">
      <c r="A576" s="11">
        <v>574</v>
      </c>
      <c r="B576" s="16" t="s">
        <v>575</v>
      </c>
      <c r="C576" s="16" t="s">
        <v>4684</v>
      </c>
      <c r="D576" s="23">
        <v>11180</v>
      </c>
      <c r="E576" s="23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7">
        <f t="shared" si="40"/>
        <v>42662.235034722216</v>
      </c>
      <c r="K576" s="11">
        <v>1474281507</v>
      </c>
      <c r="L576" s="17">
        <f t="shared" si="41"/>
        <v>42632.235034722216</v>
      </c>
      <c r="M576" s="21">
        <f t="shared" si="42"/>
        <v>30</v>
      </c>
      <c r="N576" s="11" t="b">
        <v>0</v>
      </c>
      <c r="O576" s="11">
        <v>4</v>
      </c>
      <c r="P576" s="11" t="b">
        <v>0</v>
      </c>
      <c r="Q576" s="11" t="s">
        <v>8272</v>
      </c>
      <c r="R576" s="18">
        <f t="shared" si="43"/>
        <v>7.1556350626118068E-3</v>
      </c>
      <c r="S576" s="19">
        <f t="shared" si="44"/>
        <v>20</v>
      </c>
      <c r="T576" s="11" t="s">
        <v>8319</v>
      </c>
      <c r="U576" s="11" t="s">
        <v>8320</v>
      </c>
    </row>
    <row r="577" spans="1:21" ht="57" x14ac:dyDescent="0.45">
      <c r="A577" s="11">
        <v>575</v>
      </c>
      <c r="B577" s="16" t="s">
        <v>576</v>
      </c>
      <c r="C577" s="16" t="s">
        <v>4685</v>
      </c>
      <c r="D577" s="23">
        <v>60000</v>
      </c>
      <c r="E577" s="23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7">
        <f t="shared" si="40"/>
        <v>42168.484293981477</v>
      </c>
      <c r="K577" s="11">
        <v>1431621443</v>
      </c>
      <c r="L577" s="17">
        <f t="shared" si="41"/>
        <v>42138.484293981477</v>
      </c>
      <c r="M577" s="21">
        <f t="shared" si="42"/>
        <v>30</v>
      </c>
      <c r="N577" s="11" t="b">
        <v>0</v>
      </c>
      <c r="O577" s="11">
        <v>4</v>
      </c>
      <c r="P577" s="11" t="b">
        <v>0</v>
      </c>
      <c r="Q577" s="11" t="s">
        <v>8272</v>
      </c>
      <c r="R577" s="18">
        <f t="shared" si="43"/>
        <v>4.3166666666666666E-3</v>
      </c>
      <c r="S577" s="19">
        <f t="shared" si="44"/>
        <v>64.75</v>
      </c>
      <c r="T577" s="11" t="s">
        <v>8319</v>
      </c>
      <c r="U577" s="11" t="s">
        <v>8320</v>
      </c>
    </row>
    <row r="578" spans="1:21" ht="42.75" x14ac:dyDescent="0.45">
      <c r="A578" s="11">
        <v>576</v>
      </c>
      <c r="B578" s="16" t="s">
        <v>577</v>
      </c>
      <c r="C578" s="16" t="s">
        <v>4686</v>
      </c>
      <c r="D578" s="23">
        <v>80000</v>
      </c>
      <c r="E578" s="23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7">
        <f t="shared" si="40"/>
        <v>42091.221666666665</v>
      </c>
      <c r="K578" s="11">
        <v>1422357552</v>
      </c>
      <c r="L578" s="17">
        <f t="shared" si="41"/>
        <v>42031.263333333329</v>
      </c>
      <c r="M578" s="21">
        <f t="shared" si="42"/>
        <v>59.958333333335759</v>
      </c>
      <c r="N578" s="11" t="b">
        <v>0</v>
      </c>
      <c r="O578" s="11">
        <v>1</v>
      </c>
      <c r="P578" s="11" t="b">
        <v>0</v>
      </c>
      <c r="Q578" s="11" t="s">
        <v>8272</v>
      </c>
      <c r="R578" s="18">
        <f t="shared" si="43"/>
        <v>1.2500000000000001E-5</v>
      </c>
      <c r="S578" s="19">
        <f t="shared" si="44"/>
        <v>1</v>
      </c>
      <c r="T578" s="11" t="s">
        <v>8319</v>
      </c>
      <c r="U578" s="11" t="s">
        <v>8320</v>
      </c>
    </row>
    <row r="579" spans="1:21" ht="42.75" x14ac:dyDescent="0.45">
      <c r="A579" s="11">
        <v>577</v>
      </c>
      <c r="B579" s="16" t="s">
        <v>578</v>
      </c>
      <c r="C579" s="16" t="s">
        <v>4687</v>
      </c>
      <c r="D579" s="23">
        <v>5000</v>
      </c>
      <c r="E579" s="23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7">
        <f t="shared" ref="J579:J642" si="45">(((I579/86400)+25569+(-5/24)))</f>
        <v>42510.380810185183</v>
      </c>
      <c r="K579" s="11">
        <v>1458569302</v>
      </c>
      <c r="L579" s="17">
        <f t="shared" ref="L579:L642" si="46">(((K579/86400)+25569+(-5/24)))</f>
        <v>42450.380810185183</v>
      </c>
      <c r="M579" s="21">
        <f t="shared" ref="M579:M642" si="47">J579-L579</f>
        <v>60</v>
      </c>
      <c r="N579" s="11" t="b">
        <v>0</v>
      </c>
      <c r="O579" s="11">
        <v>1</v>
      </c>
      <c r="P579" s="11" t="b">
        <v>0</v>
      </c>
      <c r="Q579" s="11" t="s">
        <v>8272</v>
      </c>
      <c r="R579" s="18">
        <f t="shared" ref="R579:R642" si="48">E579/D579</f>
        <v>2E-3</v>
      </c>
      <c r="S579" s="19">
        <f t="shared" ref="S579:S642" si="49">E579/O579</f>
        <v>10</v>
      </c>
      <c r="T579" s="11" t="s">
        <v>8319</v>
      </c>
      <c r="U579" s="11" t="s">
        <v>8320</v>
      </c>
    </row>
    <row r="580" spans="1:21" ht="28.5" x14ac:dyDescent="0.45">
      <c r="A580" s="11">
        <v>578</v>
      </c>
      <c r="B580" s="16" t="s">
        <v>579</v>
      </c>
      <c r="C580" s="16" t="s">
        <v>4688</v>
      </c>
      <c r="D580" s="23">
        <v>125000</v>
      </c>
      <c r="E580" s="23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7">
        <f t="shared" si="45"/>
        <v>42254.370289351849</v>
      </c>
      <c r="K580" s="11">
        <v>1439560393</v>
      </c>
      <c r="L580" s="17">
        <f t="shared" si="46"/>
        <v>42230.370289351849</v>
      </c>
      <c r="M580" s="21">
        <f t="shared" si="47"/>
        <v>24</v>
      </c>
      <c r="N580" s="11" t="b">
        <v>0</v>
      </c>
      <c r="O580" s="11">
        <v>7</v>
      </c>
      <c r="P580" s="11" t="b">
        <v>0</v>
      </c>
      <c r="Q580" s="11" t="s">
        <v>8272</v>
      </c>
      <c r="R580" s="18">
        <f t="shared" si="48"/>
        <v>1.12E-4</v>
      </c>
      <c r="S580" s="19">
        <f t="shared" si="49"/>
        <v>2</v>
      </c>
      <c r="T580" s="11" t="s">
        <v>8319</v>
      </c>
      <c r="U580" s="11" t="s">
        <v>8320</v>
      </c>
    </row>
    <row r="581" spans="1:21" ht="28.5" x14ac:dyDescent="0.45">
      <c r="A581" s="11">
        <v>579</v>
      </c>
      <c r="B581" s="16" t="s">
        <v>580</v>
      </c>
      <c r="C581" s="16" t="s">
        <v>4689</v>
      </c>
      <c r="D581" s="23">
        <v>12000</v>
      </c>
      <c r="E581" s="23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7">
        <f t="shared" si="45"/>
        <v>41998.643784722219</v>
      </c>
      <c r="K581" s="11">
        <v>1416947223</v>
      </c>
      <c r="L581" s="17">
        <f t="shared" si="46"/>
        <v>41968.643784722219</v>
      </c>
      <c r="M581" s="21">
        <f t="shared" si="47"/>
        <v>30</v>
      </c>
      <c r="N581" s="11" t="b">
        <v>0</v>
      </c>
      <c r="O581" s="11">
        <v>5</v>
      </c>
      <c r="P581" s="11" t="b">
        <v>0</v>
      </c>
      <c r="Q581" s="11" t="s">
        <v>8272</v>
      </c>
      <c r="R581" s="18">
        <f t="shared" si="48"/>
        <v>1.4583333333333334E-2</v>
      </c>
      <c r="S581" s="19">
        <f t="shared" si="49"/>
        <v>35</v>
      </c>
      <c r="T581" s="11" t="s">
        <v>8319</v>
      </c>
      <c r="U581" s="11" t="s">
        <v>8320</v>
      </c>
    </row>
    <row r="582" spans="1:21" ht="42.75" x14ac:dyDescent="0.45">
      <c r="A582" s="11">
        <v>580</v>
      </c>
      <c r="B582" s="16" t="s">
        <v>581</v>
      </c>
      <c r="C582" s="16" t="s">
        <v>4690</v>
      </c>
      <c r="D582" s="23">
        <v>3000</v>
      </c>
      <c r="E582" s="23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7">
        <f t="shared" si="45"/>
        <v>42635.699849537035</v>
      </c>
      <c r="K582" s="11">
        <v>1471988867</v>
      </c>
      <c r="L582" s="17">
        <f t="shared" si="46"/>
        <v>42605.699849537035</v>
      </c>
      <c r="M582" s="21">
        <f t="shared" si="47"/>
        <v>30</v>
      </c>
      <c r="N582" s="11" t="b">
        <v>0</v>
      </c>
      <c r="O582" s="11">
        <v>1</v>
      </c>
      <c r="P582" s="11" t="b">
        <v>0</v>
      </c>
      <c r="Q582" s="11" t="s">
        <v>8272</v>
      </c>
      <c r="R582" s="18">
        <f t="shared" si="48"/>
        <v>3.3333333333333332E-4</v>
      </c>
      <c r="S582" s="19">
        <f t="shared" si="49"/>
        <v>1</v>
      </c>
      <c r="T582" s="11" t="s">
        <v>8319</v>
      </c>
      <c r="U582" s="11" t="s">
        <v>8320</v>
      </c>
    </row>
    <row r="583" spans="1:21" ht="42.75" x14ac:dyDescent="0.45">
      <c r="A583" s="11">
        <v>581</v>
      </c>
      <c r="B583" s="16" t="s">
        <v>582</v>
      </c>
      <c r="C583" s="16" t="s">
        <v>4691</v>
      </c>
      <c r="D583" s="23">
        <v>400</v>
      </c>
      <c r="E583" s="23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7">
        <f t="shared" si="45"/>
        <v>42217.804444444446</v>
      </c>
      <c r="K583" s="11">
        <v>1435882704</v>
      </c>
      <c r="L583" s="17">
        <f t="shared" si="46"/>
        <v>42187.804444444446</v>
      </c>
      <c r="M583" s="21">
        <f t="shared" si="47"/>
        <v>30</v>
      </c>
      <c r="N583" s="11" t="b">
        <v>0</v>
      </c>
      <c r="O583" s="11">
        <v>0</v>
      </c>
      <c r="P583" s="11" t="b">
        <v>0</v>
      </c>
      <c r="Q583" s="11" t="s">
        <v>8272</v>
      </c>
      <c r="R583" s="18">
        <f t="shared" si="48"/>
        <v>0</v>
      </c>
      <c r="S583" s="19" t="e">
        <f t="shared" si="49"/>
        <v>#DIV/0!</v>
      </c>
      <c r="T583" s="11" t="s">
        <v>8319</v>
      </c>
      <c r="U583" s="11" t="s">
        <v>8320</v>
      </c>
    </row>
    <row r="584" spans="1:21" ht="42.75" x14ac:dyDescent="0.45">
      <c r="A584" s="11">
        <v>582</v>
      </c>
      <c r="B584" s="16" t="s">
        <v>583</v>
      </c>
      <c r="C584" s="16" t="s">
        <v>4692</v>
      </c>
      <c r="D584" s="23">
        <v>100000</v>
      </c>
      <c r="E584" s="23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7">
        <f t="shared" si="45"/>
        <v>42078.541666666664</v>
      </c>
      <c r="K584" s="11">
        <v>1424454319</v>
      </c>
      <c r="L584" s="17">
        <f t="shared" si="46"/>
        <v>42055.531469907401</v>
      </c>
      <c r="M584" s="21">
        <f t="shared" si="47"/>
        <v>23.010196759263636</v>
      </c>
      <c r="N584" s="11" t="b">
        <v>0</v>
      </c>
      <c r="O584" s="11">
        <v>0</v>
      </c>
      <c r="P584" s="11" t="b">
        <v>0</v>
      </c>
      <c r="Q584" s="11" t="s">
        <v>8272</v>
      </c>
      <c r="R584" s="18">
        <f t="shared" si="48"/>
        <v>0</v>
      </c>
      <c r="S584" s="19" t="e">
        <f t="shared" si="49"/>
        <v>#DIV/0!</v>
      </c>
      <c r="T584" s="11" t="s">
        <v>8319</v>
      </c>
      <c r="U584" s="11" t="s">
        <v>8320</v>
      </c>
    </row>
    <row r="585" spans="1:21" ht="42.75" x14ac:dyDescent="0.45">
      <c r="A585" s="11">
        <v>583</v>
      </c>
      <c r="B585" s="16" t="s">
        <v>584</v>
      </c>
      <c r="C585" s="16" t="s">
        <v>4693</v>
      </c>
      <c r="D585" s="23">
        <v>9000</v>
      </c>
      <c r="E585" s="23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7">
        <f t="shared" si="45"/>
        <v>42082.688506944447</v>
      </c>
      <c r="K585" s="11">
        <v>1424212287</v>
      </c>
      <c r="L585" s="17">
        <f t="shared" si="46"/>
        <v>42052.730173611104</v>
      </c>
      <c r="M585" s="21">
        <f t="shared" si="47"/>
        <v>29.958333333343035</v>
      </c>
      <c r="N585" s="11" t="b">
        <v>0</v>
      </c>
      <c r="O585" s="11">
        <v>1</v>
      </c>
      <c r="P585" s="11" t="b">
        <v>0</v>
      </c>
      <c r="Q585" s="11" t="s">
        <v>8272</v>
      </c>
      <c r="R585" s="18">
        <f t="shared" si="48"/>
        <v>1.1111111111111112E-4</v>
      </c>
      <c r="S585" s="19">
        <f t="shared" si="49"/>
        <v>1</v>
      </c>
      <c r="T585" s="11" t="s">
        <v>8319</v>
      </c>
      <c r="U585" s="11" t="s">
        <v>8320</v>
      </c>
    </row>
    <row r="586" spans="1:21" ht="28.5" x14ac:dyDescent="0.45">
      <c r="A586" s="11">
        <v>584</v>
      </c>
      <c r="B586" s="16" t="s">
        <v>585</v>
      </c>
      <c r="C586" s="16" t="s">
        <v>4694</v>
      </c>
      <c r="D586" s="23">
        <v>1000</v>
      </c>
      <c r="E586" s="23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7">
        <f t="shared" si="45"/>
        <v>42079.466620370367</v>
      </c>
      <c r="K586" s="11">
        <v>1423933916</v>
      </c>
      <c r="L586" s="17">
        <f t="shared" si="46"/>
        <v>42049.508287037032</v>
      </c>
      <c r="M586" s="21">
        <f t="shared" si="47"/>
        <v>29.958333333335759</v>
      </c>
      <c r="N586" s="11" t="b">
        <v>0</v>
      </c>
      <c r="O586" s="11">
        <v>2</v>
      </c>
      <c r="P586" s="11" t="b">
        <v>0</v>
      </c>
      <c r="Q586" s="11" t="s">
        <v>8272</v>
      </c>
      <c r="R586" s="18">
        <f t="shared" si="48"/>
        <v>0.01</v>
      </c>
      <c r="S586" s="19">
        <f t="shared" si="49"/>
        <v>5</v>
      </c>
      <c r="T586" s="11" t="s">
        <v>8319</v>
      </c>
      <c r="U586" s="11" t="s">
        <v>8320</v>
      </c>
    </row>
    <row r="587" spans="1:21" ht="42.75" x14ac:dyDescent="0.45">
      <c r="A587" s="11">
        <v>585</v>
      </c>
      <c r="B587" s="16" t="s">
        <v>586</v>
      </c>
      <c r="C587" s="16" t="s">
        <v>4695</v>
      </c>
      <c r="D587" s="23">
        <v>9000</v>
      </c>
      <c r="E587" s="23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7">
        <f t="shared" si="45"/>
        <v>42338.791666666664</v>
      </c>
      <c r="K587" s="11">
        <v>1444123377</v>
      </c>
      <c r="L587" s="17">
        <f t="shared" si="46"/>
        <v>42283.182604166665</v>
      </c>
      <c r="M587" s="21">
        <f t="shared" si="47"/>
        <v>55.609062499999709</v>
      </c>
      <c r="N587" s="11" t="b">
        <v>0</v>
      </c>
      <c r="O587" s="11">
        <v>0</v>
      </c>
      <c r="P587" s="11" t="b">
        <v>0</v>
      </c>
      <c r="Q587" s="11" t="s">
        <v>8272</v>
      </c>
      <c r="R587" s="18">
        <f t="shared" si="48"/>
        <v>0</v>
      </c>
      <c r="S587" s="19" t="e">
        <f t="shared" si="49"/>
        <v>#DIV/0!</v>
      </c>
      <c r="T587" s="11" t="s">
        <v>8319</v>
      </c>
      <c r="U587" s="11" t="s">
        <v>8320</v>
      </c>
    </row>
    <row r="588" spans="1:21" ht="42.75" x14ac:dyDescent="0.45">
      <c r="A588" s="11">
        <v>586</v>
      </c>
      <c r="B588" s="16" t="s">
        <v>587</v>
      </c>
      <c r="C588" s="16" t="s">
        <v>4696</v>
      </c>
      <c r="D588" s="23">
        <v>10000</v>
      </c>
      <c r="E588" s="23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7">
        <f t="shared" si="45"/>
        <v>42050.645914351851</v>
      </c>
      <c r="K588" s="11">
        <v>1421440207</v>
      </c>
      <c r="L588" s="17">
        <f t="shared" si="46"/>
        <v>42020.645914351851</v>
      </c>
      <c r="M588" s="21">
        <f t="shared" si="47"/>
        <v>30</v>
      </c>
      <c r="N588" s="11" t="b">
        <v>0</v>
      </c>
      <c r="O588" s="11">
        <v>4</v>
      </c>
      <c r="P588" s="11" t="b">
        <v>0</v>
      </c>
      <c r="Q588" s="11" t="s">
        <v>8272</v>
      </c>
      <c r="R588" s="18">
        <f t="shared" si="48"/>
        <v>5.5999999999999999E-3</v>
      </c>
      <c r="S588" s="19">
        <f t="shared" si="49"/>
        <v>14</v>
      </c>
      <c r="T588" s="11" t="s">
        <v>8319</v>
      </c>
      <c r="U588" s="11" t="s">
        <v>8320</v>
      </c>
    </row>
    <row r="589" spans="1:21" ht="71.25" x14ac:dyDescent="0.45">
      <c r="A589" s="11">
        <v>587</v>
      </c>
      <c r="B589" s="16" t="s">
        <v>588</v>
      </c>
      <c r="C589" s="16" t="s">
        <v>4697</v>
      </c>
      <c r="D589" s="23">
        <v>30000</v>
      </c>
      <c r="E589" s="23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7">
        <f t="shared" si="45"/>
        <v>42110.548993055556</v>
      </c>
      <c r="K589" s="11">
        <v>1426615833</v>
      </c>
      <c r="L589" s="17">
        <f t="shared" si="46"/>
        <v>42080.548993055556</v>
      </c>
      <c r="M589" s="21">
        <f t="shared" si="47"/>
        <v>30</v>
      </c>
      <c r="N589" s="11" t="b">
        <v>0</v>
      </c>
      <c r="O589" s="11">
        <v>7</v>
      </c>
      <c r="P589" s="11" t="b">
        <v>0</v>
      </c>
      <c r="Q589" s="11" t="s">
        <v>8272</v>
      </c>
      <c r="R589" s="18">
        <f t="shared" si="48"/>
        <v>9.0833333333333335E-2</v>
      </c>
      <c r="S589" s="19">
        <f t="shared" si="49"/>
        <v>389.28571428571428</v>
      </c>
      <c r="T589" s="11" t="s">
        <v>8319</v>
      </c>
      <c r="U589" s="11" t="s">
        <v>8320</v>
      </c>
    </row>
    <row r="590" spans="1:21" ht="42.75" x14ac:dyDescent="0.45">
      <c r="A590" s="11">
        <v>588</v>
      </c>
      <c r="B590" s="16" t="s">
        <v>589</v>
      </c>
      <c r="C590" s="16" t="s">
        <v>4698</v>
      </c>
      <c r="D590" s="23">
        <v>9000</v>
      </c>
      <c r="E590" s="23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7">
        <f t="shared" si="45"/>
        <v>42691.602847222217</v>
      </c>
      <c r="K590" s="11">
        <v>1474223286</v>
      </c>
      <c r="L590" s="17">
        <f t="shared" si="46"/>
        <v>42631.561180555553</v>
      </c>
      <c r="M590" s="21">
        <f t="shared" si="47"/>
        <v>60.041666666664241</v>
      </c>
      <c r="N590" s="11" t="b">
        <v>0</v>
      </c>
      <c r="O590" s="11">
        <v>2</v>
      </c>
      <c r="P590" s="11" t="b">
        <v>0</v>
      </c>
      <c r="Q590" s="11" t="s">
        <v>8272</v>
      </c>
      <c r="R590" s="18">
        <f t="shared" si="48"/>
        <v>3.3444444444444443E-2</v>
      </c>
      <c r="S590" s="19">
        <f t="shared" si="49"/>
        <v>150.5</v>
      </c>
      <c r="T590" s="11" t="s">
        <v>8319</v>
      </c>
      <c r="U590" s="11" t="s">
        <v>8320</v>
      </c>
    </row>
    <row r="591" spans="1:21" x14ac:dyDescent="0.45">
      <c r="A591" s="11">
        <v>589</v>
      </c>
      <c r="B591" s="16" t="s">
        <v>590</v>
      </c>
      <c r="C591" s="16" t="s">
        <v>4699</v>
      </c>
      <c r="D591" s="23">
        <v>7500</v>
      </c>
      <c r="E591" s="23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7">
        <f t="shared" si="45"/>
        <v>42193.406238425923</v>
      </c>
      <c r="K591" s="11">
        <v>1435070699</v>
      </c>
      <c r="L591" s="17">
        <f t="shared" si="46"/>
        <v>42178.406238425923</v>
      </c>
      <c r="M591" s="21">
        <f t="shared" si="47"/>
        <v>15</v>
      </c>
      <c r="N591" s="11" t="b">
        <v>0</v>
      </c>
      <c r="O591" s="11">
        <v>1</v>
      </c>
      <c r="P591" s="11" t="b">
        <v>0</v>
      </c>
      <c r="Q591" s="11" t="s">
        <v>8272</v>
      </c>
      <c r="R591" s="18">
        <f t="shared" si="48"/>
        <v>1.3333333333333334E-4</v>
      </c>
      <c r="S591" s="19">
        <f t="shared" si="49"/>
        <v>1</v>
      </c>
      <c r="T591" s="11" t="s">
        <v>8319</v>
      </c>
      <c r="U591" s="11" t="s">
        <v>8320</v>
      </c>
    </row>
    <row r="592" spans="1:21" ht="42.75" x14ac:dyDescent="0.45">
      <c r="A592" s="11">
        <v>590</v>
      </c>
      <c r="B592" s="16" t="s">
        <v>591</v>
      </c>
      <c r="C592" s="16" t="s">
        <v>4700</v>
      </c>
      <c r="D592" s="23">
        <v>5000</v>
      </c>
      <c r="E592" s="23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7">
        <f t="shared" si="45"/>
        <v>42408.334027777775</v>
      </c>
      <c r="K592" s="11">
        <v>1452259131</v>
      </c>
      <c r="L592" s="17">
        <f t="shared" si="46"/>
        <v>42377.34642361111</v>
      </c>
      <c r="M592" s="21">
        <f t="shared" si="47"/>
        <v>30.987604166664823</v>
      </c>
      <c r="N592" s="11" t="b">
        <v>0</v>
      </c>
      <c r="O592" s="11">
        <v>9</v>
      </c>
      <c r="P592" s="11" t="b">
        <v>0</v>
      </c>
      <c r="Q592" s="11" t="s">
        <v>8272</v>
      </c>
      <c r="R592" s="18">
        <f t="shared" si="48"/>
        <v>4.4600000000000001E-2</v>
      </c>
      <c r="S592" s="19">
        <f t="shared" si="49"/>
        <v>24.777777777777779</v>
      </c>
      <c r="T592" s="11" t="s">
        <v>8319</v>
      </c>
      <c r="U592" s="11" t="s">
        <v>8320</v>
      </c>
    </row>
    <row r="593" spans="1:21" ht="42.75" x14ac:dyDescent="0.45">
      <c r="A593" s="11">
        <v>591</v>
      </c>
      <c r="B593" s="16" t="s">
        <v>592</v>
      </c>
      <c r="C593" s="16" t="s">
        <v>4701</v>
      </c>
      <c r="D593" s="23">
        <v>100000</v>
      </c>
      <c r="E593" s="23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7">
        <f t="shared" si="45"/>
        <v>42207.334837962961</v>
      </c>
      <c r="K593" s="11">
        <v>1434978130</v>
      </c>
      <c r="L593" s="17">
        <f t="shared" si="46"/>
        <v>42177.334837962961</v>
      </c>
      <c r="M593" s="21">
        <f t="shared" si="47"/>
        <v>30</v>
      </c>
      <c r="N593" s="11" t="b">
        <v>0</v>
      </c>
      <c r="O593" s="11">
        <v>2</v>
      </c>
      <c r="P593" s="11" t="b">
        <v>0</v>
      </c>
      <c r="Q593" s="11" t="s">
        <v>8272</v>
      </c>
      <c r="R593" s="18">
        <f t="shared" si="48"/>
        <v>6.0999999999999997E-4</v>
      </c>
      <c r="S593" s="19">
        <f t="shared" si="49"/>
        <v>30.5</v>
      </c>
      <c r="T593" s="11" t="s">
        <v>8319</v>
      </c>
      <c r="U593" s="11" t="s">
        <v>8320</v>
      </c>
    </row>
    <row r="594" spans="1:21" ht="42.75" x14ac:dyDescent="0.45">
      <c r="A594" s="11">
        <v>592</v>
      </c>
      <c r="B594" s="16" t="s">
        <v>593</v>
      </c>
      <c r="C594" s="16" t="s">
        <v>4702</v>
      </c>
      <c r="D594" s="23">
        <v>7500</v>
      </c>
      <c r="E594" s="23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7">
        <f t="shared" si="45"/>
        <v>41976.023842592585</v>
      </c>
      <c r="K594" s="11">
        <v>1414992860</v>
      </c>
      <c r="L594" s="17">
        <f t="shared" si="46"/>
        <v>41946.023842592593</v>
      </c>
      <c r="M594" s="21">
        <f t="shared" si="47"/>
        <v>29.999999999992724</v>
      </c>
      <c r="N594" s="11" t="b">
        <v>0</v>
      </c>
      <c r="O594" s="11">
        <v>1</v>
      </c>
      <c r="P594" s="11" t="b">
        <v>0</v>
      </c>
      <c r="Q594" s="11" t="s">
        <v>8272</v>
      </c>
      <c r="R594" s="18">
        <f t="shared" si="48"/>
        <v>3.3333333333333333E-2</v>
      </c>
      <c r="S594" s="19">
        <f t="shared" si="49"/>
        <v>250</v>
      </c>
      <c r="T594" s="11" t="s">
        <v>8319</v>
      </c>
      <c r="U594" s="11" t="s">
        <v>8320</v>
      </c>
    </row>
    <row r="595" spans="1:21" ht="57" x14ac:dyDescent="0.45">
      <c r="A595" s="11">
        <v>593</v>
      </c>
      <c r="B595" s="16" t="s">
        <v>594</v>
      </c>
      <c r="C595" s="16" t="s">
        <v>4703</v>
      </c>
      <c r="D595" s="23">
        <v>500</v>
      </c>
      <c r="E595" s="23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7">
        <f t="shared" si="45"/>
        <v>42100.427604166667</v>
      </c>
      <c r="K595" s="11">
        <v>1425744945</v>
      </c>
      <c r="L595" s="17">
        <f t="shared" si="46"/>
        <v>42070.469270833331</v>
      </c>
      <c r="M595" s="21">
        <f t="shared" si="47"/>
        <v>29.958333333335759</v>
      </c>
      <c r="N595" s="11" t="b">
        <v>0</v>
      </c>
      <c r="O595" s="11">
        <v>7</v>
      </c>
      <c r="P595" s="11" t="b">
        <v>0</v>
      </c>
      <c r="Q595" s="11" t="s">
        <v>8272</v>
      </c>
      <c r="R595" s="18">
        <f t="shared" si="48"/>
        <v>0.23</v>
      </c>
      <c r="S595" s="19">
        <f t="shared" si="49"/>
        <v>16.428571428571427</v>
      </c>
      <c r="T595" s="11" t="s">
        <v>8319</v>
      </c>
      <c r="U595" s="11" t="s">
        <v>8320</v>
      </c>
    </row>
    <row r="596" spans="1:21" ht="28.5" x14ac:dyDescent="0.45">
      <c r="A596" s="11">
        <v>594</v>
      </c>
      <c r="B596" s="16" t="s">
        <v>595</v>
      </c>
      <c r="C596" s="16" t="s">
        <v>4704</v>
      </c>
      <c r="D596" s="23">
        <v>25000</v>
      </c>
      <c r="E596" s="23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7">
        <f t="shared" si="45"/>
        <v>42476.571828703702</v>
      </c>
      <c r="K596" s="11">
        <v>1458240206</v>
      </c>
      <c r="L596" s="17">
        <f t="shared" si="46"/>
        <v>42446.571828703702</v>
      </c>
      <c r="M596" s="21">
        <f t="shared" si="47"/>
        <v>30</v>
      </c>
      <c r="N596" s="11" t="b">
        <v>0</v>
      </c>
      <c r="O596" s="11">
        <v>2</v>
      </c>
      <c r="P596" s="11" t="b">
        <v>0</v>
      </c>
      <c r="Q596" s="11" t="s">
        <v>8272</v>
      </c>
      <c r="R596" s="18">
        <f t="shared" si="48"/>
        <v>1.0399999999999999E-3</v>
      </c>
      <c r="S596" s="19">
        <f t="shared" si="49"/>
        <v>13</v>
      </c>
      <c r="T596" s="11" t="s">
        <v>8319</v>
      </c>
      <c r="U596" s="11" t="s">
        <v>8320</v>
      </c>
    </row>
    <row r="597" spans="1:21" ht="42.75" x14ac:dyDescent="0.45">
      <c r="A597" s="11">
        <v>595</v>
      </c>
      <c r="B597" s="16" t="s">
        <v>596</v>
      </c>
      <c r="C597" s="16" t="s">
        <v>4705</v>
      </c>
      <c r="D597" s="23">
        <v>100000</v>
      </c>
      <c r="E597" s="23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7">
        <f t="shared" si="45"/>
        <v>42127.861550925925</v>
      </c>
      <c r="K597" s="11">
        <v>1426815638</v>
      </c>
      <c r="L597" s="17">
        <f t="shared" si="46"/>
        <v>42082.861550925925</v>
      </c>
      <c r="M597" s="21">
        <f t="shared" si="47"/>
        <v>45</v>
      </c>
      <c r="N597" s="11" t="b">
        <v>0</v>
      </c>
      <c r="O597" s="11">
        <v>8</v>
      </c>
      <c r="P597" s="11" t="b">
        <v>0</v>
      </c>
      <c r="Q597" s="11" t="s">
        <v>8272</v>
      </c>
      <c r="R597" s="18">
        <f t="shared" si="48"/>
        <v>4.2599999999999999E-3</v>
      </c>
      <c r="S597" s="19">
        <f t="shared" si="49"/>
        <v>53.25</v>
      </c>
      <c r="T597" s="11" t="s">
        <v>8319</v>
      </c>
      <c r="U597" s="11" t="s">
        <v>8320</v>
      </c>
    </row>
    <row r="598" spans="1:21" ht="28.5" x14ac:dyDescent="0.45">
      <c r="A598" s="11">
        <v>596</v>
      </c>
      <c r="B598" s="16" t="s">
        <v>597</v>
      </c>
      <c r="C598" s="16" t="s">
        <v>4706</v>
      </c>
      <c r="D598" s="23">
        <v>20000</v>
      </c>
      <c r="E598" s="23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7">
        <f t="shared" si="45"/>
        <v>42676.688564814809</v>
      </c>
      <c r="K598" s="11">
        <v>1475530292</v>
      </c>
      <c r="L598" s="17">
        <f t="shared" si="46"/>
        <v>42646.688564814809</v>
      </c>
      <c r="M598" s="21">
        <f t="shared" si="47"/>
        <v>30</v>
      </c>
      <c r="N598" s="11" t="b">
        <v>0</v>
      </c>
      <c r="O598" s="11">
        <v>2</v>
      </c>
      <c r="P598" s="11" t="b">
        <v>0</v>
      </c>
      <c r="Q598" s="11" t="s">
        <v>8272</v>
      </c>
      <c r="R598" s="18">
        <f t="shared" si="48"/>
        <v>2.9999999999999997E-4</v>
      </c>
      <c r="S598" s="19">
        <f t="shared" si="49"/>
        <v>3</v>
      </c>
      <c r="T598" s="11" t="s">
        <v>8319</v>
      </c>
      <c r="U598" s="11" t="s">
        <v>8320</v>
      </c>
    </row>
    <row r="599" spans="1:21" ht="42.75" x14ac:dyDescent="0.45">
      <c r="A599" s="11">
        <v>597</v>
      </c>
      <c r="B599" s="16" t="s">
        <v>598</v>
      </c>
      <c r="C599" s="16" t="s">
        <v>4707</v>
      </c>
      <c r="D599" s="23">
        <v>7500</v>
      </c>
      <c r="E599" s="23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7">
        <f t="shared" si="45"/>
        <v>42582.458333333336</v>
      </c>
      <c r="K599" s="11">
        <v>1466787335</v>
      </c>
      <c r="L599" s="17">
        <f t="shared" si="46"/>
        <v>42545.496932870366</v>
      </c>
      <c r="M599" s="21">
        <f t="shared" si="47"/>
        <v>36.961400462969323</v>
      </c>
      <c r="N599" s="11" t="b">
        <v>0</v>
      </c>
      <c r="O599" s="11">
        <v>2</v>
      </c>
      <c r="P599" s="11" t="b">
        <v>0</v>
      </c>
      <c r="Q599" s="11" t="s">
        <v>8272</v>
      </c>
      <c r="R599" s="18">
        <f t="shared" si="48"/>
        <v>2.6666666666666666E-3</v>
      </c>
      <c r="S599" s="19">
        <f t="shared" si="49"/>
        <v>10</v>
      </c>
      <c r="T599" s="11" t="s">
        <v>8319</v>
      </c>
      <c r="U599" s="11" t="s">
        <v>8320</v>
      </c>
    </row>
    <row r="600" spans="1:21" ht="28.5" x14ac:dyDescent="0.45">
      <c r="A600" s="11">
        <v>598</v>
      </c>
      <c r="B600" s="16" t="s">
        <v>599</v>
      </c>
      <c r="C600" s="16" t="s">
        <v>4708</v>
      </c>
      <c r="D600" s="23">
        <v>2500</v>
      </c>
      <c r="E600" s="23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7">
        <f t="shared" si="45"/>
        <v>41977.793761574074</v>
      </c>
      <c r="K600" s="11">
        <v>1415145781</v>
      </c>
      <c r="L600" s="17">
        <f t="shared" si="46"/>
        <v>41947.793761574074</v>
      </c>
      <c r="M600" s="21">
        <f t="shared" si="47"/>
        <v>30</v>
      </c>
      <c r="N600" s="11" t="b">
        <v>0</v>
      </c>
      <c r="O600" s="11">
        <v>7</v>
      </c>
      <c r="P600" s="11" t="b">
        <v>0</v>
      </c>
      <c r="Q600" s="11" t="s">
        <v>8272</v>
      </c>
      <c r="R600" s="18">
        <f t="shared" si="48"/>
        <v>0.34</v>
      </c>
      <c r="S600" s="19">
        <f t="shared" si="49"/>
        <v>121.42857142857143</v>
      </c>
      <c r="T600" s="11" t="s">
        <v>8319</v>
      </c>
      <c r="U600" s="11" t="s">
        <v>8320</v>
      </c>
    </row>
    <row r="601" spans="1:21" ht="42.75" x14ac:dyDescent="0.45">
      <c r="A601" s="11">
        <v>599</v>
      </c>
      <c r="B601" s="16" t="s">
        <v>600</v>
      </c>
      <c r="C601" s="16" t="s">
        <v>4709</v>
      </c>
      <c r="D601" s="23">
        <v>50000</v>
      </c>
      <c r="E601" s="23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7">
        <f t="shared" si="45"/>
        <v>42071.427777777775</v>
      </c>
      <c r="K601" s="11">
        <v>1423769402</v>
      </c>
      <c r="L601" s="17">
        <f t="shared" si="46"/>
        <v>42047.604189814818</v>
      </c>
      <c r="M601" s="21">
        <f t="shared" si="47"/>
        <v>23.82358796295739</v>
      </c>
      <c r="N601" s="11" t="b">
        <v>0</v>
      </c>
      <c r="O601" s="11">
        <v>2</v>
      </c>
      <c r="P601" s="11" t="b">
        <v>0</v>
      </c>
      <c r="Q601" s="11" t="s">
        <v>8272</v>
      </c>
      <c r="R601" s="18">
        <f t="shared" si="48"/>
        <v>6.2E-4</v>
      </c>
      <c r="S601" s="19">
        <f t="shared" si="49"/>
        <v>15.5</v>
      </c>
      <c r="T601" s="11" t="s">
        <v>8319</v>
      </c>
      <c r="U601" s="11" t="s">
        <v>8320</v>
      </c>
    </row>
    <row r="602" spans="1:21" ht="28.5" x14ac:dyDescent="0.45">
      <c r="A602" s="11">
        <v>600</v>
      </c>
      <c r="B602" s="16" t="s">
        <v>601</v>
      </c>
      <c r="C602" s="16" t="s">
        <v>4710</v>
      </c>
      <c r="D602" s="23">
        <v>5000</v>
      </c>
      <c r="E602" s="23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7">
        <f t="shared" si="45"/>
        <v>42133.589837962958</v>
      </c>
      <c r="K602" s="11">
        <v>1426014562</v>
      </c>
      <c r="L602" s="17">
        <f t="shared" si="46"/>
        <v>42073.589837962958</v>
      </c>
      <c r="M602" s="21">
        <f t="shared" si="47"/>
        <v>60</v>
      </c>
      <c r="N602" s="11" t="b">
        <v>0</v>
      </c>
      <c r="O602" s="11">
        <v>1</v>
      </c>
      <c r="P602" s="11" t="b">
        <v>0</v>
      </c>
      <c r="Q602" s="11" t="s">
        <v>8272</v>
      </c>
      <c r="R602" s="18">
        <f t="shared" si="48"/>
        <v>0.02</v>
      </c>
      <c r="S602" s="19">
        <f t="shared" si="49"/>
        <v>100</v>
      </c>
      <c r="T602" s="11" t="s">
        <v>8319</v>
      </c>
      <c r="U602" s="11" t="s">
        <v>8320</v>
      </c>
    </row>
    <row r="603" spans="1:21" ht="42.75" x14ac:dyDescent="0.45">
      <c r="A603" s="11">
        <v>601</v>
      </c>
      <c r="B603" s="16" t="s">
        <v>602</v>
      </c>
      <c r="C603" s="16" t="s">
        <v>4711</v>
      </c>
      <c r="D603" s="23">
        <v>10000</v>
      </c>
      <c r="E603" s="23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7">
        <f t="shared" si="45"/>
        <v>41999.64975694444</v>
      </c>
      <c r="K603" s="11">
        <v>1417034139</v>
      </c>
      <c r="L603" s="17">
        <f t="shared" si="46"/>
        <v>41969.64975694444</v>
      </c>
      <c r="M603" s="21">
        <f t="shared" si="47"/>
        <v>30</v>
      </c>
      <c r="N603" s="11" t="b">
        <v>0</v>
      </c>
      <c r="O603" s="11">
        <v>6</v>
      </c>
      <c r="P603" s="11" t="b">
        <v>0</v>
      </c>
      <c r="Q603" s="11" t="s">
        <v>8272</v>
      </c>
      <c r="R603" s="18">
        <f t="shared" si="48"/>
        <v>1.4E-2</v>
      </c>
      <c r="S603" s="19">
        <f t="shared" si="49"/>
        <v>23.333333333333332</v>
      </c>
      <c r="T603" s="11" t="s">
        <v>8319</v>
      </c>
      <c r="U603" s="11" t="s">
        <v>8320</v>
      </c>
    </row>
    <row r="604" spans="1:21" ht="42.75" x14ac:dyDescent="0.45">
      <c r="A604" s="11">
        <v>602</v>
      </c>
      <c r="B604" s="16" t="s">
        <v>603</v>
      </c>
      <c r="C604" s="16" t="s">
        <v>4712</v>
      </c>
      <c r="D604" s="23">
        <v>70000</v>
      </c>
      <c r="E604" s="23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7">
        <f t="shared" si="45"/>
        <v>42173.585821759254</v>
      </c>
      <c r="K604" s="11">
        <v>1432062215</v>
      </c>
      <c r="L604" s="17">
        <f t="shared" si="46"/>
        <v>42143.585821759254</v>
      </c>
      <c r="M604" s="21">
        <f t="shared" si="47"/>
        <v>30</v>
      </c>
      <c r="N604" s="11" t="b">
        <v>0</v>
      </c>
      <c r="O604" s="11">
        <v>0</v>
      </c>
      <c r="P604" s="11" t="b">
        <v>0</v>
      </c>
      <c r="Q604" s="11" t="s">
        <v>8272</v>
      </c>
      <c r="R604" s="18">
        <f t="shared" si="48"/>
        <v>0</v>
      </c>
      <c r="S604" s="19" t="e">
        <f t="shared" si="49"/>
        <v>#DIV/0!</v>
      </c>
      <c r="T604" s="11" t="s">
        <v>8319</v>
      </c>
      <c r="U604" s="11" t="s">
        <v>8320</v>
      </c>
    </row>
    <row r="605" spans="1:21" ht="42.75" x14ac:dyDescent="0.45">
      <c r="A605" s="11">
        <v>603</v>
      </c>
      <c r="B605" s="16" t="s">
        <v>604</v>
      </c>
      <c r="C605" s="16" t="s">
        <v>4713</v>
      </c>
      <c r="D605" s="23">
        <v>15000</v>
      </c>
      <c r="E605" s="23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7">
        <f t="shared" si="45"/>
        <v>41865.430821759255</v>
      </c>
      <c r="K605" s="11">
        <v>1405437623</v>
      </c>
      <c r="L605" s="17">
        <f t="shared" si="46"/>
        <v>41835.430821759255</v>
      </c>
      <c r="M605" s="21">
        <f t="shared" si="47"/>
        <v>30</v>
      </c>
      <c r="N605" s="11" t="b">
        <v>0</v>
      </c>
      <c r="O605" s="11">
        <v>13</v>
      </c>
      <c r="P605" s="11" t="b">
        <v>0</v>
      </c>
      <c r="Q605" s="11" t="s">
        <v>8272</v>
      </c>
      <c r="R605" s="18">
        <f t="shared" si="48"/>
        <v>3.9334666666666664E-2</v>
      </c>
      <c r="S605" s="19">
        <f t="shared" si="49"/>
        <v>45.386153846153846</v>
      </c>
      <c r="T605" s="11" t="s">
        <v>8319</v>
      </c>
      <c r="U605" s="11" t="s">
        <v>8320</v>
      </c>
    </row>
    <row r="606" spans="1:21" ht="42.75" x14ac:dyDescent="0.45">
      <c r="A606" s="11">
        <v>604</v>
      </c>
      <c r="B606" s="16" t="s">
        <v>605</v>
      </c>
      <c r="C606" s="16" t="s">
        <v>4714</v>
      </c>
      <c r="D606" s="23">
        <v>1500</v>
      </c>
      <c r="E606" s="23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7">
        <f t="shared" si="45"/>
        <v>41878.827037037037</v>
      </c>
      <c r="K606" s="11">
        <v>1406595056</v>
      </c>
      <c r="L606" s="17">
        <f t="shared" si="46"/>
        <v>41848.827037037037</v>
      </c>
      <c r="M606" s="21">
        <f t="shared" si="47"/>
        <v>30</v>
      </c>
      <c r="N606" s="11" t="b">
        <v>0</v>
      </c>
      <c r="O606" s="11">
        <v>0</v>
      </c>
      <c r="P606" s="11" t="b">
        <v>0</v>
      </c>
      <c r="Q606" s="11" t="s">
        <v>8272</v>
      </c>
      <c r="R606" s="18">
        <f t="shared" si="48"/>
        <v>0</v>
      </c>
      <c r="S606" s="19" t="e">
        <f t="shared" si="49"/>
        <v>#DIV/0!</v>
      </c>
      <c r="T606" s="11" t="s">
        <v>8319</v>
      </c>
      <c r="U606" s="11" t="s">
        <v>8320</v>
      </c>
    </row>
    <row r="607" spans="1:21" ht="28.5" x14ac:dyDescent="0.45">
      <c r="A607" s="11">
        <v>605</v>
      </c>
      <c r="B607" s="16" t="s">
        <v>606</v>
      </c>
      <c r="C607" s="16" t="s">
        <v>4715</v>
      </c>
      <c r="D607" s="23">
        <v>5000</v>
      </c>
      <c r="E607" s="23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7">
        <f t="shared" si="45"/>
        <v>42239.149398148147</v>
      </c>
      <c r="K607" s="11">
        <v>1436430908</v>
      </c>
      <c r="L607" s="17">
        <f t="shared" si="46"/>
        <v>42194.149398148147</v>
      </c>
      <c r="M607" s="21">
        <f t="shared" si="47"/>
        <v>45</v>
      </c>
      <c r="N607" s="11" t="b">
        <v>0</v>
      </c>
      <c r="O607" s="11">
        <v>8</v>
      </c>
      <c r="P607" s="11" t="b">
        <v>0</v>
      </c>
      <c r="Q607" s="11" t="s">
        <v>8272</v>
      </c>
      <c r="R607" s="18">
        <f t="shared" si="48"/>
        <v>2.6200000000000001E-2</v>
      </c>
      <c r="S607" s="19">
        <f t="shared" si="49"/>
        <v>16.375</v>
      </c>
      <c r="T607" s="11" t="s">
        <v>8319</v>
      </c>
      <c r="U607" s="11" t="s">
        <v>8320</v>
      </c>
    </row>
    <row r="608" spans="1:21" ht="42.75" x14ac:dyDescent="0.45">
      <c r="A608" s="11">
        <v>606</v>
      </c>
      <c r="B608" s="16" t="s">
        <v>607</v>
      </c>
      <c r="C608" s="16" t="s">
        <v>4716</v>
      </c>
      <c r="D608" s="23">
        <v>5000</v>
      </c>
      <c r="E608" s="23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7">
        <f t="shared" si="45"/>
        <v>42148.416666666664</v>
      </c>
      <c r="K608" s="11">
        <v>1428507409</v>
      </c>
      <c r="L608" s="17">
        <f t="shared" si="46"/>
        <v>42102.442233796297</v>
      </c>
      <c r="M608" s="21">
        <f t="shared" si="47"/>
        <v>45.974432870367309</v>
      </c>
      <c r="N608" s="11" t="b">
        <v>0</v>
      </c>
      <c r="O608" s="11">
        <v>1</v>
      </c>
      <c r="P608" s="11" t="b">
        <v>0</v>
      </c>
      <c r="Q608" s="11" t="s">
        <v>8272</v>
      </c>
      <c r="R608" s="18">
        <f t="shared" si="48"/>
        <v>2E-3</v>
      </c>
      <c r="S608" s="19">
        <f t="shared" si="49"/>
        <v>10</v>
      </c>
      <c r="T608" s="11" t="s">
        <v>8319</v>
      </c>
      <c r="U608" s="11" t="s">
        <v>8320</v>
      </c>
    </row>
    <row r="609" spans="1:21" ht="42.75" x14ac:dyDescent="0.45">
      <c r="A609" s="11">
        <v>607</v>
      </c>
      <c r="B609" s="16" t="s">
        <v>608</v>
      </c>
      <c r="C609" s="16" t="s">
        <v>4717</v>
      </c>
      <c r="D609" s="23">
        <v>250</v>
      </c>
      <c r="E609" s="23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7">
        <f t="shared" si="45"/>
        <v>42330.65898148148</v>
      </c>
      <c r="K609" s="11">
        <v>1445629736</v>
      </c>
      <c r="L609" s="17">
        <f t="shared" si="46"/>
        <v>42300.617314814815</v>
      </c>
      <c r="M609" s="21">
        <f t="shared" si="47"/>
        <v>30.041666666664241</v>
      </c>
      <c r="N609" s="11" t="b">
        <v>0</v>
      </c>
      <c r="O609" s="11">
        <v>0</v>
      </c>
      <c r="P609" s="11" t="b">
        <v>0</v>
      </c>
      <c r="Q609" s="11" t="s">
        <v>8272</v>
      </c>
      <c r="R609" s="18">
        <f t="shared" si="48"/>
        <v>0</v>
      </c>
      <c r="S609" s="19" t="e">
        <f t="shared" si="49"/>
        <v>#DIV/0!</v>
      </c>
      <c r="T609" s="11" t="s">
        <v>8319</v>
      </c>
      <c r="U609" s="11" t="s">
        <v>8320</v>
      </c>
    </row>
    <row r="610" spans="1:21" ht="42.75" x14ac:dyDescent="0.45">
      <c r="A610" s="11">
        <v>608</v>
      </c>
      <c r="B610" s="16" t="s">
        <v>609</v>
      </c>
      <c r="C610" s="16" t="s">
        <v>4718</v>
      </c>
      <c r="D610" s="23">
        <v>150000</v>
      </c>
      <c r="E610" s="23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7">
        <f t="shared" si="45"/>
        <v>42170.712731481479</v>
      </c>
      <c r="K610" s="11">
        <v>1431813980</v>
      </c>
      <c r="L610" s="17">
        <f t="shared" si="46"/>
        <v>42140.712731481479</v>
      </c>
      <c r="M610" s="21">
        <f t="shared" si="47"/>
        <v>30</v>
      </c>
      <c r="N610" s="11" t="b">
        <v>0</v>
      </c>
      <c r="O610" s="11">
        <v>5</v>
      </c>
      <c r="P610" s="11" t="b">
        <v>0</v>
      </c>
      <c r="Q610" s="11" t="s">
        <v>8272</v>
      </c>
      <c r="R610" s="18">
        <f t="shared" si="48"/>
        <v>9.7400000000000004E-3</v>
      </c>
      <c r="S610" s="19">
        <f t="shared" si="49"/>
        <v>292.2</v>
      </c>
      <c r="T610" s="11" t="s">
        <v>8319</v>
      </c>
      <c r="U610" s="11" t="s">
        <v>8320</v>
      </c>
    </row>
    <row r="611" spans="1:21" ht="42.75" x14ac:dyDescent="0.45">
      <c r="A611" s="11">
        <v>609</v>
      </c>
      <c r="B611" s="16" t="s">
        <v>610</v>
      </c>
      <c r="C611" s="16" t="s">
        <v>4719</v>
      </c>
      <c r="D611" s="23">
        <v>780</v>
      </c>
      <c r="E611" s="23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7">
        <f t="shared" si="45"/>
        <v>42336.867407407401</v>
      </c>
      <c r="K611" s="11">
        <v>1446166144</v>
      </c>
      <c r="L611" s="17">
        <f t="shared" si="46"/>
        <v>42306.825740740744</v>
      </c>
      <c r="M611" s="21">
        <f t="shared" si="47"/>
        <v>30.041666666656965</v>
      </c>
      <c r="N611" s="11" t="b">
        <v>0</v>
      </c>
      <c r="O611" s="11">
        <v>1</v>
      </c>
      <c r="P611" s="11" t="b">
        <v>0</v>
      </c>
      <c r="Q611" s="11" t="s">
        <v>8272</v>
      </c>
      <c r="R611" s="18">
        <f t="shared" si="48"/>
        <v>6.41025641025641E-3</v>
      </c>
      <c r="S611" s="19">
        <f t="shared" si="49"/>
        <v>5</v>
      </c>
      <c r="T611" s="11" t="s">
        <v>8319</v>
      </c>
      <c r="U611" s="11" t="s">
        <v>8320</v>
      </c>
    </row>
    <row r="612" spans="1:21" ht="42.75" x14ac:dyDescent="0.45">
      <c r="A612" s="11">
        <v>610</v>
      </c>
      <c r="B612" s="16" t="s">
        <v>611</v>
      </c>
      <c r="C612" s="16" t="s">
        <v>4720</v>
      </c>
      <c r="D612" s="23">
        <v>13803</v>
      </c>
      <c r="E612" s="23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7">
        <f t="shared" si="45"/>
        <v>42116.622523148144</v>
      </c>
      <c r="K612" s="11">
        <v>1427140586</v>
      </c>
      <c r="L612" s="17">
        <f t="shared" si="46"/>
        <v>42086.622523148144</v>
      </c>
      <c r="M612" s="21">
        <f t="shared" si="47"/>
        <v>30</v>
      </c>
      <c r="N612" s="11" t="b">
        <v>0</v>
      </c>
      <c r="O612" s="11">
        <v>0</v>
      </c>
      <c r="P612" s="11" t="b">
        <v>0</v>
      </c>
      <c r="Q612" s="11" t="s">
        <v>8272</v>
      </c>
      <c r="R612" s="18">
        <f t="shared" si="48"/>
        <v>0</v>
      </c>
      <c r="S612" s="19" t="e">
        <f t="shared" si="49"/>
        <v>#DIV/0!</v>
      </c>
      <c r="T612" s="11" t="s">
        <v>8319</v>
      </c>
      <c r="U612" s="11" t="s">
        <v>8320</v>
      </c>
    </row>
    <row r="613" spans="1:21" ht="42.75" x14ac:dyDescent="0.45">
      <c r="A613" s="11">
        <v>611</v>
      </c>
      <c r="B613" s="16" t="s">
        <v>612</v>
      </c>
      <c r="C613" s="16" t="s">
        <v>4721</v>
      </c>
      <c r="D613" s="23">
        <v>80000</v>
      </c>
      <c r="E613" s="23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7">
        <f t="shared" si="45"/>
        <v>42388.352280092593</v>
      </c>
      <c r="K613" s="11">
        <v>1448026037</v>
      </c>
      <c r="L613" s="17">
        <f t="shared" si="46"/>
        <v>42328.352280092593</v>
      </c>
      <c r="M613" s="21">
        <f t="shared" si="47"/>
        <v>60</v>
      </c>
      <c r="N613" s="11" t="b">
        <v>0</v>
      </c>
      <c r="O613" s="11">
        <v>0</v>
      </c>
      <c r="P613" s="11" t="b">
        <v>0</v>
      </c>
      <c r="Q613" s="11" t="s">
        <v>8272</v>
      </c>
      <c r="R613" s="18">
        <f t="shared" si="48"/>
        <v>0</v>
      </c>
      <c r="S613" s="19" t="e">
        <f t="shared" si="49"/>
        <v>#DIV/0!</v>
      </c>
      <c r="T613" s="11" t="s">
        <v>8319</v>
      </c>
      <c r="U613" s="11" t="s">
        <v>8320</v>
      </c>
    </row>
    <row r="614" spans="1:21" ht="28.5" x14ac:dyDescent="0.45">
      <c r="A614" s="11">
        <v>612</v>
      </c>
      <c r="B614" s="16" t="s">
        <v>613</v>
      </c>
      <c r="C614" s="16" t="s">
        <v>4722</v>
      </c>
      <c r="D614" s="23">
        <v>10000</v>
      </c>
      <c r="E614" s="23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7">
        <f t="shared" si="45"/>
        <v>42614.823449074072</v>
      </c>
      <c r="K614" s="11">
        <v>1470185146</v>
      </c>
      <c r="L614" s="17">
        <f t="shared" si="46"/>
        <v>42584.823449074072</v>
      </c>
      <c r="M614" s="21">
        <f t="shared" si="47"/>
        <v>30</v>
      </c>
      <c r="N614" s="11" t="b">
        <v>0</v>
      </c>
      <c r="O614" s="11">
        <v>0</v>
      </c>
      <c r="P614" s="11" t="b">
        <v>0</v>
      </c>
      <c r="Q614" s="11" t="s">
        <v>8272</v>
      </c>
      <c r="R614" s="18">
        <f t="shared" si="48"/>
        <v>0</v>
      </c>
      <c r="S614" s="19" t="e">
        <f t="shared" si="49"/>
        <v>#DIV/0!</v>
      </c>
      <c r="T614" s="11" t="s">
        <v>8319</v>
      </c>
      <c r="U614" s="11" t="s">
        <v>8320</v>
      </c>
    </row>
    <row r="615" spans="1:21" ht="42.75" x14ac:dyDescent="0.45">
      <c r="A615" s="11">
        <v>613</v>
      </c>
      <c r="B615" s="16" t="s">
        <v>614</v>
      </c>
      <c r="C615" s="16" t="s">
        <v>4723</v>
      </c>
      <c r="D615" s="23">
        <v>60000</v>
      </c>
      <c r="E615" s="23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7">
        <f t="shared" si="45"/>
        <v>42277.999305555553</v>
      </c>
      <c r="K615" s="11">
        <v>1441022120</v>
      </c>
      <c r="L615" s="17">
        <f t="shared" si="46"/>
        <v>42247.288425925923</v>
      </c>
      <c r="M615" s="21">
        <f t="shared" si="47"/>
        <v>30.710879629630654</v>
      </c>
      <c r="N615" s="11" t="b">
        <v>0</v>
      </c>
      <c r="O615" s="11">
        <v>121</v>
      </c>
      <c r="P615" s="11" t="b">
        <v>0</v>
      </c>
      <c r="Q615" s="11" t="s">
        <v>8272</v>
      </c>
      <c r="R615" s="18">
        <f t="shared" si="48"/>
        <v>0.21363333333333334</v>
      </c>
      <c r="S615" s="19">
        <f t="shared" si="49"/>
        <v>105.93388429752066</v>
      </c>
      <c r="T615" s="11" t="s">
        <v>8319</v>
      </c>
      <c r="U615" s="11" t="s">
        <v>8320</v>
      </c>
    </row>
    <row r="616" spans="1:21" ht="42.75" x14ac:dyDescent="0.45">
      <c r="A616" s="11">
        <v>614</v>
      </c>
      <c r="B616" s="16" t="s">
        <v>615</v>
      </c>
      <c r="C616" s="16" t="s">
        <v>4724</v>
      </c>
      <c r="D616" s="23">
        <v>10000</v>
      </c>
      <c r="E616" s="23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7">
        <f t="shared" si="45"/>
        <v>42544.853472222218</v>
      </c>
      <c r="K616" s="11">
        <v>1464139740</v>
      </c>
      <c r="L616" s="17">
        <f t="shared" si="46"/>
        <v>42514.853472222218</v>
      </c>
      <c r="M616" s="21">
        <f t="shared" si="47"/>
        <v>30</v>
      </c>
      <c r="N616" s="11" t="b">
        <v>0</v>
      </c>
      <c r="O616" s="11">
        <v>0</v>
      </c>
      <c r="P616" s="11" t="b">
        <v>0</v>
      </c>
      <c r="Q616" s="11" t="s">
        <v>8272</v>
      </c>
      <c r="R616" s="18">
        <f t="shared" si="48"/>
        <v>0</v>
      </c>
      <c r="S616" s="19" t="e">
        <f t="shared" si="49"/>
        <v>#DIV/0!</v>
      </c>
      <c r="T616" s="11" t="s">
        <v>8319</v>
      </c>
      <c r="U616" s="11" t="s">
        <v>8320</v>
      </c>
    </row>
    <row r="617" spans="1:21" ht="42.75" x14ac:dyDescent="0.45">
      <c r="A617" s="11">
        <v>615</v>
      </c>
      <c r="B617" s="16" t="s">
        <v>616</v>
      </c>
      <c r="C617" s="16" t="s">
        <v>4725</v>
      </c>
      <c r="D617" s="23">
        <v>515</v>
      </c>
      <c r="E617" s="23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7">
        <f t="shared" si="45"/>
        <v>42271.913877314808</v>
      </c>
      <c r="K617" s="11">
        <v>1440557759</v>
      </c>
      <c r="L617" s="17">
        <f t="shared" si="46"/>
        <v>42241.913877314808</v>
      </c>
      <c r="M617" s="21">
        <f t="shared" si="47"/>
        <v>30</v>
      </c>
      <c r="N617" s="11" t="b">
        <v>0</v>
      </c>
      <c r="O617" s="11">
        <v>0</v>
      </c>
      <c r="P617" s="11" t="b">
        <v>0</v>
      </c>
      <c r="Q617" s="11" t="s">
        <v>8272</v>
      </c>
      <c r="R617" s="18">
        <f t="shared" si="48"/>
        <v>0</v>
      </c>
      <c r="S617" s="19" t="e">
        <f t="shared" si="49"/>
        <v>#DIV/0!</v>
      </c>
      <c r="T617" s="11" t="s">
        <v>8319</v>
      </c>
      <c r="U617" s="11" t="s">
        <v>8320</v>
      </c>
    </row>
    <row r="618" spans="1:21" ht="42.75" x14ac:dyDescent="0.45">
      <c r="A618" s="11">
        <v>616</v>
      </c>
      <c r="B618" s="16" t="s">
        <v>617</v>
      </c>
      <c r="C618" s="16" t="s">
        <v>4726</v>
      </c>
      <c r="D618" s="23">
        <v>5000</v>
      </c>
      <c r="E618" s="23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7">
        <f t="shared" si="45"/>
        <v>42791.167905092589</v>
      </c>
      <c r="K618" s="11">
        <v>1485421307</v>
      </c>
      <c r="L618" s="17">
        <f t="shared" si="46"/>
        <v>42761.167905092589</v>
      </c>
      <c r="M618" s="21">
        <f t="shared" si="47"/>
        <v>30</v>
      </c>
      <c r="N618" s="11" t="b">
        <v>0</v>
      </c>
      <c r="O618" s="11">
        <v>0</v>
      </c>
      <c r="P618" s="11" t="b">
        <v>0</v>
      </c>
      <c r="Q618" s="11" t="s">
        <v>8272</v>
      </c>
      <c r="R618" s="18">
        <f t="shared" si="48"/>
        <v>0</v>
      </c>
      <c r="S618" s="19" t="e">
        <f t="shared" si="49"/>
        <v>#DIV/0!</v>
      </c>
      <c r="T618" s="11" t="s">
        <v>8319</v>
      </c>
      <c r="U618" s="11" t="s">
        <v>8320</v>
      </c>
    </row>
    <row r="619" spans="1:21" ht="42.75" x14ac:dyDescent="0.45">
      <c r="A619" s="11">
        <v>617</v>
      </c>
      <c r="B619" s="16" t="s">
        <v>618</v>
      </c>
      <c r="C619" s="16" t="s">
        <v>4727</v>
      </c>
      <c r="D619" s="23">
        <v>2000</v>
      </c>
      <c r="E619" s="23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7">
        <f t="shared" si="45"/>
        <v>42132.134756944441</v>
      </c>
      <c r="K619" s="11">
        <v>1427184843</v>
      </c>
      <c r="L619" s="17">
        <f t="shared" si="46"/>
        <v>42087.134756944441</v>
      </c>
      <c r="M619" s="21">
        <f t="shared" si="47"/>
        <v>45</v>
      </c>
      <c r="N619" s="11" t="b">
        <v>0</v>
      </c>
      <c r="O619" s="11">
        <v>3</v>
      </c>
      <c r="P619" s="11" t="b">
        <v>0</v>
      </c>
      <c r="Q619" s="11" t="s">
        <v>8272</v>
      </c>
      <c r="R619" s="18">
        <f t="shared" si="48"/>
        <v>0.03</v>
      </c>
      <c r="S619" s="19">
        <f t="shared" si="49"/>
        <v>20</v>
      </c>
      <c r="T619" s="11" t="s">
        <v>8319</v>
      </c>
      <c r="U619" s="11" t="s">
        <v>8320</v>
      </c>
    </row>
    <row r="620" spans="1:21" ht="42.75" x14ac:dyDescent="0.45">
      <c r="A620" s="11">
        <v>618</v>
      </c>
      <c r="B620" s="16" t="s">
        <v>619</v>
      </c>
      <c r="C620" s="16" t="s">
        <v>4728</v>
      </c>
      <c r="D620" s="23">
        <v>400</v>
      </c>
      <c r="E620" s="23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7">
        <f t="shared" si="45"/>
        <v>42347.60188657407</v>
      </c>
      <c r="K620" s="11">
        <v>1447097203</v>
      </c>
      <c r="L620" s="17">
        <f t="shared" si="46"/>
        <v>42317.60188657407</v>
      </c>
      <c r="M620" s="21">
        <f t="shared" si="47"/>
        <v>30</v>
      </c>
      <c r="N620" s="11" t="b">
        <v>0</v>
      </c>
      <c r="O620" s="11">
        <v>0</v>
      </c>
      <c r="P620" s="11" t="b">
        <v>0</v>
      </c>
      <c r="Q620" s="11" t="s">
        <v>8272</v>
      </c>
      <c r="R620" s="18">
        <f t="shared" si="48"/>
        <v>0</v>
      </c>
      <c r="S620" s="19" t="e">
        <f t="shared" si="49"/>
        <v>#DIV/0!</v>
      </c>
      <c r="T620" s="11" t="s">
        <v>8319</v>
      </c>
      <c r="U620" s="11" t="s">
        <v>8320</v>
      </c>
    </row>
    <row r="621" spans="1:21" ht="28.5" x14ac:dyDescent="0.45">
      <c r="A621" s="11">
        <v>619</v>
      </c>
      <c r="B621" s="16" t="s">
        <v>620</v>
      </c>
      <c r="C621" s="16" t="s">
        <v>4729</v>
      </c>
      <c r="D621" s="23">
        <v>2500000</v>
      </c>
      <c r="E621" s="23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7">
        <f t="shared" si="45"/>
        <v>41968.483680555553</v>
      </c>
      <c r="K621" s="11">
        <v>1411745790</v>
      </c>
      <c r="L621" s="17">
        <f t="shared" si="46"/>
        <v>41908.442013888889</v>
      </c>
      <c r="M621" s="21">
        <f t="shared" si="47"/>
        <v>60.041666666664241</v>
      </c>
      <c r="N621" s="11" t="b">
        <v>0</v>
      </c>
      <c r="O621" s="11">
        <v>1</v>
      </c>
      <c r="P621" s="11" t="b">
        <v>0</v>
      </c>
      <c r="Q621" s="11" t="s">
        <v>8272</v>
      </c>
      <c r="R621" s="18">
        <f t="shared" si="48"/>
        <v>3.9999999999999998E-7</v>
      </c>
      <c r="S621" s="19">
        <f t="shared" si="49"/>
        <v>1</v>
      </c>
      <c r="T621" s="11" t="s">
        <v>8319</v>
      </c>
      <c r="U621" s="11" t="s">
        <v>8320</v>
      </c>
    </row>
    <row r="622" spans="1:21" ht="42.75" x14ac:dyDescent="0.45">
      <c r="A622" s="11">
        <v>620</v>
      </c>
      <c r="B622" s="16" t="s">
        <v>621</v>
      </c>
      <c r="C622" s="16" t="s">
        <v>4730</v>
      </c>
      <c r="D622" s="23">
        <v>30000</v>
      </c>
      <c r="E622" s="23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7">
        <f t="shared" si="45"/>
        <v>41876.508541666662</v>
      </c>
      <c r="K622" s="11">
        <v>1405098738</v>
      </c>
      <c r="L622" s="17">
        <f t="shared" si="46"/>
        <v>41831.508541666662</v>
      </c>
      <c r="M622" s="21">
        <f t="shared" si="47"/>
        <v>45</v>
      </c>
      <c r="N622" s="11" t="b">
        <v>0</v>
      </c>
      <c r="O622" s="11">
        <v>1</v>
      </c>
      <c r="P622" s="11" t="b">
        <v>0</v>
      </c>
      <c r="Q622" s="11" t="s">
        <v>8272</v>
      </c>
      <c r="R622" s="18">
        <f t="shared" si="48"/>
        <v>0.01</v>
      </c>
      <c r="S622" s="19">
        <f t="shared" si="49"/>
        <v>300</v>
      </c>
      <c r="T622" s="11" t="s">
        <v>8319</v>
      </c>
      <c r="U622" s="11" t="s">
        <v>8320</v>
      </c>
    </row>
    <row r="623" spans="1:21" ht="42.75" x14ac:dyDescent="0.45">
      <c r="A623" s="11">
        <v>621</v>
      </c>
      <c r="B623" s="16" t="s">
        <v>622</v>
      </c>
      <c r="C623" s="16" t="s">
        <v>4731</v>
      </c>
      <c r="D623" s="23">
        <v>25000</v>
      </c>
      <c r="E623" s="23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7">
        <f t="shared" si="45"/>
        <v>42558.779363425921</v>
      </c>
      <c r="K623" s="11">
        <v>1465342937</v>
      </c>
      <c r="L623" s="17">
        <f t="shared" si="46"/>
        <v>42528.779363425921</v>
      </c>
      <c r="M623" s="21">
        <f t="shared" si="47"/>
        <v>30</v>
      </c>
      <c r="N623" s="11" t="b">
        <v>0</v>
      </c>
      <c r="O623" s="11">
        <v>3</v>
      </c>
      <c r="P623" s="11" t="b">
        <v>0</v>
      </c>
      <c r="Q623" s="11" t="s">
        <v>8272</v>
      </c>
      <c r="R623" s="18">
        <f t="shared" si="48"/>
        <v>1.044E-2</v>
      </c>
      <c r="S623" s="19">
        <f t="shared" si="49"/>
        <v>87</v>
      </c>
      <c r="T623" s="11" t="s">
        <v>8319</v>
      </c>
      <c r="U623" s="11" t="s">
        <v>8320</v>
      </c>
    </row>
    <row r="624" spans="1:21" ht="42.75" x14ac:dyDescent="0.45">
      <c r="A624" s="11">
        <v>622</v>
      </c>
      <c r="B624" s="16" t="s">
        <v>623</v>
      </c>
      <c r="C624" s="16" t="s">
        <v>4732</v>
      </c>
      <c r="D624" s="23">
        <v>6000</v>
      </c>
      <c r="E624" s="23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7">
        <f t="shared" si="45"/>
        <v>42552.566412037035</v>
      </c>
      <c r="K624" s="11">
        <v>1465670138</v>
      </c>
      <c r="L624" s="17">
        <f t="shared" si="46"/>
        <v>42532.566412037035</v>
      </c>
      <c r="M624" s="21">
        <f t="shared" si="47"/>
        <v>20</v>
      </c>
      <c r="N624" s="11" t="b">
        <v>0</v>
      </c>
      <c r="O624" s="11">
        <v>9</v>
      </c>
      <c r="P624" s="11" t="b">
        <v>0</v>
      </c>
      <c r="Q624" s="11" t="s">
        <v>8272</v>
      </c>
      <c r="R624" s="18">
        <f t="shared" si="48"/>
        <v>5.6833333333333333E-2</v>
      </c>
      <c r="S624" s="19">
        <f t="shared" si="49"/>
        <v>37.888888888888886</v>
      </c>
      <c r="T624" s="11" t="s">
        <v>8319</v>
      </c>
      <c r="U624" s="11" t="s">
        <v>8320</v>
      </c>
    </row>
    <row r="625" spans="1:21" ht="57" x14ac:dyDescent="0.45">
      <c r="A625" s="11">
        <v>623</v>
      </c>
      <c r="B625" s="16" t="s">
        <v>624</v>
      </c>
      <c r="C625" s="16" t="s">
        <v>4733</v>
      </c>
      <c r="D625" s="23">
        <v>75000</v>
      </c>
      <c r="E625" s="23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7">
        <f t="shared" si="45"/>
        <v>42151.800891203697</v>
      </c>
      <c r="K625" s="11">
        <v>1430179997</v>
      </c>
      <c r="L625" s="17">
        <f t="shared" si="46"/>
        <v>42121.800891203697</v>
      </c>
      <c r="M625" s="21">
        <f t="shared" si="47"/>
        <v>30</v>
      </c>
      <c r="N625" s="11" t="b">
        <v>0</v>
      </c>
      <c r="O625" s="11">
        <v>0</v>
      </c>
      <c r="P625" s="11" t="b">
        <v>0</v>
      </c>
      <c r="Q625" s="11" t="s">
        <v>8272</v>
      </c>
      <c r="R625" s="18">
        <f t="shared" si="48"/>
        <v>0</v>
      </c>
      <c r="S625" s="19" t="e">
        <f t="shared" si="49"/>
        <v>#DIV/0!</v>
      </c>
      <c r="T625" s="11" t="s">
        <v>8319</v>
      </c>
      <c r="U625" s="11" t="s">
        <v>8320</v>
      </c>
    </row>
    <row r="626" spans="1:21" ht="42.75" x14ac:dyDescent="0.45">
      <c r="A626" s="11">
        <v>624</v>
      </c>
      <c r="B626" s="16" t="s">
        <v>625</v>
      </c>
      <c r="C626" s="16" t="s">
        <v>4734</v>
      </c>
      <c r="D626" s="23">
        <v>5000</v>
      </c>
      <c r="E626" s="23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7">
        <f t="shared" si="45"/>
        <v>42138.78056712963</v>
      </c>
      <c r="K626" s="11">
        <v>1429055041</v>
      </c>
      <c r="L626" s="17">
        <f t="shared" si="46"/>
        <v>42108.78056712963</v>
      </c>
      <c r="M626" s="21">
        <f t="shared" si="47"/>
        <v>30</v>
      </c>
      <c r="N626" s="11" t="b">
        <v>0</v>
      </c>
      <c r="O626" s="11">
        <v>0</v>
      </c>
      <c r="P626" s="11" t="b">
        <v>0</v>
      </c>
      <c r="Q626" s="11" t="s">
        <v>8272</v>
      </c>
      <c r="R626" s="18">
        <f t="shared" si="48"/>
        <v>0</v>
      </c>
      <c r="S626" s="19" t="e">
        <f t="shared" si="49"/>
        <v>#DIV/0!</v>
      </c>
      <c r="T626" s="11" t="s">
        <v>8319</v>
      </c>
      <c r="U626" s="11" t="s">
        <v>8320</v>
      </c>
    </row>
    <row r="627" spans="1:21" ht="42.75" x14ac:dyDescent="0.45">
      <c r="A627" s="11">
        <v>625</v>
      </c>
      <c r="B627" s="16" t="s">
        <v>626</v>
      </c>
      <c r="C627" s="16" t="s">
        <v>4735</v>
      </c>
      <c r="D627" s="23">
        <v>25000</v>
      </c>
      <c r="E627" s="23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7">
        <f t="shared" si="45"/>
        <v>42820.645567129628</v>
      </c>
      <c r="K627" s="11">
        <v>1487971777</v>
      </c>
      <c r="L627" s="17">
        <f t="shared" si="46"/>
        <v>42790.687233796292</v>
      </c>
      <c r="M627" s="21">
        <f t="shared" si="47"/>
        <v>29.958333333335759</v>
      </c>
      <c r="N627" s="11" t="b">
        <v>0</v>
      </c>
      <c r="O627" s="11">
        <v>0</v>
      </c>
      <c r="P627" s="11" t="b">
        <v>0</v>
      </c>
      <c r="Q627" s="11" t="s">
        <v>8272</v>
      </c>
      <c r="R627" s="18">
        <f t="shared" si="48"/>
        <v>0</v>
      </c>
      <c r="S627" s="19" t="e">
        <f t="shared" si="49"/>
        <v>#DIV/0!</v>
      </c>
      <c r="T627" s="11" t="s">
        <v>8319</v>
      </c>
      <c r="U627" s="11" t="s">
        <v>8320</v>
      </c>
    </row>
    <row r="628" spans="1:21" ht="42.75" x14ac:dyDescent="0.45">
      <c r="A628" s="11">
        <v>626</v>
      </c>
      <c r="B628" s="16" t="s">
        <v>627</v>
      </c>
      <c r="C628" s="16" t="s">
        <v>4736</v>
      </c>
      <c r="D628" s="23">
        <v>25000</v>
      </c>
      <c r="E628" s="23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7">
        <f t="shared" si="45"/>
        <v>42231.348611111105</v>
      </c>
      <c r="K628" s="11">
        <v>1436793939</v>
      </c>
      <c r="L628" s="17">
        <f t="shared" si="46"/>
        <v>42198.351145833331</v>
      </c>
      <c r="M628" s="21">
        <f t="shared" si="47"/>
        <v>32.997465277774609</v>
      </c>
      <c r="N628" s="11" t="b">
        <v>0</v>
      </c>
      <c r="O628" s="11">
        <v>39</v>
      </c>
      <c r="P628" s="11" t="b">
        <v>0</v>
      </c>
      <c r="Q628" s="11" t="s">
        <v>8272</v>
      </c>
      <c r="R628" s="18">
        <f t="shared" si="48"/>
        <v>0.17380000000000001</v>
      </c>
      <c r="S628" s="19">
        <f t="shared" si="49"/>
        <v>111.41025641025641</v>
      </c>
      <c r="T628" s="11" t="s">
        <v>8319</v>
      </c>
      <c r="U628" s="11" t="s">
        <v>8320</v>
      </c>
    </row>
    <row r="629" spans="1:21" ht="42.75" x14ac:dyDescent="0.45">
      <c r="A629" s="11">
        <v>627</v>
      </c>
      <c r="B629" s="16" t="s">
        <v>628</v>
      </c>
      <c r="C629" s="16" t="s">
        <v>4737</v>
      </c>
      <c r="D629" s="23">
        <v>450000</v>
      </c>
      <c r="E629" s="23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7">
        <f t="shared" si="45"/>
        <v>42443.749999999993</v>
      </c>
      <c r="K629" s="11">
        <v>1452842511</v>
      </c>
      <c r="L629" s="17">
        <f t="shared" si="46"/>
        <v>42384.098506944443</v>
      </c>
      <c r="M629" s="21">
        <f t="shared" si="47"/>
        <v>59.651493055549508</v>
      </c>
      <c r="N629" s="11" t="b">
        <v>0</v>
      </c>
      <c r="O629" s="11">
        <v>1</v>
      </c>
      <c r="P629" s="11" t="b">
        <v>0</v>
      </c>
      <c r="Q629" s="11" t="s">
        <v>8272</v>
      </c>
      <c r="R629" s="18">
        <f t="shared" si="48"/>
        <v>2.0000000000000001E-4</v>
      </c>
      <c r="S629" s="19">
        <f t="shared" si="49"/>
        <v>90</v>
      </c>
      <c r="T629" s="11" t="s">
        <v>8319</v>
      </c>
      <c r="U629" s="11" t="s">
        <v>8320</v>
      </c>
    </row>
    <row r="630" spans="1:21" ht="42.75" x14ac:dyDescent="0.45">
      <c r="A630" s="11">
        <v>628</v>
      </c>
      <c r="B630" s="16" t="s">
        <v>629</v>
      </c>
      <c r="C630" s="16" t="s">
        <v>4738</v>
      </c>
      <c r="D630" s="23">
        <v>5000</v>
      </c>
      <c r="E630" s="23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7">
        <f t="shared" si="45"/>
        <v>41833.484456018516</v>
      </c>
      <c r="K630" s="11">
        <v>1402677457</v>
      </c>
      <c r="L630" s="17">
        <f t="shared" si="46"/>
        <v>41803.484456018516</v>
      </c>
      <c r="M630" s="21">
        <f t="shared" si="47"/>
        <v>30</v>
      </c>
      <c r="N630" s="11" t="b">
        <v>0</v>
      </c>
      <c r="O630" s="11">
        <v>0</v>
      </c>
      <c r="P630" s="11" t="b">
        <v>0</v>
      </c>
      <c r="Q630" s="11" t="s">
        <v>8272</v>
      </c>
      <c r="R630" s="18">
        <f t="shared" si="48"/>
        <v>0</v>
      </c>
      <c r="S630" s="19" t="e">
        <f t="shared" si="49"/>
        <v>#DIV/0!</v>
      </c>
      <c r="T630" s="11" t="s">
        <v>8319</v>
      </c>
      <c r="U630" s="11" t="s">
        <v>8320</v>
      </c>
    </row>
    <row r="631" spans="1:21" ht="42.75" x14ac:dyDescent="0.45">
      <c r="A631" s="11">
        <v>629</v>
      </c>
      <c r="B631" s="16" t="s">
        <v>630</v>
      </c>
      <c r="C631" s="16" t="s">
        <v>4739</v>
      </c>
      <c r="D631" s="23">
        <v>200000</v>
      </c>
      <c r="E631" s="23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7">
        <f t="shared" si="45"/>
        <v>42504.429490740738</v>
      </c>
      <c r="K631" s="11">
        <v>1460647108</v>
      </c>
      <c r="L631" s="17">
        <f t="shared" si="46"/>
        <v>42474.429490740738</v>
      </c>
      <c r="M631" s="21">
        <f t="shared" si="47"/>
        <v>30</v>
      </c>
      <c r="N631" s="11" t="b">
        <v>0</v>
      </c>
      <c r="O631" s="11">
        <v>3</v>
      </c>
      <c r="P631" s="11" t="b">
        <v>0</v>
      </c>
      <c r="Q631" s="11" t="s">
        <v>8272</v>
      </c>
      <c r="R631" s="18">
        <f t="shared" si="48"/>
        <v>1.75E-3</v>
      </c>
      <c r="S631" s="19">
        <f t="shared" si="49"/>
        <v>116.66666666666667</v>
      </c>
      <c r="T631" s="11" t="s">
        <v>8319</v>
      </c>
      <c r="U631" s="11" t="s">
        <v>8320</v>
      </c>
    </row>
    <row r="632" spans="1:21" ht="42.75" x14ac:dyDescent="0.45">
      <c r="A632" s="11">
        <v>630</v>
      </c>
      <c r="B632" s="16" t="s">
        <v>631</v>
      </c>
      <c r="C632" s="16" t="s">
        <v>4740</v>
      </c>
      <c r="D632" s="23">
        <v>11999</v>
      </c>
      <c r="E632" s="23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7">
        <f t="shared" si="45"/>
        <v>42253.006944444445</v>
      </c>
      <c r="K632" s="11">
        <v>1438959121</v>
      </c>
      <c r="L632" s="17">
        <f t="shared" si="46"/>
        <v>42223.411122685182</v>
      </c>
      <c r="M632" s="21">
        <f t="shared" si="47"/>
        <v>29.595821759263345</v>
      </c>
      <c r="N632" s="11" t="b">
        <v>0</v>
      </c>
      <c r="O632" s="11">
        <v>1</v>
      </c>
      <c r="P632" s="11" t="b">
        <v>0</v>
      </c>
      <c r="Q632" s="11" t="s">
        <v>8272</v>
      </c>
      <c r="R632" s="18">
        <f t="shared" si="48"/>
        <v>8.3340278356529708E-4</v>
      </c>
      <c r="S632" s="19">
        <f t="shared" si="49"/>
        <v>10</v>
      </c>
      <c r="T632" s="11" t="s">
        <v>8319</v>
      </c>
      <c r="U632" s="11" t="s">
        <v>8320</v>
      </c>
    </row>
    <row r="633" spans="1:21" ht="28.5" x14ac:dyDescent="0.45">
      <c r="A633" s="11">
        <v>631</v>
      </c>
      <c r="B633" s="16" t="s">
        <v>632</v>
      </c>
      <c r="C633" s="16" t="s">
        <v>4741</v>
      </c>
      <c r="D633" s="23">
        <v>50000</v>
      </c>
      <c r="E633" s="23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7">
        <f t="shared" si="45"/>
        <v>42518.563993055555</v>
      </c>
      <c r="K633" s="11">
        <v>1461954729</v>
      </c>
      <c r="L633" s="17">
        <f t="shared" si="46"/>
        <v>42489.563993055555</v>
      </c>
      <c r="M633" s="21">
        <f t="shared" si="47"/>
        <v>29</v>
      </c>
      <c r="N633" s="11" t="b">
        <v>0</v>
      </c>
      <c r="O633" s="11">
        <v>9</v>
      </c>
      <c r="P633" s="11" t="b">
        <v>0</v>
      </c>
      <c r="Q633" s="11" t="s">
        <v>8272</v>
      </c>
      <c r="R633" s="18">
        <f t="shared" si="48"/>
        <v>1.38E-2</v>
      </c>
      <c r="S633" s="19">
        <f t="shared" si="49"/>
        <v>76.666666666666671</v>
      </c>
      <c r="T633" s="11" t="s">
        <v>8319</v>
      </c>
      <c r="U633" s="11" t="s">
        <v>8320</v>
      </c>
    </row>
    <row r="634" spans="1:21" ht="28.5" x14ac:dyDescent="0.45">
      <c r="A634" s="11">
        <v>632</v>
      </c>
      <c r="B634" s="16" t="s">
        <v>633</v>
      </c>
      <c r="C634" s="16" t="s">
        <v>4742</v>
      </c>
      <c r="D634" s="23">
        <v>20000</v>
      </c>
      <c r="E634" s="23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7">
        <f t="shared" si="45"/>
        <v>42333.492650462962</v>
      </c>
      <c r="K634" s="11">
        <v>1445874565</v>
      </c>
      <c r="L634" s="17">
        <f t="shared" si="46"/>
        <v>42303.450983796291</v>
      </c>
      <c r="M634" s="21">
        <f t="shared" si="47"/>
        <v>30.041666666671517</v>
      </c>
      <c r="N634" s="11" t="b">
        <v>0</v>
      </c>
      <c r="O634" s="11">
        <v>0</v>
      </c>
      <c r="P634" s="11" t="b">
        <v>0</v>
      </c>
      <c r="Q634" s="11" t="s">
        <v>8272</v>
      </c>
      <c r="R634" s="18">
        <f t="shared" si="48"/>
        <v>0</v>
      </c>
      <c r="S634" s="19" t="e">
        <f t="shared" si="49"/>
        <v>#DIV/0!</v>
      </c>
      <c r="T634" s="11" t="s">
        <v>8319</v>
      </c>
      <c r="U634" s="11" t="s">
        <v>8320</v>
      </c>
    </row>
    <row r="635" spans="1:21" ht="42.75" x14ac:dyDescent="0.45">
      <c r="A635" s="11">
        <v>633</v>
      </c>
      <c r="B635" s="16" t="s">
        <v>634</v>
      </c>
      <c r="C635" s="16" t="s">
        <v>4743</v>
      </c>
      <c r="D635" s="23">
        <v>10000</v>
      </c>
      <c r="E635" s="23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7">
        <f t="shared" si="45"/>
        <v>42538.749999999993</v>
      </c>
      <c r="K635" s="11">
        <v>1463469062</v>
      </c>
      <c r="L635" s="17">
        <f t="shared" si="46"/>
        <v>42507.090995370367</v>
      </c>
      <c r="M635" s="21">
        <f t="shared" si="47"/>
        <v>31.659004629625997</v>
      </c>
      <c r="N635" s="11" t="b">
        <v>0</v>
      </c>
      <c r="O635" s="11">
        <v>25</v>
      </c>
      <c r="P635" s="11" t="b">
        <v>0</v>
      </c>
      <c r="Q635" s="11" t="s">
        <v>8272</v>
      </c>
      <c r="R635" s="18">
        <f t="shared" si="48"/>
        <v>0.1245</v>
      </c>
      <c r="S635" s="19">
        <f t="shared" si="49"/>
        <v>49.8</v>
      </c>
      <c r="T635" s="11" t="s">
        <v>8319</v>
      </c>
      <c r="U635" s="11" t="s">
        <v>8320</v>
      </c>
    </row>
    <row r="636" spans="1:21" ht="28.5" x14ac:dyDescent="0.45">
      <c r="A636" s="11">
        <v>634</v>
      </c>
      <c r="B636" s="16" t="s">
        <v>635</v>
      </c>
      <c r="C636" s="16" t="s">
        <v>4744</v>
      </c>
      <c r="D636" s="23">
        <v>5000</v>
      </c>
      <c r="E636" s="23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7">
        <f t="shared" si="45"/>
        <v>42061.720243055555</v>
      </c>
      <c r="K636" s="11">
        <v>1422397029</v>
      </c>
      <c r="L636" s="17">
        <f t="shared" si="46"/>
        <v>42031.720243055555</v>
      </c>
      <c r="M636" s="21">
        <f t="shared" si="47"/>
        <v>30</v>
      </c>
      <c r="N636" s="11" t="b">
        <v>0</v>
      </c>
      <c r="O636" s="11">
        <v>1</v>
      </c>
      <c r="P636" s="11" t="b">
        <v>0</v>
      </c>
      <c r="Q636" s="11" t="s">
        <v>8272</v>
      </c>
      <c r="R636" s="18">
        <f t="shared" si="48"/>
        <v>2.0000000000000001E-4</v>
      </c>
      <c r="S636" s="19">
        <f t="shared" si="49"/>
        <v>1</v>
      </c>
      <c r="T636" s="11" t="s">
        <v>8319</v>
      </c>
      <c r="U636" s="11" t="s">
        <v>8320</v>
      </c>
    </row>
    <row r="637" spans="1:21" ht="28.5" x14ac:dyDescent="0.45">
      <c r="A637" s="11">
        <v>635</v>
      </c>
      <c r="B637" s="16" t="s">
        <v>636</v>
      </c>
      <c r="C637" s="16" t="s">
        <v>4745</v>
      </c>
      <c r="D637" s="23">
        <v>25000</v>
      </c>
      <c r="E637" s="23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7">
        <f t="shared" si="45"/>
        <v>42105.883819444447</v>
      </c>
      <c r="K637" s="11">
        <v>1426212762</v>
      </c>
      <c r="L637" s="17">
        <f t="shared" si="46"/>
        <v>42075.883819444447</v>
      </c>
      <c r="M637" s="21">
        <f t="shared" si="47"/>
        <v>30</v>
      </c>
      <c r="N637" s="11" t="b">
        <v>0</v>
      </c>
      <c r="O637" s="11">
        <v>1</v>
      </c>
      <c r="P637" s="11" t="b">
        <v>0</v>
      </c>
      <c r="Q637" s="11" t="s">
        <v>8272</v>
      </c>
      <c r="R637" s="18">
        <f t="shared" si="48"/>
        <v>8.0000000000000007E-5</v>
      </c>
      <c r="S637" s="19">
        <f t="shared" si="49"/>
        <v>2</v>
      </c>
      <c r="T637" s="11" t="s">
        <v>8319</v>
      </c>
      <c r="U637" s="11" t="s">
        <v>8320</v>
      </c>
    </row>
    <row r="638" spans="1:21" ht="42.75" x14ac:dyDescent="0.45">
      <c r="A638" s="11">
        <v>636</v>
      </c>
      <c r="B638" s="16" t="s">
        <v>637</v>
      </c>
      <c r="C638" s="16" t="s">
        <v>4746</v>
      </c>
      <c r="D638" s="23">
        <v>2000</v>
      </c>
      <c r="E638" s="23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7">
        <f t="shared" si="45"/>
        <v>42161.240972222215</v>
      </c>
      <c r="K638" s="11">
        <v>1430996150</v>
      </c>
      <c r="L638" s="17">
        <f t="shared" si="46"/>
        <v>42131.247106481482</v>
      </c>
      <c r="M638" s="21">
        <f t="shared" si="47"/>
        <v>29.993865740732872</v>
      </c>
      <c r="N638" s="11" t="b">
        <v>0</v>
      </c>
      <c r="O638" s="11">
        <v>1</v>
      </c>
      <c r="P638" s="11" t="b">
        <v>0</v>
      </c>
      <c r="Q638" s="11" t="s">
        <v>8272</v>
      </c>
      <c r="R638" s="18">
        <f t="shared" si="48"/>
        <v>2E-3</v>
      </c>
      <c r="S638" s="19">
        <f t="shared" si="49"/>
        <v>4</v>
      </c>
      <c r="T638" s="11" t="s">
        <v>8319</v>
      </c>
      <c r="U638" s="11" t="s">
        <v>8320</v>
      </c>
    </row>
    <row r="639" spans="1:21" ht="42.75" x14ac:dyDescent="0.45">
      <c r="A639" s="11">
        <v>637</v>
      </c>
      <c r="B639" s="16" t="s">
        <v>638</v>
      </c>
      <c r="C639" s="16" t="s">
        <v>4747</v>
      </c>
      <c r="D639" s="23">
        <v>100000</v>
      </c>
      <c r="E639" s="23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7">
        <f t="shared" si="45"/>
        <v>42791.75277777778</v>
      </c>
      <c r="K639" s="11">
        <v>1485558318</v>
      </c>
      <c r="L639" s="17">
        <f t="shared" si="46"/>
        <v>42762.75368055555</v>
      </c>
      <c r="M639" s="21">
        <f t="shared" si="47"/>
        <v>28.999097222229466</v>
      </c>
      <c r="N639" s="11" t="b">
        <v>0</v>
      </c>
      <c r="O639" s="11">
        <v>0</v>
      </c>
      <c r="P639" s="11" t="b">
        <v>0</v>
      </c>
      <c r="Q639" s="11" t="s">
        <v>8272</v>
      </c>
      <c r="R639" s="18">
        <f t="shared" si="48"/>
        <v>0</v>
      </c>
      <c r="S639" s="19" t="e">
        <f t="shared" si="49"/>
        <v>#DIV/0!</v>
      </c>
      <c r="T639" s="11" t="s">
        <v>8319</v>
      </c>
      <c r="U639" s="11" t="s">
        <v>8320</v>
      </c>
    </row>
    <row r="640" spans="1:21" x14ac:dyDescent="0.45">
      <c r="A640" s="11">
        <v>638</v>
      </c>
      <c r="B640" s="16" t="s">
        <v>639</v>
      </c>
      <c r="C640" s="16" t="s">
        <v>4748</v>
      </c>
      <c r="D640" s="23">
        <v>200000</v>
      </c>
      <c r="E640" s="23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7">
        <f t="shared" si="45"/>
        <v>42819.343310185184</v>
      </c>
      <c r="K640" s="11">
        <v>1485267262</v>
      </c>
      <c r="L640" s="17">
        <f t="shared" si="46"/>
        <v>42759.384976851848</v>
      </c>
      <c r="M640" s="21">
        <f t="shared" si="47"/>
        <v>59.958333333335759</v>
      </c>
      <c r="N640" s="11" t="b">
        <v>0</v>
      </c>
      <c r="O640" s="11">
        <v>6</v>
      </c>
      <c r="P640" s="11" t="b">
        <v>0</v>
      </c>
      <c r="Q640" s="11" t="s">
        <v>8272</v>
      </c>
      <c r="R640" s="18">
        <f t="shared" si="48"/>
        <v>9.0000000000000006E-5</v>
      </c>
      <c r="S640" s="19">
        <f t="shared" si="49"/>
        <v>3</v>
      </c>
      <c r="T640" s="11" t="s">
        <v>8319</v>
      </c>
      <c r="U640" s="11" t="s">
        <v>8320</v>
      </c>
    </row>
    <row r="641" spans="1:21" ht="28.5" x14ac:dyDescent="0.45">
      <c r="A641" s="11">
        <v>639</v>
      </c>
      <c r="B641" s="16" t="s">
        <v>640</v>
      </c>
      <c r="C641" s="16" t="s">
        <v>4749</v>
      </c>
      <c r="D641" s="23">
        <v>1000000</v>
      </c>
      <c r="E641" s="23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7">
        <f t="shared" si="45"/>
        <v>41925.374942129631</v>
      </c>
      <c r="K641" s="11">
        <v>1408024795</v>
      </c>
      <c r="L641" s="17">
        <f t="shared" si="46"/>
        <v>41865.374942129631</v>
      </c>
      <c r="M641" s="21">
        <f t="shared" si="47"/>
        <v>60</v>
      </c>
      <c r="N641" s="11" t="b">
        <v>0</v>
      </c>
      <c r="O641" s="11">
        <v>1</v>
      </c>
      <c r="P641" s="11" t="b">
        <v>0</v>
      </c>
      <c r="Q641" s="11" t="s">
        <v>8272</v>
      </c>
      <c r="R641" s="18">
        <f t="shared" si="48"/>
        <v>9.9999999999999995E-7</v>
      </c>
      <c r="S641" s="19">
        <f t="shared" si="49"/>
        <v>1</v>
      </c>
      <c r="T641" s="11" t="s">
        <v>8319</v>
      </c>
      <c r="U641" s="11" t="s">
        <v>8320</v>
      </c>
    </row>
    <row r="642" spans="1:21" ht="42.75" x14ac:dyDescent="0.45">
      <c r="A642" s="11">
        <v>640</v>
      </c>
      <c r="B642" s="16" t="s">
        <v>641</v>
      </c>
      <c r="C642" s="16" t="s">
        <v>4750</v>
      </c>
      <c r="D642" s="23">
        <v>70</v>
      </c>
      <c r="E642" s="23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7">
        <f t="shared" si="45"/>
        <v>42698.749999999993</v>
      </c>
      <c r="K642" s="11">
        <v>1478685915</v>
      </c>
      <c r="L642" s="17">
        <f t="shared" si="46"/>
        <v>42683.211979166663</v>
      </c>
      <c r="M642" s="21">
        <f t="shared" si="47"/>
        <v>15.538020833329938</v>
      </c>
      <c r="N642" s="11" t="b">
        <v>0</v>
      </c>
      <c r="O642" s="11">
        <v>2</v>
      </c>
      <c r="P642" s="11" t="b">
        <v>1</v>
      </c>
      <c r="Q642" s="11" t="s">
        <v>8273</v>
      </c>
      <c r="R642" s="18">
        <f t="shared" si="48"/>
        <v>1.4428571428571428</v>
      </c>
      <c r="S642" s="19">
        <f t="shared" si="49"/>
        <v>50.5</v>
      </c>
      <c r="T642" s="11" t="s">
        <v>8319</v>
      </c>
      <c r="U642" s="11" t="s">
        <v>8321</v>
      </c>
    </row>
    <row r="643" spans="1:21" ht="42.75" x14ac:dyDescent="0.45">
      <c r="A643" s="11">
        <v>641</v>
      </c>
      <c r="B643" s="16" t="s">
        <v>642</v>
      </c>
      <c r="C643" s="16" t="s">
        <v>4751</v>
      </c>
      <c r="D643" s="23">
        <v>40000</v>
      </c>
      <c r="E643" s="23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7">
        <f t="shared" ref="J643:J706" si="50">(((I643/86400)+25569+(-5/24)))</f>
        <v>42229.361666666664</v>
      </c>
      <c r="K643" s="11">
        <v>1436881248</v>
      </c>
      <c r="L643" s="17">
        <f t="shared" ref="L643:L706" si="51">(((K643/86400)+25569+(-5/24)))</f>
        <v>42199.361666666664</v>
      </c>
      <c r="M643" s="21">
        <f t="shared" ref="M643:M706" si="52">J643-L643</f>
        <v>30</v>
      </c>
      <c r="N643" s="11" t="b">
        <v>0</v>
      </c>
      <c r="O643" s="11">
        <v>315</v>
      </c>
      <c r="P643" s="11" t="b">
        <v>1</v>
      </c>
      <c r="Q643" s="11" t="s">
        <v>8273</v>
      </c>
      <c r="R643" s="18">
        <f t="shared" ref="R643:R706" si="53">E643/D643</f>
        <v>1.1916249999999999</v>
      </c>
      <c r="S643" s="19">
        <f t="shared" ref="S643:S706" si="54">E643/O643</f>
        <v>151.31746031746033</v>
      </c>
      <c r="T643" s="11" t="s">
        <v>8319</v>
      </c>
      <c r="U643" s="11" t="s">
        <v>8321</v>
      </c>
    </row>
    <row r="644" spans="1:21" ht="42.75" x14ac:dyDescent="0.45">
      <c r="A644" s="11">
        <v>642</v>
      </c>
      <c r="B644" s="16" t="s">
        <v>643</v>
      </c>
      <c r="C644" s="16" t="s">
        <v>4752</v>
      </c>
      <c r="D644" s="23">
        <v>20000</v>
      </c>
      <c r="E644" s="23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7">
        <f t="shared" si="50"/>
        <v>42235.442986111106</v>
      </c>
      <c r="K644" s="11">
        <v>1436888274</v>
      </c>
      <c r="L644" s="17">
        <f t="shared" si="51"/>
        <v>42199.442986111106</v>
      </c>
      <c r="M644" s="21">
        <f t="shared" si="52"/>
        <v>36</v>
      </c>
      <c r="N644" s="11" t="b">
        <v>0</v>
      </c>
      <c r="O644" s="11">
        <v>2174</v>
      </c>
      <c r="P644" s="11" t="b">
        <v>1</v>
      </c>
      <c r="Q644" s="11" t="s">
        <v>8273</v>
      </c>
      <c r="R644" s="18">
        <f t="shared" si="53"/>
        <v>14.604850000000001</v>
      </c>
      <c r="S644" s="19">
        <f t="shared" si="54"/>
        <v>134.3592456301748</v>
      </c>
      <c r="T644" s="11" t="s">
        <v>8319</v>
      </c>
      <c r="U644" s="11" t="s">
        <v>8321</v>
      </c>
    </row>
    <row r="645" spans="1:21" ht="28.5" x14ac:dyDescent="0.45">
      <c r="A645" s="11">
        <v>643</v>
      </c>
      <c r="B645" s="16" t="s">
        <v>644</v>
      </c>
      <c r="C645" s="16" t="s">
        <v>4753</v>
      </c>
      <c r="D645" s="23">
        <v>25000</v>
      </c>
      <c r="E645" s="23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7">
        <f t="shared" si="50"/>
        <v>42155.43373842592</v>
      </c>
      <c r="K645" s="11">
        <v>1428333875</v>
      </c>
      <c r="L645" s="17">
        <f t="shared" si="51"/>
        <v>42100.43373842592</v>
      </c>
      <c r="M645" s="21">
        <f t="shared" si="52"/>
        <v>55</v>
      </c>
      <c r="N645" s="11" t="b">
        <v>0</v>
      </c>
      <c r="O645" s="11">
        <v>152</v>
      </c>
      <c r="P645" s="11" t="b">
        <v>1</v>
      </c>
      <c r="Q645" s="11" t="s">
        <v>8273</v>
      </c>
      <c r="R645" s="18">
        <f t="shared" si="53"/>
        <v>1.0580799999999999</v>
      </c>
      <c r="S645" s="19">
        <f t="shared" si="54"/>
        <v>174.02631578947367</v>
      </c>
      <c r="T645" s="11" t="s">
        <v>8319</v>
      </c>
      <c r="U645" s="11" t="s">
        <v>8321</v>
      </c>
    </row>
    <row r="646" spans="1:21" ht="42.75" x14ac:dyDescent="0.45">
      <c r="A646" s="11">
        <v>644</v>
      </c>
      <c r="B646" s="16" t="s">
        <v>645</v>
      </c>
      <c r="C646" s="16" t="s">
        <v>4754</v>
      </c>
      <c r="D646" s="23">
        <v>25000</v>
      </c>
      <c r="E646" s="23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7">
        <f t="shared" si="50"/>
        <v>41940.833333333328</v>
      </c>
      <c r="K646" s="11">
        <v>1410883139</v>
      </c>
      <c r="L646" s="17">
        <f t="shared" si="51"/>
        <v>41898.457627314812</v>
      </c>
      <c r="M646" s="21">
        <f t="shared" si="52"/>
        <v>42.375706018516212</v>
      </c>
      <c r="N646" s="11" t="b">
        <v>0</v>
      </c>
      <c r="O646" s="11">
        <v>1021</v>
      </c>
      <c r="P646" s="11" t="b">
        <v>1</v>
      </c>
      <c r="Q646" s="11" t="s">
        <v>8273</v>
      </c>
      <c r="R646" s="18">
        <f t="shared" si="53"/>
        <v>3.0011791999999997</v>
      </c>
      <c r="S646" s="19">
        <f t="shared" si="54"/>
        <v>73.486268364348675</v>
      </c>
      <c r="T646" s="11" t="s">
        <v>8319</v>
      </c>
      <c r="U646" s="11" t="s">
        <v>8321</v>
      </c>
    </row>
    <row r="647" spans="1:21" ht="28.5" x14ac:dyDescent="0.45">
      <c r="A647" s="11">
        <v>645</v>
      </c>
      <c r="B647" s="16" t="s">
        <v>646</v>
      </c>
      <c r="C647" s="16" t="s">
        <v>4755</v>
      </c>
      <c r="D647" s="23">
        <v>2000</v>
      </c>
      <c r="E647" s="23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7">
        <f t="shared" si="50"/>
        <v>42593.817986111106</v>
      </c>
      <c r="K647" s="11">
        <v>1468370274</v>
      </c>
      <c r="L647" s="17">
        <f t="shared" si="51"/>
        <v>42563.817986111106</v>
      </c>
      <c r="M647" s="21">
        <f t="shared" si="52"/>
        <v>30</v>
      </c>
      <c r="N647" s="11" t="b">
        <v>0</v>
      </c>
      <c r="O647" s="11">
        <v>237</v>
      </c>
      <c r="P647" s="11" t="b">
        <v>1</v>
      </c>
      <c r="Q647" s="11" t="s">
        <v>8273</v>
      </c>
      <c r="R647" s="18">
        <f t="shared" si="53"/>
        <v>2.7869999999999999</v>
      </c>
      <c r="S647" s="19">
        <f t="shared" si="54"/>
        <v>23.518987341772153</v>
      </c>
      <c r="T647" s="11" t="s">
        <v>8319</v>
      </c>
      <c r="U647" s="11" t="s">
        <v>8321</v>
      </c>
    </row>
    <row r="648" spans="1:21" ht="42.75" x14ac:dyDescent="0.45">
      <c r="A648" s="11">
        <v>646</v>
      </c>
      <c r="B648" s="16" t="s">
        <v>647</v>
      </c>
      <c r="C648" s="16" t="s">
        <v>4756</v>
      </c>
      <c r="D648" s="23">
        <v>800</v>
      </c>
      <c r="E648" s="23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7">
        <f t="shared" si="50"/>
        <v>41862.644293981481</v>
      </c>
      <c r="K648" s="11">
        <v>1405196867</v>
      </c>
      <c r="L648" s="17">
        <f t="shared" si="51"/>
        <v>41832.644293981481</v>
      </c>
      <c r="M648" s="21">
        <f t="shared" si="52"/>
        <v>30</v>
      </c>
      <c r="N648" s="11" t="b">
        <v>0</v>
      </c>
      <c r="O648" s="11">
        <v>27</v>
      </c>
      <c r="P648" s="11" t="b">
        <v>1</v>
      </c>
      <c r="Q648" s="11" t="s">
        <v>8273</v>
      </c>
      <c r="R648" s="18">
        <f t="shared" si="53"/>
        <v>1.3187625000000001</v>
      </c>
      <c r="S648" s="19">
        <f t="shared" si="54"/>
        <v>39.074444444444445</v>
      </c>
      <c r="T648" s="11" t="s">
        <v>8319</v>
      </c>
      <c r="U648" s="11" t="s">
        <v>8321</v>
      </c>
    </row>
    <row r="649" spans="1:21" ht="42.75" x14ac:dyDescent="0.45">
      <c r="A649" s="11">
        <v>647</v>
      </c>
      <c r="B649" s="16" t="s">
        <v>648</v>
      </c>
      <c r="C649" s="16" t="s">
        <v>4757</v>
      </c>
      <c r="D649" s="23">
        <v>2000</v>
      </c>
      <c r="E649" s="23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7">
        <f t="shared" si="50"/>
        <v>42446.517928240741</v>
      </c>
      <c r="K649" s="11">
        <v>1455647149</v>
      </c>
      <c r="L649" s="17">
        <f t="shared" si="51"/>
        <v>42416.559594907405</v>
      </c>
      <c r="M649" s="21">
        <f t="shared" si="52"/>
        <v>29.958333333335759</v>
      </c>
      <c r="N649" s="11" t="b">
        <v>0</v>
      </c>
      <c r="O649" s="11">
        <v>17</v>
      </c>
      <c r="P649" s="11" t="b">
        <v>1</v>
      </c>
      <c r="Q649" s="11" t="s">
        <v>8273</v>
      </c>
      <c r="R649" s="18">
        <f t="shared" si="53"/>
        <v>1.0705</v>
      </c>
      <c r="S649" s="19">
        <f t="shared" si="54"/>
        <v>125.94117647058823</v>
      </c>
      <c r="T649" s="11" t="s">
        <v>8319</v>
      </c>
      <c r="U649" s="11" t="s">
        <v>8321</v>
      </c>
    </row>
    <row r="650" spans="1:21" ht="28.5" x14ac:dyDescent="0.45">
      <c r="A650" s="11">
        <v>648</v>
      </c>
      <c r="B650" s="16" t="s">
        <v>649</v>
      </c>
      <c r="C650" s="16" t="s">
        <v>4758</v>
      </c>
      <c r="D650" s="23">
        <v>35000</v>
      </c>
      <c r="E650" s="23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7">
        <f t="shared" si="50"/>
        <v>41926.485046296293</v>
      </c>
      <c r="K650" s="11">
        <v>1410280708</v>
      </c>
      <c r="L650" s="17">
        <f t="shared" si="51"/>
        <v>41891.485046296293</v>
      </c>
      <c r="M650" s="21">
        <f t="shared" si="52"/>
        <v>35</v>
      </c>
      <c r="N650" s="11" t="b">
        <v>0</v>
      </c>
      <c r="O650" s="11">
        <v>27</v>
      </c>
      <c r="P650" s="11" t="b">
        <v>1</v>
      </c>
      <c r="Q650" s="11" t="s">
        <v>8273</v>
      </c>
      <c r="R650" s="18">
        <f t="shared" si="53"/>
        <v>1.2682285714285715</v>
      </c>
      <c r="S650" s="19">
        <f t="shared" si="54"/>
        <v>1644</v>
      </c>
      <c r="T650" s="11" t="s">
        <v>8319</v>
      </c>
      <c r="U650" s="11" t="s">
        <v>8321</v>
      </c>
    </row>
    <row r="651" spans="1:21" ht="42.75" x14ac:dyDescent="0.45">
      <c r="A651" s="11">
        <v>649</v>
      </c>
      <c r="B651" s="16" t="s">
        <v>650</v>
      </c>
      <c r="C651" s="16" t="s">
        <v>4759</v>
      </c>
      <c r="D651" s="23">
        <v>2500</v>
      </c>
      <c r="E651" s="23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7">
        <f t="shared" si="50"/>
        <v>41898.703854166662</v>
      </c>
      <c r="K651" s="11">
        <v>1409090013</v>
      </c>
      <c r="L651" s="17">
        <f t="shared" si="51"/>
        <v>41877.703854166662</v>
      </c>
      <c r="M651" s="21">
        <f t="shared" si="52"/>
        <v>21</v>
      </c>
      <c r="N651" s="11" t="b">
        <v>0</v>
      </c>
      <c r="O651" s="11">
        <v>82</v>
      </c>
      <c r="P651" s="11" t="b">
        <v>1</v>
      </c>
      <c r="Q651" s="11" t="s">
        <v>8273</v>
      </c>
      <c r="R651" s="18">
        <f t="shared" si="53"/>
        <v>1.3996</v>
      </c>
      <c r="S651" s="19">
        <f t="shared" si="54"/>
        <v>42.670731707317074</v>
      </c>
      <c r="T651" s="11" t="s">
        <v>8319</v>
      </c>
      <c r="U651" s="11" t="s">
        <v>8321</v>
      </c>
    </row>
    <row r="652" spans="1:21" ht="42.75" x14ac:dyDescent="0.45">
      <c r="A652" s="11">
        <v>650</v>
      </c>
      <c r="B652" s="16" t="s">
        <v>651</v>
      </c>
      <c r="C652" s="16" t="s">
        <v>4760</v>
      </c>
      <c r="D652" s="23">
        <v>1500</v>
      </c>
      <c r="E652" s="23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7">
        <f t="shared" si="50"/>
        <v>41991.870185185187</v>
      </c>
      <c r="K652" s="11">
        <v>1413766384</v>
      </c>
      <c r="L652" s="17">
        <f t="shared" si="51"/>
        <v>41931.828518518516</v>
      </c>
      <c r="M652" s="21">
        <f t="shared" si="52"/>
        <v>60.041666666671517</v>
      </c>
      <c r="N652" s="11" t="b">
        <v>0</v>
      </c>
      <c r="O652" s="11">
        <v>48</v>
      </c>
      <c r="P652" s="11" t="b">
        <v>1</v>
      </c>
      <c r="Q652" s="11" t="s">
        <v>8273</v>
      </c>
      <c r="R652" s="18">
        <f t="shared" si="53"/>
        <v>1.1240000000000001</v>
      </c>
      <c r="S652" s="19">
        <f t="shared" si="54"/>
        <v>35.125</v>
      </c>
      <c r="T652" s="11" t="s">
        <v>8319</v>
      </c>
      <c r="U652" s="11" t="s">
        <v>8321</v>
      </c>
    </row>
    <row r="653" spans="1:21" ht="42.75" x14ac:dyDescent="0.45">
      <c r="A653" s="11">
        <v>651</v>
      </c>
      <c r="B653" s="16" t="s">
        <v>652</v>
      </c>
      <c r="C653" s="16" t="s">
        <v>4761</v>
      </c>
      <c r="D653" s="23">
        <v>25000</v>
      </c>
      <c r="E653" s="23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7">
        <f t="shared" si="50"/>
        <v>41985.809155092589</v>
      </c>
      <c r="K653" s="11">
        <v>1415838311</v>
      </c>
      <c r="L653" s="17">
        <f t="shared" si="51"/>
        <v>41955.809155092589</v>
      </c>
      <c r="M653" s="21">
        <f t="shared" si="52"/>
        <v>30</v>
      </c>
      <c r="N653" s="11" t="b">
        <v>0</v>
      </c>
      <c r="O653" s="11">
        <v>105</v>
      </c>
      <c r="P653" s="11" t="b">
        <v>1</v>
      </c>
      <c r="Q653" s="11" t="s">
        <v>8273</v>
      </c>
      <c r="R653" s="18">
        <f t="shared" si="53"/>
        <v>1.00528</v>
      </c>
      <c r="S653" s="19">
        <f t="shared" si="54"/>
        <v>239.35238095238094</v>
      </c>
      <c r="T653" s="11" t="s">
        <v>8319</v>
      </c>
      <c r="U653" s="11" t="s">
        <v>8321</v>
      </c>
    </row>
    <row r="654" spans="1:21" ht="57" x14ac:dyDescent="0.45">
      <c r="A654" s="11">
        <v>652</v>
      </c>
      <c r="B654" s="16" t="s">
        <v>653</v>
      </c>
      <c r="C654" s="16" t="s">
        <v>4762</v>
      </c>
      <c r="D654" s="23">
        <v>3000</v>
      </c>
      <c r="E654" s="23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7">
        <f t="shared" si="50"/>
        <v>42705.523726851847</v>
      </c>
      <c r="K654" s="11">
        <v>1478018050</v>
      </c>
      <c r="L654" s="17">
        <f t="shared" si="51"/>
        <v>42675.482060185182</v>
      </c>
      <c r="M654" s="21">
        <f t="shared" si="52"/>
        <v>30.041666666664241</v>
      </c>
      <c r="N654" s="11" t="b">
        <v>0</v>
      </c>
      <c r="O654" s="11">
        <v>28</v>
      </c>
      <c r="P654" s="11" t="b">
        <v>1</v>
      </c>
      <c r="Q654" s="11" t="s">
        <v>8273</v>
      </c>
      <c r="R654" s="18">
        <f t="shared" si="53"/>
        <v>1.0046666666666666</v>
      </c>
      <c r="S654" s="19">
        <f t="shared" si="54"/>
        <v>107.64285714285714</v>
      </c>
      <c r="T654" s="11" t="s">
        <v>8319</v>
      </c>
      <c r="U654" s="11" t="s">
        <v>8321</v>
      </c>
    </row>
    <row r="655" spans="1:21" ht="42.75" x14ac:dyDescent="0.45">
      <c r="A655" s="11">
        <v>653</v>
      </c>
      <c r="B655" s="16" t="s">
        <v>654</v>
      </c>
      <c r="C655" s="16" t="s">
        <v>4763</v>
      </c>
      <c r="D655" s="23">
        <v>75000</v>
      </c>
      <c r="E655" s="23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7">
        <f t="shared" si="50"/>
        <v>42236.410185185181</v>
      </c>
      <c r="K655" s="11">
        <v>1436885440</v>
      </c>
      <c r="L655" s="17">
        <f t="shared" si="51"/>
        <v>42199.410185185181</v>
      </c>
      <c r="M655" s="21">
        <f t="shared" si="52"/>
        <v>37</v>
      </c>
      <c r="N655" s="11" t="b">
        <v>0</v>
      </c>
      <c r="O655" s="11">
        <v>1107</v>
      </c>
      <c r="P655" s="11" t="b">
        <v>1</v>
      </c>
      <c r="Q655" s="11" t="s">
        <v>8273</v>
      </c>
      <c r="R655" s="18">
        <f t="shared" si="53"/>
        <v>1.4144600000000001</v>
      </c>
      <c r="S655" s="19">
        <f t="shared" si="54"/>
        <v>95.830623306233065</v>
      </c>
      <c r="T655" s="11" t="s">
        <v>8319</v>
      </c>
      <c r="U655" s="11" t="s">
        <v>8321</v>
      </c>
    </row>
    <row r="656" spans="1:21" ht="42.75" x14ac:dyDescent="0.45">
      <c r="A656" s="11">
        <v>654</v>
      </c>
      <c r="B656" s="16" t="s">
        <v>655</v>
      </c>
      <c r="C656" s="16" t="s">
        <v>4764</v>
      </c>
      <c r="D656" s="23">
        <v>12000</v>
      </c>
      <c r="E656" s="23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7">
        <f t="shared" si="50"/>
        <v>42193.748993055553</v>
      </c>
      <c r="K656" s="11">
        <v>1433804313</v>
      </c>
      <c r="L656" s="17">
        <f t="shared" si="51"/>
        <v>42163.748993055553</v>
      </c>
      <c r="M656" s="21">
        <f t="shared" si="52"/>
        <v>30</v>
      </c>
      <c r="N656" s="11" t="b">
        <v>0</v>
      </c>
      <c r="O656" s="11">
        <v>1013</v>
      </c>
      <c r="P656" s="11" t="b">
        <v>1</v>
      </c>
      <c r="Q656" s="11" t="s">
        <v>8273</v>
      </c>
      <c r="R656" s="18">
        <f t="shared" si="53"/>
        <v>2.6729166666666666</v>
      </c>
      <c r="S656" s="19">
        <f t="shared" si="54"/>
        <v>31.663376110562684</v>
      </c>
      <c r="T656" s="11" t="s">
        <v>8319</v>
      </c>
      <c r="U656" s="11" t="s">
        <v>8321</v>
      </c>
    </row>
    <row r="657" spans="1:21" ht="42.75" x14ac:dyDescent="0.45">
      <c r="A657" s="11">
        <v>655</v>
      </c>
      <c r="B657" s="16" t="s">
        <v>656</v>
      </c>
      <c r="C657" s="16" t="s">
        <v>4765</v>
      </c>
      <c r="D657" s="23">
        <v>8000</v>
      </c>
      <c r="E657" s="23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7">
        <f t="shared" si="50"/>
        <v>42075.707314814812</v>
      </c>
      <c r="K657" s="11">
        <v>1423609112</v>
      </c>
      <c r="L657" s="17">
        <f t="shared" si="51"/>
        <v>42045.748981481483</v>
      </c>
      <c r="M657" s="21">
        <f t="shared" si="52"/>
        <v>29.958333333328483</v>
      </c>
      <c r="N657" s="11" t="b">
        <v>0</v>
      </c>
      <c r="O657" s="11">
        <v>274</v>
      </c>
      <c r="P657" s="11" t="b">
        <v>1</v>
      </c>
      <c r="Q657" s="11" t="s">
        <v>8273</v>
      </c>
      <c r="R657" s="18">
        <f t="shared" si="53"/>
        <v>1.4688749999999999</v>
      </c>
      <c r="S657" s="19">
        <f t="shared" si="54"/>
        <v>42.886861313868614</v>
      </c>
      <c r="T657" s="11" t="s">
        <v>8319</v>
      </c>
      <c r="U657" s="11" t="s">
        <v>8321</v>
      </c>
    </row>
    <row r="658" spans="1:21" ht="42.75" x14ac:dyDescent="0.45">
      <c r="A658" s="11">
        <v>656</v>
      </c>
      <c r="B658" s="16" t="s">
        <v>657</v>
      </c>
      <c r="C658" s="16" t="s">
        <v>4766</v>
      </c>
      <c r="D658" s="23">
        <v>5000</v>
      </c>
      <c r="E658" s="23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7">
        <f t="shared" si="50"/>
        <v>42477.554618055554</v>
      </c>
      <c r="K658" s="11">
        <v>1455736719</v>
      </c>
      <c r="L658" s="17">
        <f t="shared" si="51"/>
        <v>42417.596284722218</v>
      </c>
      <c r="M658" s="21">
        <f t="shared" si="52"/>
        <v>59.958333333335759</v>
      </c>
      <c r="N658" s="11" t="b">
        <v>0</v>
      </c>
      <c r="O658" s="11">
        <v>87</v>
      </c>
      <c r="P658" s="11" t="b">
        <v>1</v>
      </c>
      <c r="Q658" s="11" t="s">
        <v>8273</v>
      </c>
      <c r="R658" s="18">
        <f t="shared" si="53"/>
        <v>2.1356000000000002</v>
      </c>
      <c r="S658" s="19">
        <f t="shared" si="54"/>
        <v>122.73563218390805</v>
      </c>
      <c r="T658" s="11" t="s">
        <v>8319</v>
      </c>
      <c r="U658" s="11" t="s">
        <v>8321</v>
      </c>
    </row>
    <row r="659" spans="1:21" ht="42.75" x14ac:dyDescent="0.45">
      <c r="A659" s="11">
        <v>657</v>
      </c>
      <c r="B659" s="16" t="s">
        <v>658</v>
      </c>
      <c r="C659" s="16" t="s">
        <v>4767</v>
      </c>
      <c r="D659" s="23">
        <v>15000</v>
      </c>
      <c r="E659" s="23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7">
        <f t="shared" si="50"/>
        <v>42361.637407407405</v>
      </c>
      <c r="K659" s="11">
        <v>1448309872</v>
      </c>
      <c r="L659" s="17">
        <f t="shared" si="51"/>
        <v>42331.637407407405</v>
      </c>
      <c r="M659" s="21">
        <f t="shared" si="52"/>
        <v>30</v>
      </c>
      <c r="N659" s="11" t="b">
        <v>0</v>
      </c>
      <c r="O659" s="11">
        <v>99</v>
      </c>
      <c r="P659" s="11" t="b">
        <v>1</v>
      </c>
      <c r="Q659" s="11" t="s">
        <v>8273</v>
      </c>
      <c r="R659" s="18">
        <f t="shared" si="53"/>
        <v>1.2569999999999999</v>
      </c>
      <c r="S659" s="19">
        <f t="shared" si="54"/>
        <v>190.45454545454547</v>
      </c>
      <c r="T659" s="11" t="s">
        <v>8319</v>
      </c>
      <c r="U659" s="11" t="s">
        <v>8321</v>
      </c>
    </row>
    <row r="660" spans="1:21" ht="42.75" x14ac:dyDescent="0.45">
      <c r="A660" s="11">
        <v>658</v>
      </c>
      <c r="B660" s="16" t="s">
        <v>659</v>
      </c>
      <c r="C660" s="16" t="s">
        <v>4768</v>
      </c>
      <c r="D660" s="23">
        <v>28888</v>
      </c>
      <c r="E660" s="23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7">
        <f t="shared" si="50"/>
        <v>42211.541666666664</v>
      </c>
      <c r="K660" s="11">
        <v>1435117889</v>
      </c>
      <c r="L660" s="17">
        <f t="shared" si="51"/>
        <v>42178.952418981477</v>
      </c>
      <c r="M660" s="21">
        <f t="shared" si="52"/>
        <v>32.589247685187729</v>
      </c>
      <c r="N660" s="11" t="b">
        <v>0</v>
      </c>
      <c r="O660" s="11">
        <v>276</v>
      </c>
      <c r="P660" s="11" t="b">
        <v>1</v>
      </c>
      <c r="Q660" s="11" t="s">
        <v>8273</v>
      </c>
      <c r="R660" s="18">
        <f t="shared" si="53"/>
        <v>1.0446206037108834</v>
      </c>
      <c r="S660" s="19">
        <f t="shared" si="54"/>
        <v>109.33695652173913</v>
      </c>
      <c r="T660" s="11" t="s">
        <v>8319</v>
      </c>
      <c r="U660" s="11" t="s">
        <v>8321</v>
      </c>
    </row>
    <row r="661" spans="1:21" x14ac:dyDescent="0.45">
      <c r="A661" s="11">
        <v>659</v>
      </c>
      <c r="B661" s="16" t="s">
        <v>660</v>
      </c>
      <c r="C661" s="16" t="s">
        <v>4769</v>
      </c>
      <c r="D661" s="23">
        <v>3000</v>
      </c>
      <c r="E661" s="23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7">
        <f t="shared" si="50"/>
        <v>42239.385358796295</v>
      </c>
      <c r="K661" s="11">
        <v>1437747295</v>
      </c>
      <c r="L661" s="17">
        <f t="shared" si="51"/>
        <v>42209.385358796295</v>
      </c>
      <c r="M661" s="21">
        <f t="shared" si="52"/>
        <v>30</v>
      </c>
      <c r="N661" s="11" t="b">
        <v>0</v>
      </c>
      <c r="O661" s="11">
        <v>21</v>
      </c>
      <c r="P661" s="11" t="b">
        <v>1</v>
      </c>
      <c r="Q661" s="11" t="s">
        <v>8273</v>
      </c>
      <c r="R661" s="18">
        <f t="shared" si="53"/>
        <v>1.0056666666666667</v>
      </c>
      <c r="S661" s="19">
        <f t="shared" si="54"/>
        <v>143.66666666666666</v>
      </c>
      <c r="T661" s="11" t="s">
        <v>8319</v>
      </c>
      <c r="U661" s="11" t="s">
        <v>8321</v>
      </c>
    </row>
    <row r="662" spans="1:21" ht="42.75" x14ac:dyDescent="0.45">
      <c r="A662" s="11">
        <v>660</v>
      </c>
      <c r="B662" s="16" t="s">
        <v>661</v>
      </c>
      <c r="C662" s="16" t="s">
        <v>4770</v>
      </c>
      <c r="D662" s="23">
        <v>50000</v>
      </c>
      <c r="E662" s="23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7">
        <f t="shared" si="50"/>
        <v>41952.57498842592</v>
      </c>
      <c r="K662" s="11">
        <v>1412963279</v>
      </c>
      <c r="L662" s="17">
        <f t="shared" si="51"/>
        <v>41922.533321759256</v>
      </c>
      <c r="M662" s="21">
        <f t="shared" si="52"/>
        <v>30.041666666664241</v>
      </c>
      <c r="N662" s="11" t="b">
        <v>0</v>
      </c>
      <c r="O662" s="11">
        <v>18</v>
      </c>
      <c r="P662" s="11" t="b">
        <v>0</v>
      </c>
      <c r="Q662" s="11" t="s">
        <v>8273</v>
      </c>
      <c r="R662" s="18">
        <f t="shared" si="53"/>
        <v>3.058E-2</v>
      </c>
      <c r="S662" s="19">
        <f t="shared" si="54"/>
        <v>84.944444444444443</v>
      </c>
      <c r="T662" s="11" t="s">
        <v>8319</v>
      </c>
      <c r="U662" s="11" t="s">
        <v>8321</v>
      </c>
    </row>
    <row r="663" spans="1:21" ht="42.75" x14ac:dyDescent="0.45">
      <c r="A663" s="11">
        <v>661</v>
      </c>
      <c r="B663" s="16" t="s">
        <v>662</v>
      </c>
      <c r="C663" s="16" t="s">
        <v>4771</v>
      </c>
      <c r="D663" s="23">
        <v>10000</v>
      </c>
      <c r="E663" s="23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7">
        <f t="shared" si="50"/>
        <v>42666.437025462961</v>
      </c>
      <c r="K663" s="11">
        <v>1474644559</v>
      </c>
      <c r="L663" s="17">
        <f t="shared" si="51"/>
        <v>42636.437025462961</v>
      </c>
      <c r="M663" s="21">
        <f t="shared" si="52"/>
        <v>30</v>
      </c>
      <c r="N663" s="11" t="b">
        <v>0</v>
      </c>
      <c r="O663" s="11">
        <v>9</v>
      </c>
      <c r="P663" s="11" t="b">
        <v>0</v>
      </c>
      <c r="Q663" s="11" t="s">
        <v>8273</v>
      </c>
      <c r="R663" s="18">
        <f t="shared" si="53"/>
        <v>9.4999999999999998E-3</v>
      </c>
      <c r="S663" s="19">
        <f t="shared" si="54"/>
        <v>10.555555555555555</v>
      </c>
      <c r="T663" s="11" t="s">
        <v>8319</v>
      </c>
      <c r="U663" s="11" t="s">
        <v>8321</v>
      </c>
    </row>
    <row r="664" spans="1:21" ht="42.75" x14ac:dyDescent="0.45">
      <c r="A664" s="11">
        <v>662</v>
      </c>
      <c r="B664" s="16" t="s">
        <v>663</v>
      </c>
      <c r="C664" s="16" t="s">
        <v>4772</v>
      </c>
      <c r="D664" s="23">
        <v>39000</v>
      </c>
      <c r="E664" s="23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7">
        <f t="shared" si="50"/>
        <v>42020.229710648149</v>
      </c>
      <c r="K664" s="11">
        <v>1418812247</v>
      </c>
      <c r="L664" s="17">
        <f t="shared" si="51"/>
        <v>41990.229710648149</v>
      </c>
      <c r="M664" s="21">
        <f t="shared" si="52"/>
        <v>30</v>
      </c>
      <c r="N664" s="11" t="b">
        <v>0</v>
      </c>
      <c r="O664" s="11">
        <v>4</v>
      </c>
      <c r="P664" s="11" t="b">
        <v>0</v>
      </c>
      <c r="Q664" s="11" t="s">
        <v>8273</v>
      </c>
      <c r="R664" s="18">
        <f t="shared" si="53"/>
        <v>4.0000000000000001E-3</v>
      </c>
      <c r="S664" s="19">
        <f t="shared" si="54"/>
        <v>39</v>
      </c>
      <c r="T664" s="11" t="s">
        <v>8319</v>
      </c>
      <c r="U664" s="11" t="s">
        <v>8321</v>
      </c>
    </row>
    <row r="665" spans="1:21" ht="42.75" x14ac:dyDescent="0.45">
      <c r="A665" s="11">
        <v>663</v>
      </c>
      <c r="B665" s="16" t="s">
        <v>664</v>
      </c>
      <c r="C665" s="16" t="s">
        <v>4773</v>
      </c>
      <c r="D665" s="23">
        <v>200000</v>
      </c>
      <c r="E665" s="23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7">
        <f t="shared" si="50"/>
        <v>42203.634907407402</v>
      </c>
      <c r="K665" s="11">
        <v>1434658456</v>
      </c>
      <c r="L665" s="17">
        <f t="shared" si="51"/>
        <v>42173.634907407402</v>
      </c>
      <c r="M665" s="21">
        <f t="shared" si="52"/>
        <v>30</v>
      </c>
      <c r="N665" s="11" t="b">
        <v>0</v>
      </c>
      <c r="O665" s="11">
        <v>7</v>
      </c>
      <c r="P665" s="11" t="b">
        <v>0</v>
      </c>
      <c r="Q665" s="11" t="s">
        <v>8273</v>
      </c>
      <c r="R665" s="18">
        <f t="shared" si="53"/>
        <v>3.5000000000000001E-3</v>
      </c>
      <c r="S665" s="19">
        <f t="shared" si="54"/>
        <v>100</v>
      </c>
      <c r="T665" s="11" t="s">
        <v>8319</v>
      </c>
      <c r="U665" s="11" t="s">
        <v>8321</v>
      </c>
    </row>
    <row r="666" spans="1:21" ht="42.75" x14ac:dyDescent="0.45">
      <c r="A666" s="11">
        <v>664</v>
      </c>
      <c r="B666" s="16" t="s">
        <v>665</v>
      </c>
      <c r="C666" s="16" t="s">
        <v>4774</v>
      </c>
      <c r="D666" s="23">
        <v>12000</v>
      </c>
      <c r="E666" s="23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7">
        <f t="shared" si="50"/>
        <v>42107.458043981482</v>
      </c>
      <c r="K666" s="11">
        <v>1426348775</v>
      </c>
      <c r="L666" s="17">
        <f t="shared" si="51"/>
        <v>42077.458043981482</v>
      </c>
      <c r="M666" s="21">
        <f t="shared" si="52"/>
        <v>30</v>
      </c>
      <c r="N666" s="11" t="b">
        <v>0</v>
      </c>
      <c r="O666" s="11">
        <v>29</v>
      </c>
      <c r="P666" s="11" t="b">
        <v>0</v>
      </c>
      <c r="Q666" s="11" t="s">
        <v>8273</v>
      </c>
      <c r="R666" s="18">
        <f t="shared" si="53"/>
        <v>7.5333333333333335E-2</v>
      </c>
      <c r="S666" s="19">
        <f t="shared" si="54"/>
        <v>31.172413793103448</v>
      </c>
      <c r="T666" s="11" t="s">
        <v>8319</v>
      </c>
      <c r="U666" s="11" t="s">
        <v>8321</v>
      </c>
    </row>
    <row r="667" spans="1:21" ht="42.75" x14ac:dyDescent="0.45">
      <c r="A667" s="11">
        <v>665</v>
      </c>
      <c r="B667" s="16" t="s">
        <v>666</v>
      </c>
      <c r="C667" s="16" t="s">
        <v>4775</v>
      </c>
      <c r="D667" s="23">
        <v>10000</v>
      </c>
      <c r="E667" s="23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7">
        <f t="shared" si="50"/>
        <v>42748.503020833326</v>
      </c>
      <c r="K667" s="11">
        <v>1479143061</v>
      </c>
      <c r="L667" s="17">
        <f t="shared" si="51"/>
        <v>42688.503020833326</v>
      </c>
      <c r="M667" s="21">
        <f t="shared" si="52"/>
        <v>60</v>
      </c>
      <c r="N667" s="11" t="b">
        <v>0</v>
      </c>
      <c r="O667" s="11">
        <v>12</v>
      </c>
      <c r="P667" s="11" t="b">
        <v>0</v>
      </c>
      <c r="Q667" s="11" t="s">
        <v>8273</v>
      </c>
      <c r="R667" s="18">
        <f t="shared" si="53"/>
        <v>0.18640000000000001</v>
      </c>
      <c r="S667" s="19">
        <f t="shared" si="54"/>
        <v>155.33333333333334</v>
      </c>
      <c r="T667" s="11" t="s">
        <v>8319</v>
      </c>
      <c r="U667" s="11" t="s">
        <v>8321</v>
      </c>
    </row>
    <row r="668" spans="1:21" ht="42.75" x14ac:dyDescent="0.45">
      <c r="A668" s="11">
        <v>666</v>
      </c>
      <c r="B668" s="16" t="s">
        <v>667</v>
      </c>
      <c r="C668" s="16" t="s">
        <v>4776</v>
      </c>
      <c r="D668" s="23">
        <v>200000</v>
      </c>
      <c r="E668" s="23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7">
        <f t="shared" si="50"/>
        <v>41868.623819444438</v>
      </c>
      <c r="K668" s="11">
        <v>1405713498</v>
      </c>
      <c r="L668" s="17">
        <f t="shared" si="51"/>
        <v>41838.623819444438</v>
      </c>
      <c r="M668" s="21">
        <f t="shared" si="52"/>
        <v>30</v>
      </c>
      <c r="N668" s="11" t="b">
        <v>0</v>
      </c>
      <c r="O668" s="11">
        <v>4</v>
      </c>
      <c r="P668" s="11" t="b">
        <v>0</v>
      </c>
      <c r="Q668" s="11" t="s">
        <v>8273</v>
      </c>
      <c r="R668" s="18">
        <f t="shared" si="53"/>
        <v>4.0000000000000003E-5</v>
      </c>
      <c r="S668" s="19">
        <f t="shared" si="54"/>
        <v>2</v>
      </c>
      <c r="T668" s="11" t="s">
        <v>8319</v>
      </c>
      <c r="U668" s="11" t="s">
        <v>8321</v>
      </c>
    </row>
    <row r="669" spans="1:21" ht="42.75" x14ac:dyDescent="0.45">
      <c r="A669" s="11">
        <v>667</v>
      </c>
      <c r="B669" s="16" t="s">
        <v>668</v>
      </c>
      <c r="C669" s="16" t="s">
        <v>4777</v>
      </c>
      <c r="D669" s="23">
        <v>50000</v>
      </c>
      <c r="E669" s="23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7">
        <f t="shared" si="50"/>
        <v>42672.165081018517</v>
      </c>
      <c r="K669" s="11">
        <v>1474275463</v>
      </c>
      <c r="L669" s="17">
        <f t="shared" si="51"/>
        <v>42632.165081018517</v>
      </c>
      <c r="M669" s="21">
        <f t="shared" si="52"/>
        <v>40</v>
      </c>
      <c r="N669" s="11" t="b">
        <v>0</v>
      </c>
      <c r="O669" s="11">
        <v>28</v>
      </c>
      <c r="P669" s="11" t="b">
        <v>0</v>
      </c>
      <c r="Q669" s="11" t="s">
        <v>8273</v>
      </c>
      <c r="R669" s="18">
        <f t="shared" si="53"/>
        <v>0.1002</v>
      </c>
      <c r="S669" s="19">
        <f t="shared" si="54"/>
        <v>178.92857142857142</v>
      </c>
      <c r="T669" s="11" t="s">
        <v>8319</v>
      </c>
      <c r="U669" s="11" t="s">
        <v>8321</v>
      </c>
    </row>
    <row r="670" spans="1:21" ht="42.75" x14ac:dyDescent="0.45">
      <c r="A670" s="11">
        <v>668</v>
      </c>
      <c r="B670" s="16" t="s">
        <v>669</v>
      </c>
      <c r="C670" s="16" t="s">
        <v>4778</v>
      </c>
      <c r="D670" s="23">
        <v>15000</v>
      </c>
      <c r="E670" s="23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7">
        <f t="shared" si="50"/>
        <v>42135.622939814813</v>
      </c>
      <c r="K670" s="11">
        <v>1427486222</v>
      </c>
      <c r="L670" s="17">
        <f t="shared" si="51"/>
        <v>42090.622939814813</v>
      </c>
      <c r="M670" s="21">
        <f t="shared" si="52"/>
        <v>45</v>
      </c>
      <c r="N670" s="11" t="b">
        <v>0</v>
      </c>
      <c r="O670" s="11">
        <v>25</v>
      </c>
      <c r="P670" s="11" t="b">
        <v>0</v>
      </c>
      <c r="Q670" s="11" t="s">
        <v>8273</v>
      </c>
      <c r="R670" s="18">
        <f t="shared" si="53"/>
        <v>4.5600000000000002E-2</v>
      </c>
      <c r="S670" s="19">
        <f t="shared" si="54"/>
        <v>27.36</v>
      </c>
      <c r="T670" s="11" t="s">
        <v>8319</v>
      </c>
      <c r="U670" s="11" t="s">
        <v>8321</v>
      </c>
    </row>
    <row r="671" spans="1:21" ht="57" x14ac:dyDescent="0.45">
      <c r="A671" s="11">
        <v>669</v>
      </c>
      <c r="B671" s="16" t="s">
        <v>670</v>
      </c>
      <c r="C671" s="16" t="s">
        <v>4779</v>
      </c>
      <c r="D671" s="23">
        <v>200000</v>
      </c>
      <c r="E671" s="23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7">
        <f t="shared" si="50"/>
        <v>42557.417337962957</v>
      </c>
      <c r="K671" s="11">
        <v>1465225258</v>
      </c>
      <c r="L671" s="17">
        <f t="shared" si="51"/>
        <v>42527.417337962957</v>
      </c>
      <c r="M671" s="21">
        <f t="shared" si="52"/>
        <v>30</v>
      </c>
      <c r="N671" s="11" t="b">
        <v>0</v>
      </c>
      <c r="O671" s="11">
        <v>28</v>
      </c>
      <c r="P671" s="11" t="b">
        <v>0</v>
      </c>
      <c r="Q671" s="11" t="s">
        <v>8273</v>
      </c>
      <c r="R671" s="18">
        <f t="shared" si="53"/>
        <v>0.21507499999999999</v>
      </c>
      <c r="S671" s="19">
        <f t="shared" si="54"/>
        <v>1536.25</v>
      </c>
      <c r="T671" s="11" t="s">
        <v>8319</v>
      </c>
      <c r="U671" s="11" t="s">
        <v>8321</v>
      </c>
    </row>
    <row r="672" spans="1:21" ht="42.75" x14ac:dyDescent="0.45">
      <c r="A672" s="11">
        <v>670</v>
      </c>
      <c r="B672" s="16" t="s">
        <v>671</v>
      </c>
      <c r="C672" s="16" t="s">
        <v>4780</v>
      </c>
      <c r="D672" s="23">
        <v>90000</v>
      </c>
      <c r="E672" s="23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7">
        <f t="shared" si="50"/>
        <v>42540.131944444445</v>
      </c>
      <c r="K672" s="11">
        <v>1463418120</v>
      </c>
      <c r="L672" s="17">
        <f t="shared" si="51"/>
        <v>42506.501388888886</v>
      </c>
      <c r="M672" s="21">
        <f t="shared" si="52"/>
        <v>33.630555555559113</v>
      </c>
      <c r="N672" s="11" t="b">
        <v>0</v>
      </c>
      <c r="O672" s="11">
        <v>310</v>
      </c>
      <c r="P672" s="11" t="b">
        <v>0</v>
      </c>
      <c r="Q672" s="11" t="s">
        <v>8273</v>
      </c>
      <c r="R672" s="18">
        <f t="shared" si="53"/>
        <v>0.29276666666666668</v>
      </c>
      <c r="S672" s="19">
        <f t="shared" si="54"/>
        <v>84.99677419354839</v>
      </c>
      <c r="T672" s="11" t="s">
        <v>8319</v>
      </c>
      <c r="U672" s="11" t="s">
        <v>8321</v>
      </c>
    </row>
    <row r="673" spans="1:21" ht="42.75" x14ac:dyDescent="0.45">
      <c r="A673" s="11">
        <v>671</v>
      </c>
      <c r="B673" s="16" t="s">
        <v>672</v>
      </c>
      <c r="C673" s="16" t="s">
        <v>4781</v>
      </c>
      <c r="D673" s="23">
        <v>30000</v>
      </c>
      <c r="E673" s="23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7">
        <f t="shared" si="50"/>
        <v>42017.958333333336</v>
      </c>
      <c r="K673" s="11">
        <v>1418315852</v>
      </c>
      <c r="L673" s="17">
        <f t="shared" si="51"/>
        <v>41984.484398148146</v>
      </c>
      <c r="M673" s="21">
        <f t="shared" si="52"/>
        <v>33.473935185189475</v>
      </c>
      <c r="N673" s="11" t="b">
        <v>0</v>
      </c>
      <c r="O673" s="11">
        <v>15</v>
      </c>
      <c r="P673" s="11" t="b">
        <v>0</v>
      </c>
      <c r="Q673" s="11" t="s">
        <v>8273</v>
      </c>
      <c r="R673" s="18">
        <f t="shared" si="53"/>
        <v>0.39426666666666665</v>
      </c>
      <c r="S673" s="19">
        <f t="shared" si="54"/>
        <v>788.5333333333333</v>
      </c>
      <c r="T673" s="11" t="s">
        <v>8319</v>
      </c>
      <c r="U673" s="11" t="s">
        <v>8321</v>
      </c>
    </row>
    <row r="674" spans="1:21" ht="42.75" x14ac:dyDescent="0.45">
      <c r="A674" s="11">
        <v>672</v>
      </c>
      <c r="B674" s="16" t="s">
        <v>673</v>
      </c>
      <c r="C674" s="16" t="s">
        <v>4782</v>
      </c>
      <c r="D674" s="23">
        <v>50000</v>
      </c>
      <c r="E674" s="23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7">
        <f t="shared" si="50"/>
        <v>42004.999305555553</v>
      </c>
      <c r="K674" s="11">
        <v>1417410964</v>
      </c>
      <c r="L674" s="17">
        <f t="shared" si="51"/>
        <v>41974.011157407404</v>
      </c>
      <c r="M674" s="21">
        <f t="shared" si="52"/>
        <v>30.988148148149776</v>
      </c>
      <c r="N674" s="11" t="b">
        <v>0</v>
      </c>
      <c r="O674" s="11">
        <v>215</v>
      </c>
      <c r="P674" s="11" t="b">
        <v>0</v>
      </c>
      <c r="Q674" s="11" t="s">
        <v>8273</v>
      </c>
      <c r="R674" s="18">
        <f t="shared" si="53"/>
        <v>0.21628</v>
      </c>
      <c r="S674" s="19">
        <f t="shared" si="54"/>
        <v>50.29767441860465</v>
      </c>
      <c r="T674" s="11" t="s">
        <v>8319</v>
      </c>
      <c r="U674" s="11" t="s">
        <v>8321</v>
      </c>
    </row>
    <row r="675" spans="1:21" ht="42.75" x14ac:dyDescent="0.45">
      <c r="A675" s="11">
        <v>673</v>
      </c>
      <c r="B675" s="16" t="s">
        <v>674</v>
      </c>
      <c r="C675" s="16" t="s">
        <v>4783</v>
      </c>
      <c r="D675" s="23">
        <v>100000</v>
      </c>
      <c r="E675" s="23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7">
        <f t="shared" si="50"/>
        <v>41883.6321412037</v>
      </c>
      <c r="K675" s="11">
        <v>1405714217</v>
      </c>
      <c r="L675" s="17">
        <f t="shared" si="51"/>
        <v>41838.6321412037</v>
      </c>
      <c r="M675" s="21">
        <f t="shared" si="52"/>
        <v>45</v>
      </c>
      <c r="N675" s="11" t="b">
        <v>0</v>
      </c>
      <c r="O675" s="11">
        <v>3</v>
      </c>
      <c r="P675" s="11" t="b">
        <v>0</v>
      </c>
      <c r="Q675" s="11" t="s">
        <v>8273</v>
      </c>
      <c r="R675" s="18">
        <f t="shared" si="53"/>
        <v>2.0500000000000002E-3</v>
      </c>
      <c r="S675" s="19">
        <f t="shared" si="54"/>
        <v>68.333333333333329</v>
      </c>
      <c r="T675" s="11" t="s">
        <v>8319</v>
      </c>
      <c r="U675" s="11" t="s">
        <v>8321</v>
      </c>
    </row>
    <row r="676" spans="1:21" ht="28.5" x14ac:dyDescent="0.45">
      <c r="A676" s="11">
        <v>674</v>
      </c>
      <c r="B676" s="16" t="s">
        <v>675</v>
      </c>
      <c r="C676" s="16" t="s">
        <v>4784</v>
      </c>
      <c r="D676" s="23">
        <v>50000</v>
      </c>
      <c r="E676" s="23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7">
        <f t="shared" si="50"/>
        <v>41862.907719907402</v>
      </c>
      <c r="K676" s="11">
        <v>1402627627</v>
      </c>
      <c r="L676" s="17">
        <f t="shared" si="51"/>
        <v>41802.907719907402</v>
      </c>
      <c r="M676" s="21">
        <f t="shared" si="52"/>
        <v>60</v>
      </c>
      <c r="N676" s="11" t="b">
        <v>0</v>
      </c>
      <c r="O676" s="11">
        <v>2</v>
      </c>
      <c r="P676" s="11" t="b">
        <v>0</v>
      </c>
      <c r="Q676" s="11" t="s">
        <v>8273</v>
      </c>
      <c r="R676" s="18">
        <f t="shared" si="53"/>
        <v>2.9999999999999997E-4</v>
      </c>
      <c r="S676" s="19">
        <f t="shared" si="54"/>
        <v>7.5</v>
      </c>
      <c r="T676" s="11" t="s">
        <v>8319</v>
      </c>
      <c r="U676" s="11" t="s">
        <v>8321</v>
      </c>
    </row>
    <row r="677" spans="1:21" ht="42.75" x14ac:dyDescent="0.45">
      <c r="A677" s="11">
        <v>675</v>
      </c>
      <c r="B677" s="16" t="s">
        <v>676</v>
      </c>
      <c r="C677" s="16" t="s">
        <v>4785</v>
      </c>
      <c r="D677" s="23">
        <v>6000</v>
      </c>
      <c r="E677" s="23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7">
        <f t="shared" si="50"/>
        <v>42005.082638888889</v>
      </c>
      <c r="K677" s="11">
        <v>1417558804</v>
      </c>
      <c r="L677" s="17">
        <f t="shared" si="51"/>
        <v>41975.722268518519</v>
      </c>
      <c r="M677" s="21">
        <f t="shared" si="52"/>
        <v>29.360370370370219</v>
      </c>
      <c r="N677" s="11" t="b">
        <v>0</v>
      </c>
      <c r="O677" s="11">
        <v>26</v>
      </c>
      <c r="P677" s="11" t="b">
        <v>0</v>
      </c>
      <c r="Q677" s="11" t="s">
        <v>8273</v>
      </c>
      <c r="R677" s="18">
        <f t="shared" si="53"/>
        <v>0.14849999999999999</v>
      </c>
      <c r="S677" s="19">
        <f t="shared" si="54"/>
        <v>34.269230769230766</v>
      </c>
      <c r="T677" s="11" t="s">
        <v>8319</v>
      </c>
      <c r="U677" s="11" t="s">
        <v>8321</v>
      </c>
    </row>
    <row r="678" spans="1:21" ht="57" x14ac:dyDescent="0.45">
      <c r="A678" s="11">
        <v>676</v>
      </c>
      <c r="B678" s="16" t="s">
        <v>677</v>
      </c>
      <c r="C678" s="16" t="s">
        <v>4786</v>
      </c>
      <c r="D678" s="23">
        <v>100000</v>
      </c>
      <c r="E678" s="23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7">
        <f t="shared" si="50"/>
        <v>42042.559965277775</v>
      </c>
      <c r="K678" s="11">
        <v>1420741581</v>
      </c>
      <c r="L678" s="17">
        <f t="shared" si="51"/>
        <v>42012.559965277775</v>
      </c>
      <c r="M678" s="21">
        <f t="shared" si="52"/>
        <v>30</v>
      </c>
      <c r="N678" s="11" t="b">
        <v>0</v>
      </c>
      <c r="O678" s="11">
        <v>24</v>
      </c>
      <c r="P678" s="11" t="b">
        <v>0</v>
      </c>
      <c r="Q678" s="11" t="s">
        <v>8273</v>
      </c>
      <c r="R678" s="18">
        <f t="shared" si="53"/>
        <v>1.4710000000000001E-2</v>
      </c>
      <c r="S678" s="19">
        <f t="shared" si="54"/>
        <v>61.291666666666664</v>
      </c>
      <c r="T678" s="11" t="s">
        <v>8319</v>
      </c>
      <c r="U678" s="11" t="s">
        <v>8321</v>
      </c>
    </row>
    <row r="679" spans="1:21" ht="42.75" x14ac:dyDescent="0.45">
      <c r="A679" s="11">
        <v>677</v>
      </c>
      <c r="B679" s="16" t="s">
        <v>678</v>
      </c>
      <c r="C679" s="16" t="s">
        <v>4787</v>
      </c>
      <c r="D679" s="23">
        <v>50000</v>
      </c>
      <c r="E679" s="23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7">
        <f t="shared" si="50"/>
        <v>42549.195543981477</v>
      </c>
      <c r="K679" s="11">
        <v>1463218895</v>
      </c>
      <c r="L679" s="17">
        <f t="shared" si="51"/>
        <v>42504.195543981477</v>
      </c>
      <c r="M679" s="21">
        <f t="shared" si="52"/>
        <v>45</v>
      </c>
      <c r="N679" s="11" t="b">
        <v>0</v>
      </c>
      <c r="O679" s="11">
        <v>96</v>
      </c>
      <c r="P679" s="11" t="b">
        <v>0</v>
      </c>
      <c r="Q679" s="11" t="s">
        <v>8273</v>
      </c>
      <c r="R679" s="18">
        <f t="shared" si="53"/>
        <v>0.25584000000000001</v>
      </c>
      <c r="S679" s="19">
        <f t="shared" si="54"/>
        <v>133.25</v>
      </c>
      <c r="T679" s="11" t="s">
        <v>8319</v>
      </c>
      <c r="U679" s="11" t="s">
        <v>8321</v>
      </c>
    </row>
    <row r="680" spans="1:21" ht="42.75" x14ac:dyDescent="0.45">
      <c r="A680" s="11">
        <v>678</v>
      </c>
      <c r="B680" s="16" t="s">
        <v>679</v>
      </c>
      <c r="C680" s="16" t="s">
        <v>4788</v>
      </c>
      <c r="D680" s="23">
        <v>29000</v>
      </c>
      <c r="E680" s="23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7">
        <f t="shared" si="50"/>
        <v>42511.168263888881</v>
      </c>
      <c r="K680" s="11">
        <v>1461229338</v>
      </c>
      <c r="L680" s="17">
        <f t="shared" si="51"/>
        <v>42481.168263888881</v>
      </c>
      <c r="M680" s="21">
        <f t="shared" si="52"/>
        <v>30</v>
      </c>
      <c r="N680" s="11" t="b">
        <v>0</v>
      </c>
      <c r="O680" s="11">
        <v>17</v>
      </c>
      <c r="P680" s="11" t="b">
        <v>0</v>
      </c>
      <c r="Q680" s="11" t="s">
        <v>8273</v>
      </c>
      <c r="R680" s="18">
        <f t="shared" si="53"/>
        <v>3.8206896551724136E-2</v>
      </c>
      <c r="S680" s="19">
        <f t="shared" si="54"/>
        <v>65.17647058823529</v>
      </c>
      <c r="T680" s="11" t="s">
        <v>8319</v>
      </c>
      <c r="U680" s="11" t="s">
        <v>8321</v>
      </c>
    </row>
    <row r="681" spans="1:21" ht="42.75" x14ac:dyDescent="0.45">
      <c r="A681" s="11">
        <v>679</v>
      </c>
      <c r="B681" s="16" t="s">
        <v>680</v>
      </c>
      <c r="C681" s="16" t="s">
        <v>4789</v>
      </c>
      <c r="D681" s="23">
        <v>57000</v>
      </c>
      <c r="E681" s="23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7">
        <f t="shared" si="50"/>
        <v>42616.487372685187</v>
      </c>
      <c r="K681" s="11">
        <v>1467736909</v>
      </c>
      <c r="L681" s="17">
        <f t="shared" si="51"/>
        <v>42556.487372685187</v>
      </c>
      <c r="M681" s="21">
        <f t="shared" si="52"/>
        <v>60</v>
      </c>
      <c r="N681" s="11" t="b">
        <v>0</v>
      </c>
      <c r="O681" s="11">
        <v>94</v>
      </c>
      <c r="P681" s="11" t="b">
        <v>0</v>
      </c>
      <c r="Q681" s="11" t="s">
        <v>8273</v>
      </c>
      <c r="R681" s="18">
        <f t="shared" si="53"/>
        <v>0.15485964912280703</v>
      </c>
      <c r="S681" s="19">
        <f t="shared" si="54"/>
        <v>93.90425531914893</v>
      </c>
      <c r="T681" s="11" t="s">
        <v>8319</v>
      </c>
      <c r="U681" s="11" t="s">
        <v>8321</v>
      </c>
    </row>
    <row r="682" spans="1:21" ht="42.75" x14ac:dyDescent="0.45">
      <c r="A682" s="11">
        <v>680</v>
      </c>
      <c r="B682" s="16" t="s">
        <v>681</v>
      </c>
      <c r="C682" s="16" t="s">
        <v>4790</v>
      </c>
      <c r="D682" s="23">
        <v>75000</v>
      </c>
      <c r="E682" s="23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7">
        <f t="shared" si="50"/>
        <v>41899.293182870366</v>
      </c>
      <c r="K682" s="11">
        <v>1407931331</v>
      </c>
      <c r="L682" s="17">
        <f t="shared" si="51"/>
        <v>41864.293182870366</v>
      </c>
      <c r="M682" s="21">
        <f t="shared" si="52"/>
        <v>35</v>
      </c>
      <c r="N682" s="11" t="b">
        <v>0</v>
      </c>
      <c r="O682" s="11">
        <v>129</v>
      </c>
      <c r="P682" s="11" t="b">
        <v>0</v>
      </c>
      <c r="Q682" s="11" t="s">
        <v>8273</v>
      </c>
      <c r="R682" s="18">
        <f t="shared" si="53"/>
        <v>0.25912000000000002</v>
      </c>
      <c r="S682" s="19">
        <f t="shared" si="54"/>
        <v>150.65116279069767</v>
      </c>
      <c r="T682" s="11" t="s">
        <v>8319</v>
      </c>
      <c r="U682" s="11" t="s">
        <v>8321</v>
      </c>
    </row>
    <row r="683" spans="1:21" ht="42.75" x14ac:dyDescent="0.45">
      <c r="A683" s="11">
        <v>681</v>
      </c>
      <c r="B683" s="16" t="s">
        <v>682</v>
      </c>
      <c r="C683" s="16" t="s">
        <v>4791</v>
      </c>
      <c r="D683" s="23">
        <v>2500</v>
      </c>
      <c r="E683" s="23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7">
        <f t="shared" si="50"/>
        <v>42669.597268518519</v>
      </c>
      <c r="K683" s="11">
        <v>1474917604</v>
      </c>
      <c r="L683" s="17">
        <f t="shared" si="51"/>
        <v>42639.597268518519</v>
      </c>
      <c r="M683" s="21">
        <f t="shared" si="52"/>
        <v>30</v>
      </c>
      <c r="N683" s="11" t="b">
        <v>0</v>
      </c>
      <c r="O683" s="11">
        <v>1</v>
      </c>
      <c r="P683" s="11" t="b">
        <v>0</v>
      </c>
      <c r="Q683" s="11" t="s">
        <v>8273</v>
      </c>
      <c r="R683" s="18">
        <f t="shared" si="53"/>
        <v>4.0000000000000002E-4</v>
      </c>
      <c r="S683" s="19">
        <f t="shared" si="54"/>
        <v>1</v>
      </c>
      <c r="T683" s="11" t="s">
        <v>8319</v>
      </c>
      <c r="U683" s="11" t="s">
        <v>8321</v>
      </c>
    </row>
    <row r="684" spans="1:21" ht="42.75" x14ac:dyDescent="0.45">
      <c r="A684" s="11">
        <v>682</v>
      </c>
      <c r="B684" s="16" t="s">
        <v>683</v>
      </c>
      <c r="C684" s="16" t="s">
        <v>4792</v>
      </c>
      <c r="D684" s="23">
        <v>50000</v>
      </c>
      <c r="E684" s="23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7">
        <f t="shared" si="50"/>
        <v>42808.515300925923</v>
      </c>
      <c r="K684" s="11">
        <v>1486923722</v>
      </c>
      <c r="L684" s="17">
        <f t="shared" si="51"/>
        <v>42778.556967592587</v>
      </c>
      <c r="M684" s="21">
        <f t="shared" si="52"/>
        <v>29.958333333335759</v>
      </c>
      <c r="N684" s="11" t="b">
        <v>0</v>
      </c>
      <c r="O684" s="11">
        <v>4</v>
      </c>
      <c r="P684" s="11" t="b">
        <v>0</v>
      </c>
      <c r="Q684" s="11" t="s">
        <v>8273</v>
      </c>
      <c r="R684" s="18">
        <f t="shared" si="53"/>
        <v>1.06E-3</v>
      </c>
      <c r="S684" s="19">
        <f t="shared" si="54"/>
        <v>13.25</v>
      </c>
      <c r="T684" s="11" t="s">
        <v>8319</v>
      </c>
      <c r="U684" s="11" t="s">
        <v>8321</v>
      </c>
    </row>
    <row r="685" spans="1:21" ht="42.75" x14ac:dyDescent="0.45">
      <c r="A685" s="11">
        <v>683</v>
      </c>
      <c r="B685" s="16" t="s">
        <v>684</v>
      </c>
      <c r="C685" s="16" t="s">
        <v>4793</v>
      </c>
      <c r="D685" s="23">
        <v>35000</v>
      </c>
      <c r="E685" s="23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7">
        <f t="shared" si="50"/>
        <v>42674.691712962966</v>
      </c>
      <c r="K685" s="11">
        <v>1474493764</v>
      </c>
      <c r="L685" s="17">
        <f t="shared" si="51"/>
        <v>42634.691712962966</v>
      </c>
      <c r="M685" s="21">
        <f t="shared" si="52"/>
        <v>40</v>
      </c>
      <c r="N685" s="11" t="b">
        <v>0</v>
      </c>
      <c r="O685" s="11">
        <v>3</v>
      </c>
      <c r="P685" s="11" t="b">
        <v>0</v>
      </c>
      <c r="Q685" s="11" t="s">
        <v>8273</v>
      </c>
      <c r="R685" s="18">
        <f t="shared" si="53"/>
        <v>8.5142857142857138E-3</v>
      </c>
      <c r="S685" s="19">
        <f t="shared" si="54"/>
        <v>99.333333333333329</v>
      </c>
      <c r="T685" s="11" t="s">
        <v>8319</v>
      </c>
      <c r="U685" s="11" t="s">
        <v>8321</v>
      </c>
    </row>
    <row r="686" spans="1:21" ht="28.5" x14ac:dyDescent="0.45">
      <c r="A686" s="11">
        <v>684</v>
      </c>
      <c r="B686" s="16" t="s">
        <v>685</v>
      </c>
      <c r="C686" s="16" t="s">
        <v>4794</v>
      </c>
      <c r="D686" s="23">
        <v>320000</v>
      </c>
      <c r="E686" s="23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7">
        <f t="shared" si="50"/>
        <v>41844.916666666664</v>
      </c>
      <c r="K686" s="11">
        <v>1403176891</v>
      </c>
      <c r="L686" s="17">
        <f t="shared" si="51"/>
        <v>41809.26494212963</v>
      </c>
      <c r="M686" s="21">
        <f t="shared" si="52"/>
        <v>35.65172453703417</v>
      </c>
      <c r="N686" s="11" t="b">
        <v>0</v>
      </c>
      <c r="O686" s="11">
        <v>135</v>
      </c>
      <c r="P686" s="11" t="b">
        <v>0</v>
      </c>
      <c r="Q686" s="11" t="s">
        <v>8273</v>
      </c>
      <c r="R686" s="18">
        <f t="shared" si="53"/>
        <v>7.4837500000000001E-2</v>
      </c>
      <c r="S686" s="19">
        <f t="shared" si="54"/>
        <v>177.39259259259259</v>
      </c>
      <c r="T686" s="11" t="s">
        <v>8319</v>
      </c>
      <c r="U686" s="11" t="s">
        <v>8321</v>
      </c>
    </row>
    <row r="687" spans="1:21" ht="42.75" x14ac:dyDescent="0.45">
      <c r="A687" s="11">
        <v>685</v>
      </c>
      <c r="B687" s="16" t="s">
        <v>686</v>
      </c>
      <c r="C687" s="16" t="s">
        <v>4795</v>
      </c>
      <c r="D687" s="23">
        <v>2000</v>
      </c>
      <c r="E687" s="23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7">
        <f t="shared" si="50"/>
        <v>42016.658240740733</v>
      </c>
      <c r="K687" s="11">
        <v>1417207672</v>
      </c>
      <c r="L687" s="17">
        <f t="shared" si="51"/>
        <v>41971.658240740733</v>
      </c>
      <c r="M687" s="21">
        <f t="shared" si="52"/>
        <v>45</v>
      </c>
      <c r="N687" s="11" t="b">
        <v>0</v>
      </c>
      <c r="O687" s="11">
        <v>10</v>
      </c>
      <c r="P687" s="11" t="b">
        <v>0</v>
      </c>
      <c r="Q687" s="11" t="s">
        <v>8273</v>
      </c>
      <c r="R687" s="18">
        <f t="shared" si="53"/>
        <v>0.27650000000000002</v>
      </c>
      <c r="S687" s="19">
        <f t="shared" si="54"/>
        <v>55.3</v>
      </c>
      <c r="T687" s="11" t="s">
        <v>8319</v>
      </c>
      <c r="U687" s="11" t="s">
        <v>8321</v>
      </c>
    </row>
    <row r="688" spans="1:21" ht="57" x14ac:dyDescent="0.45">
      <c r="A688" s="11">
        <v>686</v>
      </c>
      <c r="B688" s="16" t="s">
        <v>687</v>
      </c>
      <c r="C688" s="16" t="s">
        <v>4796</v>
      </c>
      <c r="D688" s="23">
        <v>500000</v>
      </c>
      <c r="E688" s="23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7">
        <f t="shared" si="50"/>
        <v>42219.464930555558</v>
      </c>
      <c r="K688" s="11">
        <v>1436026170</v>
      </c>
      <c r="L688" s="17">
        <f t="shared" si="51"/>
        <v>42189.464930555558</v>
      </c>
      <c r="M688" s="21">
        <f t="shared" si="52"/>
        <v>30</v>
      </c>
      <c r="N688" s="11" t="b">
        <v>0</v>
      </c>
      <c r="O688" s="11">
        <v>0</v>
      </c>
      <c r="P688" s="11" t="b">
        <v>0</v>
      </c>
      <c r="Q688" s="11" t="s">
        <v>8273</v>
      </c>
      <c r="R688" s="18">
        <f t="shared" si="53"/>
        <v>0</v>
      </c>
      <c r="S688" s="19" t="e">
        <f t="shared" si="54"/>
        <v>#DIV/0!</v>
      </c>
      <c r="T688" s="11" t="s">
        <v>8319</v>
      </c>
      <c r="U688" s="11" t="s">
        <v>8321</v>
      </c>
    </row>
    <row r="689" spans="1:21" ht="42.75" x14ac:dyDescent="0.45">
      <c r="A689" s="11">
        <v>687</v>
      </c>
      <c r="B689" s="16" t="s">
        <v>688</v>
      </c>
      <c r="C689" s="16" t="s">
        <v>4797</v>
      </c>
      <c r="D689" s="23">
        <v>100000</v>
      </c>
      <c r="E689" s="23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7">
        <f t="shared" si="50"/>
        <v>42771.542280092595</v>
      </c>
      <c r="K689" s="11">
        <v>1481133653</v>
      </c>
      <c r="L689" s="17">
        <f t="shared" si="51"/>
        <v>42711.542280092595</v>
      </c>
      <c r="M689" s="21">
        <f t="shared" si="52"/>
        <v>60</v>
      </c>
      <c r="N689" s="11" t="b">
        <v>0</v>
      </c>
      <c r="O689" s="11">
        <v>6</v>
      </c>
      <c r="P689" s="11" t="b">
        <v>0</v>
      </c>
      <c r="Q689" s="11" t="s">
        <v>8273</v>
      </c>
      <c r="R689" s="18">
        <f t="shared" si="53"/>
        <v>3.5499999999999997E-2</v>
      </c>
      <c r="S689" s="19">
        <f t="shared" si="54"/>
        <v>591.66666666666663</v>
      </c>
      <c r="T689" s="11" t="s">
        <v>8319</v>
      </c>
      <c r="U689" s="11" t="s">
        <v>8321</v>
      </c>
    </row>
    <row r="690" spans="1:21" ht="42.75" x14ac:dyDescent="0.45">
      <c r="A690" s="11">
        <v>688</v>
      </c>
      <c r="B690" s="16" t="s">
        <v>689</v>
      </c>
      <c r="C690" s="16" t="s">
        <v>4798</v>
      </c>
      <c r="D690" s="23">
        <v>20000</v>
      </c>
      <c r="E690" s="23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7">
        <f t="shared" si="50"/>
        <v>42291.896446759252</v>
      </c>
      <c r="K690" s="11">
        <v>1442284253</v>
      </c>
      <c r="L690" s="17">
        <f t="shared" si="51"/>
        <v>42261.896446759252</v>
      </c>
      <c r="M690" s="21">
        <f t="shared" si="52"/>
        <v>30</v>
      </c>
      <c r="N690" s="11" t="b">
        <v>0</v>
      </c>
      <c r="O690" s="11">
        <v>36</v>
      </c>
      <c r="P690" s="11" t="b">
        <v>0</v>
      </c>
      <c r="Q690" s="11" t="s">
        <v>8273</v>
      </c>
      <c r="R690" s="18">
        <f t="shared" si="53"/>
        <v>0.72989999999999999</v>
      </c>
      <c r="S690" s="19">
        <f t="shared" si="54"/>
        <v>405.5</v>
      </c>
      <c r="T690" s="11" t="s">
        <v>8319</v>
      </c>
      <c r="U690" s="11" t="s">
        <v>8321</v>
      </c>
    </row>
    <row r="691" spans="1:21" ht="42.75" x14ac:dyDescent="0.45">
      <c r="A691" s="11">
        <v>689</v>
      </c>
      <c r="B691" s="16" t="s">
        <v>690</v>
      </c>
      <c r="C691" s="16" t="s">
        <v>4799</v>
      </c>
      <c r="D691" s="23">
        <v>200000</v>
      </c>
      <c r="E691" s="23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7">
        <f t="shared" si="50"/>
        <v>42711.999305555553</v>
      </c>
      <c r="K691" s="11">
        <v>1478016097</v>
      </c>
      <c r="L691" s="17">
        <f t="shared" si="51"/>
        <v>42675.459456018514</v>
      </c>
      <c r="M691" s="21">
        <f t="shared" si="52"/>
        <v>36.539849537039117</v>
      </c>
      <c r="N691" s="11" t="b">
        <v>0</v>
      </c>
      <c r="O691" s="11">
        <v>336</v>
      </c>
      <c r="P691" s="11" t="b">
        <v>0</v>
      </c>
      <c r="Q691" s="11" t="s">
        <v>8273</v>
      </c>
      <c r="R691" s="18">
        <f t="shared" si="53"/>
        <v>0.57648750000000004</v>
      </c>
      <c r="S691" s="19">
        <f t="shared" si="54"/>
        <v>343.14732142857144</v>
      </c>
      <c r="T691" s="11" t="s">
        <v>8319</v>
      </c>
      <c r="U691" s="11" t="s">
        <v>8321</v>
      </c>
    </row>
    <row r="692" spans="1:21" ht="28.5" x14ac:dyDescent="0.45">
      <c r="A692" s="11">
        <v>690</v>
      </c>
      <c r="B692" s="16" t="s">
        <v>691</v>
      </c>
      <c r="C692" s="16" t="s">
        <v>4800</v>
      </c>
      <c r="D692" s="23">
        <v>20000</v>
      </c>
      <c r="E692" s="23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7">
        <f t="shared" si="50"/>
        <v>42622.041666666664</v>
      </c>
      <c r="K692" s="11">
        <v>1469718841</v>
      </c>
      <c r="L692" s="17">
        <f t="shared" si="51"/>
        <v>42579.426400462959</v>
      </c>
      <c r="M692" s="21">
        <f t="shared" si="52"/>
        <v>42.615266203705687</v>
      </c>
      <c r="N692" s="11" t="b">
        <v>0</v>
      </c>
      <c r="O692" s="11">
        <v>34</v>
      </c>
      <c r="P692" s="11" t="b">
        <v>0</v>
      </c>
      <c r="Q692" s="11" t="s">
        <v>8273</v>
      </c>
      <c r="R692" s="18">
        <f t="shared" si="53"/>
        <v>0.1234</v>
      </c>
      <c r="S692" s="19">
        <f t="shared" si="54"/>
        <v>72.588235294117652</v>
      </c>
      <c r="T692" s="11" t="s">
        <v>8319</v>
      </c>
      <c r="U692" s="11" t="s">
        <v>8321</v>
      </c>
    </row>
    <row r="693" spans="1:21" ht="42.75" x14ac:dyDescent="0.45">
      <c r="A693" s="11">
        <v>691</v>
      </c>
      <c r="B693" s="16" t="s">
        <v>692</v>
      </c>
      <c r="C693" s="16" t="s">
        <v>4801</v>
      </c>
      <c r="D693" s="23">
        <v>50000</v>
      </c>
      <c r="E693" s="23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7">
        <f t="shared" si="50"/>
        <v>42185.819976851846</v>
      </c>
      <c r="K693" s="11">
        <v>1433292046</v>
      </c>
      <c r="L693" s="17">
        <f t="shared" si="51"/>
        <v>42157.819976851846</v>
      </c>
      <c r="M693" s="21">
        <f t="shared" si="52"/>
        <v>28</v>
      </c>
      <c r="N693" s="11" t="b">
        <v>0</v>
      </c>
      <c r="O693" s="11">
        <v>10</v>
      </c>
      <c r="P693" s="11" t="b">
        <v>0</v>
      </c>
      <c r="Q693" s="11" t="s">
        <v>8273</v>
      </c>
      <c r="R693" s="18">
        <f t="shared" si="53"/>
        <v>5.1999999999999998E-3</v>
      </c>
      <c r="S693" s="19">
        <f t="shared" si="54"/>
        <v>26</v>
      </c>
      <c r="T693" s="11" t="s">
        <v>8319</v>
      </c>
      <c r="U693" s="11" t="s">
        <v>8321</v>
      </c>
    </row>
    <row r="694" spans="1:21" ht="42.75" x14ac:dyDescent="0.45">
      <c r="A694" s="11">
        <v>692</v>
      </c>
      <c r="B694" s="16" t="s">
        <v>693</v>
      </c>
      <c r="C694" s="16" t="s">
        <v>4802</v>
      </c>
      <c r="D694" s="23">
        <v>20000</v>
      </c>
      <c r="E694" s="23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7">
        <f t="shared" si="50"/>
        <v>42726.167395833334</v>
      </c>
      <c r="K694" s="11">
        <v>1479805263</v>
      </c>
      <c r="L694" s="17">
        <f t="shared" si="51"/>
        <v>42696.167395833334</v>
      </c>
      <c r="M694" s="21">
        <f t="shared" si="52"/>
        <v>30</v>
      </c>
      <c r="N694" s="11" t="b">
        <v>0</v>
      </c>
      <c r="O694" s="11">
        <v>201</v>
      </c>
      <c r="P694" s="11" t="b">
        <v>0</v>
      </c>
      <c r="Q694" s="11" t="s">
        <v>8273</v>
      </c>
      <c r="R694" s="18">
        <f t="shared" si="53"/>
        <v>6.5299999999999997E-2</v>
      </c>
      <c r="S694" s="19">
        <f t="shared" si="54"/>
        <v>6.4975124378109452</v>
      </c>
      <c r="T694" s="11" t="s">
        <v>8319</v>
      </c>
      <c r="U694" s="11" t="s">
        <v>8321</v>
      </c>
    </row>
    <row r="695" spans="1:21" ht="28.5" x14ac:dyDescent="0.45">
      <c r="A695" s="11">
        <v>693</v>
      </c>
      <c r="B695" s="16" t="s">
        <v>694</v>
      </c>
      <c r="C695" s="16" t="s">
        <v>4803</v>
      </c>
      <c r="D695" s="23">
        <v>100000</v>
      </c>
      <c r="E695" s="23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7">
        <f t="shared" si="50"/>
        <v>42124.599849537037</v>
      </c>
      <c r="K695" s="11">
        <v>1427829827</v>
      </c>
      <c r="L695" s="17">
        <f t="shared" si="51"/>
        <v>42094.599849537037</v>
      </c>
      <c r="M695" s="21">
        <f t="shared" si="52"/>
        <v>30</v>
      </c>
      <c r="N695" s="11" t="b">
        <v>0</v>
      </c>
      <c r="O695" s="11">
        <v>296</v>
      </c>
      <c r="P695" s="11" t="b">
        <v>0</v>
      </c>
      <c r="Q695" s="11" t="s">
        <v>8273</v>
      </c>
      <c r="R695" s="18">
        <f t="shared" si="53"/>
        <v>0.35338000000000003</v>
      </c>
      <c r="S695" s="19">
        <f t="shared" si="54"/>
        <v>119.38513513513513</v>
      </c>
      <c r="T695" s="11" t="s">
        <v>8319</v>
      </c>
      <c r="U695" s="11" t="s">
        <v>8321</v>
      </c>
    </row>
    <row r="696" spans="1:21" ht="42.75" x14ac:dyDescent="0.45">
      <c r="A696" s="11">
        <v>694</v>
      </c>
      <c r="B696" s="16" t="s">
        <v>695</v>
      </c>
      <c r="C696" s="16" t="s">
        <v>4804</v>
      </c>
      <c r="D696" s="23">
        <v>150000</v>
      </c>
      <c r="E696" s="23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7">
        <f t="shared" si="50"/>
        <v>42767.455543981479</v>
      </c>
      <c r="K696" s="11">
        <v>1483372559</v>
      </c>
      <c r="L696" s="17">
        <f t="shared" si="51"/>
        <v>42737.455543981479</v>
      </c>
      <c r="M696" s="21">
        <f t="shared" si="52"/>
        <v>30</v>
      </c>
      <c r="N696" s="11" t="b">
        <v>0</v>
      </c>
      <c r="O696" s="11">
        <v>7</v>
      </c>
      <c r="P696" s="11" t="b">
        <v>0</v>
      </c>
      <c r="Q696" s="11" t="s">
        <v>8273</v>
      </c>
      <c r="R696" s="18">
        <f t="shared" si="53"/>
        <v>3.933333333333333E-3</v>
      </c>
      <c r="S696" s="19">
        <f t="shared" si="54"/>
        <v>84.285714285714292</v>
      </c>
      <c r="T696" s="11" t="s">
        <v>8319</v>
      </c>
      <c r="U696" s="11" t="s">
        <v>8321</v>
      </c>
    </row>
    <row r="697" spans="1:21" ht="42.75" x14ac:dyDescent="0.45">
      <c r="A697" s="11">
        <v>695</v>
      </c>
      <c r="B697" s="16" t="s">
        <v>696</v>
      </c>
      <c r="C697" s="16" t="s">
        <v>4805</v>
      </c>
      <c r="D697" s="23">
        <v>60000</v>
      </c>
      <c r="E697" s="23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7">
        <f t="shared" si="50"/>
        <v>41943.312731481477</v>
      </c>
      <c r="K697" s="11">
        <v>1412166620</v>
      </c>
      <c r="L697" s="17">
        <f t="shared" si="51"/>
        <v>41913.312731481477</v>
      </c>
      <c r="M697" s="21">
        <f t="shared" si="52"/>
        <v>30</v>
      </c>
      <c r="N697" s="11" t="b">
        <v>0</v>
      </c>
      <c r="O697" s="11">
        <v>7</v>
      </c>
      <c r="P697" s="11" t="b">
        <v>0</v>
      </c>
      <c r="Q697" s="11" t="s">
        <v>8273</v>
      </c>
      <c r="R697" s="18">
        <f t="shared" si="53"/>
        <v>1.06E-2</v>
      </c>
      <c r="S697" s="19">
        <f t="shared" si="54"/>
        <v>90.857142857142861</v>
      </c>
      <c r="T697" s="11" t="s">
        <v>8319</v>
      </c>
      <c r="U697" s="11" t="s">
        <v>8321</v>
      </c>
    </row>
    <row r="698" spans="1:21" ht="28.5" x14ac:dyDescent="0.45">
      <c r="A698" s="11">
        <v>696</v>
      </c>
      <c r="B698" s="16" t="s">
        <v>697</v>
      </c>
      <c r="C698" s="16" t="s">
        <v>4806</v>
      </c>
      <c r="D698" s="23">
        <v>175000</v>
      </c>
      <c r="E698" s="23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7">
        <f t="shared" si="50"/>
        <v>41845.718773148146</v>
      </c>
      <c r="K698" s="11">
        <v>1403734502</v>
      </c>
      <c r="L698" s="17">
        <f t="shared" si="51"/>
        <v>41815.718773148146</v>
      </c>
      <c r="M698" s="21">
        <f t="shared" si="52"/>
        <v>30</v>
      </c>
      <c r="N698" s="11" t="b">
        <v>0</v>
      </c>
      <c r="O698" s="11">
        <v>1</v>
      </c>
      <c r="P698" s="11" t="b">
        <v>0</v>
      </c>
      <c r="Q698" s="11" t="s">
        <v>8273</v>
      </c>
      <c r="R698" s="18">
        <f t="shared" si="53"/>
        <v>5.7142857142857145E-6</v>
      </c>
      <c r="S698" s="19">
        <f t="shared" si="54"/>
        <v>1</v>
      </c>
      <c r="T698" s="11" t="s">
        <v>8319</v>
      </c>
      <c r="U698" s="11" t="s">
        <v>8321</v>
      </c>
    </row>
    <row r="699" spans="1:21" ht="42.75" x14ac:dyDescent="0.45">
      <c r="A699" s="11">
        <v>697</v>
      </c>
      <c r="B699" s="16" t="s">
        <v>698</v>
      </c>
      <c r="C699" s="16" t="s">
        <v>4807</v>
      </c>
      <c r="D699" s="23">
        <v>5000</v>
      </c>
      <c r="E699" s="23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7">
        <f t="shared" si="50"/>
        <v>42403.314687500002</v>
      </c>
      <c r="K699" s="11">
        <v>1453206789</v>
      </c>
      <c r="L699" s="17">
        <f t="shared" si="51"/>
        <v>42388.314687500002</v>
      </c>
      <c r="M699" s="21">
        <f t="shared" si="52"/>
        <v>15</v>
      </c>
      <c r="N699" s="11" t="b">
        <v>0</v>
      </c>
      <c r="O699" s="11">
        <v>114</v>
      </c>
      <c r="P699" s="11" t="b">
        <v>0</v>
      </c>
      <c r="Q699" s="11" t="s">
        <v>8273</v>
      </c>
      <c r="R699" s="18">
        <f t="shared" si="53"/>
        <v>0.46379999999999999</v>
      </c>
      <c r="S699" s="19">
        <f t="shared" si="54"/>
        <v>20.342105263157894</v>
      </c>
      <c r="T699" s="11" t="s">
        <v>8319</v>
      </c>
      <c r="U699" s="11" t="s">
        <v>8321</v>
      </c>
    </row>
    <row r="700" spans="1:21" ht="42.75" x14ac:dyDescent="0.45">
      <c r="A700" s="11">
        <v>698</v>
      </c>
      <c r="B700" s="16" t="s">
        <v>699</v>
      </c>
      <c r="C700" s="16" t="s">
        <v>4808</v>
      </c>
      <c r="D700" s="23">
        <v>100000</v>
      </c>
      <c r="E700" s="23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7">
        <f t="shared" si="50"/>
        <v>41899.875</v>
      </c>
      <c r="K700" s="11">
        <v>1408141245</v>
      </c>
      <c r="L700" s="17">
        <f t="shared" si="51"/>
        <v>41866.722743055558</v>
      </c>
      <c r="M700" s="21">
        <f t="shared" si="52"/>
        <v>33.152256944442343</v>
      </c>
      <c r="N700" s="11" t="b">
        <v>0</v>
      </c>
      <c r="O700" s="11">
        <v>29</v>
      </c>
      <c r="P700" s="11" t="b">
        <v>0</v>
      </c>
      <c r="Q700" s="11" t="s">
        <v>8273</v>
      </c>
      <c r="R700" s="18">
        <f t="shared" si="53"/>
        <v>0.15390000000000001</v>
      </c>
      <c r="S700" s="19">
        <f t="shared" si="54"/>
        <v>530.68965517241384</v>
      </c>
      <c r="T700" s="11" t="s">
        <v>8319</v>
      </c>
      <c r="U700" s="11" t="s">
        <v>8321</v>
      </c>
    </row>
    <row r="701" spans="1:21" ht="42.75" x14ac:dyDescent="0.45">
      <c r="A701" s="11">
        <v>699</v>
      </c>
      <c r="B701" s="16" t="s">
        <v>700</v>
      </c>
      <c r="C701" s="16" t="s">
        <v>4809</v>
      </c>
      <c r="D701" s="23">
        <v>130000</v>
      </c>
      <c r="E701" s="23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7">
        <f t="shared" si="50"/>
        <v>41600.458333333328</v>
      </c>
      <c r="K701" s="11">
        <v>1381923548</v>
      </c>
      <c r="L701" s="17">
        <f t="shared" si="51"/>
        <v>41563.277175925927</v>
      </c>
      <c r="M701" s="21">
        <f t="shared" si="52"/>
        <v>37.18115740740177</v>
      </c>
      <c r="N701" s="11" t="b">
        <v>0</v>
      </c>
      <c r="O701" s="11">
        <v>890</v>
      </c>
      <c r="P701" s="11" t="b">
        <v>0</v>
      </c>
      <c r="Q701" s="11" t="s">
        <v>8273</v>
      </c>
      <c r="R701" s="18">
        <f t="shared" si="53"/>
        <v>0.824221076923077</v>
      </c>
      <c r="S701" s="19">
        <f t="shared" si="54"/>
        <v>120.39184269662923</v>
      </c>
      <c r="T701" s="11" t="s">
        <v>8319</v>
      </c>
      <c r="U701" s="11" t="s">
        <v>8321</v>
      </c>
    </row>
    <row r="702" spans="1:21" ht="42.75" x14ac:dyDescent="0.45">
      <c r="A702" s="11">
        <v>700</v>
      </c>
      <c r="B702" s="16" t="s">
        <v>701</v>
      </c>
      <c r="C702" s="16" t="s">
        <v>4810</v>
      </c>
      <c r="D702" s="23">
        <v>15000</v>
      </c>
      <c r="E702" s="23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7">
        <f t="shared" si="50"/>
        <v>42745.480104166665</v>
      </c>
      <c r="K702" s="11">
        <v>1481473881</v>
      </c>
      <c r="L702" s="17">
        <f t="shared" si="51"/>
        <v>42715.480104166665</v>
      </c>
      <c r="M702" s="21">
        <f t="shared" si="52"/>
        <v>30</v>
      </c>
      <c r="N702" s="11" t="b">
        <v>0</v>
      </c>
      <c r="O702" s="11">
        <v>31</v>
      </c>
      <c r="P702" s="11" t="b">
        <v>0</v>
      </c>
      <c r="Q702" s="11" t="s">
        <v>8273</v>
      </c>
      <c r="R702" s="18">
        <f t="shared" si="53"/>
        <v>2.6866666666666667E-2</v>
      </c>
      <c r="S702" s="19">
        <f t="shared" si="54"/>
        <v>13</v>
      </c>
      <c r="T702" s="11" t="s">
        <v>8319</v>
      </c>
      <c r="U702" s="11" t="s">
        <v>8321</v>
      </c>
    </row>
    <row r="703" spans="1:21" ht="42.75" x14ac:dyDescent="0.45">
      <c r="A703" s="11">
        <v>701</v>
      </c>
      <c r="B703" s="16" t="s">
        <v>702</v>
      </c>
      <c r="C703" s="16" t="s">
        <v>4811</v>
      </c>
      <c r="D703" s="23">
        <v>23000</v>
      </c>
      <c r="E703" s="23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7">
        <f t="shared" si="50"/>
        <v>41843.454629629625</v>
      </c>
      <c r="K703" s="11">
        <v>1403538880</v>
      </c>
      <c r="L703" s="17">
        <f t="shared" si="51"/>
        <v>41813.454629629625</v>
      </c>
      <c r="M703" s="21">
        <f t="shared" si="52"/>
        <v>30</v>
      </c>
      <c r="N703" s="11" t="b">
        <v>0</v>
      </c>
      <c r="O703" s="11">
        <v>21</v>
      </c>
      <c r="P703" s="11" t="b">
        <v>0</v>
      </c>
      <c r="Q703" s="11" t="s">
        <v>8273</v>
      </c>
      <c r="R703" s="18">
        <f t="shared" si="53"/>
        <v>0.26600000000000001</v>
      </c>
      <c r="S703" s="19">
        <f t="shared" si="54"/>
        <v>291.33333333333331</v>
      </c>
      <c r="T703" s="11" t="s">
        <v>8319</v>
      </c>
      <c r="U703" s="11" t="s">
        <v>8321</v>
      </c>
    </row>
    <row r="704" spans="1:21" ht="42.75" x14ac:dyDescent="0.45">
      <c r="A704" s="11">
        <v>702</v>
      </c>
      <c r="B704" s="16" t="s">
        <v>703</v>
      </c>
      <c r="C704" s="16" t="s">
        <v>4812</v>
      </c>
      <c r="D704" s="23">
        <v>15000</v>
      </c>
      <c r="E704" s="23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7">
        <f t="shared" si="50"/>
        <v>42698.560034722221</v>
      </c>
      <c r="K704" s="11">
        <v>1477416387</v>
      </c>
      <c r="L704" s="17">
        <f t="shared" si="51"/>
        <v>42668.518368055556</v>
      </c>
      <c r="M704" s="21">
        <f t="shared" si="52"/>
        <v>30.041666666664241</v>
      </c>
      <c r="N704" s="11" t="b">
        <v>0</v>
      </c>
      <c r="O704" s="11">
        <v>37</v>
      </c>
      <c r="P704" s="11" t="b">
        <v>0</v>
      </c>
      <c r="Q704" s="11" t="s">
        <v>8273</v>
      </c>
      <c r="R704" s="18">
        <f t="shared" si="53"/>
        <v>0.30813400000000002</v>
      </c>
      <c r="S704" s="19">
        <f t="shared" si="54"/>
        <v>124.9191891891892</v>
      </c>
      <c r="T704" s="11" t="s">
        <v>8319</v>
      </c>
      <c r="U704" s="11" t="s">
        <v>8321</v>
      </c>
    </row>
    <row r="705" spans="1:21" ht="42.75" x14ac:dyDescent="0.45">
      <c r="A705" s="11">
        <v>703</v>
      </c>
      <c r="B705" s="16" t="s">
        <v>704</v>
      </c>
      <c r="C705" s="16" t="s">
        <v>4813</v>
      </c>
      <c r="D705" s="23">
        <v>15000</v>
      </c>
      <c r="E705" s="23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7">
        <f t="shared" si="50"/>
        <v>42766.772222222215</v>
      </c>
      <c r="K705" s="11">
        <v>1481150949</v>
      </c>
      <c r="L705" s="17">
        <f t="shared" si="51"/>
        <v>42711.742465277777</v>
      </c>
      <c r="M705" s="21">
        <f t="shared" si="52"/>
        <v>55.029756944437395</v>
      </c>
      <c r="N705" s="11" t="b">
        <v>0</v>
      </c>
      <c r="O705" s="11">
        <v>7</v>
      </c>
      <c r="P705" s="11" t="b">
        <v>0</v>
      </c>
      <c r="Q705" s="11" t="s">
        <v>8273</v>
      </c>
      <c r="R705" s="18">
        <f t="shared" si="53"/>
        <v>5.5800000000000002E-2</v>
      </c>
      <c r="S705" s="19">
        <f t="shared" si="54"/>
        <v>119.57142857142857</v>
      </c>
      <c r="T705" s="11" t="s">
        <v>8319</v>
      </c>
      <c r="U705" s="11" t="s">
        <v>8321</v>
      </c>
    </row>
    <row r="706" spans="1:21" ht="42.75" x14ac:dyDescent="0.45">
      <c r="A706" s="11">
        <v>704</v>
      </c>
      <c r="B706" s="16" t="s">
        <v>705</v>
      </c>
      <c r="C706" s="16" t="s">
        <v>4814</v>
      </c>
      <c r="D706" s="23">
        <v>55000</v>
      </c>
      <c r="E706" s="23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7">
        <f t="shared" si="50"/>
        <v>42785.984583333331</v>
      </c>
      <c r="K706" s="11">
        <v>1482381468</v>
      </c>
      <c r="L706" s="17">
        <f t="shared" si="51"/>
        <v>42725.984583333331</v>
      </c>
      <c r="M706" s="21">
        <f t="shared" si="52"/>
        <v>60</v>
      </c>
      <c r="N706" s="11" t="b">
        <v>0</v>
      </c>
      <c r="O706" s="11">
        <v>4</v>
      </c>
      <c r="P706" s="11" t="b">
        <v>0</v>
      </c>
      <c r="Q706" s="11" t="s">
        <v>8273</v>
      </c>
      <c r="R706" s="18">
        <f t="shared" si="53"/>
        <v>8.7454545454545458E-3</v>
      </c>
      <c r="S706" s="19">
        <f t="shared" si="54"/>
        <v>120.25</v>
      </c>
      <c r="T706" s="11" t="s">
        <v>8319</v>
      </c>
      <c r="U706" s="11" t="s">
        <v>8321</v>
      </c>
    </row>
    <row r="707" spans="1:21" ht="28.5" x14ac:dyDescent="0.45">
      <c r="A707" s="11">
        <v>705</v>
      </c>
      <c r="B707" s="16" t="s">
        <v>706</v>
      </c>
      <c r="C707" s="16" t="s">
        <v>4815</v>
      </c>
      <c r="D707" s="23">
        <v>100000</v>
      </c>
      <c r="E707" s="23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7">
        <f t="shared" ref="J707:J770" si="55">(((I707/86400)+25569+(-5/24)))</f>
        <v>42756.283310185179</v>
      </c>
      <c r="K707" s="11">
        <v>1482407278</v>
      </c>
      <c r="L707" s="17">
        <f t="shared" ref="L707:L770" si="56">(((K707/86400)+25569+(-5/24)))</f>
        <v>42726.283310185179</v>
      </c>
      <c r="M707" s="21">
        <f t="shared" ref="M707:M770" si="57">J707-L707</f>
        <v>30</v>
      </c>
      <c r="N707" s="11" t="b">
        <v>0</v>
      </c>
      <c r="O707" s="11">
        <v>5</v>
      </c>
      <c r="P707" s="11" t="b">
        <v>0</v>
      </c>
      <c r="Q707" s="11" t="s">
        <v>8273</v>
      </c>
      <c r="R707" s="18">
        <f t="shared" ref="R707:R770" si="58">E707/D707</f>
        <v>9.7699999999999992E-3</v>
      </c>
      <c r="S707" s="19">
        <f t="shared" ref="S707:S770" si="59">E707/O707</f>
        <v>195.4</v>
      </c>
      <c r="T707" s="11" t="s">
        <v>8319</v>
      </c>
      <c r="U707" s="11" t="s">
        <v>8321</v>
      </c>
    </row>
    <row r="708" spans="1:21" ht="42.75" x14ac:dyDescent="0.45">
      <c r="A708" s="11">
        <v>706</v>
      </c>
      <c r="B708" s="16" t="s">
        <v>707</v>
      </c>
      <c r="C708" s="16" t="s">
        <v>4816</v>
      </c>
      <c r="D708" s="23">
        <v>100000</v>
      </c>
      <c r="E708" s="23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7">
        <f t="shared" si="55"/>
        <v>42718.568749999999</v>
      </c>
      <c r="K708" s="11">
        <v>1478130783</v>
      </c>
      <c r="L708" s="17">
        <f t="shared" si="56"/>
        <v>42676.786840277775</v>
      </c>
      <c r="M708" s="21">
        <f t="shared" si="57"/>
        <v>41.781909722223645</v>
      </c>
      <c r="N708" s="11" t="b">
        <v>0</v>
      </c>
      <c r="O708" s="11">
        <v>0</v>
      </c>
      <c r="P708" s="11" t="b">
        <v>0</v>
      </c>
      <c r="Q708" s="11" t="s">
        <v>8273</v>
      </c>
      <c r="R708" s="18">
        <f t="shared" si="58"/>
        <v>0</v>
      </c>
      <c r="S708" s="19" t="e">
        <f t="shared" si="59"/>
        <v>#DIV/0!</v>
      </c>
      <c r="T708" s="11" t="s">
        <v>8319</v>
      </c>
      <c r="U708" s="11" t="s">
        <v>8321</v>
      </c>
    </row>
    <row r="709" spans="1:21" ht="42.75" x14ac:dyDescent="0.45">
      <c r="A709" s="11">
        <v>707</v>
      </c>
      <c r="B709" s="16" t="s">
        <v>708</v>
      </c>
      <c r="C709" s="16" t="s">
        <v>4817</v>
      </c>
      <c r="D709" s="23">
        <v>68000</v>
      </c>
      <c r="E709" s="23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7">
        <f t="shared" si="55"/>
        <v>42736.45517361111</v>
      </c>
      <c r="K709" s="11">
        <v>1479830127</v>
      </c>
      <c r="L709" s="17">
        <f t="shared" si="56"/>
        <v>42696.45517361111</v>
      </c>
      <c r="M709" s="21">
        <f t="shared" si="57"/>
        <v>40</v>
      </c>
      <c r="N709" s="11" t="b">
        <v>0</v>
      </c>
      <c r="O709" s="11">
        <v>456</v>
      </c>
      <c r="P709" s="11" t="b">
        <v>0</v>
      </c>
      <c r="Q709" s="11" t="s">
        <v>8273</v>
      </c>
      <c r="R709" s="18">
        <f t="shared" si="58"/>
        <v>0.78927352941176465</v>
      </c>
      <c r="S709" s="19">
        <f t="shared" si="59"/>
        <v>117.69868421052631</v>
      </c>
      <c r="T709" s="11" t="s">
        <v>8319</v>
      </c>
      <c r="U709" s="11" t="s">
        <v>8321</v>
      </c>
    </row>
    <row r="710" spans="1:21" ht="42.75" x14ac:dyDescent="0.45">
      <c r="A710" s="11">
        <v>708</v>
      </c>
      <c r="B710" s="16" t="s">
        <v>709</v>
      </c>
      <c r="C710" s="16" t="s">
        <v>4818</v>
      </c>
      <c r="D710" s="23">
        <v>40000</v>
      </c>
      <c r="E710" s="23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7">
        <f t="shared" si="55"/>
        <v>41895.372685185182</v>
      </c>
      <c r="K710" s="11">
        <v>1405432600</v>
      </c>
      <c r="L710" s="17">
        <f t="shared" si="56"/>
        <v>41835.372685185182</v>
      </c>
      <c r="M710" s="21">
        <f t="shared" si="57"/>
        <v>60</v>
      </c>
      <c r="N710" s="11" t="b">
        <v>0</v>
      </c>
      <c r="O710" s="11">
        <v>369</v>
      </c>
      <c r="P710" s="11" t="b">
        <v>0</v>
      </c>
      <c r="Q710" s="11" t="s">
        <v>8273</v>
      </c>
      <c r="R710" s="18">
        <f t="shared" si="58"/>
        <v>0.22092500000000001</v>
      </c>
      <c r="S710" s="19">
        <f t="shared" si="59"/>
        <v>23.948509485094849</v>
      </c>
      <c r="T710" s="11" t="s">
        <v>8319</v>
      </c>
      <c r="U710" s="11" t="s">
        <v>8321</v>
      </c>
    </row>
    <row r="711" spans="1:21" ht="28.5" x14ac:dyDescent="0.45">
      <c r="A711" s="11">
        <v>709</v>
      </c>
      <c r="B711" s="16" t="s">
        <v>710</v>
      </c>
      <c r="C711" s="16" t="s">
        <v>4819</v>
      </c>
      <c r="D711" s="23">
        <v>15000</v>
      </c>
      <c r="E711" s="23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7">
        <f t="shared" si="55"/>
        <v>41977.832858796297</v>
      </c>
      <c r="K711" s="11">
        <v>1415149159</v>
      </c>
      <c r="L711" s="17">
        <f t="shared" si="56"/>
        <v>41947.832858796297</v>
      </c>
      <c r="M711" s="21">
        <f t="shared" si="57"/>
        <v>30</v>
      </c>
      <c r="N711" s="11" t="b">
        <v>0</v>
      </c>
      <c r="O711" s="11">
        <v>2</v>
      </c>
      <c r="P711" s="11" t="b">
        <v>0</v>
      </c>
      <c r="Q711" s="11" t="s">
        <v>8273</v>
      </c>
      <c r="R711" s="18">
        <f t="shared" si="58"/>
        <v>4.0666666666666663E-3</v>
      </c>
      <c r="S711" s="19">
        <f t="shared" si="59"/>
        <v>30.5</v>
      </c>
      <c r="T711" s="11" t="s">
        <v>8319</v>
      </c>
      <c r="U711" s="11" t="s">
        <v>8321</v>
      </c>
    </row>
    <row r="712" spans="1:21" ht="28.5" x14ac:dyDescent="0.45">
      <c r="A712" s="11">
        <v>710</v>
      </c>
      <c r="B712" s="16" t="s">
        <v>711</v>
      </c>
      <c r="C712" s="16" t="s">
        <v>4820</v>
      </c>
      <c r="D712" s="23">
        <v>1200</v>
      </c>
      <c r="E712" s="23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7">
        <f t="shared" si="55"/>
        <v>41870.822222222218</v>
      </c>
      <c r="K712" s="11">
        <v>1405640302</v>
      </c>
      <c r="L712" s="17">
        <f t="shared" si="56"/>
        <v>41837.776643518519</v>
      </c>
      <c r="M712" s="21">
        <f t="shared" si="57"/>
        <v>33.045578703698993</v>
      </c>
      <c r="N712" s="11" t="b">
        <v>0</v>
      </c>
      <c r="O712" s="11">
        <v>0</v>
      </c>
      <c r="P712" s="11" t="b">
        <v>0</v>
      </c>
      <c r="Q712" s="11" t="s">
        <v>8273</v>
      </c>
      <c r="R712" s="18">
        <f t="shared" si="58"/>
        <v>0</v>
      </c>
      <c r="S712" s="19" t="e">
        <f t="shared" si="59"/>
        <v>#DIV/0!</v>
      </c>
      <c r="T712" s="11" t="s">
        <v>8319</v>
      </c>
      <c r="U712" s="11" t="s">
        <v>8321</v>
      </c>
    </row>
    <row r="713" spans="1:21" ht="42.75" x14ac:dyDescent="0.45">
      <c r="A713" s="11">
        <v>711</v>
      </c>
      <c r="B713" s="16" t="s">
        <v>712</v>
      </c>
      <c r="C713" s="16" t="s">
        <v>4821</v>
      </c>
      <c r="D713" s="23">
        <v>100000</v>
      </c>
      <c r="E713" s="23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7">
        <f t="shared" si="55"/>
        <v>42718.292453703696</v>
      </c>
      <c r="K713" s="11">
        <v>1478257268</v>
      </c>
      <c r="L713" s="17">
        <f t="shared" si="56"/>
        <v>42678.250787037039</v>
      </c>
      <c r="M713" s="21">
        <f t="shared" si="57"/>
        <v>40.041666666656965</v>
      </c>
      <c r="N713" s="11" t="b">
        <v>0</v>
      </c>
      <c r="O713" s="11">
        <v>338</v>
      </c>
      <c r="P713" s="11" t="b">
        <v>0</v>
      </c>
      <c r="Q713" s="11" t="s">
        <v>8273</v>
      </c>
      <c r="R713" s="18">
        <f t="shared" si="58"/>
        <v>0.33790999999999999</v>
      </c>
      <c r="S713" s="19">
        <f t="shared" si="59"/>
        <v>99.973372781065095</v>
      </c>
      <c r="T713" s="11" t="s">
        <v>8319</v>
      </c>
      <c r="U713" s="11" t="s">
        <v>8321</v>
      </c>
    </row>
    <row r="714" spans="1:21" ht="42.75" x14ac:dyDescent="0.45">
      <c r="A714" s="11">
        <v>712</v>
      </c>
      <c r="B714" s="16" t="s">
        <v>713</v>
      </c>
      <c r="C714" s="16" t="s">
        <v>4822</v>
      </c>
      <c r="D714" s="23">
        <v>48500</v>
      </c>
      <c r="E714" s="23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7">
        <f t="shared" si="55"/>
        <v>42414.472592592589</v>
      </c>
      <c r="K714" s="11">
        <v>1452874832</v>
      </c>
      <c r="L714" s="17">
        <f t="shared" si="56"/>
        <v>42384.472592592589</v>
      </c>
      <c r="M714" s="21">
        <f t="shared" si="57"/>
        <v>30</v>
      </c>
      <c r="N714" s="11" t="b">
        <v>0</v>
      </c>
      <c r="O714" s="11">
        <v>4</v>
      </c>
      <c r="P714" s="11" t="b">
        <v>0</v>
      </c>
      <c r="Q714" s="11" t="s">
        <v>8273</v>
      </c>
      <c r="R714" s="18">
        <f t="shared" si="58"/>
        <v>2.1649484536082476E-3</v>
      </c>
      <c r="S714" s="19">
        <f t="shared" si="59"/>
        <v>26.25</v>
      </c>
      <c r="T714" s="11" t="s">
        <v>8319</v>
      </c>
      <c r="U714" s="11" t="s">
        <v>8321</v>
      </c>
    </row>
    <row r="715" spans="1:21" ht="42.75" x14ac:dyDescent="0.45">
      <c r="A715" s="11">
        <v>713</v>
      </c>
      <c r="B715" s="16" t="s">
        <v>714</v>
      </c>
      <c r="C715" s="16" t="s">
        <v>4823</v>
      </c>
      <c r="D715" s="23">
        <v>25000</v>
      </c>
      <c r="E715" s="23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7">
        <f t="shared" si="55"/>
        <v>42526.320972222216</v>
      </c>
      <c r="K715" s="11">
        <v>1462538532</v>
      </c>
      <c r="L715" s="17">
        <f t="shared" si="56"/>
        <v>42496.320972222216</v>
      </c>
      <c r="M715" s="21">
        <f t="shared" si="57"/>
        <v>30</v>
      </c>
      <c r="N715" s="11" t="b">
        <v>0</v>
      </c>
      <c r="O715" s="11">
        <v>1</v>
      </c>
      <c r="P715" s="11" t="b">
        <v>0</v>
      </c>
      <c r="Q715" s="11" t="s">
        <v>8273</v>
      </c>
      <c r="R715" s="18">
        <f t="shared" si="58"/>
        <v>7.9600000000000001E-3</v>
      </c>
      <c r="S715" s="19">
        <f t="shared" si="59"/>
        <v>199</v>
      </c>
      <c r="T715" s="11" t="s">
        <v>8319</v>
      </c>
      <c r="U715" s="11" t="s">
        <v>8321</v>
      </c>
    </row>
    <row r="716" spans="1:21" ht="42.75" x14ac:dyDescent="0.45">
      <c r="A716" s="11">
        <v>714</v>
      </c>
      <c r="B716" s="16" t="s">
        <v>715</v>
      </c>
      <c r="C716" s="16" t="s">
        <v>4824</v>
      </c>
      <c r="D716" s="23">
        <v>15000</v>
      </c>
      <c r="E716" s="23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7">
        <f t="shared" si="55"/>
        <v>42794.579652777778</v>
      </c>
      <c r="K716" s="11">
        <v>1483124082</v>
      </c>
      <c r="L716" s="17">
        <f t="shared" si="56"/>
        <v>42734.579652777778</v>
      </c>
      <c r="M716" s="21">
        <f t="shared" si="57"/>
        <v>60</v>
      </c>
      <c r="N716" s="11" t="b">
        <v>0</v>
      </c>
      <c r="O716" s="11">
        <v>28</v>
      </c>
      <c r="P716" s="11" t="b">
        <v>0</v>
      </c>
      <c r="Q716" s="11" t="s">
        <v>8273</v>
      </c>
      <c r="R716" s="18">
        <f t="shared" si="58"/>
        <v>0.14993333333333334</v>
      </c>
      <c r="S716" s="19">
        <f t="shared" si="59"/>
        <v>80.321428571428569</v>
      </c>
      <c r="T716" s="11" t="s">
        <v>8319</v>
      </c>
      <c r="U716" s="11" t="s">
        <v>8321</v>
      </c>
    </row>
    <row r="717" spans="1:21" ht="42.75" x14ac:dyDescent="0.45">
      <c r="A717" s="11">
        <v>715</v>
      </c>
      <c r="B717" s="16" t="s">
        <v>716</v>
      </c>
      <c r="C717" s="16" t="s">
        <v>4825</v>
      </c>
      <c r="D717" s="23">
        <v>27500</v>
      </c>
      <c r="E717" s="23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7">
        <f t="shared" si="55"/>
        <v>42312.924074074072</v>
      </c>
      <c r="K717" s="11">
        <v>1443233440</v>
      </c>
      <c r="L717" s="17">
        <f t="shared" si="56"/>
        <v>42272.8824074074</v>
      </c>
      <c r="M717" s="21">
        <f t="shared" si="57"/>
        <v>40.041666666671517</v>
      </c>
      <c r="N717" s="11" t="b">
        <v>0</v>
      </c>
      <c r="O717" s="11">
        <v>12</v>
      </c>
      <c r="P717" s="11" t="b">
        <v>0</v>
      </c>
      <c r="Q717" s="11" t="s">
        <v>8273</v>
      </c>
      <c r="R717" s="18">
        <f t="shared" si="58"/>
        <v>5.0509090909090906E-2</v>
      </c>
      <c r="S717" s="19">
        <f t="shared" si="59"/>
        <v>115.75</v>
      </c>
      <c r="T717" s="11" t="s">
        <v>8319</v>
      </c>
      <c r="U717" s="11" t="s">
        <v>8321</v>
      </c>
    </row>
    <row r="718" spans="1:21" ht="42.75" x14ac:dyDescent="0.45">
      <c r="A718" s="11">
        <v>716</v>
      </c>
      <c r="B718" s="16" t="s">
        <v>717</v>
      </c>
      <c r="C718" s="16" t="s">
        <v>4826</v>
      </c>
      <c r="D718" s="23">
        <v>7000</v>
      </c>
      <c r="E718" s="23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7">
        <f t="shared" si="55"/>
        <v>41973.791666666664</v>
      </c>
      <c r="K718" s="11">
        <v>1414511307</v>
      </c>
      <c r="L718" s="17">
        <f t="shared" si="56"/>
        <v>41940.450312499997</v>
      </c>
      <c r="M718" s="21">
        <f t="shared" si="57"/>
        <v>33.341354166666861</v>
      </c>
      <c r="N718" s="11" t="b">
        <v>0</v>
      </c>
      <c r="O718" s="11">
        <v>16</v>
      </c>
      <c r="P718" s="11" t="b">
        <v>0</v>
      </c>
      <c r="Q718" s="11" t="s">
        <v>8273</v>
      </c>
      <c r="R718" s="18">
        <f t="shared" si="58"/>
        <v>0.10214285714285715</v>
      </c>
      <c r="S718" s="19">
        <f t="shared" si="59"/>
        <v>44.6875</v>
      </c>
      <c r="T718" s="11" t="s">
        <v>8319</v>
      </c>
      <c r="U718" s="11" t="s">
        <v>8321</v>
      </c>
    </row>
    <row r="719" spans="1:21" x14ac:dyDescent="0.45">
      <c r="A719" s="11">
        <v>717</v>
      </c>
      <c r="B719" s="16" t="s">
        <v>718</v>
      </c>
      <c r="C719" s="16" t="s">
        <v>4827</v>
      </c>
      <c r="D719" s="23">
        <v>100000</v>
      </c>
      <c r="E719" s="23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7">
        <f t="shared" si="55"/>
        <v>41887.645856481475</v>
      </c>
      <c r="K719" s="11">
        <v>1407357002</v>
      </c>
      <c r="L719" s="17">
        <f t="shared" si="56"/>
        <v>41857.645856481475</v>
      </c>
      <c r="M719" s="21">
        <f t="shared" si="57"/>
        <v>30</v>
      </c>
      <c r="N719" s="11" t="b">
        <v>0</v>
      </c>
      <c r="O719" s="11">
        <v>4</v>
      </c>
      <c r="P719" s="11" t="b">
        <v>0</v>
      </c>
      <c r="Q719" s="11" t="s">
        <v>8273</v>
      </c>
      <c r="R719" s="18">
        <f t="shared" si="58"/>
        <v>3.0500000000000002E-3</v>
      </c>
      <c r="S719" s="19">
        <f t="shared" si="59"/>
        <v>76.25</v>
      </c>
      <c r="T719" s="11" t="s">
        <v>8319</v>
      </c>
      <c r="U719" s="11" t="s">
        <v>8321</v>
      </c>
    </row>
    <row r="720" spans="1:21" ht="42.75" x14ac:dyDescent="0.45">
      <c r="A720" s="11">
        <v>718</v>
      </c>
      <c r="B720" s="16" t="s">
        <v>719</v>
      </c>
      <c r="C720" s="16" t="s">
        <v>4828</v>
      </c>
      <c r="D720" s="23">
        <v>12000</v>
      </c>
      <c r="E720" s="23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7">
        <f t="shared" si="55"/>
        <v>42784.040972222218</v>
      </c>
      <c r="K720" s="11">
        <v>1484684247</v>
      </c>
      <c r="L720" s="17">
        <f t="shared" si="56"/>
        <v>42752.637118055551</v>
      </c>
      <c r="M720" s="21">
        <f t="shared" si="57"/>
        <v>31.403854166666861</v>
      </c>
      <c r="N720" s="11" t="b">
        <v>0</v>
      </c>
      <c r="O720" s="11">
        <v>4</v>
      </c>
      <c r="P720" s="11" t="b">
        <v>0</v>
      </c>
      <c r="Q720" s="11" t="s">
        <v>8273</v>
      </c>
      <c r="R720" s="18">
        <f t="shared" si="58"/>
        <v>7.4999999999999997E-3</v>
      </c>
      <c r="S720" s="19">
        <f t="shared" si="59"/>
        <v>22.5</v>
      </c>
      <c r="T720" s="11" t="s">
        <v>8319</v>
      </c>
      <c r="U720" s="11" t="s">
        <v>8321</v>
      </c>
    </row>
    <row r="721" spans="1:21" ht="42.75" x14ac:dyDescent="0.45">
      <c r="A721" s="11">
        <v>719</v>
      </c>
      <c r="B721" s="16" t="s">
        <v>720</v>
      </c>
      <c r="C721" s="16" t="s">
        <v>4829</v>
      </c>
      <c r="D721" s="23">
        <v>15000</v>
      </c>
      <c r="E721" s="23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7">
        <f t="shared" si="55"/>
        <v>42422.83189814815</v>
      </c>
      <c r="K721" s="11">
        <v>1454979476</v>
      </c>
      <c r="L721" s="17">
        <f t="shared" si="56"/>
        <v>42408.83189814815</v>
      </c>
      <c r="M721" s="21">
        <f t="shared" si="57"/>
        <v>14</v>
      </c>
      <c r="N721" s="11" t="b">
        <v>0</v>
      </c>
      <c r="O721" s="11">
        <v>10</v>
      </c>
      <c r="P721" s="11" t="b">
        <v>0</v>
      </c>
      <c r="Q721" s="11" t="s">
        <v>8273</v>
      </c>
      <c r="R721" s="18">
        <f t="shared" si="58"/>
        <v>1.2933333333333333E-2</v>
      </c>
      <c r="S721" s="19">
        <f t="shared" si="59"/>
        <v>19.399999999999999</v>
      </c>
      <c r="T721" s="11" t="s">
        <v>8319</v>
      </c>
      <c r="U721" s="11" t="s">
        <v>8321</v>
      </c>
    </row>
    <row r="722" spans="1:21" ht="42.75" x14ac:dyDescent="0.45">
      <c r="A722" s="11">
        <v>720</v>
      </c>
      <c r="B722" s="16" t="s">
        <v>721</v>
      </c>
      <c r="C722" s="16" t="s">
        <v>4830</v>
      </c>
      <c r="D722" s="23">
        <v>1900</v>
      </c>
      <c r="E722" s="23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7">
        <f t="shared" si="55"/>
        <v>40937.440868055557</v>
      </c>
      <c r="K722" s="11">
        <v>1325432091</v>
      </c>
      <c r="L722" s="17">
        <f t="shared" si="56"/>
        <v>40909.440868055557</v>
      </c>
      <c r="M722" s="21">
        <f t="shared" si="57"/>
        <v>28</v>
      </c>
      <c r="N722" s="11" t="b">
        <v>0</v>
      </c>
      <c r="O722" s="11">
        <v>41</v>
      </c>
      <c r="P722" s="11" t="b">
        <v>1</v>
      </c>
      <c r="Q722" s="11" t="s">
        <v>8274</v>
      </c>
      <c r="R722" s="18">
        <f t="shared" si="58"/>
        <v>1.4394736842105262</v>
      </c>
      <c r="S722" s="19">
        <f t="shared" si="59"/>
        <v>66.707317073170728</v>
      </c>
      <c r="T722" s="11" t="s">
        <v>8322</v>
      </c>
      <c r="U722" s="11" t="s">
        <v>8323</v>
      </c>
    </row>
    <row r="723" spans="1:21" ht="57" x14ac:dyDescent="0.45">
      <c r="A723" s="11">
        <v>721</v>
      </c>
      <c r="B723" s="16" t="s">
        <v>722</v>
      </c>
      <c r="C723" s="16" t="s">
        <v>4831</v>
      </c>
      <c r="D723" s="23">
        <v>8200</v>
      </c>
      <c r="E723" s="23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7">
        <f t="shared" si="55"/>
        <v>41852.363506944443</v>
      </c>
      <c r="K723" s="11">
        <v>1403012607</v>
      </c>
      <c r="L723" s="17">
        <f t="shared" si="56"/>
        <v>41807.363506944443</v>
      </c>
      <c r="M723" s="21">
        <f t="shared" si="57"/>
        <v>45</v>
      </c>
      <c r="N723" s="11" t="b">
        <v>0</v>
      </c>
      <c r="O723" s="11">
        <v>119</v>
      </c>
      <c r="P723" s="11" t="b">
        <v>1</v>
      </c>
      <c r="Q723" s="11" t="s">
        <v>8274</v>
      </c>
      <c r="R723" s="18">
        <f t="shared" si="58"/>
        <v>1.2210975609756098</v>
      </c>
      <c r="S723" s="19">
        <f t="shared" si="59"/>
        <v>84.142857142857139</v>
      </c>
      <c r="T723" s="11" t="s">
        <v>8322</v>
      </c>
      <c r="U723" s="11" t="s">
        <v>8323</v>
      </c>
    </row>
    <row r="724" spans="1:21" ht="42.75" x14ac:dyDescent="0.45">
      <c r="A724" s="11">
        <v>722</v>
      </c>
      <c r="B724" s="16" t="s">
        <v>723</v>
      </c>
      <c r="C724" s="16" t="s">
        <v>4832</v>
      </c>
      <c r="D724" s="23">
        <v>25000</v>
      </c>
      <c r="E724" s="23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7">
        <f t="shared" si="55"/>
        <v>41007.555300925924</v>
      </c>
      <c r="K724" s="11">
        <v>1331320778</v>
      </c>
      <c r="L724" s="17">
        <f t="shared" si="56"/>
        <v>40977.596967592588</v>
      </c>
      <c r="M724" s="21">
        <f t="shared" si="57"/>
        <v>29.958333333335759</v>
      </c>
      <c r="N724" s="11" t="b">
        <v>0</v>
      </c>
      <c r="O724" s="11">
        <v>153</v>
      </c>
      <c r="P724" s="11" t="b">
        <v>1</v>
      </c>
      <c r="Q724" s="11" t="s">
        <v>8274</v>
      </c>
      <c r="R724" s="18">
        <f t="shared" si="58"/>
        <v>1.3202400000000001</v>
      </c>
      <c r="S724" s="19">
        <f t="shared" si="59"/>
        <v>215.72549019607843</v>
      </c>
      <c r="T724" s="11" t="s">
        <v>8322</v>
      </c>
      <c r="U724" s="11" t="s">
        <v>8323</v>
      </c>
    </row>
    <row r="725" spans="1:21" ht="28.5" x14ac:dyDescent="0.45">
      <c r="A725" s="11">
        <v>723</v>
      </c>
      <c r="B725" s="16" t="s">
        <v>724</v>
      </c>
      <c r="C725" s="16" t="s">
        <v>4833</v>
      </c>
      <c r="D725" s="23">
        <v>5000</v>
      </c>
      <c r="E725" s="23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7">
        <f t="shared" si="55"/>
        <v>42214.957638888889</v>
      </c>
      <c r="K725" s="11">
        <v>1435606549</v>
      </c>
      <c r="L725" s="17">
        <f t="shared" si="56"/>
        <v>42184.608206018514</v>
      </c>
      <c r="M725" s="21">
        <f t="shared" si="57"/>
        <v>30.349432870374585</v>
      </c>
      <c r="N725" s="11" t="b">
        <v>0</v>
      </c>
      <c r="O725" s="11">
        <v>100</v>
      </c>
      <c r="P725" s="11" t="b">
        <v>1</v>
      </c>
      <c r="Q725" s="11" t="s">
        <v>8274</v>
      </c>
      <c r="R725" s="18">
        <f t="shared" si="58"/>
        <v>1.0938000000000001</v>
      </c>
      <c r="S725" s="19">
        <f t="shared" si="59"/>
        <v>54.69</v>
      </c>
      <c r="T725" s="11" t="s">
        <v>8322</v>
      </c>
      <c r="U725" s="11" t="s">
        <v>8323</v>
      </c>
    </row>
    <row r="726" spans="1:21" ht="42.75" x14ac:dyDescent="0.45">
      <c r="A726" s="11">
        <v>724</v>
      </c>
      <c r="B726" s="16" t="s">
        <v>725</v>
      </c>
      <c r="C726" s="16" t="s">
        <v>4834</v>
      </c>
      <c r="D726" s="23">
        <v>7000</v>
      </c>
      <c r="E726" s="23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7">
        <f t="shared" si="55"/>
        <v>40724.430127314808</v>
      </c>
      <c r="K726" s="11">
        <v>1306855163</v>
      </c>
      <c r="L726" s="17">
        <f t="shared" si="56"/>
        <v>40694.430127314808</v>
      </c>
      <c r="M726" s="21">
        <f t="shared" si="57"/>
        <v>30</v>
      </c>
      <c r="N726" s="11" t="b">
        <v>0</v>
      </c>
      <c r="O726" s="11">
        <v>143</v>
      </c>
      <c r="P726" s="11" t="b">
        <v>1</v>
      </c>
      <c r="Q726" s="11" t="s">
        <v>8274</v>
      </c>
      <c r="R726" s="18">
        <f t="shared" si="58"/>
        <v>1.0547157142857144</v>
      </c>
      <c r="S726" s="19">
        <f t="shared" si="59"/>
        <v>51.62944055944056</v>
      </c>
      <c r="T726" s="11" t="s">
        <v>8322</v>
      </c>
      <c r="U726" s="11" t="s">
        <v>8323</v>
      </c>
    </row>
    <row r="727" spans="1:21" ht="42.75" x14ac:dyDescent="0.45">
      <c r="A727" s="11">
        <v>725</v>
      </c>
      <c r="B727" s="16" t="s">
        <v>726</v>
      </c>
      <c r="C727" s="16" t="s">
        <v>4835</v>
      </c>
      <c r="D727" s="23">
        <v>20000</v>
      </c>
      <c r="E727" s="23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7">
        <f t="shared" si="55"/>
        <v>42351.417962962958</v>
      </c>
      <c r="K727" s="11">
        <v>1447426912</v>
      </c>
      <c r="L727" s="17">
        <f t="shared" si="56"/>
        <v>42321.417962962958</v>
      </c>
      <c r="M727" s="21">
        <f t="shared" si="57"/>
        <v>30</v>
      </c>
      <c r="N727" s="11" t="b">
        <v>0</v>
      </c>
      <c r="O727" s="11">
        <v>140</v>
      </c>
      <c r="P727" s="11" t="b">
        <v>1</v>
      </c>
      <c r="Q727" s="11" t="s">
        <v>8274</v>
      </c>
      <c r="R727" s="18">
        <f t="shared" si="58"/>
        <v>1.0035000000000001</v>
      </c>
      <c r="S727" s="19">
        <f t="shared" si="59"/>
        <v>143.35714285714286</v>
      </c>
      <c r="T727" s="11" t="s">
        <v>8322</v>
      </c>
      <c r="U727" s="11" t="s">
        <v>8323</v>
      </c>
    </row>
    <row r="728" spans="1:21" ht="42.75" x14ac:dyDescent="0.45">
      <c r="A728" s="11">
        <v>726</v>
      </c>
      <c r="B728" s="16" t="s">
        <v>727</v>
      </c>
      <c r="C728" s="16" t="s">
        <v>4836</v>
      </c>
      <c r="D728" s="23">
        <v>2500</v>
      </c>
      <c r="E728" s="23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7">
        <f t="shared" si="55"/>
        <v>41375.834340277775</v>
      </c>
      <c r="K728" s="11">
        <v>1363136487</v>
      </c>
      <c r="L728" s="17">
        <f t="shared" si="56"/>
        <v>41345.834340277775</v>
      </c>
      <c r="M728" s="21">
        <f t="shared" si="57"/>
        <v>30</v>
      </c>
      <c r="N728" s="11" t="b">
        <v>0</v>
      </c>
      <c r="O728" s="11">
        <v>35</v>
      </c>
      <c r="P728" s="11" t="b">
        <v>1</v>
      </c>
      <c r="Q728" s="11" t="s">
        <v>8274</v>
      </c>
      <c r="R728" s="18">
        <f t="shared" si="58"/>
        <v>1.014</v>
      </c>
      <c r="S728" s="19">
        <f t="shared" si="59"/>
        <v>72.428571428571431</v>
      </c>
      <c r="T728" s="11" t="s">
        <v>8322</v>
      </c>
      <c r="U728" s="11" t="s">
        <v>8323</v>
      </c>
    </row>
    <row r="729" spans="1:21" ht="42.75" x14ac:dyDescent="0.45">
      <c r="A729" s="11">
        <v>727</v>
      </c>
      <c r="B729" s="16" t="s">
        <v>728</v>
      </c>
      <c r="C729" s="16" t="s">
        <v>4837</v>
      </c>
      <c r="D729" s="23">
        <v>3500</v>
      </c>
      <c r="E729" s="23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7">
        <f t="shared" si="55"/>
        <v>41288.680555555555</v>
      </c>
      <c r="K729" s="11">
        <v>1354580949</v>
      </c>
      <c r="L729" s="17">
        <f t="shared" si="56"/>
        <v>41246.811909722222</v>
      </c>
      <c r="M729" s="21">
        <f t="shared" si="57"/>
        <v>41.868645833332266</v>
      </c>
      <c r="N729" s="11" t="b">
        <v>0</v>
      </c>
      <c r="O729" s="11">
        <v>149</v>
      </c>
      <c r="P729" s="11" t="b">
        <v>1</v>
      </c>
      <c r="Q729" s="11" t="s">
        <v>8274</v>
      </c>
      <c r="R729" s="18">
        <f t="shared" si="58"/>
        <v>1.5551428571428572</v>
      </c>
      <c r="S729" s="19">
        <f t="shared" si="59"/>
        <v>36.530201342281877</v>
      </c>
      <c r="T729" s="11" t="s">
        <v>8322</v>
      </c>
      <c r="U729" s="11" t="s">
        <v>8323</v>
      </c>
    </row>
    <row r="730" spans="1:21" ht="42.75" x14ac:dyDescent="0.45">
      <c r="A730" s="11">
        <v>728</v>
      </c>
      <c r="B730" s="16" t="s">
        <v>729</v>
      </c>
      <c r="C730" s="16" t="s">
        <v>4838</v>
      </c>
      <c r="D730" s="23">
        <v>7500</v>
      </c>
      <c r="E730" s="23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7">
        <f t="shared" si="55"/>
        <v>40776.629131944443</v>
      </c>
      <c r="K730" s="11">
        <v>1310069157</v>
      </c>
      <c r="L730" s="17">
        <f t="shared" si="56"/>
        <v>40731.629131944443</v>
      </c>
      <c r="M730" s="21">
        <f t="shared" si="57"/>
        <v>45</v>
      </c>
      <c r="N730" s="11" t="b">
        <v>0</v>
      </c>
      <c r="O730" s="11">
        <v>130</v>
      </c>
      <c r="P730" s="11" t="b">
        <v>1</v>
      </c>
      <c r="Q730" s="11" t="s">
        <v>8274</v>
      </c>
      <c r="R730" s="18">
        <f t="shared" si="58"/>
        <v>1.05566</v>
      </c>
      <c r="S730" s="19">
        <f t="shared" si="59"/>
        <v>60.903461538461535</v>
      </c>
      <c r="T730" s="11" t="s">
        <v>8322</v>
      </c>
      <c r="U730" s="11" t="s">
        <v>8323</v>
      </c>
    </row>
    <row r="731" spans="1:21" ht="42.75" x14ac:dyDescent="0.45">
      <c r="A731" s="11">
        <v>729</v>
      </c>
      <c r="B731" s="16" t="s">
        <v>730</v>
      </c>
      <c r="C731" s="16" t="s">
        <v>4839</v>
      </c>
      <c r="D731" s="23">
        <v>4000</v>
      </c>
      <c r="E731" s="23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7">
        <f t="shared" si="55"/>
        <v>41170.97755787037</v>
      </c>
      <c r="K731" s="11">
        <v>1342844861</v>
      </c>
      <c r="L731" s="17">
        <f t="shared" si="56"/>
        <v>41110.97755787037</v>
      </c>
      <c r="M731" s="21">
        <f t="shared" si="57"/>
        <v>60</v>
      </c>
      <c r="N731" s="11" t="b">
        <v>0</v>
      </c>
      <c r="O731" s="11">
        <v>120</v>
      </c>
      <c r="P731" s="11" t="b">
        <v>1</v>
      </c>
      <c r="Q731" s="11" t="s">
        <v>8274</v>
      </c>
      <c r="R731" s="18">
        <f t="shared" si="58"/>
        <v>1.3065</v>
      </c>
      <c r="S731" s="19">
        <f t="shared" si="59"/>
        <v>43.55</v>
      </c>
      <c r="T731" s="11" t="s">
        <v>8322</v>
      </c>
      <c r="U731" s="11" t="s">
        <v>8323</v>
      </c>
    </row>
    <row r="732" spans="1:21" ht="28.5" x14ac:dyDescent="0.45">
      <c r="A732" s="11">
        <v>730</v>
      </c>
      <c r="B732" s="16" t="s">
        <v>731</v>
      </c>
      <c r="C732" s="16" t="s">
        <v>4840</v>
      </c>
      <c r="D732" s="23">
        <v>20000</v>
      </c>
      <c r="E732" s="23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7">
        <f t="shared" si="55"/>
        <v>40884.536932870367</v>
      </c>
      <c r="K732" s="11">
        <v>1320688391</v>
      </c>
      <c r="L732" s="17">
        <f t="shared" si="56"/>
        <v>40854.536932870367</v>
      </c>
      <c r="M732" s="21">
        <f t="shared" si="57"/>
        <v>30</v>
      </c>
      <c r="N732" s="11" t="b">
        <v>0</v>
      </c>
      <c r="O732" s="11">
        <v>265</v>
      </c>
      <c r="P732" s="11" t="b">
        <v>1</v>
      </c>
      <c r="Q732" s="11" t="s">
        <v>8274</v>
      </c>
      <c r="R732" s="18">
        <f t="shared" si="58"/>
        <v>1.3219000000000001</v>
      </c>
      <c r="S732" s="19">
        <f t="shared" si="59"/>
        <v>99.766037735849054</v>
      </c>
      <c r="T732" s="11" t="s">
        <v>8322</v>
      </c>
      <c r="U732" s="11" t="s">
        <v>8323</v>
      </c>
    </row>
    <row r="733" spans="1:21" ht="42.75" x14ac:dyDescent="0.45">
      <c r="A733" s="11">
        <v>731</v>
      </c>
      <c r="B733" s="16" t="s">
        <v>732</v>
      </c>
      <c r="C733" s="16" t="s">
        <v>4841</v>
      </c>
      <c r="D733" s="23">
        <v>5000</v>
      </c>
      <c r="E733" s="23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7">
        <f t="shared" si="55"/>
        <v>40930.041666666664</v>
      </c>
      <c r="K733" s="11">
        <v>1322852747</v>
      </c>
      <c r="L733" s="17">
        <f t="shared" si="56"/>
        <v>40879.587349537032</v>
      </c>
      <c r="M733" s="21">
        <f t="shared" si="57"/>
        <v>50.454317129631818</v>
      </c>
      <c r="N733" s="11" t="b">
        <v>0</v>
      </c>
      <c r="O733" s="11">
        <v>71</v>
      </c>
      <c r="P733" s="11" t="b">
        <v>1</v>
      </c>
      <c r="Q733" s="11" t="s">
        <v>8274</v>
      </c>
      <c r="R733" s="18">
        <f t="shared" si="58"/>
        <v>1.26</v>
      </c>
      <c r="S733" s="19">
        <f t="shared" si="59"/>
        <v>88.732394366197184</v>
      </c>
      <c r="T733" s="11" t="s">
        <v>8322</v>
      </c>
      <c r="U733" s="11" t="s">
        <v>8323</v>
      </c>
    </row>
    <row r="734" spans="1:21" ht="42.75" x14ac:dyDescent="0.45">
      <c r="A734" s="11">
        <v>732</v>
      </c>
      <c r="B734" s="16" t="s">
        <v>733</v>
      </c>
      <c r="C734" s="16" t="s">
        <v>4842</v>
      </c>
      <c r="D734" s="23">
        <v>40</v>
      </c>
      <c r="E734" s="23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7">
        <f t="shared" si="55"/>
        <v>41546.21598379629</v>
      </c>
      <c r="K734" s="11">
        <v>1375265461</v>
      </c>
      <c r="L734" s="17">
        <f t="shared" si="56"/>
        <v>41486.21598379629</v>
      </c>
      <c r="M734" s="21">
        <f t="shared" si="57"/>
        <v>60</v>
      </c>
      <c r="N734" s="11" t="b">
        <v>0</v>
      </c>
      <c r="O734" s="11">
        <v>13</v>
      </c>
      <c r="P734" s="11" t="b">
        <v>1</v>
      </c>
      <c r="Q734" s="11" t="s">
        <v>8274</v>
      </c>
      <c r="R734" s="18">
        <f t="shared" si="58"/>
        <v>1.6</v>
      </c>
      <c r="S734" s="19">
        <f t="shared" si="59"/>
        <v>4.9230769230769234</v>
      </c>
      <c r="T734" s="11" t="s">
        <v>8322</v>
      </c>
      <c r="U734" s="11" t="s">
        <v>8323</v>
      </c>
    </row>
    <row r="735" spans="1:21" ht="57" x14ac:dyDescent="0.45">
      <c r="A735" s="11">
        <v>733</v>
      </c>
      <c r="B735" s="16" t="s">
        <v>734</v>
      </c>
      <c r="C735" s="16" t="s">
        <v>4843</v>
      </c>
      <c r="D735" s="23">
        <v>2500</v>
      </c>
      <c r="E735" s="23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7">
        <f t="shared" si="55"/>
        <v>41628.211712962962</v>
      </c>
      <c r="K735" s="11">
        <v>1384941892</v>
      </c>
      <c r="L735" s="17">
        <f t="shared" si="56"/>
        <v>41598.211712962962</v>
      </c>
      <c r="M735" s="21">
        <f t="shared" si="57"/>
        <v>30</v>
      </c>
      <c r="N735" s="11" t="b">
        <v>0</v>
      </c>
      <c r="O735" s="11">
        <v>169</v>
      </c>
      <c r="P735" s="11" t="b">
        <v>1</v>
      </c>
      <c r="Q735" s="11" t="s">
        <v>8274</v>
      </c>
      <c r="R735" s="18">
        <f t="shared" si="58"/>
        <v>1.2048000000000001</v>
      </c>
      <c r="S735" s="19">
        <f t="shared" si="59"/>
        <v>17.822485207100591</v>
      </c>
      <c r="T735" s="11" t="s">
        <v>8322</v>
      </c>
      <c r="U735" s="11" t="s">
        <v>8323</v>
      </c>
    </row>
    <row r="736" spans="1:21" ht="28.5" x14ac:dyDescent="0.45">
      <c r="A736" s="11">
        <v>734</v>
      </c>
      <c r="B736" s="16" t="s">
        <v>735</v>
      </c>
      <c r="C736" s="16" t="s">
        <v>4844</v>
      </c>
      <c r="D736" s="23">
        <v>8500</v>
      </c>
      <c r="E736" s="23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7">
        <f t="shared" si="55"/>
        <v>42132.999999999993</v>
      </c>
      <c r="K736" s="11">
        <v>1428465420</v>
      </c>
      <c r="L736" s="17">
        <f t="shared" si="56"/>
        <v>42101.956249999996</v>
      </c>
      <c r="M736" s="21">
        <f t="shared" si="57"/>
        <v>31.04374999999709</v>
      </c>
      <c r="N736" s="11" t="b">
        <v>0</v>
      </c>
      <c r="O736" s="11">
        <v>57</v>
      </c>
      <c r="P736" s="11" t="b">
        <v>1</v>
      </c>
      <c r="Q736" s="11" t="s">
        <v>8274</v>
      </c>
      <c r="R736" s="18">
        <f t="shared" si="58"/>
        <v>1.2552941176470589</v>
      </c>
      <c r="S736" s="19">
        <f t="shared" si="59"/>
        <v>187.19298245614036</v>
      </c>
      <c r="T736" s="11" t="s">
        <v>8322</v>
      </c>
      <c r="U736" s="11" t="s">
        <v>8323</v>
      </c>
    </row>
    <row r="737" spans="1:21" ht="42.75" x14ac:dyDescent="0.45">
      <c r="A737" s="11">
        <v>735</v>
      </c>
      <c r="B737" s="16" t="s">
        <v>736</v>
      </c>
      <c r="C737" s="16" t="s">
        <v>4845</v>
      </c>
      <c r="D737" s="23">
        <v>47000</v>
      </c>
      <c r="E737" s="23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7">
        <f t="shared" si="55"/>
        <v>41976.818749999999</v>
      </c>
      <c r="K737" s="11">
        <v>1414975346</v>
      </c>
      <c r="L737" s="17">
        <f t="shared" si="56"/>
        <v>41945.821134259255</v>
      </c>
      <c r="M737" s="21">
        <f t="shared" si="57"/>
        <v>30.99761574074364</v>
      </c>
      <c r="N737" s="11" t="b">
        <v>0</v>
      </c>
      <c r="O737" s="11">
        <v>229</v>
      </c>
      <c r="P737" s="11" t="b">
        <v>1</v>
      </c>
      <c r="Q737" s="11" t="s">
        <v>8274</v>
      </c>
      <c r="R737" s="18">
        <f t="shared" si="58"/>
        <v>1.1440638297872341</v>
      </c>
      <c r="S737" s="19">
        <f t="shared" si="59"/>
        <v>234.80786026200875</v>
      </c>
      <c r="T737" s="11" t="s">
        <v>8322</v>
      </c>
      <c r="U737" s="11" t="s">
        <v>8323</v>
      </c>
    </row>
    <row r="738" spans="1:21" ht="42.75" x14ac:dyDescent="0.45">
      <c r="A738" s="11">
        <v>736</v>
      </c>
      <c r="B738" s="16" t="s">
        <v>737</v>
      </c>
      <c r="C738" s="16" t="s">
        <v>4846</v>
      </c>
      <c r="D738" s="23">
        <v>3600</v>
      </c>
      <c r="E738" s="23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7">
        <f t="shared" si="55"/>
        <v>41598.999305555553</v>
      </c>
      <c r="K738" s="11">
        <v>1383327440</v>
      </c>
      <c r="L738" s="17">
        <f t="shared" si="56"/>
        <v>41579.525925925926</v>
      </c>
      <c r="M738" s="21">
        <f t="shared" si="57"/>
        <v>19.473379629627743</v>
      </c>
      <c r="N738" s="11" t="b">
        <v>0</v>
      </c>
      <c r="O738" s="11">
        <v>108</v>
      </c>
      <c r="P738" s="11" t="b">
        <v>1</v>
      </c>
      <c r="Q738" s="11" t="s">
        <v>8274</v>
      </c>
      <c r="R738" s="18">
        <f t="shared" si="58"/>
        <v>3.151388888888889</v>
      </c>
      <c r="S738" s="19">
        <f t="shared" si="59"/>
        <v>105.04629629629629</v>
      </c>
      <c r="T738" s="11" t="s">
        <v>8322</v>
      </c>
      <c r="U738" s="11" t="s">
        <v>8323</v>
      </c>
    </row>
    <row r="739" spans="1:21" ht="42.75" x14ac:dyDescent="0.45">
      <c r="A739" s="11">
        <v>737</v>
      </c>
      <c r="B739" s="16" t="s">
        <v>738</v>
      </c>
      <c r="C739" s="16" t="s">
        <v>4847</v>
      </c>
      <c r="D739" s="23">
        <v>5000</v>
      </c>
      <c r="E739" s="23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7">
        <f t="shared" si="55"/>
        <v>41684.625</v>
      </c>
      <c r="K739" s="11">
        <v>1390890987</v>
      </c>
      <c r="L739" s="17">
        <f t="shared" si="56"/>
        <v>41667.066979166666</v>
      </c>
      <c r="M739" s="21">
        <f t="shared" si="57"/>
        <v>17.558020833334012</v>
      </c>
      <c r="N739" s="11" t="b">
        <v>0</v>
      </c>
      <c r="O739" s="11">
        <v>108</v>
      </c>
      <c r="P739" s="11" t="b">
        <v>1</v>
      </c>
      <c r="Q739" s="11" t="s">
        <v>8274</v>
      </c>
      <c r="R739" s="18">
        <f t="shared" si="58"/>
        <v>1.224</v>
      </c>
      <c r="S739" s="19">
        <f t="shared" si="59"/>
        <v>56.666666666666664</v>
      </c>
      <c r="T739" s="11" t="s">
        <v>8322</v>
      </c>
      <c r="U739" s="11" t="s">
        <v>8323</v>
      </c>
    </row>
    <row r="740" spans="1:21" ht="28.5" x14ac:dyDescent="0.45">
      <c r="A740" s="11">
        <v>738</v>
      </c>
      <c r="B740" s="16" t="s">
        <v>739</v>
      </c>
      <c r="C740" s="16" t="s">
        <v>4848</v>
      </c>
      <c r="D740" s="23">
        <v>1500</v>
      </c>
      <c r="E740" s="23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7">
        <f t="shared" si="55"/>
        <v>41973.999305555553</v>
      </c>
      <c r="K740" s="11">
        <v>1414765794</v>
      </c>
      <c r="L740" s="17">
        <f t="shared" si="56"/>
        <v>41943.39576388889</v>
      </c>
      <c r="M740" s="21">
        <f t="shared" si="57"/>
        <v>30.603541666663659</v>
      </c>
      <c r="N740" s="11" t="b">
        <v>0</v>
      </c>
      <c r="O740" s="11">
        <v>41</v>
      </c>
      <c r="P740" s="11" t="b">
        <v>1</v>
      </c>
      <c r="Q740" s="11" t="s">
        <v>8274</v>
      </c>
      <c r="R740" s="18">
        <f t="shared" si="58"/>
        <v>1.0673333333333332</v>
      </c>
      <c r="S740" s="19">
        <f t="shared" si="59"/>
        <v>39.048780487804876</v>
      </c>
      <c r="T740" s="11" t="s">
        <v>8322</v>
      </c>
      <c r="U740" s="11" t="s">
        <v>8323</v>
      </c>
    </row>
    <row r="741" spans="1:21" ht="42.75" x14ac:dyDescent="0.45">
      <c r="A741" s="11">
        <v>739</v>
      </c>
      <c r="B741" s="16" t="s">
        <v>740</v>
      </c>
      <c r="C741" s="16" t="s">
        <v>4849</v>
      </c>
      <c r="D741" s="23">
        <v>6000</v>
      </c>
      <c r="E741" s="23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7">
        <f t="shared" si="55"/>
        <v>41862.294317129628</v>
      </c>
      <c r="K741" s="11">
        <v>1404907429</v>
      </c>
      <c r="L741" s="17">
        <f t="shared" si="56"/>
        <v>41829.294317129628</v>
      </c>
      <c r="M741" s="21">
        <f t="shared" si="57"/>
        <v>33</v>
      </c>
      <c r="N741" s="11" t="b">
        <v>0</v>
      </c>
      <c r="O741" s="11">
        <v>139</v>
      </c>
      <c r="P741" s="11" t="b">
        <v>1</v>
      </c>
      <c r="Q741" s="11" t="s">
        <v>8274</v>
      </c>
      <c r="R741" s="18">
        <f t="shared" si="58"/>
        <v>1.5833333333333333</v>
      </c>
      <c r="S741" s="19">
        <f t="shared" si="59"/>
        <v>68.345323741007192</v>
      </c>
      <c r="T741" s="11" t="s">
        <v>8322</v>
      </c>
      <c r="U741" s="11" t="s">
        <v>8323</v>
      </c>
    </row>
    <row r="742" spans="1:21" ht="42.75" x14ac:dyDescent="0.45">
      <c r="A742" s="11">
        <v>740</v>
      </c>
      <c r="B742" s="16" t="s">
        <v>741</v>
      </c>
      <c r="C742" s="16" t="s">
        <v>4850</v>
      </c>
      <c r="D742" s="23">
        <v>3000</v>
      </c>
      <c r="E742" s="23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7">
        <f t="shared" si="55"/>
        <v>42175.93844907407</v>
      </c>
      <c r="K742" s="11">
        <v>1433647882</v>
      </c>
      <c r="L742" s="17">
        <f t="shared" si="56"/>
        <v>42161.93844907407</v>
      </c>
      <c r="M742" s="21">
        <f t="shared" si="57"/>
        <v>14</v>
      </c>
      <c r="N742" s="11" t="b">
        <v>0</v>
      </c>
      <c r="O742" s="11">
        <v>19</v>
      </c>
      <c r="P742" s="11" t="b">
        <v>1</v>
      </c>
      <c r="Q742" s="11" t="s">
        <v>8274</v>
      </c>
      <c r="R742" s="18">
        <f t="shared" si="58"/>
        <v>1.0740000000000001</v>
      </c>
      <c r="S742" s="19">
        <f t="shared" si="59"/>
        <v>169.57894736842104</v>
      </c>
      <c r="T742" s="11" t="s">
        <v>8322</v>
      </c>
      <c r="U742" s="11" t="s">
        <v>8323</v>
      </c>
    </row>
    <row r="743" spans="1:21" ht="28.5" x14ac:dyDescent="0.45">
      <c r="A743" s="11">
        <v>741</v>
      </c>
      <c r="B743" s="16" t="s">
        <v>742</v>
      </c>
      <c r="C743" s="16" t="s">
        <v>4851</v>
      </c>
      <c r="D743" s="23">
        <v>13000</v>
      </c>
      <c r="E743" s="23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7">
        <f t="shared" si="55"/>
        <v>41436.439884259256</v>
      </c>
      <c r="K743" s="11">
        <v>1367940806</v>
      </c>
      <c r="L743" s="17">
        <f t="shared" si="56"/>
        <v>41401.439884259256</v>
      </c>
      <c r="M743" s="21">
        <f t="shared" si="57"/>
        <v>35</v>
      </c>
      <c r="N743" s="11" t="b">
        <v>0</v>
      </c>
      <c r="O743" s="11">
        <v>94</v>
      </c>
      <c r="P743" s="11" t="b">
        <v>1</v>
      </c>
      <c r="Q743" s="11" t="s">
        <v>8274</v>
      </c>
      <c r="R743" s="18">
        <f t="shared" si="58"/>
        <v>1.0226</v>
      </c>
      <c r="S743" s="19">
        <f t="shared" si="59"/>
        <v>141.42340425531913</v>
      </c>
      <c r="T743" s="11" t="s">
        <v>8322</v>
      </c>
      <c r="U743" s="11" t="s">
        <v>8323</v>
      </c>
    </row>
    <row r="744" spans="1:21" ht="57" x14ac:dyDescent="0.45">
      <c r="A744" s="11">
        <v>742</v>
      </c>
      <c r="B744" s="16" t="s">
        <v>743</v>
      </c>
      <c r="C744" s="16" t="s">
        <v>4852</v>
      </c>
      <c r="D744" s="23">
        <v>1400</v>
      </c>
      <c r="E744" s="23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7">
        <f t="shared" si="55"/>
        <v>41719.667962962958</v>
      </c>
      <c r="K744" s="11">
        <v>1392847312</v>
      </c>
      <c r="L744" s="17">
        <f t="shared" si="56"/>
        <v>41689.709629629629</v>
      </c>
      <c r="M744" s="21">
        <f t="shared" si="57"/>
        <v>29.958333333328483</v>
      </c>
      <c r="N744" s="11" t="b">
        <v>0</v>
      </c>
      <c r="O744" s="11">
        <v>23</v>
      </c>
      <c r="P744" s="11" t="b">
        <v>1</v>
      </c>
      <c r="Q744" s="11" t="s">
        <v>8274</v>
      </c>
      <c r="R744" s="18">
        <f t="shared" si="58"/>
        <v>1.1071428571428572</v>
      </c>
      <c r="S744" s="19">
        <f t="shared" si="59"/>
        <v>67.391304347826093</v>
      </c>
      <c r="T744" s="11" t="s">
        <v>8322</v>
      </c>
      <c r="U744" s="11" t="s">
        <v>8323</v>
      </c>
    </row>
    <row r="745" spans="1:21" ht="42.75" x14ac:dyDescent="0.45">
      <c r="A745" s="11">
        <v>743</v>
      </c>
      <c r="B745" s="16" t="s">
        <v>744</v>
      </c>
      <c r="C745" s="16" t="s">
        <v>4853</v>
      </c>
      <c r="D745" s="23">
        <v>550</v>
      </c>
      <c r="E745" s="23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7">
        <f t="shared" si="55"/>
        <v>41015.666666666664</v>
      </c>
      <c r="K745" s="11">
        <v>1332435685</v>
      </c>
      <c r="L745" s="17">
        <f t="shared" si="56"/>
        <v>40990.500983796293</v>
      </c>
      <c r="M745" s="21">
        <f t="shared" si="57"/>
        <v>25.165682870370802</v>
      </c>
      <c r="N745" s="11" t="b">
        <v>0</v>
      </c>
      <c r="O745" s="11">
        <v>15</v>
      </c>
      <c r="P745" s="11" t="b">
        <v>1</v>
      </c>
      <c r="Q745" s="11" t="s">
        <v>8274</v>
      </c>
      <c r="R745" s="18">
        <f t="shared" si="58"/>
        <v>1.48</v>
      </c>
      <c r="S745" s="19">
        <f t="shared" si="59"/>
        <v>54.266666666666666</v>
      </c>
      <c r="T745" s="11" t="s">
        <v>8322</v>
      </c>
      <c r="U745" s="11" t="s">
        <v>8323</v>
      </c>
    </row>
    <row r="746" spans="1:21" ht="28.5" x14ac:dyDescent="0.45">
      <c r="A746" s="11">
        <v>744</v>
      </c>
      <c r="B746" s="16" t="s">
        <v>745</v>
      </c>
      <c r="C746" s="16" t="s">
        <v>4854</v>
      </c>
      <c r="D746" s="23">
        <v>5000</v>
      </c>
      <c r="E746" s="23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7">
        <f t="shared" si="55"/>
        <v>41256.748877314814</v>
      </c>
      <c r="K746" s="11">
        <v>1352847503</v>
      </c>
      <c r="L746" s="17">
        <f t="shared" si="56"/>
        <v>41226.748877314814</v>
      </c>
      <c r="M746" s="21">
        <f t="shared" si="57"/>
        <v>30</v>
      </c>
      <c r="N746" s="11" t="b">
        <v>0</v>
      </c>
      <c r="O746" s="11">
        <v>62</v>
      </c>
      <c r="P746" s="11" t="b">
        <v>1</v>
      </c>
      <c r="Q746" s="11" t="s">
        <v>8274</v>
      </c>
      <c r="R746" s="18">
        <f t="shared" si="58"/>
        <v>1.0232000000000001</v>
      </c>
      <c r="S746" s="19">
        <f t="shared" si="59"/>
        <v>82.516129032258064</v>
      </c>
      <c r="T746" s="11" t="s">
        <v>8322</v>
      </c>
      <c r="U746" s="11" t="s">
        <v>8323</v>
      </c>
    </row>
    <row r="747" spans="1:21" ht="42.75" x14ac:dyDescent="0.45">
      <c r="A747" s="11">
        <v>745</v>
      </c>
      <c r="B747" s="16" t="s">
        <v>746</v>
      </c>
      <c r="C747" s="16" t="s">
        <v>4855</v>
      </c>
      <c r="D747" s="23">
        <v>2220</v>
      </c>
      <c r="E747" s="23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7">
        <f t="shared" si="55"/>
        <v>41397.363946759258</v>
      </c>
      <c r="K747" s="11">
        <v>1364996645</v>
      </c>
      <c r="L747" s="17">
        <f t="shared" si="56"/>
        <v>41367.363946759258</v>
      </c>
      <c r="M747" s="21">
        <f t="shared" si="57"/>
        <v>30</v>
      </c>
      <c r="N747" s="11" t="b">
        <v>0</v>
      </c>
      <c r="O747" s="11">
        <v>74</v>
      </c>
      <c r="P747" s="11" t="b">
        <v>1</v>
      </c>
      <c r="Q747" s="11" t="s">
        <v>8274</v>
      </c>
      <c r="R747" s="18">
        <f t="shared" si="58"/>
        <v>1.7909909909909909</v>
      </c>
      <c r="S747" s="19">
        <f t="shared" si="59"/>
        <v>53.729729729729726</v>
      </c>
      <c r="T747" s="11" t="s">
        <v>8322</v>
      </c>
      <c r="U747" s="11" t="s">
        <v>8323</v>
      </c>
    </row>
    <row r="748" spans="1:21" x14ac:dyDescent="0.45">
      <c r="A748" s="11">
        <v>746</v>
      </c>
      <c r="B748" s="16" t="s">
        <v>747</v>
      </c>
      <c r="C748" s="16" t="s">
        <v>4856</v>
      </c>
      <c r="D748" s="23">
        <v>2987</v>
      </c>
      <c r="E748" s="23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7">
        <f t="shared" si="55"/>
        <v>41174.957638888889</v>
      </c>
      <c r="K748" s="11">
        <v>1346806909</v>
      </c>
      <c r="L748" s="17">
        <f t="shared" si="56"/>
        <v>41156.834594907406</v>
      </c>
      <c r="M748" s="21">
        <f t="shared" si="57"/>
        <v>18.123043981482624</v>
      </c>
      <c r="N748" s="11" t="b">
        <v>0</v>
      </c>
      <c r="O748" s="11">
        <v>97</v>
      </c>
      <c r="P748" s="11" t="b">
        <v>1</v>
      </c>
      <c r="Q748" s="11" t="s">
        <v>8274</v>
      </c>
      <c r="R748" s="18">
        <f t="shared" si="58"/>
        <v>1.1108135252761968</v>
      </c>
      <c r="S748" s="19">
        <f t="shared" si="59"/>
        <v>34.206185567010309</v>
      </c>
      <c r="T748" s="11" t="s">
        <v>8322</v>
      </c>
      <c r="U748" s="11" t="s">
        <v>8323</v>
      </c>
    </row>
    <row r="749" spans="1:21" ht="42.75" x14ac:dyDescent="0.45">
      <c r="A749" s="11">
        <v>747</v>
      </c>
      <c r="B749" s="16" t="s">
        <v>748</v>
      </c>
      <c r="C749" s="16" t="s">
        <v>4857</v>
      </c>
      <c r="D749" s="23">
        <v>7000</v>
      </c>
      <c r="E749" s="23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7">
        <f t="shared" si="55"/>
        <v>42019.245833333327</v>
      </c>
      <c r="K749" s="11">
        <v>1418649019</v>
      </c>
      <c r="L749" s="17">
        <f t="shared" si="56"/>
        <v>41988.340497685182</v>
      </c>
      <c r="M749" s="21">
        <f t="shared" si="57"/>
        <v>30.90533564814541</v>
      </c>
      <c r="N749" s="11" t="b">
        <v>0</v>
      </c>
      <c r="O749" s="11">
        <v>55</v>
      </c>
      <c r="P749" s="11" t="b">
        <v>1</v>
      </c>
      <c r="Q749" s="11" t="s">
        <v>8274</v>
      </c>
      <c r="R749" s="18">
        <f t="shared" si="58"/>
        <v>1.0004285714285714</v>
      </c>
      <c r="S749" s="19">
        <f t="shared" si="59"/>
        <v>127.32727272727273</v>
      </c>
      <c r="T749" s="11" t="s">
        <v>8322</v>
      </c>
      <c r="U749" s="11" t="s">
        <v>8323</v>
      </c>
    </row>
    <row r="750" spans="1:21" ht="42.75" x14ac:dyDescent="0.45">
      <c r="A750" s="11">
        <v>748</v>
      </c>
      <c r="B750" s="16" t="s">
        <v>749</v>
      </c>
      <c r="C750" s="16" t="s">
        <v>4858</v>
      </c>
      <c r="D750" s="23">
        <v>2000</v>
      </c>
      <c r="E750" s="23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7">
        <f t="shared" si="55"/>
        <v>41861.638495370367</v>
      </c>
      <c r="K750" s="11">
        <v>1405109966</v>
      </c>
      <c r="L750" s="17">
        <f t="shared" si="56"/>
        <v>41831.638495370367</v>
      </c>
      <c r="M750" s="21">
        <f t="shared" si="57"/>
        <v>30</v>
      </c>
      <c r="N750" s="11" t="b">
        <v>0</v>
      </c>
      <c r="O750" s="11">
        <v>44</v>
      </c>
      <c r="P750" s="11" t="b">
        <v>1</v>
      </c>
      <c r="Q750" s="11" t="s">
        <v>8274</v>
      </c>
      <c r="R750" s="18">
        <f t="shared" si="58"/>
        <v>1.0024999999999999</v>
      </c>
      <c r="S750" s="19">
        <f t="shared" si="59"/>
        <v>45.56818181818182</v>
      </c>
      <c r="T750" s="11" t="s">
        <v>8322</v>
      </c>
      <c r="U750" s="11" t="s">
        <v>8323</v>
      </c>
    </row>
    <row r="751" spans="1:21" ht="42.75" x14ac:dyDescent="0.45">
      <c r="A751" s="11">
        <v>749</v>
      </c>
      <c r="B751" s="16" t="s">
        <v>750</v>
      </c>
      <c r="C751" s="16" t="s">
        <v>4859</v>
      </c>
      <c r="D751" s="23">
        <v>10000</v>
      </c>
      <c r="E751" s="23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7">
        <f t="shared" si="55"/>
        <v>42763.732986111114</v>
      </c>
      <c r="K751" s="11">
        <v>1483050930</v>
      </c>
      <c r="L751" s="17">
        <f t="shared" si="56"/>
        <v>42733.732986111114</v>
      </c>
      <c r="M751" s="21">
        <f t="shared" si="57"/>
        <v>30</v>
      </c>
      <c r="N751" s="11" t="b">
        <v>0</v>
      </c>
      <c r="O751" s="11">
        <v>110</v>
      </c>
      <c r="P751" s="11" t="b">
        <v>1</v>
      </c>
      <c r="Q751" s="11" t="s">
        <v>8274</v>
      </c>
      <c r="R751" s="18">
        <f t="shared" si="58"/>
        <v>1.0556000000000001</v>
      </c>
      <c r="S751" s="19">
        <f t="shared" si="59"/>
        <v>95.963636363636368</v>
      </c>
      <c r="T751" s="11" t="s">
        <v>8322</v>
      </c>
      <c r="U751" s="11" t="s">
        <v>8323</v>
      </c>
    </row>
    <row r="752" spans="1:21" ht="42.75" x14ac:dyDescent="0.45">
      <c r="A752" s="11">
        <v>750</v>
      </c>
      <c r="B752" s="16" t="s">
        <v>751</v>
      </c>
      <c r="C752" s="16" t="s">
        <v>4860</v>
      </c>
      <c r="D752" s="23">
        <v>4444</v>
      </c>
      <c r="E752" s="23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7">
        <f t="shared" si="55"/>
        <v>41329.669814814813</v>
      </c>
      <c r="K752" s="11">
        <v>1359147872</v>
      </c>
      <c r="L752" s="17">
        <f t="shared" si="56"/>
        <v>41299.669814814813</v>
      </c>
      <c r="M752" s="21">
        <f t="shared" si="57"/>
        <v>30</v>
      </c>
      <c r="N752" s="11" t="b">
        <v>0</v>
      </c>
      <c r="O752" s="11">
        <v>59</v>
      </c>
      <c r="P752" s="11" t="b">
        <v>1</v>
      </c>
      <c r="Q752" s="11" t="s">
        <v>8274</v>
      </c>
      <c r="R752" s="18">
        <f t="shared" si="58"/>
        <v>1.0258775877587758</v>
      </c>
      <c r="S752" s="19">
        <f t="shared" si="59"/>
        <v>77.271186440677965</v>
      </c>
      <c r="T752" s="11" t="s">
        <v>8322</v>
      </c>
      <c r="U752" s="11" t="s">
        <v>8323</v>
      </c>
    </row>
    <row r="753" spans="1:21" ht="42.75" x14ac:dyDescent="0.45">
      <c r="A753" s="11">
        <v>751</v>
      </c>
      <c r="B753" s="16" t="s">
        <v>752</v>
      </c>
      <c r="C753" s="16" t="s">
        <v>4861</v>
      </c>
      <c r="D753" s="23">
        <v>3000</v>
      </c>
      <c r="E753" s="23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7">
        <f t="shared" si="55"/>
        <v>40759.422164351847</v>
      </c>
      <c r="K753" s="11">
        <v>1308496075</v>
      </c>
      <c r="L753" s="17">
        <f t="shared" si="56"/>
        <v>40713.422164351847</v>
      </c>
      <c r="M753" s="21">
        <f t="shared" si="57"/>
        <v>46</v>
      </c>
      <c r="N753" s="11" t="b">
        <v>0</v>
      </c>
      <c r="O753" s="11">
        <v>62</v>
      </c>
      <c r="P753" s="11" t="b">
        <v>1</v>
      </c>
      <c r="Q753" s="11" t="s">
        <v>8274</v>
      </c>
      <c r="R753" s="18">
        <f t="shared" si="58"/>
        <v>1.1850000000000001</v>
      </c>
      <c r="S753" s="19">
        <f t="shared" si="59"/>
        <v>57.338709677419352</v>
      </c>
      <c r="T753" s="11" t="s">
        <v>8322</v>
      </c>
      <c r="U753" s="11" t="s">
        <v>8323</v>
      </c>
    </row>
    <row r="754" spans="1:21" ht="42.75" x14ac:dyDescent="0.45">
      <c r="A754" s="11">
        <v>752</v>
      </c>
      <c r="B754" s="16" t="s">
        <v>753</v>
      </c>
      <c r="C754" s="16" t="s">
        <v>4862</v>
      </c>
      <c r="D754" s="23">
        <v>5000</v>
      </c>
      <c r="E754" s="23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7">
        <f t="shared" si="55"/>
        <v>42659.249999999993</v>
      </c>
      <c r="K754" s="11">
        <v>1474884417</v>
      </c>
      <c r="L754" s="17">
        <f t="shared" si="56"/>
        <v>42639.213159722225</v>
      </c>
      <c r="M754" s="21">
        <f t="shared" si="57"/>
        <v>20.036840277767624</v>
      </c>
      <c r="N754" s="11" t="b">
        <v>0</v>
      </c>
      <c r="O754" s="11">
        <v>105</v>
      </c>
      <c r="P754" s="11" t="b">
        <v>1</v>
      </c>
      <c r="Q754" s="11" t="s">
        <v>8274</v>
      </c>
      <c r="R754" s="18">
        <f t="shared" si="58"/>
        <v>1.117</v>
      </c>
      <c r="S754" s="19">
        <f t="shared" si="59"/>
        <v>53.19047619047619</v>
      </c>
      <c r="T754" s="11" t="s">
        <v>8322</v>
      </c>
      <c r="U754" s="11" t="s">
        <v>8323</v>
      </c>
    </row>
    <row r="755" spans="1:21" ht="42.75" x14ac:dyDescent="0.45">
      <c r="A755" s="11">
        <v>753</v>
      </c>
      <c r="B755" s="16" t="s">
        <v>754</v>
      </c>
      <c r="C755" s="16" t="s">
        <v>4863</v>
      </c>
      <c r="D755" s="23">
        <v>10000</v>
      </c>
      <c r="E755" s="23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7">
        <f t="shared" si="55"/>
        <v>42049.381840277776</v>
      </c>
      <c r="K755" s="11">
        <v>1421330991</v>
      </c>
      <c r="L755" s="17">
        <f t="shared" si="56"/>
        <v>42019.381840277776</v>
      </c>
      <c r="M755" s="21">
        <f t="shared" si="57"/>
        <v>30</v>
      </c>
      <c r="N755" s="11" t="b">
        <v>0</v>
      </c>
      <c r="O755" s="11">
        <v>26</v>
      </c>
      <c r="P755" s="11" t="b">
        <v>1</v>
      </c>
      <c r="Q755" s="11" t="s">
        <v>8274</v>
      </c>
      <c r="R755" s="18">
        <f t="shared" si="58"/>
        <v>1.28</v>
      </c>
      <c r="S755" s="19">
        <f t="shared" si="59"/>
        <v>492.30769230769232</v>
      </c>
      <c r="T755" s="11" t="s">
        <v>8322</v>
      </c>
      <c r="U755" s="11" t="s">
        <v>8323</v>
      </c>
    </row>
    <row r="756" spans="1:21" ht="42.75" x14ac:dyDescent="0.45">
      <c r="A756" s="11">
        <v>754</v>
      </c>
      <c r="B756" s="16" t="s">
        <v>755</v>
      </c>
      <c r="C756" s="16" t="s">
        <v>4864</v>
      </c>
      <c r="D756" s="23">
        <v>2000</v>
      </c>
      <c r="E756" s="23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7">
        <f t="shared" si="55"/>
        <v>41279.54075231481</v>
      </c>
      <c r="K756" s="11">
        <v>1354816721</v>
      </c>
      <c r="L756" s="17">
        <f t="shared" si="56"/>
        <v>41249.54075231481</v>
      </c>
      <c r="M756" s="21">
        <f t="shared" si="57"/>
        <v>30</v>
      </c>
      <c r="N756" s="11" t="b">
        <v>0</v>
      </c>
      <c r="O756" s="11">
        <v>49</v>
      </c>
      <c r="P756" s="11" t="b">
        <v>1</v>
      </c>
      <c r="Q756" s="11" t="s">
        <v>8274</v>
      </c>
      <c r="R756" s="18">
        <f t="shared" si="58"/>
        <v>1.0375000000000001</v>
      </c>
      <c r="S756" s="19">
        <f t="shared" si="59"/>
        <v>42.346938775510203</v>
      </c>
      <c r="T756" s="11" t="s">
        <v>8322</v>
      </c>
      <c r="U756" s="11" t="s">
        <v>8323</v>
      </c>
    </row>
    <row r="757" spans="1:21" ht="42.75" x14ac:dyDescent="0.45">
      <c r="A757" s="11">
        <v>755</v>
      </c>
      <c r="B757" s="16" t="s">
        <v>756</v>
      </c>
      <c r="C757" s="16" t="s">
        <v>4865</v>
      </c>
      <c r="D757" s="23">
        <v>2500</v>
      </c>
      <c r="E757" s="23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7">
        <f t="shared" si="55"/>
        <v>41413.820138888885</v>
      </c>
      <c r="K757" s="11">
        <v>1366381877</v>
      </c>
      <c r="L757" s="17">
        <f t="shared" si="56"/>
        <v>41383.396724537037</v>
      </c>
      <c r="M757" s="21">
        <f t="shared" si="57"/>
        <v>30.423414351847896</v>
      </c>
      <c r="N757" s="11" t="b">
        <v>0</v>
      </c>
      <c r="O757" s="11">
        <v>68</v>
      </c>
      <c r="P757" s="11" t="b">
        <v>1</v>
      </c>
      <c r="Q757" s="11" t="s">
        <v>8274</v>
      </c>
      <c r="R757" s="18">
        <f t="shared" si="58"/>
        <v>1.0190760000000001</v>
      </c>
      <c r="S757" s="19">
        <f t="shared" si="59"/>
        <v>37.466029411764708</v>
      </c>
      <c r="T757" s="11" t="s">
        <v>8322</v>
      </c>
      <c r="U757" s="11" t="s">
        <v>8323</v>
      </c>
    </row>
    <row r="758" spans="1:21" ht="42.75" x14ac:dyDescent="0.45">
      <c r="A758" s="11">
        <v>756</v>
      </c>
      <c r="B758" s="16" t="s">
        <v>757</v>
      </c>
      <c r="C758" s="16" t="s">
        <v>4866</v>
      </c>
      <c r="D758" s="23">
        <v>700</v>
      </c>
      <c r="E758" s="23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7">
        <f t="shared" si="55"/>
        <v>40651.516886574071</v>
      </c>
      <c r="K758" s="11">
        <v>1297880659</v>
      </c>
      <c r="L758" s="17">
        <f t="shared" si="56"/>
        <v>40590.558553240735</v>
      </c>
      <c r="M758" s="21">
        <f t="shared" si="57"/>
        <v>60.958333333335759</v>
      </c>
      <c r="N758" s="11" t="b">
        <v>0</v>
      </c>
      <c r="O758" s="11">
        <v>22</v>
      </c>
      <c r="P758" s="11" t="b">
        <v>1</v>
      </c>
      <c r="Q758" s="11" t="s">
        <v>8274</v>
      </c>
      <c r="R758" s="18">
        <f t="shared" si="58"/>
        <v>1.177142857142857</v>
      </c>
      <c r="S758" s="19">
        <f t="shared" si="59"/>
        <v>37.454545454545453</v>
      </c>
      <c r="T758" s="11" t="s">
        <v>8322</v>
      </c>
      <c r="U758" s="11" t="s">
        <v>8323</v>
      </c>
    </row>
    <row r="759" spans="1:21" ht="42.75" x14ac:dyDescent="0.45">
      <c r="A759" s="11">
        <v>757</v>
      </c>
      <c r="B759" s="16" t="s">
        <v>758</v>
      </c>
      <c r="C759" s="16" t="s">
        <v>4867</v>
      </c>
      <c r="D759" s="23">
        <v>250</v>
      </c>
      <c r="E759" s="23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7">
        <f t="shared" si="55"/>
        <v>41248.846226851849</v>
      </c>
      <c r="K759" s="11">
        <v>1353547114</v>
      </c>
      <c r="L759" s="17">
        <f t="shared" si="56"/>
        <v>41234.846226851849</v>
      </c>
      <c r="M759" s="21">
        <f t="shared" si="57"/>
        <v>14</v>
      </c>
      <c r="N759" s="11" t="b">
        <v>0</v>
      </c>
      <c r="O759" s="11">
        <v>18</v>
      </c>
      <c r="P759" s="11" t="b">
        <v>1</v>
      </c>
      <c r="Q759" s="11" t="s">
        <v>8274</v>
      </c>
      <c r="R759" s="18">
        <f t="shared" si="58"/>
        <v>2.38</v>
      </c>
      <c r="S759" s="19">
        <f t="shared" si="59"/>
        <v>33.055555555555557</v>
      </c>
      <c r="T759" s="11" t="s">
        <v>8322</v>
      </c>
      <c r="U759" s="11" t="s">
        <v>8323</v>
      </c>
    </row>
    <row r="760" spans="1:21" ht="28.5" x14ac:dyDescent="0.45">
      <c r="A760" s="11">
        <v>758</v>
      </c>
      <c r="B760" s="16" t="s">
        <v>759</v>
      </c>
      <c r="C760" s="16" t="s">
        <v>4868</v>
      </c>
      <c r="D760" s="23">
        <v>2500</v>
      </c>
      <c r="E760" s="23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7">
        <f t="shared" si="55"/>
        <v>40459.628101851849</v>
      </c>
      <c r="K760" s="11">
        <v>1283976268</v>
      </c>
      <c r="L760" s="17">
        <f t="shared" si="56"/>
        <v>40429.628101851849</v>
      </c>
      <c r="M760" s="21">
        <f t="shared" si="57"/>
        <v>30</v>
      </c>
      <c r="N760" s="11" t="b">
        <v>0</v>
      </c>
      <c r="O760" s="11">
        <v>19</v>
      </c>
      <c r="P760" s="11" t="b">
        <v>1</v>
      </c>
      <c r="Q760" s="11" t="s">
        <v>8274</v>
      </c>
      <c r="R760" s="18">
        <f t="shared" si="58"/>
        <v>1.02</v>
      </c>
      <c r="S760" s="19">
        <f t="shared" si="59"/>
        <v>134.21052631578948</v>
      </c>
      <c r="T760" s="11" t="s">
        <v>8322</v>
      </c>
      <c r="U760" s="11" t="s">
        <v>8323</v>
      </c>
    </row>
    <row r="761" spans="1:21" ht="42.75" x14ac:dyDescent="0.45">
      <c r="A761" s="11">
        <v>759</v>
      </c>
      <c r="B761" s="16" t="s">
        <v>760</v>
      </c>
      <c r="C761" s="16" t="s">
        <v>4869</v>
      </c>
      <c r="D761" s="23">
        <v>5000</v>
      </c>
      <c r="E761" s="23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7">
        <f t="shared" si="55"/>
        <v>41829.121979166666</v>
      </c>
      <c r="K761" s="11">
        <v>1401436539</v>
      </c>
      <c r="L761" s="17">
        <f t="shared" si="56"/>
        <v>41789.121979166666</v>
      </c>
      <c r="M761" s="21">
        <f t="shared" si="57"/>
        <v>40</v>
      </c>
      <c r="N761" s="11" t="b">
        <v>0</v>
      </c>
      <c r="O761" s="11">
        <v>99</v>
      </c>
      <c r="P761" s="11" t="b">
        <v>1</v>
      </c>
      <c r="Q761" s="11" t="s">
        <v>8274</v>
      </c>
      <c r="R761" s="18">
        <f t="shared" si="58"/>
        <v>1.0192000000000001</v>
      </c>
      <c r="S761" s="19">
        <f t="shared" si="59"/>
        <v>51.474747474747474</v>
      </c>
      <c r="T761" s="11" t="s">
        <v>8322</v>
      </c>
      <c r="U761" s="11" t="s">
        <v>8323</v>
      </c>
    </row>
    <row r="762" spans="1:21" ht="42.75" x14ac:dyDescent="0.45">
      <c r="A762" s="11">
        <v>760</v>
      </c>
      <c r="B762" s="16" t="s">
        <v>761</v>
      </c>
      <c r="C762" s="16" t="s">
        <v>4870</v>
      </c>
      <c r="D762" s="23">
        <v>2200</v>
      </c>
      <c r="E762" s="23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7">
        <f t="shared" si="55"/>
        <v>42700.597372685188</v>
      </c>
      <c r="K762" s="11">
        <v>1477592413</v>
      </c>
      <c r="L762" s="17">
        <f t="shared" si="56"/>
        <v>42670.555706018517</v>
      </c>
      <c r="M762" s="21">
        <f t="shared" si="57"/>
        <v>30.041666666671517</v>
      </c>
      <c r="N762" s="11" t="b">
        <v>0</v>
      </c>
      <c r="O762" s="11">
        <v>0</v>
      </c>
      <c r="P762" s="11" t="b">
        <v>0</v>
      </c>
      <c r="Q762" s="11" t="s">
        <v>8275</v>
      </c>
      <c r="R762" s="18">
        <f t="shared" si="58"/>
        <v>0</v>
      </c>
      <c r="S762" s="19" t="e">
        <f t="shared" si="59"/>
        <v>#DIV/0!</v>
      </c>
      <c r="T762" s="11" t="s">
        <v>8322</v>
      </c>
      <c r="U762" s="11" t="s">
        <v>8324</v>
      </c>
    </row>
    <row r="763" spans="1:21" ht="42.75" x14ac:dyDescent="0.45">
      <c r="A763" s="11">
        <v>761</v>
      </c>
      <c r="B763" s="16" t="s">
        <v>762</v>
      </c>
      <c r="C763" s="16" t="s">
        <v>4871</v>
      </c>
      <c r="D763" s="23">
        <v>5000</v>
      </c>
      <c r="E763" s="23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7">
        <f t="shared" si="55"/>
        <v>41672.543124999997</v>
      </c>
      <c r="K763" s="11">
        <v>1388772126</v>
      </c>
      <c r="L763" s="17">
        <f t="shared" si="56"/>
        <v>41642.543124999997</v>
      </c>
      <c r="M763" s="21">
        <f t="shared" si="57"/>
        <v>30</v>
      </c>
      <c r="N763" s="11" t="b">
        <v>0</v>
      </c>
      <c r="O763" s="11">
        <v>6</v>
      </c>
      <c r="P763" s="11" t="b">
        <v>0</v>
      </c>
      <c r="Q763" s="11" t="s">
        <v>8275</v>
      </c>
      <c r="R763" s="18">
        <f t="shared" si="58"/>
        <v>4.7E-2</v>
      </c>
      <c r="S763" s="19">
        <f t="shared" si="59"/>
        <v>39.166666666666664</v>
      </c>
      <c r="T763" s="11" t="s">
        <v>8322</v>
      </c>
      <c r="U763" s="11" t="s">
        <v>8324</v>
      </c>
    </row>
    <row r="764" spans="1:21" ht="42.75" x14ac:dyDescent="0.45">
      <c r="A764" s="11">
        <v>762</v>
      </c>
      <c r="B764" s="16" t="s">
        <v>763</v>
      </c>
      <c r="C764" s="16" t="s">
        <v>4872</v>
      </c>
      <c r="D764" s="23">
        <v>3500</v>
      </c>
      <c r="E764" s="23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7">
        <f t="shared" si="55"/>
        <v>42708.041666666664</v>
      </c>
      <c r="K764" s="11">
        <v>1479328570</v>
      </c>
      <c r="L764" s="17">
        <f t="shared" si="56"/>
        <v>42690.65011574074</v>
      </c>
      <c r="M764" s="21">
        <f t="shared" si="57"/>
        <v>17.391550925924093</v>
      </c>
      <c r="N764" s="11" t="b">
        <v>0</v>
      </c>
      <c r="O764" s="11">
        <v>0</v>
      </c>
      <c r="P764" s="11" t="b">
        <v>0</v>
      </c>
      <c r="Q764" s="11" t="s">
        <v>8275</v>
      </c>
      <c r="R764" s="18">
        <f t="shared" si="58"/>
        <v>0</v>
      </c>
      <c r="S764" s="19" t="e">
        <f t="shared" si="59"/>
        <v>#DIV/0!</v>
      </c>
      <c r="T764" s="11" t="s">
        <v>8322</v>
      </c>
      <c r="U764" s="11" t="s">
        <v>8324</v>
      </c>
    </row>
    <row r="765" spans="1:21" ht="42.75" x14ac:dyDescent="0.45">
      <c r="A765" s="11">
        <v>763</v>
      </c>
      <c r="B765" s="16" t="s">
        <v>764</v>
      </c>
      <c r="C765" s="16" t="s">
        <v>4873</v>
      </c>
      <c r="D765" s="23">
        <v>4290</v>
      </c>
      <c r="E765" s="23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7">
        <f t="shared" si="55"/>
        <v>41501.238518518519</v>
      </c>
      <c r="K765" s="11">
        <v>1373971408</v>
      </c>
      <c r="L765" s="17">
        <f t="shared" si="56"/>
        <v>41471.238518518519</v>
      </c>
      <c r="M765" s="21">
        <f t="shared" si="57"/>
        <v>30</v>
      </c>
      <c r="N765" s="11" t="b">
        <v>0</v>
      </c>
      <c r="O765" s="11">
        <v>1</v>
      </c>
      <c r="P765" s="11" t="b">
        <v>0</v>
      </c>
      <c r="Q765" s="11" t="s">
        <v>8275</v>
      </c>
      <c r="R765" s="18">
        <f t="shared" si="58"/>
        <v>1.1655011655011655E-3</v>
      </c>
      <c r="S765" s="19">
        <f t="shared" si="59"/>
        <v>5</v>
      </c>
      <c r="T765" s="11" t="s">
        <v>8322</v>
      </c>
      <c r="U765" s="11" t="s">
        <v>8324</v>
      </c>
    </row>
    <row r="766" spans="1:21" ht="42.75" x14ac:dyDescent="0.45">
      <c r="A766" s="11">
        <v>764</v>
      </c>
      <c r="B766" s="16" t="s">
        <v>765</v>
      </c>
      <c r="C766" s="16" t="s">
        <v>4874</v>
      </c>
      <c r="D766" s="23">
        <v>5000</v>
      </c>
      <c r="E766" s="23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7">
        <f t="shared" si="55"/>
        <v>42256.964826388888</v>
      </c>
      <c r="K766" s="11">
        <v>1439266161</v>
      </c>
      <c r="L766" s="17">
        <f t="shared" si="56"/>
        <v>42226.964826388888</v>
      </c>
      <c r="M766" s="21">
        <f t="shared" si="57"/>
        <v>30</v>
      </c>
      <c r="N766" s="11" t="b">
        <v>0</v>
      </c>
      <c r="O766" s="11">
        <v>0</v>
      </c>
      <c r="P766" s="11" t="b">
        <v>0</v>
      </c>
      <c r="Q766" s="11" t="s">
        <v>8275</v>
      </c>
      <c r="R766" s="18">
        <f t="shared" si="58"/>
        <v>0</v>
      </c>
      <c r="S766" s="19" t="e">
        <f t="shared" si="59"/>
        <v>#DIV/0!</v>
      </c>
      <c r="T766" s="11" t="s">
        <v>8322</v>
      </c>
      <c r="U766" s="11" t="s">
        <v>8324</v>
      </c>
    </row>
    <row r="767" spans="1:21" ht="42.75" x14ac:dyDescent="0.45">
      <c r="A767" s="11">
        <v>765</v>
      </c>
      <c r="B767" s="16" t="s">
        <v>766</v>
      </c>
      <c r="C767" s="16" t="s">
        <v>4875</v>
      </c>
      <c r="D767" s="23">
        <v>7000</v>
      </c>
      <c r="E767" s="23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7">
        <f t="shared" si="55"/>
        <v>41931.334305555552</v>
      </c>
      <c r="K767" s="11">
        <v>1411131684</v>
      </c>
      <c r="L767" s="17">
        <f t="shared" si="56"/>
        <v>41901.334305555552</v>
      </c>
      <c r="M767" s="21">
        <f t="shared" si="57"/>
        <v>30</v>
      </c>
      <c r="N767" s="11" t="b">
        <v>0</v>
      </c>
      <c r="O767" s="11">
        <v>44</v>
      </c>
      <c r="P767" s="11" t="b">
        <v>0</v>
      </c>
      <c r="Q767" s="11" t="s">
        <v>8275</v>
      </c>
      <c r="R767" s="18">
        <f t="shared" si="58"/>
        <v>0.36014285714285715</v>
      </c>
      <c r="S767" s="19">
        <f t="shared" si="59"/>
        <v>57.295454545454547</v>
      </c>
      <c r="T767" s="11" t="s">
        <v>8322</v>
      </c>
      <c r="U767" s="11" t="s">
        <v>8324</v>
      </c>
    </row>
    <row r="768" spans="1:21" ht="42.75" x14ac:dyDescent="0.45">
      <c r="A768" s="11">
        <v>766</v>
      </c>
      <c r="B768" s="16" t="s">
        <v>767</v>
      </c>
      <c r="C768" s="16" t="s">
        <v>4876</v>
      </c>
      <c r="D768" s="23">
        <v>4000</v>
      </c>
      <c r="E768" s="23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7">
        <f t="shared" si="55"/>
        <v>42051.57503472222</v>
      </c>
      <c r="K768" s="11">
        <v>1421520483</v>
      </c>
      <c r="L768" s="17">
        <f t="shared" si="56"/>
        <v>42021.57503472222</v>
      </c>
      <c r="M768" s="21">
        <f t="shared" si="57"/>
        <v>30</v>
      </c>
      <c r="N768" s="11" t="b">
        <v>0</v>
      </c>
      <c r="O768" s="11">
        <v>0</v>
      </c>
      <c r="P768" s="11" t="b">
        <v>0</v>
      </c>
      <c r="Q768" s="11" t="s">
        <v>8275</v>
      </c>
      <c r="R768" s="18">
        <f t="shared" si="58"/>
        <v>0</v>
      </c>
      <c r="S768" s="19" t="e">
        <f t="shared" si="59"/>
        <v>#DIV/0!</v>
      </c>
      <c r="T768" s="11" t="s">
        <v>8322</v>
      </c>
      <c r="U768" s="11" t="s">
        <v>8324</v>
      </c>
    </row>
    <row r="769" spans="1:21" ht="57" x14ac:dyDescent="0.45">
      <c r="A769" s="11">
        <v>767</v>
      </c>
      <c r="B769" s="16" t="s">
        <v>768</v>
      </c>
      <c r="C769" s="16" t="s">
        <v>4877</v>
      </c>
      <c r="D769" s="23">
        <v>5000</v>
      </c>
      <c r="E769" s="23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7">
        <f t="shared" si="55"/>
        <v>42144.935300925928</v>
      </c>
      <c r="K769" s="11">
        <v>1429586810</v>
      </c>
      <c r="L769" s="17">
        <f t="shared" si="56"/>
        <v>42114.935300925928</v>
      </c>
      <c r="M769" s="21">
        <f t="shared" si="57"/>
        <v>30</v>
      </c>
      <c r="N769" s="11" t="b">
        <v>0</v>
      </c>
      <c r="O769" s="11">
        <v>3</v>
      </c>
      <c r="P769" s="11" t="b">
        <v>0</v>
      </c>
      <c r="Q769" s="11" t="s">
        <v>8275</v>
      </c>
      <c r="R769" s="18">
        <f t="shared" si="58"/>
        <v>3.5400000000000001E-2</v>
      </c>
      <c r="S769" s="19">
        <f t="shared" si="59"/>
        <v>59</v>
      </c>
      <c r="T769" s="11" t="s">
        <v>8322</v>
      </c>
      <c r="U769" s="11" t="s">
        <v>8324</v>
      </c>
    </row>
    <row r="770" spans="1:21" ht="42.75" x14ac:dyDescent="0.45">
      <c r="A770" s="11">
        <v>768</v>
      </c>
      <c r="B770" s="16" t="s">
        <v>769</v>
      </c>
      <c r="C770" s="16" t="s">
        <v>4878</v>
      </c>
      <c r="D770" s="23">
        <v>2500</v>
      </c>
      <c r="E770" s="23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7">
        <f t="shared" si="55"/>
        <v>41623.998726851853</v>
      </c>
      <c r="K770" s="11">
        <v>1384577890</v>
      </c>
      <c r="L770" s="17">
        <f t="shared" si="56"/>
        <v>41593.998726851853</v>
      </c>
      <c r="M770" s="21">
        <f t="shared" si="57"/>
        <v>30</v>
      </c>
      <c r="N770" s="11" t="b">
        <v>0</v>
      </c>
      <c r="O770" s="11">
        <v>0</v>
      </c>
      <c r="P770" s="11" t="b">
        <v>0</v>
      </c>
      <c r="Q770" s="11" t="s">
        <v>8275</v>
      </c>
      <c r="R770" s="18">
        <f t="shared" si="58"/>
        <v>0</v>
      </c>
      <c r="S770" s="19" t="e">
        <f t="shared" si="59"/>
        <v>#DIV/0!</v>
      </c>
      <c r="T770" s="11" t="s">
        <v>8322</v>
      </c>
      <c r="U770" s="11" t="s">
        <v>8324</v>
      </c>
    </row>
    <row r="771" spans="1:21" ht="42.75" x14ac:dyDescent="0.45">
      <c r="A771" s="11">
        <v>769</v>
      </c>
      <c r="B771" s="16" t="s">
        <v>770</v>
      </c>
      <c r="C771" s="16" t="s">
        <v>4879</v>
      </c>
      <c r="D771" s="23">
        <v>4000</v>
      </c>
      <c r="E771" s="23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7">
        <f t="shared" ref="J771:J834" si="60">(((I771/86400)+25569+(-5/24)))</f>
        <v>41634.788124999999</v>
      </c>
      <c r="K771" s="11">
        <v>1385510094</v>
      </c>
      <c r="L771" s="17">
        <f t="shared" ref="L771:L834" si="61">(((K771/86400)+25569+(-5/24)))</f>
        <v>41604.788124999999</v>
      </c>
      <c r="M771" s="21">
        <f t="shared" ref="M771:M834" si="62">J771-L771</f>
        <v>30</v>
      </c>
      <c r="N771" s="11" t="b">
        <v>0</v>
      </c>
      <c r="O771" s="11">
        <v>52</v>
      </c>
      <c r="P771" s="11" t="b">
        <v>0</v>
      </c>
      <c r="Q771" s="11" t="s">
        <v>8275</v>
      </c>
      <c r="R771" s="18">
        <f t="shared" ref="R771:R834" si="63">E771/D771</f>
        <v>0.41399999999999998</v>
      </c>
      <c r="S771" s="19">
        <f t="shared" ref="S771:S834" si="64">E771/O771</f>
        <v>31.846153846153847</v>
      </c>
      <c r="T771" s="11" t="s">
        <v>8322</v>
      </c>
      <c r="U771" s="11" t="s">
        <v>8324</v>
      </c>
    </row>
    <row r="772" spans="1:21" ht="42.75" x14ac:dyDescent="0.45">
      <c r="A772" s="11">
        <v>770</v>
      </c>
      <c r="B772" s="16" t="s">
        <v>771</v>
      </c>
      <c r="C772" s="16" t="s">
        <v>4880</v>
      </c>
      <c r="D772" s="23">
        <v>17500</v>
      </c>
      <c r="E772" s="23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7">
        <f t="shared" si="60"/>
        <v>41329.791307870364</v>
      </c>
      <c r="K772" s="11">
        <v>1358294369</v>
      </c>
      <c r="L772" s="17">
        <f t="shared" si="61"/>
        <v>41289.791307870364</v>
      </c>
      <c r="M772" s="21">
        <f t="shared" si="62"/>
        <v>40</v>
      </c>
      <c r="N772" s="11" t="b">
        <v>0</v>
      </c>
      <c r="O772" s="11">
        <v>0</v>
      </c>
      <c r="P772" s="11" t="b">
        <v>0</v>
      </c>
      <c r="Q772" s="11" t="s">
        <v>8275</v>
      </c>
      <c r="R772" s="18">
        <f t="shared" si="63"/>
        <v>0</v>
      </c>
      <c r="S772" s="19" t="e">
        <f t="shared" si="64"/>
        <v>#DIV/0!</v>
      </c>
      <c r="T772" s="11" t="s">
        <v>8322</v>
      </c>
      <c r="U772" s="11" t="s">
        <v>8324</v>
      </c>
    </row>
    <row r="773" spans="1:21" ht="42.75" x14ac:dyDescent="0.45">
      <c r="A773" s="11">
        <v>771</v>
      </c>
      <c r="B773" s="16" t="s">
        <v>772</v>
      </c>
      <c r="C773" s="16" t="s">
        <v>4881</v>
      </c>
      <c r="D773" s="23">
        <v>38000</v>
      </c>
      <c r="E773" s="23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7">
        <f t="shared" si="60"/>
        <v>42399.615763888891</v>
      </c>
      <c r="K773" s="11">
        <v>1449863202</v>
      </c>
      <c r="L773" s="17">
        <f t="shared" si="61"/>
        <v>42349.615763888891</v>
      </c>
      <c r="M773" s="21">
        <f t="shared" si="62"/>
        <v>50</v>
      </c>
      <c r="N773" s="11" t="b">
        <v>0</v>
      </c>
      <c r="O773" s="11">
        <v>1</v>
      </c>
      <c r="P773" s="11" t="b">
        <v>0</v>
      </c>
      <c r="Q773" s="11" t="s">
        <v>8275</v>
      </c>
      <c r="R773" s="18">
        <f t="shared" si="63"/>
        <v>2.631578947368421E-4</v>
      </c>
      <c r="S773" s="19">
        <f t="shared" si="64"/>
        <v>10</v>
      </c>
      <c r="T773" s="11" t="s">
        <v>8322</v>
      </c>
      <c r="U773" s="11" t="s">
        <v>8324</v>
      </c>
    </row>
    <row r="774" spans="1:21" ht="57" x14ac:dyDescent="0.45">
      <c r="A774" s="11">
        <v>772</v>
      </c>
      <c r="B774" s="16" t="s">
        <v>773</v>
      </c>
      <c r="C774" s="16" t="s">
        <v>4882</v>
      </c>
      <c r="D774" s="23">
        <v>1500</v>
      </c>
      <c r="E774" s="23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7">
        <f t="shared" si="60"/>
        <v>40117.957638888889</v>
      </c>
      <c r="K774" s="11">
        <v>1252718519</v>
      </c>
      <c r="L774" s="17">
        <f t="shared" si="61"/>
        <v>40067.848599537036</v>
      </c>
      <c r="M774" s="21">
        <f t="shared" si="62"/>
        <v>50.109039351853426</v>
      </c>
      <c r="N774" s="11" t="b">
        <v>0</v>
      </c>
      <c r="O774" s="11">
        <v>1</v>
      </c>
      <c r="P774" s="11" t="b">
        <v>0</v>
      </c>
      <c r="Q774" s="11" t="s">
        <v>8275</v>
      </c>
      <c r="R774" s="18">
        <f t="shared" si="63"/>
        <v>3.3333333333333333E-2</v>
      </c>
      <c r="S774" s="19">
        <f t="shared" si="64"/>
        <v>50</v>
      </c>
      <c r="T774" s="11" t="s">
        <v>8322</v>
      </c>
      <c r="U774" s="11" t="s">
        <v>8324</v>
      </c>
    </row>
    <row r="775" spans="1:21" ht="42.75" x14ac:dyDescent="0.45">
      <c r="A775" s="11">
        <v>773</v>
      </c>
      <c r="B775" s="16" t="s">
        <v>774</v>
      </c>
      <c r="C775" s="16" t="s">
        <v>4883</v>
      </c>
      <c r="D775" s="23">
        <v>3759</v>
      </c>
      <c r="E775" s="23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7">
        <f t="shared" si="60"/>
        <v>42134.750694444439</v>
      </c>
      <c r="K775" s="11">
        <v>1428341985</v>
      </c>
      <c r="L775" s="17">
        <f t="shared" si="61"/>
        <v>42100.527604166666</v>
      </c>
      <c r="M775" s="21">
        <f t="shared" si="62"/>
        <v>34.223090277773736</v>
      </c>
      <c r="N775" s="11" t="b">
        <v>0</v>
      </c>
      <c r="O775" s="11">
        <v>2</v>
      </c>
      <c r="P775" s="11" t="b">
        <v>0</v>
      </c>
      <c r="Q775" s="11" t="s">
        <v>8275</v>
      </c>
      <c r="R775" s="18">
        <f t="shared" si="63"/>
        <v>8.5129023676509714E-3</v>
      </c>
      <c r="S775" s="19">
        <f t="shared" si="64"/>
        <v>16</v>
      </c>
      <c r="T775" s="11" t="s">
        <v>8322</v>
      </c>
      <c r="U775" s="11" t="s">
        <v>8324</v>
      </c>
    </row>
    <row r="776" spans="1:21" ht="42.75" x14ac:dyDescent="0.45">
      <c r="A776" s="11">
        <v>774</v>
      </c>
      <c r="B776" s="16" t="s">
        <v>775</v>
      </c>
      <c r="C776" s="16" t="s">
        <v>4884</v>
      </c>
      <c r="D776" s="23">
        <v>500</v>
      </c>
      <c r="E776" s="23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7">
        <f t="shared" si="60"/>
        <v>41693.571967592587</v>
      </c>
      <c r="K776" s="11">
        <v>1390589018</v>
      </c>
      <c r="L776" s="17">
        <f t="shared" si="61"/>
        <v>41663.571967592587</v>
      </c>
      <c r="M776" s="21">
        <f t="shared" si="62"/>
        <v>30</v>
      </c>
      <c r="N776" s="11" t="b">
        <v>0</v>
      </c>
      <c r="O776" s="11">
        <v>9</v>
      </c>
      <c r="P776" s="11" t="b">
        <v>0</v>
      </c>
      <c r="Q776" s="11" t="s">
        <v>8275</v>
      </c>
      <c r="R776" s="18">
        <f t="shared" si="63"/>
        <v>0.70199999999999996</v>
      </c>
      <c r="S776" s="19">
        <f t="shared" si="64"/>
        <v>39</v>
      </c>
      <c r="T776" s="11" t="s">
        <v>8322</v>
      </c>
      <c r="U776" s="11" t="s">
        <v>8324</v>
      </c>
    </row>
    <row r="777" spans="1:21" ht="42.75" x14ac:dyDescent="0.45">
      <c r="A777" s="11">
        <v>775</v>
      </c>
      <c r="B777" s="16" t="s">
        <v>776</v>
      </c>
      <c r="C777" s="16" t="s">
        <v>4885</v>
      </c>
      <c r="D777" s="23">
        <v>10000</v>
      </c>
      <c r="E777" s="23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7">
        <f t="shared" si="60"/>
        <v>40892.851793981477</v>
      </c>
      <c r="K777" s="11">
        <v>1321406795</v>
      </c>
      <c r="L777" s="17">
        <f t="shared" si="61"/>
        <v>40862.851793981477</v>
      </c>
      <c r="M777" s="21">
        <f t="shared" si="62"/>
        <v>30</v>
      </c>
      <c r="N777" s="11" t="b">
        <v>0</v>
      </c>
      <c r="O777" s="11">
        <v>5</v>
      </c>
      <c r="P777" s="11" t="b">
        <v>0</v>
      </c>
      <c r="Q777" s="11" t="s">
        <v>8275</v>
      </c>
      <c r="R777" s="18">
        <f t="shared" si="63"/>
        <v>1.7000000000000001E-2</v>
      </c>
      <c r="S777" s="19">
        <f t="shared" si="64"/>
        <v>34</v>
      </c>
      <c r="T777" s="11" t="s">
        <v>8322</v>
      </c>
      <c r="U777" s="11" t="s">
        <v>8324</v>
      </c>
    </row>
    <row r="778" spans="1:21" ht="42.75" x14ac:dyDescent="0.45">
      <c r="A778" s="11">
        <v>776</v>
      </c>
      <c r="B778" s="16" t="s">
        <v>777</v>
      </c>
      <c r="C778" s="16" t="s">
        <v>4886</v>
      </c>
      <c r="D778" s="23">
        <v>7000</v>
      </c>
      <c r="E778" s="23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7">
        <f t="shared" si="60"/>
        <v>42287.999999999993</v>
      </c>
      <c r="K778" s="11">
        <v>1441297645</v>
      </c>
      <c r="L778" s="17">
        <f t="shared" si="61"/>
        <v>42250.477372685178</v>
      </c>
      <c r="M778" s="21">
        <f t="shared" si="62"/>
        <v>37.522627314814599</v>
      </c>
      <c r="N778" s="11" t="b">
        <v>0</v>
      </c>
      <c r="O778" s="11">
        <v>57</v>
      </c>
      <c r="P778" s="11" t="b">
        <v>0</v>
      </c>
      <c r="Q778" s="11" t="s">
        <v>8275</v>
      </c>
      <c r="R778" s="18">
        <f t="shared" si="63"/>
        <v>0.51400000000000001</v>
      </c>
      <c r="S778" s="19">
        <f t="shared" si="64"/>
        <v>63.122807017543863</v>
      </c>
      <c r="T778" s="11" t="s">
        <v>8322</v>
      </c>
      <c r="U778" s="11" t="s">
        <v>8324</v>
      </c>
    </row>
    <row r="779" spans="1:21" ht="42.75" x14ac:dyDescent="0.45">
      <c r="A779" s="11">
        <v>777</v>
      </c>
      <c r="B779" s="16" t="s">
        <v>778</v>
      </c>
      <c r="C779" s="16" t="s">
        <v>4887</v>
      </c>
      <c r="D779" s="23">
        <v>3000</v>
      </c>
      <c r="E779" s="23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7">
        <f t="shared" si="60"/>
        <v>41486.772881944438</v>
      </c>
      <c r="K779" s="11">
        <v>1372721577</v>
      </c>
      <c r="L779" s="17">
        <f t="shared" si="61"/>
        <v>41456.772881944438</v>
      </c>
      <c r="M779" s="21">
        <f t="shared" si="62"/>
        <v>30</v>
      </c>
      <c r="N779" s="11" t="b">
        <v>0</v>
      </c>
      <c r="O779" s="11">
        <v>3</v>
      </c>
      <c r="P779" s="11" t="b">
        <v>0</v>
      </c>
      <c r="Q779" s="11" t="s">
        <v>8275</v>
      </c>
      <c r="R779" s="18">
        <f t="shared" si="63"/>
        <v>7.0000000000000001E-3</v>
      </c>
      <c r="S779" s="19">
        <f t="shared" si="64"/>
        <v>7</v>
      </c>
      <c r="T779" s="11" t="s">
        <v>8322</v>
      </c>
      <c r="U779" s="11" t="s">
        <v>8324</v>
      </c>
    </row>
    <row r="780" spans="1:21" ht="42.75" x14ac:dyDescent="0.45">
      <c r="A780" s="11">
        <v>778</v>
      </c>
      <c r="B780" s="16" t="s">
        <v>779</v>
      </c>
      <c r="C780" s="16" t="s">
        <v>4888</v>
      </c>
      <c r="D780" s="23">
        <v>500</v>
      </c>
      <c r="E780" s="23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7">
        <f t="shared" si="60"/>
        <v>41759.493981481479</v>
      </c>
      <c r="K780" s="11">
        <v>1396284680</v>
      </c>
      <c r="L780" s="17">
        <f t="shared" si="61"/>
        <v>41729.493981481479</v>
      </c>
      <c r="M780" s="21">
        <f t="shared" si="62"/>
        <v>30</v>
      </c>
      <c r="N780" s="11" t="b">
        <v>0</v>
      </c>
      <c r="O780" s="11">
        <v>1</v>
      </c>
      <c r="P780" s="11" t="b">
        <v>0</v>
      </c>
      <c r="Q780" s="11" t="s">
        <v>8275</v>
      </c>
      <c r="R780" s="18">
        <f t="shared" si="63"/>
        <v>4.0000000000000001E-3</v>
      </c>
      <c r="S780" s="19">
        <f t="shared" si="64"/>
        <v>2</v>
      </c>
      <c r="T780" s="11" t="s">
        <v>8322</v>
      </c>
      <c r="U780" s="11" t="s">
        <v>8324</v>
      </c>
    </row>
    <row r="781" spans="1:21" ht="42.75" x14ac:dyDescent="0.45">
      <c r="A781" s="11">
        <v>779</v>
      </c>
      <c r="B781" s="16" t="s">
        <v>780</v>
      </c>
      <c r="C781" s="16" t="s">
        <v>4889</v>
      </c>
      <c r="D781" s="23">
        <v>15000</v>
      </c>
      <c r="E781" s="23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7">
        <f t="shared" si="60"/>
        <v>40465.958333333328</v>
      </c>
      <c r="K781" s="11">
        <v>1284567905</v>
      </c>
      <c r="L781" s="17">
        <f t="shared" si="61"/>
        <v>40436.475752314815</v>
      </c>
      <c r="M781" s="21">
        <f t="shared" si="62"/>
        <v>29.482581018513883</v>
      </c>
      <c r="N781" s="11" t="b">
        <v>0</v>
      </c>
      <c r="O781" s="11">
        <v>6</v>
      </c>
      <c r="P781" s="11" t="b">
        <v>0</v>
      </c>
      <c r="Q781" s="11" t="s">
        <v>8275</v>
      </c>
      <c r="R781" s="18">
        <f t="shared" si="63"/>
        <v>2.6666666666666668E-2</v>
      </c>
      <c r="S781" s="19">
        <f t="shared" si="64"/>
        <v>66.666666666666671</v>
      </c>
      <c r="T781" s="11" t="s">
        <v>8322</v>
      </c>
      <c r="U781" s="11" t="s">
        <v>8324</v>
      </c>
    </row>
    <row r="782" spans="1:21" ht="28.5" x14ac:dyDescent="0.45">
      <c r="A782" s="11">
        <v>780</v>
      </c>
      <c r="B782" s="16" t="s">
        <v>781</v>
      </c>
      <c r="C782" s="16" t="s">
        <v>4890</v>
      </c>
      <c r="D782" s="23">
        <v>1000</v>
      </c>
      <c r="E782" s="23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7">
        <f t="shared" si="60"/>
        <v>40666.465567129628</v>
      </c>
      <c r="K782" s="11">
        <v>1301847025</v>
      </c>
      <c r="L782" s="17">
        <f t="shared" si="61"/>
        <v>40636.465567129628</v>
      </c>
      <c r="M782" s="21">
        <f t="shared" si="62"/>
        <v>30</v>
      </c>
      <c r="N782" s="11" t="b">
        <v>0</v>
      </c>
      <c r="O782" s="11">
        <v>27</v>
      </c>
      <c r="P782" s="11" t="b">
        <v>1</v>
      </c>
      <c r="Q782" s="11" t="s">
        <v>8276</v>
      </c>
      <c r="R782" s="18">
        <f t="shared" si="63"/>
        <v>1.04</v>
      </c>
      <c r="S782" s="19">
        <f t="shared" si="64"/>
        <v>38.518518518518519</v>
      </c>
      <c r="T782" s="11" t="s">
        <v>8325</v>
      </c>
      <c r="U782" s="11" t="s">
        <v>8326</v>
      </c>
    </row>
    <row r="783" spans="1:21" ht="42.75" x14ac:dyDescent="0.45">
      <c r="A783" s="11">
        <v>781</v>
      </c>
      <c r="B783" s="16" t="s">
        <v>782</v>
      </c>
      <c r="C783" s="16" t="s">
        <v>4891</v>
      </c>
      <c r="D783" s="23">
        <v>800</v>
      </c>
      <c r="E783" s="23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7">
        <f t="shared" si="60"/>
        <v>41432.792523148142</v>
      </c>
      <c r="K783" s="11">
        <v>1368057674</v>
      </c>
      <c r="L783" s="17">
        <f t="shared" si="61"/>
        <v>41402.792523148142</v>
      </c>
      <c r="M783" s="21">
        <f t="shared" si="62"/>
        <v>30</v>
      </c>
      <c r="N783" s="11" t="b">
        <v>0</v>
      </c>
      <c r="O783" s="11">
        <v>25</v>
      </c>
      <c r="P783" s="11" t="b">
        <v>1</v>
      </c>
      <c r="Q783" s="11" t="s">
        <v>8276</v>
      </c>
      <c r="R783" s="18">
        <f t="shared" si="63"/>
        <v>1.3315375</v>
      </c>
      <c r="S783" s="19">
        <f t="shared" si="64"/>
        <v>42.609200000000001</v>
      </c>
      <c r="T783" s="11" t="s">
        <v>8325</v>
      </c>
      <c r="U783" s="11" t="s">
        <v>8326</v>
      </c>
    </row>
    <row r="784" spans="1:21" ht="42.75" x14ac:dyDescent="0.45">
      <c r="A784" s="11">
        <v>782</v>
      </c>
      <c r="B784" s="16" t="s">
        <v>783</v>
      </c>
      <c r="C784" s="16" t="s">
        <v>4892</v>
      </c>
      <c r="D784" s="23">
        <v>700</v>
      </c>
      <c r="E784" s="23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7">
        <f t="shared" si="60"/>
        <v>41146.549791666665</v>
      </c>
      <c r="K784" s="11">
        <v>1343326302</v>
      </c>
      <c r="L784" s="17">
        <f t="shared" si="61"/>
        <v>41116.549791666665</v>
      </c>
      <c r="M784" s="21">
        <f t="shared" si="62"/>
        <v>30</v>
      </c>
      <c r="N784" s="11" t="b">
        <v>0</v>
      </c>
      <c r="O784" s="11">
        <v>14</v>
      </c>
      <c r="P784" s="11" t="b">
        <v>1</v>
      </c>
      <c r="Q784" s="11" t="s">
        <v>8276</v>
      </c>
      <c r="R784" s="18">
        <f t="shared" si="63"/>
        <v>1</v>
      </c>
      <c r="S784" s="19">
        <f t="shared" si="64"/>
        <v>50</v>
      </c>
      <c r="T784" s="11" t="s">
        <v>8325</v>
      </c>
      <c r="U784" s="11" t="s">
        <v>8326</v>
      </c>
    </row>
    <row r="785" spans="1:21" ht="42.75" x14ac:dyDescent="0.45">
      <c r="A785" s="11">
        <v>783</v>
      </c>
      <c r="B785" s="16" t="s">
        <v>784</v>
      </c>
      <c r="C785" s="16" t="s">
        <v>4893</v>
      </c>
      <c r="D785" s="23">
        <v>1500</v>
      </c>
      <c r="E785" s="23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7">
        <f t="shared" si="60"/>
        <v>41026.708333333328</v>
      </c>
      <c r="K785" s="11">
        <v>1332182049</v>
      </c>
      <c r="L785" s="17">
        <f t="shared" si="61"/>
        <v>40987.565381944441</v>
      </c>
      <c r="M785" s="21">
        <f t="shared" si="62"/>
        <v>39.142951388887013</v>
      </c>
      <c r="N785" s="11" t="b">
        <v>0</v>
      </c>
      <c r="O785" s="11">
        <v>35</v>
      </c>
      <c r="P785" s="11" t="b">
        <v>1</v>
      </c>
      <c r="Q785" s="11" t="s">
        <v>8276</v>
      </c>
      <c r="R785" s="18">
        <f t="shared" si="63"/>
        <v>1.4813333333333334</v>
      </c>
      <c r="S785" s="19">
        <f t="shared" si="64"/>
        <v>63.485714285714288</v>
      </c>
      <c r="T785" s="11" t="s">
        <v>8325</v>
      </c>
      <c r="U785" s="11" t="s">
        <v>8326</v>
      </c>
    </row>
    <row r="786" spans="1:21" ht="42.75" x14ac:dyDescent="0.45">
      <c r="A786" s="11">
        <v>784</v>
      </c>
      <c r="B786" s="16" t="s">
        <v>785</v>
      </c>
      <c r="C786" s="16" t="s">
        <v>4894</v>
      </c>
      <c r="D786" s="23">
        <v>1000</v>
      </c>
      <c r="E786" s="23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7">
        <f t="shared" si="60"/>
        <v>41714.899525462963</v>
      </c>
      <c r="K786" s="11">
        <v>1391571319</v>
      </c>
      <c r="L786" s="17">
        <f t="shared" si="61"/>
        <v>41674.941192129627</v>
      </c>
      <c r="M786" s="21">
        <f t="shared" si="62"/>
        <v>39.958333333335759</v>
      </c>
      <c r="N786" s="11" t="b">
        <v>0</v>
      </c>
      <c r="O786" s="11">
        <v>10</v>
      </c>
      <c r="P786" s="11" t="b">
        <v>1</v>
      </c>
      <c r="Q786" s="11" t="s">
        <v>8276</v>
      </c>
      <c r="R786" s="18">
        <f t="shared" si="63"/>
        <v>1.0249999999999999</v>
      </c>
      <c r="S786" s="19">
        <f t="shared" si="64"/>
        <v>102.5</v>
      </c>
      <c r="T786" s="11" t="s">
        <v>8325</v>
      </c>
      <c r="U786" s="11" t="s">
        <v>8326</v>
      </c>
    </row>
    <row r="787" spans="1:21" ht="42.75" x14ac:dyDescent="0.45">
      <c r="A787" s="11">
        <v>785</v>
      </c>
      <c r="B787" s="16" t="s">
        <v>786</v>
      </c>
      <c r="C787" s="16" t="s">
        <v>4895</v>
      </c>
      <c r="D787" s="23">
        <v>500</v>
      </c>
      <c r="E787" s="23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7">
        <f t="shared" si="60"/>
        <v>41333.38559027778</v>
      </c>
      <c r="K787" s="11">
        <v>1359468915</v>
      </c>
      <c r="L787" s="17">
        <f t="shared" si="61"/>
        <v>41303.38559027778</v>
      </c>
      <c r="M787" s="21">
        <f t="shared" si="62"/>
        <v>30</v>
      </c>
      <c r="N787" s="11" t="b">
        <v>0</v>
      </c>
      <c r="O787" s="11">
        <v>29</v>
      </c>
      <c r="P787" s="11" t="b">
        <v>1</v>
      </c>
      <c r="Q787" s="11" t="s">
        <v>8276</v>
      </c>
      <c r="R787" s="18">
        <f t="shared" si="63"/>
        <v>1.8062799999999999</v>
      </c>
      <c r="S787" s="19">
        <f t="shared" si="64"/>
        <v>31.142758620689655</v>
      </c>
      <c r="T787" s="11" t="s">
        <v>8325</v>
      </c>
      <c r="U787" s="11" t="s">
        <v>8326</v>
      </c>
    </row>
    <row r="788" spans="1:21" ht="42.75" x14ac:dyDescent="0.45">
      <c r="A788" s="11">
        <v>786</v>
      </c>
      <c r="B788" s="16" t="s">
        <v>787</v>
      </c>
      <c r="C788" s="16" t="s">
        <v>4896</v>
      </c>
      <c r="D788" s="23">
        <v>5000</v>
      </c>
      <c r="E788" s="23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7">
        <f t="shared" si="60"/>
        <v>41040.449305555558</v>
      </c>
      <c r="K788" s="11">
        <v>1331774434</v>
      </c>
      <c r="L788" s="17">
        <f t="shared" si="61"/>
        <v>40982.847615740735</v>
      </c>
      <c r="M788" s="21">
        <f t="shared" si="62"/>
        <v>57.601689814822748</v>
      </c>
      <c r="N788" s="11" t="b">
        <v>0</v>
      </c>
      <c r="O788" s="11">
        <v>44</v>
      </c>
      <c r="P788" s="11" t="b">
        <v>1</v>
      </c>
      <c r="Q788" s="11" t="s">
        <v>8276</v>
      </c>
      <c r="R788" s="18">
        <f t="shared" si="63"/>
        <v>1.4279999999999999</v>
      </c>
      <c r="S788" s="19">
        <f t="shared" si="64"/>
        <v>162.27272727272728</v>
      </c>
      <c r="T788" s="11" t="s">
        <v>8325</v>
      </c>
      <c r="U788" s="11" t="s">
        <v>8326</v>
      </c>
    </row>
    <row r="789" spans="1:21" ht="42.75" x14ac:dyDescent="0.45">
      <c r="A789" s="11">
        <v>787</v>
      </c>
      <c r="B789" s="16" t="s">
        <v>788</v>
      </c>
      <c r="C789" s="16" t="s">
        <v>4897</v>
      </c>
      <c r="D789" s="23">
        <v>1200</v>
      </c>
      <c r="E789" s="23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7">
        <f t="shared" si="60"/>
        <v>41579.419282407405</v>
      </c>
      <c r="K789" s="11">
        <v>1380726226</v>
      </c>
      <c r="L789" s="17">
        <f t="shared" si="61"/>
        <v>41549.419282407405</v>
      </c>
      <c r="M789" s="21">
        <f t="shared" si="62"/>
        <v>30</v>
      </c>
      <c r="N789" s="11" t="b">
        <v>0</v>
      </c>
      <c r="O789" s="11">
        <v>17</v>
      </c>
      <c r="P789" s="11" t="b">
        <v>1</v>
      </c>
      <c r="Q789" s="11" t="s">
        <v>8276</v>
      </c>
      <c r="R789" s="18">
        <f t="shared" si="63"/>
        <v>1.1416666666666666</v>
      </c>
      <c r="S789" s="19">
        <f t="shared" si="64"/>
        <v>80.588235294117652</v>
      </c>
      <c r="T789" s="11" t="s">
        <v>8325</v>
      </c>
      <c r="U789" s="11" t="s">
        <v>8326</v>
      </c>
    </row>
    <row r="790" spans="1:21" ht="42.75" x14ac:dyDescent="0.45">
      <c r="A790" s="11">
        <v>788</v>
      </c>
      <c r="B790" s="16" t="s">
        <v>789</v>
      </c>
      <c r="C790" s="16" t="s">
        <v>4898</v>
      </c>
      <c r="D790" s="23">
        <v>1000</v>
      </c>
      <c r="E790" s="23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7">
        <f t="shared" si="60"/>
        <v>41096.957638888889</v>
      </c>
      <c r="K790" s="11">
        <v>1338336588</v>
      </c>
      <c r="L790" s="17">
        <f t="shared" si="61"/>
        <v>41058.798472222217</v>
      </c>
      <c r="M790" s="21">
        <f t="shared" si="62"/>
        <v>38.159166666671808</v>
      </c>
      <c r="N790" s="11" t="b">
        <v>0</v>
      </c>
      <c r="O790" s="11">
        <v>34</v>
      </c>
      <c r="P790" s="11" t="b">
        <v>1</v>
      </c>
      <c r="Q790" s="11" t="s">
        <v>8276</v>
      </c>
      <c r="R790" s="18">
        <f t="shared" si="63"/>
        <v>2.03505</v>
      </c>
      <c r="S790" s="19">
        <f t="shared" si="64"/>
        <v>59.85441176470588</v>
      </c>
      <c r="T790" s="11" t="s">
        <v>8325</v>
      </c>
      <c r="U790" s="11" t="s">
        <v>8326</v>
      </c>
    </row>
    <row r="791" spans="1:21" ht="42.75" x14ac:dyDescent="0.45">
      <c r="A791" s="11">
        <v>789</v>
      </c>
      <c r="B791" s="16" t="s">
        <v>790</v>
      </c>
      <c r="C791" s="16" t="s">
        <v>4899</v>
      </c>
      <c r="D791" s="23">
        <v>1700</v>
      </c>
      <c r="E791" s="23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7">
        <f t="shared" si="60"/>
        <v>41295.124305555553</v>
      </c>
      <c r="K791" s="11">
        <v>1357187280</v>
      </c>
      <c r="L791" s="17">
        <f t="shared" si="61"/>
        <v>41276.977777777771</v>
      </c>
      <c r="M791" s="21">
        <f t="shared" si="62"/>
        <v>18.146527777782467</v>
      </c>
      <c r="N791" s="11" t="b">
        <v>0</v>
      </c>
      <c r="O791" s="11">
        <v>14</v>
      </c>
      <c r="P791" s="11" t="b">
        <v>1</v>
      </c>
      <c r="Q791" s="11" t="s">
        <v>8276</v>
      </c>
      <c r="R791" s="18">
        <f t="shared" si="63"/>
        <v>1.0941176470588236</v>
      </c>
      <c r="S791" s="19">
        <f t="shared" si="64"/>
        <v>132.85714285714286</v>
      </c>
      <c r="T791" s="11" t="s">
        <v>8325</v>
      </c>
      <c r="U791" s="11" t="s">
        <v>8326</v>
      </c>
    </row>
    <row r="792" spans="1:21" ht="42.75" x14ac:dyDescent="0.45">
      <c r="A792" s="11">
        <v>790</v>
      </c>
      <c r="B792" s="16" t="s">
        <v>791</v>
      </c>
      <c r="C792" s="16" t="s">
        <v>4900</v>
      </c>
      <c r="D792" s="23">
        <v>10000</v>
      </c>
      <c r="E792" s="23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7">
        <f t="shared" si="60"/>
        <v>41305.839571759258</v>
      </c>
      <c r="K792" s="11">
        <v>1357088939</v>
      </c>
      <c r="L792" s="17">
        <f t="shared" si="61"/>
        <v>41275.839571759258</v>
      </c>
      <c r="M792" s="21">
        <f t="shared" si="62"/>
        <v>30</v>
      </c>
      <c r="N792" s="11" t="b">
        <v>0</v>
      </c>
      <c r="O792" s="11">
        <v>156</v>
      </c>
      <c r="P792" s="11" t="b">
        <v>1</v>
      </c>
      <c r="Q792" s="11" t="s">
        <v>8276</v>
      </c>
      <c r="R792" s="18">
        <f t="shared" si="63"/>
        <v>1.443746</v>
      </c>
      <c r="S792" s="19">
        <f t="shared" si="64"/>
        <v>92.547820512820508</v>
      </c>
      <c r="T792" s="11" t="s">
        <v>8325</v>
      </c>
      <c r="U792" s="11" t="s">
        <v>8326</v>
      </c>
    </row>
    <row r="793" spans="1:21" ht="42.75" x14ac:dyDescent="0.45">
      <c r="A793" s="11">
        <v>791</v>
      </c>
      <c r="B793" s="16" t="s">
        <v>792</v>
      </c>
      <c r="C793" s="16" t="s">
        <v>4901</v>
      </c>
      <c r="D793" s="23">
        <v>7500</v>
      </c>
      <c r="E793" s="23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7">
        <f t="shared" si="60"/>
        <v>41591.040972222218</v>
      </c>
      <c r="K793" s="11">
        <v>1381430646</v>
      </c>
      <c r="L793" s="17">
        <f t="shared" si="61"/>
        <v>41557.572291666664</v>
      </c>
      <c r="M793" s="21">
        <f t="shared" si="62"/>
        <v>33.468680555553874</v>
      </c>
      <c r="N793" s="11" t="b">
        <v>0</v>
      </c>
      <c r="O793" s="11">
        <v>128</v>
      </c>
      <c r="P793" s="11" t="b">
        <v>1</v>
      </c>
      <c r="Q793" s="11" t="s">
        <v>8276</v>
      </c>
      <c r="R793" s="18">
        <f t="shared" si="63"/>
        <v>1.0386666666666666</v>
      </c>
      <c r="S793" s="19">
        <f t="shared" si="64"/>
        <v>60.859375</v>
      </c>
      <c r="T793" s="11" t="s">
        <v>8325</v>
      </c>
      <c r="U793" s="11" t="s">
        <v>8326</v>
      </c>
    </row>
    <row r="794" spans="1:21" ht="28.5" x14ac:dyDescent="0.45">
      <c r="A794" s="11">
        <v>792</v>
      </c>
      <c r="B794" s="16" t="s">
        <v>793</v>
      </c>
      <c r="C794" s="16" t="s">
        <v>4902</v>
      </c>
      <c r="D794" s="23">
        <v>2500</v>
      </c>
      <c r="E794" s="23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7">
        <f t="shared" si="60"/>
        <v>41585.706979166665</v>
      </c>
      <c r="K794" s="11">
        <v>1381265883</v>
      </c>
      <c r="L794" s="17">
        <f t="shared" si="61"/>
        <v>41555.665312499994</v>
      </c>
      <c r="M794" s="21">
        <f t="shared" si="62"/>
        <v>30.041666666671517</v>
      </c>
      <c r="N794" s="11" t="b">
        <v>0</v>
      </c>
      <c r="O794" s="11">
        <v>60</v>
      </c>
      <c r="P794" s="11" t="b">
        <v>1</v>
      </c>
      <c r="Q794" s="11" t="s">
        <v>8276</v>
      </c>
      <c r="R794" s="18">
        <f t="shared" si="63"/>
        <v>1.0044440000000001</v>
      </c>
      <c r="S794" s="19">
        <f t="shared" si="64"/>
        <v>41.851833333333339</v>
      </c>
      <c r="T794" s="11" t="s">
        <v>8325</v>
      </c>
      <c r="U794" s="11" t="s">
        <v>8326</v>
      </c>
    </row>
    <row r="795" spans="1:21" ht="42.75" x14ac:dyDescent="0.45">
      <c r="A795" s="11">
        <v>793</v>
      </c>
      <c r="B795" s="16" t="s">
        <v>794</v>
      </c>
      <c r="C795" s="16" t="s">
        <v>4903</v>
      </c>
      <c r="D795" s="23">
        <v>2750</v>
      </c>
      <c r="E795" s="23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7">
        <f t="shared" si="60"/>
        <v>41457.999305555553</v>
      </c>
      <c r="K795" s="11">
        <v>1371491244</v>
      </c>
      <c r="L795" s="17">
        <f t="shared" si="61"/>
        <v>41442.532916666663</v>
      </c>
      <c r="M795" s="21">
        <f t="shared" si="62"/>
        <v>15.466388888889924</v>
      </c>
      <c r="N795" s="11" t="b">
        <v>0</v>
      </c>
      <c r="O795" s="11">
        <v>32</v>
      </c>
      <c r="P795" s="11" t="b">
        <v>1</v>
      </c>
      <c r="Q795" s="11" t="s">
        <v>8276</v>
      </c>
      <c r="R795" s="18">
        <f t="shared" si="63"/>
        <v>1.0277927272727272</v>
      </c>
      <c r="S795" s="19">
        <f t="shared" si="64"/>
        <v>88.325937499999995</v>
      </c>
      <c r="T795" s="11" t="s">
        <v>8325</v>
      </c>
      <c r="U795" s="11" t="s">
        <v>8326</v>
      </c>
    </row>
    <row r="796" spans="1:21" ht="42.75" x14ac:dyDescent="0.45">
      <c r="A796" s="11">
        <v>794</v>
      </c>
      <c r="B796" s="16" t="s">
        <v>795</v>
      </c>
      <c r="C796" s="16" t="s">
        <v>4904</v>
      </c>
      <c r="D796" s="23">
        <v>8000</v>
      </c>
      <c r="E796" s="23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7">
        <f t="shared" si="60"/>
        <v>40791.504166666666</v>
      </c>
      <c r="K796" s="11">
        <v>1310438737</v>
      </c>
      <c r="L796" s="17">
        <f t="shared" si="61"/>
        <v>40735.906678240739</v>
      </c>
      <c r="M796" s="21">
        <f t="shared" si="62"/>
        <v>55.597488425926713</v>
      </c>
      <c r="N796" s="11" t="b">
        <v>0</v>
      </c>
      <c r="O796" s="11">
        <v>53</v>
      </c>
      <c r="P796" s="11" t="b">
        <v>1</v>
      </c>
      <c r="Q796" s="11" t="s">
        <v>8276</v>
      </c>
      <c r="R796" s="18">
        <f t="shared" si="63"/>
        <v>1.0531250000000001</v>
      </c>
      <c r="S796" s="19">
        <f t="shared" si="64"/>
        <v>158.96226415094338</v>
      </c>
      <c r="T796" s="11" t="s">
        <v>8325</v>
      </c>
      <c r="U796" s="11" t="s">
        <v>8326</v>
      </c>
    </row>
    <row r="797" spans="1:21" ht="42.75" x14ac:dyDescent="0.45">
      <c r="A797" s="11">
        <v>795</v>
      </c>
      <c r="B797" s="16" t="s">
        <v>796</v>
      </c>
      <c r="C797" s="16" t="s">
        <v>4905</v>
      </c>
      <c r="D797" s="23">
        <v>14000</v>
      </c>
      <c r="E797" s="23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7">
        <f t="shared" si="60"/>
        <v>41005.999305555553</v>
      </c>
      <c r="K797" s="11">
        <v>1330094566</v>
      </c>
      <c r="L797" s="17">
        <f t="shared" si="61"/>
        <v>40963.404699074068</v>
      </c>
      <c r="M797" s="21">
        <f t="shared" si="62"/>
        <v>42.594606481485243</v>
      </c>
      <c r="N797" s="11" t="b">
        <v>0</v>
      </c>
      <c r="O797" s="11">
        <v>184</v>
      </c>
      <c r="P797" s="11" t="b">
        <v>1</v>
      </c>
      <c r="Q797" s="11" t="s">
        <v>8276</v>
      </c>
      <c r="R797" s="18">
        <f t="shared" si="63"/>
        <v>1.1178571428571429</v>
      </c>
      <c r="S797" s="19">
        <f t="shared" si="64"/>
        <v>85.054347826086953</v>
      </c>
      <c r="T797" s="11" t="s">
        <v>8325</v>
      </c>
      <c r="U797" s="11" t="s">
        <v>8326</v>
      </c>
    </row>
    <row r="798" spans="1:21" ht="57" x14ac:dyDescent="0.45">
      <c r="A798" s="11">
        <v>796</v>
      </c>
      <c r="B798" s="16" t="s">
        <v>797</v>
      </c>
      <c r="C798" s="16" t="s">
        <v>4906</v>
      </c>
      <c r="D798" s="23">
        <v>10000</v>
      </c>
      <c r="E798" s="23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7">
        <f t="shared" si="60"/>
        <v>41532.673611111109</v>
      </c>
      <c r="K798" s="11">
        <v>1376687485</v>
      </c>
      <c r="L798" s="17">
        <f t="shared" si="61"/>
        <v>41502.674594907403</v>
      </c>
      <c r="M798" s="21">
        <f t="shared" si="62"/>
        <v>29.99901620370656</v>
      </c>
      <c r="N798" s="11" t="b">
        <v>0</v>
      </c>
      <c r="O798" s="11">
        <v>90</v>
      </c>
      <c r="P798" s="11" t="b">
        <v>1</v>
      </c>
      <c r="Q798" s="11" t="s">
        <v>8276</v>
      </c>
      <c r="R798" s="18">
        <f t="shared" si="63"/>
        <v>1.0135000000000001</v>
      </c>
      <c r="S798" s="19">
        <f t="shared" si="64"/>
        <v>112.61111111111111</v>
      </c>
      <c r="T798" s="11" t="s">
        <v>8325</v>
      </c>
      <c r="U798" s="11" t="s">
        <v>8326</v>
      </c>
    </row>
    <row r="799" spans="1:21" ht="42.75" x14ac:dyDescent="0.45">
      <c r="A799" s="11">
        <v>797</v>
      </c>
      <c r="B799" s="16" t="s">
        <v>798</v>
      </c>
      <c r="C799" s="16" t="s">
        <v>4907</v>
      </c>
      <c r="D799" s="23">
        <v>3000</v>
      </c>
      <c r="E799" s="23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7">
        <f t="shared" si="60"/>
        <v>41027.958333333328</v>
      </c>
      <c r="K799" s="11">
        <v>1332978688</v>
      </c>
      <c r="L799" s="17">
        <f t="shared" si="61"/>
        <v>40996.785740740735</v>
      </c>
      <c r="M799" s="21">
        <f t="shared" si="62"/>
        <v>31.172592592592991</v>
      </c>
      <c r="N799" s="11" t="b">
        <v>0</v>
      </c>
      <c r="O799" s="11">
        <v>71</v>
      </c>
      <c r="P799" s="11" t="b">
        <v>1</v>
      </c>
      <c r="Q799" s="11" t="s">
        <v>8276</v>
      </c>
      <c r="R799" s="18">
        <f t="shared" si="63"/>
        <v>1.0753333333333333</v>
      </c>
      <c r="S799" s="19">
        <f t="shared" si="64"/>
        <v>45.436619718309856</v>
      </c>
      <c r="T799" s="11" t="s">
        <v>8325</v>
      </c>
      <c r="U799" s="11" t="s">
        <v>8326</v>
      </c>
    </row>
    <row r="800" spans="1:21" ht="42.75" x14ac:dyDescent="0.45">
      <c r="A800" s="11">
        <v>798</v>
      </c>
      <c r="B800" s="16" t="s">
        <v>799</v>
      </c>
      <c r="C800" s="16" t="s">
        <v>4908</v>
      </c>
      <c r="D800" s="23">
        <v>3500</v>
      </c>
      <c r="E800" s="23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7">
        <f t="shared" si="60"/>
        <v>41912.381793981483</v>
      </c>
      <c r="K800" s="11">
        <v>1409494187</v>
      </c>
      <c r="L800" s="17">
        <f t="shared" si="61"/>
        <v>41882.381793981483</v>
      </c>
      <c r="M800" s="21">
        <f t="shared" si="62"/>
        <v>30</v>
      </c>
      <c r="N800" s="11" t="b">
        <v>0</v>
      </c>
      <c r="O800" s="11">
        <v>87</v>
      </c>
      <c r="P800" s="11" t="b">
        <v>1</v>
      </c>
      <c r="Q800" s="11" t="s">
        <v>8276</v>
      </c>
      <c r="R800" s="18">
        <f t="shared" si="63"/>
        <v>1.1488571428571428</v>
      </c>
      <c r="S800" s="19">
        <f t="shared" si="64"/>
        <v>46.218390804597703</v>
      </c>
      <c r="T800" s="11" t="s">
        <v>8325</v>
      </c>
      <c r="U800" s="11" t="s">
        <v>8326</v>
      </c>
    </row>
    <row r="801" spans="1:21" ht="42.75" x14ac:dyDescent="0.45">
      <c r="A801" s="11">
        <v>799</v>
      </c>
      <c r="B801" s="16" t="s">
        <v>800</v>
      </c>
      <c r="C801" s="16" t="s">
        <v>4909</v>
      </c>
      <c r="D801" s="23">
        <v>5000</v>
      </c>
      <c r="E801" s="23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7">
        <f t="shared" si="60"/>
        <v>41026.458865740737</v>
      </c>
      <c r="K801" s="11">
        <v>1332950446</v>
      </c>
      <c r="L801" s="17">
        <f t="shared" si="61"/>
        <v>40996.458865740737</v>
      </c>
      <c r="M801" s="21">
        <f t="shared" si="62"/>
        <v>30</v>
      </c>
      <c r="N801" s="11" t="b">
        <v>0</v>
      </c>
      <c r="O801" s="11">
        <v>28</v>
      </c>
      <c r="P801" s="11" t="b">
        <v>1</v>
      </c>
      <c r="Q801" s="11" t="s">
        <v>8276</v>
      </c>
      <c r="R801" s="18">
        <f t="shared" si="63"/>
        <v>1.0002</v>
      </c>
      <c r="S801" s="19">
        <f t="shared" si="64"/>
        <v>178.60714285714286</v>
      </c>
      <c r="T801" s="11" t="s">
        <v>8325</v>
      </c>
      <c r="U801" s="11" t="s">
        <v>8326</v>
      </c>
    </row>
    <row r="802" spans="1:21" ht="42.75" x14ac:dyDescent="0.45">
      <c r="A802" s="11">
        <v>800</v>
      </c>
      <c r="B802" s="16" t="s">
        <v>801</v>
      </c>
      <c r="C802" s="16" t="s">
        <v>4910</v>
      </c>
      <c r="D802" s="23">
        <v>1500</v>
      </c>
      <c r="E802" s="23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7">
        <f t="shared" si="60"/>
        <v>41893.225162037037</v>
      </c>
      <c r="K802" s="11">
        <v>1407839054</v>
      </c>
      <c r="L802" s="17">
        <f t="shared" si="61"/>
        <v>41863.225162037037</v>
      </c>
      <c r="M802" s="21">
        <f t="shared" si="62"/>
        <v>30</v>
      </c>
      <c r="N802" s="11" t="b">
        <v>0</v>
      </c>
      <c r="O802" s="11">
        <v>56</v>
      </c>
      <c r="P802" s="11" t="b">
        <v>1</v>
      </c>
      <c r="Q802" s="11" t="s">
        <v>8276</v>
      </c>
      <c r="R802" s="18">
        <f t="shared" si="63"/>
        <v>1.5213333333333334</v>
      </c>
      <c r="S802" s="19">
        <f t="shared" si="64"/>
        <v>40.75</v>
      </c>
      <c r="T802" s="11" t="s">
        <v>8325</v>
      </c>
      <c r="U802" s="11" t="s">
        <v>8326</v>
      </c>
    </row>
    <row r="803" spans="1:21" ht="42.75" x14ac:dyDescent="0.45">
      <c r="A803" s="11">
        <v>801</v>
      </c>
      <c r="B803" s="16" t="s">
        <v>802</v>
      </c>
      <c r="C803" s="16" t="s">
        <v>4911</v>
      </c>
      <c r="D803" s="23">
        <v>2000</v>
      </c>
      <c r="E803" s="23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7">
        <f t="shared" si="60"/>
        <v>40725.587037037032</v>
      </c>
      <c r="K803" s="11">
        <v>1306955120</v>
      </c>
      <c r="L803" s="17">
        <f t="shared" si="61"/>
        <v>40695.587037037032</v>
      </c>
      <c r="M803" s="21">
        <f t="shared" si="62"/>
        <v>30</v>
      </c>
      <c r="N803" s="11" t="b">
        <v>0</v>
      </c>
      <c r="O803" s="11">
        <v>51</v>
      </c>
      <c r="P803" s="11" t="b">
        <v>1</v>
      </c>
      <c r="Q803" s="11" t="s">
        <v>8276</v>
      </c>
      <c r="R803" s="18">
        <f t="shared" si="63"/>
        <v>1.1152149999999998</v>
      </c>
      <c r="S803" s="19">
        <f t="shared" si="64"/>
        <v>43.733921568627444</v>
      </c>
      <c r="T803" s="11" t="s">
        <v>8325</v>
      </c>
      <c r="U803" s="11" t="s">
        <v>8326</v>
      </c>
    </row>
    <row r="804" spans="1:21" ht="42.75" x14ac:dyDescent="0.45">
      <c r="A804" s="11">
        <v>802</v>
      </c>
      <c r="B804" s="16" t="s">
        <v>803</v>
      </c>
      <c r="C804" s="16" t="s">
        <v>4912</v>
      </c>
      <c r="D804" s="23">
        <v>6000</v>
      </c>
      <c r="E804" s="23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7">
        <f t="shared" si="60"/>
        <v>41168.961805555555</v>
      </c>
      <c r="K804" s="11">
        <v>1343867524</v>
      </c>
      <c r="L804" s="17">
        <f t="shared" si="61"/>
        <v>41122.813935185179</v>
      </c>
      <c r="M804" s="21">
        <f t="shared" si="62"/>
        <v>46.14787037037604</v>
      </c>
      <c r="N804" s="11" t="b">
        <v>0</v>
      </c>
      <c r="O804" s="11">
        <v>75</v>
      </c>
      <c r="P804" s="11" t="b">
        <v>1</v>
      </c>
      <c r="Q804" s="11" t="s">
        <v>8276</v>
      </c>
      <c r="R804" s="18">
        <f t="shared" si="63"/>
        <v>1.0133333333333334</v>
      </c>
      <c r="S804" s="19">
        <f t="shared" si="64"/>
        <v>81.066666666666663</v>
      </c>
      <c r="T804" s="11" t="s">
        <v>8325</v>
      </c>
      <c r="U804" s="11" t="s">
        <v>8326</v>
      </c>
    </row>
    <row r="805" spans="1:21" ht="42.75" x14ac:dyDescent="0.45">
      <c r="A805" s="11">
        <v>803</v>
      </c>
      <c r="B805" s="16" t="s">
        <v>804</v>
      </c>
      <c r="C805" s="16" t="s">
        <v>4913</v>
      </c>
      <c r="D805" s="23">
        <v>2300</v>
      </c>
      <c r="E805" s="23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7">
        <f t="shared" si="60"/>
        <v>40691.833333333328</v>
      </c>
      <c r="K805" s="11">
        <v>1304376478</v>
      </c>
      <c r="L805" s="17">
        <f t="shared" si="61"/>
        <v>40665.741643518515</v>
      </c>
      <c r="M805" s="21">
        <f t="shared" si="62"/>
        <v>26.091689814813435</v>
      </c>
      <c r="N805" s="11" t="b">
        <v>0</v>
      </c>
      <c r="O805" s="11">
        <v>38</v>
      </c>
      <c r="P805" s="11" t="b">
        <v>1</v>
      </c>
      <c r="Q805" s="11" t="s">
        <v>8276</v>
      </c>
      <c r="R805" s="18">
        <f t="shared" si="63"/>
        <v>1.232608695652174</v>
      </c>
      <c r="S805" s="19">
        <f t="shared" si="64"/>
        <v>74.60526315789474</v>
      </c>
      <c r="T805" s="11" t="s">
        <v>8325</v>
      </c>
      <c r="U805" s="11" t="s">
        <v>8326</v>
      </c>
    </row>
    <row r="806" spans="1:21" ht="42.75" x14ac:dyDescent="0.45">
      <c r="A806" s="11">
        <v>804</v>
      </c>
      <c r="B806" s="16" t="s">
        <v>805</v>
      </c>
      <c r="C806" s="16" t="s">
        <v>4914</v>
      </c>
      <c r="D806" s="23">
        <v>5500</v>
      </c>
      <c r="E806" s="23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7">
        <f t="shared" si="60"/>
        <v>40746.957638888889</v>
      </c>
      <c r="K806" s="11">
        <v>1309919526</v>
      </c>
      <c r="L806" s="17">
        <f t="shared" si="61"/>
        <v>40729.897291666661</v>
      </c>
      <c r="M806" s="21">
        <f t="shared" si="62"/>
        <v>17.060347222228302</v>
      </c>
      <c r="N806" s="11" t="b">
        <v>0</v>
      </c>
      <c r="O806" s="11">
        <v>18</v>
      </c>
      <c r="P806" s="11" t="b">
        <v>1</v>
      </c>
      <c r="Q806" s="11" t="s">
        <v>8276</v>
      </c>
      <c r="R806" s="18">
        <f t="shared" si="63"/>
        <v>1</v>
      </c>
      <c r="S806" s="19">
        <f t="shared" si="64"/>
        <v>305.55555555555554</v>
      </c>
      <c r="T806" s="11" t="s">
        <v>8325</v>
      </c>
      <c r="U806" s="11" t="s">
        <v>8326</v>
      </c>
    </row>
    <row r="807" spans="1:21" ht="42.75" x14ac:dyDescent="0.45">
      <c r="A807" s="11">
        <v>805</v>
      </c>
      <c r="B807" s="16" t="s">
        <v>806</v>
      </c>
      <c r="C807" s="16" t="s">
        <v>4915</v>
      </c>
      <c r="D807" s="23">
        <v>3000</v>
      </c>
      <c r="E807" s="23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7">
        <f t="shared" si="60"/>
        <v>40740.75</v>
      </c>
      <c r="K807" s="11">
        <v>1306525512</v>
      </c>
      <c r="L807" s="17">
        <f t="shared" si="61"/>
        <v>40690.614722222221</v>
      </c>
      <c r="M807" s="21">
        <f t="shared" si="62"/>
        <v>50.135277777779265</v>
      </c>
      <c r="N807" s="11" t="b">
        <v>0</v>
      </c>
      <c r="O807" s="11">
        <v>54</v>
      </c>
      <c r="P807" s="11" t="b">
        <v>1</v>
      </c>
      <c r="Q807" s="11" t="s">
        <v>8276</v>
      </c>
      <c r="R807" s="18">
        <f t="shared" si="63"/>
        <v>1.05</v>
      </c>
      <c r="S807" s="19">
        <f t="shared" si="64"/>
        <v>58.333333333333336</v>
      </c>
      <c r="T807" s="11" t="s">
        <v>8325</v>
      </c>
      <c r="U807" s="11" t="s">
        <v>8326</v>
      </c>
    </row>
    <row r="808" spans="1:21" x14ac:dyDescent="0.45">
      <c r="A808" s="11">
        <v>806</v>
      </c>
      <c r="B808" s="16" t="s">
        <v>807</v>
      </c>
      <c r="C808" s="16" t="s">
        <v>4916</v>
      </c>
      <c r="D808" s="23">
        <v>8000</v>
      </c>
      <c r="E808" s="23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7">
        <f t="shared" si="60"/>
        <v>40793.483090277776</v>
      </c>
      <c r="K808" s="11">
        <v>1312821339</v>
      </c>
      <c r="L808" s="17">
        <f t="shared" si="61"/>
        <v>40763.483090277776</v>
      </c>
      <c r="M808" s="21">
        <f t="shared" si="62"/>
        <v>30</v>
      </c>
      <c r="N808" s="11" t="b">
        <v>0</v>
      </c>
      <c r="O808" s="11">
        <v>71</v>
      </c>
      <c r="P808" s="11" t="b">
        <v>1</v>
      </c>
      <c r="Q808" s="11" t="s">
        <v>8276</v>
      </c>
      <c r="R808" s="18">
        <f t="shared" si="63"/>
        <v>1.0443750000000001</v>
      </c>
      <c r="S808" s="19">
        <f t="shared" si="64"/>
        <v>117.67605633802818</v>
      </c>
      <c r="T808" s="11" t="s">
        <v>8325</v>
      </c>
      <c r="U808" s="11" t="s">
        <v>8326</v>
      </c>
    </row>
    <row r="809" spans="1:21" ht="28.5" x14ac:dyDescent="0.45">
      <c r="A809" s="11">
        <v>807</v>
      </c>
      <c r="B809" s="16" t="s">
        <v>808</v>
      </c>
      <c r="C809" s="16" t="s">
        <v>4917</v>
      </c>
      <c r="D809" s="23">
        <v>4000</v>
      </c>
      <c r="E809" s="23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7">
        <f t="shared" si="60"/>
        <v>42794.874999999993</v>
      </c>
      <c r="K809" s="11">
        <v>1485270311</v>
      </c>
      <c r="L809" s="17">
        <f t="shared" si="61"/>
        <v>42759.420266203706</v>
      </c>
      <c r="M809" s="21">
        <f t="shared" si="62"/>
        <v>35.454733796286746</v>
      </c>
      <c r="N809" s="11" t="b">
        <v>0</v>
      </c>
      <c r="O809" s="11">
        <v>57</v>
      </c>
      <c r="P809" s="11" t="b">
        <v>1</v>
      </c>
      <c r="Q809" s="11" t="s">
        <v>8276</v>
      </c>
      <c r="R809" s="18">
        <f t="shared" si="63"/>
        <v>1.05125</v>
      </c>
      <c r="S809" s="19">
        <f t="shared" si="64"/>
        <v>73.771929824561397</v>
      </c>
      <c r="T809" s="11" t="s">
        <v>8325</v>
      </c>
      <c r="U809" s="11" t="s">
        <v>8326</v>
      </c>
    </row>
    <row r="810" spans="1:21" ht="42.75" x14ac:dyDescent="0.45">
      <c r="A810" s="11">
        <v>808</v>
      </c>
      <c r="B810" s="16" t="s">
        <v>809</v>
      </c>
      <c r="C810" s="16" t="s">
        <v>4918</v>
      </c>
      <c r="D810" s="23">
        <v>4500</v>
      </c>
      <c r="E810" s="23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7">
        <f t="shared" si="60"/>
        <v>41994.999305555553</v>
      </c>
      <c r="K810" s="11">
        <v>1416363886</v>
      </c>
      <c r="L810" s="17">
        <f t="shared" si="61"/>
        <v>41961.892199074071</v>
      </c>
      <c r="M810" s="21">
        <f t="shared" si="62"/>
        <v>33.107106481482333</v>
      </c>
      <c r="N810" s="11" t="b">
        <v>0</v>
      </c>
      <c r="O810" s="11">
        <v>43</v>
      </c>
      <c r="P810" s="11" t="b">
        <v>1</v>
      </c>
      <c r="Q810" s="11" t="s">
        <v>8276</v>
      </c>
      <c r="R810" s="18">
        <f t="shared" si="63"/>
        <v>1</v>
      </c>
      <c r="S810" s="19">
        <f t="shared" si="64"/>
        <v>104.65116279069767</v>
      </c>
      <c r="T810" s="11" t="s">
        <v>8325</v>
      </c>
      <c r="U810" s="11" t="s">
        <v>8326</v>
      </c>
    </row>
    <row r="811" spans="1:21" ht="42.75" x14ac:dyDescent="0.45">
      <c r="A811" s="11">
        <v>809</v>
      </c>
      <c r="B811" s="16" t="s">
        <v>810</v>
      </c>
      <c r="C811" s="16" t="s">
        <v>4919</v>
      </c>
      <c r="D811" s="23">
        <v>4000</v>
      </c>
      <c r="E811" s="23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7">
        <f t="shared" si="60"/>
        <v>41658.625347222223</v>
      </c>
      <c r="K811" s="11">
        <v>1387569630</v>
      </c>
      <c r="L811" s="17">
        <f t="shared" si="61"/>
        <v>41628.625347222223</v>
      </c>
      <c r="M811" s="21">
        <f t="shared" si="62"/>
        <v>30</v>
      </c>
      <c r="N811" s="11" t="b">
        <v>0</v>
      </c>
      <c r="O811" s="11">
        <v>52</v>
      </c>
      <c r="P811" s="11" t="b">
        <v>1</v>
      </c>
      <c r="Q811" s="11" t="s">
        <v>8276</v>
      </c>
      <c r="R811" s="18">
        <f t="shared" si="63"/>
        <v>1.03775</v>
      </c>
      <c r="S811" s="19">
        <f t="shared" si="64"/>
        <v>79.82692307692308</v>
      </c>
      <c r="T811" s="11" t="s">
        <v>8325</v>
      </c>
      <c r="U811" s="11" t="s">
        <v>8326</v>
      </c>
    </row>
    <row r="812" spans="1:21" ht="42.75" x14ac:dyDescent="0.45">
      <c r="A812" s="11">
        <v>810</v>
      </c>
      <c r="B812" s="16" t="s">
        <v>811</v>
      </c>
      <c r="C812" s="16" t="s">
        <v>4920</v>
      </c>
      <c r="D812" s="23">
        <v>1500</v>
      </c>
      <c r="E812" s="23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7">
        <f t="shared" si="60"/>
        <v>41152.847939814812</v>
      </c>
      <c r="K812" s="11">
        <v>1343870462</v>
      </c>
      <c r="L812" s="17">
        <f t="shared" si="61"/>
        <v>41122.847939814812</v>
      </c>
      <c r="M812" s="21">
        <f t="shared" si="62"/>
        <v>30</v>
      </c>
      <c r="N812" s="11" t="b">
        <v>0</v>
      </c>
      <c r="O812" s="11">
        <v>27</v>
      </c>
      <c r="P812" s="11" t="b">
        <v>1</v>
      </c>
      <c r="Q812" s="11" t="s">
        <v>8276</v>
      </c>
      <c r="R812" s="18">
        <f t="shared" si="63"/>
        <v>1.05</v>
      </c>
      <c r="S812" s="19">
        <f t="shared" si="64"/>
        <v>58.333333333333336</v>
      </c>
      <c r="T812" s="11" t="s">
        <v>8325</v>
      </c>
      <c r="U812" s="11" t="s">
        <v>8326</v>
      </c>
    </row>
    <row r="813" spans="1:21" ht="28.5" x14ac:dyDescent="0.45">
      <c r="A813" s="11">
        <v>811</v>
      </c>
      <c r="B813" s="16" t="s">
        <v>812</v>
      </c>
      <c r="C813" s="16" t="s">
        <v>4921</v>
      </c>
      <c r="D813" s="23">
        <v>1000</v>
      </c>
      <c r="E813" s="23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7">
        <f t="shared" si="60"/>
        <v>41465.494444444441</v>
      </c>
      <c r="K813" s="11">
        <v>1371569202</v>
      </c>
      <c r="L813" s="17">
        <f t="shared" si="61"/>
        <v>41443.435208333329</v>
      </c>
      <c r="M813" s="21">
        <f t="shared" si="62"/>
        <v>22.059236111112114</v>
      </c>
      <c r="N813" s="11" t="b">
        <v>0</v>
      </c>
      <c r="O813" s="11">
        <v>12</v>
      </c>
      <c r="P813" s="11" t="b">
        <v>1</v>
      </c>
      <c r="Q813" s="11" t="s">
        <v>8276</v>
      </c>
      <c r="R813" s="18">
        <f t="shared" si="63"/>
        <v>1.04</v>
      </c>
      <c r="S813" s="19">
        <f t="shared" si="64"/>
        <v>86.666666666666671</v>
      </c>
      <c r="T813" s="11" t="s">
        <v>8325</v>
      </c>
      <c r="U813" s="11" t="s">
        <v>8326</v>
      </c>
    </row>
    <row r="814" spans="1:21" ht="42.75" x14ac:dyDescent="0.45">
      <c r="A814" s="11">
        <v>812</v>
      </c>
      <c r="B814" s="16" t="s">
        <v>813</v>
      </c>
      <c r="C814" s="16" t="s">
        <v>4922</v>
      </c>
      <c r="D814" s="23">
        <v>600</v>
      </c>
      <c r="E814" s="23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7">
        <f t="shared" si="60"/>
        <v>41334.373611111107</v>
      </c>
      <c r="K814" s="11">
        <v>1357604752</v>
      </c>
      <c r="L814" s="17">
        <f t="shared" si="61"/>
        <v>41281.809629629628</v>
      </c>
      <c r="M814" s="21">
        <f t="shared" si="62"/>
        <v>52.56398148147855</v>
      </c>
      <c r="N814" s="11" t="b">
        <v>0</v>
      </c>
      <c r="O814" s="11">
        <v>33</v>
      </c>
      <c r="P814" s="11" t="b">
        <v>1</v>
      </c>
      <c r="Q814" s="11" t="s">
        <v>8276</v>
      </c>
      <c r="R814" s="18">
        <f t="shared" si="63"/>
        <v>1.5183333333333333</v>
      </c>
      <c r="S814" s="19">
        <f t="shared" si="64"/>
        <v>27.606060606060606</v>
      </c>
      <c r="T814" s="11" t="s">
        <v>8325</v>
      </c>
      <c r="U814" s="11" t="s">
        <v>8326</v>
      </c>
    </row>
    <row r="815" spans="1:21" ht="28.5" x14ac:dyDescent="0.45">
      <c r="A815" s="11">
        <v>813</v>
      </c>
      <c r="B815" s="16" t="s">
        <v>814</v>
      </c>
      <c r="C815" s="16" t="s">
        <v>4923</v>
      </c>
      <c r="D815" s="23">
        <v>1500</v>
      </c>
      <c r="E815" s="23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7">
        <f t="shared" si="60"/>
        <v>41110.751909722218</v>
      </c>
      <c r="K815" s="11">
        <v>1340233365</v>
      </c>
      <c r="L815" s="17">
        <f t="shared" si="61"/>
        <v>41080.751909722218</v>
      </c>
      <c r="M815" s="21">
        <f t="shared" si="62"/>
        <v>30</v>
      </c>
      <c r="N815" s="11" t="b">
        <v>0</v>
      </c>
      <c r="O815" s="11">
        <v>96</v>
      </c>
      <c r="P815" s="11" t="b">
        <v>1</v>
      </c>
      <c r="Q815" s="11" t="s">
        <v>8276</v>
      </c>
      <c r="R815" s="18">
        <f t="shared" si="63"/>
        <v>1.59996</v>
      </c>
      <c r="S815" s="19">
        <f t="shared" si="64"/>
        <v>24.999375000000001</v>
      </c>
      <c r="T815" s="11" t="s">
        <v>8325</v>
      </c>
      <c r="U815" s="11" t="s">
        <v>8326</v>
      </c>
    </row>
    <row r="816" spans="1:21" ht="42.75" x14ac:dyDescent="0.45">
      <c r="A816" s="11">
        <v>814</v>
      </c>
      <c r="B816" s="16" t="s">
        <v>815</v>
      </c>
      <c r="C816" s="16" t="s">
        <v>4924</v>
      </c>
      <c r="D816" s="23">
        <v>1000</v>
      </c>
      <c r="E816" s="23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7">
        <f t="shared" si="60"/>
        <v>40694.544444444444</v>
      </c>
      <c r="K816" s="11">
        <v>1305568201</v>
      </c>
      <c r="L816" s="17">
        <f t="shared" si="61"/>
        <v>40679.534733796296</v>
      </c>
      <c r="M816" s="21">
        <f t="shared" si="62"/>
        <v>15.00971064814803</v>
      </c>
      <c r="N816" s="11" t="b">
        <v>0</v>
      </c>
      <c r="O816" s="11">
        <v>28</v>
      </c>
      <c r="P816" s="11" t="b">
        <v>1</v>
      </c>
      <c r="Q816" s="11" t="s">
        <v>8276</v>
      </c>
      <c r="R816" s="18">
        <f t="shared" si="63"/>
        <v>1.2729999999999999</v>
      </c>
      <c r="S816" s="19">
        <f t="shared" si="64"/>
        <v>45.464285714285715</v>
      </c>
      <c r="T816" s="11" t="s">
        <v>8325</v>
      </c>
      <c r="U816" s="11" t="s">
        <v>8326</v>
      </c>
    </row>
    <row r="817" spans="1:21" ht="28.5" x14ac:dyDescent="0.45">
      <c r="A817" s="11">
        <v>815</v>
      </c>
      <c r="B817" s="16" t="s">
        <v>816</v>
      </c>
      <c r="C817" s="16" t="s">
        <v>4925</v>
      </c>
      <c r="D817" s="23">
        <v>4000</v>
      </c>
      <c r="E817" s="23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7">
        <f t="shared" si="60"/>
        <v>41944.70952546296</v>
      </c>
      <c r="K817" s="11">
        <v>1412287303</v>
      </c>
      <c r="L817" s="17">
        <f t="shared" si="61"/>
        <v>41914.70952546296</v>
      </c>
      <c r="M817" s="21">
        <f t="shared" si="62"/>
        <v>30</v>
      </c>
      <c r="N817" s="11" t="b">
        <v>0</v>
      </c>
      <c r="O817" s="11">
        <v>43</v>
      </c>
      <c r="P817" s="11" t="b">
        <v>1</v>
      </c>
      <c r="Q817" s="11" t="s">
        <v>8276</v>
      </c>
      <c r="R817" s="18">
        <f t="shared" si="63"/>
        <v>1.07</v>
      </c>
      <c r="S817" s="19">
        <f t="shared" si="64"/>
        <v>99.534883720930239</v>
      </c>
      <c r="T817" s="11" t="s">
        <v>8325</v>
      </c>
      <c r="U817" s="11" t="s">
        <v>8326</v>
      </c>
    </row>
    <row r="818" spans="1:21" ht="28.5" x14ac:dyDescent="0.45">
      <c r="A818" s="11">
        <v>816</v>
      </c>
      <c r="B818" s="16" t="s">
        <v>817</v>
      </c>
      <c r="C818" s="16" t="s">
        <v>4926</v>
      </c>
      <c r="D818" s="23">
        <v>7000</v>
      </c>
      <c r="E818" s="23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7">
        <f t="shared" si="60"/>
        <v>41373.0625</v>
      </c>
      <c r="K818" s="11">
        <v>1362776043</v>
      </c>
      <c r="L818" s="17">
        <f t="shared" si="61"/>
        <v>41341.662534722222</v>
      </c>
      <c r="M818" s="21">
        <f t="shared" si="62"/>
        <v>31.399965277778392</v>
      </c>
      <c r="N818" s="11" t="b">
        <v>0</v>
      </c>
      <c r="O818" s="11">
        <v>205</v>
      </c>
      <c r="P818" s="11" t="b">
        <v>1</v>
      </c>
      <c r="Q818" s="11" t="s">
        <v>8276</v>
      </c>
      <c r="R818" s="18">
        <f t="shared" si="63"/>
        <v>1.1512214285714286</v>
      </c>
      <c r="S818" s="19">
        <f t="shared" si="64"/>
        <v>39.31</v>
      </c>
      <c r="T818" s="11" t="s">
        <v>8325</v>
      </c>
      <c r="U818" s="11" t="s">
        <v>8326</v>
      </c>
    </row>
    <row r="819" spans="1:21" ht="42.75" x14ac:dyDescent="0.45">
      <c r="A819" s="11">
        <v>817</v>
      </c>
      <c r="B819" s="16" t="s">
        <v>818</v>
      </c>
      <c r="C819" s="16" t="s">
        <v>4927</v>
      </c>
      <c r="D819" s="23">
        <v>1500</v>
      </c>
      <c r="E819" s="23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7">
        <f t="shared" si="60"/>
        <v>40978.999305555553</v>
      </c>
      <c r="K819" s="11">
        <v>1326810211</v>
      </c>
      <c r="L819" s="17">
        <f t="shared" si="61"/>
        <v>40925.391331018516</v>
      </c>
      <c r="M819" s="21">
        <f t="shared" si="62"/>
        <v>53.60797453703708</v>
      </c>
      <c r="N819" s="11" t="b">
        <v>0</v>
      </c>
      <c r="O819" s="11">
        <v>23</v>
      </c>
      <c r="P819" s="11" t="b">
        <v>1</v>
      </c>
      <c r="Q819" s="11" t="s">
        <v>8276</v>
      </c>
      <c r="R819" s="18">
        <f t="shared" si="63"/>
        <v>1.3711066666666665</v>
      </c>
      <c r="S819" s="19">
        <f t="shared" si="64"/>
        <v>89.419999999999987</v>
      </c>
      <c r="T819" s="11" t="s">
        <v>8325</v>
      </c>
      <c r="U819" s="11" t="s">
        <v>8326</v>
      </c>
    </row>
    <row r="820" spans="1:21" ht="42.75" x14ac:dyDescent="0.45">
      <c r="A820" s="11">
        <v>818</v>
      </c>
      <c r="B820" s="16" t="s">
        <v>819</v>
      </c>
      <c r="C820" s="16" t="s">
        <v>4928</v>
      </c>
      <c r="D820" s="23">
        <v>350</v>
      </c>
      <c r="E820" s="23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7">
        <f t="shared" si="60"/>
        <v>41128.500694444439</v>
      </c>
      <c r="K820" s="11">
        <v>1343682681</v>
      </c>
      <c r="L820" s="17">
        <f t="shared" si="61"/>
        <v>41120.67454861111</v>
      </c>
      <c r="M820" s="21">
        <f t="shared" si="62"/>
        <v>7.8261458333290648</v>
      </c>
      <c r="N820" s="11" t="b">
        <v>0</v>
      </c>
      <c r="O820" s="11">
        <v>19</v>
      </c>
      <c r="P820" s="11" t="b">
        <v>1</v>
      </c>
      <c r="Q820" s="11" t="s">
        <v>8276</v>
      </c>
      <c r="R820" s="18">
        <f t="shared" si="63"/>
        <v>1.5571428571428572</v>
      </c>
      <c r="S820" s="19">
        <f t="shared" si="64"/>
        <v>28.684210526315791</v>
      </c>
      <c r="T820" s="11" t="s">
        <v>8325</v>
      </c>
      <c r="U820" s="11" t="s">
        <v>8326</v>
      </c>
    </row>
    <row r="821" spans="1:21" ht="28.5" x14ac:dyDescent="0.45">
      <c r="A821" s="11">
        <v>819</v>
      </c>
      <c r="B821" s="16" t="s">
        <v>820</v>
      </c>
      <c r="C821" s="16" t="s">
        <v>4929</v>
      </c>
      <c r="D821" s="23">
        <v>400</v>
      </c>
      <c r="E821" s="23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7">
        <f t="shared" si="60"/>
        <v>41628.988888888889</v>
      </c>
      <c r="K821" s="11">
        <v>1386806254</v>
      </c>
      <c r="L821" s="17">
        <f t="shared" si="61"/>
        <v>41619.789976851847</v>
      </c>
      <c r="M821" s="21">
        <f t="shared" si="62"/>
        <v>9.1989120370417368</v>
      </c>
      <c r="N821" s="11" t="b">
        <v>0</v>
      </c>
      <c r="O821" s="11">
        <v>14</v>
      </c>
      <c r="P821" s="11" t="b">
        <v>1</v>
      </c>
      <c r="Q821" s="11" t="s">
        <v>8276</v>
      </c>
      <c r="R821" s="18">
        <f t="shared" si="63"/>
        <v>1.0874999999999999</v>
      </c>
      <c r="S821" s="19">
        <f t="shared" si="64"/>
        <v>31.071428571428573</v>
      </c>
      <c r="T821" s="11" t="s">
        <v>8325</v>
      </c>
      <c r="U821" s="11" t="s">
        <v>8326</v>
      </c>
    </row>
    <row r="822" spans="1:21" ht="42.75" x14ac:dyDescent="0.45">
      <c r="A822" s="11">
        <v>820</v>
      </c>
      <c r="B822" s="16" t="s">
        <v>821</v>
      </c>
      <c r="C822" s="16" t="s">
        <v>4930</v>
      </c>
      <c r="D822" s="23">
        <v>2000</v>
      </c>
      <c r="E822" s="23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7">
        <f t="shared" si="60"/>
        <v>41799</v>
      </c>
      <c r="K822" s="11">
        <v>1399666342</v>
      </c>
      <c r="L822" s="17">
        <f t="shared" si="61"/>
        <v>41768.633587962962</v>
      </c>
      <c r="M822" s="21">
        <f t="shared" si="62"/>
        <v>30.366412037037662</v>
      </c>
      <c r="N822" s="11" t="b">
        <v>0</v>
      </c>
      <c r="O822" s="11">
        <v>38</v>
      </c>
      <c r="P822" s="11" t="b">
        <v>1</v>
      </c>
      <c r="Q822" s="11" t="s">
        <v>8276</v>
      </c>
      <c r="R822" s="18">
        <f t="shared" si="63"/>
        <v>1.3405</v>
      </c>
      <c r="S822" s="19">
        <f t="shared" si="64"/>
        <v>70.55263157894737</v>
      </c>
      <c r="T822" s="11" t="s">
        <v>8325</v>
      </c>
      <c r="U822" s="11" t="s">
        <v>8326</v>
      </c>
    </row>
    <row r="823" spans="1:21" ht="42.75" x14ac:dyDescent="0.45">
      <c r="A823" s="11">
        <v>821</v>
      </c>
      <c r="B823" s="16" t="s">
        <v>822</v>
      </c>
      <c r="C823" s="16" t="s">
        <v>4931</v>
      </c>
      <c r="D823" s="23">
        <v>17482</v>
      </c>
      <c r="E823" s="23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7">
        <f t="shared" si="60"/>
        <v>42127.959027777775</v>
      </c>
      <c r="K823" s="11">
        <v>1427753265</v>
      </c>
      <c r="L823" s="17">
        <f t="shared" si="61"/>
        <v>42093.71371527778</v>
      </c>
      <c r="M823" s="21">
        <f t="shared" si="62"/>
        <v>34.245312499995634</v>
      </c>
      <c r="N823" s="11" t="b">
        <v>0</v>
      </c>
      <c r="O823" s="11">
        <v>78</v>
      </c>
      <c r="P823" s="11" t="b">
        <v>1</v>
      </c>
      <c r="Q823" s="11" t="s">
        <v>8276</v>
      </c>
      <c r="R823" s="18">
        <f t="shared" si="63"/>
        <v>1</v>
      </c>
      <c r="S823" s="19">
        <f t="shared" si="64"/>
        <v>224.12820512820514</v>
      </c>
      <c r="T823" s="11" t="s">
        <v>8325</v>
      </c>
      <c r="U823" s="11" t="s">
        <v>8326</v>
      </c>
    </row>
    <row r="824" spans="1:21" ht="28.5" x14ac:dyDescent="0.45">
      <c r="A824" s="11">
        <v>822</v>
      </c>
      <c r="B824" s="16" t="s">
        <v>823</v>
      </c>
      <c r="C824" s="16" t="s">
        <v>4932</v>
      </c>
      <c r="D824" s="23">
        <v>3000</v>
      </c>
      <c r="E824" s="23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7">
        <f t="shared" si="60"/>
        <v>41187.739004629628</v>
      </c>
      <c r="K824" s="11">
        <v>1346885050</v>
      </c>
      <c r="L824" s="17">
        <f t="shared" si="61"/>
        <v>41157.739004629628</v>
      </c>
      <c r="M824" s="21">
        <f t="shared" si="62"/>
        <v>30</v>
      </c>
      <c r="N824" s="11" t="b">
        <v>0</v>
      </c>
      <c r="O824" s="11">
        <v>69</v>
      </c>
      <c r="P824" s="11" t="b">
        <v>1</v>
      </c>
      <c r="Q824" s="11" t="s">
        <v>8276</v>
      </c>
      <c r="R824" s="18">
        <f t="shared" si="63"/>
        <v>1.1916666666666667</v>
      </c>
      <c r="S824" s="19">
        <f t="shared" si="64"/>
        <v>51.811594202898547</v>
      </c>
      <c r="T824" s="11" t="s">
        <v>8325</v>
      </c>
      <c r="U824" s="11" t="s">
        <v>8326</v>
      </c>
    </row>
    <row r="825" spans="1:21" ht="42.75" x14ac:dyDescent="0.45">
      <c r="A825" s="11">
        <v>823</v>
      </c>
      <c r="B825" s="16" t="s">
        <v>824</v>
      </c>
      <c r="C825" s="16" t="s">
        <v>4933</v>
      </c>
      <c r="D825" s="23">
        <v>800</v>
      </c>
      <c r="E825" s="23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7">
        <f t="shared" si="60"/>
        <v>42085.722824074073</v>
      </c>
      <c r="K825" s="11">
        <v>1424474452</v>
      </c>
      <c r="L825" s="17">
        <f t="shared" si="61"/>
        <v>42055.764490740738</v>
      </c>
      <c r="M825" s="21">
        <f t="shared" si="62"/>
        <v>29.958333333335759</v>
      </c>
      <c r="N825" s="11" t="b">
        <v>0</v>
      </c>
      <c r="O825" s="11">
        <v>33</v>
      </c>
      <c r="P825" s="11" t="b">
        <v>1</v>
      </c>
      <c r="Q825" s="11" t="s">
        <v>8276</v>
      </c>
      <c r="R825" s="18">
        <f t="shared" si="63"/>
        <v>1.7949999999999999</v>
      </c>
      <c r="S825" s="19">
        <f t="shared" si="64"/>
        <v>43.515151515151516</v>
      </c>
      <c r="T825" s="11" t="s">
        <v>8325</v>
      </c>
      <c r="U825" s="11" t="s">
        <v>8326</v>
      </c>
    </row>
    <row r="826" spans="1:21" ht="42.75" x14ac:dyDescent="0.45">
      <c r="A826" s="11">
        <v>824</v>
      </c>
      <c r="B826" s="16" t="s">
        <v>825</v>
      </c>
      <c r="C826" s="16" t="s">
        <v>4934</v>
      </c>
      <c r="D826" s="23">
        <v>1600</v>
      </c>
      <c r="E826" s="23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7">
        <f t="shared" si="60"/>
        <v>40286.082638888889</v>
      </c>
      <c r="K826" s="11">
        <v>1268459318</v>
      </c>
      <c r="L826" s="17">
        <f t="shared" si="61"/>
        <v>40250.033773148149</v>
      </c>
      <c r="M826" s="21">
        <f t="shared" si="62"/>
        <v>36.048865740740439</v>
      </c>
      <c r="N826" s="11" t="b">
        <v>0</v>
      </c>
      <c r="O826" s="11">
        <v>54</v>
      </c>
      <c r="P826" s="11" t="b">
        <v>1</v>
      </c>
      <c r="Q826" s="11" t="s">
        <v>8276</v>
      </c>
      <c r="R826" s="18">
        <f t="shared" si="63"/>
        <v>1.3438124999999999</v>
      </c>
      <c r="S826" s="19">
        <f t="shared" si="64"/>
        <v>39.816666666666663</v>
      </c>
      <c r="T826" s="11" t="s">
        <v>8325</v>
      </c>
      <c r="U826" s="11" t="s">
        <v>8326</v>
      </c>
    </row>
    <row r="827" spans="1:21" ht="28.5" x14ac:dyDescent="0.45">
      <c r="A827" s="11">
        <v>825</v>
      </c>
      <c r="B827" s="16" t="s">
        <v>826</v>
      </c>
      <c r="C827" s="16" t="s">
        <v>4935</v>
      </c>
      <c r="D827" s="23">
        <v>12500</v>
      </c>
      <c r="E827" s="23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7">
        <f t="shared" si="60"/>
        <v>41211.098194444443</v>
      </c>
      <c r="K827" s="11">
        <v>1349335284</v>
      </c>
      <c r="L827" s="17">
        <f t="shared" si="61"/>
        <v>41186.098194444443</v>
      </c>
      <c r="M827" s="21">
        <f t="shared" si="62"/>
        <v>25</v>
      </c>
      <c r="N827" s="11" t="b">
        <v>0</v>
      </c>
      <c r="O827" s="11">
        <v>99</v>
      </c>
      <c r="P827" s="11" t="b">
        <v>1</v>
      </c>
      <c r="Q827" s="11" t="s">
        <v>8276</v>
      </c>
      <c r="R827" s="18">
        <f t="shared" si="63"/>
        <v>1.0043200000000001</v>
      </c>
      <c r="S827" s="19">
        <f t="shared" si="64"/>
        <v>126.8080808080808</v>
      </c>
      <c r="T827" s="11" t="s">
        <v>8325</v>
      </c>
      <c r="U827" s="11" t="s">
        <v>8326</v>
      </c>
    </row>
    <row r="828" spans="1:21" ht="42.75" x14ac:dyDescent="0.45">
      <c r="A828" s="11">
        <v>826</v>
      </c>
      <c r="B828" s="16" t="s">
        <v>827</v>
      </c>
      <c r="C828" s="16" t="s">
        <v>4936</v>
      </c>
      <c r="D828" s="23">
        <v>5500</v>
      </c>
      <c r="E828" s="23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7">
        <f t="shared" si="60"/>
        <v>40993.788541666661</v>
      </c>
      <c r="K828" s="11">
        <v>1330908930</v>
      </c>
      <c r="L828" s="17">
        <f t="shared" si="61"/>
        <v>40972.830208333333</v>
      </c>
      <c r="M828" s="21">
        <f t="shared" si="62"/>
        <v>20.958333333328483</v>
      </c>
      <c r="N828" s="11" t="b">
        <v>0</v>
      </c>
      <c r="O828" s="11">
        <v>49</v>
      </c>
      <c r="P828" s="11" t="b">
        <v>1</v>
      </c>
      <c r="Q828" s="11" t="s">
        <v>8276</v>
      </c>
      <c r="R828" s="18">
        <f t="shared" si="63"/>
        <v>1.0145454545454546</v>
      </c>
      <c r="S828" s="19">
        <f t="shared" si="64"/>
        <v>113.87755102040816</v>
      </c>
      <c r="T828" s="11" t="s">
        <v>8325</v>
      </c>
      <c r="U828" s="11" t="s">
        <v>8326</v>
      </c>
    </row>
    <row r="829" spans="1:21" ht="42.75" x14ac:dyDescent="0.45">
      <c r="A829" s="11">
        <v>827</v>
      </c>
      <c r="B829" s="16" t="s">
        <v>828</v>
      </c>
      <c r="C829" s="16" t="s">
        <v>4937</v>
      </c>
      <c r="D829" s="23">
        <v>300</v>
      </c>
      <c r="E829" s="23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7">
        <f t="shared" si="60"/>
        <v>40953.617361111108</v>
      </c>
      <c r="K829" s="11">
        <v>1326972107</v>
      </c>
      <c r="L829" s="17">
        <f t="shared" si="61"/>
        <v>40927.265127314815</v>
      </c>
      <c r="M829" s="21">
        <f t="shared" si="62"/>
        <v>26.352233796293149</v>
      </c>
      <c r="N829" s="11" t="b">
        <v>0</v>
      </c>
      <c r="O829" s="11">
        <v>11</v>
      </c>
      <c r="P829" s="11" t="b">
        <v>1</v>
      </c>
      <c r="Q829" s="11" t="s">
        <v>8276</v>
      </c>
      <c r="R829" s="18">
        <f t="shared" si="63"/>
        <v>1.0333333333333334</v>
      </c>
      <c r="S829" s="19">
        <f t="shared" si="64"/>
        <v>28.181818181818183</v>
      </c>
      <c r="T829" s="11" t="s">
        <v>8325</v>
      </c>
      <c r="U829" s="11" t="s">
        <v>8326</v>
      </c>
    </row>
    <row r="830" spans="1:21" ht="42.75" x14ac:dyDescent="0.45">
      <c r="A830" s="11">
        <v>828</v>
      </c>
      <c r="B830" s="16" t="s">
        <v>829</v>
      </c>
      <c r="C830" s="16" t="s">
        <v>4938</v>
      </c>
      <c r="D830" s="23">
        <v>1300</v>
      </c>
      <c r="E830" s="23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7">
        <f t="shared" si="60"/>
        <v>41085.474999999999</v>
      </c>
      <c r="K830" s="11">
        <v>1339549982</v>
      </c>
      <c r="L830" s="17">
        <f t="shared" si="61"/>
        <v>41072.842384259253</v>
      </c>
      <c r="M830" s="21">
        <f t="shared" si="62"/>
        <v>12.632615740745678</v>
      </c>
      <c r="N830" s="11" t="b">
        <v>0</v>
      </c>
      <c r="O830" s="11">
        <v>38</v>
      </c>
      <c r="P830" s="11" t="b">
        <v>1</v>
      </c>
      <c r="Q830" s="11" t="s">
        <v>8276</v>
      </c>
      <c r="R830" s="18">
        <f t="shared" si="63"/>
        <v>1.07</v>
      </c>
      <c r="S830" s="19">
        <f t="shared" si="64"/>
        <v>36.60526315789474</v>
      </c>
      <c r="T830" s="11" t="s">
        <v>8325</v>
      </c>
      <c r="U830" s="11" t="s">
        <v>8326</v>
      </c>
    </row>
    <row r="831" spans="1:21" ht="42.75" x14ac:dyDescent="0.45">
      <c r="A831" s="11">
        <v>829</v>
      </c>
      <c r="B831" s="16" t="s">
        <v>830</v>
      </c>
      <c r="C831" s="16" t="s">
        <v>4939</v>
      </c>
      <c r="D831" s="23">
        <v>500</v>
      </c>
      <c r="E831" s="23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7">
        <f t="shared" si="60"/>
        <v>42564.593055555553</v>
      </c>
      <c r="K831" s="11">
        <v>1463253240</v>
      </c>
      <c r="L831" s="17">
        <f t="shared" si="61"/>
        <v>42504.593055555553</v>
      </c>
      <c r="M831" s="21">
        <f t="shared" si="62"/>
        <v>60</v>
      </c>
      <c r="N831" s="11" t="b">
        <v>0</v>
      </c>
      <c r="O831" s="11">
        <v>16</v>
      </c>
      <c r="P831" s="11" t="b">
        <v>1</v>
      </c>
      <c r="Q831" s="11" t="s">
        <v>8276</v>
      </c>
      <c r="R831" s="18">
        <f t="shared" si="63"/>
        <v>1.04</v>
      </c>
      <c r="S831" s="19">
        <f t="shared" si="64"/>
        <v>32.5</v>
      </c>
      <c r="T831" s="11" t="s">
        <v>8325</v>
      </c>
      <c r="U831" s="11" t="s">
        <v>8326</v>
      </c>
    </row>
    <row r="832" spans="1:21" ht="42.75" x14ac:dyDescent="0.45">
      <c r="A832" s="11">
        <v>830</v>
      </c>
      <c r="B832" s="16" t="s">
        <v>831</v>
      </c>
      <c r="C832" s="16" t="s">
        <v>4940</v>
      </c>
      <c r="D832" s="23">
        <v>1800</v>
      </c>
      <c r="E832" s="23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7">
        <f t="shared" si="60"/>
        <v>41355.27575231481</v>
      </c>
      <c r="K832" s="11">
        <v>1361363825</v>
      </c>
      <c r="L832" s="17">
        <f t="shared" si="61"/>
        <v>41325.317418981482</v>
      </c>
      <c r="M832" s="21">
        <f t="shared" si="62"/>
        <v>29.958333333328483</v>
      </c>
      <c r="N832" s="11" t="b">
        <v>0</v>
      </c>
      <c r="O832" s="11">
        <v>32</v>
      </c>
      <c r="P832" s="11" t="b">
        <v>1</v>
      </c>
      <c r="Q832" s="11" t="s">
        <v>8276</v>
      </c>
      <c r="R832" s="18">
        <f t="shared" si="63"/>
        <v>1.0783333333333334</v>
      </c>
      <c r="S832" s="19">
        <f t="shared" si="64"/>
        <v>60.65625</v>
      </c>
      <c r="T832" s="11" t="s">
        <v>8325</v>
      </c>
      <c r="U832" s="11" t="s">
        <v>8326</v>
      </c>
    </row>
    <row r="833" spans="1:21" ht="28.5" x14ac:dyDescent="0.45">
      <c r="A833" s="11">
        <v>831</v>
      </c>
      <c r="B833" s="16" t="s">
        <v>832</v>
      </c>
      <c r="C833" s="16" t="s">
        <v>4941</v>
      </c>
      <c r="D833" s="23">
        <v>1500</v>
      </c>
      <c r="E833" s="23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7">
        <f t="shared" si="60"/>
        <v>41026.438587962963</v>
      </c>
      <c r="K833" s="11">
        <v>1332948694</v>
      </c>
      <c r="L833" s="17">
        <f t="shared" si="61"/>
        <v>40996.438587962963</v>
      </c>
      <c r="M833" s="21">
        <f t="shared" si="62"/>
        <v>30</v>
      </c>
      <c r="N833" s="11" t="b">
        <v>0</v>
      </c>
      <c r="O833" s="11">
        <v>20</v>
      </c>
      <c r="P833" s="11" t="b">
        <v>1</v>
      </c>
      <c r="Q833" s="11" t="s">
        <v>8276</v>
      </c>
      <c r="R833" s="18">
        <f t="shared" si="63"/>
        <v>2.3333333333333335</v>
      </c>
      <c r="S833" s="19">
        <f t="shared" si="64"/>
        <v>175</v>
      </c>
      <c r="T833" s="11" t="s">
        <v>8325</v>
      </c>
      <c r="U833" s="11" t="s">
        <v>8326</v>
      </c>
    </row>
    <row r="834" spans="1:21" ht="42.75" x14ac:dyDescent="0.45">
      <c r="A834" s="11">
        <v>832</v>
      </c>
      <c r="B834" s="16" t="s">
        <v>833</v>
      </c>
      <c r="C834" s="16" t="s">
        <v>4942</v>
      </c>
      <c r="D834" s="23">
        <v>15000</v>
      </c>
      <c r="E834" s="23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7">
        <f t="shared" si="60"/>
        <v>40929.134027777771</v>
      </c>
      <c r="K834" s="11">
        <v>1321978335</v>
      </c>
      <c r="L834" s="17">
        <f t="shared" si="61"/>
        <v>40869.466840277775</v>
      </c>
      <c r="M834" s="21">
        <f t="shared" si="62"/>
        <v>59.667187499995634</v>
      </c>
      <c r="N834" s="11" t="b">
        <v>0</v>
      </c>
      <c r="O834" s="11">
        <v>154</v>
      </c>
      <c r="P834" s="11" t="b">
        <v>1</v>
      </c>
      <c r="Q834" s="11" t="s">
        <v>8276</v>
      </c>
      <c r="R834" s="18">
        <f t="shared" si="63"/>
        <v>1.0060706666666666</v>
      </c>
      <c r="S834" s="19">
        <f t="shared" si="64"/>
        <v>97.993896103896105</v>
      </c>
      <c r="T834" s="11" t="s">
        <v>8325</v>
      </c>
      <c r="U834" s="11" t="s">
        <v>8326</v>
      </c>
    </row>
    <row r="835" spans="1:21" x14ac:dyDescent="0.45">
      <c r="A835" s="11">
        <v>833</v>
      </c>
      <c r="B835" s="16" t="s">
        <v>834</v>
      </c>
      <c r="C835" s="16" t="s">
        <v>4943</v>
      </c>
      <c r="D835" s="23">
        <v>6000</v>
      </c>
      <c r="E835" s="23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7">
        <f t="shared" ref="J835:J898" si="65">(((I835/86400)+25569+(-5/24)))</f>
        <v>41748.669849537036</v>
      </c>
      <c r="K835" s="11">
        <v>1395349475</v>
      </c>
      <c r="L835" s="17">
        <f t="shared" ref="L835:L898" si="66">(((K835/86400)+25569+(-5/24)))</f>
        <v>41718.669849537036</v>
      </c>
      <c r="M835" s="21">
        <f t="shared" ref="M835:M898" si="67">J835-L835</f>
        <v>30</v>
      </c>
      <c r="N835" s="11" t="b">
        <v>0</v>
      </c>
      <c r="O835" s="11">
        <v>41</v>
      </c>
      <c r="P835" s="11" t="b">
        <v>1</v>
      </c>
      <c r="Q835" s="11" t="s">
        <v>8276</v>
      </c>
      <c r="R835" s="18">
        <f t="shared" ref="R835:R898" si="68">E835/D835</f>
        <v>1.0166666666666666</v>
      </c>
      <c r="S835" s="19">
        <f t="shared" ref="S835:S898" si="69">E835/O835</f>
        <v>148.78048780487805</v>
      </c>
      <c r="T835" s="11" t="s">
        <v>8325</v>
      </c>
      <c r="U835" s="11" t="s">
        <v>8326</v>
      </c>
    </row>
    <row r="836" spans="1:21" ht="42.75" x14ac:dyDescent="0.45">
      <c r="A836" s="11">
        <v>834</v>
      </c>
      <c r="B836" s="16" t="s">
        <v>835</v>
      </c>
      <c r="C836" s="16" t="s">
        <v>4944</v>
      </c>
      <c r="D836" s="23">
        <v>5500</v>
      </c>
      <c r="E836" s="23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7">
        <f t="shared" si="65"/>
        <v>41455.957638888889</v>
      </c>
      <c r="K836" s="11">
        <v>1369770292</v>
      </c>
      <c r="L836" s="17">
        <f t="shared" si="66"/>
        <v>41422.614490740736</v>
      </c>
      <c r="M836" s="21">
        <f t="shared" si="67"/>
        <v>33.343148148152977</v>
      </c>
      <c r="N836" s="11" t="b">
        <v>0</v>
      </c>
      <c r="O836" s="11">
        <v>75</v>
      </c>
      <c r="P836" s="11" t="b">
        <v>1</v>
      </c>
      <c r="Q836" s="11" t="s">
        <v>8276</v>
      </c>
      <c r="R836" s="18">
        <f t="shared" si="68"/>
        <v>1.3101818181818181</v>
      </c>
      <c r="S836" s="19">
        <f t="shared" si="69"/>
        <v>96.08</v>
      </c>
      <c r="T836" s="11" t="s">
        <v>8325</v>
      </c>
      <c r="U836" s="11" t="s">
        <v>8326</v>
      </c>
    </row>
    <row r="837" spans="1:21" ht="42.75" x14ac:dyDescent="0.45">
      <c r="A837" s="11">
        <v>835</v>
      </c>
      <c r="B837" s="16" t="s">
        <v>836</v>
      </c>
      <c r="C837" s="16" t="s">
        <v>4945</v>
      </c>
      <c r="D837" s="23">
        <v>2000</v>
      </c>
      <c r="E837" s="23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7">
        <f t="shared" si="65"/>
        <v>41047.916666666664</v>
      </c>
      <c r="K837" s="11">
        <v>1333709958</v>
      </c>
      <c r="L837" s="17">
        <f t="shared" si="66"/>
        <v>41005.249513888884</v>
      </c>
      <c r="M837" s="21">
        <f t="shared" si="67"/>
        <v>42.667152777779847</v>
      </c>
      <c r="N837" s="11" t="b">
        <v>0</v>
      </c>
      <c r="O837" s="11">
        <v>40</v>
      </c>
      <c r="P837" s="11" t="b">
        <v>1</v>
      </c>
      <c r="Q837" s="11" t="s">
        <v>8276</v>
      </c>
      <c r="R837" s="18">
        <f t="shared" si="68"/>
        <v>1.1725000000000001</v>
      </c>
      <c r="S837" s="19">
        <f t="shared" si="69"/>
        <v>58.625</v>
      </c>
      <c r="T837" s="11" t="s">
        <v>8325</v>
      </c>
      <c r="U837" s="11" t="s">
        <v>8326</v>
      </c>
    </row>
    <row r="838" spans="1:21" x14ac:dyDescent="0.45">
      <c r="A838" s="11">
        <v>836</v>
      </c>
      <c r="B838" s="16" t="s">
        <v>837</v>
      </c>
      <c r="C838" s="16" t="s">
        <v>4946</v>
      </c>
      <c r="D838" s="23">
        <v>5000</v>
      </c>
      <c r="E838" s="23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7">
        <f t="shared" si="65"/>
        <v>41553.848587962959</v>
      </c>
      <c r="K838" s="11">
        <v>1378516918</v>
      </c>
      <c r="L838" s="17">
        <f t="shared" si="66"/>
        <v>41523.848587962959</v>
      </c>
      <c r="M838" s="21">
        <f t="shared" si="67"/>
        <v>30</v>
      </c>
      <c r="N838" s="11" t="b">
        <v>0</v>
      </c>
      <c r="O838" s="11">
        <v>46</v>
      </c>
      <c r="P838" s="11" t="b">
        <v>1</v>
      </c>
      <c r="Q838" s="11" t="s">
        <v>8276</v>
      </c>
      <c r="R838" s="18">
        <f t="shared" si="68"/>
        <v>1.009304</v>
      </c>
      <c r="S838" s="19">
        <f t="shared" si="69"/>
        <v>109.70695652173914</v>
      </c>
      <c r="T838" s="11" t="s">
        <v>8325</v>
      </c>
      <c r="U838" s="11" t="s">
        <v>8326</v>
      </c>
    </row>
    <row r="839" spans="1:21" ht="28.5" x14ac:dyDescent="0.45">
      <c r="A839" s="11">
        <v>837</v>
      </c>
      <c r="B839" s="16" t="s">
        <v>838</v>
      </c>
      <c r="C839" s="16" t="s">
        <v>4947</v>
      </c>
      <c r="D839" s="23">
        <v>2500</v>
      </c>
      <c r="E839" s="23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7">
        <f t="shared" si="65"/>
        <v>41760.79006944444</v>
      </c>
      <c r="K839" s="11">
        <v>1396396662</v>
      </c>
      <c r="L839" s="17">
        <f t="shared" si="66"/>
        <v>41730.79006944444</v>
      </c>
      <c r="M839" s="21">
        <f t="shared" si="67"/>
        <v>30</v>
      </c>
      <c r="N839" s="11" t="b">
        <v>0</v>
      </c>
      <c r="O839" s="11">
        <v>62</v>
      </c>
      <c r="P839" s="11" t="b">
        <v>1</v>
      </c>
      <c r="Q839" s="11" t="s">
        <v>8276</v>
      </c>
      <c r="R839" s="18">
        <f t="shared" si="68"/>
        <v>1.218</v>
      </c>
      <c r="S839" s="19">
        <f t="shared" si="69"/>
        <v>49.112903225806448</v>
      </c>
      <c r="T839" s="11" t="s">
        <v>8325</v>
      </c>
      <c r="U839" s="11" t="s">
        <v>8326</v>
      </c>
    </row>
    <row r="840" spans="1:21" ht="42.75" x14ac:dyDescent="0.45">
      <c r="A840" s="11">
        <v>838</v>
      </c>
      <c r="B840" s="16" t="s">
        <v>839</v>
      </c>
      <c r="C840" s="16" t="s">
        <v>4948</v>
      </c>
      <c r="D840" s="23">
        <v>2000</v>
      </c>
      <c r="E840" s="23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7">
        <f t="shared" si="65"/>
        <v>40925.689641203702</v>
      </c>
      <c r="K840" s="11">
        <v>1324243985</v>
      </c>
      <c r="L840" s="17">
        <f t="shared" si="66"/>
        <v>40895.689641203702</v>
      </c>
      <c r="M840" s="21">
        <f t="shared" si="67"/>
        <v>30</v>
      </c>
      <c r="N840" s="11" t="b">
        <v>0</v>
      </c>
      <c r="O840" s="11">
        <v>61</v>
      </c>
      <c r="P840" s="11" t="b">
        <v>1</v>
      </c>
      <c r="Q840" s="11" t="s">
        <v>8276</v>
      </c>
      <c r="R840" s="18">
        <f t="shared" si="68"/>
        <v>1.454</v>
      </c>
      <c r="S840" s="19">
        <f t="shared" si="69"/>
        <v>47.672131147540981</v>
      </c>
      <c r="T840" s="11" t="s">
        <v>8325</v>
      </c>
      <c r="U840" s="11" t="s">
        <v>8326</v>
      </c>
    </row>
    <row r="841" spans="1:21" ht="42.75" x14ac:dyDescent="0.45">
      <c r="A841" s="11">
        <v>839</v>
      </c>
      <c r="B841" s="16" t="s">
        <v>840</v>
      </c>
      <c r="C841" s="16" t="s">
        <v>4949</v>
      </c>
      <c r="D841" s="23">
        <v>5000</v>
      </c>
      <c r="E841" s="23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7">
        <f t="shared" si="65"/>
        <v>41174.555046296293</v>
      </c>
      <c r="K841" s="11">
        <v>1345745956</v>
      </c>
      <c r="L841" s="17">
        <f t="shared" si="66"/>
        <v>41144.555046296293</v>
      </c>
      <c r="M841" s="21">
        <f t="shared" si="67"/>
        <v>30</v>
      </c>
      <c r="N841" s="11" t="b">
        <v>0</v>
      </c>
      <c r="O841" s="11">
        <v>96</v>
      </c>
      <c r="P841" s="11" t="b">
        <v>1</v>
      </c>
      <c r="Q841" s="11" t="s">
        <v>8276</v>
      </c>
      <c r="R841" s="18">
        <f t="shared" si="68"/>
        <v>1.166166</v>
      </c>
      <c r="S841" s="19">
        <f t="shared" si="69"/>
        <v>60.737812499999997</v>
      </c>
      <c r="T841" s="11" t="s">
        <v>8325</v>
      </c>
      <c r="U841" s="11" t="s">
        <v>8326</v>
      </c>
    </row>
    <row r="842" spans="1:21" ht="42.75" x14ac:dyDescent="0.45">
      <c r="A842" s="11">
        <v>840</v>
      </c>
      <c r="B842" s="16" t="s">
        <v>841</v>
      </c>
      <c r="C842" s="16" t="s">
        <v>4950</v>
      </c>
      <c r="D842" s="23">
        <v>10000</v>
      </c>
      <c r="E842" s="23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7">
        <f t="shared" si="65"/>
        <v>42637.018368055556</v>
      </c>
      <c r="K842" s="11">
        <v>1472102787</v>
      </c>
      <c r="L842" s="17">
        <f t="shared" si="66"/>
        <v>42607.018368055556</v>
      </c>
      <c r="M842" s="21">
        <f t="shared" si="67"/>
        <v>30</v>
      </c>
      <c r="N842" s="11" t="b">
        <v>0</v>
      </c>
      <c r="O842" s="11">
        <v>190</v>
      </c>
      <c r="P842" s="11" t="b">
        <v>1</v>
      </c>
      <c r="Q842" s="11" t="s">
        <v>8277</v>
      </c>
      <c r="R842" s="18">
        <f t="shared" si="68"/>
        <v>1.2041660000000001</v>
      </c>
      <c r="S842" s="19">
        <f t="shared" si="69"/>
        <v>63.37715789473684</v>
      </c>
      <c r="T842" s="11" t="s">
        <v>8325</v>
      </c>
      <c r="U842" s="11" t="s">
        <v>8327</v>
      </c>
    </row>
    <row r="843" spans="1:21" ht="42.75" x14ac:dyDescent="0.45">
      <c r="A843" s="11">
        <v>841</v>
      </c>
      <c r="B843" s="16" t="s">
        <v>842</v>
      </c>
      <c r="C843" s="16" t="s">
        <v>4951</v>
      </c>
      <c r="D843" s="23">
        <v>5000</v>
      </c>
      <c r="E843" s="23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7">
        <f t="shared" si="65"/>
        <v>41953.672025462962</v>
      </c>
      <c r="K843" s="11">
        <v>1413058063</v>
      </c>
      <c r="L843" s="17">
        <f t="shared" si="66"/>
        <v>41923.630358796298</v>
      </c>
      <c r="M843" s="21">
        <f t="shared" si="67"/>
        <v>30.041666666664241</v>
      </c>
      <c r="N843" s="11" t="b">
        <v>1</v>
      </c>
      <c r="O843" s="11">
        <v>94</v>
      </c>
      <c r="P843" s="11" t="b">
        <v>1</v>
      </c>
      <c r="Q843" s="11" t="s">
        <v>8277</v>
      </c>
      <c r="R843" s="18">
        <f t="shared" si="68"/>
        <v>1.0132000000000001</v>
      </c>
      <c r="S843" s="19">
        <f t="shared" si="69"/>
        <v>53.893617021276597</v>
      </c>
      <c r="T843" s="11" t="s">
        <v>8325</v>
      </c>
      <c r="U843" s="11" t="s">
        <v>8327</v>
      </c>
    </row>
    <row r="844" spans="1:21" ht="42.75" x14ac:dyDescent="0.45">
      <c r="A844" s="11">
        <v>842</v>
      </c>
      <c r="B844" s="16" t="s">
        <v>843</v>
      </c>
      <c r="C844" s="16" t="s">
        <v>4952</v>
      </c>
      <c r="D844" s="23">
        <v>2500</v>
      </c>
      <c r="E844" s="23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7">
        <f t="shared" si="65"/>
        <v>41560.957638888889</v>
      </c>
      <c r="K844" s="11">
        <v>1378735983</v>
      </c>
      <c r="L844" s="17">
        <f t="shared" si="66"/>
        <v>41526.384062499994</v>
      </c>
      <c r="M844" s="21">
        <f t="shared" si="67"/>
        <v>34.573576388895162</v>
      </c>
      <c r="N844" s="11" t="b">
        <v>1</v>
      </c>
      <c r="O844" s="11">
        <v>39</v>
      </c>
      <c r="P844" s="11" t="b">
        <v>1</v>
      </c>
      <c r="Q844" s="11" t="s">
        <v>8277</v>
      </c>
      <c r="R844" s="18">
        <f t="shared" si="68"/>
        <v>1.0431999999999999</v>
      </c>
      <c r="S844" s="19">
        <f t="shared" si="69"/>
        <v>66.871794871794876</v>
      </c>
      <c r="T844" s="11" t="s">
        <v>8325</v>
      </c>
      <c r="U844" s="11" t="s">
        <v>8327</v>
      </c>
    </row>
    <row r="845" spans="1:21" ht="42.75" x14ac:dyDescent="0.45">
      <c r="A845" s="11">
        <v>843</v>
      </c>
      <c r="B845" s="16" t="s">
        <v>844</v>
      </c>
      <c r="C845" s="16" t="s">
        <v>4953</v>
      </c>
      <c r="D845" s="23">
        <v>3000</v>
      </c>
      <c r="E845" s="23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7">
        <f t="shared" si="65"/>
        <v>42712.124999999993</v>
      </c>
      <c r="K845" s="11">
        <v>1479708680</v>
      </c>
      <c r="L845" s="17">
        <f t="shared" si="66"/>
        <v>42695.049537037034</v>
      </c>
      <c r="M845" s="21">
        <f t="shared" si="67"/>
        <v>17.075462962959136</v>
      </c>
      <c r="N845" s="11" t="b">
        <v>0</v>
      </c>
      <c r="O845" s="11">
        <v>127</v>
      </c>
      <c r="P845" s="11" t="b">
        <v>1</v>
      </c>
      <c r="Q845" s="11" t="s">
        <v>8277</v>
      </c>
      <c r="R845" s="18">
        <f t="shared" si="68"/>
        <v>2.6713333333333331</v>
      </c>
      <c r="S845" s="19">
        <f t="shared" si="69"/>
        <v>63.102362204724407</v>
      </c>
      <c r="T845" s="11" t="s">
        <v>8325</v>
      </c>
      <c r="U845" s="11" t="s">
        <v>8327</v>
      </c>
    </row>
    <row r="846" spans="1:21" ht="42.75" x14ac:dyDescent="0.45">
      <c r="A846" s="11">
        <v>844</v>
      </c>
      <c r="B846" s="16" t="s">
        <v>845</v>
      </c>
      <c r="C846" s="16" t="s">
        <v>4954</v>
      </c>
      <c r="D846" s="23">
        <v>3000</v>
      </c>
      <c r="E846" s="23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7">
        <f t="shared" si="65"/>
        <v>41943.999305555553</v>
      </c>
      <c r="K846" s="11">
        <v>1411489552</v>
      </c>
      <c r="L846" s="17">
        <f t="shared" si="66"/>
        <v>41905.476296296292</v>
      </c>
      <c r="M846" s="21">
        <f t="shared" si="67"/>
        <v>38.523009259261016</v>
      </c>
      <c r="N846" s="11" t="b">
        <v>1</v>
      </c>
      <c r="O846" s="11">
        <v>159</v>
      </c>
      <c r="P846" s="11" t="b">
        <v>1</v>
      </c>
      <c r="Q846" s="11" t="s">
        <v>8277</v>
      </c>
      <c r="R846" s="18">
        <f t="shared" si="68"/>
        <v>1.9413333333333334</v>
      </c>
      <c r="S846" s="19">
        <f t="shared" si="69"/>
        <v>36.628930817610062</v>
      </c>
      <c r="T846" s="11" t="s">
        <v>8325</v>
      </c>
      <c r="U846" s="11" t="s">
        <v>8327</v>
      </c>
    </row>
    <row r="847" spans="1:21" ht="42.75" x14ac:dyDescent="0.45">
      <c r="A847" s="11">
        <v>845</v>
      </c>
      <c r="B847" s="16" t="s">
        <v>846</v>
      </c>
      <c r="C847" s="16" t="s">
        <v>4955</v>
      </c>
      <c r="D847" s="23">
        <v>5000</v>
      </c>
      <c r="E847" s="23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7">
        <f t="shared" si="65"/>
        <v>42617.957638888889</v>
      </c>
      <c r="K847" s="11">
        <v>1469595396</v>
      </c>
      <c r="L847" s="17">
        <f t="shared" si="66"/>
        <v>42577.997638888883</v>
      </c>
      <c r="M847" s="21">
        <f t="shared" si="67"/>
        <v>39.960000000006403</v>
      </c>
      <c r="N847" s="11" t="b">
        <v>0</v>
      </c>
      <c r="O847" s="11">
        <v>177</v>
      </c>
      <c r="P847" s="11" t="b">
        <v>1</v>
      </c>
      <c r="Q847" s="11" t="s">
        <v>8277</v>
      </c>
      <c r="R847" s="18">
        <f t="shared" si="68"/>
        <v>1.203802</v>
      </c>
      <c r="S847" s="19">
        <f t="shared" si="69"/>
        <v>34.005706214689269</v>
      </c>
      <c r="T847" s="11" t="s">
        <v>8325</v>
      </c>
      <c r="U847" s="11" t="s">
        <v>8327</v>
      </c>
    </row>
    <row r="848" spans="1:21" ht="42.75" x14ac:dyDescent="0.45">
      <c r="A848" s="11">
        <v>846</v>
      </c>
      <c r="B848" s="16" t="s">
        <v>847</v>
      </c>
      <c r="C848" s="16" t="s">
        <v>4956</v>
      </c>
      <c r="D848" s="23">
        <v>1100</v>
      </c>
      <c r="E848" s="23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7">
        <f t="shared" si="65"/>
        <v>41708.375</v>
      </c>
      <c r="K848" s="11">
        <v>1393233855</v>
      </c>
      <c r="L848" s="17">
        <f t="shared" si="66"/>
        <v>41694.183506944442</v>
      </c>
      <c r="M848" s="21">
        <f t="shared" si="67"/>
        <v>14.191493055557657</v>
      </c>
      <c r="N848" s="11" t="b">
        <v>0</v>
      </c>
      <c r="O848" s="11">
        <v>47</v>
      </c>
      <c r="P848" s="11" t="b">
        <v>1</v>
      </c>
      <c r="Q848" s="11" t="s">
        <v>8277</v>
      </c>
      <c r="R848" s="18">
        <f t="shared" si="68"/>
        <v>1.2200090909090908</v>
      </c>
      <c r="S848" s="19">
        <f t="shared" si="69"/>
        <v>28.553404255319148</v>
      </c>
      <c r="T848" s="11" t="s">
        <v>8325</v>
      </c>
      <c r="U848" s="11" t="s">
        <v>8327</v>
      </c>
    </row>
    <row r="849" spans="1:21" ht="28.5" x14ac:dyDescent="0.45">
      <c r="A849" s="11">
        <v>847</v>
      </c>
      <c r="B849" s="16" t="s">
        <v>848</v>
      </c>
      <c r="C849" s="16" t="s">
        <v>4957</v>
      </c>
      <c r="D849" s="23">
        <v>10</v>
      </c>
      <c r="E849" s="23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7">
        <f t="shared" si="65"/>
        <v>42195.59</v>
      </c>
      <c r="K849" s="11">
        <v>1433963376</v>
      </c>
      <c r="L849" s="17">
        <f t="shared" si="66"/>
        <v>42165.59</v>
      </c>
      <c r="M849" s="21">
        <f t="shared" si="67"/>
        <v>30</v>
      </c>
      <c r="N849" s="11" t="b">
        <v>0</v>
      </c>
      <c r="O849" s="11">
        <v>1</v>
      </c>
      <c r="P849" s="11" t="b">
        <v>1</v>
      </c>
      <c r="Q849" s="11" t="s">
        <v>8277</v>
      </c>
      <c r="R849" s="18">
        <f t="shared" si="68"/>
        <v>1</v>
      </c>
      <c r="S849" s="19">
        <f t="shared" si="69"/>
        <v>10</v>
      </c>
      <c r="T849" s="11" t="s">
        <v>8325</v>
      </c>
      <c r="U849" s="11" t="s">
        <v>8327</v>
      </c>
    </row>
    <row r="850" spans="1:21" ht="42.75" x14ac:dyDescent="0.45">
      <c r="A850" s="11">
        <v>848</v>
      </c>
      <c r="B850" s="16" t="s">
        <v>849</v>
      </c>
      <c r="C850" s="16" t="s">
        <v>4958</v>
      </c>
      <c r="D850" s="23">
        <v>300</v>
      </c>
      <c r="E850" s="23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7">
        <f t="shared" si="65"/>
        <v>42108.583715277775</v>
      </c>
      <c r="K850" s="11">
        <v>1426446033</v>
      </c>
      <c r="L850" s="17">
        <f t="shared" si="66"/>
        <v>42078.583715277775</v>
      </c>
      <c r="M850" s="21">
        <f t="shared" si="67"/>
        <v>30</v>
      </c>
      <c r="N850" s="11" t="b">
        <v>0</v>
      </c>
      <c r="O850" s="11">
        <v>16</v>
      </c>
      <c r="P850" s="11" t="b">
        <v>1</v>
      </c>
      <c r="Q850" s="11" t="s">
        <v>8277</v>
      </c>
      <c r="R850" s="18">
        <f t="shared" si="68"/>
        <v>1</v>
      </c>
      <c r="S850" s="19">
        <f t="shared" si="69"/>
        <v>18.75</v>
      </c>
      <c r="T850" s="11" t="s">
        <v>8325</v>
      </c>
      <c r="U850" s="11" t="s">
        <v>8327</v>
      </c>
    </row>
    <row r="851" spans="1:21" ht="57" x14ac:dyDescent="0.45">
      <c r="A851" s="11">
        <v>849</v>
      </c>
      <c r="B851" s="16" t="s">
        <v>850</v>
      </c>
      <c r="C851" s="16" t="s">
        <v>4959</v>
      </c>
      <c r="D851" s="23">
        <v>4000</v>
      </c>
      <c r="E851" s="23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7">
        <f t="shared" si="65"/>
        <v>42078.898888888885</v>
      </c>
      <c r="K851" s="11">
        <v>1424057664</v>
      </c>
      <c r="L851" s="17">
        <f t="shared" si="66"/>
        <v>42050.94055555555</v>
      </c>
      <c r="M851" s="21">
        <f t="shared" si="67"/>
        <v>27.958333333335759</v>
      </c>
      <c r="N851" s="11" t="b">
        <v>0</v>
      </c>
      <c r="O851" s="11">
        <v>115</v>
      </c>
      <c r="P851" s="11" t="b">
        <v>1</v>
      </c>
      <c r="Q851" s="11" t="s">
        <v>8277</v>
      </c>
      <c r="R851" s="18">
        <f t="shared" si="68"/>
        <v>1.1990000000000001</v>
      </c>
      <c r="S851" s="19">
        <f t="shared" si="69"/>
        <v>41.704347826086959</v>
      </c>
      <c r="T851" s="11" t="s">
        <v>8325</v>
      </c>
      <c r="U851" s="11" t="s">
        <v>8327</v>
      </c>
    </row>
    <row r="852" spans="1:21" ht="42.75" x14ac:dyDescent="0.45">
      <c r="A852" s="11">
        <v>850</v>
      </c>
      <c r="B852" s="16" t="s">
        <v>851</v>
      </c>
      <c r="C852" s="16" t="s">
        <v>4960</v>
      </c>
      <c r="D852" s="23">
        <v>4000</v>
      </c>
      <c r="E852" s="23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7">
        <f t="shared" si="65"/>
        <v>42484.999305555553</v>
      </c>
      <c r="K852" s="11">
        <v>1458762717</v>
      </c>
      <c r="L852" s="17">
        <f t="shared" si="66"/>
        <v>42452.619409722225</v>
      </c>
      <c r="M852" s="21">
        <f t="shared" si="67"/>
        <v>32.379895833328192</v>
      </c>
      <c r="N852" s="11" t="b">
        <v>0</v>
      </c>
      <c r="O852" s="11">
        <v>133</v>
      </c>
      <c r="P852" s="11" t="b">
        <v>1</v>
      </c>
      <c r="Q852" s="11" t="s">
        <v>8277</v>
      </c>
      <c r="R852" s="18">
        <f t="shared" si="68"/>
        <v>1.55175</v>
      </c>
      <c r="S852" s="19">
        <f t="shared" si="69"/>
        <v>46.669172932330824</v>
      </c>
      <c r="T852" s="11" t="s">
        <v>8325</v>
      </c>
      <c r="U852" s="11" t="s">
        <v>8327</v>
      </c>
    </row>
    <row r="853" spans="1:21" ht="42.75" x14ac:dyDescent="0.45">
      <c r="A853" s="11">
        <v>851</v>
      </c>
      <c r="B853" s="16" t="s">
        <v>852</v>
      </c>
      <c r="C853" s="16" t="s">
        <v>4961</v>
      </c>
      <c r="D853" s="23">
        <v>2000</v>
      </c>
      <c r="E853" s="23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7">
        <f t="shared" si="65"/>
        <v>42582.614583333336</v>
      </c>
      <c r="K853" s="11">
        <v>1464815253</v>
      </c>
      <c r="L853" s="17">
        <f t="shared" si="66"/>
        <v>42522.671909722216</v>
      </c>
      <c r="M853" s="21">
        <f t="shared" si="67"/>
        <v>59.942673611119972</v>
      </c>
      <c r="N853" s="11" t="b">
        <v>0</v>
      </c>
      <c r="O853" s="11">
        <v>70</v>
      </c>
      <c r="P853" s="11" t="b">
        <v>1</v>
      </c>
      <c r="Q853" s="11" t="s">
        <v>8277</v>
      </c>
      <c r="R853" s="18">
        <f t="shared" si="68"/>
        <v>1.3045</v>
      </c>
      <c r="S853" s="19">
        <f t="shared" si="69"/>
        <v>37.271428571428572</v>
      </c>
      <c r="T853" s="11" t="s">
        <v>8325</v>
      </c>
      <c r="U853" s="11" t="s">
        <v>8327</v>
      </c>
    </row>
    <row r="854" spans="1:21" ht="28.5" x14ac:dyDescent="0.45">
      <c r="A854" s="11">
        <v>852</v>
      </c>
      <c r="B854" s="16" t="s">
        <v>853</v>
      </c>
      <c r="C854" s="16" t="s">
        <v>4962</v>
      </c>
      <c r="D854" s="23">
        <v>3500</v>
      </c>
      <c r="E854" s="23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7">
        <f t="shared" si="65"/>
        <v>42667.666666666664</v>
      </c>
      <c r="K854" s="11">
        <v>1476386395</v>
      </c>
      <c r="L854" s="17">
        <f t="shared" si="66"/>
        <v>42656.59716435185</v>
      </c>
      <c r="M854" s="21">
        <f t="shared" si="67"/>
        <v>11.069502314814599</v>
      </c>
      <c r="N854" s="11" t="b">
        <v>0</v>
      </c>
      <c r="O854" s="11">
        <v>62</v>
      </c>
      <c r="P854" s="11" t="b">
        <v>1</v>
      </c>
      <c r="Q854" s="11" t="s">
        <v>8277</v>
      </c>
      <c r="R854" s="18">
        <f t="shared" si="68"/>
        <v>1.0497142857142858</v>
      </c>
      <c r="S854" s="19">
        <f t="shared" si="69"/>
        <v>59.258064516129032</v>
      </c>
      <c r="T854" s="11" t="s">
        <v>8325</v>
      </c>
      <c r="U854" s="11" t="s">
        <v>8327</v>
      </c>
    </row>
    <row r="855" spans="1:21" ht="42.75" x14ac:dyDescent="0.45">
      <c r="A855" s="11">
        <v>853</v>
      </c>
      <c r="B855" s="16" t="s">
        <v>854</v>
      </c>
      <c r="C855" s="16" t="s">
        <v>4963</v>
      </c>
      <c r="D855" s="23">
        <v>300</v>
      </c>
      <c r="E855" s="23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7">
        <f t="shared" si="65"/>
        <v>42051.62394675926</v>
      </c>
      <c r="K855" s="11">
        <v>1421524709</v>
      </c>
      <c r="L855" s="17">
        <f t="shared" si="66"/>
        <v>42021.62394675926</v>
      </c>
      <c r="M855" s="21">
        <f t="shared" si="67"/>
        <v>30</v>
      </c>
      <c r="N855" s="11" t="b">
        <v>0</v>
      </c>
      <c r="O855" s="11">
        <v>10</v>
      </c>
      <c r="P855" s="11" t="b">
        <v>1</v>
      </c>
      <c r="Q855" s="11" t="s">
        <v>8277</v>
      </c>
      <c r="R855" s="18">
        <f t="shared" si="68"/>
        <v>1</v>
      </c>
      <c r="S855" s="19">
        <f t="shared" si="69"/>
        <v>30</v>
      </c>
      <c r="T855" s="11" t="s">
        <v>8325</v>
      </c>
      <c r="U855" s="11" t="s">
        <v>8327</v>
      </c>
    </row>
    <row r="856" spans="1:21" ht="42.75" x14ac:dyDescent="0.45">
      <c r="A856" s="11">
        <v>854</v>
      </c>
      <c r="B856" s="16" t="s">
        <v>855</v>
      </c>
      <c r="C856" s="16" t="s">
        <v>4964</v>
      </c>
      <c r="D856" s="23">
        <v>27800</v>
      </c>
      <c r="E856" s="23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7">
        <f t="shared" si="65"/>
        <v>42732.004004629627</v>
      </c>
      <c r="K856" s="11">
        <v>1480309546</v>
      </c>
      <c r="L856" s="17">
        <f t="shared" si="66"/>
        <v>42702.004004629627</v>
      </c>
      <c r="M856" s="21">
        <f t="shared" si="67"/>
        <v>30</v>
      </c>
      <c r="N856" s="11" t="b">
        <v>0</v>
      </c>
      <c r="O856" s="11">
        <v>499</v>
      </c>
      <c r="P856" s="11" t="b">
        <v>1</v>
      </c>
      <c r="Q856" s="11" t="s">
        <v>8277</v>
      </c>
      <c r="R856" s="18">
        <f t="shared" si="68"/>
        <v>1.1822050359712231</v>
      </c>
      <c r="S856" s="19">
        <f t="shared" si="69"/>
        <v>65.8623246492986</v>
      </c>
      <c r="T856" s="11" t="s">
        <v>8325</v>
      </c>
      <c r="U856" s="11" t="s">
        <v>8327</v>
      </c>
    </row>
    <row r="857" spans="1:21" ht="28.5" x14ac:dyDescent="0.45">
      <c r="A857" s="11">
        <v>855</v>
      </c>
      <c r="B857" s="16" t="s">
        <v>856</v>
      </c>
      <c r="C857" s="16" t="s">
        <v>4965</v>
      </c>
      <c r="D857" s="23">
        <v>1450</v>
      </c>
      <c r="E857" s="23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7">
        <f t="shared" si="65"/>
        <v>42574.916863425919</v>
      </c>
      <c r="K857" s="11">
        <v>1466737217</v>
      </c>
      <c r="L857" s="17">
        <f t="shared" si="66"/>
        <v>42544.916863425919</v>
      </c>
      <c r="M857" s="21">
        <f t="shared" si="67"/>
        <v>30</v>
      </c>
      <c r="N857" s="11" t="b">
        <v>0</v>
      </c>
      <c r="O857" s="11">
        <v>47</v>
      </c>
      <c r="P857" s="11" t="b">
        <v>1</v>
      </c>
      <c r="Q857" s="11" t="s">
        <v>8277</v>
      </c>
      <c r="R857" s="18">
        <f t="shared" si="68"/>
        <v>1.0344827586206897</v>
      </c>
      <c r="S857" s="19">
        <f t="shared" si="69"/>
        <v>31.914893617021278</v>
      </c>
      <c r="T857" s="11" t="s">
        <v>8325</v>
      </c>
      <c r="U857" s="11" t="s">
        <v>8327</v>
      </c>
    </row>
    <row r="858" spans="1:21" ht="42.75" x14ac:dyDescent="0.45">
      <c r="A858" s="11">
        <v>856</v>
      </c>
      <c r="B858" s="16" t="s">
        <v>857</v>
      </c>
      <c r="C858" s="16" t="s">
        <v>4966</v>
      </c>
      <c r="D858" s="23">
        <v>250</v>
      </c>
      <c r="E858" s="23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7">
        <f t="shared" si="65"/>
        <v>42668.583333333336</v>
      </c>
      <c r="K858" s="11">
        <v>1472282956</v>
      </c>
      <c r="L858" s="17">
        <f t="shared" si="66"/>
        <v>42609.103657407402</v>
      </c>
      <c r="M858" s="21">
        <f t="shared" si="67"/>
        <v>59.479675925933407</v>
      </c>
      <c r="N858" s="11" t="b">
        <v>0</v>
      </c>
      <c r="O858" s="11">
        <v>28</v>
      </c>
      <c r="P858" s="11" t="b">
        <v>1</v>
      </c>
      <c r="Q858" s="11" t="s">
        <v>8277</v>
      </c>
      <c r="R858" s="18">
        <f t="shared" si="68"/>
        <v>2.1800000000000002</v>
      </c>
      <c r="S858" s="19">
        <f t="shared" si="69"/>
        <v>19.464285714285715</v>
      </c>
      <c r="T858" s="11" t="s">
        <v>8325</v>
      </c>
      <c r="U858" s="11" t="s">
        <v>8327</v>
      </c>
    </row>
    <row r="859" spans="1:21" ht="28.5" x14ac:dyDescent="0.45">
      <c r="A859" s="11">
        <v>857</v>
      </c>
      <c r="B859" s="16" t="s">
        <v>858</v>
      </c>
      <c r="C859" s="16" t="s">
        <v>4967</v>
      </c>
      <c r="D859" s="23">
        <v>1200</v>
      </c>
      <c r="E859" s="23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7">
        <f t="shared" si="65"/>
        <v>42333.414710648147</v>
      </c>
      <c r="K859" s="11">
        <v>1444831031</v>
      </c>
      <c r="L859" s="17">
        <f t="shared" si="66"/>
        <v>42291.373043981475</v>
      </c>
      <c r="M859" s="21">
        <f t="shared" si="67"/>
        <v>42.041666666671517</v>
      </c>
      <c r="N859" s="11" t="b">
        <v>0</v>
      </c>
      <c r="O859" s="11">
        <v>24</v>
      </c>
      <c r="P859" s="11" t="b">
        <v>1</v>
      </c>
      <c r="Q859" s="11" t="s">
        <v>8277</v>
      </c>
      <c r="R859" s="18">
        <f t="shared" si="68"/>
        <v>1</v>
      </c>
      <c r="S859" s="19">
        <f t="shared" si="69"/>
        <v>50</v>
      </c>
      <c r="T859" s="11" t="s">
        <v>8325</v>
      </c>
      <c r="U859" s="11" t="s">
        <v>8327</v>
      </c>
    </row>
    <row r="860" spans="1:21" ht="42.75" x14ac:dyDescent="0.45">
      <c r="A860" s="11">
        <v>858</v>
      </c>
      <c r="B860" s="16" t="s">
        <v>859</v>
      </c>
      <c r="C860" s="16" t="s">
        <v>4968</v>
      </c>
      <c r="D860" s="23">
        <v>1200</v>
      </c>
      <c r="E860" s="23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7">
        <f t="shared" si="65"/>
        <v>42109.749305555553</v>
      </c>
      <c r="K860" s="11">
        <v>1426528418</v>
      </c>
      <c r="L860" s="17">
        <f t="shared" si="66"/>
        <v>42079.537245370368</v>
      </c>
      <c r="M860" s="21">
        <f t="shared" si="67"/>
        <v>30.212060185185692</v>
      </c>
      <c r="N860" s="11" t="b">
        <v>0</v>
      </c>
      <c r="O860" s="11">
        <v>76</v>
      </c>
      <c r="P860" s="11" t="b">
        <v>1</v>
      </c>
      <c r="Q860" s="11" t="s">
        <v>8277</v>
      </c>
      <c r="R860" s="18">
        <f t="shared" si="68"/>
        <v>1.4400583333333332</v>
      </c>
      <c r="S860" s="19">
        <f t="shared" si="69"/>
        <v>22.737763157894737</v>
      </c>
      <c r="T860" s="11" t="s">
        <v>8325</v>
      </c>
      <c r="U860" s="11" t="s">
        <v>8327</v>
      </c>
    </row>
    <row r="861" spans="1:21" ht="42.75" x14ac:dyDescent="0.45">
      <c r="A861" s="11">
        <v>859</v>
      </c>
      <c r="B861" s="16" t="s">
        <v>860</v>
      </c>
      <c r="C861" s="16" t="s">
        <v>4969</v>
      </c>
      <c r="D861" s="23">
        <v>4000</v>
      </c>
      <c r="E861" s="23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7">
        <f t="shared" si="65"/>
        <v>42158.791666666664</v>
      </c>
      <c r="K861" s="11">
        <v>1430768468</v>
      </c>
      <c r="L861" s="17">
        <f t="shared" si="66"/>
        <v>42128.611898148149</v>
      </c>
      <c r="M861" s="21">
        <f t="shared" si="67"/>
        <v>30.17976851851563</v>
      </c>
      <c r="N861" s="11" t="b">
        <v>0</v>
      </c>
      <c r="O861" s="11">
        <v>98</v>
      </c>
      <c r="P861" s="11" t="b">
        <v>1</v>
      </c>
      <c r="Q861" s="11" t="s">
        <v>8277</v>
      </c>
      <c r="R861" s="18">
        <f t="shared" si="68"/>
        <v>1.0467500000000001</v>
      </c>
      <c r="S861" s="19">
        <f t="shared" si="69"/>
        <v>42.724489795918366</v>
      </c>
      <c r="T861" s="11" t="s">
        <v>8325</v>
      </c>
      <c r="U861" s="11" t="s">
        <v>8327</v>
      </c>
    </row>
    <row r="862" spans="1:21" ht="42.75" x14ac:dyDescent="0.45">
      <c r="A862" s="11">
        <v>860</v>
      </c>
      <c r="B862" s="16" t="s">
        <v>861</v>
      </c>
      <c r="C862" s="16" t="s">
        <v>4970</v>
      </c>
      <c r="D862" s="23">
        <v>14000</v>
      </c>
      <c r="E862" s="23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7">
        <f t="shared" si="65"/>
        <v>41600.316122685181</v>
      </c>
      <c r="K862" s="11">
        <v>1382528113</v>
      </c>
      <c r="L862" s="17">
        <f t="shared" si="66"/>
        <v>41570.274456018517</v>
      </c>
      <c r="M862" s="21">
        <f t="shared" si="67"/>
        <v>30.041666666664241</v>
      </c>
      <c r="N862" s="11" t="b">
        <v>0</v>
      </c>
      <c r="O862" s="11">
        <v>48</v>
      </c>
      <c r="P862" s="11" t="b">
        <v>0</v>
      </c>
      <c r="Q862" s="11" t="s">
        <v>8278</v>
      </c>
      <c r="R862" s="18">
        <f t="shared" si="68"/>
        <v>0.18142857142857144</v>
      </c>
      <c r="S862" s="19">
        <f t="shared" si="69"/>
        <v>52.916666666666664</v>
      </c>
      <c r="T862" s="11" t="s">
        <v>8325</v>
      </c>
      <c r="U862" s="11" t="s">
        <v>8328</v>
      </c>
    </row>
    <row r="863" spans="1:21" ht="42.75" x14ac:dyDescent="0.45">
      <c r="A863" s="11">
        <v>861</v>
      </c>
      <c r="B863" s="16" t="s">
        <v>862</v>
      </c>
      <c r="C863" s="16" t="s">
        <v>4971</v>
      </c>
      <c r="D863" s="23">
        <v>4500</v>
      </c>
      <c r="E863" s="23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7">
        <f t="shared" si="65"/>
        <v>42629.756990740738</v>
      </c>
      <c r="K863" s="11">
        <v>1471475404</v>
      </c>
      <c r="L863" s="17">
        <f t="shared" si="66"/>
        <v>42599.756990740738</v>
      </c>
      <c r="M863" s="21">
        <f t="shared" si="67"/>
        <v>30</v>
      </c>
      <c r="N863" s="11" t="b">
        <v>0</v>
      </c>
      <c r="O863" s="11">
        <v>2</v>
      </c>
      <c r="P863" s="11" t="b">
        <v>0</v>
      </c>
      <c r="Q863" s="11" t="s">
        <v>8278</v>
      </c>
      <c r="R863" s="18">
        <f t="shared" si="68"/>
        <v>2.2444444444444444E-2</v>
      </c>
      <c r="S863" s="19">
        <f t="shared" si="69"/>
        <v>50.5</v>
      </c>
      <c r="T863" s="11" t="s">
        <v>8325</v>
      </c>
      <c r="U863" s="11" t="s">
        <v>8328</v>
      </c>
    </row>
    <row r="864" spans="1:21" ht="42.75" x14ac:dyDescent="0.45">
      <c r="A864" s="11">
        <v>862</v>
      </c>
      <c r="B864" s="16" t="s">
        <v>863</v>
      </c>
      <c r="C864" s="16" t="s">
        <v>4972</v>
      </c>
      <c r="D864" s="23">
        <v>50000</v>
      </c>
      <c r="E864" s="23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7">
        <f t="shared" si="65"/>
        <v>41589.388287037036</v>
      </c>
      <c r="K864" s="11">
        <v>1381583948</v>
      </c>
      <c r="L864" s="17">
        <f t="shared" si="66"/>
        <v>41559.346620370365</v>
      </c>
      <c r="M864" s="21">
        <f t="shared" si="67"/>
        <v>30.041666666671517</v>
      </c>
      <c r="N864" s="11" t="b">
        <v>0</v>
      </c>
      <c r="O864" s="11">
        <v>4</v>
      </c>
      <c r="P864" s="11" t="b">
        <v>0</v>
      </c>
      <c r="Q864" s="11" t="s">
        <v>8278</v>
      </c>
      <c r="R864" s="18">
        <f t="shared" si="68"/>
        <v>3.3999999999999998E-3</v>
      </c>
      <c r="S864" s="19">
        <f t="shared" si="69"/>
        <v>42.5</v>
      </c>
      <c r="T864" s="11" t="s">
        <v>8325</v>
      </c>
      <c r="U864" s="11" t="s">
        <v>8328</v>
      </c>
    </row>
    <row r="865" spans="1:21" ht="42.75" x14ac:dyDescent="0.45">
      <c r="A865" s="11">
        <v>863</v>
      </c>
      <c r="B865" s="16" t="s">
        <v>864</v>
      </c>
      <c r="C865" s="16" t="s">
        <v>4973</v>
      </c>
      <c r="D865" s="23">
        <v>2000</v>
      </c>
      <c r="E865" s="23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7">
        <f t="shared" si="65"/>
        <v>40950.909328703703</v>
      </c>
      <c r="K865" s="11">
        <v>1326422966</v>
      </c>
      <c r="L865" s="17">
        <f t="shared" si="66"/>
        <v>40920.909328703703</v>
      </c>
      <c r="M865" s="21">
        <f t="shared" si="67"/>
        <v>30</v>
      </c>
      <c r="N865" s="11" t="b">
        <v>0</v>
      </c>
      <c r="O865" s="11">
        <v>5</v>
      </c>
      <c r="P865" s="11" t="b">
        <v>0</v>
      </c>
      <c r="Q865" s="11" t="s">
        <v>8278</v>
      </c>
      <c r="R865" s="18">
        <f t="shared" si="68"/>
        <v>4.4999999999999998E-2</v>
      </c>
      <c r="S865" s="19">
        <f t="shared" si="69"/>
        <v>18</v>
      </c>
      <c r="T865" s="11" t="s">
        <v>8325</v>
      </c>
      <c r="U865" s="11" t="s">
        <v>8328</v>
      </c>
    </row>
    <row r="866" spans="1:21" ht="42.75" x14ac:dyDescent="0.45">
      <c r="A866" s="11">
        <v>864</v>
      </c>
      <c r="B866" s="16" t="s">
        <v>865</v>
      </c>
      <c r="C866" s="16" t="s">
        <v>4974</v>
      </c>
      <c r="D866" s="23">
        <v>6500</v>
      </c>
      <c r="E866" s="23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7">
        <f t="shared" si="65"/>
        <v>41563.207638888889</v>
      </c>
      <c r="K866" s="11">
        <v>1379990038</v>
      </c>
      <c r="L866" s="17">
        <f t="shared" si="66"/>
        <v>41540.898587962962</v>
      </c>
      <c r="M866" s="21">
        <f t="shared" si="67"/>
        <v>22.309050925927295</v>
      </c>
      <c r="N866" s="11" t="b">
        <v>0</v>
      </c>
      <c r="O866" s="11">
        <v>79</v>
      </c>
      <c r="P866" s="11" t="b">
        <v>0</v>
      </c>
      <c r="Q866" s="11" t="s">
        <v>8278</v>
      </c>
      <c r="R866" s="18">
        <f t="shared" si="68"/>
        <v>0.41538461538461541</v>
      </c>
      <c r="S866" s="19">
        <f t="shared" si="69"/>
        <v>34.177215189873415</v>
      </c>
      <c r="T866" s="11" t="s">
        <v>8325</v>
      </c>
      <c r="U866" s="11" t="s">
        <v>8328</v>
      </c>
    </row>
    <row r="867" spans="1:21" ht="42.75" x14ac:dyDescent="0.45">
      <c r="A867" s="11">
        <v>865</v>
      </c>
      <c r="B867" s="16" t="s">
        <v>866</v>
      </c>
      <c r="C867" s="16" t="s">
        <v>4975</v>
      </c>
      <c r="D867" s="23">
        <v>2200</v>
      </c>
      <c r="E867" s="23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7">
        <f t="shared" si="65"/>
        <v>41290.564780092587</v>
      </c>
      <c r="K867" s="11">
        <v>1353177197</v>
      </c>
      <c r="L867" s="17">
        <f t="shared" si="66"/>
        <v>41230.564780092587</v>
      </c>
      <c r="M867" s="21">
        <f t="shared" si="67"/>
        <v>60</v>
      </c>
      <c r="N867" s="11" t="b">
        <v>0</v>
      </c>
      <c r="O867" s="11">
        <v>2</v>
      </c>
      <c r="P867" s="11" t="b">
        <v>0</v>
      </c>
      <c r="Q867" s="11" t="s">
        <v>8278</v>
      </c>
      <c r="R867" s="18">
        <f t="shared" si="68"/>
        <v>2.0454545454545454E-2</v>
      </c>
      <c r="S867" s="19">
        <f t="shared" si="69"/>
        <v>22.5</v>
      </c>
      <c r="T867" s="11" t="s">
        <v>8325</v>
      </c>
      <c r="U867" s="11" t="s">
        <v>8328</v>
      </c>
    </row>
    <row r="868" spans="1:21" ht="42.75" x14ac:dyDescent="0.45">
      <c r="A868" s="11">
        <v>866</v>
      </c>
      <c r="B868" s="16" t="s">
        <v>867</v>
      </c>
      <c r="C868" s="16" t="s">
        <v>4976</v>
      </c>
      <c r="D868" s="23">
        <v>3500</v>
      </c>
      <c r="E868" s="23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7">
        <f t="shared" si="65"/>
        <v>42063.423611111109</v>
      </c>
      <c r="K868" s="11">
        <v>1421853518</v>
      </c>
      <c r="L868" s="17">
        <f t="shared" si="66"/>
        <v>42025.429606481477</v>
      </c>
      <c r="M868" s="21">
        <f t="shared" si="67"/>
        <v>37.9940046296324</v>
      </c>
      <c r="N868" s="11" t="b">
        <v>0</v>
      </c>
      <c r="O868" s="11">
        <v>11</v>
      </c>
      <c r="P868" s="11" t="b">
        <v>0</v>
      </c>
      <c r="Q868" s="11" t="s">
        <v>8278</v>
      </c>
      <c r="R868" s="18">
        <f t="shared" si="68"/>
        <v>0.18285714285714286</v>
      </c>
      <c r="S868" s="19">
        <f t="shared" si="69"/>
        <v>58.18181818181818</v>
      </c>
      <c r="T868" s="11" t="s">
        <v>8325</v>
      </c>
      <c r="U868" s="11" t="s">
        <v>8328</v>
      </c>
    </row>
    <row r="869" spans="1:21" ht="42.75" x14ac:dyDescent="0.45">
      <c r="A869" s="11">
        <v>867</v>
      </c>
      <c r="B869" s="16" t="s">
        <v>868</v>
      </c>
      <c r="C869" s="16" t="s">
        <v>4977</v>
      </c>
      <c r="D869" s="23">
        <v>5000</v>
      </c>
      <c r="E869" s="23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7">
        <f t="shared" si="65"/>
        <v>40147.999305555553</v>
      </c>
      <c r="K869" s="11">
        <v>1254450706</v>
      </c>
      <c r="L869" s="17">
        <f t="shared" si="66"/>
        <v>40087.897060185183</v>
      </c>
      <c r="M869" s="21">
        <f t="shared" si="67"/>
        <v>60.102245370369928</v>
      </c>
      <c r="N869" s="11" t="b">
        <v>0</v>
      </c>
      <c r="O869" s="11">
        <v>11</v>
      </c>
      <c r="P869" s="11" t="b">
        <v>0</v>
      </c>
      <c r="Q869" s="11" t="s">
        <v>8278</v>
      </c>
      <c r="R869" s="18">
        <f t="shared" si="68"/>
        <v>0.2402</v>
      </c>
      <c r="S869" s="19">
        <f t="shared" si="69"/>
        <v>109.18181818181819</v>
      </c>
      <c r="T869" s="11" t="s">
        <v>8325</v>
      </c>
      <c r="U869" s="11" t="s">
        <v>8328</v>
      </c>
    </row>
    <row r="870" spans="1:21" ht="57" x14ac:dyDescent="0.45">
      <c r="A870" s="11">
        <v>868</v>
      </c>
      <c r="B870" s="16" t="s">
        <v>869</v>
      </c>
      <c r="C870" s="16" t="s">
        <v>4978</v>
      </c>
      <c r="D870" s="23">
        <v>45000</v>
      </c>
      <c r="E870" s="23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7">
        <f t="shared" si="65"/>
        <v>41645.819421296292</v>
      </c>
      <c r="K870" s="11">
        <v>1386463198</v>
      </c>
      <c r="L870" s="17">
        <f t="shared" si="66"/>
        <v>41615.819421296292</v>
      </c>
      <c r="M870" s="21">
        <f t="shared" si="67"/>
        <v>30</v>
      </c>
      <c r="N870" s="11" t="b">
        <v>0</v>
      </c>
      <c r="O870" s="11">
        <v>1</v>
      </c>
      <c r="P870" s="11" t="b">
        <v>0</v>
      </c>
      <c r="Q870" s="11" t="s">
        <v>8278</v>
      </c>
      <c r="R870" s="18">
        <f t="shared" si="68"/>
        <v>1.1111111111111111E-3</v>
      </c>
      <c r="S870" s="19">
        <f t="shared" si="69"/>
        <v>50</v>
      </c>
      <c r="T870" s="11" t="s">
        <v>8325</v>
      </c>
      <c r="U870" s="11" t="s">
        <v>8328</v>
      </c>
    </row>
    <row r="871" spans="1:21" ht="57" x14ac:dyDescent="0.45">
      <c r="A871" s="11">
        <v>869</v>
      </c>
      <c r="B871" s="16" t="s">
        <v>870</v>
      </c>
      <c r="C871" s="16" t="s">
        <v>4979</v>
      </c>
      <c r="D871" s="23">
        <v>8800</v>
      </c>
      <c r="E871" s="23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7">
        <f t="shared" si="65"/>
        <v>41372.595567129625</v>
      </c>
      <c r="K871" s="11">
        <v>1362860257</v>
      </c>
      <c r="L871" s="17">
        <f t="shared" si="66"/>
        <v>41342.637233796289</v>
      </c>
      <c r="M871" s="21">
        <f t="shared" si="67"/>
        <v>29.958333333335759</v>
      </c>
      <c r="N871" s="11" t="b">
        <v>0</v>
      </c>
      <c r="O871" s="11">
        <v>3</v>
      </c>
      <c r="P871" s="11" t="b">
        <v>0</v>
      </c>
      <c r="Q871" s="11" t="s">
        <v>8278</v>
      </c>
      <c r="R871" s="18">
        <f t="shared" si="68"/>
        <v>0.11818181818181818</v>
      </c>
      <c r="S871" s="19">
        <f t="shared" si="69"/>
        <v>346.66666666666669</v>
      </c>
      <c r="T871" s="11" t="s">
        <v>8325</v>
      </c>
      <c r="U871" s="11" t="s">
        <v>8328</v>
      </c>
    </row>
    <row r="872" spans="1:21" ht="42.75" x14ac:dyDescent="0.45">
      <c r="A872" s="11">
        <v>870</v>
      </c>
      <c r="B872" s="16" t="s">
        <v>871</v>
      </c>
      <c r="C872" s="16" t="s">
        <v>4980</v>
      </c>
      <c r="D872" s="23">
        <v>20000</v>
      </c>
      <c r="E872" s="23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7">
        <f t="shared" si="65"/>
        <v>41517.813923611109</v>
      </c>
      <c r="K872" s="11">
        <v>1375403523</v>
      </c>
      <c r="L872" s="17">
        <f t="shared" si="66"/>
        <v>41487.813923611109</v>
      </c>
      <c r="M872" s="21">
        <f t="shared" si="67"/>
        <v>30</v>
      </c>
      <c r="N872" s="11" t="b">
        <v>0</v>
      </c>
      <c r="O872" s="11">
        <v>5</v>
      </c>
      <c r="P872" s="11" t="b">
        <v>0</v>
      </c>
      <c r="Q872" s="11" t="s">
        <v>8278</v>
      </c>
      <c r="R872" s="18">
        <f t="shared" si="68"/>
        <v>3.0999999999999999E-3</v>
      </c>
      <c r="S872" s="19">
        <f t="shared" si="69"/>
        <v>12.4</v>
      </c>
      <c r="T872" s="11" t="s">
        <v>8325</v>
      </c>
      <c r="U872" s="11" t="s">
        <v>8328</v>
      </c>
    </row>
    <row r="873" spans="1:21" ht="42.75" x14ac:dyDescent="0.45">
      <c r="A873" s="11">
        <v>871</v>
      </c>
      <c r="B873" s="16" t="s">
        <v>872</v>
      </c>
      <c r="C873" s="16" t="s">
        <v>4981</v>
      </c>
      <c r="D873" s="23">
        <v>6000</v>
      </c>
      <c r="E873" s="23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7">
        <f t="shared" si="65"/>
        <v>41607.394618055558</v>
      </c>
      <c r="K873" s="11">
        <v>1383139695</v>
      </c>
      <c r="L873" s="17">
        <f t="shared" si="66"/>
        <v>41577.352951388886</v>
      </c>
      <c r="M873" s="21">
        <f t="shared" si="67"/>
        <v>30.041666666671517</v>
      </c>
      <c r="N873" s="11" t="b">
        <v>0</v>
      </c>
      <c r="O873" s="11">
        <v>12</v>
      </c>
      <c r="P873" s="11" t="b">
        <v>0</v>
      </c>
      <c r="Q873" s="11" t="s">
        <v>8278</v>
      </c>
      <c r="R873" s="18">
        <f t="shared" si="68"/>
        <v>5.4166666666666669E-2</v>
      </c>
      <c r="S873" s="19">
        <f t="shared" si="69"/>
        <v>27.083333333333332</v>
      </c>
      <c r="T873" s="11" t="s">
        <v>8325</v>
      </c>
      <c r="U873" s="11" t="s">
        <v>8328</v>
      </c>
    </row>
    <row r="874" spans="1:21" ht="42.75" x14ac:dyDescent="0.45">
      <c r="A874" s="11">
        <v>872</v>
      </c>
      <c r="B874" s="16" t="s">
        <v>873</v>
      </c>
      <c r="C874" s="16" t="s">
        <v>4982</v>
      </c>
      <c r="D874" s="23">
        <v>8000</v>
      </c>
      <c r="E874" s="23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7">
        <f t="shared" si="65"/>
        <v>40612.617210648146</v>
      </c>
      <c r="K874" s="11">
        <v>1295898527</v>
      </c>
      <c r="L874" s="17">
        <f t="shared" si="66"/>
        <v>40567.617210648146</v>
      </c>
      <c r="M874" s="21">
        <f t="shared" si="67"/>
        <v>45</v>
      </c>
      <c r="N874" s="11" t="b">
        <v>0</v>
      </c>
      <c r="O874" s="11">
        <v>2</v>
      </c>
      <c r="P874" s="11" t="b">
        <v>0</v>
      </c>
      <c r="Q874" s="11" t="s">
        <v>8278</v>
      </c>
      <c r="R874" s="18">
        <f t="shared" si="68"/>
        <v>8.1250000000000003E-3</v>
      </c>
      <c r="S874" s="19">
        <f t="shared" si="69"/>
        <v>32.5</v>
      </c>
      <c r="T874" s="11" t="s">
        <v>8325</v>
      </c>
      <c r="U874" s="11" t="s">
        <v>8328</v>
      </c>
    </row>
    <row r="875" spans="1:21" ht="28.5" x14ac:dyDescent="0.45">
      <c r="A875" s="11">
        <v>873</v>
      </c>
      <c r="B875" s="16" t="s">
        <v>874</v>
      </c>
      <c r="C875" s="16" t="s">
        <v>4983</v>
      </c>
      <c r="D875" s="23">
        <v>3500</v>
      </c>
      <c r="E875" s="23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7">
        <f t="shared" si="65"/>
        <v>41224.000462962962</v>
      </c>
      <c r="K875" s="11">
        <v>1349150440</v>
      </c>
      <c r="L875" s="17">
        <f t="shared" si="66"/>
        <v>41183.958796296291</v>
      </c>
      <c r="M875" s="21">
        <f t="shared" si="67"/>
        <v>40.041666666671517</v>
      </c>
      <c r="N875" s="11" t="b">
        <v>0</v>
      </c>
      <c r="O875" s="11">
        <v>5</v>
      </c>
      <c r="P875" s="11" t="b">
        <v>0</v>
      </c>
      <c r="Q875" s="11" t="s">
        <v>8278</v>
      </c>
      <c r="R875" s="18">
        <f t="shared" si="68"/>
        <v>1.2857142857142857E-2</v>
      </c>
      <c r="S875" s="19">
        <f t="shared" si="69"/>
        <v>9</v>
      </c>
      <c r="T875" s="11" t="s">
        <v>8325</v>
      </c>
      <c r="U875" s="11" t="s">
        <v>8328</v>
      </c>
    </row>
    <row r="876" spans="1:21" ht="57" x14ac:dyDescent="0.45">
      <c r="A876" s="11">
        <v>874</v>
      </c>
      <c r="B876" s="16" t="s">
        <v>875</v>
      </c>
      <c r="C876" s="16" t="s">
        <v>4984</v>
      </c>
      <c r="D876" s="23">
        <v>3000</v>
      </c>
      <c r="E876" s="23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7">
        <f t="shared" si="65"/>
        <v>41398.375393518516</v>
      </c>
      <c r="K876" s="11">
        <v>1365084034</v>
      </c>
      <c r="L876" s="17">
        <f t="shared" si="66"/>
        <v>41368.375393518516</v>
      </c>
      <c r="M876" s="21">
        <f t="shared" si="67"/>
        <v>30</v>
      </c>
      <c r="N876" s="11" t="b">
        <v>0</v>
      </c>
      <c r="O876" s="11">
        <v>21</v>
      </c>
      <c r="P876" s="11" t="b">
        <v>0</v>
      </c>
      <c r="Q876" s="11" t="s">
        <v>8278</v>
      </c>
      <c r="R876" s="18">
        <f t="shared" si="68"/>
        <v>0.24333333333333335</v>
      </c>
      <c r="S876" s="19">
        <f t="shared" si="69"/>
        <v>34.761904761904759</v>
      </c>
      <c r="T876" s="11" t="s">
        <v>8325</v>
      </c>
      <c r="U876" s="11" t="s">
        <v>8328</v>
      </c>
    </row>
    <row r="877" spans="1:21" ht="57" x14ac:dyDescent="0.45">
      <c r="A877" s="11">
        <v>875</v>
      </c>
      <c r="B877" s="16" t="s">
        <v>876</v>
      </c>
      <c r="C877" s="16" t="s">
        <v>4985</v>
      </c>
      <c r="D877" s="23">
        <v>5000</v>
      </c>
      <c r="E877" s="23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7">
        <f t="shared" si="65"/>
        <v>42268.515405092585</v>
      </c>
      <c r="K877" s="11">
        <v>1441128131</v>
      </c>
      <c r="L877" s="17">
        <f t="shared" si="66"/>
        <v>42248.515405092585</v>
      </c>
      <c r="M877" s="21">
        <f t="shared" si="67"/>
        <v>20</v>
      </c>
      <c r="N877" s="11" t="b">
        <v>0</v>
      </c>
      <c r="O877" s="11">
        <v>0</v>
      </c>
      <c r="P877" s="11" t="b">
        <v>0</v>
      </c>
      <c r="Q877" s="11" t="s">
        <v>8278</v>
      </c>
      <c r="R877" s="18">
        <f t="shared" si="68"/>
        <v>0</v>
      </c>
      <c r="S877" s="19" t="e">
        <f t="shared" si="69"/>
        <v>#DIV/0!</v>
      </c>
      <c r="T877" s="11" t="s">
        <v>8325</v>
      </c>
      <c r="U877" s="11" t="s">
        <v>8328</v>
      </c>
    </row>
    <row r="878" spans="1:21" ht="28.5" x14ac:dyDescent="0.45">
      <c r="A878" s="11">
        <v>876</v>
      </c>
      <c r="B878" s="16" t="s">
        <v>877</v>
      </c>
      <c r="C878" s="16" t="s">
        <v>4986</v>
      </c>
      <c r="D878" s="23">
        <v>3152</v>
      </c>
      <c r="E878" s="23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7">
        <f t="shared" si="65"/>
        <v>41309.288506944438</v>
      </c>
      <c r="K878" s="11">
        <v>1357127727</v>
      </c>
      <c r="L878" s="17">
        <f t="shared" si="66"/>
        <v>41276.288506944438</v>
      </c>
      <c r="M878" s="21">
        <f t="shared" si="67"/>
        <v>33</v>
      </c>
      <c r="N878" s="11" t="b">
        <v>0</v>
      </c>
      <c r="O878" s="11">
        <v>45</v>
      </c>
      <c r="P878" s="11" t="b">
        <v>0</v>
      </c>
      <c r="Q878" s="11" t="s">
        <v>8278</v>
      </c>
      <c r="R878" s="18">
        <f t="shared" si="68"/>
        <v>0.40799492385786801</v>
      </c>
      <c r="S878" s="19">
        <f t="shared" si="69"/>
        <v>28.577777777777779</v>
      </c>
      <c r="T878" s="11" t="s">
        <v>8325</v>
      </c>
      <c r="U878" s="11" t="s">
        <v>8328</v>
      </c>
    </row>
    <row r="879" spans="1:21" ht="42.75" x14ac:dyDescent="0.45">
      <c r="A879" s="11">
        <v>877</v>
      </c>
      <c r="B879" s="16" t="s">
        <v>878</v>
      </c>
      <c r="C879" s="16" t="s">
        <v>4987</v>
      </c>
      <c r="D879" s="23">
        <v>2000</v>
      </c>
      <c r="E879" s="23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7">
        <f t="shared" si="65"/>
        <v>41627.580555555549</v>
      </c>
      <c r="K879" s="11">
        <v>1384887360</v>
      </c>
      <c r="L879" s="17">
        <f t="shared" si="66"/>
        <v>41597.580555555549</v>
      </c>
      <c r="M879" s="21">
        <f t="shared" si="67"/>
        <v>30</v>
      </c>
      <c r="N879" s="11" t="b">
        <v>0</v>
      </c>
      <c r="O879" s="11">
        <v>29</v>
      </c>
      <c r="P879" s="11" t="b">
        <v>0</v>
      </c>
      <c r="Q879" s="11" t="s">
        <v>8278</v>
      </c>
      <c r="R879" s="18">
        <f t="shared" si="68"/>
        <v>0.67549999999999999</v>
      </c>
      <c r="S879" s="19">
        <f t="shared" si="69"/>
        <v>46.586206896551722</v>
      </c>
      <c r="T879" s="11" t="s">
        <v>8325</v>
      </c>
      <c r="U879" s="11" t="s">
        <v>8328</v>
      </c>
    </row>
    <row r="880" spans="1:21" ht="42.75" x14ac:dyDescent="0.45">
      <c r="A880" s="11">
        <v>878</v>
      </c>
      <c r="B880" s="16" t="s">
        <v>879</v>
      </c>
      <c r="C880" s="16" t="s">
        <v>4988</v>
      </c>
      <c r="D880" s="23">
        <v>5000</v>
      </c>
      <c r="E880" s="23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7">
        <f t="shared" si="65"/>
        <v>40535.024583333332</v>
      </c>
      <c r="K880" s="11">
        <v>1290490524</v>
      </c>
      <c r="L880" s="17">
        <f t="shared" si="66"/>
        <v>40505.024583333332</v>
      </c>
      <c r="M880" s="21">
        <f t="shared" si="67"/>
        <v>30</v>
      </c>
      <c r="N880" s="11" t="b">
        <v>0</v>
      </c>
      <c r="O880" s="11">
        <v>2</v>
      </c>
      <c r="P880" s="11" t="b">
        <v>0</v>
      </c>
      <c r="Q880" s="11" t="s">
        <v>8278</v>
      </c>
      <c r="R880" s="18">
        <f t="shared" si="68"/>
        <v>1.2999999999999999E-2</v>
      </c>
      <c r="S880" s="19">
        <f t="shared" si="69"/>
        <v>32.5</v>
      </c>
      <c r="T880" s="11" t="s">
        <v>8325</v>
      </c>
      <c r="U880" s="11" t="s">
        <v>8328</v>
      </c>
    </row>
    <row r="881" spans="1:21" ht="42.75" x14ac:dyDescent="0.45">
      <c r="A881" s="11">
        <v>879</v>
      </c>
      <c r="B881" s="16" t="s">
        <v>880</v>
      </c>
      <c r="C881" s="16" t="s">
        <v>4989</v>
      </c>
      <c r="D881" s="23">
        <v>2100</v>
      </c>
      <c r="E881" s="23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7">
        <f t="shared" si="65"/>
        <v>41058.621585648143</v>
      </c>
      <c r="K881" s="11">
        <v>1336506905</v>
      </c>
      <c r="L881" s="17">
        <f t="shared" si="66"/>
        <v>41037.621585648143</v>
      </c>
      <c r="M881" s="21">
        <f t="shared" si="67"/>
        <v>21</v>
      </c>
      <c r="N881" s="11" t="b">
        <v>0</v>
      </c>
      <c r="O881" s="11">
        <v>30</v>
      </c>
      <c r="P881" s="11" t="b">
        <v>0</v>
      </c>
      <c r="Q881" s="11" t="s">
        <v>8278</v>
      </c>
      <c r="R881" s="18">
        <f t="shared" si="68"/>
        <v>0.30666666666666664</v>
      </c>
      <c r="S881" s="19">
        <f t="shared" si="69"/>
        <v>21.466666666666665</v>
      </c>
      <c r="T881" s="11" t="s">
        <v>8325</v>
      </c>
      <c r="U881" s="11" t="s">
        <v>8328</v>
      </c>
    </row>
    <row r="882" spans="1:21" ht="42.75" x14ac:dyDescent="0.45">
      <c r="A882" s="11">
        <v>880</v>
      </c>
      <c r="B882" s="16" t="s">
        <v>881</v>
      </c>
      <c r="C882" s="16" t="s">
        <v>4990</v>
      </c>
      <c r="D882" s="23">
        <v>3780</v>
      </c>
      <c r="E882" s="23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7">
        <f t="shared" si="65"/>
        <v>41212.112708333334</v>
      </c>
      <c r="K882" s="11">
        <v>1348731738</v>
      </c>
      <c r="L882" s="17">
        <f t="shared" si="66"/>
        <v>41179.112708333334</v>
      </c>
      <c r="M882" s="21">
        <f t="shared" si="67"/>
        <v>33</v>
      </c>
      <c r="N882" s="11" t="b">
        <v>0</v>
      </c>
      <c r="O882" s="11">
        <v>8</v>
      </c>
      <c r="P882" s="11" t="b">
        <v>0</v>
      </c>
      <c r="Q882" s="11" t="s">
        <v>8279</v>
      </c>
      <c r="R882" s="18">
        <f t="shared" si="68"/>
        <v>2.9894179894179893E-2</v>
      </c>
      <c r="S882" s="19">
        <f t="shared" si="69"/>
        <v>14.125</v>
      </c>
      <c r="T882" s="11" t="s">
        <v>8325</v>
      </c>
      <c r="U882" s="11" t="s">
        <v>8329</v>
      </c>
    </row>
    <row r="883" spans="1:21" ht="42.75" x14ac:dyDescent="0.45">
      <c r="A883" s="11">
        <v>881</v>
      </c>
      <c r="B883" s="16" t="s">
        <v>882</v>
      </c>
      <c r="C883" s="16" t="s">
        <v>4991</v>
      </c>
      <c r="D883" s="23">
        <v>3750</v>
      </c>
      <c r="E883" s="23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7">
        <f t="shared" si="65"/>
        <v>40922.042662037034</v>
      </c>
      <c r="K883" s="11">
        <v>1322632886</v>
      </c>
      <c r="L883" s="17">
        <f t="shared" si="66"/>
        <v>40877.042662037034</v>
      </c>
      <c r="M883" s="21">
        <f t="shared" si="67"/>
        <v>45</v>
      </c>
      <c r="N883" s="11" t="b">
        <v>0</v>
      </c>
      <c r="O883" s="11">
        <v>1</v>
      </c>
      <c r="P883" s="11" t="b">
        <v>0</v>
      </c>
      <c r="Q883" s="11" t="s">
        <v>8279</v>
      </c>
      <c r="R883" s="18">
        <f t="shared" si="68"/>
        <v>8.0000000000000002E-3</v>
      </c>
      <c r="S883" s="19">
        <f t="shared" si="69"/>
        <v>30</v>
      </c>
      <c r="T883" s="11" t="s">
        <v>8325</v>
      </c>
      <c r="U883" s="11" t="s">
        <v>8329</v>
      </c>
    </row>
    <row r="884" spans="1:21" ht="42.75" x14ac:dyDescent="0.45">
      <c r="A884" s="11">
        <v>882</v>
      </c>
      <c r="B884" s="16" t="s">
        <v>883</v>
      </c>
      <c r="C884" s="16" t="s">
        <v>4992</v>
      </c>
      <c r="D884" s="23">
        <v>1500</v>
      </c>
      <c r="E884" s="23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7">
        <f t="shared" si="65"/>
        <v>40792.652199074073</v>
      </c>
      <c r="K884" s="11">
        <v>1312490350</v>
      </c>
      <c r="L884" s="17">
        <f t="shared" si="66"/>
        <v>40759.652199074073</v>
      </c>
      <c r="M884" s="21">
        <f t="shared" si="67"/>
        <v>33</v>
      </c>
      <c r="N884" s="11" t="b">
        <v>0</v>
      </c>
      <c r="O884" s="11">
        <v>14</v>
      </c>
      <c r="P884" s="11" t="b">
        <v>0</v>
      </c>
      <c r="Q884" s="11" t="s">
        <v>8279</v>
      </c>
      <c r="R884" s="18">
        <f t="shared" si="68"/>
        <v>0.20133333333333334</v>
      </c>
      <c r="S884" s="19">
        <f t="shared" si="69"/>
        <v>21.571428571428573</v>
      </c>
      <c r="T884" s="11" t="s">
        <v>8325</v>
      </c>
      <c r="U884" s="11" t="s">
        <v>8329</v>
      </c>
    </row>
    <row r="885" spans="1:21" ht="42.75" x14ac:dyDescent="0.45">
      <c r="A885" s="11">
        <v>883</v>
      </c>
      <c r="B885" s="16" t="s">
        <v>884</v>
      </c>
      <c r="C885" s="16" t="s">
        <v>4993</v>
      </c>
      <c r="D885" s="23">
        <v>5000</v>
      </c>
      <c r="E885" s="23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7">
        <f t="shared" si="65"/>
        <v>42431.727256944439</v>
      </c>
      <c r="K885" s="11">
        <v>1451773635</v>
      </c>
      <c r="L885" s="17">
        <f t="shared" si="66"/>
        <v>42371.727256944439</v>
      </c>
      <c r="M885" s="21">
        <f t="shared" si="67"/>
        <v>60</v>
      </c>
      <c r="N885" s="11" t="b">
        <v>0</v>
      </c>
      <c r="O885" s="11">
        <v>24</v>
      </c>
      <c r="P885" s="11" t="b">
        <v>0</v>
      </c>
      <c r="Q885" s="11" t="s">
        <v>8279</v>
      </c>
      <c r="R885" s="18">
        <f t="shared" si="68"/>
        <v>0.4002</v>
      </c>
      <c r="S885" s="19">
        <f t="shared" si="69"/>
        <v>83.375</v>
      </c>
      <c r="T885" s="11" t="s">
        <v>8325</v>
      </c>
      <c r="U885" s="11" t="s">
        <v>8329</v>
      </c>
    </row>
    <row r="886" spans="1:21" ht="42.75" x14ac:dyDescent="0.45">
      <c r="A886" s="11">
        <v>884</v>
      </c>
      <c r="B886" s="16" t="s">
        <v>885</v>
      </c>
      <c r="C886" s="16" t="s">
        <v>4994</v>
      </c>
      <c r="D886" s="23">
        <v>2000</v>
      </c>
      <c r="E886" s="23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7">
        <f t="shared" si="65"/>
        <v>41040.896527777775</v>
      </c>
      <c r="K886" s="11">
        <v>1331666146</v>
      </c>
      <c r="L886" s="17">
        <f t="shared" si="66"/>
        <v>40981.594282407408</v>
      </c>
      <c r="M886" s="21">
        <f t="shared" si="67"/>
        <v>59.302245370367018</v>
      </c>
      <c r="N886" s="11" t="b">
        <v>0</v>
      </c>
      <c r="O886" s="11">
        <v>2</v>
      </c>
      <c r="P886" s="11" t="b">
        <v>0</v>
      </c>
      <c r="Q886" s="11" t="s">
        <v>8279</v>
      </c>
      <c r="R886" s="18">
        <f t="shared" si="68"/>
        <v>0.01</v>
      </c>
      <c r="S886" s="19">
        <f t="shared" si="69"/>
        <v>10</v>
      </c>
      <c r="T886" s="11" t="s">
        <v>8325</v>
      </c>
      <c r="U886" s="11" t="s">
        <v>8329</v>
      </c>
    </row>
    <row r="887" spans="1:21" ht="42.75" x14ac:dyDescent="0.45">
      <c r="A887" s="11">
        <v>885</v>
      </c>
      <c r="B887" s="16" t="s">
        <v>886</v>
      </c>
      <c r="C887" s="16" t="s">
        <v>4995</v>
      </c>
      <c r="D887" s="23">
        <v>1000</v>
      </c>
      <c r="E887" s="23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7">
        <f t="shared" si="65"/>
        <v>42734.732766203706</v>
      </c>
      <c r="K887" s="11">
        <v>1481322911</v>
      </c>
      <c r="L887" s="17">
        <f t="shared" si="66"/>
        <v>42713.732766203706</v>
      </c>
      <c r="M887" s="21">
        <f t="shared" si="67"/>
        <v>21</v>
      </c>
      <c r="N887" s="11" t="b">
        <v>0</v>
      </c>
      <c r="O887" s="11">
        <v>21</v>
      </c>
      <c r="P887" s="11" t="b">
        <v>0</v>
      </c>
      <c r="Q887" s="11" t="s">
        <v>8279</v>
      </c>
      <c r="R887" s="18">
        <f t="shared" si="68"/>
        <v>0.75</v>
      </c>
      <c r="S887" s="19">
        <f t="shared" si="69"/>
        <v>35.714285714285715</v>
      </c>
      <c r="T887" s="11" t="s">
        <v>8325</v>
      </c>
      <c r="U887" s="11" t="s">
        <v>8329</v>
      </c>
    </row>
    <row r="888" spans="1:21" ht="42.75" x14ac:dyDescent="0.45">
      <c r="A888" s="11">
        <v>886</v>
      </c>
      <c r="B888" s="16" t="s">
        <v>887</v>
      </c>
      <c r="C888" s="16" t="s">
        <v>4996</v>
      </c>
      <c r="D888" s="23">
        <v>500</v>
      </c>
      <c r="E888" s="23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7">
        <f t="shared" si="65"/>
        <v>42628.662187499998</v>
      </c>
      <c r="K888" s="11">
        <v>1471812813</v>
      </c>
      <c r="L888" s="17">
        <f t="shared" si="66"/>
        <v>42603.662187499998</v>
      </c>
      <c r="M888" s="21">
        <f t="shared" si="67"/>
        <v>25</v>
      </c>
      <c r="N888" s="11" t="b">
        <v>0</v>
      </c>
      <c r="O888" s="11">
        <v>7</v>
      </c>
      <c r="P888" s="11" t="b">
        <v>0</v>
      </c>
      <c r="Q888" s="11" t="s">
        <v>8279</v>
      </c>
      <c r="R888" s="18">
        <f t="shared" si="68"/>
        <v>0.41</v>
      </c>
      <c r="S888" s="19">
        <f t="shared" si="69"/>
        <v>29.285714285714285</v>
      </c>
      <c r="T888" s="11" t="s">
        <v>8325</v>
      </c>
      <c r="U888" s="11" t="s">
        <v>8329</v>
      </c>
    </row>
    <row r="889" spans="1:21" ht="42.75" x14ac:dyDescent="0.45">
      <c r="A889" s="11">
        <v>887</v>
      </c>
      <c r="B889" s="16" t="s">
        <v>888</v>
      </c>
      <c r="C889" s="16" t="s">
        <v>4997</v>
      </c>
      <c r="D889" s="23">
        <v>1000</v>
      </c>
      <c r="E889" s="23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7">
        <f t="shared" si="65"/>
        <v>41056.75063657407</v>
      </c>
      <c r="K889" s="11">
        <v>1335567655</v>
      </c>
      <c r="L889" s="17">
        <f t="shared" si="66"/>
        <v>41026.75063657407</v>
      </c>
      <c r="M889" s="21">
        <f t="shared" si="67"/>
        <v>30</v>
      </c>
      <c r="N889" s="11" t="b">
        <v>0</v>
      </c>
      <c r="O889" s="11">
        <v>0</v>
      </c>
      <c r="P889" s="11" t="b">
        <v>0</v>
      </c>
      <c r="Q889" s="11" t="s">
        <v>8279</v>
      </c>
      <c r="R889" s="18">
        <f t="shared" si="68"/>
        <v>0</v>
      </c>
      <c r="S889" s="19" t="e">
        <f t="shared" si="69"/>
        <v>#DIV/0!</v>
      </c>
      <c r="T889" s="11" t="s">
        <v>8325</v>
      </c>
      <c r="U889" s="11" t="s">
        <v>8329</v>
      </c>
    </row>
    <row r="890" spans="1:21" ht="57" x14ac:dyDescent="0.45">
      <c r="A890" s="11">
        <v>888</v>
      </c>
      <c r="B890" s="16" t="s">
        <v>889</v>
      </c>
      <c r="C890" s="16" t="s">
        <v>4998</v>
      </c>
      <c r="D890" s="23">
        <v>1000</v>
      </c>
      <c r="E890" s="23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7">
        <f t="shared" si="65"/>
        <v>40787.041666666664</v>
      </c>
      <c r="K890" s="11">
        <v>1311789885</v>
      </c>
      <c r="L890" s="17">
        <f t="shared" si="66"/>
        <v>40751.544965277775</v>
      </c>
      <c r="M890" s="21">
        <f t="shared" si="67"/>
        <v>35.496701388889051</v>
      </c>
      <c r="N890" s="11" t="b">
        <v>0</v>
      </c>
      <c r="O890" s="11">
        <v>4</v>
      </c>
      <c r="P890" s="11" t="b">
        <v>0</v>
      </c>
      <c r="Q890" s="11" t="s">
        <v>8279</v>
      </c>
      <c r="R890" s="18">
        <f t="shared" si="68"/>
        <v>7.1999999999999995E-2</v>
      </c>
      <c r="S890" s="19">
        <f t="shared" si="69"/>
        <v>18</v>
      </c>
      <c r="T890" s="11" t="s">
        <v>8325</v>
      </c>
      <c r="U890" s="11" t="s">
        <v>8329</v>
      </c>
    </row>
    <row r="891" spans="1:21" ht="42.75" x14ac:dyDescent="0.45">
      <c r="A891" s="11">
        <v>889</v>
      </c>
      <c r="B891" s="16" t="s">
        <v>890</v>
      </c>
      <c r="C891" s="16" t="s">
        <v>4999</v>
      </c>
      <c r="D891" s="23">
        <v>25000</v>
      </c>
      <c r="E891" s="23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7">
        <f t="shared" si="65"/>
        <v>41917.575729166667</v>
      </c>
      <c r="K891" s="11">
        <v>1409942943</v>
      </c>
      <c r="L891" s="17">
        <f t="shared" si="66"/>
        <v>41887.575729166667</v>
      </c>
      <c r="M891" s="21">
        <f t="shared" si="67"/>
        <v>30</v>
      </c>
      <c r="N891" s="11" t="b">
        <v>0</v>
      </c>
      <c r="O891" s="11">
        <v>32</v>
      </c>
      <c r="P891" s="11" t="b">
        <v>0</v>
      </c>
      <c r="Q891" s="11" t="s">
        <v>8279</v>
      </c>
      <c r="R891" s="18">
        <f t="shared" si="68"/>
        <v>9.4412800000000005E-2</v>
      </c>
      <c r="S891" s="19">
        <f t="shared" si="69"/>
        <v>73.760000000000005</v>
      </c>
      <c r="T891" s="11" t="s">
        <v>8325</v>
      </c>
      <c r="U891" s="11" t="s">
        <v>8329</v>
      </c>
    </row>
    <row r="892" spans="1:21" ht="42.75" x14ac:dyDescent="0.45">
      <c r="A892" s="11">
        <v>890</v>
      </c>
      <c r="B892" s="16" t="s">
        <v>891</v>
      </c>
      <c r="C892" s="16" t="s">
        <v>5000</v>
      </c>
      <c r="D892" s="23">
        <v>3000</v>
      </c>
      <c r="E892" s="23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7">
        <f t="shared" si="65"/>
        <v>41599.532164351847</v>
      </c>
      <c r="K892" s="11">
        <v>1382460379</v>
      </c>
      <c r="L892" s="17">
        <f t="shared" si="66"/>
        <v>41569.490497685183</v>
      </c>
      <c r="M892" s="21">
        <f t="shared" si="67"/>
        <v>30.041666666664241</v>
      </c>
      <c r="N892" s="11" t="b">
        <v>0</v>
      </c>
      <c r="O892" s="11">
        <v>4</v>
      </c>
      <c r="P892" s="11" t="b">
        <v>0</v>
      </c>
      <c r="Q892" s="11" t="s">
        <v>8279</v>
      </c>
      <c r="R892" s="18">
        <f t="shared" si="68"/>
        <v>4.1666666666666664E-2</v>
      </c>
      <c r="S892" s="19">
        <f t="shared" si="69"/>
        <v>31.25</v>
      </c>
      <c r="T892" s="11" t="s">
        <v>8325</v>
      </c>
      <c r="U892" s="11" t="s">
        <v>8329</v>
      </c>
    </row>
    <row r="893" spans="1:21" ht="42.75" x14ac:dyDescent="0.45">
      <c r="A893" s="11">
        <v>891</v>
      </c>
      <c r="B893" s="16" t="s">
        <v>892</v>
      </c>
      <c r="C893" s="16" t="s">
        <v>5001</v>
      </c>
      <c r="D893" s="23">
        <v>8000</v>
      </c>
      <c r="E893" s="23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7">
        <f t="shared" si="65"/>
        <v>41871.823263888888</v>
      </c>
      <c r="K893" s="11">
        <v>1405989930</v>
      </c>
      <c r="L893" s="17">
        <f t="shared" si="66"/>
        <v>41841.823263888888</v>
      </c>
      <c r="M893" s="21">
        <f t="shared" si="67"/>
        <v>30</v>
      </c>
      <c r="N893" s="11" t="b">
        <v>0</v>
      </c>
      <c r="O893" s="11">
        <v>9</v>
      </c>
      <c r="P893" s="11" t="b">
        <v>0</v>
      </c>
      <c r="Q893" s="11" t="s">
        <v>8279</v>
      </c>
      <c r="R893" s="18">
        <f t="shared" si="68"/>
        <v>3.2500000000000001E-2</v>
      </c>
      <c r="S893" s="19">
        <f t="shared" si="69"/>
        <v>28.888888888888889</v>
      </c>
      <c r="T893" s="11" t="s">
        <v>8325</v>
      </c>
      <c r="U893" s="11" t="s">
        <v>8329</v>
      </c>
    </row>
    <row r="894" spans="1:21" ht="42.75" x14ac:dyDescent="0.45">
      <c r="A894" s="11">
        <v>892</v>
      </c>
      <c r="B894" s="16" t="s">
        <v>893</v>
      </c>
      <c r="C894" s="16" t="s">
        <v>5002</v>
      </c>
      <c r="D894" s="23">
        <v>6000</v>
      </c>
      <c r="E894" s="23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7">
        <f t="shared" si="65"/>
        <v>40390.958333333328</v>
      </c>
      <c r="K894" s="11">
        <v>1273121283</v>
      </c>
      <c r="L894" s="17">
        <f t="shared" si="66"/>
        <v>40303.991701388884</v>
      </c>
      <c r="M894" s="21">
        <f t="shared" si="67"/>
        <v>86.966631944444089</v>
      </c>
      <c r="N894" s="11" t="b">
        <v>0</v>
      </c>
      <c r="O894" s="11">
        <v>17</v>
      </c>
      <c r="P894" s="11" t="b">
        <v>0</v>
      </c>
      <c r="Q894" s="11" t="s">
        <v>8279</v>
      </c>
      <c r="R894" s="18">
        <f t="shared" si="68"/>
        <v>0.40749999999999997</v>
      </c>
      <c r="S894" s="19">
        <f t="shared" si="69"/>
        <v>143.8235294117647</v>
      </c>
      <c r="T894" s="11" t="s">
        <v>8325</v>
      </c>
      <c r="U894" s="11" t="s">
        <v>8329</v>
      </c>
    </row>
    <row r="895" spans="1:21" ht="42.75" x14ac:dyDescent="0.45">
      <c r="A895" s="11">
        <v>893</v>
      </c>
      <c r="B895" s="16" t="s">
        <v>894</v>
      </c>
      <c r="C895" s="16" t="s">
        <v>5003</v>
      </c>
      <c r="D895" s="23">
        <v>2000</v>
      </c>
      <c r="E895" s="23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7">
        <f t="shared" si="65"/>
        <v>42095.647719907407</v>
      </c>
      <c r="K895" s="11">
        <v>1425331963</v>
      </c>
      <c r="L895" s="17">
        <f t="shared" si="66"/>
        <v>42065.689386574071</v>
      </c>
      <c r="M895" s="21">
        <f t="shared" si="67"/>
        <v>29.958333333335759</v>
      </c>
      <c r="N895" s="11" t="b">
        <v>0</v>
      </c>
      <c r="O895" s="11">
        <v>5</v>
      </c>
      <c r="P895" s="11" t="b">
        <v>0</v>
      </c>
      <c r="Q895" s="11" t="s">
        <v>8279</v>
      </c>
      <c r="R895" s="18">
        <f t="shared" si="68"/>
        <v>0.1</v>
      </c>
      <c r="S895" s="19">
        <f t="shared" si="69"/>
        <v>40</v>
      </c>
      <c r="T895" s="11" t="s">
        <v>8325</v>
      </c>
      <c r="U895" s="11" t="s">
        <v>8329</v>
      </c>
    </row>
    <row r="896" spans="1:21" ht="42.75" x14ac:dyDescent="0.45">
      <c r="A896" s="11">
        <v>894</v>
      </c>
      <c r="B896" s="16" t="s">
        <v>895</v>
      </c>
      <c r="C896" s="16" t="s">
        <v>5004</v>
      </c>
      <c r="D896" s="23">
        <v>20000</v>
      </c>
      <c r="E896" s="23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7">
        <f t="shared" si="65"/>
        <v>42526.773263888885</v>
      </c>
      <c r="K896" s="11">
        <v>1462577610</v>
      </c>
      <c r="L896" s="17">
        <f t="shared" si="66"/>
        <v>42496.773263888885</v>
      </c>
      <c r="M896" s="21">
        <f t="shared" si="67"/>
        <v>30</v>
      </c>
      <c r="N896" s="11" t="b">
        <v>0</v>
      </c>
      <c r="O896" s="11">
        <v>53</v>
      </c>
      <c r="P896" s="11" t="b">
        <v>0</v>
      </c>
      <c r="Q896" s="11" t="s">
        <v>8279</v>
      </c>
      <c r="R896" s="18">
        <f t="shared" si="68"/>
        <v>0.39169999999999999</v>
      </c>
      <c r="S896" s="19">
        <f t="shared" si="69"/>
        <v>147.81132075471697</v>
      </c>
      <c r="T896" s="11" t="s">
        <v>8325</v>
      </c>
      <c r="U896" s="11" t="s">
        <v>8329</v>
      </c>
    </row>
    <row r="897" spans="1:21" ht="42.75" x14ac:dyDescent="0.45">
      <c r="A897" s="11">
        <v>895</v>
      </c>
      <c r="B897" s="16" t="s">
        <v>896</v>
      </c>
      <c r="C897" s="16" t="s">
        <v>5005</v>
      </c>
      <c r="D897" s="23">
        <v>8000</v>
      </c>
      <c r="E897" s="23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7">
        <f t="shared" si="65"/>
        <v>40475.919317129628</v>
      </c>
      <c r="K897" s="11">
        <v>1284087829</v>
      </c>
      <c r="L897" s="17">
        <f t="shared" si="66"/>
        <v>40430.919317129628</v>
      </c>
      <c r="M897" s="21">
        <f t="shared" si="67"/>
        <v>45</v>
      </c>
      <c r="N897" s="11" t="b">
        <v>0</v>
      </c>
      <c r="O897" s="11">
        <v>7</v>
      </c>
      <c r="P897" s="11" t="b">
        <v>0</v>
      </c>
      <c r="Q897" s="11" t="s">
        <v>8279</v>
      </c>
      <c r="R897" s="18">
        <f t="shared" si="68"/>
        <v>2.4375000000000001E-2</v>
      </c>
      <c r="S897" s="19">
        <f t="shared" si="69"/>
        <v>27.857142857142858</v>
      </c>
      <c r="T897" s="11" t="s">
        <v>8325</v>
      </c>
      <c r="U897" s="11" t="s">
        <v>8329</v>
      </c>
    </row>
    <row r="898" spans="1:21" ht="42.75" x14ac:dyDescent="0.45">
      <c r="A898" s="11">
        <v>896</v>
      </c>
      <c r="B898" s="16" t="s">
        <v>897</v>
      </c>
      <c r="C898" s="16" t="s">
        <v>5006</v>
      </c>
      <c r="D898" s="23">
        <v>8000</v>
      </c>
      <c r="E898" s="23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7">
        <f t="shared" si="65"/>
        <v>42243.958333333336</v>
      </c>
      <c r="K898" s="11">
        <v>1438549026</v>
      </c>
      <c r="L898" s="17">
        <f t="shared" si="66"/>
        <v>42218.66465277777</v>
      </c>
      <c r="M898" s="21">
        <f t="shared" si="67"/>
        <v>25.293680555565516</v>
      </c>
      <c r="N898" s="11" t="b">
        <v>0</v>
      </c>
      <c r="O898" s="11">
        <v>72</v>
      </c>
      <c r="P898" s="11" t="b">
        <v>0</v>
      </c>
      <c r="Q898" s="11" t="s">
        <v>8279</v>
      </c>
      <c r="R898" s="18">
        <f t="shared" si="68"/>
        <v>0.4</v>
      </c>
      <c r="S898" s="19">
        <f t="shared" si="69"/>
        <v>44.444444444444443</v>
      </c>
      <c r="T898" s="11" t="s">
        <v>8325</v>
      </c>
      <c r="U898" s="11" t="s">
        <v>8329</v>
      </c>
    </row>
    <row r="899" spans="1:21" ht="42.75" x14ac:dyDescent="0.45">
      <c r="A899" s="11">
        <v>897</v>
      </c>
      <c r="B899" s="16" t="s">
        <v>898</v>
      </c>
      <c r="C899" s="16" t="s">
        <v>5007</v>
      </c>
      <c r="D899" s="23">
        <v>3000</v>
      </c>
      <c r="E899" s="23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7">
        <f t="shared" ref="J899:J962" si="70">(((I899/86400)+25569+(-5/24)))</f>
        <v>41241.52208333333</v>
      </c>
      <c r="K899" s="11">
        <v>1351528308</v>
      </c>
      <c r="L899" s="17">
        <f t="shared" ref="L899:L962" si="71">(((K899/86400)+25569+(-5/24)))</f>
        <v>41211.480416666665</v>
      </c>
      <c r="M899" s="21">
        <f t="shared" ref="M899:M962" si="72">J899-L899</f>
        <v>30.041666666664241</v>
      </c>
      <c r="N899" s="11" t="b">
        <v>0</v>
      </c>
      <c r="O899" s="11">
        <v>0</v>
      </c>
      <c r="P899" s="11" t="b">
        <v>0</v>
      </c>
      <c r="Q899" s="11" t="s">
        <v>8279</v>
      </c>
      <c r="R899" s="18">
        <f t="shared" ref="R899:R962" si="73">E899/D899</f>
        <v>0</v>
      </c>
      <c r="S899" s="19" t="e">
        <f t="shared" ref="S899:S962" si="74">E899/O899</f>
        <v>#DIV/0!</v>
      </c>
      <c r="T899" s="11" t="s">
        <v>8325</v>
      </c>
      <c r="U899" s="11" t="s">
        <v>8329</v>
      </c>
    </row>
    <row r="900" spans="1:21" ht="42.75" x14ac:dyDescent="0.45">
      <c r="A900" s="11">
        <v>898</v>
      </c>
      <c r="B900" s="16" t="s">
        <v>899</v>
      </c>
      <c r="C900" s="16" t="s">
        <v>5008</v>
      </c>
      <c r="D900" s="23">
        <v>2500</v>
      </c>
      <c r="E900" s="23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7">
        <f t="shared" si="70"/>
        <v>40923.549884259257</v>
      </c>
      <c r="K900" s="11">
        <v>1322763110</v>
      </c>
      <c r="L900" s="17">
        <f t="shared" si="71"/>
        <v>40878.549884259257</v>
      </c>
      <c r="M900" s="21">
        <f t="shared" si="72"/>
        <v>45</v>
      </c>
      <c r="N900" s="11" t="b">
        <v>0</v>
      </c>
      <c r="O900" s="11">
        <v>2</v>
      </c>
      <c r="P900" s="11" t="b">
        <v>0</v>
      </c>
      <c r="Q900" s="11" t="s">
        <v>8279</v>
      </c>
      <c r="R900" s="18">
        <f t="shared" si="73"/>
        <v>2.8000000000000001E-2</v>
      </c>
      <c r="S900" s="19">
        <f t="shared" si="74"/>
        <v>35</v>
      </c>
      <c r="T900" s="11" t="s">
        <v>8325</v>
      </c>
      <c r="U900" s="11" t="s">
        <v>8329</v>
      </c>
    </row>
    <row r="901" spans="1:21" ht="42.75" x14ac:dyDescent="0.45">
      <c r="A901" s="11">
        <v>899</v>
      </c>
      <c r="B901" s="16" t="s">
        <v>900</v>
      </c>
      <c r="C901" s="16" t="s">
        <v>5009</v>
      </c>
      <c r="D901" s="23">
        <v>750</v>
      </c>
      <c r="E901" s="23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7">
        <f t="shared" si="70"/>
        <v>40690.890763888885</v>
      </c>
      <c r="K901" s="11">
        <v>1302661362</v>
      </c>
      <c r="L901" s="17">
        <f t="shared" si="71"/>
        <v>40645.890763888885</v>
      </c>
      <c r="M901" s="21">
        <f t="shared" si="72"/>
        <v>45</v>
      </c>
      <c r="N901" s="11" t="b">
        <v>0</v>
      </c>
      <c r="O901" s="11">
        <v>8</v>
      </c>
      <c r="P901" s="11" t="b">
        <v>0</v>
      </c>
      <c r="Q901" s="11" t="s">
        <v>8279</v>
      </c>
      <c r="R901" s="18">
        <f t="shared" si="73"/>
        <v>0.37333333333333335</v>
      </c>
      <c r="S901" s="19">
        <f t="shared" si="74"/>
        <v>35</v>
      </c>
      <c r="T901" s="11" t="s">
        <v>8325</v>
      </c>
      <c r="U901" s="11" t="s">
        <v>8329</v>
      </c>
    </row>
    <row r="902" spans="1:21" ht="28.5" x14ac:dyDescent="0.45">
      <c r="A902" s="11">
        <v>900</v>
      </c>
      <c r="B902" s="16" t="s">
        <v>901</v>
      </c>
      <c r="C902" s="16" t="s">
        <v>5010</v>
      </c>
      <c r="D902" s="23">
        <v>5000</v>
      </c>
      <c r="E902" s="23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7">
        <f t="shared" si="70"/>
        <v>42459.599560185183</v>
      </c>
      <c r="K902" s="11">
        <v>1456777402</v>
      </c>
      <c r="L902" s="17">
        <f t="shared" si="71"/>
        <v>42429.641226851854</v>
      </c>
      <c r="M902" s="21">
        <f t="shared" si="72"/>
        <v>29.958333333328483</v>
      </c>
      <c r="N902" s="11" t="b">
        <v>0</v>
      </c>
      <c r="O902" s="11">
        <v>2</v>
      </c>
      <c r="P902" s="11" t="b">
        <v>0</v>
      </c>
      <c r="Q902" s="11" t="s">
        <v>8278</v>
      </c>
      <c r="R902" s="18">
        <f t="shared" si="73"/>
        <v>4.1999999999999997E-3</v>
      </c>
      <c r="S902" s="19">
        <f t="shared" si="74"/>
        <v>10.5</v>
      </c>
      <c r="T902" s="11" t="s">
        <v>8325</v>
      </c>
      <c r="U902" s="11" t="s">
        <v>8328</v>
      </c>
    </row>
    <row r="903" spans="1:21" ht="57" x14ac:dyDescent="0.45">
      <c r="A903" s="11">
        <v>901</v>
      </c>
      <c r="B903" s="16" t="s">
        <v>902</v>
      </c>
      <c r="C903" s="16" t="s">
        <v>5011</v>
      </c>
      <c r="D903" s="23">
        <v>6500</v>
      </c>
      <c r="E903" s="23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7">
        <f t="shared" si="70"/>
        <v>40337.59097222222</v>
      </c>
      <c r="K903" s="11">
        <v>1272050914</v>
      </c>
      <c r="L903" s="17">
        <f t="shared" si="71"/>
        <v>40291.603171296294</v>
      </c>
      <c r="M903" s="21">
        <f t="shared" si="72"/>
        <v>45.987800925926422</v>
      </c>
      <c r="N903" s="11" t="b">
        <v>0</v>
      </c>
      <c r="O903" s="11">
        <v>0</v>
      </c>
      <c r="P903" s="11" t="b">
        <v>0</v>
      </c>
      <c r="Q903" s="11" t="s">
        <v>8278</v>
      </c>
      <c r="R903" s="18">
        <f t="shared" si="73"/>
        <v>0</v>
      </c>
      <c r="S903" s="19" t="e">
        <f t="shared" si="74"/>
        <v>#DIV/0!</v>
      </c>
      <c r="T903" s="11" t="s">
        <v>8325</v>
      </c>
      <c r="U903" s="11" t="s">
        <v>8328</v>
      </c>
    </row>
    <row r="904" spans="1:21" ht="57" x14ac:dyDescent="0.45">
      <c r="A904" s="11">
        <v>902</v>
      </c>
      <c r="B904" s="16" t="s">
        <v>903</v>
      </c>
      <c r="C904" s="16" t="s">
        <v>5012</v>
      </c>
      <c r="D904" s="23">
        <v>30000</v>
      </c>
      <c r="E904" s="23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7">
        <f t="shared" si="70"/>
        <v>41881.4375</v>
      </c>
      <c r="K904" s="11">
        <v>1404947422</v>
      </c>
      <c r="L904" s="17">
        <f t="shared" si="71"/>
        <v>41829.757199074069</v>
      </c>
      <c r="M904" s="21">
        <f t="shared" si="72"/>
        <v>51.680300925931078</v>
      </c>
      <c r="N904" s="11" t="b">
        <v>0</v>
      </c>
      <c r="O904" s="11">
        <v>3</v>
      </c>
      <c r="P904" s="11" t="b">
        <v>0</v>
      </c>
      <c r="Q904" s="11" t="s">
        <v>8278</v>
      </c>
      <c r="R904" s="18">
        <f t="shared" si="73"/>
        <v>3.0000000000000001E-3</v>
      </c>
      <c r="S904" s="19">
        <f t="shared" si="74"/>
        <v>30</v>
      </c>
      <c r="T904" s="11" t="s">
        <v>8325</v>
      </c>
      <c r="U904" s="11" t="s">
        <v>8328</v>
      </c>
    </row>
    <row r="905" spans="1:21" ht="42.75" x14ac:dyDescent="0.45">
      <c r="A905" s="11">
        <v>903</v>
      </c>
      <c r="B905" s="16" t="s">
        <v>904</v>
      </c>
      <c r="C905" s="16" t="s">
        <v>5013</v>
      </c>
      <c r="D905" s="23">
        <v>5000</v>
      </c>
      <c r="E905" s="23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7">
        <f t="shared" si="70"/>
        <v>41174.892361111109</v>
      </c>
      <c r="K905" s="11">
        <v>1346180780</v>
      </c>
      <c r="L905" s="17">
        <f t="shared" si="71"/>
        <v>41149.587731481479</v>
      </c>
      <c r="M905" s="21">
        <f t="shared" si="72"/>
        <v>25.304629629630654</v>
      </c>
      <c r="N905" s="11" t="b">
        <v>0</v>
      </c>
      <c r="O905" s="11">
        <v>4</v>
      </c>
      <c r="P905" s="11" t="b">
        <v>0</v>
      </c>
      <c r="Q905" s="11" t="s">
        <v>8278</v>
      </c>
      <c r="R905" s="18">
        <f t="shared" si="73"/>
        <v>3.2000000000000001E-2</v>
      </c>
      <c r="S905" s="19">
        <f t="shared" si="74"/>
        <v>40</v>
      </c>
      <c r="T905" s="11" t="s">
        <v>8325</v>
      </c>
      <c r="U905" s="11" t="s">
        <v>8328</v>
      </c>
    </row>
    <row r="906" spans="1:21" ht="42.75" x14ac:dyDescent="0.45">
      <c r="A906" s="11">
        <v>904</v>
      </c>
      <c r="B906" s="16" t="s">
        <v>905</v>
      </c>
      <c r="C906" s="16" t="s">
        <v>5014</v>
      </c>
      <c r="D906" s="23">
        <v>50000</v>
      </c>
      <c r="E906" s="23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7">
        <f t="shared" si="70"/>
        <v>42371.87195601852</v>
      </c>
      <c r="K906" s="11">
        <v>1449194137</v>
      </c>
      <c r="L906" s="17">
        <f t="shared" si="71"/>
        <v>42341.87195601852</v>
      </c>
      <c r="M906" s="21">
        <f t="shared" si="72"/>
        <v>30</v>
      </c>
      <c r="N906" s="11" t="b">
        <v>0</v>
      </c>
      <c r="O906" s="11">
        <v>3</v>
      </c>
      <c r="P906" s="11" t="b">
        <v>0</v>
      </c>
      <c r="Q906" s="11" t="s">
        <v>8278</v>
      </c>
      <c r="R906" s="18">
        <f t="shared" si="73"/>
        <v>3.0200000000000001E-3</v>
      </c>
      <c r="S906" s="19">
        <f t="shared" si="74"/>
        <v>50.333333333333336</v>
      </c>
      <c r="T906" s="11" t="s">
        <v>8325</v>
      </c>
      <c r="U906" s="11" t="s">
        <v>8328</v>
      </c>
    </row>
    <row r="907" spans="1:21" ht="42.75" x14ac:dyDescent="0.45">
      <c r="A907" s="11">
        <v>905</v>
      </c>
      <c r="B907" s="16" t="s">
        <v>906</v>
      </c>
      <c r="C907" s="16" t="s">
        <v>5015</v>
      </c>
      <c r="D907" s="23">
        <v>6500</v>
      </c>
      <c r="E907" s="23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7">
        <f t="shared" si="70"/>
        <v>40567.031550925924</v>
      </c>
      <c r="K907" s="11">
        <v>1290663926</v>
      </c>
      <c r="L907" s="17">
        <f t="shared" si="71"/>
        <v>40507.031550925924</v>
      </c>
      <c r="M907" s="21">
        <f t="shared" si="72"/>
        <v>60</v>
      </c>
      <c r="N907" s="11" t="b">
        <v>0</v>
      </c>
      <c r="O907" s="11">
        <v>6</v>
      </c>
      <c r="P907" s="11" t="b">
        <v>0</v>
      </c>
      <c r="Q907" s="11" t="s">
        <v>8278</v>
      </c>
      <c r="R907" s="18">
        <f t="shared" si="73"/>
        <v>3.0153846153846153E-2</v>
      </c>
      <c r="S907" s="19">
        <f t="shared" si="74"/>
        <v>32.666666666666664</v>
      </c>
      <c r="T907" s="11" t="s">
        <v>8325</v>
      </c>
      <c r="U907" s="11" t="s">
        <v>8328</v>
      </c>
    </row>
    <row r="908" spans="1:21" ht="28.5" x14ac:dyDescent="0.45">
      <c r="A908" s="11">
        <v>906</v>
      </c>
      <c r="B908" s="16" t="s">
        <v>907</v>
      </c>
      <c r="C908" s="16" t="s">
        <v>5016</v>
      </c>
      <c r="D908" s="23">
        <v>15000</v>
      </c>
      <c r="E908" s="23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7">
        <f t="shared" si="70"/>
        <v>41710.939699074072</v>
      </c>
      <c r="K908" s="11">
        <v>1392093190</v>
      </c>
      <c r="L908" s="17">
        <f t="shared" si="71"/>
        <v>41680.981365740736</v>
      </c>
      <c r="M908" s="21">
        <f t="shared" si="72"/>
        <v>29.958333333335759</v>
      </c>
      <c r="N908" s="11" t="b">
        <v>0</v>
      </c>
      <c r="O908" s="11">
        <v>0</v>
      </c>
      <c r="P908" s="11" t="b">
        <v>0</v>
      </c>
      <c r="Q908" s="11" t="s">
        <v>8278</v>
      </c>
      <c r="R908" s="18">
        <f t="shared" si="73"/>
        <v>0</v>
      </c>
      <c r="S908" s="19" t="e">
        <f t="shared" si="74"/>
        <v>#DIV/0!</v>
      </c>
      <c r="T908" s="11" t="s">
        <v>8325</v>
      </c>
      <c r="U908" s="11" t="s">
        <v>8328</v>
      </c>
    </row>
    <row r="909" spans="1:21" ht="28.5" x14ac:dyDescent="0.45">
      <c r="A909" s="11">
        <v>907</v>
      </c>
      <c r="B909" s="16" t="s">
        <v>908</v>
      </c>
      <c r="C909" s="16" t="s">
        <v>5017</v>
      </c>
      <c r="D909" s="23">
        <v>2900</v>
      </c>
      <c r="E909" s="23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7">
        <f t="shared" si="70"/>
        <v>40796.9840625</v>
      </c>
      <c r="K909" s="11">
        <v>1313123823</v>
      </c>
      <c r="L909" s="17">
        <f t="shared" si="71"/>
        <v>40766.9840625</v>
      </c>
      <c r="M909" s="21">
        <f t="shared" si="72"/>
        <v>30</v>
      </c>
      <c r="N909" s="11" t="b">
        <v>0</v>
      </c>
      <c r="O909" s="11">
        <v>0</v>
      </c>
      <c r="P909" s="11" t="b">
        <v>0</v>
      </c>
      <c r="Q909" s="11" t="s">
        <v>8278</v>
      </c>
      <c r="R909" s="18">
        <f t="shared" si="73"/>
        <v>0</v>
      </c>
      <c r="S909" s="19" t="e">
        <f t="shared" si="74"/>
        <v>#DIV/0!</v>
      </c>
      <c r="T909" s="11" t="s">
        <v>8325</v>
      </c>
      <c r="U909" s="11" t="s">
        <v>8328</v>
      </c>
    </row>
    <row r="910" spans="1:21" ht="42.75" x14ac:dyDescent="0.45">
      <c r="A910" s="11">
        <v>908</v>
      </c>
      <c r="B910" s="16" t="s">
        <v>909</v>
      </c>
      <c r="C910" s="16" t="s">
        <v>5018</v>
      </c>
      <c r="D910" s="23">
        <v>2500</v>
      </c>
      <c r="E910" s="23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7">
        <f t="shared" si="70"/>
        <v>40385.999305555553</v>
      </c>
      <c r="K910" s="11">
        <v>1276283655</v>
      </c>
      <c r="L910" s="17">
        <f t="shared" si="71"/>
        <v>40340.593229166661</v>
      </c>
      <c r="M910" s="21">
        <f t="shared" si="72"/>
        <v>45.406076388891961</v>
      </c>
      <c r="N910" s="11" t="b">
        <v>0</v>
      </c>
      <c r="O910" s="11">
        <v>0</v>
      </c>
      <c r="P910" s="11" t="b">
        <v>0</v>
      </c>
      <c r="Q910" s="11" t="s">
        <v>8278</v>
      </c>
      <c r="R910" s="18">
        <f t="shared" si="73"/>
        <v>0</v>
      </c>
      <c r="S910" s="19" t="e">
        <f t="shared" si="74"/>
        <v>#DIV/0!</v>
      </c>
      <c r="T910" s="11" t="s">
        <v>8325</v>
      </c>
      <c r="U910" s="11" t="s">
        <v>8328</v>
      </c>
    </row>
    <row r="911" spans="1:21" ht="57" x14ac:dyDescent="0.45">
      <c r="A911" s="11">
        <v>909</v>
      </c>
      <c r="B911" s="16" t="s">
        <v>910</v>
      </c>
      <c r="C911" s="16" t="s">
        <v>5019</v>
      </c>
      <c r="D911" s="23">
        <v>16000</v>
      </c>
      <c r="E911" s="23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7">
        <f t="shared" si="70"/>
        <v>41112.958333333328</v>
      </c>
      <c r="K911" s="11">
        <v>1340296440</v>
      </c>
      <c r="L911" s="17">
        <f t="shared" si="71"/>
        <v>41081.481944444444</v>
      </c>
      <c r="M911" s="21">
        <f t="shared" si="72"/>
        <v>31.476388888884685</v>
      </c>
      <c r="N911" s="11" t="b">
        <v>0</v>
      </c>
      <c r="O911" s="11">
        <v>8</v>
      </c>
      <c r="P911" s="11" t="b">
        <v>0</v>
      </c>
      <c r="Q911" s="11" t="s">
        <v>8278</v>
      </c>
      <c r="R911" s="18">
        <f t="shared" si="73"/>
        <v>3.2500000000000001E-2</v>
      </c>
      <c r="S911" s="19">
        <f t="shared" si="74"/>
        <v>65</v>
      </c>
      <c r="T911" s="11" t="s">
        <v>8325</v>
      </c>
      <c r="U911" s="11" t="s">
        <v>8328</v>
      </c>
    </row>
    <row r="912" spans="1:21" ht="42.75" x14ac:dyDescent="0.45">
      <c r="A912" s="11">
        <v>910</v>
      </c>
      <c r="B912" s="16" t="s">
        <v>911</v>
      </c>
      <c r="C912" s="16" t="s">
        <v>5020</v>
      </c>
      <c r="D912" s="23">
        <v>550</v>
      </c>
      <c r="E912" s="23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7">
        <f t="shared" si="70"/>
        <v>42797.337025462963</v>
      </c>
      <c r="K912" s="11">
        <v>1483362319</v>
      </c>
      <c r="L912" s="17">
        <f t="shared" si="71"/>
        <v>42737.337025462963</v>
      </c>
      <c r="M912" s="21">
        <f t="shared" si="72"/>
        <v>60</v>
      </c>
      <c r="N912" s="11" t="b">
        <v>0</v>
      </c>
      <c r="O912" s="11">
        <v>5</v>
      </c>
      <c r="P912" s="11" t="b">
        <v>0</v>
      </c>
      <c r="Q912" s="11" t="s">
        <v>8278</v>
      </c>
      <c r="R912" s="18">
        <f t="shared" si="73"/>
        <v>0.22363636363636363</v>
      </c>
      <c r="S912" s="19">
        <f t="shared" si="74"/>
        <v>24.6</v>
      </c>
      <c r="T912" s="11" t="s">
        <v>8325</v>
      </c>
      <c r="U912" s="11" t="s">
        <v>8328</v>
      </c>
    </row>
    <row r="913" spans="1:21" ht="42.75" x14ac:dyDescent="0.45">
      <c r="A913" s="11">
        <v>911</v>
      </c>
      <c r="B913" s="16" t="s">
        <v>912</v>
      </c>
      <c r="C913" s="16" t="s">
        <v>5021</v>
      </c>
      <c r="D913" s="23">
        <v>100000</v>
      </c>
      <c r="E913" s="23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7">
        <f t="shared" si="70"/>
        <v>41662.796817129631</v>
      </c>
      <c r="K913" s="11">
        <v>1388707645</v>
      </c>
      <c r="L913" s="17">
        <f t="shared" si="71"/>
        <v>41641.796817129631</v>
      </c>
      <c r="M913" s="21">
        <f t="shared" si="72"/>
        <v>21</v>
      </c>
      <c r="N913" s="11" t="b">
        <v>0</v>
      </c>
      <c r="O913" s="11">
        <v>0</v>
      </c>
      <c r="P913" s="11" t="b">
        <v>0</v>
      </c>
      <c r="Q913" s="11" t="s">
        <v>8278</v>
      </c>
      <c r="R913" s="18">
        <f t="shared" si="73"/>
        <v>0</v>
      </c>
      <c r="S913" s="19" t="e">
        <f t="shared" si="74"/>
        <v>#DIV/0!</v>
      </c>
      <c r="T913" s="11" t="s">
        <v>8325</v>
      </c>
      <c r="U913" s="11" t="s">
        <v>8328</v>
      </c>
    </row>
    <row r="914" spans="1:21" ht="42.75" x14ac:dyDescent="0.45">
      <c r="A914" s="11">
        <v>912</v>
      </c>
      <c r="B914" s="16" t="s">
        <v>913</v>
      </c>
      <c r="C914" s="16" t="s">
        <v>5022</v>
      </c>
      <c r="D914" s="23">
        <v>3500</v>
      </c>
      <c r="E914" s="23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7">
        <f t="shared" si="70"/>
        <v>41253.942673611113</v>
      </c>
      <c r="K914" s="11">
        <v>1350009447</v>
      </c>
      <c r="L914" s="17">
        <f t="shared" si="71"/>
        <v>41193.901006944441</v>
      </c>
      <c r="M914" s="21">
        <f t="shared" si="72"/>
        <v>60.041666666671517</v>
      </c>
      <c r="N914" s="11" t="b">
        <v>0</v>
      </c>
      <c r="O914" s="11">
        <v>2</v>
      </c>
      <c r="P914" s="11" t="b">
        <v>0</v>
      </c>
      <c r="Q914" s="11" t="s">
        <v>8278</v>
      </c>
      <c r="R914" s="18">
        <f t="shared" si="73"/>
        <v>8.5714285714285719E-3</v>
      </c>
      <c r="S914" s="19">
        <f t="shared" si="74"/>
        <v>15</v>
      </c>
      <c r="T914" s="11" t="s">
        <v>8325</v>
      </c>
      <c r="U914" s="11" t="s">
        <v>8328</v>
      </c>
    </row>
    <row r="915" spans="1:21" ht="42.75" x14ac:dyDescent="0.45">
      <c r="A915" s="11">
        <v>913</v>
      </c>
      <c r="B915" s="16" t="s">
        <v>914</v>
      </c>
      <c r="C915" s="16" t="s">
        <v>5023</v>
      </c>
      <c r="D915" s="23">
        <v>30000</v>
      </c>
      <c r="E915" s="23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7">
        <f t="shared" si="70"/>
        <v>41033.930775462963</v>
      </c>
      <c r="K915" s="11">
        <v>1333596019</v>
      </c>
      <c r="L915" s="17">
        <f t="shared" si="71"/>
        <v>41003.930775462963</v>
      </c>
      <c r="M915" s="21">
        <f t="shared" si="72"/>
        <v>30</v>
      </c>
      <c r="N915" s="11" t="b">
        <v>0</v>
      </c>
      <c r="O915" s="11">
        <v>24</v>
      </c>
      <c r="P915" s="11" t="b">
        <v>0</v>
      </c>
      <c r="Q915" s="11" t="s">
        <v>8278</v>
      </c>
      <c r="R915" s="18">
        <f t="shared" si="73"/>
        <v>6.6066666666666662E-2</v>
      </c>
      <c r="S915" s="19">
        <f t="shared" si="74"/>
        <v>82.583333333333329</v>
      </c>
      <c r="T915" s="11" t="s">
        <v>8325</v>
      </c>
      <c r="U915" s="11" t="s">
        <v>8328</v>
      </c>
    </row>
    <row r="916" spans="1:21" ht="42.75" x14ac:dyDescent="0.45">
      <c r="A916" s="11">
        <v>914</v>
      </c>
      <c r="B916" s="16" t="s">
        <v>915</v>
      </c>
      <c r="C916" s="16" t="s">
        <v>5024</v>
      </c>
      <c r="D916" s="23">
        <v>1500</v>
      </c>
      <c r="E916" s="23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7">
        <f t="shared" si="70"/>
        <v>41146.554942129624</v>
      </c>
      <c r="K916" s="11">
        <v>1343326747</v>
      </c>
      <c r="L916" s="17">
        <f t="shared" si="71"/>
        <v>41116.554942129624</v>
      </c>
      <c r="M916" s="21">
        <f t="shared" si="72"/>
        <v>30</v>
      </c>
      <c r="N916" s="11" t="b">
        <v>0</v>
      </c>
      <c r="O916" s="11">
        <v>0</v>
      </c>
      <c r="P916" s="11" t="b">
        <v>0</v>
      </c>
      <c r="Q916" s="11" t="s">
        <v>8278</v>
      </c>
      <c r="R916" s="18">
        <f t="shared" si="73"/>
        <v>0</v>
      </c>
      <c r="S916" s="19" t="e">
        <f t="shared" si="74"/>
        <v>#DIV/0!</v>
      </c>
      <c r="T916" s="11" t="s">
        <v>8325</v>
      </c>
      <c r="U916" s="11" t="s">
        <v>8328</v>
      </c>
    </row>
    <row r="917" spans="1:21" ht="42.75" x14ac:dyDescent="0.45">
      <c r="A917" s="11">
        <v>915</v>
      </c>
      <c r="B917" s="16" t="s">
        <v>916</v>
      </c>
      <c r="C917" s="16" t="s">
        <v>5025</v>
      </c>
      <c r="D917" s="23">
        <v>6500</v>
      </c>
      <c r="E917" s="23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7">
        <f t="shared" si="70"/>
        <v>40968.999305555553</v>
      </c>
      <c r="K917" s="11">
        <v>1327853914</v>
      </c>
      <c r="L917" s="17">
        <f t="shared" si="71"/>
        <v>40937.471226851849</v>
      </c>
      <c r="M917" s="21">
        <f t="shared" si="72"/>
        <v>31.528078703704523</v>
      </c>
      <c r="N917" s="11" t="b">
        <v>0</v>
      </c>
      <c r="O917" s="11">
        <v>9</v>
      </c>
      <c r="P917" s="11" t="b">
        <v>0</v>
      </c>
      <c r="Q917" s="11" t="s">
        <v>8278</v>
      </c>
      <c r="R917" s="18">
        <f t="shared" si="73"/>
        <v>5.7692307692307696E-2</v>
      </c>
      <c r="S917" s="19">
        <f t="shared" si="74"/>
        <v>41.666666666666664</v>
      </c>
      <c r="T917" s="11" t="s">
        <v>8325</v>
      </c>
      <c r="U917" s="11" t="s">
        <v>8328</v>
      </c>
    </row>
    <row r="918" spans="1:21" ht="42.75" x14ac:dyDescent="0.45">
      <c r="A918" s="11">
        <v>916</v>
      </c>
      <c r="B918" s="16" t="s">
        <v>917</v>
      </c>
      <c r="C918" s="16" t="s">
        <v>5026</v>
      </c>
      <c r="D918" s="23">
        <v>3300</v>
      </c>
      <c r="E918" s="23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7">
        <f t="shared" si="70"/>
        <v>40473</v>
      </c>
      <c r="K918" s="11">
        <v>1284409734</v>
      </c>
      <c r="L918" s="17">
        <f t="shared" si="71"/>
        <v>40434.645069444443</v>
      </c>
      <c r="M918" s="21">
        <f t="shared" si="72"/>
        <v>38.354930555557075</v>
      </c>
      <c r="N918" s="11" t="b">
        <v>0</v>
      </c>
      <c r="O918" s="11">
        <v>0</v>
      </c>
      <c r="P918" s="11" t="b">
        <v>0</v>
      </c>
      <c r="Q918" s="11" t="s">
        <v>8278</v>
      </c>
      <c r="R918" s="18">
        <f t="shared" si="73"/>
        <v>0</v>
      </c>
      <c r="S918" s="19" t="e">
        <f t="shared" si="74"/>
        <v>#DIV/0!</v>
      </c>
      <c r="T918" s="11" t="s">
        <v>8325</v>
      </c>
      <c r="U918" s="11" t="s">
        <v>8328</v>
      </c>
    </row>
    <row r="919" spans="1:21" ht="42.75" x14ac:dyDescent="0.45">
      <c r="A919" s="11">
        <v>917</v>
      </c>
      <c r="B919" s="16" t="s">
        <v>918</v>
      </c>
      <c r="C919" s="16" t="s">
        <v>5027</v>
      </c>
      <c r="D919" s="23">
        <v>5000</v>
      </c>
      <c r="E919" s="23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7">
        <f t="shared" si="70"/>
        <v>41833.895833333328</v>
      </c>
      <c r="K919" s="11">
        <v>1402612730</v>
      </c>
      <c r="L919" s="17">
        <f t="shared" si="71"/>
        <v>41802.735300925924</v>
      </c>
      <c r="M919" s="21">
        <f t="shared" si="72"/>
        <v>31.160532407404389</v>
      </c>
      <c r="N919" s="11" t="b">
        <v>0</v>
      </c>
      <c r="O919" s="11">
        <v>1</v>
      </c>
      <c r="P919" s="11" t="b">
        <v>0</v>
      </c>
      <c r="Q919" s="11" t="s">
        <v>8278</v>
      </c>
      <c r="R919" s="18">
        <f t="shared" si="73"/>
        <v>6.0000000000000001E-3</v>
      </c>
      <c r="S919" s="19">
        <f t="shared" si="74"/>
        <v>30</v>
      </c>
      <c r="T919" s="11" t="s">
        <v>8325</v>
      </c>
      <c r="U919" s="11" t="s">
        <v>8328</v>
      </c>
    </row>
    <row r="920" spans="1:21" ht="42.75" x14ac:dyDescent="0.45">
      <c r="A920" s="11">
        <v>918</v>
      </c>
      <c r="B920" s="16" t="s">
        <v>919</v>
      </c>
      <c r="C920" s="16" t="s">
        <v>5028</v>
      </c>
      <c r="D920" s="23">
        <v>3900</v>
      </c>
      <c r="E920" s="23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7">
        <f t="shared" si="70"/>
        <v>41974.749548611107</v>
      </c>
      <c r="K920" s="11">
        <v>1414879161</v>
      </c>
      <c r="L920" s="17">
        <f t="shared" si="71"/>
        <v>41944.707881944443</v>
      </c>
      <c r="M920" s="21">
        <f t="shared" si="72"/>
        <v>30.041666666664241</v>
      </c>
      <c r="N920" s="11" t="b">
        <v>0</v>
      </c>
      <c r="O920" s="11">
        <v>10</v>
      </c>
      <c r="P920" s="11" t="b">
        <v>0</v>
      </c>
      <c r="Q920" s="11" t="s">
        <v>8278</v>
      </c>
      <c r="R920" s="18">
        <f t="shared" si="73"/>
        <v>5.0256410256410255E-2</v>
      </c>
      <c r="S920" s="19">
        <f t="shared" si="74"/>
        <v>19.600000000000001</v>
      </c>
      <c r="T920" s="11" t="s">
        <v>8325</v>
      </c>
      <c r="U920" s="11" t="s">
        <v>8328</v>
      </c>
    </row>
    <row r="921" spans="1:21" x14ac:dyDescent="0.45">
      <c r="A921" s="11">
        <v>919</v>
      </c>
      <c r="B921" s="16" t="s">
        <v>920</v>
      </c>
      <c r="C921" s="16" t="s">
        <v>5029</v>
      </c>
      <c r="D921" s="23">
        <v>20000</v>
      </c>
      <c r="E921" s="23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7">
        <f t="shared" si="70"/>
        <v>41262.433391203704</v>
      </c>
      <c r="K921" s="11">
        <v>1352906645</v>
      </c>
      <c r="L921" s="17">
        <f t="shared" si="71"/>
        <v>41227.433391203704</v>
      </c>
      <c r="M921" s="21">
        <f t="shared" si="72"/>
        <v>35</v>
      </c>
      <c r="N921" s="11" t="b">
        <v>0</v>
      </c>
      <c r="O921" s="11">
        <v>1</v>
      </c>
      <c r="P921" s="11" t="b">
        <v>0</v>
      </c>
      <c r="Q921" s="11" t="s">
        <v>8278</v>
      </c>
      <c r="R921" s="18">
        <f t="shared" si="73"/>
        <v>5.0000000000000001E-3</v>
      </c>
      <c r="S921" s="19">
        <f t="shared" si="74"/>
        <v>100</v>
      </c>
      <c r="T921" s="11" t="s">
        <v>8325</v>
      </c>
      <c r="U921" s="11" t="s">
        <v>8328</v>
      </c>
    </row>
    <row r="922" spans="1:21" ht="42.75" x14ac:dyDescent="0.45">
      <c r="A922" s="11">
        <v>920</v>
      </c>
      <c r="B922" s="16" t="s">
        <v>921</v>
      </c>
      <c r="C922" s="16" t="s">
        <v>5030</v>
      </c>
      <c r="D922" s="23">
        <v>5500</v>
      </c>
      <c r="E922" s="23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7">
        <f t="shared" si="70"/>
        <v>41592.504884259259</v>
      </c>
      <c r="K922" s="11">
        <v>1381853222</v>
      </c>
      <c r="L922" s="17">
        <f t="shared" si="71"/>
        <v>41562.463217592587</v>
      </c>
      <c r="M922" s="21">
        <f t="shared" si="72"/>
        <v>30.041666666671517</v>
      </c>
      <c r="N922" s="11" t="b">
        <v>0</v>
      </c>
      <c r="O922" s="11">
        <v>0</v>
      </c>
      <c r="P922" s="11" t="b">
        <v>0</v>
      </c>
      <c r="Q922" s="11" t="s">
        <v>8278</v>
      </c>
      <c r="R922" s="18">
        <f t="shared" si="73"/>
        <v>0</v>
      </c>
      <c r="S922" s="19" t="e">
        <f t="shared" si="74"/>
        <v>#DIV/0!</v>
      </c>
      <c r="T922" s="11" t="s">
        <v>8325</v>
      </c>
      <c r="U922" s="11" t="s">
        <v>8328</v>
      </c>
    </row>
    <row r="923" spans="1:21" ht="42.75" x14ac:dyDescent="0.45">
      <c r="A923" s="11">
        <v>921</v>
      </c>
      <c r="B923" s="16" t="s">
        <v>922</v>
      </c>
      <c r="C923" s="16" t="s">
        <v>5031</v>
      </c>
      <c r="D923" s="23">
        <v>15000</v>
      </c>
      <c r="E923" s="23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7">
        <f t="shared" si="70"/>
        <v>40889.004351851851</v>
      </c>
      <c r="K923" s="11">
        <v>1320033976</v>
      </c>
      <c r="L923" s="17">
        <f t="shared" si="71"/>
        <v>40846.962685185186</v>
      </c>
      <c r="M923" s="21">
        <f t="shared" si="72"/>
        <v>42.041666666664241</v>
      </c>
      <c r="N923" s="11" t="b">
        <v>0</v>
      </c>
      <c r="O923" s="11">
        <v>20</v>
      </c>
      <c r="P923" s="11" t="b">
        <v>0</v>
      </c>
      <c r="Q923" s="11" t="s">
        <v>8278</v>
      </c>
      <c r="R923" s="18">
        <f t="shared" si="73"/>
        <v>0.309</v>
      </c>
      <c r="S923" s="19">
        <f t="shared" si="74"/>
        <v>231.75</v>
      </c>
      <c r="T923" s="11" t="s">
        <v>8325</v>
      </c>
      <c r="U923" s="11" t="s">
        <v>8328</v>
      </c>
    </row>
    <row r="924" spans="1:21" ht="42.75" x14ac:dyDescent="0.45">
      <c r="A924" s="11">
        <v>922</v>
      </c>
      <c r="B924" s="16" t="s">
        <v>923</v>
      </c>
      <c r="C924" s="16" t="s">
        <v>5032</v>
      </c>
      <c r="D924" s="23">
        <v>27000</v>
      </c>
      <c r="E924" s="23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7">
        <f t="shared" si="70"/>
        <v>41913.32167824074</v>
      </c>
      <c r="K924" s="11">
        <v>1409143393</v>
      </c>
      <c r="L924" s="17">
        <f t="shared" si="71"/>
        <v>41878.32167824074</v>
      </c>
      <c r="M924" s="21">
        <f t="shared" si="72"/>
        <v>35</v>
      </c>
      <c r="N924" s="11" t="b">
        <v>0</v>
      </c>
      <c r="O924" s="11">
        <v>30</v>
      </c>
      <c r="P924" s="11" t="b">
        <v>0</v>
      </c>
      <c r="Q924" s="11" t="s">
        <v>8278</v>
      </c>
      <c r="R924" s="18">
        <f t="shared" si="73"/>
        <v>0.21037037037037037</v>
      </c>
      <c r="S924" s="19">
        <f t="shared" si="74"/>
        <v>189.33333333333334</v>
      </c>
      <c r="T924" s="11" t="s">
        <v>8325</v>
      </c>
      <c r="U924" s="11" t="s">
        <v>8328</v>
      </c>
    </row>
    <row r="925" spans="1:21" ht="42.75" x14ac:dyDescent="0.45">
      <c r="A925" s="11">
        <v>923</v>
      </c>
      <c r="B925" s="16" t="s">
        <v>924</v>
      </c>
      <c r="C925" s="16" t="s">
        <v>5033</v>
      </c>
      <c r="D925" s="23">
        <v>15000</v>
      </c>
      <c r="E925" s="23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7">
        <f t="shared" si="70"/>
        <v>41964.793090277781</v>
      </c>
      <c r="K925" s="11">
        <v>1414018923</v>
      </c>
      <c r="L925" s="17">
        <f t="shared" si="71"/>
        <v>41934.751423611109</v>
      </c>
      <c r="M925" s="21">
        <f t="shared" si="72"/>
        <v>30.041666666671517</v>
      </c>
      <c r="N925" s="11" t="b">
        <v>0</v>
      </c>
      <c r="O925" s="11">
        <v>6</v>
      </c>
      <c r="P925" s="11" t="b">
        <v>0</v>
      </c>
      <c r="Q925" s="11" t="s">
        <v>8278</v>
      </c>
      <c r="R925" s="18">
        <f t="shared" si="73"/>
        <v>2.1999999999999999E-2</v>
      </c>
      <c r="S925" s="19">
        <f t="shared" si="74"/>
        <v>55</v>
      </c>
      <c r="T925" s="11" t="s">
        <v>8325</v>
      </c>
      <c r="U925" s="11" t="s">
        <v>8328</v>
      </c>
    </row>
    <row r="926" spans="1:21" ht="42.75" x14ac:dyDescent="0.45">
      <c r="A926" s="11">
        <v>924</v>
      </c>
      <c r="B926" s="16" t="s">
        <v>925</v>
      </c>
      <c r="C926" s="16" t="s">
        <v>5034</v>
      </c>
      <c r="D926" s="23">
        <v>3000</v>
      </c>
      <c r="E926" s="23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7">
        <f t="shared" si="70"/>
        <v>41318.734594907401</v>
      </c>
      <c r="K926" s="11">
        <v>1358203069</v>
      </c>
      <c r="L926" s="17">
        <f t="shared" si="71"/>
        <v>41288.734594907401</v>
      </c>
      <c r="M926" s="21">
        <f t="shared" si="72"/>
        <v>30</v>
      </c>
      <c r="N926" s="11" t="b">
        <v>0</v>
      </c>
      <c r="O926" s="11">
        <v>15</v>
      </c>
      <c r="P926" s="11" t="b">
        <v>0</v>
      </c>
      <c r="Q926" s="11" t="s">
        <v>8278</v>
      </c>
      <c r="R926" s="18">
        <f t="shared" si="73"/>
        <v>0.109</v>
      </c>
      <c r="S926" s="19">
        <f t="shared" si="74"/>
        <v>21.8</v>
      </c>
      <c r="T926" s="11" t="s">
        <v>8325</v>
      </c>
      <c r="U926" s="11" t="s">
        <v>8328</v>
      </c>
    </row>
    <row r="927" spans="1:21" ht="42.75" x14ac:dyDescent="0.45">
      <c r="A927" s="11">
        <v>925</v>
      </c>
      <c r="B927" s="16" t="s">
        <v>926</v>
      </c>
      <c r="C927" s="16" t="s">
        <v>5035</v>
      </c>
      <c r="D927" s="23">
        <v>6000</v>
      </c>
      <c r="E927" s="23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7">
        <f t="shared" si="70"/>
        <v>41605.71424768518</v>
      </c>
      <c r="K927" s="11">
        <v>1382994511</v>
      </c>
      <c r="L927" s="17">
        <f t="shared" si="71"/>
        <v>41575.672581018516</v>
      </c>
      <c r="M927" s="21">
        <f t="shared" si="72"/>
        <v>30.041666666664241</v>
      </c>
      <c r="N927" s="11" t="b">
        <v>0</v>
      </c>
      <c r="O927" s="11">
        <v>5</v>
      </c>
      <c r="P927" s="11" t="b">
        <v>0</v>
      </c>
      <c r="Q927" s="11" t="s">
        <v>8278</v>
      </c>
      <c r="R927" s="18">
        <f t="shared" si="73"/>
        <v>2.6666666666666668E-2</v>
      </c>
      <c r="S927" s="19">
        <f t="shared" si="74"/>
        <v>32</v>
      </c>
      <c r="T927" s="11" t="s">
        <v>8325</v>
      </c>
      <c r="U927" s="11" t="s">
        <v>8328</v>
      </c>
    </row>
    <row r="928" spans="1:21" ht="57" x14ac:dyDescent="0.45">
      <c r="A928" s="11">
        <v>926</v>
      </c>
      <c r="B928" s="16" t="s">
        <v>927</v>
      </c>
      <c r="C928" s="16" t="s">
        <v>5036</v>
      </c>
      <c r="D928" s="23">
        <v>7000</v>
      </c>
      <c r="E928" s="23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7">
        <f t="shared" si="70"/>
        <v>40367.736111111109</v>
      </c>
      <c r="K928" s="11">
        <v>1276043330</v>
      </c>
      <c r="L928" s="17">
        <f t="shared" si="71"/>
        <v>40337.811689814815</v>
      </c>
      <c r="M928" s="21">
        <f t="shared" si="72"/>
        <v>29.924421296294895</v>
      </c>
      <c r="N928" s="11" t="b">
        <v>0</v>
      </c>
      <c r="O928" s="11">
        <v>0</v>
      </c>
      <c r="P928" s="11" t="b">
        <v>0</v>
      </c>
      <c r="Q928" s="11" t="s">
        <v>8278</v>
      </c>
      <c r="R928" s="18">
        <f t="shared" si="73"/>
        <v>0</v>
      </c>
      <c r="S928" s="19" t="e">
        <f t="shared" si="74"/>
        <v>#DIV/0!</v>
      </c>
      <c r="T928" s="11" t="s">
        <v>8325</v>
      </c>
      <c r="U928" s="11" t="s">
        <v>8328</v>
      </c>
    </row>
    <row r="929" spans="1:21" ht="28.5" x14ac:dyDescent="0.45">
      <c r="A929" s="11">
        <v>927</v>
      </c>
      <c r="B929" s="16" t="s">
        <v>928</v>
      </c>
      <c r="C929" s="16" t="s">
        <v>5037</v>
      </c>
      <c r="D929" s="23">
        <v>20000</v>
      </c>
      <c r="E929" s="23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7">
        <f t="shared" si="70"/>
        <v>41043.614525462959</v>
      </c>
      <c r="K929" s="11">
        <v>1334432695</v>
      </c>
      <c r="L929" s="17">
        <f t="shared" si="71"/>
        <v>41013.614525462959</v>
      </c>
      <c r="M929" s="21">
        <f t="shared" si="72"/>
        <v>30</v>
      </c>
      <c r="N929" s="11" t="b">
        <v>0</v>
      </c>
      <c r="O929" s="11">
        <v>0</v>
      </c>
      <c r="P929" s="11" t="b">
        <v>0</v>
      </c>
      <c r="Q929" s="11" t="s">
        <v>8278</v>
      </c>
      <c r="R929" s="18">
        <f t="shared" si="73"/>
        <v>0</v>
      </c>
      <c r="S929" s="19" t="e">
        <f t="shared" si="74"/>
        <v>#DIV/0!</v>
      </c>
      <c r="T929" s="11" t="s">
        <v>8325</v>
      </c>
      <c r="U929" s="11" t="s">
        <v>8328</v>
      </c>
    </row>
    <row r="930" spans="1:21" ht="42.75" x14ac:dyDescent="0.45">
      <c r="A930" s="11">
        <v>928</v>
      </c>
      <c r="B930" s="16" t="s">
        <v>929</v>
      </c>
      <c r="C930" s="16" t="s">
        <v>5038</v>
      </c>
      <c r="D930" s="23">
        <v>14500</v>
      </c>
      <c r="E930" s="23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7">
        <f t="shared" si="70"/>
        <v>41230.791666666664</v>
      </c>
      <c r="K930" s="11">
        <v>1348864913</v>
      </c>
      <c r="L930" s="17">
        <f t="shared" si="71"/>
        <v>41180.654085648144</v>
      </c>
      <c r="M930" s="21">
        <f t="shared" si="72"/>
        <v>50.137581018519995</v>
      </c>
      <c r="N930" s="11" t="b">
        <v>0</v>
      </c>
      <c r="O930" s="11">
        <v>28</v>
      </c>
      <c r="P930" s="11" t="b">
        <v>0</v>
      </c>
      <c r="Q930" s="11" t="s">
        <v>8278</v>
      </c>
      <c r="R930" s="18">
        <f t="shared" si="73"/>
        <v>0.10862068965517241</v>
      </c>
      <c r="S930" s="19">
        <f t="shared" si="74"/>
        <v>56.25</v>
      </c>
      <c r="T930" s="11" t="s">
        <v>8325</v>
      </c>
      <c r="U930" s="11" t="s">
        <v>8328</v>
      </c>
    </row>
    <row r="931" spans="1:21" ht="42.75" x14ac:dyDescent="0.45">
      <c r="A931" s="11">
        <v>929</v>
      </c>
      <c r="B931" s="16" t="s">
        <v>930</v>
      </c>
      <c r="C931" s="16" t="s">
        <v>5039</v>
      </c>
      <c r="D931" s="23">
        <v>500</v>
      </c>
      <c r="E931" s="23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7">
        <f t="shared" si="70"/>
        <v>41007.988067129627</v>
      </c>
      <c r="K931" s="11">
        <v>1331358169</v>
      </c>
      <c r="L931" s="17">
        <f t="shared" si="71"/>
        <v>40978.029733796291</v>
      </c>
      <c r="M931" s="21">
        <f t="shared" si="72"/>
        <v>29.958333333335759</v>
      </c>
      <c r="N931" s="11" t="b">
        <v>0</v>
      </c>
      <c r="O931" s="11">
        <v>0</v>
      </c>
      <c r="P931" s="11" t="b">
        <v>0</v>
      </c>
      <c r="Q931" s="11" t="s">
        <v>8278</v>
      </c>
      <c r="R931" s="18">
        <f t="shared" si="73"/>
        <v>0</v>
      </c>
      <c r="S931" s="19" t="e">
        <f t="shared" si="74"/>
        <v>#DIV/0!</v>
      </c>
      <c r="T931" s="11" t="s">
        <v>8325</v>
      </c>
      <c r="U931" s="11" t="s">
        <v>8328</v>
      </c>
    </row>
    <row r="932" spans="1:21" ht="57" x14ac:dyDescent="0.45">
      <c r="A932" s="11">
        <v>930</v>
      </c>
      <c r="B932" s="16" t="s">
        <v>931</v>
      </c>
      <c r="C932" s="16" t="s">
        <v>5040</v>
      </c>
      <c r="D932" s="23">
        <v>900</v>
      </c>
      <c r="E932" s="23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7">
        <f t="shared" si="70"/>
        <v>40354.688888888886</v>
      </c>
      <c r="K932" s="11">
        <v>1273874306</v>
      </c>
      <c r="L932" s="17">
        <f t="shared" si="71"/>
        <v>40312.707245370366</v>
      </c>
      <c r="M932" s="21">
        <f t="shared" si="72"/>
        <v>41.981643518520286</v>
      </c>
      <c r="N932" s="11" t="b">
        <v>0</v>
      </c>
      <c r="O932" s="11">
        <v>5</v>
      </c>
      <c r="P932" s="11" t="b">
        <v>0</v>
      </c>
      <c r="Q932" s="11" t="s">
        <v>8278</v>
      </c>
      <c r="R932" s="18">
        <f t="shared" si="73"/>
        <v>0.38333333333333336</v>
      </c>
      <c r="S932" s="19">
        <f t="shared" si="74"/>
        <v>69</v>
      </c>
      <c r="T932" s="11" t="s">
        <v>8325</v>
      </c>
      <c r="U932" s="11" t="s">
        <v>8328</v>
      </c>
    </row>
    <row r="933" spans="1:21" ht="42.75" x14ac:dyDescent="0.45">
      <c r="A933" s="11">
        <v>931</v>
      </c>
      <c r="B933" s="16" t="s">
        <v>932</v>
      </c>
      <c r="C933" s="16" t="s">
        <v>5041</v>
      </c>
      <c r="D933" s="23">
        <v>2000</v>
      </c>
      <c r="E933" s="23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7">
        <f t="shared" si="70"/>
        <v>41714.708333333328</v>
      </c>
      <c r="K933" s="11">
        <v>1392021502</v>
      </c>
      <c r="L933" s="17">
        <f t="shared" si="71"/>
        <v>41680.151643518519</v>
      </c>
      <c r="M933" s="21">
        <f t="shared" si="72"/>
        <v>34.556689814809943</v>
      </c>
      <c r="N933" s="11" t="b">
        <v>0</v>
      </c>
      <c r="O933" s="11">
        <v>7</v>
      </c>
      <c r="P933" s="11" t="b">
        <v>0</v>
      </c>
      <c r="Q933" s="11" t="s">
        <v>8278</v>
      </c>
      <c r="R933" s="18">
        <f t="shared" si="73"/>
        <v>6.5500000000000003E-2</v>
      </c>
      <c r="S933" s="19">
        <f t="shared" si="74"/>
        <v>18.714285714285715</v>
      </c>
      <c r="T933" s="11" t="s">
        <v>8325</v>
      </c>
      <c r="U933" s="11" t="s">
        <v>8328</v>
      </c>
    </row>
    <row r="934" spans="1:21" ht="28.5" x14ac:dyDescent="0.45">
      <c r="A934" s="11">
        <v>932</v>
      </c>
      <c r="B934" s="16" t="s">
        <v>933</v>
      </c>
      <c r="C934" s="16" t="s">
        <v>5042</v>
      </c>
      <c r="D934" s="23">
        <v>9500</v>
      </c>
      <c r="E934" s="23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7">
        <f t="shared" si="70"/>
        <v>41355.719270833331</v>
      </c>
      <c r="K934" s="11">
        <v>1360106145</v>
      </c>
      <c r="L934" s="17">
        <f t="shared" si="71"/>
        <v>41310.760937499996</v>
      </c>
      <c r="M934" s="21">
        <f t="shared" si="72"/>
        <v>44.958333333335759</v>
      </c>
      <c r="N934" s="11" t="b">
        <v>0</v>
      </c>
      <c r="O934" s="11">
        <v>30</v>
      </c>
      <c r="P934" s="11" t="b">
        <v>0</v>
      </c>
      <c r="Q934" s="11" t="s">
        <v>8278</v>
      </c>
      <c r="R934" s="18">
        <f t="shared" si="73"/>
        <v>0.14536842105263159</v>
      </c>
      <c r="S934" s="19">
        <f t="shared" si="74"/>
        <v>46.033333333333331</v>
      </c>
      <c r="T934" s="11" t="s">
        <v>8325</v>
      </c>
      <c r="U934" s="11" t="s">
        <v>8328</v>
      </c>
    </row>
    <row r="935" spans="1:21" ht="42.75" x14ac:dyDescent="0.45">
      <c r="A935" s="11">
        <v>933</v>
      </c>
      <c r="B935" s="16" t="s">
        <v>934</v>
      </c>
      <c r="C935" s="16" t="s">
        <v>5043</v>
      </c>
      <c r="D935" s="23">
        <v>2000</v>
      </c>
      <c r="E935" s="23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7">
        <f t="shared" si="70"/>
        <v>41770.960752314808</v>
      </c>
      <c r="K935" s="11">
        <v>1394683409</v>
      </c>
      <c r="L935" s="17">
        <f t="shared" si="71"/>
        <v>41710.960752314808</v>
      </c>
      <c r="M935" s="21">
        <f t="shared" si="72"/>
        <v>60</v>
      </c>
      <c r="N935" s="11" t="b">
        <v>0</v>
      </c>
      <c r="O935" s="11">
        <v>2</v>
      </c>
      <c r="P935" s="11" t="b">
        <v>0</v>
      </c>
      <c r="Q935" s="11" t="s">
        <v>8278</v>
      </c>
      <c r="R935" s="18">
        <f t="shared" si="73"/>
        <v>0.06</v>
      </c>
      <c r="S935" s="19">
        <f t="shared" si="74"/>
        <v>60</v>
      </c>
      <c r="T935" s="11" t="s">
        <v>8325</v>
      </c>
      <c r="U935" s="11" t="s">
        <v>8328</v>
      </c>
    </row>
    <row r="936" spans="1:21" ht="42.75" x14ac:dyDescent="0.45">
      <c r="A936" s="11">
        <v>934</v>
      </c>
      <c r="B936" s="16" t="s">
        <v>935</v>
      </c>
      <c r="C936" s="16" t="s">
        <v>5044</v>
      </c>
      <c r="D936" s="23">
        <v>5000</v>
      </c>
      <c r="E936" s="23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7">
        <f t="shared" si="70"/>
        <v>41763.041666666664</v>
      </c>
      <c r="K936" s="11">
        <v>1396633284</v>
      </c>
      <c r="L936" s="17">
        <f t="shared" si="71"/>
        <v>41733.528749999998</v>
      </c>
      <c r="M936" s="21">
        <f t="shared" si="72"/>
        <v>29.51291666666657</v>
      </c>
      <c r="N936" s="11" t="b">
        <v>0</v>
      </c>
      <c r="O936" s="11">
        <v>30</v>
      </c>
      <c r="P936" s="11" t="b">
        <v>0</v>
      </c>
      <c r="Q936" s="11" t="s">
        <v>8278</v>
      </c>
      <c r="R936" s="18">
        <f t="shared" si="73"/>
        <v>0.30399999999999999</v>
      </c>
      <c r="S936" s="19">
        <f t="shared" si="74"/>
        <v>50.666666666666664</v>
      </c>
      <c r="T936" s="11" t="s">
        <v>8325</v>
      </c>
      <c r="U936" s="11" t="s">
        <v>8328</v>
      </c>
    </row>
    <row r="937" spans="1:21" ht="42.75" x14ac:dyDescent="0.45">
      <c r="A937" s="11">
        <v>935</v>
      </c>
      <c r="B937" s="16" t="s">
        <v>936</v>
      </c>
      <c r="C937" s="16" t="s">
        <v>5045</v>
      </c>
      <c r="D937" s="23">
        <v>3500</v>
      </c>
      <c r="E937" s="23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7">
        <f t="shared" si="70"/>
        <v>42398.125335648147</v>
      </c>
      <c r="K937" s="11">
        <v>1451462429</v>
      </c>
      <c r="L937" s="17">
        <f t="shared" si="71"/>
        <v>42368.125335648147</v>
      </c>
      <c r="M937" s="21">
        <f t="shared" si="72"/>
        <v>30</v>
      </c>
      <c r="N937" s="11" t="b">
        <v>0</v>
      </c>
      <c r="O937" s="11">
        <v>2</v>
      </c>
      <c r="P937" s="11" t="b">
        <v>0</v>
      </c>
      <c r="Q937" s="11" t="s">
        <v>8278</v>
      </c>
      <c r="R937" s="18">
        <f t="shared" si="73"/>
        <v>1.4285714285714285E-2</v>
      </c>
      <c r="S937" s="19">
        <f t="shared" si="74"/>
        <v>25</v>
      </c>
      <c r="T937" s="11" t="s">
        <v>8325</v>
      </c>
      <c r="U937" s="11" t="s">
        <v>8328</v>
      </c>
    </row>
    <row r="938" spans="1:21" ht="42.75" x14ac:dyDescent="0.45">
      <c r="A938" s="11">
        <v>936</v>
      </c>
      <c r="B938" s="16" t="s">
        <v>937</v>
      </c>
      <c r="C938" s="16" t="s">
        <v>5046</v>
      </c>
      <c r="D938" s="23">
        <v>1400</v>
      </c>
      <c r="E938" s="23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7">
        <f t="shared" si="70"/>
        <v>40926.625</v>
      </c>
      <c r="K938" s="11">
        <v>1323131689</v>
      </c>
      <c r="L938" s="17">
        <f t="shared" si="71"/>
        <v>40882.815844907404</v>
      </c>
      <c r="M938" s="21">
        <f t="shared" si="72"/>
        <v>43.809155092596484</v>
      </c>
      <c r="N938" s="11" t="b">
        <v>0</v>
      </c>
      <c r="O938" s="11">
        <v>0</v>
      </c>
      <c r="P938" s="11" t="b">
        <v>0</v>
      </c>
      <c r="Q938" s="11" t="s">
        <v>8278</v>
      </c>
      <c r="R938" s="18">
        <f t="shared" si="73"/>
        <v>0</v>
      </c>
      <c r="S938" s="19" t="e">
        <f t="shared" si="74"/>
        <v>#DIV/0!</v>
      </c>
      <c r="T938" s="11" t="s">
        <v>8325</v>
      </c>
      <c r="U938" s="11" t="s">
        <v>8328</v>
      </c>
    </row>
    <row r="939" spans="1:21" ht="42.75" x14ac:dyDescent="0.45">
      <c r="A939" s="11">
        <v>937</v>
      </c>
      <c r="B939" s="16" t="s">
        <v>938</v>
      </c>
      <c r="C939" s="16" t="s">
        <v>5047</v>
      </c>
      <c r="D939" s="23">
        <v>3500</v>
      </c>
      <c r="E939" s="23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7">
        <f t="shared" si="70"/>
        <v>41581.631446759253</v>
      </c>
      <c r="K939" s="11">
        <v>1380913757</v>
      </c>
      <c r="L939" s="17">
        <f t="shared" si="71"/>
        <v>41551.589780092589</v>
      </c>
      <c r="M939" s="21">
        <f t="shared" si="72"/>
        <v>30.041666666664241</v>
      </c>
      <c r="N939" s="11" t="b">
        <v>0</v>
      </c>
      <c r="O939" s="11">
        <v>2</v>
      </c>
      <c r="P939" s="11" t="b">
        <v>0</v>
      </c>
      <c r="Q939" s="11" t="s">
        <v>8278</v>
      </c>
      <c r="R939" s="18">
        <f t="shared" si="73"/>
        <v>1.1428571428571429E-2</v>
      </c>
      <c r="S939" s="19">
        <f t="shared" si="74"/>
        <v>20</v>
      </c>
      <c r="T939" s="11" t="s">
        <v>8325</v>
      </c>
      <c r="U939" s="11" t="s">
        <v>8328</v>
      </c>
    </row>
    <row r="940" spans="1:21" ht="42.75" x14ac:dyDescent="0.45">
      <c r="A940" s="11">
        <v>938</v>
      </c>
      <c r="B940" s="16" t="s">
        <v>939</v>
      </c>
      <c r="C940" s="16" t="s">
        <v>5048</v>
      </c>
      <c r="D940" s="23">
        <v>7000</v>
      </c>
      <c r="E940" s="23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7">
        <f t="shared" si="70"/>
        <v>41154.27138888889</v>
      </c>
      <c r="K940" s="11">
        <v>1343993448</v>
      </c>
      <c r="L940" s="17">
        <f t="shared" si="71"/>
        <v>41124.27138888889</v>
      </c>
      <c r="M940" s="21">
        <f t="shared" si="72"/>
        <v>30</v>
      </c>
      <c r="N940" s="11" t="b">
        <v>0</v>
      </c>
      <c r="O940" s="11">
        <v>1</v>
      </c>
      <c r="P940" s="11" t="b">
        <v>0</v>
      </c>
      <c r="Q940" s="11" t="s">
        <v>8278</v>
      </c>
      <c r="R940" s="18">
        <f t="shared" si="73"/>
        <v>3.5714285714285713E-3</v>
      </c>
      <c r="S940" s="19">
        <f t="shared" si="74"/>
        <v>25</v>
      </c>
      <c r="T940" s="11" t="s">
        <v>8325</v>
      </c>
      <c r="U940" s="11" t="s">
        <v>8328</v>
      </c>
    </row>
    <row r="941" spans="1:21" ht="42.75" x14ac:dyDescent="0.45">
      <c r="A941" s="11">
        <v>939</v>
      </c>
      <c r="B941" s="16" t="s">
        <v>940</v>
      </c>
      <c r="C941" s="16" t="s">
        <v>5049</v>
      </c>
      <c r="D941" s="23">
        <v>2750</v>
      </c>
      <c r="E941" s="23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7">
        <f t="shared" si="70"/>
        <v>41455.623611111107</v>
      </c>
      <c r="K941" s="11">
        <v>1369246738</v>
      </c>
      <c r="L941" s="17">
        <f t="shared" si="71"/>
        <v>41416.554837962962</v>
      </c>
      <c r="M941" s="21">
        <f t="shared" si="72"/>
        <v>39.068773148144828</v>
      </c>
      <c r="N941" s="11" t="b">
        <v>0</v>
      </c>
      <c r="O941" s="11">
        <v>2</v>
      </c>
      <c r="P941" s="11" t="b">
        <v>0</v>
      </c>
      <c r="Q941" s="11" t="s">
        <v>8278</v>
      </c>
      <c r="R941" s="18">
        <f t="shared" si="73"/>
        <v>1.4545454545454545E-2</v>
      </c>
      <c r="S941" s="19">
        <f t="shared" si="74"/>
        <v>20</v>
      </c>
      <c r="T941" s="11" t="s">
        <v>8325</v>
      </c>
      <c r="U941" s="11" t="s">
        <v>8328</v>
      </c>
    </row>
    <row r="942" spans="1:21" ht="42.75" x14ac:dyDescent="0.45">
      <c r="A942" s="11">
        <v>940</v>
      </c>
      <c r="B942" s="16" t="s">
        <v>941</v>
      </c>
      <c r="C942" s="16" t="s">
        <v>5050</v>
      </c>
      <c r="D942" s="23">
        <v>9000</v>
      </c>
      <c r="E942" s="23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7">
        <f t="shared" si="70"/>
        <v>42226.800069444442</v>
      </c>
      <c r="K942" s="11">
        <v>1435363926</v>
      </c>
      <c r="L942" s="17">
        <f t="shared" si="71"/>
        <v>42181.800069444442</v>
      </c>
      <c r="M942" s="21">
        <f t="shared" si="72"/>
        <v>45</v>
      </c>
      <c r="N942" s="11" t="b">
        <v>0</v>
      </c>
      <c r="O942" s="11">
        <v>14</v>
      </c>
      <c r="P942" s="11" t="b">
        <v>0</v>
      </c>
      <c r="Q942" s="11" t="s">
        <v>8273</v>
      </c>
      <c r="R942" s="18">
        <f t="shared" si="73"/>
        <v>0.17155555555555554</v>
      </c>
      <c r="S942" s="19">
        <f t="shared" si="74"/>
        <v>110.28571428571429</v>
      </c>
      <c r="T942" s="11" t="s">
        <v>8319</v>
      </c>
      <c r="U942" s="11" t="s">
        <v>8321</v>
      </c>
    </row>
    <row r="943" spans="1:21" ht="57" x14ac:dyDescent="0.45">
      <c r="A943" s="11">
        <v>941</v>
      </c>
      <c r="B943" s="16" t="s">
        <v>942</v>
      </c>
      <c r="C943" s="16" t="s">
        <v>5051</v>
      </c>
      <c r="D943" s="23">
        <v>50000</v>
      </c>
      <c r="E943" s="23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7">
        <f t="shared" si="70"/>
        <v>42775.888252314813</v>
      </c>
      <c r="K943" s="11">
        <v>1484101145</v>
      </c>
      <c r="L943" s="17">
        <f t="shared" si="71"/>
        <v>42745.888252314813</v>
      </c>
      <c r="M943" s="21">
        <f t="shared" si="72"/>
        <v>30</v>
      </c>
      <c r="N943" s="11" t="b">
        <v>0</v>
      </c>
      <c r="O943" s="11">
        <v>31</v>
      </c>
      <c r="P943" s="11" t="b">
        <v>0</v>
      </c>
      <c r="Q943" s="11" t="s">
        <v>8273</v>
      </c>
      <c r="R943" s="18">
        <f t="shared" si="73"/>
        <v>2.3220000000000001E-2</v>
      </c>
      <c r="S943" s="19">
        <f t="shared" si="74"/>
        <v>37.451612903225808</v>
      </c>
      <c r="T943" s="11" t="s">
        <v>8319</v>
      </c>
      <c r="U943" s="11" t="s">
        <v>8321</v>
      </c>
    </row>
    <row r="944" spans="1:21" ht="42.75" x14ac:dyDescent="0.45">
      <c r="A944" s="11">
        <v>942</v>
      </c>
      <c r="B944" s="16" t="s">
        <v>943</v>
      </c>
      <c r="C944" s="16" t="s">
        <v>5052</v>
      </c>
      <c r="D944" s="23">
        <v>7500</v>
      </c>
      <c r="E944" s="23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7">
        <f t="shared" si="70"/>
        <v>42418.634953703702</v>
      </c>
      <c r="K944" s="11">
        <v>1452716060</v>
      </c>
      <c r="L944" s="17">
        <f t="shared" si="71"/>
        <v>42382.634953703702</v>
      </c>
      <c r="M944" s="21">
        <f t="shared" si="72"/>
        <v>36</v>
      </c>
      <c r="N944" s="11" t="b">
        <v>0</v>
      </c>
      <c r="O944" s="11">
        <v>16</v>
      </c>
      <c r="P944" s="11" t="b">
        <v>0</v>
      </c>
      <c r="Q944" s="11" t="s">
        <v>8273</v>
      </c>
      <c r="R944" s="18">
        <f t="shared" si="73"/>
        <v>8.9066666666666669E-2</v>
      </c>
      <c r="S944" s="19">
        <f t="shared" si="74"/>
        <v>41.75</v>
      </c>
      <c r="T944" s="11" t="s">
        <v>8319</v>
      </c>
      <c r="U944" s="11" t="s">
        <v>8321</v>
      </c>
    </row>
    <row r="945" spans="1:21" ht="28.5" x14ac:dyDescent="0.45">
      <c r="A945" s="11">
        <v>943</v>
      </c>
      <c r="B945" s="16" t="s">
        <v>944</v>
      </c>
      <c r="C945" s="16" t="s">
        <v>5053</v>
      </c>
      <c r="D945" s="23">
        <v>3000</v>
      </c>
      <c r="E945" s="23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7">
        <f t="shared" si="70"/>
        <v>42703.501215277771</v>
      </c>
      <c r="K945" s="11">
        <v>1477843305</v>
      </c>
      <c r="L945" s="17">
        <f t="shared" si="71"/>
        <v>42673.459548611114</v>
      </c>
      <c r="M945" s="21">
        <f t="shared" si="72"/>
        <v>30.041666666656965</v>
      </c>
      <c r="N945" s="11" t="b">
        <v>0</v>
      </c>
      <c r="O945" s="11">
        <v>12</v>
      </c>
      <c r="P945" s="11" t="b">
        <v>0</v>
      </c>
      <c r="Q945" s="11" t="s">
        <v>8273</v>
      </c>
      <c r="R945" s="18">
        <f t="shared" si="73"/>
        <v>9.633333333333334E-2</v>
      </c>
      <c r="S945" s="19">
        <f t="shared" si="74"/>
        <v>24.083333333333332</v>
      </c>
      <c r="T945" s="11" t="s">
        <v>8319</v>
      </c>
      <c r="U945" s="11" t="s">
        <v>8321</v>
      </c>
    </row>
    <row r="946" spans="1:21" ht="42.75" x14ac:dyDescent="0.45">
      <c r="A946" s="11">
        <v>944</v>
      </c>
      <c r="B946" s="16" t="s">
        <v>945</v>
      </c>
      <c r="C946" s="16" t="s">
        <v>5054</v>
      </c>
      <c r="D946" s="23">
        <v>50000</v>
      </c>
      <c r="E946" s="23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7">
        <f t="shared" si="70"/>
        <v>42478.374999999993</v>
      </c>
      <c r="K946" s="11">
        <v>1458050450</v>
      </c>
      <c r="L946" s="17">
        <f t="shared" si="71"/>
        <v>42444.375578703701</v>
      </c>
      <c r="M946" s="21">
        <f t="shared" si="72"/>
        <v>33.999421296291985</v>
      </c>
      <c r="N946" s="11" t="b">
        <v>0</v>
      </c>
      <c r="O946" s="11">
        <v>96</v>
      </c>
      <c r="P946" s="11" t="b">
        <v>0</v>
      </c>
      <c r="Q946" s="11" t="s">
        <v>8273</v>
      </c>
      <c r="R946" s="18">
        <f t="shared" si="73"/>
        <v>0.13325999999999999</v>
      </c>
      <c r="S946" s="19">
        <f t="shared" si="74"/>
        <v>69.40625</v>
      </c>
      <c r="T946" s="11" t="s">
        <v>8319</v>
      </c>
      <c r="U946" s="11" t="s">
        <v>8321</v>
      </c>
    </row>
    <row r="947" spans="1:21" ht="42.75" x14ac:dyDescent="0.45">
      <c r="A947" s="11">
        <v>945</v>
      </c>
      <c r="B947" s="16" t="s">
        <v>946</v>
      </c>
      <c r="C947" s="16" t="s">
        <v>5055</v>
      </c>
      <c r="D947" s="23">
        <v>100000</v>
      </c>
      <c r="E947" s="23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7">
        <f t="shared" si="70"/>
        <v>42784.790972222218</v>
      </c>
      <c r="K947" s="11">
        <v>1482958626</v>
      </c>
      <c r="L947" s="17">
        <f t="shared" si="71"/>
        <v>42732.66465277777</v>
      </c>
      <c r="M947" s="21">
        <f t="shared" si="72"/>
        <v>52.12631944444729</v>
      </c>
      <c r="N947" s="11" t="b">
        <v>0</v>
      </c>
      <c r="O947" s="11">
        <v>16</v>
      </c>
      <c r="P947" s="11" t="b">
        <v>0</v>
      </c>
      <c r="Q947" s="11" t="s">
        <v>8273</v>
      </c>
      <c r="R947" s="18">
        <f t="shared" si="73"/>
        <v>2.4840000000000001E-2</v>
      </c>
      <c r="S947" s="19">
        <f t="shared" si="74"/>
        <v>155.25</v>
      </c>
      <c r="T947" s="11" t="s">
        <v>8319</v>
      </c>
      <c r="U947" s="11" t="s">
        <v>8321</v>
      </c>
    </row>
    <row r="948" spans="1:21" ht="28.5" x14ac:dyDescent="0.45">
      <c r="A948" s="11">
        <v>946</v>
      </c>
      <c r="B948" s="16" t="s">
        <v>947</v>
      </c>
      <c r="C948" s="16" t="s">
        <v>5056</v>
      </c>
      <c r="D948" s="23">
        <v>15000</v>
      </c>
      <c r="E948" s="23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7">
        <f t="shared" si="70"/>
        <v>42622.542222222219</v>
      </c>
      <c r="K948" s="11">
        <v>1470852048</v>
      </c>
      <c r="L948" s="17">
        <f t="shared" si="71"/>
        <v>42592.542222222219</v>
      </c>
      <c r="M948" s="21">
        <f t="shared" si="72"/>
        <v>30</v>
      </c>
      <c r="N948" s="11" t="b">
        <v>0</v>
      </c>
      <c r="O948" s="11">
        <v>5</v>
      </c>
      <c r="P948" s="11" t="b">
        <v>0</v>
      </c>
      <c r="Q948" s="11" t="s">
        <v>8273</v>
      </c>
      <c r="R948" s="18">
        <f t="shared" si="73"/>
        <v>1.9066666666666666E-2</v>
      </c>
      <c r="S948" s="19">
        <f t="shared" si="74"/>
        <v>57.2</v>
      </c>
      <c r="T948" s="11" t="s">
        <v>8319</v>
      </c>
      <c r="U948" s="11" t="s">
        <v>8321</v>
      </c>
    </row>
    <row r="949" spans="1:21" ht="42.75" x14ac:dyDescent="0.45">
      <c r="A949" s="11">
        <v>947</v>
      </c>
      <c r="B949" s="16" t="s">
        <v>948</v>
      </c>
      <c r="C949" s="16" t="s">
        <v>5057</v>
      </c>
      <c r="D949" s="23">
        <v>850</v>
      </c>
      <c r="E949" s="23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7">
        <f t="shared" si="70"/>
        <v>42551.57298611111</v>
      </c>
      <c r="K949" s="11">
        <v>1462128306</v>
      </c>
      <c r="L949" s="17">
        <f t="shared" si="71"/>
        <v>42491.57298611111</v>
      </c>
      <c r="M949" s="21">
        <f t="shared" si="72"/>
        <v>60</v>
      </c>
      <c r="N949" s="11" t="b">
        <v>0</v>
      </c>
      <c r="O949" s="11">
        <v>0</v>
      </c>
      <c r="P949" s="11" t="b">
        <v>0</v>
      </c>
      <c r="Q949" s="11" t="s">
        <v>8273</v>
      </c>
      <c r="R949" s="18">
        <f t="shared" si="73"/>
        <v>0</v>
      </c>
      <c r="S949" s="19" t="e">
        <f t="shared" si="74"/>
        <v>#DIV/0!</v>
      </c>
      <c r="T949" s="11" t="s">
        <v>8319</v>
      </c>
      <c r="U949" s="11" t="s">
        <v>8321</v>
      </c>
    </row>
    <row r="950" spans="1:21" ht="57" x14ac:dyDescent="0.45">
      <c r="A950" s="11">
        <v>948</v>
      </c>
      <c r="B950" s="16" t="s">
        <v>949</v>
      </c>
      <c r="C950" s="16" t="s">
        <v>5058</v>
      </c>
      <c r="D950" s="23">
        <v>4000</v>
      </c>
      <c r="E950" s="23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7">
        <f t="shared" si="70"/>
        <v>42441.619953703703</v>
      </c>
      <c r="K950" s="11">
        <v>1455220364</v>
      </c>
      <c r="L950" s="17">
        <f t="shared" si="71"/>
        <v>42411.619953703703</v>
      </c>
      <c r="M950" s="21">
        <f t="shared" si="72"/>
        <v>30</v>
      </c>
      <c r="N950" s="11" t="b">
        <v>0</v>
      </c>
      <c r="O950" s="11">
        <v>8</v>
      </c>
      <c r="P950" s="11" t="b">
        <v>0</v>
      </c>
      <c r="Q950" s="11" t="s">
        <v>8273</v>
      </c>
      <c r="R950" s="18">
        <f t="shared" si="73"/>
        <v>0.12</v>
      </c>
      <c r="S950" s="19">
        <f t="shared" si="74"/>
        <v>60</v>
      </c>
      <c r="T950" s="11" t="s">
        <v>8319</v>
      </c>
      <c r="U950" s="11" t="s">
        <v>8321</v>
      </c>
    </row>
    <row r="951" spans="1:21" ht="42.75" x14ac:dyDescent="0.45">
      <c r="A951" s="11">
        <v>949</v>
      </c>
      <c r="B951" s="16" t="s">
        <v>950</v>
      </c>
      <c r="C951" s="16" t="s">
        <v>5059</v>
      </c>
      <c r="D951" s="23">
        <v>20000</v>
      </c>
      <c r="E951" s="23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7">
        <f t="shared" si="70"/>
        <v>42420.835370370369</v>
      </c>
      <c r="K951" s="11">
        <v>1450832576</v>
      </c>
      <c r="L951" s="17">
        <f t="shared" si="71"/>
        <v>42360.835370370369</v>
      </c>
      <c r="M951" s="21">
        <f t="shared" si="72"/>
        <v>60</v>
      </c>
      <c r="N951" s="11" t="b">
        <v>0</v>
      </c>
      <c r="O951" s="11">
        <v>7</v>
      </c>
      <c r="P951" s="11" t="b">
        <v>0</v>
      </c>
      <c r="Q951" s="11" t="s">
        <v>8273</v>
      </c>
      <c r="R951" s="18">
        <f t="shared" si="73"/>
        <v>1.3650000000000001E-2</v>
      </c>
      <c r="S951" s="19">
        <f t="shared" si="74"/>
        <v>39</v>
      </c>
      <c r="T951" s="11" t="s">
        <v>8319</v>
      </c>
      <c r="U951" s="11" t="s">
        <v>8321</v>
      </c>
    </row>
    <row r="952" spans="1:21" ht="42.75" x14ac:dyDescent="0.45">
      <c r="A952" s="11">
        <v>950</v>
      </c>
      <c r="B952" s="16" t="s">
        <v>951</v>
      </c>
      <c r="C952" s="16" t="s">
        <v>5060</v>
      </c>
      <c r="D952" s="23">
        <v>5000</v>
      </c>
      <c r="E952" s="23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7">
        <f t="shared" si="70"/>
        <v>42386.54237268518</v>
      </c>
      <c r="K952" s="11">
        <v>1450461661</v>
      </c>
      <c r="L952" s="17">
        <f t="shared" si="71"/>
        <v>42356.54237268518</v>
      </c>
      <c r="M952" s="21">
        <f t="shared" si="72"/>
        <v>30</v>
      </c>
      <c r="N952" s="11" t="b">
        <v>0</v>
      </c>
      <c r="O952" s="11">
        <v>24</v>
      </c>
      <c r="P952" s="11" t="b">
        <v>0</v>
      </c>
      <c r="Q952" s="11" t="s">
        <v>8273</v>
      </c>
      <c r="R952" s="18">
        <f t="shared" si="73"/>
        <v>0.28039999999999998</v>
      </c>
      <c r="S952" s="19">
        <f t="shared" si="74"/>
        <v>58.416666666666664</v>
      </c>
      <c r="T952" s="11" t="s">
        <v>8319</v>
      </c>
      <c r="U952" s="11" t="s">
        <v>8321</v>
      </c>
    </row>
    <row r="953" spans="1:21" x14ac:dyDescent="0.45">
      <c r="A953" s="11">
        <v>951</v>
      </c>
      <c r="B953" s="16" t="s">
        <v>952</v>
      </c>
      <c r="C953" s="16" t="s">
        <v>5061</v>
      </c>
      <c r="D953" s="23">
        <v>50000</v>
      </c>
      <c r="E953" s="23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7">
        <f t="shared" si="70"/>
        <v>42525.445277777777</v>
      </c>
      <c r="K953" s="11">
        <v>1461166872</v>
      </c>
      <c r="L953" s="17">
        <f t="shared" si="71"/>
        <v>42480.445277777777</v>
      </c>
      <c r="M953" s="21">
        <f t="shared" si="72"/>
        <v>45</v>
      </c>
      <c r="N953" s="11" t="b">
        <v>0</v>
      </c>
      <c r="O953" s="11">
        <v>121</v>
      </c>
      <c r="P953" s="11" t="b">
        <v>0</v>
      </c>
      <c r="Q953" s="11" t="s">
        <v>8273</v>
      </c>
      <c r="R953" s="18">
        <f t="shared" si="73"/>
        <v>0.38390000000000002</v>
      </c>
      <c r="S953" s="19">
        <f t="shared" si="74"/>
        <v>158.63636363636363</v>
      </c>
      <c r="T953" s="11" t="s">
        <v>8319</v>
      </c>
      <c r="U953" s="11" t="s">
        <v>8321</v>
      </c>
    </row>
    <row r="954" spans="1:21" ht="28.5" x14ac:dyDescent="0.45">
      <c r="A954" s="11">
        <v>952</v>
      </c>
      <c r="B954" s="16" t="s">
        <v>953</v>
      </c>
      <c r="C954" s="16" t="s">
        <v>5062</v>
      </c>
      <c r="D954" s="23">
        <v>49000</v>
      </c>
      <c r="E954" s="23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7">
        <f t="shared" si="70"/>
        <v>42692.44689814814</v>
      </c>
      <c r="K954" s="11">
        <v>1476888212</v>
      </c>
      <c r="L954" s="17">
        <f t="shared" si="71"/>
        <v>42662.405231481483</v>
      </c>
      <c r="M954" s="21">
        <f t="shared" si="72"/>
        <v>30.041666666656965</v>
      </c>
      <c r="N954" s="11" t="b">
        <v>0</v>
      </c>
      <c r="O954" s="11">
        <v>196</v>
      </c>
      <c r="P954" s="11" t="b">
        <v>0</v>
      </c>
      <c r="Q954" s="11" t="s">
        <v>8273</v>
      </c>
      <c r="R954" s="18">
        <f t="shared" si="73"/>
        <v>0.39942857142857141</v>
      </c>
      <c r="S954" s="19">
        <f t="shared" si="74"/>
        <v>99.857142857142861</v>
      </c>
      <c r="T954" s="11" t="s">
        <v>8319</v>
      </c>
      <c r="U954" s="11" t="s">
        <v>8321</v>
      </c>
    </row>
    <row r="955" spans="1:21" ht="42.75" x14ac:dyDescent="0.45">
      <c r="A955" s="11">
        <v>953</v>
      </c>
      <c r="B955" s="16" t="s">
        <v>954</v>
      </c>
      <c r="C955" s="16" t="s">
        <v>5063</v>
      </c>
      <c r="D955" s="23">
        <v>15000</v>
      </c>
      <c r="E955" s="23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7">
        <f t="shared" si="70"/>
        <v>42028.956006944441</v>
      </c>
      <c r="K955" s="11">
        <v>1419566199</v>
      </c>
      <c r="L955" s="17">
        <f t="shared" si="71"/>
        <v>41998.956006944441</v>
      </c>
      <c r="M955" s="21">
        <f t="shared" si="72"/>
        <v>30</v>
      </c>
      <c r="N955" s="11" t="b">
        <v>0</v>
      </c>
      <c r="O955" s="11">
        <v>5</v>
      </c>
      <c r="P955" s="11" t="b">
        <v>0</v>
      </c>
      <c r="Q955" s="11" t="s">
        <v>8273</v>
      </c>
      <c r="R955" s="18">
        <f t="shared" si="73"/>
        <v>8.3999999999999995E-3</v>
      </c>
      <c r="S955" s="19">
        <f t="shared" si="74"/>
        <v>25.2</v>
      </c>
      <c r="T955" s="11" t="s">
        <v>8319</v>
      </c>
      <c r="U955" s="11" t="s">
        <v>8321</v>
      </c>
    </row>
    <row r="956" spans="1:21" ht="42.75" x14ac:dyDescent="0.45">
      <c r="A956" s="11">
        <v>954</v>
      </c>
      <c r="B956" s="16" t="s">
        <v>955</v>
      </c>
      <c r="C956" s="16" t="s">
        <v>5064</v>
      </c>
      <c r="D956" s="23">
        <v>15000</v>
      </c>
      <c r="E956" s="23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7">
        <f t="shared" si="70"/>
        <v>42236.625451388885</v>
      </c>
      <c r="K956" s="11">
        <v>1436472039</v>
      </c>
      <c r="L956" s="17">
        <f t="shared" si="71"/>
        <v>42194.625451388885</v>
      </c>
      <c r="M956" s="21">
        <f t="shared" si="72"/>
        <v>42</v>
      </c>
      <c r="N956" s="11" t="b">
        <v>0</v>
      </c>
      <c r="O956" s="11">
        <v>73</v>
      </c>
      <c r="P956" s="11" t="b">
        <v>0</v>
      </c>
      <c r="Q956" s="11" t="s">
        <v>8273</v>
      </c>
      <c r="R956" s="18">
        <f t="shared" si="73"/>
        <v>0.43406666666666666</v>
      </c>
      <c r="S956" s="19">
        <f t="shared" si="74"/>
        <v>89.191780821917803</v>
      </c>
      <c r="T956" s="11" t="s">
        <v>8319</v>
      </c>
      <c r="U956" s="11" t="s">
        <v>8321</v>
      </c>
    </row>
    <row r="957" spans="1:21" ht="42.75" x14ac:dyDescent="0.45">
      <c r="A957" s="11">
        <v>955</v>
      </c>
      <c r="B957" s="16" t="s">
        <v>956</v>
      </c>
      <c r="C957" s="16" t="s">
        <v>5065</v>
      </c>
      <c r="D957" s="23">
        <v>300000</v>
      </c>
      <c r="E957" s="23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7">
        <f t="shared" si="70"/>
        <v>42626.086805555555</v>
      </c>
      <c r="K957" s="11">
        <v>1470294300</v>
      </c>
      <c r="L957" s="17">
        <f t="shared" si="71"/>
        <v>42586.086805555555</v>
      </c>
      <c r="M957" s="21">
        <f t="shared" si="72"/>
        <v>40</v>
      </c>
      <c r="N957" s="11" t="b">
        <v>0</v>
      </c>
      <c r="O957" s="11">
        <v>93</v>
      </c>
      <c r="P957" s="11" t="b">
        <v>0</v>
      </c>
      <c r="Q957" s="11" t="s">
        <v>8273</v>
      </c>
      <c r="R957" s="18">
        <f t="shared" si="73"/>
        <v>5.6613333333333335E-2</v>
      </c>
      <c r="S957" s="19">
        <f t="shared" si="74"/>
        <v>182.6236559139785</v>
      </c>
      <c r="T957" s="11" t="s">
        <v>8319</v>
      </c>
      <c r="U957" s="11" t="s">
        <v>8321</v>
      </c>
    </row>
    <row r="958" spans="1:21" ht="57" x14ac:dyDescent="0.45">
      <c r="A958" s="11">
        <v>956</v>
      </c>
      <c r="B958" s="16" t="s">
        <v>957</v>
      </c>
      <c r="C958" s="16" t="s">
        <v>5066</v>
      </c>
      <c r="D958" s="23">
        <v>50000</v>
      </c>
      <c r="E958" s="23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7">
        <f t="shared" si="70"/>
        <v>42120.663877314808</v>
      </c>
      <c r="K958" s="11">
        <v>1424901359</v>
      </c>
      <c r="L958" s="17">
        <f t="shared" si="71"/>
        <v>42060.705543981479</v>
      </c>
      <c r="M958" s="21">
        <f t="shared" si="72"/>
        <v>59.958333333328483</v>
      </c>
      <c r="N958" s="11" t="b">
        <v>0</v>
      </c>
      <c r="O958" s="11">
        <v>17</v>
      </c>
      <c r="P958" s="11" t="b">
        <v>0</v>
      </c>
      <c r="Q958" s="11" t="s">
        <v>8273</v>
      </c>
      <c r="R958" s="18">
        <f t="shared" si="73"/>
        <v>1.7219999999999999E-2</v>
      </c>
      <c r="S958" s="19">
        <f t="shared" si="74"/>
        <v>50.647058823529413</v>
      </c>
      <c r="T958" s="11" t="s">
        <v>8319</v>
      </c>
      <c r="U958" s="11" t="s">
        <v>8321</v>
      </c>
    </row>
    <row r="959" spans="1:21" ht="28.5" x14ac:dyDescent="0.45">
      <c r="A959" s="11">
        <v>957</v>
      </c>
      <c r="B959" s="16" t="s">
        <v>958</v>
      </c>
      <c r="C959" s="16" t="s">
        <v>5067</v>
      </c>
      <c r="D959" s="23">
        <v>12000</v>
      </c>
      <c r="E959" s="23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7">
        <f t="shared" si="70"/>
        <v>42691.385798611103</v>
      </c>
      <c r="K959" s="11">
        <v>1476710133</v>
      </c>
      <c r="L959" s="17">
        <f t="shared" si="71"/>
        <v>42660.344131944446</v>
      </c>
      <c r="M959" s="21">
        <f t="shared" si="72"/>
        <v>31.041666666656965</v>
      </c>
      <c r="N959" s="11" t="b">
        <v>0</v>
      </c>
      <c r="O959" s="11">
        <v>7</v>
      </c>
      <c r="P959" s="11" t="b">
        <v>0</v>
      </c>
      <c r="Q959" s="11" t="s">
        <v>8273</v>
      </c>
      <c r="R959" s="18">
        <f t="shared" si="73"/>
        <v>1.9416666666666665E-2</v>
      </c>
      <c r="S959" s="19">
        <f t="shared" si="74"/>
        <v>33.285714285714285</v>
      </c>
      <c r="T959" s="11" t="s">
        <v>8319</v>
      </c>
      <c r="U959" s="11" t="s">
        <v>8321</v>
      </c>
    </row>
    <row r="960" spans="1:21" ht="42.75" x14ac:dyDescent="0.45">
      <c r="A960" s="11">
        <v>958</v>
      </c>
      <c r="B960" s="16" t="s">
        <v>959</v>
      </c>
      <c r="C960" s="16" t="s">
        <v>5068</v>
      </c>
      <c r="D960" s="23">
        <v>7777</v>
      </c>
      <c r="E960" s="23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7">
        <f t="shared" si="70"/>
        <v>42103.999305555553</v>
      </c>
      <c r="K960" s="11">
        <v>1426792563</v>
      </c>
      <c r="L960" s="17">
        <f t="shared" si="71"/>
        <v>42082.594479166662</v>
      </c>
      <c r="M960" s="21">
        <f t="shared" si="72"/>
        <v>21.404826388890797</v>
      </c>
      <c r="N960" s="11" t="b">
        <v>0</v>
      </c>
      <c r="O960" s="11">
        <v>17</v>
      </c>
      <c r="P960" s="11" t="b">
        <v>0</v>
      </c>
      <c r="Q960" s="11" t="s">
        <v>8273</v>
      </c>
      <c r="R960" s="18">
        <f t="shared" si="73"/>
        <v>0.11328275684711328</v>
      </c>
      <c r="S960" s="19">
        <f t="shared" si="74"/>
        <v>51.823529411764703</v>
      </c>
      <c r="T960" s="11" t="s">
        <v>8319</v>
      </c>
      <c r="U960" s="11" t="s">
        <v>8321</v>
      </c>
    </row>
    <row r="961" spans="1:21" ht="42.75" x14ac:dyDescent="0.45">
      <c r="A961" s="11">
        <v>959</v>
      </c>
      <c r="B961" s="16" t="s">
        <v>960</v>
      </c>
      <c r="C961" s="16" t="s">
        <v>5069</v>
      </c>
      <c r="D961" s="23">
        <v>50000</v>
      </c>
      <c r="E961" s="23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7">
        <f t="shared" si="70"/>
        <v>42022.96603009259</v>
      </c>
      <c r="K961" s="11">
        <v>1419048665</v>
      </c>
      <c r="L961" s="17">
        <f t="shared" si="71"/>
        <v>41992.96603009259</v>
      </c>
      <c r="M961" s="21">
        <f t="shared" si="72"/>
        <v>30</v>
      </c>
      <c r="N961" s="11" t="b">
        <v>0</v>
      </c>
      <c r="O961" s="11">
        <v>171</v>
      </c>
      <c r="P961" s="11" t="b">
        <v>0</v>
      </c>
      <c r="Q961" s="11" t="s">
        <v>8273</v>
      </c>
      <c r="R961" s="18">
        <f t="shared" si="73"/>
        <v>0.3886</v>
      </c>
      <c r="S961" s="19">
        <f t="shared" si="74"/>
        <v>113.62573099415205</v>
      </c>
      <c r="T961" s="11" t="s">
        <v>8319</v>
      </c>
      <c r="U961" s="11" t="s">
        <v>8321</v>
      </c>
    </row>
    <row r="962" spans="1:21" ht="42.75" x14ac:dyDescent="0.45">
      <c r="A962" s="11">
        <v>960</v>
      </c>
      <c r="B962" s="16" t="s">
        <v>961</v>
      </c>
      <c r="C962" s="16" t="s">
        <v>5070</v>
      </c>
      <c r="D962" s="23">
        <v>55650</v>
      </c>
      <c r="E962" s="23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7">
        <f t="shared" si="70"/>
        <v>42808.376793981479</v>
      </c>
      <c r="K962" s="11">
        <v>1485874955</v>
      </c>
      <c r="L962" s="17">
        <f t="shared" si="71"/>
        <v>42766.41846064815</v>
      </c>
      <c r="M962" s="21">
        <f t="shared" si="72"/>
        <v>41.958333333328483</v>
      </c>
      <c r="N962" s="11" t="b">
        <v>0</v>
      </c>
      <c r="O962" s="11">
        <v>188</v>
      </c>
      <c r="P962" s="11" t="b">
        <v>0</v>
      </c>
      <c r="Q962" s="11" t="s">
        <v>8273</v>
      </c>
      <c r="R962" s="18">
        <f t="shared" si="73"/>
        <v>0.46100628930817611</v>
      </c>
      <c r="S962" s="19">
        <f t="shared" si="74"/>
        <v>136.46276595744681</v>
      </c>
      <c r="T962" s="11" t="s">
        <v>8319</v>
      </c>
      <c r="U962" s="11" t="s">
        <v>8321</v>
      </c>
    </row>
    <row r="963" spans="1:21" ht="42.75" x14ac:dyDescent="0.45">
      <c r="A963" s="11">
        <v>961</v>
      </c>
      <c r="B963" s="16" t="s">
        <v>962</v>
      </c>
      <c r="C963" s="16" t="s">
        <v>5071</v>
      </c>
      <c r="D963" s="23">
        <v>95000</v>
      </c>
      <c r="E963" s="23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7">
        <f t="shared" ref="J963:J1026" si="75">(((I963/86400)+25569+(-5/24)))</f>
        <v>42786.583333333336</v>
      </c>
      <c r="K963" s="11">
        <v>1483634335</v>
      </c>
      <c r="L963" s="17">
        <f t="shared" ref="L963:L1026" si="76">(((K963/86400)+25569+(-5/24)))</f>
        <v>42740.485358796293</v>
      </c>
      <c r="M963" s="21">
        <f t="shared" ref="M963:M1026" si="77">J963-L963</f>
        <v>46.097974537042319</v>
      </c>
      <c r="N963" s="11" t="b">
        <v>0</v>
      </c>
      <c r="O963" s="11">
        <v>110</v>
      </c>
      <c r="P963" s="11" t="b">
        <v>0</v>
      </c>
      <c r="Q963" s="11" t="s">
        <v>8273</v>
      </c>
      <c r="R963" s="18">
        <f t="shared" ref="R963:R1026" si="78">E963/D963</f>
        <v>0.42188421052631581</v>
      </c>
      <c r="S963" s="19">
        <f t="shared" ref="S963:S1026" si="79">E963/O963</f>
        <v>364.35454545454547</v>
      </c>
      <c r="T963" s="11" t="s">
        <v>8319</v>
      </c>
      <c r="U963" s="11" t="s">
        <v>8321</v>
      </c>
    </row>
    <row r="964" spans="1:21" ht="42.75" x14ac:dyDescent="0.45">
      <c r="A964" s="11">
        <v>962</v>
      </c>
      <c r="B964" s="16" t="s">
        <v>963</v>
      </c>
      <c r="C964" s="16" t="s">
        <v>5072</v>
      </c>
      <c r="D964" s="23">
        <v>2500</v>
      </c>
      <c r="E964" s="23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7">
        <f t="shared" si="75"/>
        <v>42411.504085648143</v>
      </c>
      <c r="K964" s="11">
        <v>1451927153</v>
      </c>
      <c r="L964" s="17">
        <f t="shared" si="76"/>
        <v>42373.504085648143</v>
      </c>
      <c r="M964" s="21">
        <f t="shared" si="77"/>
        <v>38</v>
      </c>
      <c r="N964" s="11" t="b">
        <v>0</v>
      </c>
      <c r="O964" s="11">
        <v>37</v>
      </c>
      <c r="P964" s="11" t="b">
        <v>0</v>
      </c>
      <c r="Q964" s="11" t="s">
        <v>8273</v>
      </c>
      <c r="R964" s="18">
        <f t="shared" si="78"/>
        <v>0.2848</v>
      </c>
      <c r="S964" s="19">
        <f t="shared" si="79"/>
        <v>19.243243243243242</v>
      </c>
      <c r="T964" s="11" t="s">
        <v>8319</v>
      </c>
      <c r="U964" s="11" t="s">
        <v>8321</v>
      </c>
    </row>
    <row r="965" spans="1:21" ht="28.5" x14ac:dyDescent="0.45">
      <c r="A965" s="11">
        <v>963</v>
      </c>
      <c r="B965" s="16" t="s">
        <v>964</v>
      </c>
      <c r="C965" s="16" t="s">
        <v>5073</v>
      </c>
      <c r="D965" s="23">
        <v>35000</v>
      </c>
      <c r="E965" s="23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7">
        <f t="shared" si="75"/>
        <v>42660.427303240744</v>
      </c>
      <c r="K965" s="11">
        <v>1473693319</v>
      </c>
      <c r="L965" s="17">
        <f t="shared" si="76"/>
        <v>42625.427303240744</v>
      </c>
      <c r="M965" s="21">
        <f t="shared" si="77"/>
        <v>35</v>
      </c>
      <c r="N965" s="11" t="b">
        <v>0</v>
      </c>
      <c r="O965" s="11">
        <v>9</v>
      </c>
      <c r="P965" s="11" t="b">
        <v>0</v>
      </c>
      <c r="Q965" s="11" t="s">
        <v>8273</v>
      </c>
      <c r="R965" s="18">
        <f t="shared" si="78"/>
        <v>1.0771428571428571E-2</v>
      </c>
      <c r="S965" s="19">
        <f t="shared" si="79"/>
        <v>41.888888888888886</v>
      </c>
      <c r="T965" s="11" t="s">
        <v>8319</v>
      </c>
      <c r="U965" s="11" t="s">
        <v>8321</v>
      </c>
    </row>
    <row r="966" spans="1:21" ht="42.75" x14ac:dyDescent="0.45">
      <c r="A966" s="11">
        <v>964</v>
      </c>
      <c r="B966" s="16" t="s">
        <v>965</v>
      </c>
      <c r="C966" s="16" t="s">
        <v>5074</v>
      </c>
      <c r="D966" s="23">
        <v>110000</v>
      </c>
      <c r="E966" s="23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7">
        <f t="shared" si="75"/>
        <v>42248.420358796291</v>
      </c>
      <c r="K966" s="11">
        <v>1437663919</v>
      </c>
      <c r="L966" s="17">
        <f t="shared" si="76"/>
        <v>42208.420358796291</v>
      </c>
      <c r="M966" s="21">
        <f t="shared" si="77"/>
        <v>40</v>
      </c>
      <c r="N966" s="11" t="b">
        <v>0</v>
      </c>
      <c r="O966" s="11">
        <v>29</v>
      </c>
      <c r="P966" s="11" t="b">
        <v>0</v>
      </c>
      <c r="Q966" s="11" t="s">
        <v>8273</v>
      </c>
      <c r="R966" s="18">
        <f t="shared" si="78"/>
        <v>7.9909090909090902E-3</v>
      </c>
      <c r="S966" s="19">
        <f t="shared" si="79"/>
        <v>30.310344827586206</v>
      </c>
      <c r="T966" s="11" t="s">
        <v>8319</v>
      </c>
      <c r="U966" s="11" t="s">
        <v>8321</v>
      </c>
    </row>
    <row r="967" spans="1:21" ht="42.75" x14ac:dyDescent="0.45">
      <c r="A967" s="11">
        <v>965</v>
      </c>
      <c r="B967" s="16" t="s">
        <v>966</v>
      </c>
      <c r="C967" s="16" t="s">
        <v>5075</v>
      </c>
      <c r="D967" s="23">
        <v>25000</v>
      </c>
      <c r="E967" s="23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7">
        <f t="shared" si="75"/>
        <v>42668.957638888889</v>
      </c>
      <c r="K967" s="11">
        <v>1474676646</v>
      </c>
      <c r="L967" s="17">
        <f t="shared" si="76"/>
        <v>42636.808402777773</v>
      </c>
      <c r="M967" s="21">
        <f t="shared" si="77"/>
        <v>32.149236111115897</v>
      </c>
      <c r="N967" s="11" t="b">
        <v>0</v>
      </c>
      <c r="O967" s="11">
        <v>6</v>
      </c>
      <c r="P967" s="11" t="b">
        <v>0</v>
      </c>
      <c r="Q967" s="11" t="s">
        <v>8273</v>
      </c>
      <c r="R967" s="18">
        <f t="shared" si="78"/>
        <v>1.192E-2</v>
      </c>
      <c r="S967" s="19">
        <f t="shared" si="79"/>
        <v>49.666666666666664</v>
      </c>
      <c r="T967" s="11" t="s">
        <v>8319</v>
      </c>
      <c r="U967" s="11" t="s">
        <v>8321</v>
      </c>
    </row>
    <row r="968" spans="1:21" ht="42.75" x14ac:dyDescent="0.45">
      <c r="A968" s="11">
        <v>966</v>
      </c>
      <c r="B968" s="16" t="s">
        <v>967</v>
      </c>
      <c r="C968" s="16" t="s">
        <v>5076</v>
      </c>
      <c r="D968" s="23">
        <v>12000</v>
      </c>
      <c r="E968" s="23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7">
        <f t="shared" si="75"/>
        <v>42649.427453703705</v>
      </c>
      <c r="K968" s="11">
        <v>1473174932</v>
      </c>
      <c r="L968" s="17">
        <f t="shared" si="76"/>
        <v>42619.427453703705</v>
      </c>
      <c r="M968" s="21">
        <f t="shared" si="77"/>
        <v>30</v>
      </c>
      <c r="N968" s="11" t="b">
        <v>0</v>
      </c>
      <c r="O968" s="11">
        <v>30</v>
      </c>
      <c r="P968" s="11" t="b">
        <v>0</v>
      </c>
      <c r="Q968" s="11" t="s">
        <v>8273</v>
      </c>
      <c r="R968" s="18">
        <f t="shared" si="78"/>
        <v>0.14799999999999999</v>
      </c>
      <c r="S968" s="19">
        <f t="shared" si="79"/>
        <v>59.2</v>
      </c>
      <c r="T968" s="11" t="s">
        <v>8319</v>
      </c>
      <c r="U968" s="11" t="s">
        <v>8321</v>
      </c>
    </row>
    <row r="969" spans="1:21" ht="42.75" x14ac:dyDescent="0.45">
      <c r="A969" s="11">
        <v>967</v>
      </c>
      <c r="B969" s="16" t="s">
        <v>968</v>
      </c>
      <c r="C969" s="16" t="s">
        <v>5077</v>
      </c>
      <c r="D969" s="23">
        <v>20000</v>
      </c>
      <c r="E969" s="23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7">
        <f t="shared" si="75"/>
        <v>42482.004328703704</v>
      </c>
      <c r="K969" s="11">
        <v>1456121174</v>
      </c>
      <c r="L969" s="17">
        <f t="shared" si="76"/>
        <v>42422.045995370368</v>
      </c>
      <c r="M969" s="21">
        <f t="shared" si="77"/>
        <v>59.958333333335759</v>
      </c>
      <c r="N969" s="11" t="b">
        <v>0</v>
      </c>
      <c r="O969" s="11">
        <v>81</v>
      </c>
      <c r="P969" s="11" t="b">
        <v>0</v>
      </c>
      <c r="Q969" s="11" t="s">
        <v>8273</v>
      </c>
      <c r="R969" s="18">
        <f t="shared" si="78"/>
        <v>0.17810000000000001</v>
      </c>
      <c r="S969" s="19">
        <f t="shared" si="79"/>
        <v>43.97530864197531</v>
      </c>
      <c r="T969" s="11" t="s">
        <v>8319</v>
      </c>
      <c r="U969" s="11" t="s">
        <v>8321</v>
      </c>
    </row>
    <row r="970" spans="1:21" ht="42.75" x14ac:dyDescent="0.45">
      <c r="A970" s="11">
        <v>968</v>
      </c>
      <c r="B970" s="16" t="s">
        <v>969</v>
      </c>
      <c r="C970" s="16" t="s">
        <v>5078</v>
      </c>
      <c r="D970" s="23">
        <v>8000</v>
      </c>
      <c r="E970" s="23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7">
        <f t="shared" si="75"/>
        <v>41866.639282407406</v>
      </c>
      <c r="K970" s="11">
        <v>1405542034</v>
      </c>
      <c r="L970" s="17">
        <f t="shared" si="76"/>
        <v>41836.639282407406</v>
      </c>
      <c r="M970" s="21">
        <f t="shared" si="77"/>
        <v>30</v>
      </c>
      <c r="N970" s="11" t="b">
        <v>0</v>
      </c>
      <c r="O970" s="11">
        <v>4</v>
      </c>
      <c r="P970" s="11" t="b">
        <v>0</v>
      </c>
      <c r="Q970" s="11" t="s">
        <v>8273</v>
      </c>
      <c r="R970" s="18">
        <f t="shared" si="78"/>
        <v>1.325E-2</v>
      </c>
      <c r="S970" s="19">
        <f t="shared" si="79"/>
        <v>26.5</v>
      </c>
      <c r="T970" s="11" t="s">
        <v>8319</v>
      </c>
      <c r="U970" s="11" t="s">
        <v>8321</v>
      </c>
    </row>
    <row r="971" spans="1:21" ht="28.5" x14ac:dyDescent="0.45">
      <c r="A971" s="11">
        <v>969</v>
      </c>
      <c r="B971" s="16" t="s">
        <v>970</v>
      </c>
      <c r="C971" s="16" t="s">
        <v>5079</v>
      </c>
      <c r="D971" s="23">
        <v>30000</v>
      </c>
      <c r="E971" s="23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7">
        <f t="shared" si="75"/>
        <v>42775.094988425924</v>
      </c>
      <c r="K971" s="11">
        <v>1483773407</v>
      </c>
      <c r="L971" s="17">
        <f t="shared" si="76"/>
        <v>42742.094988425924</v>
      </c>
      <c r="M971" s="21">
        <f t="shared" si="77"/>
        <v>33</v>
      </c>
      <c r="N971" s="11" t="b">
        <v>0</v>
      </c>
      <c r="O971" s="11">
        <v>11</v>
      </c>
      <c r="P971" s="11" t="b">
        <v>0</v>
      </c>
      <c r="Q971" s="11" t="s">
        <v>8273</v>
      </c>
      <c r="R971" s="18">
        <f t="shared" si="78"/>
        <v>0.46666666666666667</v>
      </c>
      <c r="S971" s="19">
        <f t="shared" si="79"/>
        <v>1272.7272727272727</v>
      </c>
      <c r="T971" s="11" t="s">
        <v>8319</v>
      </c>
      <c r="U971" s="11" t="s">
        <v>8321</v>
      </c>
    </row>
    <row r="972" spans="1:21" ht="42.75" x14ac:dyDescent="0.45">
      <c r="A972" s="11">
        <v>970</v>
      </c>
      <c r="B972" s="16" t="s">
        <v>971</v>
      </c>
      <c r="C972" s="16" t="s">
        <v>5080</v>
      </c>
      <c r="D972" s="23">
        <v>5000</v>
      </c>
      <c r="E972" s="23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7">
        <f t="shared" si="75"/>
        <v>42757.999305555553</v>
      </c>
      <c r="K972" s="11">
        <v>1481951853</v>
      </c>
      <c r="L972" s="17">
        <f t="shared" si="76"/>
        <v>42721.012187499997</v>
      </c>
      <c r="M972" s="21">
        <f t="shared" si="77"/>
        <v>36.987118055556493</v>
      </c>
      <c r="N972" s="11" t="b">
        <v>0</v>
      </c>
      <c r="O972" s="11">
        <v>14</v>
      </c>
      <c r="P972" s="11" t="b">
        <v>0</v>
      </c>
      <c r="Q972" s="11" t="s">
        <v>8273</v>
      </c>
      <c r="R972" s="18">
        <f t="shared" si="78"/>
        <v>0.4592</v>
      </c>
      <c r="S972" s="19">
        <f t="shared" si="79"/>
        <v>164</v>
      </c>
      <c r="T972" s="11" t="s">
        <v>8319</v>
      </c>
      <c r="U972" s="11" t="s">
        <v>8321</v>
      </c>
    </row>
    <row r="973" spans="1:21" ht="42.75" x14ac:dyDescent="0.45">
      <c r="A973" s="11">
        <v>971</v>
      </c>
      <c r="B973" s="16" t="s">
        <v>972</v>
      </c>
      <c r="C973" s="16" t="s">
        <v>5081</v>
      </c>
      <c r="D973" s="23">
        <v>100000</v>
      </c>
      <c r="E973" s="23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7">
        <f t="shared" si="75"/>
        <v>42156.500694444439</v>
      </c>
      <c r="K973" s="11">
        <v>1429290060</v>
      </c>
      <c r="L973" s="17">
        <f t="shared" si="76"/>
        <v>42111.500694444439</v>
      </c>
      <c r="M973" s="21">
        <f t="shared" si="77"/>
        <v>45</v>
      </c>
      <c r="N973" s="11" t="b">
        <v>0</v>
      </c>
      <c r="O973" s="11">
        <v>5</v>
      </c>
      <c r="P973" s="11" t="b">
        <v>0</v>
      </c>
      <c r="Q973" s="11" t="s">
        <v>8273</v>
      </c>
      <c r="R973" s="18">
        <f t="shared" si="78"/>
        <v>2.2599999999999999E-3</v>
      </c>
      <c r="S973" s="19">
        <f t="shared" si="79"/>
        <v>45.2</v>
      </c>
      <c r="T973" s="11" t="s">
        <v>8319</v>
      </c>
      <c r="U973" s="11" t="s">
        <v>8321</v>
      </c>
    </row>
    <row r="974" spans="1:21" ht="42.75" x14ac:dyDescent="0.45">
      <c r="A974" s="11">
        <v>972</v>
      </c>
      <c r="B974" s="16" t="s">
        <v>973</v>
      </c>
      <c r="C974" s="16" t="s">
        <v>5082</v>
      </c>
      <c r="D974" s="23">
        <v>20000</v>
      </c>
      <c r="E974" s="23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7">
        <f t="shared" si="75"/>
        <v>41886.082638888889</v>
      </c>
      <c r="K974" s="11">
        <v>1407271598</v>
      </c>
      <c r="L974" s="17">
        <f t="shared" si="76"/>
        <v>41856.657384259255</v>
      </c>
      <c r="M974" s="21">
        <f t="shared" si="77"/>
        <v>29.425254629633855</v>
      </c>
      <c r="N974" s="11" t="b">
        <v>0</v>
      </c>
      <c r="O974" s="11">
        <v>45</v>
      </c>
      <c r="P974" s="11" t="b">
        <v>0</v>
      </c>
      <c r="Q974" s="11" t="s">
        <v>8273</v>
      </c>
      <c r="R974" s="18">
        <f t="shared" si="78"/>
        <v>0.34625</v>
      </c>
      <c r="S974" s="19">
        <f t="shared" si="79"/>
        <v>153.88888888888889</v>
      </c>
      <c r="T974" s="11" t="s">
        <v>8319</v>
      </c>
      <c r="U974" s="11" t="s">
        <v>8321</v>
      </c>
    </row>
    <row r="975" spans="1:21" ht="42.75" x14ac:dyDescent="0.45">
      <c r="A975" s="11">
        <v>973</v>
      </c>
      <c r="B975" s="16" t="s">
        <v>974</v>
      </c>
      <c r="C975" s="16" t="s">
        <v>5083</v>
      </c>
      <c r="D975" s="23">
        <v>20000</v>
      </c>
      <c r="E975" s="23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7">
        <f t="shared" si="75"/>
        <v>42316.848298611112</v>
      </c>
      <c r="K975" s="11">
        <v>1441844493</v>
      </c>
      <c r="L975" s="17">
        <f t="shared" si="76"/>
        <v>42256.806631944441</v>
      </c>
      <c r="M975" s="21">
        <f t="shared" si="77"/>
        <v>60.041666666671517</v>
      </c>
      <c r="N975" s="11" t="b">
        <v>0</v>
      </c>
      <c r="O975" s="11">
        <v>8</v>
      </c>
      <c r="P975" s="11" t="b">
        <v>0</v>
      </c>
      <c r="Q975" s="11" t="s">
        <v>8273</v>
      </c>
      <c r="R975" s="18">
        <f t="shared" si="78"/>
        <v>2.0549999999999999E-2</v>
      </c>
      <c r="S975" s="19">
        <f t="shared" si="79"/>
        <v>51.375</v>
      </c>
      <c r="T975" s="11" t="s">
        <v>8319</v>
      </c>
      <c r="U975" s="11" t="s">
        <v>8321</v>
      </c>
    </row>
    <row r="976" spans="1:21" ht="42.75" x14ac:dyDescent="0.45">
      <c r="A976" s="11">
        <v>974</v>
      </c>
      <c r="B976" s="16" t="s">
        <v>975</v>
      </c>
      <c r="C976" s="16" t="s">
        <v>5084</v>
      </c>
      <c r="D976" s="23">
        <v>50000</v>
      </c>
      <c r="E976" s="23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7">
        <f t="shared" si="75"/>
        <v>42454.499490740738</v>
      </c>
      <c r="K976" s="11">
        <v>1456336756</v>
      </c>
      <c r="L976" s="17">
        <f t="shared" si="76"/>
        <v>42424.541157407402</v>
      </c>
      <c r="M976" s="21">
        <f t="shared" si="77"/>
        <v>29.958333333335759</v>
      </c>
      <c r="N976" s="11" t="b">
        <v>0</v>
      </c>
      <c r="O976" s="11">
        <v>3</v>
      </c>
      <c r="P976" s="11" t="b">
        <v>0</v>
      </c>
      <c r="Q976" s="11" t="s">
        <v>8273</v>
      </c>
      <c r="R976" s="18">
        <f t="shared" si="78"/>
        <v>5.5999999999999999E-3</v>
      </c>
      <c r="S976" s="19">
        <f t="shared" si="79"/>
        <v>93.333333333333329</v>
      </c>
      <c r="T976" s="11" t="s">
        <v>8319</v>
      </c>
      <c r="U976" s="11" t="s">
        <v>8321</v>
      </c>
    </row>
    <row r="977" spans="1:21" ht="42.75" x14ac:dyDescent="0.45">
      <c r="A977" s="11">
        <v>975</v>
      </c>
      <c r="B977" s="16" t="s">
        <v>976</v>
      </c>
      <c r="C977" s="16" t="s">
        <v>5085</v>
      </c>
      <c r="D977" s="23">
        <v>100000</v>
      </c>
      <c r="E977" s="23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7">
        <f t="shared" si="75"/>
        <v>42549.488252314812</v>
      </c>
      <c r="K977" s="11">
        <v>1461948185</v>
      </c>
      <c r="L977" s="17">
        <f t="shared" si="76"/>
        <v>42489.488252314812</v>
      </c>
      <c r="M977" s="21">
        <f t="shared" si="77"/>
        <v>60</v>
      </c>
      <c r="N977" s="11" t="b">
        <v>0</v>
      </c>
      <c r="O977" s="11">
        <v>24</v>
      </c>
      <c r="P977" s="11" t="b">
        <v>0</v>
      </c>
      <c r="Q977" s="11" t="s">
        <v>8273</v>
      </c>
      <c r="R977" s="18">
        <f t="shared" si="78"/>
        <v>2.6069999999999999E-2</v>
      </c>
      <c r="S977" s="19">
        <f t="shared" si="79"/>
        <v>108.625</v>
      </c>
      <c r="T977" s="11" t="s">
        <v>8319</v>
      </c>
      <c r="U977" s="11" t="s">
        <v>8321</v>
      </c>
    </row>
    <row r="978" spans="1:21" ht="42.75" x14ac:dyDescent="0.45">
      <c r="A978" s="11">
        <v>976</v>
      </c>
      <c r="B978" s="16" t="s">
        <v>977</v>
      </c>
      <c r="C978" s="16" t="s">
        <v>5086</v>
      </c>
      <c r="D978" s="23">
        <v>150000</v>
      </c>
      <c r="E978" s="23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7">
        <f t="shared" si="75"/>
        <v>42229.850659722222</v>
      </c>
      <c r="K978" s="11">
        <v>1435627497</v>
      </c>
      <c r="L978" s="17">
        <f t="shared" si="76"/>
        <v>42184.850659722222</v>
      </c>
      <c r="M978" s="21">
        <f t="shared" si="77"/>
        <v>45</v>
      </c>
      <c r="N978" s="11" t="b">
        <v>0</v>
      </c>
      <c r="O978" s="11">
        <v>18</v>
      </c>
      <c r="P978" s="11" t="b">
        <v>0</v>
      </c>
      <c r="Q978" s="11" t="s">
        <v>8273</v>
      </c>
      <c r="R978" s="18">
        <f t="shared" si="78"/>
        <v>1.9259999999999999E-2</v>
      </c>
      <c r="S978" s="19">
        <f t="shared" si="79"/>
        <v>160.5</v>
      </c>
      <c r="T978" s="11" t="s">
        <v>8319</v>
      </c>
      <c r="U978" s="11" t="s">
        <v>8321</v>
      </c>
    </row>
    <row r="979" spans="1:21" ht="42.75" x14ac:dyDescent="0.45">
      <c r="A979" s="11">
        <v>977</v>
      </c>
      <c r="B979" s="16" t="s">
        <v>978</v>
      </c>
      <c r="C979" s="16" t="s">
        <v>5087</v>
      </c>
      <c r="D979" s="23">
        <v>2700</v>
      </c>
      <c r="E979" s="23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7">
        <f t="shared" si="75"/>
        <v>42421.733761574076</v>
      </c>
      <c r="K979" s="11">
        <v>1453502197</v>
      </c>
      <c r="L979" s="17">
        <f t="shared" si="76"/>
        <v>42391.733761574076</v>
      </c>
      <c r="M979" s="21">
        <f t="shared" si="77"/>
        <v>30</v>
      </c>
      <c r="N979" s="11" t="b">
        <v>0</v>
      </c>
      <c r="O979" s="11">
        <v>12</v>
      </c>
      <c r="P979" s="11" t="b">
        <v>0</v>
      </c>
      <c r="Q979" s="11" t="s">
        <v>8273</v>
      </c>
      <c r="R979" s="18">
        <f t="shared" si="78"/>
        <v>0.33666666666666667</v>
      </c>
      <c r="S979" s="19">
        <f t="shared" si="79"/>
        <v>75.75</v>
      </c>
      <c r="T979" s="11" t="s">
        <v>8319</v>
      </c>
      <c r="U979" s="11" t="s">
        <v>8321</v>
      </c>
    </row>
    <row r="980" spans="1:21" ht="42.75" x14ac:dyDescent="0.45">
      <c r="A980" s="11">
        <v>978</v>
      </c>
      <c r="B980" s="16" t="s">
        <v>979</v>
      </c>
      <c r="C980" s="16" t="s">
        <v>5088</v>
      </c>
      <c r="D980" s="23">
        <v>172889</v>
      </c>
      <c r="E980" s="23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7">
        <f t="shared" si="75"/>
        <v>42425.100706018515</v>
      </c>
      <c r="K980" s="11">
        <v>1453793101</v>
      </c>
      <c r="L980" s="17">
        <f t="shared" si="76"/>
        <v>42395.100706018515</v>
      </c>
      <c r="M980" s="21">
        <f t="shared" si="77"/>
        <v>30</v>
      </c>
      <c r="N980" s="11" t="b">
        <v>0</v>
      </c>
      <c r="O980" s="11">
        <v>123</v>
      </c>
      <c r="P980" s="11" t="b">
        <v>0</v>
      </c>
      <c r="Q980" s="11" t="s">
        <v>8273</v>
      </c>
      <c r="R980" s="18">
        <f t="shared" si="78"/>
        <v>0.5626326718299024</v>
      </c>
      <c r="S980" s="19">
        <f t="shared" si="79"/>
        <v>790.83739837398377</v>
      </c>
      <c r="T980" s="11" t="s">
        <v>8319</v>
      </c>
      <c r="U980" s="11" t="s">
        <v>8321</v>
      </c>
    </row>
    <row r="981" spans="1:21" ht="42.75" x14ac:dyDescent="0.45">
      <c r="A981" s="11">
        <v>979</v>
      </c>
      <c r="B981" s="16" t="s">
        <v>980</v>
      </c>
      <c r="C981" s="16" t="s">
        <v>5089</v>
      </c>
      <c r="D981" s="23">
        <v>35000</v>
      </c>
      <c r="E981" s="23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7">
        <f t="shared" si="75"/>
        <v>42541.582638888889</v>
      </c>
      <c r="K981" s="11">
        <v>1463392828</v>
      </c>
      <c r="L981" s="17">
        <f t="shared" si="76"/>
        <v>42506.208657407406</v>
      </c>
      <c r="M981" s="21">
        <f t="shared" si="77"/>
        <v>35.373981481483497</v>
      </c>
      <c r="N981" s="11" t="b">
        <v>0</v>
      </c>
      <c r="O981" s="11">
        <v>96</v>
      </c>
      <c r="P981" s="11" t="b">
        <v>0</v>
      </c>
      <c r="Q981" s="11" t="s">
        <v>8273</v>
      </c>
      <c r="R981" s="18">
        <f t="shared" si="78"/>
        <v>0.82817600000000002</v>
      </c>
      <c r="S981" s="19">
        <f t="shared" si="79"/>
        <v>301.93916666666667</v>
      </c>
      <c r="T981" s="11" t="s">
        <v>8319</v>
      </c>
      <c r="U981" s="11" t="s">
        <v>8321</v>
      </c>
    </row>
    <row r="982" spans="1:21" ht="42.75" x14ac:dyDescent="0.45">
      <c r="A982" s="11">
        <v>980</v>
      </c>
      <c r="B982" s="16" t="s">
        <v>981</v>
      </c>
      <c r="C982" s="16" t="s">
        <v>5090</v>
      </c>
      <c r="D982" s="23">
        <v>10000</v>
      </c>
      <c r="E982" s="23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7">
        <f t="shared" si="75"/>
        <v>41973.737523148149</v>
      </c>
      <c r="K982" s="11">
        <v>1413495722</v>
      </c>
      <c r="L982" s="17">
        <f t="shared" si="76"/>
        <v>41928.695856481478</v>
      </c>
      <c r="M982" s="21">
        <f t="shared" si="77"/>
        <v>45.041666666671517</v>
      </c>
      <c r="N982" s="11" t="b">
        <v>0</v>
      </c>
      <c r="O982" s="11">
        <v>31</v>
      </c>
      <c r="P982" s="11" t="b">
        <v>0</v>
      </c>
      <c r="Q982" s="11" t="s">
        <v>8273</v>
      </c>
      <c r="R982" s="18">
        <f t="shared" si="78"/>
        <v>0.14860000000000001</v>
      </c>
      <c r="S982" s="19">
        <f t="shared" si="79"/>
        <v>47.935483870967744</v>
      </c>
      <c r="T982" s="11" t="s">
        <v>8319</v>
      </c>
      <c r="U982" s="11" t="s">
        <v>8321</v>
      </c>
    </row>
    <row r="983" spans="1:21" ht="42.75" x14ac:dyDescent="0.45">
      <c r="A983" s="11">
        <v>981</v>
      </c>
      <c r="B983" s="16" t="s">
        <v>982</v>
      </c>
      <c r="C983" s="16" t="s">
        <v>5091</v>
      </c>
      <c r="D983" s="23">
        <v>88888</v>
      </c>
      <c r="E983" s="23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7">
        <f t="shared" si="75"/>
        <v>41860.738680555551</v>
      </c>
      <c r="K983" s="11">
        <v>1405032222</v>
      </c>
      <c r="L983" s="17">
        <f t="shared" si="76"/>
        <v>41830.738680555551</v>
      </c>
      <c r="M983" s="21">
        <f t="shared" si="77"/>
        <v>30</v>
      </c>
      <c r="N983" s="11" t="b">
        <v>0</v>
      </c>
      <c r="O983" s="11">
        <v>4</v>
      </c>
      <c r="P983" s="11" t="b">
        <v>0</v>
      </c>
      <c r="Q983" s="11" t="s">
        <v>8273</v>
      </c>
      <c r="R983" s="18">
        <f t="shared" si="78"/>
        <v>1.2375123751237513E-4</v>
      </c>
      <c r="S983" s="19">
        <f t="shared" si="79"/>
        <v>2.75</v>
      </c>
      <c r="T983" s="11" t="s">
        <v>8319</v>
      </c>
      <c r="U983" s="11" t="s">
        <v>8321</v>
      </c>
    </row>
    <row r="984" spans="1:21" ht="28.5" x14ac:dyDescent="0.45">
      <c r="A984" s="11">
        <v>982</v>
      </c>
      <c r="B984" s="16" t="s">
        <v>983</v>
      </c>
      <c r="C984" s="16" t="s">
        <v>5092</v>
      </c>
      <c r="D984" s="23">
        <v>17500</v>
      </c>
      <c r="E984" s="23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7">
        <f t="shared" si="75"/>
        <v>42645.544976851852</v>
      </c>
      <c r="K984" s="11">
        <v>1472839486</v>
      </c>
      <c r="L984" s="17">
        <f t="shared" si="76"/>
        <v>42615.544976851852</v>
      </c>
      <c r="M984" s="21">
        <f t="shared" si="77"/>
        <v>30</v>
      </c>
      <c r="N984" s="11" t="b">
        <v>0</v>
      </c>
      <c r="O984" s="11">
        <v>3</v>
      </c>
      <c r="P984" s="11" t="b">
        <v>0</v>
      </c>
      <c r="Q984" s="11" t="s">
        <v>8273</v>
      </c>
      <c r="R984" s="18">
        <f t="shared" si="78"/>
        <v>1.7142857142857143E-4</v>
      </c>
      <c r="S984" s="19">
        <f t="shared" si="79"/>
        <v>1</v>
      </c>
      <c r="T984" s="11" t="s">
        <v>8319</v>
      </c>
      <c r="U984" s="11" t="s">
        <v>8321</v>
      </c>
    </row>
    <row r="985" spans="1:21" ht="57" x14ac:dyDescent="0.45">
      <c r="A985" s="11">
        <v>983</v>
      </c>
      <c r="B985" s="16" t="s">
        <v>984</v>
      </c>
      <c r="C985" s="16" t="s">
        <v>5093</v>
      </c>
      <c r="D985" s="23">
        <v>104219</v>
      </c>
      <c r="E985" s="23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7">
        <f t="shared" si="75"/>
        <v>42605.662499999999</v>
      </c>
      <c r="K985" s="11">
        <v>1469289685</v>
      </c>
      <c r="L985" s="17">
        <f t="shared" si="76"/>
        <v>42574.459317129622</v>
      </c>
      <c r="M985" s="21">
        <f t="shared" si="77"/>
        <v>31.203182870376622</v>
      </c>
      <c r="N985" s="11" t="b">
        <v>0</v>
      </c>
      <c r="O985" s="11">
        <v>179</v>
      </c>
      <c r="P985" s="11" t="b">
        <v>0</v>
      </c>
      <c r="Q985" s="11" t="s">
        <v>8273</v>
      </c>
      <c r="R985" s="18">
        <f t="shared" si="78"/>
        <v>0.2950613611721471</v>
      </c>
      <c r="S985" s="19">
        <f t="shared" si="79"/>
        <v>171.79329608938548</v>
      </c>
      <c r="T985" s="11" t="s">
        <v>8319</v>
      </c>
      <c r="U985" s="11" t="s">
        <v>8321</v>
      </c>
    </row>
    <row r="986" spans="1:21" ht="71.25" x14ac:dyDescent="0.45">
      <c r="A986" s="11">
        <v>984</v>
      </c>
      <c r="B986" s="16" t="s">
        <v>985</v>
      </c>
      <c r="C986" s="16" t="s">
        <v>5094</v>
      </c>
      <c r="D986" s="23">
        <v>10000</v>
      </c>
      <c r="E986" s="23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7">
        <f t="shared" si="75"/>
        <v>42090.86583333333</v>
      </c>
      <c r="K986" s="11">
        <v>1424918808</v>
      </c>
      <c r="L986" s="17">
        <f t="shared" si="76"/>
        <v>42060.907499999994</v>
      </c>
      <c r="M986" s="21">
        <f t="shared" si="77"/>
        <v>29.958333333335759</v>
      </c>
      <c r="N986" s="11" t="b">
        <v>0</v>
      </c>
      <c r="O986" s="11">
        <v>3</v>
      </c>
      <c r="P986" s="11" t="b">
        <v>0</v>
      </c>
      <c r="Q986" s="11" t="s">
        <v>8273</v>
      </c>
      <c r="R986" s="18">
        <f t="shared" si="78"/>
        <v>1.06E-2</v>
      </c>
      <c r="S986" s="19">
        <f t="shared" si="79"/>
        <v>35.333333333333336</v>
      </c>
      <c r="T986" s="11" t="s">
        <v>8319</v>
      </c>
      <c r="U986" s="11" t="s">
        <v>8321</v>
      </c>
    </row>
    <row r="987" spans="1:21" ht="42.75" x14ac:dyDescent="0.45">
      <c r="A987" s="11">
        <v>985</v>
      </c>
      <c r="B987" s="16" t="s">
        <v>986</v>
      </c>
      <c r="C987" s="16" t="s">
        <v>5095</v>
      </c>
      <c r="D987" s="23">
        <v>30000</v>
      </c>
      <c r="E987" s="23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7">
        <f t="shared" si="75"/>
        <v>42369.749999999993</v>
      </c>
      <c r="K987" s="11">
        <v>1449011610</v>
      </c>
      <c r="L987" s="17">
        <f t="shared" si="76"/>
        <v>42339.759375000001</v>
      </c>
      <c r="M987" s="21">
        <f t="shared" si="77"/>
        <v>29.990624999991269</v>
      </c>
      <c r="N987" s="11" t="b">
        <v>0</v>
      </c>
      <c r="O987" s="11">
        <v>23</v>
      </c>
      <c r="P987" s="11" t="b">
        <v>0</v>
      </c>
      <c r="Q987" s="11" t="s">
        <v>8273</v>
      </c>
      <c r="R987" s="18">
        <f t="shared" si="78"/>
        <v>6.2933333333333327E-2</v>
      </c>
      <c r="S987" s="19">
        <f t="shared" si="79"/>
        <v>82.086956521739125</v>
      </c>
      <c r="T987" s="11" t="s">
        <v>8319</v>
      </c>
      <c r="U987" s="11" t="s">
        <v>8321</v>
      </c>
    </row>
    <row r="988" spans="1:21" ht="42.75" x14ac:dyDescent="0.45">
      <c r="A988" s="11">
        <v>986</v>
      </c>
      <c r="B988" s="16" t="s">
        <v>987</v>
      </c>
      <c r="C988" s="16" t="s">
        <v>5096</v>
      </c>
      <c r="D988" s="23">
        <v>20000</v>
      </c>
      <c r="E988" s="23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7">
        <f t="shared" si="75"/>
        <v>42378.791666666664</v>
      </c>
      <c r="K988" s="11">
        <v>1447698300</v>
      </c>
      <c r="L988" s="17">
        <f t="shared" si="76"/>
        <v>42324.559027777774</v>
      </c>
      <c r="M988" s="21">
        <f t="shared" si="77"/>
        <v>54.232638888890506</v>
      </c>
      <c r="N988" s="11" t="b">
        <v>0</v>
      </c>
      <c r="O988" s="11">
        <v>23</v>
      </c>
      <c r="P988" s="11" t="b">
        <v>0</v>
      </c>
      <c r="Q988" s="11" t="s">
        <v>8273</v>
      </c>
      <c r="R988" s="18">
        <f t="shared" si="78"/>
        <v>0.1275</v>
      </c>
      <c r="S988" s="19">
        <f t="shared" si="79"/>
        <v>110.8695652173913</v>
      </c>
      <c r="T988" s="11" t="s">
        <v>8319</v>
      </c>
      <c r="U988" s="11" t="s">
        <v>8321</v>
      </c>
    </row>
    <row r="989" spans="1:21" ht="42.75" x14ac:dyDescent="0.45">
      <c r="A989" s="11">
        <v>987</v>
      </c>
      <c r="B989" s="16" t="s">
        <v>988</v>
      </c>
      <c r="C989" s="16" t="s">
        <v>5097</v>
      </c>
      <c r="D989" s="23">
        <v>50000</v>
      </c>
      <c r="E989" s="23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7">
        <f t="shared" si="75"/>
        <v>41813.086226851847</v>
      </c>
      <c r="K989" s="11">
        <v>1400051050</v>
      </c>
      <c r="L989" s="17">
        <f t="shared" si="76"/>
        <v>41773.086226851847</v>
      </c>
      <c r="M989" s="21">
        <f t="shared" si="77"/>
        <v>40</v>
      </c>
      <c r="N989" s="11" t="b">
        <v>0</v>
      </c>
      <c r="O989" s="11">
        <v>41</v>
      </c>
      <c r="P989" s="11" t="b">
        <v>0</v>
      </c>
      <c r="Q989" s="11" t="s">
        <v>8273</v>
      </c>
      <c r="R989" s="18">
        <f t="shared" si="78"/>
        <v>0.13220000000000001</v>
      </c>
      <c r="S989" s="19">
        <f t="shared" si="79"/>
        <v>161.21951219512195</v>
      </c>
      <c r="T989" s="11" t="s">
        <v>8319</v>
      </c>
      <c r="U989" s="11" t="s">
        <v>8321</v>
      </c>
    </row>
    <row r="990" spans="1:21" ht="57" x14ac:dyDescent="0.45">
      <c r="A990" s="11">
        <v>988</v>
      </c>
      <c r="B990" s="16" t="s">
        <v>989</v>
      </c>
      <c r="C990" s="16" t="s">
        <v>5098</v>
      </c>
      <c r="D990" s="23">
        <v>5000</v>
      </c>
      <c r="E990" s="23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7">
        <f t="shared" si="75"/>
        <v>42644.148437499993</v>
      </c>
      <c r="K990" s="11">
        <v>1472718825</v>
      </c>
      <c r="L990" s="17">
        <f t="shared" si="76"/>
        <v>42614.148437499993</v>
      </c>
      <c r="M990" s="21">
        <f t="shared" si="77"/>
        <v>30</v>
      </c>
      <c r="N990" s="11" t="b">
        <v>0</v>
      </c>
      <c r="O990" s="11">
        <v>0</v>
      </c>
      <c r="P990" s="11" t="b">
        <v>0</v>
      </c>
      <c r="Q990" s="11" t="s">
        <v>8273</v>
      </c>
      <c r="R990" s="18">
        <f t="shared" si="78"/>
        <v>0</v>
      </c>
      <c r="S990" s="19" t="e">
        <f t="shared" si="79"/>
        <v>#DIV/0!</v>
      </c>
      <c r="T990" s="11" t="s">
        <v>8319</v>
      </c>
      <c r="U990" s="11" t="s">
        <v>8321</v>
      </c>
    </row>
    <row r="991" spans="1:21" x14ac:dyDescent="0.45">
      <c r="A991" s="11">
        <v>989</v>
      </c>
      <c r="B991" s="16" t="s">
        <v>990</v>
      </c>
      <c r="C991" s="16" t="s">
        <v>5099</v>
      </c>
      <c r="D991" s="23">
        <v>10000</v>
      </c>
      <c r="E991" s="23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7">
        <f t="shared" si="75"/>
        <v>42641.725636574069</v>
      </c>
      <c r="K991" s="11">
        <v>1472509495</v>
      </c>
      <c r="L991" s="17">
        <f t="shared" si="76"/>
        <v>42611.725636574069</v>
      </c>
      <c r="M991" s="21">
        <f t="shared" si="77"/>
        <v>30</v>
      </c>
      <c r="N991" s="11" t="b">
        <v>0</v>
      </c>
      <c r="O991" s="11">
        <v>32</v>
      </c>
      <c r="P991" s="11" t="b">
        <v>0</v>
      </c>
      <c r="Q991" s="11" t="s">
        <v>8273</v>
      </c>
      <c r="R991" s="18">
        <f t="shared" si="78"/>
        <v>0.16769999999999999</v>
      </c>
      <c r="S991" s="19">
        <f t="shared" si="79"/>
        <v>52.40625</v>
      </c>
      <c r="T991" s="11" t="s">
        <v>8319</v>
      </c>
      <c r="U991" s="11" t="s">
        <v>8321</v>
      </c>
    </row>
    <row r="992" spans="1:21" ht="42.75" x14ac:dyDescent="0.45">
      <c r="A992" s="11">
        <v>990</v>
      </c>
      <c r="B992" s="16" t="s">
        <v>991</v>
      </c>
      <c r="C992" s="16" t="s">
        <v>5100</v>
      </c>
      <c r="D992" s="23">
        <v>25000</v>
      </c>
      <c r="E992" s="23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7">
        <f t="shared" si="75"/>
        <v>41885.575972222221</v>
      </c>
      <c r="K992" s="11">
        <v>1407178164</v>
      </c>
      <c r="L992" s="17">
        <f t="shared" si="76"/>
        <v>41855.575972222221</v>
      </c>
      <c r="M992" s="21">
        <f t="shared" si="77"/>
        <v>30</v>
      </c>
      <c r="N992" s="11" t="b">
        <v>0</v>
      </c>
      <c r="O992" s="11">
        <v>2</v>
      </c>
      <c r="P992" s="11" t="b">
        <v>0</v>
      </c>
      <c r="Q992" s="11" t="s">
        <v>8273</v>
      </c>
      <c r="R992" s="18">
        <f t="shared" si="78"/>
        <v>1.0399999999999999E-3</v>
      </c>
      <c r="S992" s="19">
        <f t="shared" si="79"/>
        <v>13</v>
      </c>
      <c r="T992" s="11" t="s">
        <v>8319</v>
      </c>
      <c r="U992" s="11" t="s">
        <v>8321</v>
      </c>
    </row>
    <row r="993" spans="1:21" ht="71.25" x14ac:dyDescent="0.45">
      <c r="A993" s="11">
        <v>991</v>
      </c>
      <c r="B993" s="16" t="s">
        <v>992</v>
      </c>
      <c r="C993" s="16" t="s">
        <v>5101</v>
      </c>
      <c r="D993" s="23">
        <v>5000</v>
      </c>
      <c r="E993" s="23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7">
        <f t="shared" si="75"/>
        <v>42563.57708333333</v>
      </c>
      <c r="K993" s="11">
        <v>1466186988</v>
      </c>
      <c r="L993" s="17">
        <f t="shared" si="76"/>
        <v>42538.548472222225</v>
      </c>
      <c r="M993" s="21">
        <f t="shared" si="77"/>
        <v>25.02861111110542</v>
      </c>
      <c r="N993" s="11" t="b">
        <v>0</v>
      </c>
      <c r="O993" s="11">
        <v>7</v>
      </c>
      <c r="P993" s="11" t="b">
        <v>0</v>
      </c>
      <c r="Q993" s="11" t="s">
        <v>8273</v>
      </c>
      <c r="R993" s="18">
        <f t="shared" si="78"/>
        <v>4.24E-2</v>
      </c>
      <c r="S993" s="19">
        <f t="shared" si="79"/>
        <v>30.285714285714285</v>
      </c>
      <c r="T993" s="11" t="s">
        <v>8319</v>
      </c>
      <c r="U993" s="11" t="s">
        <v>8321</v>
      </c>
    </row>
    <row r="994" spans="1:21" ht="42.75" x14ac:dyDescent="0.45">
      <c r="A994" s="11">
        <v>992</v>
      </c>
      <c r="B994" s="16" t="s">
        <v>993</v>
      </c>
      <c r="C994" s="16" t="s">
        <v>5102</v>
      </c>
      <c r="D994" s="23">
        <v>100000</v>
      </c>
      <c r="E994" s="23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7">
        <f t="shared" si="75"/>
        <v>42497.674988425926</v>
      </c>
      <c r="K994" s="11">
        <v>1457475119</v>
      </c>
      <c r="L994" s="17">
        <f t="shared" si="76"/>
        <v>42437.71665509259</v>
      </c>
      <c r="M994" s="21">
        <f t="shared" si="77"/>
        <v>59.958333333335759</v>
      </c>
      <c r="N994" s="11" t="b">
        <v>0</v>
      </c>
      <c r="O994" s="11">
        <v>4</v>
      </c>
      <c r="P994" s="11" t="b">
        <v>0</v>
      </c>
      <c r="Q994" s="11" t="s">
        <v>8273</v>
      </c>
      <c r="R994" s="18">
        <f t="shared" si="78"/>
        <v>4.6699999999999997E-3</v>
      </c>
      <c r="S994" s="19">
        <f t="shared" si="79"/>
        <v>116.75</v>
      </c>
      <c r="T994" s="11" t="s">
        <v>8319</v>
      </c>
      <c r="U994" s="11" t="s">
        <v>8321</v>
      </c>
    </row>
    <row r="995" spans="1:21" ht="42.75" x14ac:dyDescent="0.45">
      <c r="A995" s="11">
        <v>993</v>
      </c>
      <c r="B995" s="16" t="s">
        <v>994</v>
      </c>
      <c r="C995" s="16" t="s">
        <v>5103</v>
      </c>
      <c r="D995" s="23">
        <v>70000</v>
      </c>
      <c r="E995" s="23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7">
        <f t="shared" si="75"/>
        <v>42685.999999999993</v>
      </c>
      <c r="K995" s="11">
        <v>1476054568</v>
      </c>
      <c r="L995" s="17">
        <f t="shared" si="76"/>
        <v>42652.756574074076</v>
      </c>
      <c r="M995" s="21">
        <f t="shared" si="77"/>
        <v>33.243425925917109</v>
      </c>
      <c r="N995" s="11" t="b">
        <v>0</v>
      </c>
      <c r="O995" s="11">
        <v>196</v>
      </c>
      <c r="P995" s="11" t="b">
        <v>0</v>
      </c>
      <c r="Q995" s="11" t="s">
        <v>8273</v>
      </c>
      <c r="R995" s="18">
        <f t="shared" si="78"/>
        <v>0.25087142857142858</v>
      </c>
      <c r="S995" s="19">
        <f t="shared" si="79"/>
        <v>89.59693877551021</v>
      </c>
      <c r="T995" s="11" t="s">
        <v>8319</v>
      </c>
      <c r="U995" s="11" t="s">
        <v>8321</v>
      </c>
    </row>
    <row r="996" spans="1:21" ht="57" x14ac:dyDescent="0.45">
      <c r="A996" s="11">
        <v>994</v>
      </c>
      <c r="B996" s="16" t="s">
        <v>995</v>
      </c>
      <c r="C996" s="16" t="s">
        <v>5104</v>
      </c>
      <c r="D996" s="23">
        <v>200000</v>
      </c>
      <c r="E996" s="23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7">
        <f t="shared" si="75"/>
        <v>41973.749305555553</v>
      </c>
      <c r="K996" s="11">
        <v>1412835530</v>
      </c>
      <c r="L996" s="17">
        <f t="shared" si="76"/>
        <v>41921.054745370369</v>
      </c>
      <c r="M996" s="21">
        <f t="shared" si="77"/>
        <v>52.694560185183946</v>
      </c>
      <c r="N996" s="11" t="b">
        <v>0</v>
      </c>
      <c r="O996" s="11">
        <v>11</v>
      </c>
      <c r="P996" s="11" t="b">
        <v>0</v>
      </c>
      <c r="Q996" s="11" t="s">
        <v>8273</v>
      </c>
      <c r="R996" s="18">
        <f t="shared" si="78"/>
        <v>2.3345000000000001E-2</v>
      </c>
      <c r="S996" s="19">
        <f t="shared" si="79"/>
        <v>424.45454545454544</v>
      </c>
      <c r="T996" s="11" t="s">
        <v>8319</v>
      </c>
      <c r="U996" s="11" t="s">
        <v>8321</v>
      </c>
    </row>
    <row r="997" spans="1:21" ht="42.75" x14ac:dyDescent="0.45">
      <c r="A997" s="11">
        <v>995</v>
      </c>
      <c r="B997" s="16" t="s">
        <v>996</v>
      </c>
      <c r="C997" s="16" t="s">
        <v>5105</v>
      </c>
      <c r="D997" s="23">
        <v>10000</v>
      </c>
      <c r="E997" s="23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7">
        <f t="shared" si="75"/>
        <v>41972.458333333336</v>
      </c>
      <c r="K997" s="11">
        <v>1415140480</v>
      </c>
      <c r="L997" s="17">
        <f t="shared" si="76"/>
        <v>41947.732407407406</v>
      </c>
      <c r="M997" s="21">
        <f t="shared" si="77"/>
        <v>24.725925925929914</v>
      </c>
      <c r="N997" s="11" t="b">
        <v>0</v>
      </c>
      <c r="O997" s="11">
        <v>9</v>
      </c>
      <c r="P997" s="11" t="b">
        <v>0</v>
      </c>
      <c r="Q997" s="11" t="s">
        <v>8273</v>
      </c>
      <c r="R997" s="18">
        <f t="shared" si="78"/>
        <v>7.2599999999999998E-2</v>
      </c>
      <c r="S997" s="19">
        <f t="shared" si="79"/>
        <v>80.666666666666671</v>
      </c>
      <c r="T997" s="11" t="s">
        <v>8319</v>
      </c>
      <c r="U997" s="11" t="s">
        <v>8321</v>
      </c>
    </row>
    <row r="998" spans="1:21" ht="28.5" x14ac:dyDescent="0.45">
      <c r="A998" s="11">
        <v>996</v>
      </c>
      <c r="B998" s="16" t="s">
        <v>997</v>
      </c>
      <c r="C998" s="16" t="s">
        <v>5106</v>
      </c>
      <c r="D998" s="23">
        <v>4000</v>
      </c>
      <c r="E998" s="23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7">
        <f t="shared" si="75"/>
        <v>41847.435416666667</v>
      </c>
      <c r="K998" s="11">
        <v>1403902060</v>
      </c>
      <c r="L998" s="17">
        <f t="shared" si="76"/>
        <v>41817.658101851848</v>
      </c>
      <c r="M998" s="21">
        <f t="shared" si="77"/>
        <v>29.777314814818965</v>
      </c>
      <c r="N998" s="11" t="b">
        <v>0</v>
      </c>
      <c r="O998" s="11">
        <v>5</v>
      </c>
      <c r="P998" s="11" t="b">
        <v>0</v>
      </c>
      <c r="Q998" s="11" t="s">
        <v>8273</v>
      </c>
      <c r="R998" s="18">
        <f t="shared" si="78"/>
        <v>1.6250000000000001E-2</v>
      </c>
      <c r="S998" s="19">
        <f t="shared" si="79"/>
        <v>13</v>
      </c>
      <c r="T998" s="11" t="s">
        <v>8319</v>
      </c>
      <c r="U998" s="11" t="s">
        <v>8321</v>
      </c>
    </row>
    <row r="999" spans="1:21" ht="28.5" x14ac:dyDescent="0.45">
      <c r="A999" s="11">
        <v>997</v>
      </c>
      <c r="B999" s="16" t="s">
        <v>998</v>
      </c>
      <c r="C999" s="16" t="s">
        <v>5107</v>
      </c>
      <c r="D999" s="23">
        <v>5000</v>
      </c>
      <c r="E999" s="23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7">
        <f t="shared" si="75"/>
        <v>41970.936307870368</v>
      </c>
      <c r="K999" s="11">
        <v>1414549697</v>
      </c>
      <c r="L999" s="17">
        <f t="shared" si="76"/>
        <v>41940.894641203704</v>
      </c>
      <c r="M999" s="21">
        <f t="shared" si="77"/>
        <v>30.041666666664241</v>
      </c>
      <c r="N999" s="11" t="b">
        <v>0</v>
      </c>
      <c r="O999" s="11">
        <v>8</v>
      </c>
      <c r="P999" s="11" t="b">
        <v>0</v>
      </c>
      <c r="Q999" s="11" t="s">
        <v>8273</v>
      </c>
      <c r="R999" s="18">
        <f t="shared" si="78"/>
        <v>1.2999999999999999E-2</v>
      </c>
      <c r="S999" s="19">
        <f t="shared" si="79"/>
        <v>8.125</v>
      </c>
      <c r="T999" s="11" t="s">
        <v>8319</v>
      </c>
      <c r="U999" s="11" t="s">
        <v>8321</v>
      </c>
    </row>
    <row r="1000" spans="1:21" ht="42.75" x14ac:dyDescent="0.45">
      <c r="A1000" s="11">
        <v>998</v>
      </c>
      <c r="B1000" s="16" t="s">
        <v>999</v>
      </c>
      <c r="C1000" s="16" t="s">
        <v>5108</v>
      </c>
      <c r="D1000" s="23">
        <v>60000</v>
      </c>
      <c r="E1000" s="23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7">
        <f t="shared" si="75"/>
        <v>42327.002326388887</v>
      </c>
      <c r="K1000" s="11">
        <v>1444017801</v>
      </c>
      <c r="L1000" s="17">
        <f t="shared" si="76"/>
        <v>42281.960659722223</v>
      </c>
      <c r="M1000" s="21">
        <f t="shared" si="77"/>
        <v>45.041666666664241</v>
      </c>
      <c r="N1000" s="11" t="b">
        <v>0</v>
      </c>
      <c r="O1000" s="11">
        <v>229</v>
      </c>
      <c r="P1000" s="11" t="b">
        <v>0</v>
      </c>
      <c r="Q1000" s="11" t="s">
        <v>8273</v>
      </c>
      <c r="R1000" s="18">
        <f t="shared" si="78"/>
        <v>0.58558333333333334</v>
      </c>
      <c r="S1000" s="19">
        <f t="shared" si="79"/>
        <v>153.42794759825327</v>
      </c>
      <c r="T1000" s="11" t="s">
        <v>8319</v>
      </c>
      <c r="U1000" s="11" t="s">
        <v>8321</v>
      </c>
    </row>
    <row r="1001" spans="1:21" ht="42.75" x14ac:dyDescent="0.45">
      <c r="A1001" s="11">
        <v>999</v>
      </c>
      <c r="B1001" s="16" t="s">
        <v>1000</v>
      </c>
      <c r="C1001" s="16" t="s">
        <v>5109</v>
      </c>
      <c r="D1001" s="23">
        <v>150000</v>
      </c>
      <c r="E1001" s="23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7">
        <f t="shared" si="75"/>
        <v>41956.126388888886</v>
      </c>
      <c r="K1001" s="11">
        <v>1413270690</v>
      </c>
      <c r="L1001" s="17">
        <f t="shared" si="76"/>
        <v>41926.091319444444</v>
      </c>
      <c r="M1001" s="21">
        <f t="shared" si="77"/>
        <v>30.035069444442343</v>
      </c>
      <c r="N1001" s="11" t="b">
        <v>0</v>
      </c>
      <c r="O1001" s="11">
        <v>40</v>
      </c>
      <c r="P1001" s="11" t="b">
        <v>0</v>
      </c>
      <c r="Q1001" s="11" t="s">
        <v>8273</v>
      </c>
      <c r="R1001" s="18">
        <f t="shared" si="78"/>
        <v>7.7886666666666673E-2</v>
      </c>
      <c r="S1001" s="19">
        <f t="shared" si="79"/>
        <v>292.07499999999999</v>
      </c>
      <c r="T1001" s="11" t="s">
        <v>8319</v>
      </c>
      <c r="U1001" s="11" t="s">
        <v>8321</v>
      </c>
    </row>
    <row r="1002" spans="1:21" ht="42.75" x14ac:dyDescent="0.45">
      <c r="A1002" s="11">
        <v>1000</v>
      </c>
      <c r="B1002" s="16" t="s">
        <v>1001</v>
      </c>
      <c r="C1002" s="16" t="s">
        <v>5110</v>
      </c>
      <c r="D1002" s="23">
        <v>894700</v>
      </c>
      <c r="E1002" s="23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7">
        <f t="shared" si="75"/>
        <v>42808.80972222222</v>
      </c>
      <c r="K1002" s="11">
        <v>1484357160</v>
      </c>
      <c r="L1002" s="17">
        <f t="shared" si="76"/>
        <v>42748.851388888885</v>
      </c>
      <c r="M1002" s="21">
        <f t="shared" si="77"/>
        <v>59.958333333335759</v>
      </c>
      <c r="N1002" s="11" t="b">
        <v>0</v>
      </c>
      <c r="O1002" s="11">
        <v>6</v>
      </c>
      <c r="P1002" s="11" t="b">
        <v>0</v>
      </c>
      <c r="Q1002" s="11" t="s">
        <v>8273</v>
      </c>
      <c r="R1002" s="18">
        <f t="shared" si="78"/>
        <v>2.2157147647256063E-2</v>
      </c>
      <c r="S1002" s="19">
        <f t="shared" si="79"/>
        <v>3304</v>
      </c>
      <c r="T1002" s="11" t="s">
        <v>8319</v>
      </c>
      <c r="U1002" s="11" t="s">
        <v>8321</v>
      </c>
    </row>
    <row r="1003" spans="1:21" ht="42.75" x14ac:dyDescent="0.45">
      <c r="A1003" s="11">
        <v>1001</v>
      </c>
      <c r="B1003" s="16" t="s">
        <v>1002</v>
      </c>
      <c r="C1003" s="16" t="s">
        <v>5111</v>
      </c>
      <c r="D1003" s="23">
        <v>5000</v>
      </c>
      <c r="E1003" s="23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7">
        <f t="shared" si="75"/>
        <v>42765.511724537035</v>
      </c>
      <c r="K1003" s="11">
        <v>1481908613</v>
      </c>
      <c r="L1003" s="17">
        <f t="shared" si="76"/>
        <v>42720.511724537035</v>
      </c>
      <c r="M1003" s="21">
        <f t="shared" si="77"/>
        <v>45</v>
      </c>
      <c r="N1003" s="11" t="b">
        <v>0</v>
      </c>
      <c r="O1003" s="11">
        <v>4</v>
      </c>
      <c r="P1003" s="11" t="b">
        <v>0</v>
      </c>
      <c r="Q1003" s="11" t="s">
        <v>8273</v>
      </c>
      <c r="R1003" s="18">
        <f t="shared" si="78"/>
        <v>1.04</v>
      </c>
      <c r="S1003" s="19">
        <f t="shared" si="79"/>
        <v>1300</v>
      </c>
      <c r="T1003" s="11" t="s">
        <v>8319</v>
      </c>
      <c r="U1003" s="11" t="s">
        <v>8321</v>
      </c>
    </row>
    <row r="1004" spans="1:21" ht="42.75" x14ac:dyDescent="0.45">
      <c r="A1004" s="11">
        <v>1002</v>
      </c>
      <c r="B1004" s="16" t="s">
        <v>1003</v>
      </c>
      <c r="C1004" s="16" t="s">
        <v>5112</v>
      </c>
      <c r="D1004" s="23">
        <v>9999</v>
      </c>
      <c r="E1004" s="23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7">
        <f t="shared" si="75"/>
        <v>42355.040972222218</v>
      </c>
      <c r="K1004" s="11">
        <v>1447777514</v>
      </c>
      <c r="L1004" s="17">
        <f t="shared" si="76"/>
        <v>42325.475856481477</v>
      </c>
      <c r="M1004" s="21">
        <f t="shared" si="77"/>
        <v>29.565115740741021</v>
      </c>
      <c r="N1004" s="11" t="b">
        <v>0</v>
      </c>
      <c r="O1004" s="11">
        <v>22</v>
      </c>
      <c r="P1004" s="11" t="b">
        <v>0</v>
      </c>
      <c r="Q1004" s="11" t="s">
        <v>8273</v>
      </c>
      <c r="R1004" s="18">
        <f t="shared" si="78"/>
        <v>0.29602960296029601</v>
      </c>
      <c r="S1004" s="19">
        <f t="shared" si="79"/>
        <v>134.54545454545453</v>
      </c>
      <c r="T1004" s="11" t="s">
        <v>8319</v>
      </c>
      <c r="U1004" s="11" t="s">
        <v>8321</v>
      </c>
    </row>
    <row r="1005" spans="1:21" ht="42.75" x14ac:dyDescent="0.45">
      <c r="A1005" s="11">
        <v>1003</v>
      </c>
      <c r="B1005" s="16" t="s">
        <v>1004</v>
      </c>
      <c r="C1005" s="16" t="s">
        <v>5113</v>
      </c>
      <c r="D1005" s="23">
        <v>20000</v>
      </c>
      <c r="E1005" s="23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7">
        <f t="shared" si="75"/>
        <v>42810.459039351852</v>
      </c>
      <c r="K1005" s="11">
        <v>1487091661</v>
      </c>
      <c r="L1005" s="17">
        <f t="shared" si="76"/>
        <v>42780.500706018516</v>
      </c>
      <c r="M1005" s="21">
        <f t="shared" si="77"/>
        <v>29.958333333335759</v>
      </c>
      <c r="N1005" s="11" t="b">
        <v>0</v>
      </c>
      <c r="O1005" s="11">
        <v>15</v>
      </c>
      <c r="P1005" s="11" t="b">
        <v>0</v>
      </c>
      <c r="Q1005" s="11" t="s">
        <v>8273</v>
      </c>
      <c r="R1005" s="18">
        <f t="shared" si="78"/>
        <v>0.16055</v>
      </c>
      <c r="S1005" s="19">
        <f t="shared" si="79"/>
        <v>214.06666666666666</v>
      </c>
      <c r="T1005" s="11" t="s">
        <v>8319</v>
      </c>
      <c r="U1005" s="11" t="s">
        <v>8321</v>
      </c>
    </row>
    <row r="1006" spans="1:21" ht="28.5" x14ac:dyDescent="0.45">
      <c r="A1006" s="11">
        <v>1004</v>
      </c>
      <c r="B1006" s="16" t="s">
        <v>1005</v>
      </c>
      <c r="C1006" s="16" t="s">
        <v>5114</v>
      </c>
      <c r="D1006" s="23">
        <v>25000</v>
      </c>
      <c r="E1006" s="23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7">
        <f t="shared" si="75"/>
        <v>42418.5003125</v>
      </c>
      <c r="K1006" s="11">
        <v>1453222827</v>
      </c>
      <c r="L1006" s="17">
        <f t="shared" si="76"/>
        <v>42388.5003125</v>
      </c>
      <c r="M1006" s="21">
        <f t="shared" si="77"/>
        <v>30</v>
      </c>
      <c r="N1006" s="11" t="b">
        <v>0</v>
      </c>
      <c r="O1006" s="11">
        <v>95</v>
      </c>
      <c r="P1006" s="11" t="b">
        <v>0</v>
      </c>
      <c r="Q1006" s="11" t="s">
        <v>8273</v>
      </c>
      <c r="R1006" s="18">
        <f t="shared" si="78"/>
        <v>0.82208000000000003</v>
      </c>
      <c r="S1006" s="19">
        <f t="shared" si="79"/>
        <v>216.33684210526314</v>
      </c>
      <c r="T1006" s="11" t="s">
        <v>8319</v>
      </c>
      <c r="U1006" s="11" t="s">
        <v>8321</v>
      </c>
    </row>
    <row r="1007" spans="1:21" ht="28.5" x14ac:dyDescent="0.45">
      <c r="A1007" s="11">
        <v>1005</v>
      </c>
      <c r="B1007" s="16" t="s">
        <v>1006</v>
      </c>
      <c r="C1007" s="16" t="s">
        <v>5115</v>
      </c>
      <c r="D1007" s="23">
        <v>200000</v>
      </c>
      <c r="E1007" s="23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7">
        <f t="shared" si="75"/>
        <v>42307.41646990741</v>
      </c>
      <c r="K1007" s="11">
        <v>1443538783</v>
      </c>
      <c r="L1007" s="17">
        <f t="shared" si="76"/>
        <v>42276.41646990741</v>
      </c>
      <c r="M1007" s="21">
        <f t="shared" si="77"/>
        <v>31</v>
      </c>
      <c r="N1007" s="11" t="b">
        <v>0</v>
      </c>
      <c r="O1007" s="11">
        <v>161</v>
      </c>
      <c r="P1007" s="11" t="b">
        <v>0</v>
      </c>
      <c r="Q1007" s="11" t="s">
        <v>8273</v>
      </c>
      <c r="R1007" s="18">
        <f t="shared" si="78"/>
        <v>0.75051000000000001</v>
      </c>
      <c r="S1007" s="19">
        <f t="shared" si="79"/>
        <v>932.31055900621118</v>
      </c>
      <c r="T1007" s="11" t="s">
        <v>8319</v>
      </c>
      <c r="U1007" s="11" t="s">
        <v>8321</v>
      </c>
    </row>
    <row r="1008" spans="1:21" ht="42.75" x14ac:dyDescent="0.45">
      <c r="A1008" s="11">
        <v>1006</v>
      </c>
      <c r="B1008" s="16" t="s">
        <v>1007</v>
      </c>
      <c r="C1008" s="16" t="s">
        <v>5116</v>
      </c>
      <c r="D1008" s="23">
        <v>4000</v>
      </c>
      <c r="E1008" s="23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7">
        <f t="shared" si="75"/>
        <v>41985.09097222222</v>
      </c>
      <c r="K1008" s="11">
        <v>1417654672</v>
      </c>
      <c r="L1008" s="17">
        <f t="shared" si="76"/>
        <v>41976.83185185185</v>
      </c>
      <c r="M1008" s="21">
        <f t="shared" si="77"/>
        <v>8.2591203703705105</v>
      </c>
      <c r="N1008" s="11" t="b">
        <v>0</v>
      </c>
      <c r="O1008" s="11">
        <v>8</v>
      </c>
      <c r="P1008" s="11" t="b">
        <v>0</v>
      </c>
      <c r="Q1008" s="11" t="s">
        <v>8273</v>
      </c>
      <c r="R1008" s="18">
        <f t="shared" si="78"/>
        <v>5.8500000000000003E-2</v>
      </c>
      <c r="S1008" s="19">
        <f t="shared" si="79"/>
        <v>29.25</v>
      </c>
      <c r="T1008" s="11" t="s">
        <v>8319</v>
      </c>
      <c r="U1008" s="11" t="s">
        <v>8321</v>
      </c>
    </row>
    <row r="1009" spans="1:21" ht="42.75" x14ac:dyDescent="0.45">
      <c r="A1009" s="11">
        <v>1007</v>
      </c>
      <c r="B1009" s="16" t="s">
        <v>1008</v>
      </c>
      <c r="C1009" s="16" t="s">
        <v>5117</v>
      </c>
      <c r="D1009" s="23">
        <v>30000</v>
      </c>
      <c r="E1009" s="23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7">
        <f t="shared" si="75"/>
        <v>42718.416932870365</v>
      </c>
      <c r="K1009" s="11">
        <v>1478095223</v>
      </c>
      <c r="L1009" s="17">
        <f t="shared" si="76"/>
        <v>42676.3752662037</v>
      </c>
      <c r="M1009" s="21">
        <f t="shared" si="77"/>
        <v>42.041666666664241</v>
      </c>
      <c r="N1009" s="11" t="b">
        <v>0</v>
      </c>
      <c r="O1009" s="11">
        <v>76</v>
      </c>
      <c r="P1009" s="11" t="b">
        <v>0</v>
      </c>
      <c r="Q1009" s="11" t="s">
        <v>8273</v>
      </c>
      <c r="R1009" s="18">
        <f t="shared" si="78"/>
        <v>0.44319999999999998</v>
      </c>
      <c r="S1009" s="19">
        <f t="shared" si="79"/>
        <v>174.94736842105263</v>
      </c>
      <c r="T1009" s="11" t="s">
        <v>8319</v>
      </c>
      <c r="U1009" s="11" t="s">
        <v>8321</v>
      </c>
    </row>
    <row r="1010" spans="1:21" ht="42.75" x14ac:dyDescent="0.45">
      <c r="A1010" s="11">
        <v>1008</v>
      </c>
      <c r="B1010" s="16" t="s">
        <v>1009</v>
      </c>
      <c r="C1010" s="16" t="s">
        <v>5118</v>
      </c>
      <c r="D1010" s="23">
        <v>93500</v>
      </c>
      <c r="E1010" s="23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7">
        <f t="shared" si="75"/>
        <v>42732.600868055553</v>
      </c>
      <c r="K1010" s="11">
        <v>1480361115</v>
      </c>
      <c r="L1010" s="17">
        <f t="shared" si="76"/>
        <v>42702.600868055553</v>
      </c>
      <c r="M1010" s="21">
        <f t="shared" si="77"/>
        <v>30</v>
      </c>
      <c r="N1010" s="11" t="b">
        <v>0</v>
      </c>
      <c r="O1010" s="11">
        <v>1</v>
      </c>
      <c r="P1010" s="11" t="b">
        <v>0</v>
      </c>
      <c r="Q1010" s="11" t="s">
        <v>8273</v>
      </c>
      <c r="R1010" s="18">
        <f t="shared" si="78"/>
        <v>2.6737967914438501E-3</v>
      </c>
      <c r="S1010" s="19">
        <f t="shared" si="79"/>
        <v>250</v>
      </c>
      <c r="T1010" s="11" t="s">
        <v>8319</v>
      </c>
      <c r="U1010" s="11" t="s">
        <v>8321</v>
      </c>
    </row>
    <row r="1011" spans="1:21" ht="42.75" x14ac:dyDescent="0.45">
      <c r="A1011" s="11">
        <v>1009</v>
      </c>
      <c r="B1011" s="16" t="s">
        <v>1010</v>
      </c>
      <c r="C1011" s="16" t="s">
        <v>5119</v>
      </c>
      <c r="D1011" s="23">
        <v>50000</v>
      </c>
      <c r="E1011" s="23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7">
        <f t="shared" si="75"/>
        <v>42540.396365740737</v>
      </c>
      <c r="K1011" s="11">
        <v>1463754646</v>
      </c>
      <c r="L1011" s="17">
        <f t="shared" si="76"/>
        <v>42510.396365740737</v>
      </c>
      <c r="M1011" s="21">
        <f t="shared" si="77"/>
        <v>30</v>
      </c>
      <c r="N1011" s="11" t="b">
        <v>0</v>
      </c>
      <c r="O1011" s="11">
        <v>101</v>
      </c>
      <c r="P1011" s="11" t="b">
        <v>0</v>
      </c>
      <c r="Q1011" s="11" t="s">
        <v>8273</v>
      </c>
      <c r="R1011" s="18">
        <f t="shared" si="78"/>
        <v>0.1313</v>
      </c>
      <c r="S1011" s="19">
        <f t="shared" si="79"/>
        <v>65</v>
      </c>
      <c r="T1011" s="11" t="s">
        <v>8319</v>
      </c>
      <c r="U1011" s="11" t="s">
        <v>8321</v>
      </c>
    </row>
    <row r="1012" spans="1:21" ht="42.75" x14ac:dyDescent="0.45">
      <c r="A1012" s="11">
        <v>1010</v>
      </c>
      <c r="B1012" s="16" t="s">
        <v>1011</v>
      </c>
      <c r="C1012" s="16" t="s">
        <v>5120</v>
      </c>
      <c r="D1012" s="23">
        <v>115250</v>
      </c>
      <c r="E1012" s="23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7">
        <f t="shared" si="75"/>
        <v>42617.915972222218</v>
      </c>
      <c r="K1012" s="11">
        <v>1468180462</v>
      </c>
      <c r="L1012" s="17">
        <f t="shared" si="76"/>
        <v>42561.621087962958</v>
      </c>
      <c r="M1012" s="21">
        <f t="shared" si="77"/>
        <v>56.294884259259561</v>
      </c>
      <c r="N1012" s="11" t="b">
        <v>0</v>
      </c>
      <c r="O1012" s="11">
        <v>4</v>
      </c>
      <c r="P1012" s="11" t="b">
        <v>0</v>
      </c>
      <c r="Q1012" s="11" t="s">
        <v>8273</v>
      </c>
      <c r="R1012" s="18">
        <f t="shared" si="78"/>
        <v>1.9088937093275488E-3</v>
      </c>
      <c r="S1012" s="19">
        <f t="shared" si="79"/>
        <v>55</v>
      </c>
      <c r="T1012" s="11" t="s">
        <v>8319</v>
      </c>
      <c r="U1012" s="11" t="s">
        <v>8321</v>
      </c>
    </row>
    <row r="1013" spans="1:21" ht="42.75" x14ac:dyDescent="0.45">
      <c r="A1013" s="11">
        <v>1011</v>
      </c>
      <c r="B1013" s="16" t="s">
        <v>1012</v>
      </c>
      <c r="C1013" s="16" t="s">
        <v>5121</v>
      </c>
      <c r="D1013" s="23">
        <v>20000</v>
      </c>
      <c r="E1013" s="23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7">
        <f t="shared" si="75"/>
        <v>41991.689756944441</v>
      </c>
      <c r="K1013" s="11">
        <v>1415050395</v>
      </c>
      <c r="L1013" s="17">
        <f t="shared" si="76"/>
        <v>41946.689756944441</v>
      </c>
      <c r="M1013" s="21">
        <f t="shared" si="77"/>
        <v>45</v>
      </c>
      <c r="N1013" s="11" t="b">
        <v>0</v>
      </c>
      <c r="O1013" s="11">
        <v>1</v>
      </c>
      <c r="P1013" s="11" t="b">
        <v>0</v>
      </c>
      <c r="Q1013" s="11" t="s">
        <v>8273</v>
      </c>
      <c r="R1013" s="18">
        <f t="shared" si="78"/>
        <v>3.7499999999999999E-3</v>
      </c>
      <c r="S1013" s="19">
        <f t="shared" si="79"/>
        <v>75</v>
      </c>
      <c r="T1013" s="11" t="s">
        <v>8319</v>
      </c>
      <c r="U1013" s="11" t="s">
        <v>8321</v>
      </c>
    </row>
    <row r="1014" spans="1:21" ht="57" x14ac:dyDescent="0.45">
      <c r="A1014" s="11">
        <v>1012</v>
      </c>
      <c r="B1014" s="16" t="s">
        <v>1013</v>
      </c>
      <c r="C1014" s="16" t="s">
        <v>5122</v>
      </c>
      <c r="D1014" s="23">
        <v>5000</v>
      </c>
      <c r="E1014" s="23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7">
        <f t="shared" si="75"/>
        <v>42759.232083333329</v>
      </c>
      <c r="K1014" s="11">
        <v>1481366052</v>
      </c>
      <c r="L1014" s="17">
        <f t="shared" si="76"/>
        <v>42714.232083333329</v>
      </c>
      <c r="M1014" s="21">
        <f t="shared" si="77"/>
        <v>45</v>
      </c>
      <c r="N1014" s="11" t="b">
        <v>0</v>
      </c>
      <c r="O1014" s="11">
        <v>775</v>
      </c>
      <c r="P1014" s="11" t="b">
        <v>0</v>
      </c>
      <c r="Q1014" s="11" t="s">
        <v>8273</v>
      </c>
      <c r="R1014" s="18">
        <f t="shared" si="78"/>
        <v>215.35021</v>
      </c>
      <c r="S1014" s="19">
        <f t="shared" si="79"/>
        <v>1389.3561935483872</v>
      </c>
      <c r="T1014" s="11" t="s">
        <v>8319</v>
      </c>
      <c r="U1014" s="11" t="s">
        <v>8321</v>
      </c>
    </row>
    <row r="1015" spans="1:21" ht="42.75" x14ac:dyDescent="0.45">
      <c r="A1015" s="11">
        <v>1013</v>
      </c>
      <c r="B1015" s="16" t="s">
        <v>1014</v>
      </c>
      <c r="C1015" s="16" t="s">
        <v>5123</v>
      </c>
      <c r="D1015" s="23">
        <v>25000</v>
      </c>
      <c r="E1015" s="23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7">
        <f t="shared" si="75"/>
        <v>42367.624999999993</v>
      </c>
      <c r="K1015" s="11">
        <v>1449000056</v>
      </c>
      <c r="L1015" s="17">
        <f t="shared" si="76"/>
        <v>42339.625648148147</v>
      </c>
      <c r="M1015" s="21">
        <f t="shared" si="77"/>
        <v>27.999351851845859</v>
      </c>
      <c r="N1015" s="11" t="b">
        <v>0</v>
      </c>
      <c r="O1015" s="11">
        <v>90</v>
      </c>
      <c r="P1015" s="11" t="b">
        <v>0</v>
      </c>
      <c r="Q1015" s="11" t="s">
        <v>8273</v>
      </c>
      <c r="R1015" s="18">
        <f t="shared" si="78"/>
        <v>0.34527999999999998</v>
      </c>
      <c r="S1015" s="19">
        <f t="shared" si="79"/>
        <v>95.911111111111111</v>
      </c>
      <c r="T1015" s="11" t="s">
        <v>8319</v>
      </c>
      <c r="U1015" s="11" t="s">
        <v>8321</v>
      </c>
    </row>
    <row r="1016" spans="1:21" ht="28.5" x14ac:dyDescent="0.45">
      <c r="A1016" s="11">
        <v>1014</v>
      </c>
      <c r="B1016" s="16" t="s">
        <v>1015</v>
      </c>
      <c r="C1016" s="16" t="s">
        <v>5124</v>
      </c>
      <c r="D1016" s="23">
        <v>10000</v>
      </c>
      <c r="E1016" s="23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7">
        <f t="shared" si="75"/>
        <v>42004.79415509259</v>
      </c>
      <c r="K1016" s="11">
        <v>1415750615</v>
      </c>
      <c r="L1016" s="17">
        <f t="shared" si="76"/>
        <v>41954.79415509259</v>
      </c>
      <c r="M1016" s="21">
        <f t="shared" si="77"/>
        <v>50</v>
      </c>
      <c r="N1016" s="11" t="b">
        <v>0</v>
      </c>
      <c r="O1016" s="11">
        <v>16</v>
      </c>
      <c r="P1016" s="11" t="b">
        <v>0</v>
      </c>
      <c r="Q1016" s="11" t="s">
        <v>8273</v>
      </c>
      <c r="R1016" s="18">
        <f t="shared" si="78"/>
        <v>0.30599999999999999</v>
      </c>
      <c r="S1016" s="19">
        <f t="shared" si="79"/>
        <v>191.25</v>
      </c>
      <c r="T1016" s="11" t="s">
        <v>8319</v>
      </c>
      <c r="U1016" s="11" t="s">
        <v>8321</v>
      </c>
    </row>
    <row r="1017" spans="1:21" ht="28.5" x14ac:dyDescent="0.45">
      <c r="A1017" s="11">
        <v>1015</v>
      </c>
      <c r="B1017" s="16" t="s">
        <v>1016</v>
      </c>
      <c r="C1017" s="16" t="s">
        <v>5125</v>
      </c>
      <c r="D1017" s="23">
        <v>9000</v>
      </c>
      <c r="E1017" s="23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7">
        <f t="shared" si="75"/>
        <v>42333.711747685178</v>
      </c>
      <c r="K1017" s="11">
        <v>1445893495</v>
      </c>
      <c r="L1017" s="17">
        <f t="shared" si="76"/>
        <v>42303.670081018521</v>
      </c>
      <c r="M1017" s="21">
        <f t="shared" si="77"/>
        <v>30.041666666656965</v>
      </c>
      <c r="N1017" s="11" t="b">
        <v>0</v>
      </c>
      <c r="O1017" s="11">
        <v>6</v>
      </c>
      <c r="P1017" s="11" t="b">
        <v>0</v>
      </c>
      <c r="Q1017" s="11" t="s">
        <v>8273</v>
      </c>
      <c r="R1017" s="18">
        <f t="shared" si="78"/>
        <v>2.6666666666666668E-2</v>
      </c>
      <c r="S1017" s="19">
        <f t="shared" si="79"/>
        <v>40</v>
      </c>
      <c r="T1017" s="11" t="s">
        <v>8319</v>
      </c>
      <c r="U1017" s="11" t="s">
        <v>8321</v>
      </c>
    </row>
    <row r="1018" spans="1:21" ht="42.75" x14ac:dyDescent="0.45">
      <c r="A1018" s="11">
        <v>1016</v>
      </c>
      <c r="B1018" s="16" t="s">
        <v>1017</v>
      </c>
      <c r="C1018" s="16" t="s">
        <v>5126</v>
      </c>
      <c r="D1018" s="23">
        <v>100000</v>
      </c>
      <c r="E1018" s="23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7">
        <f t="shared" si="75"/>
        <v>42466.857129629629</v>
      </c>
      <c r="K1018" s="11">
        <v>1456108456</v>
      </c>
      <c r="L1018" s="17">
        <f t="shared" si="76"/>
        <v>42421.898796296293</v>
      </c>
      <c r="M1018" s="21">
        <f t="shared" si="77"/>
        <v>44.958333333335759</v>
      </c>
      <c r="N1018" s="11" t="b">
        <v>0</v>
      </c>
      <c r="O1018" s="11">
        <v>38</v>
      </c>
      <c r="P1018" s="11" t="b">
        <v>0</v>
      </c>
      <c r="Q1018" s="11" t="s">
        <v>8273</v>
      </c>
      <c r="R1018" s="18">
        <f t="shared" si="78"/>
        <v>2.8420000000000001E-2</v>
      </c>
      <c r="S1018" s="19">
        <f t="shared" si="79"/>
        <v>74.78947368421052</v>
      </c>
      <c r="T1018" s="11" t="s">
        <v>8319</v>
      </c>
      <c r="U1018" s="11" t="s">
        <v>8321</v>
      </c>
    </row>
    <row r="1019" spans="1:21" ht="42.75" x14ac:dyDescent="0.45">
      <c r="A1019" s="11">
        <v>1017</v>
      </c>
      <c r="B1019" s="16" t="s">
        <v>1018</v>
      </c>
      <c r="C1019" s="16" t="s">
        <v>5127</v>
      </c>
      <c r="D1019" s="23">
        <v>250000</v>
      </c>
      <c r="E1019" s="23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7">
        <f t="shared" si="75"/>
        <v>42329.508506944439</v>
      </c>
      <c r="K1019" s="11">
        <v>1444666335</v>
      </c>
      <c r="L1019" s="17">
        <f t="shared" si="76"/>
        <v>42289.466840277775</v>
      </c>
      <c r="M1019" s="21">
        <f t="shared" si="77"/>
        <v>40.041666666664241</v>
      </c>
      <c r="N1019" s="11" t="b">
        <v>0</v>
      </c>
      <c r="O1019" s="11">
        <v>355</v>
      </c>
      <c r="P1019" s="11" t="b">
        <v>0</v>
      </c>
      <c r="Q1019" s="11" t="s">
        <v>8273</v>
      </c>
      <c r="R1019" s="18">
        <f t="shared" si="78"/>
        <v>0.22878799999999999</v>
      </c>
      <c r="S1019" s="19">
        <f t="shared" si="79"/>
        <v>161.11830985915492</v>
      </c>
      <c r="T1019" s="11" t="s">
        <v>8319</v>
      </c>
      <c r="U1019" s="11" t="s">
        <v>8321</v>
      </c>
    </row>
    <row r="1020" spans="1:21" ht="42.75" x14ac:dyDescent="0.45">
      <c r="A1020" s="11">
        <v>1018</v>
      </c>
      <c r="B1020" s="16" t="s">
        <v>1019</v>
      </c>
      <c r="C1020" s="16" t="s">
        <v>5128</v>
      </c>
      <c r="D1020" s="23">
        <v>20000</v>
      </c>
      <c r="E1020" s="23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7">
        <f t="shared" si="75"/>
        <v>42565.283946759257</v>
      </c>
      <c r="K1020" s="11">
        <v>1465904933</v>
      </c>
      <c r="L1020" s="17">
        <f t="shared" si="76"/>
        <v>42535.283946759257</v>
      </c>
      <c r="M1020" s="21">
        <f t="shared" si="77"/>
        <v>30</v>
      </c>
      <c r="N1020" s="11" t="b">
        <v>0</v>
      </c>
      <c r="O1020" s="11">
        <v>7</v>
      </c>
      <c r="P1020" s="11" t="b">
        <v>0</v>
      </c>
      <c r="Q1020" s="11" t="s">
        <v>8273</v>
      </c>
      <c r="R1020" s="18">
        <f t="shared" si="78"/>
        <v>3.1050000000000001E-2</v>
      </c>
      <c r="S1020" s="19">
        <f t="shared" si="79"/>
        <v>88.714285714285708</v>
      </c>
      <c r="T1020" s="11" t="s">
        <v>8319</v>
      </c>
      <c r="U1020" s="11" t="s">
        <v>8321</v>
      </c>
    </row>
    <row r="1021" spans="1:21" ht="28.5" x14ac:dyDescent="0.45">
      <c r="A1021" s="11">
        <v>1019</v>
      </c>
      <c r="B1021" s="16" t="s">
        <v>1020</v>
      </c>
      <c r="C1021" s="16" t="s">
        <v>5129</v>
      </c>
      <c r="D1021" s="23">
        <v>45000</v>
      </c>
      <c r="E1021" s="23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7">
        <f t="shared" si="75"/>
        <v>42039.765613425923</v>
      </c>
      <c r="K1021" s="11">
        <v>1420500149</v>
      </c>
      <c r="L1021" s="17">
        <f t="shared" si="76"/>
        <v>42009.765613425923</v>
      </c>
      <c r="M1021" s="21">
        <f t="shared" si="77"/>
        <v>30</v>
      </c>
      <c r="N1021" s="11" t="b">
        <v>0</v>
      </c>
      <c r="O1021" s="11">
        <v>400</v>
      </c>
      <c r="P1021" s="11" t="b">
        <v>0</v>
      </c>
      <c r="Q1021" s="11" t="s">
        <v>8273</v>
      </c>
      <c r="R1021" s="18">
        <f t="shared" si="78"/>
        <v>0.47333333333333333</v>
      </c>
      <c r="S1021" s="19">
        <f t="shared" si="79"/>
        <v>53.25</v>
      </c>
      <c r="T1021" s="11" t="s">
        <v>8319</v>
      </c>
      <c r="U1021" s="11" t="s">
        <v>8321</v>
      </c>
    </row>
    <row r="1022" spans="1:21" ht="42.75" x14ac:dyDescent="0.45">
      <c r="A1022" s="11">
        <v>1020</v>
      </c>
      <c r="B1022" s="16" t="s">
        <v>1021</v>
      </c>
      <c r="C1022" s="16" t="s">
        <v>5130</v>
      </c>
      <c r="D1022" s="23">
        <v>1550</v>
      </c>
      <c r="E1022" s="23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7">
        <f t="shared" si="75"/>
        <v>42156.824305555558</v>
      </c>
      <c r="K1022" s="11">
        <v>1430617209</v>
      </c>
      <c r="L1022" s="17">
        <f t="shared" si="76"/>
        <v>42126.861215277771</v>
      </c>
      <c r="M1022" s="21">
        <f t="shared" si="77"/>
        <v>29.96309027778625</v>
      </c>
      <c r="N1022" s="11" t="b">
        <v>0</v>
      </c>
      <c r="O1022" s="11">
        <v>30</v>
      </c>
      <c r="P1022" s="11" t="b">
        <v>1</v>
      </c>
      <c r="Q1022" s="11" t="s">
        <v>8280</v>
      </c>
      <c r="R1022" s="18">
        <f t="shared" si="78"/>
        <v>2.0554838709677421</v>
      </c>
      <c r="S1022" s="19">
        <f t="shared" si="79"/>
        <v>106.2</v>
      </c>
      <c r="T1022" s="11" t="s">
        <v>8325</v>
      </c>
      <c r="U1022" s="11" t="s">
        <v>8330</v>
      </c>
    </row>
    <row r="1023" spans="1:21" ht="42.75" x14ac:dyDescent="0.45">
      <c r="A1023" s="11">
        <v>1021</v>
      </c>
      <c r="B1023" s="16" t="s">
        <v>1022</v>
      </c>
      <c r="C1023" s="16" t="s">
        <v>5131</v>
      </c>
      <c r="D1023" s="23">
        <v>3000</v>
      </c>
      <c r="E1023" s="23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7">
        <f t="shared" si="75"/>
        <v>42293.958333333336</v>
      </c>
      <c r="K1023" s="11">
        <v>1443074571</v>
      </c>
      <c r="L1023" s="17">
        <f t="shared" si="76"/>
        <v>42271.043645833335</v>
      </c>
      <c r="M1023" s="21">
        <f t="shared" si="77"/>
        <v>22.914687500000582</v>
      </c>
      <c r="N1023" s="11" t="b">
        <v>1</v>
      </c>
      <c r="O1023" s="11">
        <v>478</v>
      </c>
      <c r="P1023" s="11" t="b">
        <v>1</v>
      </c>
      <c r="Q1023" s="11" t="s">
        <v>8280</v>
      </c>
      <c r="R1023" s="18">
        <f t="shared" si="78"/>
        <v>3.5180366666666667</v>
      </c>
      <c r="S1023" s="19">
        <f t="shared" si="79"/>
        <v>22.079728033472804</v>
      </c>
      <c r="T1023" s="11" t="s">
        <v>8325</v>
      </c>
      <c r="U1023" s="11" t="s">
        <v>8330</v>
      </c>
    </row>
    <row r="1024" spans="1:21" ht="28.5" x14ac:dyDescent="0.45">
      <c r="A1024" s="11">
        <v>1022</v>
      </c>
      <c r="B1024" s="16" t="s">
        <v>1023</v>
      </c>
      <c r="C1024" s="16" t="s">
        <v>5132</v>
      </c>
      <c r="D1024" s="23">
        <v>2000</v>
      </c>
      <c r="E1024" s="23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7">
        <f t="shared" si="75"/>
        <v>42141.438391203701</v>
      </c>
      <c r="K1024" s="11">
        <v>1429284677</v>
      </c>
      <c r="L1024" s="17">
        <f t="shared" si="76"/>
        <v>42111.438391203701</v>
      </c>
      <c r="M1024" s="21">
        <f t="shared" si="77"/>
        <v>30</v>
      </c>
      <c r="N1024" s="11" t="b">
        <v>1</v>
      </c>
      <c r="O1024" s="11">
        <v>74</v>
      </c>
      <c r="P1024" s="11" t="b">
        <v>1</v>
      </c>
      <c r="Q1024" s="11" t="s">
        <v>8280</v>
      </c>
      <c r="R1024" s="18">
        <f t="shared" si="78"/>
        <v>1.149</v>
      </c>
      <c r="S1024" s="19">
        <f t="shared" si="79"/>
        <v>31.054054054054053</v>
      </c>
      <c r="T1024" s="11" t="s">
        <v>8325</v>
      </c>
      <c r="U1024" s="11" t="s">
        <v>8330</v>
      </c>
    </row>
    <row r="1025" spans="1:21" ht="42.75" x14ac:dyDescent="0.45">
      <c r="A1025" s="11">
        <v>1023</v>
      </c>
      <c r="B1025" s="16" t="s">
        <v>1024</v>
      </c>
      <c r="C1025" s="16" t="s">
        <v>5133</v>
      </c>
      <c r="D1025" s="23">
        <v>2000</v>
      </c>
      <c r="E1025" s="23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7">
        <f t="shared" si="75"/>
        <v>42175.711354166669</v>
      </c>
      <c r="K1025" s="11">
        <v>1432245861</v>
      </c>
      <c r="L1025" s="17">
        <f t="shared" si="76"/>
        <v>42145.711354166669</v>
      </c>
      <c r="M1025" s="21">
        <f t="shared" si="77"/>
        <v>30</v>
      </c>
      <c r="N1025" s="11" t="b">
        <v>0</v>
      </c>
      <c r="O1025" s="11">
        <v>131</v>
      </c>
      <c r="P1025" s="11" t="b">
        <v>1</v>
      </c>
      <c r="Q1025" s="11" t="s">
        <v>8280</v>
      </c>
      <c r="R1025" s="18">
        <f t="shared" si="78"/>
        <v>2.3715000000000002</v>
      </c>
      <c r="S1025" s="19">
        <f t="shared" si="79"/>
        <v>36.206106870229007</v>
      </c>
      <c r="T1025" s="11" t="s">
        <v>8325</v>
      </c>
      <c r="U1025" s="11" t="s">
        <v>8330</v>
      </c>
    </row>
    <row r="1026" spans="1:21" ht="42.75" x14ac:dyDescent="0.45">
      <c r="A1026" s="11">
        <v>1024</v>
      </c>
      <c r="B1026" s="16" t="s">
        <v>1025</v>
      </c>
      <c r="C1026" s="16" t="s">
        <v>5134</v>
      </c>
      <c r="D1026" s="23">
        <v>20000</v>
      </c>
      <c r="E1026" s="23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7">
        <f t="shared" si="75"/>
        <v>42400.372256944444</v>
      </c>
      <c r="K1026" s="11">
        <v>1451656563</v>
      </c>
      <c r="L1026" s="17">
        <f t="shared" si="76"/>
        <v>42370.372256944444</v>
      </c>
      <c r="M1026" s="21">
        <f t="shared" si="77"/>
        <v>30</v>
      </c>
      <c r="N1026" s="11" t="b">
        <v>1</v>
      </c>
      <c r="O1026" s="11">
        <v>61</v>
      </c>
      <c r="P1026" s="11" t="b">
        <v>1</v>
      </c>
      <c r="Q1026" s="11" t="s">
        <v>8280</v>
      </c>
      <c r="R1026" s="18">
        <f t="shared" si="78"/>
        <v>1.1863774999999999</v>
      </c>
      <c r="S1026" s="19">
        <f t="shared" si="79"/>
        <v>388.9762295081967</v>
      </c>
      <c r="T1026" s="11" t="s">
        <v>8325</v>
      </c>
      <c r="U1026" s="11" t="s">
        <v>8330</v>
      </c>
    </row>
    <row r="1027" spans="1:21" ht="28.5" x14ac:dyDescent="0.45">
      <c r="A1027" s="11">
        <v>1025</v>
      </c>
      <c r="B1027" s="16" t="s">
        <v>1026</v>
      </c>
      <c r="C1027" s="16" t="s">
        <v>5135</v>
      </c>
      <c r="D1027" s="23">
        <v>70000</v>
      </c>
      <c r="E1027" s="23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7">
        <f t="shared" ref="J1027:J1090" si="80">(((I1027/86400)+25569+(-5/24)))</f>
        <v>42079.583761574067</v>
      </c>
      <c r="K1027" s="11">
        <v>1423944037</v>
      </c>
      <c r="L1027" s="17">
        <f t="shared" ref="L1027:L1090" si="81">(((K1027/86400)+25569+(-5/24)))</f>
        <v>42049.625428240739</v>
      </c>
      <c r="M1027" s="21">
        <f t="shared" ref="M1027:M1090" si="82">J1027-L1027</f>
        <v>29.958333333328483</v>
      </c>
      <c r="N1027" s="11" t="b">
        <v>1</v>
      </c>
      <c r="O1027" s="11">
        <v>1071</v>
      </c>
      <c r="P1027" s="11" t="b">
        <v>1</v>
      </c>
      <c r="Q1027" s="11" t="s">
        <v>8280</v>
      </c>
      <c r="R1027" s="18">
        <f t="shared" ref="R1027:R1090" si="83">E1027/D1027</f>
        <v>1.099283142857143</v>
      </c>
      <c r="S1027" s="19">
        <f t="shared" ref="S1027:S1090" si="84">E1027/O1027</f>
        <v>71.848571428571432</v>
      </c>
      <c r="T1027" s="11" t="s">
        <v>8325</v>
      </c>
      <c r="U1027" s="11" t="s">
        <v>8330</v>
      </c>
    </row>
    <row r="1028" spans="1:21" ht="42.75" x14ac:dyDescent="0.45">
      <c r="A1028" s="11">
        <v>1026</v>
      </c>
      <c r="B1028" s="16" t="s">
        <v>1027</v>
      </c>
      <c r="C1028" s="16" t="s">
        <v>5136</v>
      </c>
      <c r="D1028" s="23">
        <v>7000</v>
      </c>
      <c r="E1028" s="23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7">
        <f t="shared" si="80"/>
        <v>42460.157592592594</v>
      </c>
      <c r="K1028" s="11">
        <v>1456480016</v>
      </c>
      <c r="L1028" s="17">
        <f t="shared" si="81"/>
        <v>42426.199259259258</v>
      </c>
      <c r="M1028" s="21">
        <f t="shared" si="82"/>
        <v>33.958333333335759</v>
      </c>
      <c r="N1028" s="11" t="b">
        <v>1</v>
      </c>
      <c r="O1028" s="11">
        <v>122</v>
      </c>
      <c r="P1028" s="11" t="b">
        <v>1</v>
      </c>
      <c r="Q1028" s="11" t="s">
        <v>8280</v>
      </c>
      <c r="R1028" s="18">
        <f t="shared" si="83"/>
        <v>1.0000828571428571</v>
      </c>
      <c r="S1028" s="19">
        <f t="shared" si="84"/>
        <v>57.381803278688523</v>
      </c>
      <c r="T1028" s="11" t="s">
        <v>8325</v>
      </c>
      <c r="U1028" s="11" t="s">
        <v>8330</v>
      </c>
    </row>
    <row r="1029" spans="1:21" ht="42.75" x14ac:dyDescent="0.45">
      <c r="A1029" s="11">
        <v>1027</v>
      </c>
      <c r="B1029" s="16" t="s">
        <v>1028</v>
      </c>
      <c r="C1029" s="16" t="s">
        <v>5137</v>
      </c>
      <c r="D1029" s="23">
        <v>7501</v>
      </c>
      <c r="E1029" s="23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7">
        <f t="shared" si="80"/>
        <v>41934.825775462959</v>
      </c>
      <c r="K1029" s="11">
        <v>1411433347</v>
      </c>
      <c r="L1029" s="17">
        <f t="shared" si="81"/>
        <v>41904.825775462959</v>
      </c>
      <c r="M1029" s="21">
        <f t="shared" si="82"/>
        <v>30</v>
      </c>
      <c r="N1029" s="11" t="b">
        <v>1</v>
      </c>
      <c r="O1029" s="11">
        <v>111</v>
      </c>
      <c r="P1029" s="11" t="b">
        <v>1</v>
      </c>
      <c r="Q1029" s="11" t="s">
        <v>8280</v>
      </c>
      <c r="R1029" s="18">
        <f t="shared" si="83"/>
        <v>1.0309292094387414</v>
      </c>
      <c r="S1029" s="19">
        <f t="shared" si="84"/>
        <v>69.666666666666671</v>
      </c>
      <c r="T1029" s="11" t="s">
        <v>8325</v>
      </c>
      <c r="U1029" s="11" t="s">
        <v>8330</v>
      </c>
    </row>
    <row r="1030" spans="1:21" ht="42.75" x14ac:dyDescent="0.45">
      <c r="A1030" s="11">
        <v>1028</v>
      </c>
      <c r="B1030" s="16" t="s">
        <v>1029</v>
      </c>
      <c r="C1030" s="16" t="s">
        <v>5138</v>
      </c>
      <c r="D1030" s="23">
        <v>10000</v>
      </c>
      <c r="E1030" s="23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7">
        <f t="shared" si="80"/>
        <v>42800.624999999993</v>
      </c>
      <c r="K1030" s="11">
        <v>1484924605</v>
      </c>
      <c r="L1030" s="17">
        <f t="shared" si="81"/>
        <v>42755.419039351851</v>
      </c>
      <c r="M1030" s="21">
        <f t="shared" si="82"/>
        <v>45.205960648141627</v>
      </c>
      <c r="N1030" s="11" t="b">
        <v>1</v>
      </c>
      <c r="O1030" s="11">
        <v>255</v>
      </c>
      <c r="P1030" s="11" t="b">
        <v>1</v>
      </c>
      <c r="Q1030" s="11" t="s">
        <v>8280</v>
      </c>
      <c r="R1030" s="18">
        <f t="shared" si="83"/>
        <v>1.1727000000000001</v>
      </c>
      <c r="S1030" s="19">
        <f t="shared" si="84"/>
        <v>45.988235294117644</v>
      </c>
      <c r="T1030" s="11" t="s">
        <v>8325</v>
      </c>
      <c r="U1030" s="11" t="s">
        <v>8330</v>
      </c>
    </row>
    <row r="1031" spans="1:21" ht="28.5" x14ac:dyDescent="0.45">
      <c r="A1031" s="11">
        <v>1029</v>
      </c>
      <c r="B1031" s="16" t="s">
        <v>1030</v>
      </c>
      <c r="C1031" s="16" t="s">
        <v>5139</v>
      </c>
      <c r="D1031" s="23">
        <v>10000</v>
      </c>
      <c r="E1031" s="23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7">
        <f t="shared" si="80"/>
        <v>42098.707638888889</v>
      </c>
      <c r="K1031" s="11">
        <v>1423501507</v>
      </c>
      <c r="L1031" s="17">
        <f t="shared" si="81"/>
        <v>42044.503553240742</v>
      </c>
      <c r="M1031" s="21">
        <f t="shared" si="82"/>
        <v>54.204085648147156</v>
      </c>
      <c r="N1031" s="11" t="b">
        <v>0</v>
      </c>
      <c r="O1031" s="11">
        <v>141</v>
      </c>
      <c r="P1031" s="11" t="b">
        <v>1</v>
      </c>
      <c r="Q1031" s="11" t="s">
        <v>8280</v>
      </c>
      <c r="R1031" s="18">
        <f t="shared" si="83"/>
        <v>1.1175999999999999</v>
      </c>
      <c r="S1031" s="19">
        <f t="shared" si="84"/>
        <v>79.262411347517727</v>
      </c>
      <c r="T1031" s="11" t="s">
        <v>8325</v>
      </c>
      <c r="U1031" s="11" t="s">
        <v>8330</v>
      </c>
    </row>
    <row r="1032" spans="1:21" ht="28.5" x14ac:dyDescent="0.45">
      <c r="A1032" s="11">
        <v>1030</v>
      </c>
      <c r="B1032" s="16" t="s">
        <v>1031</v>
      </c>
      <c r="C1032" s="16" t="s">
        <v>5140</v>
      </c>
      <c r="D1032" s="23">
        <v>2000</v>
      </c>
      <c r="E1032" s="23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7">
        <f t="shared" si="80"/>
        <v>42625.274872685179</v>
      </c>
      <c r="K1032" s="11">
        <v>1472470549</v>
      </c>
      <c r="L1032" s="17">
        <f t="shared" si="81"/>
        <v>42611.274872685179</v>
      </c>
      <c r="M1032" s="21">
        <f t="shared" si="82"/>
        <v>14</v>
      </c>
      <c r="N1032" s="11" t="b">
        <v>0</v>
      </c>
      <c r="O1032" s="11">
        <v>159</v>
      </c>
      <c r="P1032" s="11" t="b">
        <v>1</v>
      </c>
      <c r="Q1032" s="11" t="s">
        <v>8280</v>
      </c>
      <c r="R1032" s="18">
        <f t="shared" si="83"/>
        <v>3.4209999999999998</v>
      </c>
      <c r="S1032" s="19">
        <f t="shared" si="84"/>
        <v>43.031446540880502</v>
      </c>
      <c r="T1032" s="11" t="s">
        <v>8325</v>
      </c>
      <c r="U1032" s="11" t="s">
        <v>8330</v>
      </c>
    </row>
    <row r="1033" spans="1:21" ht="42.75" x14ac:dyDescent="0.45">
      <c r="A1033" s="11">
        <v>1031</v>
      </c>
      <c r="B1033" s="16" t="s">
        <v>1032</v>
      </c>
      <c r="C1033" s="16" t="s">
        <v>5141</v>
      </c>
      <c r="D1033" s="23">
        <v>10000</v>
      </c>
      <c r="E1033" s="23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7">
        <f t="shared" si="80"/>
        <v>42354.555671296293</v>
      </c>
      <c r="K1033" s="11">
        <v>1447698010</v>
      </c>
      <c r="L1033" s="17">
        <f t="shared" si="81"/>
        <v>42324.555671296293</v>
      </c>
      <c r="M1033" s="21">
        <f t="shared" si="82"/>
        <v>30</v>
      </c>
      <c r="N1033" s="11" t="b">
        <v>0</v>
      </c>
      <c r="O1033" s="11">
        <v>99</v>
      </c>
      <c r="P1033" s="11" t="b">
        <v>1</v>
      </c>
      <c r="Q1033" s="11" t="s">
        <v>8280</v>
      </c>
      <c r="R1033" s="18">
        <f t="shared" si="83"/>
        <v>1.0740000000000001</v>
      </c>
      <c r="S1033" s="19">
        <f t="shared" si="84"/>
        <v>108.48484848484848</v>
      </c>
      <c r="T1033" s="11" t="s">
        <v>8325</v>
      </c>
      <c r="U1033" s="11" t="s">
        <v>8330</v>
      </c>
    </row>
    <row r="1034" spans="1:21" x14ac:dyDescent="0.45">
      <c r="A1034" s="11">
        <v>1032</v>
      </c>
      <c r="B1034" s="16" t="s">
        <v>1033</v>
      </c>
      <c r="C1034" s="16" t="s">
        <v>5142</v>
      </c>
      <c r="D1034" s="23">
        <v>5400</v>
      </c>
      <c r="E1034" s="23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7">
        <f t="shared" si="80"/>
        <v>42544.458622685182</v>
      </c>
      <c r="K1034" s="11">
        <v>1464105625</v>
      </c>
      <c r="L1034" s="17">
        <f t="shared" si="81"/>
        <v>42514.458622685182</v>
      </c>
      <c r="M1034" s="21">
        <f t="shared" si="82"/>
        <v>30</v>
      </c>
      <c r="N1034" s="11" t="b">
        <v>0</v>
      </c>
      <c r="O1034" s="11">
        <v>96</v>
      </c>
      <c r="P1034" s="11" t="b">
        <v>1</v>
      </c>
      <c r="Q1034" s="11" t="s">
        <v>8280</v>
      </c>
      <c r="R1034" s="18">
        <f t="shared" si="83"/>
        <v>1.0849703703703704</v>
      </c>
      <c r="S1034" s="19">
        <f t="shared" si="84"/>
        <v>61.029583333333335</v>
      </c>
      <c r="T1034" s="11" t="s">
        <v>8325</v>
      </c>
      <c r="U1034" s="11" t="s">
        <v>8330</v>
      </c>
    </row>
    <row r="1035" spans="1:21" ht="42.75" x14ac:dyDescent="0.45">
      <c r="A1035" s="11">
        <v>1033</v>
      </c>
      <c r="B1035" s="16" t="s">
        <v>1034</v>
      </c>
      <c r="C1035" s="16" t="s">
        <v>5143</v>
      </c>
      <c r="D1035" s="23">
        <v>1328</v>
      </c>
      <c r="E1035" s="23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7">
        <f t="shared" si="80"/>
        <v>42716.52407407407</v>
      </c>
      <c r="K1035" s="11">
        <v>1479144880</v>
      </c>
      <c r="L1035" s="17">
        <f t="shared" si="81"/>
        <v>42688.52407407407</v>
      </c>
      <c r="M1035" s="21">
        <f t="shared" si="82"/>
        <v>28</v>
      </c>
      <c r="N1035" s="11" t="b">
        <v>0</v>
      </c>
      <c r="O1035" s="11">
        <v>27</v>
      </c>
      <c r="P1035" s="11" t="b">
        <v>1</v>
      </c>
      <c r="Q1035" s="11" t="s">
        <v>8280</v>
      </c>
      <c r="R1035" s="18">
        <f t="shared" si="83"/>
        <v>1.0286144578313252</v>
      </c>
      <c r="S1035" s="19">
        <f t="shared" si="84"/>
        <v>50.592592592592595</v>
      </c>
      <c r="T1035" s="11" t="s">
        <v>8325</v>
      </c>
      <c r="U1035" s="11" t="s">
        <v>8330</v>
      </c>
    </row>
    <row r="1036" spans="1:21" ht="42.75" x14ac:dyDescent="0.45">
      <c r="A1036" s="11">
        <v>1034</v>
      </c>
      <c r="B1036" s="16" t="s">
        <v>1035</v>
      </c>
      <c r="C1036" s="16" t="s">
        <v>5144</v>
      </c>
      <c r="D1036" s="23">
        <v>5000</v>
      </c>
      <c r="E1036" s="23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7">
        <f t="shared" si="80"/>
        <v>42586.957638888889</v>
      </c>
      <c r="K1036" s="11">
        <v>1467604804</v>
      </c>
      <c r="L1036" s="17">
        <f t="shared" si="81"/>
        <v>42554.958379629628</v>
      </c>
      <c r="M1036" s="21">
        <f t="shared" si="82"/>
        <v>31.999259259260725</v>
      </c>
      <c r="N1036" s="11" t="b">
        <v>0</v>
      </c>
      <c r="O1036" s="11">
        <v>166</v>
      </c>
      <c r="P1036" s="11" t="b">
        <v>1</v>
      </c>
      <c r="Q1036" s="11" t="s">
        <v>8280</v>
      </c>
      <c r="R1036" s="18">
        <f t="shared" si="83"/>
        <v>1.3000180000000001</v>
      </c>
      <c r="S1036" s="19">
        <f t="shared" si="84"/>
        <v>39.157168674698795</v>
      </c>
      <c r="T1036" s="11" t="s">
        <v>8325</v>
      </c>
      <c r="U1036" s="11" t="s">
        <v>8330</v>
      </c>
    </row>
    <row r="1037" spans="1:21" ht="42.75" x14ac:dyDescent="0.45">
      <c r="A1037" s="11">
        <v>1035</v>
      </c>
      <c r="B1037" s="16" t="s">
        <v>1036</v>
      </c>
      <c r="C1037" s="16" t="s">
        <v>5145</v>
      </c>
      <c r="D1037" s="23">
        <v>4600</v>
      </c>
      <c r="E1037" s="23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7">
        <f t="shared" si="80"/>
        <v>42046.43310185185</v>
      </c>
      <c r="K1037" s="11">
        <v>1421076220</v>
      </c>
      <c r="L1037" s="17">
        <f t="shared" si="81"/>
        <v>42016.43310185185</v>
      </c>
      <c r="M1037" s="21">
        <f t="shared" si="82"/>
        <v>30</v>
      </c>
      <c r="N1037" s="11" t="b">
        <v>0</v>
      </c>
      <c r="O1037" s="11">
        <v>76</v>
      </c>
      <c r="P1037" s="11" t="b">
        <v>1</v>
      </c>
      <c r="Q1037" s="11" t="s">
        <v>8280</v>
      </c>
      <c r="R1037" s="18">
        <f t="shared" si="83"/>
        <v>1.0765217391304347</v>
      </c>
      <c r="S1037" s="19">
        <f t="shared" si="84"/>
        <v>65.15789473684211</v>
      </c>
      <c r="T1037" s="11" t="s">
        <v>8325</v>
      </c>
      <c r="U1037" s="11" t="s">
        <v>8330</v>
      </c>
    </row>
    <row r="1038" spans="1:21" ht="42.75" x14ac:dyDescent="0.45">
      <c r="A1038" s="11">
        <v>1036</v>
      </c>
      <c r="B1038" s="16" t="s">
        <v>1037</v>
      </c>
      <c r="C1038" s="16" t="s">
        <v>5146</v>
      </c>
      <c r="D1038" s="23">
        <v>4500</v>
      </c>
      <c r="E1038" s="23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7">
        <f t="shared" si="80"/>
        <v>41281.125</v>
      </c>
      <c r="K1038" s="11">
        <v>1354790790</v>
      </c>
      <c r="L1038" s="17">
        <f t="shared" si="81"/>
        <v>41249.240624999999</v>
      </c>
      <c r="M1038" s="21">
        <f t="shared" si="82"/>
        <v>31.884375000001455</v>
      </c>
      <c r="N1038" s="11" t="b">
        <v>0</v>
      </c>
      <c r="O1038" s="11">
        <v>211</v>
      </c>
      <c r="P1038" s="11" t="b">
        <v>1</v>
      </c>
      <c r="Q1038" s="11" t="s">
        <v>8280</v>
      </c>
      <c r="R1038" s="18">
        <f t="shared" si="83"/>
        <v>1.1236044444444444</v>
      </c>
      <c r="S1038" s="19">
        <f t="shared" si="84"/>
        <v>23.963127962085309</v>
      </c>
      <c r="T1038" s="11" t="s">
        <v>8325</v>
      </c>
      <c r="U1038" s="11" t="s">
        <v>8330</v>
      </c>
    </row>
    <row r="1039" spans="1:21" ht="42.75" x14ac:dyDescent="0.45">
      <c r="A1039" s="11">
        <v>1037</v>
      </c>
      <c r="B1039" s="16" t="s">
        <v>1038</v>
      </c>
      <c r="C1039" s="16" t="s">
        <v>5147</v>
      </c>
      <c r="D1039" s="23">
        <v>1000</v>
      </c>
      <c r="E1039" s="23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7">
        <f t="shared" si="80"/>
        <v>42141.999999999993</v>
      </c>
      <c r="K1039" s="11">
        <v>1429991062</v>
      </c>
      <c r="L1039" s="17">
        <f t="shared" si="81"/>
        <v>42119.61414351852</v>
      </c>
      <c r="M1039" s="21">
        <f t="shared" si="82"/>
        <v>22.385856481472729</v>
      </c>
      <c r="N1039" s="11" t="b">
        <v>0</v>
      </c>
      <c r="O1039" s="11">
        <v>21</v>
      </c>
      <c r="P1039" s="11" t="b">
        <v>1</v>
      </c>
      <c r="Q1039" s="11" t="s">
        <v>8280</v>
      </c>
      <c r="R1039" s="18">
        <f t="shared" si="83"/>
        <v>1.0209999999999999</v>
      </c>
      <c r="S1039" s="19">
        <f t="shared" si="84"/>
        <v>48.61904761904762</v>
      </c>
      <c r="T1039" s="11" t="s">
        <v>8325</v>
      </c>
      <c r="U1039" s="11" t="s">
        <v>8330</v>
      </c>
    </row>
    <row r="1040" spans="1:21" ht="42.75" x14ac:dyDescent="0.45">
      <c r="A1040" s="11">
        <v>1038</v>
      </c>
      <c r="B1040" s="16" t="s">
        <v>1039</v>
      </c>
      <c r="C1040" s="16" t="s">
        <v>5148</v>
      </c>
      <c r="D1040" s="23">
        <v>1500</v>
      </c>
      <c r="E1040" s="23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7">
        <f t="shared" si="80"/>
        <v>42447.981747685182</v>
      </c>
      <c r="K1040" s="11">
        <v>1455773623</v>
      </c>
      <c r="L1040" s="17">
        <f t="shared" si="81"/>
        <v>42418.023414351854</v>
      </c>
      <c r="M1040" s="21">
        <f t="shared" si="82"/>
        <v>29.958333333328483</v>
      </c>
      <c r="N1040" s="11" t="b">
        <v>0</v>
      </c>
      <c r="O1040" s="11">
        <v>61</v>
      </c>
      <c r="P1040" s="11" t="b">
        <v>1</v>
      </c>
      <c r="Q1040" s="11" t="s">
        <v>8280</v>
      </c>
      <c r="R1040" s="18">
        <f t="shared" si="83"/>
        <v>1.4533333333333334</v>
      </c>
      <c r="S1040" s="19">
        <f t="shared" si="84"/>
        <v>35.73770491803279</v>
      </c>
      <c r="T1040" s="11" t="s">
        <v>8325</v>
      </c>
      <c r="U1040" s="11" t="s">
        <v>8330</v>
      </c>
    </row>
    <row r="1041" spans="1:21" ht="42.75" x14ac:dyDescent="0.45">
      <c r="A1041" s="11">
        <v>1039</v>
      </c>
      <c r="B1041" s="16" t="s">
        <v>1040</v>
      </c>
      <c r="C1041" s="16" t="s">
        <v>5149</v>
      </c>
      <c r="D1041" s="23">
        <v>500</v>
      </c>
      <c r="E1041" s="23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7">
        <f t="shared" si="80"/>
        <v>42717.124305555553</v>
      </c>
      <c r="K1041" s="11">
        <v>1479436646</v>
      </c>
      <c r="L1041" s="17">
        <f t="shared" si="81"/>
        <v>42691.900995370372</v>
      </c>
      <c r="M1041" s="21">
        <f t="shared" si="82"/>
        <v>25.223310185181617</v>
      </c>
      <c r="N1041" s="11" t="b">
        <v>0</v>
      </c>
      <c r="O1041" s="11">
        <v>30</v>
      </c>
      <c r="P1041" s="11" t="b">
        <v>1</v>
      </c>
      <c r="Q1041" s="11" t="s">
        <v>8280</v>
      </c>
      <c r="R1041" s="18">
        <f t="shared" si="83"/>
        <v>1.282</v>
      </c>
      <c r="S1041" s="19">
        <f t="shared" si="84"/>
        <v>21.366666666666667</v>
      </c>
      <c r="T1041" s="11" t="s">
        <v>8325</v>
      </c>
      <c r="U1041" s="11" t="s">
        <v>8330</v>
      </c>
    </row>
    <row r="1042" spans="1:21" ht="42.75" x14ac:dyDescent="0.45">
      <c r="A1042" s="11">
        <v>1040</v>
      </c>
      <c r="B1042" s="16" t="s">
        <v>1041</v>
      </c>
      <c r="C1042" s="16" t="s">
        <v>5150</v>
      </c>
      <c r="D1042" s="23">
        <v>85000</v>
      </c>
      <c r="E1042" s="23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7">
        <f t="shared" si="80"/>
        <v>42609.500104166662</v>
      </c>
      <c r="K1042" s="11">
        <v>1469725209</v>
      </c>
      <c r="L1042" s="17">
        <f t="shared" si="81"/>
        <v>42579.500104166662</v>
      </c>
      <c r="M1042" s="21">
        <f t="shared" si="82"/>
        <v>30</v>
      </c>
      <c r="N1042" s="11" t="b">
        <v>0</v>
      </c>
      <c r="O1042" s="11">
        <v>1</v>
      </c>
      <c r="P1042" s="11" t="b">
        <v>0</v>
      </c>
      <c r="Q1042" s="11" t="s">
        <v>8281</v>
      </c>
      <c r="R1042" s="18">
        <f t="shared" si="83"/>
        <v>2.9411764705882353E-3</v>
      </c>
      <c r="S1042" s="19">
        <f t="shared" si="84"/>
        <v>250</v>
      </c>
      <c r="T1042" s="11" t="s">
        <v>8331</v>
      </c>
      <c r="U1042" s="11" t="s">
        <v>8332</v>
      </c>
    </row>
    <row r="1043" spans="1:21" ht="42.75" x14ac:dyDescent="0.45">
      <c r="A1043" s="11">
        <v>1041</v>
      </c>
      <c r="B1043" s="16" t="s">
        <v>1042</v>
      </c>
      <c r="C1043" s="16" t="s">
        <v>5151</v>
      </c>
      <c r="D1043" s="23">
        <v>50</v>
      </c>
      <c r="E1043" s="23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7">
        <f t="shared" si="80"/>
        <v>41850.851759259254</v>
      </c>
      <c r="K1043" s="11">
        <v>1405041992</v>
      </c>
      <c r="L1043" s="17">
        <f t="shared" si="81"/>
        <v>41830.851759259254</v>
      </c>
      <c r="M1043" s="21">
        <f t="shared" si="82"/>
        <v>20</v>
      </c>
      <c r="N1043" s="11" t="b">
        <v>0</v>
      </c>
      <c r="O1043" s="11">
        <v>0</v>
      </c>
      <c r="P1043" s="11" t="b">
        <v>0</v>
      </c>
      <c r="Q1043" s="11" t="s">
        <v>8281</v>
      </c>
      <c r="R1043" s="18">
        <f t="shared" si="83"/>
        <v>0</v>
      </c>
      <c r="S1043" s="19" t="e">
        <f t="shared" si="84"/>
        <v>#DIV/0!</v>
      </c>
      <c r="T1043" s="11" t="s">
        <v>8331</v>
      </c>
      <c r="U1043" s="11" t="s">
        <v>8332</v>
      </c>
    </row>
    <row r="1044" spans="1:21" ht="42.75" x14ac:dyDescent="0.45">
      <c r="A1044" s="11">
        <v>1042</v>
      </c>
      <c r="B1044" s="16" t="s">
        <v>1043</v>
      </c>
      <c r="C1044" s="16" t="s">
        <v>5152</v>
      </c>
      <c r="D1044" s="23">
        <v>650</v>
      </c>
      <c r="E1044" s="23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7">
        <f t="shared" si="80"/>
        <v>41894.208333333328</v>
      </c>
      <c r="K1044" s="11">
        <v>1406824948</v>
      </c>
      <c r="L1044" s="17">
        <f t="shared" si="81"/>
        <v>41851.487824074073</v>
      </c>
      <c r="M1044" s="21">
        <f t="shared" si="82"/>
        <v>42.720509259255778</v>
      </c>
      <c r="N1044" s="11" t="b">
        <v>0</v>
      </c>
      <c r="O1044" s="11">
        <v>1</v>
      </c>
      <c r="P1044" s="11" t="b">
        <v>0</v>
      </c>
      <c r="Q1044" s="11" t="s">
        <v>8281</v>
      </c>
      <c r="R1044" s="18">
        <f t="shared" si="83"/>
        <v>1.5384615384615385E-2</v>
      </c>
      <c r="S1044" s="19">
        <f t="shared" si="84"/>
        <v>10</v>
      </c>
      <c r="T1044" s="11" t="s">
        <v>8331</v>
      </c>
      <c r="U1044" s="11" t="s">
        <v>8332</v>
      </c>
    </row>
    <row r="1045" spans="1:21" ht="42.75" x14ac:dyDescent="0.45">
      <c r="A1045" s="11">
        <v>1043</v>
      </c>
      <c r="B1045" s="16" t="s">
        <v>1044</v>
      </c>
      <c r="C1045" s="16" t="s">
        <v>5153</v>
      </c>
      <c r="D1045" s="23">
        <v>100000</v>
      </c>
      <c r="E1045" s="23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7">
        <f t="shared" si="80"/>
        <v>42144.044618055552</v>
      </c>
      <c r="K1045" s="11">
        <v>1429509855</v>
      </c>
      <c r="L1045" s="17">
        <f t="shared" si="81"/>
        <v>42114.044618055552</v>
      </c>
      <c r="M1045" s="21">
        <f t="shared" si="82"/>
        <v>30</v>
      </c>
      <c r="N1045" s="11" t="b">
        <v>0</v>
      </c>
      <c r="O1045" s="11">
        <v>292</v>
      </c>
      <c r="P1045" s="11" t="b">
        <v>0</v>
      </c>
      <c r="Q1045" s="11" t="s">
        <v>8281</v>
      </c>
      <c r="R1045" s="18">
        <f t="shared" si="83"/>
        <v>8.5370000000000001E-2</v>
      </c>
      <c r="S1045" s="19">
        <f t="shared" si="84"/>
        <v>29.236301369863014</v>
      </c>
      <c r="T1045" s="11" t="s">
        <v>8331</v>
      </c>
      <c r="U1045" s="11" t="s">
        <v>8332</v>
      </c>
    </row>
    <row r="1046" spans="1:21" ht="42.75" x14ac:dyDescent="0.45">
      <c r="A1046" s="11">
        <v>1044</v>
      </c>
      <c r="B1046" s="16" t="s">
        <v>1045</v>
      </c>
      <c r="C1046" s="16" t="s">
        <v>5154</v>
      </c>
      <c r="D1046" s="23">
        <v>7000</v>
      </c>
      <c r="E1046" s="23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7">
        <f t="shared" si="80"/>
        <v>42068.643749999996</v>
      </c>
      <c r="K1046" s="11">
        <v>1420668801</v>
      </c>
      <c r="L1046" s="17">
        <f t="shared" si="81"/>
        <v>42011.717604166661</v>
      </c>
      <c r="M1046" s="21">
        <f t="shared" si="82"/>
        <v>56.926145833334886</v>
      </c>
      <c r="N1046" s="11" t="b">
        <v>0</v>
      </c>
      <c r="O1046" s="11">
        <v>2</v>
      </c>
      <c r="P1046" s="11" t="b">
        <v>0</v>
      </c>
      <c r="Q1046" s="11" t="s">
        <v>8281</v>
      </c>
      <c r="R1046" s="18">
        <f t="shared" si="83"/>
        <v>8.571428571428571E-4</v>
      </c>
      <c r="S1046" s="19">
        <f t="shared" si="84"/>
        <v>3</v>
      </c>
      <c r="T1046" s="11" t="s">
        <v>8331</v>
      </c>
      <c r="U1046" s="11" t="s">
        <v>8332</v>
      </c>
    </row>
    <row r="1047" spans="1:21" ht="42.75" x14ac:dyDescent="0.45">
      <c r="A1047" s="11">
        <v>1045</v>
      </c>
      <c r="B1047" s="16" t="s">
        <v>1046</v>
      </c>
      <c r="C1047" s="16" t="s">
        <v>5155</v>
      </c>
      <c r="D1047" s="23">
        <v>10000</v>
      </c>
      <c r="E1047" s="23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7">
        <f t="shared" si="80"/>
        <v>41874.666087962956</v>
      </c>
      <c r="K1047" s="11">
        <v>1406235550</v>
      </c>
      <c r="L1047" s="17">
        <f t="shared" si="81"/>
        <v>41844.666087962956</v>
      </c>
      <c r="M1047" s="21">
        <f t="shared" si="82"/>
        <v>30</v>
      </c>
      <c r="N1047" s="11" t="b">
        <v>0</v>
      </c>
      <c r="O1047" s="11">
        <v>8</v>
      </c>
      <c r="P1047" s="11" t="b">
        <v>0</v>
      </c>
      <c r="Q1047" s="11" t="s">
        <v>8281</v>
      </c>
      <c r="R1047" s="18">
        <f t="shared" si="83"/>
        <v>2.6599999999999999E-2</v>
      </c>
      <c r="S1047" s="19">
        <f t="shared" si="84"/>
        <v>33.25</v>
      </c>
      <c r="T1047" s="11" t="s">
        <v>8331</v>
      </c>
      <c r="U1047" s="11" t="s">
        <v>8332</v>
      </c>
    </row>
    <row r="1048" spans="1:21" ht="42.75" x14ac:dyDescent="0.45">
      <c r="A1048" s="11">
        <v>1046</v>
      </c>
      <c r="B1048" s="16" t="s">
        <v>1047</v>
      </c>
      <c r="C1048" s="16" t="s">
        <v>5156</v>
      </c>
      <c r="D1048" s="23">
        <v>3000</v>
      </c>
      <c r="E1048" s="23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7">
        <f t="shared" si="80"/>
        <v>42364.643055555549</v>
      </c>
      <c r="K1048" s="11">
        <v>1447273560</v>
      </c>
      <c r="L1048" s="17">
        <f t="shared" si="81"/>
        <v>42319.643055555549</v>
      </c>
      <c r="M1048" s="21">
        <f t="shared" si="82"/>
        <v>45</v>
      </c>
      <c r="N1048" s="11" t="b">
        <v>0</v>
      </c>
      <c r="O1048" s="11">
        <v>0</v>
      </c>
      <c r="P1048" s="11" t="b">
        <v>0</v>
      </c>
      <c r="Q1048" s="11" t="s">
        <v>8281</v>
      </c>
      <c r="R1048" s="18">
        <f t="shared" si="83"/>
        <v>0</v>
      </c>
      <c r="S1048" s="19" t="e">
        <f t="shared" si="84"/>
        <v>#DIV/0!</v>
      </c>
      <c r="T1048" s="11" t="s">
        <v>8331</v>
      </c>
      <c r="U1048" s="11" t="s">
        <v>8332</v>
      </c>
    </row>
    <row r="1049" spans="1:21" ht="42.75" x14ac:dyDescent="0.45">
      <c r="A1049" s="11">
        <v>1047</v>
      </c>
      <c r="B1049" s="16" t="s">
        <v>1048</v>
      </c>
      <c r="C1049" s="16" t="s">
        <v>5157</v>
      </c>
      <c r="D1049" s="23">
        <v>2000</v>
      </c>
      <c r="E1049" s="23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7">
        <f t="shared" si="80"/>
        <v>41948.65179398148</v>
      </c>
      <c r="K1049" s="11">
        <v>1412624315</v>
      </c>
      <c r="L1049" s="17">
        <f t="shared" si="81"/>
        <v>41918.610127314816</v>
      </c>
      <c r="M1049" s="21">
        <f t="shared" si="82"/>
        <v>30.041666666664241</v>
      </c>
      <c r="N1049" s="11" t="b">
        <v>0</v>
      </c>
      <c r="O1049" s="11">
        <v>1</v>
      </c>
      <c r="P1049" s="11" t="b">
        <v>0</v>
      </c>
      <c r="Q1049" s="11" t="s">
        <v>8281</v>
      </c>
      <c r="R1049" s="18">
        <f t="shared" si="83"/>
        <v>5.0000000000000001E-4</v>
      </c>
      <c r="S1049" s="19">
        <f t="shared" si="84"/>
        <v>1</v>
      </c>
      <c r="T1049" s="11" t="s">
        <v>8331</v>
      </c>
      <c r="U1049" s="11" t="s">
        <v>8332</v>
      </c>
    </row>
    <row r="1050" spans="1:21" ht="42.75" x14ac:dyDescent="0.45">
      <c r="A1050" s="11">
        <v>1048</v>
      </c>
      <c r="B1050" s="16" t="s">
        <v>1049</v>
      </c>
      <c r="C1050" s="16" t="s">
        <v>5158</v>
      </c>
      <c r="D1050" s="23">
        <v>15000</v>
      </c>
      <c r="E1050" s="23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7">
        <f t="shared" si="80"/>
        <v>42637.844780092586</v>
      </c>
      <c r="K1050" s="11">
        <v>1471310189</v>
      </c>
      <c r="L1050" s="17">
        <f t="shared" si="81"/>
        <v>42597.844780092586</v>
      </c>
      <c r="M1050" s="21">
        <f t="shared" si="82"/>
        <v>40</v>
      </c>
      <c r="N1050" s="11" t="b">
        <v>0</v>
      </c>
      <c r="O1050" s="11">
        <v>4</v>
      </c>
      <c r="P1050" s="11" t="b">
        <v>0</v>
      </c>
      <c r="Q1050" s="11" t="s">
        <v>8281</v>
      </c>
      <c r="R1050" s="18">
        <f t="shared" si="83"/>
        <v>1.4133333333333333E-2</v>
      </c>
      <c r="S1050" s="19">
        <f t="shared" si="84"/>
        <v>53</v>
      </c>
      <c r="T1050" s="11" t="s">
        <v>8331</v>
      </c>
      <c r="U1050" s="11" t="s">
        <v>8332</v>
      </c>
    </row>
    <row r="1051" spans="1:21" x14ac:dyDescent="0.45">
      <c r="A1051" s="11">
        <v>1049</v>
      </c>
      <c r="B1051" s="16" t="s">
        <v>1050</v>
      </c>
      <c r="C1051" s="16" t="s">
        <v>5159</v>
      </c>
      <c r="D1051" s="23">
        <v>12000</v>
      </c>
      <c r="E1051" s="23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7">
        <f t="shared" si="80"/>
        <v>42412.222743055558</v>
      </c>
      <c r="K1051" s="11">
        <v>1452680445</v>
      </c>
      <c r="L1051" s="17">
        <f t="shared" si="81"/>
        <v>42382.222743055558</v>
      </c>
      <c r="M1051" s="21">
        <f t="shared" si="82"/>
        <v>30</v>
      </c>
      <c r="N1051" s="11" t="b">
        <v>0</v>
      </c>
      <c r="O1051" s="11">
        <v>0</v>
      </c>
      <c r="P1051" s="11" t="b">
        <v>0</v>
      </c>
      <c r="Q1051" s="11" t="s">
        <v>8281</v>
      </c>
      <c r="R1051" s="18">
        <f t="shared" si="83"/>
        <v>0</v>
      </c>
      <c r="S1051" s="19" t="e">
        <f t="shared" si="84"/>
        <v>#DIV/0!</v>
      </c>
      <c r="T1051" s="11" t="s">
        <v>8331</v>
      </c>
      <c r="U1051" s="11" t="s">
        <v>8332</v>
      </c>
    </row>
    <row r="1052" spans="1:21" ht="28.5" x14ac:dyDescent="0.45">
      <c r="A1052" s="11">
        <v>1050</v>
      </c>
      <c r="B1052" s="16" t="s">
        <v>1051</v>
      </c>
      <c r="C1052" s="16" t="s">
        <v>5160</v>
      </c>
      <c r="D1052" s="23">
        <v>2500</v>
      </c>
      <c r="E1052" s="23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7">
        <f t="shared" si="80"/>
        <v>42261.588854166665</v>
      </c>
      <c r="K1052" s="11">
        <v>1439665677</v>
      </c>
      <c r="L1052" s="17">
        <f t="shared" si="81"/>
        <v>42231.588854166665</v>
      </c>
      <c r="M1052" s="21">
        <f t="shared" si="82"/>
        <v>30</v>
      </c>
      <c r="N1052" s="11" t="b">
        <v>0</v>
      </c>
      <c r="O1052" s="11">
        <v>0</v>
      </c>
      <c r="P1052" s="11" t="b">
        <v>0</v>
      </c>
      <c r="Q1052" s="11" t="s">
        <v>8281</v>
      </c>
      <c r="R1052" s="18">
        <f t="shared" si="83"/>
        <v>0</v>
      </c>
      <c r="S1052" s="19" t="e">
        <f t="shared" si="84"/>
        <v>#DIV/0!</v>
      </c>
      <c r="T1052" s="11" t="s">
        <v>8331</v>
      </c>
      <c r="U1052" s="11" t="s">
        <v>8332</v>
      </c>
    </row>
    <row r="1053" spans="1:21" ht="42.75" x14ac:dyDescent="0.45">
      <c r="A1053" s="11">
        <v>1051</v>
      </c>
      <c r="B1053" s="16" t="s">
        <v>1052</v>
      </c>
      <c r="C1053" s="16" t="s">
        <v>5161</v>
      </c>
      <c r="D1053" s="23">
        <v>500</v>
      </c>
      <c r="E1053" s="23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7">
        <f t="shared" si="80"/>
        <v>41877.805844907409</v>
      </c>
      <c r="K1053" s="11">
        <v>1406679625</v>
      </c>
      <c r="L1053" s="17">
        <f t="shared" si="81"/>
        <v>41849.805844907409</v>
      </c>
      <c r="M1053" s="21">
        <f t="shared" si="82"/>
        <v>28</v>
      </c>
      <c r="N1053" s="11" t="b">
        <v>0</v>
      </c>
      <c r="O1053" s="11">
        <v>0</v>
      </c>
      <c r="P1053" s="11" t="b">
        <v>0</v>
      </c>
      <c r="Q1053" s="11" t="s">
        <v>8281</v>
      </c>
      <c r="R1053" s="18">
        <f t="shared" si="83"/>
        <v>0</v>
      </c>
      <c r="S1053" s="19" t="e">
        <f t="shared" si="84"/>
        <v>#DIV/0!</v>
      </c>
      <c r="T1053" s="11" t="s">
        <v>8331</v>
      </c>
      <c r="U1053" s="11" t="s">
        <v>8332</v>
      </c>
    </row>
    <row r="1054" spans="1:21" ht="57" x14ac:dyDescent="0.45">
      <c r="A1054" s="11">
        <v>1052</v>
      </c>
      <c r="B1054" s="16" t="s">
        <v>1053</v>
      </c>
      <c r="C1054" s="16" t="s">
        <v>5162</v>
      </c>
      <c r="D1054" s="23">
        <v>4336</v>
      </c>
      <c r="E1054" s="23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7">
        <f t="shared" si="80"/>
        <v>42527.631249999999</v>
      </c>
      <c r="K1054" s="11">
        <v>1461438495</v>
      </c>
      <c r="L1054" s="17">
        <f t="shared" si="81"/>
        <v>42483.589062499996</v>
      </c>
      <c r="M1054" s="21">
        <f t="shared" si="82"/>
        <v>44.04218750000291</v>
      </c>
      <c r="N1054" s="11" t="b">
        <v>0</v>
      </c>
      <c r="O1054" s="11">
        <v>0</v>
      </c>
      <c r="P1054" s="11" t="b">
        <v>0</v>
      </c>
      <c r="Q1054" s="11" t="s">
        <v>8281</v>
      </c>
      <c r="R1054" s="18">
        <f t="shared" si="83"/>
        <v>0</v>
      </c>
      <c r="S1054" s="19" t="e">
        <f t="shared" si="84"/>
        <v>#DIV/0!</v>
      </c>
      <c r="T1054" s="11" t="s">
        <v>8331</v>
      </c>
      <c r="U1054" s="11" t="s">
        <v>8332</v>
      </c>
    </row>
    <row r="1055" spans="1:21" ht="42.75" x14ac:dyDescent="0.45">
      <c r="A1055" s="11">
        <v>1053</v>
      </c>
      <c r="B1055" s="16" t="s">
        <v>1054</v>
      </c>
      <c r="C1055" s="16" t="s">
        <v>5163</v>
      </c>
      <c r="D1055" s="23">
        <v>1500</v>
      </c>
      <c r="E1055" s="23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7">
        <f t="shared" si="80"/>
        <v>42799.964490740742</v>
      </c>
      <c r="K1055" s="11">
        <v>1486613332</v>
      </c>
      <c r="L1055" s="17">
        <f t="shared" si="81"/>
        <v>42774.964490740742</v>
      </c>
      <c r="M1055" s="21">
        <f t="shared" si="82"/>
        <v>25</v>
      </c>
      <c r="N1055" s="11" t="b">
        <v>0</v>
      </c>
      <c r="O1055" s="11">
        <v>1</v>
      </c>
      <c r="P1055" s="11" t="b">
        <v>0</v>
      </c>
      <c r="Q1055" s="11" t="s">
        <v>8281</v>
      </c>
      <c r="R1055" s="18">
        <f t="shared" si="83"/>
        <v>0.01</v>
      </c>
      <c r="S1055" s="19">
        <f t="shared" si="84"/>
        <v>15</v>
      </c>
      <c r="T1055" s="11" t="s">
        <v>8331</v>
      </c>
      <c r="U1055" s="11" t="s">
        <v>8332</v>
      </c>
    </row>
    <row r="1056" spans="1:21" ht="42.75" x14ac:dyDescent="0.45">
      <c r="A1056" s="11">
        <v>1054</v>
      </c>
      <c r="B1056" s="16" t="s">
        <v>1055</v>
      </c>
      <c r="C1056" s="16" t="s">
        <v>5164</v>
      </c>
      <c r="D1056" s="23">
        <v>2500</v>
      </c>
      <c r="E1056" s="23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7">
        <f t="shared" si="80"/>
        <v>41861.708333333328</v>
      </c>
      <c r="K1056" s="11">
        <v>1405110399</v>
      </c>
      <c r="L1056" s="17">
        <f t="shared" si="81"/>
        <v>41831.643506944441</v>
      </c>
      <c r="M1056" s="21">
        <f t="shared" si="82"/>
        <v>30.064826388887013</v>
      </c>
      <c r="N1056" s="11" t="b">
        <v>0</v>
      </c>
      <c r="O1056" s="11">
        <v>0</v>
      </c>
      <c r="P1056" s="11" t="b">
        <v>0</v>
      </c>
      <c r="Q1056" s="11" t="s">
        <v>8281</v>
      </c>
      <c r="R1056" s="18">
        <f t="shared" si="83"/>
        <v>0</v>
      </c>
      <c r="S1056" s="19" t="e">
        <f t="shared" si="84"/>
        <v>#DIV/0!</v>
      </c>
      <c r="T1056" s="11" t="s">
        <v>8331</v>
      </c>
      <c r="U1056" s="11" t="s">
        <v>8332</v>
      </c>
    </row>
    <row r="1057" spans="1:21" ht="42.75" x14ac:dyDescent="0.45">
      <c r="A1057" s="11">
        <v>1055</v>
      </c>
      <c r="B1057" s="16" t="s">
        <v>1056</v>
      </c>
      <c r="C1057" s="16" t="s">
        <v>5165</v>
      </c>
      <c r="D1057" s="23">
        <v>3500</v>
      </c>
      <c r="E1057" s="23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7">
        <f t="shared" si="80"/>
        <v>42436.784085648142</v>
      </c>
      <c r="K1057" s="11">
        <v>1454802545</v>
      </c>
      <c r="L1057" s="17">
        <f t="shared" si="81"/>
        <v>42406.784085648142</v>
      </c>
      <c r="M1057" s="21">
        <f t="shared" si="82"/>
        <v>30</v>
      </c>
      <c r="N1057" s="11" t="b">
        <v>0</v>
      </c>
      <c r="O1057" s="11">
        <v>0</v>
      </c>
      <c r="P1057" s="11" t="b">
        <v>0</v>
      </c>
      <c r="Q1057" s="11" t="s">
        <v>8281</v>
      </c>
      <c r="R1057" s="18">
        <f t="shared" si="83"/>
        <v>0</v>
      </c>
      <c r="S1057" s="19" t="e">
        <f t="shared" si="84"/>
        <v>#DIV/0!</v>
      </c>
      <c r="T1057" s="11" t="s">
        <v>8331</v>
      </c>
      <c r="U1057" s="11" t="s">
        <v>8332</v>
      </c>
    </row>
    <row r="1058" spans="1:21" ht="42.75" x14ac:dyDescent="0.45">
      <c r="A1058" s="11">
        <v>1056</v>
      </c>
      <c r="B1058" s="16" t="s">
        <v>1057</v>
      </c>
      <c r="C1058" s="16" t="s">
        <v>5166</v>
      </c>
      <c r="D1058" s="23">
        <v>10000</v>
      </c>
      <c r="E1058" s="23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7">
        <f t="shared" si="80"/>
        <v>42118.469641203701</v>
      </c>
      <c r="K1058" s="11">
        <v>1424711777</v>
      </c>
      <c r="L1058" s="17">
        <f t="shared" si="81"/>
        <v>42058.511307870365</v>
      </c>
      <c r="M1058" s="21">
        <f t="shared" si="82"/>
        <v>59.958333333335759</v>
      </c>
      <c r="N1058" s="11" t="b">
        <v>0</v>
      </c>
      <c r="O1058" s="11">
        <v>0</v>
      </c>
      <c r="P1058" s="11" t="b">
        <v>0</v>
      </c>
      <c r="Q1058" s="11" t="s">
        <v>8281</v>
      </c>
      <c r="R1058" s="18">
        <f t="shared" si="83"/>
        <v>0</v>
      </c>
      <c r="S1058" s="19" t="e">
        <f t="shared" si="84"/>
        <v>#DIV/0!</v>
      </c>
      <c r="T1058" s="11" t="s">
        <v>8331</v>
      </c>
      <c r="U1058" s="11" t="s">
        <v>8332</v>
      </c>
    </row>
    <row r="1059" spans="1:21" ht="42.75" x14ac:dyDescent="0.45">
      <c r="A1059" s="11">
        <v>1057</v>
      </c>
      <c r="B1059" s="16" t="s">
        <v>1058</v>
      </c>
      <c r="C1059" s="16" t="s">
        <v>5167</v>
      </c>
      <c r="D1059" s="23">
        <v>10000</v>
      </c>
      <c r="E1059" s="23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7">
        <f t="shared" si="80"/>
        <v>42708.704664351848</v>
      </c>
      <c r="K1059" s="11">
        <v>1478292883</v>
      </c>
      <c r="L1059" s="17">
        <f t="shared" si="81"/>
        <v>42678.662997685184</v>
      </c>
      <c r="M1059" s="21">
        <f t="shared" si="82"/>
        <v>30.041666666664241</v>
      </c>
      <c r="N1059" s="11" t="b">
        <v>0</v>
      </c>
      <c r="O1059" s="11">
        <v>0</v>
      </c>
      <c r="P1059" s="11" t="b">
        <v>0</v>
      </c>
      <c r="Q1059" s="11" t="s">
        <v>8281</v>
      </c>
      <c r="R1059" s="18">
        <f t="shared" si="83"/>
        <v>0</v>
      </c>
      <c r="S1059" s="19" t="e">
        <f t="shared" si="84"/>
        <v>#DIV/0!</v>
      </c>
      <c r="T1059" s="11" t="s">
        <v>8331</v>
      </c>
      <c r="U1059" s="11" t="s">
        <v>8332</v>
      </c>
    </row>
    <row r="1060" spans="1:21" ht="42.75" x14ac:dyDescent="0.45">
      <c r="A1060" s="11">
        <v>1058</v>
      </c>
      <c r="B1060" s="16" t="s">
        <v>1059</v>
      </c>
      <c r="C1060" s="16" t="s">
        <v>5168</v>
      </c>
      <c r="D1060" s="23">
        <v>40000</v>
      </c>
      <c r="E1060" s="23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7">
        <f t="shared" si="80"/>
        <v>42088.791666666664</v>
      </c>
      <c r="K1060" s="11">
        <v>1423777043</v>
      </c>
      <c r="L1060" s="17">
        <f t="shared" si="81"/>
        <v>42047.692627314813</v>
      </c>
      <c r="M1060" s="21">
        <f t="shared" si="82"/>
        <v>41.099039351851388</v>
      </c>
      <c r="N1060" s="11" t="b">
        <v>0</v>
      </c>
      <c r="O1060" s="11">
        <v>0</v>
      </c>
      <c r="P1060" s="11" t="b">
        <v>0</v>
      </c>
      <c r="Q1060" s="11" t="s">
        <v>8281</v>
      </c>
      <c r="R1060" s="18">
        <f t="shared" si="83"/>
        <v>0</v>
      </c>
      <c r="S1060" s="19" t="e">
        <f t="shared" si="84"/>
        <v>#DIV/0!</v>
      </c>
      <c r="T1060" s="11" t="s">
        <v>8331</v>
      </c>
      <c r="U1060" s="11" t="s">
        <v>8332</v>
      </c>
    </row>
    <row r="1061" spans="1:21" x14ac:dyDescent="0.45">
      <c r="A1061" s="11">
        <v>1059</v>
      </c>
      <c r="B1061" s="16" t="s">
        <v>1060</v>
      </c>
      <c r="C1061" s="16" t="s">
        <v>5169</v>
      </c>
      <c r="D1061" s="23">
        <v>1100</v>
      </c>
      <c r="E1061" s="23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7">
        <f t="shared" si="80"/>
        <v>42076.54</v>
      </c>
      <c r="K1061" s="11">
        <v>1423681056</v>
      </c>
      <c r="L1061" s="17">
        <f t="shared" si="81"/>
        <v>42046.581666666665</v>
      </c>
      <c r="M1061" s="21">
        <f t="shared" si="82"/>
        <v>29.958333333335759</v>
      </c>
      <c r="N1061" s="11" t="b">
        <v>0</v>
      </c>
      <c r="O1061" s="11">
        <v>0</v>
      </c>
      <c r="P1061" s="11" t="b">
        <v>0</v>
      </c>
      <c r="Q1061" s="11" t="s">
        <v>8281</v>
      </c>
      <c r="R1061" s="18">
        <f t="shared" si="83"/>
        <v>0</v>
      </c>
      <c r="S1061" s="19" t="e">
        <f t="shared" si="84"/>
        <v>#DIV/0!</v>
      </c>
      <c r="T1061" s="11" t="s">
        <v>8331</v>
      </c>
      <c r="U1061" s="11" t="s">
        <v>8332</v>
      </c>
    </row>
    <row r="1062" spans="1:21" ht="42.75" x14ac:dyDescent="0.45">
      <c r="A1062" s="11">
        <v>1060</v>
      </c>
      <c r="B1062" s="16" t="s">
        <v>1061</v>
      </c>
      <c r="C1062" s="16" t="s">
        <v>5170</v>
      </c>
      <c r="D1062" s="23">
        <v>5000</v>
      </c>
      <c r="E1062" s="23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7">
        <f t="shared" si="80"/>
        <v>42109.704780092587</v>
      </c>
      <c r="K1062" s="11">
        <v>1426542893</v>
      </c>
      <c r="L1062" s="17">
        <f t="shared" si="81"/>
        <v>42079.704780092587</v>
      </c>
      <c r="M1062" s="21">
        <f t="shared" si="82"/>
        <v>30</v>
      </c>
      <c r="N1062" s="11" t="b">
        <v>0</v>
      </c>
      <c r="O1062" s="11">
        <v>1</v>
      </c>
      <c r="P1062" s="11" t="b">
        <v>0</v>
      </c>
      <c r="Q1062" s="11" t="s">
        <v>8281</v>
      </c>
      <c r="R1062" s="18">
        <f t="shared" si="83"/>
        <v>0.01</v>
      </c>
      <c r="S1062" s="19">
        <f t="shared" si="84"/>
        <v>50</v>
      </c>
      <c r="T1062" s="11" t="s">
        <v>8331</v>
      </c>
      <c r="U1062" s="11" t="s">
        <v>8332</v>
      </c>
    </row>
    <row r="1063" spans="1:21" ht="28.5" x14ac:dyDescent="0.45">
      <c r="A1063" s="11">
        <v>1061</v>
      </c>
      <c r="B1063" s="16" t="s">
        <v>1062</v>
      </c>
      <c r="C1063" s="16" t="s">
        <v>5171</v>
      </c>
      <c r="D1063" s="23">
        <v>4000</v>
      </c>
      <c r="E1063" s="23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7">
        <f t="shared" si="80"/>
        <v>42491.833333333336</v>
      </c>
      <c r="K1063" s="11">
        <v>1456987108</v>
      </c>
      <c r="L1063" s="17">
        <f t="shared" si="81"/>
        <v>42432.068379629629</v>
      </c>
      <c r="M1063" s="21">
        <f t="shared" si="82"/>
        <v>59.764953703706851</v>
      </c>
      <c r="N1063" s="11" t="b">
        <v>0</v>
      </c>
      <c r="O1063" s="11">
        <v>0</v>
      </c>
      <c r="P1063" s="11" t="b">
        <v>0</v>
      </c>
      <c r="Q1063" s="11" t="s">
        <v>8281</v>
      </c>
      <c r="R1063" s="18">
        <f t="shared" si="83"/>
        <v>0</v>
      </c>
      <c r="S1063" s="19" t="e">
        <f t="shared" si="84"/>
        <v>#DIV/0!</v>
      </c>
      <c r="T1063" s="11" t="s">
        <v>8331</v>
      </c>
      <c r="U1063" s="11" t="s">
        <v>8332</v>
      </c>
    </row>
    <row r="1064" spans="1:21" x14ac:dyDescent="0.45">
      <c r="A1064" s="11">
        <v>1062</v>
      </c>
      <c r="B1064" s="16" t="s">
        <v>1063</v>
      </c>
      <c r="C1064" s="16" t="s">
        <v>5172</v>
      </c>
      <c r="D1064" s="23">
        <v>199</v>
      </c>
      <c r="E1064" s="23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7">
        <f t="shared" si="80"/>
        <v>42563.598854166667</v>
      </c>
      <c r="K1064" s="11">
        <v>1467746541</v>
      </c>
      <c r="L1064" s="17">
        <f t="shared" si="81"/>
        <v>42556.598854166667</v>
      </c>
      <c r="M1064" s="21">
        <f t="shared" si="82"/>
        <v>7</v>
      </c>
      <c r="N1064" s="11" t="b">
        <v>0</v>
      </c>
      <c r="O1064" s="11">
        <v>4</v>
      </c>
      <c r="P1064" s="11" t="b">
        <v>0</v>
      </c>
      <c r="Q1064" s="11" t="s">
        <v>8281</v>
      </c>
      <c r="R1064" s="18">
        <f t="shared" si="83"/>
        <v>0.95477386934673369</v>
      </c>
      <c r="S1064" s="19">
        <f t="shared" si="84"/>
        <v>47.5</v>
      </c>
      <c r="T1064" s="11" t="s">
        <v>8331</v>
      </c>
      <c r="U1064" s="11" t="s">
        <v>8332</v>
      </c>
    </row>
    <row r="1065" spans="1:21" ht="42.75" x14ac:dyDescent="0.45">
      <c r="A1065" s="11">
        <v>1063</v>
      </c>
      <c r="B1065" s="16" t="s">
        <v>1064</v>
      </c>
      <c r="C1065" s="16" t="s">
        <v>5173</v>
      </c>
      <c r="D1065" s="23">
        <v>1000</v>
      </c>
      <c r="E1065" s="23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7">
        <f t="shared" si="80"/>
        <v>42612.822476851848</v>
      </c>
      <c r="K1065" s="11">
        <v>1470012262</v>
      </c>
      <c r="L1065" s="17">
        <f t="shared" si="81"/>
        <v>42582.822476851848</v>
      </c>
      <c r="M1065" s="21">
        <f t="shared" si="82"/>
        <v>30</v>
      </c>
      <c r="N1065" s="11" t="b">
        <v>0</v>
      </c>
      <c r="O1065" s="11">
        <v>0</v>
      </c>
      <c r="P1065" s="11" t="b">
        <v>0</v>
      </c>
      <c r="Q1065" s="11" t="s">
        <v>8281</v>
      </c>
      <c r="R1065" s="18">
        <f t="shared" si="83"/>
        <v>0</v>
      </c>
      <c r="S1065" s="19" t="e">
        <f t="shared" si="84"/>
        <v>#DIV/0!</v>
      </c>
      <c r="T1065" s="11" t="s">
        <v>8331</v>
      </c>
      <c r="U1065" s="11" t="s">
        <v>8332</v>
      </c>
    </row>
    <row r="1066" spans="1:21" ht="42.75" x14ac:dyDescent="0.45">
      <c r="A1066" s="11">
        <v>1064</v>
      </c>
      <c r="B1066" s="16" t="s">
        <v>1065</v>
      </c>
      <c r="C1066" s="16" t="s">
        <v>5174</v>
      </c>
      <c r="D1066" s="23">
        <v>90000</v>
      </c>
      <c r="E1066" s="23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7">
        <f t="shared" si="80"/>
        <v>41462.019710648143</v>
      </c>
      <c r="K1066" s="11">
        <v>1369286903</v>
      </c>
      <c r="L1066" s="17">
        <f t="shared" si="81"/>
        <v>41417.019710648143</v>
      </c>
      <c r="M1066" s="21">
        <f t="shared" si="82"/>
        <v>45</v>
      </c>
      <c r="N1066" s="11" t="b">
        <v>0</v>
      </c>
      <c r="O1066" s="11">
        <v>123</v>
      </c>
      <c r="P1066" s="11" t="b">
        <v>0</v>
      </c>
      <c r="Q1066" s="11" t="s">
        <v>8282</v>
      </c>
      <c r="R1066" s="18">
        <f t="shared" si="83"/>
        <v>8.9744444444444446E-2</v>
      </c>
      <c r="S1066" s="19">
        <f t="shared" si="84"/>
        <v>65.666666666666671</v>
      </c>
      <c r="T1066" s="11" t="s">
        <v>8333</v>
      </c>
      <c r="U1066" s="11" t="s">
        <v>8334</v>
      </c>
    </row>
    <row r="1067" spans="1:21" ht="42.75" x14ac:dyDescent="0.45">
      <c r="A1067" s="11">
        <v>1065</v>
      </c>
      <c r="B1067" s="16" t="s">
        <v>1066</v>
      </c>
      <c r="C1067" s="16" t="s">
        <v>5175</v>
      </c>
      <c r="D1067" s="23">
        <v>3000</v>
      </c>
      <c r="E1067" s="23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7">
        <f t="shared" si="80"/>
        <v>41689.172708333332</v>
      </c>
      <c r="K1067" s="11">
        <v>1390381722</v>
      </c>
      <c r="L1067" s="17">
        <f t="shared" si="81"/>
        <v>41661.172708333332</v>
      </c>
      <c r="M1067" s="21">
        <f t="shared" si="82"/>
        <v>28</v>
      </c>
      <c r="N1067" s="11" t="b">
        <v>0</v>
      </c>
      <c r="O1067" s="11">
        <v>5</v>
      </c>
      <c r="P1067" s="11" t="b">
        <v>0</v>
      </c>
      <c r="Q1067" s="11" t="s">
        <v>8282</v>
      </c>
      <c r="R1067" s="18">
        <f t="shared" si="83"/>
        <v>2.7E-2</v>
      </c>
      <c r="S1067" s="19">
        <f t="shared" si="84"/>
        <v>16.2</v>
      </c>
      <c r="T1067" s="11" t="s">
        <v>8333</v>
      </c>
      <c r="U1067" s="11" t="s">
        <v>8334</v>
      </c>
    </row>
    <row r="1068" spans="1:21" ht="42.75" x14ac:dyDescent="0.45">
      <c r="A1068" s="11">
        <v>1066</v>
      </c>
      <c r="B1068" s="16" t="s">
        <v>1067</v>
      </c>
      <c r="C1068" s="16" t="s">
        <v>5176</v>
      </c>
      <c r="D1068" s="23">
        <v>150000</v>
      </c>
      <c r="E1068" s="23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7">
        <f t="shared" si="80"/>
        <v>41490.754421296289</v>
      </c>
      <c r="K1068" s="11">
        <v>1371769582</v>
      </c>
      <c r="L1068" s="17">
        <f t="shared" si="81"/>
        <v>41445.754421296289</v>
      </c>
      <c r="M1068" s="21">
        <f t="shared" si="82"/>
        <v>45</v>
      </c>
      <c r="N1068" s="11" t="b">
        <v>0</v>
      </c>
      <c r="O1068" s="11">
        <v>148</v>
      </c>
      <c r="P1068" s="11" t="b">
        <v>0</v>
      </c>
      <c r="Q1068" s="11" t="s">
        <v>8282</v>
      </c>
      <c r="R1068" s="18">
        <f t="shared" si="83"/>
        <v>3.3673333333333333E-2</v>
      </c>
      <c r="S1068" s="19">
        <f t="shared" si="84"/>
        <v>34.128378378378379</v>
      </c>
      <c r="T1068" s="11" t="s">
        <v>8333</v>
      </c>
      <c r="U1068" s="11" t="s">
        <v>8334</v>
      </c>
    </row>
    <row r="1069" spans="1:21" ht="42.75" x14ac:dyDescent="0.45">
      <c r="A1069" s="11">
        <v>1067</v>
      </c>
      <c r="B1069" s="16" t="s">
        <v>1068</v>
      </c>
      <c r="C1069" s="16" t="s">
        <v>5177</v>
      </c>
      <c r="D1069" s="23">
        <v>500</v>
      </c>
      <c r="E1069" s="23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7">
        <f t="shared" si="80"/>
        <v>41629.647349537037</v>
      </c>
      <c r="K1069" s="11">
        <v>1385065931</v>
      </c>
      <c r="L1069" s="17">
        <f t="shared" si="81"/>
        <v>41599.647349537037</v>
      </c>
      <c r="M1069" s="21">
        <f t="shared" si="82"/>
        <v>30</v>
      </c>
      <c r="N1069" s="11" t="b">
        <v>0</v>
      </c>
      <c r="O1069" s="11">
        <v>10</v>
      </c>
      <c r="P1069" s="11" t="b">
        <v>0</v>
      </c>
      <c r="Q1069" s="11" t="s">
        <v>8282</v>
      </c>
      <c r="R1069" s="18">
        <f t="shared" si="83"/>
        <v>0.26</v>
      </c>
      <c r="S1069" s="19">
        <f t="shared" si="84"/>
        <v>13</v>
      </c>
      <c r="T1069" s="11" t="s">
        <v>8333</v>
      </c>
      <c r="U1069" s="11" t="s">
        <v>8334</v>
      </c>
    </row>
    <row r="1070" spans="1:21" ht="57" x14ac:dyDescent="0.45">
      <c r="A1070" s="11">
        <v>1068</v>
      </c>
      <c r="B1070" s="16" t="s">
        <v>1069</v>
      </c>
      <c r="C1070" s="16" t="s">
        <v>5178</v>
      </c>
      <c r="D1070" s="23">
        <v>30000</v>
      </c>
      <c r="E1070" s="23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7">
        <f t="shared" si="80"/>
        <v>42470.121111111112</v>
      </c>
      <c r="K1070" s="11">
        <v>1457686464</v>
      </c>
      <c r="L1070" s="17">
        <f t="shared" si="81"/>
        <v>42440.162777777776</v>
      </c>
      <c r="M1070" s="21">
        <f t="shared" si="82"/>
        <v>29.958333333335759</v>
      </c>
      <c r="N1070" s="11" t="b">
        <v>0</v>
      </c>
      <c r="O1070" s="11">
        <v>4</v>
      </c>
      <c r="P1070" s="11" t="b">
        <v>0</v>
      </c>
      <c r="Q1070" s="11" t="s">
        <v>8282</v>
      </c>
      <c r="R1070" s="18">
        <f t="shared" si="83"/>
        <v>1.5E-3</v>
      </c>
      <c r="S1070" s="19">
        <f t="shared" si="84"/>
        <v>11.25</v>
      </c>
      <c r="T1070" s="11" t="s">
        <v>8333</v>
      </c>
      <c r="U1070" s="11" t="s">
        <v>8334</v>
      </c>
    </row>
    <row r="1071" spans="1:21" ht="42.75" x14ac:dyDescent="0.45">
      <c r="A1071" s="11">
        <v>1069</v>
      </c>
      <c r="B1071" s="16" t="s">
        <v>1070</v>
      </c>
      <c r="C1071" s="16" t="s">
        <v>5179</v>
      </c>
      <c r="D1071" s="23">
        <v>2200</v>
      </c>
      <c r="E1071" s="23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7">
        <f t="shared" si="80"/>
        <v>41604.06318287037</v>
      </c>
      <c r="K1071" s="11">
        <v>1382679059</v>
      </c>
      <c r="L1071" s="17">
        <f t="shared" si="81"/>
        <v>41572.021516203698</v>
      </c>
      <c r="M1071" s="21">
        <f t="shared" si="82"/>
        <v>32.041666666671517</v>
      </c>
      <c r="N1071" s="11" t="b">
        <v>0</v>
      </c>
      <c r="O1071" s="11">
        <v>21</v>
      </c>
      <c r="P1071" s="11" t="b">
        <v>0</v>
      </c>
      <c r="Q1071" s="11" t="s">
        <v>8282</v>
      </c>
      <c r="R1071" s="18">
        <f t="shared" si="83"/>
        <v>0.38636363636363635</v>
      </c>
      <c r="S1071" s="19">
        <f t="shared" si="84"/>
        <v>40.476190476190474</v>
      </c>
      <c r="T1071" s="11" t="s">
        <v>8333</v>
      </c>
      <c r="U1071" s="11" t="s">
        <v>8334</v>
      </c>
    </row>
    <row r="1072" spans="1:21" ht="42.75" x14ac:dyDescent="0.45">
      <c r="A1072" s="11">
        <v>1070</v>
      </c>
      <c r="B1072" s="16" t="s">
        <v>1071</v>
      </c>
      <c r="C1072" s="16" t="s">
        <v>5180</v>
      </c>
      <c r="D1072" s="23">
        <v>10000</v>
      </c>
      <c r="E1072" s="23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7">
        <f t="shared" si="80"/>
        <v>41182.803495370368</v>
      </c>
      <c r="K1072" s="11">
        <v>1347322622</v>
      </c>
      <c r="L1072" s="17">
        <f t="shared" si="81"/>
        <v>41162.803495370368</v>
      </c>
      <c r="M1072" s="21">
        <f t="shared" si="82"/>
        <v>20</v>
      </c>
      <c r="N1072" s="11" t="b">
        <v>0</v>
      </c>
      <c r="O1072" s="11">
        <v>2</v>
      </c>
      <c r="P1072" s="11" t="b">
        <v>0</v>
      </c>
      <c r="Q1072" s="11" t="s">
        <v>8282</v>
      </c>
      <c r="R1072" s="18">
        <f t="shared" si="83"/>
        <v>7.0000000000000001E-3</v>
      </c>
      <c r="S1072" s="19">
        <f t="shared" si="84"/>
        <v>35</v>
      </c>
      <c r="T1072" s="11" t="s">
        <v>8333</v>
      </c>
      <c r="U1072" s="11" t="s">
        <v>8334</v>
      </c>
    </row>
    <row r="1073" spans="1:21" ht="42.75" x14ac:dyDescent="0.45">
      <c r="A1073" s="11">
        <v>1071</v>
      </c>
      <c r="B1073" s="16" t="s">
        <v>1072</v>
      </c>
      <c r="C1073" s="16" t="s">
        <v>5181</v>
      </c>
      <c r="D1073" s="23">
        <v>100</v>
      </c>
      <c r="E1073" s="23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7">
        <f t="shared" si="80"/>
        <v>42325.586724537039</v>
      </c>
      <c r="K1073" s="11">
        <v>1445191493</v>
      </c>
      <c r="L1073" s="17">
        <f t="shared" si="81"/>
        <v>42295.545057870368</v>
      </c>
      <c r="M1073" s="21">
        <f t="shared" si="82"/>
        <v>30.041666666671517</v>
      </c>
      <c r="N1073" s="11" t="b">
        <v>0</v>
      </c>
      <c r="O1073" s="11">
        <v>0</v>
      </c>
      <c r="P1073" s="11" t="b">
        <v>0</v>
      </c>
      <c r="Q1073" s="11" t="s">
        <v>8282</v>
      </c>
      <c r="R1073" s="18">
        <f t="shared" si="83"/>
        <v>0</v>
      </c>
      <c r="S1073" s="19" t="e">
        <f t="shared" si="84"/>
        <v>#DIV/0!</v>
      </c>
      <c r="T1073" s="11" t="s">
        <v>8333</v>
      </c>
      <c r="U1073" s="11" t="s">
        <v>8334</v>
      </c>
    </row>
    <row r="1074" spans="1:21" ht="42.75" x14ac:dyDescent="0.45">
      <c r="A1074" s="11">
        <v>1072</v>
      </c>
      <c r="B1074" s="16" t="s">
        <v>1073</v>
      </c>
      <c r="C1074" s="16" t="s">
        <v>5182</v>
      </c>
      <c r="D1074" s="23">
        <v>75000</v>
      </c>
      <c r="E1074" s="23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7">
        <f t="shared" si="80"/>
        <v>41675.623807870368</v>
      </c>
      <c r="K1074" s="11">
        <v>1389038297</v>
      </c>
      <c r="L1074" s="17">
        <f t="shared" si="81"/>
        <v>41645.623807870368</v>
      </c>
      <c r="M1074" s="21">
        <f t="shared" si="82"/>
        <v>30</v>
      </c>
      <c r="N1074" s="11" t="b">
        <v>0</v>
      </c>
      <c r="O1074" s="11">
        <v>4</v>
      </c>
      <c r="P1074" s="11" t="b">
        <v>0</v>
      </c>
      <c r="Q1074" s="11" t="s">
        <v>8282</v>
      </c>
      <c r="R1074" s="18">
        <f t="shared" si="83"/>
        <v>6.8000000000000005E-4</v>
      </c>
      <c r="S1074" s="19">
        <f t="shared" si="84"/>
        <v>12.75</v>
      </c>
      <c r="T1074" s="11" t="s">
        <v>8333</v>
      </c>
      <c r="U1074" s="11" t="s">
        <v>8334</v>
      </c>
    </row>
    <row r="1075" spans="1:21" ht="28.5" x14ac:dyDescent="0.45">
      <c r="A1075" s="11">
        <v>1073</v>
      </c>
      <c r="B1075" s="16" t="s">
        <v>1074</v>
      </c>
      <c r="C1075" s="16" t="s">
        <v>5183</v>
      </c>
      <c r="D1075" s="23">
        <v>750</v>
      </c>
      <c r="E1075" s="23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7">
        <f t="shared" si="80"/>
        <v>40832.756261574068</v>
      </c>
      <c r="K1075" s="11">
        <v>1316214541</v>
      </c>
      <c r="L1075" s="17">
        <f t="shared" si="81"/>
        <v>40802.756261574068</v>
      </c>
      <c r="M1075" s="21">
        <f t="shared" si="82"/>
        <v>30</v>
      </c>
      <c r="N1075" s="11" t="b">
        <v>0</v>
      </c>
      <c r="O1075" s="11">
        <v>1</v>
      </c>
      <c r="P1075" s="11" t="b">
        <v>0</v>
      </c>
      <c r="Q1075" s="11" t="s">
        <v>8282</v>
      </c>
      <c r="R1075" s="18">
        <f t="shared" si="83"/>
        <v>1.3333333333333334E-2</v>
      </c>
      <c r="S1075" s="19">
        <f t="shared" si="84"/>
        <v>10</v>
      </c>
      <c r="T1075" s="11" t="s">
        <v>8333</v>
      </c>
      <c r="U1075" s="11" t="s">
        <v>8334</v>
      </c>
    </row>
    <row r="1076" spans="1:21" ht="42.75" x14ac:dyDescent="0.45">
      <c r="A1076" s="11">
        <v>1074</v>
      </c>
      <c r="B1076" s="16" t="s">
        <v>1075</v>
      </c>
      <c r="C1076" s="16" t="s">
        <v>5184</v>
      </c>
      <c r="D1076" s="23">
        <v>54000</v>
      </c>
      <c r="E1076" s="23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7">
        <f t="shared" si="80"/>
        <v>41642.964641203704</v>
      </c>
      <c r="K1076" s="11">
        <v>1386216545</v>
      </c>
      <c r="L1076" s="17">
        <f t="shared" si="81"/>
        <v>41612.964641203704</v>
      </c>
      <c r="M1076" s="21">
        <f t="shared" si="82"/>
        <v>30</v>
      </c>
      <c r="N1076" s="11" t="b">
        <v>0</v>
      </c>
      <c r="O1076" s="11">
        <v>30</v>
      </c>
      <c r="P1076" s="11" t="b">
        <v>0</v>
      </c>
      <c r="Q1076" s="11" t="s">
        <v>8282</v>
      </c>
      <c r="R1076" s="18">
        <f t="shared" si="83"/>
        <v>6.3092592592592589E-2</v>
      </c>
      <c r="S1076" s="19">
        <f t="shared" si="84"/>
        <v>113.56666666666666</v>
      </c>
      <c r="T1076" s="11" t="s">
        <v>8333</v>
      </c>
      <c r="U1076" s="11" t="s">
        <v>8334</v>
      </c>
    </row>
    <row r="1077" spans="1:21" ht="28.5" x14ac:dyDescent="0.45">
      <c r="A1077" s="11">
        <v>1075</v>
      </c>
      <c r="B1077" s="16" t="s">
        <v>1076</v>
      </c>
      <c r="C1077" s="16" t="s">
        <v>5185</v>
      </c>
      <c r="D1077" s="23">
        <v>1000</v>
      </c>
      <c r="E1077" s="23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7">
        <f t="shared" si="80"/>
        <v>41035.695787037032</v>
      </c>
      <c r="K1077" s="11">
        <v>1333748516</v>
      </c>
      <c r="L1077" s="17">
        <f t="shared" si="81"/>
        <v>41005.695787037032</v>
      </c>
      <c r="M1077" s="21">
        <f t="shared" si="82"/>
        <v>30</v>
      </c>
      <c r="N1077" s="11" t="b">
        <v>0</v>
      </c>
      <c r="O1077" s="11">
        <v>3</v>
      </c>
      <c r="P1077" s="11" t="b">
        <v>0</v>
      </c>
      <c r="Q1077" s="11" t="s">
        <v>8282</v>
      </c>
      <c r="R1077" s="18">
        <f t="shared" si="83"/>
        <v>4.4999999999999998E-2</v>
      </c>
      <c r="S1077" s="19">
        <f t="shared" si="84"/>
        <v>15</v>
      </c>
      <c r="T1077" s="11" t="s">
        <v>8333</v>
      </c>
      <c r="U1077" s="11" t="s">
        <v>8334</v>
      </c>
    </row>
    <row r="1078" spans="1:21" ht="42.75" x14ac:dyDescent="0.45">
      <c r="A1078" s="11">
        <v>1076</v>
      </c>
      <c r="B1078" s="16" t="s">
        <v>1077</v>
      </c>
      <c r="C1078" s="16" t="s">
        <v>5186</v>
      </c>
      <c r="D1078" s="23">
        <v>75000</v>
      </c>
      <c r="E1078" s="23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7">
        <f t="shared" si="80"/>
        <v>41893.169560185182</v>
      </c>
      <c r="K1078" s="11">
        <v>1405674250</v>
      </c>
      <c r="L1078" s="17">
        <f t="shared" si="81"/>
        <v>41838.169560185182</v>
      </c>
      <c r="M1078" s="21">
        <f t="shared" si="82"/>
        <v>55</v>
      </c>
      <c r="N1078" s="11" t="b">
        <v>0</v>
      </c>
      <c r="O1078" s="11">
        <v>975</v>
      </c>
      <c r="P1078" s="11" t="b">
        <v>0</v>
      </c>
      <c r="Q1078" s="11" t="s">
        <v>8282</v>
      </c>
      <c r="R1078" s="18">
        <f t="shared" si="83"/>
        <v>0.62765333333333329</v>
      </c>
      <c r="S1078" s="19">
        <f t="shared" si="84"/>
        <v>48.281025641025643</v>
      </c>
      <c r="T1078" s="11" t="s">
        <v>8333</v>
      </c>
      <c r="U1078" s="11" t="s">
        <v>8334</v>
      </c>
    </row>
    <row r="1079" spans="1:21" ht="42.75" x14ac:dyDescent="0.45">
      <c r="A1079" s="11">
        <v>1077</v>
      </c>
      <c r="B1079" s="16" t="s">
        <v>1078</v>
      </c>
      <c r="C1079" s="16" t="s">
        <v>5187</v>
      </c>
      <c r="D1079" s="23">
        <v>25000</v>
      </c>
      <c r="E1079" s="23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7">
        <f t="shared" si="80"/>
        <v>42382.958460648144</v>
      </c>
      <c r="K1079" s="11">
        <v>1450152011</v>
      </c>
      <c r="L1079" s="17">
        <f t="shared" si="81"/>
        <v>42352.958460648144</v>
      </c>
      <c r="M1079" s="21">
        <f t="shared" si="82"/>
        <v>30</v>
      </c>
      <c r="N1079" s="11" t="b">
        <v>0</v>
      </c>
      <c r="O1079" s="11">
        <v>167</v>
      </c>
      <c r="P1079" s="11" t="b">
        <v>0</v>
      </c>
      <c r="Q1079" s="11" t="s">
        <v>8282</v>
      </c>
      <c r="R1079" s="18">
        <f t="shared" si="83"/>
        <v>0.29376000000000002</v>
      </c>
      <c r="S1079" s="19">
        <f t="shared" si="84"/>
        <v>43.976047904191617</v>
      </c>
      <c r="T1079" s="11" t="s">
        <v>8333</v>
      </c>
      <c r="U1079" s="11" t="s">
        <v>8334</v>
      </c>
    </row>
    <row r="1080" spans="1:21" ht="42.75" x14ac:dyDescent="0.45">
      <c r="A1080" s="11">
        <v>1078</v>
      </c>
      <c r="B1080" s="16" t="s">
        <v>1079</v>
      </c>
      <c r="C1080" s="16" t="s">
        <v>5188</v>
      </c>
      <c r="D1080" s="23">
        <v>600</v>
      </c>
      <c r="E1080" s="23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7">
        <f t="shared" si="80"/>
        <v>40745.987511574072</v>
      </c>
      <c r="K1080" s="11">
        <v>1307421721</v>
      </c>
      <c r="L1080" s="17">
        <f t="shared" si="81"/>
        <v>40700.987511574072</v>
      </c>
      <c r="M1080" s="21">
        <f t="shared" si="82"/>
        <v>45</v>
      </c>
      <c r="N1080" s="11" t="b">
        <v>0</v>
      </c>
      <c r="O1080" s="11">
        <v>5</v>
      </c>
      <c r="P1080" s="11" t="b">
        <v>0</v>
      </c>
      <c r="Q1080" s="11" t="s">
        <v>8282</v>
      </c>
      <c r="R1080" s="18">
        <f t="shared" si="83"/>
        <v>7.4999999999999997E-2</v>
      </c>
      <c r="S1080" s="19">
        <f t="shared" si="84"/>
        <v>9</v>
      </c>
      <c r="T1080" s="11" t="s">
        <v>8333</v>
      </c>
      <c r="U1080" s="11" t="s">
        <v>8334</v>
      </c>
    </row>
    <row r="1081" spans="1:21" ht="42.75" x14ac:dyDescent="0.45">
      <c r="A1081" s="11">
        <v>1079</v>
      </c>
      <c r="B1081" s="16" t="s">
        <v>1080</v>
      </c>
      <c r="C1081" s="16" t="s">
        <v>5189</v>
      </c>
      <c r="D1081" s="23">
        <v>26000</v>
      </c>
      <c r="E1081" s="23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7">
        <f t="shared" si="80"/>
        <v>42504.358055555553</v>
      </c>
      <c r="K1081" s="11">
        <v>1461072936</v>
      </c>
      <c r="L1081" s="17">
        <f t="shared" si="81"/>
        <v>42479.358055555553</v>
      </c>
      <c r="M1081" s="21">
        <f t="shared" si="82"/>
        <v>25</v>
      </c>
      <c r="N1081" s="11" t="b">
        <v>0</v>
      </c>
      <c r="O1081" s="11">
        <v>18</v>
      </c>
      <c r="P1081" s="11" t="b">
        <v>0</v>
      </c>
      <c r="Q1081" s="11" t="s">
        <v>8282</v>
      </c>
      <c r="R1081" s="18">
        <f t="shared" si="83"/>
        <v>2.6076923076923077E-2</v>
      </c>
      <c r="S1081" s="19">
        <f t="shared" si="84"/>
        <v>37.666666666666664</v>
      </c>
      <c r="T1081" s="11" t="s">
        <v>8333</v>
      </c>
      <c r="U1081" s="11" t="s">
        <v>8334</v>
      </c>
    </row>
    <row r="1082" spans="1:21" ht="42.75" x14ac:dyDescent="0.45">
      <c r="A1082" s="11">
        <v>1080</v>
      </c>
      <c r="B1082" s="16" t="s">
        <v>1081</v>
      </c>
      <c r="C1082" s="16" t="s">
        <v>5190</v>
      </c>
      <c r="D1082" s="23">
        <v>20000</v>
      </c>
      <c r="E1082" s="23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7">
        <f t="shared" si="80"/>
        <v>41769.929780092592</v>
      </c>
      <c r="K1082" s="11">
        <v>1397186333</v>
      </c>
      <c r="L1082" s="17">
        <f t="shared" si="81"/>
        <v>41739.929780092592</v>
      </c>
      <c r="M1082" s="21">
        <f t="shared" si="82"/>
        <v>30</v>
      </c>
      <c r="N1082" s="11" t="b">
        <v>0</v>
      </c>
      <c r="O1082" s="11">
        <v>98</v>
      </c>
      <c r="P1082" s="11" t="b">
        <v>0</v>
      </c>
      <c r="Q1082" s="11" t="s">
        <v>8282</v>
      </c>
      <c r="R1082" s="18">
        <f t="shared" si="83"/>
        <v>9.1050000000000006E-2</v>
      </c>
      <c r="S1082" s="19">
        <f t="shared" si="84"/>
        <v>18.581632653061224</v>
      </c>
      <c r="T1082" s="11" t="s">
        <v>8333</v>
      </c>
      <c r="U1082" s="11" t="s">
        <v>8334</v>
      </c>
    </row>
    <row r="1083" spans="1:21" ht="42.75" x14ac:dyDescent="0.45">
      <c r="A1083" s="11">
        <v>1081</v>
      </c>
      <c r="B1083" s="16" t="s">
        <v>1082</v>
      </c>
      <c r="C1083" s="16" t="s">
        <v>5191</v>
      </c>
      <c r="D1083" s="23">
        <v>68000</v>
      </c>
      <c r="E1083" s="23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7">
        <f t="shared" si="80"/>
        <v>42032.718657407408</v>
      </c>
      <c r="K1083" s="11">
        <v>1419891292</v>
      </c>
      <c r="L1083" s="17">
        <f t="shared" si="81"/>
        <v>42002.718657407408</v>
      </c>
      <c r="M1083" s="21">
        <f t="shared" si="82"/>
        <v>30</v>
      </c>
      <c r="N1083" s="11" t="b">
        <v>0</v>
      </c>
      <c r="O1083" s="11">
        <v>4</v>
      </c>
      <c r="P1083" s="11" t="b">
        <v>0</v>
      </c>
      <c r="Q1083" s="11" t="s">
        <v>8282</v>
      </c>
      <c r="R1083" s="18">
        <f t="shared" si="83"/>
        <v>1.7647058823529413E-4</v>
      </c>
      <c r="S1083" s="19">
        <f t="shared" si="84"/>
        <v>3</v>
      </c>
      <c r="T1083" s="11" t="s">
        <v>8333</v>
      </c>
      <c r="U1083" s="11" t="s">
        <v>8334</v>
      </c>
    </row>
    <row r="1084" spans="1:21" ht="28.5" x14ac:dyDescent="0.45">
      <c r="A1084" s="11">
        <v>1082</v>
      </c>
      <c r="B1084" s="16" t="s">
        <v>1083</v>
      </c>
      <c r="C1084" s="16" t="s">
        <v>5192</v>
      </c>
      <c r="D1084" s="23">
        <v>10000</v>
      </c>
      <c r="E1084" s="23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7">
        <f t="shared" si="80"/>
        <v>41131.697777777772</v>
      </c>
      <c r="K1084" s="11">
        <v>1342043088</v>
      </c>
      <c r="L1084" s="17">
        <f t="shared" si="81"/>
        <v>41101.697777777772</v>
      </c>
      <c r="M1084" s="21">
        <f t="shared" si="82"/>
        <v>30</v>
      </c>
      <c r="N1084" s="11" t="b">
        <v>0</v>
      </c>
      <c r="O1084" s="11">
        <v>3</v>
      </c>
      <c r="P1084" s="11" t="b">
        <v>0</v>
      </c>
      <c r="Q1084" s="11" t="s">
        <v>8282</v>
      </c>
      <c r="R1084" s="18">
        <f t="shared" si="83"/>
        <v>5.5999999999999999E-3</v>
      </c>
      <c r="S1084" s="19">
        <f t="shared" si="84"/>
        <v>18.666666666666668</v>
      </c>
      <c r="T1084" s="11" t="s">
        <v>8333</v>
      </c>
      <c r="U1084" s="11" t="s">
        <v>8334</v>
      </c>
    </row>
    <row r="1085" spans="1:21" ht="42.75" x14ac:dyDescent="0.45">
      <c r="A1085" s="11">
        <v>1083</v>
      </c>
      <c r="B1085" s="16" t="s">
        <v>1084</v>
      </c>
      <c r="C1085" s="16" t="s">
        <v>5193</v>
      </c>
      <c r="D1085" s="23">
        <v>50000</v>
      </c>
      <c r="E1085" s="23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7">
        <f t="shared" si="80"/>
        <v>41853.451192129629</v>
      </c>
      <c r="K1085" s="11">
        <v>1401810583</v>
      </c>
      <c r="L1085" s="17">
        <f t="shared" si="81"/>
        <v>41793.451192129629</v>
      </c>
      <c r="M1085" s="21">
        <f t="shared" si="82"/>
        <v>60</v>
      </c>
      <c r="N1085" s="11" t="b">
        <v>0</v>
      </c>
      <c r="O1085" s="11">
        <v>1</v>
      </c>
      <c r="P1085" s="11" t="b">
        <v>0</v>
      </c>
      <c r="Q1085" s="11" t="s">
        <v>8282</v>
      </c>
      <c r="R1085" s="18">
        <f t="shared" si="83"/>
        <v>8.2000000000000007E-3</v>
      </c>
      <c r="S1085" s="19">
        <f t="shared" si="84"/>
        <v>410</v>
      </c>
      <c r="T1085" s="11" t="s">
        <v>8333</v>
      </c>
      <c r="U1085" s="11" t="s">
        <v>8334</v>
      </c>
    </row>
    <row r="1086" spans="1:21" x14ac:dyDescent="0.45">
      <c r="A1086" s="11">
        <v>1084</v>
      </c>
      <c r="B1086" s="16" t="s">
        <v>1085</v>
      </c>
      <c r="C1086" s="16" t="s">
        <v>5194</v>
      </c>
      <c r="D1086" s="23">
        <v>550</v>
      </c>
      <c r="E1086" s="23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7">
        <f t="shared" si="80"/>
        <v>41859.703749999993</v>
      </c>
      <c r="K1086" s="11">
        <v>1404942804</v>
      </c>
      <c r="L1086" s="17">
        <f t="shared" si="81"/>
        <v>41829.703749999993</v>
      </c>
      <c r="M1086" s="21">
        <f t="shared" si="82"/>
        <v>30</v>
      </c>
      <c r="N1086" s="11" t="b">
        <v>0</v>
      </c>
      <c r="O1086" s="11">
        <v>0</v>
      </c>
      <c r="P1086" s="11" t="b">
        <v>0</v>
      </c>
      <c r="Q1086" s="11" t="s">
        <v>8282</v>
      </c>
      <c r="R1086" s="18">
        <f t="shared" si="83"/>
        <v>0</v>
      </c>
      <c r="S1086" s="19" t="e">
        <f t="shared" si="84"/>
        <v>#DIV/0!</v>
      </c>
      <c r="T1086" s="11" t="s">
        <v>8333</v>
      </c>
      <c r="U1086" s="11" t="s">
        <v>8334</v>
      </c>
    </row>
    <row r="1087" spans="1:21" ht="42.75" x14ac:dyDescent="0.45">
      <c r="A1087" s="11">
        <v>1085</v>
      </c>
      <c r="B1087" s="16" t="s">
        <v>1086</v>
      </c>
      <c r="C1087" s="16" t="s">
        <v>5195</v>
      </c>
      <c r="D1087" s="23">
        <v>30000</v>
      </c>
      <c r="E1087" s="23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7">
        <f t="shared" si="80"/>
        <v>42443.421006944445</v>
      </c>
      <c r="K1087" s="11">
        <v>1455379575</v>
      </c>
      <c r="L1087" s="17">
        <f t="shared" si="81"/>
        <v>42413.462673611109</v>
      </c>
      <c r="M1087" s="21">
        <f t="shared" si="82"/>
        <v>29.958333333335759</v>
      </c>
      <c r="N1087" s="11" t="b">
        <v>0</v>
      </c>
      <c r="O1087" s="11">
        <v>9</v>
      </c>
      <c r="P1087" s="11" t="b">
        <v>0</v>
      </c>
      <c r="Q1087" s="11" t="s">
        <v>8282</v>
      </c>
      <c r="R1087" s="18">
        <f t="shared" si="83"/>
        <v>3.4200000000000001E-2</v>
      </c>
      <c r="S1087" s="19">
        <f t="shared" si="84"/>
        <v>114</v>
      </c>
      <c r="T1087" s="11" t="s">
        <v>8333</v>
      </c>
      <c r="U1087" s="11" t="s">
        <v>8334</v>
      </c>
    </row>
    <row r="1088" spans="1:21" x14ac:dyDescent="0.45">
      <c r="A1088" s="11">
        <v>1086</v>
      </c>
      <c r="B1088" s="16" t="s">
        <v>1087</v>
      </c>
      <c r="C1088" s="16" t="s">
        <v>5196</v>
      </c>
      <c r="D1088" s="23">
        <v>18000</v>
      </c>
      <c r="E1088" s="23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7">
        <f t="shared" si="80"/>
        <v>41875.658460648148</v>
      </c>
      <c r="K1088" s="11">
        <v>1406321291</v>
      </c>
      <c r="L1088" s="17">
        <f t="shared" si="81"/>
        <v>41845.658460648148</v>
      </c>
      <c r="M1088" s="21">
        <f t="shared" si="82"/>
        <v>30</v>
      </c>
      <c r="N1088" s="11" t="b">
        <v>0</v>
      </c>
      <c r="O1088" s="11">
        <v>2</v>
      </c>
      <c r="P1088" s="11" t="b">
        <v>0</v>
      </c>
      <c r="Q1088" s="11" t="s">
        <v>8282</v>
      </c>
      <c r="R1088" s="18">
        <f t="shared" si="83"/>
        <v>8.3333333333333339E-4</v>
      </c>
      <c r="S1088" s="19">
        <f t="shared" si="84"/>
        <v>7.5</v>
      </c>
      <c r="T1088" s="11" t="s">
        <v>8333</v>
      </c>
      <c r="U1088" s="11" t="s">
        <v>8334</v>
      </c>
    </row>
    <row r="1089" spans="1:21" ht="42.75" x14ac:dyDescent="0.45">
      <c r="A1089" s="11">
        <v>1087</v>
      </c>
      <c r="B1089" s="16" t="s">
        <v>1088</v>
      </c>
      <c r="C1089" s="16" t="s">
        <v>5197</v>
      </c>
      <c r="D1089" s="23">
        <v>1100</v>
      </c>
      <c r="E1089" s="23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7">
        <f t="shared" si="80"/>
        <v>41805.505636574067</v>
      </c>
      <c r="K1089" s="11">
        <v>1400260087</v>
      </c>
      <c r="L1089" s="17">
        <f t="shared" si="81"/>
        <v>41775.505636574067</v>
      </c>
      <c r="M1089" s="21">
        <f t="shared" si="82"/>
        <v>30</v>
      </c>
      <c r="N1089" s="11" t="b">
        <v>0</v>
      </c>
      <c r="O1089" s="11">
        <v>0</v>
      </c>
      <c r="P1089" s="11" t="b">
        <v>0</v>
      </c>
      <c r="Q1089" s="11" t="s">
        <v>8282</v>
      </c>
      <c r="R1089" s="18">
        <f t="shared" si="83"/>
        <v>0</v>
      </c>
      <c r="S1089" s="19" t="e">
        <f t="shared" si="84"/>
        <v>#DIV/0!</v>
      </c>
      <c r="T1089" s="11" t="s">
        <v>8333</v>
      </c>
      <c r="U1089" s="11" t="s">
        <v>8334</v>
      </c>
    </row>
    <row r="1090" spans="1:21" ht="28.5" x14ac:dyDescent="0.45">
      <c r="A1090" s="11">
        <v>1088</v>
      </c>
      <c r="B1090" s="16" t="s">
        <v>1089</v>
      </c>
      <c r="C1090" s="16" t="s">
        <v>5198</v>
      </c>
      <c r="D1090" s="23">
        <v>45000</v>
      </c>
      <c r="E1090" s="23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7">
        <f t="shared" si="80"/>
        <v>41753.591053240736</v>
      </c>
      <c r="K1090" s="11">
        <v>1395774667</v>
      </c>
      <c r="L1090" s="17">
        <f t="shared" si="81"/>
        <v>41723.591053240736</v>
      </c>
      <c r="M1090" s="21">
        <f t="shared" si="82"/>
        <v>30</v>
      </c>
      <c r="N1090" s="11" t="b">
        <v>0</v>
      </c>
      <c r="O1090" s="11">
        <v>147</v>
      </c>
      <c r="P1090" s="11" t="b">
        <v>0</v>
      </c>
      <c r="Q1090" s="11" t="s">
        <v>8282</v>
      </c>
      <c r="R1090" s="18">
        <f t="shared" si="83"/>
        <v>0.14182977777777778</v>
      </c>
      <c r="S1090" s="19">
        <f t="shared" si="84"/>
        <v>43.41727891156463</v>
      </c>
      <c r="T1090" s="11" t="s">
        <v>8333</v>
      </c>
      <c r="U1090" s="11" t="s">
        <v>8334</v>
      </c>
    </row>
    <row r="1091" spans="1:21" ht="28.5" x14ac:dyDescent="0.45">
      <c r="A1091" s="11">
        <v>1089</v>
      </c>
      <c r="B1091" s="16" t="s">
        <v>1090</v>
      </c>
      <c r="C1091" s="16" t="s">
        <v>5199</v>
      </c>
      <c r="D1091" s="23">
        <v>15000</v>
      </c>
      <c r="E1091" s="23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7">
        <f t="shared" ref="J1091:J1154" si="85">(((I1091/86400)+25569+(-5/24)))</f>
        <v>42180.981192129628</v>
      </c>
      <c r="K1091" s="11">
        <v>1432701175</v>
      </c>
      <c r="L1091" s="17">
        <f t="shared" ref="L1091:L1154" si="86">(((K1091/86400)+25569+(-5/24)))</f>
        <v>42150.981192129628</v>
      </c>
      <c r="M1091" s="21">
        <f t="shared" ref="M1091:M1154" si="87">J1091-L1091</f>
        <v>30</v>
      </c>
      <c r="N1091" s="11" t="b">
        <v>0</v>
      </c>
      <c r="O1091" s="11">
        <v>49</v>
      </c>
      <c r="P1091" s="11" t="b">
        <v>0</v>
      </c>
      <c r="Q1091" s="11" t="s">
        <v>8282</v>
      </c>
      <c r="R1091" s="18">
        <f t="shared" ref="R1091:R1154" si="88">E1091/D1091</f>
        <v>7.8266666666666665E-2</v>
      </c>
      <c r="S1091" s="19">
        <f t="shared" ref="S1091:S1154" si="89">E1091/O1091</f>
        <v>23.959183673469386</v>
      </c>
      <c r="T1091" s="11" t="s">
        <v>8333</v>
      </c>
      <c r="U1091" s="11" t="s">
        <v>8334</v>
      </c>
    </row>
    <row r="1092" spans="1:21" ht="42.75" x14ac:dyDescent="0.45">
      <c r="A1092" s="11">
        <v>1090</v>
      </c>
      <c r="B1092" s="16" t="s">
        <v>1091</v>
      </c>
      <c r="C1092" s="16" t="s">
        <v>5200</v>
      </c>
      <c r="D1092" s="23">
        <v>12999</v>
      </c>
      <c r="E1092" s="23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7">
        <f t="shared" si="85"/>
        <v>42152.977465277778</v>
      </c>
      <c r="K1092" s="11">
        <v>1430281653</v>
      </c>
      <c r="L1092" s="17">
        <f t="shared" si="86"/>
        <v>42122.977465277778</v>
      </c>
      <c r="M1092" s="21">
        <f t="shared" si="87"/>
        <v>30</v>
      </c>
      <c r="N1092" s="11" t="b">
        <v>0</v>
      </c>
      <c r="O1092" s="11">
        <v>1</v>
      </c>
      <c r="P1092" s="11" t="b">
        <v>0</v>
      </c>
      <c r="Q1092" s="11" t="s">
        <v>8282</v>
      </c>
      <c r="R1092" s="18">
        <f t="shared" si="88"/>
        <v>3.8464497269020693E-4</v>
      </c>
      <c r="S1092" s="19">
        <f t="shared" si="89"/>
        <v>5</v>
      </c>
      <c r="T1092" s="11" t="s">
        <v>8333</v>
      </c>
      <c r="U1092" s="11" t="s">
        <v>8334</v>
      </c>
    </row>
    <row r="1093" spans="1:21" ht="42.75" x14ac:dyDescent="0.45">
      <c r="A1093" s="11">
        <v>1091</v>
      </c>
      <c r="B1093" s="16" t="s">
        <v>1092</v>
      </c>
      <c r="C1093" s="16" t="s">
        <v>5201</v>
      </c>
      <c r="D1093" s="23">
        <v>200</v>
      </c>
      <c r="E1093" s="23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7">
        <f t="shared" si="85"/>
        <v>42470.570277777777</v>
      </c>
      <c r="K1093" s="11">
        <v>1457725272</v>
      </c>
      <c r="L1093" s="17">
        <f t="shared" si="86"/>
        <v>42440.611944444441</v>
      </c>
      <c r="M1093" s="21">
        <f t="shared" si="87"/>
        <v>29.958333333335759</v>
      </c>
      <c r="N1093" s="11" t="b">
        <v>0</v>
      </c>
      <c r="O1093" s="11">
        <v>2</v>
      </c>
      <c r="P1093" s="11" t="b">
        <v>0</v>
      </c>
      <c r="Q1093" s="11" t="s">
        <v>8282</v>
      </c>
      <c r="R1093" s="18">
        <f t="shared" si="88"/>
        <v>0.125</v>
      </c>
      <c r="S1093" s="19">
        <f t="shared" si="89"/>
        <v>12.5</v>
      </c>
      <c r="T1093" s="11" t="s">
        <v>8333</v>
      </c>
      <c r="U1093" s="11" t="s">
        <v>8334</v>
      </c>
    </row>
    <row r="1094" spans="1:21" ht="57" x14ac:dyDescent="0.45">
      <c r="A1094" s="11">
        <v>1092</v>
      </c>
      <c r="B1094" s="16" t="s">
        <v>1093</v>
      </c>
      <c r="C1094" s="16" t="s">
        <v>5202</v>
      </c>
      <c r="D1094" s="23">
        <v>2000</v>
      </c>
      <c r="E1094" s="23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7">
        <f t="shared" si="85"/>
        <v>41279.817569444444</v>
      </c>
      <c r="K1094" s="11">
        <v>1354840638</v>
      </c>
      <c r="L1094" s="17">
        <f t="shared" si="86"/>
        <v>41249.817569444444</v>
      </c>
      <c r="M1094" s="21">
        <f t="shared" si="87"/>
        <v>30</v>
      </c>
      <c r="N1094" s="11" t="b">
        <v>0</v>
      </c>
      <c r="O1094" s="11">
        <v>7</v>
      </c>
      <c r="P1094" s="11" t="b">
        <v>0</v>
      </c>
      <c r="Q1094" s="11" t="s">
        <v>8282</v>
      </c>
      <c r="R1094" s="18">
        <f t="shared" si="88"/>
        <v>1.0500000000000001E-2</v>
      </c>
      <c r="S1094" s="19">
        <f t="shared" si="89"/>
        <v>3</v>
      </c>
      <c r="T1094" s="11" t="s">
        <v>8333</v>
      </c>
      <c r="U1094" s="11" t="s">
        <v>8334</v>
      </c>
    </row>
    <row r="1095" spans="1:21" ht="42.75" x14ac:dyDescent="0.45">
      <c r="A1095" s="11">
        <v>1093</v>
      </c>
      <c r="B1095" s="16" t="s">
        <v>1094</v>
      </c>
      <c r="C1095" s="16" t="s">
        <v>5203</v>
      </c>
      <c r="D1095" s="23">
        <v>300</v>
      </c>
      <c r="E1095" s="23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7">
        <f t="shared" si="85"/>
        <v>42411.765474537031</v>
      </c>
      <c r="K1095" s="11">
        <v>1453936937</v>
      </c>
      <c r="L1095" s="17">
        <f t="shared" si="86"/>
        <v>42396.765474537031</v>
      </c>
      <c r="M1095" s="21">
        <f t="shared" si="87"/>
        <v>15</v>
      </c>
      <c r="N1095" s="11" t="b">
        <v>0</v>
      </c>
      <c r="O1095" s="11">
        <v>4</v>
      </c>
      <c r="P1095" s="11" t="b">
        <v>0</v>
      </c>
      <c r="Q1095" s="11" t="s">
        <v>8282</v>
      </c>
      <c r="R1095" s="18">
        <f t="shared" si="88"/>
        <v>0.14083333333333334</v>
      </c>
      <c r="S1095" s="19">
        <f t="shared" si="89"/>
        <v>10.5625</v>
      </c>
      <c r="T1095" s="11" t="s">
        <v>8333</v>
      </c>
      <c r="U1095" s="11" t="s">
        <v>8334</v>
      </c>
    </row>
    <row r="1096" spans="1:21" ht="42.75" x14ac:dyDescent="0.45">
      <c r="A1096" s="11">
        <v>1094</v>
      </c>
      <c r="B1096" s="16" t="s">
        <v>1095</v>
      </c>
      <c r="C1096" s="16" t="s">
        <v>5204</v>
      </c>
      <c r="D1096" s="23">
        <v>18000</v>
      </c>
      <c r="E1096" s="23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7">
        <f t="shared" si="85"/>
        <v>40825.505011574074</v>
      </c>
      <c r="K1096" s="11">
        <v>1315588033</v>
      </c>
      <c r="L1096" s="17">
        <f t="shared" si="86"/>
        <v>40795.505011574074</v>
      </c>
      <c r="M1096" s="21">
        <f t="shared" si="87"/>
        <v>30</v>
      </c>
      <c r="N1096" s="11" t="b">
        <v>0</v>
      </c>
      <c r="O1096" s="11">
        <v>27</v>
      </c>
      <c r="P1096" s="11" t="b">
        <v>0</v>
      </c>
      <c r="Q1096" s="11" t="s">
        <v>8282</v>
      </c>
      <c r="R1096" s="18">
        <f t="shared" si="88"/>
        <v>0.18300055555555556</v>
      </c>
      <c r="S1096" s="19">
        <f t="shared" si="89"/>
        <v>122.00037037037038</v>
      </c>
      <c r="T1096" s="11" t="s">
        <v>8333</v>
      </c>
      <c r="U1096" s="11" t="s">
        <v>8334</v>
      </c>
    </row>
    <row r="1097" spans="1:21" ht="42.75" x14ac:dyDescent="0.45">
      <c r="A1097" s="11">
        <v>1095</v>
      </c>
      <c r="B1097" s="16" t="s">
        <v>1096</v>
      </c>
      <c r="C1097" s="16" t="s">
        <v>5205</v>
      </c>
      <c r="D1097" s="23">
        <v>500000</v>
      </c>
      <c r="E1097" s="23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7">
        <f t="shared" si="85"/>
        <v>41516.328935185185</v>
      </c>
      <c r="K1097" s="11">
        <v>1375275220</v>
      </c>
      <c r="L1097" s="17">
        <f t="shared" si="86"/>
        <v>41486.328935185185</v>
      </c>
      <c r="M1097" s="21">
        <f t="shared" si="87"/>
        <v>30</v>
      </c>
      <c r="N1097" s="11" t="b">
        <v>0</v>
      </c>
      <c r="O1097" s="11">
        <v>94</v>
      </c>
      <c r="P1097" s="11" t="b">
        <v>0</v>
      </c>
      <c r="Q1097" s="11" t="s">
        <v>8282</v>
      </c>
      <c r="R1097" s="18">
        <f t="shared" si="88"/>
        <v>5.0347999999999997E-2</v>
      </c>
      <c r="S1097" s="19">
        <f t="shared" si="89"/>
        <v>267.80851063829789</v>
      </c>
      <c r="T1097" s="11" t="s">
        <v>8333</v>
      </c>
      <c r="U1097" s="11" t="s">
        <v>8334</v>
      </c>
    </row>
    <row r="1098" spans="1:21" ht="42.75" x14ac:dyDescent="0.45">
      <c r="A1098" s="11">
        <v>1096</v>
      </c>
      <c r="B1098" s="16" t="s">
        <v>1097</v>
      </c>
      <c r="C1098" s="16" t="s">
        <v>5206</v>
      </c>
      <c r="D1098" s="23">
        <v>12000</v>
      </c>
      <c r="E1098" s="23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7">
        <f t="shared" si="85"/>
        <v>41915.9375</v>
      </c>
      <c r="K1098" s="11">
        <v>1409747154</v>
      </c>
      <c r="L1098" s="17">
        <f t="shared" si="86"/>
        <v>41885.309652777774</v>
      </c>
      <c r="M1098" s="21">
        <f t="shared" si="87"/>
        <v>30.627847222225682</v>
      </c>
      <c r="N1098" s="11" t="b">
        <v>0</v>
      </c>
      <c r="O1098" s="11">
        <v>29</v>
      </c>
      <c r="P1098" s="11" t="b">
        <v>0</v>
      </c>
      <c r="Q1098" s="11" t="s">
        <v>8282</v>
      </c>
      <c r="R1098" s="18">
        <f t="shared" si="88"/>
        <v>0.17933333333333334</v>
      </c>
      <c r="S1098" s="19">
        <f t="shared" si="89"/>
        <v>74.206896551724142</v>
      </c>
      <c r="T1098" s="11" t="s">
        <v>8333</v>
      </c>
      <c r="U1098" s="11" t="s">
        <v>8334</v>
      </c>
    </row>
    <row r="1099" spans="1:21" ht="42.75" x14ac:dyDescent="0.45">
      <c r="A1099" s="11">
        <v>1097</v>
      </c>
      <c r="B1099" s="16" t="s">
        <v>1098</v>
      </c>
      <c r="C1099" s="16" t="s">
        <v>5207</v>
      </c>
      <c r="D1099" s="23">
        <v>100000</v>
      </c>
      <c r="E1099" s="23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7">
        <f t="shared" si="85"/>
        <v>41700.584224537037</v>
      </c>
      <c r="K1099" s="11">
        <v>1390330877</v>
      </c>
      <c r="L1099" s="17">
        <f t="shared" si="86"/>
        <v>41660.584224537037</v>
      </c>
      <c r="M1099" s="21">
        <f t="shared" si="87"/>
        <v>40</v>
      </c>
      <c r="N1099" s="11" t="b">
        <v>0</v>
      </c>
      <c r="O1099" s="11">
        <v>7</v>
      </c>
      <c r="P1099" s="11" t="b">
        <v>0</v>
      </c>
      <c r="Q1099" s="11" t="s">
        <v>8282</v>
      </c>
      <c r="R1099" s="18">
        <f t="shared" si="88"/>
        <v>4.6999999999999999E-4</v>
      </c>
      <c r="S1099" s="19">
        <f t="shared" si="89"/>
        <v>6.7142857142857144</v>
      </c>
      <c r="T1099" s="11" t="s">
        <v>8333</v>
      </c>
      <c r="U1099" s="11" t="s">
        <v>8334</v>
      </c>
    </row>
    <row r="1100" spans="1:21" ht="28.5" x14ac:dyDescent="0.45">
      <c r="A1100" s="11">
        <v>1098</v>
      </c>
      <c r="B1100" s="16" t="s">
        <v>1099</v>
      </c>
      <c r="C1100" s="16" t="s">
        <v>5208</v>
      </c>
      <c r="D1100" s="23">
        <v>25000</v>
      </c>
      <c r="E1100" s="23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7">
        <f t="shared" si="85"/>
        <v>41742.554340277777</v>
      </c>
      <c r="K1100" s="11">
        <v>1394821095</v>
      </c>
      <c r="L1100" s="17">
        <f t="shared" si="86"/>
        <v>41712.554340277777</v>
      </c>
      <c r="M1100" s="21">
        <f t="shared" si="87"/>
        <v>30</v>
      </c>
      <c r="N1100" s="11" t="b">
        <v>0</v>
      </c>
      <c r="O1100" s="11">
        <v>22</v>
      </c>
      <c r="P1100" s="11" t="b">
        <v>0</v>
      </c>
      <c r="Q1100" s="11" t="s">
        <v>8282</v>
      </c>
      <c r="R1100" s="18">
        <f t="shared" si="88"/>
        <v>7.2120000000000004E-2</v>
      </c>
      <c r="S1100" s="19">
        <f t="shared" si="89"/>
        <v>81.954545454545453</v>
      </c>
      <c r="T1100" s="11" t="s">
        <v>8333</v>
      </c>
      <c r="U1100" s="11" t="s">
        <v>8334</v>
      </c>
    </row>
    <row r="1101" spans="1:21" ht="42.75" x14ac:dyDescent="0.45">
      <c r="A1101" s="11">
        <v>1099</v>
      </c>
      <c r="B1101" s="16" t="s">
        <v>1100</v>
      </c>
      <c r="C1101" s="16" t="s">
        <v>5209</v>
      </c>
      <c r="D1101" s="23">
        <v>5000</v>
      </c>
      <c r="E1101" s="23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7">
        <f t="shared" si="85"/>
        <v>42137.628101851849</v>
      </c>
      <c r="K1101" s="11">
        <v>1428955468</v>
      </c>
      <c r="L1101" s="17">
        <f t="shared" si="86"/>
        <v>42107.628101851849</v>
      </c>
      <c r="M1101" s="21">
        <f t="shared" si="87"/>
        <v>30</v>
      </c>
      <c r="N1101" s="11" t="b">
        <v>0</v>
      </c>
      <c r="O1101" s="11">
        <v>1</v>
      </c>
      <c r="P1101" s="11" t="b">
        <v>0</v>
      </c>
      <c r="Q1101" s="11" t="s">
        <v>8282</v>
      </c>
      <c r="R1101" s="18">
        <f t="shared" si="88"/>
        <v>5.0000000000000001E-3</v>
      </c>
      <c r="S1101" s="19">
        <f t="shared" si="89"/>
        <v>25</v>
      </c>
      <c r="T1101" s="11" t="s">
        <v>8333</v>
      </c>
      <c r="U1101" s="11" t="s">
        <v>8334</v>
      </c>
    </row>
    <row r="1102" spans="1:21" ht="42.75" x14ac:dyDescent="0.45">
      <c r="A1102" s="11">
        <v>1100</v>
      </c>
      <c r="B1102" s="16" t="s">
        <v>1101</v>
      </c>
      <c r="C1102" s="16" t="s">
        <v>5210</v>
      </c>
      <c r="D1102" s="23">
        <v>4000</v>
      </c>
      <c r="E1102" s="23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7">
        <f t="shared" si="85"/>
        <v>42413.902442129627</v>
      </c>
      <c r="K1102" s="11">
        <v>1452825571</v>
      </c>
      <c r="L1102" s="17">
        <f t="shared" si="86"/>
        <v>42383.902442129627</v>
      </c>
      <c r="M1102" s="21">
        <f t="shared" si="87"/>
        <v>30</v>
      </c>
      <c r="N1102" s="11" t="b">
        <v>0</v>
      </c>
      <c r="O1102" s="11">
        <v>10</v>
      </c>
      <c r="P1102" s="11" t="b">
        <v>0</v>
      </c>
      <c r="Q1102" s="11" t="s">
        <v>8282</v>
      </c>
      <c r="R1102" s="18">
        <f t="shared" si="88"/>
        <v>2.5000000000000001E-2</v>
      </c>
      <c r="S1102" s="19">
        <f t="shared" si="89"/>
        <v>10</v>
      </c>
      <c r="T1102" s="11" t="s">
        <v>8333</v>
      </c>
      <c r="U1102" s="11" t="s">
        <v>8334</v>
      </c>
    </row>
    <row r="1103" spans="1:21" ht="28.5" x14ac:dyDescent="0.45">
      <c r="A1103" s="11">
        <v>1101</v>
      </c>
      <c r="B1103" s="16" t="s">
        <v>1102</v>
      </c>
      <c r="C1103" s="16" t="s">
        <v>5211</v>
      </c>
      <c r="D1103" s="23">
        <v>100000</v>
      </c>
      <c r="E1103" s="23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7">
        <f t="shared" si="85"/>
        <v>42565.549999999996</v>
      </c>
      <c r="K1103" s="11">
        <v>1466188338</v>
      </c>
      <c r="L1103" s="17">
        <f t="shared" si="86"/>
        <v>42538.564097222225</v>
      </c>
      <c r="M1103" s="21">
        <f t="shared" si="87"/>
        <v>26.985902777771116</v>
      </c>
      <c r="N1103" s="11" t="b">
        <v>0</v>
      </c>
      <c r="O1103" s="11">
        <v>6</v>
      </c>
      <c r="P1103" s="11" t="b">
        <v>0</v>
      </c>
      <c r="Q1103" s="11" t="s">
        <v>8282</v>
      </c>
      <c r="R1103" s="18">
        <f t="shared" si="88"/>
        <v>4.0999999999999999E-4</v>
      </c>
      <c r="S1103" s="19">
        <f t="shared" si="89"/>
        <v>6.833333333333333</v>
      </c>
      <c r="T1103" s="11" t="s">
        <v>8333</v>
      </c>
      <c r="U1103" s="11" t="s">
        <v>8334</v>
      </c>
    </row>
    <row r="1104" spans="1:21" ht="42.75" x14ac:dyDescent="0.45">
      <c r="A1104" s="11">
        <v>1102</v>
      </c>
      <c r="B1104" s="16" t="s">
        <v>1103</v>
      </c>
      <c r="C1104" s="16" t="s">
        <v>5212</v>
      </c>
      <c r="D1104" s="23">
        <v>8000</v>
      </c>
      <c r="E1104" s="23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7">
        <f t="shared" si="85"/>
        <v>41617.040972222218</v>
      </c>
      <c r="K1104" s="11">
        <v>1383095125</v>
      </c>
      <c r="L1104" s="17">
        <f t="shared" si="86"/>
        <v>41576.837094907409</v>
      </c>
      <c r="M1104" s="21">
        <f t="shared" si="87"/>
        <v>40.203877314808778</v>
      </c>
      <c r="N1104" s="11" t="b">
        <v>0</v>
      </c>
      <c r="O1104" s="11">
        <v>24</v>
      </c>
      <c r="P1104" s="11" t="b">
        <v>0</v>
      </c>
      <c r="Q1104" s="11" t="s">
        <v>8282</v>
      </c>
      <c r="R1104" s="18">
        <f t="shared" si="88"/>
        <v>5.3124999999999999E-2</v>
      </c>
      <c r="S1104" s="19">
        <f t="shared" si="89"/>
        <v>17.708333333333332</v>
      </c>
      <c r="T1104" s="11" t="s">
        <v>8333</v>
      </c>
      <c r="U1104" s="11" t="s">
        <v>8334</v>
      </c>
    </row>
    <row r="1105" spans="1:21" ht="42.75" x14ac:dyDescent="0.45">
      <c r="A1105" s="11">
        <v>1103</v>
      </c>
      <c r="B1105" s="16" t="s">
        <v>1104</v>
      </c>
      <c r="C1105" s="16" t="s">
        <v>5213</v>
      </c>
      <c r="D1105" s="23">
        <v>15000</v>
      </c>
      <c r="E1105" s="23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7">
        <f t="shared" si="85"/>
        <v>42539.013773148145</v>
      </c>
      <c r="K1105" s="11">
        <v>1461043190</v>
      </c>
      <c r="L1105" s="17">
        <f t="shared" si="86"/>
        <v>42479.013773148145</v>
      </c>
      <c r="M1105" s="21">
        <f t="shared" si="87"/>
        <v>60</v>
      </c>
      <c r="N1105" s="11" t="b">
        <v>0</v>
      </c>
      <c r="O1105" s="11">
        <v>15</v>
      </c>
      <c r="P1105" s="11" t="b">
        <v>0</v>
      </c>
      <c r="Q1105" s="11" t="s">
        <v>8282</v>
      </c>
      <c r="R1105" s="18">
        <f t="shared" si="88"/>
        <v>1.6199999999999999E-2</v>
      </c>
      <c r="S1105" s="19">
        <f t="shared" si="89"/>
        <v>16.2</v>
      </c>
      <c r="T1105" s="11" t="s">
        <v>8333</v>
      </c>
      <c r="U1105" s="11" t="s">
        <v>8334</v>
      </c>
    </row>
    <row r="1106" spans="1:21" ht="42.75" x14ac:dyDescent="0.45">
      <c r="A1106" s="11">
        <v>1104</v>
      </c>
      <c r="B1106" s="16" t="s">
        <v>1105</v>
      </c>
      <c r="C1106" s="16" t="s">
        <v>5214</v>
      </c>
      <c r="D1106" s="23">
        <v>60000</v>
      </c>
      <c r="E1106" s="23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7">
        <f t="shared" si="85"/>
        <v>41801.201631944445</v>
      </c>
      <c r="K1106" s="11">
        <v>1399888221</v>
      </c>
      <c r="L1106" s="17">
        <f t="shared" si="86"/>
        <v>41771.201631944445</v>
      </c>
      <c r="M1106" s="21">
        <f t="shared" si="87"/>
        <v>30</v>
      </c>
      <c r="N1106" s="11" t="b">
        <v>0</v>
      </c>
      <c r="O1106" s="11">
        <v>37</v>
      </c>
      <c r="P1106" s="11" t="b">
        <v>0</v>
      </c>
      <c r="Q1106" s="11" t="s">
        <v>8282</v>
      </c>
      <c r="R1106" s="18">
        <f t="shared" si="88"/>
        <v>4.9516666666666667E-2</v>
      </c>
      <c r="S1106" s="19">
        <f t="shared" si="89"/>
        <v>80.297297297297291</v>
      </c>
      <c r="T1106" s="11" t="s">
        <v>8333</v>
      </c>
      <c r="U1106" s="11" t="s">
        <v>8334</v>
      </c>
    </row>
    <row r="1107" spans="1:21" ht="42.75" x14ac:dyDescent="0.45">
      <c r="A1107" s="11">
        <v>1105</v>
      </c>
      <c r="B1107" s="16" t="s">
        <v>1106</v>
      </c>
      <c r="C1107" s="16" t="s">
        <v>5215</v>
      </c>
      <c r="D1107" s="23">
        <v>900000</v>
      </c>
      <c r="E1107" s="23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7">
        <f t="shared" si="85"/>
        <v>41721.885729166665</v>
      </c>
      <c r="K1107" s="11">
        <v>1393038927</v>
      </c>
      <c r="L1107" s="17">
        <f t="shared" si="86"/>
        <v>41691.927395833329</v>
      </c>
      <c r="M1107" s="21">
        <f t="shared" si="87"/>
        <v>29.958333333335759</v>
      </c>
      <c r="N1107" s="11" t="b">
        <v>0</v>
      </c>
      <c r="O1107" s="11">
        <v>20</v>
      </c>
      <c r="P1107" s="11" t="b">
        <v>0</v>
      </c>
      <c r="Q1107" s="11" t="s">
        <v>8282</v>
      </c>
      <c r="R1107" s="18">
        <f t="shared" si="88"/>
        <v>1.5900000000000001E-3</v>
      </c>
      <c r="S1107" s="19">
        <f t="shared" si="89"/>
        <v>71.55</v>
      </c>
      <c r="T1107" s="11" t="s">
        <v>8333</v>
      </c>
      <c r="U1107" s="11" t="s">
        <v>8334</v>
      </c>
    </row>
    <row r="1108" spans="1:21" ht="42.75" x14ac:dyDescent="0.45">
      <c r="A1108" s="11">
        <v>1106</v>
      </c>
      <c r="B1108" s="16" t="s">
        <v>1107</v>
      </c>
      <c r="C1108" s="16" t="s">
        <v>5216</v>
      </c>
      <c r="D1108" s="23">
        <v>400</v>
      </c>
      <c r="E1108" s="23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7">
        <f t="shared" si="85"/>
        <v>41003.490451388883</v>
      </c>
      <c r="K1108" s="11">
        <v>1330969575</v>
      </c>
      <c r="L1108" s="17">
        <f t="shared" si="86"/>
        <v>40973.532118055555</v>
      </c>
      <c r="M1108" s="21">
        <f t="shared" si="87"/>
        <v>29.958333333328483</v>
      </c>
      <c r="N1108" s="11" t="b">
        <v>0</v>
      </c>
      <c r="O1108" s="11">
        <v>7</v>
      </c>
      <c r="P1108" s="11" t="b">
        <v>0</v>
      </c>
      <c r="Q1108" s="11" t="s">
        <v>8282</v>
      </c>
      <c r="R1108" s="18">
        <f t="shared" si="88"/>
        <v>0.41249999999999998</v>
      </c>
      <c r="S1108" s="19">
        <f t="shared" si="89"/>
        <v>23.571428571428573</v>
      </c>
      <c r="T1108" s="11" t="s">
        <v>8333</v>
      </c>
      <c r="U1108" s="11" t="s">
        <v>8334</v>
      </c>
    </row>
    <row r="1109" spans="1:21" ht="57" x14ac:dyDescent="0.45">
      <c r="A1109" s="11">
        <v>1107</v>
      </c>
      <c r="B1109" s="16" t="s">
        <v>1108</v>
      </c>
      <c r="C1109" s="16" t="s">
        <v>5217</v>
      </c>
      <c r="D1109" s="23">
        <v>10000</v>
      </c>
      <c r="E1109" s="23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7">
        <f t="shared" si="85"/>
        <v>41843.653055555551</v>
      </c>
      <c r="K1109" s="11">
        <v>1403556024</v>
      </c>
      <c r="L1109" s="17">
        <f t="shared" si="86"/>
        <v>41813.653055555551</v>
      </c>
      <c r="M1109" s="21">
        <f t="shared" si="87"/>
        <v>30</v>
      </c>
      <c r="N1109" s="11" t="b">
        <v>0</v>
      </c>
      <c r="O1109" s="11">
        <v>0</v>
      </c>
      <c r="P1109" s="11" t="b">
        <v>0</v>
      </c>
      <c r="Q1109" s="11" t="s">
        <v>8282</v>
      </c>
      <c r="R1109" s="18">
        <f t="shared" si="88"/>
        <v>0</v>
      </c>
      <c r="S1109" s="19" t="e">
        <f t="shared" si="89"/>
        <v>#DIV/0!</v>
      </c>
      <c r="T1109" s="11" t="s">
        <v>8333</v>
      </c>
      <c r="U1109" s="11" t="s">
        <v>8334</v>
      </c>
    </row>
    <row r="1110" spans="1:21" ht="42.75" x14ac:dyDescent="0.45">
      <c r="A1110" s="11">
        <v>1108</v>
      </c>
      <c r="B1110" s="16" t="s">
        <v>1109</v>
      </c>
      <c r="C1110" s="16" t="s">
        <v>5218</v>
      </c>
      <c r="D1110" s="23">
        <v>25000</v>
      </c>
      <c r="E1110" s="23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7">
        <f t="shared" si="85"/>
        <v>41012.386979166666</v>
      </c>
      <c r="K1110" s="11">
        <v>1329146235</v>
      </c>
      <c r="L1110" s="17">
        <f t="shared" si="86"/>
        <v>40952.42864583333</v>
      </c>
      <c r="M1110" s="21">
        <f t="shared" si="87"/>
        <v>59.958333333335759</v>
      </c>
      <c r="N1110" s="11" t="b">
        <v>0</v>
      </c>
      <c r="O1110" s="11">
        <v>21</v>
      </c>
      <c r="P1110" s="11" t="b">
        <v>0</v>
      </c>
      <c r="Q1110" s="11" t="s">
        <v>8282</v>
      </c>
      <c r="R1110" s="18">
        <f t="shared" si="88"/>
        <v>2.93E-2</v>
      </c>
      <c r="S1110" s="19">
        <f t="shared" si="89"/>
        <v>34.88095238095238</v>
      </c>
      <c r="T1110" s="11" t="s">
        <v>8333</v>
      </c>
      <c r="U1110" s="11" t="s">
        <v>8334</v>
      </c>
    </row>
    <row r="1111" spans="1:21" ht="42.75" x14ac:dyDescent="0.45">
      <c r="A1111" s="11">
        <v>1109</v>
      </c>
      <c r="B1111" s="16" t="s">
        <v>1110</v>
      </c>
      <c r="C1111" s="16" t="s">
        <v>5219</v>
      </c>
      <c r="D1111" s="23">
        <v>10000</v>
      </c>
      <c r="E1111" s="23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7">
        <f t="shared" si="85"/>
        <v>42692.5855324074</v>
      </c>
      <c r="K1111" s="11">
        <v>1476900190</v>
      </c>
      <c r="L1111" s="17">
        <f t="shared" si="86"/>
        <v>42662.543865740743</v>
      </c>
      <c r="M1111" s="21">
        <f t="shared" si="87"/>
        <v>30.041666666656965</v>
      </c>
      <c r="N1111" s="11" t="b">
        <v>0</v>
      </c>
      <c r="O1111" s="11">
        <v>3</v>
      </c>
      <c r="P1111" s="11" t="b">
        <v>0</v>
      </c>
      <c r="Q1111" s="11" t="s">
        <v>8282</v>
      </c>
      <c r="R1111" s="18">
        <f t="shared" si="88"/>
        <v>4.4999999999999997E-3</v>
      </c>
      <c r="S1111" s="19">
        <f t="shared" si="89"/>
        <v>15</v>
      </c>
      <c r="T1111" s="11" t="s">
        <v>8333</v>
      </c>
      <c r="U1111" s="11" t="s">
        <v>8334</v>
      </c>
    </row>
    <row r="1112" spans="1:21" ht="42.75" x14ac:dyDescent="0.45">
      <c r="A1112" s="11">
        <v>1110</v>
      </c>
      <c r="B1112" s="16" t="s">
        <v>1111</v>
      </c>
      <c r="C1112" s="16" t="s">
        <v>5220</v>
      </c>
      <c r="D1112" s="23">
        <v>50000</v>
      </c>
      <c r="E1112" s="23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7">
        <f t="shared" si="85"/>
        <v>41250.72479166666</v>
      </c>
      <c r="K1112" s="11">
        <v>1352327022</v>
      </c>
      <c r="L1112" s="17">
        <f t="shared" si="86"/>
        <v>41220.72479166666</v>
      </c>
      <c r="M1112" s="21">
        <f t="shared" si="87"/>
        <v>30</v>
      </c>
      <c r="N1112" s="11" t="b">
        <v>0</v>
      </c>
      <c r="O1112" s="11">
        <v>11</v>
      </c>
      <c r="P1112" s="11" t="b">
        <v>0</v>
      </c>
      <c r="Q1112" s="11" t="s">
        <v>8282</v>
      </c>
      <c r="R1112" s="18">
        <f t="shared" si="88"/>
        <v>5.1000000000000004E-3</v>
      </c>
      <c r="S1112" s="19">
        <f t="shared" si="89"/>
        <v>23.181818181818183</v>
      </c>
      <c r="T1112" s="11" t="s">
        <v>8333</v>
      </c>
      <c r="U1112" s="11" t="s">
        <v>8334</v>
      </c>
    </row>
    <row r="1113" spans="1:21" ht="42.75" x14ac:dyDescent="0.45">
      <c r="A1113" s="11">
        <v>1111</v>
      </c>
      <c r="B1113" s="16" t="s">
        <v>1112</v>
      </c>
      <c r="C1113" s="16" t="s">
        <v>5221</v>
      </c>
      <c r="D1113" s="23">
        <v>2500</v>
      </c>
      <c r="E1113" s="23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7">
        <f t="shared" si="85"/>
        <v>42376.995254629626</v>
      </c>
      <c r="K1113" s="11">
        <v>1449636790</v>
      </c>
      <c r="L1113" s="17">
        <f t="shared" si="86"/>
        <v>42346.995254629626</v>
      </c>
      <c r="M1113" s="21">
        <f t="shared" si="87"/>
        <v>30</v>
      </c>
      <c r="N1113" s="11" t="b">
        <v>0</v>
      </c>
      <c r="O1113" s="11">
        <v>1</v>
      </c>
      <c r="P1113" s="11" t="b">
        <v>0</v>
      </c>
      <c r="Q1113" s="11" t="s">
        <v>8282</v>
      </c>
      <c r="R1113" s="18">
        <f t="shared" si="88"/>
        <v>4.0000000000000002E-4</v>
      </c>
      <c r="S1113" s="19">
        <f t="shared" si="89"/>
        <v>1</v>
      </c>
      <c r="T1113" s="11" t="s">
        <v>8333</v>
      </c>
      <c r="U1113" s="11" t="s">
        <v>8334</v>
      </c>
    </row>
    <row r="1114" spans="1:21" ht="42.75" x14ac:dyDescent="0.45">
      <c r="A1114" s="11">
        <v>1112</v>
      </c>
      <c r="B1114" s="16" t="s">
        <v>1113</v>
      </c>
      <c r="C1114" s="16" t="s">
        <v>5222</v>
      </c>
      <c r="D1114" s="23">
        <v>88000</v>
      </c>
      <c r="E1114" s="23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7">
        <f t="shared" si="85"/>
        <v>42023.145833333336</v>
      </c>
      <c r="K1114" s="11">
        <v>1416507211</v>
      </c>
      <c r="L1114" s="17">
        <f t="shared" si="86"/>
        <v>41963.551053240742</v>
      </c>
      <c r="M1114" s="21">
        <f t="shared" si="87"/>
        <v>59.594780092593282</v>
      </c>
      <c r="N1114" s="11" t="b">
        <v>0</v>
      </c>
      <c r="O1114" s="11">
        <v>312</v>
      </c>
      <c r="P1114" s="11" t="b">
        <v>0</v>
      </c>
      <c r="Q1114" s="11" t="s">
        <v>8282</v>
      </c>
      <c r="R1114" s="18">
        <f t="shared" si="88"/>
        <v>0.35537409090909089</v>
      </c>
      <c r="S1114" s="19">
        <f t="shared" si="89"/>
        <v>100.23371794871794</v>
      </c>
      <c r="T1114" s="11" t="s">
        <v>8333</v>
      </c>
      <c r="U1114" s="11" t="s">
        <v>8334</v>
      </c>
    </row>
    <row r="1115" spans="1:21" ht="42.75" x14ac:dyDescent="0.45">
      <c r="A1115" s="11">
        <v>1113</v>
      </c>
      <c r="B1115" s="16" t="s">
        <v>1114</v>
      </c>
      <c r="C1115" s="16" t="s">
        <v>5223</v>
      </c>
      <c r="D1115" s="23">
        <v>1000</v>
      </c>
      <c r="E1115" s="23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7">
        <f t="shared" si="85"/>
        <v>41865.768749999996</v>
      </c>
      <c r="K1115" s="11">
        <v>1405466820</v>
      </c>
      <c r="L1115" s="17">
        <f t="shared" si="86"/>
        <v>41835.768749999996</v>
      </c>
      <c r="M1115" s="21">
        <f t="shared" si="87"/>
        <v>30</v>
      </c>
      <c r="N1115" s="11" t="b">
        <v>0</v>
      </c>
      <c r="O1115" s="11">
        <v>1</v>
      </c>
      <c r="P1115" s="11" t="b">
        <v>0</v>
      </c>
      <c r="Q1115" s="11" t="s">
        <v>8282</v>
      </c>
      <c r="R1115" s="18">
        <f t="shared" si="88"/>
        <v>5.0000000000000001E-3</v>
      </c>
      <c r="S1115" s="19">
        <f t="shared" si="89"/>
        <v>5</v>
      </c>
      <c r="T1115" s="11" t="s">
        <v>8333</v>
      </c>
      <c r="U1115" s="11" t="s">
        <v>8334</v>
      </c>
    </row>
    <row r="1116" spans="1:21" ht="42.75" x14ac:dyDescent="0.45">
      <c r="A1116" s="11">
        <v>1114</v>
      </c>
      <c r="B1116" s="16" t="s">
        <v>1115</v>
      </c>
      <c r="C1116" s="16" t="s">
        <v>5224</v>
      </c>
      <c r="D1116" s="23">
        <v>6000</v>
      </c>
      <c r="E1116" s="23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7">
        <f t="shared" si="85"/>
        <v>41556.13758101852</v>
      </c>
      <c r="K1116" s="11">
        <v>1378714687</v>
      </c>
      <c r="L1116" s="17">
        <f t="shared" si="86"/>
        <v>41526.13758101852</v>
      </c>
      <c r="M1116" s="21">
        <f t="shared" si="87"/>
        <v>30</v>
      </c>
      <c r="N1116" s="11" t="b">
        <v>0</v>
      </c>
      <c r="O1116" s="11">
        <v>3</v>
      </c>
      <c r="P1116" s="11" t="b">
        <v>0</v>
      </c>
      <c r="Q1116" s="11" t="s">
        <v>8282</v>
      </c>
      <c r="R1116" s="18">
        <f t="shared" si="88"/>
        <v>1.6666666666666668E-3</v>
      </c>
      <c r="S1116" s="19">
        <f t="shared" si="89"/>
        <v>3.3333333333333335</v>
      </c>
      <c r="T1116" s="11" t="s">
        <v>8333</v>
      </c>
      <c r="U1116" s="11" t="s">
        <v>8334</v>
      </c>
    </row>
    <row r="1117" spans="1:21" ht="42.75" x14ac:dyDescent="0.45">
      <c r="A1117" s="11">
        <v>1115</v>
      </c>
      <c r="B1117" s="16" t="s">
        <v>1116</v>
      </c>
      <c r="C1117" s="16" t="s">
        <v>5225</v>
      </c>
      <c r="D1117" s="23">
        <v>40000</v>
      </c>
      <c r="E1117" s="23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7">
        <f t="shared" si="85"/>
        <v>42459.445543981477</v>
      </c>
      <c r="K1117" s="11">
        <v>1456764095</v>
      </c>
      <c r="L1117" s="17">
        <f t="shared" si="86"/>
        <v>42429.487210648142</v>
      </c>
      <c r="M1117" s="21">
        <f t="shared" si="87"/>
        <v>29.958333333335759</v>
      </c>
      <c r="N1117" s="11" t="b">
        <v>0</v>
      </c>
      <c r="O1117" s="11">
        <v>4</v>
      </c>
      <c r="P1117" s="11" t="b">
        <v>0</v>
      </c>
      <c r="Q1117" s="11" t="s">
        <v>8282</v>
      </c>
      <c r="R1117" s="18">
        <f t="shared" si="88"/>
        <v>1.325E-3</v>
      </c>
      <c r="S1117" s="19">
        <f t="shared" si="89"/>
        <v>13.25</v>
      </c>
      <c r="T1117" s="11" t="s">
        <v>8333</v>
      </c>
      <c r="U1117" s="11" t="s">
        <v>8334</v>
      </c>
    </row>
    <row r="1118" spans="1:21" ht="28.5" x14ac:dyDescent="0.45">
      <c r="A1118" s="11">
        <v>1116</v>
      </c>
      <c r="B1118" s="16" t="s">
        <v>1117</v>
      </c>
      <c r="C1118" s="16" t="s">
        <v>5226</v>
      </c>
      <c r="D1118" s="23">
        <v>500000</v>
      </c>
      <c r="E1118" s="23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7">
        <f t="shared" si="85"/>
        <v>41069.638981481483</v>
      </c>
      <c r="K1118" s="11">
        <v>1334089208</v>
      </c>
      <c r="L1118" s="17">
        <f t="shared" si="86"/>
        <v>41009.638981481483</v>
      </c>
      <c r="M1118" s="21">
        <f t="shared" si="87"/>
        <v>60</v>
      </c>
      <c r="N1118" s="11" t="b">
        <v>0</v>
      </c>
      <c r="O1118" s="11">
        <v>10</v>
      </c>
      <c r="P1118" s="11" t="b">
        <v>0</v>
      </c>
      <c r="Q1118" s="11" t="s">
        <v>8282</v>
      </c>
      <c r="R1118" s="18">
        <f t="shared" si="88"/>
        <v>3.5704000000000004E-4</v>
      </c>
      <c r="S1118" s="19">
        <f t="shared" si="89"/>
        <v>17.852</v>
      </c>
      <c r="T1118" s="11" t="s">
        <v>8333</v>
      </c>
      <c r="U1118" s="11" t="s">
        <v>8334</v>
      </c>
    </row>
    <row r="1119" spans="1:21" ht="42.75" x14ac:dyDescent="0.45">
      <c r="A1119" s="11">
        <v>1117</v>
      </c>
      <c r="B1119" s="16" t="s">
        <v>1118</v>
      </c>
      <c r="C1119" s="16" t="s">
        <v>5227</v>
      </c>
      <c r="D1119" s="23">
        <v>1000</v>
      </c>
      <c r="E1119" s="23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7">
        <f t="shared" si="85"/>
        <v>42363.390196759261</v>
      </c>
      <c r="K1119" s="11">
        <v>1448461313</v>
      </c>
      <c r="L1119" s="17">
        <f t="shared" si="86"/>
        <v>42333.390196759261</v>
      </c>
      <c r="M1119" s="21">
        <f t="shared" si="87"/>
        <v>30</v>
      </c>
      <c r="N1119" s="11" t="b">
        <v>0</v>
      </c>
      <c r="O1119" s="11">
        <v>8</v>
      </c>
      <c r="P1119" s="11" t="b">
        <v>0</v>
      </c>
      <c r="Q1119" s="11" t="s">
        <v>8282</v>
      </c>
      <c r="R1119" s="18">
        <f t="shared" si="88"/>
        <v>8.3000000000000004E-2</v>
      </c>
      <c r="S1119" s="19">
        <f t="shared" si="89"/>
        <v>10.375</v>
      </c>
      <c r="T1119" s="11" t="s">
        <v>8333</v>
      </c>
      <c r="U1119" s="11" t="s">
        <v>8334</v>
      </c>
    </row>
    <row r="1120" spans="1:21" ht="42.75" x14ac:dyDescent="0.45">
      <c r="A1120" s="11">
        <v>1118</v>
      </c>
      <c r="B1120" s="16" t="s">
        <v>1119</v>
      </c>
      <c r="C1120" s="16" t="s">
        <v>5228</v>
      </c>
      <c r="D1120" s="23">
        <v>4500</v>
      </c>
      <c r="E1120" s="23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7">
        <f t="shared" si="85"/>
        <v>41733.91642361111</v>
      </c>
      <c r="K1120" s="11">
        <v>1394078379</v>
      </c>
      <c r="L1120" s="17">
        <f t="shared" si="86"/>
        <v>41703.958090277774</v>
      </c>
      <c r="M1120" s="21">
        <f t="shared" si="87"/>
        <v>29.958333333335759</v>
      </c>
      <c r="N1120" s="11" t="b">
        <v>0</v>
      </c>
      <c r="O1120" s="11">
        <v>3</v>
      </c>
      <c r="P1120" s="11" t="b">
        <v>0</v>
      </c>
      <c r="Q1120" s="11" t="s">
        <v>8282</v>
      </c>
      <c r="R1120" s="18">
        <f t="shared" si="88"/>
        <v>2.4222222222222221E-2</v>
      </c>
      <c r="S1120" s="19">
        <f t="shared" si="89"/>
        <v>36.333333333333336</v>
      </c>
      <c r="T1120" s="11" t="s">
        <v>8333</v>
      </c>
      <c r="U1120" s="11" t="s">
        <v>8334</v>
      </c>
    </row>
    <row r="1121" spans="1:21" ht="42.75" x14ac:dyDescent="0.45">
      <c r="A1121" s="11">
        <v>1119</v>
      </c>
      <c r="B1121" s="16" t="s">
        <v>1120</v>
      </c>
      <c r="C1121" s="16" t="s">
        <v>5229</v>
      </c>
      <c r="D1121" s="23">
        <v>2100</v>
      </c>
      <c r="E1121" s="23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7">
        <f t="shared" si="85"/>
        <v>41735.584074074075</v>
      </c>
      <c r="K1121" s="11">
        <v>1395687664</v>
      </c>
      <c r="L1121" s="17">
        <f t="shared" si="86"/>
        <v>41722.584074074075</v>
      </c>
      <c r="M1121" s="21">
        <f t="shared" si="87"/>
        <v>13</v>
      </c>
      <c r="N1121" s="11" t="b">
        <v>0</v>
      </c>
      <c r="O1121" s="11">
        <v>1</v>
      </c>
      <c r="P1121" s="11" t="b">
        <v>0</v>
      </c>
      <c r="Q1121" s="11" t="s">
        <v>8282</v>
      </c>
      <c r="R1121" s="18">
        <f t="shared" si="88"/>
        <v>2.3809523809523812E-3</v>
      </c>
      <c r="S1121" s="19">
        <f t="shared" si="89"/>
        <v>5</v>
      </c>
      <c r="T1121" s="11" t="s">
        <v>8333</v>
      </c>
      <c r="U1121" s="11" t="s">
        <v>8334</v>
      </c>
    </row>
    <row r="1122" spans="1:21" ht="42.75" x14ac:dyDescent="0.45">
      <c r="A1122" s="11">
        <v>1120</v>
      </c>
      <c r="B1122" s="16" t="s">
        <v>1121</v>
      </c>
      <c r="C1122" s="16" t="s">
        <v>5230</v>
      </c>
      <c r="D1122" s="23">
        <v>25000</v>
      </c>
      <c r="E1122" s="23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7">
        <f t="shared" si="85"/>
        <v>40844.664351851847</v>
      </c>
      <c r="K1122" s="11">
        <v>1315947400</v>
      </c>
      <c r="L1122" s="17">
        <f t="shared" si="86"/>
        <v>40799.664351851847</v>
      </c>
      <c r="M1122" s="21">
        <f t="shared" si="87"/>
        <v>45</v>
      </c>
      <c r="N1122" s="11" t="b">
        <v>0</v>
      </c>
      <c r="O1122" s="11">
        <v>0</v>
      </c>
      <c r="P1122" s="11" t="b">
        <v>0</v>
      </c>
      <c r="Q1122" s="11" t="s">
        <v>8282</v>
      </c>
      <c r="R1122" s="18">
        <f t="shared" si="88"/>
        <v>0</v>
      </c>
      <c r="S1122" s="19" t="e">
        <f t="shared" si="89"/>
        <v>#DIV/0!</v>
      </c>
      <c r="T1122" s="11" t="s">
        <v>8333</v>
      </c>
      <c r="U1122" s="11" t="s">
        <v>8334</v>
      </c>
    </row>
    <row r="1123" spans="1:21" ht="42.75" x14ac:dyDescent="0.45">
      <c r="A1123" s="11">
        <v>1121</v>
      </c>
      <c r="B1123" s="16" t="s">
        <v>1122</v>
      </c>
      <c r="C1123" s="16" t="s">
        <v>5231</v>
      </c>
      <c r="D1123" s="23">
        <v>250000</v>
      </c>
      <c r="E1123" s="23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7">
        <f t="shared" si="85"/>
        <v>42442.684212962959</v>
      </c>
      <c r="K1123" s="11">
        <v>1455315916</v>
      </c>
      <c r="L1123" s="17">
        <f t="shared" si="86"/>
        <v>42412.72587962963</v>
      </c>
      <c r="M1123" s="21">
        <f t="shared" si="87"/>
        <v>29.958333333328483</v>
      </c>
      <c r="N1123" s="11" t="b">
        <v>0</v>
      </c>
      <c r="O1123" s="11">
        <v>5</v>
      </c>
      <c r="P1123" s="11" t="b">
        <v>0</v>
      </c>
      <c r="Q1123" s="11" t="s">
        <v>8282</v>
      </c>
      <c r="R1123" s="18">
        <f t="shared" si="88"/>
        <v>1.16E-4</v>
      </c>
      <c r="S1123" s="19">
        <f t="shared" si="89"/>
        <v>5.8</v>
      </c>
      <c r="T1123" s="11" t="s">
        <v>8333</v>
      </c>
      <c r="U1123" s="11" t="s">
        <v>8334</v>
      </c>
    </row>
    <row r="1124" spans="1:21" ht="42.75" x14ac:dyDescent="0.45">
      <c r="A1124" s="11">
        <v>1122</v>
      </c>
      <c r="B1124" s="16" t="s">
        <v>1123</v>
      </c>
      <c r="C1124" s="16" t="s">
        <v>5232</v>
      </c>
      <c r="D1124" s="23">
        <v>3200</v>
      </c>
      <c r="E1124" s="23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7">
        <f t="shared" si="85"/>
        <v>41424.495659722219</v>
      </c>
      <c r="K1124" s="11">
        <v>1368723225</v>
      </c>
      <c r="L1124" s="17">
        <f t="shared" si="86"/>
        <v>41410.495659722219</v>
      </c>
      <c r="M1124" s="21">
        <f t="shared" si="87"/>
        <v>14</v>
      </c>
      <c r="N1124" s="11" t="b">
        <v>0</v>
      </c>
      <c r="O1124" s="11">
        <v>0</v>
      </c>
      <c r="P1124" s="11" t="b">
        <v>0</v>
      </c>
      <c r="Q1124" s="11" t="s">
        <v>8282</v>
      </c>
      <c r="R1124" s="18">
        <f t="shared" si="88"/>
        <v>0</v>
      </c>
      <c r="S1124" s="19" t="e">
        <f t="shared" si="89"/>
        <v>#DIV/0!</v>
      </c>
      <c r="T1124" s="11" t="s">
        <v>8333</v>
      </c>
      <c r="U1124" s="11" t="s">
        <v>8334</v>
      </c>
    </row>
    <row r="1125" spans="1:21" ht="42.75" x14ac:dyDescent="0.45">
      <c r="A1125" s="11">
        <v>1123</v>
      </c>
      <c r="B1125" s="16" t="s">
        <v>1124</v>
      </c>
      <c r="C1125" s="16" t="s">
        <v>5233</v>
      </c>
      <c r="D1125" s="23">
        <v>5000</v>
      </c>
      <c r="E1125" s="23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7">
        <f t="shared" si="85"/>
        <v>41748.315370370365</v>
      </c>
      <c r="K1125" s="11">
        <v>1395318848</v>
      </c>
      <c r="L1125" s="17">
        <f t="shared" si="86"/>
        <v>41718.315370370365</v>
      </c>
      <c r="M1125" s="21">
        <f t="shared" si="87"/>
        <v>30</v>
      </c>
      <c r="N1125" s="11" t="b">
        <v>0</v>
      </c>
      <c r="O1125" s="11">
        <v>3</v>
      </c>
      <c r="P1125" s="11" t="b">
        <v>0</v>
      </c>
      <c r="Q1125" s="11" t="s">
        <v>8282</v>
      </c>
      <c r="R1125" s="18">
        <f t="shared" si="88"/>
        <v>2.2000000000000001E-3</v>
      </c>
      <c r="S1125" s="19">
        <f t="shared" si="89"/>
        <v>3.6666666666666665</v>
      </c>
      <c r="T1125" s="11" t="s">
        <v>8333</v>
      </c>
      <c r="U1125" s="11" t="s">
        <v>8334</v>
      </c>
    </row>
    <row r="1126" spans="1:21" ht="42.75" x14ac:dyDescent="0.45">
      <c r="A1126" s="11">
        <v>1124</v>
      </c>
      <c r="B1126" s="16" t="s">
        <v>1125</v>
      </c>
      <c r="C1126" s="16" t="s">
        <v>5234</v>
      </c>
      <c r="D1126" s="23">
        <v>90000</v>
      </c>
      <c r="E1126" s="23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7">
        <f t="shared" si="85"/>
        <v>42124.458923611113</v>
      </c>
      <c r="K1126" s="11">
        <v>1427817651</v>
      </c>
      <c r="L1126" s="17">
        <f t="shared" si="86"/>
        <v>42094.458923611113</v>
      </c>
      <c r="M1126" s="21">
        <f t="shared" si="87"/>
        <v>30</v>
      </c>
      <c r="N1126" s="11" t="b">
        <v>0</v>
      </c>
      <c r="O1126" s="11">
        <v>7</v>
      </c>
      <c r="P1126" s="11" t="b">
        <v>0</v>
      </c>
      <c r="Q1126" s="11" t="s">
        <v>8283</v>
      </c>
      <c r="R1126" s="18">
        <f t="shared" si="88"/>
        <v>4.7222222222222223E-3</v>
      </c>
      <c r="S1126" s="19">
        <f t="shared" si="89"/>
        <v>60.714285714285715</v>
      </c>
      <c r="T1126" s="11" t="s">
        <v>8333</v>
      </c>
      <c r="U1126" s="11" t="s">
        <v>8335</v>
      </c>
    </row>
    <row r="1127" spans="1:21" ht="42.75" x14ac:dyDescent="0.45">
      <c r="A1127" s="11">
        <v>1125</v>
      </c>
      <c r="B1127" s="16" t="s">
        <v>1126</v>
      </c>
      <c r="C1127" s="16" t="s">
        <v>5235</v>
      </c>
      <c r="D1127" s="23">
        <v>3000</v>
      </c>
      <c r="E1127" s="23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7">
        <f t="shared" si="85"/>
        <v>42272.415856481479</v>
      </c>
      <c r="K1127" s="11">
        <v>1438009130</v>
      </c>
      <c r="L1127" s="17">
        <f t="shared" si="86"/>
        <v>42212.415856481479</v>
      </c>
      <c r="M1127" s="21">
        <f t="shared" si="87"/>
        <v>60</v>
      </c>
      <c r="N1127" s="11" t="b">
        <v>0</v>
      </c>
      <c r="O1127" s="11">
        <v>0</v>
      </c>
      <c r="P1127" s="11" t="b">
        <v>0</v>
      </c>
      <c r="Q1127" s="11" t="s">
        <v>8283</v>
      </c>
      <c r="R1127" s="18">
        <f t="shared" si="88"/>
        <v>0</v>
      </c>
      <c r="S1127" s="19" t="e">
        <f t="shared" si="89"/>
        <v>#DIV/0!</v>
      </c>
      <c r="T1127" s="11" t="s">
        <v>8333</v>
      </c>
      <c r="U1127" s="11" t="s">
        <v>8335</v>
      </c>
    </row>
    <row r="1128" spans="1:21" ht="42.75" x14ac:dyDescent="0.45">
      <c r="A1128" s="11">
        <v>1126</v>
      </c>
      <c r="B1128" s="16" t="s">
        <v>1127</v>
      </c>
      <c r="C1128" s="16" t="s">
        <v>5236</v>
      </c>
      <c r="D1128" s="23">
        <v>2000</v>
      </c>
      <c r="E1128" s="23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7">
        <f t="shared" si="85"/>
        <v>42565.119143518517</v>
      </c>
      <c r="K1128" s="11">
        <v>1465890694</v>
      </c>
      <c r="L1128" s="17">
        <f t="shared" si="86"/>
        <v>42535.119143518517</v>
      </c>
      <c r="M1128" s="21">
        <f t="shared" si="87"/>
        <v>30</v>
      </c>
      <c r="N1128" s="11" t="b">
        <v>0</v>
      </c>
      <c r="O1128" s="11">
        <v>2</v>
      </c>
      <c r="P1128" s="11" t="b">
        <v>0</v>
      </c>
      <c r="Q1128" s="11" t="s">
        <v>8283</v>
      </c>
      <c r="R1128" s="18">
        <f t="shared" si="88"/>
        <v>5.0000000000000001E-3</v>
      </c>
      <c r="S1128" s="19">
        <f t="shared" si="89"/>
        <v>5</v>
      </c>
      <c r="T1128" s="11" t="s">
        <v>8333</v>
      </c>
      <c r="U1128" s="11" t="s">
        <v>8335</v>
      </c>
    </row>
    <row r="1129" spans="1:21" ht="57" x14ac:dyDescent="0.45">
      <c r="A1129" s="11">
        <v>1127</v>
      </c>
      <c r="B1129" s="16" t="s">
        <v>1128</v>
      </c>
      <c r="C1129" s="16" t="s">
        <v>5237</v>
      </c>
      <c r="D1129" s="23">
        <v>35000</v>
      </c>
      <c r="E1129" s="23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7">
        <f t="shared" si="85"/>
        <v>41957.687499999993</v>
      </c>
      <c r="K1129" s="11">
        <v>1413318600</v>
      </c>
      <c r="L1129" s="17">
        <f t="shared" si="86"/>
        <v>41926.645833333328</v>
      </c>
      <c r="M1129" s="21">
        <f t="shared" si="87"/>
        <v>31.041666666664241</v>
      </c>
      <c r="N1129" s="11" t="b">
        <v>0</v>
      </c>
      <c r="O1129" s="11">
        <v>23</v>
      </c>
      <c r="P1129" s="11" t="b">
        <v>0</v>
      </c>
      <c r="Q1129" s="11" t="s">
        <v>8283</v>
      </c>
      <c r="R1129" s="18">
        <f t="shared" si="88"/>
        <v>1.6714285714285713E-2</v>
      </c>
      <c r="S1129" s="19">
        <f t="shared" si="89"/>
        <v>25.434782608695652</v>
      </c>
      <c r="T1129" s="11" t="s">
        <v>8333</v>
      </c>
      <c r="U1129" s="11" t="s">
        <v>8335</v>
      </c>
    </row>
    <row r="1130" spans="1:21" x14ac:dyDescent="0.45">
      <c r="A1130" s="11">
        <v>1128</v>
      </c>
      <c r="B1130" s="16" t="s">
        <v>1129</v>
      </c>
      <c r="C1130" s="16" t="s">
        <v>5238</v>
      </c>
      <c r="D1130" s="23">
        <v>1000</v>
      </c>
      <c r="E1130" s="23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7">
        <f t="shared" si="85"/>
        <v>41858.441168981481</v>
      </c>
      <c r="K1130" s="11">
        <v>1404833717</v>
      </c>
      <c r="L1130" s="17">
        <f t="shared" si="86"/>
        <v>41828.441168981481</v>
      </c>
      <c r="M1130" s="21">
        <f t="shared" si="87"/>
        <v>30</v>
      </c>
      <c r="N1130" s="11" t="b">
        <v>0</v>
      </c>
      <c r="O1130" s="11">
        <v>1</v>
      </c>
      <c r="P1130" s="11" t="b">
        <v>0</v>
      </c>
      <c r="Q1130" s="11" t="s">
        <v>8283</v>
      </c>
      <c r="R1130" s="18">
        <f t="shared" si="88"/>
        <v>1E-3</v>
      </c>
      <c r="S1130" s="19">
        <f t="shared" si="89"/>
        <v>1</v>
      </c>
      <c r="T1130" s="11" t="s">
        <v>8333</v>
      </c>
      <c r="U1130" s="11" t="s">
        <v>8335</v>
      </c>
    </row>
    <row r="1131" spans="1:21" ht="42.75" x14ac:dyDescent="0.45">
      <c r="A1131" s="11">
        <v>1129</v>
      </c>
      <c r="B1131" s="16" t="s">
        <v>1130</v>
      </c>
      <c r="C1131" s="16" t="s">
        <v>5239</v>
      </c>
      <c r="D1131" s="23">
        <v>20000</v>
      </c>
      <c r="E1131" s="23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7">
        <f t="shared" si="85"/>
        <v>42526.056631944441</v>
      </c>
      <c r="K1131" s="11">
        <v>1462515693</v>
      </c>
      <c r="L1131" s="17">
        <f t="shared" si="86"/>
        <v>42496.056631944441</v>
      </c>
      <c r="M1131" s="21">
        <f t="shared" si="87"/>
        <v>30</v>
      </c>
      <c r="N1131" s="11" t="b">
        <v>0</v>
      </c>
      <c r="O1131" s="11">
        <v>2</v>
      </c>
      <c r="P1131" s="11" t="b">
        <v>0</v>
      </c>
      <c r="Q1131" s="11" t="s">
        <v>8283</v>
      </c>
      <c r="R1131" s="18">
        <f t="shared" si="88"/>
        <v>1.0499999999999999E-3</v>
      </c>
      <c r="S1131" s="19">
        <f t="shared" si="89"/>
        <v>10.5</v>
      </c>
      <c r="T1131" s="11" t="s">
        <v>8333</v>
      </c>
      <c r="U1131" s="11" t="s">
        <v>8335</v>
      </c>
    </row>
    <row r="1132" spans="1:21" ht="42.75" x14ac:dyDescent="0.45">
      <c r="A1132" s="11">
        <v>1130</v>
      </c>
      <c r="B1132" s="16" t="s">
        <v>1131</v>
      </c>
      <c r="C1132" s="16" t="s">
        <v>5240</v>
      </c>
      <c r="D1132" s="23">
        <v>5000</v>
      </c>
      <c r="E1132" s="23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7">
        <f t="shared" si="85"/>
        <v>41968.829861111109</v>
      </c>
      <c r="K1132" s="11">
        <v>1411775700</v>
      </c>
      <c r="L1132" s="17">
        <f t="shared" si="86"/>
        <v>41908.788194444445</v>
      </c>
      <c r="M1132" s="21">
        <f t="shared" si="87"/>
        <v>60.041666666664241</v>
      </c>
      <c r="N1132" s="11" t="b">
        <v>0</v>
      </c>
      <c r="O1132" s="11">
        <v>3</v>
      </c>
      <c r="P1132" s="11" t="b">
        <v>0</v>
      </c>
      <c r="Q1132" s="11" t="s">
        <v>8283</v>
      </c>
      <c r="R1132" s="18">
        <f t="shared" si="88"/>
        <v>2.2000000000000001E-3</v>
      </c>
      <c r="S1132" s="19">
        <f t="shared" si="89"/>
        <v>3.6666666666666665</v>
      </c>
      <c r="T1132" s="11" t="s">
        <v>8333</v>
      </c>
      <c r="U1132" s="11" t="s">
        <v>8335</v>
      </c>
    </row>
    <row r="1133" spans="1:21" ht="42.75" x14ac:dyDescent="0.45">
      <c r="A1133" s="11">
        <v>1131</v>
      </c>
      <c r="B1133" s="16" t="s">
        <v>1132</v>
      </c>
      <c r="C1133" s="16" t="s">
        <v>5241</v>
      </c>
      <c r="D1133" s="23">
        <v>40000</v>
      </c>
      <c r="E1133" s="23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7">
        <f t="shared" si="85"/>
        <v>42362.699861111112</v>
      </c>
      <c r="K1133" s="11">
        <v>1448401668</v>
      </c>
      <c r="L1133" s="17">
        <f t="shared" si="86"/>
        <v>42332.699861111112</v>
      </c>
      <c r="M1133" s="21">
        <f t="shared" si="87"/>
        <v>30</v>
      </c>
      <c r="N1133" s="11" t="b">
        <v>0</v>
      </c>
      <c r="O1133" s="11">
        <v>0</v>
      </c>
      <c r="P1133" s="11" t="b">
        <v>0</v>
      </c>
      <c r="Q1133" s="11" t="s">
        <v>8283</v>
      </c>
      <c r="R1133" s="18">
        <f t="shared" si="88"/>
        <v>0</v>
      </c>
      <c r="S1133" s="19" t="e">
        <f t="shared" si="89"/>
        <v>#DIV/0!</v>
      </c>
      <c r="T1133" s="11" t="s">
        <v>8333</v>
      </c>
      <c r="U1133" s="11" t="s">
        <v>8335</v>
      </c>
    </row>
    <row r="1134" spans="1:21" ht="42.75" x14ac:dyDescent="0.45">
      <c r="A1134" s="11">
        <v>1132</v>
      </c>
      <c r="B1134" s="16" t="s">
        <v>1133</v>
      </c>
      <c r="C1134" s="16" t="s">
        <v>5242</v>
      </c>
      <c r="D1134" s="23">
        <v>10000</v>
      </c>
      <c r="E1134" s="23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7">
        <f t="shared" si="85"/>
        <v>42735.907071759262</v>
      </c>
      <c r="K1134" s="11">
        <v>1480646771</v>
      </c>
      <c r="L1134" s="17">
        <f t="shared" si="86"/>
        <v>42705.907071759262</v>
      </c>
      <c r="M1134" s="21">
        <f t="shared" si="87"/>
        <v>30</v>
      </c>
      <c r="N1134" s="11" t="b">
        <v>0</v>
      </c>
      <c r="O1134" s="11">
        <v>13</v>
      </c>
      <c r="P1134" s="11" t="b">
        <v>0</v>
      </c>
      <c r="Q1134" s="11" t="s">
        <v>8283</v>
      </c>
      <c r="R1134" s="18">
        <f t="shared" si="88"/>
        <v>0.14380000000000001</v>
      </c>
      <c r="S1134" s="19">
        <f t="shared" si="89"/>
        <v>110.61538461538461</v>
      </c>
      <c r="T1134" s="11" t="s">
        <v>8333</v>
      </c>
      <c r="U1134" s="11" t="s">
        <v>8335</v>
      </c>
    </row>
    <row r="1135" spans="1:21" ht="42.75" x14ac:dyDescent="0.45">
      <c r="A1135" s="11">
        <v>1133</v>
      </c>
      <c r="B1135" s="16" t="s">
        <v>1134</v>
      </c>
      <c r="C1135" s="16" t="s">
        <v>5243</v>
      </c>
      <c r="D1135" s="23">
        <v>3000</v>
      </c>
      <c r="E1135" s="23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7">
        <f t="shared" si="85"/>
        <v>41851.198854166665</v>
      </c>
      <c r="K1135" s="11">
        <v>1404207981</v>
      </c>
      <c r="L1135" s="17">
        <f t="shared" si="86"/>
        <v>41821.198854166665</v>
      </c>
      <c r="M1135" s="21">
        <f t="shared" si="87"/>
        <v>30</v>
      </c>
      <c r="N1135" s="11" t="b">
        <v>0</v>
      </c>
      <c r="O1135" s="11">
        <v>1</v>
      </c>
      <c r="P1135" s="11" t="b">
        <v>0</v>
      </c>
      <c r="Q1135" s="11" t="s">
        <v>8283</v>
      </c>
      <c r="R1135" s="18">
        <f t="shared" si="88"/>
        <v>6.6666666666666671E-3</v>
      </c>
      <c r="S1135" s="19">
        <f t="shared" si="89"/>
        <v>20</v>
      </c>
      <c r="T1135" s="11" t="s">
        <v>8333</v>
      </c>
      <c r="U1135" s="11" t="s">
        <v>8335</v>
      </c>
    </row>
    <row r="1136" spans="1:21" ht="42.75" x14ac:dyDescent="0.45">
      <c r="A1136" s="11">
        <v>1134</v>
      </c>
      <c r="B1136" s="16" t="s">
        <v>1135</v>
      </c>
      <c r="C1136" s="16" t="s">
        <v>5244</v>
      </c>
      <c r="D1136" s="23">
        <v>25000</v>
      </c>
      <c r="E1136" s="23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7">
        <f t="shared" si="85"/>
        <v>41971.981249999997</v>
      </c>
      <c r="K1136" s="11">
        <v>1416034228</v>
      </c>
      <c r="L1136" s="17">
        <f t="shared" si="86"/>
        <v>41958.07671296296</v>
      </c>
      <c r="M1136" s="21">
        <f t="shared" si="87"/>
        <v>13.904537037036789</v>
      </c>
      <c r="N1136" s="11" t="b">
        <v>0</v>
      </c>
      <c r="O1136" s="11">
        <v>1</v>
      </c>
      <c r="P1136" s="11" t="b">
        <v>0</v>
      </c>
      <c r="Q1136" s="11" t="s">
        <v>8283</v>
      </c>
      <c r="R1136" s="18">
        <f t="shared" si="88"/>
        <v>4.0000000000000003E-5</v>
      </c>
      <c r="S1136" s="19">
        <f t="shared" si="89"/>
        <v>1</v>
      </c>
      <c r="T1136" s="11" t="s">
        <v>8333</v>
      </c>
      <c r="U1136" s="11" t="s">
        <v>8335</v>
      </c>
    </row>
    <row r="1137" spans="1:21" ht="57" x14ac:dyDescent="0.45">
      <c r="A1137" s="11">
        <v>1135</v>
      </c>
      <c r="B1137" s="16" t="s">
        <v>1136</v>
      </c>
      <c r="C1137" s="16" t="s">
        <v>5245</v>
      </c>
      <c r="D1137" s="23">
        <v>1000</v>
      </c>
      <c r="E1137" s="23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7">
        <f t="shared" si="85"/>
        <v>42588.781180555554</v>
      </c>
      <c r="K1137" s="11">
        <v>1467935094</v>
      </c>
      <c r="L1137" s="17">
        <f t="shared" si="86"/>
        <v>42558.781180555554</v>
      </c>
      <c r="M1137" s="21">
        <f t="shared" si="87"/>
        <v>30</v>
      </c>
      <c r="N1137" s="11" t="b">
        <v>0</v>
      </c>
      <c r="O1137" s="11">
        <v>1</v>
      </c>
      <c r="P1137" s="11" t="b">
        <v>0</v>
      </c>
      <c r="Q1137" s="11" t="s">
        <v>8283</v>
      </c>
      <c r="R1137" s="18">
        <f t="shared" si="88"/>
        <v>0.05</v>
      </c>
      <c r="S1137" s="19">
        <f t="shared" si="89"/>
        <v>50</v>
      </c>
      <c r="T1137" s="11" t="s">
        <v>8333</v>
      </c>
      <c r="U1137" s="11" t="s">
        <v>8335</v>
      </c>
    </row>
    <row r="1138" spans="1:21" ht="42.75" x14ac:dyDescent="0.45">
      <c r="A1138" s="11">
        <v>1136</v>
      </c>
      <c r="B1138" s="16" t="s">
        <v>1137</v>
      </c>
      <c r="C1138" s="16" t="s">
        <v>5246</v>
      </c>
      <c r="D1138" s="23">
        <v>4190</v>
      </c>
      <c r="E1138" s="23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7">
        <f t="shared" si="85"/>
        <v>42357.46329861111</v>
      </c>
      <c r="K1138" s="11">
        <v>1447949229</v>
      </c>
      <c r="L1138" s="17">
        <f t="shared" si="86"/>
        <v>42327.46329861111</v>
      </c>
      <c r="M1138" s="21">
        <f t="shared" si="87"/>
        <v>30</v>
      </c>
      <c r="N1138" s="11" t="b">
        <v>0</v>
      </c>
      <c r="O1138" s="11">
        <v>6</v>
      </c>
      <c r="P1138" s="11" t="b">
        <v>0</v>
      </c>
      <c r="Q1138" s="11" t="s">
        <v>8283</v>
      </c>
      <c r="R1138" s="18">
        <f t="shared" si="88"/>
        <v>6.4439140811455853E-2</v>
      </c>
      <c r="S1138" s="19">
        <f t="shared" si="89"/>
        <v>45</v>
      </c>
      <c r="T1138" s="11" t="s">
        <v>8333</v>
      </c>
      <c r="U1138" s="11" t="s">
        <v>8335</v>
      </c>
    </row>
    <row r="1139" spans="1:21" ht="42.75" x14ac:dyDescent="0.45">
      <c r="A1139" s="11">
        <v>1137</v>
      </c>
      <c r="B1139" s="16" t="s">
        <v>1138</v>
      </c>
      <c r="C1139" s="16" t="s">
        <v>5247</v>
      </c>
      <c r="D1139" s="23">
        <v>25000</v>
      </c>
      <c r="E1139" s="23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7">
        <f t="shared" si="85"/>
        <v>42483.611354166664</v>
      </c>
      <c r="K1139" s="11">
        <v>1458848421</v>
      </c>
      <c r="L1139" s="17">
        <f t="shared" si="86"/>
        <v>42453.611354166664</v>
      </c>
      <c r="M1139" s="21">
        <f t="shared" si="87"/>
        <v>30</v>
      </c>
      <c r="N1139" s="11" t="b">
        <v>0</v>
      </c>
      <c r="O1139" s="11">
        <v>39</v>
      </c>
      <c r="P1139" s="11" t="b">
        <v>0</v>
      </c>
      <c r="Q1139" s="11" t="s">
        <v>8283</v>
      </c>
      <c r="R1139" s="18">
        <f t="shared" si="88"/>
        <v>0.39500000000000002</v>
      </c>
      <c r="S1139" s="19">
        <f t="shared" si="89"/>
        <v>253.2051282051282</v>
      </c>
      <c r="T1139" s="11" t="s">
        <v>8333</v>
      </c>
      <c r="U1139" s="11" t="s">
        <v>8335</v>
      </c>
    </row>
    <row r="1140" spans="1:21" ht="42.75" x14ac:dyDescent="0.45">
      <c r="A1140" s="11">
        <v>1138</v>
      </c>
      <c r="B1140" s="16" t="s">
        <v>1139</v>
      </c>
      <c r="C1140" s="16" t="s">
        <v>5248</v>
      </c>
      <c r="D1140" s="23">
        <v>35000</v>
      </c>
      <c r="E1140" s="23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7">
        <f t="shared" si="85"/>
        <v>42756.698275462964</v>
      </c>
      <c r="K1140" s="11">
        <v>1483307131</v>
      </c>
      <c r="L1140" s="17">
        <f t="shared" si="86"/>
        <v>42736.698275462964</v>
      </c>
      <c r="M1140" s="21">
        <f t="shared" si="87"/>
        <v>20</v>
      </c>
      <c r="N1140" s="11" t="b">
        <v>0</v>
      </c>
      <c r="O1140" s="11">
        <v>4</v>
      </c>
      <c r="P1140" s="11" t="b">
        <v>0</v>
      </c>
      <c r="Q1140" s="11" t="s">
        <v>8283</v>
      </c>
      <c r="R1140" s="18">
        <f t="shared" si="88"/>
        <v>3.5714285714285713E-3</v>
      </c>
      <c r="S1140" s="19">
        <f t="shared" si="89"/>
        <v>31.25</v>
      </c>
      <c r="T1140" s="11" t="s">
        <v>8333</v>
      </c>
      <c r="U1140" s="11" t="s">
        <v>8335</v>
      </c>
    </row>
    <row r="1141" spans="1:21" ht="42.75" x14ac:dyDescent="0.45">
      <c r="A1141" s="11">
        <v>1139</v>
      </c>
      <c r="B1141" s="16" t="s">
        <v>1140</v>
      </c>
      <c r="C1141" s="16" t="s">
        <v>5249</v>
      </c>
      <c r="D1141" s="23">
        <v>8000</v>
      </c>
      <c r="E1141" s="23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7">
        <f t="shared" si="85"/>
        <v>42005.139189814814</v>
      </c>
      <c r="K1141" s="11">
        <v>1417508426</v>
      </c>
      <c r="L1141" s="17">
        <f t="shared" si="86"/>
        <v>41975.139189814814</v>
      </c>
      <c r="M1141" s="21">
        <f t="shared" si="87"/>
        <v>30</v>
      </c>
      <c r="N1141" s="11" t="b">
        <v>0</v>
      </c>
      <c r="O1141" s="11">
        <v>1</v>
      </c>
      <c r="P1141" s="11" t="b">
        <v>0</v>
      </c>
      <c r="Q1141" s="11" t="s">
        <v>8283</v>
      </c>
      <c r="R1141" s="18">
        <f t="shared" si="88"/>
        <v>6.2500000000000001E-4</v>
      </c>
      <c r="S1141" s="19">
        <f t="shared" si="89"/>
        <v>5</v>
      </c>
      <c r="T1141" s="11" t="s">
        <v>8333</v>
      </c>
      <c r="U1141" s="11" t="s">
        <v>8335</v>
      </c>
    </row>
    <row r="1142" spans="1:21" ht="42.75" x14ac:dyDescent="0.45">
      <c r="A1142" s="11">
        <v>1140</v>
      </c>
      <c r="B1142" s="16" t="s">
        <v>1141</v>
      </c>
      <c r="C1142" s="16" t="s">
        <v>5250</v>
      </c>
      <c r="D1142" s="23">
        <v>5000</v>
      </c>
      <c r="E1142" s="23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7">
        <f t="shared" si="85"/>
        <v>42222.253715277773</v>
      </c>
      <c r="K1142" s="11">
        <v>1436267121</v>
      </c>
      <c r="L1142" s="17">
        <f t="shared" si="86"/>
        <v>42192.253715277773</v>
      </c>
      <c r="M1142" s="21">
        <f t="shared" si="87"/>
        <v>30</v>
      </c>
      <c r="N1142" s="11" t="b">
        <v>0</v>
      </c>
      <c r="O1142" s="11">
        <v>0</v>
      </c>
      <c r="P1142" s="11" t="b">
        <v>0</v>
      </c>
      <c r="Q1142" s="11" t="s">
        <v>8283</v>
      </c>
      <c r="R1142" s="18">
        <f t="shared" si="88"/>
        <v>0</v>
      </c>
      <c r="S1142" s="19" t="e">
        <f t="shared" si="89"/>
        <v>#DIV/0!</v>
      </c>
      <c r="T1142" s="11" t="s">
        <v>8333</v>
      </c>
      <c r="U1142" s="11" t="s">
        <v>8335</v>
      </c>
    </row>
    <row r="1143" spans="1:21" x14ac:dyDescent="0.45">
      <c r="A1143" s="11">
        <v>1141</v>
      </c>
      <c r="B1143" s="16" t="s">
        <v>1142</v>
      </c>
      <c r="C1143" s="16" t="s">
        <v>5251</v>
      </c>
      <c r="D1143" s="23">
        <v>500</v>
      </c>
      <c r="E1143" s="23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7">
        <f t="shared" si="85"/>
        <v>42194.491319444445</v>
      </c>
      <c r="K1143" s="11">
        <v>1433868450</v>
      </c>
      <c r="L1143" s="17">
        <f t="shared" si="86"/>
        <v>42164.491319444445</v>
      </c>
      <c r="M1143" s="21">
        <f t="shared" si="87"/>
        <v>30</v>
      </c>
      <c r="N1143" s="11" t="b">
        <v>0</v>
      </c>
      <c r="O1143" s="11">
        <v>0</v>
      </c>
      <c r="P1143" s="11" t="b">
        <v>0</v>
      </c>
      <c r="Q1143" s="11" t="s">
        <v>8283</v>
      </c>
      <c r="R1143" s="18">
        <f t="shared" si="88"/>
        <v>0</v>
      </c>
      <c r="S1143" s="19" t="e">
        <f t="shared" si="89"/>
        <v>#DIV/0!</v>
      </c>
      <c r="T1143" s="11" t="s">
        <v>8333</v>
      </c>
      <c r="U1143" s="11" t="s">
        <v>8335</v>
      </c>
    </row>
    <row r="1144" spans="1:21" ht="42.75" x14ac:dyDescent="0.45">
      <c r="A1144" s="11">
        <v>1142</v>
      </c>
      <c r="B1144" s="16" t="s">
        <v>1143</v>
      </c>
      <c r="C1144" s="16" t="s">
        <v>5252</v>
      </c>
      <c r="D1144" s="23">
        <v>4000</v>
      </c>
      <c r="E1144" s="23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7">
        <f t="shared" si="85"/>
        <v>42051.797766203701</v>
      </c>
      <c r="K1144" s="11">
        <v>1421539727</v>
      </c>
      <c r="L1144" s="17">
        <f t="shared" si="86"/>
        <v>42021.797766203701</v>
      </c>
      <c r="M1144" s="21">
        <f t="shared" si="87"/>
        <v>30</v>
      </c>
      <c r="N1144" s="11" t="b">
        <v>0</v>
      </c>
      <c r="O1144" s="11">
        <v>0</v>
      </c>
      <c r="P1144" s="11" t="b">
        <v>0</v>
      </c>
      <c r="Q1144" s="11" t="s">
        <v>8283</v>
      </c>
      <c r="R1144" s="18">
        <f t="shared" si="88"/>
        <v>0</v>
      </c>
      <c r="S1144" s="19" t="e">
        <f t="shared" si="89"/>
        <v>#DIV/0!</v>
      </c>
      <c r="T1144" s="11" t="s">
        <v>8333</v>
      </c>
      <c r="U1144" s="11" t="s">
        <v>8335</v>
      </c>
    </row>
    <row r="1145" spans="1:21" ht="42.75" x14ac:dyDescent="0.45">
      <c r="A1145" s="11">
        <v>1143</v>
      </c>
      <c r="B1145" s="16" t="s">
        <v>1144</v>
      </c>
      <c r="C1145" s="16" t="s">
        <v>5253</v>
      </c>
      <c r="D1145" s="23">
        <v>45000</v>
      </c>
      <c r="E1145" s="23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7">
        <f t="shared" si="85"/>
        <v>42354.985254629624</v>
      </c>
      <c r="K1145" s="11">
        <v>1447735126</v>
      </c>
      <c r="L1145" s="17">
        <f t="shared" si="86"/>
        <v>42324.985254629624</v>
      </c>
      <c r="M1145" s="21">
        <f t="shared" si="87"/>
        <v>30</v>
      </c>
      <c r="N1145" s="11" t="b">
        <v>0</v>
      </c>
      <c r="O1145" s="11">
        <v>8</v>
      </c>
      <c r="P1145" s="11" t="b">
        <v>0</v>
      </c>
      <c r="Q1145" s="11" t="s">
        <v>8283</v>
      </c>
      <c r="R1145" s="18">
        <f t="shared" si="88"/>
        <v>4.1333333333333335E-3</v>
      </c>
      <c r="S1145" s="19">
        <f t="shared" si="89"/>
        <v>23.25</v>
      </c>
      <c r="T1145" s="11" t="s">
        <v>8333</v>
      </c>
      <c r="U1145" s="11" t="s">
        <v>8335</v>
      </c>
    </row>
    <row r="1146" spans="1:21" ht="42.75" x14ac:dyDescent="0.45">
      <c r="A1146" s="11">
        <v>1144</v>
      </c>
      <c r="B1146" s="16" t="s">
        <v>1145</v>
      </c>
      <c r="C1146" s="16" t="s">
        <v>5254</v>
      </c>
      <c r="D1146" s="23">
        <v>9300</v>
      </c>
      <c r="E1146" s="23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7">
        <f t="shared" si="85"/>
        <v>42122.973611111105</v>
      </c>
      <c r="K1146" s="11">
        <v>1427689320</v>
      </c>
      <c r="L1146" s="17">
        <f t="shared" si="86"/>
        <v>42092.973611111105</v>
      </c>
      <c r="M1146" s="21">
        <f t="shared" si="87"/>
        <v>30</v>
      </c>
      <c r="N1146" s="11" t="b">
        <v>0</v>
      </c>
      <c r="O1146" s="11">
        <v>0</v>
      </c>
      <c r="P1146" s="11" t="b">
        <v>0</v>
      </c>
      <c r="Q1146" s="11" t="s">
        <v>8284</v>
      </c>
      <c r="R1146" s="18">
        <f t="shared" si="88"/>
        <v>0</v>
      </c>
      <c r="S1146" s="19" t="e">
        <f t="shared" si="89"/>
        <v>#DIV/0!</v>
      </c>
      <c r="T1146" s="11" t="s">
        <v>8336</v>
      </c>
      <c r="U1146" s="11" t="s">
        <v>8337</v>
      </c>
    </row>
    <row r="1147" spans="1:21" ht="42.75" x14ac:dyDescent="0.45">
      <c r="A1147" s="11">
        <v>1145</v>
      </c>
      <c r="B1147" s="16" t="s">
        <v>1146</v>
      </c>
      <c r="C1147" s="16" t="s">
        <v>5255</v>
      </c>
      <c r="D1147" s="23">
        <v>80000</v>
      </c>
      <c r="E1147" s="23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7">
        <f t="shared" si="85"/>
        <v>41914.539259259254</v>
      </c>
      <c r="K1147" s="11">
        <v>1407088592</v>
      </c>
      <c r="L1147" s="17">
        <f t="shared" si="86"/>
        <v>41854.539259259254</v>
      </c>
      <c r="M1147" s="21">
        <f t="shared" si="87"/>
        <v>60</v>
      </c>
      <c r="N1147" s="11" t="b">
        <v>0</v>
      </c>
      <c r="O1147" s="11">
        <v>1</v>
      </c>
      <c r="P1147" s="11" t="b">
        <v>0</v>
      </c>
      <c r="Q1147" s="11" t="s">
        <v>8284</v>
      </c>
      <c r="R1147" s="18">
        <f t="shared" si="88"/>
        <v>1.25E-3</v>
      </c>
      <c r="S1147" s="19">
        <f t="shared" si="89"/>
        <v>100</v>
      </c>
      <c r="T1147" s="11" t="s">
        <v>8336</v>
      </c>
      <c r="U1147" s="11" t="s">
        <v>8337</v>
      </c>
    </row>
    <row r="1148" spans="1:21" ht="42.75" x14ac:dyDescent="0.45">
      <c r="A1148" s="11">
        <v>1146</v>
      </c>
      <c r="B1148" s="16" t="s">
        <v>1147</v>
      </c>
      <c r="C1148" s="16" t="s">
        <v>5256</v>
      </c>
      <c r="D1148" s="23">
        <v>6000</v>
      </c>
      <c r="E1148" s="23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7">
        <f t="shared" si="85"/>
        <v>41761.745057870365</v>
      </c>
      <c r="K1148" s="11">
        <v>1395787973</v>
      </c>
      <c r="L1148" s="17">
        <f t="shared" si="86"/>
        <v>41723.745057870365</v>
      </c>
      <c r="M1148" s="21">
        <f t="shared" si="87"/>
        <v>38</v>
      </c>
      <c r="N1148" s="11" t="b">
        <v>0</v>
      </c>
      <c r="O1148" s="11">
        <v>12</v>
      </c>
      <c r="P1148" s="11" t="b">
        <v>0</v>
      </c>
      <c r="Q1148" s="11" t="s">
        <v>8284</v>
      </c>
      <c r="R1148" s="18">
        <f t="shared" si="88"/>
        <v>8.8333333333333333E-2</v>
      </c>
      <c r="S1148" s="19">
        <f t="shared" si="89"/>
        <v>44.166666666666664</v>
      </c>
      <c r="T1148" s="11" t="s">
        <v>8336</v>
      </c>
      <c r="U1148" s="11" t="s">
        <v>8337</v>
      </c>
    </row>
    <row r="1149" spans="1:21" ht="42.75" x14ac:dyDescent="0.45">
      <c r="A1149" s="11">
        <v>1147</v>
      </c>
      <c r="B1149" s="16" t="s">
        <v>1148</v>
      </c>
      <c r="C1149" s="16" t="s">
        <v>5257</v>
      </c>
      <c r="D1149" s="23">
        <v>25000</v>
      </c>
      <c r="E1149" s="23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7">
        <f t="shared" si="85"/>
        <v>41931.763692129629</v>
      </c>
      <c r="K1149" s="11">
        <v>1408576783</v>
      </c>
      <c r="L1149" s="17">
        <f t="shared" si="86"/>
        <v>41871.763692129629</v>
      </c>
      <c r="M1149" s="21">
        <f t="shared" si="87"/>
        <v>60</v>
      </c>
      <c r="N1149" s="11" t="b">
        <v>0</v>
      </c>
      <c r="O1149" s="11">
        <v>0</v>
      </c>
      <c r="P1149" s="11" t="b">
        <v>0</v>
      </c>
      <c r="Q1149" s="11" t="s">
        <v>8284</v>
      </c>
      <c r="R1149" s="18">
        <f t="shared" si="88"/>
        <v>0</v>
      </c>
      <c r="S1149" s="19" t="e">
        <f t="shared" si="89"/>
        <v>#DIV/0!</v>
      </c>
      <c r="T1149" s="11" t="s">
        <v>8336</v>
      </c>
      <c r="U1149" s="11" t="s">
        <v>8337</v>
      </c>
    </row>
    <row r="1150" spans="1:21" ht="28.5" x14ac:dyDescent="0.45">
      <c r="A1150" s="11">
        <v>1148</v>
      </c>
      <c r="B1150" s="16" t="s">
        <v>1149</v>
      </c>
      <c r="C1150" s="16" t="s">
        <v>5258</v>
      </c>
      <c r="D1150" s="23">
        <v>15000</v>
      </c>
      <c r="E1150" s="23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7">
        <f t="shared" si="85"/>
        <v>42705.00440972222</v>
      </c>
      <c r="K1150" s="11">
        <v>1477973181</v>
      </c>
      <c r="L1150" s="17">
        <f t="shared" si="86"/>
        <v>42674.962743055548</v>
      </c>
      <c r="M1150" s="21">
        <f t="shared" si="87"/>
        <v>30.041666666671517</v>
      </c>
      <c r="N1150" s="11" t="b">
        <v>0</v>
      </c>
      <c r="O1150" s="11">
        <v>3</v>
      </c>
      <c r="P1150" s="11" t="b">
        <v>0</v>
      </c>
      <c r="Q1150" s="11" t="s">
        <v>8284</v>
      </c>
      <c r="R1150" s="18">
        <f t="shared" si="88"/>
        <v>4.8666666666666667E-3</v>
      </c>
      <c r="S1150" s="19">
        <f t="shared" si="89"/>
        <v>24.333333333333332</v>
      </c>
      <c r="T1150" s="11" t="s">
        <v>8336</v>
      </c>
      <c r="U1150" s="11" t="s">
        <v>8337</v>
      </c>
    </row>
    <row r="1151" spans="1:21" ht="28.5" x14ac:dyDescent="0.45">
      <c r="A1151" s="11">
        <v>1149</v>
      </c>
      <c r="B1151" s="16" t="s">
        <v>1150</v>
      </c>
      <c r="C1151" s="16" t="s">
        <v>5259</v>
      </c>
      <c r="D1151" s="23">
        <v>50000</v>
      </c>
      <c r="E1151" s="23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7">
        <f t="shared" si="85"/>
        <v>42537.501921296294</v>
      </c>
      <c r="K1151" s="11">
        <v>1463504566</v>
      </c>
      <c r="L1151" s="17">
        <f t="shared" si="86"/>
        <v>42507.501921296294</v>
      </c>
      <c r="M1151" s="21">
        <f t="shared" si="87"/>
        <v>30</v>
      </c>
      <c r="N1151" s="11" t="b">
        <v>0</v>
      </c>
      <c r="O1151" s="11">
        <v>2</v>
      </c>
      <c r="P1151" s="11" t="b">
        <v>0</v>
      </c>
      <c r="Q1151" s="11" t="s">
        <v>8284</v>
      </c>
      <c r="R1151" s="18">
        <f t="shared" si="88"/>
        <v>1.5E-3</v>
      </c>
      <c r="S1151" s="19">
        <f t="shared" si="89"/>
        <v>37.5</v>
      </c>
      <c r="T1151" s="11" t="s">
        <v>8336</v>
      </c>
      <c r="U1151" s="11" t="s">
        <v>8337</v>
      </c>
    </row>
    <row r="1152" spans="1:21" ht="28.5" x14ac:dyDescent="0.45">
      <c r="A1152" s="11">
        <v>1150</v>
      </c>
      <c r="B1152" s="16" t="s">
        <v>1151</v>
      </c>
      <c r="C1152" s="16" t="s">
        <v>5260</v>
      </c>
      <c r="D1152" s="23">
        <v>2500</v>
      </c>
      <c r="E1152" s="23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7">
        <f t="shared" si="85"/>
        <v>42377.74623842592</v>
      </c>
      <c r="K1152" s="11">
        <v>1447109675</v>
      </c>
      <c r="L1152" s="17">
        <f t="shared" si="86"/>
        <v>42317.74623842592</v>
      </c>
      <c r="M1152" s="21">
        <f t="shared" si="87"/>
        <v>60</v>
      </c>
      <c r="N1152" s="11" t="b">
        <v>0</v>
      </c>
      <c r="O1152" s="11">
        <v>6</v>
      </c>
      <c r="P1152" s="11" t="b">
        <v>0</v>
      </c>
      <c r="Q1152" s="11" t="s">
        <v>8284</v>
      </c>
      <c r="R1152" s="18">
        <f t="shared" si="88"/>
        <v>0.1008</v>
      </c>
      <c r="S1152" s="19">
        <f t="shared" si="89"/>
        <v>42</v>
      </c>
      <c r="T1152" s="11" t="s">
        <v>8336</v>
      </c>
      <c r="U1152" s="11" t="s">
        <v>8337</v>
      </c>
    </row>
    <row r="1153" spans="1:21" ht="42.75" x14ac:dyDescent="0.45">
      <c r="A1153" s="11">
        <v>1151</v>
      </c>
      <c r="B1153" s="16" t="s">
        <v>1152</v>
      </c>
      <c r="C1153" s="16" t="s">
        <v>5261</v>
      </c>
      <c r="D1153" s="23">
        <v>25000</v>
      </c>
      <c r="E1153" s="23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7">
        <f t="shared" si="85"/>
        <v>42253.894247685188</v>
      </c>
      <c r="K1153" s="11">
        <v>1439000863</v>
      </c>
      <c r="L1153" s="17">
        <f t="shared" si="86"/>
        <v>42223.894247685188</v>
      </c>
      <c r="M1153" s="21">
        <f t="shared" si="87"/>
        <v>30</v>
      </c>
      <c r="N1153" s="11" t="b">
        <v>0</v>
      </c>
      <c r="O1153" s="11">
        <v>0</v>
      </c>
      <c r="P1153" s="11" t="b">
        <v>0</v>
      </c>
      <c r="Q1153" s="11" t="s">
        <v>8284</v>
      </c>
      <c r="R1153" s="18">
        <f t="shared" si="88"/>
        <v>0</v>
      </c>
      <c r="S1153" s="19" t="e">
        <f t="shared" si="89"/>
        <v>#DIV/0!</v>
      </c>
      <c r="T1153" s="11" t="s">
        <v>8336</v>
      </c>
      <c r="U1153" s="11" t="s">
        <v>8337</v>
      </c>
    </row>
    <row r="1154" spans="1:21" x14ac:dyDescent="0.45">
      <c r="A1154" s="11">
        <v>1152</v>
      </c>
      <c r="B1154" s="16" t="s">
        <v>1153</v>
      </c>
      <c r="C1154" s="16" t="s">
        <v>5262</v>
      </c>
      <c r="D1154" s="23">
        <v>16000</v>
      </c>
      <c r="E1154" s="23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7">
        <f t="shared" si="85"/>
        <v>42139.501296296294</v>
      </c>
      <c r="K1154" s="11">
        <v>1429117312</v>
      </c>
      <c r="L1154" s="17">
        <f t="shared" si="86"/>
        <v>42109.501296296294</v>
      </c>
      <c r="M1154" s="21">
        <f t="shared" si="87"/>
        <v>30</v>
      </c>
      <c r="N1154" s="11" t="b">
        <v>0</v>
      </c>
      <c r="O1154" s="11">
        <v>15</v>
      </c>
      <c r="P1154" s="11" t="b">
        <v>0</v>
      </c>
      <c r="Q1154" s="11" t="s">
        <v>8284</v>
      </c>
      <c r="R1154" s="18">
        <f t="shared" si="88"/>
        <v>5.6937500000000002E-2</v>
      </c>
      <c r="S1154" s="19">
        <f t="shared" si="89"/>
        <v>60.733333333333334</v>
      </c>
      <c r="T1154" s="11" t="s">
        <v>8336</v>
      </c>
      <c r="U1154" s="11" t="s">
        <v>8337</v>
      </c>
    </row>
    <row r="1155" spans="1:21" ht="28.5" x14ac:dyDescent="0.45">
      <c r="A1155" s="11">
        <v>1153</v>
      </c>
      <c r="B1155" s="16" t="s">
        <v>1154</v>
      </c>
      <c r="C1155" s="16" t="s">
        <v>5263</v>
      </c>
      <c r="D1155" s="23">
        <v>8000</v>
      </c>
      <c r="E1155" s="23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7">
        <f t="shared" ref="J1155:J1218" si="90">(((I1155/86400)+25569+(-5/24)))</f>
        <v>42173.505844907406</v>
      </c>
      <c r="K1155" s="11">
        <v>1432055305</v>
      </c>
      <c r="L1155" s="17">
        <f t="shared" ref="L1155:L1218" si="91">(((K1155/86400)+25569+(-5/24)))</f>
        <v>42143.505844907406</v>
      </c>
      <c r="M1155" s="21">
        <f t="shared" ref="M1155:M1218" si="92">J1155-L1155</f>
        <v>30</v>
      </c>
      <c r="N1155" s="11" t="b">
        <v>0</v>
      </c>
      <c r="O1155" s="11">
        <v>1</v>
      </c>
      <c r="P1155" s="11" t="b">
        <v>0</v>
      </c>
      <c r="Q1155" s="11" t="s">
        <v>8284</v>
      </c>
      <c r="R1155" s="18">
        <f t="shared" ref="R1155:R1218" si="93">E1155/D1155</f>
        <v>6.2500000000000003E-3</v>
      </c>
      <c r="S1155" s="19">
        <f t="shared" ref="S1155:S1218" si="94">E1155/O1155</f>
        <v>50</v>
      </c>
      <c r="T1155" s="11" t="s">
        <v>8336</v>
      </c>
      <c r="U1155" s="11" t="s">
        <v>8337</v>
      </c>
    </row>
    <row r="1156" spans="1:21" ht="42.75" x14ac:dyDescent="0.45">
      <c r="A1156" s="11">
        <v>1154</v>
      </c>
      <c r="B1156" s="16" t="s">
        <v>1155</v>
      </c>
      <c r="C1156" s="16" t="s">
        <v>5264</v>
      </c>
      <c r="D1156" s="23">
        <v>5000</v>
      </c>
      <c r="E1156" s="23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7">
        <f t="shared" si="90"/>
        <v>42252.900532407402</v>
      </c>
      <c r="K1156" s="11">
        <v>1438915006</v>
      </c>
      <c r="L1156" s="17">
        <f t="shared" si="91"/>
        <v>42222.900532407402</v>
      </c>
      <c r="M1156" s="21">
        <f t="shared" si="92"/>
        <v>30</v>
      </c>
      <c r="N1156" s="11" t="b">
        <v>0</v>
      </c>
      <c r="O1156" s="11">
        <v>3</v>
      </c>
      <c r="P1156" s="11" t="b">
        <v>0</v>
      </c>
      <c r="Q1156" s="11" t="s">
        <v>8284</v>
      </c>
      <c r="R1156" s="18">
        <f t="shared" si="93"/>
        <v>6.5000000000000002E-2</v>
      </c>
      <c r="S1156" s="19">
        <f t="shared" si="94"/>
        <v>108.33333333333333</v>
      </c>
      <c r="T1156" s="11" t="s">
        <v>8336</v>
      </c>
      <c r="U1156" s="11" t="s">
        <v>8337</v>
      </c>
    </row>
    <row r="1157" spans="1:21" ht="42.75" x14ac:dyDescent="0.45">
      <c r="A1157" s="11">
        <v>1155</v>
      </c>
      <c r="B1157" s="16" t="s">
        <v>1156</v>
      </c>
      <c r="C1157" s="16" t="s">
        <v>5265</v>
      </c>
      <c r="D1157" s="23">
        <v>25000</v>
      </c>
      <c r="E1157" s="23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7">
        <f t="shared" si="90"/>
        <v>41865.555648148147</v>
      </c>
      <c r="K1157" s="11">
        <v>1405448408</v>
      </c>
      <c r="L1157" s="17">
        <f t="shared" si="91"/>
        <v>41835.555648148147</v>
      </c>
      <c r="M1157" s="21">
        <f t="shared" si="92"/>
        <v>30</v>
      </c>
      <c r="N1157" s="11" t="b">
        <v>0</v>
      </c>
      <c r="O1157" s="11">
        <v>8</v>
      </c>
      <c r="P1157" s="11" t="b">
        <v>0</v>
      </c>
      <c r="Q1157" s="11" t="s">
        <v>8284</v>
      </c>
      <c r="R1157" s="18">
        <f t="shared" si="93"/>
        <v>7.5199999999999998E-3</v>
      </c>
      <c r="S1157" s="19">
        <f t="shared" si="94"/>
        <v>23.5</v>
      </c>
      <c r="T1157" s="11" t="s">
        <v>8336</v>
      </c>
      <c r="U1157" s="11" t="s">
        <v>8337</v>
      </c>
    </row>
    <row r="1158" spans="1:21" ht="42.75" x14ac:dyDescent="0.45">
      <c r="A1158" s="11">
        <v>1156</v>
      </c>
      <c r="B1158" s="16" t="s">
        <v>1157</v>
      </c>
      <c r="C1158" s="16" t="s">
        <v>5266</v>
      </c>
      <c r="D1158" s="23">
        <v>6500</v>
      </c>
      <c r="E1158" s="23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7">
        <f t="shared" si="90"/>
        <v>42058.862986111104</v>
      </c>
      <c r="K1158" s="11">
        <v>1422150162</v>
      </c>
      <c r="L1158" s="17">
        <f t="shared" si="91"/>
        <v>42028.862986111104</v>
      </c>
      <c r="M1158" s="21">
        <f t="shared" si="92"/>
        <v>30</v>
      </c>
      <c r="N1158" s="11" t="b">
        <v>0</v>
      </c>
      <c r="O1158" s="11">
        <v>0</v>
      </c>
      <c r="P1158" s="11" t="b">
        <v>0</v>
      </c>
      <c r="Q1158" s="11" t="s">
        <v>8284</v>
      </c>
      <c r="R1158" s="18">
        <f t="shared" si="93"/>
        <v>0</v>
      </c>
      <c r="S1158" s="19" t="e">
        <f t="shared" si="94"/>
        <v>#DIV/0!</v>
      </c>
      <c r="T1158" s="11" t="s">
        <v>8336</v>
      </c>
      <c r="U1158" s="11" t="s">
        <v>8337</v>
      </c>
    </row>
    <row r="1159" spans="1:21" ht="42.75" x14ac:dyDescent="0.45">
      <c r="A1159" s="11">
        <v>1157</v>
      </c>
      <c r="B1159" s="16" t="s">
        <v>1158</v>
      </c>
      <c r="C1159" s="16" t="s">
        <v>5267</v>
      </c>
      <c r="D1159" s="23">
        <v>10000</v>
      </c>
      <c r="E1159" s="23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7">
        <f t="shared" si="90"/>
        <v>41978.46157407407</v>
      </c>
      <c r="K1159" s="11">
        <v>1412607880</v>
      </c>
      <c r="L1159" s="17">
        <f t="shared" si="91"/>
        <v>41918.419907407406</v>
      </c>
      <c r="M1159" s="21">
        <f t="shared" si="92"/>
        <v>60.041666666664241</v>
      </c>
      <c r="N1159" s="11" t="b">
        <v>0</v>
      </c>
      <c r="O1159" s="11">
        <v>3</v>
      </c>
      <c r="P1159" s="11" t="b">
        <v>0</v>
      </c>
      <c r="Q1159" s="11" t="s">
        <v>8284</v>
      </c>
      <c r="R1159" s="18">
        <f t="shared" si="93"/>
        <v>1.5100000000000001E-2</v>
      </c>
      <c r="S1159" s="19">
        <f t="shared" si="94"/>
        <v>50.333333333333336</v>
      </c>
      <c r="T1159" s="11" t="s">
        <v>8336</v>
      </c>
      <c r="U1159" s="11" t="s">
        <v>8337</v>
      </c>
    </row>
    <row r="1160" spans="1:21" ht="42.75" x14ac:dyDescent="0.45">
      <c r="A1160" s="11">
        <v>1158</v>
      </c>
      <c r="B1160" s="16" t="s">
        <v>1159</v>
      </c>
      <c r="C1160" s="16" t="s">
        <v>5268</v>
      </c>
      <c r="D1160" s="23">
        <v>7500</v>
      </c>
      <c r="E1160" s="23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7">
        <f t="shared" si="90"/>
        <v>41981.883425925924</v>
      </c>
      <c r="K1160" s="11">
        <v>1415499128</v>
      </c>
      <c r="L1160" s="17">
        <f t="shared" si="91"/>
        <v>41951.883425925924</v>
      </c>
      <c r="M1160" s="21">
        <f t="shared" si="92"/>
        <v>30</v>
      </c>
      <c r="N1160" s="11" t="b">
        <v>0</v>
      </c>
      <c r="O1160" s="11">
        <v>3</v>
      </c>
      <c r="P1160" s="11" t="b">
        <v>0</v>
      </c>
      <c r="Q1160" s="11" t="s">
        <v>8284</v>
      </c>
      <c r="R1160" s="18">
        <f t="shared" si="93"/>
        <v>4.6666666666666671E-3</v>
      </c>
      <c r="S1160" s="19">
        <f t="shared" si="94"/>
        <v>11.666666666666666</v>
      </c>
      <c r="T1160" s="11" t="s">
        <v>8336</v>
      </c>
      <c r="U1160" s="11" t="s">
        <v>8337</v>
      </c>
    </row>
    <row r="1161" spans="1:21" ht="42.75" x14ac:dyDescent="0.45">
      <c r="A1161" s="11">
        <v>1159</v>
      </c>
      <c r="B1161" s="16" t="s">
        <v>1160</v>
      </c>
      <c r="C1161" s="16" t="s">
        <v>5269</v>
      </c>
      <c r="D1161" s="23">
        <v>6750</v>
      </c>
      <c r="E1161" s="23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7">
        <f t="shared" si="90"/>
        <v>42185.447916666664</v>
      </c>
      <c r="K1161" s="11">
        <v>1433006765</v>
      </c>
      <c r="L1161" s="17">
        <f t="shared" si="91"/>
        <v>42154.518113425926</v>
      </c>
      <c r="M1161" s="21">
        <f t="shared" si="92"/>
        <v>30.929803240738693</v>
      </c>
      <c r="N1161" s="11" t="b">
        <v>0</v>
      </c>
      <c r="O1161" s="11">
        <v>0</v>
      </c>
      <c r="P1161" s="11" t="b">
        <v>0</v>
      </c>
      <c r="Q1161" s="11" t="s">
        <v>8284</v>
      </c>
      <c r="R1161" s="18">
        <f t="shared" si="93"/>
        <v>0</v>
      </c>
      <c r="S1161" s="19" t="e">
        <f t="shared" si="94"/>
        <v>#DIV/0!</v>
      </c>
      <c r="T1161" s="11" t="s">
        <v>8336</v>
      </c>
      <c r="U1161" s="11" t="s">
        <v>8337</v>
      </c>
    </row>
    <row r="1162" spans="1:21" ht="42.75" x14ac:dyDescent="0.45">
      <c r="A1162" s="11">
        <v>1160</v>
      </c>
      <c r="B1162" s="16" t="s">
        <v>1161</v>
      </c>
      <c r="C1162" s="16" t="s">
        <v>5270</v>
      </c>
      <c r="D1162" s="23">
        <v>30000</v>
      </c>
      <c r="E1162" s="23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7">
        <f t="shared" si="90"/>
        <v>42090.904930555553</v>
      </c>
      <c r="K1162" s="11">
        <v>1424922186</v>
      </c>
      <c r="L1162" s="17">
        <f t="shared" si="91"/>
        <v>42060.946597222217</v>
      </c>
      <c r="M1162" s="21">
        <f t="shared" si="92"/>
        <v>29.958333333335759</v>
      </c>
      <c r="N1162" s="11" t="b">
        <v>0</v>
      </c>
      <c r="O1162" s="11">
        <v>19</v>
      </c>
      <c r="P1162" s="11" t="b">
        <v>0</v>
      </c>
      <c r="Q1162" s="11" t="s">
        <v>8284</v>
      </c>
      <c r="R1162" s="18">
        <f t="shared" si="93"/>
        <v>3.85E-2</v>
      </c>
      <c r="S1162" s="19">
        <f t="shared" si="94"/>
        <v>60.789473684210527</v>
      </c>
      <c r="T1162" s="11" t="s">
        <v>8336</v>
      </c>
      <c r="U1162" s="11" t="s">
        <v>8337</v>
      </c>
    </row>
    <row r="1163" spans="1:21" ht="42.75" x14ac:dyDescent="0.45">
      <c r="A1163" s="11">
        <v>1161</v>
      </c>
      <c r="B1163" s="16" t="s">
        <v>1162</v>
      </c>
      <c r="C1163" s="16" t="s">
        <v>5271</v>
      </c>
      <c r="D1163" s="23">
        <v>18000</v>
      </c>
      <c r="E1163" s="23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7">
        <f t="shared" si="90"/>
        <v>42143.421168981477</v>
      </c>
      <c r="K1163" s="11">
        <v>1430233589</v>
      </c>
      <c r="L1163" s="17">
        <f t="shared" si="91"/>
        <v>42122.421168981477</v>
      </c>
      <c r="M1163" s="21">
        <f t="shared" si="92"/>
        <v>21</v>
      </c>
      <c r="N1163" s="11" t="b">
        <v>0</v>
      </c>
      <c r="O1163" s="11">
        <v>0</v>
      </c>
      <c r="P1163" s="11" t="b">
        <v>0</v>
      </c>
      <c r="Q1163" s="11" t="s">
        <v>8284</v>
      </c>
      <c r="R1163" s="18">
        <f t="shared" si="93"/>
        <v>0</v>
      </c>
      <c r="S1163" s="19" t="e">
        <f t="shared" si="94"/>
        <v>#DIV/0!</v>
      </c>
      <c r="T1163" s="11" t="s">
        <v>8336</v>
      </c>
      <c r="U1163" s="11" t="s">
        <v>8337</v>
      </c>
    </row>
    <row r="1164" spans="1:21" ht="42.75" x14ac:dyDescent="0.45">
      <c r="A1164" s="11">
        <v>1162</v>
      </c>
      <c r="B1164" s="16" t="s">
        <v>1163</v>
      </c>
      <c r="C1164" s="16" t="s">
        <v>5272</v>
      </c>
      <c r="D1164" s="23">
        <v>60000</v>
      </c>
      <c r="E1164" s="23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7">
        <f t="shared" si="90"/>
        <v>41907.475277777776</v>
      </c>
      <c r="K1164" s="11">
        <v>1408983864</v>
      </c>
      <c r="L1164" s="17">
        <f t="shared" si="91"/>
        <v>41876.475277777776</v>
      </c>
      <c r="M1164" s="21">
        <f t="shared" si="92"/>
        <v>31</v>
      </c>
      <c r="N1164" s="11" t="b">
        <v>0</v>
      </c>
      <c r="O1164" s="11">
        <v>2</v>
      </c>
      <c r="P1164" s="11" t="b">
        <v>0</v>
      </c>
      <c r="Q1164" s="11" t="s">
        <v>8284</v>
      </c>
      <c r="R1164" s="18">
        <f t="shared" si="93"/>
        <v>5.8333333333333338E-4</v>
      </c>
      <c r="S1164" s="19">
        <f t="shared" si="94"/>
        <v>17.5</v>
      </c>
      <c r="T1164" s="11" t="s">
        <v>8336</v>
      </c>
      <c r="U1164" s="11" t="s">
        <v>8337</v>
      </c>
    </row>
    <row r="1165" spans="1:21" ht="42.75" x14ac:dyDescent="0.45">
      <c r="A1165" s="11">
        <v>1163</v>
      </c>
      <c r="B1165" s="16" t="s">
        <v>1164</v>
      </c>
      <c r="C1165" s="16" t="s">
        <v>5273</v>
      </c>
      <c r="D1165" s="23">
        <v>5200</v>
      </c>
      <c r="E1165" s="23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7">
        <f t="shared" si="90"/>
        <v>41860.515277777777</v>
      </c>
      <c r="K1165" s="11">
        <v>1405012920</v>
      </c>
      <c r="L1165" s="17">
        <f t="shared" si="91"/>
        <v>41830.515277777777</v>
      </c>
      <c r="M1165" s="21">
        <f t="shared" si="92"/>
        <v>30</v>
      </c>
      <c r="N1165" s="11" t="b">
        <v>0</v>
      </c>
      <c r="O1165" s="11">
        <v>0</v>
      </c>
      <c r="P1165" s="11" t="b">
        <v>0</v>
      </c>
      <c r="Q1165" s="11" t="s">
        <v>8284</v>
      </c>
      <c r="R1165" s="18">
        <f t="shared" si="93"/>
        <v>0</v>
      </c>
      <c r="S1165" s="19" t="e">
        <f t="shared" si="94"/>
        <v>#DIV/0!</v>
      </c>
      <c r="T1165" s="11" t="s">
        <v>8336</v>
      </c>
      <c r="U1165" s="11" t="s">
        <v>8337</v>
      </c>
    </row>
    <row r="1166" spans="1:21" ht="57" x14ac:dyDescent="0.45">
      <c r="A1166" s="11">
        <v>1164</v>
      </c>
      <c r="B1166" s="16" t="s">
        <v>1165</v>
      </c>
      <c r="C1166" s="16" t="s">
        <v>5274</v>
      </c>
      <c r="D1166" s="23">
        <v>10000</v>
      </c>
      <c r="E1166" s="23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7">
        <f t="shared" si="90"/>
        <v>42539.51599537037</v>
      </c>
      <c r="K1166" s="11">
        <v>1463678582</v>
      </c>
      <c r="L1166" s="17">
        <f t="shared" si="91"/>
        <v>42509.51599537037</v>
      </c>
      <c r="M1166" s="21">
        <f t="shared" si="92"/>
        <v>30</v>
      </c>
      <c r="N1166" s="11" t="b">
        <v>0</v>
      </c>
      <c r="O1166" s="11">
        <v>0</v>
      </c>
      <c r="P1166" s="11" t="b">
        <v>0</v>
      </c>
      <c r="Q1166" s="11" t="s">
        <v>8284</v>
      </c>
      <c r="R1166" s="18">
        <f t="shared" si="93"/>
        <v>0</v>
      </c>
      <c r="S1166" s="19" t="e">
        <f t="shared" si="94"/>
        <v>#DIV/0!</v>
      </c>
      <c r="T1166" s="11" t="s">
        <v>8336</v>
      </c>
      <c r="U1166" s="11" t="s">
        <v>8337</v>
      </c>
    </row>
    <row r="1167" spans="1:21" ht="42.75" x14ac:dyDescent="0.45">
      <c r="A1167" s="11">
        <v>1165</v>
      </c>
      <c r="B1167" s="16" t="s">
        <v>1166</v>
      </c>
      <c r="C1167" s="16" t="s">
        <v>5275</v>
      </c>
      <c r="D1167" s="23">
        <v>10000</v>
      </c>
      <c r="E1167" s="23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7">
        <f t="shared" si="90"/>
        <v>41826.00613425926</v>
      </c>
      <c r="K1167" s="11">
        <v>1401685730</v>
      </c>
      <c r="L1167" s="17">
        <f t="shared" si="91"/>
        <v>41792.00613425926</v>
      </c>
      <c r="M1167" s="21">
        <f t="shared" si="92"/>
        <v>34</v>
      </c>
      <c r="N1167" s="11" t="b">
        <v>0</v>
      </c>
      <c r="O1167" s="11">
        <v>25</v>
      </c>
      <c r="P1167" s="11" t="b">
        <v>0</v>
      </c>
      <c r="Q1167" s="11" t="s">
        <v>8284</v>
      </c>
      <c r="R1167" s="18">
        <f t="shared" si="93"/>
        <v>0.20705000000000001</v>
      </c>
      <c r="S1167" s="19">
        <f t="shared" si="94"/>
        <v>82.82</v>
      </c>
      <c r="T1167" s="11" t="s">
        <v>8336</v>
      </c>
      <c r="U1167" s="11" t="s">
        <v>8337</v>
      </c>
    </row>
    <row r="1168" spans="1:21" ht="42.75" x14ac:dyDescent="0.45">
      <c r="A1168" s="11">
        <v>1166</v>
      </c>
      <c r="B1168" s="16" t="s">
        <v>1167</v>
      </c>
      <c r="C1168" s="16" t="s">
        <v>5276</v>
      </c>
      <c r="D1168" s="23">
        <v>15000</v>
      </c>
      <c r="E1168" s="23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7">
        <f t="shared" si="90"/>
        <v>42180.958333333336</v>
      </c>
      <c r="K1168" s="11">
        <v>1432640342</v>
      </c>
      <c r="L1168" s="17">
        <f t="shared" si="91"/>
        <v>42150.277106481481</v>
      </c>
      <c r="M1168" s="21">
        <f t="shared" si="92"/>
        <v>30.681226851855172</v>
      </c>
      <c r="N1168" s="11" t="b">
        <v>0</v>
      </c>
      <c r="O1168" s="11">
        <v>8</v>
      </c>
      <c r="P1168" s="11" t="b">
        <v>0</v>
      </c>
      <c r="Q1168" s="11" t="s">
        <v>8284</v>
      </c>
      <c r="R1168" s="18">
        <f t="shared" si="93"/>
        <v>0.19139999999999999</v>
      </c>
      <c r="S1168" s="19">
        <f t="shared" si="94"/>
        <v>358.875</v>
      </c>
      <c r="T1168" s="11" t="s">
        <v>8336</v>
      </c>
      <c r="U1168" s="11" t="s">
        <v>8337</v>
      </c>
    </row>
    <row r="1169" spans="1:21" ht="42.75" x14ac:dyDescent="0.45">
      <c r="A1169" s="11">
        <v>1167</v>
      </c>
      <c r="B1169" s="16" t="s">
        <v>1168</v>
      </c>
      <c r="C1169" s="16" t="s">
        <v>5277</v>
      </c>
      <c r="D1169" s="23">
        <v>60000</v>
      </c>
      <c r="E1169" s="23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7">
        <f t="shared" si="90"/>
        <v>41894.526562499996</v>
      </c>
      <c r="K1169" s="11">
        <v>1407865095</v>
      </c>
      <c r="L1169" s="17">
        <f t="shared" si="91"/>
        <v>41863.526562499996</v>
      </c>
      <c r="M1169" s="21">
        <f t="shared" si="92"/>
        <v>31</v>
      </c>
      <c r="N1169" s="11" t="b">
        <v>0</v>
      </c>
      <c r="O1169" s="11">
        <v>16</v>
      </c>
      <c r="P1169" s="11" t="b">
        <v>0</v>
      </c>
      <c r="Q1169" s="11" t="s">
        <v>8284</v>
      </c>
      <c r="R1169" s="18">
        <f t="shared" si="93"/>
        <v>1.6316666666666667E-2</v>
      </c>
      <c r="S1169" s="19">
        <f t="shared" si="94"/>
        <v>61.1875</v>
      </c>
      <c r="T1169" s="11" t="s">
        <v>8336</v>
      </c>
      <c r="U1169" s="11" t="s">
        <v>8337</v>
      </c>
    </row>
    <row r="1170" spans="1:21" ht="42.75" x14ac:dyDescent="0.45">
      <c r="A1170" s="11">
        <v>1168</v>
      </c>
      <c r="B1170" s="16" t="s">
        <v>1169</v>
      </c>
      <c r="C1170" s="16" t="s">
        <v>5278</v>
      </c>
      <c r="D1170" s="23">
        <v>18000</v>
      </c>
      <c r="E1170" s="23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7">
        <f t="shared" si="90"/>
        <v>42634.845659722218</v>
      </c>
      <c r="K1170" s="11">
        <v>1471915065</v>
      </c>
      <c r="L1170" s="17">
        <f t="shared" si="91"/>
        <v>42604.845659722218</v>
      </c>
      <c r="M1170" s="21">
        <f t="shared" si="92"/>
        <v>30</v>
      </c>
      <c r="N1170" s="11" t="b">
        <v>0</v>
      </c>
      <c r="O1170" s="11">
        <v>3</v>
      </c>
      <c r="P1170" s="11" t="b">
        <v>0</v>
      </c>
      <c r="Q1170" s="11" t="s">
        <v>8284</v>
      </c>
      <c r="R1170" s="18">
        <f t="shared" si="93"/>
        <v>5.6666666666666664E-2</v>
      </c>
      <c r="S1170" s="19">
        <f t="shared" si="94"/>
        <v>340</v>
      </c>
      <c r="T1170" s="11" t="s">
        <v>8336</v>
      </c>
      <c r="U1170" s="11" t="s">
        <v>8337</v>
      </c>
    </row>
    <row r="1171" spans="1:21" ht="42.75" x14ac:dyDescent="0.45">
      <c r="A1171" s="11">
        <v>1169</v>
      </c>
      <c r="B1171" s="16" t="s">
        <v>1170</v>
      </c>
      <c r="C1171" s="16" t="s">
        <v>5279</v>
      </c>
      <c r="D1171" s="23">
        <v>10000</v>
      </c>
      <c r="E1171" s="23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7">
        <f t="shared" si="90"/>
        <v>42057.145405092589</v>
      </c>
      <c r="K1171" s="11">
        <v>1422001763</v>
      </c>
      <c r="L1171" s="17">
        <f t="shared" si="91"/>
        <v>42027.145405092589</v>
      </c>
      <c r="M1171" s="21">
        <f t="shared" si="92"/>
        <v>30</v>
      </c>
      <c r="N1171" s="11" t="b">
        <v>0</v>
      </c>
      <c r="O1171" s="11">
        <v>3</v>
      </c>
      <c r="P1171" s="11" t="b">
        <v>0</v>
      </c>
      <c r="Q1171" s="11" t="s">
        <v>8284</v>
      </c>
      <c r="R1171" s="18">
        <f t="shared" si="93"/>
        <v>1.6999999999999999E-3</v>
      </c>
      <c r="S1171" s="19">
        <f t="shared" si="94"/>
        <v>5.666666666666667</v>
      </c>
      <c r="T1171" s="11" t="s">
        <v>8336</v>
      </c>
      <c r="U1171" s="11" t="s">
        <v>8337</v>
      </c>
    </row>
    <row r="1172" spans="1:21" ht="42.75" x14ac:dyDescent="0.45">
      <c r="A1172" s="11">
        <v>1170</v>
      </c>
      <c r="B1172" s="16" t="s">
        <v>1171</v>
      </c>
      <c r="C1172" s="16" t="s">
        <v>5280</v>
      </c>
      <c r="D1172" s="23">
        <v>25000</v>
      </c>
      <c r="E1172" s="23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7">
        <f t="shared" si="90"/>
        <v>42154.684849537036</v>
      </c>
      <c r="K1172" s="11">
        <v>1430429171</v>
      </c>
      <c r="L1172" s="17">
        <f t="shared" si="91"/>
        <v>42124.684849537036</v>
      </c>
      <c r="M1172" s="21">
        <f t="shared" si="92"/>
        <v>30</v>
      </c>
      <c r="N1172" s="11" t="b">
        <v>0</v>
      </c>
      <c r="O1172" s="11">
        <v>2</v>
      </c>
      <c r="P1172" s="11" t="b">
        <v>0</v>
      </c>
      <c r="Q1172" s="11" t="s">
        <v>8284</v>
      </c>
      <c r="R1172" s="18">
        <f t="shared" si="93"/>
        <v>4.0000000000000001E-3</v>
      </c>
      <c r="S1172" s="19">
        <f t="shared" si="94"/>
        <v>50</v>
      </c>
      <c r="T1172" s="11" t="s">
        <v>8336</v>
      </c>
      <c r="U1172" s="11" t="s">
        <v>8337</v>
      </c>
    </row>
    <row r="1173" spans="1:21" ht="28.5" x14ac:dyDescent="0.45">
      <c r="A1173" s="11">
        <v>1171</v>
      </c>
      <c r="B1173" s="16" t="s">
        <v>1172</v>
      </c>
      <c r="C1173" s="16" t="s">
        <v>5281</v>
      </c>
      <c r="D1173" s="23">
        <v>25000</v>
      </c>
      <c r="E1173" s="23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7">
        <f t="shared" si="90"/>
        <v>41956.638043981475</v>
      </c>
      <c r="K1173" s="11">
        <v>1414351127</v>
      </c>
      <c r="L1173" s="17">
        <f t="shared" si="91"/>
        <v>41938.596377314811</v>
      </c>
      <c r="M1173" s="21">
        <f t="shared" si="92"/>
        <v>18.041666666664241</v>
      </c>
      <c r="N1173" s="11" t="b">
        <v>0</v>
      </c>
      <c r="O1173" s="11">
        <v>1</v>
      </c>
      <c r="P1173" s="11" t="b">
        <v>0</v>
      </c>
      <c r="Q1173" s="11" t="s">
        <v>8284</v>
      </c>
      <c r="R1173" s="18">
        <f t="shared" si="93"/>
        <v>1E-3</v>
      </c>
      <c r="S1173" s="19">
        <f t="shared" si="94"/>
        <v>25</v>
      </c>
      <c r="T1173" s="11" t="s">
        <v>8336</v>
      </c>
      <c r="U1173" s="11" t="s">
        <v>8337</v>
      </c>
    </row>
    <row r="1174" spans="1:21" x14ac:dyDescent="0.45">
      <c r="A1174" s="11">
        <v>1172</v>
      </c>
      <c r="B1174" s="16" t="s">
        <v>1173</v>
      </c>
      <c r="C1174" s="16" t="s">
        <v>5282</v>
      </c>
      <c r="D1174" s="23">
        <v>9000</v>
      </c>
      <c r="E1174" s="23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7">
        <f t="shared" si="90"/>
        <v>41871.473981481475</v>
      </c>
      <c r="K1174" s="11">
        <v>1405959752</v>
      </c>
      <c r="L1174" s="17">
        <f t="shared" si="91"/>
        <v>41841.473981481475</v>
      </c>
      <c r="M1174" s="21">
        <f t="shared" si="92"/>
        <v>30</v>
      </c>
      <c r="N1174" s="11" t="b">
        <v>0</v>
      </c>
      <c r="O1174" s="11">
        <v>0</v>
      </c>
      <c r="P1174" s="11" t="b">
        <v>0</v>
      </c>
      <c r="Q1174" s="11" t="s">
        <v>8284</v>
      </c>
      <c r="R1174" s="18">
        <f t="shared" si="93"/>
        <v>0</v>
      </c>
      <c r="S1174" s="19" t="e">
        <f t="shared" si="94"/>
        <v>#DIV/0!</v>
      </c>
      <c r="T1174" s="11" t="s">
        <v>8336</v>
      </c>
      <c r="U1174" s="11" t="s">
        <v>8337</v>
      </c>
    </row>
    <row r="1175" spans="1:21" ht="42.75" x14ac:dyDescent="0.45">
      <c r="A1175" s="11">
        <v>1173</v>
      </c>
      <c r="B1175" s="16" t="s">
        <v>1174</v>
      </c>
      <c r="C1175" s="16" t="s">
        <v>5283</v>
      </c>
      <c r="D1175" s="23">
        <v>125000</v>
      </c>
      <c r="E1175" s="23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7">
        <f t="shared" si="90"/>
        <v>42218.97751157407</v>
      </c>
      <c r="K1175" s="11">
        <v>1435552057</v>
      </c>
      <c r="L1175" s="17">
        <f t="shared" si="91"/>
        <v>42183.97751157407</v>
      </c>
      <c r="M1175" s="21">
        <f t="shared" si="92"/>
        <v>35</v>
      </c>
      <c r="N1175" s="11" t="b">
        <v>0</v>
      </c>
      <c r="O1175" s="11">
        <v>1</v>
      </c>
      <c r="P1175" s="11" t="b">
        <v>0</v>
      </c>
      <c r="Q1175" s="11" t="s">
        <v>8284</v>
      </c>
      <c r="R1175" s="18">
        <f t="shared" si="93"/>
        <v>2.4000000000000001E-4</v>
      </c>
      <c r="S1175" s="19">
        <f t="shared" si="94"/>
        <v>30</v>
      </c>
      <c r="T1175" s="11" t="s">
        <v>8336</v>
      </c>
      <c r="U1175" s="11" t="s">
        <v>8337</v>
      </c>
    </row>
    <row r="1176" spans="1:21" ht="42.75" x14ac:dyDescent="0.45">
      <c r="A1176" s="11">
        <v>1174</v>
      </c>
      <c r="B1176" s="16" t="s">
        <v>1175</v>
      </c>
      <c r="C1176" s="16" t="s">
        <v>5284</v>
      </c>
      <c r="D1176" s="23">
        <v>15000</v>
      </c>
      <c r="E1176" s="23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7">
        <f t="shared" si="90"/>
        <v>42498.633414351854</v>
      </c>
      <c r="K1176" s="11">
        <v>1460146327</v>
      </c>
      <c r="L1176" s="17">
        <f t="shared" si="91"/>
        <v>42468.633414351854</v>
      </c>
      <c r="M1176" s="21">
        <f t="shared" si="92"/>
        <v>30</v>
      </c>
      <c r="N1176" s="11" t="b">
        <v>0</v>
      </c>
      <c r="O1176" s="11">
        <v>19</v>
      </c>
      <c r="P1176" s="11" t="b">
        <v>0</v>
      </c>
      <c r="Q1176" s="11" t="s">
        <v>8284</v>
      </c>
      <c r="R1176" s="18">
        <f t="shared" si="93"/>
        <v>5.906666666666667E-2</v>
      </c>
      <c r="S1176" s="19">
        <f t="shared" si="94"/>
        <v>46.631578947368418</v>
      </c>
      <c r="T1176" s="11" t="s">
        <v>8336</v>
      </c>
      <c r="U1176" s="11" t="s">
        <v>8337</v>
      </c>
    </row>
    <row r="1177" spans="1:21" ht="42.75" x14ac:dyDescent="0.45">
      <c r="A1177" s="11">
        <v>1175</v>
      </c>
      <c r="B1177" s="16" t="s">
        <v>1176</v>
      </c>
      <c r="C1177" s="16" t="s">
        <v>5285</v>
      </c>
      <c r="D1177" s="23">
        <v>20000</v>
      </c>
      <c r="E1177" s="23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7">
        <f t="shared" si="90"/>
        <v>42200.520127314812</v>
      </c>
      <c r="K1177" s="11">
        <v>1434389339</v>
      </c>
      <c r="L1177" s="17">
        <f t="shared" si="91"/>
        <v>42170.520127314812</v>
      </c>
      <c r="M1177" s="21">
        <f t="shared" si="92"/>
        <v>30</v>
      </c>
      <c r="N1177" s="11" t="b">
        <v>0</v>
      </c>
      <c r="O1177" s="11">
        <v>9</v>
      </c>
      <c r="P1177" s="11" t="b">
        <v>0</v>
      </c>
      <c r="Q1177" s="11" t="s">
        <v>8284</v>
      </c>
      <c r="R1177" s="18">
        <f t="shared" si="93"/>
        <v>2.9250000000000002E-2</v>
      </c>
      <c r="S1177" s="19">
        <f t="shared" si="94"/>
        <v>65</v>
      </c>
      <c r="T1177" s="11" t="s">
        <v>8336</v>
      </c>
      <c r="U1177" s="11" t="s">
        <v>8337</v>
      </c>
    </row>
    <row r="1178" spans="1:21" ht="57" x14ac:dyDescent="0.45">
      <c r="A1178" s="11">
        <v>1176</v>
      </c>
      <c r="B1178" s="16" t="s">
        <v>1177</v>
      </c>
      <c r="C1178" s="16" t="s">
        <v>5286</v>
      </c>
      <c r="D1178" s="23">
        <v>175000</v>
      </c>
      <c r="E1178" s="23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7">
        <f t="shared" si="90"/>
        <v>42800.333333333336</v>
      </c>
      <c r="K1178" s="11">
        <v>1484094498</v>
      </c>
      <c r="L1178" s="17">
        <f t="shared" si="91"/>
        <v>42745.811319444438</v>
      </c>
      <c r="M1178" s="21">
        <f t="shared" si="92"/>
        <v>54.522013888898073</v>
      </c>
      <c r="N1178" s="11" t="b">
        <v>0</v>
      </c>
      <c r="O1178" s="11">
        <v>1</v>
      </c>
      <c r="P1178" s="11" t="b">
        <v>0</v>
      </c>
      <c r="Q1178" s="11" t="s">
        <v>8284</v>
      </c>
      <c r="R1178" s="18">
        <f t="shared" si="93"/>
        <v>5.7142857142857142E-5</v>
      </c>
      <c r="S1178" s="19">
        <f t="shared" si="94"/>
        <v>10</v>
      </c>
      <c r="T1178" s="11" t="s">
        <v>8336</v>
      </c>
      <c r="U1178" s="11" t="s">
        <v>8337</v>
      </c>
    </row>
    <row r="1179" spans="1:21" ht="42.75" x14ac:dyDescent="0.45">
      <c r="A1179" s="11">
        <v>1177</v>
      </c>
      <c r="B1179" s="16" t="s">
        <v>1178</v>
      </c>
      <c r="C1179" s="16" t="s">
        <v>5287</v>
      </c>
      <c r="D1179" s="23">
        <v>6000</v>
      </c>
      <c r="E1179" s="23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7">
        <f t="shared" si="90"/>
        <v>41927.452499999999</v>
      </c>
      <c r="K1179" s="11">
        <v>1410796296</v>
      </c>
      <c r="L1179" s="17">
        <f t="shared" si="91"/>
        <v>41897.452499999999</v>
      </c>
      <c r="M1179" s="21">
        <f t="shared" si="92"/>
        <v>30</v>
      </c>
      <c r="N1179" s="11" t="b">
        <v>0</v>
      </c>
      <c r="O1179" s="11">
        <v>0</v>
      </c>
      <c r="P1179" s="11" t="b">
        <v>0</v>
      </c>
      <c r="Q1179" s="11" t="s">
        <v>8284</v>
      </c>
      <c r="R1179" s="18">
        <f t="shared" si="93"/>
        <v>0</v>
      </c>
      <c r="S1179" s="19" t="e">
        <f t="shared" si="94"/>
        <v>#DIV/0!</v>
      </c>
      <c r="T1179" s="11" t="s">
        <v>8336</v>
      </c>
      <c r="U1179" s="11" t="s">
        <v>8337</v>
      </c>
    </row>
    <row r="1180" spans="1:21" ht="42.75" x14ac:dyDescent="0.45">
      <c r="A1180" s="11">
        <v>1178</v>
      </c>
      <c r="B1180" s="16" t="s">
        <v>1179</v>
      </c>
      <c r="C1180" s="16" t="s">
        <v>5288</v>
      </c>
      <c r="D1180" s="23">
        <v>75000</v>
      </c>
      <c r="E1180" s="23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7">
        <f t="shared" si="90"/>
        <v>41867.69736111111</v>
      </c>
      <c r="K1180" s="11">
        <v>1405633452</v>
      </c>
      <c r="L1180" s="17">
        <f t="shared" si="91"/>
        <v>41837.69736111111</v>
      </c>
      <c r="M1180" s="21">
        <f t="shared" si="92"/>
        <v>30</v>
      </c>
      <c r="N1180" s="11" t="b">
        <v>0</v>
      </c>
      <c r="O1180" s="11">
        <v>1</v>
      </c>
      <c r="P1180" s="11" t="b">
        <v>0</v>
      </c>
      <c r="Q1180" s="11" t="s">
        <v>8284</v>
      </c>
      <c r="R1180" s="18">
        <f t="shared" si="93"/>
        <v>6.666666666666667E-5</v>
      </c>
      <c r="S1180" s="19">
        <f t="shared" si="94"/>
        <v>5</v>
      </c>
      <c r="T1180" s="11" t="s">
        <v>8336</v>
      </c>
      <c r="U1180" s="11" t="s">
        <v>8337</v>
      </c>
    </row>
    <row r="1181" spans="1:21" ht="42.75" x14ac:dyDescent="0.45">
      <c r="A1181" s="11">
        <v>1179</v>
      </c>
      <c r="B1181" s="16" t="s">
        <v>1180</v>
      </c>
      <c r="C1181" s="16" t="s">
        <v>5289</v>
      </c>
      <c r="D1181" s="23">
        <v>60000</v>
      </c>
      <c r="E1181" s="23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7">
        <f t="shared" si="90"/>
        <v>42305.511886574073</v>
      </c>
      <c r="K1181" s="11">
        <v>1443460627</v>
      </c>
      <c r="L1181" s="17">
        <f t="shared" si="91"/>
        <v>42275.511886574073</v>
      </c>
      <c r="M1181" s="21">
        <f t="shared" si="92"/>
        <v>30</v>
      </c>
      <c r="N1181" s="11" t="b">
        <v>0</v>
      </c>
      <c r="O1181" s="11">
        <v>5</v>
      </c>
      <c r="P1181" s="11" t="b">
        <v>0</v>
      </c>
      <c r="Q1181" s="11" t="s">
        <v>8284</v>
      </c>
      <c r="R1181" s="18">
        <f t="shared" si="93"/>
        <v>5.3333333333333337E-2</v>
      </c>
      <c r="S1181" s="19">
        <f t="shared" si="94"/>
        <v>640</v>
      </c>
      <c r="T1181" s="11" t="s">
        <v>8336</v>
      </c>
      <c r="U1181" s="11" t="s">
        <v>8337</v>
      </c>
    </row>
    <row r="1182" spans="1:21" ht="28.5" x14ac:dyDescent="0.45">
      <c r="A1182" s="11">
        <v>1180</v>
      </c>
      <c r="B1182" s="16" t="s">
        <v>1181</v>
      </c>
      <c r="C1182" s="16" t="s">
        <v>5290</v>
      </c>
      <c r="D1182" s="23">
        <v>50000</v>
      </c>
      <c r="E1182" s="23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7">
        <f t="shared" si="90"/>
        <v>41818.598541666666</v>
      </c>
      <c r="K1182" s="11">
        <v>1400786514</v>
      </c>
      <c r="L1182" s="17">
        <f t="shared" si="91"/>
        <v>41781.598541666666</v>
      </c>
      <c r="M1182" s="21">
        <f t="shared" si="92"/>
        <v>37</v>
      </c>
      <c r="N1182" s="11" t="b">
        <v>0</v>
      </c>
      <c r="O1182" s="11">
        <v>85</v>
      </c>
      <c r="P1182" s="11" t="b">
        <v>0</v>
      </c>
      <c r="Q1182" s="11" t="s">
        <v>8284</v>
      </c>
      <c r="R1182" s="18">
        <f t="shared" si="93"/>
        <v>0.11749999999999999</v>
      </c>
      <c r="S1182" s="19">
        <f t="shared" si="94"/>
        <v>69.117647058823536</v>
      </c>
      <c r="T1182" s="11" t="s">
        <v>8336</v>
      </c>
      <c r="U1182" s="11" t="s">
        <v>8337</v>
      </c>
    </row>
    <row r="1183" spans="1:21" x14ac:dyDescent="0.45">
      <c r="A1183" s="11">
        <v>1181</v>
      </c>
      <c r="B1183" s="16" t="s">
        <v>1182</v>
      </c>
      <c r="C1183" s="16" t="s">
        <v>5291</v>
      </c>
      <c r="D1183" s="23">
        <v>50000</v>
      </c>
      <c r="E1183" s="23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7">
        <f t="shared" si="90"/>
        <v>42064.131030092591</v>
      </c>
      <c r="K1183" s="11">
        <v>1422605321</v>
      </c>
      <c r="L1183" s="17">
        <f t="shared" si="91"/>
        <v>42034.131030092591</v>
      </c>
      <c r="M1183" s="21">
        <f t="shared" si="92"/>
        <v>30</v>
      </c>
      <c r="N1183" s="11" t="b">
        <v>0</v>
      </c>
      <c r="O1183" s="11">
        <v>3</v>
      </c>
      <c r="P1183" s="11" t="b">
        <v>0</v>
      </c>
      <c r="Q1183" s="11" t="s">
        <v>8284</v>
      </c>
      <c r="R1183" s="18">
        <f t="shared" si="93"/>
        <v>8.0000000000000007E-5</v>
      </c>
      <c r="S1183" s="19">
        <f t="shared" si="94"/>
        <v>1.3333333333333333</v>
      </c>
      <c r="T1183" s="11" t="s">
        <v>8336</v>
      </c>
      <c r="U1183" s="11" t="s">
        <v>8337</v>
      </c>
    </row>
    <row r="1184" spans="1:21" ht="42.75" x14ac:dyDescent="0.45">
      <c r="A1184" s="11">
        <v>1182</v>
      </c>
      <c r="B1184" s="16" t="s">
        <v>1183</v>
      </c>
      <c r="C1184" s="16" t="s">
        <v>5292</v>
      </c>
      <c r="D1184" s="23">
        <v>1000</v>
      </c>
      <c r="E1184" s="23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7">
        <f t="shared" si="90"/>
        <v>42747.487499999996</v>
      </c>
      <c r="K1184" s="11">
        <v>1482609088</v>
      </c>
      <c r="L1184" s="17">
        <f t="shared" si="91"/>
        <v>42728.619074074071</v>
      </c>
      <c r="M1184" s="21">
        <f t="shared" si="92"/>
        <v>18.868425925924385</v>
      </c>
      <c r="N1184" s="11" t="b">
        <v>0</v>
      </c>
      <c r="O1184" s="11">
        <v>4</v>
      </c>
      <c r="P1184" s="11" t="b">
        <v>0</v>
      </c>
      <c r="Q1184" s="11" t="s">
        <v>8284</v>
      </c>
      <c r="R1184" s="18">
        <f t="shared" si="93"/>
        <v>4.2000000000000003E-2</v>
      </c>
      <c r="S1184" s="19">
        <f t="shared" si="94"/>
        <v>10.5</v>
      </c>
      <c r="T1184" s="11" t="s">
        <v>8336</v>
      </c>
      <c r="U1184" s="11" t="s">
        <v>8337</v>
      </c>
    </row>
    <row r="1185" spans="1:21" ht="42.75" x14ac:dyDescent="0.45">
      <c r="A1185" s="11">
        <v>1183</v>
      </c>
      <c r="B1185" s="16" t="s">
        <v>1184</v>
      </c>
      <c r="C1185" s="16" t="s">
        <v>5293</v>
      </c>
      <c r="D1185" s="23">
        <v>2500</v>
      </c>
      <c r="E1185" s="23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7">
        <f t="shared" si="90"/>
        <v>42675.957638888889</v>
      </c>
      <c r="K1185" s="11">
        <v>1476391223</v>
      </c>
      <c r="L1185" s="17">
        <f t="shared" si="91"/>
        <v>42656.653043981474</v>
      </c>
      <c r="M1185" s="21">
        <f t="shared" si="92"/>
        <v>19.304594907414867</v>
      </c>
      <c r="N1185" s="11" t="b">
        <v>0</v>
      </c>
      <c r="O1185" s="11">
        <v>3</v>
      </c>
      <c r="P1185" s="11" t="b">
        <v>0</v>
      </c>
      <c r="Q1185" s="11" t="s">
        <v>8284</v>
      </c>
      <c r="R1185" s="18">
        <f t="shared" si="93"/>
        <v>0.04</v>
      </c>
      <c r="S1185" s="19">
        <f t="shared" si="94"/>
        <v>33.333333333333336</v>
      </c>
      <c r="T1185" s="11" t="s">
        <v>8336</v>
      </c>
      <c r="U1185" s="11" t="s">
        <v>8337</v>
      </c>
    </row>
    <row r="1186" spans="1:21" ht="42.75" x14ac:dyDescent="0.45">
      <c r="A1186" s="11">
        <v>1184</v>
      </c>
      <c r="B1186" s="16" t="s">
        <v>1185</v>
      </c>
      <c r="C1186" s="16" t="s">
        <v>5294</v>
      </c>
      <c r="D1186" s="23">
        <v>22000</v>
      </c>
      <c r="E1186" s="23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7">
        <f t="shared" si="90"/>
        <v>42772.391331018516</v>
      </c>
      <c r="K1186" s="11">
        <v>1483712611</v>
      </c>
      <c r="L1186" s="17">
        <f t="shared" si="91"/>
        <v>42741.391331018516</v>
      </c>
      <c r="M1186" s="21">
        <f t="shared" si="92"/>
        <v>31</v>
      </c>
      <c r="N1186" s="11" t="b">
        <v>0</v>
      </c>
      <c r="O1186" s="11">
        <v>375</v>
      </c>
      <c r="P1186" s="11" t="b">
        <v>1</v>
      </c>
      <c r="Q1186" s="11" t="s">
        <v>8285</v>
      </c>
      <c r="R1186" s="18">
        <f t="shared" si="93"/>
        <v>1.0493636363636363</v>
      </c>
      <c r="S1186" s="19">
        <f t="shared" si="94"/>
        <v>61.562666666666665</v>
      </c>
      <c r="T1186" s="11" t="s">
        <v>8338</v>
      </c>
      <c r="U1186" s="11" t="s">
        <v>8339</v>
      </c>
    </row>
    <row r="1187" spans="1:21" ht="57" x14ac:dyDescent="0.45">
      <c r="A1187" s="11">
        <v>1185</v>
      </c>
      <c r="B1187" s="16" t="s">
        <v>1186</v>
      </c>
      <c r="C1187" s="16" t="s">
        <v>5295</v>
      </c>
      <c r="D1187" s="23">
        <v>12500</v>
      </c>
      <c r="E1187" s="23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7">
        <f t="shared" si="90"/>
        <v>42162.958333333336</v>
      </c>
      <c r="K1187" s="11">
        <v>1430945149</v>
      </c>
      <c r="L1187" s="17">
        <f t="shared" si="91"/>
        <v>42130.656817129631</v>
      </c>
      <c r="M1187" s="21">
        <f t="shared" si="92"/>
        <v>32.301516203704523</v>
      </c>
      <c r="N1187" s="11" t="b">
        <v>0</v>
      </c>
      <c r="O1187" s="11">
        <v>111</v>
      </c>
      <c r="P1187" s="11" t="b">
        <v>1</v>
      </c>
      <c r="Q1187" s="11" t="s">
        <v>8285</v>
      </c>
      <c r="R1187" s="18">
        <f t="shared" si="93"/>
        <v>1.0544</v>
      </c>
      <c r="S1187" s="19">
        <f t="shared" si="94"/>
        <v>118.73873873873873</v>
      </c>
      <c r="T1187" s="11" t="s">
        <v>8338</v>
      </c>
      <c r="U1187" s="11" t="s">
        <v>8339</v>
      </c>
    </row>
    <row r="1188" spans="1:21" ht="42.75" x14ac:dyDescent="0.45">
      <c r="A1188" s="11">
        <v>1186</v>
      </c>
      <c r="B1188" s="16" t="s">
        <v>1187</v>
      </c>
      <c r="C1188" s="16" t="s">
        <v>5296</v>
      </c>
      <c r="D1188" s="23">
        <v>7500</v>
      </c>
      <c r="E1188" s="23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7">
        <f t="shared" si="90"/>
        <v>42156.737499999996</v>
      </c>
      <c r="K1188" s="11">
        <v>1430340195</v>
      </c>
      <c r="L1188" s="17">
        <f t="shared" si="91"/>
        <v>42123.655034722215</v>
      </c>
      <c r="M1188" s="21">
        <f t="shared" si="92"/>
        <v>33.082465277781012</v>
      </c>
      <c r="N1188" s="11" t="b">
        <v>0</v>
      </c>
      <c r="O1188" s="11">
        <v>123</v>
      </c>
      <c r="P1188" s="11" t="b">
        <v>1</v>
      </c>
      <c r="Q1188" s="11" t="s">
        <v>8285</v>
      </c>
      <c r="R1188" s="18">
        <f t="shared" si="93"/>
        <v>1.0673333333333332</v>
      </c>
      <c r="S1188" s="19">
        <f t="shared" si="94"/>
        <v>65.081300813008127</v>
      </c>
      <c r="T1188" s="11" t="s">
        <v>8338</v>
      </c>
      <c r="U1188" s="11" t="s">
        <v>8339</v>
      </c>
    </row>
    <row r="1189" spans="1:21" ht="42.75" x14ac:dyDescent="0.45">
      <c r="A1189" s="11">
        <v>1187</v>
      </c>
      <c r="B1189" s="16" t="s">
        <v>1188</v>
      </c>
      <c r="C1189" s="16" t="s">
        <v>5297</v>
      </c>
      <c r="D1189" s="23">
        <v>8750</v>
      </c>
      <c r="E1189" s="23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7">
        <f t="shared" si="90"/>
        <v>42141.541666666664</v>
      </c>
      <c r="K1189" s="11">
        <v>1429133323</v>
      </c>
      <c r="L1189" s="17">
        <f t="shared" si="91"/>
        <v>42109.686608796292</v>
      </c>
      <c r="M1189" s="21">
        <f t="shared" si="92"/>
        <v>31.855057870372548</v>
      </c>
      <c r="N1189" s="11" t="b">
        <v>0</v>
      </c>
      <c r="O1189" s="11">
        <v>70</v>
      </c>
      <c r="P1189" s="11" t="b">
        <v>1</v>
      </c>
      <c r="Q1189" s="11" t="s">
        <v>8285</v>
      </c>
      <c r="R1189" s="18">
        <f t="shared" si="93"/>
        <v>1.0412571428571429</v>
      </c>
      <c r="S1189" s="19">
        <f t="shared" si="94"/>
        <v>130.15714285714284</v>
      </c>
      <c r="T1189" s="11" t="s">
        <v>8338</v>
      </c>
      <c r="U1189" s="11" t="s">
        <v>8339</v>
      </c>
    </row>
    <row r="1190" spans="1:21" ht="42.75" x14ac:dyDescent="0.45">
      <c r="A1190" s="11">
        <v>1188</v>
      </c>
      <c r="B1190" s="16" t="s">
        <v>1189</v>
      </c>
      <c r="C1190" s="16" t="s">
        <v>5298</v>
      </c>
      <c r="D1190" s="23">
        <v>2000</v>
      </c>
      <c r="E1190" s="23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7">
        <f t="shared" si="90"/>
        <v>42732.492361111108</v>
      </c>
      <c r="K1190" s="11">
        <v>1481129340</v>
      </c>
      <c r="L1190" s="17">
        <f t="shared" si="91"/>
        <v>42711.492361111108</v>
      </c>
      <c r="M1190" s="21">
        <f t="shared" si="92"/>
        <v>21</v>
      </c>
      <c r="N1190" s="11" t="b">
        <v>0</v>
      </c>
      <c r="O1190" s="11">
        <v>85</v>
      </c>
      <c r="P1190" s="11" t="b">
        <v>1</v>
      </c>
      <c r="Q1190" s="11" t="s">
        <v>8285</v>
      </c>
      <c r="R1190" s="18">
        <f t="shared" si="93"/>
        <v>1.6054999999999999</v>
      </c>
      <c r="S1190" s="19">
        <f t="shared" si="94"/>
        <v>37.776470588235291</v>
      </c>
      <c r="T1190" s="11" t="s">
        <v>8338</v>
      </c>
      <c r="U1190" s="11" t="s">
        <v>8339</v>
      </c>
    </row>
    <row r="1191" spans="1:21" ht="42.75" x14ac:dyDescent="0.45">
      <c r="A1191" s="11">
        <v>1189</v>
      </c>
      <c r="B1191" s="16" t="s">
        <v>1190</v>
      </c>
      <c r="C1191" s="16" t="s">
        <v>5299</v>
      </c>
      <c r="D1191" s="23">
        <v>9000</v>
      </c>
      <c r="E1191" s="23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7">
        <f t="shared" si="90"/>
        <v>42550.770775462959</v>
      </c>
      <c r="K1191" s="11">
        <v>1465428595</v>
      </c>
      <c r="L1191" s="17">
        <f t="shared" si="91"/>
        <v>42529.770775462959</v>
      </c>
      <c r="M1191" s="21">
        <f t="shared" si="92"/>
        <v>21</v>
      </c>
      <c r="N1191" s="11" t="b">
        <v>0</v>
      </c>
      <c r="O1191" s="11">
        <v>86</v>
      </c>
      <c r="P1191" s="11" t="b">
        <v>1</v>
      </c>
      <c r="Q1191" s="11" t="s">
        <v>8285</v>
      </c>
      <c r="R1191" s="18">
        <f t="shared" si="93"/>
        <v>1.0777777777777777</v>
      </c>
      <c r="S1191" s="19">
        <f t="shared" si="94"/>
        <v>112.79069767441861</v>
      </c>
      <c r="T1191" s="11" t="s">
        <v>8338</v>
      </c>
      <c r="U1191" s="11" t="s">
        <v>8339</v>
      </c>
    </row>
    <row r="1192" spans="1:21" ht="28.5" x14ac:dyDescent="0.45">
      <c r="A1192" s="11">
        <v>1190</v>
      </c>
      <c r="B1192" s="16" t="s">
        <v>1191</v>
      </c>
      <c r="C1192" s="16" t="s">
        <v>5300</v>
      </c>
      <c r="D1192" s="23">
        <v>500</v>
      </c>
      <c r="E1192" s="23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7">
        <f t="shared" si="90"/>
        <v>41882.457465277774</v>
      </c>
      <c r="K1192" s="11">
        <v>1406908725</v>
      </c>
      <c r="L1192" s="17">
        <f t="shared" si="91"/>
        <v>41852.457465277774</v>
      </c>
      <c r="M1192" s="21">
        <f t="shared" si="92"/>
        <v>30</v>
      </c>
      <c r="N1192" s="11" t="b">
        <v>0</v>
      </c>
      <c r="O1192" s="11">
        <v>13</v>
      </c>
      <c r="P1192" s="11" t="b">
        <v>1</v>
      </c>
      <c r="Q1192" s="11" t="s">
        <v>8285</v>
      </c>
      <c r="R1192" s="18">
        <f t="shared" si="93"/>
        <v>1.35</v>
      </c>
      <c r="S1192" s="19">
        <f t="shared" si="94"/>
        <v>51.92307692307692</v>
      </c>
      <c r="T1192" s="11" t="s">
        <v>8338</v>
      </c>
      <c r="U1192" s="11" t="s">
        <v>8339</v>
      </c>
    </row>
    <row r="1193" spans="1:21" ht="42.75" x14ac:dyDescent="0.45">
      <c r="A1193" s="11">
        <v>1191</v>
      </c>
      <c r="B1193" s="16" t="s">
        <v>1192</v>
      </c>
      <c r="C1193" s="16" t="s">
        <v>5301</v>
      </c>
      <c r="D1193" s="23">
        <v>2700</v>
      </c>
      <c r="E1193" s="23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7">
        <f t="shared" si="90"/>
        <v>42449.353703703702</v>
      </c>
      <c r="K1193" s="11">
        <v>1455892160</v>
      </c>
      <c r="L1193" s="17">
        <f t="shared" si="91"/>
        <v>42419.395370370366</v>
      </c>
      <c r="M1193" s="21">
        <f t="shared" si="92"/>
        <v>29.958333333335759</v>
      </c>
      <c r="N1193" s="11" t="b">
        <v>0</v>
      </c>
      <c r="O1193" s="11">
        <v>33</v>
      </c>
      <c r="P1193" s="11" t="b">
        <v>1</v>
      </c>
      <c r="Q1193" s="11" t="s">
        <v>8285</v>
      </c>
      <c r="R1193" s="18">
        <f t="shared" si="93"/>
        <v>1.0907407407407408</v>
      </c>
      <c r="S1193" s="19">
        <f t="shared" si="94"/>
        <v>89.242424242424249</v>
      </c>
      <c r="T1193" s="11" t="s">
        <v>8338</v>
      </c>
      <c r="U1193" s="11" t="s">
        <v>8339</v>
      </c>
    </row>
    <row r="1194" spans="1:21" ht="28.5" x14ac:dyDescent="0.45">
      <c r="A1194" s="11">
        <v>1192</v>
      </c>
      <c r="B1194" s="16" t="s">
        <v>1193</v>
      </c>
      <c r="C1194" s="16" t="s">
        <v>5302</v>
      </c>
      <c r="D1194" s="23">
        <v>100</v>
      </c>
      <c r="E1194" s="23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7">
        <f t="shared" si="90"/>
        <v>42777.298356481479</v>
      </c>
      <c r="K1194" s="11">
        <v>1484222978</v>
      </c>
      <c r="L1194" s="17">
        <f t="shared" si="91"/>
        <v>42747.298356481479</v>
      </c>
      <c r="M1194" s="21">
        <f t="shared" si="92"/>
        <v>30</v>
      </c>
      <c r="N1194" s="11" t="b">
        <v>0</v>
      </c>
      <c r="O1194" s="11">
        <v>15</v>
      </c>
      <c r="P1194" s="11" t="b">
        <v>1</v>
      </c>
      <c r="Q1194" s="11" t="s">
        <v>8285</v>
      </c>
      <c r="R1194" s="18">
        <f t="shared" si="93"/>
        <v>2.9</v>
      </c>
      <c r="S1194" s="19">
        <f t="shared" si="94"/>
        <v>19.333333333333332</v>
      </c>
      <c r="T1194" s="11" t="s">
        <v>8338</v>
      </c>
      <c r="U1194" s="11" t="s">
        <v>8339</v>
      </c>
    </row>
    <row r="1195" spans="1:21" ht="42.75" x14ac:dyDescent="0.45">
      <c r="A1195" s="11">
        <v>1193</v>
      </c>
      <c r="B1195" s="16" t="s">
        <v>1194</v>
      </c>
      <c r="C1195" s="16" t="s">
        <v>5303</v>
      </c>
      <c r="D1195" s="23">
        <v>21000</v>
      </c>
      <c r="E1195" s="23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7">
        <f t="shared" si="90"/>
        <v>42469.526076388887</v>
      </c>
      <c r="K1195" s="11">
        <v>1455043053</v>
      </c>
      <c r="L1195" s="17">
        <f t="shared" si="91"/>
        <v>42409.567743055552</v>
      </c>
      <c r="M1195" s="21">
        <f t="shared" si="92"/>
        <v>59.958333333335759</v>
      </c>
      <c r="N1195" s="11" t="b">
        <v>0</v>
      </c>
      <c r="O1195" s="11">
        <v>273</v>
      </c>
      <c r="P1195" s="11" t="b">
        <v>1</v>
      </c>
      <c r="Q1195" s="11" t="s">
        <v>8285</v>
      </c>
      <c r="R1195" s="18">
        <f t="shared" si="93"/>
        <v>1.0395714285714286</v>
      </c>
      <c r="S1195" s="19">
        <f t="shared" si="94"/>
        <v>79.967032967032964</v>
      </c>
      <c r="T1195" s="11" t="s">
        <v>8338</v>
      </c>
      <c r="U1195" s="11" t="s">
        <v>8339</v>
      </c>
    </row>
    <row r="1196" spans="1:21" ht="42.75" x14ac:dyDescent="0.45">
      <c r="A1196" s="11">
        <v>1194</v>
      </c>
      <c r="B1196" s="16" t="s">
        <v>1195</v>
      </c>
      <c r="C1196" s="16" t="s">
        <v>5304</v>
      </c>
      <c r="D1196" s="23">
        <v>12500</v>
      </c>
      <c r="E1196" s="23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7">
        <f t="shared" si="90"/>
        <v>42102.27984953703</v>
      </c>
      <c r="K1196" s="11">
        <v>1425901379</v>
      </c>
      <c r="L1196" s="17">
        <f t="shared" si="91"/>
        <v>42072.27984953703</v>
      </c>
      <c r="M1196" s="21">
        <f t="shared" si="92"/>
        <v>30</v>
      </c>
      <c r="N1196" s="11" t="b">
        <v>0</v>
      </c>
      <c r="O1196" s="11">
        <v>714</v>
      </c>
      <c r="P1196" s="11" t="b">
        <v>1</v>
      </c>
      <c r="Q1196" s="11" t="s">
        <v>8285</v>
      </c>
      <c r="R1196" s="18">
        <f t="shared" si="93"/>
        <v>3.2223999999999999</v>
      </c>
      <c r="S1196" s="19">
        <f t="shared" si="94"/>
        <v>56.414565826330531</v>
      </c>
      <c r="T1196" s="11" t="s">
        <v>8338</v>
      </c>
      <c r="U1196" s="11" t="s">
        <v>8339</v>
      </c>
    </row>
    <row r="1197" spans="1:21" ht="57" x14ac:dyDescent="0.45">
      <c r="A1197" s="11">
        <v>1195</v>
      </c>
      <c r="B1197" s="16" t="s">
        <v>1196</v>
      </c>
      <c r="C1197" s="16" t="s">
        <v>5305</v>
      </c>
      <c r="D1197" s="23">
        <v>10000</v>
      </c>
      <c r="E1197" s="23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7">
        <f t="shared" si="90"/>
        <v>42358.166666666664</v>
      </c>
      <c r="K1197" s="11">
        <v>1445415653</v>
      </c>
      <c r="L1197" s="17">
        <f t="shared" si="91"/>
        <v>42298.139502314814</v>
      </c>
      <c r="M1197" s="21">
        <f t="shared" si="92"/>
        <v>60.027164351849933</v>
      </c>
      <c r="N1197" s="11" t="b">
        <v>0</v>
      </c>
      <c r="O1197" s="11">
        <v>170</v>
      </c>
      <c r="P1197" s="11" t="b">
        <v>1</v>
      </c>
      <c r="Q1197" s="11" t="s">
        <v>8285</v>
      </c>
      <c r="R1197" s="18">
        <f t="shared" si="93"/>
        <v>1.35</v>
      </c>
      <c r="S1197" s="19">
        <f t="shared" si="94"/>
        <v>79.411764705882348</v>
      </c>
      <c r="T1197" s="11" t="s">
        <v>8338</v>
      </c>
      <c r="U1197" s="11" t="s">
        <v>8339</v>
      </c>
    </row>
    <row r="1198" spans="1:21" ht="28.5" x14ac:dyDescent="0.45">
      <c r="A1198" s="11">
        <v>1196</v>
      </c>
      <c r="B1198" s="16" t="s">
        <v>1197</v>
      </c>
      <c r="C1198" s="16" t="s">
        <v>5306</v>
      </c>
      <c r="D1198" s="23">
        <v>14500</v>
      </c>
      <c r="E1198" s="23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7">
        <f t="shared" si="90"/>
        <v>42356.610405092586</v>
      </c>
      <c r="K1198" s="11">
        <v>1447875539</v>
      </c>
      <c r="L1198" s="17">
        <f t="shared" si="91"/>
        <v>42326.610405092586</v>
      </c>
      <c r="M1198" s="21">
        <f t="shared" si="92"/>
        <v>30</v>
      </c>
      <c r="N1198" s="11" t="b">
        <v>0</v>
      </c>
      <c r="O1198" s="11">
        <v>512</v>
      </c>
      <c r="P1198" s="11" t="b">
        <v>1</v>
      </c>
      <c r="Q1198" s="11" t="s">
        <v>8285</v>
      </c>
      <c r="R1198" s="18">
        <f t="shared" si="93"/>
        <v>2.6991034482758622</v>
      </c>
      <c r="S1198" s="19">
        <f t="shared" si="94"/>
        <v>76.439453125</v>
      </c>
      <c r="T1198" s="11" t="s">
        <v>8338</v>
      </c>
      <c r="U1198" s="11" t="s">
        <v>8339</v>
      </c>
    </row>
    <row r="1199" spans="1:21" ht="42.75" x14ac:dyDescent="0.45">
      <c r="A1199" s="11">
        <v>1197</v>
      </c>
      <c r="B1199" s="16" t="s">
        <v>1198</v>
      </c>
      <c r="C1199" s="16" t="s">
        <v>5307</v>
      </c>
      <c r="D1199" s="23">
        <v>15000</v>
      </c>
      <c r="E1199" s="23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7">
        <f t="shared" si="90"/>
        <v>42534.040972222218</v>
      </c>
      <c r="K1199" s="11">
        <v>1463155034</v>
      </c>
      <c r="L1199" s="17">
        <f t="shared" si="91"/>
        <v>42503.456412037034</v>
      </c>
      <c r="M1199" s="21">
        <f t="shared" si="92"/>
        <v>30.584560185183364</v>
      </c>
      <c r="N1199" s="11" t="b">
        <v>0</v>
      </c>
      <c r="O1199" s="11">
        <v>314</v>
      </c>
      <c r="P1199" s="11" t="b">
        <v>1</v>
      </c>
      <c r="Q1199" s="11" t="s">
        <v>8285</v>
      </c>
      <c r="R1199" s="18">
        <f t="shared" si="93"/>
        <v>2.5329333333333333</v>
      </c>
      <c r="S1199" s="19">
        <f t="shared" si="94"/>
        <v>121</v>
      </c>
      <c r="T1199" s="11" t="s">
        <v>8338</v>
      </c>
      <c r="U1199" s="11" t="s">
        <v>8339</v>
      </c>
    </row>
    <row r="1200" spans="1:21" ht="42.75" x14ac:dyDescent="0.45">
      <c r="A1200" s="11">
        <v>1198</v>
      </c>
      <c r="B1200" s="16" t="s">
        <v>1199</v>
      </c>
      <c r="C1200" s="16" t="s">
        <v>5308</v>
      </c>
      <c r="D1200" s="23">
        <v>3500</v>
      </c>
      <c r="E1200" s="23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7">
        <f t="shared" si="90"/>
        <v>42368.916666666664</v>
      </c>
      <c r="K1200" s="11">
        <v>1448463086</v>
      </c>
      <c r="L1200" s="17">
        <f t="shared" si="91"/>
        <v>42333.410717592589</v>
      </c>
      <c r="M1200" s="21">
        <f t="shared" si="92"/>
        <v>35.505949074075033</v>
      </c>
      <c r="N1200" s="11" t="b">
        <v>0</v>
      </c>
      <c r="O1200" s="11">
        <v>167</v>
      </c>
      <c r="P1200" s="11" t="b">
        <v>1</v>
      </c>
      <c r="Q1200" s="11" t="s">
        <v>8285</v>
      </c>
      <c r="R1200" s="18">
        <f t="shared" si="93"/>
        <v>2.6059999999999999</v>
      </c>
      <c r="S1200" s="19">
        <f t="shared" si="94"/>
        <v>54.616766467065865</v>
      </c>
      <c r="T1200" s="11" t="s">
        <v>8338</v>
      </c>
      <c r="U1200" s="11" t="s">
        <v>8339</v>
      </c>
    </row>
    <row r="1201" spans="1:21" ht="42.75" x14ac:dyDescent="0.45">
      <c r="A1201" s="11">
        <v>1199</v>
      </c>
      <c r="B1201" s="16" t="s">
        <v>1200</v>
      </c>
      <c r="C1201" s="16" t="s">
        <v>5309</v>
      </c>
      <c r="D1201" s="23">
        <v>2658</v>
      </c>
      <c r="E1201" s="23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7">
        <f t="shared" si="90"/>
        <v>42193.562499999993</v>
      </c>
      <c r="K1201" s="11">
        <v>1433615400</v>
      </c>
      <c r="L1201" s="17">
        <f t="shared" si="91"/>
        <v>42161.562499999993</v>
      </c>
      <c r="M1201" s="21">
        <f t="shared" si="92"/>
        <v>32</v>
      </c>
      <c r="N1201" s="11" t="b">
        <v>0</v>
      </c>
      <c r="O1201" s="11">
        <v>9</v>
      </c>
      <c r="P1201" s="11" t="b">
        <v>1</v>
      </c>
      <c r="Q1201" s="11" t="s">
        <v>8285</v>
      </c>
      <c r="R1201" s="18">
        <f t="shared" si="93"/>
        <v>1.0131677953348381</v>
      </c>
      <c r="S1201" s="19">
        <f t="shared" si="94"/>
        <v>299.22222222222223</v>
      </c>
      <c r="T1201" s="11" t="s">
        <v>8338</v>
      </c>
      <c r="U1201" s="11" t="s">
        <v>8339</v>
      </c>
    </row>
    <row r="1202" spans="1:21" ht="42.75" x14ac:dyDescent="0.45">
      <c r="A1202" s="11">
        <v>1200</v>
      </c>
      <c r="B1202" s="16" t="s">
        <v>1201</v>
      </c>
      <c r="C1202" s="16" t="s">
        <v>5310</v>
      </c>
      <c r="D1202" s="23">
        <v>4800</v>
      </c>
      <c r="E1202" s="23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7">
        <f t="shared" si="90"/>
        <v>42110.269166666665</v>
      </c>
      <c r="K1202" s="11">
        <v>1427369256</v>
      </c>
      <c r="L1202" s="17">
        <f t="shared" si="91"/>
        <v>42089.269166666665</v>
      </c>
      <c r="M1202" s="21">
        <f t="shared" si="92"/>
        <v>21</v>
      </c>
      <c r="N1202" s="11" t="b">
        <v>0</v>
      </c>
      <c r="O1202" s="11">
        <v>103</v>
      </c>
      <c r="P1202" s="11" t="b">
        <v>1</v>
      </c>
      <c r="Q1202" s="11" t="s">
        <v>8285</v>
      </c>
      <c r="R1202" s="18">
        <f t="shared" si="93"/>
        <v>1.2560416666666667</v>
      </c>
      <c r="S1202" s="19">
        <f t="shared" si="94"/>
        <v>58.533980582524272</v>
      </c>
      <c r="T1202" s="11" t="s">
        <v>8338</v>
      </c>
      <c r="U1202" s="11" t="s">
        <v>8339</v>
      </c>
    </row>
    <row r="1203" spans="1:21" ht="42.75" x14ac:dyDescent="0.45">
      <c r="A1203" s="11">
        <v>1201</v>
      </c>
      <c r="B1203" s="16" t="s">
        <v>1202</v>
      </c>
      <c r="C1203" s="16" t="s">
        <v>5311</v>
      </c>
      <c r="D1203" s="23">
        <v>6000</v>
      </c>
      <c r="E1203" s="23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7">
        <f t="shared" si="90"/>
        <v>42566.398680555554</v>
      </c>
      <c r="K1203" s="11">
        <v>1466001246</v>
      </c>
      <c r="L1203" s="17">
        <f t="shared" si="91"/>
        <v>42536.398680555554</v>
      </c>
      <c r="M1203" s="21">
        <f t="shared" si="92"/>
        <v>30</v>
      </c>
      <c r="N1203" s="11" t="b">
        <v>0</v>
      </c>
      <c r="O1203" s="11">
        <v>111</v>
      </c>
      <c r="P1203" s="11" t="b">
        <v>1</v>
      </c>
      <c r="Q1203" s="11" t="s">
        <v>8285</v>
      </c>
      <c r="R1203" s="18">
        <f t="shared" si="93"/>
        <v>1.0243783333333334</v>
      </c>
      <c r="S1203" s="19">
        <f t="shared" si="94"/>
        <v>55.371801801801809</v>
      </c>
      <c r="T1203" s="11" t="s">
        <v>8338</v>
      </c>
      <c r="U1203" s="11" t="s">
        <v>8339</v>
      </c>
    </row>
    <row r="1204" spans="1:21" ht="42.75" x14ac:dyDescent="0.45">
      <c r="A1204" s="11">
        <v>1202</v>
      </c>
      <c r="B1204" s="16" t="s">
        <v>1203</v>
      </c>
      <c r="C1204" s="16" t="s">
        <v>5312</v>
      </c>
      <c r="D1204" s="23">
        <v>25000</v>
      </c>
      <c r="E1204" s="23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7">
        <f t="shared" si="90"/>
        <v>42182.08048611111</v>
      </c>
      <c r="K1204" s="11">
        <v>1432796154</v>
      </c>
      <c r="L1204" s="17">
        <f t="shared" si="91"/>
        <v>42152.08048611111</v>
      </c>
      <c r="M1204" s="21">
        <f t="shared" si="92"/>
        <v>30</v>
      </c>
      <c r="N1204" s="11" t="b">
        <v>0</v>
      </c>
      <c r="O1204" s="11">
        <v>271</v>
      </c>
      <c r="P1204" s="11" t="b">
        <v>1</v>
      </c>
      <c r="Q1204" s="11" t="s">
        <v>8285</v>
      </c>
      <c r="R1204" s="18">
        <f t="shared" si="93"/>
        <v>1.99244</v>
      </c>
      <c r="S1204" s="19">
        <f t="shared" si="94"/>
        <v>183.80442804428046</v>
      </c>
      <c r="T1204" s="11" t="s">
        <v>8338</v>
      </c>
      <c r="U1204" s="11" t="s">
        <v>8339</v>
      </c>
    </row>
    <row r="1205" spans="1:21" ht="42.75" x14ac:dyDescent="0.45">
      <c r="A1205" s="11">
        <v>1203</v>
      </c>
      <c r="B1205" s="16" t="s">
        <v>1204</v>
      </c>
      <c r="C1205" s="16" t="s">
        <v>5313</v>
      </c>
      <c r="D1205" s="23">
        <v>16300</v>
      </c>
      <c r="E1205" s="23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7">
        <f t="shared" si="90"/>
        <v>42155.4065625</v>
      </c>
      <c r="K1205" s="11">
        <v>1430491527</v>
      </c>
      <c r="L1205" s="17">
        <f t="shared" si="91"/>
        <v>42125.4065625</v>
      </c>
      <c r="M1205" s="21">
        <f t="shared" si="92"/>
        <v>30</v>
      </c>
      <c r="N1205" s="11" t="b">
        <v>0</v>
      </c>
      <c r="O1205" s="11">
        <v>101</v>
      </c>
      <c r="P1205" s="11" t="b">
        <v>1</v>
      </c>
      <c r="Q1205" s="11" t="s">
        <v>8285</v>
      </c>
      <c r="R1205" s="18">
        <f t="shared" si="93"/>
        <v>1.0245398773006136</v>
      </c>
      <c r="S1205" s="19">
        <f t="shared" si="94"/>
        <v>165.34653465346534</v>
      </c>
      <c r="T1205" s="11" t="s">
        <v>8338</v>
      </c>
      <c r="U1205" s="11" t="s">
        <v>8339</v>
      </c>
    </row>
    <row r="1206" spans="1:21" ht="42.75" x14ac:dyDescent="0.45">
      <c r="A1206" s="11">
        <v>1204</v>
      </c>
      <c r="B1206" s="16" t="s">
        <v>1205</v>
      </c>
      <c r="C1206" s="16" t="s">
        <v>5314</v>
      </c>
      <c r="D1206" s="23">
        <v>13000</v>
      </c>
      <c r="E1206" s="23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7">
        <f t="shared" si="90"/>
        <v>42341.999999999993</v>
      </c>
      <c r="K1206" s="11">
        <v>1445363833</v>
      </c>
      <c r="L1206" s="17">
        <f t="shared" si="91"/>
        <v>42297.539733796293</v>
      </c>
      <c r="M1206" s="21">
        <f t="shared" si="92"/>
        <v>44.460266203699575</v>
      </c>
      <c r="N1206" s="11" t="b">
        <v>0</v>
      </c>
      <c r="O1206" s="11">
        <v>57</v>
      </c>
      <c r="P1206" s="11" t="b">
        <v>1</v>
      </c>
      <c r="Q1206" s="11" t="s">
        <v>8285</v>
      </c>
      <c r="R1206" s="18">
        <f t="shared" si="93"/>
        <v>1.0294615384615384</v>
      </c>
      <c r="S1206" s="19">
        <f t="shared" si="94"/>
        <v>234.78947368421052</v>
      </c>
      <c r="T1206" s="11" t="s">
        <v>8338</v>
      </c>
      <c r="U1206" s="11" t="s">
        <v>8339</v>
      </c>
    </row>
    <row r="1207" spans="1:21" ht="42.75" x14ac:dyDescent="0.45">
      <c r="A1207" s="11">
        <v>1205</v>
      </c>
      <c r="B1207" s="16" t="s">
        <v>1206</v>
      </c>
      <c r="C1207" s="16" t="s">
        <v>5315</v>
      </c>
      <c r="D1207" s="23">
        <v>13000</v>
      </c>
      <c r="E1207" s="23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7">
        <f t="shared" si="90"/>
        <v>42168.298043981478</v>
      </c>
      <c r="K1207" s="11">
        <v>1431605351</v>
      </c>
      <c r="L1207" s="17">
        <f t="shared" si="91"/>
        <v>42138.298043981478</v>
      </c>
      <c r="M1207" s="21">
        <f t="shared" si="92"/>
        <v>30</v>
      </c>
      <c r="N1207" s="11" t="b">
        <v>0</v>
      </c>
      <c r="O1207" s="11">
        <v>62</v>
      </c>
      <c r="P1207" s="11" t="b">
        <v>1</v>
      </c>
      <c r="Q1207" s="11" t="s">
        <v>8285</v>
      </c>
      <c r="R1207" s="18">
        <f t="shared" si="93"/>
        <v>1.0086153846153847</v>
      </c>
      <c r="S1207" s="19">
        <f t="shared" si="94"/>
        <v>211.48387096774192</v>
      </c>
      <c r="T1207" s="11" t="s">
        <v>8338</v>
      </c>
      <c r="U1207" s="11" t="s">
        <v>8339</v>
      </c>
    </row>
    <row r="1208" spans="1:21" ht="42.75" x14ac:dyDescent="0.45">
      <c r="A1208" s="11">
        <v>1206</v>
      </c>
      <c r="B1208" s="16" t="s">
        <v>1207</v>
      </c>
      <c r="C1208" s="16" t="s">
        <v>5316</v>
      </c>
      <c r="D1208" s="23">
        <v>900</v>
      </c>
      <c r="E1208" s="23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7">
        <f t="shared" si="90"/>
        <v>42805.353472222218</v>
      </c>
      <c r="K1208" s="11">
        <v>1486406253</v>
      </c>
      <c r="L1208" s="17">
        <f t="shared" si="91"/>
        <v>42772.567743055552</v>
      </c>
      <c r="M1208" s="21">
        <f t="shared" si="92"/>
        <v>32.785729166665988</v>
      </c>
      <c r="N1208" s="11" t="b">
        <v>0</v>
      </c>
      <c r="O1208" s="11">
        <v>32</v>
      </c>
      <c r="P1208" s="11" t="b">
        <v>1</v>
      </c>
      <c r="Q1208" s="11" t="s">
        <v>8285</v>
      </c>
      <c r="R1208" s="18">
        <f t="shared" si="93"/>
        <v>1.1499999999999999</v>
      </c>
      <c r="S1208" s="19">
        <f t="shared" si="94"/>
        <v>32.34375</v>
      </c>
      <c r="T1208" s="11" t="s">
        <v>8338</v>
      </c>
      <c r="U1208" s="11" t="s">
        <v>8339</v>
      </c>
    </row>
    <row r="1209" spans="1:21" ht="28.5" x14ac:dyDescent="0.45">
      <c r="A1209" s="11">
        <v>1207</v>
      </c>
      <c r="B1209" s="16" t="s">
        <v>1208</v>
      </c>
      <c r="C1209" s="16" t="s">
        <v>5317</v>
      </c>
      <c r="D1209" s="23">
        <v>16700</v>
      </c>
      <c r="E1209" s="23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7">
        <f t="shared" si="90"/>
        <v>42460.208333333336</v>
      </c>
      <c r="K1209" s="11">
        <v>1456827573</v>
      </c>
      <c r="L1209" s="17">
        <f t="shared" si="91"/>
        <v>42430.221909722219</v>
      </c>
      <c r="M1209" s="21">
        <f t="shared" si="92"/>
        <v>29.986423611117061</v>
      </c>
      <c r="N1209" s="11" t="b">
        <v>0</v>
      </c>
      <c r="O1209" s="11">
        <v>141</v>
      </c>
      <c r="P1209" s="11" t="b">
        <v>1</v>
      </c>
      <c r="Q1209" s="11" t="s">
        <v>8285</v>
      </c>
      <c r="R1209" s="18">
        <f t="shared" si="93"/>
        <v>1.0416766467065868</v>
      </c>
      <c r="S1209" s="19">
        <f t="shared" si="94"/>
        <v>123.37588652482269</v>
      </c>
      <c r="T1209" s="11" t="s">
        <v>8338</v>
      </c>
      <c r="U1209" s="11" t="s">
        <v>8339</v>
      </c>
    </row>
    <row r="1210" spans="1:21" ht="42.75" x14ac:dyDescent="0.45">
      <c r="A1210" s="11">
        <v>1208</v>
      </c>
      <c r="B1210" s="16" t="s">
        <v>1209</v>
      </c>
      <c r="C1210" s="16" t="s">
        <v>5318</v>
      </c>
      <c r="D1210" s="23">
        <v>10000</v>
      </c>
      <c r="E1210" s="23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7">
        <f t="shared" si="90"/>
        <v>42453.459074074075</v>
      </c>
      <c r="K1210" s="11">
        <v>1456246864</v>
      </c>
      <c r="L1210" s="17">
        <f t="shared" si="91"/>
        <v>42423.500740740739</v>
      </c>
      <c r="M1210" s="21">
        <f t="shared" si="92"/>
        <v>29.958333333335759</v>
      </c>
      <c r="N1210" s="11" t="b">
        <v>0</v>
      </c>
      <c r="O1210" s="11">
        <v>75</v>
      </c>
      <c r="P1210" s="11" t="b">
        <v>1</v>
      </c>
      <c r="Q1210" s="11" t="s">
        <v>8285</v>
      </c>
      <c r="R1210" s="18">
        <f t="shared" si="93"/>
        <v>1.5529999999999999</v>
      </c>
      <c r="S1210" s="19">
        <f t="shared" si="94"/>
        <v>207.06666666666666</v>
      </c>
      <c r="T1210" s="11" t="s">
        <v>8338</v>
      </c>
      <c r="U1210" s="11" t="s">
        <v>8339</v>
      </c>
    </row>
    <row r="1211" spans="1:21" ht="42.75" x14ac:dyDescent="0.45">
      <c r="A1211" s="11">
        <v>1209</v>
      </c>
      <c r="B1211" s="16" t="s">
        <v>1210</v>
      </c>
      <c r="C1211" s="16" t="s">
        <v>5319</v>
      </c>
      <c r="D1211" s="23">
        <v>6000</v>
      </c>
      <c r="E1211" s="23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7">
        <f t="shared" si="90"/>
        <v>42791.637789351851</v>
      </c>
      <c r="K1211" s="11">
        <v>1485461905</v>
      </c>
      <c r="L1211" s="17">
        <f t="shared" si="91"/>
        <v>42761.637789351851</v>
      </c>
      <c r="M1211" s="21">
        <f t="shared" si="92"/>
        <v>30</v>
      </c>
      <c r="N1211" s="11" t="b">
        <v>0</v>
      </c>
      <c r="O1211" s="11">
        <v>46</v>
      </c>
      <c r="P1211" s="11" t="b">
        <v>1</v>
      </c>
      <c r="Q1211" s="11" t="s">
        <v>8285</v>
      </c>
      <c r="R1211" s="18">
        <f t="shared" si="93"/>
        <v>1.06</v>
      </c>
      <c r="S1211" s="19">
        <f t="shared" si="94"/>
        <v>138.2608695652174</v>
      </c>
      <c r="T1211" s="11" t="s">
        <v>8338</v>
      </c>
      <c r="U1211" s="11" t="s">
        <v>8339</v>
      </c>
    </row>
    <row r="1212" spans="1:21" ht="28.5" x14ac:dyDescent="0.45">
      <c r="A1212" s="11">
        <v>1210</v>
      </c>
      <c r="B1212" s="16" t="s">
        <v>1211</v>
      </c>
      <c r="C1212" s="16" t="s">
        <v>5320</v>
      </c>
      <c r="D1212" s="23">
        <v>20000</v>
      </c>
      <c r="E1212" s="23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7">
        <f t="shared" si="90"/>
        <v>42155.666666666664</v>
      </c>
      <c r="K1212" s="11">
        <v>1431124572</v>
      </c>
      <c r="L1212" s="17">
        <f t="shared" si="91"/>
        <v>42132.733472222222</v>
      </c>
      <c r="M1212" s="21">
        <f t="shared" si="92"/>
        <v>22.933194444442051</v>
      </c>
      <c r="N1212" s="11" t="b">
        <v>0</v>
      </c>
      <c r="O1212" s="11">
        <v>103</v>
      </c>
      <c r="P1212" s="11" t="b">
        <v>1</v>
      </c>
      <c r="Q1212" s="11" t="s">
        <v>8285</v>
      </c>
      <c r="R1212" s="18">
        <f t="shared" si="93"/>
        <v>2.5431499999999998</v>
      </c>
      <c r="S1212" s="19">
        <f t="shared" si="94"/>
        <v>493.81553398058253</v>
      </c>
      <c r="T1212" s="11" t="s">
        <v>8338</v>
      </c>
      <c r="U1212" s="11" t="s">
        <v>8339</v>
      </c>
    </row>
    <row r="1213" spans="1:21" ht="42.75" x14ac:dyDescent="0.45">
      <c r="A1213" s="11">
        <v>1211</v>
      </c>
      <c r="B1213" s="16" t="s">
        <v>1212</v>
      </c>
      <c r="C1213" s="16" t="s">
        <v>5321</v>
      </c>
      <c r="D1213" s="23">
        <v>1000</v>
      </c>
      <c r="E1213" s="23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7">
        <f t="shared" si="90"/>
        <v>42530.658113425925</v>
      </c>
      <c r="K1213" s="11">
        <v>1464209261</v>
      </c>
      <c r="L1213" s="17">
        <f t="shared" si="91"/>
        <v>42515.658113425925</v>
      </c>
      <c r="M1213" s="21">
        <f t="shared" si="92"/>
        <v>15</v>
      </c>
      <c r="N1213" s="11" t="b">
        <v>0</v>
      </c>
      <c r="O1213" s="11">
        <v>6</v>
      </c>
      <c r="P1213" s="11" t="b">
        <v>1</v>
      </c>
      <c r="Q1213" s="11" t="s">
        <v>8285</v>
      </c>
      <c r="R1213" s="18">
        <f t="shared" si="93"/>
        <v>1.0109999999999999</v>
      </c>
      <c r="S1213" s="19">
        <f t="shared" si="94"/>
        <v>168.5</v>
      </c>
      <c r="T1213" s="11" t="s">
        <v>8338</v>
      </c>
      <c r="U1213" s="11" t="s">
        <v>8339</v>
      </c>
    </row>
    <row r="1214" spans="1:21" ht="42.75" x14ac:dyDescent="0.45">
      <c r="A1214" s="11">
        <v>1212</v>
      </c>
      <c r="B1214" s="16" t="s">
        <v>1213</v>
      </c>
      <c r="C1214" s="16" t="s">
        <v>5322</v>
      </c>
      <c r="D1214" s="23">
        <v>2500</v>
      </c>
      <c r="E1214" s="23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7">
        <f t="shared" si="90"/>
        <v>42334.833333333336</v>
      </c>
      <c r="K1214" s="11">
        <v>1447195695</v>
      </c>
      <c r="L1214" s="17">
        <f t="shared" si="91"/>
        <v>42318.741840277777</v>
      </c>
      <c r="M1214" s="21">
        <f t="shared" si="92"/>
        <v>16.091493055559113</v>
      </c>
      <c r="N1214" s="11" t="b">
        <v>0</v>
      </c>
      <c r="O1214" s="11">
        <v>83</v>
      </c>
      <c r="P1214" s="11" t="b">
        <v>1</v>
      </c>
      <c r="Q1214" s="11" t="s">
        <v>8285</v>
      </c>
      <c r="R1214" s="18">
        <f t="shared" si="93"/>
        <v>1.2904</v>
      </c>
      <c r="S1214" s="19">
        <f t="shared" si="94"/>
        <v>38.867469879518069</v>
      </c>
      <c r="T1214" s="11" t="s">
        <v>8338</v>
      </c>
      <c r="U1214" s="11" t="s">
        <v>8339</v>
      </c>
    </row>
    <row r="1215" spans="1:21" ht="42.75" x14ac:dyDescent="0.45">
      <c r="A1215" s="11">
        <v>1213</v>
      </c>
      <c r="B1215" s="16" t="s">
        <v>1214</v>
      </c>
      <c r="C1215" s="16" t="s">
        <v>5323</v>
      </c>
      <c r="D1215" s="23">
        <v>6500</v>
      </c>
      <c r="E1215" s="23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7">
        <f t="shared" si="90"/>
        <v>42766.547453703701</v>
      </c>
      <c r="K1215" s="11">
        <v>1482862100</v>
      </c>
      <c r="L1215" s="17">
        <f t="shared" si="91"/>
        <v>42731.547453703701</v>
      </c>
      <c r="M1215" s="21">
        <f t="shared" si="92"/>
        <v>35</v>
      </c>
      <c r="N1215" s="11" t="b">
        <v>0</v>
      </c>
      <c r="O1215" s="11">
        <v>108</v>
      </c>
      <c r="P1215" s="11" t="b">
        <v>1</v>
      </c>
      <c r="Q1215" s="11" t="s">
        <v>8285</v>
      </c>
      <c r="R1215" s="18">
        <f t="shared" si="93"/>
        <v>1.0223076923076924</v>
      </c>
      <c r="S1215" s="19">
        <f t="shared" si="94"/>
        <v>61.527777777777779</v>
      </c>
      <c r="T1215" s="11" t="s">
        <v>8338</v>
      </c>
      <c r="U1215" s="11" t="s">
        <v>8339</v>
      </c>
    </row>
    <row r="1216" spans="1:21" ht="42.75" x14ac:dyDescent="0.45">
      <c r="A1216" s="11">
        <v>1214</v>
      </c>
      <c r="B1216" s="16" t="s">
        <v>1215</v>
      </c>
      <c r="C1216" s="16" t="s">
        <v>5324</v>
      </c>
      <c r="D1216" s="23">
        <v>2000</v>
      </c>
      <c r="E1216" s="23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7">
        <f t="shared" si="90"/>
        <v>42164.632002314807</v>
      </c>
      <c r="K1216" s="11">
        <v>1428696605</v>
      </c>
      <c r="L1216" s="17">
        <f t="shared" si="91"/>
        <v>42104.632002314807</v>
      </c>
      <c r="M1216" s="21">
        <f t="shared" si="92"/>
        <v>60</v>
      </c>
      <c r="N1216" s="11" t="b">
        <v>0</v>
      </c>
      <c r="O1216" s="11">
        <v>25</v>
      </c>
      <c r="P1216" s="11" t="b">
        <v>1</v>
      </c>
      <c r="Q1216" s="11" t="s">
        <v>8285</v>
      </c>
      <c r="R1216" s="18">
        <f t="shared" si="93"/>
        <v>1.3180000000000001</v>
      </c>
      <c r="S1216" s="19">
        <f t="shared" si="94"/>
        <v>105.44</v>
      </c>
      <c r="T1216" s="11" t="s">
        <v>8338</v>
      </c>
      <c r="U1216" s="11" t="s">
        <v>8339</v>
      </c>
    </row>
    <row r="1217" spans="1:21" ht="42.75" x14ac:dyDescent="0.45">
      <c r="A1217" s="11">
        <v>1215</v>
      </c>
      <c r="B1217" s="16" t="s">
        <v>1216</v>
      </c>
      <c r="C1217" s="16" t="s">
        <v>5325</v>
      </c>
      <c r="D1217" s="23">
        <v>5000</v>
      </c>
      <c r="E1217" s="23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7">
        <f t="shared" si="90"/>
        <v>41789.714768518512</v>
      </c>
      <c r="K1217" s="11">
        <v>1398895756</v>
      </c>
      <c r="L1217" s="17">
        <f t="shared" si="91"/>
        <v>41759.714768518512</v>
      </c>
      <c r="M1217" s="21">
        <f t="shared" si="92"/>
        <v>30</v>
      </c>
      <c r="N1217" s="11" t="b">
        <v>0</v>
      </c>
      <c r="O1217" s="11">
        <v>549</v>
      </c>
      <c r="P1217" s="11" t="b">
        <v>1</v>
      </c>
      <c r="Q1217" s="11" t="s">
        <v>8285</v>
      </c>
      <c r="R1217" s="18">
        <f t="shared" si="93"/>
        <v>7.8608020000000005</v>
      </c>
      <c r="S1217" s="19">
        <f t="shared" si="94"/>
        <v>71.592003642987251</v>
      </c>
      <c r="T1217" s="11" t="s">
        <v>8338</v>
      </c>
      <c r="U1217" s="11" t="s">
        <v>8339</v>
      </c>
    </row>
    <row r="1218" spans="1:21" ht="28.5" x14ac:dyDescent="0.45">
      <c r="A1218" s="11">
        <v>1216</v>
      </c>
      <c r="B1218" s="16" t="s">
        <v>1217</v>
      </c>
      <c r="C1218" s="16" t="s">
        <v>5326</v>
      </c>
      <c r="D1218" s="23">
        <v>14000</v>
      </c>
      <c r="E1218" s="23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7">
        <f t="shared" si="90"/>
        <v>42279.752083333333</v>
      </c>
      <c r="K1218" s="11">
        <v>1441032457</v>
      </c>
      <c r="L1218" s="17">
        <f t="shared" si="91"/>
        <v>42247.408067129632</v>
      </c>
      <c r="M1218" s="21">
        <f t="shared" si="92"/>
        <v>32.344016203700448</v>
      </c>
      <c r="N1218" s="11" t="b">
        <v>0</v>
      </c>
      <c r="O1218" s="11">
        <v>222</v>
      </c>
      <c r="P1218" s="11" t="b">
        <v>1</v>
      </c>
      <c r="Q1218" s="11" t="s">
        <v>8285</v>
      </c>
      <c r="R1218" s="18">
        <f t="shared" si="93"/>
        <v>1.4570000000000001</v>
      </c>
      <c r="S1218" s="19">
        <f t="shared" si="94"/>
        <v>91.882882882882882</v>
      </c>
      <c r="T1218" s="11" t="s">
        <v>8338</v>
      </c>
      <c r="U1218" s="11" t="s">
        <v>8339</v>
      </c>
    </row>
    <row r="1219" spans="1:21" ht="42.75" x14ac:dyDescent="0.45">
      <c r="A1219" s="11">
        <v>1217</v>
      </c>
      <c r="B1219" s="16" t="s">
        <v>1218</v>
      </c>
      <c r="C1219" s="16" t="s">
        <v>5327</v>
      </c>
      <c r="D1219" s="23">
        <v>26500</v>
      </c>
      <c r="E1219" s="23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7">
        <f t="shared" ref="J1219:J1282" si="95">(((I1219/86400)+25569+(-5/24)))</f>
        <v>42565.6011574074</v>
      </c>
      <c r="K1219" s="11">
        <v>1465932340</v>
      </c>
      <c r="L1219" s="17">
        <f t="shared" ref="L1219:L1282" si="96">(((K1219/86400)+25569+(-5/24)))</f>
        <v>42535.6011574074</v>
      </c>
      <c r="M1219" s="21">
        <f t="shared" ref="M1219:M1282" si="97">J1219-L1219</f>
        <v>30</v>
      </c>
      <c r="N1219" s="11" t="b">
        <v>0</v>
      </c>
      <c r="O1219" s="11">
        <v>183</v>
      </c>
      <c r="P1219" s="11" t="b">
        <v>1</v>
      </c>
      <c r="Q1219" s="11" t="s">
        <v>8285</v>
      </c>
      <c r="R1219" s="18">
        <f t="shared" ref="R1219:R1282" si="98">E1219/D1219</f>
        <v>1.026</v>
      </c>
      <c r="S1219" s="19">
        <f t="shared" ref="S1219:S1282" si="99">E1219/O1219</f>
        <v>148.57377049180329</v>
      </c>
      <c r="T1219" s="11" t="s">
        <v>8338</v>
      </c>
      <c r="U1219" s="11" t="s">
        <v>8339</v>
      </c>
    </row>
    <row r="1220" spans="1:21" ht="42.75" x14ac:dyDescent="0.45">
      <c r="A1220" s="11">
        <v>1218</v>
      </c>
      <c r="B1220" s="16" t="s">
        <v>1219</v>
      </c>
      <c r="C1220" s="16" t="s">
        <v>5328</v>
      </c>
      <c r="D1220" s="23">
        <v>9000</v>
      </c>
      <c r="E1220" s="23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7">
        <f t="shared" si="95"/>
        <v>42308.916666666664</v>
      </c>
      <c r="K1220" s="11">
        <v>1443714800</v>
      </c>
      <c r="L1220" s="17">
        <f t="shared" si="96"/>
        <v>42278.453703703701</v>
      </c>
      <c r="M1220" s="21">
        <f t="shared" si="97"/>
        <v>30.462962962963502</v>
      </c>
      <c r="N1220" s="11" t="b">
        <v>0</v>
      </c>
      <c r="O1220" s="11">
        <v>89</v>
      </c>
      <c r="P1220" s="11" t="b">
        <v>1</v>
      </c>
      <c r="Q1220" s="11" t="s">
        <v>8285</v>
      </c>
      <c r="R1220" s="18">
        <f t="shared" si="98"/>
        <v>1.7227777777777777</v>
      </c>
      <c r="S1220" s="19">
        <f t="shared" si="99"/>
        <v>174.2134831460674</v>
      </c>
      <c r="T1220" s="11" t="s">
        <v>8338</v>
      </c>
      <c r="U1220" s="11" t="s">
        <v>8339</v>
      </c>
    </row>
    <row r="1221" spans="1:21" ht="28.5" x14ac:dyDescent="0.45">
      <c r="A1221" s="11">
        <v>1219</v>
      </c>
      <c r="B1221" s="16" t="s">
        <v>1220</v>
      </c>
      <c r="C1221" s="16" t="s">
        <v>5329</v>
      </c>
      <c r="D1221" s="23">
        <v>16350</v>
      </c>
      <c r="E1221" s="23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7">
        <f t="shared" si="95"/>
        <v>42663.253622685188</v>
      </c>
      <c r="K1221" s="11">
        <v>1474369513</v>
      </c>
      <c r="L1221" s="17">
        <f t="shared" si="96"/>
        <v>42633.253622685188</v>
      </c>
      <c r="M1221" s="21">
        <f t="shared" si="97"/>
        <v>30</v>
      </c>
      <c r="N1221" s="11" t="b">
        <v>0</v>
      </c>
      <c r="O1221" s="11">
        <v>253</v>
      </c>
      <c r="P1221" s="11" t="b">
        <v>1</v>
      </c>
      <c r="Q1221" s="11" t="s">
        <v>8285</v>
      </c>
      <c r="R1221" s="18">
        <f t="shared" si="98"/>
        <v>1.5916819571865444</v>
      </c>
      <c r="S1221" s="19">
        <f t="shared" si="99"/>
        <v>102.86166007905139</v>
      </c>
      <c r="T1221" s="11" t="s">
        <v>8338</v>
      </c>
      <c r="U1221" s="11" t="s">
        <v>8339</v>
      </c>
    </row>
    <row r="1222" spans="1:21" ht="42.75" x14ac:dyDescent="0.45">
      <c r="A1222" s="11">
        <v>1220</v>
      </c>
      <c r="B1222" s="16" t="s">
        <v>1221</v>
      </c>
      <c r="C1222" s="16" t="s">
        <v>5330</v>
      </c>
      <c r="D1222" s="23">
        <v>15000</v>
      </c>
      <c r="E1222" s="23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7">
        <f t="shared" si="95"/>
        <v>42241.420277777775</v>
      </c>
      <c r="K1222" s="11">
        <v>1437923112</v>
      </c>
      <c r="L1222" s="17">
        <f t="shared" si="96"/>
        <v>42211.420277777775</v>
      </c>
      <c r="M1222" s="21">
        <f t="shared" si="97"/>
        <v>30</v>
      </c>
      <c r="N1222" s="11" t="b">
        <v>0</v>
      </c>
      <c r="O1222" s="11">
        <v>140</v>
      </c>
      <c r="P1222" s="11" t="b">
        <v>1</v>
      </c>
      <c r="Q1222" s="11" t="s">
        <v>8285</v>
      </c>
      <c r="R1222" s="18">
        <f t="shared" si="98"/>
        <v>1.0376666666666667</v>
      </c>
      <c r="S1222" s="19">
        <f t="shared" si="99"/>
        <v>111.17857142857143</v>
      </c>
      <c r="T1222" s="11" t="s">
        <v>8338</v>
      </c>
      <c r="U1222" s="11" t="s">
        <v>8339</v>
      </c>
    </row>
    <row r="1223" spans="1:21" ht="42.75" x14ac:dyDescent="0.45">
      <c r="A1223" s="11">
        <v>1221</v>
      </c>
      <c r="B1223" s="16" t="s">
        <v>1222</v>
      </c>
      <c r="C1223" s="16" t="s">
        <v>5331</v>
      </c>
      <c r="D1223" s="23">
        <v>2200</v>
      </c>
      <c r="E1223" s="23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7">
        <f t="shared" si="95"/>
        <v>42707.791666666664</v>
      </c>
      <c r="K1223" s="11">
        <v>1478431488</v>
      </c>
      <c r="L1223" s="17">
        <f t="shared" si="96"/>
        <v>42680.267222222225</v>
      </c>
      <c r="M1223" s="21">
        <f t="shared" si="97"/>
        <v>27.524444444439723</v>
      </c>
      <c r="N1223" s="11" t="b">
        <v>0</v>
      </c>
      <c r="O1223" s="11">
        <v>103</v>
      </c>
      <c r="P1223" s="11" t="b">
        <v>1</v>
      </c>
      <c r="Q1223" s="11" t="s">
        <v>8285</v>
      </c>
      <c r="R1223" s="18">
        <f t="shared" si="98"/>
        <v>1.1140954545454547</v>
      </c>
      <c r="S1223" s="19">
        <f t="shared" si="99"/>
        <v>23.796213592233013</v>
      </c>
      <c r="T1223" s="11" t="s">
        <v>8338</v>
      </c>
      <c r="U1223" s="11" t="s">
        <v>8339</v>
      </c>
    </row>
    <row r="1224" spans="1:21" ht="28.5" x14ac:dyDescent="0.45">
      <c r="A1224" s="11">
        <v>1222</v>
      </c>
      <c r="B1224" s="16" t="s">
        <v>1223</v>
      </c>
      <c r="C1224" s="16" t="s">
        <v>5332</v>
      </c>
      <c r="D1224" s="23">
        <v>4000</v>
      </c>
      <c r="E1224" s="23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7">
        <f t="shared" si="95"/>
        <v>42460.958333333336</v>
      </c>
      <c r="K1224" s="11">
        <v>1456852647</v>
      </c>
      <c r="L1224" s="17">
        <f t="shared" si="96"/>
        <v>42430.512118055551</v>
      </c>
      <c r="M1224" s="21">
        <f t="shared" si="97"/>
        <v>30.446215277785086</v>
      </c>
      <c r="N1224" s="11" t="b">
        <v>0</v>
      </c>
      <c r="O1224" s="11">
        <v>138</v>
      </c>
      <c r="P1224" s="11" t="b">
        <v>1</v>
      </c>
      <c r="Q1224" s="11" t="s">
        <v>8285</v>
      </c>
      <c r="R1224" s="18">
        <f t="shared" si="98"/>
        <v>2.80375</v>
      </c>
      <c r="S1224" s="19">
        <f t="shared" si="99"/>
        <v>81.268115942028984</v>
      </c>
      <c r="T1224" s="11" t="s">
        <v>8338</v>
      </c>
      <c r="U1224" s="11" t="s">
        <v>8339</v>
      </c>
    </row>
    <row r="1225" spans="1:21" ht="28.5" x14ac:dyDescent="0.45">
      <c r="A1225" s="11">
        <v>1223</v>
      </c>
      <c r="B1225" s="16" t="s">
        <v>1224</v>
      </c>
      <c r="C1225" s="16" t="s">
        <v>5333</v>
      </c>
      <c r="D1225" s="23">
        <v>19800</v>
      </c>
      <c r="E1225" s="23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7">
        <f t="shared" si="95"/>
        <v>42684.010520833333</v>
      </c>
      <c r="K1225" s="11">
        <v>1476159309</v>
      </c>
      <c r="L1225" s="17">
        <f t="shared" si="96"/>
        <v>42653.968854166662</v>
      </c>
      <c r="M1225" s="21">
        <f t="shared" si="97"/>
        <v>30.041666666671517</v>
      </c>
      <c r="N1225" s="11" t="b">
        <v>0</v>
      </c>
      <c r="O1225" s="11">
        <v>191</v>
      </c>
      <c r="P1225" s="11" t="b">
        <v>1</v>
      </c>
      <c r="Q1225" s="11" t="s">
        <v>8285</v>
      </c>
      <c r="R1225" s="18">
        <f t="shared" si="98"/>
        <v>1.1210606060606061</v>
      </c>
      <c r="S1225" s="19">
        <f t="shared" si="99"/>
        <v>116.21465968586388</v>
      </c>
      <c r="T1225" s="11" t="s">
        <v>8338</v>
      </c>
      <c r="U1225" s="11" t="s">
        <v>8339</v>
      </c>
    </row>
    <row r="1226" spans="1:21" ht="28.5" x14ac:dyDescent="0.45">
      <c r="A1226" s="11">
        <v>1224</v>
      </c>
      <c r="B1226" s="16" t="s">
        <v>1225</v>
      </c>
      <c r="C1226" s="16" t="s">
        <v>5334</v>
      </c>
      <c r="D1226" s="23">
        <v>15000</v>
      </c>
      <c r="E1226" s="23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7">
        <f t="shared" si="95"/>
        <v>41796.341458333329</v>
      </c>
      <c r="K1226" s="11">
        <v>1396876302</v>
      </c>
      <c r="L1226" s="17">
        <f t="shared" si="96"/>
        <v>41736.341458333329</v>
      </c>
      <c r="M1226" s="21">
        <f t="shared" si="97"/>
        <v>60</v>
      </c>
      <c r="N1226" s="11" t="b">
        <v>0</v>
      </c>
      <c r="O1226" s="11">
        <v>18</v>
      </c>
      <c r="P1226" s="11" t="b">
        <v>0</v>
      </c>
      <c r="Q1226" s="11" t="s">
        <v>8286</v>
      </c>
      <c r="R1226" s="18">
        <f t="shared" si="98"/>
        <v>7.0666666666666669E-2</v>
      </c>
      <c r="S1226" s="19">
        <f t="shared" si="99"/>
        <v>58.888888888888886</v>
      </c>
      <c r="T1226" s="11" t="s">
        <v>8325</v>
      </c>
      <c r="U1226" s="11" t="s">
        <v>8340</v>
      </c>
    </row>
    <row r="1227" spans="1:21" ht="42.75" x14ac:dyDescent="0.45">
      <c r="A1227" s="11">
        <v>1225</v>
      </c>
      <c r="B1227" s="16" t="s">
        <v>1226</v>
      </c>
      <c r="C1227" s="16" t="s">
        <v>5335</v>
      </c>
      <c r="D1227" s="23">
        <v>3000</v>
      </c>
      <c r="E1227" s="23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7">
        <f t="shared" si="95"/>
        <v>41569.697662037033</v>
      </c>
      <c r="K1227" s="11">
        <v>1377294278</v>
      </c>
      <c r="L1227" s="17">
        <f t="shared" si="96"/>
        <v>41509.697662037033</v>
      </c>
      <c r="M1227" s="21">
        <f t="shared" si="97"/>
        <v>60</v>
      </c>
      <c r="N1227" s="11" t="b">
        <v>0</v>
      </c>
      <c r="O1227" s="11">
        <v>3</v>
      </c>
      <c r="P1227" s="11" t="b">
        <v>0</v>
      </c>
      <c r="Q1227" s="11" t="s">
        <v>8286</v>
      </c>
      <c r="R1227" s="18">
        <f t="shared" si="98"/>
        <v>4.3999999999999997E-2</v>
      </c>
      <c r="S1227" s="19">
        <f t="shared" si="99"/>
        <v>44</v>
      </c>
      <c r="T1227" s="11" t="s">
        <v>8325</v>
      </c>
      <c r="U1227" s="11" t="s">
        <v>8340</v>
      </c>
    </row>
    <row r="1228" spans="1:21" ht="42.75" x14ac:dyDescent="0.45">
      <c r="A1228" s="11">
        <v>1226</v>
      </c>
      <c r="B1228" s="16" t="s">
        <v>1227</v>
      </c>
      <c r="C1228" s="16" t="s">
        <v>5336</v>
      </c>
      <c r="D1228" s="23">
        <v>50000</v>
      </c>
      <c r="E1228" s="23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7">
        <f t="shared" si="95"/>
        <v>41749.833333333328</v>
      </c>
      <c r="K1228" s="11">
        <v>1395089981</v>
      </c>
      <c r="L1228" s="17">
        <f t="shared" si="96"/>
        <v>41715.666446759256</v>
      </c>
      <c r="M1228" s="21">
        <f t="shared" si="97"/>
        <v>34.166886574072123</v>
      </c>
      <c r="N1228" s="11" t="b">
        <v>0</v>
      </c>
      <c r="O1228" s="11">
        <v>40</v>
      </c>
      <c r="P1228" s="11" t="b">
        <v>0</v>
      </c>
      <c r="Q1228" s="11" t="s">
        <v>8286</v>
      </c>
      <c r="R1228" s="18">
        <f t="shared" si="98"/>
        <v>3.8739999999999997E-2</v>
      </c>
      <c r="S1228" s="19">
        <f t="shared" si="99"/>
        <v>48.424999999999997</v>
      </c>
      <c r="T1228" s="11" t="s">
        <v>8325</v>
      </c>
      <c r="U1228" s="11" t="s">
        <v>8340</v>
      </c>
    </row>
    <row r="1229" spans="1:21" ht="42.75" x14ac:dyDescent="0.45">
      <c r="A1229" s="11">
        <v>1227</v>
      </c>
      <c r="B1229" s="16" t="s">
        <v>1228</v>
      </c>
      <c r="C1229" s="16" t="s">
        <v>5337</v>
      </c>
      <c r="D1229" s="23">
        <v>2000</v>
      </c>
      <c r="E1229" s="23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7">
        <f t="shared" si="95"/>
        <v>41858.083333333328</v>
      </c>
      <c r="K1229" s="11">
        <v>1404770616</v>
      </c>
      <c r="L1229" s="17">
        <f t="shared" si="96"/>
        <v>41827.710833333331</v>
      </c>
      <c r="M1229" s="21">
        <f t="shared" si="97"/>
        <v>30.372499999997672</v>
      </c>
      <c r="N1229" s="11" t="b">
        <v>0</v>
      </c>
      <c r="O1229" s="11">
        <v>0</v>
      </c>
      <c r="P1229" s="11" t="b">
        <v>0</v>
      </c>
      <c r="Q1229" s="11" t="s">
        <v>8286</v>
      </c>
      <c r="R1229" s="18">
        <f t="shared" si="98"/>
        <v>0</v>
      </c>
      <c r="S1229" s="19" t="e">
        <f t="shared" si="99"/>
        <v>#DIV/0!</v>
      </c>
      <c r="T1229" s="11" t="s">
        <v>8325</v>
      </c>
      <c r="U1229" s="11" t="s">
        <v>8340</v>
      </c>
    </row>
    <row r="1230" spans="1:21" ht="42.75" x14ac:dyDescent="0.45">
      <c r="A1230" s="11">
        <v>1228</v>
      </c>
      <c r="B1230" s="16" t="s">
        <v>1229</v>
      </c>
      <c r="C1230" s="16" t="s">
        <v>5338</v>
      </c>
      <c r="D1230" s="23">
        <v>5000</v>
      </c>
      <c r="E1230" s="23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7">
        <f t="shared" si="95"/>
        <v>40814.520925925921</v>
      </c>
      <c r="K1230" s="11">
        <v>1312047008</v>
      </c>
      <c r="L1230" s="17">
        <f t="shared" si="96"/>
        <v>40754.520925925921</v>
      </c>
      <c r="M1230" s="21">
        <f t="shared" si="97"/>
        <v>60</v>
      </c>
      <c r="N1230" s="11" t="b">
        <v>0</v>
      </c>
      <c r="O1230" s="11">
        <v>24</v>
      </c>
      <c r="P1230" s="11" t="b">
        <v>0</v>
      </c>
      <c r="Q1230" s="11" t="s">
        <v>8286</v>
      </c>
      <c r="R1230" s="18">
        <f t="shared" si="98"/>
        <v>0.29299999999999998</v>
      </c>
      <c r="S1230" s="19">
        <f t="shared" si="99"/>
        <v>61.041666666666664</v>
      </c>
      <c r="T1230" s="11" t="s">
        <v>8325</v>
      </c>
      <c r="U1230" s="11" t="s">
        <v>8340</v>
      </c>
    </row>
    <row r="1231" spans="1:21" ht="42.75" x14ac:dyDescent="0.45">
      <c r="A1231" s="11">
        <v>1229</v>
      </c>
      <c r="B1231" s="16" t="s">
        <v>1230</v>
      </c>
      <c r="C1231" s="16" t="s">
        <v>5339</v>
      </c>
      <c r="D1231" s="23">
        <v>2750</v>
      </c>
      <c r="E1231" s="23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7">
        <f t="shared" si="95"/>
        <v>41015.458333333328</v>
      </c>
      <c r="K1231" s="11">
        <v>1331982127</v>
      </c>
      <c r="L1231" s="17">
        <f t="shared" si="96"/>
        <v>40985.251469907402</v>
      </c>
      <c r="M1231" s="21">
        <f t="shared" si="97"/>
        <v>30.206863425926713</v>
      </c>
      <c r="N1231" s="11" t="b">
        <v>0</v>
      </c>
      <c r="O1231" s="11">
        <v>1</v>
      </c>
      <c r="P1231" s="11" t="b">
        <v>0</v>
      </c>
      <c r="Q1231" s="11" t="s">
        <v>8286</v>
      </c>
      <c r="R1231" s="18">
        <f t="shared" si="98"/>
        <v>9.0909090909090905E-3</v>
      </c>
      <c r="S1231" s="19">
        <f t="shared" si="99"/>
        <v>25</v>
      </c>
      <c r="T1231" s="11" t="s">
        <v>8325</v>
      </c>
      <c r="U1231" s="11" t="s">
        <v>8340</v>
      </c>
    </row>
    <row r="1232" spans="1:21" ht="42.75" x14ac:dyDescent="0.45">
      <c r="A1232" s="11">
        <v>1230</v>
      </c>
      <c r="B1232" s="16" t="s">
        <v>1231</v>
      </c>
      <c r="C1232" s="16" t="s">
        <v>5340</v>
      </c>
      <c r="D1232" s="23">
        <v>500000</v>
      </c>
      <c r="E1232" s="23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7">
        <f t="shared" si="95"/>
        <v>40598.764236111107</v>
      </c>
      <c r="K1232" s="11">
        <v>1295997630</v>
      </c>
      <c r="L1232" s="17">
        <f t="shared" si="96"/>
        <v>40568.764236111107</v>
      </c>
      <c r="M1232" s="21">
        <f t="shared" si="97"/>
        <v>30</v>
      </c>
      <c r="N1232" s="11" t="b">
        <v>0</v>
      </c>
      <c r="O1232" s="11">
        <v>0</v>
      </c>
      <c r="P1232" s="11" t="b">
        <v>0</v>
      </c>
      <c r="Q1232" s="11" t="s">
        <v>8286</v>
      </c>
      <c r="R1232" s="18">
        <f t="shared" si="98"/>
        <v>0</v>
      </c>
      <c r="S1232" s="19" t="e">
        <f t="shared" si="99"/>
        <v>#DIV/0!</v>
      </c>
      <c r="T1232" s="11" t="s">
        <v>8325</v>
      </c>
      <c r="U1232" s="11" t="s">
        <v>8340</v>
      </c>
    </row>
    <row r="1233" spans="1:21" ht="42.75" x14ac:dyDescent="0.45">
      <c r="A1233" s="11">
        <v>1231</v>
      </c>
      <c r="B1233" s="16" t="s">
        <v>1232</v>
      </c>
      <c r="C1233" s="16" t="s">
        <v>5341</v>
      </c>
      <c r="D1233" s="23">
        <v>5000</v>
      </c>
      <c r="E1233" s="23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7">
        <f t="shared" si="95"/>
        <v>42243.833333333336</v>
      </c>
      <c r="K1233" s="11">
        <v>1436394968</v>
      </c>
      <c r="L1233" s="17">
        <f t="shared" si="96"/>
        <v>42193.733425925922</v>
      </c>
      <c r="M1233" s="21">
        <f t="shared" si="97"/>
        <v>50.099907407413411</v>
      </c>
      <c r="N1233" s="11" t="b">
        <v>0</v>
      </c>
      <c r="O1233" s="11">
        <v>0</v>
      </c>
      <c r="P1233" s="11" t="b">
        <v>0</v>
      </c>
      <c r="Q1233" s="11" t="s">
        <v>8286</v>
      </c>
      <c r="R1233" s="18">
        <f t="shared" si="98"/>
        <v>0</v>
      </c>
      <c r="S1233" s="19" t="e">
        <f t="shared" si="99"/>
        <v>#DIV/0!</v>
      </c>
      <c r="T1233" s="11" t="s">
        <v>8325</v>
      </c>
      <c r="U1233" s="11" t="s">
        <v>8340</v>
      </c>
    </row>
    <row r="1234" spans="1:21" ht="42.75" x14ac:dyDescent="0.45">
      <c r="A1234" s="11">
        <v>1232</v>
      </c>
      <c r="B1234" s="16" t="s">
        <v>1233</v>
      </c>
      <c r="C1234" s="16" t="s">
        <v>5342</v>
      </c>
      <c r="D1234" s="23">
        <v>5000</v>
      </c>
      <c r="E1234" s="23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7">
        <f t="shared" si="95"/>
        <v>41553.639699074069</v>
      </c>
      <c r="K1234" s="11">
        <v>1377030070</v>
      </c>
      <c r="L1234" s="17">
        <f t="shared" si="96"/>
        <v>41506.639699074069</v>
      </c>
      <c r="M1234" s="21">
        <f t="shared" si="97"/>
        <v>47</v>
      </c>
      <c r="N1234" s="11" t="b">
        <v>0</v>
      </c>
      <c r="O1234" s="11">
        <v>1</v>
      </c>
      <c r="P1234" s="11" t="b">
        <v>0</v>
      </c>
      <c r="Q1234" s="11" t="s">
        <v>8286</v>
      </c>
      <c r="R1234" s="18">
        <f t="shared" si="98"/>
        <v>8.0000000000000002E-3</v>
      </c>
      <c r="S1234" s="19">
        <f t="shared" si="99"/>
        <v>40</v>
      </c>
      <c r="T1234" s="11" t="s">
        <v>8325</v>
      </c>
      <c r="U1234" s="11" t="s">
        <v>8340</v>
      </c>
    </row>
    <row r="1235" spans="1:21" ht="42.75" x14ac:dyDescent="0.45">
      <c r="A1235" s="11">
        <v>1233</v>
      </c>
      <c r="B1235" s="16" t="s">
        <v>1234</v>
      </c>
      <c r="C1235" s="16" t="s">
        <v>5343</v>
      </c>
      <c r="D1235" s="23">
        <v>1000</v>
      </c>
      <c r="E1235" s="23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7">
        <f t="shared" si="95"/>
        <v>40960.740439814814</v>
      </c>
      <c r="K1235" s="11">
        <v>1328049974</v>
      </c>
      <c r="L1235" s="17">
        <f t="shared" si="96"/>
        <v>40939.740439814814</v>
      </c>
      <c r="M1235" s="21">
        <f t="shared" si="97"/>
        <v>21</v>
      </c>
      <c r="N1235" s="11" t="b">
        <v>0</v>
      </c>
      <c r="O1235" s="11">
        <v>6</v>
      </c>
      <c r="P1235" s="11" t="b">
        <v>0</v>
      </c>
      <c r="Q1235" s="11" t="s">
        <v>8286</v>
      </c>
      <c r="R1235" s="18">
        <f t="shared" si="98"/>
        <v>0.11600000000000001</v>
      </c>
      <c r="S1235" s="19">
        <f t="shared" si="99"/>
        <v>19.333333333333332</v>
      </c>
      <c r="T1235" s="11" t="s">
        <v>8325</v>
      </c>
      <c r="U1235" s="11" t="s">
        <v>8340</v>
      </c>
    </row>
    <row r="1236" spans="1:21" ht="42.75" x14ac:dyDescent="0.45">
      <c r="A1236" s="11">
        <v>1234</v>
      </c>
      <c r="B1236" s="16" t="s">
        <v>1235</v>
      </c>
      <c r="C1236" s="16" t="s">
        <v>5344</v>
      </c>
      <c r="D1236" s="23">
        <v>50000</v>
      </c>
      <c r="E1236" s="23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7">
        <f t="shared" si="95"/>
        <v>42037.580347222225</v>
      </c>
      <c r="K1236" s="11">
        <v>1420311342</v>
      </c>
      <c r="L1236" s="17">
        <f t="shared" si="96"/>
        <v>42007.580347222225</v>
      </c>
      <c r="M1236" s="21">
        <f t="shared" si="97"/>
        <v>30</v>
      </c>
      <c r="N1236" s="11" t="b">
        <v>0</v>
      </c>
      <c r="O1236" s="11">
        <v>0</v>
      </c>
      <c r="P1236" s="11" t="b">
        <v>0</v>
      </c>
      <c r="Q1236" s="11" t="s">
        <v>8286</v>
      </c>
      <c r="R1236" s="18">
        <f t="shared" si="98"/>
        <v>0</v>
      </c>
      <c r="S1236" s="19" t="e">
        <f t="shared" si="99"/>
        <v>#DIV/0!</v>
      </c>
      <c r="T1236" s="11" t="s">
        <v>8325</v>
      </c>
      <c r="U1236" s="11" t="s">
        <v>8340</v>
      </c>
    </row>
    <row r="1237" spans="1:21" ht="42.75" x14ac:dyDescent="0.45">
      <c r="A1237" s="11">
        <v>1235</v>
      </c>
      <c r="B1237" s="16" t="s">
        <v>1236</v>
      </c>
      <c r="C1237" s="16" t="s">
        <v>5345</v>
      </c>
      <c r="D1237" s="23">
        <v>7534</v>
      </c>
      <c r="E1237" s="23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7">
        <f t="shared" si="95"/>
        <v>41622.927071759259</v>
      </c>
      <c r="K1237" s="11">
        <v>1383621299</v>
      </c>
      <c r="L1237" s="17">
        <f t="shared" si="96"/>
        <v>41582.927071759259</v>
      </c>
      <c r="M1237" s="21">
        <f t="shared" si="97"/>
        <v>40</v>
      </c>
      <c r="N1237" s="11" t="b">
        <v>0</v>
      </c>
      <c r="O1237" s="11">
        <v>6</v>
      </c>
      <c r="P1237" s="11" t="b">
        <v>0</v>
      </c>
      <c r="Q1237" s="11" t="s">
        <v>8286</v>
      </c>
      <c r="R1237" s="18">
        <f t="shared" si="98"/>
        <v>2.787363950092912E-2</v>
      </c>
      <c r="S1237" s="19">
        <f t="shared" si="99"/>
        <v>35</v>
      </c>
      <c r="T1237" s="11" t="s">
        <v>8325</v>
      </c>
      <c r="U1237" s="11" t="s">
        <v>8340</v>
      </c>
    </row>
    <row r="1238" spans="1:21" x14ac:dyDescent="0.45">
      <c r="A1238" s="11">
        <v>1236</v>
      </c>
      <c r="B1238" s="16" t="s">
        <v>1237</v>
      </c>
      <c r="C1238" s="16" t="s">
        <v>5346</v>
      </c>
      <c r="D1238" s="23">
        <v>2500</v>
      </c>
      <c r="E1238" s="23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7">
        <f t="shared" si="95"/>
        <v>41118.458333333328</v>
      </c>
      <c r="K1238" s="11">
        <v>1342801164</v>
      </c>
      <c r="L1238" s="17">
        <f t="shared" si="96"/>
        <v>41110.47180555555</v>
      </c>
      <c r="M1238" s="21">
        <f t="shared" si="97"/>
        <v>7.9865277777789743</v>
      </c>
      <c r="N1238" s="11" t="b">
        <v>0</v>
      </c>
      <c r="O1238" s="11">
        <v>0</v>
      </c>
      <c r="P1238" s="11" t="b">
        <v>0</v>
      </c>
      <c r="Q1238" s="11" t="s">
        <v>8286</v>
      </c>
      <c r="R1238" s="18">
        <f t="shared" si="98"/>
        <v>0</v>
      </c>
      <c r="S1238" s="19" t="e">
        <f t="shared" si="99"/>
        <v>#DIV/0!</v>
      </c>
      <c r="T1238" s="11" t="s">
        <v>8325</v>
      </c>
      <c r="U1238" s="11" t="s">
        <v>8340</v>
      </c>
    </row>
    <row r="1239" spans="1:21" ht="42.75" x14ac:dyDescent="0.45">
      <c r="A1239" s="11">
        <v>1237</v>
      </c>
      <c r="B1239" s="16" t="s">
        <v>1238</v>
      </c>
      <c r="C1239" s="16" t="s">
        <v>5347</v>
      </c>
      <c r="D1239" s="23">
        <v>25000</v>
      </c>
      <c r="E1239" s="23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7">
        <f t="shared" si="95"/>
        <v>41145.074826388889</v>
      </c>
      <c r="K1239" s="11">
        <v>1344062865</v>
      </c>
      <c r="L1239" s="17">
        <f t="shared" si="96"/>
        <v>41125.074826388889</v>
      </c>
      <c r="M1239" s="21">
        <f t="shared" si="97"/>
        <v>20</v>
      </c>
      <c r="N1239" s="11" t="b">
        <v>0</v>
      </c>
      <c r="O1239" s="11">
        <v>0</v>
      </c>
      <c r="P1239" s="11" t="b">
        <v>0</v>
      </c>
      <c r="Q1239" s="11" t="s">
        <v>8286</v>
      </c>
      <c r="R1239" s="18">
        <f t="shared" si="98"/>
        <v>0</v>
      </c>
      <c r="S1239" s="19" t="e">
        <f t="shared" si="99"/>
        <v>#DIV/0!</v>
      </c>
      <c r="T1239" s="11" t="s">
        <v>8325</v>
      </c>
      <c r="U1239" s="11" t="s">
        <v>8340</v>
      </c>
    </row>
    <row r="1240" spans="1:21" ht="57" x14ac:dyDescent="0.45">
      <c r="A1240" s="11">
        <v>1238</v>
      </c>
      <c r="B1240" s="16" t="s">
        <v>1239</v>
      </c>
      <c r="C1240" s="16" t="s">
        <v>5348</v>
      </c>
      <c r="D1240" s="23">
        <v>1000</v>
      </c>
      <c r="E1240" s="23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7">
        <f t="shared" si="95"/>
        <v>40761.402037037034</v>
      </c>
      <c r="K1240" s="11">
        <v>1310049536</v>
      </c>
      <c r="L1240" s="17">
        <f t="shared" si="96"/>
        <v>40731.402037037034</v>
      </c>
      <c r="M1240" s="21">
        <f t="shared" si="97"/>
        <v>30</v>
      </c>
      <c r="N1240" s="11" t="b">
        <v>0</v>
      </c>
      <c r="O1240" s="11">
        <v>3</v>
      </c>
      <c r="P1240" s="11" t="b">
        <v>0</v>
      </c>
      <c r="Q1240" s="11" t="s">
        <v>8286</v>
      </c>
      <c r="R1240" s="18">
        <f t="shared" si="98"/>
        <v>0.17799999999999999</v>
      </c>
      <c r="S1240" s="19">
        <f t="shared" si="99"/>
        <v>59.333333333333336</v>
      </c>
      <c r="T1240" s="11" t="s">
        <v>8325</v>
      </c>
      <c r="U1240" s="11" t="s">
        <v>8340</v>
      </c>
    </row>
    <row r="1241" spans="1:21" ht="28.5" x14ac:dyDescent="0.45">
      <c r="A1241" s="11">
        <v>1239</v>
      </c>
      <c r="B1241" s="16" t="s">
        <v>1240</v>
      </c>
      <c r="C1241" s="16" t="s">
        <v>5349</v>
      </c>
      <c r="D1241" s="23">
        <v>2500</v>
      </c>
      <c r="E1241" s="23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7">
        <f t="shared" si="95"/>
        <v>40913.754247685181</v>
      </c>
      <c r="K1241" s="11">
        <v>1323212767</v>
      </c>
      <c r="L1241" s="17">
        <f t="shared" si="96"/>
        <v>40883.754247685181</v>
      </c>
      <c r="M1241" s="21">
        <f t="shared" si="97"/>
        <v>30</v>
      </c>
      <c r="N1241" s="11" t="b">
        <v>0</v>
      </c>
      <c r="O1241" s="11">
        <v>0</v>
      </c>
      <c r="P1241" s="11" t="b">
        <v>0</v>
      </c>
      <c r="Q1241" s="11" t="s">
        <v>8286</v>
      </c>
      <c r="R1241" s="18">
        <f t="shared" si="98"/>
        <v>0</v>
      </c>
      <c r="S1241" s="19" t="e">
        <f t="shared" si="99"/>
        <v>#DIV/0!</v>
      </c>
      <c r="T1241" s="11" t="s">
        <v>8325</v>
      </c>
      <c r="U1241" s="11" t="s">
        <v>8340</v>
      </c>
    </row>
    <row r="1242" spans="1:21" ht="28.5" x14ac:dyDescent="0.45">
      <c r="A1242" s="11">
        <v>1240</v>
      </c>
      <c r="B1242" s="16" t="s">
        <v>1241</v>
      </c>
      <c r="C1242" s="16" t="s">
        <v>5350</v>
      </c>
      <c r="D1242" s="23">
        <v>8000</v>
      </c>
      <c r="E1242" s="23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7">
        <f t="shared" si="95"/>
        <v>41467.70208333333</v>
      </c>
      <c r="K1242" s="11">
        <v>1368579457</v>
      </c>
      <c r="L1242" s="17">
        <f t="shared" si="96"/>
        <v>41408.831678240742</v>
      </c>
      <c r="M1242" s="21">
        <f t="shared" si="97"/>
        <v>58.870405092588044</v>
      </c>
      <c r="N1242" s="11" t="b">
        <v>0</v>
      </c>
      <c r="O1242" s="11">
        <v>8</v>
      </c>
      <c r="P1242" s="11" t="b">
        <v>0</v>
      </c>
      <c r="Q1242" s="11" t="s">
        <v>8286</v>
      </c>
      <c r="R1242" s="18">
        <f t="shared" si="98"/>
        <v>3.0124999999999999E-2</v>
      </c>
      <c r="S1242" s="19">
        <f t="shared" si="99"/>
        <v>30.125</v>
      </c>
      <c r="T1242" s="11" t="s">
        <v>8325</v>
      </c>
      <c r="U1242" s="11" t="s">
        <v>8340</v>
      </c>
    </row>
    <row r="1243" spans="1:21" ht="42.75" x14ac:dyDescent="0.45">
      <c r="A1243" s="11">
        <v>1241</v>
      </c>
      <c r="B1243" s="16" t="s">
        <v>1242</v>
      </c>
      <c r="C1243" s="16" t="s">
        <v>5351</v>
      </c>
      <c r="D1243" s="23">
        <v>5000</v>
      </c>
      <c r="E1243" s="23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7">
        <f t="shared" si="95"/>
        <v>41946.040972222218</v>
      </c>
      <c r="K1243" s="11">
        <v>1413057980</v>
      </c>
      <c r="L1243" s="17">
        <f t="shared" si="96"/>
        <v>41923.629398148143</v>
      </c>
      <c r="M1243" s="21">
        <f t="shared" si="97"/>
        <v>22.411574074074451</v>
      </c>
      <c r="N1243" s="11" t="b">
        <v>0</v>
      </c>
      <c r="O1243" s="11">
        <v>34</v>
      </c>
      <c r="P1243" s="11" t="b">
        <v>0</v>
      </c>
      <c r="Q1243" s="11" t="s">
        <v>8286</v>
      </c>
      <c r="R1243" s="18">
        <f t="shared" si="98"/>
        <v>0.50739999999999996</v>
      </c>
      <c r="S1243" s="19">
        <f t="shared" si="99"/>
        <v>74.617647058823536</v>
      </c>
      <c r="T1243" s="11" t="s">
        <v>8325</v>
      </c>
      <c r="U1243" s="11" t="s">
        <v>8340</v>
      </c>
    </row>
    <row r="1244" spans="1:21" ht="42.75" x14ac:dyDescent="0.45">
      <c r="A1244" s="11">
        <v>1242</v>
      </c>
      <c r="B1244" s="16" t="s">
        <v>1243</v>
      </c>
      <c r="C1244" s="16" t="s">
        <v>5352</v>
      </c>
      <c r="D1244" s="23">
        <v>911</v>
      </c>
      <c r="E1244" s="23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7">
        <f t="shared" si="95"/>
        <v>40797.345833333333</v>
      </c>
      <c r="K1244" s="11">
        <v>1314417502</v>
      </c>
      <c r="L1244" s="17">
        <f t="shared" si="96"/>
        <v>40781.957199074073</v>
      </c>
      <c r="M1244" s="21">
        <f t="shared" si="97"/>
        <v>15.388634259259561</v>
      </c>
      <c r="N1244" s="11" t="b">
        <v>0</v>
      </c>
      <c r="O1244" s="11">
        <v>1</v>
      </c>
      <c r="P1244" s="11" t="b">
        <v>0</v>
      </c>
      <c r="Q1244" s="11" t="s">
        <v>8286</v>
      </c>
      <c r="R1244" s="18">
        <f t="shared" si="98"/>
        <v>5.4884742041712408E-3</v>
      </c>
      <c r="S1244" s="19">
        <f t="shared" si="99"/>
        <v>5</v>
      </c>
      <c r="T1244" s="11" t="s">
        <v>8325</v>
      </c>
      <c r="U1244" s="11" t="s">
        <v>8340</v>
      </c>
    </row>
    <row r="1245" spans="1:21" ht="42.75" x14ac:dyDescent="0.45">
      <c r="A1245" s="11">
        <v>1243</v>
      </c>
      <c r="B1245" s="16" t="s">
        <v>1244</v>
      </c>
      <c r="C1245" s="16" t="s">
        <v>5353</v>
      </c>
      <c r="D1245" s="23">
        <v>12000</v>
      </c>
      <c r="E1245" s="23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7">
        <f t="shared" si="95"/>
        <v>40732.666666666664</v>
      </c>
      <c r="K1245" s="11">
        <v>1304888771</v>
      </c>
      <c r="L1245" s="17">
        <f t="shared" si="96"/>
        <v>40671.670960648145</v>
      </c>
      <c r="M1245" s="21">
        <f t="shared" si="97"/>
        <v>60.995706018518831</v>
      </c>
      <c r="N1245" s="11" t="b">
        <v>0</v>
      </c>
      <c r="O1245" s="11">
        <v>38</v>
      </c>
      <c r="P1245" s="11" t="b">
        <v>0</v>
      </c>
      <c r="Q1245" s="11" t="s">
        <v>8286</v>
      </c>
      <c r="R1245" s="18">
        <f t="shared" si="98"/>
        <v>0.14091666666666666</v>
      </c>
      <c r="S1245" s="19">
        <f t="shared" si="99"/>
        <v>44.5</v>
      </c>
      <c r="T1245" s="11" t="s">
        <v>8325</v>
      </c>
      <c r="U1245" s="11" t="s">
        <v>8340</v>
      </c>
    </row>
    <row r="1246" spans="1:21" ht="42.75" x14ac:dyDescent="0.45">
      <c r="A1246" s="11">
        <v>1244</v>
      </c>
      <c r="B1246" s="16" t="s">
        <v>1245</v>
      </c>
      <c r="C1246" s="16" t="s">
        <v>5354</v>
      </c>
      <c r="D1246" s="23">
        <v>2000</v>
      </c>
      <c r="E1246" s="23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7">
        <f t="shared" si="95"/>
        <v>41386.666666666664</v>
      </c>
      <c r="K1246" s="11">
        <v>1363981723</v>
      </c>
      <c r="L1246" s="17">
        <f t="shared" si="96"/>
        <v>41355.617164351854</v>
      </c>
      <c r="M1246" s="21">
        <f t="shared" si="97"/>
        <v>31.049502314810525</v>
      </c>
      <c r="N1246" s="11" t="b">
        <v>1</v>
      </c>
      <c r="O1246" s="11">
        <v>45</v>
      </c>
      <c r="P1246" s="11" t="b">
        <v>1</v>
      </c>
      <c r="Q1246" s="11" t="s">
        <v>8276</v>
      </c>
      <c r="R1246" s="18">
        <f t="shared" si="98"/>
        <v>1.038</v>
      </c>
      <c r="S1246" s="19">
        <f t="shared" si="99"/>
        <v>46.133333333333333</v>
      </c>
      <c r="T1246" s="11" t="s">
        <v>8325</v>
      </c>
      <c r="U1246" s="11" t="s">
        <v>8326</v>
      </c>
    </row>
    <row r="1247" spans="1:21" ht="42.75" x14ac:dyDescent="0.45">
      <c r="A1247" s="11">
        <v>1245</v>
      </c>
      <c r="B1247" s="16" t="s">
        <v>1246</v>
      </c>
      <c r="C1247" s="16" t="s">
        <v>5355</v>
      </c>
      <c r="D1247" s="23">
        <v>2000</v>
      </c>
      <c r="E1247" s="23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7">
        <f t="shared" si="95"/>
        <v>41804.391597222224</v>
      </c>
      <c r="K1247" s="11">
        <v>1400163834</v>
      </c>
      <c r="L1247" s="17">
        <f t="shared" si="96"/>
        <v>41774.391597222224</v>
      </c>
      <c r="M1247" s="21">
        <f t="shared" si="97"/>
        <v>30</v>
      </c>
      <c r="N1247" s="11" t="b">
        <v>1</v>
      </c>
      <c r="O1247" s="11">
        <v>17</v>
      </c>
      <c r="P1247" s="11" t="b">
        <v>1</v>
      </c>
      <c r="Q1247" s="11" t="s">
        <v>8276</v>
      </c>
      <c r="R1247" s="18">
        <f t="shared" si="98"/>
        <v>1.2024999999999999</v>
      </c>
      <c r="S1247" s="19">
        <f t="shared" si="99"/>
        <v>141.47058823529412</v>
      </c>
      <c r="T1247" s="11" t="s">
        <v>8325</v>
      </c>
      <c r="U1247" s="11" t="s">
        <v>8326</v>
      </c>
    </row>
    <row r="1248" spans="1:21" ht="42.75" x14ac:dyDescent="0.45">
      <c r="A1248" s="11">
        <v>1246</v>
      </c>
      <c r="B1248" s="16" t="s">
        <v>1247</v>
      </c>
      <c r="C1248" s="16" t="s">
        <v>5356</v>
      </c>
      <c r="D1248" s="23">
        <v>2000</v>
      </c>
      <c r="E1248" s="23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7">
        <f t="shared" si="95"/>
        <v>40882.876724537033</v>
      </c>
      <c r="K1248" s="11">
        <v>1319245349</v>
      </c>
      <c r="L1248" s="17">
        <f t="shared" si="96"/>
        <v>40837.835057870368</v>
      </c>
      <c r="M1248" s="21">
        <f t="shared" si="97"/>
        <v>45.041666666664241</v>
      </c>
      <c r="N1248" s="11" t="b">
        <v>1</v>
      </c>
      <c r="O1248" s="11">
        <v>31</v>
      </c>
      <c r="P1248" s="11" t="b">
        <v>1</v>
      </c>
      <c r="Q1248" s="11" t="s">
        <v>8276</v>
      </c>
      <c r="R1248" s="18">
        <f t="shared" si="98"/>
        <v>1.17</v>
      </c>
      <c r="S1248" s="19">
        <f t="shared" si="99"/>
        <v>75.483870967741936</v>
      </c>
      <c r="T1248" s="11" t="s">
        <v>8325</v>
      </c>
      <c r="U1248" s="11" t="s">
        <v>8326</v>
      </c>
    </row>
    <row r="1249" spans="1:21" ht="28.5" x14ac:dyDescent="0.45">
      <c r="A1249" s="11">
        <v>1247</v>
      </c>
      <c r="B1249" s="16" t="s">
        <v>1248</v>
      </c>
      <c r="C1249" s="16" t="s">
        <v>5357</v>
      </c>
      <c r="D1249" s="23">
        <v>3500</v>
      </c>
      <c r="E1249" s="23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7">
        <f t="shared" si="95"/>
        <v>41400.083969907406</v>
      </c>
      <c r="K1249" s="11">
        <v>1365231655</v>
      </c>
      <c r="L1249" s="17">
        <f t="shared" si="96"/>
        <v>41370.083969907406</v>
      </c>
      <c r="M1249" s="21">
        <f t="shared" si="97"/>
        <v>30</v>
      </c>
      <c r="N1249" s="11" t="b">
        <v>1</v>
      </c>
      <c r="O1249" s="11">
        <v>50</v>
      </c>
      <c r="P1249" s="11" t="b">
        <v>1</v>
      </c>
      <c r="Q1249" s="11" t="s">
        <v>8276</v>
      </c>
      <c r="R1249" s="18">
        <f t="shared" si="98"/>
        <v>1.2214285714285715</v>
      </c>
      <c r="S1249" s="19">
        <f t="shared" si="99"/>
        <v>85.5</v>
      </c>
      <c r="T1249" s="11" t="s">
        <v>8325</v>
      </c>
      <c r="U1249" s="11" t="s">
        <v>8326</v>
      </c>
    </row>
    <row r="1250" spans="1:21" ht="28.5" x14ac:dyDescent="0.45">
      <c r="A1250" s="11">
        <v>1248</v>
      </c>
      <c r="B1250" s="16" t="s">
        <v>1249</v>
      </c>
      <c r="C1250" s="16" t="s">
        <v>5358</v>
      </c>
      <c r="D1250" s="23">
        <v>2500</v>
      </c>
      <c r="E1250" s="23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7">
        <f t="shared" si="95"/>
        <v>41803.082638888889</v>
      </c>
      <c r="K1250" s="11">
        <v>1399563953</v>
      </c>
      <c r="L1250" s="17">
        <f t="shared" si="96"/>
        <v>41767.448530092588</v>
      </c>
      <c r="M1250" s="21">
        <f t="shared" si="97"/>
        <v>35.634108796301007</v>
      </c>
      <c r="N1250" s="11" t="b">
        <v>1</v>
      </c>
      <c r="O1250" s="11">
        <v>59</v>
      </c>
      <c r="P1250" s="11" t="b">
        <v>1</v>
      </c>
      <c r="Q1250" s="11" t="s">
        <v>8276</v>
      </c>
      <c r="R1250" s="18">
        <f t="shared" si="98"/>
        <v>1.5164</v>
      </c>
      <c r="S1250" s="19">
        <f t="shared" si="99"/>
        <v>64.254237288135599</v>
      </c>
      <c r="T1250" s="11" t="s">
        <v>8325</v>
      </c>
      <c r="U1250" s="11" t="s">
        <v>8326</v>
      </c>
    </row>
    <row r="1251" spans="1:21" ht="42.75" x14ac:dyDescent="0.45">
      <c r="A1251" s="11">
        <v>1249</v>
      </c>
      <c r="B1251" s="16" t="s">
        <v>1250</v>
      </c>
      <c r="C1251" s="16" t="s">
        <v>5359</v>
      </c>
      <c r="D1251" s="23">
        <v>5000</v>
      </c>
      <c r="E1251" s="23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7">
        <f t="shared" si="95"/>
        <v>41097.532534722217</v>
      </c>
      <c r="K1251" s="11">
        <v>1339091211</v>
      </c>
      <c r="L1251" s="17">
        <f t="shared" si="96"/>
        <v>41067.532534722217</v>
      </c>
      <c r="M1251" s="21">
        <f t="shared" si="97"/>
        <v>30</v>
      </c>
      <c r="N1251" s="11" t="b">
        <v>1</v>
      </c>
      <c r="O1251" s="11">
        <v>81</v>
      </c>
      <c r="P1251" s="11" t="b">
        <v>1</v>
      </c>
      <c r="Q1251" s="11" t="s">
        <v>8276</v>
      </c>
      <c r="R1251" s="18">
        <f t="shared" si="98"/>
        <v>1.0444</v>
      </c>
      <c r="S1251" s="19">
        <f t="shared" si="99"/>
        <v>64.46913580246914</v>
      </c>
      <c r="T1251" s="11" t="s">
        <v>8325</v>
      </c>
      <c r="U1251" s="11" t="s">
        <v>8326</v>
      </c>
    </row>
    <row r="1252" spans="1:21" ht="42.75" x14ac:dyDescent="0.45">
      <c r="A1252" s="11">
        <v>1250</v>
      </c>
      <c r="B1252" s="16" t="s">
        <v>1251</v>
      </c>
      <c r="C1252" s="16" t="s">
        <v>5360</v>
      </c>
      <c r="D1252" s="23">
        <v>30000</v>
      </c>
      <c r="E1252" s="23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7">
        <f t="shared" si="95"/>
        <v>41888.434386574074</v>
      </c>
      <c r="K1252" s="11">
        <v>1406129131</v>
      </c>
      <c r="L1252" s="17">
        <f t="shared" si="96"/>
        <v>41843.434386574074</v>
      </c>
      <c r="M1252" s="21">
        <f t="shared" si="97"/>
        <v>45</v>
      </c>
      <c r="N1252" s="11" t="b">
        <v>1</v>
      </c>
      <c r="O1252" s="11">
        <v>508</v>
      </c>
      <c r="P1252" s="11" t="b">
        <v>1</v>
      </c>
      <c r="Q1252" s="11" t="s">
        <v>8276</v>
      </c>
      <c r="R1252" s="18">
        <f t="shared" si="98"/>
        <v>2.0015333333333332</v>
      </c>
      <c r="S1252" s="19">
        <f t="shared" si="99"/>
        <v>118.2007874015748</v>
      </c>
      <c r="T1252" s="11" t="s">
        <v>8325</v>
      </c>
      <c r="U1252" s="11" t="s">
        <v>8326</v>
      </c>
    </row>
    <row r="1253" spans="1:21" ht="28.5" x14ac:dyDescent="0.45">
      <c r="A1253" s="11">
        <v>1251</v>
      </c>
      <c r="B1253" s="16" t="s">
        <v>1252</v>
      </c>
      <c r="C1253" s="16" t="s">
        <v>5361</v>
      </c>
      <c r="D1253" s="23">
        <v>6000</v>
      </c>
      <c r="E1253" s="23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7">
        <f t="shared" si="95"/>
        <v>40811.606099537035</v>
      </c>
      <c r="K1253" s="11">
        <v>1311795167</v>
      </c>
      <c r="L1253" s="17">
        <f t="shared" si="96"/>
        <v>40751.606099537035</v>
      </c>
      <c r="M1253" s="21">
        <f t="shared" si="97"/>
        <v>60</v>
      </c>
      <c r="N1253" s="11" t="b">
        <v>1</v>
      </c>
      <c r="O1253" s="11">
        <v>74</v>
      </c>
      <c r="P1253" s="11" t="b">
        <v>1</v>
      </c>
      <c r="Q1253" s="11" t="s">
        <v>8276</v>
      </c>
      <c r="R1253" s="18">
        <f t="shared" si="98"/>
        <v>1.018</v>
      </c>
      <c r="S1253" s="19">
        <f t="shared" si="99"/>
        <v>82.540540540540547</v>
      </c>
      <c r="T1253" s="11" t="s">
        <v>8325</v>
      </c>
      <c r="U1253" s="11" t="s">
        <v>8326</v>
      </c>
    </row>
    <row r="1254" spans="1:21" ht="42.75" x14ac:dyDescent="0.45">
      <c r="A1254" s="11">
        <v>1252</v>
      </c>
      <c r="B1254" s="16" t="s">
        <v>1253</v>
      </c>
      <c r="C1254" s="16" t="s">
        <v>5362</v>
      </c>
      <c r="D1254" s="23">
        <v>3500</v>
      </c>
      <c r="E1254" s="23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7">
        <f t="shared" si="95"/>
        <v>41571.779733796291</v>
      </c>
      <c r="K1254" s="11">
        <v>1380238969</v>
      </c>
      <c r="L1254" s="17">
        <f t="shared" si="96"/>
        <v>41543.779733796291</v>
      </c>
      <c r="M1254" s="21">
        <f t="shared" si="97"/>
        <v>28</v>
      </c>
      <c r="N1254" s="11" t="b">
        <v>1</v>
      </c>
      <c r="O1254" s="11">
        <v>141</v>
      </c>
      <c r="P1254" s="11" t="b">
        <v>1</v>
      </c>
      <c r="Q1254" s="11" t="s">
        <v>8276</v>
      </c>
      <c r="R1254" s="18">
        <f t="shared" si="98"/>
        <v>1.3765714285714286</v>
      </c>
      <c r="S1254" s="19">
        <f t="shared" si="99"/>
        <v>34.170212765957444</v>
      </c>
      <c r="T1254" s="11" t="s">
        <v>8325</v>
      </c>
      <c r="U1254" s="11" t="s">
        <v>8326</v>
      </c>
    </row>
    <row r="1255" spans="1:21" ht="42.75" x14ac:dyDescent="0.45">
      <c r="A1255" s="11">
        <v>1253</v>
      </c>
      <c r="B1255" s="16" t="s">
        <v>1254</v>
      </c>
      <c r="C1255" s="16" t="s">
        <v>5363</v>
      </c>
      <c r="D1255" s="23">
        <v>10</v>
      </c>
      <c r="E1255" s="23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7">
        <f t="shared" si="95"/>
        <v>41885.575312499997</v>
      </c>
      <c r="K1255" s="11">
        <v>1407178107</v>
      </c>
      <c r="L1255" s="17">
        <f t="shared" si="96"/>
        <v>41855.575312499997</v>
      </c>
      <c r="M1255" s="21">
        <f t="shared" si="97"/>
        <v>30</v>
      </c>
      <c r="N1255" s="11" t="b">
        <v>1</v>
      </c>
      <c r="O1255" s="11">
        <v>711</v>
      </c>
      <c r="P1255" s="11" t="b">
        <v>1</v>
      </c>
      <c r="Q1255" s="11" t="s">
        <v>8276</v>
      </c>
      <c r="R1255" s="18">
        <f t="shared" si="98"/>
        <v>3038.3319999999999</v>
      </c>
      <c r="S1255" s="19">
        <f t="shared" si="99"/>
        <v>42.73322081575246</v>
      </c>
      <c r="T1255" s="11" t="s">
        <v>8325</v>
      </c>
      <c r="U1255" s="11" t="s">
        <v>8326</v>
      </c>
    </row>
    <row r="1256" spans="1:21" ht="42.75" x14ac:dyDescent="0.45">
      <c r="A1256" s="11">
        <v>1254</v>
      </c>
      <c r="B1256" s="16" t="s">
        <v>1255</v>
      </c>
      <c r="C1256" s="16" t="s">
        <v>5364</v>
      </c>
      <c r="D1256" s="23">
        <v>6700</v>
      </c>
      <c r="E1256" s="23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7">
        <f t="shared" si="95"/>
        <v>40543.999305555553</v>
      </c>
      <c r="K1256" s="11">
        <v>1288968886</v>
      </c>
      <c r="L1256" s="17">
        <f t="shared" si="96"/>
        <v>40487.413032407407</v>
      </c>
      <c r="M1256" s="21">
        <f t="shared" si="97"/>
        <v>56.586273148146574</v>
      </c>
      <c r="N1256" s="11" t="b">
        <v>1</v>
      </c>
      <c r="O1256" s="11">
        <v>141</v>
      </c>
      <c r="P1256" s="11" t="b">
        <v>1</v>
      </c>
      <c r="Q1256" s="11" t="s">
        <v>8276</v>
      </c>
      <c r="R1256" s="18">
        <f t="shared" si="98"/>
        <v>1.9885074626865671</v>
      </c>
      <c r="S1256" s="19">
        <f t="shared" si="99"/>
        <v>94.489361702127653</v>
      </c>
      <c r="T1256" s="11" t="s">
        <v>8325</v>
      </c>
      <c r="U1256" s="11" t="s">
        <v>8326</v>
      </c>
    </row>
    <row r="1257" spans="1:21" ht="42.75" x14ac:dyDescent="0.45">
      <c r="A1257" s="11">
        <v>1255</v>
      </c>
      <c r="B1257" s="16" t="s">
        <v>1256</v>
      </c>
      <c r="C1257" s="16" t="s">
        <v>5365</v>
      </c>
      <c r="D1257" s="23">
        <v>3000</v>
      </c>
      <c r="E1257" s="23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7">
        <f t="shared" si="95"/>
        <v>41609.678842592592</v>
      </c>
      <c r="K1257" s="11">
        <v>1383337052</v>
      </c>
      <c r="L1257" s="17">
        <f t="shared" si="96"/>
        <v>41579.637175925927</v>
      </c>
      <c r="M1257" s="21">
        <f t="shared" si="97"/>
        <v>30.041666666664241</v>
      </c>
      <c r="N1257" s="11" t="b">
        <v>1</v>
      </c>
      <c r="O1257" s="11">
        <v>109</v>
      </c>
      <c r="P1257" s="11" t="b">
        <v>1</v>
      </c>
      <c r="Q1257" s="11" t="s">
        <v>8276</v>
      </c>
      <c r="R1257" s="18">
        <f t="shared" si="98"/>
        <v>2.0236666666666667</v>
      </c>
      <c r="S1257" s="19">
        <f t="shared" si="99"/>
        <v>55.697247706422019</v>
      </c>
      <c r="T1257" s="11" t="s">
        <v>8325</v>
      </c>
      <c r="U1257" s="11" t="s">
        <v>8326</v>
      </c>
    </row>
    <row r="1258" spans="1:21" ht="42.75" x14ac:dyDescent="0.45">
      <c r="A1258" s="11">
        <v>1256</v>
      </c>
      <c r="B1258" s="16" t="s">
        <v>1257</v>
      </c>
      <c r="C1258" s="16" t="s">
        <v>5366</v>
      </c>
      <c r="D1258" s="23">
        <v>30000</v>
      </c>
      <c r="E1258" s="23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7">
        <f t="shared" si="95"/>
        <v>40951.711006944439</v>
      </c>
      <c r="K1258" s="11">
        <v>1326492231</v>
      </c>
      <c r="L1258" s="17">
        <f t="shared" si="96"/>
        <v>40921.711006944439</v>
      </c>
      <c r="M1258" s="21">
        <f t="shared" si="97"/>
        <v>30</v>
      </c>
      <c r="N1258" s="11" t="b">
        <v>1</v>
      </c>
      <c r="O1258" s="11">
        <v>361</v>
      </c>
      <c r="P1258" s="11" t="b">
        <v>1</v>
      </c>
      <c r="Q1258" s="11" t="s">
        <v>8276</v>
      </c>
      <c r="R1258" s="18">
        <f t="shared" si="98"/>
        <v>1.1796376666666666</v>
      </c>
      <c r="S1258" s="19">
        <f t="shared" si="99"/>
        <v>98.030831024930734</v>
      </c>
      <c r="T1258" s="11" t="s">
        <v>8325</v>
      </c>
      <c r="U1258" s="11" t="s">
        <v>8326</v>
      </c>
    </row>
    <row r="1259" spans="1:21" ht="42.75" x14ac:dyDescent="0.45">
      <c r="A1259" s="11">
        <v>1257</v>
      </c>
      <c r="B1259" s="16" t="s">
        <v>1258</v>
      </c>
      <c r="C1259" s="16" t="s">
        <v>5367</v>
      </c>
      <c r="D1259" s="23">
        <v>5500</v>
      </c>
      <c r="E1259" s="23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7">
        <f t="shared" si="95"/>
        <v>40635.835532407407</v>
      </c>
      <c r="K1259" s="11">
        <v>1297562590</v>
      </c>
      <c r="L1259" s="17">
        <f t="shared" si="96"/>
        <v>40586.877199074072</v>
      </c>
      <c r="M1259" s="21">
        <f t="shared" si="97"/>
        <v>48.958333333335759</v>
      </c>
      <c r="N1259" s="11" t="b">
        <v>1</v>
      </c>
      <c r="O1259" s="11">
        <v>176</v>
      </c>
      <c r="P1259" s="11" t="b">
        <v>1</v>
      </c>
      <c r="Q1259" s="11" t="s">
        <v>8276</v>
      </c>
      <c r="R1259" s="18">
        <f t="shared" si="98"/>
        <v>2.9472727272727273</v>
      </c>
      <c r="S1259" s="19">
        <f t="shared" si="99"/>
        <v>92.102272727272734</v>
      </c>
      <c r="T1259" s="11" t="s">
        <v>8325</v>
      </c>
      <c r="U1259" s="11" t="s">
        <v>8326</v>
      </c>
    </row>
    <row r="1260" spans="1:21" ht="42.75" x14ac:dyDescent="0.45">
      <c r="A1260" s="11">
        <v>1258</v>
      </c>
      <c r="B1260" s="16" t="s">
        <v>1259</v>
      </c>
      <c r="C1260" s="16" t="s">
        <v>5368</v>
      </c>
      <c r="D1260" s="23">
        <v>12000</v>
      </c>
      <c r="E1260" s="23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7">
        <f t="shared" si="95"/>
        <v>41517.402916666666</v>
      </c>
      <c r="K1260" s="11">
        <v>1375368012</v>
      </c>
      <c r="L1260" s="17">
        <f t="shared" si="96"/>
        <v>41487.402916666666</v>
      </c>
      <c r="M1260" s="21">
        <f t="shared" si="97"/>
        <v>30</v>
      </c>
      <c r="N1260" s="11" t="b">
        <v>1</v>
      </c>
      <c r="O1260" s="11">
        <v>670</v>
      </c>
      <c r="P1260" s="11" t="b">
        <v>1</v>
      </c>
      <c r="Q1260" s="11" t="s">
        <v>8276</v>
      </c>
      <c r="R1260" s="18">
        <f t="shared" si="98"/>
        <v>2.1314633333333335</v>
      </c>
      <c r="S1260" s="19">
        <f t="shared" si="99"/>
        <v>38.175462686567165</v>
      </c>
      <c r="T1260" s="11" t="s">
        <v>8325</v>
      </c>
      <c r="U1260" s="11" t="s">
        <v>8326</v>
      </c>
    </row>
    <row r="1261" spans="1:21" ht="28.5" x14ac:dyDescent="0.45">
      <c r="A1261" s="11">
        <v>1259</v>
      </c>
      <c r="B1261" s="16" t="s">
        <v>1260</v>
      </c>
      <c r="C1261" s="16" t="s">
        <v>5369</v>
      </c>
      <c r="D1261" s="23">
        <v>2500</v>
      </c>
      <c r="E1261" s="23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7">
        <f t="shared" si="95"/>
        <v>41798.957638888889</v>
      </c>
      <c r="K1261" s="11">
        <v>1399504664</v>
      </c>
      <c r="L1261" s="17">
        <f t="shared" si="96"/>
        <v>41766.762314814812</v>
      </c>
      <c r="M1261" s="21">
        <f t="shared" si="97"/>
        <v>32.19532407407678</v>
      </c>
      <c r="N1261" s="11" t="b">
        <v>1</v>
      </c>
      <c r="O1261" s="11">
        <v>96</v>
      </c>
      <c r="P1261" s="11" t="b">
        <v>1</v>
      </c>
      <c r="Q1261" s="11" t="s">
        <v>8276</v>
      </c>
      <c r="R1261" s="18">
        <f t="shared" si="98"/>
        <v>1.0424</v>
      </c>
      <c r="S1261" s="19">
        <f t="shared" si="99"/>
        <v>27.145833333333332</v>
      </c>
      <c r="T1261" s="11" t="s">
        <v>8325</v>
      </c>
      <c r="U1261" s="11" t="s">
        <v>8326</v>
      </c>
    </row>
    <row r="1262" spans="1:21" ht="42.75" x14ac:dyDescent="0.45">
      <c r="A1262" s="11">
        <v>1260</v>
      </c>
      <c r="B1262" s="16" t="s">
        <v>1261</v>
      </c>
      <c r="C1262" s="16" t="s">
        <v>5370</v>
      </c>
      <c r="D1262" s="23">
        <v>3300</v>
      </c>
      <c r="E1262" s="23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7">
        <f t="shared" si="95"/>
        <v>41696.63449074074</v>
      </c>
      <c r="K1262" s="11">
        <v>1390853620</v>
      </c>
      <c r="L1262" s="17">
        <f t="shared" si="96"/>
        <v>41666.63449074074</v>
      </c>
      <c r="M1262" s="21">
        <f t="shared" si="97"/>
        <v>30</v>
      </c>
      <c r="N1262" s="11" t="b">
        <v>1</v>
      </c>
      <c r="O1262" s="11">
        <v>74</v>
      </c>
      <c r="P1262" s="11" t="b">
        <v>1</v>
      </c>
      <c r="Q1262" s="11" t="s">
        <v>8276</v>
      </c>
      <c r="R1262" s="18">
        <f t="shared" si="98"/>
        <v>1.1366666666666667</v>
      </c>
      <c r="S1262" s="19">
        <f t="shared" si="99"/>
        <v>50.689189189189186</v>
      </c>
      <c r="T1262" s="11" t="s">
        <v>8325</v>
      </c>
      <c r="U1262" s="11" t="s">
        <v>8326</v>
      </c>
    </row>
    <row r="1263" spans="1:21" ht="28.5" x14ac:dyDescent="0.45">
      <c r="A1263" s="11">
        <v>1261</v>
      </c>
      <c r="B1263" s="16" t="s">
        <v>1262</v>
      </c>
      <c r="C1263" s="16" t="s">
        <v>5371</v>
      </c>
      <c r="D1263" s="23">
        <v>2000</v>
      </c>
      <c r="E1263" s="23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7">
        <f t="shared" si="95"/>
        <v>41668.134571759256</v>
      </c>
      <c r="K1263" s="11">
        <v>1388391227</v>
      </c>
      <c r="L1263" s="17">
        <f t="shared" si="96"/>
        <v>41638.134571759256</v>
      </c>
      <c r="M1263" s="21">
        <f t="shared" si="97"/>
        <v>30</v>
      </c>
      <c r="N1263" s="11" t="b">
        <v>1</v>
      </c>
      <c r="O1263" s="11">
        <v>52</v>
      </c>
      <c r="P1263" s="11" t="b">
        <v>1</v>
      </c>
      <c r="Q1263" s="11" t="s">
        <v>8276</v>
      </c>
      <c r="R1263" s="18">
        <f t="shared" si="98"/>
        <v>1.0125</v>
      </c>
      <c r="S1263" s="19">
        <f t="shared" si="99"/>
        <v>38.942307692307693</v>
      </c>
      <c r="T1263" s="11" t="s">
        <v>8325</v>
      </c>
      <c r="U1263" s="11" t="s">
        <v>8326</v>
      </c>
    </row>
    <row r="1264" spans="1:21" ht="42.75" x14ac:dyDescent="0.45">
      <c r="A1264" s="11">
        <v>1262</v>
      </c>
      <c r="B1264" s="16" t="s">
        <v>1263</v>
      </c>
      <c r="C1264" s="16" t="s">
        <v>5372</v>
      </c>
      <c r="D1264" s="23">
        <v>6500</v>
      </c>
      <c r="E1264" s="23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7">
        <f t="shared" si="95"/>
        <v>41686.554305555554</v>
      </c>
      <c r="K1264" s="11">
        <v>1389982692</v>
      </c>
      <c r="L1264" s="17">
        <f t="shared" si="96"/>
        <v>41656.554305555554</v>
      </c>
      <c r="M1264" s="21">
        <f t="shared" si="97"/>
        <v>30</v>
      </c>
      <c r="N1264" s="11" t="b">
        <v>1</v>
      </c>
      <c r="O1264" s="11">
        <v>105</v>
      </c>
      <c r="P1264" s="11" t="b">
        <v>1</v>
      </c>
      <c r="Q1264" s="11" t="s">
        <v>8276</v>
      </c>
      <c r="R1264" s="18">
        <f t="shared" si="98"/>
        <v>1.2541538461538462</v>
      </c>
      <c r="S1264" s="19">
        <f t="shared" si="99"/>
        <v>77.638095238095232</v>
      </c>
      <c r="T1264" s="11" t="s">
        <v>8325</v>
      </c>
      <c r="U1264" s="11" t="s">
        <v>8326</v>
      </c>
    </row>
    <row r="1265" spans="1:21" ht="28.5" x14ac:dyDescent="0.45">
      <c r="A1265" s="11">
        <v>1263</v>
      </c>
      <c r="B1265" s="16" t="s">
        <v>1264</v>
      </c>
      <c r="C1265" s="16" t="s">
        <v>5373</v>
      </c>
      <c r="D1265" s="23">
        <v>1500</v>
      </c>
      <c r="E1265" s="23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7">
        <f t="shared" si="95"/>
        <v>41726.833333333328</v>
      </c>
      <c r="K1265" s="11">
        <v>1393034470</v>
      </c>
      <c r="L1265" s="17">
        <f t="shared" si="96"/>
        <v>41691.875810185185</v>
      </c>
      <c r="M1265" s="21">
        <f t="shared" si="97"/>
        <v>34.957523148143082</v>
      </c>
      <c r="N1265" s="11" t="b">
        <v>1</v>
      </c>
      <c r="O1265" s="11">
        <v>41</v>
      </c>
      <c r="P1265" s="11" t="b">
        <v>1</v>
      </c>
      <c r="Q1265" s="11" t="s">
        <v>8276</v>
      </c>
      <c r="R1265" s="18">
        <f t="shared" si="98"/>
        <v>1.19</v>
      </c>
      <c r="S1265" s="19">
        <f t="shared" si="99"/>
        <v>43.536585365853661</v>
      </c>
      <c r="T1265" s="11" t="s">
        <v>8325</v>
      </c>
      <c r="U1265" s="11" t="s">
        <v>8326</v>
      </c>
    </row>
    <row r="1266" spans="1:21" ht="42.75" x14ac:dyDescent="0.45">
      <c r="A1266" s="11">
        <v>1264</v>
      </c>
      <c r="B1266" s="16" t="s">
        <v>1265</v>
      </c>
      <c r="C1266" s="16" t="s">
        <v>5374</v>
      </c>
      <c r="D1266" s="23">
        <v>650</v>
      </c>
      <c r="E1266" s="23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7">
        <f t="shared" si="95"/>
        <v>41576.454664351848</v>
      </c>
      <c r="K1266" s="11">
        <v>1380556483</v>
      </c>
      <c r="L1266" s="17">
        <f t="shared" si="96"/>
        <v>41547.454664351848</v>
      </c>
      <c r="M1266" s="21">
        <f t="shared" si="97"/>
        <v>29</v>
      </c>
      <c r="N1266" s="11" t="b">
        <v>1</v>
      </c>
      <c r="O1266" s="11">
        <v>34</v>
      </c>
      <c r="P1266" s="11" t="b">
        <v>1</v>
      </c>
      <c r="Q1266" s="11" t="s">
        <v>8276</v>
      </c>
      <c r="R1266" s="18">
        <f t="shared" si="98"/>
        <v>1.6646153846153846</v>
      </c>
      <c r="S1266" s="19">
        <f t="shared" si="99"/>
        <v>31.823529411764707</v>
      </c>
      <c r="T1266" s="11" t="s">
        <v>8325</v>
      </c>
      <c r="U1266" s="11" t="s">
        <v>8326</v>
      </c>
    </row>
    <row r="1267" spans="1:21" ht="57" x14ac:dyDescent="0.45">
      <c r="A1267" s="11">
        <v>1265</v>
      </c>
      <c r="B1267" s="16" t="s">
        <v>1266</v>
      </c>
      <c r="C1267" s="16" t="s">
        <v>5375</v>
      </c>
      <c r="D1267" s="23">
        <v>3500</v>
      </c>
      <c r="E1267" s="23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7">
        <f t="shared" si="95"/>
        <v>40512.446932870364</v>
      </c>
      <c r="K1267" s="11">
        <v>1287071015</v>
      </c>
      <c r="L1267" s="17">
        <f t="shared" si="96"/>
        <v>40465.446932870364</v>
      </c>
      <c r="M1267" s="21">
        <f t="shared" si="97"/>
        <v>47</v>
      </c>
      <c r="N1267" s="11" t="b">
        <v>1</v>
      </c>
      <c r="O1267" s="11">
        <v>66</v>
      </c>
      <c r="P1267" s="11" t="b">
        <v>1</v>
      </c>
      <c r="Q1267" s="11" t="s">
        <v>8276</v>
      </c>
      <c r="R1267" s="18">
        <f t="shared" si="98"/>
        <v>1.1914771428571429</v>
      </c>
      <c r="S1267" s="19">
        <f t="shared" si="99"/>
        <v>63.184393939393942</v>
      </c>
      <c r="T1267" s="11" t="s">
        <v>8325</v>
      </c>
      <c r="U1267" s="11" t="s">
        <v>8326</v>
      </c>
    </row>
    <row r="1268" spans="1:21" ht="28.5" x14ac:dyDescent="0.45">
      <c r="A1268" s="11">
        <v>1266</v>
      </c>
      <c r="B1268" s="16" t="s">
        <v>1267</v>
      </c>
      <c r="C1268" s="16" t="s">
        <v>5376</v>
      </c>
      <c r="D1268" s="23">
        <v>9500</v>
      </c>
      <c r="E1268" s="23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7">
        <f t="shared" si="95"/>
        <v>41650.668344907404</v>
      </c>
      <c r="K1268" s="11">
        <v>1386882145</v>
      </c>
      <c r="L1268" s="17">
        <f t="shared" si="96"/>
        <v>41620.668344907404</v>
      </c>
      <c r="M1268" s="21">
        <f t="shared" si="97"/>
        <v>30</v>
      </c>
      <c r="N1268" s="11" t="b">
        <v>1</v>
      </c>
      <c r="O1268" s="11">
        <v>50</v>
      </c>
      <c r="P1268" s="11" t="b">
        <v>1</v>
      </c>
      <c r="Q1268" s="11" t="s">
        <v>8276</v>
      </c>
      <c r="R1268" s="18">
        <f t="shared" si="98"/>
        <v>1.0047368421052632</v>
      </c>
      <c r="S1268" s="19">
        <f t="shared" si="99"/>
        <v>190.9</v>
      </c>
      <c r="T1268" s="11" t="s">
        <v>8325</v>
      </c>
      <c r="U1268" s="11" t="s">
        <v>8326</v>
      </c>
    </row>
    <row r="1269" spans="1:21" ht="42.75" x14ac:dyDescent="0.45">
      <c r="A1269" s="11">
        <v>1267</v>
      </c>
      <c r="B1269" s="16" t="s">
        <v>1268</v>
      </c>
      <c r="C1269" s="16" t="s">
        <v>5377</v>
      </c>
      <c r="D1269" s="23">
        <v>22000</v>
      </c>
      <c r="E1269" s="23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7">
        <f t="shared" si="95"/>
        <v>41479.376828703702</v>
      </c>
      <c r="K1269" s="11">
        <v>1372082558</v>
      </c>
      <c r="L1269" s="17">
        <f t="shared" si="96"/>
        <v>41449.376828703702</v>
      </c>
      <c r="M1269" s="21">
        <f t="shared" si="97"/>
        <v>30</v>
      </c>
      <c r="N1269" s="11" t="b">
        <v>1</v>
      </c>
      <c r="O1269" s="11">
        <v>159</v>
      </c>
      <c r="P1269" s="11" t="b">
        <v>1</v>
      </c>
      <c r="Q1269" s="11" t="s">
        <v>8276</v>
      </c>
      <c r="R1269" s="18">
        <f t="shared" si="98"/>
        <v>1.018</v>
      </c>
      <c r="S1269" s="19">
        <f t="shared" si="99"/>
        <v>140.85534591194968</v>
      </c>
      <c r="T1269" s="11" t="s">
        <v>8325</v>
      </c>
      <c r="U1269" s="11" t="s">
        <v>8326</v>
      </c>
    </row>
    <row r="1270" spans="1:21" ht="28.5" x14ac:dyDescent="0.45">
      <c r="A1270" s="11">
        <v>1268</v>
      </c>
      <c r="B1270" s="16" t="s">
        <v>1269</v>
      </c>
      <c r="C1270" s="16" t="s">
        <v>5378</v>
      </c>
      <c r="D1270" s="23">
        <v>12000</v>
      </c>
      <c r="E1270" s="23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7">
        <f t="shared" si="95"/>
        <v>41537.637118055551</v>
      </c>
      <c r="K1270" s="11">
        <v>1377116247</v>
      </c>
      <c r="L1270" s="17">
        <f t="shared" si="96"/>
        <v>41507.637118055551</v>
      </c>
      <c r="M1270" s="21">
        <f t="shared" si="97"/>
        <v>30</v>
      </c>
      <c r="N1270" s="11" t="b">
        <v>1</v>
      </c>
      <c r="O1270" s="11">
        <v>182</v>
      </c>
      <c r="P1270" s="11" t="b">
        <v>1</v>
      </c>
      <c r="Q1270" s="11" t="s">
        <v>8276</v>
      </c>
      <c r="R1270" s="18">
        <f t="shared" si="98"/>
        <v>1.1666666666666667</v>
      </c>
      <c r="S1270" s="19">
        <f t="shared" si="99"/>
        <v>76.92307692307692</v>
      </c>
      <c r="T1270" s="11" t="s">
        <v>8325</v>
      </c>
      <c r="U1270" s="11" t="s">
        <v>8326</v>
      </c>
    </row>
    <row r="1271" spans="1:21" ht="42.75" x14ac:dyDescent="0.45">
      <c r="A1271" s="11">
        <v>1269</v>
      </c>
      <c r="B1271" s="16" t="s">
        <v>1270</v>
      </c>
      <c r="C1271" s="16" t="s">
        <v>5379</v>
      </c>
      <c r="D1271" s="23">
        <v>18800</v>
      </c>
      <c r="E1271" s="23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7">
        <f t="shared" si="95"/>
        <v>42475.791666666664</v>
      </c>
      <c r="K1271" s="11">
        <v>1458157512</v>
      </c>
      <c r="L1271" s="17">
        <f t="shared" si="96"/>
        <v>42445.614722222221</v>
      </c>
      <c r="M1271" s="21">
        <f t="shared" si="97"/>
        <v>30.176944444443507</v>
      </c>
      <c r="N1271" s="11" t="b">
        <v>1</v>
      </c>
      <c r="O1271" s="11">
        <v>206</v>
      </c>
      <c r="P1271" s="11" t="b">
        <v>1</v>
      </c>
      <c r="Q1271" s="11" t="s">
        <v>8276</v>
      </c>
      <c r="R1271" s="18">
        <f t="shared" si="98"/>
        <v>1.0864893617021276</v>
      </c>
      <c r="S1271" s="19">
        <f t="shared" si="99"/>
        <v>99.15533980582525</v>
      </c>
      <c r="T1271" s="11" t="s">
        <v>8325</v>
      </c>
      <c r="U1271" s="11" t="s">
        <v>8326</v>
      </c>
    </row>
    <row r="1272" spans="1:21" ht="28.5" x14ac:dyDescent="0.45">
      <c r="A1272" s="11">
        <v>1270</v>
      </c>
      <c r="B1272" s="16" t="s">
        <v>1271</v>
      </c>
      <c r="C1272" s="16" t="s">
        <v>5380</v>
      </c>
      <c r="D1272" s="23">
        <v>10000</v>
      </c>
      <c r="E1272" s="23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7">
        <f t="shared" si="95"/>
        <v>40993.60696759259</v>
      </c>
      <c r="K1272" s="11">
        <v>1327523642</v>
      </c>
      <c r="L1272" s="17">
        <f t="shared" si="96"/>
        <v>40933.648634259254</v>
      </c>
      <c r="M1272" s="21">
        <f t="shared" si="97"/>
        <v>59.958333333335759</v>
      </c>
      <c r="N1272" s="11" t="b">
        <v>1</v>
      </c>
      <c r="O1272" s="11">
        <v>169</v>
      </c>
      <c r="P1272" s="11" t="b">
        <v>1</v>
      </c>
      <c r="Q1272" s="11" t="s">
        <v>8276</v>
      </c>
      <c r="R1272" s="18">
        <f t="shared" si="98"/>
        <v>1.1472</v>
      </c>
      <c r="S1272" s="19">
        <f t="shared" si="99"/>
        <v>67.881656804733723</v>
      </c>
      <c r="T1272" s="11" t="s">
        <v>8325</v>
      </c>
      <c r="U1272" s="11" t="s">
        <v>8326</v>
      </c>
    </row>
    <row r="1273" spans="1:21" ht="42.75" x14ac:dyDescent="0.45">
      <c r="A1273" s="11">
        <v>1271</v>
      </c>
      <c r="B1273" s="16" t="s">
        <v>1272</v>
      </c>
      <c r="C1273" s="16" t="s">
        <v>5381</v>
      </c>
      <c r="D1273" s="23">
        <v>7500</v>
      </c>
      <c r="E1273" s="23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7">
        <f t="shared" si="95"/>
        <v>41591.516886574071</v>
      </c>
      <c r="K1273" s="11">
        <v>1381767859</v>
      </c>
      <c r="L1273" s="17">
        <f t="shared" si="96"/>
        <v>41561.475219907406</v>
      </c>
      <c r="M1273" s="21">
        <f t="shared" si="97"/>
        <v>30.041666666664241</v>
      </c>
      <c r="N1273" s="11" t="b">
        <v>1</v>
      </c>
      <c r="O1273" s="11">
        <v>31</v>
      </c>
      <c r="P1273" s="11" t="b">
        <v>1</v>
      </c>
      <c r="Q1273" s="11" t="s">
        <v>8276</v>
      </c>
      <c r="R1273" s="18">
        <f t="shared" si="98"/>
        <v>1.018</v>
      </c>
      <c r="S1273" s="19">
        <f t="shared" si="99"/>
        <v>246.29032258064515</v>
      </c>
      <c r="T1273" s="11" t="s">
        <v>8325</v>
      </c>
      <c r="U1273" s="11" t="s">
        <v>8326</v>
      </c>
    </row>
    <row r="1274" spans="1:21" ht="57" x14ac:dyDescent="0.45">
      <c r="A1274" s="11">
        <v>1272</v>
      </c>
      <c r="B1274" s="16" t="s">
        <v>1273</v>
      </c>
      <c r="C1274" s="16" t="s">
        <v>5382</v>
      </c>
      <c r="D1274" s="23">
        <v>5000</v>
      </c>
      <c r="E1274" s="23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7">
        <f t="shared" si="95"/>
        <v>40343.958333333328</v>
      </c>
      <c r="K1274" s="11">
        <v>1270576379</v>
      </c>
      <c r="L1274" s="17">
        <f t="shared" si="96"/>
        <v>40274.536793981482</v>
      </c>
      <c r="M1274" s="21">
        <f t="shared" si="97"/>
        <v>69.42153935184615</v>
      </c>
      <c r="N1274" s="11" t="b">
        <v>1</v>
      </c>
      <c r="O1274" s="11">
        <v>28</v>
      </c>
      <c r="P1274" s="11" t="b">
        <v>1</v>
      </c>
      <c r="Q1274" s="11" t="s">
        <v>8276</v>
      </c>
      <c r="R1274" s="18">
        <f t="shared" si="98"/>
        <v>1.06</v>
      </c>
      <c r="S1274" s="19">
        <f t="shared" si="99"/>
        <v>189.28571428571428</v>
      </c>
      <c r="T1274" s="11" t="s">
        <v>8325</v>
      </c>
      <c r="U1274" s="11" t="s">
        <v>8326</v>
      </c>
    </row>
    <row r="1275" spans="1:21" ht="42.75" x14ac:dyDescent="0.45">
      <c r="A1275" s="11">
        <v>1273</v>
      </c>
      <c r="B1275" s="16" t="s">
        <v>1274</v>
      </c>
      <c r="C1275" s="16" t="s">
        <v>5383</v>
      </c>
      <c r="D1275" s="23">
        <v>4000</v>
      </c>
      <c r="E1275" s="23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7">
        <f t="shared" si="95"/>
        <v>41882.521886574068</v>
      </c>
      <c r="K1275" s="11">
        <v>1406914291</v>
      </c>
      <c r="L1275" s="17">
        <f t="shared" si="96"/>
        <v>41852.521886574068</v>
      </c>
      <c r="M1275" s="21">
        <f t="shared" si="97"/>
        <v>30</v>
      </c>
      <c r="N1275" s="11" t="b">
        <v>1</v>
      </c>
      <c r="O1275" s="11">
        <v>54</v>
      </c>
      <c r="P1275" s="11" t="b">
        <v>1</v>
      </c>
      <c r="Q1275" s="11" t="s">
        <v>8276</v>
      </c>
      <c r="R1275" s="18">
        <f t="shared" si="98"/>
        <v>1.0349999999999999</v>
      </c>
      <c r="S1275" s="19">
        <f t="shared" si="99"/>
        <v>76.666666666666671</v>
      </c>
      <c r="T1275" s="11" t="s">
        <v>8325</v>
      </c>
      <c r="U1275" s="11" t="s">
        <v>8326</v>
      </c>
    </row>
    <row r="1276" spans="1:21" ht="42.75" x14ac:dyDescent="0.45">
      <c r="A1276" s="11">
        <v>1274</v>
      </c>
      <c r="B1276" s="16" t="s">
        <v>1275</v>
      </c>
      <c r="C1276" s="16" t="s">
        <v>5384</v>
      </c>
      <c r="D1276" s="23">
        <v>25000</v>
      </c>
      <c r="E1276" s="23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7">
        <f t="shared" si="95"/>
        <v>41151.481770833328</v>
      </c>
      <c r="K1276" s="11">
        <v>1343320425</v>
      </c>
      <c r="L1276" s="17">
        <f t="shared" si="96"/>
        <v>41116.481770833328</v>
      </c>
      <c r="M1276" s="21">
        <f t="shared" si="97"/>
        <v>35</v>
      </c>
      <c r="N1276" s="11" t="b">
        <v>1</v>
      </c>
      <c r="O1276" s="11">
        <v>467</v>
      </c>
      <c r="P1276" s="11" t="b">
        <v>1</v>
      </c>
      <c r="Q1276" s="11" t="s">
        <v>8276</v>
      </c>
      <c r="R1276" s="18">
        <f t="shared" si="98"/>
        <v>1.5497535999999998</v>
      </c>
      <c r="S1276" s="19">
        <f t="shared" si="99"/>
        <v>82.963254817987149</v>
      </c>
      <c r="T1276" s="11" t="s">
        <v>8325</v>
      </c>
      <c r="U1276" s="11" t="s">
        <v>8326</v>
      </c>
    </row>
    <row r="1277" spans="1:21" ht="42.75" x14ac:dyDescent="0.45">
      <c r="A1277" s="11">
        <v>1275</v>
      </c>
      <c r="B1277" s="16" t="s">
        <v>1276</v>
      </c>
      <c r="C1277" s="16" t="s">
        <v>5385</v>
      </c>
      <c r="D1277" s="23">
        <v>15000</v>
      </c>
      <c r="E1277" s="23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7">
        <f t="shared" si="95"/>
        <v>41493.659571759257</v>
      </c>
      <c r="K1277" s="11">
        <v>1372884587</v>
      </c>
      <c r="L1277" s="17">
        <f t="shared" si="96"/>
        <v>41458.659571759257</v>
      </c>
      <c r="M1277" s="21">
        <f t="shared" si="97"/>
        <v>35</v>
      </c>
      <c r="N1277" s="11" t="b">
        <v>1</v>
      </c>
      <c r="O1277" s="11">
        <v>389</v>
      </c>
      <c r="P1277" s="11" t="b">
        <v>1</v>
      </c>
      <c r="Q1277" s="11" t="s">
        <v>8276</v>
      </c>
      <c r="R1277" s="18">
        <f t="shared" si="98"/>
        <v>1.6214066666666667</v>
      </c>
      <c r="S1277" s="19">
        <f t="shared" si="99"/>
        <v>62.522107969151669</v>
      </c>
      <c r="T1277" s="11" t="s">
        <v>8325</v>
      </c>
      <c r="U1277" s="11" t="s">
        <v>8326</v>
      </c>
    </row>
    <row r="1278" spans="1:21" ht="28.5" x14ac:dyDescent="0.45">
      <c r="A1278" s="11">
        <v>1276</v>
      </c>
      <c r="B1278" s="16" t="s">
        <v>1277</v>
      </c>
      <c r="C1278" s="16" t="s">
        <v>5386</v>
      </c>
      <c r="D1278" s="23">
        <v>3000</v>
      </c>
      <c r="E1278" s="23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7">
        <f t="shared" si="95"/>
        <v>40056.958333333328</v>
      </c>
      <c r="K1278" s="11">
        <v>1247504047</v>
      </c>
      <c r="L1278" s="17">
        <f t="shared" si="96"/>
        <v>40007.49591435185</v>
      </c>
      <c r="M1278" s="21">
        <f t="shared" si="97"/>
        <v>49.46241898147855</v>
      </c>
      <c r="N1278" s="11" t="b">
        <v>1</v>
      </c>
      <c r="O1278" s="11">
        <v>68</v>
      </c>
      <c r="P1278" s="11" t="b">
        <v>1</v>
      </c>
      <c r="Q1278" s="11" t="s">
        <v>8276</v>
      </c>
      <c r="R1278" s="18">
        <f t="shared" si="98"/>
        <v>1.0442100000000001</v>
      </c>
      <c r="S1278" s="19">
        <f t="shared" si="99"/>
        <v>46.06808823529412</v>
      </c>
      <c r="T1278" s="11" t="s">
        <v>8325</v>
      </c>
      <c r="U1278" s="11" t="s">
        <v>8326</v>
      </c>
    </row>
    <row r="1279" spans="1:21" ht="42.75" x14ac:dyDescent="0.45">
      <c r="A1279" s="11">
        <v>1277</v>
      </c>
      <c r="B1279" s="16" t="s">
        <v>1278</v>
      </c>
      <c r="C1279" s="16" t="s">
        <v>5387</v>
      </c>
      <c r="D1279" s="23">
        <v>15000</v>
      </c>
      <c r="E1279" s="23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7">
        <f t="shared" si="95"/>
        <v>41156.35355324074</v>
      </c>
      <c r="K1279" s="11">
        <v>1343741347</v>
      </c>
      <c r="L1279" s="17">
        <f t="shared" si="96"/>
        <v>41121.35355324074</v>
      </c>
      <c r="M1279" s="21">
        <f t="shared" si="97"/>
        <v>35</v>
      </c>
      <c r="N1279" s="11" t="b">
        <v>1</v>
      </c>
      <c r="O1279" s="11">
        <v>413</v>
      </c>
      <c r="P1279" s="11" t="b">
        <v>1</v>
      </c>
      <c r="Q1279" s="11" t="s">
        <v>8276</v>
      </c>
      <c r="R1279" s="18">
        <f t="shared" si="98"/>
        <v>1.0612433333333333</v>
      </c>
      <c r="S1279" s="19">
        <f t="shared" si="99"/>
        <v>38.543946731234868</v>
      </c>
      <c r="T1279" s="11" t="s">
        <v>8325</v>
      </c>
      <c r="U1279" s="11" t="s">
        <v>8326</v>
      </c>
    </row>
    <row r="1280" spans="1:21" ht="42.75" x14ac:dyDescent="0.45">
      <c r="A1280" s="11">
        <v>1278</v>
      </c>
      <c r="B1280" s="16" t="s">
        <v>1279</v>
      </c>
      <c r="C1280" s="16" t="s">
        <v>5388</v>
      </c>
      <c r="D1280" s="23">
        <v>6500</v>
      </c>
      <c r="E1280" s="23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7">
        <f t="shared" si="95"/>
        <v>41814.875</v>
      </c>
      <c r="K1280" s="11">
        <v>1401196766</v>
      </c>
      <c r="L1280" s="17">
        <f t="shared" si="96"/>
        <v>41786.346828703703</v>
      </c>
      <c r="M1280" s="21">
        <f t="shared" si="97"/>
        <v>28.528171296296932</v>
      </c>
      <c r="N1280" s="11" t="b">
        <v>1</v>
      </c>
      <c r="O1280" s="11">
        <v>190</v>
      </c>
      <c r="P1280" s="11" t="b">
        <v>1</v>
      </c>
      <c r="Q1280" s="11" t="s">
        <v>8276</v>
      </c>
      <c r="R1280" s="18">
        <f t="shared" si="98"/>
        <v>1.5493846153846154</v>
      </c>
      <c r="S1280" s="19">
        <f t="shared" si="99"/>
        <v>53.005263157894738</v>
      </c>
      <c r="T1280" s="11" t="s">
        <v>8325</v>
      </c>
      <c r="U1280" s="11" t="s">
        <v>8326</v>
      </c>
    </row>
    <row r="1281" spans="1:21" ht="42.75" x14ac:dyDescent="0.45">
      <c r="A1281" s="11">
        <v>1279</v>
      </c>
      <c r="B1281" s="16" t="s">
        <v>1280</v>
      </c>
      <c r="C1281" s="16" t="s">
        <v>5389</v>
      </c>
      <c r="D1281" s="23">
        <v>12516</v>
      </c>
      <c r="E1281" s="23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7">
        <f t="shared" si="95"/>
        <v>41721.849189814813</v>
      </c>
      <c r="K1281" s="11">
        <v>1392171770</v>
      </c>
      <c r="L1281" s="17">
        <f t="shared" si="96"/>
        <v>41681.890856481477</v>
      </c>
      <c r="M1281" s="21">
        <f t="shared" si="97"/>
        <v>39.958333333335759</v>
      </c>
      <c r="N1281" s="11" t="b">
        <v>1</v>
      </c>
      <c r="O1281" s="11">
        <v>189</v>
      </c>
      <c r="P1281" s="11" t="b">
        <v>1</v>
      </c>
      <c r="Q1281" s="11" t="s">
        <v>8276</v>
      </c>
      <c r="R1281" s="18">
        <f t="shared" si="98"/>
        <v>1.1077157238734421</v>
      </c>
      <c r="S1281" s="19">
        <f t="shared" si="99"/>
        <v>73.355396825396824</v>
      </c>
      <c r="T1281" s="11" t="s">
        <v>8325</v>
      </c>
      <c r="U1281" s="11" t="s">
        <v>8326</v>
      </c>
    </row>
    <row r="1282" spans="1:21" ht="42.75" x14ac:dyDescent="0.45">
      <c r="A1282" s="11">
        <v>1280</v>
      </c>
      <c r="B1282" s="16" t="s">
        <v>1281</v>
      </c>
      <c r="C1282" s="16" t="s">
        <v>5390</v>
      </c>
      <c r="D1282" s="23">
        <v>15000</v>
      </c>
      <c r="E1282" s="23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7">
        <f t="shared" si="95"/>
        <v>40603.54923611111</v>
      </c>
      <c r="K1282" s="11">
        <v>1291227054</v>
      </c>
      <c r="L1282" s="17">
        <f t="shared" si="96"/>
        <v>40513.54923611111</v>
      </c>
      <c r="M1282" s="21">
        <f t="shared" si="97"/>
        <v>90</v>
      </c>
      <c r="N1282" s="11" t="b">
        <v>1</v>
      </c>
      <c r="O1282" s="11">
        <v>130</v>
      </c>
      <c r="P1282" s="11" t="b">
        <v>1</v>
      </c>
      <c r="Q1282" s="11" t="s">
        <v>8276</v>
      </c>
      <c r="R1282" s="18">
        <f t="shared" si="98"/>
        <v>1.1091186666666666</v>
      </c>
      <c r="S1282" s="19">
        <f t="shared" si="99"/>
        <v>127.97523076923076</v>
      </c>
      <c r="T1282" s="11" t="s">
        <v>8325</v>
      </c>
      <c r="U1282" s="11" t="s">
        <v>8326</v>
      </c>
    </row>
    <row r="1283" spans="1:21" ht="42.75" x14ac:dyDescent="0.45">
      <c r="A1283" s="11">
        <v>1281</v>
      </c>
      <c r="B1283" s="16" t="s">
        <v>1282</v>
      </c>
      <c r="C1283" s="16" t="s">
        <v>5391</v>
      </c>
      <c r="D1283" s="23">
        <v>7000</v>
      </c>
      <c r="E1283" s="23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7">
        <f t="shared" ref="J1283:J1346" si="100">(((I1283/86400)+25569+(-5/24)))</f>
        <v>41483.535138888888</v>
      </c>
      <c r="K1283" s="11">
        <v>1373305836</v>
      </c>
      <c r="L1283" s="17">
        <f t="shared" ref="L1283:L1346" si="101">(((K1283/86400)+25569+(-5/24)))</f>
        <v>41463.535138888888</v>
      </c>
      <c r="M1283" s="21">
        <f t="shared" ref="M1283:M1346" si="102">J1283-L1283</f>
        <v>20</v>
      </c>
      <c r="N1283" s="11" t="b">
        <v>1</v>
      </c>
      <c r="O1283" s="11">
        <v>74</v>
      </c>
      <c r="P1283" s="11" t="b">
        <v>1</v>
      </c>
      <c r="Q1283" s="11" t="s">
        <v>8276</v>
      </c>
      <c r="R1283" s="18">
        <f t="shared" ref="R1283:R1346" si="103">E1283/D1283</f>
        <v>1.1071428571428572</v>
      </c>
      <c r="S1283" s="19">
        <f t="shared" ref="S1283:S1346" si="104">E1283/O1283</f>
        <v>104.72972972972973</v>
      </c>
      <c r="T1283" s="11" t="s">
        <v>8325</v>
      </c>
      <c r="U1283" s="11" t="s">
        <v>8326</v>
      </c>
    </row>
    <row r="1284" spans="1:21" ht="42.75" x14ac:dyDescent="0.45">
      <c r="A1284" s="11">
        <v>1282</v>
      </c>
      <c r="B1284" s="16" t="s">
        <v>1283</v>
      </c>
      <c r="C1284" s="16" t="s">
        <v>5392</v>
      </c>
      <c r="D1284" s="23">
        <v>15000</v>
      </c>
      <c r="E1284" s="23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7">
        <f t="shared" si="100"/>
        <v>41616.999305555553</v>
      </c>
      <c r="K1284" s="11">
        <v>1383909855</v>
      </c>
      <c r="L1284" s="17">
        <f t="shared" si="101"/>
        <v>41586.266840277771</v>
      </c>
      <c r="M1284" s="21">
        <f t="shared" si="102"/>
        <v>30.732465277782467</v>
      </c>
      <c r="N1284" s="11" t="b">
        <v>1</v>
      </c>
      <c r="O1284" s="11">
        <v>274</v>
      </c>
      <c r="P1284" s="11" t="b">
        <v>1</v>
      </c>
      <c r="Q1284" s="11" t="s">
        <v>8276</v>
      </c>
      <c r="R1284" s="18">
        <f t="shared" si="103"/>
        <v>1.2361333333333333</v>
      </c>
      <c r="S1284" s="19">
        <f t="shared" si="104"/>
        <v>67.671532846715323</v>
      </c>
      <c r="T1284" s="11" t="s">
        <v>8325</v>
      </c>
      <c r="U1284" s="11" t="s">
        <v>8326</v>
      </c>
    </row>
    <row r="1285" spans="1:21" ht="42.75" x14ac:dyDescent="0.45">
      <c r="A1285" s="11">
        <v>1283</v>
      </c>
      <c r="B1285" s="16" t="s">
        <v>1284</v>
      </c>
      <c r="C1285" s="16" t="s">
        <v>5393</v>
      </c>
      <c r="D1285" s="23">
        <v>1000</v>
      </c>
      <c r="E1285" s="23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7">
        <f t="shared" si="100"/>
        <v>41343.958333333328</v>
      </c>
      <c r="K1285" s="11">
        <v>1360948389</v>
      </c>
      <c r="L1285" s="17">
        <f t="shared" si="101"/>
        <v>41320.50913194444</v>
      </c>
      <c r="M1285" s="21">
        <f t="shared" si="102"/>
        <v>23.449201388888469</v>
      </c>
      <c r="N1285" s="11" t="b">
        <v>1</v>
      </c>
      <c r="O1285" s="11">
        <v>22</v>
      </c>
      <c r="P1285" s="11" t="b">
        <v>1</v>
      </c>
      <c r="Q1285" s="11" t="s">
        <v>8276</v>
      </c>
      <c r="R1285" s="18">
        <f t="shared" si="103"/>
        <v>2.1105</v>
      </c>
      <c r="S1285" s="19">
        <f t="shared" si="104"/>
        <v>95.931818181818187</v>
      </c>
      <c r="T1285" s="11" t="s">
        <v>8325</v>
      </c>
      <c r="U1285" s="11" t="s">
        <v>8326</v>
      </c>
    </row>
    <row r="1286" spans="1:21" ht="42.75" x14ac:dyDescent="0.45">
      <c r="A1286" s="11">
        <v>1284</v>
      </c>
      <c r="B1286" s="16" t="s">
        <v>1285</v>
      </c>
      <c r="C1286" s="16" t="s">
        <v>5394</v>
      </c>
      <c r="D1286" s="23">
        <v>2000</v>
      </c>
      <c r="E1286" s="23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7">
        <f t="shared" si="100"/>
        <v>42735.499305555553</v>
      </c>
      <c r="K1286" s="11">
        <v>1481175482</v>
      </c>
      <c r="L1286" s="17">
        <f t="shared" si="101"/>
        <v>42712.026412037034</v>
      </c>
      <c r="M1286" s="21">
        <f t="shared" si="102"/>
        <v>23.472893518519413</v>
      </c>
      <c r="N1286" s="11" t="b">
        <v>0</v>
      </c>
      <c r="O1286" s="11">
        <v>31</v>
      </c>
      <c r="P1286" s="11" t="b">
        <v>1</v>
      </c>
      <c r="Q1286" s="11" t="s">
        <v>8271</v>
      </c>
      <c r="R1286" s="18">
        <f t="shared" si="103"/>
        <v>1.01</v>
      </c>
      <c r="S1286" s="19">
        <f t="shared" si="104"/>
        <v>65.161290322580641</v>
      </c>
      <c r="T1286" s="11" t="s">
        <v>8317</v>
      </c>
      <c r="U1286" s="11" t="s">
        <v>8318</v>
      </c>
    </row>
    <row r="1287" spans="1:21" ht="42.75" x14ac:dyDescent="0.45">
      <c r="A1287" s="11">
        <v>1285</v>
      </c>
      <c r="B1287" s="16" t="s">
        <v>1286</v>
      </c>
      <c r="C1287" s="16" t="s">
        <v>5395</v>
      </c>
      <c r="D1287" s="23">
        <v>2000</v>
      </c>
      <c r="E1287" s="23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7">
        <f t="shared" si="100"/>
        <v>42175.374710648146</v>
      </c>
      <c r="K1287" s="11">
        <v>1433512775</v>
      </c>
      <c r="L1287" s="17">
        <f t="shared" si="101"/>
        <v>42160.374710648146</v>
      </c>
      <c r="M1287" s="21">
        <f t="shared" si="102"/>
        <v>15</v>
      </c>
      <c r="N1287" s="11" t="b">
        <v>0</v>
      </c>
      <c r="O1287" s="11">
        <v>63</v>
      </c>
      <c r="P1287" s="11" t="b">
        <v>1</v>
      </c>
      <c r="Q1287" s="11" t="s">
        <v>8271</v>
      </c>
      <c r="R1287" s="18">
        <f t="shared" si="103"/>
        <v>1.0165</v>
      </c>
      <c r="S1287" s="19">
        <f t="shared" si="104"/>
        <v>32.269841269841272</v>
      </c>
      <c r="T1287" s="11" t="s">
        <v>8317</v>
      </c>
      <c r="U1287" s="11" t="s">
        <v>8318</v>
      </c>
    </row>
    <row r="1288" spans="1:21" ht="42.75" x14ac:dyDescent="0.45">
      <c r="A1288" s="11">
        <v>1286</v>
      </c>
      <c r="B1288" s="16" t="s">
        <v>1287</v>
      </c>
      <c r="C1288" s="16" t="s">
        <v>5396</v>
      </c>
      <c r="D1288" s="23">
        <v>1500</v>
      </c>
      <c r="E1288" s="23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7">
        <f t="shared" si="100"/>
        <v>42052.374999999993</v>
      </c>
      <c r="K1288" s="11">
        <v>1423041227</v>
      </c>
      <c r="L1288" s="17">
        <f t="shared" si="101"/>
        <v>42039.176238425927</v>
      </c>
      <c r="M1288" s="21">
        <f t="shared" si="102"/>
        <v>13.198761574065429</v>
      </c>
      <c r="N1288" s="11" t="b">
        <v>0</v>
      </c>
      <c r="O1288" s="11">
        <v>20</v>
      </c>
      <c r="P1288" s="11" t="b">
        <v>1</v>
      </c>
      <c r="Q1288" s="11" t="s">
        <v>8271</v>
      </c>
      <c r="R1288" s="18">
        <f t="shared" si="103"/>
        <v>1.0833333333333333</v>
      </c>
      <c r="S1288" s="19">
        <f t="shared" si="104"/>
        <v>81.25</v>
      </c>
      <c r="T1288" s="11" t="s">
        <v>8317</v>
      </c>
      <c r="U1288" s="11" t="s">
        <v>8318</v>
      </c>
    </row>
    <row r="1289" spans="1:21" ht="57" x14ac:dyDescent="0.45">
      <c r="A1289" s="11">
        <v>1287</v>
      </c>
      <c r="B1289" s="16" t="s">
        <v>1288</v>
      </c>
      <c r="C1289" s="16" t="s">
        <v>5397</v>
      </c>
      <c r="D1289" s="23">
        <v>250</v>
      </c>
      <c r="E1289" s="23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7">
        <f t="shared" si="100"/>
        <v>42167.412685185183</v>
      </c>
      <c r="K1289" s="11">
        <v>1428936856</v>
      </c>
      <c r="L1289" s="17">
        <f t="shared" si="101"/>
        <v>42107.412685185183</v>
      </c>
      <c r="M1289" s="21">
        <f t="shared" si="102"/>
        <v>60</v>
      </c>
      <c r="N1289" s="11" t="b">
        <v>0</v>
      </c>
      <c r="O1289" s="11">
        <v>25</v>
      </c>
      <c r="P1289" s="11" t="b">
        <v>1</v>
      </c>
      <c r="Q1289" s="11" t="s">
        <v>8271</v>
      </c>
      <c r="R1289" s="18">
        <f t="shared" si="103"/>
        <v>2.42</v>
      </c>
      <c r="S1289" s="19">
        <f t="shared" si="104"/>
        <v>24.2</v>
      </c>
      <c r="T1289" s="11" t="s">
        <v>8317</v>
      </c>
      <c r="U1289" s="11" t="s">
        <v>8318</v>
      </c>
    </row>
    <row r="1290" spans="1:21" ht="42.75" x14ac:dyDescent="0.45">
      <c r="A1290" s="11">
        <v>1288</v>
      </c>
      <c r="B1290" s="16" t="s">
        <v>1289</v>
      </c>
      <c r="C1290" s="16" t="s">
        <v>5398</v>
      </c>
      <c r="D1290" s="23">
        <v>4000</v>
      </c>
      <c r="E1290" s="23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7">
        <f t="shared" si="100"/>
        <v>42591.958333333336</v>
      </c>
      <c r="K1290" s="11">
        <v>1468122163</v>
      </c>
      <c r="L1290" s="17">
        <f t="shared" si="101"/>
        <v>42560.946331018517</v>
      </c>
      <c r="M1290" s="21">
        <f t="shared" si="102"/>
        <v>31.012002314819256</v>
      </c>
      <c r="N1290" s="11" t="b">
        <v>0</v>
      </c>
      <c r="O1290" s="11">
        <v>61</v>
      </c>
      <c r="P1290" s="11" t="b">
        <v>1</v>
      </c>
      <c r="Q1290" s="11" t="s">
        <v>8271</v>
      </c>
      <c r="R1290" s="18">
        <f t="shared" si="103"/>
        <v>1.0044999999999999</v>
      </c>
      <c r="S1290" s="19">
        <f t="shared" si="104"/>
        <v>65.868852459016395</v>
      </c>
      <c r="T1290" s="11" t="s">
        <v>8317</v>
      </c>
      <c r="U1290" s="11" t="s">
        <v>8318</v>
      </c>
    </row>
    <row r="1291" spans="1:21" ht="42.75" x14ac:dyDescent="0.45">
      <c r="A1291" s="11">
        <v>1289</v>
      </c>
      <c r="B1291" s="16" t="s">
        <v>1290</v>
      </c>
      <c r="C1291" s="16" t="s">
        <v>5399</v>
      </c>
      <c r="D1291" s="23">
        <v>1500</v>
      </c>
      <c r="E1291" s="23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7">
        <f t="shared" si="100"/>
        <v>42738.926446759258</v>
      </c>
      <c r="K1291" s="11">
        <v>1480907645</v>
      </c>
      <c r="L1291" s="17">
        <f t="shared" si="101"/>
        <v>42708.926446759258</v>
      </c>
      <c r="M1291" s="21">
        <f t="shared" si="102"/>
        <v>30</v>
      </c>
      <c r="N1291" s="11" t="b">
        <v>0</v>
      </c>
      <c r="O1291" s="11">
        <v>52</v>
      </c>
      <c r="P1291" s="11" t="b">
        <v>1</v>
      </c>
      <c r="Q1291" s="11" t="s">
        <v>8271</v>
      </c>
      <c r="R1291" s="18">
        <f t="shared" si="103"/>
        <v>1.2506666666666666</v>
      </c>
      <c r="S1291" s="19">
        <f t="shared" si="104"/>
        <v>36.07692307692308</v>
      </c>
      <c r="T1291" s="11" t="s">
        <v>8317</v>
      </c>
      <c r="U1291" s="11" t="s">
        <v>8318</v>
      </c>
    </row>
    <row r="1292" spans="1:21" ht="28.5" x14ac:dyDescent="0.45">
      <c r="A1292" s="11">
        <v>1290</v>
      </c>
      <c r="B1292" s="16" t="s">
        <v>1291</v>
      </c>
      <c r="C1292" s="16" t="s">
        <v>5400</v>
      </c>
      <c r="D1292" s="23">
        <v>3500</v>
      </c>
      <c r="E1292" s="23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7">
        <f t="shared" si="100"/>
        <v>42117.082638888889</v>
      </c>
      <c r="K1292" s="11">
        <v>1427121931</v>
      </c>
      <c r="L1292" s="17">
        <f t="shared" si="101"/>
        <v>42086.406608796293</v>
      </c>
      <c r="M1292" s="21">
        <f t="shared" si="102"/>
        <v>30.676030092596193</v>
      </c>
      <c r="N1292" s="11" t="b">
        <v>0</v>
      </c>
      <c r="O1292" s="11">
        <v>86</v>
      </c>
      <c r="P1292" s="11" t="b">
        <v>1</v>
      </c>
      <c r="Q1292" s="11" t="s">
        <v>8271</v>
      </c>
      <c r="R1292" s="18">
        <f t="shared" si="103"/>
        <v>1.0857142857142856</v>
      </c>
      <c r="S1292" s="19">
        <f t="shared" si="104"/>
        <v>44.186046511627907</v>
      </c>
      <c r="T1292" s="11" t="s">
        <v>8317</v>
      </c>
      <c r="U1292" s="11" t="s">
        <v>8318</v>
      </c>
    </row>
    <row r="1293" spans="1:21" ht="42.75" x14ac:dyDescent="0.45">
      <c r="A1293" s="11">
        <v>1291</v>
      </c>
      <c r="B1293" s="16" t="s">
        <v>1292</v>
      </c>
      <c r="C1293" s="16" t="s">
        <v>5401</v>
      </c>
      <c r="D1293" s="23">
        <v>3000</v>
      </c>
      <c r="E1293" s="23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7">
        <f t="shared" si="100"/>
        <v>42101.083333333336</v>
      </c>
      <c r="K1293" s="11">
        <v>1425224391</v>
      </c>
      <c r="L1293" s="17">
        <f t="shared" si="101"/>
        <v>42064.444340277776</v>
      </c>
      <c r="M1293" s="21">
        <f t="shared" si="102"/>
        <v>36.638993055559695</v>
      </c>
      <c r="N1293" s="11" t="b">
        <v>0</v>
      </c>
      <c r="O1293" s="11">
        <v>42</v>
      </c>
      <c r="P1293" s="11" t="b">
        <v>1</v>
      </c>
      <c r="Q1293" s="11" t="s">
        <v>8271</v>
      </c>
      <c r="R1293" s="18">
        <f t="shared" si="103"/>
        <v>1.4570000000000001</v>
      </c>
      <c r="S1293" s="19">
        <f t="shared" si="104"/>
        <v>104.07142857142857</v>
      </c>
      <c r="T1293" s="11" t="s">
        <v>8317</v>
      </c>
      <c r="U1293" s="11" t="s">
        <v>8318</v>
      </c>
    </row>
    <row r="1294" spans="1:21" ht="57" x14ac:dyDescent="0.45">
      <c r="A1294" s="11">
        <v>1292</v>
      </c>
      <c r="B1294" s="16" t="s">
        <v>1293</v>
      </c>
      <c r="C1294" s="16" t="s">
        <v>5402</v>
      </c>
      <c r="D1294" s="23">
        <v>1700</v>
      </c>
      <c r="E1294" s="23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7">
        <f t="shared" si="100"/>
        <v>42283.749305555553</v>
      </c>
      <c r="K1294" s="11">
        <v>1441822828</v>
      </c>
      <c r="L1294" s="17">
        <f t="shared" si="101"/>
        <v>42256.555879629632</v>
      </c>
      <c r="M1294" s="21">
        <f t="shared" si="102"/>
        <v>27.193425925921474</v>
      </c>
      <c r="N1294" s="11" t="b">
        <v>0</v>
      </c>
      <c r="O1294" s="11">
        <v>52</v>
      </c>
      <c r="P1294" s="11" t="b">
        <v>1</v>
      </c>
      <c r="Q1294" s="11" t="s">
        <v>8271</v>
      </c>
      <c r="R1294" s="18">
        <f t="shared" si="103"/>
        <v>1.1000000000000001</v>
      </c>
      <c r="S1294" s="19">
        <f t="shared" si="104"/>
        <v>35.96153846153846</v>
      </c>
      <c r="T1294" s="11" t="s">
        <v>8317</v>
      </c>
      <c r="U1294" s="11" t="s">
        <v>8318</v>
      </c>
    </row>
    <row r="1295" spans="1:21" ht="42.75" x14ac:dyDescent="0.45">
      <c r="A1295" s="11">
        <v>1293</v>
      </c>
      <c r="B1295" s="16" t="s">
        <v>1294</v>
      </c>
      <c r="C1295" s="16" t="s">
        <v>5403</v>
      </c>
      <c r="D1295" s="23">
        <v>15000</v>
      </c>
      <c r="E1295" s="23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7">
        <f t="shared" si="100"/>
        <v>42322.534386574072</v>
      </c>
      <c r="K1295" s="11">
        <v>1444927771</v>
      </c>
      <c r="L1295" s="17">
        <f t="shared" si="101"/>
        <v>42292.492719907408</v>
      </c>
      <c r="M1295" s="21">
        <f t="shared" si="102"/>
        <v>30.041666666664241</v>
      </c>
      <c r="N1295" s="11" t="b">
        <v>0</v>
      </c>
      <c r="O1295" s="11">
        <v>120</v>
      </c>
      <c r="P1295" s="11" t="b">
        <v>1</v>
      </c>
      <c r="Q1295" s="11" t="s">
        <v>8271</v>
      </c>
      <c r="R1295" s="18">
        <f t="shared" si="103"/>
        <v>1.0223333333333333</v>
      </c>
      <c r="S1295" s="19">
        <f t="shared" si="104"/>
        <v>127.79166666666667</v>
      </c>
      <c r="T1295" s="11" t="s">
        <v>8317</v>
      </c>
      <c r="U1295" s="11" t="s">
        <v>8318</v>
      </c>
    </row>
    <row r="1296" spans="1:21" ht="42.75" x14ac:dyDescent="0.45">
      <c r="A1296" s="11">
        <v>1294</v>
      </c>
      <c r="B1296" s="16" t="s">
        <v>1295</v>
      </c>
      <c r="C1296" s="16" t="s">
        <v>5404</v>
      </c>
      <c r="D1296" s="23">
        <v>500</v>
      </c>
      <c r="E1296" s="23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7">
        <f t="shared" si="100"/>
        <v>42296.249999999993</v>
      </c>
      <c r="K1296" s="11">
        <v>1443696797</v>
      </c>
      <c r="L1296" s="17">
        <f t="shared" si="101"/>
        <v>42278.245335648149</v>
      </c>
      <c r="M1296" s="21">
        <f t="shared" si="102"/>
        <v>18.00466435184353</v>
      </c>
      <c r="N1296" s="11" t="b">
        <v>0</v>
      </c>
      <c r="O1296" s="11">
        <v>22</v>
      </c>
      <c r="P1296" s="11" t="b">
        <v>1</v>
      </c>
      <c r="Q1296" s="11" t="s">
        <v>8271</v>
      </c>
      <c r="R1296" s="18">
        <f t="shared" si="103"/>
        <v>1.22</v>
      </c>
      <c r="S1296" s="19">
        <f t="shared" si="104"/>
        <v>27.727272727272727</v>
      </c>
      <c r="T1296" s="11" t="s">
        <v>8317</v>
      </c>
      <c r="U1296" s="11" t="s">
        <v>8318</v>
      </c>
    </row>
    <row r="1297" spans="1:21" ht="42.75" x14ac:dyDescent="0.45">
      <c r="A1297" s="11">
        <v>1295</v>
      </c>
      <c r="B1297" s="16" t="s">
        <v>1296</v>
      </c>
      <c r="C1297" s="16" t="s">
        <v>5405</v>
      </c>
      <c r="D1297" s="23">
        <v>2500</v>
      </c>
      <c r="E1297" s="23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7">
        <f t="shared" si="100"/>
        <v>42214.499999999993</v>
      </c>
      <c r="K1297" s="11">
        <v>1435585497</v>
      </c>
      <c r="L1297" s="17">
        <f t="shared" si="101"/>
        <v>42184.364548611113</v>
      </c>
      <c r="M1297" s="21">
        <f t="shared" si="102"/>
        <v>30.135451388880028</v>
      </c>
      <c r="N1297" s="11" t="b">
        <v>0</v>
      </c>
      <c r="O1297" s="11">
        <v>64</v>
      </c>
      <c r="P1297" s="11" t="b">
        <v>1</v>
      </c>
      <c r="Q1297" s="11" t="s">
        <v>8271</v>
      </c>
      <c r="R1297" s="18">
        <f t="shared" si="103"/>
        <v>1.0196000000000001</v>
      </c>
      <c r="S1297" s="19">
        <f t="shared" si="104"/>
        <v>39.828125</v>
      </c>
      <c r="T1297" s="11" t="s">
        <v>8317</v>
      </c>
      <c r="U1297" s="11" t="s">
        <v>8318</v>
      </c>
    </row>
    <row r="1298" spans="1:21" ht="57" x14ac:dyDescent="0.45">
      <c r="A1298" s="11">
        <v>1296</v>
      </c>
      <c r="B1298" s="16" t="s">
        <v>1297</v>
      </c>
      <c r="C1298" s="16" t="s">
        <v>5406</v>
      </c>
      <c r="D1298" s="23">
        <v>850</v>
      </c>
      <c r="E1298" s="23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7">
        <f t="shared" si="100"/>
        <v>42442.800613425927</v>
      </c>
      <c r="K1298" s="11">
        <v>1456189973</v>
      </c>
      <c r="L1298" s="17">
        <f t="shared" si="101"/>
        <v>42422.842280092591</v>
      </c>
      <c r="M1298" s="21">
        <f t="shared" si="102"/>
        <v>19.958333333335759</v>
      </c>
      <c r="N1298" s="11" t="b">
        <v>0</v>
      </c>
      <c r="O1298" s="11">
        <v>23</v>
      </c>
      <c r="P1298" s="11" t="b">
        <v>1</v>
      </c>
      <c r="Q1298" s="11" t="s">
        <v>8271</v>
      </c>
      <c r="R1298" s="18">
        <f t="shared" si="103"/>
        <v>1.411764705882353</v>
      </c>
      <c r="S1298" s="19">
        <f t="shared" si="104"/>
        <v>52.173913043478258</v>
      </c>
      <c r="T1298" s="11" t="s">
        <v>8317</v>
      </c>
      <c r="U1298" s="11" t="s">
        <v>8318</v>
      </c>
    </row>
    <row r="1299" spans="1:21" ht="42.75" x14ac:dyDescent="0.45">
      <c r="A1299" s="11">
        <v>1297</v>
      </c>
      <c r="B1299" s="16" t="s">
        <v>1298</v>
      </c>
      <c r="C1299" s="16" t="s">
        <v>5407</v>
      </c>
      <c r="D1299" s="23">
        <v>20000</v>
      </c>
      <c r="E1299" s="23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7">
        <f t="shared" si="100"/>
        <v>42491.538865740738</v>
      </c>
      <c r="K1299" s="11">
        <v>1459533358</v>
      </c>
      <c r="L1299" s="17">
        <f t="shared" si="101"/>
        <v>42461.538865740738</v>
      </c>
      <c r="M1299" s="21">
        <f t="shared" si="102"/>
        <v>30</v>
      </c>
      <c r="N1299" s="11" t="b">
        <v>0</v>
      </c>
      <c r="O1299" s="11">
        <v>238</v>
      </c>
      <c r="P1299" s="11" t="b">
        <v>1</v>
      </c>
      <c r="Q1299" s="11" t="s">
        <v>8271</v>
      </c>
      <c r="R1299" s="18">
        <f t="shared" si="103"/>
        <v>1.0952500000000001</v>
      </c>
      <c r="S1299" s="19">
        <f t="shared" si="104"/>
        <v>92.037815126050418</v>
      </c>
      <c r="T1299" s="11" t="s">
        <v>8317</v>
      </c>
      <c r="U1299" s="11" t="s">
        <v>8318</v>
      </c>
    </row>
    <row r="1300" spans="1:21" ht="42.75" x14ac:dyDescent="0.45">
      <c r="A1300" s="11">
        <v>1298</v>
      </c>
      <c r="B1300" s="16" t="s">
        <v>1299</v>
      </c>
      <c r="C1300" s="16" t="s">
        <v>5408</v>
      </c>
      <c r="D1300" s="23">
        <v>2000</v>
      </c>
      <c r="E1300" s="23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7">
        <f t="shared" si="100"/>
        <v>42488.472592592589</v>
      </c>
      <c r="K1300" s="11">
        <v>1459268432</v>
      </c>
      <c r="L1300" s="17">
        <f t="shared" si="101"/>
        <v>42458.472592592589</v>
      </c>
      <c r="M1300" s="21">
        <f t="shared" si="102"/>
        <v>30</v>
      </c>
      <c r="N1300" s="11" t="b">
        <v>0</v>
      </c>
      <c r="O1300" s="11">
        <v>33</v>
      </c>
      <c r="P1300" s="11" t="b">
        <v>1</v>
      </c>
      <c r="Q1300" s="11" t="s">
        <v>8271</v>
      </c>
      <c r="R1300" s="18">
        <f t="shared" si="103"/>
        <v>1.0465</v>
      </c>
      <c r="S1300" s="19">
        <f t="shared" si="104"/>
        <v>63.424242424242422</v>
      </c>
      <c r="T1300" s="11" t="s">
        <v>8317</v>
      </c>
      <c r="U1300" s="11" t="s">
        <v>8318</v>
      </c>
    </row>
    <row r="1301" spans="1:21" ht="42.75" x14ac:dyDescent="0.45">
      <c r="A1301" s="11">
        <v>1299</v>
      </c>
      <c r="B1301" s="16" t="s">
        <v>1300</v>
      </c>
      <c r="C1301" s="16" t="s">
        <v>5409</v>
      </c>
      <c r="D1301" s="23">
        <v>3500</v>
      </c>
      <c r="E1301" s="23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7">
        <f t="shared" si="100"/>
        <v>42199.606006944443</v>
      </c>
      <c r="K1301" s="11">
        <v>1434310359</v>
      </c>
      <c r="L1301" s="17">
        <f t="shared" si="101"/>
        <v>42169.606006944443</v>
      </c>
      <c r="M1301" s="21">
        <f t="shared" si="102"/>
        <v>30</v>
      </c>
      <c r="N1301" s="11" t="b">
        <v>0</v>
      </c>
      <c r="O1301" s="11">
        <v>32</v>
      </c>
      <c r="P1301" s="11" t="b">
        <v>1</v>
      </c>
      <c r="Q1301" s="11" t="s">
        <v>8271</v>
      </c>
      <c r="R1301" s="18">
        <f t="shared" si="103"/>
        <v>1.24</v>
      </c>
      <c r="S1301" s="19">
        <f t="shared" si="104"/>
        <v>135.625</v>
      </c>
      <c r="T1301" s="11" t="s">
        <v>8317</v>
      </c>
      <c r="U1301" s="11" t="s">
        <v>8318</v>
      </c>
    </row>
    <row r="1302" spans="1:21" ht="42.75" x14ac:dyDescent="0.45">
      <c r="A1302" s="11">
        <v>1300</v>
      </c>
      <c r="B1302" s="16" t="s">
        <v>1301</v>
      </c>
      <c r="C1302" s="16" t="s">
        <v>5410</v>
      </c>
      <c r="D1302" s="23">
        <v>3000</v>
      </c>
      <c r="E1302" s="23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7">
        <f t="shared" si="100"/>
        <v>42522.581249999996</v>
      </c>
      <c r="K1302" s="11">
        <v>1461427938</v>
      </c>
      <c r="L1302" s="17">
        <f t="shared" si="101"/>
        <v>42483.466874999998</v>
      </c>
      <c r="M1302" s="21">
        <f t="shared" si="102"/>
        <v>39.114374999997381</v>
      </c>
      <c r="N1302" s="11" t="b">
        <v>0</v>
      </c>
      <c r="O1302" s="11">
        <v>24</v>
      </c>
      <c r="P1302" s="11" t="b">
        <v>1</v>
      </c>
      <c r="Q1302" s="11" t="s">
        <v>8271</v>
      </c>
      <c r="R1302" s="18">
        <f t="shared" si="103"/>
        <v>1.35</v>
      </c>
      <c r="S1302" s="19">
        <f t="shared" si="104"/>
        <v>168.75</v>
      </c>
      <c r="T1302" s="11" t="s">
        <v>8317</v>
      </c>
      <c r="U1302" s="11" t="s">
        <v>8318</v>
      </c>
    </row>
    <row r="1303" spans="1:21" ht="42.75" x14ac:dyDescent="0.45">
      <c r="A1303" s="11">
        <v>1301</v>
      </c>
      <c r="B1303" s="16" t="s">
        <v>1302</v>
      </c>
      <c r="C1303" s="16" t="s">
        <v>5411</v>
      </c>
      <c r="D1303" s="23">
        <v>2000</v>
      </c>
      <c r="E1303" s="23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7">
        <f t="shared" si="100"/>
        <v>42205.916666666664</v>
      </c>
      <c r="K1303" s="11">
        <v>1436551178</v>
      </c>
      <c r="L1303" s="17">
        <f t="shared" si="101"/>
        <v>42195.541412037033</v>
      </c>
      <c r="M1303" s="21">
        <f t="shared" si="102"/>
        <v>10.375254629630945</v>
      </c>
      <c r="N1303" s="11" t="b">
        <v>0</v>
      </c>
      <c r="O1303" s="11">
        <v>29</v>
      </c>
      <c r="P1303" s="11" t="b">
        <v>1</v>
      </c>
      <c r="Q1303" s="11" t="s">
        <v>8271</v>
      </c>
      <c r="R1303" s="18">
        <f t="shared" si="103"/>
        <v>1.0275000000000001</v>
      </c>
      <c r="S1303" s="19">
        <f t="shared" si="104"/>
        <v>70.862068965517238</v>
      </c>
      <c r="T1303" s="11" t="s">
        <v>8317</v>
      </c>
      <c r="U1303" s="11" t="s">
        <v>8318</v>
      </c>
    </row>
    <row r="1304" spans="1:21" ht="42.75" x14ac:dyDescent="0.45">
      <c r="A1304" s="11">
        <v>1302</v>
      </c>
      <c r="B1304" s="16" t="s">
        <v>1303</v>
      </c>
      <c r="C1304" s="16" t="s">
        <v>5412</v>
      </c>
      <c r="D1304" s="23">
        <v>2500</v>
      </c>
      <c r="E1304" s="23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7">
        <f t="shared" si="100"/>
        <v>42704.891331018516</v>
      </c>
      <c r="K1304" s="11">
        <v>1477963411</v>
      </c>
      <c r="L1304" s="17">
        <f t="shared" si="101"/>
        <v>42674.849664351852</v>
      </c>
      <c r="M1304" s="21">
        <f t="shared" si="102"/>
        <v>30.041666666664241</v>
      </c>
      <c r="N1304" s="11" t="b">
        <v>0</v>
      </c>
      <c r="O1304" s="11">
        <v>50</v>
      </c>
      <c r="P1304" s="11" t="b">
        <v>1</v>
      </c>
      <c r="Q1304" s="11" t="s">
        <v>8271</v>
      </c>
      <c r="R1304" s="18">
        <f t="shared" si="103"/>
        <v>1</v>
      </c>
      <c r="S1304" s="19">
        <f t="shared" si="104"/>
        <v>50</v>
      </c>
      <c r="T1304" s="11" t="s">
        <v>8317</v>
      </c>
      <c r="U1304" s="11" t="s">
        <v>8318</v>
      </c>
    </row>
    <row r="1305" spans="1:21" ht="28.5" x14ac:dyDescent="0.45">
      <c r="A1305" s="11">
        <v>1303</v>
      </c>
      <c r="B1305" s="16" t="s">
        <v>1304</v>
      </c>
      <c r="C1305" s="16" t="s">
        <v>5413</v>
      </c>
      <c r="D1305" s="23">
        <v>3500</v>
      </c>
      <c r="E1305" s="23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7">
        <f t="shared" si="100"/>
        <v>42582.249999999993</v>
      </c>
      <c r="K1305" s="11">
        <v>1468578920</v>
      </c>
      <c r="L1305" s="17">
        <f t="shared" si="101"/>
        <v>42566.232870370368</v>
      </c>
      <c r="M1305" s="21">
        <f t="shared" si="102"/>
        <v>16.017129629624833</v>
      </c>
      <c r="N1305" s="11" t="b">
        <v>0</v>
      </c>
      <c r="O1305" s="11">
        <v>108</v>
      </c>
      <c r="P1305" s="11" t="b">
        <v>1</v>
      </c>
      <c r="Q1305" s="11" t="s">
        <v>8271</v>
      </c>
      <c r="R1305" s="18">
        <f t="shared" si="103"/>
        <v>1.3026085714285716</v>
      </c>
      <c r="S1305" s="19">
        <f t="shared" si="104"/>
        <v>42.214166666666671</v>
      </c>
      <c r="T1305" s="11" t="s">
        <v>8317</v>
      </c>
      <c r="U1305" s="11" t="s">
        <v>8318</v>
      </c>
    </row>
    <row r="1306" spans="1:21" ht="42.75" x14ac:dyDescent="0.45">
      <c r="A1306" s="11">
        <v>1304</v>
      </c>
      <c r="B1306" s="16" t="s">
        <v>1305</v>
      </c>
      <c r="C1306" s="16" t="s">
        <v>5414</v>
      </c>
      <c r="D1306" s="23">
        <v>40000</v>
      </c>
      <c r="E1306" s="23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7">
        <f t="shared" si="100"/>
        <v>42806.944502314807</v>
      </c>
      <c r="K1306" s="11">
        <v>1484196005</v>
      </c>
      <c r="L1306" s="17">
        <f t="shared" si="101"/>
        <v>42746.986168981479</v>
      </c>
      <c r="M1306" s="21">
        <f t="shared" si="102"/>
        <v>59.958333333328483</v>
      </c>
      <c r="N1306" s="11" t="b">
        <v>0</v>
      </c>
      <c r="O1306" s="11">
        <v>104</v>
      </c>
      <c r="P1306" s="11" t="b">
        <v>0</v>
      </c>
      <c r="Q1306" s="11" t="s">
        <v>8273</v>
      </c>
      <c r="R1306" s="18">
        <f t="shared" si="103"/>
        <v>0.39627499999999999</v>
      </c>
      <c r="S1306" s="19">
        <f t="shared" si="104"/>
        <v>152.41346153846155</v>
      </c>
      <c r="T1306" s="11" t="s">
        <v>8319</v>
      </c>
      <c r="U1306" s="11" t="s">
        <v>8321</v>
      </c>
    </row>
    <row r="1307" spans="1:21" ht="42.75" x14ac:dyDescent="0.45">
      <c r="A1307" s="11">
        <v>1305</v>
      </c>
      <c r="B1307" s="16" t="s">
        <v>1306</v>
      </c>
      <c r="C1307" s="16" t="s">
        <v>5415</v>
      </c>
      <c r="D1307" s="23">
        <v>30000</v>
      </c>
      <c r="E1307" s="23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7">
        <f t="shared" si="100"/>
        <v>42572.520833333336</v>
      </c>
      <c r="K1307" s="11">
        <v>1466611108</v>
      </c>
      <c r="L1307" s="17">
        <f t="shared" si="101"/>
        <v>42543.457268518519</v>
      </c>
      <c r="M1307" s="21">
        <f t="shared" si="102"/>
        <v>29.063564814816345</v>
      </c>
      <c r="N1307" s="11" t="b">
        <v>0</v>
      </c>
      <c r="O1307" s="11">
        <v>86</v>
      </c>
      <c r="P1307" s="11" t="b">
        <v>0</v>
      </c>
      <c r="Q1307" s="11" t="s">
        <v>8273</v>
      </c>
      <c r="R1307" s="18">
        <f t="shared" si="103"/>
        <v>0.25976666666666665</v>
      </c>
      <c r="S1307" s="19">
        <f t="shared" si="104"/>
        <v>90.616279069767444</v>
      </c>
      <c r="T1307" s="11" t="s">
        <v>8319</v>
      </c>
      <c r="U1307" s="11" t="s">
        <v>8321</v>
      </c>
    </row>
    <row r="1308" spans="1:21" ht="57" x14ac:dyDescent="0.45">
      <c r="A1308" s="11">
        <v>1306</v>
      </c>
      <c r="B1308" s="16" t="s">
        <v>1307</v>
      </c>
      <c r="C1308" s="16" t="s">
        <v>5416</v>
      </c>
      <c r="D1308" s="23">
        <v>110000</v>
      </c>
      <c r="E1308" s="23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7">
        <f t="shared" si="100"/>
        <v>41977.249236111107</v>
      </c>
      <c r="K1308" s="11">
        <v>1415098734</v>
      </c>
      <c r="L1308" s="17">
        <f t="shared" si="101"/>
        <v>41947.249236111107</v>
      </c>
      <c r="M1308" s="21">
        <f t="shared" si="102"/>
        <v>30</v>
      </c>
      <c r="N1308" s="11" t="b">
        <v>0</v>
      </c>
      <c r="O1308" s="11">
        <v>356</v>
      </c>
      <c r="P1308" s="11" t="b">
        <v>0</v>
      </c>
      <c r="Q1308" s="11" t="s">
        <v>8273</v>
      </c>
      <c r="R1308" s="18">
        <f t="shared" si="103"/>
        <v>0.65246363636363636</v>
      </c>
      <c r="S1308" s="19">
        <f t="shared" si="104"/>
        <v>201.60393258426967</v>
      </c>
      <c r="T1308" s="11" t="s">
        <v>8319</v>
      </c>
      <c r="U1308" s="11" t="s">
        <v>8321</v>
      </c>
    </row>
    <row r="1309" spans="1:21" ht="28.5" x14ac:dyDescent="0.45">
      <c r="A1309" s="11">
        <v>1307</v>
      </c>
      <c r="B1309" s="16" t="s">
        <v>1308</v>
      </c>
      <c r="C1309" s="16" t="s">
        <v>5417</v>
      </c>
      <c r="D1309" s="23">
        <v>50000</v>
      </c>
      <c r="E1309" s="23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7">
        <f t="shared" si="100"/>
        <v>42417.294895833336</v>
      </c>
      <c r="K1309" s="11">
        <v>1453118679</v>
      </c>
      <c r="L1309" s="17">
        <f t="shared" si="101"/>
        <v>42387.294895833336</v>
      </c>
      <c r="M1309" s="21">
        <f t="shared" si="102"/>
        <v>30</v>
      </c>
      <c r="N1309" s="11" t="b">
        <v>0</v>
      </c>
      <c r="O1309" s="11">
        <v>45</v>
      </c>
      <c r="P1309" s="11" t="b">
        <v>0</v>
      </c>
      <c r="Q1309" s="11" t="s">
        <v>8273</v>
      </c>
      <c r="R1309" s="18">
        <f t="shared" si="103"/>
        <v>0.11514000000000001</v>
      </c>
      <c r="S1309" s="19">
        <f t="shared" si="104"/>
        <v>127.93333333333334</v>
      </c>
      <c r="T1309" s="11" t="s">
        <v>8319</v>
      </c>
      <c r="U1309" s="11" t="s">
        <v>8321</v>
      </c>
    </row>
    <row r="1310" spans="1:21" ht="28.5" x14ac:dyDescent="0.45">
      <c r="A1310" s="11">
        <v>1308</v>
      </c>
      <c r="B1310" s="16" t="s">
        <v>1309</v>
      </c>
      <c r="C1310" s="16" t="s">
        <v>5418</v>
      </c>
      <c r="D1310" s="23">
        <v>10000</v>
      </c>
      <c r="E1310" s="23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7">
        <f t="shared" si="100"/>
        <v>42651.405231481483</v>
      </c>
      <c r="K1310" s="11">
        <v>1472481812</v>
      </c>
      <c r="L1310" s="17">
        <f t="shared" si="101"/>
        <v>42611.405231481483</v>
      </c>
      <c r="M1310" s="21">
        <f t="shared" si="102"/>
        <v>40</v>
      </c>
      <c r="N1310" s="11" t="b">
        <v>0</v>
      </c>
      <c r="O1310" s="11">
        <v>38</v>
      </c>
      <c r="P1310" s="11" t="b">
        <v>0</v>
      </c>
      <c r="Q1310" s="11" t="s">
        <v>8273</v>
      </c>
      <c r="R1310" s="18">
        <f t="shared" si="103"/>
        <v>0.11360000000000001</v>
      </c>
      <c r="S1310" s="19">
        <f t="shared" si="104"/>
        <v>29.894736842105264</v>
      </c>
      <c r="T1310" s="11" t="s">
        <v>8319</v>
      </c>
      <c r="U1310" s="11" t="s">
        <v>8321</v>
      </c>
    </row>
    <row r="1311" spans="1:21" ht="42.75" x14ac:dyDescent="0.45">
      <c r="A1311" s="11">
        <v>1309</v>
      </c>
      <c r="B1311" s="16" t="s">
        <v>1310</v>
      </c>
      <c r="C1311" s="16" t="s">
        <v>5419</v>
      </c>
      <c r="D1311" s="23">
        <v>11500</v>
      </c>
      <c r="E1311" s="23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7">
        <f t="shared" si="100"/>
        <v>42292.674398148149</v>
      </c>
      <c r="K1311" s="11">
        <v>1441919468</v>
      </c>
      <c r="L1311" s="17">
        <f t="shared" si="101"/>
        <v>42257.674398148149</v>
      </c>
      <c r="M1311" s="21">
        <f t="shared" si="102"/>
        <v>35</v>
      </c>
      <c r="N1311" s="11" t="b">
        <v>0</v>
      </c>
      <c r="O1311" s="11">
        <v>35</v>
      </c>
      <c r="P1311" s="11" t="b">
        <v>0</v>
      </c>
      <c r="Q1311" s="11" t="s">
        <v>8273</v>
      </c>
      <c r="R1311" s="18">
        <f t="shared" si="103"/>
        <v>1.1199130434782609</v>
      </c>
      <c r="S1311" s="19">
        <f t="shared" si="104"/>
        <v>367.97142857142859</v>
      </c>
      <c r="T1311" s="11" t="s">
        <v>8319</v>
      </c>
      <c r="U1311" s="11" t="s">
        <v>8321</v>
      </c>
    </row>
    <row r="1312" spans="1:21" ht="42.75" x14ac:dyDescent="0.45">
      <c r="A1312" s="11">
        <v>1310</v>
      </c>
      <c r="B1312" s="16" t="s">
        <v>1311</v>
      </c>
      <c r="C1312" s="16" t="s">
        <v>5420</v>
      </c>
      <c r="D1312" s="23">
        <v>20000</v>
      </c>
      <c r="E1312" s="23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7">
        <f t="shared" si="100"/>
        <v>42601.458912037029</v>
      </c>
      <c r="K1312" s="11">
        <v>1467734450</v>
      </c>
      <c r="L1312" s="17">
        <f t="shared" si="101"/>
        <v>42556.458912037029</v>
      </c>
      <c r="M1312" s="21">
        <f t="shared" si="102"/>
        <v>45</v>
      </c>
      <c r="N1312" s="11" t="b">
        <v>0</v>
      </c>
      <c r="O1312" s="11">
        <v>24</v>
      </c>
      <c r="P1312" s="11" t="b">
        <v>0</v>
      </c>
      <c r="Q1312" s="11" t="s">
        <v>8273</v>
      </c>
      <c r="R1312" s="18">
        <f t="shared" si="103"/>
        <v>0.155</v>
      </c>
      <c r="S1312" s="19">
        <f t="shared" si="104"/>
        <v>129.16666666666666</v>
      </c>
      <c r="T1312" s="11" t="s">
        <v>8319</v>
      </c>
      <c r="U1312" s="11" t="s">
        <v>8321</v>
      </c>
    </row>
    <row r="1313" spans="1:21" ht="42.75" x14ac:dyDescent="0.45">
      <c r="A1313" s="11">
        <v>1311</v>
      </c>
      <c r="B1313" s="16" t="s">
        <v>1312</v>
      </c>
      <c r="C1313" s="16" t="s">
        <v>5421</v>
      </c>
      <c r="D1313" s="23">
        <v>250000</v>
      </c>
      <c r="E1313" s="23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7">
        <f t="shared" si="100"/>
        <v>42704.635636574072</v>
      </c>
      <c r="K1313" s="11">
        <v>1477509319</v>
      </c>
      <c r="L1313" s="17">
        <f t="shared" si="101"/>
        <v>42669.593969907401</v>
      </c>
      <c r="M1313" s="21">
        <f t="shared" si="102"/>
        <v>35.041666666671517</v>
      </c>
      <c r="N1313" s="11" t="b">
        <v>0</v>
      </c>
      <c r="O1313" s="11">
        <v>100</v>
      </c>
      <c r="P1313" s="11" t="b">
        <v>0</v>
      </c>
      <c r="Q1313" s="11" t="s">
        <v>8273</v>
      </c>
      <c r="R1313" s="18">
        <f t="shared" si="103"/>
        <v>0.32028000000000001</v>
      </c>
      <c r="S1313" s="19">
        <f t="shared" si="104"/>
        <v>800.7</v>
      </c>
      <c r="T1313" s="11" t="s">
        <v>8319</v>
      </c>
      <c r="U1313" s="11" t="s">
        <v>8321</v>
      </c>
    </row>
    <row r="1314" spans="1:21" ht="42.75" x14ac:dyDescent="0.45">
      <c r="A1314" s="11">
        <v>1312</v>
      </c>
      <c r="B1314" s="16" t="s">
        <v>1313</v>
      </c>
      <c r="C1314" s="16" t="s">
        <v>5422</v>
      </c>
      <c r="D1314" s="23">
        <v>4600</v>
      </c>
      <c r="E1314" s="23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7">
        <f t="shared" si="100"/>
        <v>42112.494467592587</v>
      </c>
      <c r="K1314" s="11">
        <v>1426783922</v>
      </c>
      <c r="L1314" s="17">
        <f t="shared" si="101"/>
        <v>42082.494467592587</v>
      </c>
      <c r="M1314" s="21">
        <f t="shared" si="102"/>
        <v>30</v>
      </c>
      <c r="N1314" s="11" t="b">
        <v>0</v>
      </c>
      <c r="O1314" s="11">
        <v>1</v>
      </c>
      <c r="P1314" s="11" t="b">
        <v>0</v>
      </c>
      <c r="Q1314" s="11" t="s">
        <v>8273</v>
      </c>
      <c r="R1314" s="18">
        <f t="shared" si="103"/>
        <v>6.0869565217391303E-3</v>
      </c>
      <c r="S1314" s="19">
        <f t="shared" si="104"/>
        <v>28</v>
      </c>
      <c r="T1314" s="11" t="s">
        <v>8319</v>
      </c>
      <c r="U1314" s="11" t="s">
        <v>8321</v>
      </c>
    </row>
    <row r="1315" spans="1:21" ht="42.75" x14ac:dyDescent="0.45">
      <c r="A1315" s="11">
        <v>1313</v>
      </c>
      <c r="B1315" s="16" t="s">
        <v>1314</v>
      </c>
      <c r="C1315" s="16" t="s">
        <v>5423</v>
      </c>
      <c r="D1315" s="23">
        <v>40000</v>
      </c>
      <c r="E1315" s="23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7">
        <f t="shared" si="100"/>
        <v>42432.50131944444</v>
      </c>
      <c r="K1315" s="11">
        <v>1454432514</v>
      </c>
      <c r="L1315" s="17">
        <f t="shared" si="101"/>
        <v>42402.50131944444</v>
      </c>
      <c r="M1315" s="21">
        <f t="shared" si="102"/>
        <v>30</v>
      </c>
      <c r="N1315" s="11" t="b">
        <v>0</v>
      </c>
      <c r="O1315" s="11">
        <v>122</v>
      </c>
      <c r="P1315" s="11" t="b">
        <v>0</v>
      </c>
      <c r="Q1315" s="11" t="s">
        <v>8273</v>
      </c>
      <c r="R1315" s="18">
        <f t="shared" si="103"/>
        <v>0.31114999999999998</v>
      </c>
      <c r="S1315" s="19">
        <f t="shared" si="104"/>
        <v>102.01639344262296</v>
      </c>
      <c r="T1315" s="11" t="s">
        <v>8319</v>
      </c>
      <c r="U1315" s="11" t="s">
        <v>8321</v>
      </c>
    </row>
    <row r="1316" spans="1:21" ht="42.75" x14ac:dyDescent="0.45">
      <c r="A1316" s="11">
        <v>1314</v>
      </c>
      <c r="B1316" s="16" t="s">
        <v>1315</v>
      </c>
      <c r="C1316" s="16" t="s">
        <v>5424</v>
      </c>
      <c r="D1316" s="23">
        <v>180000</v>
      </c>
      <c r="E1316" s="23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7">
        <f t="shared" si="100"/>
        <v>42664.461342592585</v>
      </c>
      <c r="K1316" s="11">
        <v>1471881860</v>
      </c>
      <c r="L1316" s="17">
        <f t="shared" si="101"/>
        <v>42604.461342592585</v>
      </c>
      <c r="M1316" s="21">
        <f t="shared" si="102"/>
        <v>60</v>
      </c>
      <c r="N1316" s="11" t="b">
        <v>0</v>
      </c>
      <c r="O1316" s="11">
        <v>11</v>
      </c>
      <c r="P1316" s="11" t="b">
        <v>0</v>
      </c>
      <c r="Q1316" s="11" t="s">
        <v>8273</v>
      </c>
      <c r="R1316" s="18">
        <f t="shared" si="103"/>
        <v>1.1266666666666666E-2</v>
      </c>
      <c r="S1316" s="19">
        <f t="shared" si="104"/>
        <v>184.36363636363637</v>
      </c>
      <c r="T1316" s="11" t="s">
        <v>8319</v>
      </c>
      <c r="U1316" s="11" t="s">
        <v>8321</v>
      </c>
    </row>
    <row r="1317" spans="1:21" ht="28.5" x14ac:dyDescent="0.45">
      <c r="A1317" s="11">
        <v>1315</v>
      </c>
      <c r="B1317" s="16" t="s">
        <v>1316</v>
      </c>
      <c r="C1317" s="16" t="s">
        <v>5425</v>
      </c>
      <c r="D1317" s="23">
        <v>100000</v>
      </c>
      <c r="E1317" s="23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7">
        <f t="shared" si="100"/>
        <v>42313.833333333336</v>
      </c>
      <c r="K1317" s="11">
        <v>1443700648</v>
      </c>
      <c r="L1317" s="17">
        <f t="shared" si="101"/>
        <v>42278.289907407401</v>
      </c>
      <c r="M1317" s="21">
        <f t="shared" si="102"/>
        <v>35.543425925934571</v>
      </c>
      <c r="N1317" s="11" t="b">
        <v>0</v>
      </c>
      <c r="O1317" s="11">
        <v>248</v>
      </c>
      <c r="P1317" s="11" t="b">
        <v>0</v>
      </c>
      <c r="Q1317" s="11" t="s">
        <v>8273</v>
      </c>
      <c r="R1317" s="18">
        <f t="shared" si="103"/>
        <v>0.40404000000000001</v>
      </c>
      <c r="S1317" s="19">
        <f t="shared" si="104"/>
        <v>162.91935483870967</v>
      </c>
      <c r="T1317" s="11" t="s">
        <v>8319</v>
      </c>
      <c r="U1317" s="11" t="s">
        <v>8321</v>
      </c>
    </row>
    <row r="1318" spans="1:21" ht="42.75" x14ac:dyDescent="0.45">
      <c r="A1318" s="11">
        <v>1316</v>
      </c>
      <c r="B1318" s="16" t="s">
        <v>1317</v>
      </c>
      <c r="C1318" s="16" t="s">
        <v>5426</v>
      </c>
      <c r="D1318" s="23">
        <v>75000</v>
      </c>
      <c r="E1318" s="23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7">
        <f t="shared" si="100"/>
        <v>42428.753576388888</v>
      </c>
      <c r="K1318" s="11">
        <v>1453676709</v>
      </c>
      <c r="L1318" s="17">
        <f t="shared" si="101"/>
        <v>42393.753576388888</v>
      </c>
      <c r="M1318" s="21">
        <f t="shared" si="102"/>
        <v>35</v>
      </c>
      <c r="N1318" s="11" t="b">
        <v>0</v>
      </c>
      <c r="O1318" s="11">
        <v>1</v>
      </c>
      <c r="P1318" s="11" t="b">
        <v>0</v>
      </c>
      <c r="Q1318" s="11" t="s">
        <v>8273</v>
      </c>
      <c r="R1318" s="18">
        <f t="shared" si="103"/>
        <v>1.3333333333333333E-5</v>
      </c>
      <c r="S1318" s="19">
        <f t="shared" si="104"/>
        <v>1</v>
      </c>
      <c r="T1318" s="11" t="s">
        <v>8319</v>
      </c>
      <c r="U1318" s="11" t="s">
        <v>8321</v>
      </c>
    </row>
    <row r="1319" spans="1:21" ht="57" x14ac:dyDescent="0.45">
      <c r="A1319" s="11">
        <v>1317</v>
      </c>
      <c r="B1319" s="16" t="s">
        <v>1318</v>
      </c>
      <c r="C1319" s="16" t="s">
        <v>5427</v>
      </c>
      <c r="D1319" s="23">
        <v>200000</v>
      </c>
      <c r="E1319" s="23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7">
        <f t="shared" si="100"/>
        <v>42572.374999999993</v>
      </c>
      <c r="K1319" s="11">
        <v>1464586746</v>
      </c>
      <c r="L1319" s="17">
        <f t="shared" si="101"/>
        <v>42520.027152777773</v>
      </c>
      <c r="M1319" s="21">
        <f t="shared" si="102"/>
        <v>52.347847222219571</v>
      </c>
      <c r="N1319" s="11" t="b">
        <v>0</v>
      </c>
      <c r="O1319" s="11">
        <v>19</v>
      </c>
      <c r="P1319" s="11" t="b">
        <v>0</v>
      </c>
      <c r="Q1319" s="11" t="s">
        <v>8273</v>
      </c>
      <c r="R1319" s="18">
        <f t="shared" si="103"/>
        <v>5.7334999999999997E-2</v>
      </c>
      <c r="S1319" s="19">
        <f t="shared" si="104"/>
        <v>603.52631578947364</v>
      </c>
      <c r="T1319" s="11" t="s">
        <v>8319</v>
      </c>
      <c r="U1319" s="11" t="s">
        <v>8321</v>
      </c>
    </row>
    <row r="1320" spans="1:21" ht="42.75" x14ac:dyDescent="0.45">
      <c r="A1320" s="11">
        <v>1318</v>
      </c>
      <c r="B1320" s="16" t="s">
        <v>1319</v>
      </c>
      <c r="C1320" s="16" t="s">
        <v>5428</v>
      </c>
      <c r="D1320" s="23">
        <v>40000</v>
      </c>
      <c r="E1320" s="23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7">
        <f t="shared" si="100"/>
        <v>42014.835324074076</v>
      </c>
      <c r="K1320" s="11">
        <v>1418346172</v>
      </c>
      <c r="L1320" s="17">
        <f t="shared" si="101"/>
        <v>41984.835324074076</v>
      </c>
      <c r="M1320" s="21">
        <f t="shared" si="102"/>
        <v>30</v>
      </c>
      <c r="N1320" s="11" t="b">
        <v>0</v>
      </c>
      <c r="O1320" s="11">
        <v>135</v>
      </c>
      <c r="P1320" s="11" t="b">
        <v>0</v>
      </c>
      <c r="Q1320" s="11" t="s">
        <v>8273</v>
      </c>
      <c r="R1320" s="18">
        <f t="shared" si="103"/>
        <v>0.15325</v>
      </c>
      <c r="S1320" s="19">
        <f t="shared" si="104"/>
        <v>45.407407407407405</v>
      </c>
      <c r="T1320" s="11" t="s">
        <v>8319</v>
      </c>
      <c r="U1320" s="11" t="s">
        <v>8321</v>
      </c>
    </row>
    <row r="1321" spans="1:21" ht="42.75" x14ac:dyDescent="0.45">
      <c r="A1321" s="11">
        <v>1319</v>
      </c>
      <c r="B1321" s="16" t="s">
        <v>1320</v>
      </c>
      <c r="C1321" s="16" t="s">
        <v>5429</v>
      </c>
      <c r="D1321" s="23">
        <v>5800</v>
      </c>
      <c r="E1321" s="23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7">
        <f t="shared" si="100"/>
        <v>41831.458333333328</v>
      </c>
      <c r="K1321" s="11">
        <v>1403810965</v>
      </c>
      <c r="L1321" s="17">
        <f t="shared" si="101"/>
        <v>41816.603761574072</v>
      </c>
      <c r="M1321" s="21">
        <f t="shared" si="102"/>
        <v>14.854571759256942</v>
      </c>
      <c r="N1321" s="11" t="b">
        <v>0</v>
      </c>
      <c r="O1321" s="11">
        <v>9</v>
      </c>
      <c r="P1321" s="11" t="b">
        <v>0</v>
      </c>
      <c r="Q1321" s="11" t="s">
        <v>8273</v>
      </c>
      <c r="R1321" s="18">
        <f t="shared" si="103"/>
        <v>0.15103448275862069</v>
      </c>
      <c r="S1321" s="19">
        <f t="shared" si="104"/>
        <v>97.333333333333329</v>
      </c>
      <c r="T1321" s="11" t="s">
        <v>8319</v>
      </c>
      <c r="U1321" s="11" t="s">
        <v>8321</v>
      </c>
    </row>
    <row r="1322" spans="1:21" ht="42.75" x14ac:dyDescent="0.45">
      <c r="A1322" s="11">
        <v>1320</v>
      </c>
      <c r="B1322" s="16" t="s">
        <v>1321</v>
      </c>
      <c r="C1322" s="16" t="s">
        <v>5430</v>
      </c>
      <c r="D1322" s="23">
        <v>100000</v>
      </c>
      <c r="E1322" s="23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7">
        <f t="shared" si="100"/>
        <v>42734.749999999993</v>
      </c>
      <c r="K1322" s="11">
        <v>1480610046</v>
      </c>
      <c r="L1322" s="17">
        <f t="shared" si="101"/>
        <v>42705.482013888883</v>
      </c>
      <c r="M1322" s="21">
        <f t="shared" si="102"/>
        <v>29.267986111110076</v>
      </c>
      <c r="N1322" s="11" t="b">
        <v>0</v>
      </c>
      <c r="O1322" s="11">
        <v>3</v>
      </c>
      <c r="P1322" s="11" t="b">
        <v>0</v>
      </c>
      <c r="Q1322" s="11" t="s">
        <v>8273</v>
      </c>
      <c r="R1322" s="18">
        <f t="shared" si="103"/>
        <v>5.0299999999999997E-3</v>
      </c>
      <c r="S1322" s="19">
        <f t="shared" si="104"/>
        <v>167.66666666666666</v>
      </c>
      <c r="T1322" s="11" t="s">
        <v>8319</v>
      </c>
      <c r="U1322" s="11" t="s">
        <v>8321</v>
      </c>
    </row>
    <row r="1323" spans="1:21" ht="42.75" x14ac:dyDescent="0.45">
      <c r="A1323" s="11">
        <v>1321</v>
      </c>
      <c r="B1323" s="16" t="s">
        <v>1322</v>
      </c>
      <c r="C1323" s="16" t="s">
        <v>5431</v>
      </c>
      <c r="D1323" s="23">
        <v>462000</v>
      </c>
      <c r="E1323" s="23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7">
        <f t="shared" si="100"/>
        <v>42727.540937499994</v>
      </c>
      <c r="K1323" s="11">
        <v>1479923937</v>
      </c>
      <c r="L1323" s="17">
        <f t="shared" si="101"/>
        <v>42697.540937499994</v>
      </c>
      <c r="M1323" s="21">
        <f t="shared" si="102"/>
        <v>30</v>
      </c>
      <c r="N1323" s="11" t="b">
        <v>0</v>
      </c>
      <c r="O1323" s="11">
        <v>7</v>
      </c>
      <c r="P1323" s="11" t="b">
        <v>0</v>
      </c>
      <c r="Q1323" s="11" t="s">
        <v>8273</v>
      </c>
      <c r="R1323" s="18">
        <f t="shared" si="103"/>
        <v>1.3028138528138528E-2</v>
      </c>
      <c r="S1323" s="19">
        <f t="shared" si="104"/>
        <v>859.85714285714289</v>
      </c>
      <c r="T1323" s="11" t="s">
        <v>8319</v>
      </c>
      <c r="U1323" s="11" t="s">
        <v>8321</v>
      </c>
    </row>
    <row r="1324" spans="1:21" ht="42.75" x14ac:dyDescent="0.45">
      <c r="A1324" s="11">
        <v>1322</v>
      </c>
      <c r="B1324" s="16" t="s">
        <v>1323</v>
      </c>
      <c r="C1324" s="16" t="s">
        <v>5432</v>
      </c>
      <c r="D1324" s="23">
        <v>35000</v>
      </c>
      <c r="E1324" s="23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7">
        <f t="shared" si="100"/>
        <v>42145.448206018518</v>
      </c>
      <c r="K1324" s="11">
        <v>1429631125</v>
      </c>
      <c r="L1324" s="17">
        <f t="shared" si="101"/>
        <v>42115.448206018518</v>
      </c>
      <c r="M1324" s="21">
        <f t="shared" si="102"/>
        <v>30</v>
      </c>
      <c r="N1324" s="11" t="b">
        <v>0</v>
      </c>
      <c r="O1324" s="11">
        <v>4</v>
      </c>
      <c r="P1324" s="11" t="b">
        <v>0</v>
      </c>
      <c r="Q1324" s="11" t="s">
        <v>8273</v>
      </c>
      <c r="R1324" s="18">
        <f t="shared" si="103"/>
        <v>3.0285714285714286E-3</v>
      </c>
      <c r="S1324" s="19">
        <f t="shared" si="104"/>
        <v>26.5</v>
      </c>
      <c r="T1324" s="11" t="s">
        <v>8319</v>
      </c>
      <c r="U1324" s="11" t="s">
        <v>8321</v>
      </c>
    </row>
    <row r="1325" spans="1:21" ht="42.75" x14ac:dyDescent="0.45">
      <c r="A1325" s="11">
        <v>1323</v>
      </c>
      <c r="B1325" s="16" t="s">
        <v>1324</v>
      </c>
      <c r="C1325" s="16" t="s">
        <v>5433</v>
      </c>
      <c r="D1325" s="23">
        <v>15000</v>
      </c>
      <c r="E1325" s="23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7">
        <f t="shared" si="100"/>
        <v>42486.079861111109</v>
      </c>
      <c r="K1325" s="11">
        <v>1458665146</v>
      </c>
      <c r="L1325" s="17">
        <f t="shared" si="101"/>
        <v>42451.490115740737</v>
      </c>
      <c r="M1325" s="21">
        <f t="shared" si="102"/>
        <v>34.589745370372839</v>
      </c>
      <c r="N1325" s="11" t="b">
        <v>0</v>
      </c>
      <c r="O1325" s="11">
        <v>44</v>
      </c>
      <c r="P1325" s="11" t="b">
        <v>0</v>
      </c>
      <c r="Q1325" s="11" t="s">
        <v>8273</v>
      </c>
      <c r="R1325" s="18">
        <f t="shared" si="103"/>
        <v>8.8800000000000004E-2</v>
      </c>
      <c r="S1325" s="19">
        <f t="shared" si="104"/>
        <v>30.272727272727273</v>
      </c>
      <c r="T1325" s="11" t="s">
        <v>8319</v>
      </c>
      <c r="U1325" s="11" t="s">
        <v>8321</v>
      </c>
    </row>
    <row r="1326" spans="1:21" ht="42.75" x14ac:dyDescent="0.45">
      <c r="A1326" s="11">
        <v>1324</v>
      </c>
      <c r="B1326" s="16" t="s">
        <v>1325</v>
      </c>
      <c r="C1326" s="16" t="s">
        <v>5434</v>
      </c>
      <c r="D1326" s="23">
        <v>50000</v>
      </c>
      <c r="E1326" s="23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7">
        <f t="shared" si="100"/>
        <v>42656.425370370365</v>
      </c>
      <c r="K1326" s="11">
        <v>1473779552</v>
      </c>
      <c r="L1326" s="17">
        <f t="shared" si="101"/>
        <v>42626.425370370365</v>
      </c>
      <c r="M1326" s="21">
        <f t="shared" si="102"/>
        <v>30</v>
      </c>
      <c r="N1326" s="11" t="b">
        <v>0</v>
      </c>
      <c r="O1326" s="11">
        <v>90</v>
      </c>
      <c r="P1326" s="11" t="b">
        <v>0</v>
      </c>
      <c r="Q1326" s="11" t="s">
        <v>8273</v>
      </c>
      <c r="R1326" s="18">
        <f t="shared" si="103"/>
        <v>9.8400000000000001E-2</v>
      </c>
      <c r="S1326" s="19">
        <f t="shared" si="104"/>
        <v>54.666666666666664</v>
      </c>
      <c r="T1326" s="11" t="s">
        <v>8319</v>
      </c>
      <c r="U1326" s="11" t="s">
        <v>8321</v>
      </c>
    </row>
    <row r="1327" spans="1:21" ht="42.75" x14ac:dyDescent="0.45">
      <c r="A1327" s="11">
        <v>1325</v>
      </c>
      <c r="B1327" s="16" t="s">
        <v>1326</v>
      </c>
      <c r="C1327" s="16" t="s">
        <v>5435</v>
      </c>
      <c r="D1327" s="23">
        <v>20000</v>
      </c>
      <c r="E1327" s="23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7">
        <f t="shared" si="100"/>
        <v>42733.877719907403</v>
      </c>
      <c r="K1327" s="11">
        <v>1480471435</v>
      </c>
      <c r="L1327" s="17">
        <f t="shared" si="101"/>
        <v>42703.877719907403</v>
      </c>
      <c r="M1327" s="21">
        <f t="shared" si="102"/>
        <v>30</v>
      </c>
      <c r="N1327" s="11" t="b">
        <v>0</v>
      </c>
      <c r="O1327" s="11">
        <v>8</v>
      </c>
      <c r="P1327" s="11" t="b">
        <v>0</v>
      </c>
      <c r="Q1327" s="11" t="s">
        <v>8273</v>
      </c>
      <c r="R1327" s="18">
        <f t="shared" si="103"/>
        <v>2.4299999999999999E-2</v>
      </c>
      <c r="S1327" s="19">
        <f t="shared" si="104"/>
        <v>60.75</v>
      </c>
      <c r="T1327" s="11" t="s">
        <v>8319</v>
      </c>
      <c r="U1327" s="11" t="s">
        <v>8321</v>
      </c>
    </row>
    <row r="1328" spans="1:21" ht="42.75" x14ac:dyDescent="0.45">
      <c r="A1328" s="11">
        <v>1326</v>
      </c>
      <c r="B1328" s="16" t="s">
        <v>1327</v>
      </c>
      <c r="C1328" s="16" t="s">
        <v>5436</v>
      </c>
      <c r="D1328" s="23">
        <v>100000</v>
      </c>
      <c r="E1328" s="23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7">
        <f t="shared" si="100"/>
        <v>42019.583657407406</v>
      </c>
      <c r="K1328" s="11">
        <v>1417460428</v>
      </c>
      <c r="L1328" s="17">
        <f t="shared" si="101"/>
        <v>41974.583657407406</v>
      </c>
      <c r="M1328" s="21">
        <f t="shared" si="102"/>
        <v>45</v>
      </c>
      <c r="N1328" s="11" t="b">
        <v>0</v>
      </c>
      <c r="O1328" s="11">
        <v>11</v>
      </c>
      <c r="P1328" s="11" t="b">
        <v>0</v>
      </c>
      <c r="Q1328" s="11" t="s">
        <v>8273</v>
      </c>
      <c r="R1328" s="18">
        <f t="shared" si="103"/>
        <v>1.1299999999999999E-2</v>
      </c>
      <c r="S1328" s="19">
        <f t="shared" si="104"/>
        <v>102.72727272727273</v>
      </c>
      <c r="T1328" s="11" t="s">
        <v>8319</v>
      </c>
      <c r="U1328" s="11" t="s">
        <v>8321</v>
      </c>
    </row>
    <row r="1329" spans="1:21" ht="42.75" x14ac:dyDescent="0.45">
      <c r="A1329" s="11">
        <v>1327</v>
      </c>
      <c r="B1329" s="16" t="s">
        <v>1328</v>
      </c>
      <c r="C1329" s="16" t="s">
        <v>5437</v>
      </c>
      <c r="D1329" s="23">
        <v>48000</v>
      </c>
      <c r="E1329" s="23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7">
        <f t="shared" si="100"/>
        <v>42153.470312500001</v>
      </c>
      <c r="K1329" s="11">
        <v>1430324235</v>
      </c>
      <c r="L1329" s="17">
        <f t="shared" si="101"/>
        <v>42123.470312500001</v>
      </c>
      <c r="M1329" s="21">
        <f t="shared" si="102"/>
        <v>30</v>
      </c>
      <c r="N1329" s="11" t="b">
        <v>0</v>
      </c>
      <c r="O1329" s="11">
        <v>41</v>
      </c>
      <c r="P1329" s="11" t="b">
        <v>0</v>
      </c>
      <c r="Q1329" s="11" t="s">
        <v>8273</v>
      </c>
      <c r="R1329" s="18">
        <f t="shared" si="103"/>
        <v>3.5520833333333335E-2</v>
      </c>
      <c r="S1329" s="19">
        <f t="shared" si="104"/>
        <v>41.585365853658537</v>
      </c>
      <c r="T1329" s="11" t="s">
        <v>8319</v>
      </c>
      <c r="U1329" s="11" t="s">
        <v>8321</v>
      </c>
    </row>
    <row r="1330" spans="1:21" ht="42.75" x14ac:dyDescent="0.45">
      <c r="A1330" s="11">
        <v>1328</v>
      </c>
      <c r="B1330" s="16" t="s">
        <v>1329</v>
      </c>
      <c r="C1330" s="16" t="s">
        <v>5438</v>
      </c>
      <c r="D1330" s="23">
        <v>75000</v>
      </c>
      <c r="E1330" s="23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7">
        <f t="shared" si="100"/>
        <v>42657.434421296297</v>
      </c>
      <c r="K1330" s="11">
        <v>1472570734</v>
      </c>
      <c r="L1330" s="17">
        <f t="shared" si="101"/>
        <v>42612.434421296297</v>
      </c>
      <c r="M1330" s="21">
        <f t="shared" si="102"/>
        <v>45</v>
      </c>
      <c r="N1330" s="11" t="b">
        <v>0</v>
      </c>
      <c r="O1330" s="11">
        <v>15</v>
      </c>
      <c r="P1330" s="11" t="b">
        <v>0</v>
      </c>
      <c r="Q1330" s="11" t="s">
        <v>8273</v>
      </c>
      <c r="R1330" s="18">
        <f t="shared" si="103"/>
        <v>2.3306666666666667E-2</v>
      </c>
      <c r="S1330" s="19">
        <f t="shared" si="104"/>
        <v>116.53333333333333</v>
      </c>
      <c r="T1330" s="11" t="s">
        <v>8319</v>
      </c>
      <c r="U1330" s="11" t="s">
        <v>8321</v>
      </c>
    </row>
    <row r="1331" spans="1:21" ht="42.75" x14ac:dyDescent="0.45">
      <c r="A1331" s="11">
        <v>1329</v>
      </c>
      <c r="B1331" s="16" t="s">
        <v>1330</v>
      </c>
      <c r="C1331" s="16" t="s">
        <v>5439</v>
      </c>
      <c r="D1331" s="23">
        <v>50000</v>
      </c>
      <c r="E1331" s="23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7">
        <f t="shared" si="100"/>
        <v>41975.054918981477</v>
      </c>
      <c r="K1331" s="11">
        <v>1414041545</v>
      </c>
      <c r="L1331" s="17">
        <f t="shared" si="101"/>
        <v>41935.013252314813</v>
      </c>
      <c r="M1331" s="21">
        <f t="shared" si="102"/>
        <v>40.041666666664241</v>
      </c>
      <c r="N1331" s="11" t="b">
        <v>0</v>
      </c>
      <c r="O1331" s="11">
        <v>9</v>
      </c>
      <c r="P1331" s="11" t="b">
        <v>0</v>
      </c>
      <c r="Q1331" s="11" t="s">
        <v>8273</v>
      </c>
      <c r="R1331" s="18">
        <f t="shared" si="103"/>
        <v>8.1600000000000006E-3</v>
      </c>
      <c r="S1331" s="19">
        <f t="shared" si="104"/>
        <v>45.333333333333336</v>
      </c>
      <c r="T1331" s="11" t="s">
        <v>8319</v>
      </c>
      <c r="U1331" s="11" t="s">
        <v>8321</v>
      </c>
    </row>
    <row r="1332" spans="1:21" ht="42.75" x14ac:dyDescent="0.45">
      <c r="A1332" s="11">
        <v>1330</v>
      </c>
      <c r="B1332" s="16" t="s">
        <v>1331</v>
      </c>
      <c r="C1332" s="16" t="s">
        <v>5440</v>
      </c>
      <c r="D1332" s="23">
        <v>35000</v>
      </c>
      <c r="E1332" s="23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7">
        <f t="shared" si="100"/>
        <v>42552.958333333336</v>
      </c>
      <c r="K1332" s="11">
        <v>1464763109</v>
      </c>
      <c r="L1332" s="17">
        <f t="shared" si="101"/>
        <v>42522.068391203698</v>
      </c>
      <c r="M1332" s="21">
        <f t="shared" si="102"/>
        <v>30.889942129637348</v>
      </c>
      <c r="N1332" s="11" t="b">
        <v>0</v>
      </c>
      <c r="O1332" s="11">
        <v>50</v>
      </c>
      <c r="P1332" s="11" t="b">
        <v>0</v>
      </c>
      <c r="Q1332" s="11" t="s">
        <v>8273</v>
      </c>
      <c r="R1332" s="18">
        <f t="shared" si="103"/>
        <v>0.22494285714285714</v>
      </c>
      <c r="S1332" s="19">
        <f t="shared" si="104"/>
        <v>157.46</v>
      </c>
      <c r="T1332" s="11" t="s">
        <v>8319</v>
      </c>
      <c r="U1332" s="11" t="s">
        <v>8321</v>
      </c>
    </row>
    <row r="1333" spans="1:21" ht="42.75" x14ac:dyDescent="0.45">
      <c r="A1333" s="11">
        <v>1331</v>
      </c>
      <c r="B1333" s="16" t="s">
        <v>1332</v>
      </c>
      <c r="C1333" s="16" t="s">
        <v>5441</v>
      </c>
      <c r="D1333" s="23">
        <v>250000</v>
      </c>
      <c r="E1333" s="23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7">
        <f t="shared" si="100"/>
        <v>42599.295763888884</v>
      </c>
      <c r="K1333" s="11">
        <v>1468843554</v>
      </c>
      <c r="L1333" s="17">
        <f t="shared" si="101"/>
        <v>42569.295763888884</v>
      </c>
      <c r="M1333" s="21">
        <f t="shared" si="102"/>
        <v>30</v>
      </c>
      <c r="N1333" s="11" t="b">
        <v>0</v>
      </c>
      <c r="O1333" s="11">
        <v>34</v>
      </c>
      <c r="P1333" s="11" t="b">
        <v>0</v>
      </c>
      <c r="Q1333" s="11" t="s">
        <v>8273</v>
      </c>
      <c r="R1333" s="18">
        <f t="shared" si="103"/>
        <v>1.3668E-2</v>
      </c>
      <c r="S1333" s="19">
        <f t="shared" si="104"/>
        <v>100.5</v>
      </c>
      <c r="T1333" s="11" t="s">
        <v>8319</v>
      </c>
      <c r="U1333" s="11" t="s">
        <v>8321</v>
      </c>
    </row>
    <row r="1334" spans="1:21" ht="42.75" x14ac:dyDescent="0.45">
      <c r="A1334" s="11">
        <v>1332</v>
      </c>
      <c r="B1334" s="16" t="s">
        <v>1333</v>
      </c>
      <c r="C1334" s="16" t="s">
        <v>5442</v>
      </c>
      <c r="D1334" s="23">
        <v>10115</v>
      </c>
      <c r="E1334" s="23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7">
        <f t="shared" si="100"/>
        <v>42761.851944444446</v>
      </c>
      <c r="K1334" s="11">
        <v>1482888408</v>
      </c>
      <c r="L1334" s="17">
        <f t="shared" si="101"/>
        <v>42731.851944444446</v>
      </c>
      <c r="M1334" s="21">
        <f t="shared" si="102"/>
        <v>30</v>
      </c>
      <c r="N1334" s="11" t="b">
        <v>0</v>
      </c>
      <c r="O1334" s="11">
        <v>0</v>
      </c>
      <c r="P1334" s="11" t="b">
        <v>0</v>
      </c>
      <c r="Q1334" s="11" t="s">
        <v>8273</v>
      </c>
      <c r="R1334" s="18">
        <f t="shared" si="103"/>
        <v>0</v>
      </c>
      <c r="S1334" s="19" t="e">
        <f t="shared" si="104"/>
        <v>#DIV/0!</v>
      </c>
      <c r="T1334" s="11" t="s">
        <v>8319</v>
      </c>
      <c r="U1334" s="11" t="s">
        <v>8321</v>
      </c>
    </row>
    <row r="1335" spans="1:21" ht="42.75" x14ac:dyDescent="0.45">
      <c r="A1335" s="11">
        <v>1333</v>
      </c>
      <c r="B1335" s="16" t="s">
        <v>1334</v>
      </c>
      <c r="C1335" s="16" t="s">
        <v>5443</v>
      </c>
      <c r="D1335" s="23">
        <v>2500</v>
      </c>
      <c r="E1335" s="23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7">
        <f t="shared" si="100"/>
        <v>41835.8984375</v>
      </c>
      <c r="K1335" s="11">
        <v>1402886025</v>
      </c>
      <c r="L1335" s="17">
        <f t="shared" si="101"/>
        <v>41805.8984375</v>
      </c>
      <c r="M1335" s="21">
        <f t="shared" si="102"/>
        <v>30</v>
      </c>
      <c r="N1335" s="11" t="b">
        <v>0</v>
      </c>
      <c r="O1335" s="11">
        <v>0</v>
      </c>
      <c r="P1335" s="11" t="b">
        <v>0</v>
      </c>
      <c r="Q1335" s="11" t="s">
        <v>8273</v>
      </c>
      <c r="R1335" s="18">
        <f t="shared" si="103"/>
        <v>0</v>
      </c>
      <c r="S1335" s="19" t="e">
        <f t="shared" si="104"/>
        <v>#DIV/0!</v>
      </c>
      <c r="T1335" s="11" t="s">
        <v>8319</v>
      </c>
      <c r="U1335" s="11" t="s">
        <v>8321</v>
      </c>
    </row>
    <row r="1336" spans="1:21" ht="42.75" x14ac:dyDescent="0.45">
      <c r="A1336" s="11">
        <v>1334</v>
      </c>
      <c r="B1336" s="16" t="s">
        <v>1335</v>
      </c>
      <c r="C1336" s="16" t="s">
        <v>5444</v>
      </c>
      <c r="D1336" s="23">
        <v>133000</v>
      </c>
      <c r="E1336" s="23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7">
        <f t="shared" si="100"/>
        <v>42440.565821759257</v>
      </c>
      <c r="K1336" s="11">
        <v>1455129287</v>
      </c>
      <c r="L1336" s="17">
        <f t="shared" si="101"/>
        <v>42410.565821759257</v>
      </c>
      <c r="M1336" s="21">
        <f t="shared" si="102"/>
        <v>30</v>
      </c>
      <c r="N1336" s="11" t="b">
        <v>0</v>
      </c>
      <c r="O1336" s="11">
        <v>276</v>
      </c>
      <c r="P1336" s="11" t="b">
        <v>0</v>
      </c>
      <c r="Q1336" s="11" t="s">
        <v>8273</v>
      </c>
      <c r="R1336" s="18">
        <f t="shared" si="103"/>
        <v>0.10754135338345865</v>
      </c>
      <c r="S1336" s="19">
        <f t="shared" si="104"/>
        <v>51.822463768115945</v>
      </c>
      <c r="T1336" s="11" t="s">
        <v>8319</v>
      </c>
      <c r="U1336" s="11" t="s">
        <v>8321</v>
      </c>
    </row>
    <row r="1337" spans="1:21" ht="42.75" x14ac:dyDescent="0.45">
      <c r="A1337" s="11">
        <v>1335</v>
      </c>
      <c r="B1337" s="16" t="s">
        <v>1336</v>
      </c>
      <c r="C1337" s="16" t="s">
        <v>5445</v>
      </c>
      <c r="D1337" s="23">
        <v>25000</v>
      </c>
      <c r="E1337" s="23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7">
        <f t="shared" si="100"/>
        <v>42343.728032407402</v>
      </c>
      <c r="K1337" s="11">
        <v>1446762502</v>
      </c>
      <c r="L1337" s="17">
        <f t="shared" si="101"/>
        <v>42313.728032407402</v>
      </c>
      <c r="M1337" s="21">
        <f t="shared" si="102"/>
        <v>30</v>
      </c>
      <c r="N1337" s="11" t="b">
        <v>0</v>
      </c>
      <c r="O1337" s="11">
        <v>16</v>
      </c>
      <c r="P1337" s="11" t="b">
        <v>0</v>
      </c>
      <c r="Q1337" s="11" t="s">
        <v>8273</v>
      </c>
      <c r="R1337" s="18">
        <f t="shared" si="103"/>
        <v>0.1976</v>
      </c>
      <c r="S1337" s="19">
        <f t="shared" si="104"/>
        <v>308.75</v>
      </c>
      <c r="T1337" s="11" t="s">
        <v>8319</v>
      </c>
      <c r="U1337" s="11" t="s">
        <v>8321</v>
      </c>
    </row>
    <row r="1338" spans="1:21" ht="42.75" x14ac:dyDescent="0.45">
      <c r="A1338" s="11">
        <v>1336</v>
      </c>
      <c r="B1338" s="16" t="s">
        <v>1337</v>
      </c>
      <c r="C1338" s="16" t="s">
        <v>5446</v>
      </c>
      <c r="D1338" s="23">
        <v>100000</v>
      </c>
      <c r="E1338" s="23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7">
        <f t="shared" si="100"/>
        <v>41990.655416666668</v>
      </c>
      <c r="K1338" s="11">
        <v>1415825028</v>
      </c>
      <c r="L1338" s="17">
        <f t="shared" si="101"/>
        <v>41955.655416666668</v>
      </c>
      <c r="M1338" s="21">
        <f t="shared" si="102"/>
        <v>35</v>
      </c>
      <c r="N1338" s="11" t="b">
        <v>0</v>
      </c>
      <c r="O1338" s="11">
        <v>224</v>
      </c>
      <c r="P1338" s="11" t="b">
        <v>0</v>
      </c>
      <c r="Q1338" s="11" t="s">
        <v>8273</v>
      </c>
      <c r="R1338" s="18">
        <f t="shared" si="103"/>
        <v>0.84946999999999995</v>
      </c>
      <c r="S1338" s="19">
        <f t="shared" si="104"/>
        <v>379.22767857142856</v>
      </c>
      <c r="T1338" s="11" t="s">
        <v>8319</v>
      </c>
      <c r="U1338" s="11" t="s">
        <v>8321</v>
      </c>
    </row>
    <row r="1339" spans="1:21" ht="42.75" x14ac:dyDescent="0.45">
      <c r="A1339" s="11">
        <v>1337</v>
      </c>
      <c r="B1339" s="16" t="s">
        <v>1338</v>
      </c>
      <c r="C1339" s="16" t="s">
        <v>5447</v>
      </c>
      <c r="D1339" s="23">
        <v>50000</v>
      </c>
      <c r="E1339" s="23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7">
        <f t="shared" si="100"/>
        <v>42797.368969907409</v>
      </c>
      <c r="K1339" s="11">
        <v>1485957079</v>
      </c>
      <c r="L1339" s="17">
        <f t="shared" si="101"/>
        <v>42767.368969907409</v>
      </c>
      <c r="M1339" s="21">
        <f t="shared" si="102"/>
        <v>30</v>
      </c>
      <c r="N1339" s="11" t="b">
        <v>0</v>
      </c>
      <c r="O1339" s="11">
        <v>140</v>
      </c>
      <c r="P1339" s="11" t="b">
        <v>0</v>
      </c>
      <c r="Q1339" s="11" t="s">
        <v>8273</v>
      </c>
      <c r="R1339" s="18">
        <f t="shared" si="103"/>
        <v>0.49381999999999998</v>
      </c>
      <c r="S1339" s="19">
        <f t="shared" si="104"/>
        <v>176.36428571428573</v>
      </c>
      <c r="T1339" s="11" t="s">
        <v>8319</v>
      </c>
      <c r="U1339" s="11" t="s">
        <v>8321</v>
      </c>
    </row>
    <row r="1340" spans="1:21" ht="42.75" x14ac:dyDescent="0.45">
      <c r="A1340" s="11">
        <v>1338</v>
      </c>
      <c r="B1340" s="16" t="s">
        <v>1339</v>
      </c>
      <c r="C1340" s="16" t="s">
        <v>5448</v>
      </c>
      <c r="D1340" s="23">
        <v>30000</v>
      </c>
      <c r="E1340" s="23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7">
        <f t="shared" si="100"/>
        <v>42218.595289351848</v>
      </c>
      <c r="K1340" s="11">
        <v>1435951033</v>
      </c>
      <c r="L1340" s="17">
        <f t="shared" si="101"/>
        <v>42188.595289351848</v>
      </c>
      <c r="M1340" s="21">
        <f t="shared" si="102"/>
        <v>30</v>
      </c>
      <c r="N1340" s="11" t="b">
        <v>0</v>
      </c>
      <c r="O1340" s="11">
        <v>15</v>
      </c>
      <c r="P1340" s="11" t="b">
        <v>0</v>
      </c>
      <c r="Q1340" s="11" t="s">
        <v>8273</v>
      </c>
      <c r="R1340" s="18">
        <f t="shared" si="103"/>
        <v>3.3033333333333331E-2</v>
      </c>
      <c r="S1340" s="19">
        <f t="shared" si="104"/>
        <v>66.066666666666663</v>
      </c>
      <c r="T1340" s="11" t="s">
        <v>8319</v>
      </c>
      <c r="U1340" s="11" t="s">
        <v>8321</v>
      </c>
    </row>
    <row r="1341" spans="1:21" ht="28.5" x14ac:dyDescent="0.45">
      <c r="A1341" s="11">
        <v>1339</v>
      </c>
      <c r="B1341" s="16" t="s">
        <v>1340</v>
      </c>
      <c r="C1341" s="16" t="s">
        <v>5449</v>
      </c>
      <c r="D1341" s="23">
        <v>50000</v>
      </c>
      <c r="E1341" s="23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7">
        <f t="shared" si="100"/>
        <v>41981.480497685181</v>
      </c>
      <c r="K1341" s="11">
        <v>1414164715</v>
      </c>
      <c r="L1341" s="17">
        <f t="shared" si="101"/>
        <v>41936.438831018517</v>
      </c>
      <c r="M1341" s="21">
        <f t="shared" si="102"/>
        <v>45.041666666664241</v>
      </c>
      <c r="N1341" s="11" t="b">
        <v>0</v>
      </c>
      <c r="O1341" s="11">
        <v>37</v>
      </c>
      <c r="P1341" s="11" t="b">
        <v>0</v>
      </c>
      <c r="Q1341" s="11" t="s">
        <v>8273</v>
      </c>
      <c r="R1341" s="18">
        <f t="shared" si="103"/>
        <v>6.6339999999999996E-2</v>
      </c>
      <c r="S1341" s="19">
        <f t="shared" si="104"/>
        <v>89.648648648648646</v>
      </c>
      <c r="T1341" s="11" t="s">
        <v>8319</v>
      </c>
      <c r="U1341" s="11" t="s">
        <v>8321</v>
      </c>
    </row>
    <row r="1342" spans="1:21" ht="42.75" x14ac:dyDescent="0.45">
      <c r="A1342" s="11">
        <v>1340</v>
      </c>
      <c r="B1342" s="16" t="s">
        <v>1341</v>
      </c>
      <c r="C1342" s="16" t="s">
        <v>5450</v>
      </c>
      <c r="D1342" s="23">
        <v>1680</v>
      </c>
      <c r="E1342" s="23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7">
        <f t="shared" si="100"/>
        <v>41866.387187499997</v>
      </c>
      <c r="K1342" s="11">
        <v>1405520253</v>
      </c>
      <c r="L1342" s="17">
        <f t="shared" si="101"/>
        <v>41836.387187499997</v>
      </c>
      <c r="M1342" s="21">
        <f t="shared" si="102"/>
        <v>30</v>
      </c>
      <c r="N1342" s="11" t="b">
        <v>0</v>
      </c>
      <c r="O1342" s="11">
        <v>0</v>
      </c>
      <c r="P1342" s="11" t="b">
        <v>0</v>
      </c>
      <c r="Q1342" s="11" t="s">
        <v>8273</v>
      </c>
      <c r="R1342" s="18">
        <f t="shared" si="103"/>
        <v>0</v>
      </c>
      <c r="S1342" s="19" t="e">
        <f t="shared" si="104"/>
        <v>#DIV/0!</v>
      </c>
      <c r="T1342" s="11" t="s">
        <v>8319</v>
      </c>
      <c r="U1342" s="11" t="s">
        <v>8321</v>
      </c>
    </row>
    <row r="1343" spans="1:21" ht="42.75" x14ac:dyDescent="0.45">
      <c r="A1343" s="11">
        <v>1341</v>
      </c>
      <c r="B1343" s="16" t="s">
        <v>1342</v>
      </c>
      <c r="C1343" s="16" t="s">
        <v>5451</v>
      </c>
      <c r="D1343" s="23">
        <v>25000</v>
      </c>
      <c r="E1343" s="23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7">
        <f t="shared" si="100"/>
        <v>42644.415706018517</v>
      </c>
      <c r="K1343" s="11">
        <v>1472569117</v>
      </c>
      <c r="L1343" s="17">
        <f t="shared" si="101"/>
        <v>42612.415706018517</v>
      </c>
      <c r="M1343" s="21">
        <f t="shared" si="102"/>
        <v>32</v>
      </c>
      <c r="N1343" s="11" t="b">
        <v>0</v>
      </c>
      <c r="O1343" s="11">
        <v>46</v>
      </c>
      <c r="P1343" s="11" t="b">
        <v>0</v>
      </c>
      <c r="Q1343" s="11" t="s">
        <v>8273</v>
      </c>
      <c r="R1343" s="18">
        <f t="shared" si="103"/>
        <v>0.7036</v>
      </c>
      <c r="S1343" s="19">
        <f t="shared" si="104"/>
        <v>382.39130434782606</v>
      </c>
      <c r="T1343" s="11" t="s">
        <v>8319</v>
      </c>
      <c r="U1343" s="11" t="s">
        <v>8321</v>
      </c>
    </row>
    <row r="1344" spans="1:21" ht="42.75" x14ac:dyDescent="0.45">
      <c r="A1344" s="11">
        <v>1342</v>
      </c>
      <c r="B1344" s="16" t="s">
        <v>1343</v>
      </c>
      <c r="C1344" s="16" t="s">
        <v>5452</v>
      </c>
      <c r="D1344" s="23">
        <v>50000</v>
      </c>
      <c r="E1344" s="23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7">
        <f t="shared" si="100"/>
        <v>42202.608090277776</v>
      </c>
      <c r="K1344" s="11">
        <v>1434569739</v>
      </c>
      <c r="L1344" s="17">
        <f t="shared" si="101"/>
        <v>42172.608090277776</v>
      </c>
      <c r="M1344" s="21">
        <f t="shared" si="102"/>
        <v>30</v>
      </c>
      <c r="N1344" s="11" t="b">
        <v>0</v>
      </c>
      <c r="O1344" s="11">
        <v>1</v>
      </c>
      <c r="P1344" s="11" t="b">
        <v>0</v>
      </c>
      <c r="Q1344" s="11" t="s">
        <v>8273</v>
      </c>
      <c r="R1344" s="18">
        <f t="shared" si="103"/>
        <v>2E-3</v>
      </c>
      <c r="S1344" s="19">
        <f t="shared" si="104"/>
        <v>100</v>
      </c>
      <c r="T1344" s="11" t="s">
        <v>8319</v>
      </c>
      <c r="U1344" s="11" t="s">
        <v>8321</v>
      </c>
    </row>
    <row r="1345" spans="1:21" ht="42.75" x14ac:dyDescent="0.45">
      <c r="A1345" s="11">
        <v>1343</v>
      </c>
      <c r="B1345" s="16" t="s">
        <v>1344</v>
      </c>
      <c r="C1345" s="16" t="s">
        <v>5453</v>
      </c>
      <c r="D1345" s="23">
        <v>50000</v>
      </c>
      <c r="E1345" s="23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7">
        <f t="shared" si="100"/>
        <v>42600.957638888889</v>
      </c>
      <c r="K1345" s="11">
        <v>1466512683</v>
      </c>
      <c r="L1345" s="17">
        <f t="shared" si="101"/>
        <v>42542.318090277775</v>
      </c>
      <c r="M1345" s="21">
        <f t="shared" si="102"/>
        <v>58.639548611114151</v>
      </c>
      <c r="N1345" s="11" t="b">
        <v>0</v>
      </c>
      <c r="O1345" s="11">
        <v>323</v>
      </c>
      <c r="P1345" s="11" t="b">
        <v>0</v>
      </c>
      <c r="Q1345" s="11" t="s">
        <v>8273</v>
      </c>
      <c r="R1345" s="18">
        <f t="shared" si="103"/>
        <v>1.02298</v>
      </c>
      <c r="S1345" s="19">
        <f t="shared" si="104"/>
        <v>158.35603715170279</v>
      </c>
      <c r="T1345" s="11" t="s">
        <v>8319</v>
      </c>
      <c r="U1345" s="11" t="s">
        <v>8321</v>
      </c>
    </row>
    <row r="1346" spans="1:21" ht="42.75" x14ac:dyDescent="0.45">
      <c r="A1346" s="11">
        <v>1344</v>
      </c>
      <c r="B1346" s="16" t="s">
        <v>1345</v>
      </c>
      <c r="C1346" s="16" t="s">
        <v>5454</v>
      </c>
      <c r="D1346" s="23">
        <v>1500</v>
      </c>
      <c r="E1346" s="23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7">
        <f t="shared" si="100"/>
        <v>42551.581469907404</v>
      </c>
      <c r="K1346" s="11">
        <v>1464807439</v>
      </c>
      <c r="L1346" s="17">
        <f t="shared" si="101"/>
        <v>42522.581469907404</v>
      </c>
      <c r="M1346" s="21">
        <f t="shared" si="102"/>
        <v>29</v>
      </c>
      <c r="N1346" s="11" t="b">
        <v>0</v>
      </c>
      <c r="O1346" s="11">
        <v>139</v>
      </c>
      <c r="P1346" s="11" t="b">
        <v>1</v>
      </c>
      <c r="Q1346" s="11" t="s">
        <v>8274</v>
      </c>
      <c r="R1346" s="18">
        <f t="shared" si="103"/>
        <v>3.7773333333333334</v>
      </c>
      <c r="S1346" s="19">
        <f t="shared" si="104"/>
        <v>40.762589928057551</v>
      </c>
      <c r="T1346" s="11" t="s">
        <v>8322</v>
      </c>
      <c r="U1346" s="11" t="s">
        <v>8323</v>
      </c>
    </row>
    <row r="1347" spans="1:21" ht="42.75" x14ac:dyDescent="0.45">
      <c r="A1347" s="11">
        <v>1345</v>
      </c>
      <c r="B1347" s="16" t="s">
        <v>1346</v>
      </c>
      <c r="C1347" s="16" t="s">
        <v>5455</v>
      </c>
      <c r="D1347" s="23">
        <v>300</v>
      </c>
      <c r="E1347" s="23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7">
        <f t="shared" ref="J1347:J1410" si="105">(((I1347/86400)+25569+(-5/24)))</f>
        <v>41834.606006944443</v>
      </c>
      <c r="K1347" s="11">
        <v>1402342359</v>
      </c>
      <c r="L1347" s="17">
        <f t="shared" ref="L1347:L1410" si="106">(((K1347/86400)+25569+(-5/24)))</f>
        <v>41799.606006944443</v>
      </c>
      <c r="M1347" s="21">
        <f t="shared" ref="M1347:M1410" si="107">J1347-L1347</f>
        <v>35</v>
      </c>
      <c r="N1347" s="11" t="b">
        <v>0</v>
      </c>
      <c r="O1347" s="11">
        <v>7</v>
      </c>
      <c r="P1347" s="11" t="b">
        <v>1</v>
      </c>
      <c r="Q1347" s="11" t="s">
        <v>8274</v>
      </c>
      <c r="R1347" s="18">
        <f t="shared" ref="R1347:R1410" si="108">E1347/D1347</f>
        <v>1.25</v>
      </c>
      <c r="S1347" s="19">
        <f t="shared" ref="S1347:S1410" si="109">E1347/O1347</f>
        <v>53.571428571428569</v>
      </c>
      <c r="T1347" s="11" t="s">
        <v>8322</v>
      </c>
      <c r="U1347" s="11" t="s">
        <v>8323</v>
      </c>
    </row>
    <row r="1348" spans="1:21" ht="42.75" x14ac:dyDescent="0.45">
      <c r="A1348" s="11">
        <v>1346</v>
      </c>
      <c r="B1348" s="16" t="s">
        <v>1347</v>
      </c>
      <c r="C1348" s="16" t="s">
        <v>5456</v>
      </c>
      <c r="D1348" s="23">
        <v>4900</v>
      </c>
      <c r="E1348" s="23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7">
        <f t="shared" si="105"/>
        <v>41451.867488425924</v>
      </c>
      <c r="K1348" s="11">
        <v>1369705751</v>
      </c>
      <c r="L1348" s="17">
        <f t="shared" si="106"/>
        <v>41421.867488425924</v>
      </c>
      <c r="M1348" s="21">
        <f t="shared" si="107"/>
        <v>30</v>
      </c>
      <c r="N1348" s="11" t="b">
        <v>0</v>
      </c>
      <c r="O1348" s="11">
        <v>149</v>
      </c>
      <c r="P1348" s="11" t="b">
        <v>1</v>
      </c>
      <c r="Q1348" s="11" t="s">
        <v>8274</v>
      </c>
      <c r="R1348" s="18">
        <f t="shared" si="108"/>
        <v>1.473265306122449</v>
      </c>
      <c r="S1348" s="19">
        <f t="shared" si="109"/>
        <v>48.449664429530202</v>
      </c>
      <c r="T1348" s="11" t="s">
        <v>8322</v>
      </c>
      <c r="U1348" s="11" t="s">
        <v>8323</v>
      </c>
    </row>
    <row r="1349" spans="1:21" ht="42.75" x14ac:dyDescent="0.45">
      <c r="A1349" s="11">
        <v>1347</v>
      </c>
      <c r="B1349" s="16" t="s">
        <v>1348</v>
      </c>
      <c r="C1349" s="16" t="s">
        <v>5457</v>
      </c>
      <c r="D1349" s="23">
        <v>2500</v>
      </c>
      <c r="E1349" s="23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7">
        <f t="shared" si="105"/>
        <v>42070.429687499993</v>
      </c>
      <c r="K1349" s="11">
        <v>1423149525</v>
      </c>
      <c r="L1349" s="17">
        <f t="shared" si="106"/>
        <v>42040.429687499993</v>
      </c>
      <c r="M1349" s="21">
        <f t="shared" si="107"/>
        <v>30</v>
      </c>
      <c r="N1349" s="11" t="b">
        <v>0</v>
      </c>
      <c r="O1349" s="11">
        <v>31</v>
      </c>
      <c r="P1349" s="11" t="b">
        <v>1</v>
      </c>
      <c r="Q1349" s="11" t="s">
        <v>8274</v>
      </c>
      <c r="R1349" s="18">
        <f t="shared" si="108"/>
        <v>1.022</v>
      </c>
      <c r="S1349" s="19">
        <f t="shared" si="109"/>
        <v>82.41935483870968</v>
      </c>
      <c r="T1349" s="11" t="s">
        <v>8322</v>
      </c>
      <c r="U1349" s="11" t="s">
        <v>8323</v>
      </c>
    </row>
    <row r="1350" spans="1:21" ht="42.75" x14ac:dyDescent="0.45">
      <c r="A1350" s="11">
        <v>1348</v>
      </c>
      <c r="B1350" s="16" t="s">
        <v>1349</v>
      </c>
      <c r="C1350" s="16" t="s">
        <v>5458</v>
      </c>
      <c r="D1350" s="23">
        <v>5875</v>
      </c>
      <c r="E1350" s="23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7">
        <f t="shared" si="105"/>
        <v>41991.297835648147</v>
      </c>
      <c r="K1350" s="11">
        <v>1416485333</v>
      </c>
      <c r="L1350" s="17">
        <f t="shared" si="106"/>
        <v>41963.297835648147</v>
      </c>
      <c r="M1350" s="21">
        <f t="shared" si="107"/>
        <v>28</v>
      </c>
      <c r="N1350" s="11" t="b">
        <v>0</v>
      </c>
      <c r="O1350" s="11">
        <v>26</v>
      </c>
      <c r="P1350" s="11" t="b">
        <v>1</v>
      </c>
      <c r="Q1350" s="11" t="s">
        <v>8274</v>
      </c>
      <c r="R1350" s="18">
        <f t="shared" si="108"/>
        <v>1.018723404255319</v>
      </c>
      <c r="S1350" s="19">
        <f t="shared" si="109"/>
        <v>230.19230769230768</v>
      </c>
      <c r="T1350" s="11" t="s">
        <v>8322</v>
      </c>
      <c r="U1350" s="11" t="s">
        <v>8323</v>
      </c>
    </row>
    <row r="1351" spans="1:21" ht="42.75" x14ac:dyDescent="0.45">
      <c r="A1351" s="11">
        <v>1349</v>
      </c>
      <c r="B1351" s="16" t="s">
        <v>1350</v>
      </c>
      <c r="C1351" s="16" t="s">
        <v>5459</v>
      </c>
      <c r="D1351" s="23">
        <v>5000</v>
      </c>
      <c r="E1351" s="23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7">
        <f t="shared" si="105"/>
        <v>42354.082638888889</v>
      </c>
      <c r="K1351" s="11">
        <v>1447055935</v>
      </c>
      <c r="L1351" s="17">
        <f t="shared" si="106"/>
        <v>42317.124247685184</v>
      </c>
      <c r="M1351" s="21">
        <f t="shared" si="107"/>
        <v>36.958391203705105</v>
      </c>
      <c r="N1351" s="11" t="b">
        <v>0</v>
      </c>
      <c r="O1351" s="11">
        <v>172</v>
      </c>
      <c r="P1351" s="11" t="b">
        <v>1</v>
      </c>
      <c r="Q1351" s="11" t="s">
        <v>8274</v>
      </c>
      <c r="R1351" s="18">
        <f t="shared" si="108"/>
        <v>2.0419999999999998</v>
      </c>
      <c r="S1351" s="19">
        <f t="shared" si="109"/>
        <v>59.360465116279073</v>
      </c>
      <c r="T1351" s="11" t="s">
        <v>8322</v>
      </c>
      <c r="U1351" s="11" t="s">
        <v>8323</v>
      </c>
    </row>
    <row r="1352" spans="1:21" ht="42.75" x14ac:dyDescent="0.45">
      <c r="A1352" s="11">
        <v>1350</v>
      </c>
      <c r="B1352" s="16" t="s">
        <v>1351</v>
      </c>
      <c r="C1352" s="16" t="s">
        <v>5460</v>
      </c>
      <c r="D1352" s="23">
        <v>5000</v>
      </c>
      <c r="E1352" s="23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7">
        <f t="shared" si="105"/>
        <v>42363.804791666662</v>
      </c>
      <c r="K1352" s="11">
        <v>1448497134</v>
      </c>
      <c r="L1352" s="17">
        <f t="shared" si="106"/>
        <v>42333.804791666662</v>
      </c>
      <c r="M1352" s="21">
        <f t="shared" si="107"/>
        <v>30</v>
      </c>
      <c r="N1352" s="11" t="b">
        <v>0</v>
      </c>
      <c r="O1352" s="11">
        <v>78</v>
      </c>
      <c r="P1352" s="11" t="b">
        <v>1</v>
      </c>
      <c r="Q1352" s="11" t="s">
        <v>8274</v>
      </c>
      <c r="R1352" s="18">
        <f t="shared" si="108"/>
        <v>1.0405</v>
      </c>
      <c r="S1352" s="19">
        <f t="shared" si="109"/>
        <v>66.698717948717942</v>
      </c>
      <c r="T1352" s="11" t="s">
        <v>8322</v>
      </c>
      <c r="U1352" s="11" t="s">
        <v>8323</v>
      </c>
    </row>
    <row r="1353" spans="1:21" ht="28.5" x14ac:dyDescent="0.45">
      <c r="A1353" s="11">
        <v>1351</v>
      </c>
      <c r="B1353" s="16" t="s">
        <v>1352</v>
      </c>
      <c r="C1353" s="16" t="s">
        <v>5461</v>
      </c>
      <c r="D1353" s="23">
        <v>20000</v>
      </c>
      <c r="E1353" s="23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7">
        <f t="shared" si="105"/>
        <v>42412.531759259255</v>
      </c>
      <c r="K1353" s="11">
        <v>1452707144</v>
      </c>
      <c r="L1353" s="17">
        <f t="shared" si="106"/>
        <v>42382.531759259255</v>
      </c>
      <c r="M1353" s="21">
        <f t="shared" si="107"/>
        <v>30</v>
      </c>
      <c r="N1353" s="11" t="b">
        <v>0</v>
      </c>
      <c r="O1353" s="11">
        <v>120</v>
      </c>
      <c r="P1353" s="11" t="b">
        <v>1</v>
      </c>
      <c r="Q1353" s="11" t="s">
        <v>8274</v>
      </c>
      <c r="R1353" s="18">
        <f t="shared" si="108"/>
        <v>1.0126500000000001</v>
      </c>
      <c r="S1353" s="19">
        <f t="shared" si="109"/>
        <v>168.77500000000001</v>
      </c>
      <c r="T1353" s="11" t="s">
        <v>8322</v>
      </c>
      <c r="U1353" s="11" t="s">
        <v>8323</v>
      </c>
    </row>
    <row r="1354" spans="1:21" ht="42.75" x14ac:dyDescent="0.45">
      <c r="A1354" s="11">
        <v>1352</v>
      </c>
      <c r="B1354" s="16" t="s">
        <v>1353</v>
      </c>
      <c r="C1354" s="16" t="s">
        <v>5462</v>
      </c>
      <c r="D1354" s="23">
        <v>10000</v>
      </c>
      <c r="E1354" s="23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7">
        <f t="shared" si="105"/>
        <v>42251.957638888889</v>
      </c>
      <c r="K1354" s="11">
        <v>1436968366</v>
      </c>
      <c r="L1354" s="17">
        <f t="shared" si="106"/>
        <v>42200.369976851849</v>
      </c>
      <c r="M1354" s="21">
        <f t="shared" si="107"/>
        <v>51.587662037039991</v>
      </c>
      <c r="N1354" s="11" t="b">
        <v>0</v>
      </c>
      <c r="O1354" s="11">
        <v>227</v>
      </c>
      <c r="P1354" s="11" t="b">
        <v>1</v>
      </c>
      <c r="Q1354" s="11" t="s">
        <v>8274</v>
      </c>
      <c r="R1354" s="18">
        <f t="shared" si="108"/>
        <v>1.3613999999999999</v>
      </c>
      <c r="S1354" s="19">
        <f t="shared" si="109"/>
        <v>59.973568281938327</v>
      </c>
      <c r="T1354" s="11" t="s">
        <v>8322</v>
      </c>
      <c r="U1354" s="11" t="s">
        <v>8323</v>
      </c>
    </row>
    <row r="1355" spans="1:21" ht="28.5" x14ac:dyDescent="0.45">
      <c r="A1355" s="11">
        <v>1353</v>
      </c>
      <c r="B1355" s="16" t="s">
        <v>1354</v>
      </c>
      <c r="C1355" s="16" t="s">
        <v>5463</v>
      </c>
      <c r="D1355" s="23">
        <v>1000</v>
      </c>
      <c r="E1355" s="23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7">
        <f t="shared" si="105"/>
        <v>41343.791666666664</v>
      </c>
      <c r="K1355" s="11">
        <v>1359946188</v>
      </c>
      <c r="L1355" s="17">
        <f t="shared" si="106"/>
        <v>41308.909583333334</v>
      </c>
      <c r="M1355" s="21">
        <f t="shared" si="107"/>
        <v>34.882083333330229</v>
      </c>
      <c r="N1355" s="11" t="b">
        <v>0</v>
      </c>
      <c r="O1355" s="11">
        <v>42</v>
      </c>
      <c r="P1355" s="11" t="b">
        <v>1</v>
      </c>
      <c r="Q1355" s="11" t="s">
        <v>8274</v>
      </c>
      <c r="R1355" s="18">
        <f t="shared" si="108"/>
        <v>1.3360000000000001</v>
      </c>
      <c r="S1355" s="19">
        <f t="shared" si="109"/>
        <v>31.80952380952381</v>
      </c>
      <c r="T1355" s="11" t="s">
        <v>8322</v>
      </c>
      <c r="U1355" s="11" t="s">
        <v>8323</v>
      </c>
    </row>
    <row r="1356" spans="1:21" ht="42.75" x14ac:dyDescent="0.45">
      <c r="A1356" s="11">
        <v>1354</v>
      </c>
      <c r="B1356" s="16" t="s">
        <v>1355</v>
      </c>
      <c r="C1356" s="16" t="s">
        <v>5464</v>
      </c>
      <c r="D1356" s="23">
        <v>1200</v>
      </c>
      <c r="E1356" s="23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7">
        <f t="shared" si="105"/>
        <v>42532.599293981482</v>
      </c>
      <c r="K1356" s="11">
        <v>1463080979</v>
      </c>
      <c r="L1356" s="17">
        <f t="shared" si="106"/>
        <v>42502.599293981482</v>
      </c>
      <c r="M1356" s="21">
        <f t="shared" si="107"/>
        <v>30</v>
      </c>
      <c r="N1356" s="11" t="b">
        <v>0</v>
      </c>
      <c r="O1356" s="11">
        <v>64</v>
      </c>
      <c r="P1356" s="11" t="b">
        <v>1</v>
      </c>
      <c r="Q1356" s="11" t="s">
        <v>8274</v>
      </c>
      <c r="R1356" s="18">
        <f t="shared" si="108"/>
        <v>1.3025</v>
      </c>
      <c r="S1356" s="19">
        <f t="shared" si="109"/>
        <v>24.421875</v>
      </c>
      <c r="T1356" s="11" t="s">
        <v>8322</v>
      </c>
      <c r="U1356" s="11" t="s">
        <v>8323</v>
      </c>
    </row>
    <row r="1357" spans="1:21" ht="57" x14ac:dyDescent="0.45">
      <c r="A1357" s="11">
        <v>1355</v>
      </c>
      <c r="B1357" s="16" t="s">
        <v>1356</v>
      </c>
      <c r="C1357" s="16" t="s">
        <v>5465</v>
      </c>
      <c r="D1357" s="23">
        <v>2500</v>
      </c>
      <c r="E1357" s="23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7">
        <f t="shared" si="105"/>
        <v>41243.208333333328</v>
      </c>
      <c r="K1357" s="11">
        <v>1351663605</v>
      </c>
      <c r="L1357" s="17">
        <f t="shared" si="106"/>
        <v>41213.046354166661</v>
      </c>
      <c r="M1357" s="21">
        <f t="shared" si="107"/>
        <v>30.161979166667152</v>
      </c>
      <c r="N1357" s="11" t="b">
        <v>0</v>
      </c>
      <c r="O1357" s="11">
        <v>121</v>
      </c>
      <c r="P1357" s="11" t="b">
        <v>1</v>
      </c>
      <c r="Q1357" s="11" t="s">
        <v>8274</v>
      </c>
      <c r="R1357" s="18">
        <f t="shared" si="108"/>
        <v>1.2267999999999999</v>
      </c>
      <c r="S1357" s="19">
        <f t="shared" si="109"/>
        <v>25.347107438016529</v>
      </c>
      <c r="T1357" s="11" t="s">
        <v>8322</v>
      </c>
      <c r="U1357" s="11" t="s">
        <v>8323</v>
      </c>
    </row>
    <row r="1358" spans="1:21" ht="42.75" x14ac:dyDescent="0.45">
      <c r="A1358" s="11">
        <v>1356</v>
      </c>
      <c r="B1358" s="16" t="s">
        <v>1357</v>
      </c>
      <c r="C1358" s="16" t="s">
        <v>5466</v>
      </c>
      <c r="D1358" s="23">
        <v>3400</v>
      </c>
      <c r="E1358" s="23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7">
        <f t="shared" si="105"/>
        <v>41459.830555555549</v>
      </c>
      <c r="K1358" s="11">
        <v>1370393760</v>
      </c>
      <c r="L1358" s="17">
        <f t="shared" si="106"/>
        <v>41429.830555555549</v>
      </c>
      <c r="M1358" s="21">
        <f t="shared" si="107"/>
        <v>30</v>
      </c>
      <c r="N1358" s="11" t="b">
        <v>0</v>
      </c>
      <c r="O1358" s="11">
        <v>87</v>
      </c>
      <c r="P1358" s="11" t="b">
        <v>1</v>
      </c>
      <c r="Q1358" s="11" t="s">
        <v>8274</v>
      </c>
      <c r="R1358" s="18">
        <f t="shared" si="108"/>
        <v>1.8281058823529412</v>
      </c>
      <c r="S1358" s="19">
        <f t="shared" si="109"/>
        <v>71.443218390804603</v>
      </c>
      <c r="T1358" s="11" t="s">
        <v>8322</v>
      </c>
      <c r="U1358" s="11" t="s">
        <v>8323</v>
      </c>
    </row>
    <row r="1359" spans="1:21" ht="42.75" x14ac:dyDescent="0.45">
      <c r="A1359" s="11">
        <v>1357</v>
      </c>
      <c r="B1359" s="16" t="s">
        <v>1358</v>
      </c>
      <c r="C1359" s="16" t="s">
        <v>5467</v>
      </c>
      <c r="D1359" s="23">
        <v>2000</v>
      </c>
      <c r="E1359" s="23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7">
        <f t="shared" si="105"/>
        <v>41334.040972222218</v>
      </c>
      <c r="K1359" s="11">
        <v>1359587137</v>
      </c>
      <c r="L1359" s="17">
        <f t="shared" si="106"/>
        <v>41304.753900462958</v>
      </c>
      <c r="M1359" s="21">
        <f t="shared" si="107"/>
        <v>29.287071759259561</v>
      </c>
      <c r="N1359" s="11" t="b">
        <v>0</v>
      </c>
      <c r="O1359" s="11">
        <v>65</v>
      </c>
      <c r="P1359" s="11" t="b">
        <v>1</v>
      </c>
      <c r="Q1359" s="11" t="s">
        <v>8274</v>
      </c>
      <c r="R1359" s="18">
        <f t="shared" si="108"/>
        <v>1.2529999999999999</v>
      </c>
      <c r="S1359" s="19">
        <f t="shared" si="109"/>
        <v>38.553846153846152</v>
      </c>
      <c r="T1359" s="11" t="s">
        <v>8322</v>
      </c>
      <c r="U1359" s="11" t="s">
        <v>8323</v>
      </c>
    </row>
    <row r="1360" spans="1:21" ht="42.75" x14ac:dyDescent="0.45">
      <c r="A1360" s="11">
        <v>1358</v>
      </c>
      <c r="B1360" s="16" t="s">
        <v>1359</v>
      </c>
      <c r="C1360" s="16" t="s">
        <v>5468</v>
      </c>
      <c r="D1360" s="23">
        <v>3000</v>
      </c>
      <c r="E1360" s="23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7">
        <f t="shared" si="105"/>
        <v>40719.362534722219</v>
      </c>
      <c r="K1360" s="11">
        <v>1306417323</v>
      </c>
      <c r="L1360" s="17">
        <f t="shared" si="106"/>
        <v>40689.362534722219</v>
      </c>
      <c r="M1360" s="21">
        <f t="shared" si="107"/>
        <v>30</v>
      </c>
      <c r="N1360" s="11" t="b">
        <v>0</v>
      </c>
      <c r="O1360" s="11">
        <v>49</v>
      </c>
      <c r="P1360" s="11" t="b">
        <v>1</v>
      </c>
      <c r="Q1360" s="11" t="s">
        <v>8274</v>
      </c>
      <c r="R1360" s="18">
        <f t="shared" si="108"/>
        <v>1.1166666666666667</v>
      </c>
      <c r="S1360" s="19">
        <f t="shared" si="109"/>
        <v>68.367346938775512</v>
      </c>
      <c r="T1360" s="11" t="s">
        <v>8322</v>
      </c>
      <c r="U1360" s="11" t="s">
        <v>8323</v>
      </c>
    </row>
    <row r="1361" spans="1:21" ht="42.75" x14ac:dyDescent="0.45">
      <c r="A1361" s="11">
        <v>1359</v>
      </c>
      <c r="B1361" s="16" t="s">
        <v>1360</v>
      </c>
      <c r="C1361" s="16" t="s">
        <v>5469</v>
      </c>
      <c r="D1361" s="23">
        <v>660</v>
      </c>
      <c r="E1361" s="23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7">
        <f t="shared" si="105"/>
        <v>40730.606365740736</v>
      </c>
      <c r="K1361" s="11">
        <v>1304623990</v>
      </c>
      <c r="L1361" s="17">
        <f t="shared" si="106"/>
        <v>40668.606365740736</v>
      </c>
      <c r="M1361" s="21">
        <f t="shared" si="107"/>
        <v>62</v>
      </c>
      <c r="N1361" s="11" t="b">
        <v>0</v>
      </c>
      <c r="O1361" s="11">
        <v>19</v>
      </c>
      <c r="P1361" s="11" t="b">
        <v>1</v>
      </c>
      <c r="Q1361" s="11" t="s">
        <v>8274</v>
      </c>
      <c r="R1361" s="18">
        <f t="shared" si="108"/>
        <v>1.1575757575757575</v>
      </c>
      <c r="S1361" s="19">
        <f t="shared" si="109"/>
        <v>40.210526315789473</v>
      </c>
      <c r="T1361" s="11" t="s">
        <v>8322</v>
      </c>
      <c r="U1361" s="11" t="s">
        <v>8323</v>
      </c>
    </row>
    <row r="1362" spans="1:21" ht="28.5" x14ac:dyDescent="0.45">
      <c r="A1362" s="11">
        <v>1360</v>
      </c>
      <c r="B1362" s="16" t="s">
        <v>1361</v>
      </c>
      <c r="C1362" s="16" t="s">
        <v>5470</v>
      </c>
      <c r="D1362" s="23">
        <v>1500</v>
      </c>
      <c r="E1362" s="23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7">
        <f t="shared" si="105"/>
        <v>41123.692361111105</v>
      </c>
      <c r="K1362" s="11">
        <v>1341524220</v>
      </c>
      <c r="L1362" s="17">
        <f t="shared" si="106"/>
        <v>41095.692361111105</v>
      </c>
      <c r="M1362" s="21">
        <f t="shared" si="107"/>
        <v>28</v>
      </c>
      <c r="N1362" s="11" t="b">
        <v>0</v>
      </c>
      <c r="O1362" s="11">
        <v>81</v>
      </c>
      <c r="P1362" s="11" t="b">
        <v>1</v>
      </c>
      <c r="Q1362" s="11" t="s">
        <v>8274</v>
      </c>
      <c r="R1362" s="18">
        <f t="shared" si="108"/>
        <v>1.732</v>
      </c>
      <c r="S1362" s="19">
        <f t="shared" si="109"/>
        <v>32.074074074074076</v>
      </c>
      <c r="T1362" s="11" t="s">
        <v>8322</v>
      </c>
      <c r="U1362" s="11" t="s">
        <v>8323</v>
      </c>
    </row>
    <row r="1363" spans="1:21" ht="42.75" x14ac:dyDescent="0.45">
      <c r="A1363" s="11">
        <v>1361</v>
      </c>
      <c r="B1363" s="16" t="s">
        <v>1362</v>
      </c>
      <c r="C1363" s="16" t="s">
        <v>5471</v>
      </c>
      <c r="D1363" s="23">
        <v>6000</v>
      </c>
      <c r="E1363" s="23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7">
        <f t="shared" si="105"/>
        <v>41811.508935185186</v>
      </c>
      <c r="K1363" s="11">
        <v>1400778772</v>
      </c>
      <c r="L1363" s="17">
        <f t="shared" si="106"/>
        <v>41781.508935185186</v>
      </c>
      <c r="M1363" s="21">
        <f t="shared" si="107"/>
        <v>30</v>
      </c>
      <c r="N1363" s="11" t="b">
        <v>0</v>
      </c>
      <c r="O1363" s="11">
        <v>264</v>
      </c>
      <c r="P1363" s="11" t="b">
        <v>1</v>
      </c>
      <c r="Q1363" s="11" t="s">
        <v>8274</v>
      </c>
      <c r="R1363" s="18">
        <f t="shared" si="108"/>
        <v>1.2598333333333334</v>
      </c>
      <c r="S1363" s="19">
        <f t="shared" si="109"/>
        <v>28.632575757575758</v>
      </c>
      <c r="T1363" s="11" t="s">
        <v>8322</v>
      </c>
      <c r="U1363" s="11" t="s">
        <v>8323</v>
      </c>
    </row>
    <row r="1364" spans="1:21" ht="28.5" x14ac:dyDescent="0.45">
      <c r="A1364" s="11">
        <v>1362</v>
      </c>
      <c r="B1364" s="16" t="s">
        <v>1363</v>
      </c>
      <c r="C1364" s="16" t="s">
        <v>5472</v>
      </c>
      <c r="D1364" s="23">
        <v>1000</v>
      </c>
      <c r="E1364" s="23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7">
        <f t="shared" si="105"/>
        <v>41524.726053240738</v>
      </c>
      <c r="K1364" s="11">
        <v>1373408731</v>
      </c>
      <c r="L1364" s="17">
        <f t="shared" si="106"/>
        <v>41464.726053240738</v>
      </c>
      <c r="M1364" s="21">
        <f t="shared" si="107"/>
        <v>60</v>
      </c>
      <c r="N1364" s="11" t="b">
        <v>0</v>
      </c>
      <c r="O1364" s="11">
        <v>25</v>
      </c>
      <c r="P1364" s="11" t="b">
        <v>1</v>
      </c>
      <c r="Q1364" s="11" t="s">
        <v>8274</v>
      </c>
      <c r="R1364" s="18">
        <f t="shared" si="108"/>
        <v>1.091</v>
      </c>
      <c r="S1364" s="19">
        <f t="shared" si="109"/>
        <v>43.64</v>
      </c>
      <c r="T1364" s="11" t="s">
        <v>8322</v>
      </c>
      <c r="U1364" s="11" t="s">
        <v>8323</v>
      </c>
    </row>
    <row r="1365" spans="1:21" ht="42.75" x14ac:dyDescent="0.45">
      <c r="A1365" s="11">
        <v>1363</v>
      </c>
      <c r="B1365" s="16" t="s">
        <v>1364</v>
      </c>
      <c r="C1365" s="16" t="s">
        <v>5473</v>
      </c>
      <c r="D1365" s="23">
        <v>200</v>
      </c>
      <c r="E1365" s="23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7">
        <f t="shared" si="105"/>
        <v>42415.124305555553</v>
      </c>
      <c r="K1365" s="11">
        <v>1453925727</v>
      </c>
      <c r="L1365" s="17">
        <f t="shared" si="106"/>
        <v>42396.635729166665</v>
      </c>
      <c r="M1365" s="21">
        <f t="shared" si="107"/>
        <v>18.48857638888876</v>
      </c>
      <c r="N1365" s="11" t="b">
        <v>0</v>
      </c>
      <c r="O1365" s="11">
        <v>5</v>
      </c>
      <c r="P1365" s="11" t="b">
        <v>1</v>
      </c>
      <c r="Q1365" s="11" t="s">
        <v>8274</v>
      </c>
      <c r="R1365" s="18">
        <f t="shared" si="108"/>
        <v>1</v>
      </c>
      <c r="S1365" s="19">
        <f t="shared" si="109"/>
        <v>40</v>
      </c>
      <c r="T1365" s="11" t="s">
        <v>8322</v>
      </c>
      <c r="U1365" s="11" t="s">
        <v>8323</v>
      </c>
    </row>
    <row r="1366" spans="1:21" ht="42.75" x14ac:dyDescent="0.45">
      <c r="A1366" s="11">
        <v>1364</v>
      </c>
      <c r="B1366" s="16" t="s">
        <v>1365</v>
      </c>
      <c r="C1366" s="16" t="s">
        <v>5474</v>
      </c>
      <c r="D1366" s="23">
        <v>42000</v>
      </c>
      <c r="E1366" s="23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7">
        <f t="shared" si="105"/>
        <v>42011.487337962964</v>
      </c>
      <c r="K1366" s="11">
        <v>1415464906</v>
      </c>
      <c r="L1366" s="17">
        <f t="shared" si="106"/>
        <v>41951.487337962964</v>
      </c>
      <c r="M1366" s="21">
        <f t="shared" si="107"/>
        <v>60</v>
      </c>
      <c r="N1366" s="11" t="b">
        <v>0</v>
      </c>
      <c r="O1366" s="11">
        <v>144</v>
      </c>
      <c r="P1366" s="11" t="b">
        <v>1</v>
      </c>
      <c r="Q1366" s="11" t="s">
        <v>8276</v>
      </c>
      <c r="R1366" s="18">
        <f t="shared" si="108"/>
        <v>1.1864285714285714</v>
      </c>
      <c r="S1366" s="19">
        <f t="shared" si="109"/>
        <v>346.04166666666669</v>
      </c>
      <c r="T1366" s="11" t="s">
        <v>8325</v>
      </c>
      <c r="U1366" s="11" t="s">
        <v>8326</v>
      </c>
    </row>
    <row r="1367" spans="1:21" ht="42.75" x14ac:dyDescent="0.45">
      <c r="A1367" s="11">
        <v>1365</v>
      </c>
      <c r="B1367" s="16" t="s">
        <v>1366</v>
      </c>
      <c r="C1367" s="16" t="s">
        <v>5475</v>
      </c>
      <c r="D1367" s="23">
        <v>7500</v>
      </c>
      <c r="E1367" s="23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7">
        <f t="shared" si="105"/>
        <v>42079.483240740738</v>
      </c>
      <c r="K1367" s="11">
        <v>1423935352</v>
      </c>
      <c r="L1367" s="17">
        <f t="shared" si="106"/>
        <v>42049.524907407402</v>
      </c>
      <c r="M1367" s="21">
        <f t="shared" si="107"/>
        <v>29.958333333335759</v>
      </c>
      <c r="N1367" s="11" t="b">
        <v>0</v>
      </c>
      <c r="O1367" s="11">
        <v>92</v>
      </c>
      <c r="P1367" s="11" t="b">
        <v>1</v>
      </c>
      <c r="Q1367" s="11" t="s">
        <v>8276</v>
      </c>
      <c r="R1367" s="18">
        <f t="shared" si="108"/>
        <v>1.0026666666666666</v>
      </c>
      <c r="S1367" s="19">
        <f t="shared" si="109"/>
        <v>81.739130434782609</v>
      </c>
      <c r="T1367" s="11" t="s">
        <v>8325</v>
      </c>
      <c r="U1367" s="11" t="s">
        <v>8326</v>
      </c>
    </row>
    <row r="1368" spans="1:21" x14ac:dyDescent="0.45">
      <c r="A1368" s="11">
        <v>1366</v>
      </c>
      <c r="B1368" s="16" t="s">
        <v>1367</v>
      </c>
      <c r="C1368" s="16" t="s">
        <v>5476</v>
      </c>
      <c r="D1368" s="23">
        <v>7500</v>
      </c>
      <c r="E1368" s="23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7">
        <f t="shared" si="105"/>
        <v>41969.829432870371</v>
      </c>
      <c r="K1368" s="11">
        <v>1413158063</v>
      </c>
      <c r="L1368" s="17">
        <f t="shared" si="106"/>
        <v>41924.787766203699</v>
      </c>
      <c r="M1368" s="21">
        <f t="shared" si="107"/>
        <v>45.041666666671517</v>
      </c>
      <c r="N1368" s="11" t="b">
        <v>0</v>
      </c>
      <c r="O1368" s="11">
        <v>147</v>
      </c>
      <c r="P1368" s="11" t="b">
        <v>1</v>
      </c>
      <c r="Q1368" s="11" t="s">
        <v>8276</v>
      </c>
      <c r="R1368" s="18">
        <f t="shared" si="108"/>
        <v>1.2648920000000001</v>
      </c>
      <c r="S1368" s="19">
        <f t="shared" si="109"/>
        <v>64.535306122448986</v>
      </c>
      <c r="T1368" s="11" t="s">
        <v>8325</v>
      </c>
      <c r="U1368" s="11" t="s">
        <v>8326</v>
      </c>
    </row>
    <row r="1369" spans="1:21" ht="42.75" x14ac:dyDescent="0.45">
      <c r="A1369" s="11">
        <v>1367</v>
      </c>
      <c r="B1369" s="16" t="s">
        <v>1368</v>
      </c>
      <c r="C1369" s="16" t="s">
        <v>5477</v>
      </c>
      <c r="D1369" s="23">
        <v>5000</v>
      </c>
      <c r="E1369" s="23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7">
        <f t="shared" si="105"/>
        <v>42321.836226851847</v>
      </c>
      <c r="K1369" s="11">
        <v>1444867450</v>
      </c>
      <c r="L1369" s="17">
        <f t="shared" si="106"/>
        <v>42291.794560185182</v>
      </c>
      <c r="M1369" s="21">
        <f t="shared" si="107"/>
        <v>30.041666666664241</v>
      </c>
      <c r="N1369" s="11" t="b">
        <v>0</v>
      </c>
      <c r="O1369" s="11">
        <v>90</v>
      </c>
      <c r="P1369" s="11" t="b">
        <v>1</v>
      </c>
      <c r="Q1369" s="11" t="s">
        <v>8276</v>
      </c>
      <c r="R1369" s="18">
        <f t="shared" si="108"/>
        <v>1.1426000000000001</v>
      </c>
      <c r="S1369" s="19">
        <f t="shared" si="109"/>
        <v>63.477777777777774</v>
      </c>
      <c r="T1369" s="11" t="s">
        <v>8325</v>
      </c>
      <c r="U1369" s="11" t="s">
        <v>8326</v>
      </c>
    </row>
    <row r="1370" spans="1:21" ht="42.75" x14ac:dyDescent="0.45">
      <c r="A1370" s="11">
        <v>1368</v>
      </c>
      <c r="B1370" s="16" t="s">
        <v>1369</v>
      </c>
      <c r="C1370" s="16" t="s">
        <v>5478</v>
      </c>
      <c r="D1370" s="23">
        <v>5000</v>
      </c>
      <c r="E1370" s="23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7">
        <f t="shared" si="105"/>
        <v>42169.982569444437</v>
      </c>
      <c r="K1370" s="11">
        <v>1432269294</v>
      </c>
      <c r="L1370" s="17">
        <f t="shared" si="106"/>
        <v>42145.982569444437</v>
      </c>
      <c r="M1370" s="21">
        <f t="shared" si="107"/>
        <v>24</v>
      </c>
      <c r="N1370" s="11" t="b">
        <v>0</v>
      </c>
      <c r="O1370" s="11">
        <v>87</v>
      </c>
      <c r="P1370" s="11" t="b">
        <v>1</v>
      </c>
      <c r="Q1370" s="11" t="s">
        <v>8276</v>
      </c>
      <c r="R1370" s="18">
        <f t="shared" si="108"/>
        <v>1.107</v>
      </c>
      <c r="S1370" s="19">
        <f t="shared" si="109"/>
        <v>63.620689655172413</v>
      </c>
      <c r="T1370" s="11" t="s">
        <v>8325</v>
      </c>
      <c r="U1370" s="11" t="s">
        <v>8326</v>
      </c>
    </row>
    <row r="1371" spans="1:21" ht="42.75" x14ac:dyDescent="0.45">
      <c r="A1371" s="11">
        <v>1369</v>
      </c>
      <c r="B1371" s="16" t="s">
        <v>1370</v>
      </c>
      <c r="C1371" s="16" t="s">
        <v>5479</v>
      </c>
      <c r="D1371" s="23">
        <v>32360</v>
      </c>
      <c r="E1371" s="23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7">
        <f t="shared" si="105"/>
        <v>41740.385949074072</v>
      </c>
      <c r="K1371" s="11">
        <v>1394633746</v>
      </c>
      <c r="L1371" s="17">
        <f t="shared" si="106"/>
        <v>41710.385949074072</v>
      </c>
      <c r="M1371" s="21">
        <f t="shared" si="107"/>
        <v>30</v>
      </c>
      <c r="N1371" s="11" t="b">
        <v>0</v>
      </c>
      <c r="O1371" s="11">
        <v>406</v>
      </c>
      <c r="P1371" s="11" t="b">
        <v>1</v>
      </c>
      <c r="Q1371" s="11" t="s">
        <v>8276</v>
      </c>
      <c r="R1371" s="18">
        <f t="shared" si="108"/>
        <v>1.0534805315203954</v>
      </c>
      <c r="S1371" s="19">
        <f t="shared" si="109"/>
        <v>83.967068965517228</v>
      </c>
      <c r="T1371" s="11" t="s">
        <v>8325</v>
      </c>
      <c r="U1371" s="11" t="s">
        <v>8326</v>
      </c>
    </row>
    <row r="1372" spans="1:21" ht="28.5" x14ac:dyDescent="0.45">
      <c r="A1372" s="11">
        <v>1370</v>
      </c>
      <c r="B1372" s="16" t="s">
        <v>1371</v>
      </c>
      <c r="C1372" s="16" t="s">
        <v>5480</v>
      </c>
      <c r="D1372" s="23">
        <v>1500</v>
      </c>
      <c r="E1372" s="23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7">
        <f t="shared" si="105"/>
        <v>41562.795023148145</v>
      </c>
      <c r="K1372" s="11">
        <v>1380585890</v>
      </c>
      <c r="L1372" s="17">
        <f t="shared" si="106"/>
        <v>41547.795023148145</v>
      </c>
      <c r="M1372" s="21">
        <f t="shared" si="107"/>
        <v>15</v>
      </c>
      <c r="N1372" s="11" t="b">
        <v>0</v>
      </c>
      <c r="O1372" s="11">
        <v>20</v>
      </c>
      <c r="P1372" s="11" t="b">
        <v>1</v>
      </c>
      <c r="Q1372" s="11" t="s">
        <v>8276</v>
      </c>
      <c r="R1372" s="18">
        <f t="shared" si="108"/>
        <v>1.0366666666666666</v>
      </c>
      <c r="S1372" s="19">
        <f t="shared" si="109"/>
        <v>77.75</v>
      </c>
      <c r="T1372" s="11" t="s">
        <v>8325</v>
      </c>
      <c r="U1372" s="11" t="s">
        <v>8326</v>
      </c>
    </row>
    <row r="1373" spans="1:21" ht="42.75" x14ac:dyDescent="0.45">
      <c r="A1373" s="11">
        <v>1371</v>
      </c>
      <c r="B1373" s="16" t="s">
        <v>1372</v>
      </c>
      <c r="C1373" s="16" t="s">
        <v>5481</v>
      </c>
      <c r="D1373" s="23">
        <v>6999</v>
      </c>
      <c r="E1373" s="23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7">
        <f t="shared" si="105"/>
        <v>42131.550254629627</v>
      </c>
      <c r="K1373" s="11">
        <v>1428430342</v>
      </c>
      <c r="L1373" s="17">
        <f t="shared" si="106"/>
        <v>42101.550254629627</v>
      </c>
      <c r="M1373" s="21">
        <f t="shared" si="107"/>
        <v>30</v>
      </c>
      <c r="N1373" s="11" t="b">
        <v>0</v>
      </c>
      <c r="O1373" s="11">
        <v>70</v>
      </c>
      <c r="P1373" s="11" t="b">
        <v>1</v>
      </c>
      <c r="Q1373" s="11" t="s">
        <v>8276</v>
      </c>
      <c r="R1373" s="18">
        <f t="shared" si="108"/>
        <v>1.0708672667523933</v>
      </c>
      <c r="S1373" s="19">
        <f t="shared" si="109"/>
        <v>107.07142857142857</v>
      </c>
      <c r="T1373" s="11" t="s">
        <v>8325</v>
      </c>
      <c r="U1373" s="11" t="s">
        <v>8326</v>
      </c>
    </row>
    <row r="1374" spans="1:21" x14ac:dyDescent="0.45">
      <c r="A1374" s="11">
        <v>1372</v>
      </c>
      <c r="B1374" s="16" t="s">
        <v>1373</v>
      </c>
      <c r="C1374" s="16" t="s">
        <v>5482</v>
      </c>
      <c r="D1374" s="23">
        <v>500</v>
      </c>
      <c r="E1374" s="23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7">
        <f t="shared" si="105"/>
        <v>41102.53162037037</v>
      </c>
      <c r="K1374" s="11">
        <v>1339523132</v>
      </c>
      <c r="L1374" s="17">
        <f t="shared" si="106"/>
        <v>41072.53162037037</v>
      </c>
      <c r="M1374" s="21">
        <f t="shared" si="107"/>
        <v>30</v>
      </c>
      <c r="N1374" s="11" t="b">
        <v>0</v>
      </c>
      <c r="O1374" s="11">
        <v>16</v>
      </c>
      <c r="P1374" s="11" t="b">
        <v>1</v>
      </c>
      <c r="Q1374" s="11" t="s">
        <v>8276</v>
      </c>
      <c r="R1374" s="18">
        <f t="shared" si="108"/>
        <v>1.24</v>
      </c>
      <c r="S1374" s="19">
        <f t="shared" si="109"/>
        <v>38.75</v>
      </c>
      <c r="T1374" s="11" t="s">
        <v>8325</v>
      </c>
      <c r="U1374" s="11" t="s">
        <v>8326</v>
      </c>
    </row>
    <row r="1375" spans="1:21" ht="28.5" x14ac:dyDescent="0.45">
      <c r="A1375" s="11">
        <v>1373</v>
      </c>
      <c r="B1375" s="16" t="s">
        <v>1374</v>
      </c>
      <c r="C1375" s="16" t="s">
        <v>5483</v>
      </c>
      <c r="D1375" s="23">
        <v>10000</v>
      </c>
      <c r="E1375" s="23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7">
        <f t="shared" si="105"/>
        <v>42734.743437499994</v>
      </c>
      <c r="K1375" s="11">
        <v>1480546233</v>
      </c>
      <c r="L1375" s="17">
        <f t="shared" si="106"/>
        <v>42704.743437499994</v>
      </c>
      <c r="M1375" s="21">
        <f t="shared" si="107"/>
        <v>30</v>
      </c>
      <c r="N1375" s="11" t="b">
        <v>0</v>
      </c>
      <c r="O1375" s="11">
        <v>52</v>
      </c>
      <c r="P1375" s="11" t="b">
        <v>1</v>
      </c>
      <c r="Q1375" s="11" t="s">
        <v>8276</v>
      </c>
      <c r="R1375" s="18">
        <f t="shared" si="108"/>
        <v>1.0501</v>
      </c>
      <c r="S1375" s="19">
        <f t="shared" si="109"/>
        <v>201.94230769230768</v>
      </c>
      <c r="T1375" s="11" t="s">
        <v>8325</v>
      </c>
      <c r="U1375" s="11" t="s">
        <v>8326</v>
      </c>
    </row>
    <row r="1376" spans="1:21" ht="42.75" x14ac:dyDescent="0.45">
      <c r="A1376" s="11">
        <v>1374</v>
      </c>
      <c r="B1376" s="16" t="s">
        <v>1375</v>
      </c>
      <c r="C1376" s="16" t="s">
        <v>5484</v>
      </c>
      <c r="D1376" s="23">
        <v>1500</v>
      </c>
      <c r="E1376" s="23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7">
        <f t="shared" si="105"/>
        <v>42453.911898148144</v>
      </c>
      <c r="K1376" s="11">
        <v>1456285988</v>
      </c>
      <c r="L1376" s="17">
        <f t="shared" si="106"/>
        <v>42423.953564814808</v>
      </c>
      <c r="M1376" s="21">
        <f t="shared" si="107"/>
        <v>29.958333333335759</v>
      </c>
      <c r="N1376" s="11" t="b">
        <v>0</v>
      </c>
      <c r="O1376" s="11">
        <v>66</v>
      </c>
      <c r="P1376" s="11" t="b">
        <v>1</v>
      </c>
      <c r="Q1376" s="11" t="s">
        <v>8276</v>
      </c>
      <c r="R1376" s="18">
        <f t="shared" si="108"/>
        <v>1.8946666666666667</v>
      </c>
      <c r="S1376" s="19">
        <f t="shared" si="109"/>
        <v>43.060606060606062</v>
      </c>
      <c r="T1376" s="11" t="s">
        <v>8325</v>
      </c>
      <c r="U1376" s="11" t="s">
        <v>8326</v>
      </c>
    </row>
    <row r="1377" spans="1:21" ht="42.75" x14ac:dyDescent="0.45">
      <c r="A1377" s="11">
        <v>1375</v>
      </c>
      <c r="B1377" s="16" t="s">
        <v>1376</v>
      </c>
      <c r="C1377" s="16" t="s">
        <v>5485</v>
      </c>
      <c r="D1377" s="23">
        <v>4000</v>
      </c>
      <c r="E1377" s="23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7">
        <f t="shared" si="105"/>
        <v>42749.857858796291</v>
      </c>
      <c r="K1377" s="11">
        <v>1481852119</v>
      </c>
      <c r="L1377" s="17">
        <f t="shared" si="106"/>
        <v>42719.857858796291</v>
      </c>
      <c r="M1377" s="21">
        <f t="shared" si="107"/>
        <v>30</v>
      </c>
      <c r="N1377" s="11" t="b">
        <v>0</v>
      </c>
      <c r="O1377" s="11">
        <v>109</v>
      </c>
      <c r="P1377" s="11" t="b">
        <v>1</v>
      </c>
      <c r="Q1377" s="11" t="s">
        <v>8276</v>
      </c>
      <c r="R1377" s="18">
        <f t="shared" si="108"/>
        <v>1.7132499999999999</v>
      </c>
      <c r="S1377" s="19">
        <f t="shared" si="109"/>
        <v>62.871559633027523</v>
      </c>
      <c r="T1377" s="11" t="s">
        <v>8325</v>
      </c>
      <c r="U1377" s="11" t="s">
        <v>8326</v>
      </c>
    </row>
    <row r="1378" spans="1:21" ht="28.5" x14ac:dyDescent="0.45">
      <c r="A1378" s="11">
        <v>1376</v>
      </c>
      <c r="B1378" s="16" t="s">
        <v>1377</v>
      </c>
      <c r="C1378" s="16" t="s">
        <v>5486</v>
      </c>
      <c r="D1378" s="23">
        <v>3700</v>
      </c>
      <c r="E1378" s="23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7">
        <f t="shared" si="105"/>
        <v>42707.502384259256</v>
      </c>
      <c r="K1378" s="11">
        <v>1478189006</v>
      </c>
      <c r="L1378" s="17">
        <f t="shared" si="106"/>
        <v>42677.460717592585</v>
      </c>
      <c r="M1378" s="21">
        <f t="shared" si="107"/>
        <v>30.041666666671517</v>
      </c>
      <c r="N1378" s="11" t="b">
        <v>0</v>
      </c>
      <c r="O1378" s="11">
        <v>168</v>
      </c>
      <c r="P1378" s="11" t="b">
        <v>1</v>
      </c>
      <c r="Q1378" s="11" t="s">
        <v>8276</v>
      </c>
      <c r="R1378" s="18">
        <f t="shared" si="108"/>
        <v>2.5248648648648651</v>
      </c>
      <c r="S1378" s="19">
        <f t="shared" si="109"/>
        <v>55.607142857142854</v>
      </c>
      <c r="T1378" s="11" t="s">
        <v>8325</v>
      </c>
      <c r="U1378" s="11" t="s">
        <v>8326</v>
      </c>
    </row>
    <row r="1379" spans="1:21" ht="42.75" x14ac:dyDescent="0.45">
      <c r="A1379" s="11">
        <v>1377</v>
      </c>
      <c r="B1379" s="16" t="s">
        <v>1378</v>
      </c>
      <c r="C1379" s="16" t="s">
        <v>5487</v>
      </c>
      <c r="D1379" s="23">
        <v>1300</v>
      </c>
      <c r="E1379" s="23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7">
        <f t="shared" si="105"/>
        <v>42768.96597222222</v>
      </c>
      <c r="K1379" s="11">
        <v>1484198170</v>
      </c>
      <c r="L1379" s="17">
        <f t="shared" si="106"/>
        <v>42747.01122685185</v>
      </c>
      <c r="M1379" s="21">
        <f t="shared" si="107"/>
        <v>21.954745370370802</v>
      </c>
      <c r="N1379" s="11" t="b">
        <v>0</v>
      </c>
      <c r="O1379" s="11">
        <v>31</v>
      </c>
      <c r="P1379" s="11" t="b">
        <v>1</v>
      </c>
      <c r="Q1379" s="11" t="s">
        <v>8276</v>
      </c>
      <c r="R1379" s="18">
        <f t="shared" si="108"/>
        <v>1.1615384615384616</v>
      </c>
      <c r="S1379" s="19">
        <f t="shared" si="109"/>
        <v>48.70967741935484</v>
      </c>
      <c r="T1379" s="11" t="s">
        <v>8325</v>
      </c>
      <c r="U1379" s="11" t="s">
        <v>8326</v>
      </c>
    </row>
    <row r="1380" spans="1:21" x14ac:dyDescent="0.45">
      <c r="A1380" s="11">
        <v>1378</v>
      </c>
      <c r="B1380" s="16" t="s">
        <v>1379</v>
      </c>
      <c r="C1380" s="16" t="s">
        <v>5488</v>
      </c>
      <c r="D1380" s="23">
        <v>2000</v>
      </c>
      <c r="E1380" s="23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7">
        <f t="shared" si="105"/>
        <v>42583.551041666666</v>
      </c>
      <c r="K1380" s="11">
        <v>1468779210</v>
      </c>
      <c r="L1380" s="17">
        <f t="shared" si="106"/>
        <v>42568.551041666666</v>
      </c>
      <c r="M1380" s="21">
        <f t="shared" si="107"/>
        <v>15</v>
      </c>
      <c r="N1380" s="11" t="b">
        <v>0</v>
      </c>
      <c r="O1380" s="11">
        <v>133</v>
      </c>
      <c r="P1380" s="11" t="b">
        <v>1</v>
      </c>
      <c r="Q1380" s="11" t="s">
        <v>8276</v>
      </c>
      <c r="R1380" s="18">
        <f t="shared" si="108"/>
        <v>2.0335000000000001</v>
      </c>
      <c r="S1380" s="19">
        <f t="shared" si="109"/>
        <v>30.578947368421051</v>
      </c>
      <c r="T1380" s="11" t="s">
        <v>8325</v>
      </c>
      <c r="U1380" s="11" t="s">
        <v>8326</v>
      </c>
    </row>
    <row r="1381" spans="1:21" ht="28.5" x14ac:dyDescent="0.45">
      <c r="A1381" s="11">
        <v>1379</v>
      </c>
      <c r="B1381" s="16" t="s">
        <v>1380</v>
      </c>
      <c r="C1381" s="16" t="s">
        <v>5489</v>
      </c>
      <c r="D1381" s="23">
        <v>10000</v>
      </c>
      <c r="E1381" s="23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7">
        <f t="shared" si="105"/>
        <v>42160.283287037033</v>
      </c>
      <c r="K1381" s="11">
        <v>1430912876</v>
      </c>
      <c r="L1381" s="17">
        <f t="shared" si="106"/>
        <v>42130.283287037033</v>
      </c>
      <c r="M1381" s="21">
        <f t="shared" si="107"/>
        <v>30</v>
      </c>
      <c r="N1381" s="11" t="b">
        <v>0</v>
      </c>
      <c r="O1381" s="11">
        <v>151</v>
      </c>
      <c r="P1381" s="11" t="b">
        <v>1</v>
      </c>
      <c r="Q1381" s="11" t="s">
        <v>8276</v>
      </c>
      <c r="R1381" s="18">
        <f t="shared" si="108"/>
        <v>1.1160000000000001</v>
      </c>
      <c r="S1381" s="19">
        <f t="shared" si="109"/>
        <v>73.907284768211923</v>
      </c>
      <c r="T1381" s="11" t="s">
        <v>8325</v>
      </c>
      <c r="U1381" s="11" t="s">
        <v>8326</v>
      </c>
    </row>
    <row r="1382" spans="1:21" ht="28.5" x14ac:dyDescent="0.45">
      <c r="A1382" s="11">
        <v>1380</v>
      </c>
      <c r="B1382" s="16" t="s">
        <v>1381</v>
      </c>
      <c r="C1382" s="16" t="s">
        <v>5490</v>
      </c>
      <c r="D1382" s="23">
        <v>25</v>
      </c>
      <c r="E1382" s="23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7">
        <f t="shared" si="105"/>
        <v>42163.874999999993</v>
      </c>
      <c r="K1382" s="11">
        <v>1431886706</v>
      </c>
      <c r="L1382" s="17">
        <f t="shared" si="106"/>
        <v>42141.554467592585</v>
      </c>
      <c r="M1382" s="21">
        <f t="shared" si="107"/>
        <v>22.320532407407882</v>
      </c>
      <c r="N1382" s="11" t="b">
        <v>0</v>
      </c>
      <c r="O1382" s="11">
        <v>5</v>
      </c>
      <c r="P1382" s="11" t="b">
        <v>1</v>
      </c>
      <c r="Q1382" s="11" t="s">
        <v>8276</v>
      </c>
      <c r="R1382" s="18">
        <f t="shared" si="108"/>
        <v>4.24</v>
      </c>
      <c r="S1382" s="19">
        <f t="shared" si="109"/>
        <v>21.2</v>
      </c>
      <c r="T1382" s="11" t="s">
        <v>8325</v>
      </c>
      <c r="U1382" s="11" t="s">
        <v>8326</v>
      </c>
    </row>
    <row r="1383" spans="1:21" ht="42.75" x14ac:dyDescent="0.45">
      <c r="A1383" s="11">
        <v>1381</v>
      </c>
      <c r="B1383" s="16" t="s">
        <v>1382</v>
      </c>
      <c r="C1383" s="16" t="s">
        <v>5491</v>
      </c>
      <c r="D1383" s="23">
        <v>5000</v>
      </c>
      <c r="E1383" s="23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7">
        <f t="shared" si="105"/>
        <v>42733.006076388883</v>
      </c>
      <c r="K1383" s="11">
        <v>1480396125</v>
      </c>
      <c r="L1383" s="17">
        <f t="shared" si="106"/>
        <v>42703.006076388883</v>
      </c>
      <c r="M1383" s="21">
        <f t="shared" si="107"/>
        <v>30</v>
      </c>
      <c r="N1383" s="11" t="b">
        <v>0</v>
      </c>
      <c r="O1383" s="11">
        <v>73</v>
      </c>
      <c r="P1383" s="11" t="b">
        <v>1</v>
      </c>
      <c r="Q1383" s="11" t="s">
        <v>8276</v>
      </c>
      <c r="R1383" s="18">
        <f t="shared" si="108"/>
        <v>1.071</v>
      </c>
      <c r="S1383" s="19">
        <f t="shared" si="109"/>
        <v>73.356164383561648</v>
      </c>
      <c r="T1383" s="11" t="s">
        <v>8325</v>
      </c>
      <c r="U1383" s="11" t="s">
        <v>8326</v>
      </c>
    </row>
    <row r="1384" spans="1:21" ht="42.75" x14ac:dyDescent="0.45">
      <c r="A1384" s="11">
        <v>1382</v>
      </c>
      <c r="B1384" s="16" t="s">
        <v>1383</v>
      </c>
      <c r="C1384" s="16" t="s">
        <v>5492</v>
      </c>
      <c r="D1384" s="23">
        <v>8000</v>
      </c>
      <c r="E1384" s="23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7">
        <f t="shared" si="105"/>
        <v>41400.591851851852</v>
      </c>
      <c r="K1384" s="11">
        <v>1365275536</v>
      </c>
      <c r="L1384" s="17">
        <f t="shared" si="106"/>
        <v>41370.591851851852</v>
      </c>
      <c r="M1384" s="21">
        <f t="shared" si="107"/>
        <v>30</v>
      </c>
      <c r="N1384" s="11" t="b">
        <v>0</v>
      </c>
      <c r="O1384" s="11">
        <v>148</v>
      </c>
      <c r="P1384" s="11" t="b">
        <v>1</v>
      </c>
      <c r="Q1384" s="11" t="s">
        <v>8276</v>
      </c>
      <c r="R1384" s="18">
        <f t="shared" si="108"/>
        <v>1.043625</v>
      </c>
      <c r="S1384" s="19">
        <f t="shared" si="109"/>
        <v>56.412162162162161</v>
      </c>
      <c r="T1384" s="11" t="s">
        <v>8325</v>
      </c>
      <c r="U1384" s="11" t="s">
        <v>8326</v>
      </c>
    </row>
    <row r="1385" spans="1:21" ht="42.75" x14ac:dyDescent="0.45">
      <c r="A1385" s="11">
        <v>1383</v>
      </c>
      <c r="B1385" s="16" t="s">
        <v>1384</v>
      </c>
      <c r="C1385" s="16" t="s">
        <v>5493</v>
      </c>
      <c r="D1385" s="23">
        <v>2200</v>
      </c>
      <c r="E1385" s="23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7">
        <f t="shared" si="105"/>
        <v>42726.866643518515</v>
      </c>
      <c r="K1385" s="11">
        <v>1480729678</v>
      </c>
      <c r="L1385" s="17">
        <f t="shared" si="106"/>
        <v>42706.866643518515</v>
      </c>
      <c r="M1385" s="21">
        <f t="shared" si="107"/>
        <v>20</v>
      </c>
      <c r="N1385" s="11" t="b">
        <v>0</v>
      </c>
      <c r="O1385" s="11">
        <v>93</v>
      </c>
      <c r="P1385" s="11" t="b">
        <v>1</v>
      </c>
      <c r="Q1385" s="11" t="s">
        <v>8276</v>
      </c>
      <c r="R1385" s="18">
        <f t="shared" si="108"/>
        <v>2.124090909090909</v>
      </c>
      <c r="S1385" s="19">
        <f t="shared" si="109"/>
        <v>50.247311827956992</v>
      </c>
      <c r="T1385" s="11" t="s">
        <v>8325</v>
      </c>
      <c r="U1385" s="11" t="s">
        <v>8326</v>
      </c>
    </row>
    <row r="1386" spans="1:21" ht="42.75" x14ac:dyDescent="0.45">
      <c r="A1386" s="11">
        <v>1384</v>
      </c>
      <c r="B1386" s="16" t="s">
        <v>1385</v>
      </c>
      <c r="C1386" s="16" t="s">
        <v>5494</v>
      </c>
      <c r="D1386" s="23">
        <v>3500</v>
      </c>
      <c r="E1386" s="23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7">
        <f t="shared" si="105"/>
        <v>42190.526874999996</v>
      </c>
      <c r="K1386" s="11">
        <v>1433525922</v>
      </c>
      <c r="L1386" s="17">
        <f t="shared" si="106"/>
        <v>42160.526874999996</v>
      </c>
      <c r="M1386" s="21">
        <f t="shared" si="107"/>
        <v>30</v>
      </c>
      <c r="N1386" s="11" t="b">
        <v>0</v>
      </c>
      <c r="O1386" s="11">
        <v>63</v>
      </c>
      <c r="P1386" s="11" t="b">
        <v>1</v>
      </c>
      <c r="Q1386" s="11" t="s">
        <v>8276</v>
      </c>
      <c r="R1386" s="18">
        <f t="shared" si="108"/>
        <v>1.2408571428571429</v>
      </c>
      <c r="S1386" s="19">
        <f t="shared" si="109"/>
        <v>68.936507936507937</v>
      </c>
      <c r="T1386" s="11" t="s">
        <v>8325</v>
      </c>
      <c r="U1386" s="11" t="s">
        <v>8326</v>
      </c>
    </row>
    <row r="1387" spans="1:21" ht="42.75" x14ac:dyDescent="0.45">
      <c r="A1387" s="11">
        <v>1385</v>
      </c>
      <c r="B1387" s="16" t="s">
        <v>1386</v>
      </c>
      <c r="C1387" s="16" t="s">
        <v>5495</v>
      </c>
      <c r="D1387" s="23">
        <v>8000</v>
      </c>
      <c r="E1387" s="23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7">
        <f t="shared" si="105"/>
        <v>42489.299305555549</v>
      </c>
      <c r="K1387" s="11">
        <v>1457109121</v>
      </c>
      <c r="L1387" s="17">
        <f t="shared" si="106"/>
        <v>42433.480567129627</v>
      </c>
      <c r="M1387" s="21">
        <f t="shared" si="107"/>
        <v>55.818738425921765</v>
      </c>
      <c r="N1387" s="11" t="b">
        <v>0</v>
      </c>
      <c r="O1387" s="11">
        <v>134</v>
      </c>
      <c r="P1387" s="11" t="b">
        <v>1</v>
      </c>
      <c r="Q1387" s="11" t="s">
        <v>8276</v>
      </c>
      <c r="R1387" s="18">
        <f t="shared" si="108"/>
        <v>1.10406125</v>
      </c>
      <c r="S1387" s="19">
        <f t="shared" si="109"/>
        <v>65.914104477611943</v>
      </c>
      <c r="T1387" s="11" t="s">
        <v>8325</v>
      </c>
      <c r="U1387" s="11" t="s">
        <v>8326</v>
      </c>
    </row>
    <row r="1388" spans="1:21" ht="28.5" x14ac:dyDescent="0.45">
      <c r="A1388" s="11">
        <v>1386</v>
      </c>
      <c r="B1388" s="16" t="s">
        <v>1387</v>
      </c>
      <c r="C1388" s="16" t="s">
        <v>5496</v>
      </c>
      <c r="D1388" s="23">
        <v>400</v>
      </c>
      <c r="E1388" s="23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7">
        <f t="shared" si="105"/>
        <v>42214.438530092586</v>
      </c>
      <c r="K1388" s="11">
        <v>1435591889</v>
      </c>
      <c r="L1388" s="17">
        <f t="shared" si="106"/>
        <v>42184.438530092586</v>
      </c>
      <c r="M1388" s="21">
        <f t="shared" si="107"/>
        <v>30</v>
      </c>
      <c r="N1388" s="11" t="b">
        <v>0</v>
      </c>
      <c r="O1388" s="11">
        <v>14</v>
      </c>
      <c r="P1388" s="11" t="b">
        <v>1</v>
      </c>
      <c r="Q1388" s="11" t="s">
        <v>8276</v>
      </c>
      <c r="R1388" s="18">
        <f t="shared" si="108"/>
        <v>2.1875</v>
      </c>
      <c r="S1388" s="19">
        <f t="shared" si="109"/>
        <v>62.5</v>
      </c>
      <c r="T1388" s="11" t="s">
        <v>8325</v>
      </c>
      <c r="U1388" s="11" t="s">
        <v>8326</v>
      </c>
    </row>
    <row r="1389" spans="1:21" ht="42.75" x14ac:dyDescent="0.45">
      <c r="A1389" s="11">
        <v>1387</v>
      </c>
      <c r="B1389" s="16" t="s">
        <v>1388</v>
      </c>
      <c r="C1389" s="16" t="s">
        <v>5497</v>
      </c>
      <c r="D1389" s="23">
        <v>4000</v>
      </c>
      <c r="E1389" s="23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7">
        <f t="shared" si="105"/>
        <v>42157.979166666664</v>
      </c>
      <c r="K1389" s="11">
        <v>1430604395</v>
      </c>
      <c r="L1389" s="17">
        <f t="shared" si="106"/>
        <v>42126.712905092594</v>
      </c>
      <c r="M1389" s="21">
        <f t="shared" si="107"/>
        <v>31.266261574070086</v>
      </c>
      <c r="N1389" s="11" t="b">
        <v>0</v>
      </c>
      <c r="O1389" s="11">
        <v>78</v>
      </c>
      <c r="P1389" s="11" t="b">
        <v>1</v>
      </c>
      <c r="Q1389" s="11" t="s">
        <v>8276</v>
      </c>
      <c r="R1389" s="18">
        <f t="shared" si="108"/>
        <v>1.36625</v>
      </c>
      <c r="S1389" s="19">
        <f t="shared" si="109"/>
        <v>70.064102564102569</v>
      </c>
      <c r="T1389" s="11" t="s">
        <v>8325</v>
      </c>
      <c r="U1389" s="11" t="s">
        <v>8326</v>
      </c>
    </row>
    <row r="1390" spans="1:21" ht="42.75" x14ac:dyDescent="0.45">
      <c r="A1390" s="11">
        <v>1388</v>
      </c>
      <c r="B1390" s="16" t="s">
        <v>1389</v>
      </c>
      <c r="C1390" s="16" t="s">
        <v>5498</v>
      </c>
      <c r="D1390" s="23">
        <v>5000</v>
      </c>
      <c r="E1390" s="23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7">
        <f t="shared" si="105"/>
        <v>42660.468055555553</v>
      </c>
      <c r="K1390" s="11">
        <v>1474469117</v>
      </c>
      <c r="L1390" s="17">
        <f t="shared" si="106"/>
        <v>42634.406446759262</v>
      </c>
      <c r="M1390" s="21">
        <f t="shared" si="107"/>
        <v>26.061608796291694</v>
      </c>
      <c r="N1390" s="11" t="b">
        <v>0</v>
      </c>
      <c r="O1390" s="11">
        <v>112</v>
      </c>
      <c r="P1390" s="11" t="b">
        <v>1</v>
      </c>
      <c r="Q1390" s="11" t="s">
        <v>8276</v>
      </c>
      <c r="R1390" s="18">
        <f t="shared" si="108"/>
        <v>1.348074</v>
      </c>
      <c r="S1390" s="19">
        <f t="shared" si="109"/>
        <v>60.181874999999998</v>
      </c>
      <c r="T1390" s="11" t="s">
        <v>8325</v>
      </c>
      <c r="U1390" s="11" t="s">
        <v>8326</v>
      </c>
    </row>
    <row r="1391" spans="1:21" ht="28.5" x14ac:dyDescent="0.45">
      <c r="A1391" s="11">
        <v>1389</v>
      </c>
      <c r="B1391" s="16" t="s">
        <v>1390</v>
      </c>
      <c r="C1391" s="16" t="s">
        <v>5499</v>
      </c>
      <c r="D1391" s="23">
        <v>500</v>
      </c>
      <c r="E1391" s="23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7">
        <f t="shared" si="105"/>
        <v>42595.272650462961</v>
      </c>
      <c r="K1391" s="11">
        <v>1468495957</v>
      </c>
      <c r="L1391" s="17">
        <f t="shared" si="106"/>
        <v>42565.272650462961</v>
      </c>
      <c r="M1391" s="21">
        <f t="shared" si="107"/>
        <v>30</v>
      </c>
      <c r="N1391" s="11" t="b">
        <v>0</v>
      </c>
      <c r="O1391" s="11">
        <v>34</v>
      </c>
      <c r="P1391" s="11" t="b">
        <v>1</v>
      </c>
      <c r="Q1391" s="11" t="s">
        <v>8276</v>
      </c>
      <c r="R1391" s="18">
        <f t="shared" si="108"/>
        <v>1.454</v>
      </c>
      <c r="S1391" s="19">
        <f t="shared" si="109"/>
        <v>21.382352941176471</v>
      </c>
      <c r="T1391" s="11" t="s">
        <v>8325</v>
      </c>
      <c r="U1391" s="11" t="s">
        <v>8326</v>
      </c>
    </row>
    <row r="1392" spans="1:21" ht="42.75" x14ac:dyDescent="0.45">
      <c r="A1392" s="11">
        <v>1390</v>
      </c>
      <c r="B1392" s="16" t="s">
        <v>1391</v>
      </c>
      <c r="C1392" s="16" t="s">
        <v>5500</v>
      </c>
      <c r="D1392" s="23">
        <v>2800</v>
      </c>
      <c r="E1392" s="23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7">
        <f t="shared" si="105"/>
        <v>42121.508333333331</v>
      </c>
      <c r="K1392" s="11">
        <v>1427224606</v>
      </c>
      <c r="L1392" s="17">
        <f t="shared" si="106"/>
        <v>42087.594976851855</v>
      </c>
      <c r="M1392" s="21">
        <f t="shared" si="107"/>
        <v>33.913356481476512</v>
      </c>
      <c r="N1392" s="11" t="b">
        <v>0</v>
      </c>
      <c r="O1392" s="11">
        <v>19</v>
      </c>
      <c r="P1392" s="11" t="b">
        <v>1</v>
      </c>
      <c r="Q1392" s="11" t="s">
        <v>8276</v>
      </c>
      <c r="R1392" s="18">
        <f t="shared" si="108"/>
        <v>1.0910714285714285</v>
      </c>
      <c r="S1392" s="19">
        <f t="shared" si="109"/>
        <v>160.78947368421052</v>
      </c>
      <c r="T1392" s="11" t="s">
        <v>8325</v>
      </c>
      <c r="U1392" s="11" t="s">
        <v>8326</v>
      </c>
    </row>
    <row r="1393" spans="1:21" ht="42.75" x14ac:dyDescent="0.45">
      <c r="A1393" s="11">
        <v>1391</v>
      </c>
      <c r="B1393" s="16" t="s">
        <v>1392</v>
      </c>
      <c r="C1393" s="16" t="s">
        <v>5501</v>
      </c>
      <c r="D1393" s="23">
        <v>500</v>
      </c>
      <c r="E1393" s="23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7">
        <f t="shared" si="105"/>
        <v>42237.999305555553</v>
      </c>
      <c r="K1393" s="11">
        <v>1436369818</v>
      </c>
      <c r="L1393" s="17">
        <f t="shared" si="106"/>
        <v>42193.442337962959</v>
      </c>
      <c r="M1393" s="21">
        <f t="shared" si="107"/>
        <v>44.556967592594447</v>
      </c>
      <c r="N1393" s="11" t="b">
        <v>0</v>
      </c>
      <c r="O1393" s="11">
        <v>13</v>
      </c>
      <c r="P1393" s="11" t="b">
        <v>1</v>
      </c>
      <c r="Q1393" s="11" t="s">
        <v>8276</v>
      </c>
      <c r="R1393" s="18">
        <f t="shared" si="108"/>
        <v>1.1020000000000001</v>
      </c>
      <c r="S1393" s="19">
        <f t="shared" si="109"/>
        <v>42.384615384615387</v>
      </c>
      <c r="T1393" s="11" t="s">
        <v>8325</v>
      </c>
      <c r="U1393" s="11" t="s">
        <v>8326</v>
      </c>
    </row>
    <row r="1394" spans="1:21" ht="42.75" x14ac:dyDescent="0.45">
      <c r="A1394" s="11">
        <v>1392</v>
      </c>
      <c r="B1394" s="16" t="s">
        <v>1393</v>
      </c>
      <c r="C1394" s="16" t="s">
        <v>5502</v>
      </c>
      <c r="D1394" s="23">
        <v>2500</v>
      </c>
      <c r="E1394" s="23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7">
        <f t="shared" si="105"/>
        <v>42431.946597222217</v>
      </c>
      <c r="K1394" s="11">
        <v>1454298186</v>
      </c>
      <c r="L1394" s="17">
        <f t="shared" si="106"/>
        <v>42400.946597222217</v>
      </c>
      <c r="M1394" s="21">
        <f t="shared" si="107"/>
        <v>31</v>
      </c>
      <c r="N1394" s="11" t="b">
        <v>0</v>
      </c>
      <c r="O1394" s="11">
        <v>104</v>
      </c>
      <c r="P1394" s="11" t="b">
        <v>1</v>
      </c>
      <c r="Q1394" s="11" t="s">
        <v>8276</v>
      </c>
      <c r="R1394" s="18">
        <f t="shared" si="108"/>
        <v>1.1364000000000001</v>
      </c>
      <c r="S1394" s="19">
        <f t="shared" si="109"/>
        <v>27.317307692307693</v>
      </c>
      <c r="T1394" s="11" t="s">
        <v>8325</v>
      </c>
      <c r="U1394" s="11" t="s">
        <v>8326</v>
      </c>
    </row>
    <row r="1395" spans="1:21" x14ac:dyDescent="0.45">
      <c r="A1395" s="11">
        <v>1393</v>
      </c>
      <c r="B1395" s="16" t="s">
        <v>1394</v>
      </c>
      <c r="C1395" s="16" t="s">
        <v>5503</v>
      </c>
      <c r="D1395" s="23">
        <v>10000</v>
      </c>
      <c r="E1395" s="23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7">
        <f t="shared" si="105"/>
        <v>42583.473645833328</v>
      </c>
      <c r="K1395" s="11">
        <v>1467476523</v>
      </c>
      <c r="L1395" s="17">
        <f t="shared" si="106"/>
        <v>42553.473645833328</v>
      </c>
      <c r="M1395" s="21">
        <f t="shared" si="107"/>
        <v>30</v>
      </c>
      <c r="N1395" s="11" t="b">
        <v>0</v>
      </c>
      <c r="O1395" s="11">
        <v>52</v>
      </c>
      <c r="P1395" s="11" t="b">
        <v>1</v>
      </c>
      <c r="Q1395" s="11" t="s">
        <v>8276</v>
      </c>
      <c r="R1395" s="18">
        <f t="shared" si="108"/>
        <v>1.0235000000000001</v>
      </c>
      <c r="S1395" s="19">
        <f t="shared" si="109"/>
        <v>196.82692307692307</v>
      </c>
      <c r="T1395" s="11" t="s">
        <v>8325</v>
      </c>
      <c r="U1395" s="11" t="s">
        <v>8326</v>
      </c>
    </row>
    <row r="1396" spans="1:21" ht="42.75" x14ac:dyDescent="0.45">
      <c r="A1396" s="11">
        <v>1394</v>
      </c>
      <c r="B1396" s="16" t="s">
        <v>1395</v>
      </c>
      <c r="C1396" s="16" t="s">
        <v>5504</v>
      </c>
      <c r="D1396" s="23">
        <v>750</v>
      </c>
      <c r="E1396" s="23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7">
        <f t="shared" si="105"/>
        <v>42794.916666666664</v>
      </c>
      <c r="K1396" s="11">
        <v>1484623726</v>
      </c>
      <c r="L1396" s="17">
        <f t="shared" si="106"/>
        <v>42751.936643518515</v>
      </c>
      <c r="M1396" s="21">
        <f t="shared" si="107"/>
        <v>42.980023148149485</v>
      </c>
      <c r="N1396" s="11" t="b">
        <v>0</v>
      </c>
      <c r="O1396" s="11">
        <v>17</v>
      </c>
      <c r="P1396" s="11" t="b">
        <v>1</v>
      </c>
      <c r="Q1396" s="11" t="s">
        <v>8276</v>
      </c>
      <c r="R1396" s="18">
        <f t="shared" si="108"/>
        <v>1.2213333333333334</v>
      </c>
      <c r="S1396" s="19">
        <f t="shared" si="109"/>
        <v>53.882352941176471</v>
      </c>
      <c r="T1396" s="11" t="s">
        <v>8325</v>
      </c>
      <c r="U1396" s="11" t="s">
        <v>8326</v>
      </c>
    </row>
    <row r="1397" spans="1:21" x14ac:dyDescent="0.45">
      <c r="A1397" s="11">
        <v>1395</v>
      </c>
      <c r="B1397" s="16" t="s">
        <v>1396</v>
      </c>
      <c r="C1397" s="16" t="s">
        <v>5505</v>
      </c>
      <c r="D1397" s="23">
        <v>3500</v>
      </c>
      <c r="E1397" s="23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7">
        <f t="shared" si="105"/>
        <v>42749.700011574074</v>
      </c>
      <c r="K1397" s="11">
        <v>1481838481</v>
      </c>
      <c r="L1397" s="17">
        <f t="shared" si="106"/>
        <v>42719.700011574074</v>
      </c>
      <c r="M1397" s="21">
        <f t="shared" si="107"/>
        <v>30</v>
      </c>
      <c r="N1397" s="11" t="b">
        <v>0</v>
      </c>
      <c r="O1397" s="11">
        <v>82</v>
      </c>
      <c r="P1397" s="11" t="b">
        <v>1</v>
      </c>
      <c r="Q1397" s="11" t="s">
        <v>8276</v>
      </c>
      <c r="R1397" s="18">
        <f t="shared" si="108"/>
        <v>1.1188571428571428</v>
      </c>
      <c r="S1397" s="19">
        <f t="shared" si="109"/>
        <v>47.756097560975611</v>
      </c>
      <c r="T1397" s="11" t="s">
        <v>8325</v>
      </c>
      <c r="U1397" s="11" t="s">
        <v>8326</v>
      </c>
    </row>
    <row r="1398" spans="1:21" ht="42.75" x14ac:dyDescent="0.45">
      <c r="A1398" s="11">
        <v>1396</v>
      </c>
      <c r="B1398" s="16" t="s">
        <v>1397</v>
      </c>
      <c r="C1398" s="16" t="s">
        <v>5506</v>
      </c>
      <c r="D1398" s="23">
        <v>6000</v>
      </c>
      <c r="E1398" s="23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7">
        <f t="shared" si="105"/>
        <v>42048.790300925924</v>
      </c>
      <c r="K1398" s="11">
        <v>1421279882</v>
      </c>
      <c r="L1398" s="17">
        <f t="shared" si="106"/>
        <v>42018.790300925924</v>
      </c>
      <c r="M1398" s="21">
        <f t="shared" si="107"/>
        <v>30</v>
      </c>
      <c r="N1398" s="11" t="b">
        <v>0</v>
      </c>
      <c r="O1398" s="11">
        <v>73</v>
      </c>
      <c r="P1398" s="11" t="b">
        <v>1</v>
      </c>
      <c r="Q1398" s="11" t="s">
        <v>8276</v>
      </c>
      <c r="R1398" s="18">
        <f t="shared" si="108"/>
        <v>1.073</v>
      </c>
      <c r="S1398" s="19">
        <f t="shared" si="109"/>
        <v>88.191780821917803</v>
      </c>
      <c r="T1398" s="11" t="s">
        <v>8325</v>
      </c>
      <c r="U1398" s="11" t="s">
        <v>8326</v>
      </c>
    </row>
    <row r="1399" spans="1:21" ht="42.75" x14ac:dyDescent="0.45">
      <c r="A1399" s="11">
        <v>1397</v>
      </c>
      <c r="B1399" s="16" t="s">
        <v>1398</v>
      </c>
      <c r="C1399" s="16" t="s">
        <v>5507</v>
      </c>
      <c r="D1399" s="23">
        <v>10000</v>
      </c>
      <c r="E1399" s="23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7">
        <f t="shared" si="105"/>
        <v>42670.679861111108</v>
      </c>
      <c r="K1399" s="11">
        <v>1475013710</v>
      </c>
      <c r="L1399" s="17">
        <f t="shared" si="106"/>
        <v>42640.709606481476</v>
      </c>
      <c r="M1399" s="21">
        <f t="shared" si="107"/>
        <v>29.970254629632109</v>
      </c>
      <c r="N1399" s="11" t="b">
        <v>0</v>
      </c>
      <c r="O1399" s="11">
        <v>158</v>
      </c>
      <c r="P1399" s="11" t="b">
        <v>1</v>
      </c>
      <c r="Q1399" s="11" t="s">
        <v>8276</v>
      </c>
      <c r="R1399" s="18">
        <f t="shared" si="108"/>
        <v>1.1385000000000001</v>
      </c>
      <c r="S1399" s="19">
        <f t="shared" si="109"/>
        <v>72.056962025316452</v>
      </c>
      <c r="T1399" s="11" t="s">
        <v>8325</v>
      </c>
      <c r="U1399" s="11" t="s">
        <v>8326</v>
      </c>
    </row>
    <row r="1400" spans="1:21" ht="42.75" x14ac:dyDescent="0.45">
      <c r="A1400" s="11">
        <v>1398</v>
      </c>
      <c r="B1400" s="16" t="s">
        <v>1399</v>
      </c>
      <c r="C1400" s="16" t="s">
        <v>5508</v>
      </c>
      <c r="D1400" s="23">
        <v>4400</v>
      </c>
      <c r="E1400" s="23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7">
        <f t="shared" si="105"/>
        <v>42556.665902777771</v>
      </c>
      <c r="K1400" s="11">
        <v>1465160334</v>
      </c>
      <c r="L1400" s="17">
        <f t="shared" si="106"/>
        <v>42526.665902777771</v>
      </c>
      <c r="M1400" s="21">
        <f t="shared" si="107"/>
        <v>30</v>
      </c>
      <c r="N1400" s="11" t="b">
        <v>0</v>
      </c>
      <c r="O1400" s="11">
        <v>65</v>
      </c>
      <c r="P1400" s="11" t="b">
        <v>1</v>
      </c>
      <c r="Q1400" s="11" t="s">
        <v>8276</v>
      </c>
      <c r="R1400" s="18">
        <f t="shared" si="108"/>
        <v>1.0968181818181819</v>
      </c>
      <c r="S1400" s="19">
        <f t="shared" si="109"/>
        <v>74.246153846153845</v>
      </c>
      <c r="T1400" s="11" t="s">
        <v>8325</v>
      </c>
      <c r="U1400" s="11" t="s">
        <v>8326</v>
      </c>
    </row>
    <row r="1401" spans="1:21" ht="42.75" x14ac:dyDescent="0.45">
      <c r="A1401" s="11">
        <v>1399</v>
      </c>
      <c r="B1401" s="16" t="s">
        <v>1400</v>
      </c>
      <c r="C1401" s="16" t="s">
        <v>5509</v>
      </c>
      <c r="D1401" s="23">
        <v>9000</v>
      </c>
      <c r="E1401" s="23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7">
        <f t="shared" si="105"/>
        <v>41918.795983796292</v>
      </c>
      <c r="K1401" s="11">
        <v>1410048373</v>
      </c>
      <c r="L1401" s="17">
        <f t="shared" si="106"/>
        <v>41888.795983796292</v>
      </c>
      <c r="M1401" s="21">
        <f t="shared" si="107"/>
        <v>30</v>
      </c>
      <c r="N1401" s="11" t="b">
        <v>0</v>
      </c>
      <c r="O1401" s="11">
        <v>184</v>
      </c>
      <c r="P1401" s="11" t="b">
        <v>1</v>
      </c>
      <c r="Q1401" s="11" t="s">
        <v>8276</v>
      </c>
      <c r="R1401" s="18">
        <f t="shared" si="108"/>
        <v>1.2614444444444444</v>
      </c>
      <c r="S1401" s="19">
        <f t="shared" si="109"/>
        <v>61.701086956521742</v>
      </c>
      <c r="T1401" s="11" t="s">
        <v>8325</v>
      </c>
      <c r="U1401" s="11" t="s">
        <v>8326</v>
      </c>
    </row>
    <row r="1402" spans="1:21" ht="42.75" x14ac:dyDescent="0.45">
      <c r="A1402" s="11">
        <v>1400</v>
      </c>
      <c r="B1402" s="16" t="s">
        <v>1401</v>
      </c>
      <c r="C1402" s="16" t="s">
        <v>5510</v>
      </c>
      <c r="D1402" s="23">
        <v>350</v>
      </c>
      <c r="E1402" s="23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7">
        <f t="shared" si="105"/>
        <v>42533.020833333336</v>
      </c>
      <c r="K1402" s="11">
        <v>1462695073</v>
      </c>
      <c r="L1402" s="17">
        <f t="shared" si="106"/>
        <v>42498.132789351854</v>
      </c>
      <c r="M1402" s="21">
        <f t="shared" si="107"/>
        <v>34.888043981482042</v>
      </c>
      <c r="N1402" s="11" t="b">
        <v>0</v>
      </c>
      <c r="O1402" s="11">
        <v>34</v>
      </c>
      <c r="P1402" s="11" t="b">
        <v>1</v>
      </c>
      <c r="Q1402" s="11" t="s">
        <v>8276</v>
      </c>
      <c r="R1402" s="18">
        <f t="shared" si="108"/>
        <v>1.6742857142857144</v>
      </c>
      <c r="S1402" s="19">
        <f t="shared" si="109"/>
        <v>17.235294117647058</v>
      </c>
      <c r="T1402" s="11" t="s">
        <v>8325</v>
      </c>
      <c r="U1402" s="11" t="s">
        <v>8326</v>
      </c>
    </row>
    <row r="1403" spans="1:21" ht="42.75" x14ac:dyDescent="0.45">
      <c r="A1403" s="11">
        <v>1401</v>
      </c>
      <c r="B1403" s="16" t="s">
        <v>1402</v>
      </c>
      <c r="C1403" s="16" t="s">
        <v>5511</v>
      </c>
      <c r="D1403" s="23">
        <v>2500</v>
      </c>
      <c r="E1403" s="23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7">
        <f t="shared" si="105"/>
        <v>41420.787893518514</v>
      </c>
      <c r="K1403" s="11">
        <v>1367798074</v>
      </c>
      <c r="L1403" s="17">
        <f t="shared" si="106"/>
        <v>41399.787893518514</v>
      </c>
      <c r="M1403" s="21">
        <f t="shared" si="107"/>
        <v>21</v>
      </c>
      <c r="N1403" s="11" t="b">
        <v>0</v>
      </c>
      <c r="O1403" s="11">
        <v>240</v>
      </c>
      <c r="P1403" s="11" t="b">
        <v>1</v>
      </c>
      <c r="Q1403" s="11" t="s">
        <v>8276</v>
      </c>
      <c r="R1403" s="18">
        <f t="shared" si="108"/>
        <v>4.9652000000000003</v>
      </c>
      <c r="S1403" s="19">
        <f t="shared" si="109"/>
        <v>51.720833333333331</v>
      </c>
      <c r="T1403" s="11" t="s">
        <v>8325</v>
      </c>
      <c r="U1403" s="11" t="s">
        <v>8326</v>
      </c>
    </row>
    <row r="1404" spans="1:21" ht="42.75" x14ac:dyDescent="0.45">
      <c r="A1404" s="11">
        <v>1402</v>
      </c>
      <c r="B1404" s="16" t="s">
        <v>1403</v>
      </c>
      <c r="C1404" s="16" t="s">
        <v>5512</v>
      </c>
      <c r="D1404" s="23">
        <v>2500</v>
      </c>
      <c r="E1404" s="23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7">
        <f t="shared" si="105"/>
        <v>42124.803368055553</v>
      </c>
      <c r="K1404" s="11">
        <v>1425259011</v>
      </c>
      <c r="L1404" s="17">
        <f t="shared" si="106"/>
        <v>42064.845034722217</v>
      </c>
      <c r="M1404" s="21">
        <f t="shared" si="107"/>
        <v>59.958333333335759</v>
      </c>
      <c r="N1404" s="11" t="b">
        <v>0</v>
      </c>
      <c r="O1404" s="11">
        <v>113</v>
      </c>
      <c r="P1404" s="11" t="b">
        <v>1</v>
      </c>
      <c r="Q1404" s="11" t="s">
        <v>8276</v>
      </c>
      <c r="R1404" s="18">
        <f t="shared" si="108"/>
        <v>1.0915999999999999</v>
      </c>
      <c r="S1404" s="19">
        <f t="shared" si="109"/>
        <v>24.150442477876105</v>
      </c>
      <c r="T1404" s="11" t="s">
        <v>8325</v>
      </c>
      <c r="U1404" s="11" t="s">
        <v>8326</v>
      </c>
    </row>
    <row r="1405" spans="1:21" ht="42.75" x14ac:dyDescent="0.45">
      <c r="A1405" s="11">
        <v>1403</v>
      </c>
      <c r="B1405" s="16" t="s">
        <v>1404</v>
      </c>
      <c r="C1405" s="16" t="s">
        <v>5513</v>
      </c>
      <c r="D1405" s="23">
        <v>4000</v>
      </c>
      <c r="E1405" s="23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7">
        <f t="shared" si="105"/>
        <v>41480.854571759257</v>
      </c>
      <c r="K1405" s="11">
        <v>1372210235</v>
      </c>
      <c r="L1405" s="17">
        <f t="shared" si="106"/>
        <v>41450.854571759257</v>
      </c>
      <c r="M1405" s="21">
        <f t="shared" si="107"/>
        <v>30</v>
      </c>
      <c r="N1405" s="11" t="b">
        <v>0</v>
      </c>
      <c r="O1405" s="11">
        <v>66</v>
      </c>
      <c r="P1405" s="11" t="b">
        <v>1</v>
      </c>
      <c r="Q1405" s="11" t="s">
        <v>8276</v>
      </c>
      <c r="R1405" s="18">
        <f t="shared" si="108"/>
        <v>1.0257499999999999</v>
      </c>
      <c r="S1405" s="19">
        <f t="shared" si="109"/>
        <v>62.166666666666664</v>
      </c>
      <c r="T1405" s="11" t="s">
        <v>8325</v>
      </c>
      <c r="U1405" s="11" t="s">
        <v>8326</v>
      </c>
    </row>
    <row r="1406" spans="1:21" ht="42.75" x14ac:dyDescent="0.45">
      <c r="A1406" s="11">
        <v>1404</v>
      </c>
      <c r="B1406" s="16" t="s">
        <v>1405</v>
      </c>
      <c r="C1406" s="16" t="s">
        <v>5514</v>
      </c>
      <c r="D1406" s="23">
        <v>14500</v>
      </c>
      <c r="E1406" s="23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7">
        <f t="shared" si="105"/>
        <v>42057.30190972222</v>
      </c>
      <c r="K1406" s="11">
        <v>1422447285</v>
      </c>
      <c r="L1406" s="17">
        <f t="shared" si="106"/>
        <v>42032.30190972222</v>
      </c>
      <c r="M1406" s="21">
        <f t="shared" si="107"/>
        <v>25</v>
      </c>
      <c r="N1406" s="11" t="b">
        <v>1</v>
      </c>
      <c r="O1406" s="11">
        <v>5</v>
      </c>
      <c r="P1406" s="11" t="b">
        <v>0</v>
      </c>
      <c r="Q1406" s="11" t="s">
        <v>8287</v>
      </c>
      <c r="R1406" s="18">
        <f t="shared" si="108"/>
        <v>1.6620689655172414E-2</v>
      </c>
      <c r="S1406" s="19">
        <f t="shared" si="109"/>
        <v>48.2</v>
      </c>
      <c r="T1406" s="11" t="s">
        <v>8322</v>
      </c>
      <c r="U1406" s="11" t="s">
        <v>8341</v>
      </c>
    </row>
    <row r="1407" spans="1:21" ht="28.5" x14ac:dyDescent="0.45">
      <c r="A1407" s="11">
        <v>1405</v>
      </c>
      <c r="B1407" s="16" t="s">
        <v>1406</v>
      </c>
      <c r="C1407" s="16" t="s">
        <v>5515</v>
      </c>
      <c r="D1407" s="23">
        <v>25000</v>
      </c>
      <c r="E1407" s="23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7">
        <f t="shared" si="105"/>
        <v>41971.51390046296</v>
      </c>
      <c r="K1407" s="11">
        <v>1414599601</v>
      </c>
      <c r="L1407" s="17">
        <f t="shared" si="106"/>
        <v>41941.472233796296</v>
      </c>
      <c r="M1407" s="21">
        <f t="shared" si="107"/>
        <v>30.041666666664241</v>
      </c>
      <c r="N1407" s="11" t="b">
        <v>1</v>
      </c>
      <c r="O1407" s="11">
        <v>17</v>
      </c>
      <c r="P1407" s="11" t="b">
        <v>0</v>
      </c>
      <c r="Q1407" s="11" t="s">
        <v>8287</v>
      </c>
      <c r="R1407" s="18">
        <f t="shared" si="108"/>
        <v>4.1999999999999997E-3</v>
      </c>
      <c r="S1407" s="19">
        <f t="shared" si="109"/>
        <v>6.1764705882352944</v>
      </c>
      <c r="T1407" s="11" t="s">
        <v>8322</v>
      </c>
      <c r="U1407" s="11" t="s">
        <v>8341</v>
      </c>
    </row>
    <row r="1408" spans="1:21" x14ac:dyDescent="0.45">
      <c r="A1408" s="11">
        <v>1406</v>
      </c>
      <c r="B1408" s="16" t="s">
        <v>1407</v>
      </c>
      <c r="C1408" s="16" t="s">
        <v>5516</v>
      </c>
      <c r="D1408" s="23">
        <v>12000</v>
      </c>
      <c r="E1408" s="23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7">
        <f t="shared" si="105"/>
        <v>42350.208333333336</v>
      </c>
      <c r="K1408" s="11">
        <v>1445336607</v>
      </c>
      <c r="L1408" s="17">
        <f t="shared" si="106"/>
        <v>42297.224618055552</v>
      </c>
      <c r="M1408" s="21">
        <f t="shared" si="107"/>
        <v>52.983715277783631</v>
      </c>
      <c r="N1408" s="11" t="b">
        <v>0</v>
      </c>
      <c r="O1408" s="11">
        <v>3</v>
      </c>
      <c r="P1408" s="11" t="b">
        <v>0</v>
      </c>
      <c r="Q1408" s="11" t="s">
        <v>8287</v>
      </c>
      <c r="R1408" s="18">
        <f t="shared" si="108"/>
        <v>1.25E-3</v>
      </c>
      <c r="S1408" s="19">
        <f t="shared" si="109"/>
        <v>5</v>
      </c>
      <c r="T1408" s="11" t="s">
        <v>8322</v>
      </c>
      <c r="U1408" s="11" t="s">
        <v>8341</v>
      </c>
    </row>
    <row r="1409" spans="1:21" ht="42.75" x14ac:dyDescent="0.45">
      <c r="A1409" s="11">
        <v>1407</v>
      </c>
      <c r="B1409" s="16" t="s">
        <v>1408</v>
      </c>
      <c r="C1409" s="16" t="s">
        <v>5517</v>
      </c>
      <c r="D1409" s="23">
        <v>3000</v>
      </c>
      <c r="E1409" s="23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7">
        <f t="shared" si="105"/>
        <v>41863.32844907407</v>
      </c>
      <c r="K1409" s="11">
        <v>1405687978</v>
      </c>
      <c r="L1409" s="17">
        <f t="shared" si="106"/>
        <v>41838.32844907407</v>
      </c>
      <c r="M1409" s="21">
        <f t="shared" si="107"/>
        <v>25</v>
      </c>
      <c r="N1409" s="11" t="b">
        <v>0</v>
      </c>
      <c r="O1409" s="11">
        <v>2</v>
      </c>
      <c r="P1409" s="11" t="b">
        <v>0</v>
      </c>
      <c r="Q1409" s="11" t="s">
        <v>8287</v>
      </c>
      <c r="R1409" s="18">
        <f t="shared" si="108"/>
        <v>5.0000000000000001E-3</v>
      </c>
      <c r="S1409" s="19">
        <f t="shared" si="109"/>
        <v>7.5</v>
      </c>
      <c r="T1409" s="11" t="s">
        <v>8322</v>
      </c>
      <c r="U1409" s="11" t="s">
        <v>8341</v>
      </c>
    </row>
    <row r="1410" spans="1:21" ht="42.75" x14ac:dyDescent="0.45">
      <c r="A1410" s="11">
        <v>1408</v>
      </c>
      <c r="B1410" s="16" t="s">
        <v>1409</v>
      </c>
      <c r="C1410" s="16" t="s">
        <v>5518</v>
      </c>
      <c r="D1410" s="23">
        <v>1000</v>
      </c>
      <c r="E1410" s="23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7">
        <f t="shared" si="105"/>
        <v>42321.705509259256</v>
      </c>
      <c r="K1410" s="11">
        <v>1444856156</v>
      </c>
      <c r="L1410" s="17">
        <f t="shared" si="106"/>
        <v>42291.663842592585</v>
      </c>
      <c r="M1410" s="21">
        <f t="shared" si="107"/>
        <v>30.041666666671517</v>
      </c>
      <c r="N1410" s="11" t="b">
        <v>0</v>
      </c>
      <c r="O1410" s="11">
        <v>6</v>
      </c>
      <c r="P1410" s="11" t="b">
        <v>0</v>
      </c>
      <c r="Q1410" s="11" t="s">
        <v>8287</v>
      </c>
      <c r="R1410" s="18">
        <f t="shared" si="108"/>
        <v>7.1999999999999995E-2</v>
      </c>
      <c r="S1410" s="19">
        <f t="shared" si="109"/>
        <v>12</v>
      </c>
      <c r="T1410" s="11" t="s">
        <v>8322</v>
      </c>
      <c r="U1410" s="11" t="s">
        <v>8341</v>
      </c>
    </row>
    <row r="1411" spans="1:21" ht="42.75" x14ac:dyDescent="0.45">
      <c r="A1411" s="11">
        <v>1409</v>
      </c>
      <c r="B1411" s="16" t="s">
        <v>1410</v>
      </c>
      <c r="C1411" s="16" t="s">
        <v>5519</v>
      </c>
      <c r="D1411" s="23">
        <v>4000</v>
      </c>
      <c r="E1411" s="23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7">
        <f t="shared" ref="J1411:J1474" si="110">(((I1411/86400)+25569+(-5/24)))</f>
        <v>42004.966840277775</v>
      </c>
      <c r="K1411" s="11">
        <v>1414897935</v>
      </c>
      <c r="L1411" s="17">
        <f t="shared" ref="L1411:L1474" si="111">(((K1411/86400)+25569+(-5/24)))</f>
        <v>41944.925173611111</v>
      </c>
      <c r="M1411" s="21">
        <f t="shared" ref="M1411:M1474" si="112">J1411-L1411</f>
        <v>60.041666666664241</v>
      </c>
      <c r="N1411" s="11" t="b">
        <v>0</v>
      </c>
      <c r="O1411" s="11">
        <v>0</v>
      </c>
      <c r="P1411" s="11" t="b">
        <v>0</v>
      </c>
      <c r="Q1411" s="11" t="s">
        <v>8287</v>
      </c>
      <c r="R1411" s="18">
        <f t="shared" ref="R1411:R1474" si="113">E1411/D1411</f>
        <v>0</v>
      </c>
      <c r="S1411" s="19" t="e">
        <f t="shared" ref="S1411:S1474" si="114">E1411/O1411</f>
        <v>#DIV/0!</v>
      </c>
      <c r="T1411" s="11" t="s">
        <v>8322</v>
      </c>
      <c r="U1411" s="11" t="s">
        <v>8341</v>
      </c>
    </row>
    <row r="1412" spans="1:21" ht="42.75" x14ac:dyDescent="0.45">
      <c r="A1412" s="11">
        <v>1410</v>
      </c>
      <c r="B1412" s="16" t="s">
        <v>1411</v>
      </c>
      <c r="C1412" s="16" t="s">
        <v>5520</v>
      </c>
      <c r="D1412" s="23">
        <v>6000</v>
      </c>
      <c r="E1412" s="23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7">
        <f t="shared" si="110"/>
        <v>42524.110185185178</v>
      </c>
      <c r="K1412" s="11">
        <v>1461051520</v>
      </c>
      <c r="L1412" s="17">
        <f t="shared" si="111"/>
        <v>42479.110185185178</v>
      </c>
      <c r="M1412" s="21">
        <f t="shared" si="112"/>
        <v>45</v>
      </c>
      <c r="N1412" s="11" t="b">
        <v>0</v>
      </c>
      <c r="O1412" s="11">
        <v>1</v>
      </c>
      <c r="P1412" s="11" t="b">
        <v>0</v>
      </c>
      <c r="Q1412" s="11" t="s">
        <v>8287</v>
      </c>
      <c r="R1412" s="18">
        <f t="shared" si="113"/>
        <v>1.6666666666666666E-4</v>
      </c>
      <c r="S1412" s="19">
        <f t="shared" si="114"/>
        <v>1</v>
      </c>
      <c r="T1412" s="11" t="s">
        <v>8322</v>
      </c>
      <c r="U1412" s="11" t="s">
        <v>8341</v>
      </c>
    </row>
    <row r="1413" spans="1:21" ht="42.75" x14ac:dyDescent="0.45">
      <c r="A1413" s="11">
        <v>1411</v>
      </c>
      <c r="B1413" s="16" t="s">
        <v>1412</v>
      </c>
      <c r="C1413" s="16" t="s">
        <v>5521</v>
      </c>
      <c r="D1413" s="23">
        <v>3000</v>
      </c>
      <c r="E1413" s="23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7">
        <f t="shared" si="110"/>
        <v>42040.850694444445</v>
      </c>
      <c r="K1413" s="11">
        <v>1420766700</v>
      </c>
      <c r="L1413" s="17">
        <f t="shared" si="111"/>
        <v>42012.850694444445</v>
      </c>
      <c r="M1413" s="21">
        <f t="shared" si="112"/>
        <v>28</v>
      </c>
      <c r="N1413" s="11" t="b">
        <v>0</v>
      </c>
      <c r="O1413" s="11">
        <v>3</v>
      </c>
      <c r="P1413" s="11" t="b">
        <v>0</v>
      </c>
      <c r="Q1413" s="11" t="s">
        <v>8287</v>
      </c>
      <c r="R1413" s="18">
        <f t="shared" si="113"/>
        <v>2.3333333333333335E-3</v>
      </c>
      <c r="S1413" s="19">
        <f t="shared" si="114"/>
        <v>2.3333333333333335</v>
      </c>
      <c r="T1413" s="11" t="s">
        <v>8322</v>
      </c>
      <c r="U1413" s="11" t="s">
        <v>8341</v>
      </c>
    </row>
    <row r="1414" spans="1:21" ht="28.5" x14ac:dyDescent="0.45">
      <c r="A1414" s="11">
        <v>1412</v>
      </c>
      <c r="B1414" s="16" t="s">
        <v>1413</v>
      </c>
      <c r="C1414" s="16" t="s">
        <v>5522</v>
      </c>
      <c r="D1414" s="23">
        <v>7000</v>
      </c>
      <c r="E1414" s="23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7">
        <f t="shared" si="110"/>
        <v>41976.855312499996</v>
      </c>
      <c r="K1414" s="11">
        <v>1415064699</v>
      </c>
      <c r="L1414" s="17">
        <f t="shared" si="111"/>
        <v>41946.855312499996</v>
      </c>
      <c r="M1414" s="21">
        <f t="shared" si="112"/>
        <v>30</v>
      </c>
      <c r="N1414" s="11" t="b">
        <v>0</v>
      </c>
      <c r="O1414" s="11">
        <v>13</v>
      </c>
      <c r="P1414" s="11" t="b">
        <v>0</v>
      </c>
      <c r="Q1414" s="11" t="s">
        <v>8287</v>
      </c>
      <c r="R1414" s="18">
        <f t="shared" si="113"/>
        <v>4.5714285714285714E-2</v>
      </c>
      <c r="S1414" s="19">
        <f t="shared" si="114"/>
        <v>24.615384615384617</v>
      </c>
      <c r="T1414" s="11" t="s">
        <v>8322</v>
      </c>
      <c r="U1414" s="11" t="s">
        <v>8341</v>
      </c>
    </row>
    <row r="1415" spans="1:21" ht="57" x14ac:dyDescent="0.45">
      <c r="A1415" s="11">
        <v>1413</v>
      </c>
      <c r="B1415" s="16" t="s">
        <v>1414</v>
      </c>
      <c r="C1415" s="16" t="s">
        <v>5523</v>
      </c>
      <c r="D1415" s="23">
        <v>2000</v>
      </c>
      <c r="E1415" s="23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7">
        <f t="shared" si="110"/>
        <v>42420.228819444441</v>
      </c>
      <c r="K1415" s="11">
        <v>1450780170</v>
      </c>
      <c r="L1415" s="17">
        <f t="shared" si="111"/>
        <v>42360.228819444441</v>
      </c>
      <c r="M1415" s="21">
        <f t="shared" si="112"/>
        <v>60</v>
      </c>
      <c r="N1415" s="11" t="b">
        <v>0</v>
      </c>
      <c r="O1415" s="11">
        <v>1</v>
      </c>
      <c r="P1415" s="11" t="b">
        <v>0</v>
      </c>
      <c r="Q1415" s="11" t="s">
        <v>8287</v>
      </c>
      <c r="R1415" s="18">
        <f t="shared" si="113"/>
        <v>0.05</v>
      </c>
      <c r="S1415" s="19">
        <f t="shared" si="114"/>
        <v>100</v>
      </c>
      <c r="T1415" s="11" t="s">
        <v>8322</v>
      </c>
      <c r="U1415" s="11" t="s">
        <v>8341</v>
      </c>
    </row>
    <row r="1416" spans="1:21" ht="42.75" x14ac:dyDescent="0.45">
      <c r="A1416" s="11">
        <v>1414</v>
      </c>
      <c r="B1416" s="16" t="s">
        <v>1415</v>
      </c>
      <c r="C1416" s="16" t="s">
        <v>5524</v>
      </c>
      <c r="D1416" s="23">
        <v>500</v>
      </c>
      <c r="E1416" s="23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7">
        <f t="shared" si="110"/>
        <v>42738.044756944444</v>
      </c>
      <c r="K1416" s="11">
        <v>1480831467</v>
      </c>
      <c r="L1416" s="17">
        <f t="shared" si="111"/>
        <v>42708.044756944444</v>
      </c>
      <c r="M1416" s="21">
        <f t="shared" si="112"/>
        <v>30</v>
      </c>
      <c r="N1416" s="11" t="b">
        <v>0</v>
      </c>
      <c r="O1416" s="11">
        <v>1</v>
      </c>
      <c r="P1416" s="11" t="b">
        <v>0</v>
      </c>
      <c r="Q1416" s="11" t="s">
        <v>8287</v>
      </c>
      <c r="R1416" s="18">
        <f t="shared" si="113"/>
        <v>2E-3</v>
      </c>
      <c r="S1416" s="19">
        <f t="shared" si="114"/>
        <v>1</v>
      </c>
      <c r="T1416" s="11" t="s">
        <v>8322</v>
      </c>
      <c r="U1416" s="11" t="s">
        <v>8341</v>
      </c>
    </row>
    <row r="1417" spans="1:21" ht="42.75" x14ac:dyDescent="0.45">
      <c r="A1417" s="11">
        <v>1415</v>
      </c>
      <c r="B1417" s="16" t="s">
        <v>1416</v>
      </c>
      <c r="C1417" s="16" t="s">
        <v>5525</v>
      </c>
      <c r="D1417" s="23">
        <v>4400</v>
      </c>
      <c r="E1417" s="23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7">
        <f t="shared" si="110"/>
        <v>42232.467488425922</v>
      </c>
      <c r="K1417" s="11">
        <v>1436285591</v>
      </c>
      <c r="L1417" s="17">
        <f t="shared" si="111"/>
        <v>42192.467488425922</v>
      </c>
      <c r="M1417" s="21">
        <f t="shared" si="112"/>
        <v>40</v>
      </c>
      <c r="N1417" s="11" t="b">
        <v>0</v>
      </c>
      <c r="O1417" s="11">
        <v>9</v>
      </c>
      <c r="P1417" s="11" t="b">
        <v>0</v>
      </c>
      <c r="Q1417" s="11" t="s">
        <v>8287</v>
      </c>
      <c r="R1417" s="18">
        <f t="shared" si="113"/>
        <v>0.18181818181818182</v>
      </c>
      <c r="S1417" s="19">
        <f t="shared" si="114"/>
        <v>88.888888888888886</v>
      </c>
      <c r="T1417" s="11" t="s">
        <v>8322</v>
      </c>
      <c r="U1417" s="11" t="s">
        <v>8341</v>
      </c>
    </row>
    <row r="1418" spans="1:21" ht="42.75" x14ac:dyDescent="0.45">
      <c r="A1418" s="11">
        <v>1416</v>
      </c>
      <c r="B1418" s="16" t="s">
        <v>1417</v>
      </c>
      <c r="C1418" s="16" t="s">
        <v>5526</v>
      </c>
      <c r="D1418" s="23">
        <v>50000</v>
      </c>
      <c r="E1418" s="23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7">
        <f t="shared" si="110"/>
        <v>42329.759479166663</v>
      </c>
      <c r="K1418" s="11">
        <v>1445552019</v>
      </c>
      <c r="L1418" s="17">
        <f t="shared" si="111"/>
        <v>42299.717812499999</v>
      </c>
      <c r="M1418" s="21">
        <f t="shared" si="112"/>
        <v>30.041666666664241</v>
      </c>
      <c r="N1418" s="11" t="b">
        <v>0</v>
      </c>
      <c r="O1418" s="11">
        <v>0</v>
      </c>
      <c r="P1418" s="11" t="b">
        <v>0</v>
      </c>
      <c r="Q1418" s="11" t="s">
        <v>8287</v>
      </c>
      <c r="R1418" s="18">
        <f t="shared" si="113"/>
        <v>0</v>
      </c>
      <c r="S1418" s="19" t="e">
        <f t="shared" si="114"/>
        <v>#DIV/0!</v>
      </c>
      <c r="T1418" s="11" t="s">
        <v>8322</v>
      </c>
      <c r="U1418" s="11" t="s">
        <v>8341</v>
      </c>
    </row>
    <row r="1419" spans="1:21" ht="42.75" x14ac:dyDescent="0.45">
      <c r="A1419" s="11">
        <v>1417</v>
      </c>
      <c r="B1419" s="16" t="s">
        <v>1418</v>
      </c>
      <c r="C1419" s="16" t="s">
        <v>5527</v>
      </c>
      <c r="D1419" s="23">
        <v>4500</v>
      </c>
      <c r="E1419" s="23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7">
        <f t="shared" si="110"/>
        <v>42262.257638888885</v>
      </c>
      <c r="K1419" s="11">
        <v>1439696174</v>
      </c>
      <c r="L1419" s="17">
        <f t="shared" si="111"/>
        <v>42231.941828703704</v>
      </c>
      <c r="M1419" s="21">
        <f t="shared" si="112"/>
        <v>30.315810185180453</v>
      </c>
      <c r="N1419" s="11" t="b">
        <v>0</v>
      </c>
      <c r="O1419" s="11">
        <v>2</v>
      </c>
      <c r="P1419" s="11" t="b">
        <v>0</v>
      </c>
      <c r="Q1419" s="11" t="s">
        <v>8287</v>
      </c>
      <c r="R1419" s="18">
        <f t="shared" si="113"/>
        <v>1.2222222222222223E-2</v>
      </c>
      <c r="S1419" s="19">
        <f t="shared" si="114"/>
        <v>27.5</v>
      </c>
      <c r="T1419" s="11" t="s">
        <v>8322</v>
      </c>
      <c r="U1419" s="11" t="s">
        <v>8341</v>
      </c>
    </row>
    <row r="1420" spans="1:21" ht="57" x14ac:dyDescent="0.45">
      <c r="A1420" s="11">
        <v>1418</v>
      </c>
      <c r="B1420" s="16" t="s">
        <v>1419</v>
      </c>
      <c r="C1420" s="16" t="s">
        <v>5528</v>
      </c>
      <c r="D1420" s="23">
        <v>3000</v>
      </c>
      <c r="E1420" s="23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7">
        <f t="shared" si="110"/>
        <v>42425.248078703698</v>
      </c>
      <c r="K1420" s="11">
        <v>1453805834</v>
      </c>
      <c r="L1420" s="17">
        <f t="shared" si="111"/>
        <v>42395.248078703698</v>
      </c>
      <c r="M1420" s="21">
        <f t="shared" si="112"/>
        <v>30</v>
      </c>
      <c r="N1420" s="11" t="b">
        <v>0</v>
      </c>
      <c r="O1420" s="11">
        <v>1</v>
      </c>
      <c r="P1420" s="11" t="b">
        <v>0</v>
      </c>
      <c r="Q1420" s="11" t="s">
        <v>8287</v>
      </c>
      <c r="R1420" s="18">
        <f t="shared" si="113"/>
        <v>2E-3</v>
      </c>
      <c r="S1420" s="19">
        <f t="shared" si="114"/>
        <v>6</v>
      </c>
      <c r="T1420" s="11" t="s">
        <v>8322</v>
      </c>
      <c r="U1420" s="11" t="s">
        <v>8341</v>
      </c>
    </row>
    <row r="1421" spans="1:21" ht="42.75" x14ac:dyDescent="0.45">
      <c r="A1421" s="11">
        <v>1419</v>
      </c>
      <c r="B1421" s="16" t="s">
        <v>1420</v>
      </c>
      <c r="C1421" s="16" t="s">
        <v>5529</v>
      </c>
      <c r="D1421" s="23">
        <v>6300</v>
      </c>
      <c r="E1421" s="23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7">
        <f t="shared" si="110"/>
        <v>42652.24790509259</v>
      </c>
      <c r="K1421" s="11">
        <v>1473418619</v>
      </c>
      <c r="L1421" s="17">
        <f t="shared" si="111"/>
        <v>42622.24790509259</v>
      </c>
      <c r="M1421" s="21">
        <f t="shared" si="112"/>
        <v>30</v>
      </c>
      <c r="N1421" s="11" t="b">
        <v>0</v>
      </c>
      <c r="O1421" s="11">
        <v>10</v>
      </c>
      <c r="P1421" s="11" t="b">
        <v>0</v>
      </c>
      <c r="Q1421" s="11" t="s">
        <v>8287</v>
      </c>
      <c r="R1421" s="18">
        <f t="shared" si="113"/>
        <v>7.0634920634920634E-2</v>
      </c>
      <c r="S1421" s="19">
        <f t="shared" si="114"/>
        <v>44.5</v>
      </c>
      <c r="T1421" s="11" t="s">
        <v>8322</v>
      </c>
      <c r="U1421" s="11" t="s">
        <v>8341</v>
      </c>
    </row>
    <row r="1422" spans="1:21" ht="28.5" x14ac:dyDescent="0.45">
      <c r="A1422" s="11">
        <v>1420</v>
      </c>
      <c r="B1422" s="16" t="s">
        <v>1421</v>
      </c>
      <c r="C1422" s="16" t="s">
        <v>5530</v>
      </c>
      <c r="D1422" s="23">
        <v>110</v>
      </c>
      <c r="E1422" s="23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7">
        <f t="shared" si="110"/>
        <v>42549.459328703706</v>
      </c>
      <c r="K1422" s="11">
        <v>1464969686</v>
      </c>
      <c r="L1422" s="17">
        <f t="shared" si="111"/>
        <v>42524.459328703706</v>
      </c>
      <c r="M1422" s="21">
        <f t="shared" si="112"/>
        <v>25</v>
      </c>
      <c r="N1422" s="11" t="b">
        <v>0</v>
      </c>
      <c r="O1422" s="11">
        <v>3</v>
      </c>
      <c r="P1422" s="11" t="b">
        <v>0</v>
      </c>
      <c r="Q1422" s="11" t="s">
        <v>8287</v>
      </c>
      <c r="R1422" s="18">
        <f t="shared" si="113"/>
        <v>2.7272727272727271E-2</v>
      </c>
      <c r="S1422" s="19">
        <f t="shared" si="114"/>
        <v>1</v>
      </c>
      <c r="T1422" s="11" t="s">
        <v>8322</v>
      </c>
      <c r="U1422" s="11" t="s">
        <v>8341</v>
      </c>
    </row>
    <row r="1423" spans="1:21" ht="42.75" x14ac:dyDescent="0.45">
      <c r="A1423" s="11">
        <v>1421</v>
      </c>
      <c r="B1423" s="16" t="s">
        <v>1422</v>
      </c>
      <c r="C1423" s="16" t="s">
        <v>5531</v>
      </c>
      <c r="D1423" s="23">
        <v>200000</v>
      </c>
      <c r="E1423" s="23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7">
        <f t="shared" si="110"/>
        <v>42043.707280092589</v>
      </c>
      <c r="K1423" s="11">
        <v>1420840709</v>
      </c>
      <c r="L1423" s="17">
        <f t="shared" si="111"/>
        <v>42013.707280092589</v>
      </c>
      <c r="M1423" s="21">
        <f t="shared" si="112"/>
        <v>30</v>
      </c>
      <c r="N1423" s="11" t="b">
        <v>0</v>
      </c>
      <c r="O1423" s="11">
        <v>2</v>
      </c>
      <c r="P1423" s="11" t="b">
        <v>0</v>
      </c>
      <c r="Q1423" s="11" t="s">
        <v>8287</v>
      </c>
      <c r="R1423" s="18">
        <f t="shared" si="113"/>
        <v>1E-3</v>
      </c>
      <c r="S1423" s="19">
        <f t="shared" si="114"/>
        <v>100</v>
      </c>
      <c r="T1423" s="11" t="s">
        <v>8322</v>
      </c>
      <c r="U1423" s="11" t="s">
        <v>8341</v>
      </c>
    </row>
    <row r="1424" spans="1:21" ht="42.75" x14ac:dyDescent="0.45">
      <c r="A1424" s="11">
        <v>1422</v>
      </c>
      <c r="B1424" s="16" t="s">
        <v>1423</v>
      </c>
      <c r="C1424" s="16" t="s">
        <v>5532</v>
      </c>
      <c r="D1424" s="23">
        <v>25000</v>
      </c>
      <c r="E1424" s="23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7">
        <f t="shared" si="110"/>
        <v>42634.031296296293</v>
      </c>
      <c r="K1424" s="11">
        <v>1471844704</v>
      </c>
      <c r="L1424" s="17">
        <f t="shared" si="111"/>
        <v>42604.031296296293</v>
      </c>
      <c r="M1424" s="21">
        <f t="shared" si="112"/>
        <v>30</v>
      </c>
      <c r="N1424" s="11" t="b">
        <v>0</v>
      </c>
      <c r="O1424" s="11">
        <v>2</v>
      </c>
      <c r="P1424" s="11" t="b">
        <v>0</v>
      </c>
      <c r="Q1424" s="11" t="s">
        <v>8287</v>
      </c>
      <c r="R1424" s="18">
        <f t="shared" si="113"/>
        <v>1.0399999999999999E-3</v>
      </c>
      <c r="S1424" s="19">
        <f t="shared" si="114"/>
        <v>13</v>
      </c>
      <c r="T1424" s="11" t="s">
        <v>8322</v>
      </c>
      <c r="U1424" s="11" t="s">
        <v>8341</v>
      </c>
    </row>
    <row r="1425" spans="1:21" ht="42.75" x14ac:dyDescent="0.45">
      <c r="A1425" s="11">
        <v>1423</v>
      </c>
      <c r="B1425" s="16" t="s">
        <v>1424</v>
      </c>
      <c r="C1425" s="16" t="s">
        <v>5533</v>
      </c>
      <c r="D1425" s="23">
        <v>30000</v>
      </c>
      <c r="E1425" s="23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7">
        <f t="shared" si="110"/>
        <v>42370.151979166665</v>
      </c>
      <c r="K1425" s="11">
        <v>1449045531</v>
      </c>
      <c r="L1425" s="17">
        <f t="shared" si="111"/>
        <v>42340.151979166665</v>
      </c>
      <c r="M1425" s="21">
        <f t="shared" si="112"/>
        <v>30</v>
      </c>
      <c r="N1425" s="11" t="b">
        <v>0</v>
      </c>
      <c r="O1425" s="11">
        <v>1</v>
      </c>
      <c r="P1425" s="11" t="b">
        <v>0</v>
      </c>
      <c r="Q1425" s="11" t="s">
        <v>8287</v>
      </c>
      <c r="R1425" s="18">
        <f t="shared" si="113"/>
        <v>3.3333333333333335E-3</v>
      </c>
      <c r="S1425" s="19">
        <f t="shared" si="114"/>
        <v>100</v>
      </c>
      <c r="T1425" s="11" t="s">
        <v>8322</v>
      </c>
      <c r="U1425" s="11" t="s">
        <v>8341</v>
      </c>
    </row>
    <row r="1426" spans="1:21" ht="42.75" x14ac:dyDescent="0.45">
      <c r="A1426" s="11">
        <v>1424</v>
      </c>
      <c r="B1426" s="16" t="s">
        <v>1425</v>
      </c>
      <c r="C1426" s="16" t="s">
        <v>5534</v>
      </c>
      <c r="D1426" s="23">
        <v>7500</v>
      </c>
      <c r="E1426" s="23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7">
        <f t="shared" si="110"/>
        <v>42689.550949074073</v>
      </c>
      <c r="K1426" s="11">
        <v>1478106802</v>
      </c>
      <c r="L1426" s="17">
        <f t="shared" si="111"/>
        <v>42676.509282407402</v>
      </c>
      <c r="M1426" s="21">
        <f t="shared" si="112"/>
        <v>13.041666666671517</v>
      </c>
      <c r="N1426" s="11" t="b">
        <v>0</v>
      </c>
      <c r="O1426" s="11">
        <v>14</v>
      </c>
      <c r="P1426" s="11" t="b">
        <v>0</v>
      </c>
      <c r="Q1426" s="11" t="s">
        <v>8287</v>
      </c>
      <c r="R1426" s="18">
        <f t="shared" si="113"/>
        <v>0.2036</v>
      </c>
      <c r="S1426" s="19">
        <f t="shared" si="114"/>
        <v>109.07142857142857</v>
      </c>
      <c r="T1426" s="11" t="s">
        <v>8322</v>
      </c>
      <c r="U1426" s="11" t="s">
        <v>8341</v>
      </c>
    </row>
    <row r="1427" spans="1:21" ht="42.75" x14ac:dyDescent="0.45">
      <c r="A1427" s="11">
        <v>1425</v>
      </c>
      <c r="B1427" s="16" t="s">
        <v>1426</v>
      </c>
      <c r="C1427" s="16" t="s">
        <v>5535</v>
      </c>
      <c r="D1427" s="23">
        <v>13000</v>
      </c>
      <c r="E1427" s="23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7">
        <f t="shared" si="110"/>
        <v>42122.923136574071</v>
      </c>
      <c r="K1427" s="11">
        <v>1427684959</v>
      </c>
      <c r="L1427" s="17">
        <f t="shared" si="111"/>
        <v>42092.923136574071</v>
      </c>
      <c r="M1427" s="21">
        <f t="shared" si="112"/>
        <v>30</v>
      </c>
      <c r="N1427" s="11" t="b">
        <v>0</v>
      </c>
      <c r="O1427" s="11">
        <v>0</v>
      </c>
      <c r="P1427" s="11" t="b">
        <v>0</v>
      </c>
      <c r="Q1427" s="11" t="s">
        <v>8287</v>
      </c>
      <c r="R1427" s="18">
        <f t="shared" si="113"/>
        <v>0</v>
      </c>
      <c r="S1427" s="19" t="e">
        <f t="shared" si="114"/>
        <v>#DIV/0!</v>
      </c>
      <c r="T1427" s="11" t="s">
        <v>8322</v>
      </c>
      <c r="U1427" s="11" t="s">
        <v>8341</v>
      </c>
    </row>
    <row r="1428" spans="1:21" ht="42.75" x14ac:dyDescent="0.45">
      <c r="A1428" s="11">
        <v>1426</v>
      </c>
      <c r="B1428" s="16" t="s">
        <v>1427</v>
      </c>
      <c r="C1428" s="16" t="s">
        <v>5536</v>
      </c>
      <c r="D1428" s="23">
        <v>1000</v>
      </c>
      <c r="E1428" s="23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7">
        <f t="shared" si="110"/>
        <v>42240.181944444441</v>
      </c>
      <c r="K1428" s="11">
        <v>1435224120</v>
      </c>
      <c r="L1428" s="17">
        <f t="shared" si="111"/>
        <v>42180.181944444441</v>
      </c>
      <c r="M1428" s="21">
        <f t="shared" si="112"/>
        <v>60</v>
      </c>
      <c r="N1428" s="11" t="b">
        <v>0</v>
      </c>
      <c r="O1428" s="11">
        <v>0</v>
      </c>
      <c r="P1428" s="11" t="b">
        <v>0</v>
      </c>
      <c r="Q1428" s="11" t="s">
        <v>8287</v>
      </c>
      <c r="R1428" s="18">
        <f t="shared" si="113"/>
        <v>0</v>
      </c>
      <c r="S1428" s="19" t="e">
        <f t="shared" si="114"/>
        <v>#DIV/0!</v>
      </c>
      <c r="T1428" s="11" t="s">
        <v>8322</v>
      </c>
      <c r="U1428" s="11" t="s">
        <v>8341</v>
      </c>
    </row>
    <row r="1429" spans="1:21" ht="42.75" x14ac:dyDescent="0.45">
      <c r="A1429" s="11">
        <v>1427</v>
      </c>
      <c r="B1429" s="16" t="s">
        <v>1428</v>
      </c>
      <c r="C1429" s="16" t="s">
        <v>5537</v>
      </c>
      <c r="D1429" s="23">
        <v>5000</v>
      </c>
      <c r="E1429" s="23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7">
        <f t="shared" si="110"/>
        <v>42631.643344907403</v>
      </c>
      <c r="K1429" s="11">
        <v>1471638385</v>
      </c>
      <c r="L1429" s="17">
        <f t="shared" si="111"/>
        <v>42601.643344907403</v>
      </c>
      <c r="M1429" s="21">
        <f t="shared" si="112"/>
        <v>30</v>
      </c>
      <c r="N1429" s="11" t="b">
        <v>0</v>
      </c>
      <c r="O1429" s="11">
        <v>4</v>
      </c>
      <c r="P1429" s="11" t="b">
        <v>0</v>
      </c>
      <c r="Q1429" s="11" t="s">
        <v>8287</v>
      </c>
      <c r="R1429" s="18">
        <f t="shared" si="113"/>
        <v>8.3799999999999999E-2</v>
      </c>
      <c r="S1429" s="19">
        <f t="shared" si="114"/>
        <v>104.75</v>
      </c>
      <c r="T1429" s="11" t="s">
        <v>8322</v>
      </c>
      <c r="U1429" s="11" t="s">
        <v>8341</v>
      </c>
    </row>
    <row r="1430" spans="1:21" ht="42.75" x14ac:dyDescent="0.45">
      <c r="A1430" s="11">
        <v>1428</v>
      </c>
      <c r="B1430" s="16" t="s">
        <v>1429</v>
      </c>
      <c r="C1430" s="16" t="s">
        <v>5538</v>
      </c>
      <c r="D1430" s="23">
        <v>1000</v>
      </c>
      <c r="E1430" s="23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7">
        <f t="shared" si="110"/>
        <v>42462.129826388882</v>
      </c>
      <c r="K1430" s="11">
        <v>1456996017</v>
      </c>
      <c r="L1430" s="17">
        <f t="shared" si="111"/>
        <v>42432.171493055554</v>
      </c>
      <c r="M1430" s="21">
        <f t="shared" si="112"/>
        <v>29.958333333328483</v>
      </c>
      <c r="N1430" s="11" t="b">
        <v>0</v>
      </c>
      <c r="O1430" s="11">
        <v>3</v>
      </c>
      <c r="P1430" s="11" t="b">
        <v>0</v>
      </c>
      <c r="Q1430" s="11" t="s">
        <v>8287</v>
      </c>
      <c r="R1430" s="18">
        <f t="shared" si="113"/>
        <v>4.4999999999999998E-2</v>
      </c>
      <c r="S1430" s="19">
        <f t="shared" si="114"/>
        <v>15</v>
      </c>
      <c r="T1430" s="11" t="s">
        <v>8322</v>
      </c>
      <c r="U1430" s="11" t="s">
        <v>8341</v>
      </c>
    </row>
    <row r="1431" spans="1:21" ht="42.75" x14ac:dyDescent="0.45">
      <c r="A1431" s="11">
        <v>1429</v>
      </c>
      <c r="B1431" s="16" t="s">
        <v>1430</v>
      </c>
      <c r="C1431" s="16" t="s">
        <v>5539</v>
      </c>
      <c r="D1431" s="23">
        <v>10000</v>
      </c>
      <c r="E1431" s="23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7">
        <f t="shared" si="110"/>
        <v>42103.852337962962</v>
      </c>
      <c r="K1431" s="11">
        <v>1426037242</v>
      </c>
      <c r="L1431" s="17">
        <f t="shared" si="111"/>
        <v>42073.852337962962</v>
      </c>
      <c r="M1431" s="21">
        <f t="shared" si="112"/>
        <v>30</v>
      </c>
      <c r="N1431" s="11" t="b">
        <v>0</v>
      </c>
      <c r="O1431" s="11">
        <v>0</v>
      </c>
      <c r="P1431" s="11" t="b">
        <v>0</v>
      </c>
      <c r="Q1431" s="11" t="s">
        <v>8287</v>
      </c>
      <c r="R1431" s="18">
        <f t="shared" si="113"/>
        <v>0</v>
      </c>
      <c r="S1431" s="19" t="e">
        <f t="shared" si="114"/>
        <v>#DIV/0!</v>
      </c>
      <c r="T1431" s="11" t="s">
        <v>8322</v>
      </c>
      <c r="U1431" s="11" t="s">
        <v>8341</v>
      </c>
    </row>
    <row r="1432" spans="1:21" ht="42.75" x14ac:dyDescent="0.45">
      <c r="A1432" s="11">
        <v>1430</v>
      </c>
      <c r="B1432" s="16" t="s">
        <v>1431</v>
      </c>
      <c r="C1432" s="16" t="s">
        <v>5540</v>
      </c>
      <c r="D1432" s="23">
        <v>5000</v>
      </c>
      <c r="E1432" s="23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7">
        <f t="shared" si="110"/>
        <v>41992.605185185188</v>
      </c>
      <c r="K1432" s="11">
        <v>1416339088</v>
      </c>
      <c r="L1432" s="17">
        <f t="shared" si="111"/>
        <v>41961.605185185188</v>
      </c>
      <c r="M1432" s="21">
        <f t="shared" si="112"/>
        <v>31</v>
      </c>
      <c r="N1432" s="11" t="b">
        <v>0</v>
      </c>
      <c r="O1432" s="11">
        <v>5</v>
      </c>
      <c r="P1432" s="11" t="b">
        <v>0</v>
      </c>
      <c r="Q1432" s="11" t="s">
        <v>8287</v>
      </c>
      <c r="R1432" s="18">
        <f t="shared" si="113"/>
        <v>8.0600000000000005E-2</v>
      </c>
      <c r="S1432" s="19">
        <f t="shared" si="114"/>
        <v>80.599999999999994</v>
      </c>
      <c r="T1432" s="11" t="s">
        <v>8322</v>
      </c>
      <c r="U1432" s="11" t="s">
        <v>8341</v>
      </c>
    </row>
    <row r="1433" spans="1:21" ht="42.75" x14ac:dyDescent="0.45">
      <c r="A1433" s="11">
        <v>1431</v>
      </c>
      <c r="B1433" s="16" t="s">
        <v>1432</v>
      </c>
      <c r="C1433" s="16" t="s">
        <v>5541</v>
      </c>
      <c r="D1433" s="23">
        <v>17000</v>
      </c>
      <c r="E1433" s="23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7">
        <f t="shared" si="110"/>
        <v>42334.044166666667</v>
      </c>
      <c r="K1433" s="11">
        <v>1445922216</v>
      </c>
      <c r="L1433" s="17">
        <f t="shared" si="111"/>
        <v>42304.002499999995</v>
      </c>
      <c r="M1433" s="21">
        <f t="shared" si="112"/>
        <v>30.041666666671517</v>
      </c>
      <c r="N1433" s="11" t="b">
        <v>0</v>
      </c>
      <c r="O1433" s="11">
        <v>47</v>
      </c>
      <c r="P1433" s="11" t="b">
        <v>0</v>
      </c>
      <c r="Q1433" s="11" t="s">
        <v>8287</v>
      </c>
      <c r="R1433" s="18">
        <f t="shared" si="113"/>
        <v>0.31947058823529412</v>
      </c>
      <c r="S1433" s="19">
        <f t="shared" si="114"/>
        <v>115.55319148936171</v>
      </c>
      <c r="T1433" s="11" t="s">
        <v>8322</v>
      </c>
      <c r="U1433" s="11" t="s">
        <v>8341</v>
      </c>
    </row>
    <row r="1434" spans="1:21" ht="42.75" x14ac:dyDescent="0.45">
      <c r="A1434" s="11">
        <v>1432</v>
      </c>
      <c r="B1434" s="16" t="s">
        <v>1433</v>
      </c>
      <c r="C1434" s="16" t="s">
        <v>5542</v>
      </c>
      <c r="D1434" s="23">
        <v>40000</v>
      </c>
      <c r="E1434" s="23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7">
        <f t="shared" si="110"/>
        <v>42205.572083333333</v>
      </c>
      <c r="K1434" s="11">
        <v>1434825828</v>
      </c>
      <c r="L1434" s="17">
        <f t="shared" si="111"/>
        <v>42175.572083333333</v>
      </c>
      <c r="M1434" s="21">
        <f t="shared" si="112"/>
        <v>30</v>
      </c>
      <c r="N1434" s="11" t="b">
        <v>0</v>
      </c>
      <c r="O1434" s="11">
        <v>0</v>
      </c>
      <c r="P1434" s="11" t="b">
        <v>0</v>
      </c>
      <c r="Q1434" s="11" t="s">
        <v>8287</v>
      </c>
      <c r="R1434" s="18">
        <f t="shared" si="113"/>
        <v>0</v>
      </c>
      <c r="S1434" s="19" t="e">
        <f t="shared" si="114"/>
        <v>#DIV/0!</v>
      </c>
      <c r="T1434" s="11" t="s">
        <v>8322</v>
      </c>
      <c r="U1434" s="11" t="s">
        <v>8341</v>
      </c>
    </row>
    <row r="1435" spans="1:21" ht="42.75" x14ac:dyDescent="0.45">
      <c r="A1435" s="11">
        <v>1433</v>
      </c>
      <c r="B1435" s="16" t="s">
        <v>1434</v>
      </c>
      <c r="C1435" s="16" t="s">
        <v>5543</v>
      </c>
      <c r="D1435" s="23">
        <v>12000</v>
      </c>
      <c r="E1435" s="23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7">
        <f t="shared" si="110"/>
        <v>42714.249999999993</v>
      </c>
      <c r="K1435" s="11">
        <v>1477839675</v>
      </c>
      <c r="L1435" s="17">
        <f t="shared" si="111"/>
        <v>42673.417534722219</v>
      </c>
      <c r="M1435" s="21">
        <f t="shared" si="112"/>
        <v>40.832465277773736</v>
      </c>
      <c r="N1435" s="11" t="b">
        <v>0</v>
      </c>
      <c r="O1435" s="11">
        <v>10</v>
      </c>
      <c r="P1435" s="11" t="b">
        <v>0</v>
      </c>
      <c r="Q1435" s="11" t="s">
        <v>8287</v>
      </c>
      <c r="R1435" s="18">
        <f t="shared" si="113"/>
        <v>6.7083333333333328E-2</v>
      </c>
      <c r="S1435" s="19">
        <f t="shared" si="114"/>
        <v>80.5</v>
      </c>
      <c r="T1435" s="11" t="s">
        <v>8322</v>
      </c>
      <c r="U1435" s="11" t="s">
        <v>8341</v>
      </c>
    </row>
    <row r="1436" spans="1:21" ht="42.75" x14ac:dyDescent="0.45">
      <c r="A1436" s="11">
        <v>1434</v>
      </c>
      <c r="B1436" s="16" t="s">
        <v>1435</v>
      </c>
      <c r="C1436" s="16" t="s">
        <v>5544</v>
      </c>
      <c r="D1436" s="23">
        <v>82000</v>
      </c>
      <c r="E1436" s="23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7">
        <f t="shared" si="110"/>
        <v>42163.416666666664</v>
      </c>
      <c r="K1436" s="11">
        <v>1431973478</v>
      </c>
      <c r="L1436" s="17">
        <f t="shared" si="111"/>
        <v>42142.558773148143</v>
      </c>
      <c r="M1436" s="21">
        <f t="shared" si="112"/>
        <v>20.85789351852145</v>
      </c>
      <c r="N1436" s="11" t="b">
        <v>0</v>
      </c>
      <c r="O1436" s="11">
        <v>11</v>
      </c>
      <c r="P1436" s="11" t="b">
        <v>0</v>
      </c>
      <c r="Q1436" s="11" t="s">
        <v>8287</v>
      </c>
      <c r="R1436" s="18">
        <f t="shared" si="113"/>
        <v>9.987804878048781E-2</v>
      </c>
      <c r="S1436" s="19">
        <f t="shared" si="114"/>
        <v>744.5454545454545</v>
      </c>
      <c r="T1436" s="11" t="s">
        <v>8322</v>
      </c>
      <c r="U1436" s="11" t="s">
        <v>8341</v>
      </c>
    </row>
    <row r="1437" spans="1:21" ht="28.5" x14ac:dyDescent="0.45">
      <c r="A1437" s="11">
        <v>1435</v>
      </c>
      <c r="B1437" s="16" t="s">
        <v>1436</v>
      </c>
      <c r="C1437" s="16" t="s">
        <v>5545</v>
      </c>
      <c r="D1437" s="23">
        <v>15000</v>
      </c>
      <c r="E1437" s="23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7">
        <f t="shared" si="110"/>
        <v>42288.57199074074</v>
      </c>
      <c r="K1437" s="11">
        <v>1441997020</v>
      </c>
      <c r="L1437" s="17">
        <f t="shared" si="111"/>
        <v>42258.57199074074</v>
      </c>
      <c r="M1437" s="21">
        <f t="shared" si="112"/>
        <v>30</v>
      </c>
      <c r="N1437" s="11" t="b">
        <v>0</v>
      </c>
      <c r="O1437" s="11">
        <v>2</v>
      </c>
      <c r="P1437" s="11" t="b">
        <v>0</v>
      </c>
      <c r="Q1437" s="11" t="s">
        <v>8287</v>
      </c>
      <c r="R1437" s="18">
        <f t="shared" si="113"/>
        <v>1E-3</v>
      </c>
      <c r="S1437" s="19">
        <f t="shared" si="114"/>
        <v>7.5</v>
      </c>
      <c r="T1437" s="11" t="s">
        <v>8322</v>
      </c>
      <c r="U1437" s="11" t="s">
        <v>8341</v>
      </c>
    </row>
    <row r="1438" spans="1:21" ht="42.75" x14ac:dyDescent="0.45">
      <c r="A1438" s="11">
        <v>1436</v>
      </c>
      <c r="B1438" s="16" t="s">
        <v>1437</v>
      </c>
      <c r="C1438" s="16" t="s">
        <v>5546</v>
      </c>
      <c r="D1438" s="23">
        <v>10000</v>
      </c>
      <c r="E1438" s="23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7">
        <f t="shared" si="110"/>
        <v>42421.141863425924</v>
      </c>
      <c r="K1438" s="11">
        <v>1453451057</v>
      </c>
      <c r="L1438" s="17">
        <f t="shared" si="111"/>
        <v>42391.141863425924</v>
      </c>
      <c r="M1438" s="21">
        <f t="shared" si="112"/>
        <v>30</v>
      </c>
      <c r="N1438" s="11" t="b">
        <v>0</v>
      </c>
      <c r="O1438" s="11">
        <v>2</v>
      </c>
      <c r="P1438" s="11" t="b">
        <v>0</v>
      </c>
      <c r="Q1438" s="11" t="s">
        <v>8287</v>
      </c>
      <c r="R1438" s="18">
        <f t="shared" si="113"/>
        <v>7.7000000000000002E-3</v>
      </c>
      <c r="S1438" s="19">
        <f t="shared" si="114"/>
        <v>38.5</v>
      </c>
      <c r="T1438" s="11" t="s">
        <v>8322</v>
      </c>
      <c r="U1438" s="11" t="s">
        <v>8341</v>
      </c>
    </row>
    <row r="1439" spans="1:21" ht="57" x14ac:dyDescent="0.45">
      <c r="A1439" s="11">
        <v>1437</v>
      </c>
      <c r="B1439" s="16" t="s">
        <v>1438</v>
      </c>
      <c r="C1439" s="16" t="s">
        <v>5547</v>
      </c>
      <c r="D1439" s="23">
        <v>3000</v>
      </c>
      <c r="E1439" s="23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7">
        <f t="shared" si="110"/>
        <v>41832.999305555553</v>
      </c>
      <c r="K1439" s="11">
        <v>1402058739</v>
      </c>
      <c r="L1439" s="17">
        <f t="shared" si="111"/>
        <v>41796.32336805555</v>
      </c>
      <c r="M1439" s="21">
        <f t="shared" si="112"/>
        <v>36.675937500003783</v>
      </c>
      <c r="N1439" s="11" t="b">
        <v>0</v>
      </c>
      <c r="O1439" s="11">
        <v>22</v>
      </c>
      <c r="P1439" s="11" t="b">
        <v>0</v>
      </c>
      <c r="Q1439" s="11" t="s">
        <v>8287</v>
      </c>
      <c r="R1439" s="18">
        <f t="shared" si="113"/>
        <v>0.26900000000000002</v>
      </c>
      <c r="S1439" s="19">
        <f t="shared" si="114"/>
        <v>36.68181818181818</v>
      </c>
      <c r="T1439" s="11" t="s">
        <v>8322</v>
      </c>
      <c r="U1439" s="11" t="s">
        <v>8341</v>
      </c>
    </row>
    <row r="1440" spans="1:21" ht="42.75" x14ac:dyDescent="0.45">
      <c r="A1440" s="11">
        <v>1438</v>
      </c>
      <c r="B1440" s="16" t="s">
        <v>1439</v>
      </c>
      <c r="C1440" s="16" t="s">
        <v>5548</v>
      </c>
      <c r="D1440" s="23">
        <v>20000</v>
      </c>
      <c r="E1440" s="23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7">
        <f t="shared" si="110"/>
        <v>42487.371527777774</v>
      </c>
      <c r="K1440" s="11">
        <v>1459198499</v>
      </c>
      <c r="L1440" s="17">
        <f t="shared" si="111"/>
        <v>42457.663182870368</v>
      </c>
      <c r="M1440" s="21">
        <f t="shared" si="112"/>
        <v>29.708344907405262</v>
      </c>
      <c r="N1440" s="11" t="b">
        <v>0</v>
      </c>
      <c r="O1440" s="11">
        <v>8</v>
      </c>
      <c r="P1440" s="11" t="b">
        <v>0</v>
      </c>
      <c r="Q1440" s="11" t="s">
        <v>8287</v>
      </c>
      <c r="R1440" s="18">
        <f t="shared" si="113"/>
        <v>0.03</v>
      </c>
      <c r="S1440" s="19">
        <f t="shared" si="114"/>
        <v>75</v>
      </c>
      <c r="T1440" s="11" t="s">
        <v>8322</v>
      </c>
      <c r="U1440" s="11" t="s">
        <v>8341</v>
      </c>
    </row>
    <row r="1441" spans="1:21" ht="42.75" x14ac:dyDescent="0.45">
      <c r="A1441" s="11">
        <v>1439</v>
      </c>
      <c r="B1441" s="16" t="s">
        <v>1440</v>
      </c>
      <c r="C1441" s="16" t="s">
        <v>5549</v>
      </c>
      <c r="D1441" s="23">
        <v>2725</v>
      </c>
      <c r="E1441" s="23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7">
        <f t="shared" si="110"/>
        <v>42070.621539351851</v>
      </c>
      <c r="K1441" s="11">
        <v>1423166101</v>
      </c>
      <c r="L1441" s="17">
        <f t="shared" si="111"/>
        <v>42040.621539351851</v>
      </c>
      <c r="M1441" s="21">
        <f t="shared" si="112"/>
        <v>30</v>
      </c>
      <c r="N1441" s="11" t="b">
        <v>0</v>
      </c>
      <c r="O1441" s="11">
        <v>6</v>
      </c>
      <c r="P1441" s="11" t="b">
        <v>0</v>
      </c>
      <c r="Q1441" s="11" t="s">
        <v>8287</v>
      </c>
      <c r="R1441" s="18">
        <f t="shared" si="113"/>
        <v>6.6055045871559637E-2</v>
      </c>
      <c r="S1441" s="19">
        <f t="shared" si="114"/>
        <v>30</v>
      </c>
      <c r="T1441" s="11" t="s">
        <v>8322</v>
      </c>
      <c r="U1441" s="11" t="s">
        <v>8341</v>
      </c>
    </row>
    <row r="1442" spans="1:21" ht="42.75" x14ac:dyDescent="0.45">
      <c r="A1442" s="11">
        <v>1440</v>
      </c>
      <c r="B1442" s="16" t="s">
        <v>1441</v>
      </c>
      <c r="C1442" s="16" t="s">
        <v>5550</v>
      </c>
      <c r="D1442" s="23">
        <v>13000</v>
      </c>
      <c r="E1442" s="23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7">
        <f t="shared" si="110"/>
        <v>42516.540081018517</v>
      </c>
      <c r="K1442" s="11">
        <v>1461693463</v>
      </c>
      <c r="L1442" s="17">
        <f t="shared" si="111"/>
        <v>42486.540081018517</v>
      </c>
      <c r="M1442" s="21">
        <f t="shared" si="112"/>
        <v>30</v>
      </c>
      <c r="N1442" s="11" t="b">
        <v>0</v>
      </c>
      <c r="O1442" s="11">
        <v>1</v>
      </c>
      <c r="P1442" s="11" t="b">
        <v>0</v>
      </c>
      <c r="Q1442" s="11" t="s">
        <v>8287</v>
      </c>
      <c r="R1442" s="18">
        <f t="shared" si="113"/>
        <v>7.6923076923076926E-5</v>
      </c>
      <c r="S1442" s="19">
        <f t="shared" si="114"/>
        <v>1</v>
      </c>
      <c r="T1442" s="11" t="s">
        <v>8322</v>
      </c>
      <c r="U1442" s="11" t="s">
        <v>8341</v>
      </c>
    </row>
    <row r="1443" spans="1:21" ht="42.75" x14ac:dyDescent="0.45">
      <c r="A1443" s="11">
        <v>1441</v>
      </c>
      <c r="B1443" s="16" t="s">
        <v>1442</v>
      </c>
      <c r="C1443" s="16" t="s">
        <v>5551</v>
      </c>
      <c r="D1443" s="23">
        <v>180000</v>
      </c>
      <c r="E1443" s="23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7">
        <f t="shared" si="110"/>
        <v>42258.557511574072</v>
      </c>
      <c r="K1443" s="11">
        <v>1436811769</v>
      </c>
      <c r="L1443" s="17">
        <f t="shared" si="111"/>
        <v>42198.557511574072</v>
      </c>
      <c r="M1443" s="21">
        <f t="shared" si="112"/>
        <v>60</v>
      </c>
      <c r="N1443" s="11" t="b">
        <v>0</v>
      </c>
      <c r="O1443" s="11">
        <v>3</v>
      </c>
      <c r="P1443" s="11" t="b">
        <v>0</v>
      </c>
      <c r="Q1443" s="11" t="s">
        <v>8287</v>
      </c>
      <c r="R1443" s="18">
        <f t="shared" si="113"/>
        <v>1.1222222222222222E-2</v>
      </c>
      <c r="S1443" s="19">
        <f t="shared" si="114"/>
        <v>673.33333333333337</v>
      </c>
      <c r="T1443" s="11" t="s">
        <v>8322</v>
      </c>
      <c r="U1443" s="11" t="s">
        <v>8341</v>
      </c>
    </row>
    <row r="1444" spans="1:21" ht="42.75" x14ac:dyDescent="0.45">
      <c r="A1444" s="11">
        <v>1442</v>
      </c>
      <c r="B1444" s="16" t="s">
        <v>1443</v>
      </c>
      <c r="C1444" s="16" t="s">
        <v>5552</v>
      </c>
      <c r="D1444" s="23">
        <v>1500</v>
      </c>
      <c r="E1444" s="23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7">
        <f t="shared" si="110"/>
        <v>42515.437013888884</v>
      </c>
      <c r="K1444" s="11">
        <v>1461598158</v>
      </c>
      <c r="L1444" s="17">
        <f t="shared" si="111"/>
        <v>42485.437013888884</v>
      </c>
      <c r="M1444" s="21">
        <f t="shared" si="112"/>
        <v>30</v>
      </c>
      <c r="N1444" s="11" t="b">
        <v>0</v>
      </c>
      <c r="O1444" s="11">
        <v>0</v>
      </c>
      <c r="P1444" s="11" t="b">
        <v>0</v>
      </c>
      <c r="Q1444" s="11" t="s">
        <v>8287</v>
      </c>
      <c r="R1444" s="18">
        <f t="shared" si="113"/>
        <v>0</v>
      </c>
      <c r="S1444" s="19" t="e">
        <f t="shared" si="114"/>
        <v>#DIV/0!</v>
      </c>
      <c r="T1444" s="11" t="s">
        <v>8322</v>
      </c>
      <c r="U1444" s="11" t="s">
        <v>8341</v>
      </c>
    </row>
    <row r="1445" spans="1:21" ht="42.75" x14ac:dyDescent="0.45">
      <c r="A1445" s="11">
        <v>1443</v>
      </c>
      <c r="B1445" s="16" t="s">
        <v>1444</v>
      </c>
      <c r="C1445" s="16" t="s">
        <v>5553</v>
      </c>
      <c r="D1445" s="23">
        <v>13000</v>
      </c>
      <c r="E1445" s="23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7">
        <f t="shared" si="110"/>
        <v>42737.71769675926</v>
      </c>
      <c r="K1445" s="11">
        <v>1480803209</v>
      </c>
      <c r="L1445" s="17">
        <f t="shared" si="111"/>
        <v>42707.71769675926</v>
      </c>
      <c r="M1445" s="21">
        <f t="shared" si="112"/>
        <v>30</v>
      </c>
      <c r="N1445" s="11" t="b">
        <v>0</v>
      </c>
      <c r="O1445" s="11">
        <v>0</v>
      </c>
      <c r="P1445" s="11" t="b">
        <v>0</v>
      </c>
      <c r="Q1445" s="11" t="s">
        <v>8287</v>
      </c>
      <c r="R1445" s="18">
        <f t="shared" si="113"/>
        <v>0</v>
      </c>
      <c r="S1445" s="19" t="e">
        <f t="shared" si="114"/>
        <v>#DIV/0!</v>
      </c>
      <c r="T1445" s="11" t="s">
        <v>8322</v>
      </c>
      <c r="U1445" s="11" t="s">
        <v>8341</v>
      </c>
    </row>
    <row r="1446" spans="1:21" ht="42.75" x14ac:dyDescent="0.45">
      <c r="A1446" s="11">
        <v>1444</v>
      </c>
      <c r="B1446" s="16" t="s">
        <v>1445</v>
      </c>
      <c r="C1446" s="16" t="s">
        <v>5554</v>
      </c>
      <c r="D1446" s="23">
        <v>4950</v>
      </c>
      <c r="E1446" s="23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7">
        <f t="shared" si="110"/>
        <v>42259.665069444447</v>
      </c>
      <c r="K1446" s="11">
        <v>1436907462</v>
      </c>
      <c r="L1446" s="17">
        <f t="shared" si="111"/>
        <v>42199.665069444447</v>
      </c>
      <c r="M1446" s="21">
        <f t="shared" si="112"/>
        <v>60</v>
      </c>
      <c r="N1446" s="11" t="b">
        <v>0</v>
      </c>
      <c r="O1446" s="11">
        <v>0</v>
      </c>
      <c r="P1446" s="11" t="b">
        <v>0</v>
      </c>
      <c r="Q1446" s="11" t="s">
        <v>8287</v>
      </c>
      <c r="R1446" s="18">
        <f t="shared" si="113"/>
        <v>0</v>
      </c>
      <c r="S1446" s="19" t="e">
        <f t="shared" si="114"/>
        <v>#DIV/0!</v>
      </c>
      <c r="T1446" s="11" t="s">
        <v>8322</v>
      </c>
      <c r="U1446" s="11" t="s">
        <v>8341</v>
      </c>
    </row>
    <row r="1447" spans="1:21" ht="42.75" x14ac:dyDescent="0.45">
      <c r="A1447" s="11">
        <v>1445</v>
      </c>
      <c r="B1447" s="16" t="s">
        <v>1446</v>
      </c>
      <c r="C1447" s="16" t="s">
        <v>5555</v>
      </c>
      <c r="D1447" s="23">
        <v>130000</v>
      </c>
      <c r="E1447" s="23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7">
        <f t="shared" si="110"/>
        <v>42169.333969907406</v>
      </c>
      <c r="K1447" s="11">
        <v>1431694855</v>
      </c>
      <c r="L1447" s="17">
        <f t="shared" si="111"/>
        <v>42139.333969907406</v>
      </c>
      <c r="M1447" s="21">
        <f t="shared" si="112"/>
        <v>30</v>
      </c>
      <c r="N1447" s="11" t="b">
        <v>0</v>
      </c>
      <c r="O1447" s="11">
        <v>0</v>
      </c>
      <c r="P1447" s="11" t="b">
        <v>0</v>
      </c>
      <c r="Q1447" s="11" t="s">
        <v>8287</v>
      </c>
      <c r="R1447" s="18">
        <f t="shared" si="113"/>
        <v>0</v>
      </c>
      <c r="S1447" s="19" t="e">
        <f t="shared" si="114"/>
        <v>#DIV/0!</v>
      </c>
      <c r="T1447" s="11" t="s">
        <v>8322</v>
      </c>
      <c r="U1447" s="11" t="s">
        <v>8341</v>
      </c>
    </row>
    <row r="1448" spans="1:21" ht="42.75" x14ac:dyDescent="0.45">
      <c r="A1448" s="11">
        <v>1446</v>
      </c>
      <c r="B1448" s="16" t="s">
        <v>1447</v>
      </c>
      <c r="C1448" s="16" t="s">
        <v>5556</v>
      </c>
      <c r="D1448" s="23">
        <v>900</v>
      </c>
      <c r="E1448" s="23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7">
        <f t="shared" si="110"/>
        <v>42481.239328703705</v>
      </c>
      <c r="K1448" s="11">
        <v>1459507478</v>
      </c>
      <c r="L1448" s="17">
        <f t="shared" si="111"/>
        <v>42461.239328703705</v>
      </c>
      <c r="M1448" s="21">
        <f t="shared" si="112"/>
        <v>20</v>
      </c>
      <c r="N1448" s="11" t="b">
        <v>0</v>
      </c>
      <c r="O1448" s="11">
        <v>0</v>
      </c>
      <c r="P1448" s="11" t="b">
        <v>0</v>
      </c>
      <c r="Q1448" s="11" t="s">
        <v>8287</v>
      </c>
      <c r="R1448" s="18">
        <f t="shared" si="113"/>
        <v>0</v>
      </c>
      <c r="S1448" s="19" t="e">
        <f t="shared" si="114"/>
        <v>#DIV/0!</v>
      </c>
      <c r="T1448" s="11" t="s">
        <v>8322</v>
      </c>
      <c r="U1448" s="11" t="s">
        <v>8341</v>
      </c>
    </row>
    <row r="1449" spans="1:21" ht="28.5" x14ac:dyDescent="0.45">
      <c r="A1449" s="11">
        <v>1447</v>
      </c>
      <c r="B1449" s="16" t="s">
        <v>1448</v>
      </c>
      <c r="C1449" s="16" t="s">
        <v>5557</v>
      </c>
      <c r="D1449" s="23">
        <v>500000</v>
      </c>
      <c r="E1449" s="23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7">
        <f t="shared" si="110"/>
        <v>42559.52238425926</v>
      </c>
      <c r="K1449" s="11">
        <v>1465407134</v>
      </c>
      <c r="L1449" s="17">
        <f t="shared" si="111"/>
        <v>42529.52238425926</v>
      </c>
      <c r="M1449" s="21">
        <f t="shared" si="112"/>
        <v>30</v>
      </c>
      <c r="N1449" s="11" t="b">
        <v>0</v>
      </c>
      <c r="O1449" s="11">
        <v>3</v>
      </c>
      <c r="P1449" s="11" t="b">
        <v>0</v>
      </c>
      <c r="Q1449" s="11" t="s">
        <v>8287</v>
      </c>
      <c r="R1449" s="18">
        <f t="shared" si="113"/>
        <v>1.4999999999999999E-4</v>
      </c>
      <c r="S1449" s="19">
        <f t="shared" si="114"/>
        <v>25</v>
      </c>
      <c r="T1449" s="11" t="s">
        <v>8322</v>
      </c>
      <c r="U1449" s="11" t="s">
        <v>8341</v>
      </c>
    </row>
    <row r="1450" spans="1:21" ht="42.75" x14ac:dyDescent="0.45">
      <c r="A1450" s="11">
        <v>1448</v>
      </c>
      <c r="B1450" s="16" t="s">
        <v>1449</v>
      </c>
      <c r="C1450" s="16" t="s">
        <v>5558</v>
      </c>
      <c r="D1450" s="23">
        <v>200000</v>
      </c>
      <c r="E1450" s="23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7">
        <f t="shared" si="110"/>
        <v>42146.017361111109</v>
      </c>
      <c r="K1450" s="11">
        <v>1429655318</v>
      </c>
      <c r="L1450" s="17">
        <f t="shared" si="111"/>
        <v>42115.728217592587</v>
      </c>
      <c r="M1450" s="21">
        <f t="shared" si="112"/>
        <v>30.289143518522906</v>
      </c>
      <c r="N1450" s="11" t="b">
        <v>0</v>
      </c>
      <c r="O1450" s="11">
        <v>0</v>
      </c>
      <c r="P1450" s="11" t="b">
        <v>0</v>
      </c>
      <c r="Q1450" s="11" t="s">
        <v>8287</v>
      </c>
      <c r="R1450" s="18">
        <f t="shared" si="113"/>
        <v>0</v>
      </c>
      <c r="S1450" s="19" t="e">
        <f t="shared" si="114"/>
        <v>#DIV/0!</v>
      </c>
      <c r="T1450" s="11" t="s">
        <v>8322</v>
      </c>
      <c r="U1450" s="11" t="s">
        <v>8341</v>
      </c>
    </row>
    <row r="1451" spans="1:21" ht="42.75" x14ac:dyDescent="0.45">
      <c r="A1451" s="11">
        <v>1449</v>
      </c>
      <c r="B1451" s="16" t="s">
        <v>1450</v>
      </c>
      <c r="C1451" s="16" t="s">
        <v>5559</v>
      </c>
      <c r="D1451" s="23">
        <v>8888</v>
      </c>
      <c r="E1451" s="23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7">
        <f t="shared" si="110"/>
        <v>42134.603067129625</v>
      </c>
      <c r="K1451" s="11">
        <v>1427138905</v>
      </c>
      <c r="L1451" s="17">
        <f t="shared" si="111"/>
        <v>42086.603067129625</v>
      </c>
      <c r="M1451" s="21">
        <f t="shared" si="112"/>
        <v>48</v>
      </c>
      <c r="N1451" s="11" t="b">
        <v>0</v>
      </c>
      <c r="O1451" s="11">
        <v>0</v>
      </c>
      <c r="P1451" s="11" t="b">
        <v>0</v>
      </c>
      <c r="Q1451" s="11" t="s">
        <v>8287</v>
      </c>
      <c r="R1451" s="18">
        <f t="shared" si="113"/>
        <v>0</v>
      </c>
      <c r="S1451" s="19" t="e">
        <f t="shared" si="114"/>
        <v>#DIV/0!</v>
      </c>
      <c r="T1451" s="11" t="s">
        <v>8322</v>
      </c>
      <c r="U1451" s="11" t="s">
        <v>8341</v>
      </c>
    </row>
    <row r="1452" spans="1:21" ht="42.75" x14ac:dyDescent="0.45">
      <c r="A1452" s="11">
        <v>1450</v>
      </c>
      <c r="B1452" s="16" t="s">
        <v>1451</v>
      </c>
      <c r="C1452" s="16" t="s">
        <v>5560</v>
      </c>
      <c r="D1452" s="23">
        <v>100000</v>
      </c>
      <c r="E1452" s="23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7">
        <f t="shared" si="110"/>
        <v>42419.962928240733</v>
      </c>
      <c r="K1452" s="11">
        <v>1453349197</v>
      </c>
      <c r="L1452" s="17">
        <f t="shared" si="111"/>
        <v>42389.962928240733</v>
      </c>
      <c r="M1452" s="21">
        <f t="shared" si="112"/>
        <v>30</v>
      </c>
      <c r="N1452" s="11" t="b">
        <v>0</v>
      </c>
      <c r="O1452" s="11">
        <v>1</v>
      </c>
      <c r="P1452" s="11" t="b">
        <v>0</v>
      </c>
      <c r="Q1452" s="11" t="s">
        <v>8287</v>
      </c>
      <c r="R1452" s="18">
        <f t="shared" si="113"/>
        <v>1.0000000000000001E-5</v>
      </c>
      <c r="S1452" s="19">
        <f t="shared" si="114"/>
        <v>1</v>
      </c>
      <c r="T1452" s="11" t="s">
        <v>8322</v>
      </c>
      <c r="U1452" s="11" t="s">
        <v>8341</v>
      </c>
    </row>
    <row r="1453" spans="1:21" ht="42.75" x14ac:dyDescent="0.45">
      <c r="A1453" s="11">
        <v>1451</v>
      </c>
      <c r="B1453" s="16" t="s">
        <v>1452</v>
      </c>
      <c r="C1453" s="16" t="s">
        <v>5561</v>
      </c>
      <c r="D1453" s="23">
        <v>18950</v>
      </c>
      <c r="E1453" s="23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7">
        <f t="shared" si="110"/>
        <v>41961.792349537034</v>
      </c>
      <c r="K1453" s="11">
        <v>1413759659</v>
      </c>
      <c r="L1453" s="17">
        <f t="shared" si="111"/>
        <v>41931.75068287037</v>
      </c>
      <c r="M1453" s="21">
        <f t="shared" si="112"/>
        <v>30.041666666664241</v>
      </c>
      <c r="N1453" s="11" t="b">
        <v>0</v>
      </c>
      <c r="O1453" s="11">
        <v>2</v>
      </c>
      <c r="P1453" s="11" t="b">
        <v>0</v>
      </c>
      <c r="Q1453" s="11" t="s">
        <v>8287</v>
      </c>
      <c r="R1453" s="18">
        <f t="shared" si="113"/>
        <v>1.0554089709762533E-4</v>
      </c>
      <c r="S1453" s="19">
        <f t="shared" si="114"/>
        <v>1</v>
      </c>
      <c r="T1453" s="11" t="s">
        <v>8322</v>
      </c>
      <c r="U1453" s="11" t="s">
        <v>8341</v>
      </c>
    </row>
    <row r="1454" spans="1:21" ht="28.5" x14ac:dyDescent="0.45">
      <c r="A1454" s="11">
        <v>1452</v>
      </c>
      <c r="B1454" s="16" t="s">
        <v>1453</v>
      </c>
      <c r="C1454" s="16" t="s">
        <v>5562</v>
      </c>
      <c r="D1454" s="23">
        <v>14000</v>
      </c>
      <c r="E1454" s="23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7">
        <f t="shared" si="110"/>
        <v>41848.494942129626</v>
      </c>
      <c r="K1454" s="11">
        <v>1403974363</v>
      </c>
      <c r="L1454" s="17">
        <f t="shared" si="111"/>
        <v>41818.494942129626</v>
      </c>
      <c r="M1454" s="21">
        <f t="shared" si="112"/>
        <v>30</v>
      </c>
      <c r="N1454" s="11" t="b">
        <v>0</v>
      </c>
      <c r="O1454" s="11">
        <v>0</v>
      </c>
      <c r="P1454" s="11" t="b">
        <v>0</v>
      </c>
      <c r="Q1454" s="11" t="s">
        <v>8287</v>
      </c>
      <c r="R1454" s="18">
        <f t="shared" si="113"/>
        <v>0</v>
      </c>
      <c r="S1454" s="19" t="e">
        <f t="shared" si="114"/>
        <v>#DIV/0!</v>
      </c>
      <c r="T1454" s="11" t="s">
        <v>8322</v>
      </c>
      <c r="U1454" s="11" t="s">
        <v>8341</v>
      </c>
    </row>
    <row r="1455" spans="1:21" ht="42.75" x14ac:dyDescent="0.45">
      <c r="A1455" s="11">
        <v>1453</v>
      </c>
      <c r="B1455" s="16" t="s">
        <v>1454</v>
      </c>
      <c r="C1455" s="16" t="s">
        <v>5563</v>
      </c>
      <c r="D1455" s="23">
        <v>25000</v>
      </c>
      <c r="E1455" s="23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7">
        <f t="shared" si="110"/>
        <v>42840.446145833332</v>
      </c>
      <c r="K1455" s="11">
        <v>1488386547</v>
      </c>
      <c r="L1455" s="17">
        <f t="shared" si="111"/>
        <v>42795.487812499996</v>
      </c>
      <c r="M1455" s="21">
        <f t="shared" si="112"/>
        <v>44.958333333335759</v>
      </c>
      <c r="N1455" s="11" t="b">
        <v>0</v>
      </c>
      <c r="O1455" s="11">
        <v>0</v>
      </c>
      <c r="P1455" s="11" t="b">
        <v>0</v>
      </c>
      <c r="Q1455" s="11" t="s">
        <v>8287</v>
      </c>
      <c r="R1455" s="18">
        <f t="shared" si="113"/>
        <v>0</v>
      </c>
      <c r="S1455" s="19" t="e">
        <f t="shared" si="114"/>
        <v>#DIV/0!</v>
      </c>
      <c r="T1455" s="11" t="s">
        <v>8322</v>
      </c>
      <c r="U1455" s="11" t="s">
        <v>8341</v>
      </c>
    </row>
    <row r="1456" spans="1:21" ht="42.75" x14ac:dyDescent="0.45">
      <c r="A1456" s="11">
        <v>1454</v>
      </c>
      <c r="B1456" s="16" t="s">
        <v>1455</v>
      </c>
      <c r="C1456" s="16" t="s">
        <v>5564</v>
      </c>
      <c r="D1456" s="23">
        <v>1750</v>
      </c>
      <c r="E1456" s="23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7">
        <f t="shared" si="110"/>
        <v>42484.707638888889</v>
      </c>
      <c r="K1456" s="11">
        <v>1459716480</v>
      </c>
      <c r="L1456" s="17">
        <f t="shared" si="111"/>
        <v>42463.658333333333</v>
      </c>
      <c r="M1456" s="21">
        <f t="shared" si="112"/>
        <v>21.049305555556202</v>
      </c>
      <c r="N1456" s="11" t="b">
        <v>0</v>
      </c>
      <c r="O1456" s="11">
        <v>1</v>
      </c>
      <c r="P1456" s="11" t="b">
        <v>0</v>
      </c>
      <c r="Q1456" s="11" t="s">
        <v>8287</v>
      </c>
      <c r="R1456" s="18">
        <f t="shared" si="113"/>
        <v>8.5714285714285719E-3</v>
      </c>
      <c r="S1456" s="19">
        <f t="shared" si="114"/>
        <v>15</v>
      </c>
      <c r="T1456" s="11" t="s">
        <v>8322</v>
      </c>
      <c r="U1456" s="11" t="s">
        <v>8341</v>
      </c>
    </row>
    <row r="1457" spans="1:21" ht="42.75" x14ac:dyDescent="0.45">
      <c r="A1457" s="11">
        <v>1455</v>
      </c>
      <c r="B1457" s="16" t="s">
        <v>1456</v>
      </c>
      <c r="C1457" s="16" t="s">
        <v>5565</v>
      </c>
      <c r="D1457" s="23">
        <v>15000</v>
      </c>
      <c r="E1457" s="23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7">
        <f t="shared" si="110"/>
        <v>41887.360416666663</v>
      </c>
      <c r="K1457" s="11">
        <v>1405181320</v>
      </c>
      <c r="L1457" s="17">
        <f t="shared" si="111"/>
        <v>41832.46435185185</v>
      </c>
      <c r="M1457" s="21">
        <f t="shared" si="112"/>
        <v>54.896064814813144</v>
      </c>
      <c r="N1457" s="11" t="b">
        <v>0</v>
      </c>
      <c r="O1457" s="11">
        <v>7</v>
      </c>
      <c r="P1457" s="11" t="b">
        <v>0</v>
      </c>
      <c r="Q1457" s="11" t="s">
        <v>8287</v>
      </c>
      <c r="R1457" s="18">
        <f t="shared" si="113"/>
        <v>0.105</v>
      </c>
      <c r="S1457" s="19">
        <f t="shared" si="114"/>
        <v>225</v>
      </c>
      <c r="T1457" s="11" t="s">
        <v>8322</v>
      </c>
      <c r="U1457" s="11" t="s">
        <v>8341</v>
      </c>
    </row>
    <row r="1458" spans="1:21" x14ac:dyDescent="0.45">
      <c r="A1458" s="11">
        <v>1456</v>
      </c>
      <c r="B1458" s="16" t="s">
        <v>1457</v>
      </c>
      <c r="C1458" s="16" t="s">
        <v>5566</v>
      </c>
      <c r="D1458" s="23">
        <v>5000</v>
      </c>
      <c r="E1458" s="23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7">
        <f t="shared" si="110"/>
        <v>42738.460243055553</v>
      </c>
      <c r="K1458" s="11">
        <v>1480867365</v>
      </c>
      <c r="L1458" s="17">
        <f t="shared" si="111"/>
        <v>42708.460243055553</v>
      </c>
      <c r="M1458" s="21">
        <f t="shared" si="112"/>
        <v>30</v>
      </c>
      <c r="N1458" s="11" t="b">
        <v>0</v>
      </c>
      <c r="O1458" s="11">
        <v>3</v>
      </c>
      <c r="P1458" s="11" t="b">
        <v>0</v>
      </c>
      <c r="Q1458" s="11" t="s">
        <v>8287</v>
      </c>
      <c r="R1458" s="18">
        <f t="shared" si="113"/>
        <v>2.9000000000000001E-2</v>
      </c>
      <c r="S1458" s="19">
        <f t="shared" si="114"/>
        <v>48.333333333333336</v>
      </c>
      <c r="T1458" s="11" t="s">
        <v>8322</v>
      </c>
      <c r="U1458" s="11" t="s">
        <v>8341</v>
      </c>
    </row>
    <row r="1459" spans="1:21" ht="28.5" x14ac:dyDescent="0.45">
      <c r="A1459" s="11">
        <v>1457</v>
      </c>
      <c r="B1459" s="16" t="s">
        <v>1458</v>
      </c>
      <c r="C1459" s="16" t="s">
        <v>5567</v>
      </c>
      <c r="D1459" s="23">
        <v>6000</v>
      </c>
      <c r="E1459" s="23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7">
        <f t="shared" si="110"/>
        <v>42319.729675925926</v>
      </c>
      <c r="K1459" s="11">
        <v>1444685444</v>
      </c>
      <c r="L1459" s="17">
        <f t="shared" si="111"/>
        <v>42289.688009259255</v>
      </c>
      <c r="M1459" s="21">
        <f t="shared" si="112"/>
        <v>30.041666666671517</v>
      </c>
      <c r="N1459" s="11" t="b">
        <v>0</v>
      </c>
      <c r="O1459" s="11">
        <v>0</v>
      </c>
      <c r="P1459" s="11" t="b">
        <v>0</v>
      </c>
      <c r="Q1459" s="11" t="s">
        <v>8287</v>
      </c>
      <c r="R1459" s="18">
        <f t="shared" si="113"/>
        <v>0</v>
      </c>
      <c r="S1459" s="19" t="e">
        <f t="shared" si="114"/>
        <v>#DIV/0!</v>
      </c>
      <c r="T1459" s="11" t="s">
        <v>8322</v>
      </c>
      <c r="U1459" s="11" t="s">
        <v>8341</v>
      </c>
    </row>
    <row r="1460" spans="1:21" ht="42.75" x14ac:dyDescent="0.45">
      <c r="A1460" s="11">
        <v>1458</v>
      </c>
      <c r="B1460" s="16" t="s">
        <v>1459</v>
      </c>
      <c r="C1460" s="16" t="s">
        <v>5568</v>
      </c>
      <c r="D1460" s="23">
        <v>5000</v>
      </c>
      <c r="E1460" s="23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7">
        <f t="shared" si="110"/>
        <v>41861.958333333328</v>
      </c>
      <c r="K1460" s="11">
        <v>1405097760</v>
      </c>
      <c r="L1460" s="17">
        <f t="shared" si="111"/>
        <v>41831.49722222222</v>
      </c>
      <c r="M1460" s="21">
        <f t="shared" si="112"/>
        <v>30.461111111108039</v>
      </c>
      <c r="N1460" s="11" t="b">
        <v>0</v>
      </c>
      <c r="O1460" s="11">
        <v>0</v>
      </c>
      <c r="P1460" s="11" t="b">
        <v>0</v>
      </c>
      <c r="Q1460" s="11" t="s">
        <v>8287</v>
      </c>
      <c r="R1460" s="18">
        <f t="shared" si="113"/>
        <v>0</v>
      </c>
      <c r="S1460" s="19" t="e">
        <f t="shared" si="114"/>
        <v>#DIV/0!</v>
      </c>
      <c r="T1460" s="11" t="s">
        <v>8322</v>
      </c>
      <c r="U1460" s="11" t="s">
        <v>8341</v>
      </c>
    </row>
    <row r="1461" spans="1:21" ht="42.75" x14ac:dyDescent="0.45">
      <c r="A1461" s="11">
        <v>1459</v>
      </c>
      <c r="B1461" s="16" t="s">
        <v>1460</v>
      </c>
      <c r="C1461" s="16" t="s">
        <v>5569</v>
      </c>
      <c r="D1461" s="23">
        <v>37000</v>
      </c>
      <c r="E1461" s="23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7">
        <f t="shared" si="110"/>
        <v>42340.517361111109</v>
      </c>
      <c r="K1461" s="11">
        <v>1446612896</v>
      </c>
      <c r="L1461" s="17">
        <f t="shared" si="111"/>
        <v>42311.996481481481</v>
      </c>
      <c r="M1461" s="21">
        <f t="shared" si="112"/>
        <v>28.520879629628325</v>
      </c>
      <c r="N1461" s="11" t="b">
        <v>0</v>
      </c>
      <c r="O1461" s="11">
        <v>0</v>
      </c>
      <c r="P1461" s="11" t="b">
        <v>0</v>
      </c>
      <c r="Q1461" s="11" t="s">
        <v>8287</v>
      </c>
      <c r="R1461" s="18">
        <f t="shared" si="113"/>
        <v>0</v>
      </c>
      <c r="S1461" s="19" t="e">
        <f t="shared" si="114"/>
        <v>#DIV/0!</v>
      </c>
      <c r="T1461" s="11" t="s">
        <v>8322</v>
      </c>
      <c r="U1461" s="11" t="s">
        <v>8341</v>
      </c>
    </row>
    <row r="1462" spans="1:21" ht="42.75" x14ac:dyDescent="0.45">
      <c r="A1462" s="11">
        <v>1460</v>
      </c>
      <c r="B1462" s="16" t="s">
        <v>1461</v>
      </c>
      <c r="C1462" s="16" t="s">
        <v>5570</v>
      </c>
      <c r="D1462" s="23">
        <v>25000000</v>
      </c>
      <c r="E1462" s="23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7">
        <f t="shared" si="110"/>
        <v>41973.781249999993</v>
      </c>
      <c r="K1462" s="11">
        <v>1412371898</v>
      </c>
      <c r="L1462" s="17">
        <f t="shared" si="111"/>
        <v>41915.688634259255</v>
      </c>
      <c r="M1462" s="21">
        <f t="shared" si="112"/>
        <v>58.092615740737529</v>
      </c>
      <c r="N1462" s="11" t="b">
        <v>0</v>
      </c>
      <c r="O1462" s="11">
        <v>0</v>
      </c>
      <c r="P1462" s="11" t="b">
        <v>0</v>
      </c>
      <c r="Q1462" s="11" t="s">
        <v>8287</v>
      </c>
      <c r="R1462" s="18">
        <f t="shared" si="113"/>
        <v>0</v>
      </c>
      <c r="S1462" s="19" t="e">
        <f t="shared" si="114"/>
        <v>#DIV/0!</v>
      </c>
      <c r="T1462" s="11" t="s">
        <v>8322</v>
      </c>
      <c r="U1462" s="11" t="s">
        <v>8341</v>
      </c>
    </row>
    <row r="1463" spans="1:21" ht="28.5" x14ac:dyDescent="0.45">
      <c r="A1463" s="11">
        <v>1461</v>
      </c>
      <c r="B1463" s="16" t="s">
        <v>1462</v>
      </c>
      <c r="C1463" s="16" t="s">
        <v>5571</v>
      </c>
      <c r="D1463" s="23">
        <v>15000</v>
      </c>
      <c r="E1463" s="23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7">
        <f t="shared" si="110"/>
        <v>41932.791666666664</v>
      </c>
      <c r="K1463" s="11">
        <v>1410967754</v>
      </c>
      <c r="L1463" s="17">
        <f t="shared" si="111"/>
        <v>41899.436967592592</v>
      </c>
      <c r="M1463" s="21">
        <f t="shared" si="112"/>
        <v>33.354699074072414</v>
      </c>
      <c r="N1463" s="11" t="b">
        <v>1</v>
      </c>
      <c r="O1463" s="11">
        <v>340</v>
      </c>
      <c r="P1463" s="11" t="b">
        <v>1</v>
      </c>
      <c r="Q1463" s="11" t="s">
        <v>8288</v>
      </c>
      <c r="R1463" s="18">
        <f t="shared" si="113"/>
        <v>1.012446</v>
      </c>
      <c r="S1463" s="19">
        <f t="shared" si="114"/>
        <v>44.66673529411765</v>
      </c>
      <c r="T1463" s="11" t="s">
        <v>8322</v>
      </c>
      <c r="U1463" s="11" t="s">
        <v>8342</v>
      </c>
    </row>
    <row r="1464" spans="1:21" ht="28.5" x14ac:dyDescent="0.45">
      <c r="A1464" s="11">
        <v>1462</v>
      </c>
      <c r="B1464" s="16" t="s">
        <v>1463</v>
      </c>
      <c r="C1464" s="16" t="s">
        <v>5572</v>
      </c>
      <c r="D1464" s="23">
        <v>4000</v>
      </c>
      <c r="E1464" s="23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7">
        <f t="shared" si="110"/>
        <v>41374.454525462963</v>
      </c>
      <c r="K1464" s="11">
        <v>1363017271</v>
      </c>
      <c r="L1464" s="17">
        <f t="shared" si="111"/>
        <v>41344.454525462963</v>
      </c>
      <c r="M1464" s="21">
        <f t="shared" si="112"/>
        <v>30</v>
      </c>
      <c r="N1464" s="11" t="b">
        <v>1</v>
      </c>
      <c r="O1464" s="11">
        <v>150</v>
      </c>
      <c r="P1464" s="11" t="b">
        <v>1</v>
      </c>
      <c r="Q1464" s="11" t="s">
        <v>8288</v>
      </c>
      <c r="R1464" s="18">
        <f t="shared" si="113"/>
        <v>1.085175</v>
      </c>
      <c r="S1464" s="19">
        <f t="shared" si="114"/>
        <v>28.937999999999999</v>
      </c>
      <c r="T1464" s="11" t="s">
        <v>8322</v>
      </c>
      <c r="U1464" s="11" t="s">
        <v>8342</v>
      </c>
    </row>
    <row r="1465" spans="1:21" ht="42.75" x14ac:dyDescent="0.45">
      <c r="A1465" s="11">
        <v>1463</v>
      </c>
      <c r="B1465" s="16" t="s">
        <v>1464</v>
      </c>
      <c r="C1465" s="16" t="s">
        <v>5573</v>
      </c>
      <c r="D1465" s="23">
        <v>600</v>
      </c>
      <c r="E1465" s="23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7">
        <f t="shared" si="110"/>
        <v>41371.661319444444</v>
      </c>
      <c r="K1465" s="11">
        <v>1361483538</v>
      </c>
      <c r="L1465" s="17">
        <f t="shared" si="111"/>
        <v>41326.702986111108</v>
      </c>
      <c r="M1465" s="21">
        <f t="shared" si="112"/>
        <v>44.958333333335759</v>
      </c>
      <c r="N1465" s="11" t="b">
        <v>1</v>
      </c>
      <c r="O1465" s="11">
        <v>25</v>
      </c>
      <c r="P1465" s="11" t="b">
        <v>1</v>
      </c>
      <c r="Q1465" s="11" t="s">
        <v>8288</v>
      </c>
      <c r="R1465" s="18">
        <f t="shared" si="113"/>
        <v>1.4766666666666666</v>
      </c>
      <c r="S1465" s="19">
        <f t="shared" si="114"/>
        <v>35.44</v>
      </c>
      <c r="T1465" s="11" t="s">
        <v>8322</v>
      </c>
      <c r="U1465" s="11" t="s">
        <v>8342</v>
      </c>
    </row>
    <row r="1466" spans="1:21" x14ac:dyDescent="0.45">
      <c r="A1466" s="11">
        <v>1464</v>
      </c>
      <c r="B1466" s="16" t="s">
        <v>1465</v>
      </c>
      <c r="C1466" s="16" t="s">
        <v>5574</v>
      </c>
      <c r="D1466" s="23">
        <v>5000</v>
      </c>
      <c r="E1466" s="23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7">
        <f t="shared" si="110"/>
        <v>41321.453217592592</v>
      </c>
      <c r="K1466" s="11">
        <v>1358437958</v>
      </c>
      <c r="L1466" s="17">
        <f t="shared" si="111"/>
        <v>41291.453217592592</v>
      </c>
      <c r="M1466" s="21">
        <f t="shared" si="112"/>
        <v>30</v>
      </c>
      <c r="N1466" s="11" t="b">
        <v>1</v>
      </c>
      <c r="O1466" s="11">
        <v>234</v>
      </c>
      <c r="P1466" s="11" t="b">
        <v>1</v>
      </c>
      <c r="Q1466" s="11" t="s">
        <v>8288</v>
      </c>
      <c r="R1466" s="18">
        <f t="shared" si="113"/>
        <v>1.6319999999999999</v>
      </c>
      <c r="S1466" s="19">
        <f t="shared" si="114"/>
        <v>34.871794871794869</v>
      </c>
      <c r="T1466" s="11" t="s">
        <v>8322</v>
      </c>
      <c r="U1466" s="11" t="s">
        <v>8342</v>
      </c>
    </row>
    <row r="1467" spans="1:21" ht="42.75" x14ac:dyDescent="0.45">
      <c r="A1467" s="11">
        <v>1465</v>
      </c>
      <c r="B1467" s="16" t="s">
        <v>1466</v>
      </c>
      <c r="C1467" s="16" t="s">
        <v>5575</v>
      </c>
      <c r="D1467" s="23">
        <v>30000</v>
      </c>
      <c r="E1467" s="23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7">
        <f t="shared" si="110"/>
        <v>40989.916666666664</v>
      </c>
      <c r="K1467" s="11">
        <v>1329759452</v>
      </c>
      <c r="L1467" s="17">
        <f t="shared" si="111"/>
        <v>40959.526064814811</v>
      </c>
      <c r="M1467" s="21">
        <f t="shared" si="112"/>
        <v>30.390601851853717</v>
      </c>
      <c r="N1467" s="11" t="b">
        <v>1</v>
      </c>
      <c r="O1467" s="11">
        <v>2602</v>
      </c>
      <c r="P1467" s="11" t="b">
        <v>1</v>
      </c>
      <c r="Q1467" s="11" t="s">
        <v>8288</v>
      </c>
      <c r="R1467" s="18">
        <f t="shared" si="113"/>
        <v>4.5641449999999999</v>
      </c>
      <c r="S1467" s="19">
        <f t="shared" si="114"/>
        <v>52.622732513451197</v>
      </c>
      <c r="T1467" s="11" t="s">
        <v>8322</v>
      </c>
      <c r="U1467" s="11" t="s">
        <v>8342</v>
      </c>
    </row>
    <row r="1468" spans="1:21" ht="42.75" x14ac:dyDescent="0.45">
      <c r="A1468" s="11">
        <v>1466</v>
      </c>
      <c r="B1468" s="16" t="s">
        <v>1467</v>
      </c>
      <c r="C1468" s="16" t="s">
        <v>5576</v>
      </c>
      <c r="D1468" s="23">
        <v>16000</v>
      </c>
      <c r="E1468" s="23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7">
        <f t="shared" si="110"/>
        <v>42380.999999999993</v>
      </c>
      <c r="K1468" s="11">
        <v>1449029266</v>
      </c>
      <c r="L1468" s="17">
        <f t="shared" si="111"/>
        <v>42339.963726851849</v>
      </c>
      <c r="M1468" s="21">
        <f t="shared" si="112"/>
        <v>41.036273148143664</v>
      </c>
      <c r="N1468" s="11" t="b">
        <v>1</v>
      </c>
      <c r="O1468" s="11">
        <v>248</v>
      </c>
      <c r="P1468" s="11" t="b">
        <v>1</v>
      </c>
      <c r="Q1468" s="11" t="s">
        <v>8288</v>
      </c>
      <c r="R1468" s="18">
        <f t="shared" si="113"/>
        <v>1.0787731249999999</v>
      </c>
      <c r="S1468" s="19">
        <f t="shared" si="114"/>
        <v>69.598266129032254</v>
      </c>
      <c r="T1468" s="11" t="s">
        <v>8322</v>
      </c>
      <c r="U1468" s="11" t="s">
        <v>8342</v>
      </c>
    </row>
    <row r="1469" spans="1:21" ht="28.5" x14ac:dyDescent="0.45">
      <c r="A1469" s="11">
        <v>1467</v>
      </c>
      <c r="B1469" s="16" t="s">
        <v>1468</v>
      </c>
      <c r="C1469" s="16" t="s">
        <v>5577</v>
      </c>
      <c r="D1469" s="23">
        <v>40000</v>
      </c>
      <c r="E1469" s="23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7">
        <f t="shared" si="110"/>
        <v>40993.55190972222</v>
      </c>
      <c r="K1469" s="11">
        <v>1327518885</v>
      </c>
      <c r="L1469" s="17">
        <f t="shared" si="111"/>
        <v>40933.593576388885</v>
      </c>
      <c r="M1469" s="21">
        <f t="shared" si="112"/>
        <v>59.958333333335759</v>
      </c>
      <c r="N1469" s="11" t="b">
        <v>1</v>
      </c>
      <c r="O1469" s="11">
        <v>600</v>
      </c>
      <c r="P1469" s="11" t="b">
        <v>1</v>
      </c>
      <c r="Q1469" s="11" t="s">
        <v>8288</v>
      </c>
      <c r="R1469" s="18">
        <f t="shared" si="113"/>
        <v>1.1508</v>
      </c>
      <c r="S1469" s="19">
        <f t="shared" si="114"/>
        <v>76.72</v>
      </c>
      <c r="T1469" s="11" t="s">
        <v>8322</v>
      </c>
      <c r="U1469" s="11" t="s">
        <v>8342</v>
      </c>
    </row>
    <row r="1470" spans="1:21" ht="42.75" x14ac:dyDescent="0.45">
      <c r="A1470" s="11">
        <v>1468</v>
      </c>
      <c r="B1470" s="16" t="s">
        <v>1469</v>
      </c>
      <c r="C1470" s="16" t="s">
        <v>5578</v>
      </c>
      <c r="D1470" s="23">
        <v>9500</v>
      </c>
      <c r="E1470" s="23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7">
        <f t="shared" si="110"/>
        <v>40705.806122685179</v>
      </c>
      <c r="K1470" s="11">
        <v>1302654049</v>
      </c>
      <c r="L1470" s="17">
        <f t="shared" si="111"/>
        <v>40645.806122685179</v>
      </c>
      <c r="M1470" s="21">
        <f t="shared" si="112"/>
        <v>60</v>
      </c>
      <c r="N1470" s="11" t="b">
        <v>1</v>
      </c>
      <c r="O1470" s="11">
        <v>293</v>
      </c>
      <c r="P1470" s="11" t="b">
        <v>1</v>
      </c>
      <c r="Q1470" s="11" t="s">
        <v>8288</v>
      </c>
      <c r="R1470" s="18">
        <f t="shared" si="113"/>
        <v>1.0236842105263158</v>
      </c>
      <c r="S1470" s="19">
        <f t="shared" si="114"/>
        <v>33.191126279863482</v>
      </c>
      <c r="T1470" s="11" t="s">
        <v>8322</v>
      </c>
      <c r="U1470" s="11" t="s">
        <v>8342</v>
      </c>
    </row>
    <row r="1471" spans="1:21" ht="28.5" x14ac:dyDescent="0.45">
      <c r="A1471" s="11">
        <v>1469</v>
      </c>
      <c r="B1471" s="16" t="s">
        <v>1470</v>
      </c>
      <c r="C1471" s="16" t="s">
        <v>5579</v>
      </c>
      <c r="D1471" s="23">
        <v>44250</v>
      </c>
      <c r="E1471" s="23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7">
        <f t="shared" si="110"/>
        <v>41320.390150462961</v>
      </c>
      <c r="K1471" s="11">
        <v>1358346109</v>
      </c>
      <c r="L1471" s="17">
        <f t="shared" si="111"/>
        <v>41290.390150462961</v>
      </c>
      <c r="M1471" s="21">
        <f t="shared" si="112"/>
        <v>30</v>
      </c>
      <c r="N1471" s="11" t="b">
        <v>1</v>
      </c>
      <c r="O1471" s="11">
        <v>321</v>
      </c>
      <c r="P1471" s="11" t="b">
        <v>1</v>
      </c>
      <c r="Q1471" s="11" t="s">
        <v>8288</v>
      </c>
      <c r="R1471" s="18">
        <f t="shared" si="113"/>
        <v>1.0842485875706214</v>
      </c>
      <c r="S1471" s="19">
        <f t="shared" si="114"/>
        <v>149.46417445482865</v>
      </c>
      <c r="T1471" s="11" t="s">
        <v>8322</v>
      </c>
      <c r="U1471" s="11" t="s">
        <v>8342</v>
      </c>
    </row>
    <row r="1472" spans="1:21" ht="42.75" x14ac:dyDescent="0.45">
      <c r="A1472" s="11">
        <v>1470</v>
      </c>
      <c r="B1472" s="16" t="s">
        <v>1471</v>
      </c>
      <c r="C1472" s="16" t="s">
        <v>5580</v>
      </c>
      <c r="D1472" s="23">
        <v>1500</v>
      </c>
      <c r="E1472" s="23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7">
        <f t="shared" si="110"/>
        <v>41271.618784722217</v>
      </c>
      <c r="K1472" s="11">
        <v>1354909863</v>
      </c>
      <c r="L1472" s="17">
        <f t="shared" si="111"/>
        <v>41250.618784722217</v>
      </c>
      <c r="M1472" s="21">
        <f t="shared" si="112"/>
        <v>21</v>
      </c>
      <c r="N1472" s="11" t="b">
        <v>1</v>
      </c>
      <c r="O1472" s="11">
        <v>81</v>
      </c>
      <c r="P1472" s="11" t="b">
        <v>1</v>
      </c>
      <c r="Q1472" s="11" t="s">
        <v>8288</v>
      </c>
      <c r="R1472" s="18">
        <f t="shared" si="113"/>
        <v>1.2513333333333334</v>
      </c>
      <c r="S1472" s="19">
        <f t="shared" si="114"/>
        <v>23.172839506172838</v>
      </c>
      <c r="T1472" s="11" t="s">
        <v>8322</v>
      </c>
      <c r="U1472" s="11" t="s">
        <v>8342</v>
      </c>
    </row>
    <row r="1473" spans="1:21" ht="42.75" x14ac:dyDescent="0.45">
      <c r="A1473" s="11">
        <v>1471</v>
      </c>
      <c r="B1473" s="16" t="s">
        <v>1472</v>
      </c>
      <c r="C1473" s="16" t="s">
        <v>5581</v>
      </c>
      <c r="D1473" s="23">
        <v>32000</v>
      </c>
      <c r="E1473" s="23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7">
        <f t="shared" si="110"/>
        <v>42103.749236111107</v>
      </c>
      <c r="K1473" s="11">
        <v>1426028334</v>
      </c>
      <c r="L1473" s="17">
        <f t="shared" si="111"/>
        <v>42073.749236111107</v>
      </c>
      <c r="M1473" s="21">
        <f t="shared" si="112"/>
        <v>30</v>
      </c>
      <c r="N1473" s="11" t="b">
        <v>1</v>
      </c>
      <c r="O1473" s="11">
        <v>343</v>
      </c>
      <c r="P1473" s="11" t="b">
        <v>1</v>
      </c>
      <c r="Q1473" s="11" t="s">
        <v>8288</v>
      </c>
      <c r="R1473" s="18">
        <f t="shared" si="113"/>
        <v>1.03840625</v>
      </c>
      <c r="S1473" s="19">
        <f t="shared" si="114"/>
        <v>96.877551020408163</v>
      </c>
      <c r="T1473" s="11" t="s">
        <v>8322</v>
      </c>
      <c r="U1473" s="11" t="s">
        <v>8342</v>
      </c>
    </row>
    <row r="1474" spans="1:21" ht="42.75" x14ac:dyDescent="0.45">
      <c r="A1474" s="11">
        <v>1472</v>
      </c>
      <c r="B1474" s="16" t="s">
        <v>1473</v>
      </c>
      <c r="C1474" s="16" t="s">
        <v>5582</v>
      </c>
      <c r="D1474" s="23">
        <v>25000</v>
      </c>
      <c r="E1474" s="23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7">
        <f t="shared" si="110"/>
        <v>41563.33452546296</v>
      </c>
      <c r="K1474" s="11">
        <v>1379336503</v>
      </c>
      <c r="L1474" s="17">
        <f t="shared" si="111"/>
        <v>41533.33452546296</v>
      </c>
      <c r="M1474" s="21">
        <f t="shared" si="112"/>
        <v>30</v>
      </c>
      <c r="N1474" s="11" t="b">
        <v>1</v>
      </c>
      <c r="O1474" s="11">
        <v>336</v>
      </c>
      <c r="P1474" s="11" t="b">
        <v>1</v>
      </c>
      <c r="Q1474" s="11" t="s">
        <v>8288</v>
      </c>
      <c r="R1474" s="18">
        <f t="shared" si="113"/>
        <v>1.3870400000000001</v>
      </c>
      <c r="S1474" s="19">
        <f t="shared" si="114"/>
        <v>103.20238095238095</v>
      </c>
      <c r="T1474" s="11" t="s">
        <v>8322</v>
      </c>
      <c r="U1474" s="11" t="s">
        <v>8342</v>
      </c>
    </row>
    <row r="1475" spans="1:21" x14ac:dyDescent="0.45">
      <c r="A1475" s="11">
        <v>1473</v>
      </c>
      <c r="B1475" s="16" t="s">
        <v>1474</v>
      </c>
      <c r="C1475" s="16" t="s">
        <v>5583</v>
      </c>
      <c r="D1475" s="23">
        <v>1500</v>
      </c>
      <c r="E1475" s="23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7">
        <f t="shared" ref="J1475:J1538" si="115">(((I1475/86400)+25569+(-5/24)))</f>
        <v>40969.771284722221</v>
      </c>
      <c r="K1475" s="11">
        <v>1328052639</v>
      </c>
      <c r="L1475" s="17">
        <f t="shared" ref="L1475:L1538" si="116">(((K1475/86400)+25569+(-5/24)))</f>
        <v>40939.771284722221</v>
      </c>
      <c r="M1475" s="21">
        <f t="shared" ref="M1475:M1538" si="117">J1475-L1475</f>
        <v>30</v>
      </c>
      <c r="N1475" s="11" t="b">
        <v>1</v>
      </c>
      <c r="O1475" s="11">
        <v>47</v>
      </c>
      <c r="P1475" s="11" t="b">
        <v>1</v>
      </c>
      <c r="Q1475" s="11" t="s">
        <v>8288</v>
      </c>
      <c r="R1475" s="18">
        <f t="shared" ref="R1475:R1538" si="118">E1475/D1475</f>
        <v>1.20516</v>
      </c>
      <c r="S1475" s="19">
        <f t="shared" ref="S1475:S1538" si="119">E1475/O1475</f>
        <v>38.462553191489363</v>
      </c>
      <c r="T1475" s="11" t="s">
        <v>8322</v>
      </c>
      <c r="U1475" s="11" t="s">
        <v>8342</v>
      </c>
    </row>
    <row r="1476" spans="1:21" ht="42.75" x14ac:dyDescent="0.45">
      <c r="A1476" s="11">
        <v>1474</v>
      </c>
      <c r="B1476" s="16" t="s">
        <v>1475</v>
      </c>
      <c r="C1476" s="16" t="s">
        <v>5584</v>
      </c>
      <c r="D1476" s="23">
        <v>3000</v>
      </c>
      <c r="E1476" s="23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7">
        <f t="shared" si="115"/>
        <v>41530.519583333335</v>
      </c>
      <c r="K1476" s="11">
        <v>1376501292</v>
      </c>
      <c r="L1476" s="17">
        <f t="shared" si="116"/>
        <v>41500.519583333335</v>
      </c>
      <c r="M1476" s="21">
        <f t="shared" si="117"/>
        <v>30</v>
      </c>
      <c r="N1476" s="11" t="b">
        <v>1</v>
      </c>
      <c r="O1476" s="11">
        <v>76</v>
      </c>
      <c r="P1476" s="11" t="b">
        <v>1</v>
      </c>
      <c r="Q1476" s="11" t="s">
        <v>8288</v>
      </c>
      <c r="R1476" s="18">
        <f t="shared" si="118"/>
        <v>1.1226666666666667</v>
      </c>
      <c r="S1476" s="19">
        <f t="shared" si="119"/>
        <v>44.315789473684212</v>
      </c>
      <c r="T1476" s="11" t="s">
        <v>8322</v>
      </c>
      <c r="U1476" s="11" t="s">
        <v>8342</v>
      </c>
    </row>
    <row r="1477" spans="1:21" ht="42.75" x14ac:dyDescent="0.45">
      <c r="A1477" s="11">
        <v>1475</v>
      </c>
      <c r="B1477" s="16" t="s">
        <v>1476</v>
      </c>
      <c r="C1477" s="16" t="s">
        <v>5585</v>
      </c>
      <c r="D1477" s="23">
        <v>15000</v>
      </c>
      <c r="E1477" s="23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7">
        <f t="shared" si="115"/>
        <v>41992.999305555553</v>
      </c>
      <c r="K1477" s="11">
        <v>1416244863</v>
      </c>
      <c r="L1477" s="17">
        <f t="shared" si="116"/>
        <v>41960.514618055553</v>
      </c>
      <c r="M1477" s="21">
        <f t="shared" si="117"/>
        <v>32.484687500000291</v>
      </c>
      <c r="N1477" s="11" t="b">
        <v>1</v>
      </c>
      <c r="O1477" s="11">
        <v>441</v>
      </c>
      <c r="P1477" s="11" t="b">
        <v>1</v>
      </c>
      <c r="Q1477" s="11" t="s">
        <v>8288</v>
      </c>
      <c r="R1477" s="18">
        <f t="shared" si="118"/>
        <v>1.8866966666666667</v>
      </c>
      <c r="S1477" s="19">
        <f t="shared" si="119"/>
        <v>64.173356009070289</v>
      </c>
      <c r="T1477" s="11" t="s">
        <v>8322</v>
      </c>
      <c r="U1477" s="11" t="s">
        <v>8342</v>
      </c>
    </row>
    <row r="1478" spans="1:21" ht="28.5" x14ac:dyDescent="0.45">
      <c r="A1478" s="11">
        <v>1476</v>
      </c>
      <c r="B1478" s="16" t="s">
        <v>1477</v>
      </c>
      <c r="C1478" s="16" t="s">
        <v>5586</v>
      </c>
      <c r="D1478" s="23">
        <v>6000</v>
      </c>
      <c r="E1478" s="23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7">
        <f t="shared" si="115"/>
        <v>40795.833587962959</v>
      </c>
      <c r="K1478" s="11">
        <v>1313024422</v>
      </c>
      <c r="L1478" s="17">
        <f t="shared" si="116"/>
        <v>40765.833587962959</v>
      </c>
      <c r="M1478" s="21">
        <f t="shared" si="117"/>
        <v>30</v>
      </c>
      <c r="N1478" s="11" t="b">
        <v>1</v>
      </c>
      <c r="O1478" s="11">
        <v>916</v>
      </c>
      <c r="P1478" s="11" t="b">
        <v>1</v>
      </c>
      <c r="Q1478" s="11" t="s">
        <v>8288</v>
      </c>
      <c r="R1478" s="18">
        <f t="shared" si="118"/>
        <v>6.6155466666666669</v>
      </c>
      <c r="S1478" s="19">
        <f t="shared" si="119"/>
        <v>43.333275109170302</v>
      </c>
      <c r="T1478" s="11" t="s">
        <v>8322</v>
      </c>
      <c r="U1478" s="11" t="s">
        <v>8342</v>
      </c>
    </row>
    <row r="1479" spans="1:21" ht="42.75" x14ac:dyDescent="0.45">
      <c r="A1479" s="11">
        <v>1477</v>
      </c>
      <c r="B1479" s="16" t="s">
        <v>1478</v>
      </c>
      <c r="C1479" s="16" t="s">
        <v>5587</v>
      </c>
      <c r="D1479" s="23">
        <v>30000</v>
      </c>
      <c r="E1479" s="23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7">
        <f t="shared" si="115"/>
        <v>40899.916666666664</v>
      </c>
      <c r="K1479" s="11">
        <v>1319467604</v>
      </c>
      <c r="L1479" s="17">
        <f t="shared" si="116"/>
        <v>40840.407453703701</v>
      </c>
      <c r="M1479" s="21">
        <f t="shared" si="117"/>
        <v>59.50921296296292</v>
      </c>
      <c r="N1479" s="11" t="b">
        <v>1</v>
      </c>
      <c r="O1479" s="11">
        <v>369</v>
      </c>
      <c r="P1479" s="11" t="b">
        <v>1</v>
      </c>
      <c r="Q1479" s="11" t="s">
        <v>8288</v>
      </c>
      <c r="R1479" s="18">
        <f t="shared" si="118"/>
        <v>1.1131</v>
      </c>
      <c r="S1479" s="19">
        <f t="shared" si="119"/>
        <v>90.495934959349597</v>
      </c>
      <c r="T1479" s="11" t="s">
        <v>8322</v>
      </c>
      <c r="U1479" s="11" t="s">
        <v>8342</v>
      </c>
    </row>
    <row r="1480" spans="1:21" ht="42.75" x14ac:dyDescent="0.45">
      <c r="A1480" s="11">
        <v>1478</v>
      </c>
      <c r="B1480" s="16" t="s">
        <v>1479</v>
      </c>
      <c r="C1480" s="16" t="s">
        <v>5588</v>
      </c>
      <c r="D1480" s="23">
        <v>50000</v>
      </c>
      <c r="E1480" s="23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7">
        <f t="shared" si="115"/>
        <v>41408.663344907407</v>
      </c>
      <c r="K1480" s="11">
        <v>1367355313</v>
      </c>
      <c r="L1480" s="17">
        <f t="shared" si="116"/>
        <v>41394.663344907407</v>
      </c>
      <c r="M1480" s="21">
        <f t="shared" si="117"/>
        <v>14</v>
      </c>
      <c r="N1480" s="11" t="b">
        <v>1</v>
      </c>
      <c r="O1480" s="11">
        <v>20242</v>
      </c>
      <c r="P1480" s="11" t="b">
        <v>1</v>
      </c>
      <c r="Q1480" s="11" t="s">
        <v>8288</v>
      </c>
      <c r="R1480" s="18">
        <f t="shared" si="118"/>
        <v>11.8161422</v>
      </c>
      <c r="S1480" s="19">
        <f t="shared" si="119"/>
        <v>29.187190495010373</v>
      </c>
      <c r="T1480" s="11" t="s">
        <v>8322</v>
      </c>
      <c r="U1480" s="11" t="s">
        <v>8342</v>
      </c>
    </row>
    <row r="1481" spans="1:21" ht="42.75" x14ac:dyDescent="0.45">
      <c r="A1481" s="11">
        <v>1479</v>
      </c>
      <c r="B1481" s="16" t="s">
        <v>1480</v>
      </c>
      <c r="C1481" s="16" t="s">
        <v>5589</v>
      </c>
      <c r="D1481" s="23">
        <v>1600</v>
      </c>
      <c r="E1481" s="23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7">
        <f t="shared" si="115"/>
        <v>41768.957638888889</v>
      </c>
      <c r="K1481" s="11">
        <v>1398448389</v>
      </c>
      <c r="L1481" s="17">
        <f t="shared" si="116"/>
        <v>41754.536909722221</v>
      </c>
      <c r="M1481" s="21">
        <f t="shared" si="117"/>
        <v>14.420729166668025</v>
      </c>
      <c r="N1481" s="11" t="b">
        <v>1</v>
      </c>
      <c r="O1481" s="11">
        <v>71</v>
      </c>
      <c r="P1481" s="11" t="b">
        <v>1</v>
      </c>
      <c r="Q1481" s="11" t="s">
        <v>8288</v>
      </c>
      <c r="R1481" s="18">
        <f t="shared" si="118"/>
        <v>1.37375</v>
      </c>
      <c r="S1481" s="19">
        <f t="shared" si="119"/>
        <v>30.95774647887324</v>
      </c>
      <c r="T1481" s="11" t="s">
        <v>8322</v>
      </c>
      <c r="U1481" s="11" t="s">
        <v>8342</v>
      </c>
    </row>
    <row r="1482" spans="1:21" ht="42.75" x14ac:dyDescent="0.45">
      <c r="A1482" s="11">
        <v>1480</v>
      </c>
      <c r="B1482" s="16" t="s">
        <v>1481</v>
      </c>
      <c r="C1482" s="16" t="s">
        <v>5590</v>
      </c>
      <c r="D1482" s="23">
        <v>50000</v>
      </c>
      <c r="E1482" s="23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7">
        <f t="shared" si="115"/>
        <v>41481.5</v>
      </c>
      <c r="K1482" s="11">
        <v>1373408699</v>
      </c>
      <c r="L1482" s="17">
        <f t="shared" si="116"/>
        <v>41464.725682870368</v>
      </c>
      <c r="M1482" s="21">
        <f t="shared" si="117"/>
        <v>16.774317129631527</v>
      </c>
      <c r="N1482" s="11" t="b">
        <v>1</v>
      </c>
      <c r="O1482" s="11">
        <v>635</v>
      </c>
      <c r="P1482" s="11" t="b">
        <v>1</v>
      </c>
      <c r="Q1482" s="11" t="s">
        <v>8288</v>
      </c>
      <c r="R1482" s="18">
        <f t="shared" si="118"/>
        <v>1.170404</v>
      </c>
      <c r="S1482" s="19">
        <f t="shared" si="119"/>
        <v>92.157795275590544</v>
      </c>
      <c r="T1482" s="11" t="s">
        <v>8322</v>
      </c>
      <c r="U1482" s="11" t="s">
        <v>8342</v>
      </c>
    </row>
    <row r="1483" spans="1:21" ht="42.75" x14ac:dyDescent="0.45">
      <c r="A1483" s="11">
        <v>1481</v>
      </c>
      <c r="B1483" s="16" t="s">
        <v>1482</v>
      </c>
      <c r="C1483" s="16" t="s">
        <v>5591</v>
      </c>
      <c r="D1483" s="23">
        <v>5000</v>
      </c>
      <c r="E1483" s="23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7">
        <f t="shared" si="115"/>
        <v>41580.714641203704</v>
      </c>
      <c r="K1483" s="11">
        <v>1380838145</v>
      </c>
      <c r="L1483" s="17">
        <f t="shared" si="116"/>
        <v>41550.714641203704</v>
      </c>
      <c r="M1483" s="21">
        <f t="shared" si="117"/>
        <v>30</v>
      </c>
      <c r="N1483" s="11" t="b">
        <v>0</v>
      </c>
      <c r="O1483" s="11">
        <v>6</v>
      </c>
      <c r="P1483" s="11" t="b">
        <v>0</v>
      </c>
      <c r="Q1483" s="11" t="s">
        <v>8275</v>
      </c>
      <c r="R1483" s="18">
        <f t="shared" si="118"/>
        <v>2.1000000000000001E-2</v>
      </c>
      <c r="S1483" s="19">
        <f t="shared" si="119"/>
        <v>17.5</v>
      </c>
      <c r="T1483" s="11" t="s">
        <v>8322</v>
      </c>
      <c r="U1483" s="11" t="s">
        <v>8324</v>
      </c>
    </row>
    <row r="1484" spans="1:21" ht="42.75" x14ac:dyDescent="0.45">
      <c r="A1484" s="11">
        <v>1482</v>
      </c>
      <c r="B1484" s="16" t="s">
        <v>1483</v>
      </c>
      <c r="C1484" s="16" t="s">
        <v>5592</v>
      </c>
      <c r="D1484" s="23">
        <v>5000</v>
      </c>
      <c r="E1484" s="23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7">
        <f t="shared" si="115"/>
        <v>41159.118750000001</v>
      </c>
      <c r="K1484" s="11">
        <v>1345062936</v>
      </c>
      <c r="L1484" s="17">
        <f t="shared" si="116"/>
        <v>41136.649722222217</v>
      </c>
      <c r="M1484" s="21">
        <f t="shared" si="117"/>
        <v>22.469027777784504</v>
      </c>
      <c r="N1484" s="11" t="b">
        <v>0</v>
      </c>
      <c r="O1484" s="11">
        <v>1</v>
      </c>
      <c r="P1484" s="11" t="b">
        <v>0</v>
      </c>
      <c r="Q1484" s="11" t="s">
        <v>8275</v>
      </c>
      <c r="R1484" s="18">
        <f t="shared" si="118"/>
        <v>1E-3</v>
      </c>
      <c r="S1484" s="19">
        <f t="shared" si="119"/>
        <v>5</v>
      </c>
      <c r="T1484" s="11" t="s">
        <v>8322</v>
      </c>
      <c r="U1484" s="11" t="s">
        <v>8324</v>
      </c>
    </row>
    <row r="1485" spans="1:21" ht="42.75" x14ac:dyDescent="0.45">
      <c r="A1485" s="11">
        <v>1483</v>
      </c>
      <c r="B1485" s="16" t="s">
        <v>1484</v>
      </c>
      <c r="C1485" s="16" t="s">
        <v>5593</v>
      </c>
      <c r="D1485" s="23">
        <v>7000</v>
      </c>
      <c r="E1485" s="23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7">
        <f t="shared" si="115"/>
        <v>42572.984664351847</v>
      </c>
      <c r="K1485" s="11">
        <v>1467002275</v>
      </c>
      <c r="L1485" s="17">
        <f t="shared" si="116"/>
        <v>42547.984664351847</v>
      </c>
      <c r="M1485" s="21">
        <f t="shared" si="117"/>
        <v>25</v>
      </c>
      <c r="N1485" s="11" t="b">
        <v>0</v>
      </c>
      <c r="O1485" s="11">
        <v>2</v>
      </c>
      <c r="P1485" s="11" t="b">
        <v>0</v>
      </c>
      <c r="Q1485" s="11" t="s">
        <v>8275</v>
      </c>
      <c r="R1485" s="18">
        <f t="shared" si="118"/>
        <v>7.1428571428571426E-3</v>
      </c>
      <c r="S1485" s="19">
        <f t="shared" si="119"/>
        <v>25</v>
      </c>
      <c r="T1485" s="11" t="s">
        <v>8322</v>
      </c>
      <c r="U1485" s="11" t="s">
        <v>8324</v>
      </c>
    </row>
    <row r="1486" spans="1:21" x14ac:dyDescent="0.45">
      <c r="A1486" s="11">
        <v>1484</v>
      </c>
      <c r="B1486" s="16" t="s">
        <v>1485</v>
      </c>
      <c r="C1486" s="16" t="s">
        <v>5594</v>
      </c>
      <c r="D1486" s="23">
        <v>2000</v>
      </c>
      <c r="E1486" s="23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7">
        <f t="shared" si="115"/>
        <v>41111.410416666666</v>
      </c>
      <c r="K1486" s="11">
        <v>1337834963</v>
      </c>
      <c r="L1486" s="17">
        <f t="shared" si="116"/>
        <v>41052.992627314808</v>
      </c>
      <c r="M1486" s="21">
        <f t="shared" si="117"/>
        <v>58.417789351857209</v>
      </c>
      <c r="N1486" s="11" t="b">
        <v>0</v>
      </c>
      <c r="O1486" s="11">
        <v>0</v>
      </c>
      <c r="P1486" s="11" t="b">
        <v>0</v>
      </c>
      <c r="Q1486" s="11" t="s">
        <v>8275</v>
      </c>
      <c r="R1486" s="18">
        <f t="shared" si="118"/>
        <v>0</v>
      </c>
      <c r="S1486" s="19" t="e">
        <f t="shared" si="119"/>
        <v>#DIV/0!</v>
      </c>
      <c r="T1486" s="11" t="s">
        <v>8322</v>
      </c>
      <c r="U1486" s="11" t="s">
        <v>8324</v>
      </c>
    </row>
    <row r="1487" spans="1:21" ht="42.75" x14ac:dyDescent="0.45">
      <c r="A1487" s="11">
        <v>1485</v>
      </c>
      <c r="B1487" s="16" t="s">
        <v>1486</v>
      </c>
      <c r="C1487" s="16" t="s">
        <v>5595</v>
      </c>
      <c r="D1487" s="23">
        <v>6700</v>
      </c>
      <c r="E1487" s="23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7">
        <f t="shared" si="115"/>
        <v>42175.587650462963</v>
      </c>
      <c r="K1487" s="11">
        <v>1430939173</v>
      </c>
      <c r="L1487" s="17">
        <f t="shared" si="116"/>
        <v>42130.587650462963</v>
      </c>
      <c r="M1487" s="21">
        <f t="shared" si="117"/>
        <v>45</v>
      </c>
      <c r="N1487" s="11" t="b">
        <v>0</v>
      </c>
      <c r="O1487" s="11">
        <v>3</v>
      </c>
      <c r="P1487" s="11" t="b">
        <v>0</v>
      </c>
      <c r="Q1487" s="11" t="s">
        <v>8275</v>
      </c>
      <c r="R1487" s="18">
        <f t="shared" si="118"/>
        <v>2.2388059701492536E-2</v>
      </c>
      <c r="S1487" s="19">
        <f t="shared" si="119"/>
        <v>50</v>
      </c>
      <c r="T1487" s="11" t="s">
        <v>8322</v>
      </c>
      <c r="U1487" s="11" t="s">
        <v>8324</v>
      </c>
    </row>
    <row r="1488" spans="1:21" ht="42.75" x14ac:dyDescent="0.45">
      <c r="A1488" s="11">
        <v>1486</v>
      </c>
      <c r="B1488" s="16" t="s">
        <v>1487</v>
      </c>
      <c r="C1488" s="16" t="s">
        <v>5596</v>
      </c>
      <c r="D1488" s="23">
        <v>20000</v>
      </c>
      <c r="E1488" s="23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7">
        <f t="shared" si="115"/>
        <v>42061.960196759253</v>
      </c>
      <c r="K1488" s="11">
        <v>1422417761</v>
      </c>
      <c r="L1488" s="17">
        <f t="shared" si="116"/>
        <v>42031.960196759253</v>
      </c>
      <c r="M1488" s="21">
        <f t="shared" si="117"/>
        <v>30</v>
      </c>
      <c r="N1488" s="11" t="b">
        <v>0</v>
      </c>
      <c r="O1488" s="11">
        <v>3</v>
      </c>
      <c r="P1488" s="11" t="b">
        <v>0</v>
      </c>
      <c r="Q1488" s="11" t="s">
        <v>8275</v>
      </c>
      <c r="R1488" s="18">
        <f t="shared" si="118"/>
        <v>2.3999999999999998E-3</v>
      </c>
      <c r="S1488" s="19">
        <f t="shared" si="119"/>
        <v>16</v>
      </c>
      <c r="T1488" s="11" t="s">
        <v>8322</v>
      </c>
      <c r="U1488" s="11" t="s">
        <v>8324</v>
      </c>
    </row>
    <row r="1489" spans="1:21" ht="42.75" x14ac:dyDescent="0.45">
      <c r="A1489" s="11">
        <v>1487</v>
      </c>
      <c r="B1489" s="16" t="s">
        <v>1488</v>
      </c>
      <c r="C1489" s="16" t="s">
        <v>5597</v>
      </c>
      <c r="D1489" s="23">
        <v>10000</v>
      </c>
      <c r="E1489" s="23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7">
        <f t="shared" si="115"/>
        <v>42584.709155092591</v>
      </c>
      <c r="K1489" s="11">
        <v>1467583271</v>
      </c>
      <c r="L1489" s="17">
        <f t="shared" si="116"/>
        <v>42554.709155092591</v>
      </c>
      <c r="M1489" s="21">
        <f t="shared" si="117"/>
        <v>30</v>
      </c>
      <c r="N1489" s="11" t="b">
        <v>0</v>
      </c>
      <c r="O1489" s="11">
        <v>0</v>
      </c>
      <c r="P1489" s="11" t="b">
        <v>0</v>
      </c>
      <c r="Q1489" s="11" t="s">
        <v>8275</v>
      </c>
      <c r="R1489" s="18">
        <f t="shared" si="118"/>
        <v>0</v>
      </c>
      <c r="S1489" s="19" t="e">
        <f t="shared" si="119"/>
        <v>#DIV/0!</v>
      </c>
      <c r="T1489" s="11" t="s">
        <v>8322</v>
      </c>
      <c r="U1489" s="11" t="s">
        <v>8324</v>
      </c>
    </row>
    <row r="1490" spans="1:21" ht="42.75" x14ac:dyDescent="0.45">
      <c r="A1490" s="11">
        <v>1488</v>
      </c>
      <c r="B1490" s="16" t="s">
        <v>1489</v>
      </c>
      <c r="C1490" s="16" t="s">
        <v>5598</v>
      </c>
      <c r="D1490" s="23">
        <v>15000</v>
      </c>
      <c r="E1490" s="23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7">
        <f t="shared" si="115"/>
        <v>41644.354861111111</v>
      </c>
      <c r="K1490" s="11">
        <v>1386336660</v>
      </c>
      <c r="L1490" s="17">
        <f t="shared" si="116"/>
        <v>41614.354861111111</v>
      </c>
      <c r="M1490" s="21">
        <f t="shared" si="117"/>
        <v>30</v>
      </c>
      <c r="N1490" s="11" t="b">
        <v>0</v>
      </c>
      <c r="O1490" s="11">
        <v>6</v>
      </c>
      <c r="P1490" s="11" t="b">
        <v>0</v>
      </c>
      <c r="Q1490" s="11" t="s">
        <v>8275</v>
      </c>
      <c r="R1490" s="18">
        <f t="shared" si="118"/>
        <v>2.4E-2</v>
      </c>
      <c r="S1490" s="19">
        <f t="shared" si="119"/>
        <v>60</v>
      </c>
      <c r="T1490" s="11" t="s">
        <v>8322</v>
      </c>
      <c r="U1490" s="11" t="s">
        <v>8324</v>
      </c>
    </row>
    <row r="1491" spans="1:21" ht="42.75" x14ac:dyDescent="0.45">
      <c r="A1491" s="11">
        <v>1489</v>
      </c>
      <c r="B1491" s="16" t="s">
        <v>1490</v>
      </c>
      <c r="C1491" s="16" t="s">
        <v>5599</v>
      </c>
      <c r="D1491" s="23">
        <v>5000</v>
      </c>
      <c r="E1491" s="23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7">
        <f t="shared" si="115"/>
        <v>41228.445046296292</v>
      </c>
      <c r="K1491" s="11">
        <v>1350398452</v>
      </c>
      <c r="L1491" s="17">
        <f t="shared" si="116"/>
        <v>41198.403379629628</v>
      </c>
      <c r="M1491" s="21">
        <f t="shared" si="117"/>
        <v>30.041666666664241</v>
      </c>
      <c r="N1491" s="11" t="b">
        <v>0</v>
      </c>
      <c r="O1491" s="11">
        <v>0</v>
      </c>
      <c r="P1491" s="11" t="b">
        <v>0</v>
      </c>
      <c r="Q1491" s="11" t="s">
        <v>8275</v>
      </c>
      <c r="R1491" s="18">
        <f t="shared" si="118"/>
        <v>0</v>
      </c>
      <c r="S1491" s="19" t="e">
        <f t="shared" si="119"/>
        <v>#DIV/0!</v>
      </c>
      <c r="T1491" s="11" t="s">
        <v>8322</v>
      </c>
      <c r="U1491" s="11" t="s">
        <v>8324</v>
      </c>
    </row>
    <row r="1492" spans="1:21" ht="42.75" x14ac:dyDescent="0.45">
      <c r="A1492" s="11">
        <v>1490</v>
      </c>
      <c r="B1492" s="16" t="s">
        <v>1491</v>
      </c>
      <c r="C1492" s="16" t="s">
        <v>5600</v>
      </c>
      <c r="D1492" s="23">
        <v>2900</v>
      </c>
      <c r="E1492" s="23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7">
        <f t="shared" si="115"/>
        <v>41549.352708333332</v>
      </c>
      <c r="K1492" s="11">
        <v>1378214874</v>
      </c>
      <c r="L1492" s="17">
        <f t="shared" si="116"/>
        <v>41520.352708333332</v>
      </c>
      <c r="M1492" s="21">
        <f t="shared" si="117"/>
        <v>29</v>
      </c>
      <c r="N1492" s="11" t="b">
        <v>0</v>
      </c>
      <c r="O1492" s="11">
        <v>19</v>
      </c>
      <c r="P1492" s="11" t="b">
        <v>0</v>
      </c>
      <c r="Q1492" s="11" t="s">
        <v>8275</v>
      </c>
      <c r="R1492" s="18">
        <f t="shared" si="118"/>
        <v>0.30862068965517242</v>
      </c>
      <c r="S1492" s="19">
        <f t="shared" si="119"/>
        <v>47.10526315789474</v>
      </c>
      <c r="T1492" s="11" t="s">
        <v>8322</v>
      </c>
      <c r="U1492" s="11" t="s">
        <v>8324</v>
      </c>
    </row>
    <row r="1493" spans="1:21" ht="42.75" x14ac:dyDescent="0.45">
      <c r="A1493" s="11">
        <v>1491</v>
      </c>
      <c r="B1493" s="16" t="s">
        <v>1492</v>
      </c>
      <c r="C1493" s="16" t="s">
        <v>5601</v>
      </c>
      <c r="D1493" s="23">
        <v>1200</v>
      </c>
      <c r="E1493" s="23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7">
        <f t="shared" si="115"/>
        <v>42050.443055555552</v>
      </c>
      <c r="K1493" s="11">
        <v>1418922443</v>
      </c>
      <c r="L1493" s="17">
        <f t="shared" si="116"/>
        <v>41991.505127314813</v>
      </c>
      <c r="M1493" s="21">
        <f t="shared" si="117"/>
        <v>58.937928240738984</v>
      </c>
      <c r="N1493" s="11" t="b">
        <v>0</v>
      </c>
      <c r="O1493" s="11">
        <v>1</v>
      </c>
      <c r="P1493" s="11" t="b">
        <v>0</v>
      </c>
      <c r="Q1493" s="11" t="s">
        <v>8275</v>
      </c>
      <c r="R1493" s="18">
        <f t="shared" si="118"/>
        <v>8.3333333333333329E-2</v>
      </c>
      <c r="S1493" s="19">
        <f t="shared" si="119"/>
        <v>100</v>
      </c>
      <c r="T1493" s="11" t="s">
        <v>8322</v>
      </c>
      <c r="U1493" s="11" t="s">
        <v>8324</v>
      </c>
    </row>
    <row r="1494" spans="1:21" ht="42.75" x14ac:dyDescent="0.45">
      <c r="A1494" s="11">
        <v>1492</v>
      </c>
      <c r="B1494" s="16" t="s">
        <v>1493</v>
      </c>
      <c r="C1494" s="16" t="s">
        <v>5602</v>
      </c>
      <c r="D1494" s="23">
        <v>4000</v>
      </c>
      <c r="E1494" s="23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7">
        <f t="shared" si="115"/>
        <v>40712.676458333335</v>
      </c>
      <c r="K1494" s="11">
        <v>1305839646</v>
      </c>
      <c r="L1494" s="17">
        <f t="shared" si="116"/>
        <v>40682.676458333335</v>
      </c>
      <c r="M1494" s="21">
        <f t="shared" si="117"/>
        <v>30</v>
      </c>
      <c r="N1494" s="11" t="b">
        <v>0</v>
      </c>
      <c r="O1494" s="11">
        <v>2</v>
      </c>
      <c r="P1494" s="11" t="b">
        <v>0</v>
      </c>
      <c r="Q1494" s="11" t="s">
        <v>8275</v>
      </c>
      <c r="R1494" s="18">
        <f t="shared" si="118"/>
        <v>7.4999999999999997E-3</v>
      </c>
      <c r="S1494" s="19">
        <f t="shared" si="119"/>
        <v>15</v>
      </c>
      <c r="T1494" s="11" t="s">
        <v>8322</v>
      </c>
      <c r="U1494" s="11" t="s">
        <v>8324</v>
      </c>
    </row>
    <row r="1495" spans="1:21" ht="28.5" x14ac:dyDescent="0.45">
      <c r="A1495" s="11">
        <v>1493</v>
      </c>
      <c r="B1495" s="16" t="s">
        <v>1494</v>
      </c>
      <c r="C1495" s="16" t="s">
        <v>5603</v>
      </c>
      <c r="D1495" s="23">
        <v>2400</v>
      </c>
      <c r="E1495" s="23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7">
        <f t="shared" si="115"/>
        <v>41441.658275462956</v>
      </c>
      <c r="K1495" s="11">
        <v>1368823675</v>
      </c>
      <c r="L1495" s="17">
        <f t="shared" si="116"/>
        <v>41411.658275462956</v>
      </c>
      <c r="M1495" s="21">
        <f t="shared" si="117"/>
        <v>30</v>
      </c>
      <c r="N1495" s="11" t="b">
        <v>0</v>
      </c>
      <c r="O1495" s="11">
        <v>0</v>
      </c>
      <c r="P1495" s="11" t="b">
        <v>0</v>
      </c>
      <c r="Q1495" s="11" t="s">
        <v>8275</v>
      </c>
      <c r="R1495" s="18">
        <f t="shared" si="118"/>
        <v>0</v>
      </c>
      <c r="S1495" s="19" t="e">
        <f t="shared" si="119"/>
        <v>#DIV/0!</v>
      </c>
      <c r="T1495" s="11" t="s">
        <v>8322</v>
      </c>
      <c r="U1495" s="11" t="s">
        <v>8324</v>
      </c>
    </row>
    <row r="1496" spans="1:21" ht="42.75" x14ac:dyDescent="0.45">
      <c r="A1496" s="11">
        <v>1494</v>
      </c>
      <c r="B1496" s="16" t="s">
        <v>1495</v>
      </c>
      <c r="C1496" s="16" t="s">
        <v>5604</v>
      </c>
      <c r="D1496" s="23">
        <v>5000</v>
      </c>
      <c r="E1496" s="23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7">
        <f t="shared" si="115"/>
        <v>42097.443055555552</v>
      </c>
      <c r="K1496" s="11">
        <v>1425489613</v>
      </c>
      <c r="L1496" s="17">
        <f t="shared" si="116"/>
        <v>42067.514039351845</v>
      </c>
      <c r="M1496" s="21">
        <f t="shared" si="117"/>
        <v>29.929016203706851</v>
      </c>
      <c r="N1496" s="11" t="b">
        <v>0</v>
      </c>
      <c r="O1496" s="11">
        <v>11</v>
      </c>
      <c r="P1496" s="11" t="b">
        <v>0</v>
      </c>
      <c r="Q1496" s="11" t="s">
        <v>8275</v>
      </c>
      <c r="R1496" s="18">
        <f t="shared" si="118"/>
        <v>8.8999999999999996E-2</v>
      </c>
      <c r="S1496" s="19">
        <f t="shared" si="119"/>
        <v>40.454545454545453</v>
      </c>
      <c r="T1496" s="11" t="s">
        <v>8322</v>
      </c>
      <c r="U1496" s="11" t="s">
        <v>8324</v>
      </c>
    </row>
    <row r="1497" spans="1:21" ht="28.5" x14ac:dyDescent="0.45">
      <c r="A1497" s="11">
        <v>1495</v>
      </c>
      <c r="B1497" s="16" t="s">
        <v>1496</v>
      </c>
      <c r="C1497" s="16" t="s">
        <v>5605</v>
      </c>
      <c r="D1497" s="23">
        <v>2000</v>
      </c>
      <c r="E1497" s="23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7">
        <f t="shared" si="115"/>
        <v>40782.581377314811</v>
      </c>
      <c r="K1497" s="11">
        <v>1311879431</v>
      </c>
      <c r="L1497" s="17">
        <f t="shared" si="116"/>
        <v>40752.581377314811</v>
      </c>
      <c r="M1497" s="21">
        <f t="shared" si="117"/>
        <v>30</v>
      </c>
      <c r="N1497" s="11" t="b">
        <v>0</v>
      </c>
      <c r="O1497" s="11">
        <v>0</v>
      </c>
      <c r="P1497" s="11" t="b">
        <v>0</v>
      </c>
      <c r="Q1497" s="11" t="s">
        <v>8275</v>
      </c>
      <c r="R1497" s="18">
        <f t="shared" si="118"/>
        <v>0</v>
      </c>
      <c r="S1497" s="19" t="e">
        <f t="shared" si="119"/>
        <v>#DIV/0!</v>
      </c>
      <c r="T1497" s="11" t="s">
        <v>8322</v>
      </c>
      <c r="U1497" s="11" t="s">
        <v>8324</v>
      </c>
    </row>
    <row r="1498" spans="1:21" ht="42.75" x14ac:dyDescent="0.45">
      <c r="A1498" s="11">
        <v>1496</v>
      </c>
      <c r="B1498" s="16" t="s">
        <v>1497</v>
      </c>
      <c r="C1498" s="16" t="s">
        <v>5606</v>
      </c>
      <c r="D1498" s="23">
        <v>1500</v>
      </c>
      <c r="E1498" s="23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7">
        <f t="shared" si="115"/>
        <v>41898.266886574071</v>
      </c>
      <c r="K1498" s="11">
        <v>1405682659</v>
      </c>
      <c r="L1498" s="17">
        <f t="shared" si="116"/>
        <v>41838.266886574071</v>
      </c>
      <c r="M1498" s="21">
        <f t="shared" si="117"/>
        <v>60</v>
      </c>
      <c r="N1498" s="11" t="b">
        <v>0</v>
      </c>
      <c r="O1498" s="11">
        <v>0</v>
      </c>
      <c r="P1498" s="11" t="b">
        <v>0</v>
      </c>
      <c r="Q1498" s="11" t="s">
        <v>8275</v>
      </c>
      <c r="R1498" s="18">
        <f t="shared" si="118"/>
        <v>0</v>
      </c>
      <c r="S1498" s="19" t="e">
        <f t="shared" si="119"/>
        <v>#DIV/0!</v>
      </c>
      <c r="T1498" s="11" t="s">
        <v>8322</v>
      </c>
      <c r="U1498" s="11" t="s">
        <v>8324</v>
      </c>
    </row>
    <row r="1499" spans="1:21" ht="42.75" x14ac:dyDescent="0.45">
      <c r="A1499" s="11">
        <v>1497</v>
      </c>
      <c r="B1499" s="16" t="s">
        <v>1498</v>
      </c>
      <c r="C1499" s="16" t="s">
        <v>5607</v>
      </c>
      <c r="D1499" s="23">
        <v>15000</v>
      </c>
      <c r="E1499" s="23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7">
        <f t="shared" si="115"/>
        <v>41486.613194444442</v>
      </c>
      <c r="K1499" s="11">
        <v>1371655522</v>
      </c>
      <c r="L1499" s="17">
        <f t="shared" si="116"/>
        <v>41444.434282407405</v>
      </c>
      <c r="M1499" s="21">
        <f t="shared" si="117"/>
        <v>42.178912037037662</v>
      </c>
      <c r="N1499" s="11" t="b">
        <v>0</v>
      </c>
      <c r="O1499" s="11">
        <v>1</v>
      </c>
      <c r="P1499" s="11" t="b">
        <v>0</v>
      </c>
      <c r="Q1499" s="11" t="s">
        <v>8275</v>
      </c>
      <c r="R1499" s="18">
        <f t="shared" si="118"/>
        <v>6.666666666666667E-5</v>
      </c>
      <c r="S1499" s="19">
        <f t="shared" si="119"/>
        <v>1</v>
      </c>
      <c r="T1499" s="11" t="s">
        <v>8322</v>
      </c>
      <c r="U1499" s="11" t="s">
        <v>8324</v>
      </c>
    </row>
    <row r="1500" spans="1:21" ht="42.75" x14ac:dyDescent="0.45">
      <c r="A1500" s="11">
        <v>1498</v>
      </c>
      <c r="B1500" s="16" t="s">
        <v>1499</v>
      </c>
      <c r="C1500" s="16" t="s">
        <v>5608</v>
      </c>
      <c r="D1500" s="23">
        <v>3000</v>
      </c>
      <c r="E1500" s="23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7">
        <f t="shared" si="115"/>
        <v>41885.775208333333</v>
      </c>
      <c r="K1500" s="11">
        <v>1405899378</v>
      </c>
      <c r="L1500" s="17">
        <f t="shared" si="116"/>
        <v>41840.775208333333</v>
      </c>
      <c r="M1500" s="21">
        <f t="shared" si="117"/>
        <v>45</v>
      </c>
      <c r="N1500" s="11" t="b">
        <v>0</v>
      </c>
      <c r="O1500" s="11">
        <v>3</v>
      </c>
      <c r="P1500" s="11" t="b">
        <v>0</v>
      </c>
      <c r="Q1500" s="11" t="s">
        <v>8275</v>
      </c>
      <c r="R1500" s="18">
        <f t="shared" si="118"/>
        <v>1.9E-2</v>
      </c>
      <c r="S1500" s="19">
        <f t="shared" si="119"/>
        <v>19</v>
      </c>
      <c r="T1500" s="11" t="s">
        <v>8322</v>
      </c>
      <c r="U1500" s="11" t="s">
        <v>8324</v>
      </c>
    </row>
    <row r="1501" spans="1:21" ht="42.75" x14ac:dyDescent="0.45">
      <c r="A1501" s="11">
        <v>1499</v>
      </c>
      <c r="B1501" s="16" t="s">
        <v>1500</v>
      </c>
      <c r="C1501" s="16" t="s">
        <v>5609</v>
      </c>
      <c r="D1501" s="23">
        <v>2000</v>
      </c>
      <c r="E1501" s="23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7">
        <f t="shared" si="115"/>
        <v>42586.798993055556</v>
      </c>
      <c r="K1501" s="11">
        <v>1465171833</v>
      </c>
      <c r="L1501" s="17">
        <f t="shared" si="116"/>
        <v>42526.798993055556</v>
      </c>
      <c r="M1501" s="21">
        <f t="shared" si="117"/>
        <v>60</v>
      </c>
      <c r="N1501" s="11" t="b">
        <v>0</v>
      </c>
      <c r="O1501" s="11">
        <v>1</v>
      </c>
      <c r="P1501" s="11" t="b">
        <v>0</v>
      </c>
      <c r="Q1501" s="11" t="s">
        <v>8275</v>
      </c>
      <c r="R1501" s="18">
        <f t="shared" si="118"/>
        <v>2.5000000000000001E-3</v>
      </c>
      <c r="S1501" s="19">
        <f t="shared" si="119"/>
        <v>5</v>
      </c>
      <c r="T1501" s="11" t="s">
        <v>8322</v>
      </c>
      <c r="U1501" s="11" t="s">
        <v>8324</v>
      </c>
    </row>
    <row r="1502" spans="1:21" ht="42.75" x14ac:dyDescent="0.45">
      <c r="A1502" s="11">
        <v>1500</v>
      </c>
      <c r="B1502" s="16" t="s">
        <v>1501</v>
      </c>
      <c r="C1502" s="16" t="s">
        <v>5610</v>
      </c>
      <c r="D1502" s="23">
        <v>2800</v>
      </c>
      <c r="E1502" s="23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7">
        <f t="shared" si="115"/>
        <v>41395.69626157407</v>
      </c>
      <c r="K1502" s="11">
        <v>1364852557</v>
      </c>
      <c r="L1502" s="17">
        <f t="shared" si="116"/>
        <v>41365.69626157407</v>
      </c>
      <c r="M1502" s="21">
        <f t="shared" si="117"/>
        <v>30</v>
      </c>
      <c r="N1502" s="11" t="b">
        <v>0</v>
      </c>
      <c r="O1502" s="11">
        <v>15</v>
      </c>
      <c r="P1502" s="11" t="b">
        <v>0</v>
      </c>
      <c r="Q1502" s="11" t="s">
        <v>8275</v>
      </c>
      <c r="R1502" s="18">
        <f t="shared" si="118"/>
        <v>0.25035714285714283</v>
      </c>
      <c r="S1502" s="19">
        <f t="shared" si="119"/>
        <v>46.733333333333334</v>
      </c>
      <c r="T1502" s="11" t="s">
        <v>8322</v>
      </c>
      <c r="U1502" s="11" t="s">
        <v>8324</v>
      </c>
    </row>
    <row r="1503" spans="1:21" ht="28.5" x14ac:dyDescent="0.45">
      <c r="A1503" s="11">
        <v>1501</v>
      </c>
      <c r="B1503" s="16" t="s">
        <v>1502</v>
      </c>
      <c r="C1503" s="16" t="s">
        <v>5611</v>
      </c>
      <c r="D1503" s="23">
        <v>52000</v>
      </c>
      <c r="E1503" s="23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7">
        <f t="shared" si="115"/>
        <v>42193.3752662037</v>
      </c>
      <c r="K1503" s="11">
        <v>1433772023</v>
      </c>
      <c r="L1503" s="17">
        <f t="shared" si="116"/>
        <v>42163.3752662037</v>
      </c>
      <c r="M1503" s="21">
        <f t="shared" si="117"/>
        <v>30</v>
      </c>
      <c r="N1503" s="11" t="b">
        <v>1</v>
      </c>
      <c r="O1503" s="11">
        <v>885</v>
      </c>
      <c r="P1503" s="11" t="b">
        <v>1</v>
      </c>
      <c r="Q1503" s="11" t="s">
        <v>8285</v>
      </c>
      <c r="R1503" s="18">
        <f t="shared" si="118"/>
        <v>1.6633076923076924</v>
      </c>
      <c r="S1503" s="19">
        <f t="shared" si="119"/>
        <v>97.731073446327684</v>
      </c>
      <c r="T1503" s="11" t="s">
        <v>8338</v>
      </c>
      <c r="U1503" s="11" t="s">
        <v>8339</v>
      </c>
    </row>
    <row r="1504" spans="1:21" ht="42.75" x14ac:dyDescent="0.45">
      <c r="A1504" s="11">
        <v>1502</v>
      </c>
      <c r="B1504" s="16" t="s">
        <v>1503</v>
      </c>
      <c r="C1504" s="16" t="s">
        <v>5612</v>
      </c>
      <c r="D1504" s="23">
        <v>22000</v>
      </c>
      <c r="E1504" s="23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7">
        <f t="shared" si="115"/>
        <v>42454.708333333336</v>
      </c>
      <c r="K1504" s="11">
        <v>1456491680</v>
      </c>
      <c r="L1504" s="17">
        <f t="shared" si="116"/>
        <v>42426.33425925926</v>
      </c>
      <c r="M1504" s="21">
        <f t="shared" si="117"/>
        <v>28.374074074075907</v>
      </c>
      <c r="N1504" s="11" t="b">
        <v>1</v>
      </c>
      <c r="O1504" s="11">
        <v>329</v>
      </c>
      <c r="P1504" s="11" t="b">
        <v>1</v>
      </c>
      <c r="Q1504" s="11" t="s">
        <v>8285</v>
      </c>
      <c r="R1504" s="18">
        <f t="shared" si="118"/>
        <v>1.0144545454545455</v>
      </c>
      <c r="S1504" s="19">
        <f t="shared" si="119"/>
        <v>67.835866261398181</v>
      </c>
      <c r="T1504" s="11" t="s">
        <v>8338</v>
      </c>
      <c r="U1504" s="11" t="s">
        <v>8339</v>
      </c>
    </row>
    <row r="1505" spans="1:21" ht="42.75" x14ac:dyDescent="0.45">
      <c r="A1505" s="11">
        <v>1503</v>
      </c>
      <c r="B1505" s="16" t="s">
        <v>1504</v>
      </c>
      <c r="C1505" s="16" t="s">
        <v>5613</v>
      </c>
      <c r="D1505" s="23">
        <v>3750</v>
      </c>
      <c r="E1505" s="23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7">
        <f t="shared" si="115"/>
        <v>42666.13890046296</v>
      </c>
      <c r="K1505" s="11">
        <v>1472026801</v>
      </c>
      <c r="L1505" s="17">
        <f t="shared" si="116"/>
        <v>42606.13890046296</v>
      </c>
      <c r="M1505" s="21">
        <f t="shared" si="117"/>
        <v>60</v>
      </c>
      <c r="N1505" s="11" t="b">
        <v>1</v>
      </c>
      <c r="O1505" s="11">
        <v>71</v>
      </c>
      <c r="P1505" s="11" t="b">
        <v>1</v>
      </c>
      <c r="Q1505" s="11" t="s">
        <v>8285</v>
      </c>
      <c r="R1505" s="18">
        <f t="shared" si="118"/>
        <v>1.0789146666666667</v>
      </c>
      <c r="S1505" s="19">
        <f t="shared" si="119"/>
        <v>56.98492957746479</v>
      </c>
      <c r="T1505" s="11" t="s">
        <v>8338</v>
      </c>
      <c r="U1505" s="11" t="s">
        <v>8339</v>
      </c>
    </row>
    <row r="1506" spans="1:21" ht="28.5" x14ac:dyDescent="0.45">
      <c r="A1506" s="11">
        <v>1504</v>
      </c>
      <c r="B1506" s="16" t="s">
        <v>1505</v>
      </c>
      <c r="C1506" s="16" t="s">
        <v>5614</v>
      </c>
      <c r="D1506" s="23">
        <v>6500</v>
      </c>
      <c r="E1506" s="23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7">
        <f t="shared" si="115"/>
        <v>41800.147916666661</v>
      </c>
      <c r="K1506" s="11">
        <v>1399996024</v>
      </c>
      <c r="L1506" s="17">
        <f t="shared" si="116"/>
        <v>41772.44935185185</v>
      </c>
      <c r="M1506" s="21">
        <f t="shared" si="117"/>
        <v>27.698564814811107</v>
      </c>
      <c r="N1506" s="11" t="b">
        <v>1</v>
      </c>
      <c r="O1506" s="11">
        <v>269</v>
      </c>
      <c r="P1506" s="11" t="b">
        <v>1</v>
      </c>
      <c r="Q1506" s="11" t="s">
        <v>8285</v>
      </c>
      <c r="R1506" s="18">
        <f t="shared" si="118"/>
        <v>2.7793846153846156</v>
      </c>
      <c r="S1506" s="19">
        <f t="shared" si="119"/>
        <v>67.159851301115239</v>
      </c>
      <c r="T1506" s="11" t="s">
        <v>8338</v>
      </c>
      <c r="U1506" s="11" t="s">
        <v>8339</v>
      </c>
    </row>
    <row r="1507" spans="1:21" ht="57" x14ac:dyDescent="0.45">
      <c r="A1507" s="11">
        <v>1505</v>
      </c>
      <c r="B1507" s="16" t="s">
        <v>1506</v>
      </c>
      <c r="C1507" s="16" t="s">
        <v>5615</v>
      </c>
      <c r="D1507" s="23">
        <v>16000</v>
      </c>
      <c r="E1507" s="23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7">
        <f t="shared" si="115"/>
        <v>42451.625694444439</v>
      </c>
      <c r="K1507" s="11">
        <v>1455446303</v>
      </c>
      <c r="L1507" s="17">
        <f t="shared" si="116"/>
        <v>42414.234988425924</v>
      </c>
      <c r="M1507" s="21">
        <f t="shared" si="117"/>
        <v>37.39070601851563</v>
      </c>
      <c r="N1507" s="11" t="b">
        <v>1</v>
      </c>
      <c r="O1507" s="11">
        <v>345</v>
      </c>
      <c r="P1507" s="11" t="b">
        <v>1</v>
      </c>
      <c r="Q1507" s="11" t="s">
        <v>8285</v>
      </c>
      <c r="R1507" s="18">
        <f t="shared" si="118"/>
        <v>1.0358125</v>
      </c>
      <c r="S1507" s="19">
        <f t="shared" si="119"/>
        <v>48.037681159420288</v>
      </c>
      <c r="T1507" s="11" t="s">
        <v>8338</v>
      </c>
      <c r="U1507" s="11" t="s">
        <v>8339</v>
      </c>
    </row>
    <row r="1508" spans="1:21" ht="42.75" x14ac:dyDescent="0.45">
      <c r="A1508" s="11">
        <v>1506</v>
      </c>
      <c r="B1508" s="16" t="s">
        <v>1507</v>
      </c>
      <c r="C1508" s="16" t="s">
        <v>5616</v>
      </c>
      <c r="D1508" s="23">
        <v>1500</v>
      </c>
      <c r="E1508" s="23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7">
        <f t="shared" si="115"/>
        <v>41844.577592592592</v>
      </c>
      <c r="K1508" s="11">
        <v>1403635904</v>
      </c>
      <c r="L1508" s="17">
        <f t="shared" si="116"/>
        <v>41814.577592592592</v>
      </c>
      <c r="M1508" s="21">
        <f t="shared" si="117"/>
        <v>30</v>
      </c>
      <c r="N1508" s="11" t="b">
        <v>1</v>
      </c>
      <c r="O1508" s="11">
        <v>43</v>
      </c>
      <c r="P1508" s="11" t="b">
        <v>1</v>
      </c>
      <c r="Q1508" s="11" t="s">
        <v>8285</v>
      </c>
      <c r="R1508" s="18">
        <f t="shared" si="118"/>
        <v>1.1140000000000001</v>
      </c>
      <c r="S1508" s="19">
        <f t="shared" si="119"/>
        <v>38.860465116279073</v>
      </c>
      <c r="T1508" s="11" t="s">
        <v>8338</v>
      </c>
      <c r="U1508" s="11" t="s">
        <v>8339</v>
      </c>
    </row>
    <row r="1509" spans="1:21" ht="42.75" x14ac:dyDescent="0.45">
      <c r="A1509" s="11">
        <v>1507</v>
      </c>
      <c r="B1509" s="16" t="s">
        <v>1508</v>
      </c>
      <c r="C1509" s="16" t="s">
        <v>5617</v>
      </c>
      <c r="D1509" s="23">
        <v>1200</v>
      </c>
      <c r="E1509" s="23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7">
        <f t="shared" si="115"/>
        <v>40313.131944444445</v>
      </c>
      <c r="K1509" s="11">
        <v>1268822909</v>
      </c>
      <c r="L1509" s="17">
        <f t="shared" si="116"/>
        <v>40254.242002314808</v>
      </c>
      <c r="M1509" s="21">
        <f t="shared" si="117"/>
        <v>58.889942129637348</v>
      </c>
      <c r="N1509" s="11" t="b">
        <v>1</v>
      </c>
      <c r="O1509" s="11">
        <v>33</v>
      </c>
      <c r="P1509" s="11" t="b">
        <v>1</v>
      </c>
      <c r="Q1509" s="11" t="s">
        <v>8285</v>
      </c>
      <c r="R1509" s="18">
        <f t="shared" si="118"/>
        <v>2.15</v>
      </c>
      <c r="S1509" s="19">
        <f t="shared" si="119"/>
        <v>78.181818181818187</v>
      </c>
      <c r="T1509" s="11" t="s">
        <v>8338</v>
      </c>
      <c r="U1509" s="11" t="s">
        <v>8339</v>
      </c>
    </row>
    <row r="1510" spans="1:21" ht="42.75" x14ac:dyDescent="0.45">
      <c r="A1510" s="11">
        <v>1508</v>
      </c>
      <c r="B1510" s="16" t="s">
        <v>1509</v>
      </c>
      <c r="C1510" s="16" t="s">
        <v>5618</v>
      </c>
      <c r="D1510" s="23">
        <v>18500</v>
      </c>
      <c r="E1510" s="23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7">
        <f t="shared" si="115"/>
        <v>41817.406030092592</v>
      </c>
      <c r="K1510" s="11">
        <v>1401201881</v>
      </c>
      <c r="L1510" s="17">
        <f t="shared" si="116"/>
        <v>41786.406030092592</v>
      </c>
      <c r="M1510" s="21">
        <f t="shared" si="117"/>
        <v>31</v>
      </c>
      <c r="N1510" s="11" t="b">
        <v>1</v>
      </c>
      <c r="O1510" s="11">
        <v>211</v>
      </c>
      <c r="P1510" s="11" t="b">
        <v>1</v>
      </c>
      <c r="Q1510" s="11" t="s">
        <v>8285</v>
      </c>
      <c r="R1510" s="18">
        <f t="shared" si="118"/>
        <v>1.1076216216216217</v>
      </c>
      <c r="S1510" s="19">
        <f t="shared" si="119"/>
        <v>97.113744075829388</v>
      </c>
      <c r="T1510" s="11" t="s">
        <v>8338</v>
      </c>
      <c r="U1510" s="11" t="s">
        <v>8339</v>
      </c>
    </row>
    <row r="1511" spans="1:21" ht="42.75" x14ac:dyDescent="0.45">
      <c r="A1511" s="11">
        <v>1509</v>
      </c>
      <c r="B1511" s="16" t="s">
        <v>1510</v>
      </c>
      <c r="C1511" s="16" t="s">
        <v>5619</v>
      </c>
      <c r="D1511" s="23">
        <v>17500</v>
      </c>
      <c r="E1511" s="23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7">
        <f t="shared" si="115"/>
        <v>42780.749305555553</v>
      </c>
      <c r="K1511" s="11">
        <v>1484570885</v>
      </c>
      <c r="L1511" s="17">
        <f t="shared" si="116"/>
        <v>42751.325057870366</v>
      </c>
      <c r="M1511" s="21">
        <f t="shared" si="117"/>
        <v>29.424247685186856</v>
      </c>
      <c r="N1511" s="11" t="b">
        <v>1</v>
      </c>
      <c r="O1511" s="11">
        <v>196</v>
      </c>
      <c r="P1511" s="11" t="b">
        <v>1</v>
      </c>
      <c r="Q1511" s="11" t="s">
        <v>8285</v>
      </c>
      <c r="R1511" s="18">
        <f t="shared" si="118"/>
        <v>1.2364125714285714</v>
      </c>
      <c r="S1511" s="19">
        <f t="shared" si="119"/>
        <v>110.39397959183674</v>
      </c>
      <c r="T1511" s="11" t="s">
        <v>8338</v>
      </c>
      <c r="U1511" s="11" t="s">
        <v>8339</v>
      </c>
    </row>
    <row r="1512" spans="1:21" ht="42.75" x14ac:dyDescent="0.45">
      <c r="A1512" s="11">
        <v>1510</v>
      </c>
      <c r="B1512" s="16" t="s">
        <v>1511</v>
      </c>
      <c r="C1512" s="16" t="s">
        <v>5620</v>
      </c>
      <c r="D1512" s="23">
        <v>16000</v>
      </c>
      <c r="E1512" s="23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7">
        <f t="shared" si="115"/>
        <v>41839.176828703705</v>
      </c>
      <c r="K1512" s="11">
        <v>1403169278</v>
      </c>
      <c r="L1512" s="17">
        <f t="shared" si="116"/>
        <v>41809.176828703705</v>
      </c>
      <c r="M1512" s="21">
        <f t="shared" si="117"/>
        <v>30</v>
      </c>
      <c r="N1512" s="11" t="b">
        <v>1</v>
      </c>
      <c r="O1512" s="11">
        <v>405</v>
      </c>
      <c r="P1512" s="11" t="b">
        <v>1</v>
      </c>
      <c r="Q1512" s="11" t="s">
        <v>8285</v>
      </c>
      <c r="R1512" s="18">
        <f t="shared" si="118"/>
        <v>1.0103500000000001</v>
      </c>
      <c r="S1512" s="19">
        <f t="shared" si="119"/>
        <v>39.91506172839506</v>
      </c>
      <c r="T1512" s="11" t="s">
        <v>8338</v>
      </c>
      <c r="U1512" s="11" t="s">
        <v>8339</v>
      </c>
    </row>
    <row r="1513" spans="1:21" ht="42.75" x14ac:dyDescent="0.45">
      <c r="A1513" s="11">
        <v>1511</v>
      </c>
      <c r="B1513" s="16" t="s">
        <v>1512</v>
      </c>
      <c r="C1513" s="16" t="s">
        <v>5621</v>
      </c>
      <c r="D1513" s="23">
        <v>14000</v>
      </c>
      <c r="E1513" s="23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7">
        <f t="shared" si="115"/>
        <v>42326.416712962957</v>
      </c>
      <c r="K1513" s="11">
        <v>1445263204</v>
      </c>
      <c r="L1513" s="17">
        <f t="shared" si="116"/>
        <v>42296.375046296293</v>
      </c>
      <c r="M1513" s="21">
        <f t="shared" si="117"/>
        <v>30.041666666664241</v>
      </c>
      <c r="N1513" s="11" t="b">
        <v>1</v>
      </c>
      <c r="O1513" s="11">
        <v>206</v>
      </c>
      <c r="P1513" s="11" t="b">
        <v>1</v>
      </c>
      <c r="Q1513" s="11" t="s">
        <v>8285</v>
      </c>
      <c r="R1513" s="18">
        <f t="shared" si="118"/>
        <v>1.1179285714285714</v>
      </c>
      <c r="S1513" s="19">
        <f t="shared" si="119"/>
        <v>75.975728155339809</v>
      </c>
      <c r="T1513" s="11" t="s">
        <v>8338</v>
      </c>
      <c r="U1513" s="11" t="s">
        <v>8339</v>
      </c>
    </row>
    <row r="1514" spans="1:21" ht="42.75" x14ac:dyDescent="0.45">
      <c r="A1514" s="11">
        <v>1512</v>
      </c>
      <c r="B1514" s="16" t="s">
        <v>1513</v>
      </c>
      <c r="C1514" s="16" t="s">
        <v>5622</v>
      </c>
      <c r="D1514" s="23">
        <v>3500</v>
      </c>
      <c r="E1514" s="23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7">
        <f t="shared" si="115"/>
        <v>42771.476145833331</v>
      </c>
      <c r="K1514" s="11">
        <v>1483719939</v>
      </c>
      <c r="L1514" s="17">
        <f t="shared" si="116"/>
        <v>42741.476145833331</v>
      </c>
      <c r="M1514" s="21">
        <f t="shared" si="117"/>
        <v>30</v>
      </c>
      <c r="N1514" s="11" t="b">
        <v>1</v>
      </c>
      <c r="O1514" s="11">
        <v>335</v>
      </c>
      <c r="P1514" s="11" t="b">
        <v>1</v>
      </c>
      <c r="Q1514" s="11" t="s">
        <v>8285</v>
      </c>
      <c r="R1514" s="18">
        <f t="shared" si="118"/>
        <v>5.5877142857142861</v>
      </c>
      <c r="S1514" s="19">
        <f t="shared" si="119"/>
        <v>58.379104477611939</v>
      </c>
      <c r="T1514" s="11" t="s">
        <v>8338</v>
      </c>
      <c r="U1514" s="11" t="s">
        <v>8339</v>
      </c>
    </row>
    <row r="1515" spans="1:21" ht="42.75" x14ac:dyDescent="0.45">
      <c r="A1515" s="11">
        <v>1513</v>
      </c>
      <c r="B1515" s="16" t="s">
        <v>1514</v>
      </c>
      <c r="C1515" s="16" t="s">
        <v>5623</v>
      </c>
      <c r="D1515" s="23">
        <v>8000</v>
      </c>
      <c r="E1515" s="23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7">
        <f t="shared" si="115"/>
        <v>41836.42900462963</v>
      </c>
      <c r="K1515" s="11">
        <v>1402931866</v>
      </c>
      <c r="L1515" s="17">
        <f t="shared" si="116"/>
        <v>41806.42900462963</v>
      </c>
      <c r="M1515" s="21">
        <f t="shared" si="117"/>
        <v>30</v>
      </c>
      <c r="N1515" s="11" t="b">
        <v>1</v>
      </c>
      <c r="O1515" s="11">
        <v>215</v>
      </c>
      <c r="P1515" s="11" t="b">
        <v>1</v>
      </c>
      <c r="Q1515" s="11" t="s">
        <v>8285</v>
      </c>
      <c r="R1515" s="18">
        <f t="shared" si="118"/>
        <v>1.5001875</v>
      </c>
      <c r="S1515" s="19">
        <f t="shared" si="119"/>
        <v>55.82093023255814</v>
      </c>
      <c r="T1515" s="11" t="s">
        <v>8338</v>
      </c>
      <c r="U1515" s="11" t="s">
        <v>8339</v>
      </c>
    </row>
    <row r="1516" spans="1:21" ht="42.75" x14ac:dyDescent="0.45">
      <c r="A1516" s="11">
        <v>1514</v>
      </c>
      <c r="B1516" s="16" t="s">
        <v>1515</v>
      </c>
      <c r="C1516" s="16" t="s">
        <v>5624</v>
      </c>
      <c r="D1516" s="23">
        <v>25000</v>
      </c>
      <c r="E1516" s="23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7">
        <f t="shared" si="115"/>
        <v>42274.389351851853</v>
      </c>
      <c r="K1516" s="11">
        <v>1439907640</v>
      </c>
      <c r="L1516" s="17">
        <f t="shared" si="116"/>
        <v>42234.389351851853</v>
      </c>
      <c r="M1516" s="21">
        <f t="shared" si="117"/>
        <v>40</v>
      </c>
      <c r="N1516" s="11" t="b">
        <v>1</v>
      </c>
      <c r="O1516" s="11">
        <v>176</v>
      </c>
      <c r="P1516" s="11" t="b">
        <v>1</v>
      </c>
      <c r="Q1516" s="11" t="s">
        <v>8285</v>
      </c>
      <c r="R1516" s="18">
        <f t="shared" si="118"/>
        <v>1.0647599999999999</v>
      </c>
      <c r="S1516" s="19">
        <f t="shared" si="119"/>
        <v>151.24431818181819</v>
      </c>
      <c r="T1516" s="11" t="s">
        <v>8338</v>
      </c>
      <c r="U1516" s="11" t="s">
        <v>8339</v>
      </c>
    </row>
    <row r="1517" spans="1:21" ht="42.75" x14ac:dyDescent="0.45">
      <c r="A1517" s="11">
        <v>1515</v>
      </c>
      <c r="B1517" s="16" t="s">
        <v>1516</v>
      </c>
      <c r="C1517" s="16" t="s">
        <v>5625</v>
      </c>
      <c r="D1517" s="23">
        <v>300000</v>
      </c>
      <c r="E1517" s="23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7">
        <f t="shared" si="115"/>
        <v>42445.003437499996</v>
      </c>
      <c r="K1517" s="11">
        <v>1455516297</v>
      </c>
      <c r="L1517" s="17">
        <f t="shared" si="116"/>
        <v>42415.04510416666</v>
      </c>
      <c r="M1517" s="21">
        <f t="shared" si="117"/>
        <v>29.958333333335759</v>
      </c>
      <c r="N1517" s="11" t="b">
        <v>1</v>
      </c>
      <c r="O1517" s="11">
        <v>555</v>
      </c>
      <c r="P1517" s="11" t="b">
        <v>1</v>
      </c>
      <c r="Q1517" s="11" t="s">
        <v>8285</v>
      </c>
      <c r="R1517" s="18">
        <f t="shared" si="118"/>
        <v>1.57189</v>
      </c>
      <c r="S1517" s="19">
        <f t="shared" si="119"/>
        <v>849.67027027027029</v>
      </c>
      <c r="T1517" s="11" t="s">
        <v>8338</v>
      </c>
      <c r="U1517" s="11" t="s">
        <v>8339</v>
      </c>
    </row>
    <row r="1518" spans="1:21" ht="42.75" x14ac:dyDescent="0.45">
      <c r="A1518" s="11">
        <v>1516</v>
      </c>
      <c r="B1518" s="16" t="s">
        <v>1517</v>
      </c>
      <c r="C1518" s="16" t="s">
        <v>5626</v>
      </c>
      <c r="D1518" s="23">
        <v>17000</v>
      </c>
      <c r="E1518" s="23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7">
        <f t="shared" si="115"/>
        <v>42649.374999999993</v>
      </c>
      <c r="K1518" s="11">
        <v>1473160292</v>
      </c>
      <c r="L1518" s="17">
        <f t="shared" si="116"/>
        <v>42619.258009259262</v>
      </c>
      <c r="M1518" s="21">
        <f t="shared" si="117"/>
        <v>30.116990740731126</v>
      </c>
      <c r="N1518" s="11" t="b">
        <v>1</v>
      </c>
      <c r="O1518" s="11">
        <v>116</v>
      </c>
      <c r="P1518" s="11" t="b">
        <v>1</v>
      </c>
      <c r="Q1518" s="11" t="s">
        <v>8285</v>
      </c>
      <c r="R1518" s="18">
        <f t="shared" si="118"/>
        <v>1.0865882352941176</v>
      </c>
      <c r="S1518" s="19">
        <f t="shared" si="119"/>
        <v>159.24137931034483</v>
      </c>
      <c r="T1518" s="11" t="s">
        <v>8338</v>
      </c>
      <c r="U1518" s="11" t="s">
        <v>8339</v>
      </c>
    </row>
    <row r="1519" spans="1:21" ht="42.75" x14ac:dyDescent="0.45">
      <c r="A1519" s="11">
        <v>1517</v>
      </c>
      <c r="B1519" s="16" t="s">
        <v>1518</v>
      </c>
      <c r="C1519" s="16" t="s">
        <v>5627</v>
      </c>
      <c r="D1519" s="23">
        <v>15000</v>
      </c>
      <c r="E1519" s="23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7">
        <f t="shared" si="115"/>
        <v>41979.041666666664</v>
      </c>
      <c r="K1519" s="11">
        <v>1415194553</v>
      </c>
      <c r="L1519" s="17">
        <f t="shared" si="116"/>
        <v>41948.358252314814</v>
      </c>
      <c r="M1519" s="21">
        <f t="shared" si="117"/>
        <v>30.683414351849933</v>
      </c>
      <c r="N1519" s="11" t="b">
        <v>1</v>
      </c>
      <c r="O1519" s="11">
        <v>615</v>
      </c>
      <c r="P1519" s="11" t="b">
        <v>1</v>
      </c>
      <c r="Q1519" s="11" t="s">
        <v>8285</v>
      </c>
      <c r="R1519" s="18">
        <f t="shared" si="118"/>
        <v>1.6197999999999999</v>
      </c>
      <c r="S1519" s="19">
        <f t="shared" si="119"/>
        <v>39.507317073170732</v>
      </c>
      <c r="T1519" s="11" t="s">
        <v>8338</v>
      </c>
      <c r="U1519" s="11" t="s">
        <v>8339</v>
      </c>
    </row>
    <row r="1520" spans="1:21" ht="28.5" x14ac:dyDescent="0.45">
      <c r="A1520" s="11">
        <v>1518</v>
      </c>
      <c r="B1520" s="16" t="s">
        <v>1519</v>
      </c>
      <c r="C1520" s="16" t="s">
        <v>5628</v>
      </c>
      <c r="D1520" s="23">
        <v>15000</v>
      </c>
      <c r="E1520" s="23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7">
        <f t="shared" si="115"/>
        <v>41790.611712962964</v>
      </c>
      <c r="K1520" s="11">
        <v>1398973252</v>
      </c>
      <c r="L1520" s="17">
        <f t="shared" si="116"/>
        <v>41760.611712962964</v>
      </c>
      <c r="M1520" s="21">
        <f t="shared" si="117"/>
        <v>30</v>
      </c>
      <c r="N1520" s="11" t="b">
        <v>1</v>
      </c>
      <c r="O1520" s="11">
        <v>236</v>
      </c>
      <c r="P1520" s="11" t="b">
        <v>1</v>
      </c>
      <c r="Q1520" s="11" t="s">
        <v>8285</v>
      </c>
      <c r="R1520" s="18">
        <f t="shared" si="118"/>
        <v>2.0536666666666665</v>
      </c>
      <c r="S1520" s="19">
        <f t="shared" si="119"/>
        <v>130.52966101694915</v>
      </c>
      <c r="T1520" s="11" t="s">
        <v>8338</v>
      </c>
      <c r="U1520" s="11" t="s">
        <v>8339</v>
      </c>
    </row>
    <row r="1521" spans="1:21" ht="42.75" x14ac:dyDescent="0.45">
      <c r="A1521" s="11">
        <v>1519</v>
      </c>
      <c r="B1521" s="16" t="s">
        <v>1520</v>
      </c>
      <c r="C1521" s="16" t="s">
        <v>5629</v>
      </c>
      <c r="D1521" s="23">
        <v>9000</v>
      </c>
      <c r="E1521" s="23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7">
        <f t="shared" si="115"/>
        <v>41810.707638888889</v>
      </c>
      <c r="K1521" s="11">
        <v>1400867283</v>
      </c>
      <c r="L1521" s="17">
        <f t="shared" si="116"/>
        <v>41782.533368055556</v>
      </c>
      <c r="M1521" s="21">
        <f t="shared" si="117"/>
        <v>28.174270833333139</v>
      </c>
      <c r="N1521" s="11" t="b">
        <v>1</v>
      </c>
      <c r="O1521" s="11">
        <v>145</v>
      </c>
      <c r="P1521" s="11" t="b">
        <v>1</v>
      </c>
      <c r="Q1521" s="11" t="s">
        <v>8285</v>
      </c>
      <c r="R1521" s="18">
        <f t="shared" si="118"/>
        <v>1.033638888888889</v>
      </c>
      <c r="S1521" s="19">
        <f t="shared" si="119"/>
        <v>64.156896551724131</v>
      </c>
      <c r="T1521" s="11" t="s">
        <v>8338</v>
      </c>
      <c r="U1521" s="11" t="s">
        <v>8339</v>
      </c>
    </row>
    <row r="1522" spans="1:21" ht="28.5" x14ac:dyDescent="0.45">
      <c r="A1522" s="11">
        <v>1520</v>
      </c>
      <c r="B1522" s="16" t="s">
        <v>1521</v>
      </c>
      <c r="C1522" s="16" t="s">
        <v>5630</v>
      </c>
      <c r="D1522" s="23">
        <v>18000</v>
      </c>
      <c r="E1522" s="23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7">
        <f t="shared" si="115"/>
        <v>41991.958333333336</v>
      </c>
      <c r="K1522" s="11">
        <v>1415824513</v>
      </c>
      <c r="L1522" s="17">
        <f t="shared" si="116"/>
        <v>41955.649456018517</v>
      </c>
      <c r="M1522" s="21">
        <f t="shared" si="117"/>
        <v>36.308877314819256</v>
      </c>
      <c r="N1522" s="11" t="b">
        <v>1</v>
      </c>
      <c r="O1522" s="11">
        <v>167</v>
      </c>
      <c r="P1522" s="11" t="b">
        <v>1</v>
      </c>
      <c r="Q1522" s="11" t="s">
        <v>8285</v>
      </c>
      <c r="R1522" s="18">
        <f t="shared" si="118"/>
        <v>1.0347222222222223</v>
      </c>
      <c r="S1522" s="19">
        <f t="shared" si="119"/>
        <v>111.52694610778443</v>
      </c>
      <c r="T1522" s="11" t="s">
        <v>8338</v>
      </c>
      <c r="U1522" s="11" t="s">
        <v>8339</v>
      </c>
    </row>
    <row r="1523" spans="1:21" ht="42.75" x14ac:dyDescent="0.45">
      <c r="A1523" s="11">
        <v>1521</v>
      </c>
      <c r="B1523" s="16" t="s">
        <v>1522</v>
      </c>
      <c r="C1523" s="16" t="s">
        <v>5631</v>
      </c>
      <c r="D1523" s="23">
        <v>37500</v>
      </c>
      <c r="E1523" s="23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7">
        <f t="shared" si="115"/>
        <v>42527.959386574068</v>
      </c>
      <c r="K1523" s="11">
        <v>1462248091</v>
      </c>
      <c r="L1523" s="17">
        <f t="shared" si="116"/>
        <v>42492.959386574068</v>
      </c>
      <c r="M1523" s="21">
        <f t="shared" si="117"/>
        <v>35</v>
      </c>
      <c r="N1523" s="11" t="b">
        <v>1</v>
      </c>
      <c r="O1523" s="11">
        <v>235</v>
      </c>
      <c r="P1523" s="11" t="b">
        <v>1</v>
      </c>
      <c r="Q1523" s="11" t="s">
        <v>8285</v>
      </c>
      <c r="R1523" s="18">
        <f t="shared" si="118"/>
        <v>1.0681333333333334</v>
      </c>
      <c r="S1523" s="19">
        <f t="shared" si="119"/>
        <v>170.44680851063831</v>
      </c>
      <c r="T1523" s="11" t="s">
        <v>8338</v>
      </c>
      <c r="U1523" s="11" t="s">
        <v>8339</v>
      </c>
    </row>
    <row r="1524" spans="1:21" ht="57" x14ac:dyDescent="0.45">
      <c r="A1524" s="11">
        <v>1522</v>
      </c>
      <c r="B1524" s="16" t="s">
        <v>1523</v>
      </c>
      <c r="C1524" s="16" t="s">
        <v>5632</v>
      </c>
      <c r="D1524" s="23">
        <v>43500</v>
      </c>
      <c r="E1524" s="23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7">
        <f t="shared" si="115"/>
        <v>41929.621979166666</v>
      </c>
      <c r="K1524" s="11">
        <v>1410983739</v>
      </c>
      <c r="L1524" s="17">
        <f t="shared" si="116"/>
        <v>41899.621979166666</v>
      </c>
      <c r="M1524" s="21">
        <f t="shared" si="117"/>
        <v>30</v>
      </c>
      <c r="N1524" s="11" t="b">
        <v>1</v>
      </c>
      <c r="O1524" s="11">
        <v>452</v>
      </c>
      <c r="P1524" s="11" t="b">
        <v>1</v>
      </c>
      <c r="Q1524" s="11" t="s">
        <v>8285</v>
      </c>
      <c r="R1524" s="18">
        <f t="shared" si="118"/>
        <v>1.3896574712643677</v>
      </c>
      <c r="S1524" s="19">
        <f t="shared" si="119"/>
        <v>133.7391592920354</v>
      </c>
      <c r="T1524" s="11" t="s">
        <v>8338</v>
      </c>
      <c r="U1524" s="11" t="s">
        <v>8339</v>
      </c>
    </row>
    <row r="1525" spans="1:21" ht="42.75" x14ac:dyDescent="0.45">
      <c r="A1525" s="11">
        <v>1523</v>
      </c>
      <c r="B1525" s="16" t="s">
        <v>1524</v>
      </c>
      <c r="C1525" s="16" t="s">
        <v>5633</v>
      </c>
      <c r="D1525" s="23">
        <v>18500</v>
      </c>
      <c r="E1525" s="23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7">
        <f t="shared" si="115"/>
        <v>41995.791666666664</v>
      </c>
      <c r="K1525" s="11">
        <v>1416592916</v>
      </c>
      <c r="L1525" s="17">
        <f t="shared" si="116"/>
        <v>41964.543009259258</v>
      </c>
      <c r="M1525" s="21">
        <f t="shared" si="117"/>
        <v>31.248657407406427</v>
      </c>
      <c r="N1525" s="11" t="b">
        <v>1</v>
      </c>
      <c r="O1525" s="11">
        <v>241</v>
      </c>
      <c r="P1525" s="11" t="b">
        <v>1</v>
      </c>
      <c r="Q1525" s="11" t="s">
        <v>8285</v>
      </c>
      <c r="R1525" s="18">
        <f t="shared" si="118"/>
        <v>1.2484324324324325</v>
      </c>
      <c r="S1525" s="19">
        <f t="shared" si="119"/>
        <v>95.834024896265561</v>
      </c>
      <c r="T1525" s="11" t="s">
        <v>8338</v>
      </c>
      <c r="U1525" s="11" t="s">
        <v>8339</v>
      </c>
    </row>
    <row r="1526" spans="1:21" ht="42.75" x14ac:dyDescent="0.45">
      <c r="A1526" s="11">
        <v>1524</v>
      </c>
      <c r="B1526" s="16" t="s">
        <v>1525</v>
      </c>
      <c r="C1526" s="16" t="s">
        <v>5634</v>
      </c>
      <c r="D1526" s="23">
        <v>3000</v>
      </c>
      <c r="E1526" s="23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7">
        <f t="shared" si="115"/>
        <v>42786.292708333327</v>
      </c>
      <c r="K1526" s="11">
        <v>1485000090</v>
      </c>
      <c r="L1526" s="17">
        <f t="shared" si="116"/>
        <v>42756.292708333327</v>
      </c>
      <c r="M1526" s="21">
        <f t="shared" si="117"/>
        <v>30</v>
      </c>
      <c r="N1526" s="11" t="b">
        <v>1</v>
      </c>
      <c r="O1526" s="11">
        <v>28</v>
      </c>
      <c r="P1526" s="11" t="b">
        <v>1</v>
      </c>
      <c r="Q1526" s="11" t="s">
        <v>8285</v>
      </c>
      <c r="R1526" s="18">
        <f t="shared" si="118"/>
        <v>2.0699999999999998</v>
      </c>
      <c r="S1526" s="19">
        <f t="shared" si="119"/>
        <v>221.78571428571428</v>
      </c>
      <c r="T1526" s="11" t="s">
        <v>8338</v>
      </c>
      <c r="U1526" s="11" t="s">
        <v>8339</v>
      </c>
    </row>
    <row r="1527" spans="1:21" ht="42.75" x14ac:dyDescent="0.45">
      <c r="A1527" s="11">
        <v>1525</v>
      </c>
      <c r="B1527" s="16" t="s">
        <v>1526</v>
      </c>
      <c r="C1527" s="16" t="s">
        <v>5635</v>
      </c>
      <c r="D1527" s="23">
        <v>2600</v>
      </c>
      <c r="E1527" s="23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7">
        <f t="shared" si="115"/>
        <v>42600.494652777772</v>
      </c>
      <c r="K1527" s="11">
        <v>1468947138</v>
      </c>
      <c r="L1527" s="17">
        <f t="shared" si="116"/>
        <v>42570.494652777772</v>
      </c>
      <c r="M1527" s="21">
        <f t="shared" si="117"/>
        <v>30</v>
      </c>
      <c r="N1527" s="11" t="b">
        <v>1</v>
      </c>
      <c r="O1527" s="11">
        <v>140</v>
      </c>
      <c r="P1527" s="11" t="b">
        <v>1</v>
      </c>
      <c r="Q1527" s="11" t="s">
        <v>8285</v>
      </c>
      <c r="R1527" s="18">
        <f t="shared" si="118"/>
        <v>1.7400576923076922</v>
      </c>
      <c r="S1527" s="19">
        <f t="shared" si="119"/>
        <v>32.315357142857138</v>
      </c>
      <c r="T1527" s="11" t="s">
        <v>8338</v>
      </c>
      <c r="U1527" s="11" t="s">
        <v>8339</v>
      </c>
    </row>
    <row r="1528" spans="1:21" ht="42.75" x14ac:dyDescent="0.45">
      <c r="A1528" s="11">
        <v>1526</v>
      </c>
      <c r="B1528" s="16" t="s">
        <v>1527</v>
      </c>
      <c r="C1528" s="16" t="s">
        <v>5636</v>
      </c>
      <c r="D1528" s="23">
        <v>23000</v>
      </c>
      <c r="E1528" s="23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7">
        <f t="shared" si="115"/>
        <v>42388.067673611113</v>
      </c>
      <c r="K1528" s="11">
        <v>1448951847</v>
      </c>
      <c r="L1528" s="17">
        <f t="shared" si="116"/>
        <v>42339.067673611113</v>
      </c>
      <c r="M1528" s="21">
        <f t="shared" si="117"/>
        <v>49</v>
      </c>
      <c r="N1528" s="11" t="b">
        <v>1</v>
      </c>
      <c r="O1528" s="11">
        <v>280</v>
      </c>
      <c r="P1528" s="11" t="b">
        <v>1</v>
      </c>
      <c r="Q1528" s="11" t="s">
        <v>8285</v>
      </c>
      <c r="R1528" s="18">
        <f t="shared" si="118"/>
        <v>1.2032608695652174</v>
      </c>
      <c r="S1528" s="19">
        <f t="shared" si="119"/>
        <v>98.839285714285708</v>
      </c>
      <c r="T1528" s="11" t="s">
        <v>8338</v>
      </c>
      <c r="U1528" s="11" t="s">
        <v>8339</v>
      </c>
    </row>
    <row r="1529" spans="1:21" ht="42.75" x14ac:dyDescent="0.45">
      <c r="A1529" s="11">
        <v>1527</v>
      </c>
      <c r="B1529" s="16" t="s">
        <v>1528</v>
      </c>
      <c r="C1529" s="16" t="s">
        <v>5637</v>
      </c>
      <c r="D1529" s="23">
        <v>3500</v>
      </c>
      <c r="E1529" s="23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7">
        <f t="shared" si="115"/>
        <v>42808.350532407407</v>
      </c>
      <c r="K1529" s="11">
        <v>1487082286</v>
      </c>
      <c r="L1529" s="17">
        <f t="shared" si="116"/>
        <v>42780.392199074071</v>
      </c>
      <c r="M1529" s="21">
        <f t="shared" si="117"/>
        <v>27.958333333335759</v>
      </c>
      <c r="N1529" s="11" t="b">
        <v>1</v>
      </c>
      <c r="O1529" s="11">
        <v>70</v>
      </c>
      <c r="P1529" s="11" t="b">
        <v>1</v>
      </c>
      <c r="Q1529" s="11" t="s">
        <v>8285</v>
      </c>
      <c r="R1529" s="18">
        <f t="shared" si="118"/>
        <v>1.1044428571428573</v>
      </c>
      <c r="S1529" s="19">
        <f t="shared" si="119"/>
        <v>55.222142857142863</v>
      </c>
      <c r="T1529" s="11" t="s">
        <v>8338</v>
      </c>
      <c r="U1529" s="11" t="s">
        <v>8339</v>
      </c>
    </row>
    <row r="1530" spans="1:21" ht="28.5" x14ac:dyDescent="0.45">
      <c r="A1530" s="11">
        <v>1528</v>
      </c>
      <c r="B1530" s="16" t="s">
        <v>1529</v>
      </c>
      <c r="C1530" s="16" t="s">
        <v>5638</v>
      </c>
      <c r="D1530" s="23">
        <v>3000</v>
      </c>
      <c r="E1530" s="23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7">
        <f t="shared" si="115"/>
        <v>42766.791666666664</v>
      </c>
      <c r="K1530" s="11">
        <v>1483292122</v>
      </c>
      <c r="L1530" s="17">
        <f t="shared" si="116"/>
        <v>42736.524560185186</v>
      </c>
      <c r="M1530" s="21">
        <f t="shared" si="117"/>
        <v>30.26710648147855</v>
      </c>
      <c r="N1530" s="11" t="b">
        <v>1</v>
      </c>
      <c r="O1530" s="11">
        <v>160</v>
      </c>
      <c r="P1530" s="11" t="b">
        <v>1</v>
      </c>
      <c r="Q1530" s="11" t="s">
        <v>8285</v>
      </c>
      <c r="R1530" s="18">
        <f t="shared" si="118"/>
        <v>2.8156666666666665</v>
      </c>
      <c r="S1530" s="19">
        <f t="shared" si="119"/>
        <v>52.793750000000003</v>
      </c>
      <c r="T1530" s="11" t="s">
        <v>8338</v>
      </c>
      <c r="U1530" s="11" t="s">
        <v>8339</v>
      </c>
    </row>
    <row r="1531" spans="1:21" ht="28.5" x14ac:dyDescent="0.45">
      <c r="A1531" s="11">
        <v>1529</v>
      </c>
      <c r="B1531" s="16" t="s">
        <v>1530</v>
      </c>
      <c r="C1531" s="16" t="s">
        <v>5639</v>
      </c>
      <c r="D1531" s="23">
        <v>19000</v>
      </c>
      <c r="E1531" s="23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7">
        <f t="shared" si="115"/>
        <v>42082.378703703704</v>
      </c>
      <c r="K1531" s="11">
        <v>1424185520</v>
      </c>
      <c r="L1531" s="17">
        <f t="shared" si="116"/>
        <v>42052.420370370368</v>
      </c>
      <c r="M1531" s="21">
        <f t="shared" si="117"/>
        <v>29.958333333335759</v>
      </c>
      <c r="N1531" s="11" t="b">
        <v>1</v>
      </c>
      <c r="O1531" s="11">
        <v>141</v>
      </c>
      <c r="P1531" s="11" t="b">
        <v>1</v>
      </c>
      <c r="Q1531" s="11" t="s">
        <v>8285</v>
      </c>
      <c r="R1531" s="18">
        <f t="shared" si="118"/>
        <v>1.0067894736842105</v>
      </c>
      <c r="S1531" s="19">
        <f t="shared" si="119"/>
        <v>135.66666666666666</v>
      </c>
      <c r="T1531" s="11" t="s">
        <v>8338</v>
      </c>
      <c r="U1531" s="11" t="s">
        <v>8339</v>
      </c>
    </row>
    <row r="1532" spans="1:21" ht="42.75" x14ac:dyDescent="0.45">
      <c r="A1532" s="11">
        <v>1530</v>
      </c>
      <c r="B1532" s="16" t="s">
        <v>1531</v>
      </c>
      <c r="C1532" s="16" t="s">
        <v>5640</v>
      </c>
      <c r="D1532" s="23">
        <v>35000</v>
      </c>
      <c r="E1532" s="23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7">
        <f t="shared" si="115"/>
        <v>42300.558969907404</v>
      </c>
      <c r="K1532" s="11">
        <v>1443464695</v>
      </c>
      <c r="L1532" s="17">
        <f t="shared" si="116"/>
        <v>42275.558969907404</v>
      </c>
      <c r="M1532" s="21">
        <f t="shared" si="117"/>
        <v>25</v>
      </c>
      <c r="N1532" s="11" t="b">
        <v>1</v>
      </c>
      <c r="O1532" s="11">
        <v>874</v>
      </c>
      <c r="P1532" s="11" t="b">
        <v>1</v>
      </c>
      <c r="Q1532" s="11" t="s">
        <v>8285</v>
      </c>
      <c r="R1532" s="18">
        <f t="shared" si="118"/>
        <v>1.3482571428571428</v>
      </c>
      <c r="S1532" s="19">
        <f t="shared" si="119"/>
        <v>53.991990846681922</v>
      </c>
      <c r="T1532" s="11" t="s">
        <v>8338</v>
      </c>
      <c r="U1532" s="11" t="s">
        <v>8339</v>
      </c>
    </row>
    <row r="1533" spans="1:21" ht="42.75" x14ac:dyDescent="0.45">
      <c r="A1533" s="11">
        <v>1531</v>
      </c>
      <c r="B1533" s="16" t="s">
        <v>1532</v>
      </c>
      <c r="C1533" s="16" t="s">
        <v>5641</v>
      </c>
      <c r="D1533" s="23">
        <v>2350</v>
      </c>
      <c r="E1533" s="23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7">
        <f t="shared" si="115"/>
        <v>41973.916666666664</v>
      </c>
      <c r="K1533" s="11">
        <v>1414610126</v>
      </c>
      <c r="L1533" s="17">
        <f t="shared" si="116"/>
        <v>41941.594050925924</v>
      </c>
      <c r="M1533" s="21">
        <f t="shared" si="117"/>
        <v>32.32261574074073</v>
      </c>
      <c r="N1533" s="11" t="b">
        <v>1</v>
      </c>
      <c r="O1533" s="11">
        <v>73</v>
      </c>
      <c r="P1533" s="11" t="b">
        <v>1</v>
      </c>
      <c r="Q1533" s="11" t="s">
        <v>8285</v>
      </c>
      <c r="R1533" s="18">
        <f t="shared" si="118"/>
        <v>1.7595744680851064</v>
      </c>
      <c r="S1533" s="19">
        <f t="shared" si="119"/>
        <v>56.643835616438359</v>
      </c>
      <c r="T1533" s="11" t="s">
        <v>8338</v>
      </c>
      <c r="U1533" s="11" t="s">
        <v>8339</v>
      </c>
    </row>
    <row r="1534" spans="1:21" ht="42.75" x14ac:dyDescent="0.45">
      <c r="A1534" s="11">
        <v>1532</v>
      </c>
      <c r="B1534" s="16" t="s">
        <v>1533</v>
      </c>
      <c r="C1534" s="16" t="s">
        <v>5642</v>
      </c>
      <c r="D1534" s="23">
        <v>5000</v>
      </c>
      <c r="E1534" s="23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7">
        <f t="shared" si="115"/>
        <v>42415.416666666664</v>
      </c>
      <c r="K1534" s="11">
        <v>1453461865</v>
      </c>
      <c r="L1534" s="17">
        <f t="shared" si="116"/>
        <v>42391.266956018517</v>
      </c>
      <c r="M1534" s="21">
        <f t="shared" si="117"/>
        <v>24.149710648147448</v>
      </c>
      <c r="N1534" s="11" t="b">
        <v>1</v>
      </c>
      <c r="O1534" s="11">
        <v>294</v>
      </c>
      <c r="P1534" s="11" t="b">
        <v>1</v>
      </c>
      <c r="Q1534" s="11" t="s">
        <v>8285</v>
      </c>
      <c r="R1534" s="18">
        <f t="shared" si="118"/>
        <v>4.8402000000000003</v>
      </c>
      <c r="S1534" s="19">
        <f t="shared" si="119"/>
        <v>82.316326530612244</v>
      </c>
      <c r="T1534" s="11" t="s">
        <v>8338</v>
      </c>
      <c r="U1534" s="11" t="s">
        <v>8339</v>
      </c>
    </row>
    <row r="1535" spans="1:21" ht="42.75" x14ac:dyDescent="0.45">
      <c r="A1535" s="11">
        <v>1533</v>
      </c>
      <c r="B1535" s="16" t="s">
        <v>1534</v>
      </c>
      <c r="C1535" s="16" t="s">
        <v>5643</v>
      </c>
      <c r="D1535" s="23">
        <v>45000</v>
      </c>
      <c r="E1535" s="23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7">
        <f t="shared" si="115"/>
        <v>42491.957638888889</v>
      </c>
      <c r="K1535" s="11">
        <v>1457913777</v>
      </c>
      <c r="L1535" s="17">
        <f t="shared" si="116"/>
        <v>42442.793715277774</v>
      </c>
      <c r="M1535" s="21">
        <f t="shared" si="117"/>
        <v>49.163923611115024</v>
      </c>
      <c r="N1535" s="11" t="b">
        <v>1</v>
      </c>
      <c r="O1535" s="11">
        <v>740</v>
      </c>
      <c r="P1535" s="11" t="b">
        <v>1</v>
      </c>
      <c r="Q1535" s="11" t="s">
        <v>8285</v>
      </c>
      <c r="R1535" s="18">
        <f t="shared" si="118"/>
        <v>1.4514</v>
      </c>
      <c r="S1535" s="19">
        <f t="shared" si="119"/>
        <v>88.26081081081081</v>
      </c>
      <c r="T1535" s="11" t="s">
        <v>8338</v>
      </c>
      <c r="U1535" s="11" t="s">
        <v>8339</v>
      </c>
    </row>
    <row r="1536" spans="1:21" ht="42.75" x14ac:dyDescent="0.45">
      <c r="A1536" s="11">
        <v>1534</v>
      </c>
      <c r="B1536" s="16" t="s">
        <v>1535</v>
      </c>
      <c r="C1536" s="16" t="s">
        <v>5644</v>
      </c>
      <c r="D1536" s="23">
        <v>7500</v>
      </c>
      <c r="E1536" s="23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7">
        <f t="shared" si="115"/>
        <v>42251.465995370367</v>
      </c>
      <c r="K1536" s="11">
        <v>1438791062</v>
      </c>
      <c r="L1536" s="17">
        <f t="shared" si="116"/>
        <v>42221.465995370367</v>
      </c>
      <c r="M1536" s="21">
        <f t="shared" si="117"/>
        <v>30</v>
      </c>
      <c r="N1536" s="11" t="b">
        <v>1</v>
      </c>
      <c r="O1536" s="11">
        <v>369</v>
      </c>
      <c r="P1536" s="11" t="b">
        <v>1</v>
      </c>
      <c r="Q1536" s="11" t="s">
        <v>8285</v>
      </c>
      <c r="R1536" s="18">
        <f t="shared" si="118"/>
        <v>4.1773333333333333</v>
      </c>
      <c r="S1536" s="19">
        <f t="shared" si="119"/>
        <v>84.905149051490511</v>
      </c>
      <c r="T1536" s="11" t="s">
        <v>8338</v>
      </c>
      <c r="U1536" s="11" t="s">
        <v>8339</v>
      </c>
    </row>
    <row r="1537" spans="1:21" ht="42.75" x14ac:dyDescent="0.45">
      <c r="A1537" s="11">
        <v>1535</v>
      </c>
      <c r="B1537" s="16" t="s">
        <v>1536</v>
      </c>
      <c r="C1537" s="16" t="s">
        <v>5645</v>
      </c>
      <c r="D1537" s="23">
        <v>4000</v>
      </c>
      <c r="E1537" s="23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7">
        <f t="shared" si="115"/>
        <v>42513.708333333336</v>
      </c>
      <c r="K1537" s="11">
        <v>1461527631</v>
      </c>
      <c r="L1537" s="17">
        <f t="shared" si="116"/>
        <v>42484.620729166665</v>
      </c>
      <c r="M1537" s="21">
        <f t="shared" si="117"/>
        <v>29.087604166670644</v>
      </c>
      <c r="N1537" s="11" t="b">
        <v>1</v>
      </c>
      <c r="O1537" s="11">
        <v>110</v>
      </c>
      <c r="P1537" s="11" t="b">
        <v>1</v>
      </c>
      <c r="Q1537" s="11" t="s">
        <v>8285</v>
      </c>
      <c r="R1537" s="18">
        <f t="shared" si="118"/>
        <v>1.3242499999999999</v>
      </c>
      <c r="S1537" s="19">
        <f t="shared" si="119"/>
        <v>48.154545454545456</v>
      </c>
      <c r="T1537" s="11" t="s">
        <v>8338</v>
      </c>
      <c r="U1537" s="11" t="s">
        <v>8339</v>
      </c>
    </row>
    <row r="1538" spans="1:21" ht="42.75" x14ac:dyDescent="0.45">
      <c r="A1538" s="11">
        <v>1536</v>
      </c>
      <c r="B1538" s="16" t="s">
        <v>1537</v>
      </c>
      <c r="C1538" s="16" t="s">
        <v>5646</v>
      </c>
      <c r="D1538" s="23">
        <v>12000</v>
      </c>
      <c r="E1538" s="23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7">
        <f t="shared" si="115"/>
        <v>42243.593865740739</v>
      </c>
      <c r="K1538" s="11">
        <v>1438110910</v>
      </c>
      <c r="L1538" s="17">
        <f t="shared" si="116"/>
        <v>42213.593865740739</v>
      </c>
      <c r="M1538" s="21">
        <f t="shared" si="117"/>
        <v>30</v>
      </c>
      <c r="N1538" s="11" t="b">
        <v>1</v>
      </c>
      <c r="O1538" s="11">
        <v>455</v>
      </c>
      <c r="P1538" s="11" t="b">
        <v>1</v>
      </c>
      <c r="Q1538" s="11" t="s">
        <v>8285</v>
      </c>
      <c r="R1538" s="18">
        <f t="shared" si="118"/>
        <v>2.5030841666666666</v>
      </c>
      <c r="S1538" s="19">
        <f t="shared" si="119"/>
        <v>66.015406593406595</v>
      </c>
      <c r="T1538" s="11" t="s">
        <v>8338</v>
      </c>
      <c r="U1538" s="11" t="s">
        <v>8339</v>
      </c>
    </row>
    <row r="1539" spans="1:21" ht="42.75" x14ac:dyDescent="0.45">
      <c r="A1539" s="11">
        <v>1537</v>
      </c>
      <c r="B1539" s="16" t="s">
        <v>1538</v>
      </c>
      <c r="C1539" s="16" t="s">
        <v>5647</v>
      </c>
      <c r="D1539" s="23">
        <v>12000</v>
      </c>
      <c r="E1539" s="23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7">
        <f t="shared" ref="J1539:J1602" si="120">(((I1539/86400)+25569+(-5/24)))</f>
        <v>42588.541666666664</v>
      </c>
      <c r="K1539" s="11">
        <v>1467358427</v>
      </c>
      <c r="L1539" s="17">
        <f t="shared" ref="L1539:L1602" si="121">(((K1539/86400)+25569+(-5/24)))</f>
        <v>42552.106793981475</v>
      </c>
      <c r="M1539" s="21">
        <f t="shared" ref="M1539:M1602" si="122">J1539-L1539</f>
        <v>36.434872685189475</v>
      </c>
      <c r="N1539" s="11" t="b">
        <v>1</v>
      </c>
      <c r="O1539" s="11">
        <v>224</v>
      </c>
      <c r="P1539" s="11" t="b">
        <v>1</v>
      </c>
      <c r="Q1539" s="11" t="s">
        <v>8285</v>
      </c>
      <c r="R1539" s="18">
        <f t="shared" ref="R1539:R1602" si="123">E1539/D1539</f>
        <v>1.7989999999999999</v>
      </c>
      <c r="S1539" s="19">
        <f t="shared" ref="S1539:S1602" si="124">E1539/O1539</f>
        <v>96.375</v>
      </c>
      <c r="T1539" s="11" t="s">
        <v>8338</v>
      </c>
      <c r="U1539" s="11" t="s">
        <v>8339</v>
      </c>
    </row>
    <row r="1540" spans="1:21" ht="42.75" x14ac:dyDescent="0.45">
      <c r="A1540" s="11">
        <v>1538</v>
      </c>
      <c r="B1540" s="16" t="s">
        <v>1539</v>
      </c>
      <c r="C1540" s="16" t="s">
        <v>5648</v>
      </c>
      <c r="D1540" s="23">
        <v>7000</v>
      </c>
      <c r="E1540" s="23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7">
        <f t="shared" si="120"/>
        <v>42026.57372685185</v>
      </c>
      <c r="K1540" s="11">
        <v>1418064370</v>
      </c>
      <c r="L1540" s="17">
        <f t="shared" si="121"/>
        <v>41981.57372685185</v>
      </c>
      <c r="M1540" s="21">
        <f t="shared" si="122"/>
        <v>45</v>
      </c>
      <c r="N1540" s="11" t="b">
        <v>1</v>
      </c>
      <c r="O1540" s="11">
        <v>46</v>
      </c>
      <c r="P1540" s="11" t="b">
        <v>1</v>
      </c>
      <c r="Q1540" s="11" t="s">
        <v>8285</v>
      </c>
      <c r="R1540" s="18">
        <f t="shared" si="123"/>
        <v>1.0262857142857142</v>
      </c>
      <c r="S1540" s="19">
        <f t="shared" si="124"/>
        <v>156.17391304347825</v>
      </c>
      <c r="T1540" s="11" t="s">
        <v>8338</v>
      </c>
      <c r="U1540" s="11" t="s">
        <v>8339</v>
      </c>
    </row>
    <row r="1541" spans="1:21" ht="42.75" x14ac:dyDescent="0.45">
      <c r="A1541" s="11">
        <v>1539</v>
      </c>
      <c r="B1541" s="16" t="s">
        <v>1540</v>
      </c>
      <c r="C1541" s="16" t="s">
        <v>5649</v>
      </c>
      <c r="D1541" s="23">
        <v>20000</v>
      </c>
      <c r="E1541" s="23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7">
        <f t="shared" si="120"/>
        <v>42738.710868055554</v>
      </c>
      <c r="K1541" s="11">
        <v>1480629819</v>
      </c>
      <c r="L1541" s="17">
        <f t="shared" si="121"/>
        <v>42705.710868055554</v>
      </c>
      <c r="M1541" s="21">
        <f t="shared" si="122"/>
        <v>33</v>
      </c>
      <c r="N1541" s="11" t="b">
        <v>0</v>
      </c>
      <c r="O1541" s="11">
        <v>284</v>
      </c>
      <c r="P1541" s="11" t="b">
        <v>1</v>
      </c>
      <c r="Q1541" s="11" t="s">
        <v>8285</v>
      </c>
      <c r="R1541" s="18">
        <f t="shared" si="123"/>
        <v>1.359861</v>
      </c>
      <c r="S1541" s="19">
        <f t="shared" si="124"/>
        <v>95.764859154929582</v>
      </c>
      <c r="T1541" s="11" t="s">
        <v>8338</v>
      </c>
      <c r="U1541" s="11" t="s">
        <v>8339</v>
      </c>
    </row>
    <row r="1542" spans="1:21" ht="42.75" x14ac:dyDescent="0.45">
      <c r="A1542" s="11">
        <v>1540</v>
      </c>
      <c r="B1542" s="16" t="s">
        <v>1541</v>
      </c>
      <c r="C1542" s="16" t="s">
        <v>5650</v>
      </c>
      <c r="D1542" s="23">
        <v>15000</v>
      </c>
      <c r="E1542" s="23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7">
        <f t="shared" si="120"/>
        <v>41968.843749999993</v>
      </c>
      <c r="K1542" s="11">
        <v>1414368616</v>
      </c>
      <c r="L1542" s="17">
        <f t="shared" si="121"/>
        <v>41938.798796296294</v>
      </c>
      <c r="M1542" s="21">
        <f t="shared" si="122"/>
        <v>30.044953703698411</v>
      </c>
      <c r="N1542" s="11" t="b">
        <v>1</v>
      </c>
      <c r="O1542" s="11">
        <v>98</v>
      </c>
      <c r="P1542" s="11" t="b">
        <v>1</v>
      </c>
      <c r="Q1542" s="11" t="s">
        <v>8285</v>
      </c>
      <c r="R1542" s="18">
        <f t="shared" si="123"/>
        <v>1.1786666666666668</v>
      </c>
      <c r="S1542" s="19">
        <f t="shared" si="124"/>
        <v>180.40816326530611</v>
      </c>
      <c r="T1542" s="11" t="s">
        <v>8338</v>
      </c>
      <c r="U1542" s="11" t="s">
        <v>8339</v>
      </c>
    </row>
    <row r="1543" spans="1:21" ht="42.75" x14ac:dyDescent="0.45">
      <c r="A1543" s="11">
        <v>1541</v>
      </c>
      <c r="B1543" s="16" t="s">
        <v>1542</v>
      </c>
      <c r="C1543" s="16" t="s">
        <v>5651</v>
      </c>
      <c r="D1543" s="23">
        <v>18000</v>
      </c>
      <c r="E1543" s="23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7">
        <f t="shared" si="120"/>
        <v>42004.503912037035</v>
      </c>
      <c r="K1543" s="11">
        <v>1417453538</v>
      </c>
      <c r="L1543" s="17">
        <f t="shared" si="121"/>
        <v>41974.503912037035</v>
      </c>
      <c r="M1543" s="21">
        <f t="shared" si="122"/>
        <v>30</v>
      </c>
      <c r="N1543" s="11" t="b">
        <v>0</v>
      </c>
      <c r="O1543" s="11">
        <v>2</v>
      </c>
      <c r="P1543" s="11" t="b">
        <v>0</v>
      </c>
      <c r="Q1543" s="11" t="s">
        <v>8289</v>
      </c>
      <c r="R1543" s="18">
        <f t="shared" si="123"/>
        <v>3.3333333333333332E-4</v>
      </c>
      <c r="S1543" s="19">
        <f t="shared" si="124"/>
        <v>3</v>
      </c>
      <c r="T1543" s="11" t="s">
        <v>8338</v>
      </c>
      <c r="U1543" s="11" t="s">
        <v>8343</v>
      </c>
    </row>
    <row r="1544" spans="1:21" ht="42.75" x14ac:dyDescent="0.45">
      <c r="A1544" s="11">
        <v>1542</v>
      </c>
      <c r="B1544" s="16" t="s">
        <v>1543</v>
      </c>
      <c r="C1544" s="16" t="s">
        <v>5652</v>
      </c>
      <c r="D1544" s="23">
        <v>500</v>
      </c>
      <c r="E1544" s="23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7">
        <f t="shared" si="120"/>
        <v>42185.788194444445</v>
      </c>
      <c r="K1544" s="11">
        <v>1434412500</v>
      </c>
      <c r="L1544" s="17">
        <f t="shared" si="121"/>
        <v>42170.788194444445</v>
      </c>
      <c r="M1544" s="21">
        <f t="shared" si="122"/>
        <v>15</v>
      </c>
      <c r="N1544" s="11" t="b">
        <v>0</v>
      </c>
      <c r="O1544" s="11">
        <v>1</v>
      </c>
      <c r="P1544" s="11" t="b">
        <v>0</v>
      </c>
      <c r="Q1544" s="11" t="s">
        <v>8289</v>
      </c>
      <c r="R1544" s="18">
        <f t="shared" si="123"/>
        <v>0.04</v>
      </c>
      <c r="S1544" s="19">
        <f t="shared" si="124"/>
        <v>20</v>
      </c>
      <c r="T1544" s="11" t="s">
        <v>8338</v>
      </c>
      <c r="U1544" s="11" t="s">
        <v>8343</v>
      </c>
    </row>
    <row r="1545" spans="1:21" ht="42.75" x14ac:dyDescent="0.45">
      <c r="A1545" s="11">
        <v>1543</v>
      </c>
      <c r="B1545" s="16" t="s">
        <v>1544</v>
      </c>
      <c r="C1545" s="16" t="s">
        <v>5653</v>
      </c>
      <c r="D1545" s="23">
        <v>2250</v>
      </c>
      <c r="E1545" s="23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7">
        <f t="shared" si="120"/>
        <v>41965.342986111107</v>
      </c>
      <c r="K1545" s="11">
        <v>1414066434</v>
      </c>
      <c r="L1545" s="17">
        <f t="shared" si="121"/>
        <v>41935.301319444443</v>
      </c>
      <c r="M1545" s="21">
        <f t="shared" si="122"/>
        <v>30.041666666664241</v>
      </c>
      <c r="N1545" s="11" t="b">
        <v>0</v>
      </c>
      <c r="O1545" s="11">
        <v>1</v>
      </c>
      <c r="P1545" s="11" t="b">
        <v>0</v>
      </c>
      <c r="Q1545" s="11" t="s">
        <v>8289</v>
      </c>
      <c r="R1545" s="18">
        <f t="shared" si="123"/>
        <v>4.4444444444444444E-3</v>
      </c>
      <c r="S1545" s="19">
        <f t="shared" si="124"/>
        <v>10</v>
      </c>
      <c r="T1545" s="11" t="s">
        <v>8338</v>
      </c>
      <c r="U1545" s="11" t="s">
        <v>8343</v>
      </c>
    </row>
    <row r="1546" spans="1:21" ht="42.75" x14ac:dyDescent="0.45">
      <c r="A1546" s="11">
        <v>1544</v>
      </c>
      <c r="B1546" s="16" t="s">
        <v>1545</v>
      </c>
      <c r="C1546" s="16" t="s">
        <v>5654</v>
      </c>
      <c r="D1546" s="23">
        <v>1000</v>
      </c>
      <c r="E1546" s="23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7">
        <f t="shared" si="120"/>
        <v>42094.804166666661</v>
      </c>
      <c r="K1546" s="11">
        <v>1424222024</v>
      </c>
      <c r="L1546" s="17">
        <f t="shared" si="121"/>
        <v>42052.842870370368</v>
      </c>
      <c r="M1546" s="21">
        <f t="shared" si="122"/>
        <v>41.961296296292858</v>
      </c>
      <c r="N1546" s="11" t="b">
        <v>0</v>
      </c>
      <c r="O1546" s="11">
        <v>0</v>
      </c>
      <c r="P1546" s="11" t="b">
        <v>0</v>
      </c>
      <c r="Q1546" s="11" t="s">
        <v>8289</v>
      </c>
      <c r="R1546" s="18">
        <f t="shared" si="123"/>
        <v>0</v>
      </c>
      <c r="S1546" s="19" t="e">
        <f t="shared" si="124"/>
        <v>#DIV/0!</v>
      </c>
      <c r="T1546" s="11" t="s">
        <v>8338</v>
      </c>
      <c r="U1546" s="11" t="s">
        <v>8343</v>
      </c>
    </row>
    <row r="1547" spans="1:21" ht="42.75" x14ac:dyDescent="0.45">
      <c r="A1547" s="11">
        <v>1545</v>
      </c>
      <c r="B1547" s="16" t="s">
        <v>1546</v>
      </c>
      <c r="C1547" s="16" t="s">
        <v>5655</v>
      </c>
      <c r="D1547" s="23">
        <v>3000</v>
      </c>
      <c r="E1547" s="23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7">
        <f t="shared" si="120"/>
        <v>42065.677777777775</v>
      </c>
      <c r="K1547" s="11">
        <v>1422393234</v>
      </c>
      <c r="L1547" s="17">
        <f t="shared" si="121"/>
        <v>42031.676319444443</v>
      </c>
      <c r="M1547" s="21">
        <f t="shared" si="122"/>
        <v>34.001458333332266</v>
      </c>
      <c r="N1547" s="11" t="b">
        <v>0</v>
      </c>
      <c r="O1547" s="11">
        <v>1</v>
      </c>
      <c r="P1547" s="11" t="b">
        <v>0</v>
      </c>
      <c r="Q1547" s="11" t="s">
        <v>8289</v>
      </c>
      <c r="R1547" s="18">
        <f t="shared" si="123"/>
        <v>3.3333333333333332E-4</v>
      </c>
      <c r="S1547" s="19">
        <f t="shared" si="124"/>
        <v>1</v>
      </c>
      <c r="T1547" s="11" t="s">
        <v>8338</v>
      </c>
      <c r="U1547" s="11" t="s">
        <v>8343</v>
      </c>
    </row>
    <row r="1548" spans="1:21" ht="42.75" x14ac:dyDescent="0.45">
      <c r="A1548" s="11">
        <v>1546</v>
      </c>
      <c r="B1548" s="16" t="s">
        <v>1547</v>
      </c>
      <c r="C1548" s="16" t="s">
        <v>5656</v>
      </c>
      <c r="D1548" s="23">
        <v>1000</v>
      </c>
      <c r="E1548" s="23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7">
        <f t="shared" si="120"/>
        <v>41899.004618055551</v>
      </c>
      <c r="K1548" s="11">
        <v>1405746399</v>
      </c>
      <c r="L1548" s="17">
        <f t="shared" si="121"/>
        <v>41839.004618055551</v>
      </c>
      <c r="M1548" s="21">
        <f t="shared" si="122"/>
        <v>60</v>
      </c>
      <c r="N1548" s="11" t="b">
        <v>0</v>
      </c>
      <c r="O1548" s="11">
        <v>11</v>
      </c>
      <c r="P1548" s="11" t="b">
        <v>0</v>
      </c>
      <c r="Q1548" s="11" t="s">
        <v>8289</v>
      </c>
      <c r="R1548" s="18">
        <f t="shared" si="123"/>
        <v>0.28899999999999998</v>
      </c>
      <c r="S1548" s="19">
        <f t="shared" si="124"/>
        <v>26.272727272727273</v>
      </c>
      <c r="T1548" s="11" t="s">
        <v>8338</v>
      </c>
      <c r="U1548" s="11" t="s">
        <v>8343</v>
      </c>
    </row>
    <row r="1549" spans="1:21" ht="42.75" x14ac:dyDescent="0.45">
      <c r="A1549" s="11">
        <v>1547</v>
      </c>
      <c r="B1549" s="16" t="s">
        <v>1548</v>
      </c>
      <c r="C1549" s="16" t="s">
        <v>5657</v>
      </c>
      <c r="D1549" s="23">
        <v>20</v>
      </c>
      <c r="E1549" s="23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7">
        <f t="shared" si="120"/>
        <v>42789.218541666669</v>
      </c>
      <c r="K1549" s="11">
        <v>1487240082</v>
      </c>
      <c r="L1549" s="17">
        <f t="shared" si="121"/>
        <v>42782.218541666669</v>
      </c>
      <c r="M1549" s="21">
        <f t="shared" si="122"/>
        <v>7</v>
      </c>
      <c r="N1549" s="11" t="b">
        <v>0</v>
      </c>
      <c r="O1549" s="11">
        <v>0</v>
      </c>
      <c r="P1549" s="11" t="b">
        <v>0</v>
      </c>
      <c r="Q1549" s="11" t="s">
        <v>8289</v>
      </c>
      <c r="R1549" s="18">
        <f t="shared" si="123"/>
        <v>0</v>
      </c>
      <c r="S1549" s="19" t="e">
        <f t="shared" si="124"/>
        <v>#DIV/0!</v>
      </c>
      <c r="T1549" s="11" t="s">
        <v>8338</v>
      </c>
      <c r="U1549" s="11" t="s">
        <v>8343</v>
      </c>
    </row>
    <row r="1550" spans="1:21" ht="28.5" x14ac:dyDescent="0.45">
      <c r="A1550" s="11">
        <v>1548</v>
      </c>
      <c r="B1550" s="16" t="s">
        <v>1549</v>
      </c>
      <c r="C1550" s="16" t="s">
        <v>5658</v>
      </c>
      <c r="D1550" s="23">
        <v>700</v>
      </c>
      <c r="E1550" s="23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7">
        <f t="shared" si="120"/>
        <v>42316.715509259258</v>
      </c>
      <c r="K1550" s="11">
        <v>1444425020</v>
      </c>
      <c r="L1550" s="17">
        <f t="shared" si="121"/>
        <v>42286.673842592594</v>
      </c>
      <c r="M1550" s="21">
        <f t="shared" si="122"/>
        <v>30.041666666664241</v>
      </c>
      <c r="N1550" s="11" t="b">
        <v>0</v>
      </c>
      <c r="O1550" s="11">
        <v>1</v>
      </c>
      <c r="P1550" s="11" t="b">
        <v>0</v>
      </c>
      <c r="Q1550" s="11" t="s">
        <v>8289</v>
      </c>
      <c r="R1550" s="18">
        <f t="shared" si="123"/>
        <v>8.5714285714285715E-2</v>
      </c>
      <c r="S1550" s="19">
        <f t="shared" si="124"/>
        <v>60</v>
      </c>
      <c r="T1550" s="11" t="s">
        <v>8338</v>
      </c>
      <c r="U1550" s="11" t="s">
        <v>8343</v>
      </c>
    </row>
    <row r="1551" spans="1:21" ht="42.75" x14ac:dyDescent="0.45">
      <c r="A1551" s="11">
        <v>1549</v>
      </c>
      <c r="B1551" s="16" t="s">
        <v>1550</v>
      </c>
      <c r="C1551" s="16" t="s">
        <v>5659</v>
      </c>
      <c r="D1551" s="23">
        <v>500</v>
      </c>
      <c r="E1551" s="23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7">
        <f t="shared" si="120"/>
        <v>42310.96943287037</v>
      </c>
      <c r="K1551" s="11">
        <v>1443928559</v>
      </c>
      <c r="L1551" s="17">
        <f t="shared" si="121"/>
        <v>42280.927766203698</v>
      </c>
      <c r="M1551" s="21">
        <f t="shared" si="122"/>
        <v>30.041666666671517</v>
      </c>
      <c r="N1551" s="11" t="b">
        <v>0</v>
      </c>
      <c r="O1551" s="11">
        <v>6</v>
      </c>
      <c r="P1551" s="11" t="b">
        <v>0</v>
      </c>
      <c r="Q1551" s="11" t="s">
        <v>8289</v>
      </c>
      <c r="R1551" s="18">
        <f t="shared" si="123"/>
        <v>0.34</v>
      </c>
      <c r="S1551" s="19">
        <f t="shared" si="124"/>
        <v>28.333333333333332</v>
      </c>
      <c r="T1551" s="11" t="s">
        <v>8338</v>
      </c>
      <c r="U1551" s="11" t="s">
        <v>8343</v>
      </c>
    </row>
    <row r="1552" spans="1:21" ht="42.75" x14ac:dyDescent="0.45">
      <c r="A1552" s="11">
        <v>1550</v>
      </c>
      <c r="B1552" s="16" t="s">
        <v>1551</v>
      </c>
      <c r="C1552" s="16" t="s">
        <v>5660</v>
      </c>
      <c r="D1552" s="23">
        <v>750</v>
      </c>
      <c r="E1552" s="23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7">
        <f t="shared" si="120"/>
        <v>42502.24113425926</v>
      </c>
      <c r="K1552" s="11">
        <v>1460458034</v>
      </c>
      <c r="L1552" s="17">
        <f t="shared" si="121"/>
        <v>42472.24113425926</v>
      </c>
      <c r="M1552" s="21">
        <f t="shared" si="122"/>
        <v>30</v>
      </c>
      <c r="N1552" s="11" t="b">
        <v>0</v>
      </c>
      <c r="O1552" s="11">
        <v>7</v>
      </c>
      <c r="P1552" s="11" t="b">
        <v>0</v>
      </c>
      <c r="Q1552" s="11" t="s">
        <v>8289</v>
      </c>
      <c r="R1552" s="18">
        <f t="shared" si="123"/>
        <v>0.13466666666666666</v>
      </c>
      <c r="S1552" s="19">
        <f t="shared" si="124"/>
        <v>14.428571428571429</v>
      </c>
      <c r="T1552" s="11" t="s">
        <v>8338</v>
      </c>
      <c r="U1552" s="11" t="s">
        <v>8343</v>
      </c>
    </row>
    <row r="1553" spans="1:21" ht="42.75" x14ac:dyDescent="0.45">
      <c r="A1553" s="11">
        <v>1551</v>
      </c>
      <c r="B1553" s="16" t="s">
        <v>1552</v>
      </c>
      <c r="C1553" s="16" t="s">
        <v>5661</v>
      </c>
      <c r="D1553" s="23">
        <v>3500</v>
      </c>
      <c r="E1553" s="23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7">
        <f t="shared" si="120"/>
        <v>42151.616192129623</v>
      </c>
      <c r="K1553" s="11">
        <v>1430164039</v>
      </c>
      <c r="L1553" s="17">
        <f t="shared" si="121"/>
        <v>42121.616192129623</v>
      </c>
      <c r="M1553" s="21">
        <f t="shared" si="122"/>
        <v>30</v>
      </c>
      <c r="N1553" s="11" t="b">
        <v>0</v>
      </c>
      <c r="O1553" s="11">
        <v>0</v>
      </c>
      <c r="P1553" s="11" t="b">
        <v>0</v>
      </c>
      <c r="Q1553" s="11" t="s">
        <v>8289</v>
      </c>
      <c r="R1553" s="18">
        <f t="shared" si="123"/>
        <v>0</v>
      </c>
      <c r="S1553" s="19" t="e">
        <f t="shared" si="124"/>
        <v>#DIV/0!</v>
      </c>
      <c r="T1553" s="11" t="s">
        <v>8338</v>
      </c>
      <c r="U1553" s="11" t="s">
        <v>8343</v>
      </c>
    </row>
    <row r="1554" spans="1:21" ht="42.75" x14ac:dyDescent="0.45">
      <c r="A1554" s="11">
        <v>1552</v>
      </c>
      <c r="B1554" s="16" t="s">
        <v>1553</v>
      </c>
      <c r="C1554" s="16" t="s">
        <v>5662</v>
      </c>
      <c r="D1554" s="23">
        <v>4300</v>
      </c>
      <c r="E1554" s="23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7">
        <f t="shared" si="120"/>
        <v>41912.957638888889</v>
      </c>
      <c r="K1554" s="11">
        <v>1410366708</v>
      </c>
      <c r="L1554" s="17">
        <f t="shared" si="121"/>
        <v>41892.480416666665</v>
      </c>
      <c r="M1554" s="21">
        <f t="shared" si="122"/>
        <v>20.477222222223645</v>
      </c>
      <c r="N1554" s="11" t="b">
        <v>0</v>
      </c>
      <c r="O1554" s="11">
        <v>16</v>
      </c>
      <c r="P1554" s="11" t="b">
        <v>0</v>
      </c>
      <c r="Q1554" s="11" t="s">
        <v>8289</v>
      </c>
      <c r="R1554" s="18">
        <f t="shared" si="123"/>
        <v>0.49186046511627907</v>
      </c>
      <c r="S1554" s="19">
        <f t="shared" si="124"/>
        <v>132.1875</v>
      </c>
      <c r="T1554" s="11" t="s">
        <v>8338</v>
      </c>
      <c r="U1554" s="11" t="s">
        <v>8343</v>
      </c>
    </row>
    <row r="1555" spans="1:21" ht="42.75" x14ac:dyDescent="0.45">
      <c r="A1555" s="11">
        <v>1553</v>
      </c>
      <c r="B1555" s="16" t="s">
        <v>1554</v>
      </c>
      <c r="C1555" s="16" t="s">
        <v>5663</v>
      </c>
      <c r="D1555" s="23">
        <v>6000</v>
      </c>
      <c r="E1555" s="23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7">
        <f t="shared" si="120"/>
        <v>42249.074618055551</v>
      </c>
      <c r="K1555" s="11">
        <v>1438584447</v>
      </c>
      <c r="L1555" s="17">
        <f t="shared" si="121"/>
        <v>42219.074618055551</v>
      </c>
      <c r="M1555" s="21">
        <f t="shared" si="122"/>
        <v>30</v>
      </c>
      <c r="N1555" s="11" t="b">
        <v>0</v>
      </c>
      <c r="O1555" s="11">
        <v>0</v>
      </c>
      <c r="P1555" s="11" t="b">
        <v>0</v>
      </c>
      <c r="Q1555" s="11" t="s">
        <v>8289</v>
      </c>
      <c r="R1555" s="18">
        <f t="shared" si="123"/>
        <v>0</v>
      </c>
      <c r="S1555" s="19" t="e">
        <f t="shared" si="124"/>
        <v>#DIV/0!</v>
      </c>
      <c r="T1555" s="11" t="s">
        <v>8338</v>
      </c>
      <c r="U1555" s="11" t="s">
        <v>8343</v>
      </c>
    </row>
    <row r="1556" spans="1:21" ht="57" x14ac:dyDescent="0.45">
      <c r="A1556" s="11">
        <v>1554</v>
      </c>
      <c r="B1556" s="16" t="s">
        <v>1555</v>
      </c>
      <c r="C1556" s="16" t="s">
        <v>5664</v>
      </c>
      <c r="D1556" s="23">
        <v>20000</v>
      </c>
      <c r="E1556" s="23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7">
        <f t="shared" si="120"/>
        <v>42218.043865740743</v>
      </c>
      <c r="K1556" s="11">
        <v>1435903390</v>
      </c>
      <c r="L1556" s="17">
        <f t="shared" si="121"/>
        <v>42188.043865740743</v>
      </c>
      <c r="M1556" s="21">
        <f t="shared" si="122"/>
        <v>30</v>
      </c>
      <c r="N1556" s="11" t="b">
        <v>0</v>
      </c>
      <c r="O1556" s="11">
        <v>0</v>
      </c>
      <c r="P1556" s="11" t="b">
        <v>0</v>
      </c>
      <c r="Q1556" s="11" t="s">
        <v>8289</v>
      </c>
      <c r="R1556" s="18">
        <f t="shared" si="123"/>
        <v>0</v>
      </c>
      <c r="S1556" s="19" t="e">
        <f t="shared" si="124"/>
        <v>#DIV/0!</v>
      </c>
      <c r="T1556" s="11" t="s">
        <v>8338</v>
      </c>
      <c r="U1556" s="11" t="s">
        <v>8343</v>
      </c>
    </row>
    <row r="1557" spans="1:21" ht="42.75" x14ac:dyDescent="0.45">
      <c r="A1557" s="11">
        <v>1555</v>
      </c>
      <c r="B1557" s="16" t="s">
        <v>1556</v>
      </c>
      <c r="C1557" s="16" t="s">
        <v>5665</v>
      </c>
      <c r="D1557" s="23">
        <v>750</v>
      </c>
      <c r="E1557" s="23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7">
        <f t="shared" si="120"/>
        <v>42264.499999999993</v>
      </c>
      <c r="K1557" s="11">
        <v>1440513832</v>
      </c>
      <c r="L1557" s="17">
        <f t="shared" si="121"/>
        <v>42241.405462962961</v>
      </c>
      <c r="M1557" s="21">
        <f t="shared" si="122"/>
        <v>23.094537037031841</v>
      </c>
      <c r="N1557" s="11" t="b">
        <v>0</v>
      </c>
      <c r="O1557" s="11">
        <v>0</v>
      </c>
      <c r="P1557" s="11" t="b">
        <v>0</v>
      </c>
      <c r="Q1557" s="11" t="s">
        <v>8289</v>
      </c>
      <c r="R1557" s="18">
        <f t="shared" si="123"/>
        <v>0</v>
      </c>
      <c r="S1557" s="19" t="e">
        <f t="shared" si="124"/>
        <v>#DIV/0!</v>
      </c>
      <c r="T1557" s="11" t="s">
        <v>8338</v>
      </c>
      <c r="U1557" s="11" t="s">
        <v>8343</v>
      </c>
    </row>
    <row r="1558" spans="1:21" ht="42.75" x14ac:dyDescent="0.45">
      <c r="A1558" s="11">
        <v>1556</v>
      </c>
      <c r="B1558" s="16" t="s">
        <v>1557</v>
      </c>
      <c r="C1558" s="16" t="s">
        <v>5666</v>
      </c>
      <c r="D1558" s="23">
        <v>1500</v>
      </c>
      <c r="E1558" s="23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7">
        <f t="shared" si="120"/>
        <v>42554.944722222215</v>
      </c>
      <c r="K1558" s="11">
        <v>1465011624</v>
      </c>
      <c r="L1558" s="17">
        <f t="shared" si="121"/>
        <v>42524.944722222215</v>
      </c>
      <c r="M1558" s="21">
        <f t="shared" si="122"/>
        <v>30</v>
      </c>
      <c r="N1558" s="11" t="b">
        <v>0</v>
      </c>
      <c r="O1558" s="11">
        <v>12</v>
      </c>
      <c r="P1558" s="11" t="b">
        <v>0</v>
      </c>
      <c r="Q1558" s="11" t="s">
        <v>8289</v>
      </c>
      <c r="R1558" s="18">
        <f t="shared" si="123"/>
        <v>0.45133333333333331</v>
      </c>
      <c r="S1558" s="19">
        <f t="shared" si="124"/>
        <v>56.416666666666664</v>
      </c>
      <c r="T1558" s="11" t="s">
        <v>8338</v>
      </c>
      <c r="U1558" s="11" t="s">
        <v>8343</v>
      </c>
    </row>
    <row r="1559" spans="1:21" ht="42.75" x14ac:dyDescent="0.45">
      <c r="A1559" s="11">
        <v>1557</v>
      </c>
      <c r="B1559" s="16" t="s">
        <v>1558</v>
      </c>
      <c r="C1559" s="16" t="s">
        <v>5667</v>
      </c>
      <c r="D1559" s="23">
        <v>2500</v>
      </c>
      <c r="E1559" s="23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7">
        <f t="shared" si="120"/>
        <v>41902.444826388884</v>
      </c>
      <c r="K1559" s="11">
        <v>1408549233</v>
      </c>
      <c r="L1559" s="17">
        <f t="shared" si="121"/>
        <v>41871.444826388884</v>
      </c>
      <c r="M1559" s="21">
        <f t="shared" si="122"/>
        <v>31</v>
      </c>
      <c r="N1559" s="11" t="b">
        <v>0</v>
      </c>
      <c r="O1559" s="11">
        <v>1</v>
      </c>
      <c r="P1559" s="11" t="b">
        <v>0</v>
      </c>
      <c r="Q1559" s="11" t="s">
        <v>8289</v>
      </c>
      <c r="R1559" s="18">
        <f t="shared" si="123"/>
        <v>0.04</v>
      </c>
      <c r="S1559" s="19">
        <f t="shared" si="124"/>
        <v>100</v>
      </c>
      <c r="T1559" s="11" t="s">
        <v>8338</v>
      </c>
      <c r="U1559" s="11" t="s">
        <v>8343</v>
      </c>
    </row>
    <row r="1560" spans="1:21" ht="42.75" x14ac:dyDescent="0.45">
      <c r="A1560" s="11">
        <v>1558</v>
      </c>
      <c r="B1560" s="16" t="s">
        <v>1559</v>
      </c>
      <c r="C1560" s="16" t="s">
        <v>5668</v>
      </c>
      <c r="D1560" s="23">
        <v>750</v>
      </c>
      <c r="E1560" s="23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7">
        <f t="shared" si="120"/>
        <v>42244.299999999996</v>
      </c>
      <c r="K1560" s="11">
        <v>1435656759</v>
      </c>
      <c r="L1560" s="17">
        <f t="shared" si="121"/>
        <v>42185.189340277771</v>
      </c>
      <c r="M1560" s="21">
        <f t="shared" si="122"/>
        <v>59.110659722224227</v>
      </c>
      <c r="N1560" s="11" t="b">
        <v>0</v>
      </c>
      <c r="O1560" s="11">
        <v>3</v>
      </c>
      <c r="P1560" s="11" t="b">
        <v>0</v>
      </c>
      <c r="Q1560" s="11" t="s">
        <v>8289</v>
      </c>
      <c r="R1560" s="18">
        <f t="shared" si="123"/>
        <v>4.6666666666666669E-2</v>
      </c>
      <c r="S1560" s="19">
        <f t="shared" si="124"/>
        <v>11.666666666666666</v>
      </c>
      <c r="T1560" s="11" t="s">
        <v>8338</v>
      </c>
      <c r="U1560" s="11" t="s">
        <v>8343</v>
      </c>
    </row>
    <row r="1561" spans="1:21" ht="28.5" x14ac:dyDescent="0.45">
      <c r="A1561" s="11">
        <v>1559</v>
      </c>
      <c r="B1561" s="16" t="s">
        <v>1560</v>
      </c>
      <c r="C1561" s="16" t="s">
        <v>5669</v>
      </c>
      <c r="D1561" s="23">
        <v>15000</v>
      </c>
      <c r="E1561" s="23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7">
        <f t="shared" si="120"/>
        <v>42122.844895833332</v>
      </c>
      <c r="K1561" s="11">
        <v>1428974199</v>
      </c>
      <c r="L1561" s="17">
        <f t="shared" si="121"/>
        <v>42107.844895833332</v>
      </c>
      <c r="M1561" s="21">
        <f t="shared" si="122"/>
        <v>15</v>
      </c>
      <c r="N1561" s="11" t="b">
        <v>0</v>
      </c>
      <c r="O1561" s="11">
        <v>1</v>
      </c>
      <c r="P1561" s="11" t="b">
        <v>0</v>
      </c>
      <c r="Q1561" s="11" t="s">
        <v>8289</v>
      </c>
      <c r="R1561" s="18">
        <f t="shared" si="123"/>
        <v>3.3333333333333335E-3</v>
      </c>
      <c r="S1561" s="19">
        <f t="shared" si="124"/>
        <v>50</v>
      </c>
      <c r="T1561" s="11" t="s">
        <v>8338</v>
      </c>
      <c r="U1561" s="11" t="s">
        <v>8343</v>
      </c>
    </row>
    <row r="1562" spans="1:21" ht="42.75" x14ac:dyDescent="0.45">
      <c r="A1562" s="11">
        <v>1560</v>
      </c>
      <c r="B1562" s="16" t="s">
        <v>1561</v>
      </c>
      <c r="C1562" s="16" t="s">
        <v>5670</v>
      </c>
      <c r="D1562" s="23">
        <v>2500</v>
      </c>
      <c r="E1562" s="23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7">
        <f t="shared" si="120"/>
        <v>41955.854085648149</v>
      </c>
      <c r="K1562" s="11">
        <v>1414110593</v>
      </c>
      <c r="L1562" s="17">
        <f t="shared" si="121"/>
        <v>41935.812418981477</v>
      </c>
      <c r="M1562" s="21">
        <f t="shared" si="122"/>
        <v>20.041666666671517</v>
      </c>
      <c r="N1562" s="11" t="b">
        <v>0</v>
      </c>
      <c r="O1562" s="11">
        <v>4</v>
      </c>
      <c r="P1562" s="11" t="b">
        <v>0</v>
      </c>
      <c r="Q1562" s="11" t="s">
        <v>8289</v>
      </c>
      <c r="R1562" s="18">
        <f t="shared" si="123"/>
        <v>3.7600000000000001E-2</v>
      </c>
      <c r="S1562" s="19">
        <f t="shared" si="124"/>
        <v>23.5</v>
      </c>
      <c r="T1562" s="11" t="s">
        <v>8338</v>
      </c>
      <c r="U1562" s="11" t="s">
        <v>8343</v>
      </c>
    </row>
    <row r="1563" spans="1:21" ht="42.75" x14ac:dyDescent="0.45">
      <c r="A1563" s="11">
        <v>1561</v>
      </c>
      <c r="B1563" s="16" t="s">
        <v>1562</v>
      </c>
      <c r="C1563" s="16" t="s">
        <v>5671</v>
      </c>
      <c r="D1563" s="23">
        <v>10000</v>
      </c>
      <c r="E1563" s="23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7">
        <f t="shared" si="120"/>
        <v>41584.875034722216</v>
      </c>
      <c r="K1563" s="11">
        <v>1381194003</v>
      </c>
      <c r="L1563" s="17">
        <f t="shared" si="121"/>
        <v>41554.833368055552</v>
      </c>
      <c r="M1563" s="21">
        <f t="shared" si="122"/>
        <v>30.041666666664241</v>
      </c>
      <c r="N1563" s="11" t="b">
        <v>0</v>
      </c>
      <c r="O1563" s="11">
        <v>1</v>
      </c>
      <c r="P1563" s="11" t="b">
        <v>0</v>
      </c>
      <c r="Q1563" s="11" t="s">
        <v>8290</v>
      </c>
      <c r="R1563" s="18">
        <f t="shared" si="123"/>
        <v>6.7000000000000002E-3</v>
      </c>
      <c r="S1563" s="19">
        <f t="shared" si="124"/>
        <v>67</v>
      </c>
      <c r="T1563" s="11" t="s">
        <v>8322</v>
      </c>
      <c r="U1563" s="11" t="s">
        <v>8344</v>
      </c>
    </row>
    <row r="1564" spans="1:21" ht="42.75" x14ac:dyDescent="0.45">
      <c r="A1564" s="11">
        <v>1562</v>
      </c>
      <c r="B1564" s="16" t="s">
        <v>1563</v>
      </c>
      <c r="C1564" s="16" t="s">
        <v>5672</v>
      </c>
      <c r="D1564" s="23">
        <v>4000</v>
      </c>
      <c r="E1564" s="23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7">
        <f t="shared" si="120"/>
        <v>40148.826388888883</v>
      </c>
      <c r="K1564" s="11">
        <v>1253712916</v>
      </c>
      <c r="L1564" s="17">
        <f t="shared" si="121"/>
        <v>40079.357824074068</v>
      </c>
      <c r="M1564" s="21">
        <f t="shared" si="122"/>
        <v>69.468564814815181</v>
      </c>
      <c r="N1564" s="11" t="b">
        <v>0</v>
      </c>
      <c r="O1564" s="11">
        <v>0</v>
      </c>
      <c r="P1564" s="11" t="b">
        <v>0</v>
      </c>
      <c r="Q1564" s="11" t="s">
        <v>8290</v>
      </c>
      <c r="R1564" s="18">
        <f t="shared" si="123"/>
        <v>0</v>
      </c>
      <c r="S1564" s="19" t="e">
        <f t="shared" si="124"/>
        <v>#DIV/0!</v>
      </c>
      <c r="T1564" s="11" t="s">
        <v>8322</v>
      </c>
      <c r="U1564" s="11" t="s">
        <v>8344</v>
      </c>
    </row>
    <row r="1565" spans="1:21" ht="42.75" x14ac:dyDescent="0.45">
      <c r="A1565" s="11">
        <v>1563</v>
      </c>
      <c r="B1565" s="16" t="s">
        <v>1564</v>
      </c>
      <c r="C1565" s="16" t="s">
        <v>5673</v>
      </c>
      <c r="D1565" s="23">
        <v>6000</v>
      </c>
      <c r="E1565" s="23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7">
        <f t="shared" si="120"/>
        <v>41712.492488425924</v>
      </c>
      <c r="K1565" s="11">
        <v>1389635351</v>
      </c>
      <c r="L1565" s="17">
        <f t="shared" si="121"/>
        <v>41652.534155092588</v>
      </c>
      <c r="M1565" s="21">
        <f t="shared" si="122"/>
        <v>59.958333333335759</v>
      </c>
      <c r="N1565" s="11" t="b">
        <v>0</v>
      </c>
      <c r="O1565" s="11">
        <v>2</v>
      </c>
      <c r="P1565" s="11" t="b">
        <v>0</v>
      </c>
      <c r="Q1565" s="11" t="s">
        <v>8290</v>
      </c>
      <c r="R1565" s="18">
        <f t="shared" si="123"/>
        <v>1.4166666666666666E-2</v>
      </c>
      <c r="S1565" s="19">
        <f t="shared" si="124"/>
        <v>42.5</v>
      </c>
      <c r="T1565" s="11" t="s">
        <v>8322</v>
      </c>
      <c r="U1565" s="11" t="s">
        <v>8344</v>
      </c>
    </row>
    <row r="1566" spans="1:21" ht="42.75" x14ac:dyDescent="0.45">
      <c r="A1566" s="11">
        <v>1564</v>
      </c>
      <c r="B1566" s="16" t="s">
        <v>1565</v>
      </c>
      <c r="C1566" s="16" t="s">
        <v>5674</v>
      </c>
      <c r="D1566" s="23">
        <v>10000</v>
      </c>
      <c r="E1566" s="23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7">
        <f t="shared" si="120"/>
        <v>42152.628472222219</v>
      </c>
      <c r="K1566" s="11">
        <v>1430124509</v>
      </c>
      <c r="L1566" s="17">
        <f t="shared" si="121"/>
        <v>42121.158668981479</v>
      </c>
      <c r="M1566" s="21">
        <f t="shared" si="122"/>
        <v>31.469803240739566</v>
      </c>
      <c r="N1566" s="11" t="b">
        <v>0</v>
      </c>
      <c r="O1566" s="11">
        <v>1</v>
      </c>
      <c r="P1566" s="11" t="b">
        <v>0</v>
      </c>
      <c r="Q1566" s="11" t="s">
        <v>8290</v>
      </c>
      <c r="R1566" s="18">
        <f t="shared" si="123"/>
        <v>1E-3</v>
      </c>
      <c r="S1566" s="19">
        <f t="shared" si="124"/>
        <v>10</v>
      </c>
      <c r="T1566" s="11" t="s">
        <v>8322</v>
      </c>
      <c r="U1566" s="11" t="s">
        <v>8344</v>
      </c>
    </row>
    <row r="1567" spans="1:21" ht="42.75" x14ac:dyDescent="0.45">
      <c r="A1567" s="11">
        <v>1565</v>
      </c>
      <c r="B1567" s="16" t="s">
        <v>1566</v>
      </c>
      <c r="C1567" s="16" t="s">
        <v>5675</v>
      </c>
      <c r="D1567" s="23">
        <v>4000</v>
      </c>
      <c r="E1567" s="23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7">
        <f t="shared" si="120"/>
        <v>40702.521539351852</v>
      </c>
      <c r="K1567" s="11">
        <v>1304962261</v>
      </c>
      <c r="L1567" s="17">
        <f t="shared" si="121"/>
        <v>40672.521539351852</v>
      </c>
      <c r="M1567" s="21">
        <f t="shared" si="122"/>
        <v>30</v>
      </c>
      <c r="N1567" s="11" t="b">
        <v>0</v>
      </c>
      <c r="O1567" s="11">
        <v>1</v>
      </c>
      <c r="P1567" s="11" t="b">
        <v>0</v>
      </c>
      <c r="Q1567" s="11" t="s">
        <v>8290</v>
      </c>
      <c r="R1567" s="18">
        <f t="shared" si="123"/>
        <v>2.5000000000000001E-2</v>
      </c>
      <c r="S1567" s="19">
        <f t="shared" si="124"/>
        <v>100</v>
      </c>
      <c r="T1567" s="11" t="s">
        <v>8322</v>
      </c>
      <c r="U1567" s="11" t="s">
        <v>8344</v>
      </c>
    </row>
    <row r="1568" spans="1:21" ht="42.75" x14ac:dyDescent="0.45">
      <c r="A1568" s="11">
        <v>1566</v>
      </c>
      <c r="B1568" s="16" t="s">
        <v>1567</v>
      </c>
      <c r="C1568" s="16" t="s">
        <v>5676</v>
      </c>
      <c r="D1568" s="23">
        <v>30000</v>
      </c>
      <c r="E1568" s="23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7">
        <f t="shared" si="120"/>
        <v>42578.708333333336</v>
      </c>
      <c r="K1568" s="11">
        <v>1467151204</v>
      </c>
      <c r="L1568" s="17">
        <f t="shared" si="121"/>
        <v>42549.708379629628</v>
      </c>
      <c r="M1568" s="21">
        <f t="shared" si="122"/>
        <v>28.999953703707433</v>
      </c>
      <c r="N1568" s="11" t="b">
        <v>0</v>
      </c>
      <c r="O1568" s="11">
        <v>59</v>
      </c>
      <c r="P1568" s="11" t="b">
        <v>0</v>
      </c>
      <c r="Q1568" s="11" t="s">
        <v>8290</v>
      </c>
      <c r="R1568" s="18">
        <f t="shared" si="123"/>
        <v>0.21249999999999999</v>
      </c>
      <c r="S1568" s="19">
        <f t="shared" si="124"/>
        <v>108.05084745762711</v>
      </c>
      <c r="T1568" s="11" t="s">
        <v>8322</v>
      </c>
      <c r="U1568" s="11" t="s">
        <v>8344</v>
      </c>
    </row>
    <row r="1569" spans="1:21" ht="42.75" x14ac:dyDescent="0.45">
      <c r="A1569" s="11">
        <v>1567</v>
      </c>
      <c r="B1569" s="16" t="s">
        <v>1568</v>
      </c>
      <c r="C1569" s="16" t="s">
        <v>5677</v>
      </c>
      <c r="D1569" s="23">
        <v>8500</v>
      </c>
      <c r="E1569" s="23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7">
        <f t="shared" si="120"/>
        <v>41686.791666666664</v>
      </c>
      <c r="K1569" s="11">
        <v>1391293745</v>
      </c>
      <c r="L1569" s="17">
        <f t="shared" si="121"/>
        <v>41671.728530092594</v>
      </c>
      <c r="M1569" s="21">
        <f t="shared" si="122"/>
        <v>15.063136574070086</v>
      </c>
      <c r="N1569" s="11" t="b">
        <v>0</v>
      </c>
      <c r="O1569" s="11">
        <v>13</v>
      </c>
      <c r="P1569" s="11" t="b">
        <v>0</v>
      </c>
      <c r="Q1569" s="11" t="s">
        <v>8290</v>
      </c>
      <c r="R1569" s="18">
        <f t="shared" si="123"/>
        <v>4.1176470588235294E-2</v>
      </c>
      <c r="S1569" s="19">
        <f t="shared" si="124"/>
        <v>26.923076923076923</v>
      </c>
      <c r="T1569" s="11" t="s">
        <v>8322</v>
      </c>
      <c r="U1569" s="11" t="s">
        <v>8344</v>
      </c>
    </row>
    <row r="1570" spans="1:21" ht="42.75" x14ac:dyDescent="0.45">
      <c r="A1570" s="11">
        <v>1568</v>
      </c>
      <c r="B1570" s="16" t="s">
        <v>1569</v>
      </c>
      <c r="C1570" s="16" t="s">
        <v>5678</v>
      </c>
      <c r="D1570" s="23">
        <v>25000</v>
      </c>
      <c r="E1570" s="23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7">
        <f t="shared" si="120"/>
        <v>41996.853993055549</v>
      </c>
      <c r="K1570" s="11">
        <v>1416360585</v>
      </c>
      <c r="L1570" s="17">
        <f t="shared" si="121"/>
        <v>41961.853993055549</v>
      </c>
      <c r="M1570" s="21">
        <f t="shared" si="122"/>
        <v>35</v>
      </c>
      <c r="N1570" s="11" t="b">
        <v>0</v>
      </c>
      <c r="O1570" s="11">
        <v>22</v>
      </c>
      <c r="P1570" s="11" t="b">
        <v>0</v>
      </c>
      <c r="Q1570" s="11" t="s">
        <v>8290</v>
      </c>
      <c r="R1570" s="18">
        <f t="shared" si="123"/>
        <v>0.13639999999999999</v>
      </c>
      <c r="S1570" s="19">
        <f t="shared" si="124"/>
        <v>155</v>
      </c>
      <c r="T1570" s="11" t="s">
        <v>8322</v>
      </c>
      <c r="U1570" s="11" t="s">
        <v>8344</v>
      </c>
    </row>
    <row r="1571" spans="1:21" x14ac:dyDescent="0.45">
      <c r="A1571" s="11">
        <v>1569</v>
      </c>
      <c r="B1571" s="16" t="s">
        <v>1570</v>
      </c>
      <c r="C1571" s="16" t="s">
        <v>5679</v>
      </c>
      <c r="D1571" s="23">
        <v>30000</v>
      </c>
      <c r="E1571" s="23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7">
        <f t="shared" si="120"/>
        <v>41419.471226851849</v>
      </c>
      <c r="K1571" s="11">
        <v>1366906714</v>
      </c>
      <c r="L1571" s="17">
        <f t="shared" si="121"/>
        <v>41389.471226851849</v>
      </c>
      <c r="M1571" s="21">
        <f t="shared" si="122"/>
        <v>30</v>
      </c>
      <c r="N1571" s="11" t="b">
        <v>0</v>
      </c>
      <c r="O1571" s="11">
        <v>0</v>
      </c>
      <c r="P1571" s="11" t="b">
        <v>0</v>
      </c>
      <c r="Q1571" s="11" t="s">
        <v>8290</v>
      </c>
      <c r="R1571" s="18">
        <f t="shared" si="123"/>
        <v>0</v>
      </c>
      <c r="S1571" s="19" t="e">
        <f t="shared" si="124"/>
        <v>#DIV/0!</v>
      </c>
      <c r="T1571" s="11" t="s">
        <v>8322</v>
      </c>
      <c r="U1571" s="11" t="s">
        <v>8344</v>
      </c>
    </row>
    <row r="1572" spans="1:21" ht="28.5" x14ac:dyDescent="0.45">
      <c r="A1572" s="11">
        <v>1570</v>
      </c>
      <c r="B1572" s="16" t="s">
        <v>1571</v>
      </c>
      <c r="C1572" s="16" t="s">
        <v>5680</v>
      </c>
      <c r="D1572" s="23">
        <v>6000</v>
      </c>
      <c r="E1572" s="23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7">
        <f t="shared" si="120"/>
        <v>42468.56344907407</v>
      </c>
      <c r="K1572" s="11">
        <v>1457551882</v>
      </c>
      <c r="L1572" s="17">
        <f t="shared" si="121"/>
        <v>42438.605115740742</v>
      </c>
      <c r="M1572" s="21">
        <f t="shared" si="122"/>
        <v>29.958333333328483</v>
      </c>
      <c r="N1572" s="11" t="b">
        <v>0</v>
      </c>
      <c r="O1572" s="11">
        <v>52</v>
      </c>
      <c r="P1572" s="11" t="b">
        <v>0</v>
      </c>
      <c r="Q1572" s="11" t="s">
        <v>8290</v>
      </c>
      <c r="R1572" s="18">
        <f t="shared" si="123"/>
        <v>0.41399999999999998</v>
      </c>
      <c r="S1572" s="19">
        <f t="shared" si="124"/>
        <v>47.769230769230766</v>
      </c>
      <c r="T1572" s="11" t="s">
        <v>8322</v>
      </c>
      <c r="U1572" s="11" t="s">
        <v>8344</v>
      </c>
    </row>
    <row r="1573" spans="1:21" ht="42.75" x14ac:dyDescent="0.45">
      <c r="A1573" s="11">
        <v>1571</v>
      </c>
      <c r="B1573" s="16" t="s">
        <v>1572</v>
      </c>
      <c r="C1573" s="16" t="s">
        <v>5681</v>
      </c>
      <c r="D1573" s="23">
        <v>12100</v>
      </c>
      <c r="E1573" s="23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7">
        <f t="shared" si="120"/>
        <v>42174.56114583333</v>
      </c>
      <c r="K1573" s="11">
        <v>1432146483</v>
      </c>
      <c r="L1573" s="17">
        <f t="shared" si="121"/>
        <v>42144.56114583333</v>
      </c>
      <c r="M1573" s="21">
        <f t="shared" si="122"/>
        <v>30</v>
      </c>
      <c r="N1573" s="11" t="b">
        <v>0</v>
      </c>
      <c r="O1573" s="11">
        <v>4</v>
      </c>
      <c r="P1573" s="11" t="b">
        <v>0</v>
      </c>
      <c r="Q1573" s="11" t="s">
        <v>8290</v>
      </c>
      <c r="R1573" s="18">
        <f t="shared" si="123"/>
        <v>6.6115702479338841E-3</v>
      </c>
      <c r="S1573" s="19">
        <f t="shared" si="124"/>
        <v>20</v>
      </c>
      <c r="T1573" s="11" t="s">
        <v>8322</v>
      </c>
      <c r="U1573" s="11" t="s">
        <v>8344</v>
      </c>
    </row>
    <row r="1574" spans="1:21" ht="42.75" x14ac:dyDescent="0.45">
      <c r="A1574" s="11">
        <v>1572</v>
      </c>
      <c r="B1574" s="16" t="s">
        <v>1573</v>
      </c>
      <c r="C1574" s="16" t="s">
        <v>5682</v>
      </c>
      <c r="D1574" s="23">
        <v>2500</v>
      </c>
      <c r="E1574" s="23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7">
        <f t="shared" si="120"/>
        <v>42428.790972222218</v>
      </c>
      <c r="K1574" s="11">
        <v>1454546859</v>
      </c>
      <c r="L1574" s="17">
        <f t="shared" si="121"/>
        <v>42403.824756944443</v>
      </c>
      <c r="M1574" s="21">
        <f t="shared" si="122"/>
        <v>24.966215277774609</v>
      </c>
      <c r="N1574" s="11" t="b">
        <v>0</v>
      </c>
      <c r="O1574" s="11">
        <v>3</v>
      </c>
      <c r="P1574" s="11" t="b">
        <v>0</v>
      </c>
      <c r="Q1574" s="11" t="s">
        <v>8290</v>
      </c>
      <c r="R1574" s="18">
        <f t="shared" si="123"/>
        <v>0.05</v>
      </c>
      <c r="S1574" s="19">
        <f t="shared" si="124"/>
        <v>41.666666666666664</v>
      </c>
      <c r="T1574" s="11" t="s">
        <v>8322</v>
      </c>
      <c r="U1574" s="11" t="s">
        <v>8344</v>
      </c>
    </row>
    <row r="1575" spans="1:21" ht="42.75" x14ac:dyDescent="0.45">
      <c r="A1575" s="11">
        <v>1573</v>
      </c>
      <c r="B1575" s="16" t="s">
        <v>1574</v>
      </c>
      <c r="C1575" s="16" t="s">
        <v>5683</v>
      </c>
      <c r="D1575" s="23">
        <v>9000</v>
      </c>
      <c r="E1575" s="23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7">
        <f t="shared" si="120"/>
        <v>42825.957638888889</v>
      </c>
      <c r="K1575" s="11">
        <v>1487548802</v>
      </c>
      <c r="L1575" s="17">
        <f t="shared" si="121"/>
        <v>42785.791689814818</v>
      </c>
      <c r="M1575" s="21">
        <f t="shared" si="122"/>
        <v>40.16594907407125</v>
      </c>
      <c r="N1575" s="11" t="b">
        <v>0</v>
      </c>
      <c r="O1575" s="11">
        <v>3</v>
      </c>
      <c r="P1575" s="11" t="b">
        <v>0</v>
      </c>
      <c r="Q1575" s="11" t="s">
        <v>8290</v>
      </c>
      <c r="R1575" s="18">
        <f t="shared" si="123"/>
        <v>2.4777777777777777E-2</v>
      </c>
      <c r="S1575" s="19">
        <f t="shared" si="124"/>
        <v>74.333333333333329</v>
      </c>
      <c r="T1575" s="11" t="s">
        <v>8322</v>
      </c>
      <c r="U1575" s="11" t="s">
        <v>8344</v>
      </c>
    </row>
    <row r="1576" spans="1:21" ht="42.75" x14ac:dyDescent="0.45">
      <c r="A1576" s="11">
        <v>1574</v>
      </c>
      <c r="B1576" s="16" t="s">
        <v>1575</v>
      </c>
      <c r="C1576" s="16" t="s">
        <v>5684</v>
      </c>
      <c r="D1576" s="23">
        <v>10000</v>
      </c>
      <c r="E1576" s="23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7">
        <f t="shared" si="120"/>
        <v>42052.719085648147</v>
      </c>
      <c r="K1576" s="11">
        <v>1421187329</v>
      </c>
      <c r="L1576" s="17">
        <f t="shared" si="121"/>
        <v>42017.719085648147</v>
      </c>
      <c r="M1576" s="21">
        <f t="shared" si="122"/>
        <v>35</v>
      </c>
      <c r="N1576" s="11" t="b">
        <v>0</v>
      </c>
      <c r="O1576" s="11">
        <v>6</v>
      </c>
      <c r="P1576" s="11" t="b">
        <v>0</v>
      </c>
      <c r="Q1576" s="11" t="s">
        <v>8290</v>
      </c>
      <c r="R1576" s="18">
        <f t="shared" si="123"/>
        <v>5.0599999999999999E-2</v>
      </c>
      <c r="S1576" s="19">
        <f t="shared" si="124"/>
        <v>84.333333333333329</v>
      </c>
      <c r="T1576" s="11" t="s">
        <v>8322</v>
      </c>
      <c r="U1576" s="11" t="s">
        <v>8344</v>
      </c>
    </row>
    <row r="1577" spans="1:21" ht="42.75" x14ac:dyDescent="0.45">
      <c r="A1577" s="11">
        <v>1575</v>
      </c>
      <c r="B1577" s="16" t="s">
        <v>1576</v>
      </c>
      <c r="C1577" s="16" t="s">
        <v>5685</v>
      </c>
      <c r="D1577" s="23">
        <v>10000</v>
      </c>
      <c r="E1577" s="23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7">
        <f t="shared" si="120"/>
        <v>41829.315925925919</v>
      </c>
      <c r="K1577" s="11">
        <v>1402317296</v>
      </c>
      <c r="L1577" s="17">
        <f t="shared" si="121"/>
        <v>41799.315925925919</v>
      </c>
      <c r="M1577" s="21">
        <f t="shared" si="122"/>
        <v>30</v>
      </c>
      <c r="N1577" s="11" t="b">
        <v>0</v>
      </c>
      <c r="O1577" s="11">
        <v>35</v>
      </c>
      <c r="P1577" s="11" t="b">
        <v>0</v>
      </c>
      <c r="Q1577" s="11" t="s">
        <v>8290</v>
      </c>
      <c r="R1577" s="18">
        <f t="shared" si="123"/>
        <v>0.2291</v>
      </c>
      <c r="S1577" s="19">
        <f t="shared" si="124"/>
        <v>65.457142857142856</v>
      </c>
      <c r="T1577" s="11" t="s">
        <v>8322</v>
      </c>
      <c r="U1577" s="11" t="s">
        <v>8344</v>
      </c>
    </row>
    <row r="1578" spans="1:21" ht="28.5" x14ac:dyDescent="0.45">
      <c r="A1578" s="11">
        <v>1576</v>
      </c>
      <c r="B1578" s="16" t="s">
        <v>1577</v>
      </c>
      <c r="C1578" s="16" t="s">
        <v>5686</v>
      </c>
      <c r="D1578" s="23">
        <v>5000</v>
      </c>
      <c r="E1578" s="23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7">
        <f t="shared" si="120"/>
        <v>42185.670925925922</v>
      </c>
      <c r="K1578" s="11">
        <v>1431810368</v>
      </c>
      <c r="L1578" s="17">
        <f t="shared" si="121"/>
        <v>42140.670925925922</v>
      </c>
      <c r="M1578" s="21">
        <f t="shared" si="122"/>
        <v>45</v>
      </c>
      <c r="N1578" s="11" t="b">
        <v>0</v>
      </c>
      <c r="O1578" s="11">
        <v>10</v>
      </c>
      <c r="P1578" s="11" t="b">
        <v>0</v>
      </c>
      <c r="Q1578" s="11" t="s">
        <v>8290</v>
      </c>
      <c r="R1578" s="18">
        <f t="shared" si="123"/>
        <v>0.13</v>
      </c>
      <c r="S1578" s="19">
        <f t="shared" si="124"/>
        <v>65</v>
      </c>
      <c r="T1578" s="11" t="s">
        <v>8322</v>
      </c>
      <c r="U1578" s="11" t="s">
        <v>8344</v>
      </c>
    </row>
    <row r="1579" spans="1:21" ht="42.75" x14ac:dyDescent="0.45">
      <c r="A1579" s="11">
        <v>1577</v>
      </c>
      <c r="B1579" s="16" t="s">
        <v>1578</v>
      </c>
      <c r="C1579" s="16" t="s">
        <v>5687</v>
      </c>
      <c r="D1579" s="23">
        <v>10000</v>
      </c>
      <c r="E1579" s="23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7">
        <f t="shared" si="120"/>
        <v>41114.639444444438</v>
      </c>
      <c r="K1579" s="11">
        <v>1337977248</v>
      </c>
      <c r="L1579" s="17">
        <f t="shared" si="121"/>
        <v>41054.639444444438</v>
      </c>
      <c r="M1579" s="21">
        <f t="shared" si="122"/>
        <v>60</v>
      </c>
      <c r="N1579" s="11" t="b">
        <v>0</v>
      </c>
      <c r="O1579" s="11">
        <v>2</v>
      </c>
      <c r="P1579" s="11" t="b">
        <v>0</v>
      </c>
      <c r="Q1579" s="11" t="s">
        <v>8290</v>
      </c>
      <c r="R1579" s="18">
        <f t="shared" si="123"/>
        <v>5.4999999999999997E-3</v>
      </c>
      <c r="S1579" s="19">
        <f t="shared" si="124"/>
        <v>27.5</v>
      </c>
      <c r="T1579" s="11" t="s">
        <v>8322</v>
      </c>
      <c r="U1579" s="11" t="s">
        <v>8344</v>
      </c>
    </row>
    <row r="1580" spans="1:21" ht="57" x14ac:dyDescent="0.45">
      <c r="A1580" s="11">
        <v>1578</v>
      </c>
      <c r="B1580" s="16" t="s">
        <v>1579</v>
      </c>
      <c r="C1580" s="16" t="s">
        <v>5688</v>
      </c>
      <c r="D1580" s="23">
        <v>1897</v>
      </c>
      <c r="E1580" s="23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7">
        <f t="shared" si="120"/>
        <v>40422.875</v>
      </c>
      <c r="K1580" s="11">
        <v>1281317691</v>
      </c>
      <c r="L1580" s="17">
        <f t="shared" si="121"/>
        <v>40398.857534722221</v>
      </c>
      <c r="M1580" s="21">
        <f t="shared" si="122"/>
        <v>24.017465277778683</v>
      </c>
      <c r="N1580" s="11" t="b">
        <v>0</v>
      </c>
      <c r="O1580" s="11">
        <v>4</v>
      </c>
      <c r="P1580" s="11" t="b">
        <v>0</v>
      </c>
      <c r="Q1580" s="11" t="s">
        <v>8290</v>
      </c>
      <c r="R1580" s="18">
        <f t="shared" si="123"/>
        <v>0.10806536636794939</v>
      </c>
      <c r="S1580" s="19">
        <f t="shared" si="124"/>
        <v>51.25</v>
      </c>
      <c r="T1580" s="11" t="s">
        <v>8322</v>
      </c>
      <c r="U1580" s="11" t="s">
        <v>8344</v>
      </c>
    </row>
    <row r="1581" spans="1:21" ht="28.5" x14ac:dyDescent="0.45">
      <c r="A1581" s="11">
        <v>1579</v>
      </c>
      <c r="B1581" s="16" t="s">
        <v>1580</v>
      </c>
      <c r="C1581" s="16" t="s">
        <v>5689</v>
      </c>
      <c r="D1581" s="23">
        <v>3333</v>
      </c>
      <c r="E1581" s="23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7">
        <f t="shared" si="120"/>
        <v>41514.788090277776</v>
      </c>
      <c r="K1581" s="11">
        <v>1374882891</v>
      </c>
      <c r="L1581" s="17">
        <f t="shared" si="121"/>
        <v>41481.788090277776</v>
      </c>
      <c r="M1581" s="21">
        <f t="shared" si="122"/>
        <v>33</v>
      </c>
      <c r="N1581" s="11" t="b">
        <v>0</v>
      </c>
      <c r="O1581" s="11">
        <v>2</v>
      </c>
      <c r="P1581" s="11" t="b">
        <v>0</v>
      </c>
      <c r="Q1581" s="11" t="s">
        <v>8290</v>
      </c>
      <c r="R1581" s="18">
        <f t="shared" si="123"/>
        <v>8.4008400840084006E-3</v>
      </c>
      <c r="S1581" s="19">
        <f t="shared" si="124"/>
        <v>14</v>
      </c>
      <c r="T1581" s="11" t="s">
        <v>8322</v>
      </c>
      <c r="U1581" s="11" t="s">
        <v>8344</v>
      </c>
    </row>
    <row r="1582" spans="1:21" ht="42.75" x14ac:dyDescent="0.45">
      <c r="A1582" s="11">
        <v>1580</v>
      </c>
      <c r="B1582" s="16" t="s">
        <v>1581</v>
      </c>
      <c r="C1582" s="16" t="s">
        <v>5690</v>
      </c>
      <c r="D1582" s="23">
        <v>1750</v>
      </c>
      <c r="E1582" s="23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7">
        <f t="shared" si="120"/>
        <v>41049.841736111106</v>
      </c>
      <c r="K1582" s="11">
        <v>1332378726</v>
      </c>
      <c r="L1582" s="17">
        <f t="shared" si="121"/>
        <v>40989.841736111106</v>
      </c>
      <c r="M1582" s="21">
        <f t="shared" si="122"/>
        <v>60</v>
      </c>
      <c r="N1582" s="11" t="b">
        <v>0</v>
      </c>
      <c r="O1582" s="11">
        <v>0</v>
      </c>
      <c r="P1582" s="11" t="b">
        <v>0</v>
      </c>
      <c r="Q1582" s="11" t="s">
        <v>8290</v>
      </c>
      <c r="R1582" s="18">
        <f t="shared" si="123"/>
        <v>0</v>
      </c>
      <c r="S1582" s="19" t="e">
        <f t="shared" si="124"/>
        <v>#DIV/0!</v>
      </c>
      <c r="T1582" s="11" t="s">
        <v>8322</v>
      </c>
      <c r="U1582" s="11" t="s">
        <v>8344</v>
      </c>
    </row>
    <row r="1583" spans="1:21" ht="42.75" x14ac:dyDescent="0.45">
      <c r="A1583" s="11">
        <v>1581</v>
      </c>
      <c r="B1583" s="16" t="s">
        <v>1582</v>
      </c>
      <c r="C1583" s="16" t="s">
        <v>5691</v>
      </c>
      <c r="D1583" s="23">
        <v>1000</v>
      </c>
      <c r="E1583" s="23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7">
        <f t="shared" si="120"/>
        <v>42357.240624999999</v>
      </c>
      <c r="K1583" s="11">
        <v>1447757190</v>
      </c>
      <c r="L1583" s="17">
        <f t="shared" si="121"/>
        <v>42325.240624999999</v>
      </c>
      <c r="M1583" s="21">
        <f t="shared" si="122"/>
        <v>32</v>
      </c>
      <c r="N1583" s="11" t="b">
        <v>0</v>
      </c>
      <c r="O1583" s="11">
        <v>1</v>
      </c>
      <c r="P1583" s="11" t="b">
        <v>0</v>
      </c>
      <c r="Q1583" s="11" t="s">
        <v>8291</v>
      </c>
      <c r="R1583" s="18">
        <f t="shared" si="123"/>
        <v>5.0000000000000001E-3</v>
      </c>
      <c r="S1583" s="19">
        <f t="shared" si="124"/>
        <v>5</v>
      </c>
      <c r="T1583" s="11" t="s">
        <v>8338</v>
      </c>
      <c r="U1583" s="11" t="s">
        <v>8345</v>
      </c>
    </row>
    <row r="1584" spans="1:21" ht="28.5" x14ac:dyDescent="0.45">
      <c r="A1584" s="11">
        <v>1582</v>
      </c>
      <c r="B1584" s="16" t="s">
        <v>1583</v>
      </c>
      <c r="C1584" s="16" t="s">
        <v>5692</v>
      </c>
      <c r="D1584" s="23">
        <v>1000</v>
      </c>
      <c r="E1584" s="23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7">
        <f t="shared" si="120"/>
        <v>42303.680555555555</v>
      </c>
      <c r="K1584" s="11">
        <v>1440961053</v>
      </c>
      <c r="L1584" s="17">
        <f t="shared" si="121"/>
        <v>42246.581631944442</v>
      </c>
      <c r="M1584" s="21">
        <f t="shared" si="122"/>
        <v>57.098923611112696</v>
      </c>
      <c r="N1584" s="11" t="b">
        <v>0</v>
      </c>
      <c r="O1584" s="11">
        <v>3</v>
      </c>
      <c r="P1584" s="11" t="b">
        <v>0</v>
      </c>
      <c r="Q1584" s="11" t="s">
        <v>8291</v>
      </c>
      <c r="R1584" s="18">
        <f t="shared" si="123"/>
        <v>9.2999999999999999E-2</v>
      </c>
      <c r="S1584" s="19">
        <f t="shared" si="124"/>
        <v>31</v>
      </c>
      <c r="T1584" s="11" t="s">
        <v>8338</v>
      </c>
      <c r="U1584" s="11" t="s">
        <v>8345</v>
      </c>
    </row>
    <row r="1585" spans="1:21" ht="42.75" x14ac:dyDescent="0.45">
      <c r="A1585" s="11">
        <v>1583</v>
      </c>
      <c r="B1585" s="16" t="s">
        <v>1584</v>
      </c>
      <c r="C1585" s="16" t="s">
        <v>5693</v>
      </c>
      <c r="D1585" s="23">
        <v>20000</v>
      </c>
      <c r="E1585" s="23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7">
        <f t="shared" si="120"/>
        <v>41907.696655092594</v>
      </c>
      <c r="K1585" s="11">
        <v>1409089391</v>
      </c>
      <c r="L1585" s="17">
        <f t="shared" si="121"/>
        <v>41877.696655092594</v>
      </c>
      <c r="M1585" s="21">
        <f t="shared" si="122"/>
        <v>30</v>
      </c>
      <c r="N1585" s="11" t="b">
        <v>0</v>
      </c>
      <c r="O1585" s="11">
        <v>1</v>
      </c>
      <c r="P1585" s="11" t="b">
        <v>0</v>
      </c>
      <c r="Q1585" s="11" t="s">
        <v>8291</v>
      </c>
      <c r="R1585" s="18">
        <f t="shared" si="123"/>
        <v>7.5000000000000002E-4</v>
      </c>
      <c r="S1585" s="19">
        <f t="shared" si="124"/>
        <v>15</v>
      </c>
      <c r="T1585" s="11" t="s">
        <v>8338</v>
      </c>
      <c r="U1585" s="11" t="s">
        <v>8345</v>
      </c>
    </row>
    <row r="1586" spans="1:21" ht="42.75" x14ac:dyDescent="0.45">
      <c r="A1586" s="11">
        <v>1584</v>
      </c>
      <c r="B1586" s="16" t="s">
        <v>1585</v>
      </c>
      <c r="C1586" s="16" t="s">
        <v>5694</v>
      </c>
      <c r="D1586" s="23">
        <v>1200</v>
      </c>
      <c r="E1586" s="23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7">
        <f t="shared" si="120"/>
        <v>41789.440983796296</v>
      </c>
      <c r="K1586" s="11">
        <v>1400600101</v>
      </c>
      <c r="L1586" s="17">
        <f t="shared" si="121"/>
        <v>41779.440983796296</v>
      </c>
      <c r="M1586" s="21">
        <f t="shared" si="122"/>
        <v>10</v>
      </c>
      <c r="N1586" s="11" t="b">
        <v>0</v>
      </c>
      <c r="O1586" s="11">
        <v>0</v>
      </c>
      <c r="P1586" s="11" t="b">
        <v>0</v>
      </c>
      <c r="Q1586" s="11" t="s">
        <v>8291</v>
      </c>
      <c r="R1586" s="18">
        <f t="shared" si="123"/>
        <v>0</v>
      </c>
      <c r="S1586" s="19" t="e">
        <f t="shared" si="124"/>
        <v>#DIV/0!</v>
      </c>
      <c r="T1586" s="11" t="s">
        <v>8338</v>
      </c>
      <c r="U1586" s="11" t="s">
        <v>8345</v>
      </c>
    </row>
    <row r="1587" spans="1:21" ht="42.75" x14ac:dyDescent="0.45">
      <c r="A1587" s="11">
        <v>1585</v>
      </c>
      <c r="B1587" s="16" t="s">
        <v>1586</v>
      </c>
      <c r="C1587" s="16" t="s">
        <v>5695</v>
      </c>
      <c r="D1587" s="23">
        <v>2000</v>
      </c>
      <c r="E1587" s="23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7">
        <f t="shared" si="120"/>
        <v>42729.249999999993</v>
      </c>
      <c r="K1587" s="11">
        <v>1480800568</v>
      </c>
      <c r="L1587" s="17">
        <f t="shared" si="121"/>
        <v>42707.687129629623</v>
      </c>
      <c r="M1587" s="21">
        <f t="shared" si="122"/>
        <v>21.562870370369637</v>
      </c>
      <c r="N1587" s="11" t="b">
        <v>0</v>
      </c>
      <c r="O1587" s="11">
        <v>12</v>
      </c>
      <c r="P1587" s="11" t="b">
        <v>0</v>
      </c>
      <c r="Q1587" s="11" t="s">
        <v>8291</v>
      </c>
      <c r="R1587" s="18">
        <f t="shared" si="123"/>
        <v>0.79</v>
      </c>
      <c r="S1587" s="19">
        <f t="shared" si="124"/>
        <v>131.66666666666666</v>
      </c>
      <c r="T1587" s="11" t="s">
        <v>8338</v>
      </c>
      <c r="U1587" s="11" t="s">
        <v>8345</v>
      </c>
    </row>
    <row r="1588" spans="1:21" ht="28.5" x14ac:dyDescent="0.45">
      <c r="A1588" s="11">
        <v>1586</v>
      </c>
      <c r="B1588" s="16" t="s">
        <v>1587</v>
      </c>
      <c r="C1588" s="16" t="s">
        <v>5696</v>
      </c>
      <c r="D1588" s="23">
        <v>1500</v>
      </c>
      <c r="E1588" s="23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7">
        <f t="shared" si="120"/>
        <v>42098.854421296295</v>
      </c>
      <c r="K1588" s="11">
        <v>1425609022</v>
      </c>
      <c r="L1588" s="17">
        <f t="shared" si="121"/>
        <v>42068.896087962959</v>
      </c>
      <c r="M1588" s="21">
        <f t="shared" si="122"/>
        <v>29.958333333335759</v>
      </c>
      <c r="N1588" s="11" t="b">
        <v>0</v>
      </c>
      <c r="O1588" s="11">
        <v>0</v>
      </c>
      <c r="P1588" s="11" t="b">
        <v>0</v>
      </c>
      <c r="Q1588" s="11" t="s">
        <v>8291</v>
      </c>
      <c r="R1588" s="18">
        <f t="shared" si="123"/>
        <v>0</v>
      </c>
      <c r="S1588" s="19" t="e">
        <f t="shared" si="124"/>
        <v>#DIV/0!</v>
      </c>
      <c r="T1588" s="11" t="s">
        <v>8338</v>
      </c>
      <c r="U1588" s="11" t="s">
        <v>8345</v>
      </c>
    </row>
    <row r="1589" spans="1:21" ht="42.75" x14ac:dyDescent="0.45">
      <c r="A1589" s="11">
        <v>1587</v>
      </c>
      <c r="B1589" s="16" t="s">
        <v>1588</v>
      </c>
      <c r="C1589" s="16" t="s">
        <v>5697</v>
      </c>
      <c r="D1589" s="23">
        <v>7500</v>
      </c>
      <c r="E1589" s="23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7">
        <f t="shared" si="120"/>
        <v>41986.742650462962</v>
      </c>
      <c r="K1589" s="11">
        <v>1415918965</v>
      </c>
      <c r="L1589" s="17">
        <f t="shared" si="121"/>
        <v>41956.742650462962</v>
      </c>
      <c r="M1589" s="21">
        <f t="shared" si="122"/>
        <v>30</v>
      </c>
      <c r="N1589" s="11" t="b">
        <v>0</v>
      </c>
      <c r="O1589" s="11">
        <v>1</v>
      </c>
      <c r="P1589" s="11" t="b">
        <v>0</v>
      </c>
      <c r="Q1589" s="11" t="s">
        <v>8291</v>
      </c>
      <c r="R1589" s="18">
        <f t="shared" si="123"/>
        <v>1.3333333333333334E-4</v>
      </c>
      <c r="S1589" s="19">
        <f t="shared" si="124"/>
        <v>1</v>
      </c>
      <c r="T1589" s="11" t="s">
        <v>8338</v>
      </c>
      <c r="U1589" s="11" t="s">
        <v>8345</v>
      </c>
    </row>
    <row r="1590" spans="1:21" ht="28.5" x14ac:dyDescent="0.45">
      <c r="A1590" s="11">
        <v>1588</v>
      </c>
      <c r="B1590" s="16" t="s">
        <v>1589</v>
      </c>
      <c r="C1590" s="16" t="s">
        <v>5698</v>
      </c>
      <c r="D1590" s="23">
        <v>516</v>
      </c>
      <c r="E1590" s="23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7">
        <f t="shared" si="120"/>
        <v>42035.633333333331</v>
      </c>
      <c r="K1590" s="11">
        <v>1420091999</v>
      </c>
      <c r="L1590" s="17">
        <f t="shared" si="121"/>
        <v>42005.041655092595</v>
      </c>
      <c r="M1590" s="21">
        <f t="shared" si="122"/>
        <v>30.591678240736655</v>
      </c>
      <c r="N1590" s="11" t="b">
        <v>0</v>
      </c>
      <c r="O1590" s="11">
        <v>0</v>
      </c>
      <c r="P1590" s="11" t="b">
        <v>0</v>
      </c>
      <c r="Q1590" s="11" t="s">
        <v>8291</v>
      </c>
      <c r="R1590" s="18">
        <f t="shared" si="123"/>
        <v>0</v>
      </c>
      <c r="S1590" s="19" t="e">
        <f t="shared" si="124"/>
        <v>#DIV/0!</v>
      </c>
      <c r="T1590" s="11" t="s">
        <v>8338</v>
      </c>
      <c r="U1590" s="11" t="s">
        <v>8345</v>
      </c>
    </row>
    <row r="1591" spans="1:21" ht="42.75" x14ac:dyDescent="0.45">
      <c r="A1591" s="11">
        <v>1589</v>
      </c>
      <c r="B1591" s="16" t="s">
        <v>1590</v>
      </c>
      <c r="C1591" s="16" t="s">
        <v>5699</v>
      </c>
      <c r="D1591" s="23">
        <v>1200</v>
      </c>
      <c r="E1591" s="23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7">
        <f t="shared" si="120"/>
        <v>42286.776458333326</v>
      </c>
      <c r="K1591" s="11">
        <v>1441841886</v>
      </c>
      <c r="L1591" s="17">
        <f t="shared" si="121"/>
        <v>42256.776458333326</v>
      </c>
      <c r="M1591" s="21">
        <f t="shared" si="122"/>
        <v>30</v>
      </c>
      <c r="N1591" s="11" t="b">
        <v>0</v>
      </c>
      <c r="O1591" s="11">
        <v>0</v>
      </c>
      <c r="P1591" s="11" t="b">
        <v>0</v>
      </c>
      <c r="Q1591" s="11" t="s">
        <v>8291</v>
      </c>
      <c r="R1591" s="18">
        <f t="shared" si="123"/>
        <v>0</v>
      </c>
      <c r="S1591" s="19" t="e">
        <f t="shared" si="124"/>
        <v>#DIV/0!</v>
      </c>
      <c r="T1591" s="11" t="s">
        <v>8338</v>
      </c>
      <c r="U1591" s="11" t="s">
        <v>8345</v>
      </c>
    </row>
    <row r="1592" spans="1:21" x14ac:dyDescent="0.45">
      <c r="A1592" s="11">
        <v>1590</v>
      </c>
      <c r="B1592" s="16" t="s">
        <v>1591</v>
      </c>
      <c r="C1592" s="16" t="s">
        <v>5700</v>
      </c>
      <c r="D1592" s="23">
        <v>60000</v>
      </c>
      <c r="E1592" s="23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7">
        <f t="shared" si="120"/>
        <v>42270.648888888885</v>
      </c>
      <c r="K1592" s="11">
        <v>1440448464</v>
      </c>
      <c r="L1592" s="17">
        <f t="shared" si="121"/>
        <v>42240.648888888885</v>
      </c>
      <c r="M1592" s="21">
        <f t="shared" si="122"/>
        <v>30</v>
      </c>
      <c r="N1592" s="11" t="b">
        <v>0</v>
      </c>
      <c r="O1592" s="11">
        <v>2</v>
      </c>
      <c r="P1592" s="11" t="b">
        <v>0</v>
      </c>
      <c r="Q1592" s="11" t="s">
        <v>8291</v>
      </c>
      <c r="R1592" s="18">
        <f t="shared" si="123"/>
        <v>1.7000000000000001E-2</v>
      </c>
      <c r="S1592" s="19">
        <f t="shared" si="124"/>
        <v>510</v>
      </c>
      <c r="T1592" s="11" t="s">
        <v>8338</v>
      </c>
      <c r="U1592" s="11" t="s">
        <v>8345</v>
      </c>
    </row>
    <row r="1593" spans="1:21" ht="42.75" x14ac:dyDescent="0.45">
      <c r="A1593" s="11">
        <v>1591</v>
      </c>
      <c r="B1593" s="16" t="s">
        <v>1592</v>
      </c>
      <c r="C1593" s="16" t="s">
        <v>5701</v>
      </c>
      <c r="D1593" s="23">
        <v>14000</v>
      </c>
      <c r="E1593" s="23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7">
        <f t="shared" si="120"/>
        <v>42463.476168981484</v>
      </c>
      <c r="K1593" s="11">
        <v>1457112341</v>
      </c>
      <c r="L1593" s="17">
        <f t="shared" si="121"/>
        <v>42433.517835648141</v>
      </c>
      <c r="M1593" s="21">
        <f t="shared" si="122"/>
        <v>29.958333333343035</v>
      </c>
      <c r="N1593" s="11" t="b">
        <v>0</v>
      </c>
      <c r="O1593" s="11">
        <v>92</v>
      </c>
      <c r="P1593" s="11" t="b">
        <v>0</v>
      </c>
      <c r="Q1593" s="11" t="s">
        <v>8291</v>
      </c>
      <c r="R1593" s="18">
        <f t="shared" si="123"/>
        <v>0.29228571428571426</v>
      </c>
      <c r="S1593" s="19">
        <f t="shared" si="124"/>
        <v>44.478260869565219</v>
      </c>
      <c r="T1593" s="11" t="s">
        <v>8338</v>
      </c>
      <c r="U1593" s="11" t="s">
        <v>8345</v>
      </c>
    </row>
    <row r="1594" spans="1:21" ht="28.5" x14ac:dyDescent="0.45">
      <c r="A1594" s="11">
        <v>1592</v>
      </c>
      <c r="B1594" s="16" t="s">
        <v>1593</v>
      </c>
      <c r="C1594" s="16" t="s">
        <v>5702</v>
      </c>
      <c r="D1594" s="23">
        <v>25</v>
      </c>
      <c r="E1594" s="23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7">
        <f t="shared" si="120"/>
        <v>42090.822743055549</v>
      </c>
      <c r="K1594" s="11">
        <v>1423619085</v>
      </c>
      <c r="L1594" s="17">
        <f t="shared" si="121"/>
        <v>42045.86440972222</v>
      </c>
      <c r="M1594" s="21">
        <f t="shared" si="122"/>
        <v>44.958333333328483</v>
      </c>
      <c r="N1594" s="11" t="b">
        <v>0</v>
      </c>
      <c r="O1594" s="11">
        <v>0</v>
      </c>
      <c r="P1594" s="11" t="b">
        <v>0</v>
      </c>
      <c r="Q1594" s="11" t="s">
        <v>8291</v>
      </c>
      <c r="R1594" s="18">
        <f t="shared" si="123"/>
        <v>0</v>
      </c>
      <c r="S1594" s="19" t="e">
        <f t="shared" si="124"/>
        <v>#DIV/0!</v>
      </c>
      <c r="T1594" s="11" t="s">
        <v>8338</v>
      </c>
      <c r="U1594" s="11" t="s">
        <v>8345</v>
      </c>
    </row>
    <row r="1595" spans="1:21" ht="28.5" x14ac:dyDescent="0.45">
      <c r="A1595" s="11">
        <v>1593</v>
      </c>
      <c r="B1595" s="16" t="s">
        <v>1594</v>
      </c>
      <c r="C1595" s="16" t="s">
        <v>5703</v>
      </c>
      <c r="D1595" s="23">
        <v>22000</v>
      </c>
      <c r="E1595" s="23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7">
        <f t="shared" si="120"/>
        <v>42063.63721064815</v>
      </c>
      <c r="K1595" s="11">
        <v>1422562655</v>
      </c>
      <c r="L1595" s="17">
        <f t="shared" si="121"/>
        <v>42033.63721064815</v>
      </c>
      <c r="M1595" s="21">
        <f t="shared" si="122"/>
        <v>30</v>
      </c>
      <c r="N1595" s="11" t="b">
        <v>0</v>
      </c>
      <c r="O1595" s="11">
        <v>3</v>
      </c>
      <c r="P1595" s="11" t="b">
        <v>0</v>
      </c>
      <c r="Q1595" s="11" t="s">
        <v>8291</v>
      </c>
      <c r="R1595" s="18">
        <f t="shared" si="123"/>
        <v>1.3636363636363637E-4</v>
      </c>
      <c r="S1595" s="19">
        <f t="shared" si="124"/>
        <v>1</v>
      </c>
      <c r="T1595" s="11" t="s">
        <v>8338</v>
      </c>
      <c r="U1595" s="11" t="s">
        <v>8345</v>
      </c>
    </row>
    <row r="1596" spans="1:21" ht="28.5" x14ac:dyDescent="0.45">
      <c r="A1596" s="11">
        <v>1594</v>
      </c>
      <c r="B1596" s="16" t="s">
        <v>1595</v>
      </c>
      <c r="C1596" s="16" t="s">
        <v>5704</v>
      </c>
      <c r="D1596" s="23">
        <v>1000</v>
      </c>
      <c r="E1596" s="23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7">
        <f t="shared" si="120"/>
        <v>42505.472916666666</v>
      </c>
      <c r="K1596" s="11">
        <v>1458147982</v>
      </c>
      <c r="L1596" s="17">
        <f t="shared" si="121"/>
        <v>42445.504421296289</v>
      </c>
      <c r="M1596" s="21">
        <f t="shared" si="122"/>
        <v>59.968495370376331</v>
      </c>
      <c r="N1596" s="11" t="b">
        <v>0</v>
      </c>
      <c r="O1596" s="11">
        <v>10</v>
      </c>
      <c r="P1596" s="11" t="b">
        <v>0</v>
      </c>
      <c r="Q1596" s="11" t="s">
        <v>8291</v>
      </c>
      <c r="R1596" s="18">
        <f t="shared" si="123"/>
        <v>0.20499999999999999</v>
      </c>
      <c r="S1596" s="19">
        <f t="shared" si="124"/>
        <v>20.5</v>
      </c>
      <c r="T1596" s="11" t="s">
        <v>8338</v>
      </c>
      <c r="U1596" s="11" t="s">
        <v>8345</v>
      </c>
    </row>
    <row r="1597" spans="1:21" ht="42.75" x14ac:dyDescent="0.45">
      <c r="A1597" s="11">
        <v>1595</v>
      </c>
      <c r="B1597" s="16" t="s">
        <v>1596</v>
      </c>
      <c r="C1597" s="16" t="s">
        <v>5705</v>
      </c>
      <c r="D1597" s="23">
        <v>100000</v>
      </c>
      <c r="E1597" s="23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7">
        <f t="shared" si="120"/>
        <v>41808.634027777771</v>
      </c>
      <c r="K1597" s="11">
        <v>1400634728</v>
      </c>
      <c r="L1597" s="17">
        <f t="shared" si="121"/>
        <v>41779.84175925926</v>
      </c>
      <c r="M1597" s="21">
        <f t="shared" si="122"/>
        <v>28.792268518511264</v>
      </c>
      <c r="N1597" s="11" t="b">
        <v>0</v>
      </c>
      <c r="O1597" s="11">
        <v>7</v>
      </c>
      <c r="P1597" s="11" t="b">
        <v>0</v>
      </c>
      <c r="Q1597" s="11" t="s">
        <v>8291</v>
      </c>
      <c r="R1597" s="18">
        <f t="shared" si="123"/>
        <v>2.8E-3</v>
      </c>
      <c r="S1597" s="19">
        <f t="shared" si="124"/>
        <v>40</v>
      </c>
      <c r="T1597" s="11" t="s">
        <v>8338</v>
      </c>
      <c r="U1597" s="11" t="s">
        <v>8345</v>
      </c>
    </row>
    <row r="1598" spans="1:21" ht="42.75" x14ac:dyDescent="0.45">
      <c r="A1598" s="11">
        <v>1596</v>
      </c>
      <c r="B1598" s="16" t="s">
        <v>1597</v>
      </c>
      <c r="C1598" s="16" t="s">
        <v>5706</v>
      </c>
      <c r="D1598" s="23">
        <v>3250</v>
      </c>
      <c r="E1598" s="23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7">
        <f t="shared" si="120"/>
        <v>41986.26353009259</v>
      </c>
      <c r="K1598" s="11">
        <v>1414577969</v>
      </c>
      <c r="L1598" s="17">
        <f t="shared" si="121"/>
        <v>41941.221863425926</v>
      </c>
      <c r="M1598" s="21">
        <f t="shared" si="122"/>
        <v>45.041666666664241</v>
      </c>
      <c r="N1598" s="11" t="b">
        <v>0</v>
      </c>
      <c r="O1598" s="11">
        <v>3</v>
      </c>
      <c r="P1598" s="11" t="b">
        <v>0</v>
      </c>
      <c r="Q1598" s="11" t="s">
        <v>8291</v>
      </c>
      <c r="R1598" s="18">
        <f t="shared" si="123"/>
        <v>2.3076923076923078E-2</v>
      </c>
      <c r="S1598" s="19">
        <f t="shared" si="124"/>
        <v>25</v>
      </c>
      <c r="T1598" s="11" t="s">
        <v>8338</v>
      </c>
      <c r="U1598" s="11" t="s">
        <v>8345</v>
      </c>
    </row>
    <row r="1599" spans="1:21" ht="42.75" x14ac:dyDescent="0.45">
      <c r="A1599" s="11">
        <v>1597</v>
      </c>
      <c r="B1599" s="16" t="s">
        <v>1598</v>
      </c>
      <c r="C1599" s="16" t="s">
        <v>5707</v>
      </c>
      <c r="D1599" s="23">
        <v>15000</v>
      </c>
      <c r="E1599" s="23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7">
        <f t="shared" si="120"/>
        <v>42633.145798611113</v>
      </c>
      <c r="K1599" s="11">
        <v>1471768197</v>
      </c>
      <c r="L1599" s="17">
        <f t="shared" si="121"/>
        <v>42603.145798611113</v>
      </c>
      <c r="M1599" s="21">
        <f t="shared" si="122"/>
        <v>30</v>
      </c>
      <c r="N1599" s="11" t="b">
        <v>0</v>
      </c>
      <c r="O1599" s="11">
        <v>0</v>
      </c>
      <c r="P1599" s="11" t="b">
        <v>0</v>
      </c>
      <c r="Q1599" s="11" t="s">
        <v>8291</v>
      </c>
      <c r="R1599" s="18">
        <f t="shared" si="123"/>
        <v>0</v>
      </c>
      <c r="S1599" s="19" t="e">
        <f t="shared" si="124"/>
        <v>#DIV/0!</v>
      </c>
      <c r="T1599" s="11" t="s">
        <v>8338</v>
      </c>
      <c r="U1599" s="11" t="s">
        <v>8345</v>
      </c>
    </row>
    <row r="1600" spans="1:21" ht="57" x14ac:dyDescent="0.45">
      <c r="A1600" s="11">
        <v>1598</v>
      </c>
      <c r="B1600" s="16" t="s">
        <v>1599</v>
      </c>
      <c r="C1600" s="16" t="s">
        <v>5708</v>
      </c>
      <c r="D1600" s="23">
        <v>800</v>
      </c>
      <c r="E1600" s="23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7">
        <f t="shared" si="120"/>
        <v>42211.459004629629</v>
      </c>
      <c r="K1600" s="11">
        <v>1432742458</v>
      </c>
      <c r="L1600" s="17">
        <f t="shared" si="121"/>
        <v>42151.459004629629</v>
      </c>
      <c r="M1600" s="21">
        <f t="shared" si="122"/>
        <v>60</v>
      </c>
      <c r="N1600" s="11" t="b">
        <v>0</v>
      </c>
      <c r="O1600" s="11">
        <v>1</v>
      </c>
      <c r="P1600" s="11" t="b">
        <v>0</v>
      </c>
      <c r="Q1600" s="11" t="s">
        <v>8291</v>
      </c>
      <c r="R1600" s="18">
        <f t="shared" si="123"/>
        <v>1.25E-3</v>
      </c>
      <c r="S1600" s="19">
        <f t="shared" si="124"/>
        <v>1</v>
      </c>
      <c r="T1600" s="11" t="s">
        <v>8338</v>
      </c>
      <c r="U1600" s="11" t="s">
        <v>8345</v>
      </c>
    </row>
    <row r="1601" spans="1:21" ht="42.75" x14ac:dyDescent="0.45">
      <c r="A1601" s="11">
        <v>1599</v>
      </c>
      <c r="B1601" s="16" t="s">
        <v>1600</v>
      </c>
      <c r="C1601" s="16" t="s">
        <v>5709</v>
      </c>
      <c r="D1601" s="23">
        <v>500</v>
      </c>
      <c r="E1601" s="23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7">
        <f t="shared" si="120"/>
        <v>42468.289074074077</v>
      </c>
      <c r="K1601" s="11">
        <v>1457528176</v>
      </c>
      <c r="L1601" s="17">
        <f t="shared" si="121"/>
        <v>42438.330740740734</v>
      </c>
      <c r="M1601" s="21">
        <f t="shared" si="122"/>
        <v>29.958333333343035</v>
      </c>
      <c r="N1601" s="11" t="b">
        <v>0</v>
      </c>
      <c r="O1601" s="11">
        <v>0</v>
      </c>
      <c r="P1601" s="11" t="b">
        <v>0</v>
      </c>
      <c r="Q1601" s="11" t="s">
        <v>8291</v>
      </c>
      <c r="R1601" s="18">
        <f t="shared" si="123"/>
        <v>0</v>
      </c>
      <c r="S1601" s="19" t="e">
        <f t="shared" si="124"/>
        <v>#DIV/0!</v>
      </c>
      <c r="T1601" s="11" t="s">
        <v>8338</v>
      </c>
      <c r="U1601" s="11" t="s">
        <v>8345</v>
      </c>
    </row>
    <row r="1602" spans="1:21" ht="42.75" x14ac:dyDescent="0.45">
      <c r="A1602" s="11">
        <v>1600</v>
      </c>
      <c r="B1602" s="16" t="s">
        <v>1601</v>
      </c>
      <c r="C1602" s="16" t="s">
        <v>5710</v>
      </c>
      <c r="D1602" s="23">
        <v>5000</v>
      </c>
      <c r="E1602" s="23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7">
        <f t="shared" si="120"/>
        <v>41835.007638888885</v>
      </c>
      <c r="K1602" s="11">
        <v>1401585752</v>
      </c>
      <c r="L1602" s="17">
        <f t="shared" si="121"/>
        <v>41790.848981481475</v>
      </c>
      <c r="M1602" s="21">
        <f t="shared" si="122"/>
        <v>44.158657407409919</v>
      </c>
      <c r="N1602" s="11" t="b">
        <v>0</v>
      </c>
      <c r="O1602" s="11">
        <v>9</v>
      </c>
      <c r="P1602" s="11" t="b">
        <v>0</v>
      </c>
      <c r="Q1602" s="11" t="s">
        <v>8291</v>
      </c>
      <c r="R1602" s="18">
        <f t="shared" si="123"/>
        <v>7.3400000000000007E-2</v>
      </c>
      <c r="S1602" s="19">
        <f t="shared" si="124"/>
        <v>40.777777777777779</v>
      </c>
      <c r="T1602" s="11" t="s">
        <v>8338</v>
      </c>
      <c r="U1602" s="11" t="s">
        <v>8345</v>
      </c>
    </row>
    <row r="1603" spans="1:21" ht="42.75" x14ac:dyDescent="0.45">
      <c r="A1603" s="11">
        <v>1601</v>
      </c>
      <c r="B1603" s="16" t="s">
        <v>1602</v>
      </c>
      <c r="C1603" s="16" t="s">
        <v>5711</v>
      </c>
      <c r="D1603" s="23">
        <v>2500</v>
      </c>
      <c r="E1603" s="23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7">
        <f t="shared" ref="J1603:J1666" si="125">(((I1603/86400)+25569+(-5/24)))</f>
        <v>40667.884641203702</v>
      </c>
      <c r="K1603" s="11">
        <v>1301969633</v>
      </c>
      <c r="L1603" s="17">
        <f t="shared" ref="L1603:L1666" si="126">(((K1603/86400)+25569+(-5/24)))</f>
        <v>40637.884641203702</v>
      </c>
      <c r="M1603" s="21">
        <f t="shared" ref="M1603:M1666" si="127">J1603-L1603</f>
        <v>30</v>
      </c>
      <c r="N1603" s="11" t="b">
        <v>0</v>
      </c>
      <c r="O1603" s="11">
        <v>56</v>
      </c>
      <c r="P1603" s="11" t="b">
        <v>1</v>
      </c>
      <c r="Q1603" s="11" t="s">
        <v>8276</v>
      </c>
      <c r="R1603" s="18">
        <f t="shared" ref="R1603:R1666" si="128">E1603/D1603</f>
        <v>1.082492</v>
      </c>
      <c r="S1603" s="19">
        <f t="shared" ref="S1603:S1666" si="129">E1603/O1603</f>
        <v>48.325535714285714</v>
      </c>
      <c r="T1603" s="11" t="s">
        <v>8325</v>
      </c>
      <c r="U1603" s="11" t="s">
        <v>8326</v>
      </c>
    </row>
    <row r="1604" spans="1:21" ht="42.75" x14ac:dyDescent="0.45">
      <c r="A1604" s="11">
        <v>1602</v>
      </c>
      <c r="B1604" s="16" t="s">
        <v>1603</v>
      </c>
      <c r="C1604" s="16" t="s">
        <v>5712</v>
      </c>
      <c r="D1604" s="23">
        <v>1500</v>
      </c>
      <c r="E1604" s="23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7">
        <f t="shared" si="125"/>
        <v>40830.75</v>
      </c>
      <c r="K1604" s="11">
        <v>1314947317</v>
      </c>
      <c r="L1604" s="17">
        <f t="shared" si="126"/>
        <v>40788.089317129627</v>
      </c>
      <c r="M1604" s="21">
        <f t="shared" si="127"/>
        <v>42.660682870373421</v>
      </c>
      <c r="N1604" s="11" t="b">
        <v>0</v>
      </c>
      <c r="O1604" s="11">
        <v>32</v>
      </c>
      <c r="P1604" s="11" t="b">
        <v>1</v>
      </c>
      <c r="Q1604" s="11" t="s">
        <v>8276</v>
      </c>
      <c r="R1604" s="18">
        <f t="shared" si="128"/>
        <v>1.0016666666666667</v>
      </c>
      <c r="S1604" s="19">
        <f t="shared" si="129"/>
        <v>46.953125</v>
      </c>
      <c r="T1604" s="11" t="s">
        <v>8325</v>
      </c>
      <c r="U1604" s="11" t="s">
        <v>8326</v>
      </c>
    </row>
    <row r="1605" spans="1:21" ht="28.5" x14ac:dyDescent="0.45">
      <c r="A1605" s="11">
        <v>1603</v>
      </c>
      <c r="B1605" s="16" t="s">
        <v>1604</v>
      </c>
      <c r="C1605" s="16" t="s">
        <v>5713</v>
      </c>
      <c r="D1605" s="23">
        <v>2000</v>
      </c>
      <c r="E1605" s="23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7">
        <f t="shared" si="125"/>
        <v>40935.961331018516</v>
      </c>
      <c r="K1605" s="11">
        <v>1322539459</v>
      </c>
      <c r="L1605" s="17">
        <f t="shared" si="126"/>
        <v>40875.961331018516</v>
      </c>
      <c r="M1605" s="21">
        <f t="shared" si="127"/>
        <v>60</v>
      </c>
      <c r="N1605" s="11" t="b">
        <v>0</v>
      </c>
      <c r="O1605" s="11">
        <v>30</v>
      </c>
      <c r="P1605" s="11" t="b">
        <v>1</v>
      </c>
      <c r="Q1605" s="11" t="s">
        <v>8276</v>
      </c>
      <c r="R1605" s="18">
        <f t="shared" si="128"/>
        <v>1.0003299999999999</v>
      </c>
      <c r="S1605" s="19">
        <f t="shared" si="129"/>
        <v>66.688666666666663</v>
      </c>
      <c r="T1605" s="11" t="s">
        <v>8325</v>
      </c>
      <c r="U1605" s="11" t="s">
        <v>8326</v>
      </c>
    </row>
    <row r="1606" spans="1:21" ht="42.75" x14ac:dyDescent="0.45">
      <c r="A1606" s="11">
        <v>1604</v>
      </c>
      <c r="B1606" s="16" t="s">
        <v>1605</v>
      </c>
      <c r="C1606" s="16" t="s">
        <v>5714</v>
      </c>
      <c r="D1606" s="23">
        <v>2800</v>
      </c>
      <c r="E1606" s="23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7">
        <f t="shared" si="125"/>
        <v>40985.595312500001</v>
      </c>
      <c r="K1606" s="11">
        <v>1328559435</v>
      </c>
      <c r="L1606" s="17">
        <f t="shared" si="126"/>
        <v>40945.636979166666</v>
      </c>
      <c r="M1606" s="21">
        <f t="shared" si="127"/>
        <v>39.958333333335759</v>
      </c>
      <c r="N1606" s="11" t="b">
        <v>0</v>
      </c>
      <c r="O1606" s="11">
        <v>70</v>
      </c>
      <c r="P1606" s="11" t="b">
        <v>1</v>
      </c>
      <c r="Q1606" s="11" t="s">
        <v>8276</v>
      </c>
      <c r="R1606" s="18">
        <f t="shared" si="128"/>
        <v>1.2210714285714286</v>
      </c>
      <c r="S1606" s="19">
        <f t="shared" si="129"/>
        <v>48.842857142857142</v>
      </c>
      <c r="T1606" s="11" t="s">
        <v>8325</v>
      </c>
      <c r="U1606" s="11" t="s">
        <v>8326</v>
      </c>
    </row>
    <row r="1607" spans="1:21" ht="42.75" x14ac:dyDescent="0.45">
      <c r="A1607" s="11">
        <v>1605</v>
      </c>
      <c r="B1607" s="16" t="s">
        <v>1606</v>
      </c>
      <c r="C1607" s="16" t="s">
        <v>5715</v>
      </c>
      <c r="D1607" s="23">
        <v>6000</v>
      </c>
      <c r="E1607" s="23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7">
        <f t="shared" si="125"/>
        <v>40756.083333333328</v>
      </c>
      <c r="K1607" s="11">
        <v>1311380313</v>
      </c>
      <c r="L1607" s="17">
        <f t="shared" si="126"/>
        <v>40746.804548611108</v>
      </c>
      <c r="M1607" s="21">
        <f t="shared" si="127"/>
        <v>9.2787847222207347</v>
      </c>
      <c r="N1607" s="11" t="b">
        <v>0</v>
      </c>
      <c r="O1607" s="11">
        <v>44</v>
      </c>
      <c r="P1607" s="11" t="b">
        <v>1</v>
      </c>
      <c r="Q1607" s="11" t="s">
        <v>8276</v>
      </c>
      <c r="R1607" s="18">
        <f t="shared" si="128"/>
        <v>1.0069333333333335</v>
      </c>
      <c r="S1607" s="19">
        <f t="shared" si="129"/>
        <v>137.30909090909091</v>
      </c>
      <c r="T1607" s="11" t="s">
        <v>8325</v>
      </c>
      <c r="U1607" s="11" t="s">
        <v>8326</v>
      </c>
    </row>
    <row r="1608" spans="1:21" ht="42.75" x14ac:dyDescent="0.45">
      <c r="A1608" s="11">
        <v>1606</v>
      </c>
      <c r="B1608" s="16" t="s">
        <v>1607</v>
      </c>
      <c r="C1608" s="16" t="s">
        <v>5716</v>
      </c>
      <c r="D1608" s="23">
        <v>8000</v>
      </c>
      <c r="E1608" s="23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7">
        <f t="shared" si="125"/>
        <v>40625.861550925925</v>
      </c>
      <c r="K1608" s="11">
        <v>1293158438</v>
      </c>
      <c r="L1608" s="17">
        <f t="shared" si="126"/>
        <v>40535.903217592589</v>
      </c>
      <c r="M1608" s="21">
        <f t="shared" si="127"/>
        <v>89.958333333335759</v>
      </c>
      <c r="N1608" s="11" t="b">
        <v>0</v>
      </c>
      <c r="O1608" s="11">
        <v>92</v>
      </c>
      <c r="P1608" s="11" t="b">
        <v>1</v>
      </c>
      <c r="Q1608" s="11" t="s">
        <v>8276</v>
      </c>
      <c r="R1608" s="18">
        <f t="shared" si="128"/>
        <v>1.01004125</v>
      </c>
      <c r="S1608" s="19">
        <f t="shared" si="129"/>
        <v>87.829673913043479</v>
      </c>
      <c r="T1608" s="11" t="s">
        <v>8325</v>
      </c>
      <c r="U1608" s="11" t="s">
        <v>8326</v>
      </c>
    </row>
    <row r="1609" spans="1:21" ht="42.75" x14ac:dyDescent="0.45">
      <c r="A1609" s="11">
        <v>1607</v>
      </c>
      <c r="B1609" s="16" t="s">
        <v>1608</v>
      </c>
      <c r="C1609" s="16" t="s">
        <v>5717</v>
      </c>
      <c r="D1609" s="23">
        <v>10000</v>
      </c>
      <c r="E1609" s="23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7">
        <f t="shared" si="125"/>
        <v>41074.600127314814</v>
      </c>
      <c r="K1609" s="11">
        <v>1337887451</v>
      </c>
      <c r="L1609" s="17">
        <f t="shared" si="126"/>
        <v>41053.600127314814</v>
      </c>
      <c r="M1609" s="21">
        <f t="shared" si="127"/>
        <v>21</v>
      </c>
      <c r="N1609" s="11" t="b">
        <v>0</v>
      </c>
      <c r="O1609" s="11">
        <v>205</v>
      </c>
      <c r="P1609" s="11" t="b">
        <v>1</v>
      </c>
      <c r="Q1609" s="11" t="s">
        <v>8276</v>
      </c>
      <c r="R1609" s="18">
        <f t="shared" si="128"/>
        <v>1.4511000000000001</v>
      </c>
      <c r="S1609" s="19">
        <f t="shared" si="129"/>
        <v>70.785365853658533</v>
      </c>
      <c r="T1609" s="11" t="s">
        <v>8325</v>
      </c>
      <c r="U1609" s="11" t="s">
        <v>8326</v>
      </c>
    </row>
    <row r="1610" spans="1:21" ht="28.5" x14ac:dyDescent="0.45">
      <c r="A1610" s="11">
        <v>1608</v>
      </c>
      <c r="B1610" s="16" t="s">
        <v>1609</v>
      </c>
      <c r="C1610" s="16" t="s">
        <v>5718</v>
      </c>
      <c r="D1610" s="23">
        <v>1200</v>
      </c>
      <c r="E1610" s="23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7">
        <f t="shared" si="125"/>
        <v>41640.018055555549</v>
      </c>
      <c r="K1610" s="11">
        <v>1385754986</v>
      </c>
      <c r="L1610" s="17">
        <f t="shared" si="126"/>
        <v>41607.622523148144</v>
      </c>
      <c r="M1610" s="21">
        <f t="shared" si="127"/>
        <v>32.395532407404971</v>
      </c>
      <c r="N1610" s="11" t="b">
        <v>0</v>
      </c>
      <c r="O1610" s="11">
        <v>23</v>
      </c>
      <c r="P1610" s="11" t="b">
        <v>1</v>
      </c>
      <c r="Q1610" s="11" t="s">
        <v>8276</v>
      </c>
      <c r="R1610" s="18">
        <f t="shared" si="128"/>
        <v>1.0125</v>
      </c>
      <c r="S1610" s="19">
        <f t="shared" si="129"/>
        <v>52.826086956521742</v>
      </c>
      <c r="T1610" s="11" t="s">
        <v>8325</v>
      </c>
      <c r="U1610" s="11" t="s">
        <v>8326</v>
      </c>
    </row>
    <row r="1611" spans="1:21" ht="42.75" x14ac:dyDescent="0.45">
      <c r="A1611" s="11">
        <v>1609</v>
      </c>
      <c r="B1611" s="16" t="s">
        <v>1610</v>
      </c>
      <c r="C1611" s="16" t="s">
        <v>5719</v>
      </c>
      <c r="D1611" s="23">
        <v>1500</v>
      </c>
      <c r="E1611" s="23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7">
        <f t="shared" si="125"/>
        <v>40849.125</v>
      </c>
      <c r="K1611" s="11">
        <v>1315612909</v>
      </c>
      <c r="L1611" s="17">
        <f t="shared" si="126"/>
        <v>40795.792928240735</v>
      </c>
      <c r="M1611" s="21">
        <f t="shared" si="127"/>
        <v>53.332071759265091</v>
      </c>
      <c r="N1611" s="11" t="b">
        <v>0</v>
      </c>
      <c r="O1611" s="11">
        <v>4</v>
      </c>
      <c r="P1611" s="11" t="b">
        <v>1</v>
      </c>
      <c r="Q1611" s="11" t="s">
        <v>8276</v>
      </c>
      <c r="R1611" s="18">
        <f t="shared" si="128"/>
        <v>1.1833333333333333</v>
      </c>
      <c r="S1611" s="19">
        <f t="shared" si="129"/>
        <v>443.75</v>
      </c>
      <c r="T1611" s="11" t="s">
        <v>8325</v>
      </c>
      <c r="U1611" s="11" t="s">
        <v>8326</v>
      </c>
    </row>
    <row r="1612" spans="1:21" ht="28.5" x14ac:dyDescent="0.45">
      <c r="A1612" s="11">
        <v>1610</v>
      </c>
      <c r="B1612" s="16" t="s">
        <v>1611</v>
      </c>
      <c r="C1612" s="16" t="s">
        <v>5720</v>
      </c>
      <c r="D1612" s="23">
        <v>2000</v>
      </c>
      <c r="E1612" s="23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7">
        <f t="shared" si="125"/>
        <v>41258.716550925921</v>
      </c>
      <c r="K1612" s="11">
        <v>1353017510</v>
      </c>
      <c r="L1612" s="17">
        <f t="shared" si="126"/>
        <v>41228.716550925921</v>
      </c>
      <c r="M1612" s="21">
        <f t="shared" si="127"/>
        <v>30</v>
      </c>
      <c r="N1612" s="11" t="b">
        <v>0</v>
      </c>
      <c r="O1612" s="11">
        <v>112</v>
      </c>
      <c r="P1612" s="11" t="b">
        <v>1</v>
      </c>
      <c r="Q1612" s="11" t="s">
        <v>8276</v>
      </c>
      <c r="R1612" s="18">
        <f t="shared" si="128"/>
        <v>2.7185000000000001</v>
      </c>
      <c r="S1612" s="19">
        <f t="shared" si="129"/>
        <v>48.544642857142854</v>
      </c>
      <c r="T1612" s="11" t="s">
        <v>8325</v>
      </c>
      <c r="U1612" s="11" t="s">
        <v>8326</v>
      </c>
    </row>
    <row r="1613" spans="1:21" x14ac:dyDescent="0.45">
      <c r="A1613" s="11">
        <v>1611</v>
      </c>
      <c r="B1613" s="16" t="s">
        <v>1612</v>
      </c>
      <c r="C1613" s="16" t="s">
        <v>5721</v>
      </c>
      <c r="D1613" s="23">
        <v>800</v>
      </c>
      <c r="E1613" s="23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7">
        <f t="shared" si="125"/>
        <v>41429.792037037034</v>
      </c>
      <c r="K1613" s="11">
        <v>1368576032</v>
      </c>
      <c r="L1613" s="17">
        <f t="shared" si="126"/>
        <v>41408.792037037034</v>
      </c>
      <c r="M1613" s="21">
        <f t="shared" si="127"/>
        <v>21</v>
      </c>
      <c r="N1613" s="11" t="b">
        <v>0</v>
      </c>
      <c r="O1613" s="11">
        <v>27</v>
      </c>
      <c r="P1613" s="11" t="b">
        <v>1</v>
      </c>
      <c r="Q1613" s="11" t="s">
        <v>8276</v>
      </c>
      <c r="R1613" s="18">
        <f t="shared" si="128"/>
        <v>1.25125</v>
      </c>
      <c r="S1613" s="19">
        <f t="shared" si="129"/>
        <v>37.074074074074076</v>
      </c>
      <c r="T1613" s="11" t="s">
        <v>8325</v>
      </c>
      <c r="U1613" s="11" t="s">
        <v>8326</v>
      </c>
    </row>
    <row r="1614" spans="1:21" ht="28.5" x14ac:dyDescent="0.45">
      <c r="A1614" s="11">
        <v>1612</v>
      </c>
      <c r="B1614" s="16" t="s">
        <v>1613</v>
      </c>
      <c r="C1614" s="16" t="s">
        <v>5722</v>
      </c>
      <c r="D1614" s="23">
        <v>500</v>
      </c>
      <c r="E1614" s="23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7">
        <f t="shared" si="125"/>
        <v>41276.666481481479</v>
      </c>
      <c r="K1614" s="11">
        <v>1354568384</v>
      </c>
      <c r="L1614" s="17">
        <f t="shared" si="126"/>
        <v>41246.666481481479</v>
      </c>
      <c r="M1614" s="21">
        <f t="shared" si="127"/>
        <v>30</v>
      </c>
      <c r="N1614" s="11" t="b">
        <v>0</v>
      </c>
      <c r="O1614" s="11">
        <v>11</v>
      </c>
      <c r="P1614" s="11" t="b">
        <v>1</v>
      </c>
      <c r="Q1614" s="11" t="s">
        <v>8276</v>
      </c>
      <c r="R1614" s="18">
        <f t="shared" si="128"/>
        <v>1.1000000000000001</v>
      </c>
      <c r="S1614" s="19">
        <f t="shared" si="129"/>
        <v>50</v>
      </c>
      <c r="T1614" s="11" t="s">
        <v>8325</v>
      </c>
      <c r="U1614" s="11" t="s">
        <v>8326</v>
      </c>
    </row>
    <row r="1615" spans="1:21" ht="42.75" x14ac:dyDescent="0.45">
      <c r="A1615" s="11">
        <v>1613</v>
      </c>
      <c r="B1615" s="16" t="s">
        <v>1614</v>
      </c>
      <c r="C1615" s="16" t="s">
        <v>5723</v>
      </c>
      <c r="D1615" s="23">
        <v>1000</v>
      </c>
      <c r="E1615" s="23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7">
        <f t="shared" si="125"/>
        <v>41111.861134259256</v>
      </c>
      <c r="K1615" s="11">
        <v>1340329202</v>
      </c>
      <c r="L1615" s="17">
        <f t="shared" si="126"/>
        <v>41081.861134259256</v>
      </c>
      <c r="M1615" s="21">
        <f t="shared" si="127"/>
        <v>30</v>
      </c>
      <c r="N1615" s="11" t="b">
        <v>0</v>
      </c>
      <c r="O1615" s="11">
        <v>26</v>
      </c>
      <c r="P1615" s="11" t="b">
        <v>1</v>
      </c>
      <c r="Q1615" s="11" t="s">
        <v>8276</v>
      </c>
      <c r="R1615" s="18">
        <f t="shared" si="128"/>
        <v>1.0149999999999999</v>
      </c>
      <c r="S1615" s="19">
        <f t="shared" si="129"/>
        <v>39.03846153846154</v>
      </c>
      <c r="T1615" s="11" t="s">
        <v>8325</v>
      </c>
      <c r="U1615" s="11" t="s">
        <v>8326</v>
      </c>
    </row>
    <row r="1616" spans="1:21" ht="42.75" x14ac:dyDescent="0.45">
      <c r="A1616" s="11">
        <v>1614</v>
      </c>
      <c r="B1616" s="16" t="s">
        <v>1615</v>
      </c>
      <c r="C1616" s="16" t="s">
        <v>5724</v>
      </c>
      <c r="D1616" s="23">
        <v>5000</v>
      </c>
      <c r="E1616" s="23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7">
        <f t="shared" si="125"/>
        <v>41854.5</v>
      </c>
      <c r="K1616" s="11">
        <v>1401924769</v>
      </c>
      <c r="L1616" s="17">
        <f t="shared" si="126"/>
        <v>41794.772789351853</v>
      </c>
      <c r="M1616" s="21">
        <f t="shared" si="127"/>
        <v>59.727210648146865</v>
      </c>
      <c r="N1616" s="11" t="b">
        <v>0</v>
      </c>
      <c r="O1616" s="11">
        <v>77</v>
      </c>
      <c r="P1616" s="11" t="b">
        <v>1</v>
      </c>
      <c r="Q1616" s="11" t="s">
        <v>8276</v>
      </c>
      <c r="R1616" s="18">
        <f t="shared" si="128"/>
        <v>1.0269999999999999</v>
      </c>
      <c r="S1616" s="19">
        <f t="shared" si="129"/>
        <v>66.688311688311686</v>
      </c>
      <c r="T1616" s="11" t="s">
        <v>8325</v>
      </c>
      <c r="U1616" s="11" t="s">
        <v>8326</v>
      </c>
    </row>
    <row r="1617" spans="1:21" ht="42.75" x14ac:dyDescent="0.45">
      <c r="A1617" s="11">
        <v>1615</v>
      </c>
      <c r="B1617" s="16" t="s">
        <v>1616</v>
      </c>
      <c r="C1617" s="16" t="s">
        <v>5725</v>
      </c>
      <c r="D1617" s="23">
        <v>8000</v>
      </c>
      <c r="E1617" s="23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7">
        <f t="shared" si="125"/>
        <v>40889.884212962963</v>
      </c>
      <c r="K1617" s="11">
        <v>1319850796</v>
      </c>
      <c r="L1617" s="17">
        <f t="shared" si="126"/>
        <v>40844.842546296291</v>
      </c>
      <c r="M1617" s="21">
        <f t="shared" si="127"/>
        <v>45.041666666671517</v>
      </c>
      <c r="N1617" s="11" t="b">
        <v>0</v>
      </c>
      <c r="O1617" s="11">
        <v>136</v>
      </c>
      <c r="P1617" s="11" t="b">
        <v>1</v>
      </c>
      <c r="Q1617" s="11" t="s">
        <v>8276</v>
      </c>
      <c r="R1617" s="18">
        <f t="shared" si="128"/>
        <v>1.1412500000000001</v>
      </c>
      <c r="S1617" s="19">
        <f t="shared" si="129"/>
        <v>67.132352941176464</v>
      </c>
      <c r="T1617" s="11" t="s">
        <v>8325</v>
      </c>
      <c r="U1617" s="11" t="s">
        <v>8326</v>
      </c>
    </row>
    <row r="1618" spans="1:21" ht="42.75" x14ac:dyDescent="0.45">
      <c r="A1618" s="11">
        <v>1616</v>
      </c>
      <c r="B1618" s="16" t="s">
        <v>1617</v>
      </c>
      <c r="C1618" s="16" t="s">
        <v>5726</v>
      </c>
      <c r="D1618" s="23">
        <v>10000</v>
      </c>
      <c r="E1618" s="23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7">
        <f t="shared" si="125"/>
        <v>41235.708333333328</v>
      </c>
      <c r="K1618" s="11">
        <v>1350061821</v>
      </c>
      <c r="L1618" s="17">
        <f t="shared" si="126"/>
        <v>41194.507187499999</v>
      </c>
      <c r="M1618" s="21">
        <f t="shared" si="127"/>
        <v>41.201145833329065</v>
      </c>
      <c r="N1618" s="11" t="b">
        <v>0</v>
      </c>
      <c r="O1618" s="11">
        <v>157</v>
      </c>
      <c r="P1618" s="11" t="b">
        <v>1</v>
      </c>
      <c r="Q1618" s="11" t="s">
        <v>8276</v>
      </c>
      <c r="R1618" s="18">
        <f t="shared" si="128"/>
        <v>1.042</v>
      </c>
      <c r="S1618" s="19">
        <f t="shared" si="129"/>
        <v>66.369426751592357</v>
      </c>
      <c r="T1618" s="11" t="s">
        <v>8325</v>
      </c>
      <c r="U1618" s="11" t="s">
        <v>8326</v>
      </c>
    </row>
    <row r="1619" spans="1:21" ht="28.5" x14ac:dyDescent="0.45">
      <c r="A1619" s="11">
        <v>1617</v>
      </c>
      <c r="B1619" s="16" t="s">
        <v>1618</v>
      </c>
      <c r="C1619" s="16" t="s">
        <v>5727</v>
      </c>
      <c r="D1619" s="23">
        <v>7000</v>
      </c>
      <c r="E1619" s="23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7">
        <f t="shared" si="125"/>
        <v>41579.583333333328</v>
      </c>
      <c r="K1619" s="11">
        <v>1380470188</v>
      </c>
      <c r="L1619" s="17">
        <f t="shared" si="126"/>
        <v>41546.455879629626</v>
      </c>
      <c r="M1619" s="21">
        <f t="shared" si="127"/>
        <v>33.127453703702486</v>
      </c>
      <c r="N1619" s="11" t="b">
        <v>0</v>
      </c>
      <c r="O1619" s="11">
        <v>158</v>
      </c>
      <c r="P1619" s="11" t="b">
        <v>1</v>
      </c>
      <c r="Q1619" s="11" t="s">
        <v>8276</v>
      </c>
      <c r="R1619" s="18">
        <f t="shared" si="128"/>
        <v>1.4585714285714286</v>
      </c>
      <c r="S1619" s="19">
        <f t="shared" si="129"/>
        <v>64.620253164556956</v>
      </c>
      <c r="T1619" s="11" t="s">
        <v>8325</v>
      </c>
      <c r="U1619" s="11" t="s">
        <v>8326</v>
      </c>
    </row>
    <row r="1620" spans="1:21" ht="28.5" x14ac:dyDescent="0.45">
      <c r="A1620" s="11">
        <v>1618</v>
      </c>
      <c r="B1620" s="16" t="s">
        <v>1619</v>
      </c>
      <c r="C1620" s="16" t="s">
        <v>5728</v>
      </c>
      <c r="D1620" s="23">
        <v>1500</v>
      </c>
      <c r="E1620" s="23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7">
        <f t="shared" si="125"/>
        <v>41341.446006944439</v>
      </c>
      <c r="K1620" s="11">
        <v>1359301335</v>
      </c>
      <c r="L1620" s="17">
        <f t="shared" si="126"/>
        <v>41301.446006944439</v>
      </c>
      <c r="M1620" s="21">
        <f t="shared" si="127"/>
        <v>40</v>
      </c>
      <c r="N1620" s="11" t="b">
        <v>0</v>
      </c>
      <c r="O1620" s="11">
        <v>27</v>
      </c>
      <c r="P1620" s="11" t="b">
        <v>1</v>
      </c>
      <c r="Q1620" s="11" t="s">
        <v>8276</v>
      </c>
      <c r="R1620" s="18">
        <f t="shared" si="128"/>
        <v>1.0506666666666666</v>
      </c>
      <c r="S1620" s="19">
        <f t="shared" si="129"/>
        <v>58.370370370370374</v>
      </c>
      <c r="T1620" s="11" t="s">
        <v>8325</v>
      </c>
      <c r="U1620" s="11" t="s">
        <v>8326</v>
      </c>
    </row>
    <row r="1621" spans="1:21" ht="42.75" x14ac:dyDescent="0.45">
      <c r="A1621" s="11">
        <v>1619</v>
      </c>
      <c r="B1621" s="16" t="s">
        <v>1620</v>
      </c>
      <c r="C1621" s="16" t="s">
        <v>5729</v>
      </c>
      <c r="D1621" s="23">
        <v>1500</v>
      </c>
      <c r="E1621" s="23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7">
        <f t="shared" si="125"/>
        <v>41896.977847222217</v>
      </c>
      <c r="K1621" s="11">
        <v>1408940886</v>
      </c>
      <c r="L1621" s="17">
        <f t="shared" si="126"/>
        <v>41875.977847222217</v>
      </c>
      <c r="M1621" s="21">
        <f t="shared" si="127"/>
        <v>21</v>
      </c>
      <c r="N1621" s="11" t="b">
        <v>0</v>
      </c>
      <c r="O1621" s="11">
        <v>23</v>
      </c>
      <c r="P1621" s="11" t="b">
        <v>1</v>
      </c>
      <c r="Q1621" s="11" t="s">
        <v>8276</v>
      </c>
      <c r="R1621" s="18">
        <f t="shared" si="128"/>
        <v>1.3333333333333333</v>
      </c>
      <c r="S1621" s="19">
        <f t="shared" si="129"/>
        <v>86.956521739130437</v>
      </c>
      <c r="T1621" s="11" t="s">
        <v>8325</v>
      </c>
      <c r="U1621" s="11" t="s">
        <v>8326</v>
      </c>
    </row>
    <row r="1622" spans="1:21" ht="28.5" x14ac:dyDescent="0.45">
      <c r="A1622" s="11">
        <v>1620</v>
      </c>
      <c r="B1622" s="16" t="s">
        <v>1621</v>
      </c>
      <c r="C1622" s="16" t="s">
        <v>5730</v>
      </c>
      <c r="D1622" s="23">
        <v>1000</v>
      </c>
      <c r="E1622" s="23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7">
        <f t="shared" si="125"/>
        <v>41328.131249999999</v>
      </c>
      <c r="K1622" s="11">
        <v>1361002140</v>
      </c>
      <c r="L1622" s="17">
        <f t="shared" si="126"/>
        <v>41321.131249999999</v>
      </c>
      <c r="M1622" s="21">
        <f t="shared" si="127"/>
        <v>7</v>
      </c>
      <c r="N1622" s="11" t="b">
        <v>0</v>
      </c>
      <c r="O1622" s="11">
        <v>17</v>
      </c>
      <c r="P1622" s="11" t="b">
        <v>1</v>
      </c>
      <c r="Q1622" s="11" t="s">
        <v>8276</v>
      </c>
      <c r="R1622" s="18">
        <f t="shared" si="128"/>
        <v>1.1299999999999999</v>
      </c>
      <c r="S1622" s="19">
        <f t="shared" si="129"/>
        <v>66.470588235294116</v>
      </c>
      <c r="T1622" s="11" t="s">
        <v>8325</v>
      </c>
      <c r="U1622" s="11" t="s">
        <v>8326</v>
      </c>
    </row>
    <row r="1623" spans="1:21" ht="42.75" x14ac:dyDescent="0.45">
      <c r="A1623" s="11">
        <v>1621</v>
      </c>
      <c r="B1623" s="16" t="s">
        <v>1622</v>
      </c>
      <c r="C1623" s="16" t="s">
        <v>5731</v>
      </c>
      <c r="D1623" s="23">
        <v>5000</v>
      </c>
      <c r="E1623" s="23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7">
        <f t="shared" si="125"/>
        <v>41056.957638888889</v>
      </c>
      <c r="K1623" s="11">
        <v>1333550015</v>
      </c>
      <c r="L1623" s="17">
        <f t="shared" si="126"/>
        <v>41003.398321759254</v>
      </c>
      <c r="M1623" s="21">
        <f t="shared" si="127"/>
        <v>53.559317129635019</v>
      </c>
      <c r="N1623" s="11" t="b">
        <v>0</v>
      </c>
      <c r="O1623" s="11">
        <v>37</v>
      </c>
      <c r="P1623" s="11" t="b">
        <v>1</v>
      </c>
      <c r="Q1623" s="11" t="s">
        <v>8276</v>
      </c>
      <c r="R1623" s="18">
        <f t="shared" si="128"/>
        <v>1.212</v>
      </c>
      <c r="S1623" s="19">
        <f t="shared" si="129"/>
        <v>163.78378378378378</v>
      </c>
      <c r="T1623" s="11" t="s">
        <v>8325</v>
      </c>
      <c r="U1623" s="11" t="s">
        <v>8326</v>
      </c>
    </row>
    <row r="1624" spans="1:21" ht="42.75" x14ac:dyDescent="0.45">
      <c r="A1624" s="11">
        <v>1622</v>
      </c>
      <c r="B1624" s="16" t="s">
        <v>1623</v>
      </c>
      <c r="C1624" s="16" t="s">
        <v>5732</v>
      </c>
      <c r="D1624" s="23">
        <v>6900</v>
      </c>
      <c r="E1624" s="23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7">
        <f t="shared" si="125"/>
        <v>41990.124305555553</v>
      </c>
      <c r="K1624" s="11">
        <v>1415343874</v>
      </c>
      <c r="L1624" s="17">
        <f t="shared" si="126"/>
        <v>41950.086504629631</v>
      </c>
      <c r="M1624" s="21">
        <f t="shared" si="127"/>
        <v>40.037800925922056</v>
      </c>
      <c r="N1624" s="11" t="b">
        <v>0</v>
      </c>
      <c r="O1624" s="11">
        <v>65</v>
      </c>
      <c r="P1624" s="11" t="b">
        <v>1</v>
      </c>
      <c r="Q1624" s="11" t="s">
        <v>8276</v>
      </c>
      <c r="R1624" s="18">
        <f t="shared" si="128"/>
        <v>1.0172463768115942</v>
      </c>
      <c r="S1624" s="19">
        <f t="shared" si="129"/>
        <v>107.98461538461538</v>
      </c>
      <c r="T1624" s="11" t="s">
        <v>8325</v>
      </c>
      <c r="U1624" s="11" t="s">
        <v>8326</v>
      </c>
    </row>
    <row r="1625" spans="1:21" ht="42.75" x14ac:dyDescent="0.45">
      <c r="A1625" s="11">
        <v>1623</v>
      </c>
      <c r="B1625" s="16" t="s">
        <v>1624</v>
      </c>
      <c r="C1625" s="16" t="s">
        <v>5733</v>
      </c>
      <c r="D1625" s="23">
        <v>750</v>
      </c>
      <c r="E1625" s="23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7">
        <f t="shared" si="125"/>
        <v>41513.480196759258</v>
      </c>
      <c r="K1625" s="11">
        <v>1372437089</v>
      </c>
      <c r="L1625" s="17">
        <f t="shared" si="126"/>
        <v>41453.480196759258</v>
      </c>
      <c r="M1625" s="21">
        <f t="shared" si="127"/>
        <v>60</v>
      </c>
      <c r="N1625" s="11" t="b">
        <v>0</v>
      </c>
      <c r="O1625" s="11">
        <v>18</v>
      </c>
      <c r="P1625" s="11" t="b">
        <v>1</v>
      </c>
      <c r="Q1625" s="11" t="s">
        <v>8276</v>
      </c>
      <c r="R1625" s="18">
        <f t="shared" si="128"/>
        <v>1.0106666666666666</v>
      </c>
      <c r="S1625" s="19">
        <f t="shared" si="129"/>
        <v>42.111111111111114</v>
      </c>
      <c r="T1625" s="11" t="s">
        <v>8325</v>
      </c>
      <c r="U1625" s="11" t="s">
        <v>8326</v>
      </c>
    </row>
    <row r="1626" spans="1:21" ht="28.5" x14ac:dyDescent="0.45">
      <c r="A1626" s="11">
        <v>1624</v>
      </c>
      <c r="B1626" s="16" t="s">
        <v>1625</v>
      </c>
      <c r="C1626" s="16" t="s">
        <v>5734</v>
      </c>
      <c r="D1626" s="23">
        <v>1000</v>
      </c>
      <c r="E1626" s="23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7">
        <f t="shared" si="125"/>
        <v>41283.158969907403</v>
      </c>
      <c r="K1626" s="11">
        <v>1354265335</v>
      </c>
      <c r="L1626" s="17">
        <f t="shared" si="126"/>
        <v>41243.158969907403</v>
      </c>
      <c r="M1626" s="21">
        <f t="shared" si="127"/>
        <v>40</v>
      </c>
      <c r="N1626" s="11" t="b">
        <v>0</v>
      </c>
      <c r="O1626" s="11">
        <v>25</v>
      </c>
      <c r="P1626" s="11" t="b">
        <v>1</v>
      </c>
      <c r="Q1626" s="11" t="s">
        <v>8276</v>
      </c>
      <c r="R1626" s="18">
        <f t="shared" si="128"/>
        <v>1.18</v>
      </c>
      <c r="S1626" s="19">
        <f t="shared" si="129"/>
        <v>47.2</v>
      </c>
      <c r="T1626" s="11" t="s">
        <v>8325</v>
      </c>
      <c r="U1626" s="11" t="s">
        <v>8326</v>
      </c>
    </row>
    <row r="1627" spans="1:21" ht="42.75" x14ac:dyDescent="0.45">
      <c r="A1627" s="11">
        <v>1625</v>
      </c>
      <c r="B1627" s="16" t="s">
        <v>1626</v>
      </c>
      <c r="C1627" s="16" t="s">
        <v>5735</v>
      </c>
      <c r="D1627" s="23">
        <v>7500</v>
      </c>
      <c r="E1627" s="23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7">
        <f t="shared" si="125"/>
        <v>41163.491354166668</v>
      </c>
      <c r="K1627" s="11">
        <v>1344962853</v>
      </c>
      <c r="L1627" s="17">
        <f t="shared" si="126"/>
        <v>41135.491354166668</v>
      </c>
      <c r="M1627" s="21">
        <f t="shared" si="127"/>
        <v>28</v>
      </c>
      <c r="N1627" s="11" t="b">
        <v>0</v>
      </c>
      <c r="O1627" s="11">
        <v>104</v>
      </c>
      <c r="P1627" s="11" t="b">
        <v>1</v>
      </c>
      <c r="Q1627" s="11" t="s">
        <v>8276</v>
      </c>
      <c r="R1627" s="18">
        <f t="shared" si="128"/>
        <v>1.5533333333333332</v>
      </c>
      <c r="S1627" s="19">
        <f t="shared" si="129"/>
        <v>112.01923076923077</v>
      </c>
      <c r="T1627" s="11" t="s">
        <v>8325</v>
      </c>
      <c r="U1627" s="11" t="s">
        <v>8326</v>
      </c>
    </row>
    <row r="1628" spans="1:21" ht="42.75" x14ac:dyDescent="0.45">
      <c r="A1628" s="11">
        <v>1626</v>
      </c>
      <c r="B1628" s="16" t="s">
        <v>1627</v>
      </c>
      <c r="C1628" s="16" t="s">
        <v>5736</v>
      </c>
      <c r="D1628" s="23">
        <v>8000</v>
      </c>
      <c r="E1628" s="23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7">
        <f t="shared" si="125"/>
        <v>41609.681331018517</v>
      </c>
      <c r="K1628" s="11">
        <v>1383337267</v>
      </c>
      <c r="L1628" s="17">
        <f t="shared" si="126"/>
        <v>41579.639664351846</v>
      </c>
      <c r="M1628" s="21">
        <f t="shared" si="127"/>
        <v>30.041666666671517</v>
      </c>
      <c r="N1628" s="11" t="b">
        <v>0</v>
      </c>
      <c r="O1628" s="11">
        <v>108</v>
      </c>
      <c r="P1628" s="11" t="b">
        <v>1</v>
      </c>
      <c r="Q1628" s="11" t="s">
        <v>8276</v>
      </c>
      <c r="R1628" s="18">
        <f t="shared" si="128"/>
        <v>1.0118750000000001</v>
      </c>
      <c r="S1628" s="19">
        <f t="shared" si="129"/>
        <v>74.953703703703709</v>
      </c>
      <c r="T1628" s="11" t="s">
        <v>8325</v>
      </c>
      <c r="U1628" s="11" t="s">
        <v>8326</v>
      </c>
    </row>
    <row r="1629" spans="1:21" ht="42.75" x14ac:dyDescent="0.45">
      <c r="A1629" s="11">
        <v>1627</v>
      </c>
      <c r="B1629" s="16" t="s">
        <v>1628</v>
      </c>
      <c r="C1629" s="16" t="s">
        <v>5737</v>
      </c>
      <c r="D1629" s="23">
        <v>2000</v>
      </c>
      <c r="E1629" s="23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7">
        <f t="shared" si="125"/>
        <v>41238.999305555553</v>
      </c>
      <c r="K1629" s="11">
        <v>1351011489</v>
      </c>
      <c r="L1629" s="17">
        <f t="shared" si="126"/>
        <v>41205.498715277776</v>
      </c>
      <c r="M1629" s="21">
        <f t="shared" si="127"/>
        <v>33.500590277777519</v>
      </c>
      <c r="N1629" s="11" t="b">
        <v>0</v>
      </c>
      <c r="O1629" s="11">
        <v>38</v>
      </c>
      <c r="P1629" s="11" t="b">
        <v>1</v>
      </c>
      <c r="Q1629" s="11" t="s">
        <v>8276</v>
      </c>
      <c r="R1629" s="18">
        <f t="shared" si="128"/>
        <v>1.17</v>
      </c>
      <c r="S1629" s="19">
        <f t="shared" si="129"/>
        <v>61.578947368421055</v>
      </c>
      <c r="T1629" s="11" t="s">
        <v>8325</v>
      </c>
      <c r="U1629" s="11" t="s">
        <v>8326</v>
      </c>
    </row>
    <row r="1630" spans="1:21" ht="28.5" x14ac:dyDescent="0.45">
      <c r="A1630" s="11">
        <v>1628</v>
      </c>
      <c r="B1630" s="16" t="s">
        <v>1629</v>
      </c>
      <c r="C1630" s="16" t="s">
        <v>5738</v>
      </c>
      <c r="D1630" s="23">
        <v>4000</v>
      </c>
      <c r="E1630" s="23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7">
        <f t="shared" si="125"/>
        <v>41807.528726851851</v>
      </c>
      <c r="K1630" s="11">
        <v>1400175682</v>
      </c>
      <c r="L1630" s="17">
        <f t="shared" si="126"/>
        <v>41774.528726851851</v>
      </c>
      <c r="M1630" s="21">
        <f t="shared" si="127"/>
        <v>33</v>
      </c>
      <c r="N1630" s="11" t="b">
        <v>0</v>
      </c>
      <c r="O1630" s="11">
        <v>88</v>
      </c>
      <c r="P1630" s="11" t="b">
        <v>1</v>
      </c>
      <c r="Q1630" s="11" t="s">
        <v>8276</v>
      </c>
      <c r="R1630" s="18">
        <f t="shared" si="128"/>
        <v>1.00925</v>
      </c>
      <c r="S1630" s="19">
        <f t="shared" si="129"/>
        <v>45.875</v>
      </c>
      <c r="T1630" s="11" t="s">
        <v>8325</v>
      </c>
      <c r="U1630" s="11" t="s">
        <v>8326</v>
      </c>
    </row>
    <row r="1631" spans="1:21" ht="28.5" x14ac:dyDescent="0.45">
      <c r="A1631" s="11">
        <v>1629</v>
      </c>
      <c r="B1631" s="16" t="s">
        <v>1630</v>
      </c>
      <c r="C1631" s="16" t="s">
        <v>5739</v>
      </c>
      <c r="D1631" s="23">
        <v>6000</v>
      </c>
      <c r="E1631" s="23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7">
        <f t="shared" si="125"/>
        <v>41690.658946759257</v>
      </c>
      <c r="K1631" s="11">
        <v>1389041333</v>
      </c>
      <c r="L1631" s="17">
        <f t="shared" si="126"/>
        <v>41645.658946759257</v>
      </c>
      <c r="M1631" s="21">
        <f t="shared" si="127"/>
        <v>45</v>
      </c>
      <c r="N1631" s="11" t="b">
        <v>0</v>
      </c>
      <c r="O1631" s="11">
        <v>82</v>
      </c>
      <c r="P1631" s="11" t="b">
        <v>1</v>
      </c>
      <c r="Q1631" s="11" t="s">
        <v>8276</v>
      </c>
      <c r="R1631" s="18">
        <f t="shared" si="128"/>
        <v>1.0366666666666666</v>
      </c>
      <c r="S1631" s="19">
        <f t="shared" si="129"/>
        <v>75.853658536585371</v>
      </c>
      <c r="T1631" s="11" t="s">
        <v>8325</v>
      </c>
      <c r="U1631" s="11" t="s">
        <v>8326</v>
      </c>
    </row>
    <row r="1632" spans="1:21" ht="42.75" x14ac:dyDescent="0.45">
      <c r="A1632" s="11">
        <v>1630</v>
      </c>
      <c r="B1632" s="16" t="s">
        <v>1631</v>
      </c>
      <c r="C1632" s="16" t="s">
        <v>5740</v>
      </c>
      <c r="D1632" s="23">
        <v>4000</v>
      </c>
      <c r="E1632" s="23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7">
        <f t="shared" si="125"/>
        <v>40970.082638888889</v>
      </c>
      <c r="K1632" s="11">
        <v>1328040375</v>
      </c>
      <c r="L1632" s="17">
        <f t="shared" si="126"/>
        <v>40939.629340277774</v>
      </c>
      <c r="M1632" s="21">
        <f t="shared" si="127"/>
        <v>30.453298611115315</v>
      </c>
      <c r="N1632" s="11" t="b">
        <v>0</v>
      </c>
      <c r="O1632" s="11">
        <v>126</v>
      </c>
      <c r="P1632" s="11" t="b">
        <v>1</v>
      </c>
      <c r="Q1632" s="11" t="s">
        <v>8276</v>
      </c>
      <c r="R1632" s="18">
        <f t="shared" si="128"/>
        <v>2.6524999999999999</v>
      </c>
      <c r="S1632" s="19">
        <f t="shared" si="129"/>
        <v>84.206349206349202</v>
      </c>
      <c r="T1632" s="11" t="s">
        <v>8325</v>
      </c>
      <c r="U1632" s="11" t="s">
        <v>8326</v>
      </c>
    </row>
    <row r="1633" spans="1:21" ht="42.75" x14ac:dyDescent="0.45">
      <c r="A1633" s="11">
        <v>1631</v>
      </c>
      <c r="B1633" s="16" t="s">
        <v>1632</v>
      </c>
      <c r="C1633" s="16" t="s">
        <v>5741</v>
      </c>
      <c r="D1633" s="23">
        <v>10000</v>
      </c>
      <c r="E1633" s="23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7">
        <f t="shared" si="125"/>
        <v>41194.65116898148</v>
      </c>
      <c r="K1633" s="11">
        <v>1347482261</v>
      </c>
      <c r="L1633" s="17">
        <f t="shared" si="126"/>
        <v>41164.65116898148</v>
      </c>
      <c r="M1633" s="21">
        <f t="shared" si="127"/>
        <v>30</v>
      </c>
      <c r="N1633" s="11" t="b">
        <v>0</v>
      </c>
      <c r="O1633" s="11">
        <v>133</v>
      </c>
      <c r="P1633" s="11" t="b">
        <v>1</v>
      </c>
      <c r="Q1633" s="11" t="s">
        <v>8276</v>
      </c>
      <c r="R1633" s="18">
        <f t="shared" si="128"/>
        <v>1.5590999999999999</v>
      </c>
      <c r="S1633" s="19">
        <f t="shared" si="129"/>
        <v>117.22556390977444</v>
      </c>
      <c r="T1633" s="11" t="s">
        <v>8325</v>
      </c>
      <c r="U1633" s="11" t="s">
        <v>8326</v>
      </c>
    </row>
    <row r="1634" spans="1:21" ht="42.75" x14ac:dyDescent="0.45">
      <c r="A1634" s="11">
        <v>1632</v>
      </c>
      <c r="B1634" s="16" t="s">
        <v>1633</v>
      </c>
      <c r="C1634" s="16" t="s">
        <v>5742</v>
      </c>
      <c r="D1634" s="23">
        <v>4000</v>
      </c>
      <c r="E1634" s="23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7">
        <f t="shared" si="125"/>
        <v>40810.132569444446</v>
      </c>
      <c r="K1634" s="11">
        <v>1311667854</v>
      </c>
      <c r="L1634" s="17">
        <f t="shared" si="126"/>
        <v>40750.132569444446</v>
      </c>
      <c r="M1634" s="21">
        <f t="shared" si="127"/>
        <v>60</v>
      </c>
      <c r="N1634" s="11" t="b">
        <v>0</v>
      </c>
      <c r="O1634" s="11">
        <v>47</v>
      </c>
      <c r="P1634" s="11" t="b">
        <v>1</v>
      </c>
      <c r="Q1634" s="11" t="s">
        <v>8276</v>
      </c>
      <c r="R1634" s="18">
        <f t="shared" si="128"/>
        <v>1.0162500000000001</v>
      </c>
      <c r="S1634" s="19">
        <f t="shared" si="129"/>
        <v>86.489361702127653</v>
      </c>
      <c r="T1634" s="11" t="s">
        <v>8325</v>
      </c>
      <c r="U1634" s="11" t="s">
        <v>8326</v>
      </c>
    </row>
    <row r="1635" spans="1:21" ht="42.75" x14ac:dyDescent="0.45">
      <c r="A1635" s="11">
        <v>1633</v>
      </c>
      <c r="B1635" s="16" t="s">
        <v>1634</v>
      </c>
      <c r="C1635" s="16" t="s">
        <v>5743</v>
      </c>
      <c r="D1635" s="23">
        <v>10000</v>
      </c>
      <c r="E1635" s="23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7">
        <f t="shared" si="125"/>
        <v>40924</v>
      </c>
      <c r="K1635" s="11">
        <v>1324329156</v>
      </c>
      <c r="L1635" s="17">
        <f t="shared" si="126"/>
        <v>40896.675416666665</v>
      </c>
      <c r="M1635" s="21">
        <f t="shared" si="127"/>
        <v>27.324583333334886</v>
      </c>
      <c r="N1635" s="11" t="b">
        <v>0</v>
      </c>
      <c r="O1635" s="11">
        <v>58</v>
      </c>
      <c r="P1635" s="11" t="b">
        <v>1</v>
      </c>
      <c r="Q1635" s="11" t="s">
        <v>8276</v>
      </c>
      <c r="R1635" s="18">
        <f t="shared" si="128"/>
        <v>1</v>
      </c>
      <c r="S1635" s="19">
        <f t="shared" si="129"/>
        <v>172.41379310344828</v>
      </c>
      <c r="T1635" s="11" t="s">
        <v>8325</v>
      </c>
      <c r="U1635" s="11" t="s">
        <v>8326</v>
      </c>
    </row>
    <row r="1636" spans="1:21" ht="28.5" x14ac:dyDescent="0.45">
      <c r="A1636" s="11">
        <v>1634</v>
      </c>
      <c r="B1636" s="16" t="s">
        <v>1635</v>
      </c>
      <c r="C1636" s="16" t="s">
        <v>5744</v>
      </c>
      <c r="D1636" s="23">
        <v>2000</v>
      </c>
      <c r="E1636" s="23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7">
        <f t="shared" si="125"/>
        <v>40696.040972222218</v>
      </c>
      <c r="K1636" s="11">
        <v>1303706001</v>
      </c>
      <c r="L1636" s="17">
        <f t="shared" si="126"/>
        <v>40657.981493055551</v>
      </c>
      <c r="M1636" s="21">
        <f t="shared" si="127"/>
        <v>38.059479166666279</v>
      </c>
      <c r="N1636" s="11" t="b">
        <v>0</v>
      </c>
      <c r="O1636" s="11">
        <v>32</v>
      </c>
      <c r="P1636" s="11" t="b">
        <v>1</v>
      </c>
      <c r="Q1636" s="11" t="s">
        <v>8276</v>
      </c>
      <c r="R1636" s="18">
        <f t="shared" si="128"/>
        <v>1.0049999999999999</v>
      </c>
      <c r="S1636" s="19">
        <f t="shared" si="129"/>
        <v>62.8125</v>
      </c>
      <c r="T1636" s="11" t="s">
        <v>8325</v>
      </c>
      <c r="U1636" s="11" t="s">
        <v>8326</v>
      </c>
    </row>
    <row r="1637" spans="1:21" ht="42.75" x14ac:dyDescent="0.45">
      <c r="A1637" s="11">
        <v>1635</v>
      </c>
      <c r="B1637" s="16" t="s">
        <v>1636</v>
      </c>
      <c r="C1637" s="16" t="s">
        <v>5745</v>
      </c>
      <c r="D1637" s="23">
        <v>2000</v>
      </c>
      <c r="E1637" s="23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7">
        <f t="shared" si="125"/>
        <v>42562.660428240742</v>
      </c>
      <c r="K1637" s="11">
        <v>1463086261</v>
      </c>
      <c r="L1637" s="17">
        <f t="shared" si="126"/>
        <v>42502.660428240742</v>
      </c>
      <c r="M1637" s="21">
        <f t="shared" si="127"/>
        <v>60</v>
      </c>
      <c r="N1637" s="11" t="b">
        <v>0</v>
      </c>
      <c r="O1637" s="11">
        <v>37</v>
      </c>
      <c r="P1637" s="11" t="b">
        <v>1</v>
      </c>
      <c r="Q1637" s="11" t="s">
        <v>8276</v>
      </c>
      <c r="R1637" s="18">
        <f t="shared" si="128"/>
        <v>1.2529999999999999</v>
      </c>
      <c r="S1637" s="19">
        <f t="shared" si="129"/>
        <v>67.729729729729726</v>
      </c>
      <c r="T1637" s="11" t="s">
        <v>8325</v>
      </c>
      <c r="U1637" s="11" t="s">
        <v>8326</v>
      </c>
    </row>
    <row r="1638" spans="1:21" ht="42.75" x14ac:dyDescent="0.45">
      <c r="A1638" s="11">
        <v>1636</v>
      </c>
      <c r="B1638" s="16" t="s">
        <v>1637</v>
      </c>
      <c r="C1638" s="16" t="s">
        <v>5746</v>
      </c>
      <c r="D1638" s="23">
        <v>4500</v>
      </c>
      <c r="E1638" s="23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7">
        <f t="shared" si="125"/>
        <v>40705.958333333328</v>
      </c>
      <c r="K1638" s="11">
        <v>1304129088</v>
      </c>
      <c r="L1638" s="17">
        <f t="shared" si="126"/>
        <v>40662.878333333334</v>
      </c>
      <c r="M1638" s="21">
        <f t="shared" si="127"/>
        <v>43.07999999999447</v>
      </c>
      <c r="N1638" s="11" t="b">
        <v>0</v>
      </c>
      <c r="O1638" s="11">
        <v>87</v>
      </c>
      <c r="P1638" s="11" t="b">
        <v>1</v>
      </c>
      <c r="Q1638" s="11" t="s">
        <v>8276</v>
      </c>
      <c r="R1638" s="18">
        <f t="shared" si="128"/>
        <v>1.0355555555555556</v>
      </c>
      <c r="S1638" s="19">
        <f t="shared" si="129"/>
        <v>53.5632183908046</v>
      </c>
      <c r="T1638" s="11" t="s">
        <v>8325</v>
      </c>
      <c r="U1638" s="11" t="s">
        <v>8326</v>
      </c>
    </row>
    <row r="1639" spans="1:21" ht="42.75" x14ac:dyDescent="0.45">
      <c r="A1639" s="11">
        <v>1637</v>
      </c>
      <c r="B1639" s="16" t="s">
        <v>1638</v>
      </c>
      <c r="C1639" s="16" t="s">
        <v>5747</v>
      </c>
      <c r="D1639" s="23">
        <v>500</v>
      </c>
      <c r="E1639" s="23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7">
        <f t="shared" si="125"/>
        <v>40178.777083333327</v>
      </c>
      <c r="K1639" s="11">
        <v>1257444140</v>
      </c>
      <c r="L1639" s="17">
        <f t="shared" si="126"/>
        <v>40122.543287037035</v>
      </c>
      <c r="M1639" s="21">
        <f t="shared" si="127"/>
        <v>56.233796296291985</v>
      </c>
      <c r="N1639" s="11" t="b">
        <v>0</v>
      </c>
      <c r="O1639" s="11">
        <v>15</v>
      </c>
      <c r="P1639" s="11" t="b">
        <v>1</v>
      </c>
      <c r="Q1639" s="11" t="s">
        <v>8276</v>
      </c>
      <c r="R1639" s="18">
        <f t="shared" si="128"/>
        <v>1.038</v>
      </c>
      <c r="S1639" s="19">
        <f t="shared" si="129"/>
        <v>34.6</v>
      </c>
      <c r="T1639" s="11" t="s">
        <v>8325</v>
      </c>
      <c r="U1639" s="11" t="s">
        <v>8326</v>
      </c>
    </row>
    <row r="1640" spans="1:21" ht="28.5" x14ac:dyDescent="0.45">
      <c r="A1640" s="11">
        <v>1638</v>
      </c>
      <c r="B1640" s="16" t="s">
        <v>1639</v>
      </c>
      <c r="C1640" s="16" t="s">
        <v>5748</v>
      </c>
      <c r="D1640" s="23">
        <v>1000</v>
      </c>
      <c r="E1640" s="23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7">
        <f t="shared" si="125"/>
        <v>41333.684027777774</v>
      </c>
      <c r="K1640" s="11">
        <v>1358180968</v>
      </c>
      <c r="L1640" s="17">
        <f t="shared" si="126"/>
        <v>41288.478796296295</v>
      </c>
      <c r="M1640" s="21">
        <f t="shared" si="127"/>
        <v>45.205231481479132</v>
      </c>
      <c r="N1640" s="11" t="b">
        <v>0</v>
      </c>
      <c r="O1640" s="11">
        <v>27</v>
      </c>
      <c r="P1640" s="11" t="b">
        <v>1</v>
      </c>
      <c r="Q1640" s="11" t="s">
        <v>8276</v>
      </c>
      <c r="R1640" s="18">
        <f t="shared" si="128"/>
        <v>1.05</v>
      </c>
      <c r="S1640" s="19">
        <f t="shared" si="129"/>
        <v>38.888888888888886</v>
      </c>
      <c r="T1640" s="11" t="s">
        <v>8325</v>
      </c>
      <c r="U1640" s="11" t="s">
        <v>8326</v>
      </c>
    </row>
    <row r="1641" spans="1:21" ht="42.75" x14ac:dyDescent="0.45">
      <c r="A1641" s="11">
        <v>1639</v>
      </c>
      <c r="B1641" s="16" t="s">
        <v>1640</v>
      </c>
      <c r="C1641" s="16" t="s">
        <v>5749</v>
      </c>
      <c r="D1641" s="23">
        <v>1800</v>
      </c>
      <c r="E1641" s="23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7">
        <f t="shared" si="125"/>
        <v>40971.444039351853</v>
      </c>
      <c r="K1641" s="11">
        <v>1328197165</v>
      </c>
      <c r="L1641" s="17">
        <f t="shared" si="126"/>
        <v>40941.444039351853</v>
      </c>
      <c r="M1641" s="21">
        <f t="shared" si="127"/>
        <v>30</v>
      </c>
      <c r="N1641" s="11" t="b">
        <v>0</v>
      </c>
      <c r="O1641" s="11">
        <v>19</v>
      </c>
      <c r="P1641" s="11" t="b">
        <v>1</v>
      </c>
      <c r="Q1641" s="11" t="s">
        <v>8276</v>
      </c>
      <c r="R1641" s="18">
        <f t="shared" si="128"/>
        <v>1</v>
      </c>
      <c r="S1641" s="19">
        <f t="shared" si="129"/>
        <v>94.736842105263165</v>
      </c>
      <c r="T1641" s="11" t="s">
        <v>8325</v>
      </c>
      <c r="U1641" s="11" t="s">
        <v>8326</v>
      </c>
    </row>
    <row r="1642" spans="1:21" ht="42.75" x14ac:dyDescent="0.45">
      <c r="A1642" s="11">
        <v>1640</v>
      </c>
      <c r="B1642" s="16" t="s">
        <v>1641</v>
      </c>
      <c r="C1642" s="16" t="s">
        <v>5750</v>
      </c>
      <c r="D1642" s="23">
        <v>400</v>
      </c>
      <c r="E1642" s="23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7">
        <f t="shared" si="125"/>
        <v>40392.874305555553</v>
      </c>
      <c r="K1642" s="11">
        <v>1279603955</v>
      </c>
      <c r="L1642" s="17">
        <f t="shared" si="126"/>
        <v>40379.022627314815</v>
      </c>
      <c r="M1642" s="21">
        <f t="shared" si="127"/>
        <v>13.851678240738693</v>
      </c>
      <c r="N1642" s="11" t="b">
        <v>0</v>
      </c>
      <c r="O1642" s="11">
        <v>17</v>
      </c>
      <c r="P1642" s="11" t="b">
        <v>1</v>
      </c>
      <c r="Q1642" s="11" t="s">
        <v>8276</v>
      </c>
      <c r="R1642" s="18">
        <f t="shared" si="128"/>
        <v>1.6986000000000001</v>
      </c>
      <c r="S1642" s="19">
        <f t="shared" si="129"/>
        <v>39.967058823529413</v>
      </c>
      <c r="T1642" s="11" t="s">
        <v>8325</v>
      </c>
      <c r="U1642" s="11" t="s">
        <v>8326</v>
      </c>
    </row>
    <row r="1643" spans="1:21" ht="28.5" x14ac:dyDescent="0.45">
      <c r="A1643" s="11">
        <v>1641</v>
      </c>
      <c r="B1643" s="16" t="s">
        <v>1642</v>
      </c>
      <c r="C1643" s="16" t="s">
        <v>5751</v>
      </c>
      <c r="D1643" s="23">
        <v>2500</v>
      </c>
      <c r="E1643" s="23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7">
        <f t="shared" si="125"/>
        <v>41992.388240740744</v>
      </c>
      <c r="K1643" s="11">
        <v>1416406744</v>
      </c>
      <c r="L1643" s="17">
        <f t="shared" si="126"/>
        <v>41962.388240740744</v>
      </c>
      <c r="M1643" s="21">
        <f t="shared" si="127"/>
        <v>30</v>
      </c>
      <c r="N1643" s="11" t="b">
        <v>0</v>
      </c>
      <c r="O1643" s="11">
        <v>26</v>
      </c>
      <c r="P1643" s="11" t="b">
        <v>1</v>
      </c>
      <c r="Q1643" s="11" t="s">
        <v>8292</v>
      </c>
      <c r="R1643" s="18">
        <f t="shared" si="128"/>
        <v>1.014</v>
      </c>
      <c r="S1643" s="19">
        <f t="shared" si="129"/>
        <v>97.5</v>
      </c>
      <c r="T1643" s="11" t="s">
        <v>8325</v>
      </c>
      <c r="U1643" s="11" t="s">
        <v>8346</v>
      </c>
    </row>
    <row r="1644" spans="1:21" ht="42.75" x14ac:dyDescent="0.45">
      <c r="A1644" s="11">
        <v>1642</v>
      </c>
      <c r="B1644" s="16" t="s">
        <v>1643</v>
      </c>
      <c r="C1644" s="16" t="s">
        <v>5752</v>
      </c>
      <c r="D1644" s="23">
        <v>1200</v>
      </c>
      <c r="E1644" s="23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7">
        <f t="shared" si="125"/>
        <v>40707.816284722219</v>
      </c>
      <c r="K1644" s="11">
        <v>1306283727</v>
      </c>
      <c r="L1644" s="17">
        <f t="shared" si="126"/>
        <v>40687.816284722219</v>
      </c>
      <c r="M1644" s="21">
        <f t="shared" si="127"/>
        <v>20</v>
      </c>
      <c r="N1644" s="11" t="b">
        <v>0</v>
      </c>
      <c r="O1644" s="11">
        <v>28</v>
      </c>
      <c r="P1644" s="11" t="b">
        <v>1</v>
      </c>
      <c r="Q1644" s="11" t="s">
        <v>8292</v>
      </c>
      <c r="R1644" s="18">
        <f t="shared" si="128"/>
        <v>1</v>
      </c>
      <c r="S1644" s="19">
        <f t="shared" si="129"/>
        <v>42.857142857142854</v>
      </c>
      <c r="T1644" s="11" t="s">
        <v>8325</v>
      </c>
      <c r="U1644" s="11" t="s">
        <v>8346</v>
      </c>
    </row>
    <row r="1645" spans="1:21" ht="28.5" x14ac:dyDescent="0.45">
      <c r="A1645" s="11">
        <v>1643</v>
      </c>
      <c r="B1645" s="16" t="s">
        <v>1644</v>
      </c>
      <c r="C1645" s="16" t="s">
        <v>5753</v>
      </c>
      <c r="D1645" s="23">
        <v>5000</v>
      </c>
      <c r="E1645" s="23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7">
        <f t="shared" si="125"/>
        <v>41176.615879629629</v>
      </c>
      <c r="K1645" s="11">
        <v>1345924012</v>
      </c>
      <c r="L1645" s="17">
        <f t="shared" si="126"/>
        <v>41146.615879629629</v>
      </c>
      <c r="M1645" s="21">
        <f t="shared" si="127"/>
        <v>30</v>
      </c>
      <c r="N1645" s="11" t="b">
        <v>0</v>
      </c>
      <c r="O1645" s="11">
        <v>37</v>
      </c>
      <c r="P1645" s="11" t="b">
        <v>1</v>
      </c>
      <c r="Q1645" s="11" t="s">
        <v>8292</v>
      </c>
      <c r="R1645" s="18">
        <f t="shared" si="128"/>
        <v>1.2470000000000001</v>
      </c>
      <c r="S1645" s="19">
        <f t="shared" si="129"/>
        <v>168.51351351351352</v>
      </c>
      <c r="T1645" s="11" t="s">
        <v>8325</v>
      </c>
      <c r="U1645" s="11" t="s">
        <v>8346</v>
      </c>
    </row>
    <row r="1646" spans="1:21" ht="42.75" x14ac:dyDescent="0.45">
      <c r="A1646" s="11">
        <v>1644</v>
      </c>
      <c r="B1646" s="16" t="s">
        <v>1645</v>
      </c>
      <c r="C1646" s="16" t="s">
        <v>5754</v>
      </c>
      <c r="D1646" s="23">
        <v>10000</v>
      </c>
      <c r="E1646" s="23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7">
        <f t="shared" si="125"/>
        <v>41234.893055555549</v>
      </c>
      <c r="K1646" s="11">
        <v>1348363560</v>
      </c>
      <c r="L1646" s="17">
        <f t="shared" si="126"/>
        <v>41174.851388888885</v>
      </c>
      <c r="M1646" s="21">
        <f t="shared" si="127"/>
        <v>60.041666666664241</v>
      </c>
      <c r="N1646" s="11" t="b">
        <v>0</v>
      </c>
      <c r="O1646" s="11">
        <v>128</v>
      </c>
      <c r="P1646" s="11" t="b">
        <v>1</v>
      </c>
      <c r="Q1646" s="11" t="s">
        <v>8292</v>
      </c>
      <c r="R1646" s="18">
        <f t="shared" si="128"/>
        <v>1.095</v>
      </c>
      <c r="S1646" s="19">
        <f t="shared" si="129"/>
        <v>85.546875</v>
      </c>
      <c r="T1646" s="11" t="s">
        <v>8325</v>
      </c>
      <c r="U1646" s="11" t="s">
        <v>8346</v>
      </c>
    </row>
    <row r="1647" spans="1:21" ht="42.75" x14ac:dyDescent="0.45">
      <c r="A1647" s="11">
        <v>1645</v>
      </c>
      <c r="B1647" s="16" t="s">
        <v>1646</v>
      </c>
      <c r="C1647" s="16" t="s">
        <v>5755</v>
      </c>
      <c r="D1647" s="23">
        <v>5000</v>
      </c>
      <c r="E1647" s="23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7">
        <f t="shared" si="125"/>
        <v>41535.40902777778</v>
      </c>
      <c r="K1647" s="11">
        <v>1378306140</v>
      </c>
      <c r="L1647" s="17">
        <f t="shared" si="126"/>
        <v>41521.40902777778</v>
      </c>
      <c r="M1647" s="21">
        <f t="shared" si="127"/>
        <v>14</v>
      </c>
      <c r="N1647" s="11" t="b">
        <v>0</v>
      </c>
      <c r="O1647" s="11">
        <v>10</v>
      </c>
      <c r="P1647" s="11" t="b">
        <v>1</v>
      </c>
      <c r="Q1647" s="11" t="s">
        <v>8292</v>
      </c>
      <c r="R1647" s="18">
        <f t="shared" si="128"/>
        <v>1.1080000000000001</v>
      </c>
      <c r="S1647" s="19">
        <f t="shared" si="129"/>
        <v>554</v>
      </c>
      <c r="T1647" s="11" t="s">
        <v>8325</v>
      </c>
      <c r="U1647" s="11" t="s">
        <v>8346</v>
      </c>
    </row>
    <row r="1648" spans="1:21" ht="42.75" x14ac:dyDescent="0.45">
      <c r="A1648" s="11">
        <v>1646</v>
      </c>
      <c r="B1648" s="16" t="s">
        <v>1647</v>
      </c>
      <c r="C1648" s="16" t="s">
        <v>5756</v>
      </c>
      <c r="D1648" s="23">
        <v>2000</v>
      </c>
      <c r="E1648" s="23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7">
        <f t="shared" si="125"/>
        <v>41865.549305555549</v>
      </c>
      <c r="K1648" s="11">
        <v>1405248503</v>
      </c>
      <c r="L1648" s="17">
        <f t="shared" si="126"/>
        <v>41833.241932870369</v>
      </c>
      <c r="M1648" s="21">
        <f t="shared" si="127"/>
        <v>32.307372685179871</v>
      </c>
      <c r="N1648" s="11" t="b">
        <v>0</v>
      </c>
      <c r="O1648" s="11">
        <v>83</v>
      </c>
      <c r="P1648" s="11" t="b">
        <v>1</v>
      </c>
      <c r="Q1648" s="11" t="s">
        <v>8292</v>
      </c>
      <c r="R1648" s="18">
        <f t="shared" si="128"/>
        <v>1.1020000000000001</v>
      </c>
      <c r="S1648" s="19">
        <f t="shared" si="129"/>
        <v>26.554216867469879</v>
      </c>
      <c r="T1648" s="11" t="s">
        <v>8325</v>
      </c>
      <c r="U1648" s="11" t="s">
        <v>8346</v>
      </c>
    </row>
    <row r="1649" spans="1:21" ht="42.75" x14ac:dyDescent="0.45">
      <c r="A1649" s="11">
        <v>1647</v>
      </c>
      <c r="B1649" s="16" t="s">
        <v>1648</v>
      </c>
      <c r="C1649" s="16" t="s">
        <v>5757</v>
      </c>
      <c r="D1649" s="23">
        <v>5000</v>
      </c>
      <c r="E1649" s="23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7">
        <f t="shared" si="125"/>
        <v>41069.201122685183</v>
      </c>
      <c r="K1649" s="11">
        <v>1336643377</v>
      </c>
      <c r="L1649" s="17">
        <f t="shared" si="126"/>
        <v>41039.201122685183</v>
      </c>
      <c r="M1649" s="21">
        <f t="shared" si="127"/>
        <v>30</v>
      </c>
      <c r="N1649" s="11" t="b">
        <v>0</v>
      </c>
      <c r="O1649" s="11">
        <v>46</v>
      </c>
      <c r="P1649" s="11" t="b">
        <v>1</v>
      </c>
      <c r="Q1649" s="11" t="s">
        <v>8292</v>
      </c>
      <c r="R1649" s="18">
        <f t="shared" si="128"/>
        <v>1.0471999999999999</v>
      </c>
      <c r="S1649" s="19">
        <f t="shared" si="129"/>
        <v>113.82608695652173</v>
      </c>
      <c r="T1649" s="11" t="s">
        <v>8325</v>
      </c>
      <c r="U1649" s="11" t="s">
        <v>8346</v>
      </c>
    </row>
    <row r="1650" spans="1:21" ht="42.75" x14ac:dyDescent="0.45">
      <c r="A1650" s="11">
        <v>1648</v>
      </c>
      <c r="B1650" s="16" t="s">
        <v>1649</v>
      </c>
      <c r="C1650" s="16" t="s">
        <v>5758</v>
      </c>
      <c r="D1650" s="23">
        <v>2300</v>
      </c>
      <c r="E1650" s="23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7">
        <f t="shared" si="125"/>
        <v>40622.454652777778</v>
      </c>
      <c r="K1650" s="11">
        <v>1298048082</v>
      </c>
      <c r="L1650" s="17">
        <f t="shared" si="126"/>
        <v>40592.496319444443</v>
      </c>
      <c r="M1650" s="21">
        <f t="shared" si="127"/>
        <v>29.958333333335759</v>
      </c>
      <c r="N1650" s="11" t="b">
        <v>0</v>
      </c>
      <c r="O1650" s="11">
        <v>90</v>
      </c>
      <c r="P1650" s="11" t="b">
        <v>1</v>
      </c>
      <c r="Q1650" s="11" t="s">
        <v>8292</v>
      </c>
      <c r="R1650" s="18">
        <f t="shared" si="128"/>
        <v>1.2526086956521738</v>
      </c>
      <c r="S1650" s="19">
        <f t="shared" si="129"/>
        <v>32.011111111111113</v>
      </c>
      <c r="T1650" s="11" t="s">
        <v>8325</v>
      </c>
      <c r="U1650" s="11" t="s">
        <v>8346</v>
      </c>
    </row>
    <row r="1651" spans="1:21" ht="42.75" x14ac:dyDescent="0.45">
      <c r="A1651" s="11">
        <v>1649</v>
      </c>
      <c r="B1651" s="16" t="s">
        <v>1650</v>
      </c>
      <c r="C1651" s="16" t="s">
        <v>5759</v>
      </c>
      <c r="D1651" s="23">
        <v>3800</v>
      </c>
      <c r="E1651" s="23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7">
        <f t="shared" si="125"/>
        <v>41782.476331018515</v>
      </c>
      <c r="K1651" s="11">
        <v>1396974355</v>
      </c>
      <c r="L1651" s="17">
        <f t="shared" si="126"/>
        <v>41737.476331018515</v>
      </c>
      <c r="M1651" s="21">
        <f t="shared" si="127"/>
        <v>45</v>
      </c>
      <c r="N1651" s="11" t="b">
        <v>0</v>
      </c>
      <c r="O1651" s="11">
        <v>81</v>
      </c>
      <c r="P1651" s="11" t="b">
        <v>1</v>
      </c>
      <c r="Q1651" s="11" t="s">
        <v>8292</v>
      </c>
      <c r="R1651" s="18">
        <f t="shared" si="128"/>
        <v>1.0058763157894737</v>
      </c>
      <c r="S1651" s="19">
        <f t="shared" si="129"/>
        <v>47.189259259259259</v>
      </c>
      <c r="T1651" s="11" t="s">
        <v>8325</v>
      </c>
      <c r="U1651" s="11" t="s">
        <v>8346</v>
      </c>
    </row>
    <row r="1652" spans="1:21" ht="28.5" x14ac:dyDescent="0.45">
      <c r="A1652" s="11">
        <v>1650</v>
      </c>
      <c r="B1652" s="16" t="s">
        <v>1651</v>
      </c>
      <c r="C1652" s="16" t="s">
        <v>5760</v>
      </c>
      <c r="D1652" s="23">
        <v>2000</v>
      </c>
      <c r="E1652" s="23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7">
        <f t="shared" si="125"/>
        <v>41556.227280092593</v>
      </c>
      <c r="K1652" s="11">
        <v>1378722437</v>
      </c>
      <c r="L1652" s="17">
        <f t="shared" si="126"/>
        <v>41526.227280092593</v>
      </c>
      <c r="M1652" s="21">
        <f t="shared" si="127"/>
        <v>30</v>
      </c>
      <c r="N1652" s="11" t="b">
        <v>0</v>
      </c>
      <c r="O1652" s="11">
        <v>32</v>
      </c>
      <c r="P1652" s="11" t="b">
        <v>1</v>
      </c>
      <c r="Q1652" s="11" t="s">
        <v>8292</v>
      </c>
      <c r="R1652" s="18">
        <f t="shared" si="128"/>
        <v>1.4155</v>
      </c>
      <c r="S1652" s="19">
        <f t="shared" si="129"/>
        <v>88.46875</v>
      </c>
      <c r="T1652" s="11" t="s">
        <v>8325</v>
      </c>
      <c r="U1652" s="11" t="s">
        <v>8346</v>
      </c>
    </row>
    <row r="1653" spans="1:21" ht="42.75" x14ac:dyDescent="0.45">
      <c r="A1653" s="11">
        <v>1651</v>
      </c>
      <c r="B1653" s="16" t="s">
        <v>1652</v>
      </c>
      <c r="C1653" s="16" t="s">
        <v>5761</v>
      </c>
      <c r="D1653" s="23">
        <v>2000</v>
      </c>
      <c r="E1653" s="23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7">
        <f t="shared" si="125"/>
        <v>40659.082638888889</v>
      </c>
      <c r="K1653" s="11">
        <v>1300916220</v>
      </c>
      <c r="L1653" s="17">
        <f t="shared" si="126"/>
        <v>40625.692361111105</v>
      </c>
      <c r="M1653" s="21">
        <f t="shared" si="127"/>
        <v>33.390277777783922</v>
      </c>
      <c r="N1653" s="11" t="b">
        <v>0</v>
      </c>
      <c r="O1653" s="11">
        <v>20</v>
      </c>
      <c r="P1653" s="11" t="b">
        <v>1</v>
      </c>
      <c r="Q1653" s="11" t="s">
        <v>8292</v>
      </c>
      <c r="R1653" s="18">
        <f t="shared" si="128"/>
        <v>1.0075000000000001</v>
      </c>
      <c r="S1653" s="19">
        <f t="shared" si="129"/>
        <v>100.75</v>
      </c>
      <c r="T1653" s="11" t="s">
        <v>8325</v>
      </c>
      <c r="U1653" s="11" t="s">
        <v>8346</v>
      </c>
    </row>
    <row r="1654" spans="1:21" ht="42.75" x14ac:dyDescent="0.45">
      <c r="A1654" s="11">
        <v>1652</v>
      </c>
      <c r="B1654" s="16" t="s">
        <v>1653</v>
      </c>
      <c r="C1654" s="16" t="s">
        <v>5762</v>
      </c>
      <c r="D1654" s="23">
        <v>4500</v>
      </c>
      <c r="E1654" s="23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7">
        <f t="shared" si="125"/>
        <v>41602.326307870368</v>
      </c>
      <c r="K1654" s="11">
        <v>1382701793</v>
      </c>
      <c r="L1654" s="17">
        <f t="shared" si="126"/>
        <v>41572.284641203703</v>
      </c>
      <c r="M1654" s="21">
        <f t="shared" si="127"/>
        <v>30.041666666664241</v>
      </c>
      <c r="N1654" s="11" t="b">
        <v>0</v>
      </c>
      <c r="O1654" s="11">
        <v>70</v>
      </c>
      <c r="P1654" s="11" t="b">
        <v>1</v>
      </c>
      <c r="Q1654" s="11" t="s">
        <v>8292</v>
      </c>
      <c r="R1654" s="18">
        <f t="shared" si="128"/>
        <v>1.0066666666666666</v>
      </c>
      <c r="S1654" s="19">
        <f t="shared" si="129"/>
        <v>64.714285714285708</v>
      </c>
      <c r="T1654" s="11" t="s">
        <v>8325</v>
      </c>
      <c r="U1654" s="11" t="s">
        <v>8346</v>
      </c>
    </row>
    <row r="1655" spans="1:21" ht="42.75" x14ac:dyDescent="0.45">
      <c r="A1655" s="11">
        <v>1653</v>
      </c>
      <c r="B1655" s="16" t="s">
        <v>1654</v>
      </c>
      <c r="C1655" s="16" t="s">
        <v>5763</v>
      </c>
      <c r="D1655" s="23">
        <v>5000</v>
      </c>
      <c r="E1655" s="23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7">
        <f t="shared" si="125"/>
        <v>40657.626111111109</v>
      </c>
      <c r="K1655" s="11">
        <v>1300996896</v>
      </c>
      <c r="L1655" s="17">
        <f t="shared" si="126"/>
        <v>40626.626111111109</v>
      </c>
      <c r="M1655" s="21">
        <f t="shared" si="127"/>
        <v>31</v>
      </c>
      <c r="N1655" s="11" t="b">
        <v>0</v>
      </c>
      <c r="O1655" s="11">
        <v>168</v>
      </c>
      <c r="P1655" s="11" t="b">
        <v>1</v>
      </c>
      <c r="Q1655" s="11" t="s">
        <v>8292</v>
      </c>
      <c r="R1655" s="18">
        <f t="shared" si="128"/>
        <v>1.7423040000000001</v>
      </c>
      <c r="S1655" s="19">
        <f t="shared" si="129"/>
        <v>51.854285714285716</v>
      </c>
      <c r="T1655" s="11" t="s">
        <v>8325</v>
      </c>
      <c r="U1655" s="11" t="s">
        <v>8346</v>
      </c>
    </row>
    <row r="1656" spans="1:21" ht="42.75" x14ac:dyDescent="0.45">
      <c r="A1656" s="11">
        <v>1654</v>
      </c>
      <c r="B1656" s="16" t="s">
        <v>1655</v>
      </c>
      <c r="C1656" s="16" t="s">
        <v>5764</v>
      </c>
      <c r="D1656" s="23">
        <v>1100</v>
      </c>
      <c r="E1656" s="23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7">
        <f t="shared" si="125"/>
        <v>41017.682407407403</v>
      </c>
      <c r="K1656" s="11">
        <v>1332192160</v>
      </c>
      <c r="L1656" s="17">
        <f t="shared" si="126"/>
        <v>40987.682407407403</v>
      </c>
      <c r="M1656" s="21">
        <f t="shared" si="127"/>
        <v>30</v>
      </c>
      <c r="N1656" s="11" t="b">
        <v>0</v>
      </c>
      <c r="O1656" s="11">
        <v>34</v>
      </c>
      <c r="P1656" s="11" t="b">
        <v>1</v>
      </c>
      <c r="Q1656" s="11" t="s">
        <v>8292</v>
      </c>
      <c r="R1656" s="18">
        <f t="shared" si="128"/>
        <v>1.199090909090909</v>
      </c>
      <c r="S1656" s="19">
        <f t="shared" si="129"/>
        <v>38.794117647058826</v>
      </c>
      <c r="T1656" s="11" t="s">
        <v>8325</v>
      </c>
      <c r="U1656" s="11" t="s">
        <v>8346</v>
      </c>
    </row>
    <row r="1657" spans="1:21" ht="28.5" x14ac:dyDescent="0.45">
      <c r="A1657" s="11">
        <v>1655</v>
      </c>
      <c r="B1657" s="16" t="s">
        <v>1656</v>
      </c>
      <c r="C1657" s="16" t="s">
        <v>5765</v>
      </c>
      <c r="D1657" s="23">
        <v>1500</v>
      </c>
      <c r="E1657" s="23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7">
        <f t="shared" si="125"/>
        <v>41004.541898148142</v>
      </c>
      <c r="K1657" s="11">
        <v>1331060420</v>
      </c>
      <c r="L1657" s="17">
        <f t="shared" si="126"/>
        <v>40974.583564814813</v>
      </c>
      <c r="M1657" s="21">
        <f t="shared" si="127"/>
        <v>29.958333333328483</v>
      </c>
      <c r="N1657" s="11" t="b">
        <v>0</v>
      </c>
      <c r="O1657" s="11">
        <v>48</v>
      </c>
      <c r="P1657" s="11" t="b">
        <v>1</v>
      </c>
      <c r="Q1657" s="11" t="s">
        <v>8292</v>
      </c>
      <c r="R1657" s="18">
        <f t="shared" si="128"/>
        <v>1.4286666666666668</v>
      </c>
      <c r="S1657" s="19">
        <f t="shared" si="129"/>
        <v>44.645833333333336</v>
      </c>
      <c r="T1657" s="11" t="s">
        <v>8325</v>
      </c>
      <c r="U1657" s="11" t="s">
        <v>8346</v>
      </c>
    </row>
    <row r="1658" spans="1:21" ht="57" x14ac:dyDescent="0.45">
      <c r="A1658" s="11">
        <v>1656</v>
      </c>
      <c r="B1658" s="16" t="s">
        <v>1657</v>
      </c>
      <c r="C1658" s="16" t="s">
        <v>5766</v>
      </c>
      <c r="D1658" s="23">
        <v>7500</v>
      </c>
      <c r="E1658" s="23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7">
        <f t="shared" si="125"/>
        <v>41256.720509259256</v>
      </c>
      <c r="K1658" s="11">
        <v>1352845052</v>
      </c>
      <c r="L1658" s="17">
        <f t="shared" si="126"/>
        <v>41226.720509259256</v>
      </c>
      <c r="M1658" s="21">
        <f t="shared" si="127"/>
        <v>30</v>
      </c>
      <c r="N1658" s="11" t="b">
        <v>0</v>
      </c>
      <c r="O1658" s="11">
        <v>48</v>
      </c>
      <c r="P1658" s="11" t="b">
        <v>1</v>
      </c>
      <c r="Q1658" s="11" t="s">
        <v>8292</v>
      </c>
      <c r="R1658" s="18">
        <f t="shared" si="128"/>
        <v>1.0033493333333334</v>
      </c>
      <c r="S1658" s="19">
        <f t="shared" si="129"/>
        <v>156.77333333333334</v>
      </c>
      <c r="T1658" s="11" t="s">
        <v>8325</v>
      </c>
      <c r="U1658" s="11" t="s">
        <v>8346</v>
      </c>
    </row>
    <row r="1659" spans="1:21" ht="42.75" x14ac:dyDescent="0.45">
      <c r="A1659" s="11">
        <v>1657</v>
      </c>
      <c r="B1659" s="16" t="s">
        <v>1658</v>
      </c>
      <c r="C1659" s="16" t="s">
        <v>5767</v>
      </c>
      <c r="D1659" s="23">
        <v>25000</v>
      </c>
      <c r="E1659" s="23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7">
        <f t="shared" si="125"/>
        <v>41053.573703703703</v>
      </c>
      <c r="K1659" s="11">
        <v>1335293168</v>
      </c>
      <c r="L1659" s="17">
        <f t="shared" si="126"/>
        <v>41023.573703703703</v>
      </c>
      <c r="M1659" s="21">
        <f t="shared" si="127"/>
        <v>30</v>
      </c>
      <c r="N1659" s="11" t="b">
        <v>0</v>
      </c>
      <c r="O1659" s="11">
        <v>221</v>
      </c>
      <c r="P1659" s="11" t="b">
        <v>1</v>
      </c>
      <c r="Q1659" s="11" t="s">
        <v>8292</v>
      </c>
      <c r="R1659" s="18">
        <f t="shared" si="128"/>
        <v>1.0493380000000001</v>
      </c>
      <c r="S1659" s="19">
        <f t="shared" si="129"/>
        <v>118.70339366515837</v>
      </c>
      <c r="T1659" s="11" t="s">
        <v>8325</v>
      </c>
      <c r="U1659" s="11" t="s">
        <v>8346</v>
      </c>
    </row>
    <row r="1660" spans="1:21" ht="42.75" x14ac:dyDescent="0.45">
      <c r="A1660" s="11">
        <v>1658</v>
      </c>
      <c r="B1660" s="16" t="s">
        <v>1659</v>
      </c>
      <c r="C1660" s="16" t="s">
        <v>5768</v>
      </c>
      <c r="D1660" s="23">
        <v>6000</v>
      </c>
      <c r="E1660" s="23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7">
        <f t="shared" si="125"/>
        <v>41261.388888888883</v>
      </c>
      <c r="K1660" s="11">
        <v>1352524767</v>
      </c>
      <c r="L1660" s="17">
        <f t="shared" si="126"/>
        <v>41223.013506944444</v>
      </c>
      <c r="M1660" s="21">
        <f t="shared" si="127"/>
        <v>38.375381944439141</v>
      </c>
      <c r="N1660" s="11" t="b">
        <v>0</v>
      </c>
      <c r="O1660" s="11">
        <v>107</v>
      </c>
      <c r="P1660" s="11" t="b">
        <v>1</v>
      </c>
      <c r="Q1660" s="11" t="s">
        <v>8292</v>
      </c>
      <c r="R1660" s="18">
        <f t="shared" si="128"/>
        <v>1.3223333333333334</v>
      </c>
      <c r="S1660" s="19">
        <f t="shared" si="129"/>
        <v>74.149532710280369</v>
      </c>
      <c r="T1660" s="11" t="s">
        <v>8325</v>
      </c>
      <c r="U1660" s="11" t="s">
        <v>8346</v>
      </c>
    </row>
    <row r="1661" spans="1:21" ht="42.75" x14ac:dyDescent="0.45">
      <c r="A1661" s="11">
        <v>1659</v>
      </c>
      <c r="B1661" s="16" t="s">
        <v>1660</v>
      </c>
      <c r="C1661" s="16" t="s">
        <v>5769</v>
      </c>
      <c r="D1661" s="23">
        <v>500</v>
      </c>
      <c r="E1661" s="23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7">
        <f t="shared" si="125"/>
        <v>41625.291666666664</v>
      </c>
      <c r="K1661" s="11">
        <v>1384811721</v>
      </c>
      <c r="L1661" s="17">
        <f t="shared" si="126"/>
        <v>41596.705104166664</v>
      </c>
      <c r="M1661" s="21">
        <f t="shared" si="127"/>
        <v>28.586562500000582</v>
      </c>
      <c r="N1661" s="11" t="b">
        <v>0</v>
      </c>
      <c r="O1661" s="11">
        <v>45</v>
      </c>
      <c r="P1661" s="11" t="b">
        <v>1</v>
      </c>
      <c r="Q1661" s="11" t="s">
        <v>8292</v>
      </c>
      <c r="R1661" s="18">
        <f t="shared" si="128"/>
        <v>1.1279999999999999</v>
      </c>
      <c r="S1661" s="19">
        <f t="shared" si="129"/>
        <v>12.533333333333333</v>
      </c>
      <c r="T1661" s="11" t="s">
        <v>8325</v>
      </c>
      <c r="U1661" s="11" t="s">
        <v>8346</v>
      </c>
    </row>
    <row r="1662" spans="1:21" ht="42.75" x14ac:dyDescent="0.45">
      <c r="A1662" s="11">
        <v>1660</v>
      </c>
      <c r="B1662" s="16" t="s">
        <v>1661</v>
      </c>
      <c r="C1662" s="16" t="s">
        <v>5770</v>
      </c>
      <c r="D1662" s="23">
        <v>80</v>
      </c>
      <c r="E1662" s="23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7">
        <f t="shared" si="125"/>
        <v>42490.707638888889</v>
      </c>
      <c r="K1662" s="11">
        <v>1459355950</v>
      </c>
      <c r="L1662" s="17">
        <f t="shared" si="126"/>
        <v>42459.485532407409</v>
      </c>
      <c r="M1662" s="21">
        <f t="shared" si="127"/>
        <v>31.222106481480296</v>
      </c>
      <c r="N1662" s="11" t="b">
        <v>0</v>
      </c>
      <c r="O1662" s="11">
        <v>36</v>
      </c>
      <c r="P1662" s="11" t="b">
        <v>1</v>
      </c>
      <c r="Q1662" s="11" t="s">
        <v>8292</v>
      </c>
      <c r="R1662" s="18">
        <f t="shared" si="128"/>
        <v>12.5375</v>
      </c>
      <c r="S1662" s="19">
        <f t="shared" si="129"/>
        <v>27.861111111111111</v>
      </c>
      <c r="T1662" s="11" t="s">
        <v>8325</v>
      </c>
      <c r="U1662" s="11" t="s">
        <v>8346</v>
      </c>
    </row>
    <row r="1663" spans="1:21" ht="57" x14ac:dyDescent="0.45">
      <c r="A1663" s="11">
        <v>1661</v>
      </c>
      <c r="B1663" s="16" t="s">
        <v>1662</v>
      </c>
      <c r="C1663" s="16" t="s">
        <v>5771</v>
      </c>
      <c r="D1663" s="23">
        <v>7900</v>
      </c>
      <c r="E1663" s="23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7">
        <f t="shared" si="125"/>
        <v>42386.666666666664</v>
      </c>
      <c r="K1663" s="11">
        <v>1449359831</v>
      </c>
      <c r="L1663" s="17">
        <f t="shared" si="126"/>
        <v>42343.789710648147</v>
      </c>
      <c r="M1663" s="21">
        <f t="shared" si="127"/>
        <v>42.876956018517376</v>
      </c>
      <c r="N1663" s="11" t="b">
        <v>0</v>
      </c>
      <c r="O1663" s="11">
        <v>101</v>
      </c>
      <c r="P1663" s="11" t="b">
        <v>1</v>
      </c>
      <c r="Q1663" s="11" t="s">
        <v>8292</v>
      </c>
      <c r="R1663" s="18">
        <f t="shared" si="128"/>
        <v>1.0250632911392406</v>
      </c>
      <c r="S1663" s="19">
        <f t="shared" si="129"/>
        <v>80.178217821782184</v>
      </c>
      <c r="T1663" s="11" t="s">
        <v>8325</v>
      </c>
      <c r="U1663" s="11" t="s">
        <v>8346</v>
      </c>
    </row>
    <row r="1664" spans="1:21" ht="42.75" x14ac:dyDescent="0.45">
      <c r="A1664" s="11">
        <v>1662</v>
      </c>
      <c r="B1664" s="16" t="s">
        <v>1663</v>
      </c>
      <c r="C1664" s="16" t="s">
        <v>5772</v>
      </c>
      <c r="D1664" s="23">
        <v>8000</v>
      </c>
      <c r="E1664" s="23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7">
        <f t="shared" si="125"/>
        <v>40908.031666666662</v>
      </c>
      <c r="K1664" s="11">
        <v>1320122736</v>
      </c>
      <c r="L1664" s="17">
        <f t="shared" si="126"/>
        <v>40847.99</v>
      </c>
      <c r="M1664" s="21">
        <f t="shared" si="127"/>
        <v>60.041666666664241</v>
      </c>
      <c r="N1664" s="11" t="b">
        <v>0</v>
      </c>
      <c r="O1664" s="11">
        <v>62</v>
      </c>
      <c r="P1664" s="11" t="b">
        <v>1</v>
      </c>
      <c r="Q1664" s="11" t="s">
        <v>8292</v>
      </c>
      <c r="R1664" s="18">
        <f t="shared" si="128"/>
        <v>1.026375</v>
      </c>
      <c r="S1664" s="19">
        <f t="shared" si="129"/>
        <v>132.43548387096774</v>
      </c>
      <c r="T1664" s="11" t="s">
        <v>8325</v>
      </c>
      <c r="U1664" s="11" t="s">
        <v>8346</v>
      </c>
    </row>
    <row r="1665" spans="1:21" ht="28.5" x14ac:dyDescent="0.45">
      <c r="A1665" s="11">
        <v>1663</v>
      </c>
      <c r="B1665" s="16" t="s">
        <v>1664</v>
      </c>
      <c r="C1665" s="16" t="s">
        <v>5773</v>
      </c>
      <c r="D1665" s="23">
        <v>1000</v>
      </c>
      <c r="E1665" s="23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7">
        <f t="shared" si="125"/>
        <v>42035.813738425924</v>
      </c>
      <c r="K1665" s="11">
        <v>1420158707</v>
      </c>
      <c r="L1665" s="17">
        <f t="shared" si="126"/>
        <v>42005.813738425924</v>
      </c>
      <c r="M1665" s="21">
        <f t="shared" si="127"/>
        <v>30</v>
      </c>
      <c r="N1665" s="11" t="b">
        <v>0</v>
      </c>
      <c r="O1665" s="11">
        <v>32</v>
      </c>
      <c r="P1665" s="11" t="b">
        <v>1</v>
      </c>
      <c r="Q1665" s="11" t="s">
        <v>8292</v>
      </c>
      <c r="R1665" s="18">
        <f t="shared" si="128"/>
        <v>1.08</v>
      </c>
      <c r="S1665" s="19">
        <f t="shared" si="129"/>
        <v>33.75</v>
      </c>
      <c r="T1665" s="11" t="s">
        <v>8325</v>
      </c>
      <c r="U1665" s="11" t="s">
        <v>8346</v>
      </c>
    </row>
    <row r="1666" spans="1:21" ht="42.75" x14ac:dyDescent="0.45">
      <c r="A1666" s="11">
        <v>1664</v>
      </c>
      <c r="B1666" s="16" t="s">
        <v>1665</v>
      </c>
      <c r="C1666" s="16" t="s">
        <v>5774</v>
      </c>
      <c r="D1666" s="23">
        <v>2500</v>
      </c>
      <c r="E1666" s="23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7">
        <f t="shared" si="125"/>
        <v>40983.957638888889</v>
      </c>
      <c r="K1666" s="11">
        <v>1328033818</v>
      </c>
      <c r="L1666" s="17">
        <f t="shared" si="126"/>
        <v>40939.553449074076</v>
      </c>
      <c r="M1666" s="21">
        <f t="shared" si="127"/>
        <v>44.404189814813435</v>
      </c>
      <c r="N1666" s="11" t="b">
        <v>0</v>
      </c>
      <c r="O1666" s="11">
        <v>89</v>
      </c>
      <c r="P1666" s="11" t="b">
        <v>1</v>
      </c>
      <c r="Q1666" s="11" t="s">
        <v>8292</v>
      </c>
      <c r="R1666" s="18">
        <f t="shared" si="128"/>
        <v>1.2240879999999998</v>
      </c>
      <c r="S1666" s="19">
        <f t="shared" si="129"/>
        <v>34.384494382022467</v>
      </c>
      <c r="T1666" s="11" t="s">
        <v>8325</v>
      </c>
      <c r="U1666" s="11" t="s">
        <v>8346</v>
      </c>
    </row>
    <row r="1667" spans="1:21" ht="42.75" x14ac:dyDescent="0.45">
      <c r="A1667" s="11">
        <v>1665</v>
      </c>
      <c r="B1667" s="16" t="s">
        <v>1666</v>
      </c>
      <c r="C1667" s="16" t="s">
        <v>5775</v>
      </c>
      <c r="D1667" s="23">
        <v>3500</v>
      </c>
      <c r="E1667" s="23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7">
        <f t="shared" ref="J1667:J1730" si="130">(((I1667/86400)+25569+(-5/24)))</f>
        <v>40595.916666666664</v>
      </c>
      <c r="K1667" s="11">
        <v>1295624113</v>
      </c>
      <c r="L1667" s="17">
        <f t="shared" ref="L1667:L1730" si="131">(((K1667/86400)+25569+(-5/24)))</f>
        <v>40564.441122685181</v>
      </c>
      <c r="M1667" s="21">
        <f t="shared" ref="M1667:M1730" si="132">J1667-L1667</f>
        <v>31.475543981483497</v>
      </c>
      <c r="N1667" s="11" t="b">
        <v>0</v>
      </c>
      <c r="O1667" s="11">
        <v>93</v>
      </c>
      <c r="P1667" s="11" t="b">
        <v>1</v>
      </c>
      <c r="Q1667" s="11" t="s">
        <v>8292</v>
      </c>
      <c r="R1667" s="18">
        <f t="shared" ref="R1667:R1730" si="133">E1667/D1667</f>
        <v>1.1945714285714286</v>
      </c>
      <c r="S1667" s="19">
        <f t="shared" ref="S1667:S1730" si="134">E1667/O1667</f>
        <v>44.956989247311824</v>
      </c>
      <c r="T1667" s="11" t="s">
        <v>8325</v>
      </c>
      <c r="U1667" s="11" t="s">
        <v>8346</v>
      </c>
    </row>
    <row r="1668" spans="1:21" ht="42.75" x14ac:dyDescent="0.45">
      <c r="A1668" s="11">
        <v>1666</v>
      </c>
      <c r="B1668" s="16" t="s">
        <v>1667</v>
      </c>
      <c r="C1668" s="16" t="s">
        <v>5776</v>
      </c>
      <c r="D1668" s="23">
        <v>2500</v>
      </c>
      <c r="E1668" s="23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7">
        <f t="shared" si="130"/>
        <v>41361.003159722219</v>
      </c>
      <c r="K1668" s="11">
        <v>1361858673</v>
      </c>
      <c r="L1668" s="17">
        <f t="shared" si="131"/>
        <v>41331.04482638889</v>
      </c>
      <c r="M1668" s="21">
        <f t="shared" si="132"/>
        <v>29.958333333328483</v>
      </c>
      <c r="N1668" s="11" t="b">
        <v>0</v>
      </c>
      <c r="O1668" s="11">
        <v>98</v>
      </c>
      <c r="P1668" s="11" t="b">
        <v>1</v>
      </c>
      <c r="Q1668" s="11" t="s">
        <v>8292</v>
      </c>
      <c r="R1668" s="18">
        <f t="shared" si="133"/>
        <v>1.6088</v>
      </c>
      <c r="S1668" s="19">
        <f t="shared" si="134"/>
        <v>41.04081632653061</v>
      </c>
      <c r="T1668" s="11" t="s">
        <v>8325</v>
      </c>
      <c r="U1668" s="11" t="s">
        <v>8346</v>
      </c>
    </row>
    <row r="1669" spans="1:21" ht="42.75" x14ac:dyDescent="0.45">
      <c r="A1669" s="11">
        <v>1667</v>
      </c>
      <c r="B1669" s="16" t="s">
        <v>1668</v>
      </c>
      <c r="C1669" s="16" t="s">
        <v>5777</v>
      </c>
      <c r="D1669" s="23">
        <v>3400</v>
      </c>
      <c r="E1669" s="23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7">
        <f t="shared" si="130"/>
        <v>41709.082638888889</v>
      </c>
      <c r="K1669" s="11">
        <v>1392169298</v>
      </c>
      <c r="L1669" s="17">
        <f t="shared" si="131"/>
        <v>41681.862245370365</v>
      </c>
      <c r="M1669" s="21">
        <f t="shared" si="132"/>
        <v>27.220393518524361</v>
      </c>
      <c r="N1669" s="11" t="b">
        <v>0</v>
      </c>
      <c r="O1669" s="11">
        <v>82</v>
      </c>
      <c r="P1669" s="11" t="b">
        <v>1</v>
      </c>
      <c r="Q1669" s="11" t="s">
        <v>8292</v>
      </c>
      <c r="R1669" s="18">
        <f t="shared" si="133"/>
        <v>1.2685294117647059</v>
      </c>
      <c r="S1669" s="19">
        <f t="shared" si="134"/>
        <v>52.597560975609753</v>
      </c>
      <c r="T1669" s="11" t="s">
        <v>8325</v>
      </c>
      <c r="U1669" s="11" t="s">
        <v>8346</v>
      </c>
    </row>
    <row r="1670" spans="1:21" ht="42.75" x14ac:dyDescent="0.45">
      <c r="A1670" s="11">
        <v>1668</v>
      </c>
      <c r="B1670" s="16" t="s">
        <v>1669</v>
      </c>
      <c r="C1670" s="16" t="s">
        <v>5778</v>
      </c>
      <c r="D1670" s="23">
        <v>8000</v>
      </c>
      <c r="E1670" s="23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7">
        <f t="shared" si="130"/>
        <v>40874.983090277776</v>
      </c>
      <c r="K1670" s="11">
        <v>1319859339</v>
      </c>
      <c r="L1670" s="17">
        <f t="shared" si="131"/>
        <v>40844.941423611112</v>
      </c>
      <c r="M1670" s="21">
        <f t="shared" si="132"/>
        <v>30.041666666664241</v>
      </c>
      <c r="N1670" s="11" t="b">
        <v>0</v>
      </c>
      <c r="O1670" s="11">
        <v>116</v>
      </c>
      <c r="P1670" s="11" t="b">
        <v>1</v>
      </c>
      <c r="Q1670" s="11" t="s">
        <v>8292</v>
      </c>
      <c r="R1670" s="18">
        <f t="shared" si="133"/>
        <v>1.026375</v>
      </c>
      <c r="S1670" s="19">
        <f t="shared" si="134"/>
        <v>70.784482758620683</v>
      </c>
      <c r="T1670" s="11" t="s">
        <v>8325</v>
      </c>
      <c r="U1670" s="11" t="s">
        <v>8346</v>
      </c>
    </row>
    <row r="1671" spans="1:21" ht="42.75" x14ac:dyDescent="0.45">
      <c r="A1671" s="11">
        <v>1669</v>
      </c>
      <c r="B1671" s="16" t="s">
        <v>1670</v>
      </c>
      <c r="C1671" s="16" t="s">
        <v>5779</v>
      </c>
      <c r="D1671" s="23">
        <v>2000</v>
      </c>
      <c r="E1671" s="23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7">
        <f t="shared" si="130"/>
        <v>42521.676805555551</v>
      </c>
      <c r="K1671" s="11">
        <v>1459545276</v>
      </c>
      <c r="L1671" s="17">
        <f t="shared" si="131"/>
        <v>42461.676805555551</v>
      </c>
      <c r="M1671" s="21">
        <f t="shared" si="132"/>
        <v>60</v>
      </c>
      <c r="N1671" s="11" t="b">
        <v>0</v>
      </c>
      <c r="O1671" s="11">
        <v>52</v>
      </c>
      <c r="P1671" s="11" t="b">
        <v>1</v>
      </c>
      <c r="Q1671" s="11" t="s">
        <v>8292</v>
      </c>
      <c r="R1671" s="18">
        <f t="shared" si="133"/>
        <v>1.3975</v>
      </c>
      <c r="S1671" s="19">
        <f t="shared" si="134"/>
        <v>53.75</v>
      </c>
      <c r="T1671" s="11" t="s">
        <v>8325</v>
      </c>
      <c r="U1671" s="11" t="s">
        <v>8346</v>
      </c>
    </row>
    <row r="1672" spans="1:21" ht="57" x14ac:dyDescent="0.45">
      <c r="A1672" s="11">
        <v>1670</v>
      </c>
      <c r="B1672" s="16" t="s">
        <v>1671</v>
      </c>
      <c r="C1672" s="16" t="s">
        <v>5780</v>
      </c>
      <c r="D1672" s="23">
        <v>1000</v>
      </c>
      <c r="E1672" s="23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7">
        <f t="shared" si="130"/>
        <v>40363.958333333328</v>
      </c>
      <c r="K1672" s="11">
        <v>1273961999</v>
      </c>
      <c r="L1672" s="17">
        <f t="shared" si="131"/>
        <v>40313.722210648142</v>
      </c>
      <c r="M1672" s="21">
        <f t="shared" si="132"/>
        <v>50.236122685186274</v>
      </c>
      <c r="N1672" s="11" t="b">
        <v>0</v>
      </c>
      <c r="O1672" s="11">
        <v>23</v>
      </c>
      <c r="P1672" s="11" t="b">
        <v>1</v>
      </c>
      <c r="Q1672" s="11" t="s">
        <v>8292</v>
      </c>
      <c r="R1672" s="18">
        <f t="shared" si="133"/>
        <v>1.026</v>
      </c>
      <c r="S1672" s="19">
        <f t="shared" si="134"/>
        <v>44.608695652173914</v>
      </c>
      <c r="T1672" s="11" t="s">
        <v>8325</v>
      </c>
      <c r="U1672" s="11" t="s">
        <v>8346</v>
      </c>
    </row>
    <row r="1673" spans="1:21" ht="28.5" x14ac:dyDescent="0.45">
      <c r="A1673" s="11">
        <v>1671</v>
      </c>
      <c r="B1673" s="16" t="s">
        <v>1672</v>
      </c>
      <c r="C1673" s="16" t="s">
        <v>5781</v>
      </c>
      <c r="D1673" s="23">
        <v>2000</v>
      </c>
      <c r="E1673" s="23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7">
        <f t="shared" si="130"/>
        <v>42583.335810185185</v>
      </c>
      <c r="K1673" s="11">
        <v>1467464614</v>
      </c>
      <c r="L1673" s="17">
        <f t="shared" si="131"/>
        <v>42553.335810185185</v>
      </c>
      <c r="M1673" s="21">
        <f t="shared" si="132"/>
        <v>30</v>
      </c>
      <c r="N1673" s="11" t="b">
        <v>0</v>
      </c>
      <c r="O1673" s="11">
        <v>77</v>
      </c>
      <c r="P1673" s="11" t="b">
        <v>1</v>
      </c>
      <c r="Q1673" s="11" t="s">
        <v>8292</v>
      </c>
      <c r="R1673" s="18">
        <f t="shared" si="133"/>
        <v>1.0067349999999999</v>
      </c>
      <c r="S1673" s="19">
        <f t="shared" si="134"/>
        <v>26.148961038961041</v>
      </c>
      <c r="T1673" s="11" t="s">
        <v>8325</v>
      </c>
      <c r="U1673" s="11" t="s">
        <v>8346</v>
      </c>
    </row>
    <row r="1674" spans="1:21" ht="28.5" x14ac:dyDescent="0.45">
      <c r="A1674" s="11">
        <v>1672</v>
      </c>
      <c r="B1674" s="16" t="s">
        <v>1673</v>
      </c>
      <c r="C1674" s="16" t="s">
        <v>5782</v>
      </c>
      <c r="D1674" s="23">
        <v>1700</v>
      </c>
      <c r="E1674" s="23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7">
        <f t="shared" si="130"/>
        <v>41064.448263888888</v>
      </c>
      <c r="K1674" s="11">
        <v>1336232730</v>
      </c>
      <c r="L1674" s="17">
        <f t="shared" si="131"/>
        <v>41034.448263888888</v>
      </c>
      <c r="M1674" s="21">
        <f t="shared" si="132"/>
        <v>30</v>
      </c>
      <c r="N1674" s="11" t="b">
        <v>0</v>
      </c>
      <c r="O1674" s="11">
        <v>49</v>
      </c>
      <c r="P1674" s="11" t="b">
        <v>1</v>
      </c>
      <c r="Q1674" s="11" t="s">
        <v>8292</v>
      </c>
      <c r="R1674" s="18">
        <f t="shared" si="133"/>
        <v>1.1294117647058823</v>
      </c>
      <c r="S1674" s="19">
        <f t="shared" si="134"/>
        <v>39.183673469387756</v>
      </c>
      <c r="T1674" s="11" t="s">
        <v>8325</v>
      </c>
      <c r="U1674" s="11" t="s">
        <v>8346</v>
      </c>
    </row>
    <row r="1675" spans="1:21" ht="42.75" x14ac:dyDescent="0.45">
      <c r="A1675" s="11">
        <v>1673</v>
      </c>
      <c r="B1675" s="16" t="s">
        <v>1674</v>
      </c>
      <c r="C1675" s="16" t="s">
        <v>5783</v>
      </c>
      <c r="D1675" s="23">
        <v>2100</v>
      </c>
      <c r="E1675" s="23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7">
        <f t="shared" si="130"/>
        <v>42069.670046296298</v>
      </c>
      <c r="K1675" s="11">
        <v>1423083892</v>
      </c>
      <c r="L1675" s="17">
        <f t="shared" si="131"/>
        <v>42039.670046296298</v>
      </c>
      <c r="M1675" s="21">
        <f t="shared" si="132"/>
        <v>30</v>
      </c>
      <c r="N1675" s="11" t="b">
        <v>0</v>
      </c>
      <c r="O1675" s="11">
        <v>59</v>
      </c>
      <c r="P1675" s="11" t="b">
        <v>1</v>
      </c>
      <c r="Q1675" s="11" t="s">
        <v>8292</v>
      </c>
      <c r="R1675" s="18">
        <f t="shared" si="133"/>
        <v>1.2809523809523808</v>
      </c>
      <c r="S1675" s="19">
        <f t="shared" si="134"/>
        <v>45.593220338983052</v>
      </c>
      <c r="T1675" s="11" t="s">
        <v>8325</v>
      </c>
      <c r="U1675" s="11" t="s">
        <v>8346</v>
      </c>
    </row>
    <row r="1676" spans="1:21" ht="42.75" x14ac:dyDescent="0.45">
      <c r="A1676" s="11">
        <v>1674</v>
      </c>
      <c r="B1676" s="16" t="s">
        <v>1675</v>
      </c>
      <c r="C1676" s="16" t="s">
        <v>5784</v>
      </c>
      <c r="D1676" s="23">
        <v>5000</v>
      </c>
      <c r="E1676" s="23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7">
        <f t="shared" si="130"/>
        <v>42600.082638888889</v>
      </c>
      <c r="K1676" s="11">
        <v>1468852306</v>
      </c>
      <c r="L1676" s="17">
        <f t="shared" si="131"/>
        <v>42569.397060185183</v>
      </c>
      <c r="M1676" s="21">
        <f t="shared" si="132"/>
        <v>30.685578703705687</v>
      </c>
      <c r="N1676" s="11" t="b">
        <v>0</v>
      </c>
      <c r="O1676" s="11">
        <v>113</v>
      </c>
      <c r="P1676" s="11" t="b">
        <v>1</v>
      </c>
      <c r="Q1676" s="11" t="s">
        <v>8292</v>
      </c>
      <c r="R1676" s="18">
        <f t="shared" si="133"/>
        <v>2.0169999999999999</v>
      </c>
      <c r="S1676" s="19">
        <f t="shared" si="134"/>
        <v>89.247787610619469</v>
      </c>
      <c r="T1676" s="11" t="s">
        <v>8325</v>
      </c>
      <c r="U1676" s="11" t="s">
        <v>8346</v>
      </c>
    </row>
    <row r="1677" spans="1:21" ht="28.5" x14ac:dyDescent="0.45">
      <c r="A1677" s="11">
        <v>1675</v>
      </c>
      <c r="B1677" s="16" t="s">
        <v>1676</v>
      </c>
      <c r="C1677" s="16" t="s">
        <v>5785</v>
      </c>
      <c r="D1677" s="23">
        <v>1000</v>
      </c>
      <c r="E1677" s="23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7">
        <f t="shared" si="130"/>
        <v>40832.710416666661</v>
      </c>
      <c r="K1677" s="11">
        <v>1316194540</v>
      </c>
      <c r="L1677" s="17">
        <f t="shared" si="131"/>
        <v>40802.524768518517</v>
      </c>
      <c r="M1677" s="21">
        <f t="shared" si="132"/>
        <v>30.185648148144537</v>
      </c>
      <c r="N1677" s="11" t="b">
        <v>0</v>
      </c>
      <c r="O1677" s="11">
        <v>34</v>
      </c>
      <c r="P1677" s="11" t="b">
        <v>1</v>
      </c>
      <c r="Q1677" s="11" t="s">
        <v>8292</v>
      </c>
      <c r="R1677" s="18">
        <f t="shared" si="133"/>
        <v>1.37416</v>
      </c>
      <c r="S1677" s="19">
        <f t="shared" si="134"/>
        <v>40.416470588235299</v>
      </c>
      <c r="T1677" s="11" t="s">
        <v>8325</v>
      </c>
      <c r="U1677" s="11" t="s">
        <v>8346</v>
      </c>
    </row>
    <row r="1678" spans="1:21" ht="28.5" x14ac:dyDescent="0.45">
      <c r="A1678" s="11">
        <v>1676</v>
      </c>
      <c r="B1678" s="16" t="s">
        <v>1677</v>
      </c>
      <c r="C1678" s="16" t="s">
        <v>5786</v>
      </c>
      <c r="D1678" s="23">
        <v>3000</v>
      </c>
      <c r="E1678" s="23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7">
        <f t="shared" si="130"/>
        <v>41019.957638888889</v>
      </c>
      <c r="K1678" s="11">
        <v>1330968347</v>
      </c>
      <c r="L1678" s="17">
        <f t="shared" si="131"/>
        <v>40973.517905092587</v>
      </c>
      <c r="M1678" s="21">
        <f t="shared" si="132"/>
        <v>46.43973379630188</v>
      </c>
      <c r="N1678" s="11" t="b">
        <v>0</v>
      </c>
      <c r="O1678" s="11">
        <v>42</v>
      </c>
      <c r="P1678" s="11" t="b">
        <v>1</v>
      </c>
      <c r="Q1678" s="11" t="s">
        <v>8292</v>
      </c>
      <c r="R1678" s="18">
        <f t="shared" si="133"/>
        <v>1.1533333333333333</v>
      </c>
      <c r="S1678" s="19">
        <f t="shared" si="134"/>
        <v>82.38095238095238</v>
      </c>
      <c r="T1678" s="11" t="s">
        <v>8325</v>
      </c>
      <c r="U1678" s="11" t="s">
        <v>8346</v>
      </c>
    </row>
    <row r="1679" spans="1:21" ht="42.75" x14ac:dyDescent="0.45">
      <c r="A1679" s="11">
        <v>1677</v>
      </c>
      <c r="B1679" s="16" t="s">
        <v>1678</v>
      </c>
      <c r="C1679" s="16" t="s">
        <v>5787</v>
      </c>
      <c r="D1679" s="23">
        <v>6000</v>
      </c>
      <c r="E1679" s="23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7">
        <f t="shared" si="130"/>
        <v>42476.040972222218</v>
      </c>
      <c r="K1679" s="11">
        <v>1455615976</v>
      </c>
      <c r="L1679" s="17">
        <f t="shared" si="131"/>
        <v>42416.198796296296</v>
      </c>
      <c r="M1679" s="21">
        <f t="shared" si="132"/>
        <v>59.842175925921765</v>
      </c>
      <c r="N1679" s="11" t="b">
        <v>0</v>
      </c>
      <c r="O1679" s="11">
        <v>42</v>
      </c>
      <c r="P1679" s="11" t="b">
        <v>1</v>
      </c>
      <c r="Q1679" s="11" t="s">
        <v>8292</v>
      </c>
      <c r="R1679" s="18">
        <f t="shared" si="133"/>
        <v>1.1166666666666667</v>
      </c>
      <c r="S1679" s="19">
        <f t="shared" si="134"/>
        <v>159.52380952380952</v>
      </c>
      <c r="T1679" s="11" t="s">
        <v>8325</v>
      </c>
      <c r="U1679" s="11" t="s">
        <v>8346</v>
      </c>
    </row>
    <row r="1680" spans="1:21" ht="42.75" x14ac:dyDescent="0.45">
      <c r="A1680" s="11">
        <v>1678</v>
      </c>
      <c r="B1680" s="16" t="s">
        <v>1679</v>
      </c>
      <c r="C1680" s="16" t="s">
        <v>5788</v>
      </c>
      <c r="D1680" s="23">
        <v>1500</v>
      </c>
      <c r="E1680" s="23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7">
        <f t="shared" si="130"/>
        <v>41676.646655092591</v>
      </c>
      <c r="K1680" s="11">
        <v>1390509071</v>
      </c>
      <c r="L1680" s="17">
        <f t="shared" si="131"/>
        <v>41662.646655092591</v>
      </c>
      <c r="M1680" s="21">
        <f t="shared" si="132"/>
        <v>14</v>
      </c>
      <c r="N1680" s="11" t="b">
        <v>0</v>
      </c>
      <c r="O1680" s="11">
        <v>49</v>
      </c>
      <c r="P1680" s="11" t="b">
        <v>1</v>
      </c>
      <c r="Q1680" s="11" t="s">
        <v>8292</v>
      </c>
      <c r="R1680" s="18">
        <f t="shared" si="133"/>
        <v>1.1839999999999999</v>
      </c>
      <c r="S1680" s="19">
        <f t="shared" si="134"/>
        <v>36.244897959183675</v>
      </c>
      <c r="T1680" s="11" t="s">
        <v>8325</v>
      </c>
      <c r="U1680" s="11" t="s">
        <v>8346</v>
      </c>
    </row>
    <row r="1681" spans="1:21" ht="57" x14ac:dyDescent="0.45">
      <c r="A1681" s="11">
        <v>1679</v>
      </c>
      <c r="B1681" s="16" t="s">
        <v>1680</v>
      </c>
      <c r="C1681" s="16" t="s">
        <v>5789</v>
      </c>
      <c r="D1681" s="23">
        <v>2000</v>
      </c>
      <c r="E1681" s="23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7">
        <f t="shared" si="130"/>
        <v>40745.860474537032</v>
      </c>
      <c r="K1681" s="11">
        <v>1309311545</v>
      </c>
      <c r="L1681" s="17">
        <f t="shared" si="131"/>
        <v>40722.860474537032</v>
      </c>
      <c r="M1681" s="21">
        <f t="shared" si="132"/>
        <v>23</v>
      </c>
      <c r="N1681" s="11" t="b">
        <v>0</v>
      </c>
      <c r="O1681" s="11">
        <v>56</v>
      </c>
      <c r="P1681" s="11" t="b">
        <v>1</v>
      </c>
      <c r="Q1681" s="11" t="s">
        <v>8292</v>
      </c>
      <c r="R1681" s="18">
        <f t="shared" si="133"/>
        <v>1.75</v>
      </c>
      <c r="S1681" s="19">
        <f t="shared" si="134"/>
        <v>62.5</v>
      </c>
      <c r="T1681" s="11" t="s">
        <v>8325</v>
      </c>
      <c r="U1681" s="11" t="s">
        <v>8346</v>
      </c>
    </row>
    <row r="1682" spans="1:21" ht="28.5" x14ac:dyDescent="0.45">
      <c r="A1682" s="11">
        <v>1680</v>
      </c>
      <c r="B1682" s="16" t="s">
        <v>1681</v>
      </c>
      <c r="C1682" s="16" t="s">
        <v>5790</v>
      </c>
      <c r="D1682" s="23">
        <v>1000</v>
      </c>
      <c r="E1682" s="23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7">
        <f t="shared" si="130"/>
        <v>41832.549386574072</v>
      </c>
      <c r="K1682" s="11">
        <v>1402596667</v>
      </c>
      <c r="L1682" s="17">
        <f t="shared" si="131"/>
        <v>41802.549386574072</v>
      </c>
      <c r="M1682" s="21">
        <f t="shared" si="132"/>
        <v>30</v>
      </c>
      <c r="N1682" s="11" t="b">
        <v>0</v>
      </c>
      <c r="O1682" s="11">
        <v>25</v>
      </c>
      <c r="P1682" s="11" t="b">
        <v>1</v>
      </c>
      <c r="Q1682" s="11" t="s">
        <v>8292</v>
      </c>
      <c r="R1682" s="18">
        <f t="shared" si="133"/>
        <v>1.175</v>
      </c>
      <c r="S1682" s="19">
        <f t="shared" si="134"/>
        <v>47</v>
      </c>
      <c r="T1682" s="11" t="s">
        <v>8325</v>
      </c>
      <c r="U1682" s="11" t="s">
        <v>8346</v>
      </c>
    </row>
    <row r="1683" spans="1:21" ht="42.75" x14ac:dyDescent="0.45">
      <c r="A1683" s="11">
        <v>1681</v>
      </c>
      <c r="B1683" s="16" t="s">
        <v>1682</v>
      </c>
      <c r="C1683" s="16" t="s">
        <v>5791</v>
      </c>
      <c r="D1683" s="23">
        <v>65000</v>
      </c>
      <c r="E1683" s="23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7">
        <f t="shared" si="130"/>
        <v>42822.874999999993</v>
      </c>
      <c r="K1683" s="11">
        <v>1486522484</v>
      </c>
      <c r="L1683" s="17">
        <f t="shared" si="131"/>
        <v>42773.91300925926</v>
      </c>
      <c r="M1683" s="21">
        <f t="shared" si="132"/>
        <v>48.96199074073229</v>
      </c>
      <c r="N1683" s="11" t="b">
        <v>0</v>
      </c>
      <c r="O1683" s="11">
        <v>884</v>
      </c>
      <c r="P1683" s="11" t="b">
        <v>0</v>
      </c>
      <c r="Q1683" s="11" t="s">
        <v>8293</v>
      </c>
      <c r="R1683" s="18">
        <f t="shared" si="133"/>
        <v>1.0142212307692309</v>
      </c>
      <c r="S1683" s="19">
        <f t="shared" si="134"/>
        <v>74.575090497737563</v>
      </c>
      <c r="T1683" s="11" t="s">
        <v>8325</v>
      </c>
      <c r="U1683" s="11" t="s">
        <v>8347</v>
      </c>
    </row>
    <row r="1684" spans="1:21" ht="28.5" x14ac:dyDescent="0.45">
      <c r="A1684" s="11">
        <v>1682</v>
      </c>
      <c r="B1684" s="16" t="s">
        <v>1683</v>
      </c>
      <c r="C1684" s="16" t="s">
        <v>5792</v>
      </c>
      <c r="D1684" s="23">
        <v>6000</v>
      </c>
      <c r="E1684" s="23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7">
        <f t="shared" si="130"/>
        <v>42838.963657407403</v>
      </c>
      <c r="K1684" s="11">
        <v>1486962460</v>
      </c>
      <c r="L1684" s="17">
        <f t="shared" si="131"/>
        <v>42779.005324074074</v>
      </c>
      <c r="M1684" s="21">
        <f t="shared" si="132"/>
        <v>59.958333333328483</v>
      </c>
      <c r="N1684" s="11" t="b">
        <v>0</v>
      </c>
      <c r="O1684" s="11">
        <v>0</v>
      </c>
      <c r="P1684" s="11" t="b">
        <v>0</v>
      </c>
      <c r="Q1684" s="11" t="s">
        <v>8293</v>
      </c>
      <c r="R1684" s="18">
        <f t="shared" si="133"/>
        <v>0</v>
      </c>
      <c r="S1684" s="19" t="e">
        <f t="shared" si="134"/>
        <v>#DIV/0!</v>
      </c>
      <c r="T1684" s="11" t="s">
        <v>8325</v>
      </c>
      <c r="U1684" s="11" t="s">
        <v>8347</v>
      </c>
    </row>
    <row r="1685" spans="1:21" ht="42.75" x14ac:dyDescent="0.45">
      <c r="A1685" s="11">
        <v>1683</v>
      </c>
      <c r="B1685" s="16" t="s">
        <v>1684</v>
      </c>
      <c r="C1685" s="16" t="s">
        <v>5793</v>
      </c>
      <c r="D1685" s="23">
        <v>3500</v>
      </c>
      <c r="E1685" s="23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7">
        <f t="shared" si="130"/>
        <v>42832.57335648148</v>
      </c>
      <c r="K1685" s="11">
        <v>1489517138</v>
      </c>
      <c r="L1685" s="17">
        <f t="shared" si="131"/>
        <v>42808.57335648148</v>
      </c>
      <c r="M1685" s="21">
        <f t="shared" si="132"/>
        <v>24</v>
      </c>
      <c r="N1685" s="11" t="b">
        <v>0</v>
      </c>
      <c r="O1685" s="11">
        <v>10</v>
      </c>
      <c r="P1685" s="11" t="b">
        <v>0</v>
      </c>
      <c r="Q1685" s="11" t="s">
        <v>8293</v>
      </c>
      <c r="R1685" s="18">
        <f t="shared" si="133"/>
        <v>0.21714285714285714</v>
      </c>
      <c r="S1685" s="19">
        <f t="shared" si="134"/>
        <v>76</v>
      </c>
      <c r="T1685" s="11" t="s">
        <v>8325</v>
      </c>
      <c r="U1685" s="11" t="s">
        <v>8347</v>
      </c>
    </row>
    <row r="1686" spans="1:21" ht="28.5" x14ac:dyDescent="0.45">
      <c r="A1686" s="11">
        <v>1684</v>
      </c>
      <c r="B1686" s="16" t="s">
        <v>1685</v>
      </c>
      <c r="C1686" s="16" t="s">
        <v>5794</v>
      </c>
      <c r="D1686" s="23">
        <v>8000</v>
      </c>
      <c r="E1686" s="23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7">
        <f t="shared" si="130"/>
        <v>42811.565289351849</v>
      </c>
      <c r="K1686" s="11">
        <v>1487360041</v>
      </c>
      <c r="L1686" s="17">
        <f t="shared" si="131"/>
        <v>42783.606956018521</v>
      </c>
      <c r="M1686" s="21">
        <f t="shared" si="132"/>
        <v>27.958333333328483</v>
      </c>
      <c r="N1686" s="11" t="b">
        <v>0</v>
      </c>
      <c r="O1686" s="11">
        <v>101</v>
      </c>
      <c r="P1686" s="11" t="b">
        <v>0</v>
      </c>
      <c r="Q1686" s="11" t="s">
        <v>8293</v>
      </c>
      <c r="R1686" s="18">
        <f t="shared" si="133"/>
        <v>1.0912500000000001</v>
      </c>
      <c r="S1686" s="19">
        <f t="shared" si="134"/>
        <v>86.43564356435644</v>
      </c>
      <c r="T1686" s="11" t="s">
        <v>8325</v>
      </c>
      <c r="U1686" s="11" t="s">
        <v>8347</v>
      </c>
    </row>
    <row r="1687" spans="1:21" ht="42.75" x14ac:dyDescent="0.45">
      <c r="A1687" s="11">
        <v>1685</v>
      </c>
      <c r="B1687" s="16" t="s">
        <v>1686</v>
      </c>
      <c r="C1687" s="16" t="s">
        <v>5795</v>
      </c>
      <c r="D1687" s="23">
        <v>350</v>
      </c>
      <c r="E1687" s="23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7">
        <f t="shared" si="130"/>
        <v>42818.0002662037</v>
      </c>
      <c r="K1687" s="11">
        <v>1487743223</v>
      </c>
      <c r="L1687" s="17">
        <f t="shared" si="131"/>
        <v>42788.041932870365</v>
      </c>
      <c r="M1687" s="21">
        <f t="shared" si="132"/>
        <v>29.958333333335759</v>
      </c>
      <c r="N1687" s="11" t="b">
        <v>0</v>
      </c>
      <c r="O1687" s="11">
        <v>15</v>
      </c>
      <c r="P1687" s="11" t="b">
        <v>0</v>
      </c>
      <c r="Q1687" s="11" t="s">
        <v>8293</v>
      </c>
      <c r="R1687" s="18">
        <f t="shared" si="133"/>
        <v>1.0285714285714285</v>
      </c>
      <c r="S1687" s="19">
        <f t="shared" si="134"/>
        <v>24</v>
      </c>
      <c r="T1687" s="11" t="s">
        <v>8325</v>
      </c>
      <c r="U1687" s="11" t="s">
        <v>8347</v>
      </c>
    </row>
    <row r="1688" spans="1:21" ht="42.75" x14ac:dyDescent="0.45">
      <c r="A1688" s="11">
        <v>1686</v>
      </c>
      <c r="B1688" s="16" t="s">
        <v>1687</v>
      </c>
      <c r="C1688" s="16" t="s">
        <v>5796</v>
      </c>
      <c r="D1688" s="23">
        <v>5000</v>
      </c>
      <c r="E1688" s="23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7">
        <f t="shared" si="130"/>
        <v>42852.593969907401</v>
      </c>
      <c r="K1688" s="11">
        <v>1488140119</v>
      </c>
      <c r="L1688" s="17">
        <f t="shared" si="131"/>
        <v>42792.635636574072</v>
      </c>
      <c r="M1688" s="21">
        <f t="shared" si="132"/>
        <v>59.958333333328483</v>
      </c>
      <c r="N1688" s="11" t="b">
        <v>0</v>
      </c>
      <c r="O1688" s="11">
        <v>1</v>
      </c>
      <c r="P1688" s="11" t="b">
        <v>0</v>
      </c>
      <c r="Q1688" s="11" t="s">
        <v>8293</v>
      </c>
      <c r="R1688" s="18">
        <f t="shared" si="133"/>
        <v>3.5999999999999999E-3</v>
      </c>
      <c r="S1688" s="19">
        <f t="shared" si="134"/>
        <v>18</v>
      </c>
      <c r="T1688" s="11" t="s">
        <v>8325</v>
      </c>
      <c r="U1688" s="11" t="s">
        <v>8347</v>
      </c>
    </row>
    <row r="1689" spans="1:21" ht="42.75" x14ac:dyDescent="0.45">
      <c r="A1689" s="11">
        <v>1687</v>
      </c>
      <c r="B1689" s="16" t="s">
        <v>1688</v>
      </c>
      <c r="C1689" s="16" t="s">
        <v>5797</v>
      </c>
      <c r="D1689" s="23">
        <v>10000</v>
      </c>
      <c r="E1689" s="23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7">
        <f t="shared" si="130"/>
        <v>42835.635416666664</v>
      </c>
      <c r="K1689" s="11">
        <v>1488935245</v>
      </c>
      <c r="L1689" s="17">
        <f t="shared" si="131"/>
        <v>42801.838483796295</v>
      </c>
      <c r="M1689" s="21">
        <f t="shared" si="132"/>
        <v>33.796932870369346</v>
      </c>
      <c r="N1689" s="11" t="b">
        <v>0</v>
      </c>
      <c r="O1689" s="11">
        <v>39</v>
      </c>
      <c r="P1689" s="11" t="b">
        <v>0</v>
      </c>
      <c r="Q1689" s="11" t="s">
        <v>8293</v>
      </c>
      <c r="R1689" s="18">
        <f t="shared" si="133"/>
        <v>0.3125</v>
      </c>
      <c r="S1689" s="19">
        <f t="shared" si="134"/>
        <v>80.128205128205124</v>
      </c>
      <c r="T1689" s="11" t="s">
        <v>8325</v>
      </c>
      <c r="U1689" s="11" t="s">
        <v>8347</v>
      </c>
    </row>
    <row r="1690" spans="1:21" ht="57" x14ac:dyDescent="0.45">
      <c r="A1690" s="11">
        <v>1688</v>
      </c>
      <c r="B1690" s="16" t="s">
        <v>1689</v>
      </c>
      <c r="C1690" s="16" t="s">
        <v>5798</v>
      </c>
      <c r="D1690" s="23">
        <v>4000</v>
      </c>
      <c r="E1690" s="23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7">
        <f t="shared" si="130"/>
        <v>42834.28465277778</v>
      </c>
      <c r="K1690" s="11">
        <v>1489150194</v>
      </c>
      <c r="L1690" s="17">
        <f t="shared" si="131"/>
        <v>42804.326319444437</v>
      </c>
      <c r="M1690" s="21">
        <f t="shared" si="132"/>
        <v>29.958333333343035</v>
      </c>
      <c r="N1690" s="11" t="b">
        <v>0</v>
      </c>
      <c r="O1690" s="11">
        <v>7</v>
      </c>
      <c r="P1690" s="11" t="b">
        <v>0</v>
      </c>
      <c r="Q1690" s="11" t="s">
        <v>8293</v>
      </c>
      <c r="R1690" s="18">
        <f t="shared" si="133"/>
        <v>0.443</v>
      </c>
      <c r="S1690" s="19">
        <f t="shared" si="134"/>
        <v>253.14285714285714</v>
      </c>
      <c r="T1690" s="11" t="s">
        <v>8325</v>
      </c>
      <c r="U1690" s="11" t="s">
        <v>8347</v>
      </c>
    </row>
    <row r="1691" spans="1:21" x14ac:dyDescent="0.45">
      <c r="A1691" s="11">
        <v>1689</v>
      </c>
      <c r="B1691" s="16" t="s">
        <v>1690</v>
      </c>
      <c r="C1691" s="16" t="s">
        <v>5799</v>
      </c>
      <c r="D1691" s="23">
        <v>2400</v>
      </c>
      <c r="E1691" s="23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7">
        <f t="shared" si="130"/>
        <v>42810.692476851851</v>
      </c>
      <c r="K1691" s="11">
        <v>1487111830</v>
      </c>
      <c r="L1691" s="17">
        <f t="shared" si="131"/>
        <v>42780.734143518515</v>
      </c>
      <c r="M1691" s="21">
        <f t="shared" si="132"/>
        <v>29.958333333335759</v>
      </c>
      <c r="N1691" s="11" t="b">
        <v>0</v>
      </c>
      <c r="O1691" s="11">
        <v>14</v>
      </c>
      <c r="P1691" s="11" t="b">
        <v>0</v>
      </c>
      <c r="Q1691" s="11" t="s">
        <v>8293</v>
      </c>
      <c r="R1691" s="18">
        <f t="shared" si="133"/>
        <v>1</v>
      </c>
      <c r="S1691" s="19">
        <f t="shared" si="134"/>
        <v>171.42857142857142</v>
      </c>
      <c r="T1691" s="11" t="s">
        <v>8325</v>
      </c>
      <c r="U1691" s="11" t="s">
        <v>8347</v>
      </c>
    </row>
    <row r="1692" spans="1:21" ht="42.75" x14ac:dyDescent="0.45">
      <c r="A1692" s="11">
        <v>1690</v>
      </c>
      <c r="B1692" s="16" t="s">
        <v>1691</v>
      </c>
      <c r="C1692" s="16" t="s">
        <v>5800</v>
      </c>
      <c r="D1692" s="23">
        <v>2500</v>
      </c>
      <c r="E1692" s="23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7">
        <f t="shared" si="130"/>
        <v>42831.181041666663</v>
      </c>
      <c r="K1692" s="11">
        <v>1488882042</v>
      </c>
      <c r="L1692" s="17">
        <f t="shared" si="131"/>
        <v>42801.222708333335</v>
      </c>
      <c r="M1692" s="21">
        <f t="shared" si="132"/>
        <v>29.958333333328483</v>
      </c>
      <c r="N1692" s="11" t="b">
        <v>0</v>
      </c>
      <c r="O1692" s="11">
        <v>11</v>
      </c>
      <c r="P1692" s="11" t="b">
        <v>0</v>
      </c>
      <c r="Q1692" s="11" t="s">
        <v>8293</v>
      </c>
      <c r="R1692" s="18">
        <f t="shared" si="133"/>
        <v>0.254</v>
      </c>
      <c r="S1692" s="19">
        <f t="shared" si="134"/>
        <v>57.727272727272727</v>
      </c>
      <c r="T1692" s="11" t="s">
        <v>8325</v>
      </c>
      <c r="U1692" s="11" t="s">
        <v>8347</v>
      </c>
    </row>
    <row r="1693" spans="1:21" ht="42.75" x14ac:dyDescent="0.45">
      <c r="A1693" s="11">
        <v>1691</v>
      </c>
      <c r="B1693" s="16" t="s">
        <v>1692</v>
      </c>
      <c r="C1693" s="16" t="s">
        <v>5801</v>
      </c>
      <c r="D1693" s="23">
        <v>30000</v>
      </c>
      <c r="E1693" s="23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7">
        <f t="shared" si="130"/>
        <v>42827.833333333336</v>
      </c>
      <c r="K1693" s="11">
        <v>1488387008</v>
      </c>
      <c r="L1693" s="17">
        <f t="shared" si="131"/>
        <v>42795.493148148147</v>
      </c>
      <c r="M1693" s="21">
        <f t="shared" si="132"/>
        <v>32.340185185188602</v>
      </c>
      <c r="N1693" s="11" t="b">
        <v>0</v>
      </c>
      <c r="O1693" s="11">
        <v>38</v>
      </c>
      <c r="P1693" s="11" t="b">
        <v>0</v>
      </c>
      <c r="Q1693" s="11" t="s">
        <v>8293</v>
      </c>
      <c r="R1693" s="18">
        <f t="shared" si="133"/>
        <v>0.33473333333333333</v>
      </c>
      <c r="S1693" s="19">
        <f t="shared" si="134"/>
        <v>264.26315789473682</v>
      </c>
      <c r="T1693" s="11" t="s">
        <v>8325</v>
      </c>
      <c r="U1693" s="11" t="s">
        <v>8347</v>
      </c>
    </row>
    <row r="1694" spans="1:21" ht="42.75" x14ac:dyDescent="0.45">
      <c r="A1694" s="11">
        <v>1692</v>
      </c>
      <c r="B1694" s="16" t="s">
        <v>1693</v>
      </c>
      <c r="C1694" s="16" t="s">
        <v>5802</v>
      </c>
      <c r="D1694" s="23">
        <v>5000</v>
      </c>
      <c r="E1694" s="23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7">
        <f t="shared" si="130"/>
        <v>42820.790972222218</v>
      </c>
      <c r="K1694" s="11">
        <v>1487734667</v>
      </c>
      <c r="L1694" s="17">
        <f t="shared" si="131"/>
        <v>42787.94290509259</v>
      </c>
      <c r="M1694" s="21">
        <f t="shared" si="132"/>
        <v>32.848067129627452</v>
      </c>
      <c r="N1694" s="11" t="b">
        <v>0</v>
      </c>
      <c r="O1694" s="11">
        <v>15</v>
      </c>
      <c r="P1694" s="11" t="b">
        <v>0</v>
      </c>
      <c r="Q1694" s="11" t="s">
        <v>8293</v>
      </c>
      <c r="R1694" s="18">
        <f t="shared" si="133"/>
        <v>0.47799999999999998</v>
      </c>
      <c r="S1694" s="19">
        <f t="shared" si="134"/>
        <v>159.33333333333334</v>
      </c>
      <c r="T1694" s="11" t="s">
        <v>8325</v>
      </c>
      <c r="U1694" s="11" t="s">
        <v>8347</v>
      </c>
    </row>
    <row r="1695" spans="1:21" ht="42.75" x14ac:dyDescent="0.45">
      <c r="A1695" s="11">
        <v>1693</v>
      </c>
      <c r="B1695" s="16" t="s">
        <v>1694</v>
      </c>
      <c r="C1695" s="16" t="s">
        <v>5803</v>
      </c>
      <c r="D1695" s="23">
        <v>3000</v>
      </c>
      <c r="E1695" s="23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7">
        <f t="shared" si="130"/>
        <v>42834.624999999993</v>
      </c>
      <c r="K1695" s="11">
        <v>1489097112</v>
      </c>
      <c r="L1695" s="17">
        <f t="shared" si="131"/>
        <v>42803.711944444447</v>
      </c>
      <c r="M1695" s="21">
        <f t="shared" si="132"/>
        <v>30.913055555545725</v>
      </c>
      <c r="N1695" s="11" t="b">
        <v>0</v>
      </c>
      <c r="O1695" s="11">
        <v>8</v>
      </c>
      <c r="P1695" s="11" t="b">
        <v>0</v>
      </c>
      <c r="Q1695" s="11" t="s">
        <v>8293</v>
      </c>
      <c r="R1695" s="18">
        <f t="shared" si="133"/>
        <v>9.3333333333333338E-2</v>
      </c>
      <c r="S1695" s="19">
        <f t="shared" si="134"/>
        <v>35</v>
      </c>
      <c r="T1695" s="11" t="s">
        <v>8325</v>
      </c>
      <c r="U1695" s="11" t="s">
        <v>8347</v>
      </c>
    </row>
    <row r="1696" spans="1:21" ht="42.75" x14ac:dyDescent="0.45">
      <c r="A1696" s="11">
        <v>1694</v>
      </c>
      <c r="B1696" s="16" t="s">
        <v>1695</v>
      </c>
      <c r="C1696" s="16" t="s">
        <v>5804</v>
      </c>
      <c r="D1696" s="23">
        <v>10000</v>
      </c>
      <c r="E1696" s="23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7">
        <f t="shared" si="130"/>
        <v>42820.98333333333</v>
      </c>
      <c r="K1696" s="11">
        <v>1488038674</v>
      </c>
      <c r="L1696" s="17">
        <f t="shared" si="131"/>
        <v>42791.461504629631</v>
      </c>
      <c r="M1696" s="21">
        <f t="shared" si="132"/>
        <v>29.521828703698702</v>
      </c>
      <c r="N1696" s="11" t="b">
        <v>0</v>
      </c>
      <c r="O1696" s="11">
        <v>1</v>
      </c>
      <c r="P1696" s="11" t="b">
        <v>0</v>
      </c>
      <c r="Q1696" s="11" t="s">
        <v>8293</v>
      </c>
      <c r="R1696" s="18">
        <f t="shared" si="133"/>
        <v>5.0000000000000001E-4</v>
      </c>
      <c r="S1696" s="19">
        <f t="shared" si="134"/>
        <v>5</v>
      </c>
      <c r="T1696" s="11" t="s">
        <v>8325</v>
      </c>
      <c r="U1696" s="11" t="s">
        <v>8347</v>
      </c>
    </row>
    <row r="1697" spans="1:21" ht="57" x14ac:dyDescent="0.45">
      <c r="A1697" s="11">
        <v>1695</v>
      </c>
      <c r="B1697" s="16" t="s">
        <v>1696</v>
      </c>
      <c r="C1697" s="16" t="s">
        <v>5805</v>
      </c>
      <c r="D1697" s="23">
        <v>12000</v>
      </c>
      <c r="E1697" s="23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7">
        <f t="shared" si="130"/>
        <v>42834.833333333336</v>
      </c>
      <c r="K1697" s="11">
        <v>1488847514</v>
      </c>
      <c r="L1697" s="17">
        <f t="shared" si="131"/>
        <v>42800.823078703703</v>
      </c>
      <c r="M1697" s="21">
        <f t="shared" si="132"/>
        <v>34.010254629632982</v>
      </c>
      <c r="N1697" s="11" t="b">
        <v>0</v>
      </c>
      <c r="O1697" s="11">
        <v>23</v>
      </c>
      <c r="P1697" s="11" t="b">
        <v>0</v>
      </c>
      <c r="Q1697" s="11" t="s">
        <v>8293</v>
      </c>
      <c r="R1697" s="18">
        <f t="shared" si="133"/>
        <v>0.11708333333333333</v>
      </c>
      <c r="S1697" s="19">
        <f t="shared" si="134"/>
        <v>61.086956521739133</v>
      </c>
      <c r="T1697" s="11" t="s">
        <v>8325</v>
      </c>
      <c r="U1697" s="11" t="s">
        <v>8347</v>
      </c>
    </row>
    <row r="1698" spans="1:21" ht="42.75" x14ac:dyDescent="0.45">
      <c r="A1698" s="11">
        <v>1696</v>
      </c>
      <c r="B1698" s="16" t="s">
        <v>1697</v>
      </c>
      <c r="C1698" s="16" t="s">
        <v>5806</v>
      </c>
      <c r="D1698" s="23">
        <v>300000</v>
      </c>
      <c r="E1698" s="23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7">
        <f t="shared" si="130"/>
        <v>42825.819571759253</v>
      </c>
      <c r="K1698" s="11">
        <v>1488418811</v>
      </c>
      <c r="L1698" s="17">
        <f t="shared" si="131"/>
        <v>42795.861238425925</v>
      </c>
      <c r="M1698" s="21">
        <f t="shared" si="132"/>
        <v>29.958333333328483</v>
      </c>
      <c r="N1698" s="11" t="b">
        <v>0</v>
      </c>
      <c r="O1698" s="11">
        <v>0</v>
      </c>
      <c r="P1698" s="11" t="b">
        <v>0</v>
      </c>
      <c r="Q1698" s="11" t="s">
        <v>8293</v>
      </c>
      <c r="R1698" s="18">
        <f t="shared" si="133"/>
        <v>0</v>
      </c>
      <c r="S1698" s="19" t="e">
        <f t="shared" si="134"/>
        <v>#DIV/0!</v>
      </c>
      <c r="T1698" s="11" t="s">
        <v>8325</v>
      </c>
      <c r="U1698" s="11" t="s">
        <v>8347</v>
      </c>
    </row>
    <row r="1699" spans="1:21" ht="42.75" x14ac:dyDescent="0.45">
      <c r="A1699" s="11">
        <v>1697</v>
      </c>
      <c r="B1699" s="16" t="s">
        <v>1698</v>
      </c>
      <c r="C1699" s="16" t="s">
        <v>5807</v>
      </c>
      <c r="D1699" s="23">
        <v>12500</v>
      </c>
      <c r="E1699" s="23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7">
        <f t="shared" si="130"/>
        <v>42834.782962962963</v>
      </c>
      <c r="K1699" s="11">
        <v>1489193248</v>
      </c>
      <c r="L1699" s="17">
        <f t="shared" si="131"/>
        <v>42804.824629629627</v>
      </c>
      <c r="M1699" s="21">
        <f t="shared" si="132"/>
        <v>29.958333333335759</v>
      </c>
      <c r="N1699" s="11" t="b">
        <v>0</v>
      </c>
      <c r="O1699" s="11">
        <v>22</v>
      </c>
      <c r="P1699" s="11" t="b">
        <v>0</v>
      </c>
      <c r="Q1699" s="11" t="s">
        <v>8293</v>
      </c>
      <c r="R1699" s="18">
        <f t="shared" si="133"/>
        <v>0.20208000000000001</v>
      </c>
      <c r="S1699" s="19">
        <f t="shared" si="134"/>
        <v>114.81818181818181</v>
      </c>
      <c r="T1699" s="11" t="s">
        <v>8325</v>
      </c>
      <c r="U1699" s="11" t="s">
        <v>8347</v>
      </c>
    </row>
    <row r="1700" spans="1:21" ht="71.25" x14ac:dyDescent="0.45">
      <c r="A1700" s="11">
        <v>1698</v>
      </c>
      <c r="B1700" s="16" t="s">
        <v>1699</v>
      </c>
      <c r="C1700" s="16" t="s">
        <v>5808</v>
      </c>
      <c r="D1700" s="23">
        <v>125000</v>
      </c>
      <c r="E1700" s="23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7">
        <f t="shared" si="130"/>
        <v>42819.939583333333</v>
      </c>
      <c r="K1700" s="11">
        <v>1488430760</v>
      </c>
      <c r="L1700" s="17">
        <f t="shared" si="131"/>
        <v>42795.999537037038</v>
      </c>
      <c r="M1700" s="21">
        <f t="shared" si="132"/>
        <v>23.940046296294895</v>
      </c>
      <c r="N1700" s="11" t="b">
        <v>0</v>
      </c>
      <c r="O1700" s="11">
        <v>0</v>
      </c>
      <c r="P1700" s="11" t="b">
        <v>0</v>
      </c>
      <c r="Q1700" s="11" t="s">
        <v>8293</v>
      </c>
      <c r="R1700" s="18">
        <f t="shared" si="133"/>
        <v>0</v>
      </c>
      <c r="S1700" s="19" t="e">
        <f t="shared" si="134"/>
        <v>#DIV/0!</v>
      </c>
      <c r="T1700" s="11" t="s">
        <v>8325</v>
      </c>
      <c r="U1700" s="11" t="s">
        <v>8347</v>
      </c>
    </row>
    <row r="1701" spans="1:21" ht="42.75" x14ac:dyDescent="0.45">
      <c r="A1701" s="11">
        <v>1699</v>
      </c>
      <c r="B1701" s="16" t="s">
        <v>1700</v>
      </c>
      <c r="C1701" s="16" t="s">
        <v>5809</v>
      </c>
      <c r="D1701" s="23">
        <v>5105</v>
      </c>
      <c r="E1701" s="23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7">
        <f t="shared" si="130"/>
        <v>42836.655613425923</v>
      </c>
      <c r="K1701" s="11">
        <v>1489351445</v>
      </c>
      <c r="L1701" s="17">
        <f t="shared" si="131"/>
        <v>42806.655613425923</v>
      </c>
      <c r="M1701" s="21">
        <f t="shared" si="132"/>
        <v>30</v>
      </c>
      <c r="N1701" s="11" t="b">
        <v>0</v>
      </c>
      <c r="O1701" s="11">
        <v>4</v>
      </c>
      <c r="P1701" s="11" t="b">
        <v>0</v>
      </c>
      <c r="Q1701" s="11" t="s">
        <v>8293</v>
      </c>
      <c r="R1701" s="18">
        <f t="shared" si="133"/>
        <v>4.2311459353574929E-2</v>
      </c>
      <c r="S1701" s="19">
        <f t="shared" si="134"/>
        <v>54</v>
      </c>
      <c r="T1701" s="11" t="s">
        <v>8325</v>
      </c>
      <c r="U1701" s="11" t="s">
        <v>8347</v>
      </c>
    </row>
    <row r="1702" spans="1:21" ht="42.75" x14ac:dyDescent="0.45">
      <c r="A1702" s="11">
        <v>1700</v>
      </c>
      <c r="B1702" s="16" t="s">
        <v>1701</v>
      </c>
      <c r="C1702" s="16" t="s">
        <v>5810</v>
      </c>
      <c r="D1702" s="23">
        <v>20000</v>
      </c>
      <c r="E1702" s="23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7">
        <f t="shared" si="130"/>
        <v>42825.958333333336</v>
      </c>
      <c r="K1702" s="11">
        <v>1488418990</v>
      </c>
      <c r="L1702" s="17">
        <f t="shared" si="131"/>
        <v>42795.863310185181</v>
      </c>
      <c r="M1702" s="21">
        <f t="shared" si="132"/>
        <v>30.095023148154723</v>
      </c>
      <c r="N1702" s="11" t="b">
        <v>0</v>
      </c>
      <c r="O1702" s="11">
        <v>79</v>
      </c>
      <c r="P1702" s="11" t="b">
        <v>0</v>
      </c>
      <c r="Q1702" s="11" t="s">
        <v>8293</v>
      </c>
      <c r="R1702" s="18">
        <f t="shared" si="133"/>
        <v>0.2606</v>
      </c>
      <c r="S1702" s="19">
        <f t="shared" si="134"/>
        <v>65.974683544303801</v>
      </c>
      <c r="T1702" s="11" t="s">
        <v>8325</v>
      </c>
      <c r="U1702" s="11" t="s">
        <v>8347</v>
      </c>
    </row>
    <row r="1703" spans="1:21" ht="42.75" x14ac:dyDescent="0.45">
      <c r="A1703" s="11">
        <v>1701</v>
      </c>
      <c r="B1703" s="16" t="s">
        <v>1702</v>
      </c>
      <c r="C1703" s="16" t="s">
        <v>5811</v>
      </c>
      <c r="D1703" s="23">
        <v>5050</v>
      </c>
      <c r="E1703" s="23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7">
        <f t="shared" si="130"/>
        <v>42019.456076388888</v>
      </c>
      <c r="K1703" s="11">
        <v>1418745405</v>
      </c>
      <c r="L1703" s="17">
        <f t="shared" si="131"/>
        <v>41989.456076388888</v>
      </c>
      <c r="M1703" s="21">
        <f t="shared" si="132"/>
        <v>30</v>
      </c>
      <c r="N1703" s="11" t="b">
        <v>0</v>
      </c>
      <c r="O1703" s="11">
        <v>2</v>
      </c>
      <c r="P1703" s="11" t="b">
        <v>0</v>
      </c>
      <c r="Q1703" s="11" t="s">
        <v>8293</v>
      </c>
      <c r="R1703" s="18">
        <f t="shared" si="133"/>
        <v>1.9801980198019802E-3</v>
      </c>
      <c r="S1703" s="19">
        <f t="shared" si="134"/>
        <v>5</v>
      </c>
      <c r="T1703" s="11" t="s">
        <v>8325</v>
      </c>
      <c r="U1703" s="11" t="s">
        <v>8347</v>
      </c>
    </row>
    <row r="1704" spans="1:21" x14ac:dyDescent="0.45">
      <c r="A1704" s="11">
        <v>1702</v>
      </c>
      <c r="B1704" s="16" t="s">
        <v>1703</v>
      </c>
      <c r="C1704" s="16" t="s">
        <v>5812</v>
      </c>
      <c r="D1704" s="23">
        <v>16500</v>
      </c>
      <c r="E1704" s="23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7">
        <f t="shared" si="130"/>
        <v>42093.619791666664</v>
      </c>
      <c r="K1704" s="11">
        <v>1425156750</v>
      </c>
      <c r="L1704" s="17">
        <f t="shared" si="131"/>
        <v>42063.661458333336</v>
      </c>
      <c r="M1704" s="21">
        <f t="shared" si="132"/>
        <v>29.958333333328483</v>
      </c>
      <c r="N1704" s="11" t="b">
        <v>0</v>
      </c>
      <c r="O1704" s="11">
        <v>1</v>
      </c>
      <c r="P1704" s="11" t="b">
        <v>0</v>
      </c>
      <c r="Q1704" s="11" t="s">
        <v>8293</v>
      </c>
      <c r="R1704" s="18">
        <f t="shared" si="133"/>
        <v>6.0606060606060605E-5</v>
      </c>
      <c r="S1704" s="19">
        <f t="shared" si="134"/>
        <v>1</v>
      </c>
      <c r="T1704" s="11" t="s">
        <v>8325</v>
      </c>
      <c r="U1704" s="11" t="s">
        <v>8347</v>
      </c>
    </row>
    <row r="1705" spans="1:21" ht="42.75" x14ac:dyDescent="0.45">
      <c r="A1705" s="11">
        <v>1703</v>
      </c>
      <c r="B1705" s="16" t="s">
        <v>1704</v>
      </c>
      <c r="C1705" s="16" t="s">
        <v>5813</v>
      </c>
      <c r="D1705" s="23">
        <v>5000</v>
      </c>
      <c r="E1705" s="23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7">
        <f t="shared" si="130"/>
        <v>42247.073344907403</v>
      </c>
      <c r="K1705" s="11">
        <v>1435819537</v>
      </c>
      <c r="L1705" s="17">
        <f t="shared" si="131"/>
        <v>42187.073344907403</v>
      </c>
      <c r="M1705" s="21">
        <f t="shared" si="132"/>
        <v>60</v>
      </c>
      <c r="N1705" s="11" t="b">
        <v>0</v>
      </c>
      <c r="O1705" s="11">
        <v>2</v>
      </c>
      <c r="P1705" s="11" t="b">
        <v>0</v>
      </c>
      <c r="Q1705" s="11" t="s">
        <v>8293</v>
      </c>
      <c r="R1705" s="18">
        <f t="shared" si="133"/>
        <v>1.0200000000000001E-2</v>
      </c>
      <c r="S1705" s="19">
        <f t="shared" si="134"/>
        <v>25.5</v>
      </c>
      <c r="T1705" s="11" t="s">
        <v>8325</v>
      </c>
      <c r="U1705" s="11" t="s">
        <v>8347</v>
      </c>
    </row>
    <row r="1706" spans="1:21" ht="28.5" x14ac:dyDescent="0.45">
      <c r="A1706" s="11">
        <v>1704</v>
      </c>
      <c r="B1706" s="16" t="s">
        <v>1705</v>
      </c>
      <c r="C1706" s="16" t="s">
        <v>5814</v>
      </c>
      <c r="D1706" s="23">
        <v>2000</v>
      </c>
      <c r="E1706" s="23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7">
        <f t="shared" si="130"/>
        <v>42050.931400462963</v>
      </c>
      <c r="K1706" s="11">
        <v>1421464873</v>
      </c>
      <c r="L1706" s="17">
        <f t="shared" si="131"/>
        <v>42020.931400462963</v>
      </c>
      <c r="M1706" s="21">
        <f t="shared" si="132"/>
        <v>30</v>
      </c>
      <c r="N1706" s="11" t="b">
        <v>0</v>
      </c>
      <c r="O1706" s="11">
        <v>11</v>
      </c>
      <c r="P1706" s="11" t="b">
        <v>0</v>
      </c>
      <c r="Q1706" s="11" t="s">
        <v>8293</v>
      </c>
      <c r="R1706" s="18">
        <f t="shared" si="133"/>
        <v>0.65100000000000002</v>
      </c>
      <c r="S1706" s="19">
        <f t="shared" si="134"/>
        <v>118.36363636363636</v>
      </c>
      <c r="T1706" s="11" t="s">
        <v>8325</v>
      </c>
      <c r="U1706" s="11" t="s">
        <v>8347</v>
      </c>
    </row>
    <row r="1707" spans="1:21" ht="42.75" x14ac:dyDescent="0.45">
      <c r="A1707" s="11">
        <v>1705</v>
      </c>
      <c r="B1707" s="16" t="s">
        <v>1706</v>
      </c>
      <c r="C1707" s="16" t="s">
        <v>5815</v>
      </c>
      <c r="D1707" s="23">
        <v>2000</v>
      </c>
      <c r="E1707" s="23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7">
        <f t="shared" si="130"/>
        <v>42256.458333333336</v>
      </c>
      <c r="K1707" s="11">
        <v>1440807846</v>
      </c>
      <c r="L1707" s="17">
        <f t="shared" si="131"/>
        <v>42244.808402777773</v>
      </c>
      <c r="M1707" s="21">
        <f t="shared" si="132"/>
        <v>11.649930555562605</v>
      </c>
      <c r="N1707" s="11" t="b">
        <v>0</v>
      </c>
      <c r="O1707" s="11">
        <v>0</v>
      </c>
      <c r="P1707" s="11" t="b">
        <v>0</v>
      </c>
      <c r="Q1707" s="11" t="s">
        <v>8293</v>
      </c>
      <c r="R1707" s="18">
        <f t="shared" si="133"/>
        <v>0</v>
      </c>
      <c r="S1707" s="19" t="e">
        <f t="shared" si="134"/>
        <v>#DIV/0!</v>
      </c>
      <c r="T1707" s="11" t="s">
        <v>8325</v>
      </c>
      <c r="U1707" s="11" t="s">
        <v>8347</v>
      </c>
    </row>
    <row r="1708" spans="1:21" ht="42.75" x14ac:dyDescent="0.45">
      <c r="A1708" s="11">
        <v>1706</v>
      </c>
      <c r="B1708" s="16" t="s">
        <v>1707</v>
      </c>
      <c r="C1708" s="16" t="s">
        <v>5816</v>
      </c>
      <c r="D1708" s="23">
        <v>5500</v>
      </c>
      <c r="E1708" s="23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7">
        <f t="shared" si="130"/>
        <v>42239.098055555551</v>
      </c>
      <c r="K1708" s="11">
        <v>1435130472</v>
      </c>
      <c r="L1708" s="17">
        <f t="shared" si="131"/>
        <v>42179.098055555551</v>
      </c>
      <c r="M1708" s="21">
        <f t="shared" si="132"/>
        <v>60</v>
      </c>
      <c r="N1708" s="11" t="b">
        <v>0</v>
      </c>
      <c r="O1708" s="11">
        <v>0</v>
      </c>
      <c r="P1708" s="11" t="b">
        <v>0</v>
      </c>
      <c r="Q1708" s="11" t="s">
        <v>8293</v>
      </c>
      <c r="R1708" s="18">
        <f t="shared" si="133"/>
        <v>0</v>
      </c>
      <c r="S1708" s="19" t="e">
        <f t="shared" si="134"/>
        <v>#DIV/0!</v>
      </c>
      <c r="T1708" s="11" t="s">
        <v>8325</v>
      </c>
      <c r="U1708" s="11" t="s">
        <v>8347</v>
      </c>
    </row>
    <row r="1709" spans="1:21" ht="42.75" x14ac:dyDescent="0.45">
      <c r="A1709" s="11">
        <v>1707</v>
      </c>
      <c r="B1709" s="16" t="s">
        <v>1708</v>
      </c>
      <c r="C1709" s="16" t="s">
        <v>5817</v>
      </c>
      <c r="D1709" s="23">
        <v>5000</v>
      </c>
      <c r="E1709" s="23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7">
        <f t="shared" si="130"/>
        <v>42457.471006944441</v>
      </c>
      <c r="K1709" s="11">
        <v>1456593495</v>
      </c>
      <c r="L1709" s="17">
        <f t="shared" si="131"/>
        <v>42427.512673611105</v>
      </c>
      <c r="M1709" s="21">
        <f t="shared" si="132"/>
        <v>29.958333333335759</v>
      </c>
      <c r="N1709" s="11" t="b">
        <v>0</v>
      </c>
      <c r="O1709" s="11">
        <v>9</v>
      </c>
      <c r="P1709" s="11" t="b">
        <v>0</v>
      </c>
      <c r="Q1709" s="11" t="s">
        <v>8293</v>
      </c>
      <c r="R1709" s="18">
        <f t="shared" si="133"/>
        <v>9.74E-2</v>
      </c>
      <c r="S1709" s="19">
        <f t="shared" si="134"/>
        <v>54.111111111111114</v>
      </c>
      <c r="T1709" s="11" t="s">
        <v>8325</v>
      </c>
      <c r="U1709" s="11" t="s">
        <v>8347</v>
      </c>
    </row>
    <row r="1710" spans="1:21" ht="42.75" x14ac:dyDescent="0.45">
      <c r="A1710" s="11">
        <v>1708</v>
      </c>
      <c r="B1710" s="16" t="s">
        <v>1709</v>
      </c>
      <c r="C1710" s="16" t="s">
        <v>5818</v>
      </c>
      <c r="D1710" s="23">
        <v>7000</v>
      </c>
      <c r="E1710" s="23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7">
        <f t="shared" si="130"/>
        <v>42491.658634259256</v>
      </c>
      <c r="K1710" s="11">
        <v>1458679706</v>
      </c>
      <c r="L1710" s="17">
        <f t="shared" si="131"/>
        <v>42451.658634259256</v>
      </c>
      <c r="M1710" s="21">
        <f t="shared" si="132"/>
        <v>40</v>
      </c>
      <c r="N1710" s="11" t="b">
        <v>0</v>
      </c>
      <c r="O1710" s="11">
        <v>0</v>
      </c>
      <c r="P1710" s="11" t="b">
        <v>0</v>
      </c>
      <c r="Q1710" s="11" t="s">
        <v>8293</v>
      </c>
      <c r="R1710" s="18">
        <f t="shared" si="133"/>
        <v>0</v>
      </c>
      <c r="S1710" s="19" t="e">
        <f t="shared" si="134"/>
        <v>#DIV/0!</v>
      </c>
      <c r="T1710" s="11" t="s">
        <v>8325</v>
      </c>
      <c r="U1710" s="11" t="s">
        <v>8347</v>
      </c>
    </row>
    <row r="1711" spans="1:21" ht="42.75" x14ac:dyDescent="0.45">
      <c r="A1711" s="11">
        <v>1709</v>
      </c>
      <c r="B1711" s="16" t="s">
        <v>1710</v>
      </c>
      <c r="C1711" s="16" t="s">
        <v>5819</v>
      </c>
      <c r="D1711" s="23">
        <v>1750</v>
      </c>
      <c r="E1711" s="23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7">
        <f t="shared" si="130"/>
        <v>41882.610416666663</v>
      </c>
      <c r="K1711" s="11">
        <v>1405949514</v>
      </c>
      <c r="L1711" s="17">
        <f t="shared" si="131"/>
        <v>41841.355486111112</v>
      </c>
      <c r="M1711" s="21">
        <f t="shared" si="132"/>
        <v>41.254930555551255</v>
      </c>
      <c r="N1711" s="11" t="b">
        <v>0</v>
      </c>
      <c r="O1711" s="11">
        <v>4</v>
      </c>
      <c r="P1711" s="11" t="b">
        <v>0</v>
      </c>
      <c r="Q1711" s="11" t="s">
        <v>8293</v>
      </c>
      <c r="R1711" s="18">
        <f t="shared" si="133"/>
        <v>4.8571428571428571E-2</v>
      </c>
      <c r="S1711" s="19">
        <f t="shared" si="134"/>
        <v>21.25</v>
      </c>
      <c r="T1711" s="11" t="s">
        <v>8325</v>
      </c>
      <c r="U1711" s="11" t="s">
        <v>8347</v>
      </c>
    </row>
    <row r="1712" spans="1:21" ht="28.5" x14ac:dyDescent="0.45">
      <c r="A1712" s="11">
        <v>1710</v>
      </c>
      <c r="B1712" s="16" t="s">
        <v>1711</v>
      </c>
      <c r="C1712" s="16" t="s">
        <v>5820</v>
      </c>
      <c r="D1712" s="23">
        <v>5000</v>
      </c>
      <c r="E1712" s="23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7">
        <f t="shared" si="130"/>
        <v>42387.333333333336</v>
      </c>
      <c r="K1712" s="11">
        <v>1449151888</v>
      </c>
      <c r="L1712" s="17">
        <f t="shared" si="131"/>
        <v>42341.382962962962</v>
      </c>
      <c r="M1712" s="21">
        <f t="shared" si="132"/>
        <v>45.950370370374003</v>
      </c>
      <c r="N1712" s="11" t="b">
        <v>0</v>
      </c>
      <c r="O1712" s="11">
        <v>1</v>
      </c>
      <c r="P1712" s="11" t="b">
        <v>0</v>
      </c>
      <c r="Q1712" s="11" t="s">
        <v>8293</v>
      </c>
      <c r="R1712" s="18">
        <f t="shared" si="133"/>
        <v>6.7999999999999996E-3</v>
      </c>
      <c r="S1712" s="19">
        <f t="shared" si="134"/>
        <v>34</v>
      </c>
      <c r="T1712" s="11" t="s">
        <v>8325</v>
      </c>
      <c r="U1712" s="11" t="s">
        <v>8347</v>
      </c>
    </row>
    <row r="1713" spans="1:21" ht="42.75" x14ac:dyDescent="0.45">
      <c r="A1713" s="11">
        <v>1711</v>
      </c>
      <c r="B1713" s="16" t="s">
        <v>1712</v>
      </c>
      <c r="C1713" s="16" t="s">
        <v>5821</v>
      </c>
      <c r="D1713" s="23">
        <v>10000</v>
      </c>
      <c r="E1713" s="23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7">
        <f t="shared" si="130"/>
        <v>41883.437893518516</v>
      </c>
      <c r="K1713" s="11">
        <v>1406907034</v>
      </c>
      <c r="L1713" s="17">
        <f t="shared" si="131"/>
        <v>41852.437893518516</v>
      </c>
      <c r="M1713" s="21">
        <f t="shared" si="132"/>
        <v>31</v>
      </c>
      <c r="N1713" s="11" t="b">
        <v>0</v>
      </c>
      <c r="O1713" s="11">
        <v>2</v>
      </c>
      <c r="P1713" s="11" t="b">
        <v>0</v>
      </c>
      <c r="Q1713" s="11" t="s">
        <v>8293</v>
      </c>
      <c r="R1713" s="18">
        <f t="shared" si="133"/>
        <v>0.105</v>
      </c>
      <c r="S1713" s="19">
        <f t="shared" si="134"/>
        <v>525</v>
      </c>
      <c r="T1713" s="11" t="s">
        <v>8325</v>
      </c>
      <c r="U1713" s="11" t="s">
        <v>8347</v>
      </c>
    </row>
    <row r="1714" spans="1:21" ht="42.75" x14ac:dyDescent="0.45">
      <c r="A1714" s="11">
        <v>1712</v>
      </c>
      <c r="B1714" s="16" t="s">
        <v>1713</v>
      </c>
      <c r="C1714" s="16" t="s">
        <v>5822</v>
      </c>
      <c r="D1714" s="23">
        <v>5000</v>
      </c>
      <c r="E1714" s="23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7">
        <f t="shared" si="130"/>
        <v>42185.705474537033</v>
      </c>
      <c r="K1714" s="11">
        <v>1430517353</v>
      </c>
      <c r="L1714" s="17">
        <f t="shared" si="131"/>
        <v>42125.705474537033</v>
      </c>
      <c r="M1714" s="21">
        <f t="shared" si="132"/>
        <v>60</v>
      </c>
      <c r="N1714" s="11" t="b">
        <v>0</v>
      </c>
      <c r="O1714" s="11">
        <v>0</v>
      </c>
      <c r="P1714" s="11" t="b">
        <v>0</v>
      </c>
      <c r="Q1714" s="11" t="s">
        <v>8293</v>
      </c>
      <c r="R1714" s="18">
        <f t="shared" si="133"/>
        <v>0</v>
      </c>
      <c r="S1714" s="19" t="e">
        <f t="shared" si="134"/>
        <v>#DIV/0!</v>
      </c>
      <c r="T1714" s="11" t="s">
        <v>8325</v>
      </c>
      <c r="U1714" s="11" t="s">
        <v>8347</v>
      </c>
    </row>
    <row r="1715" spans="1:21" ht="57" x14ac:dyDescent="0.45">
      <c r="A1715" s="11">
        <v>1713</v>
      </c>
      <c r="B1715" s="16" t="s">
        <v>1714</v>
      </c>
      <c r="C1715" s="16" t="s">
        <v>5823</v>
      </c>
      <c r="D1715" s="23">
        <v>3000</v>
      </c>
      <c r="E1715" s="23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7">
        <f t="shared" si="130"/>
        <v>41917.592731481483</v>
      </c>
      <c r="K1715" s="11">
        <v>1409944412</v>
      </c>
      <c r="L1715" s="17">
        <f t="shared" si="131"/>
        <v>41887.592731481483</v>
      </c>
      <c r="M1715" s="21">
        <f t="shared" si="132"/>
        <v>30</v>
      </c>
      <c r="N1715" s="11" t="b">
        <v>0</v>
      </c>
      <c r="O1715" s="11">
        <v>1</v>
      </c>
      <c r="P1715" s="11" t="b">
        <v>0</v>
      </c>
      <c r="Q1715" s="11" t="s">
        <v>8293</v>
      </c>
      <c r="R1715" s="18">
        <f t="shared" si="133"/>
        <v>1.6666666666666666E-2</v>
      </c>
      <c r="S1715" s="19">
        <f t="shared" si="134"/>
        <v>50</v>
      </c>
      <c r="T1715" s="11" t="s">
        <v>8325</v>
      </c>
      <c r="U1715" s="11" t="s">
        <v>8347</v>
      </c>
    </row>
    <row r="1716" spans="1:21" ht="42.75" x14ac:dyDescent="0.45">
      <c r="A1716" s="11">
        <v>1714</v>
      </c>
      <c r="B1716" s="16" t="s">
        <v>1715</v>
      </c>
      <c r="C1716" s="16" t="s">
        <v>5824</v>
      </c>
      <c r="D1716" s="23">
        <v>25000</v>
      </c>
      <c r="E1716" s="23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7">
        <f t="shared" si="130"/>
        <v>42125.710196759253</v>
      </c>
      <c r="K1716" s="11">
        <v>1427925761</v>
      </c>
      <c r="L1716" s="17">
        <f t="shared" si="131"/>
        <v>42095.710196759253</v>
      </c>
      <c r="M1716" s="21">
        <f t="shared" si="132"/>
        <v>30</v>
      </c>
      <c r="N1716" s="11" t="b">
        <v>0</v>
      </c>
      <c r="O1716" s="11">
        <v>17</v>
      </c>
      <c r="P1716" s="11" t="b">
        <v>0</v>
      </c>
      <c r="Q1716" s="11" t="s">
        <v>8293</v>
      </c>
      <c r="R1716" s="18">
        <f t="shared" si="133"/>
        <v>7.868E-2</v>
      </c>
      <c r="S1716" s="19">
        <f t="shared" si="134"/>
        <v>115.70588235294117</v>
      </c>
      <c r="T1716" s="11" t="s">
        <v>8325</v>
      </c>
      <c r="U1716" s="11" t="s">
        <v>8347</v>
      </c>
    </row>
    <row r="1717" spans="1:21" ht="42.75" x14ac:dyDescent="0.45">
      <c r="A1717" s="11">
        <v>1715</v>
      </c>
      <c r="B1717" s="16" t="s">
        <v>1716</v>
      </c>
      <c r="C1717" s="16" t="s">
        <v>5825</v>
      </c>
      <c r="D1717" s="23">
        <v>5000</v>
      </c>
      <c r="E1717" s="23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7">
        <f t="shared" si="130"/>
        <v>42093.931944444441</v>
      </c>
      <c r="K1717" s="11">
        <v>1425186785</v>
      </c>
      <c r="L1717" s="17">
        <f t="shared" si="131"/>
        <v>42064.009085648147</v>
      </c>
      <c r="M1717" s="21">
        <f t="shared" si="132"/>
        <v>29.92285879629344</v>
      </c>
      <c r="N1717" s="11" t="b">
        <v>0</v>
      </c>
      <c r="O1717" s="11">
        <v>2</v>
      </c>
      <c r="P1717" s="11" t="b">
        <v>0</v>
      </c>
      <c r="Q1717" s="11" t="s">
        <v>8293</v>
      </c>
      <c r="R1717" s="18">
        <f t="shared" si="133"/>
        <v>2.2000000000000001E-3</v>
      </c>
      <c r="S1717" s="19">
        <f t="shared" si="134"/>
        <v>5.5</v>
      </c>
      <c r="T1717" s="11" t="s">
        <v>8325</v>
      </c>
      <c r="U1717" s="11" t="s">
        <v>8347</v>
      </c>
    </row>
    <row r="1718" spans="1:21" ht="42.75" x14ac:dyDescent="0.45">
      <c r="A1718" s="11">
        <v>1716</v>
      </c>
      <c r="B1718" s="16" t="s">
        <v>1717</v>
      </c>
      <c r="C1718" s="16" t="s">
        <v>5826</v>
      </c>
      <c r="D1718" s="23">
        <v>2000</v>
      </c>
      <c r="E1718" s="23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7">
        <f t="shared" si="130"/>
        <v>42713.410868055558</v>
      </c>
      <c r="K1718" s="11">
        <v>1477835499</v>
      </c>
      <c r="L1718" s="17">
        <f t="shared" si="131"/>
        <v>42673.369201388887</v>
      </c>
      <c r="M1718" s="21">
        <f t="shared" si="132"/>
        <v>40.041666666671517</v>
      </c>
      <c r="N1718" s="11" t="b">
        <v>0</v>
      </c>
      <c r="O1718" s="11">
        <v>3</v>
      </c>
      <c r="P1718" s="11" t="b">
        <v>0</v>
      </c>
      <c r="Q1718" s="11" t="s">
        <v>8293</v>
      </c>
      <c r="R1718" s="18">
        <f t="shared" si="133"/>
        <v>7.4999999999999997E-2</v>
      </c>
      <c r="S1718" s="19">
        <f t="shared" si="134"/>
        <v>50</v>
      </c>
      <c r="T1718" s="11" t="s">
        <v>8325</v>
      </c>
      <c r="U1718" s="11" t="s">
        <v>8347</v>
      </c>
    </row>
    <row r="1719" spans="1:21" ht="42.75" x14ac:dyDescent="0.45">
      <c r="A1719" s="11">
        <v>1717</v>
      </c>
      <c r="B1719" s="16" t="s">
        <v>1718</v>
      </c>
      <c r="C1719" s="16" t="s">
        <v>5827</v>
      </c>
      <c r="D1719" s="23">
        <v>3265</v>
      </c>
      <c r="E1719" s="23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7">
        <f t="shared" si="130"/>
        <v>42480.958333333336</v>
      </c>
      <c r="K1719" s="11">
        <v>1459467238</v>
      </c>
      <c r="L1719" s="17">
        <f t="shared" si="131"/>
        <v>42460.773587962962</v>
      </c>
      <c r="M1719" s="21">
        <f t="shared" si="132"/>
        <v>20.184745370374003</v>
      </c>
      <c r="N1719" s="11" t="b">
        <v>0</v>
      </c>
      <c r="O1719" s="11">
        <v>41</v>
      </c>
      <c r="P1719" s="11" t="b">
        <v>0</v>
      </c>
      <c r="Q1719" s="11" t="s">
        <v>8293</v>
      </c>
      <c r="R1719" s="18">
        <f t="shared" si="133"/>
        <v>0.42725880551301687</v>
      </c>
      <c r="S1719" s="19">
        <f t="shared" si="134"/>
        <v>34.024390243902438</v>
      </c>
      <c r="T1719" s="11" t="s">
        <v>8325</v>
      </c>
      <c r="U1719" s="11" t="s">
        <v>8347</v>
      </c>
    </row>
    <row r="1720" spans="1:21" x14ac:dyDescent="0.45">
      <c r="A1720" s="11">
        <v>1718</v>
      </c>
      <c r="B1720" s="16" t="s">
        <v>1719</v>
      </c>
      <c r="C1720" s="16" t="s">
        <v>5828</v>
      </c>
      <c r="D1720" s="23">
        <v>35000</v>
      </c>
      <c r="E1720" s="23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7">
        <f t="shared" si="130"/>
        <v>42503.999305555553</v>
      </c>
      <c r="K1720" s="11">
        <v>1459435149</v>
      </c>
      <c r="L1720" s="17">
        <f t="shared" si="131"/>
        <v>42460.402187499996</v>
      </c>
      <c r="M1720" s="21">
        <f t="shared" si="132"/>
        <v>43.597118055557075</v>
      </c>
      <c r="N1720" s="11" t="b">
        <v>0</v>
      </c>
      <c r="O1720" s="11">
        <v>2</v>
      </c>
      <c r="P1720" s="11" t="b">
        <v>0</v>
      </c>
      <c r="Q1720" s="11" t="s">
        <v>8293</v>
      </c>
      <c r="R1720" s="18">
        <f t="shared" si="133"/>
        <v>2.142857142857143E-3</v>
      </c>
      <c r="S1720" s="19">
        <f t="shared" si="134"/>
        <v>37.5</v>
      </c>
      <c r="T1720" s="11" t="s">
        <v>8325</v>
      </c>
      <c r="U1720" s="11" t="s">
        <v>8347</v>
      </c>
    </row>
    <row r="1721" spans="1:21" ht="42.75" x14ac:dyDescent="0.45">
      <c r="A1721" s="11">
        <v>1719</v>
      </c>
      <c r="B1721" s="16" t="s">
        <v>1720</v>
      </c>
      <c r="C1721" s="16" t="s">
        <v>5829</v>
      </c>
      <c r="D1721" s="23">
        <v>4000</v>
      </c>
      <c r="E1721" s="23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7">
        <f t="shared" si="130"/>
        <v>41899.326284722221</v>
      </c>
      <c r="K1721" s="11">
        <v>1408366191</v>
      </c>
      <c r="L1721" s="17">
        <f t="shared" si="131"/>
        <v>41869.326284722221</v>
      </c>
      <c r="M1721" s="21">
        <f t="shared" si="132"/>
        <v>30</v>
      </c>
      <c r="N1721" s="11" t="b">
        <v>0</v>
      </c>
      <c r="O1721" s="11">
        <v>3</v>
      </c>
      <c r="P1721" s="11" t="b">
        <v>0</v>
      </c>
      <c r="Q1721" s="11" t="s">
        <v>8293</v>
      </c>
      <c r="R1721" s="18">
        <f t="shared" si="133"/>
        <v>8.7500000000000008E-3</v>
      </c>
      <c r="S1721" s="19">
        <f t="shared" si="134"/>
        <v>11.666666666666666</v>
      </c>
      <c r="T1721" s="11" t="s">
        <v>8325</v>
      </c>
      <c r="U1721" s="11" t="s">
        <v>8347</v>
      </c>
    </row>
    <row r="1722" spans="1:21" ht="42.75" x14ac:dyDescent="0.45">
      <c r="A1722" s="11">
        <v>1720</v>
      </c>
      <c r="B1722" s="16" t="s">
        <v>1721</v>
      </c>
      <c r="C1722" s="16" t="s">
        <v>5830</v>
      </c>
      <c r="D1722" s="23">
        <v>4000</v>
      </c>
      <c r="E1722" s="23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7">
        <f t="shared" si="130"/>
        <v>41952.616562499999</v>
      </c>
      <c r="K1722" s="11">
        <v>1412966871</v>
      </c>
      <c r="L1722" s="17">
        <f t="shared" si="131"/>
        <v>41922.574895833335</v>
      </c>
      <c r="M1722" s="21">
        <f t="shared" si="132"/>
        <v>30.041666666664241</v>
      </c>
      <c r="N1722" s="11" t="b">
        <v>0</v>
      </c>
      <c r="O1722" s="11">
        <v>8</v>
      </c>
      <c r="P1722" s="11" t="b">
        <v>0</v>
      </c>
      <c r="Q1722" s="11" t="s">
        <v>8293</v>
      </c>
      <c r="R1722" s="18">
        <f t="shared" si="133"/>
        <v>5.6250000000000001E-2</v>
      </c>
      <c r="S1722" s="19">
        <f t="shared" si="134"/>
        <v>28.125</v>
      </c>
      <c r="T1722" s="11" t="s">
        <v>8325</v>
      </c>
      <c r="U1722" s="11" t="s">
        <v>8347</v>
      </c>
    </row>
    <row r="1723" spans="1:21" ht="42.75" x14ac:dyDescent="0.45">
      <c r="A1723" s="11">
        <v>1721</v>
      </c>
      <c r="B1723" s="16" t="s">
        <v>1722</v>
      </c>
      <c r="C1723" s="16" t="s">
        <v>5831</v>
      </c>
      <c r="D1723" s="23">
        <v>5000</v>
      </c>
      <c r="E1723" s="23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7">
        <f t="shared" si="130"/>
        <v>42349.25304398148</v>
      </c>
      <c r="K1723" s="11">
        <v>1447239863</v>
      </c>
      <c r="L1723" s="17">
        <f t="shared" si="131"/>
        <v>42319.25304398148</v>
      </c>
      <c r="M1723" s="21">
        <f t="shared" si="132"/>
        <v>30</v>
      </c>
      <c r="N1723" s="11" t="b">
        <v>0</v>
      </c>
      <c r="O1723" s="11">
        <v>0</v>
      </c>
      <c r="P1723" s="11" t="b">
        <v>0</v>
      </c>
      <c r="Q1723" s="11" t="s">
        <v>8293</v>
      </c>
      <c r="R1723" s="18">
        <f t="shared" si="133"/>
        <v>0</v>
      </c>
      <c r="S1723" s="19" t="e">
        <f t="shared" si="134"/>
        <v>#DIV/0!</v>
      </c>
      <c r="T1723" s="11" t="s">
        <v>8325</v>
      </c>
      <c r="U1723" s="11" t="s">
        <v>8347</v>
      </c>
    </row>
    <row r="1724" spans="1:21" ht="42.75" x14ac:dyDescent="0.45">
      <c r="A1724" s="11">
        <v>1722</v>
      </c>
      <c r="B1724" s="16" t="s">
        <v>1723</v>
      </c>
      <c r="C1724" s="16" t="s">
        <v>5832</v>
      </c>
      <c r="D1724" s="23">
        <v>2880</v>
      </c>
      <c r="E1724" s="23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7">
        <f t="shared" si="130"/>
        <v>42462.798611111109</v>
      </c>
      <c r="K1724" s="11">
        <v>1456441429</v>
      </c>
      <c r="L1724" s="17">
        <f t="shared" si="131"/>
        <v>42425.752650462957</v>
      </c>
      <c r="M1724" s="21">
        <f t="shared" si="132"/>
        <v>37.045960648152686</v>
      </c>
      <c r="N1724" s="11" t="b">
        <v>0</v>
      </c>
      <c r="O1724" s="11">
        <v>1</v>
      </c>
      <c r="P1724" s="11" t="b">
        <v>0</v>
      </c>
      <c r="Q1724" s="11" t="s">
        <v>8293</v>
      </c>
      <c r="R1724" s="18">
        <f t="shared" si="133"/>
        <v>3.4722222222222224E-4</v>
      </c>
      <c r="S1724" s="19">
        <f t="shared" si="134"/>
        <v>1</v>
      </c>
      <c r="T1724" s="11" t="s">
        <v>8325</v>
      </c>
      <c r="U1724" s="11" t="s">
        <v>8347</v>
      </c>
    </row>
    <row r="1725" spans="1:21" ht="42.75" x14ac:dyDescent="0.45">
      <c r="A1725" s="11">
        <v>1723</v>
      </c>
      <c r="B1725" s="16" t="s">
        <v>1724</v>
      </c>
      <c r="C1725" s="16" t="s">
        <v>5833</v>
      </c>
      <c r="D1725" s="23">
        <v>10000</v>
      </c>
      <c r="E1725" s="23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7">
        <f t="shared" si="130"/>
        <v>42186.041666666664</v>
      </c>
      <c r="K1725" s="11">
        <v>1430855315</v>
      </c>
      <c r="L1725" s="17">
        <f t="shared" si="131"/>
        <v>42129.617071759254</v>
      </c>
      <c r="M1725" s="21">
        <f t="shared" si="132"/>
        <v>56.42459490741021</v>
      </c>
      <c r="N1725" s="11" t="b">
        <v>0</v>
      </c>
      <c r="O1725" s="11">
        <v>3</v>
      </c>
      <c r="P1725" s="11" t="b">
        <v>0</v>
      </c>
      <c r="Q1725" s="11" t="s">
        <v>8293</v>
      </c>
      <c r="R1725" s="18">
        <f t="shared" si="133"/>
        <v>6.5000000000000002E-2</v>
      </c>
      <c r="S1725" s="19">
        <f t="shared" si="134"/>
        <v>216.66666666666666</v>
      </c>
      <c r="T1725" s="11" t="s">
        <v>8325</v>
      </c>
      <c r="U1725" s="11" t="s">
        <v>8347</v>
      </c>
    </row>
    <row r="1726" spans="1:21" ht="42.75" x14ac:dyDescent="0.45">
      <c r="A1726" s="11">
        <v>1724</v>
      </c>
      <c r="B1726" s="16" t="s">
        <v>1725</v>
      </c>
      <c r="C1726" s="16" t="s">
        <v>5834</v>
      </c>
      <c r="D1726" s="23">
        <v>6000</v>
      </c>
      <c r="E1726" s="23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7">
        <f t="shared" si="130"/>
        <v>41942.724097222221</v>
      </c>
      <c r="K1726" s="11">
        <v>1412115762</v>
      </c>
      <c r="L1726" s="17">
        <f t="shared" si="131"/>
        <v>41912.724097222221</v>
      </c>
      <c r="M1726" s="21">
        <f t="shared" si="132"/>
        <v>30</v>
      </c>
      <c r="N1726" s="11" t="b">
        <v>0</v>
      </c>
      <c r="O1726" s="11">
        <v>4</v>
      </c>
      <c r="P1726" s="11" t="b">
        <v>0</v>
      </c>
      <c r="Q1726" s="11" t="s">
        <v>8293</v>
      </c>
      <c r="R1726" s="18">
        <f t="shared" si="133"/>
        <v>5.8333333333333336E-3</v>
      </c>
      <c r="S1726" s="19">
        <f t="shared" si="134"/>
        <v>8.75</v>
      </c>
      <c r="T1726" s="11" t="s">
        <v>8325</v>
      </c>
      <c r="U1726" s="11" t="s">
        <v>8347</v>
      </c>
    </row>
    <row r="1727" spans="1:21" ht="42.75" x14ac:dyDescent="0.45">
      <c r="A1727" s="11">
        <v>1725</v>
      </c>
      <c r="B1727" s="16" t="s">
        <v>1726</v>
      </c>
      <c r="C1727" s="16" t="s">
        <v>5835</v>
      </c>
      <c r="D1727" s="23">
        <v>5500</v>
      </c>
      <c r="E1727" s="23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7">
        <f t="shared" si="130"/>
        <v>41875.759826388887</v>
      </c>
      <c r="K1727" s="11">
        <v>1406330049</v>
      </c>
      <c r="L1727" s="17">
        <f t="shared" si="131"/>
        <v>41845.759826388887</v>
      </c>
      <c r="M1727" s="21">
        <f t="shared" si="132"/>
        <v>30</v>
      </c>
      <c r="N1727" s="11" t="b">
        <v>0</v>
      </c>
      <c r="O1727" s="11">
        <v>9</v>
      </c>
      <c r="P1727" s="11" t="b">
        <v>0</v>
      </c>
      <c r="Q1727" s="11" t="s">
        <v>8293</v>
      </c>
      <c r="R1727" s="18">
        <f t="shared" si="133"/>
        <v>0.10181818181818182</v>
      </c>
      <c r="S1727" s="19">
        <f t="shared" si="134"/>
        <v>62.222222222222221</v>
      </c>
      <c r="T1727" s="11" t="s">
        <v>8325</v>
      </c>
      <c r="U1727" s="11" t="s">
        <v>8347</v>
      </c>
    </row>
    <row r="1728" spans="1:21" ht="28.5" x14ac:dyDescent="0.45">
      <c r="A1728" s="11">
        <v>1726</v>
      </c>
      <c r="B1728" s="16" t="s">
        <v>1727</v>
      </c>
      <c r="C1728" s="16" t="s">
        <v>5836</v>
      </c>
      <c r="D1728" s="23">
        <v>6500</v>
      </c>
      <c r="E1728" s="23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7">
        <f t="shared" si="130"/>
        <v>41817.711388888885</v>
      </c>
      <c r="K1728" s="11">
        <v>1401401064</v>
      </c>
      <c r="L1728" s="17">
        <f t="shared" si="131"/>
        <v>41788.711388888885</v>
      </c>
      <c r="M1728" s="21">
        <f t="shared" si="132"/>
        <v>29</v>
      </c>
      <c r="N1728" s="11" t="b">
        <v>0</v>
      </c>
      <c r="O1728" s="11">
        <v>16</v>
      </c>
      <c r="P1728" s="11" t="b">
        <v>0</v>
      </c>
      <c r="Q1728" s="11" t="s">
        <v>8293</v>
      </c>
      <c r="R1728" s="18">
        <f t="shared" si="133"/>
        <v>0.33784615384615385</v>
      </c>
      <c r="S1728" s="19">
        <f t="shared" si="134"/>
        <v>137.25</v>
      </c>
      <c r="T1728" s="11" t="s">
        <v>8325</v>
      </c>
      <c r="U1728" s="11" t="s">
        <v>8347</v>
      </c>
    </row>
    <row r="1729" spans="1:21" ht="42.75" x14ac:dyDescent="0.45">
      <c r="A1729" s="11">
        <v>1727</v>
      </c>
      <c r="B1729" s="16" t="s">
        <v>1728</v>
      </c>
      <c r="C1729" s="16" t="s">
        <v>5837</v>
      </c>
      <c r="D1729" s="23">
        <v>3000</v>
      </c>
      <c r="E1729" s="23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7">
        <f t="shared" si="130"/>
        <v>42099.249999999993</v>
      </c>
      <c r="K1729" s="11">
        <v>1423520177</v>
      </c>
      <c r="L1729" s="17">
        <f t="shared" si="131"/>
        <v>42044.719641203701</v>
      </c>
      <c r="M1729" s="21">
        <f t="shared" si="132"/>
        <v>54.530358796291694</v>
      </c>
      <c r="N1729" s="11" t="b">
        <v>0</v>
      </c>
      <c r="O1729" s="11">
        <v>1</v>
      </c>
      <c r="P1729" s="11" t="b">
        <v>0</v>
      </c>
      <c r="Q1729" s="11" t="s">
        <v>8293</v>
      </c>
      <c r="R1729" s="18">
        <f t="shared" si="133"/>
        <v>3.3333333333333332E-4</v>
      </c>
      <c r="S1729" s="19">
        <f t="shared" si="134"/>
        <v>1</v>
      </c>
      <c r="T1729" s="11" t="s">
        <v>8325</v>
      </c>
      <c r="U1729" s="11" t="s">
        <v>8347</v>
      </c>
    </row>
    <row r="1730" spans="1:21" ht="42.75" x14ac:dyDescent="0.45">
      <c r="A1730" s="11">
        <v>1728</v>
      </c>
      <c r="B1730" s="16" t="s">
        <v>1729</v>
      </c>
      <c r="C1730" s="16" t="s">
        <v>5838</v>
      </c>
      <c r="D1730" s="23">
        <v>1250</v>
      </c>
      <c r="E1730" s="23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7">
        <f t="shared" si="130"/>
        <v>42298.417523148142</v>
      </c>
      <c r="K1730" s="11">
        <v>1442847674</v>
      </c>
      <c r="L1730" s="17">
        <f t="shared" si="131"/>
        <v>42268.417523148142</v>
      </c>
      <c r="M1730" s="21">
        <f t="shared" si="132"/>
        <v>30</v>
      </c>
      <c r="N1730" s="11" t="b">
        <v>0</v>
      </c>
      <c r="O1730" s="11">
        <v>7</v>
      </c>
      <c r="P1730" s="11" t="b">
        <v>0</v>
      </c>
      <c r="Q1730" s="11" t="s">
        <v>8293</v>
      </c>
      <c r="R1730" s="18">
        <f t="shared" si="133"/>
        <v>0.68400000000000005</v>
      </c>
      <c r="S1730" s="19">
        <f t="shared" si="134"/>
        <v>122.14285714285714</v>
      </c>
      <c r="T1730" s="11" t="s">
        <v>8325</v>
      </c>
      <c r="U1730" s="11" t="s">
        <v>8347</v>
      </c>
    </row>
    <row r="1731" spans="1:21" ht="42.75" x14ac:dyDescent="0.45">
      <c r="A1731" s="11">
        <v>1729</v>
      </c>
      <c r="B1731" s="16" t="s">
        <v>1730</v>
      </c>
      <c r="C1731" s="16" t="s">
        <v>5839</v>
      </c>
      <c r="D1731" s="23">
        <v>10000</v>
      </c>
      <c r="E1731" s="23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7">
        <f t="shared" ref="J1731:J1794" si="135">(((I1731/86400)+25569+(-5/24)))</f>
        <v>42530.843819444439</v>
      </c>
      <c r="K1731" s="11">
        <v>1460337306</v>
      </c>
      <c r="L1731" s="17">
        <f t="shared" ref="L1731:L1794" si="136">(((K1731/86400)+25569+(-5/24)))</f>
        <v>42470.843819444439</v>
      </c>
      <c r="M1731" s="21">
        <f t="shared" ref="M1731:M1794" si="137">J1731-L1731</f>
        <v>60</v>
      </c>
      <c r="N1731" s="11" t="b">
        <v>0</v>
      </c>
      <c r="O1731" s="11">
        <v>0</v>
      </c>
      <c r="P1731" s="11" t="b">
        <v>0</v>
      </c>
      <c r="Q1731" s="11" t="s">
        <v>8293</v>
      </c>
      <c r="R1731" s="18">
        <f t="shared" ref="R1731:R1794" si="138">E1731/D1731</f>
        <v>0</v>
      </c>
      <c r="S1731" s="19" t="e">
        <f t="shared" ref="S1731:S1794" si="139">E1731/O1731</f>
        <v>#DIV/0!</v>
      </c>
      <c r="T1731" s="11" t="s">
        <v>8325</v>
      </c>
      <c r="U1731" s="11" t="s">
        <v>8347</v>
      </c>
    </row>
    <row r="1732" spans="1:21" ht="42.75" x14ac:dyDescent="0.45">
      <c r="A1732" s="11">
        <v>1730</v>
      </c>
      <c r="B1732" s="16" t="s">
        <v>1731</v>
      </c>
      <c r="C1732" s="16" t="s">
        <v>5840</v>
      </c>
      <c r="D1732" s="23">
        <v>3000</v>
      </c>
      <c r="E1732" s="23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7">
        <f t="shared" si="135"/>
        <v>42301.879432870366</v>
      </c>
      <c r="K1732" s="11">
        <v>1443146783</v>
      </c>
      <c r="L1732" s="17">
        <f t="shared" si="136"/>
        <v>42271.879432870366</v>
      </c>
      <c r="M1732" s="21">
        <f t="shared" si="137"/>
        <v>30</v>
      </c>
      <c r="N1732" s="11" t="b">
        <v>0</v>
      </c>
      <c r="O1732" s="11">
        <v>0</v>
      </c>
      <c r="P1732" s="11" t="b">
        <v>0</v>
      </c>
      <c r="Q1732" s="11" t="s">
        <v>8293</v>
      </c>
      <c r="R1732" s="18">
        <f t="shared" si="138"/>
        <v>0</v>
      </c>
      <c r="S1732" s="19" t="e">
        <f t="shared" si="139"/>
        <v>#DIV/0!</v>
      </c>
      <c r="T1732" s="11" t="s">
        <v>8325</v>
      </c>
      <c r="U1732" s="11" t="s">
        <v>8347</v>
      </c>
    </row>
    <row r="1733" spans="1:21" ht="28.5" x14ac:dyDescent="0.45">
      <c r="A1733" s="11">
        <v>1731</v>
      </c>
      <c r="B1733" s="16" t="s">
        <v>1732</v>
      </c>
      <c r="C1733" s="16" t="s">
        <v>5841</v>
      </c>
      <c r="D1733" s="23">
        <v>1000</v>
      </c>
      <c r="E1733" s="23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7">
        <f t="shared" si="135"/>
        <v>42166.416666666664</v>
      </c>
      <c r="K1733" s="11">
        <v>1432849552</v>
      </c>
      <c r="L1733" s="17">
        <f t="shared" si="136"/>
        <v>42152.698518518511</v>
      </c>
      <c r="M1733" s="21">
        <f t="shared" si="137"/>
        <v>13.718148148152977</v>
      </c>
      <c r="N1733" s="11" t="b">
        <v>0</v>
      </c>
      <c r="O1733" s="11">
        <v>0</v>
      </c>
      <c r="P1733" s="11" t="b">
        <v>0</v>
      </c>
      <c r="Q1733" s="11" t="s">
        <v>8293</v>
      </c>
      <c r="R1733" s="18">
        <f t="shared" si="138"/>
        <v>0</v>
      </c>
      <c r="S1733" s="19" t="e">
        <f t="shared" si="139"/>
        <v>#DIV/0!</v>
      </c>
      <c r="T1733" s="11" t="s">
        <v>8325</v>
      </c>
      <c r="U1733" s="11" t="s">
        <v>8347</v>
      </c>
    </row>
    <row r="1734" spans="1:21" ht="42.75" x14ac:dyDescent="0.45">
      <c r="A1734" s="11">
        <v>1732</v>
      </c>
      <c r="B1734" s="16" t="s">
        <v>1733</v>
      </c>
      <c r="C1734" s="16" t="s">
        <v>5842</v>
      </c>
      <c r="D1734" s="23">
        <v>4000</v>
      </c>
      <c r="E1734" s="23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7">
        <f t="shared" si="135"/>
        <v>42384.999999999993</v>
      </c>
      <c r="K1734" s="11">
        <v>1447777481</v>
      </c>
      <c r="L1734" s="17">
        <f t="shared" si="136"/>
        <v>42325.475474537037</v>
      </c>
      <c r="M1734" s="21">
        <f t="shared" si="137"/>
        <v>59.524525462955353</v>
      </c>
      <c r="N1734" s="11" t="b">
        <v>0</v>
      </c>
      <c r="O1734" s="11">
        <v>0</v>
      </c>
      <c r="P1734" s="11" t="b">
        <v>0</v>
      </c>
      <c r="Q1734" s="11" t="s">
        <v>8293</v>
      </c>
      <c r="R1734" s="18">
        <f t="shared" si="138"/>
        <v>0</v>
      </c>
      <c r="S1734" s="19" t="e">
        <f t="shared" si="139"/>
        <v>#DIV/0!</v>
      </c>
      <c r="T1734" s="11" t="s">
        <v>8325</v>
      </c>
      <c r="U1734" s="11" t="s">
        <v>8347</v>
      </c>
    </row>
    <row r="1735" spans="1:21" ht="42.75" x14ac:dyDescent="0.45">
      <c r="A1735" s="11">
        <v>1733</v>
      </c>
      <c r="B1735" s="16" t="s">
        <v>1734</v>
      </c>
      <c r="C1735" s="16" t="s">
        <v>5843</v>
      </c>
      <c r="D1735" s="23">
        <v>10000</v>
      </c>
      <c r="E1735" s="23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7">
        <f t="shared" si="135"/>
        <v>42626.687499999993</v>
      </c>
      <c r="K1735" s="11">
        <v>1472746374</v>
      </c>
      <c r="L1735" s="17">
        <f t="shared" si="136"/>
        <v>42614.467291666668</v>
      </c>
      <c r="M1735" s="21">
        <f t="shared" si="137"/>
        <v>12.22020833332499</v>
      </c>
      <c r="N1735" s="11" t="b">
        <v>0</v>
      </c>
      <c r="O1735" s="11">
        <v>0</v>
      </c>
      <c r="P1735" s="11" t="b">
        <v>0</v>
      </c>
      <c r="Q1735" s="11" t="s">
        <v>8293</v>
      </c>
      <c r="R1735" s="18">
        <f t="shared" si="138"/>
        <v>0</v>
      </c>
      <c r="S1735" s="19" t="e">
        <f t="shared" si="139"/>
        <v>#DIV/0!</v>
      </c>
      <c r="T1735" s="11" t="s">
        <v>8325</v>
      </c>
      <c r="U1735" s="11" t="s">
        <v>8347</v>
      </c>
    </row>
    <row r="1736" spans="1:21" ht="42.75" x14ac:dyDescent="0.45">
      <c r="A1736" s="11">
        <v>1734</v>
      </c>
      <c r="B1736" s="16" t="s">
        <v>1735</v>
      </c>
      <c r="C1736" s="16" t="s">
        <v>5844</v>
      </c>
      <c r="D1736" s="23">
        <v>4500</v>
      </c>
      <c r="E1736" s="23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7">
        <f t="shared" si="135"/>
        <v>42131.828194444439</v>
      </c>
      <c r="K1736" s="11">
        <v>1428454356</v>
      </c>
      <c r="L1736" s="17">
        <f t="shared" si="136"/>
        <v>42101.828194444439</v>
      </c>
      <c r="M1736" s="21">
        <f t="shared" si="137"/>
        <v>30</v>
      </c>
      <c r="N1736" s="11" t="b">
        <v>0</v>
      </c>
      <c r="O1736" s="11">
        <v>1</v>
      </c>
      <c r="P1736" s="11" t="b">
        <v>0</v>
      </c>
      <c r="Q1736" s="11" t="s">
        <v>8293</v>
      </c>
      <c r="R1736" s="18">
        <f t="shared" si="138"/>
        <v>2.2222222222222223E-4</v>
      </c>
      <c r="S1736" s="19">
        <f t="shared" si="139"/>
        <v>1</v>
      </c>
      <c r="T1736" s="11" t="s">
        <v>8325</v>
      </c>
      <c r="U1736" s="11" t="s">
        <v>8347</v>
      </c>
    </row>
    <row r="1737" spans="1:21" ht="42.75" x14ac:dyDescent="0.45">
      <c r="A1737" s="11">
        <v>1735</v>
      </c>
      <c r="B1737" s="16" t="s">
        <v>1736</v>
      </c>
      <c r="C1737" s="16" t="s">
        <v>5845</v>
      </c>
      <c r="D1737" s="23">
        <v>1000</v>
      </c>
      <c r="E1737" s="23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7">
        <f t="shared" si="135"/>
        <v>42589.605844907404</v>
      </c>
      <c r="K1737" s="11">
        <v>1468006345</v>
      </c>
      <c r="L1737" s="17">
        <f t="shared" si="136"/>
        <v>42559.605844907404</v>
      </c>
      <c r="M1737" s="21">
        <f t="shared" si="137"/>
        <v>30</v>
      </c>
      <c r="N1737" s="11" t="b">
        <v>0</v>
      </c>
      <c r="O1737" s="11">
        <v>2</v>
      </c>
      <c r="P1737" s="11" t="b">
        <v>0</v>
      </c>
      <c r="Q1737" s="11" t="s">
        <v>8293</v>
      </c>
      <c r="R1737" s="18">
        <f t="shared" si="138"/>
        <v>0.11</v>
      </c>
      <c r="S1737" s="19">
        <f t="shared" si="139"/>
        <v>55</v>
      </c>
      <c r="T1737" s="11" t="s">
        <v>8325</v>
      </c>
      <c r="U1737" s="11" t="s">
        <v>8347</v>
      </c>
    </row>
    <row r="1738" spans="1:21" ht="28.5" x14ac:dyDescent="0.45">
      <c r="A1738" s="11">
        <v>1736</v>
      </c>
      <c r="B1738" s="16" t="s">
        <v>1737</v>
      </c>
      <c r="C1738" s="16" t="s">
        <v>5846</v>
      </c>
      <c r="D1738" s="23">
        <v>3000</v>
      </c>
      <c r="E1738" s="23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7">
        <f t="shared" si="135"/>
        <v>42316.694826388884</v>
      </c>
      <c r="K1738" s="11">
        <v>1444423233</v>
      </c>
      <c r="L1738" s="17">
        <f t="shared" si="136"/>
        <v>42286.65315972222</v>
      </c>
      <c r="M1738" s="21">
        <f t="shared" si="137"/>
        <v>30.041666666664241</v>
      </c>
      <c r="N1738" s="11" t="b">
        <v>0</v>
      </c>
      <c r="O1738" s="11">
        <v>1</v>
      </c>
      <c r="P1738" s="11" t="b">
        <v>0</v>
      </c>
      <c r="Q1738" s="11" t="s">
        <v>8293</v>
      </c>
      <c r="R1738" s="18">
        <f t="shared" si="138"/>
        <v>7.3333333333333332E-3</v>
      </c>
      <c r="S1738" s="19">
        <f t="shared" si="139"/>
        <v>22</v>
      </c>
      <c r="T1738" s="11" t="s">
        <v>8325</v>
      </c>
      <c r="U1738" s="11" t="s">
        <v>8347</v>
      </c>
    </row>
    <row r="1739" spans="1:21" ht="42.75" x14ac:dyDescent="0.45">
      <c r="A1739" s="11">
        <v>1737</v>
      </c>
      <c r="B1739" s="16" t="s">
        <v>1738</v>
      </c>
      <c r="C1739" s="16" t="s">
        <v>5847</v>
      </c>
      <c r="D1739" s="23">
        <v>4000</v>
      </c>
      <c r="E1739" s="23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7">
        <f t="shared" si="135"/>
        <v>42205.740648148145</v>
      </c>
      <c r="K1739" s="11">
        <v>1434840392</v>
      </c>
      <c r="L1739" s="17">
        <f t="shared" si="136"/>
        <v>42175.740648148145</v>
      </c>
      <c r="M1739" s="21">
        <f t="shared" si="137"/>
        <v>30</v>
      </c>
      <c r="N1739" s="11" t="b">
        <v>0</v>
      </c>
      <c r="O1739" s="11">
        <v>15</v>
      </c>
      <c r="P1739" s="11" t="b">
        <v>0</v>
      </c>
      <c r="Q1739" s="11" t="s">
        <v>8293</v>
      </c>
      <c r="R1739" s="18">
        <f t="shared" si="138"/>
        <v>0.21249999999999999</v>
      </c>
      <c r="S1739" s="19">
        <f t="shared" si="139"/>
        <v>56.666666666666664</v>
      </c>
      <c r="T1739" s="11" t="s">
        <v>8325</v>
      </c>
      <c r="U1739" s="11" t="s">
        <v>8347</v>
      </c>
    </row>
    <row r="1740" spans="1:21" ht="28.5" x14ac:dyDescent="0.45">
      <c r="A1740" s="11">
        <v>1738</v>
      </c>
      <c r="B1740" s="16" t="s">
        <v>1739</v>
      </c>
      <c r="C1740" s="16" t="s">
        <v>5848</v>
      </c>
      <c r="D1740" s="23">
        <v>5000</v>
      </c>
      <c r="E1740" s="23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7">
        <f t="shared" si="135"/>
        <v>41914.665995370371</v>
      </c>
      <c r="K1740" s="11">
        <v>1409691542</v>
      </c>
      <c r="L1740" s="17">
        <f t="shared" si="136"/>
        <v>41884.665995370371</v>
      </c>
      <c r="M1740" s="21">
        <f t="shared" si="137"/>
        <v>30</v>
      </c>
      <c r="N1740" s="11" t="b">
        <v>0</v>
      </c>
      <c r="O1740" s="11">
        <v>1</v>
      </c>
      <c r="P1740" s="11" t="b">
        <v>0</v>
      </c>
      <c r="Q1740" s="11" t="s">
        <v>8293</v>
      </c>
      <c r="R1740" s="18">
        <f t="shared" si="138"/>
        <v>4.0000000000000001E-3</v>
      </c>
      <c r="S1740" s="19">
        <f t="shared" si="139"/>
        <v>20</v>
      </c>
      <c r="T1740" s="11" t="s">
        <v>8325</v>
      </c>
      <c r="U1740" s="11" t="s">
        <v>8347</v>
      </c>
    </row>
    <row r="1741" spans="1:21" ht="42.75" x14ac:dyDescent="0.45">
      <c r="A1741" s="11">
        <v>1739</v>
      </c>
      <c r="B1741" s="16" t="s">
        <v>1740</v>
      </c>
      <c r="C1741" s="16" t="s">
        <v>5849</v>
      </c>
      <c r="D1741" s="23">
        <v>1000</v>
      </c>
      <c r="E1741" s="23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7">
        <f t="shared" si="135"/>
        <v>42494.624212962961</v>
      </c>
      <c r="K1741" s="11">
        <v>1457297932</v>
      </c>
      <c r="L1741" s="17">
        <f t="shared" si="136"/>
        <v>42435.665879629632</v>
      </c>
      <c r="M1741" s="21">
        <f t="shared" si="137"/>
        <v>58.958333333328483</v>
      </c>
      <c r="N1741" s="11" t="b">
        <v>0</v>
      </c>
      <c r="O1741" s="11">
        <v>1</v>
      </c>
      <c r="P1741" s="11" t="b">
        <v>0</v>
      </c>
      <c r="Q1741" s="11" t="s">
        <v>8293</v>
      </c>
      <c r="R1741" s="18">
        <f t="shared" si="138"/>
        <v>1E-3</v>
      </c>
      <c r="S1741" s="19">
        <f t="shared" si="139"/>
        <v>1</v>
      </c>
      <c r="T1741" s="11" t="s">
        <v>8325</v>
      </c>
      <c r="U1741" s="11" t="s">
        <v>8347</v>
      </c>
    </row>
    <row r="1742" spans="1:21" ht="42.75" x14ac:dyDescent="0.45">
      <c r="A1742" s="11">
        <v>1740</v>
      </c>
      <c r="B1742" s="16" t="s">
        <v>1741</v>
      </c>
      <c r="C1742" s="16" t="s">
        <v>5850</v>
      </c>
      <c r="D1742" s="23">
        <v>3000</v>
      </c>
      <c r="E1742" s="23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7">
        <f t="shared" si="135"/>
        <v>42201.609050925923</v>
      </c>
      <c r="K1742" s="11">
        <v>1434483422</v>
      </c>
      <c r="L1742" s="17">
        <f t="shared" si="136"/>
        <v>42171.609050925923</v>
      </c>
      <c r="M1742" s="21">
        <f t="shared" si="137"/>
        <v>30</v>
      </c>
      <c r="N1742" s="11" t="b">
        <v>0</v>
      </c>
      <c r="O1742" s="11">
        <v>0</v>
      </c>
      <c r="P1742" s="11" t="b">
        <v>0</v>
      </c>
      <c r="Q1742" s="11" t="s">
        <v>8293</v>
      </c>
      <c r="R1742" s="18">
        <f t="shared" si="138"/>
        <v>0</v>
      </c>
      <c r="S1742" s="19" t="e">
        <f t="shared" si="139"/>
        <v>#DIV/0!</v>
      </c>
      <c r="T1742" s="11" t="s">
        <v>8325</v>
      </c>
      <c r="U1742" s="11" t="s">
        <v>8347</v>
      </c>
    </row>
    <row r="1743" spans="1:21" ht="28.5" x14ac:dyDescent="0.45">
      <c r="A1743" s="11">
        <v>1741</v>
      </c>
      <c r="B1743" s="16" t="s">
        <v>1742</v>
      </c>
      <c r="C1743" s="16" t="s">
        <v>5851</v>
      </c>
      <c r="D1743" s="23">
        <v>1200</v>
      </c>
      <c r="E1743" s="23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7">
        <f t="shared" si="135"/>
        <v>42165.419803240737</v>
      </c>
      <c r="K1743" s="11">
        <v>1430060671</v>
      </c>
      <c r="L1743" s="17">
        <f t="shared" si="136"/>
        <v>42120.419803240737</v>
      </c>
      <c r="M1743" s="21">
        <f t="shared" si="137"/>
        <v>45</v>
      </c>
      <c r="N1743" s="11" t="b">
        <v>0</v>
      </c>
      <c r="O1743" s="11">
        <v>52</v>
      </c>
      <c r="P1743" s="11" t="b">
        <v>1</v>
      </c>
      <c r="Q1743" s="11" t="s">
        <v>8285</v>
      </c>
      <c r="R1743" s="18">
        <f t="shared" si="138"/>
        <v>1.1083333333333334</v>
      </c>
      <c r="S1743" s="19">
        <f t="shared" si="139"/>
        <v>25.576923076923077</v>
      </c>
      <c r="T1743" s="11" t="s">
        <v>8338</v>
      </c>
      <c r="U1743" s="11" t="s">
        <v>8339</v>
      </c>
    </row>
    <row r="1744" spans="1:21" ht="42.75" x14ac:dyDescent="0.45">
      <c r="A1744" s="11">
        <v>1742</v>
      </c>
      <c r="B1744" s="16" t="s">
        <v>1743</v>
      </c>
      <c r="C1744" s="16" t="s">
        <v>5852</v>
      </c>
      <c r="D1744" s="23">
        <v>2000</v>
      </c>
      <c r="E1744" s="23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7">
        <f t="shared" si="135"/>
        <v>42742.666666666664</v>
      </c>
      <c r="K1744" s="11">
        <v>1481058170</v>
      </c>
      <c r="L1744" s="17">
        <f t="shared" si="136"/>
        <v>42710.668634259258</v>
      </c>
      <c r="M1744" s="21">
        <f t="shared" si="137"/>
        <v>31.998032407405844</v>
      </c>
      <c r="N1744" s="11" t="b">
        <v>0</v>
      </c>
      <c r="O1744" s="11">
        <v>34</v>
      </c>
      <c r="P1744" s="11" t="b">
        <v>1</v>
      </c>
      <c r="Q1744" s="11" t="s">
        <v>8285</v>
      </c>
      <c r="R1744" s="18">
        <f t="shared" si="138"/>
        <v>1.0874999999999999</v>
      </c>
      <c r="S1744" s="19">
        <f t="shared" si="139"/>
        <v>63.970588235294116</v>
      </c>
      <c r="T1744" s="11" t="s">
        <v>8338</v>
      </c>
      <c r="U1744" s="11" t="s">
        <v>8339</v>
      </c>
    </row>
    <row r="1745" spans="1:21" ht="42.75" x14ac:dyDescent="0.45">
      <c r="A1745" s="11">
        <v>1743</v>
      </c>
      <c r="B1745" s="16" t="s">
        <v>1744</v>
      </c>
      <c r="C1745" s="16" t="s">
        <v>5853</v>
      </c>
      <c r="D1745" s="23">
        <v>6000</v>
      </c>
      <c r="E1745" s="23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7">
        <f t="shared" si="135"/>
        <v>42608.957638888889</v>
      </c>
      <c r="K1745" s="11">
        <v>1470348775</v>
      </c>
      <c r="L1745" s="17">
        <f t="shared" si="136"/>
        <v>42586.717303240737</v>
      </c>
      <c r="M1745" s="21">
        <f t="shared" si="137"/>
        <v>22.240335648151813</v>
      </c>
      <c r="N1745" s="11" t="b">
        <v>0</v>
      </c>
      <c r="O1745" s="11">
        <v>67</v>
      </c>
      <c r="P1745" s="11" t="b">
        <v>1</v>
      </c>
      <c r="Q1745" s="11" t="s">
        <v>8285</v>
      </c>
      <c r="R1745" s="18">
        <f t="shared" si="138"/>
        <v>1.0041666666666667</v>
      </c>
      <c r="S1745" s="19">
        <f t="shared" si="139"/>
        <v>89.925373134328353</v>
      </c>
      <c r="T1745" s="11" t="s">
        <v>8338</v>
      </c>
      <c r="U1745" s="11" t="s">
        <v>8339</v>
      </c>
    </row>
    <row r="1746" spans="1:21" ht="42.75" x14ac:dyDescent="0.45">
      <c r="A1746" s="11">
        <v>1744</v>
      </c>
      <c r="B1746" s="16" t="s">
        <v>1745</v>
      </c>
      <c r="C1746" s="16" t="s">
        <v>5854</v>
      </c>
      <c r="D1746" s="23">
        <v>5500</v>
      </c>
      <c r="E1746" s="23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7">
        <f t="shared" si="135"/>
        <v>42071.355057870365</v>
      </c>
      <c r="K1746" s="11">
        <v>1421937077</v>
      </c>
      <c r="L1746" s="17">
        <f t="shared" si="136"/>
        <v>42026.396724537037</v>
      </c>
      <c r="M1746" s="21">
        <f t="shared" si="137"/>
        <v>44.958333333328483</v>
      </c>
      <c r="N1746" s="11" t="b">
        <v>0</v>
      </c>
      <c r="O1746" s="11">
        <v>70</v>
      </c>
      <c r="P1746" s="11" t="b">
        <v>1</v>
      </c>
      <c r="Q1746" s="11" t="s">
        <v>8285</v>
      </c>
      <c r="R1746" s="18">
        <f t="shared" si="138"/>
        <v>1.1845454545454546</v>
      </c>
      <c r="S1746" s="19">
        <f t="shared" si="139"/>
        <v>93.071428571428569</v>
      </c>
      <c r="T1746" s="11" t="s">
        <v>8338</v>
      </c>
      <c r="U1746" s="11" t="s">
        <v>8339</v>
      </c>
    </row>
    <row r="1747" spans="1:21" ht="42.75" x14ac:dyDescent="0.45">
      <c r="A1747" s="11">
        <v>1745</v>
      </c>
      <c r="B1747" s="16" t="s">
        <v>1746</v>
      </c>
      <c r="C1747" s="16" t="s">
        <v>5855</v>
      </c>
      <c r="D1747" s="23">
        <v>7000</v>
      </c>
      <c r="E1747" s="23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7">
        <f t="shared" si="135"/>
        <v>42725.874999999993</v>
      </c>
      <c r="K1747" s="11">
        <v>1479276838</v>
      </c>
      <c r="L1747" s="17">
        <f t="shared" si="136"/>
        <v>42690.051365740735</v>
      </c>
      <c r="M1747" s="21">
        <f t="shared" si="137"/>
        <v>35.823634259257233</v>
      </c>
      <c r="N1747" s="11" t="b">
        <v>0</v>
      </c>
      <c r="O1747" s="11">
        <v>89</v>
      </c>
      <c r="P1747" s="11" t="b">
        <v>1</v>
      </c>
      <c r="Q1747" s="11" t="s">
        <v>8285</v>
      </c>
      <c r="R1747" s="18">
        <f t="shared" si="138"/>
        <v>1.1401428571428571</v>
      </c>
      <c r="S1747" s="19">
        <f t="shared" si="139"/>
        <v>89.674157303370791</v>
      </c>
      <c r="T1747" s="11" t="s">
        <v>8338</v>
      </c>
      <c r="U1747" s="11" t="s">
        <v>8339</v>
      </c>
    </row>
    <row r="1748" spans="1:21" ht="57" x14ac:dyDescent="0.45">
      <c r="A1748" s="11">
        <v>1746</v>
      </c>
      <c r="B1748" s="16" t="s">
        <v>1747</v>
      </c>
      <c r="C1748" s="16" t="s">
        <v>5856</v>
      </c>
      <c r="D1748" s="23">
        <v>15000</v>
      </c>
      <c r="E1748" s="23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7">
        <f t="shared" si="135"/>
        <v>42697.874999999993</v>
      </c>
      <c r="K1748" s="11">
        <v>1477368867</v>
      </c>
      <c r="L1748" s="17">
        <f t="shared" si="136"/>
        <v>42667.968368055554</v>
      </c>
      <c r="M1748" s="21">
        <f t="shared" si="137"/>
        <v>29.906631944439141</v>
      </c>
      <c r="N1748" s="11" t="b">
        <v>0</v>
      </c>
      <c r="O1748" s="11">
        <v>107</v>
      </c>
      <c r="P1748" s="11" t="b">
        <v>1</v>
      </c>
      <c r="Q1748" s="11" t="s">
        <v>8285</v>
      </c>
      <c r="R1748" s="18">
        <f t="shared" si="138"/>
        <v>1.4810000000000001</v>
      </c>
      <c r="S1748" s="19">
        <f t="shared" si="139"/>
        <v>207.61682242990653</v>
      </c>
      <c r="T1748" s="11" t="s">
        <v>8338</v>
      </c>
      <c r="U1748" s="11" t="s">
        <v>8339</v>
      </c>
    </row>
    <row r="1749" spans="1:21" ht="42.75" x14ac:dyDescent="0.45">
      <c r="A1749" s="11">
        <v>1747</v>
      </c>
      <c r="B1749" s="16" t="s">
        <v>1748</v>
      </c>
      <c r="C1749" s="16" t="s">
        <v>5857</v>
      </c>
      <c r="D1749" s="23">
        <v>9000</v>
      </c>
      <c r="E1749" s="23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7">
        <f t="shared" si="135"/>
        <v>42321.416666666664</v>
      </c>
      <c r="K1749" s="11">
        <v>1444904830</v>
      </c>
      <c r="L1749" s="17">
        <f t="shared" si="136"/>
        <v>42292.22719907407</v>
      </c>
      <c r="M1749" s="21">
        <f t="shared" si="137"/>
        <v>29.189467592594156</v>
      </c>
      <c r="N1749" s="11" t="b">
        <v>0</v>
      </c>
      <c r="O1749" s="11">
        <v>159</v>
      </c>
      <c r="P1749" s="11" t="b">
        <v>1</v>
      </c>
      <c r="Q1749" s="11" t="s">
        <v>8285</v>
      </c>
      <c r="R1749" s="18">
        <f t="shared" si="138"/>
        <v>1.0495555555555556</v>
      </c>
      <c r="S1749" s="19">
        <f t="shared" si="139"/>
        <v>59.408805031446541</v>
      </c>
      <c r="T1749" s="11" t="s">
        <v>8338</v>
      </c>
      <c r="U1749" s="11" t="s">
        <v>8339</v>
      </c>
    </row>
    <row r="1750" spans="1:21" ht="28.5" x14ac:dyDescent="0.45">
      <c r="A1750" s="11">
        <v>1748</v>
      </c>
      <c r="B1750" s="16" t="s">
        <v>1749</v>
      </c>
      <c r="C1750" s="16" t="s">
        <v>5858</v>
      </c>
      <c r="D1750" s="23">
        <v>50000</v>
      </c>
      <c r="E1750" s="23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7">
        <f t="shared" si="135"/>
        <v>42249.742395833331</v>
      </c>
      <c r="K1750" s="11">
        <v>1438642143</v>
      </c>
      <c r="L1750" s="17">
        <f t="shared" si="136"/>
        <v>42219.742395833331</v>
      </c>
      <c r="M1750" s="21">
        <f t="shared" si="137"/>
        <v>30</v>
      </c>
      <c r="N1750" s="11" t="b">
        <v>0</v>
      </c>
      <c r="O1750" s="11">
        <v>181</v>
      </c>
      <c r="P1750" s="11" t="b">
        <v>1</v>
      </c>
      <c r="Q1750" s="11" t="s">
        <v>8285</v>
      </c>
      <c r="R1750" s="18">
        <f t="shared" si="138"/>
        <v>1.29948</v>
      </c>
      <c r="S1750" s="19">
        <f t="shared" si="139"/>
        <v>358.97237569060775</v>
      </c>
      <c r="T1750" s="11" t="s">
        <v>8338</v>
      </c>
      <c r="U1750" s="11" t="s">
        <v>8339</v>
      </c>
    </row>
    <row r="1751" spans="1:21" ht="28.5" x14ac:dyDescent="0.45">
      <c r="A1751" s="11">
        <v>1749</v>
      </c>
      <c r="B1751" s="16" t="s">
        <v>1750</v>
      </c>
      <c r="C1751" s="16" t="s">
        <v>5859</v>
      </c>
      <c r="D1751" s="23">
        <v>10050</v>
      </c>
      <c r="E1751" s="23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7">
        <f t="shared" si="135"/>
        <v>42795.583333333336</v>
      </c>
      <c r="K1751" s="11">
        <v>1485213921</v>
      </c>
      <c r="L1751" s="17">
        <f t="shared" si="136"/>
        <v>42758.767604166664</v>
      </c>
      <c r="M1751" s="21">
        <f t="shared" si="137"/>
        <v>36.815729166672099</v>
      </c>
      <c r="N1751" s="11" t="b">
        <v>0</v>
      </c>
      <c r="O1751" s="11">
        <v>131</v>
      </c>
      <c r="P1751" s="11" t="b">
        <v>1</v>
      </c>
      <c r="Q1751" s="11" t="s">
        <v>8285</v>
      </c>
      <c r="R1751" s="18">
        <f t="shared" si="138"/>
        <v>1.2348756218905472</v>
      </c>
      <c r="S1751" s="19">
        <f t="shared" si="139"/>
        <v>94.736641221374043</v>
      </c>
      <c r="T1751" s="11" t="s">
        <v>8338</v>
      </c>
      <c r="U1751" s="11" t="s">
        <v>8339</v>
      </c>
    </row>
    <row r="1752" spans="1:21" ht="42.75" x14ac:dyDescent="0.45">
      <c r="A1752" s="11">
        <v>1750</v>
      </c>
      <c r="B1752" s="16" t="s">
        <v>1751</v>
      </c>
      <c r="C1752" s="16" t="s">
        <v>5860</v>
      </c>
      <c r="D1752" s="23">
        <v>5000</v>
      </c>
      <c r="E1752" s="23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7">
        <f t="shared" si="135"/>
        <v>42479.628518518519</v>
      </c>
      <c r="K1752" s="11">
        <v>1458936304</v>
      </c>
      <c r="L1752" s="17">
        <f t="shared" si="136"/>
        <v>42454.628518518519</v>
      </c>
      <c r="M1752" s="21">
        <f t="shared" si="137"/>
        <v>25</v>
      </c>
      <c r="N1752" s="11" t="b">
        <v>0</v>
      </c>
      <c r="O1752" s="11">
        <v>125</v>
      </c>
      <c r="P1752" s="11" t="b">
        <v>1</v>
      </c>
      <c r="Q1752" s="11" t="s">
        <v>8285</v>
      </c>
      <c r="R1752" s="18">
        <f t="shared" si="138"/>
        <v>2.0162</v>
      </c>
      <c r="S1752" s="19">
        <f t="shared" si="139"/>
        <v>80.647999999999996</v>
      </c>
      <c r="T1752" s="11" t="s">
        <v>8338</v>
      </c>
      <c r="U1752" s="11" t="s">
        <v>8339</v>
      </c>
    </row>
    <row r="1753" spans="1:21" ht="28.5" x14ac:dyDescent="0.45">
      <c r="A1753" s="11">
        <v>1751</v>
      </c>
      <c r="B1753" s="16" t="s">
        <v>1752</v>
      </c>
      <c r="C1753" s="16" t="s">
        <v>5861</v>
      </c>
      <c r="D1753" s="23">
        <v>10000</v>
      </c>
      <c r="E1753" s="23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7">
        <f t="shared" si="135"/>
        <v>42082.5315162037</v>
      </c>
      <c r="K1753" s="11">
        <v>1424198723</v>
      </c>
      <c r="L1753" s="17">
        <f t="shared" si="136"/>
        <v>42052.573182870365</v>
      </c>
      <c r="M1753" s="21">
        <f t="shared" si="137"/>
        <v>29.958333333335759</v>
      </c>
      <c r="N1753" s="11" t="b">
        <v>0</v>
      </c>
      <c r="O1753" s="11">
        <v>61</v>
      </c>
      <c r="P1753" s="11" t="b">
        <v>1</v>
      </c>
      <c r="Q1753" s="11" t="s">
        <v>8285</v>
      </c>
      <c r="R1753" s="18">
        <f t="shared" si="138"/>
        <v>1.0289999999999999</v>
      </c>
      <c r="S1753" s="19">
        <f t="shared" si="139"/>
        <v>168.68852459016392</v>
      </c>
      <c r="T1753" s="11" t="s">
        <v>8338</v>
      </c>
      <c r="U1753" s="11" t="s">
        <v>8339</v>
      </c>
    </row>
    <row r="1754" spans="1:21" ht="28.5" x14ac:dyDescent="0.45">
      <c r="A1754" s="11">
        <v>1752</v>
      </c>
      <c r="B1754" s="16" t="s">
        <v>1753</v>
      </c>
      <c r="C1754" s="16" t="s">
        <v>5862</v>
      </c>
      <c r="D1754" s="23">
        <v>1200</v>
      </c>
      <c r="E1754" s="23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7">
        <f t="shared" si="135"/>
        <v>42657.044930555552</v>
      </c>
      <c r="K1754" s="11">
        <v>1473833082</v>
      </c>
      <c r="L1754" s="17">
        <f t="shared" si="136"/>
        <v>42627.044930555552</v>
      </c>
      <c r="M1754" s="21">
        <f t="shared" si="137"/>
        <v>30</v>
      </c>
      <c r="N1754" s="11" t="b">
        <v>0</v>
      </c>
      <c r="O1754" s="11">
        <v>90</v>
      </c>
      <c r="P1754" s="11" t="b">
        <v>1</v>
      </c>
      <c r="Q1754" s="11" t="s">
        <v>8285</v>
      </c>
      <c r="R1754" s="18">
        <f t="shared" si="138"/>
        <v>2.6016666666666666</v>
      </c>
      <c r="S1754" s="19">
        <f t="shared" si="139"/>
        <v>34.68888888888889</v>
      </c>
      <c r="T1754" s="11" t="s">
        <v>8338</v>
      </c>
      <c r="U1754" s="11" t="s">
        <v>8339</v>
      </c>
    </row>
    <row r="1755" spans="1:21" ht="42.75" x14ac:dyDescent="0.45">
      <c r="A1755" s="11">
        <v>1753</v>
      </c>
      <c r="B1755" s="16" t="s">
        <v>1754</v>
      </c>
      <c r="C1755" s="16" t="s">
        <v>5863</v>
      </c>
      <c r="D1755" s="23">
        <v>15000</v>
      </c>
      <c r="E1755" s="23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7">
        <f t="shared" si="135"/>
        <v>42450.499629629623</v>
      </c>
      <c r="K1755" s="11">
        <v>1455991168</v>
      </c>
      <c r="L1755" s="17">
        <f t="shared" si="136"/>
        <v>42420.541296296295</v>
      </c>
      <c r="M1755" s="21">
        <f t="shared" si="137"/>
        <v>29.958333333328483</v>
      </c>
      <c r="N1755" s="11" t="b">
        <v>0</v>
      </c>
      <c r="O1755" s="11">
        <v>35</v>
      </c>
      <c r="P1755" s="11" t="b">
        <v>1</v>
      </c>
      <c r="Q1755" s="11" t="s">
        <v>8285</v>
      </c>
      <c r="R1755" s="18">
        <f t="shared" si="138"/>
        <v>1.08</v>
      </c>
      <c r="S1755" s="19">
        <f t="shared" si="139"/>
        <v>462.85714285714283</v>
      </c>
      <c r="T1755" s="11" t="s">
        <v>8338</v>
      </c>
      <c r="U1755" s="11" t="s">
        <v>8339</v>
      </c>
    </row>
    <row r="1756" spans="1:21" ht="42.75" x14ac:dyDescent="0.45">
      <c r="A1756" s="11">
        <v>1754</v>
      </c>
      <c r="B1756" s="16" t="s">
        <v>1755</v>
      </c>
      <c r="C1756" s="16" t="s">
        <v>5864</v>
      </c>
      <c r="D1756" s="23">
        <v>8500</v>
      </c>
      <c r="E1756" s="23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7">
        <f t="shared" si="135"/>
        <v>42097.626770833333</v>
      </c>
      <c r="K1756" s="11">
        <v>1425502953</v>
      </c>
      <c r="L1756" s="17">
        <f t="shared" si="136"/>
        <v>42067.668437499997</v>
      </c>
      <c r="M1756" s="21">
        <f t="shared" si="137"/>
        <v>29.958333333335759</v>
      </c>
      <c r="N1756" s="11" t="b">
        <v>0</v>
      </c>
      <c r="O1756" s="11">
        <v>90</v>
      </c>
      <c r="P1756" s="11" t="b">
        <v>1</v>
      </c>
      <c r="Q1756" s="11" t="s">
        <v>8285</v>
      </c>
      <c r="R1756" s="18">
        <f t="shared" si="138"/>
        <v>1.1052941176470588</v>
      </c>
      <c r="S1756" s="19">
        <f t="shared" si="139"/>
        <v>104.38888888888889</v>
      </c>
      <c r="T1756" s="11" t="s">
        <v>8338</v>
      </c>
      <c r="U1756" s="11" t="s">
        <v>8339</v>
      </c>
    </row>
    <row r="1757" spans="1:21" ht="42.75" x14ac:dyDescent="0.45">
      <c r="A1757" s="11">
        <v>1755</v>
      </c>
      <c r="B1757" s="16" t="s">
        <v>1756</v>
      </c>
      <c r="C1757" s="16" t="s">
        <v>5865</v>
      </c>
      <c r="D1757" s="23">
        <v>25</v>
      </c>
      <c r="E1757" s="23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7">
        <f t="shared" si="135"/>
        <v>42282.580567129626</v>
      </c>
      <c r="K1757" s="11">
        <v>1441479361</v>
      </c>
      <c r="L1757" s="17">
        <f t="shared" si="136"/>
        <v>42252.580567129626</v>
      </c>
      <c r="M1757" s="21">
        <f t="shared" si="137"/>
        <v>30</v>
      </c>
      <c r="N1757" s="11" t="b">
        <v>0</v>
      </c>
      <c r="O1757" s="11">
        <v>4</v>
      </c>
      <c r="P1757" s="11" t="b">
        <v>1</v>
      </c>
      <c r="Q1757" s="11" t="s">
        <v>8285</v>
      </c>
      <c r="R1757" s="18">
        <f t="shared" si="138"/>
        <v>1.2</v>
      </c>
      <c r="S1757" s="19">
        <f t="shared" si="139"/>
        <v>7.5</v>
      </c>
      <c r="T1757" s="11" t="s">
        <v>8338</v>
      </c>
      <c r="U1757" s="11" t="s">
        <v>8339</v>
      </c>
    </row>
    <row r="1758" spans="1:21" ht="42.75" x14ac:dyDescent="0.45">
      <c r="A1758" s="11">
        <v>1756</v>
      </c>
      <c r="B1758" s="16" t="s">
        <v>1757</v>
      </c>
      <c r="C1758" s="16" t="s">
        <v>5866</v>
      </c>
      <c r="D1758" s="23">
        <v>5500</v>
      </c>
      <c r="E1758" s="23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7">
        <f t="shared" si="135"/>
        <v>42610.959131944437</v>
      </c>
      <c r="K1758" s="11">
        <v>1468987269</v>
      </c>
      <c r="L1758" s="17">
        <f t="shared" si="136"/>
        <v>42570.959131944437</v>
      </c>
      <c r="M1758" s="21">
        <f t="shared" si="137"/>
        <v>40</v>
      </c>
      <c r="N1758" s="11" t="b">
        <v>0</v>
      </c>
      <c r="O1758" s="11">
        <v>120</v>
      </c>
      <c r="P1758" s="11" t="b">
        <v>1</v>
      </c>
      <c r="Q1758" s="11" t="s">
        <v>8285</v>
      </c>
      <c r="R1758" s="18">
        <f t="shared" si="138"/>
        <v>1.0282909090909091</v>
      </c>
      <c r="S1758" s="19">
        <f t="shared" si="139"/>
        <v>47.13</v>
      </c>
      <c r="T1758" s="11" t="s">
        <v>8338</v>
      </c>
      <c r="U1758" s="11" t="s">
        <v>8339</v>
      </c>
    </row>
    <row r="1759" spans="1:21" ht="28.5" x14ac:dyDescent="0.45">
      <c r="A1759" s="11">
        <v>1757</v>
      </c>
      <c r="B1759" s="16" t="s">
        <v>1758</v>
      </c>
      <c r="C1759" s="16" t="s">
        <v>5867</v>
      </c>
      <c r="D1759" s="23">
        <v>5000</v>
      </c>
      <c r="E1759" s="23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7">
        <f t="shared" si="135"/>
        <v>42763.603472222218</v>
      </c>
      <c r="K1759" s="11">
        <v>1483041083</v>
      </c>
      <c r="L1759" s="17">
        <f t="shared" si="136"/>
        <v>42733.619016203702</v>
      </c>
      <c r="M1759" s="21">
        <f t="shared" si="137"/>
        <v>29.98445601851563</v>
      </c>
      <c r="N1759" s="11" t="b">
        <v>0</v>
      </c>
      <c r="O1759" s="11">
        <v>14</v>
      </c>
      <c r="P1759" s="11" t="b">
        <v>1</v>
      </c>
      <c r="Q1759" s="11" t="s">
        <v>8285</v>
      </c>
      <c r="R1759" s="18">
        <f t="shared" si="138"/>
        <v>1.1599999999999999</v>
      </c>
      <c r="S1759" s="19">
        <f t="shared" si="139"/>
        <v>414.28571428571428</v>
      </c>
      <c r="T1759" s="11" t="s">
        <v>8338</v>
      </c>
      <c r="U1759" s="11" t="s">
        <v>8339</v>
      </c>
    </row>
    <row r="1760" spans="1:21" ht="42.75" x14ac:dyDescent="0.45">
      <c r="A1760" s="11">
        <v>1758</v>
      </c>
      <c r="B1760" s="16" t="s">
        <v>1759</v>
      </c>
      <c r="C1760" s="16" t="s">
        <v>5868</v>
      </c>
      <c r="D1760" s="23">
        <v>1000</v>
      </c>
      <c r="E1760" s="23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7">
        <f t="shared" si="135"/>
        <v>42565.74759259259</v>
      </c>
      <c r="K1760" s="11">
        <v>1463352992</v>
      </c>
      <c r="L1760" s="17">
        <f t="shared" si="136"/>
        <v>42505.74759259259</v>
      </c>
      <c r="M1760" s="21">
        <f t="shared" si="137"/>
        <v>60</v>
      </c>
      <c r="N1760" s="11" t="b">
        <v>0</v>
      </c>
      <c r="O1760" s="11">
        <v>27</v>
      </c>
      <c r="P1760" s="11" t="b">
        <v>1</v>
      </c>
      <c r="Q1760" s="11" t="s">
        <v>8285</v>
      </c>
      <c r="R1760" s="18">
        <f t="shared" si="138"/>
        <v>1.147</v>
      </c>
      <c r="S1760" s="19">
        <f t="shared" si="139"/>
        <v>42.481481481481481</v>
      </c>
      <c r="T1760" s="11" t="s">
        <v>8338</v>
      </c>
      <c r="U1760" s="11" t="s">
        <v>8339</v>
      </c>
    </row>
    <row r="1761" spans="1:21" ht="28.5" x14ac:dyDescent="0.45">
      <c r="A1761" s="11">
        <v>1759</v>
      </c>
      <c r="B1761" s="16" t="s">
        <v>1760</v>
      </c>
      <c r="C1761" s="16" t="s">
        <v>5869</v>
      </c>
      <c r="D1761" s="23">
        <v>5000</v>
      </c>
      <c r="E1761" s="23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7">
        <f t="shared" si="135"/>
        <v>42088.579039351847</v>
      </c>
      <c r="K1761" s="11">
        <v>1425585229</v>
      </c>
      <c r="L1761" s="17">
        <f t="shared" si="136"/>
        <v>42068.620706018519</v>
      </c>
      <c r="M1761" s="21">
        <f t="shared" si="137"/>
        <v>19.958333333328483</v>
      </c>
      <c r="N1761" s="11" t="b">
        <v>0</v>
      </c>
      <c r="O1761" s="11">
        <v>49</v>
      </c>
      <c r="P1761" s="11" t="b">
        <v>1</v>
      </c>
      <c r="Q1761" s="11" t="s">
        <v>8285</v>
      </c>
      <c r="R1761" s="18">
        <f t="shared" si="138"/>
        <v>1.0660000000000001</v>
      </c>
      <c r="S1761" s="19">
        <f t="shared" si="139"/>
        <v>108.77551020408163</v>
      </c>
      <c r="T1761" s="11" t="s">
        <v>8338</v>
      </c>
      <c r="U1761" s="11" t="s">
        <v>8339</v>
      </c>
    </row>
    <row r="1762" spans="1:21" ht="42.75" x14ac:dyDescent="0.45">
      <c r="A1762" s="11">
        <v>1760</v>
      </c>
      <c r="B1762" s="16" t="s">
        <v>1761</v>
      </c>
      <c r="C1762" s="16" t="s">
        <v>5870</v>
      </c>
      <c r="D1762" s="23">
        <v>5000</v>
      </c>
      <c r="E1762" s="23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7">
        <f t="shared" si="135"/>
        <v>42425.464270833334</v>
      </c>
      <c r="K1762" s="11">
        <v>1454688513</v>
      </c>
      <c r="L1762" s="17">
        <f t="shared" si="136"/>
        <v>42405.464270833334</v>
      </c>
      <c r="M1762" s="21">
        <f t="shared" si="137"/>
        <v>20</v>
      </c>
      <c r="N1762" s="11" t="b">
        <v>0</v>
      </c>
      <c r="O1762" s="11">
        <v>102</v>
      </c>
      <c r="P1762" s="11" t="b">
        <v>1</v>
      </c>
      <c r="Q1762" s="11" t="s">
        <v>8285</v>
      </c>
      <c r="R1762" s="18">
        <f t="shared" si="138"/>
        <v>1.6544000000000001</v>
      </c>
      <c r="S1762" s="19">
        <f t="shared" si="139"/>
        <v>81.098039215686271</v>
      </c>
      <c r="T1762" s="11" t="s">
        <v>8338</v>
      </c>
      <c r="U1762" s="11" t="s">
        <v>8339</v>
      </c>
    </row>
    <row r="1763" spans="1:21" ht="28.5" x14ac:dyDescent="0.45">
      <c r="A1763" s="11">
        <v>1761</v>
      </c>
      <c r="B1763" s="16" t="s">
        <v>1762</v>
      </c>
      <c r="C1763" s="16" t="s">
        <v>5871</v>
      </c>
      <c r="D1763" s="23">
        <v>100</v>
      </c>
      <c r="E1763" s="23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7">
        <f t="shared" si="135"/>
        <v>42259.359490740739</v>
      </c>
      <c r="K1763" s="11">
        <v>1437745060</v>
      </c>
      <c r="L1763" s="17">
        <f t="shared" si="136"/>
        <v>42209.359490740739</v>
      </c>
      <c r="M1763" s="21">
        <f t="shared" si="137"/>
        <v>50</v>
      </c>
      <c r="N1763" s="11" t="b">
        <v>0</v>
      </c>
      <c r="O1763" s="11">
        <v>3</v>
      </c>
      <c r="P1763" s="11" t="b">
        <v>1</v>
      </c>
      <c r="Q1763" s="11" t="s">
        <v>8285</v>
      </c>
      <c r="R1763" s="18">
        <f t="shared" si="138"/>
        <v>1.55</v>
      </c>
      <c r="S1763" s="19">
        <f t="shared" si="139"/>
        <v>51.666666666666664</v>
      </c>
      <c r="T1763" s="11" t="s">
        <v>8338</v>
      </c>
      <c r="U1763" s="11" t="s">
        <v>8339</v>
      </c>
    </row>
    <row r="1764" spans="1:21" x14ac:dyDescent="0.45">
      <c r="A1764" s="11">
        <v>1762</v>
      </c>
      <c r="B1764" s="16" t="s">
        <v>1763</v>
      </c>
      <c r="C1764" s="16" t="s">
        <v>5872</v>
      </c>
      <c r="D1764" s="23">
        <v>100</v>
      </c>
      <c r="E1764" s="23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7">
        <f t="shared" si="135"/>
        <v>42440.773668981477</v>
      </c>
      <c r="K1764" s="11">
        <v>1455147245</v>
      </c>
      <c r="L1764" s="17">
        <f t="shared" si="136"/>
        <v>42410.773668981477</v>
      </c>
      <c r="M1764" s="21">
        <f t="shared" si="137"/>
        <v>30</v>
      </c>
      <c r="N1764" s="11" t="b">
        <v>0</v>
      </c>
      <c r="O1764" s="11">
        <v>25</v>
      </c>
      <c r="P1764" s="11" t="b">
        <v>1</v>
      </c>
      <c r="Q1764" s="11" t="s">
        <v>8285</v>
      </c>
      <c r="R1764" s="18">
        <f t="shared" si="138"/>
        <v>8.85</v>
      </c>
      <c r="S1764" s="19">
        <f t="shared" si="139"/>
        <v>35.4</v>
      </c>
      <c r="T1764" s="11" t="s">
        <v>8338</v>
      </c>
      <c r="U1764" s="11" t="s">
        <v>8339</v>
      </c>
    </row>
    <row r="1765" spans="1:21" ht="42.75" x14ac:dyDescent="0.45">
      <c r="A1765" s="11">
        <v>1763</v>
      </c>
      <c r="B1765" s="16" t="s">
        <v>1764</v>
      </c>
      <c r="C1765" s="16" t="s">
        <v>5873</v>
      </c>
      <c r="D1765" s="23">
        <v>12000</v>
      </c>
      <c r="E1765" s="23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7">
        <f t="shared" si="135"/>
        <v>42666.660185185181</v>
      </c>
      <c r="K1765" s="11">
        <v>1474663840</v>
      </c>
      <c r="L1765" s="17">
        <f t="shared" si="136"/>
        <v>42636.660185185181</v>
      </c>
      <c r="M1765" s="21">
        <f t="shared" si="137"/>
        <v>30</v>
      </c>
      <c r="N1765" s="11" t="b">
        <v>0</v>
      </c>
      <c r="O1765" s="11">
        <v>118</v>
      </c>
      <c r="P1765" s="11" t="b">
        <v>1</v>
      </c>
      <c r="Q1765" s="11" t="s">
        <v>8285</v>
      </c>
      <c r="R1765" s="18">
        <f t="shared" si="138"/>
        <v>1.0190833333333333</v>
      </c>
      <c r="S1765" s="19">
        <f t="shared" si="139"/>
        <v>103.63559322033899</v>
      </c>
      <c r="T1765" s="11" t="s">
        <v>8338</v>
      </c>
      <c r="U1765" s="11" t="s">
        <v>8339</v>
      </c>
    </row>
    <row r="1766" spans="1:21" ht="42.75" x14ac:dyDescent="0.45">
      <c r="A1766" s="11">
        <v>1764</v>
      </c>
      <c r="B1766" s="16" t="s">
        <v>1765</v>
      </c>
      <c r="C1766" s="16" t="s">
        <v>5874</v>
      </c>
      <c r="D1766" s="23">
        <v>11000</v>
      </c>
      <c r="E1766" s="23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7">
        <f t="shared" si="135"/>
        <v>41854.27753472222</v>
      </c>
      <c r="K1766" s="11">
        <v>1404560379</v>
      </c>
      <c r="L1766" s="17">
        <f t="shared" si="136"/>
        <v>41825.27753472222</v>
      </c>
      <c r="M1766" s="21">
        <f t="shared" si="137"/>
        <v>29</v>
      </c>
      <c r="N1766" s="11" t="b">
        <v>1</v>
      </c>
      <c r="O1766" s="11">
        <v>39</v>
      </c>
      <c r="P1766" s="11" t="b">
        <v>0</v>
      </c>
      <c r="Q1766" s="11" t="s">
        <v>8285</v>
      </c>
      <c r="R1766" s="18">
        <f t="shared" si="138"/>
        <v>0.19600000000000001</v>
      </c>
      <c r="S1766" s="19">
        <f t="shared" si="139"/>
        <v>55.282051282051285</v>
      </c>
      <c r="T1766" s="11" t="s">
        <v>8338</v>
      </c>
      <c r="U1766" s="11" t="s">
        <v>8339</v>
      </c>
    </row>
    <row r="1767" spans="1:21" ht="42.75" x14ac:dyDescent="0.45">
      <c r="A1767" s="11">
        <v>1765</v>
      </c>
      <c r="B1767" s="16" t="s">
        <v>1766</v>
      </c>
      <c r="C1767" s="16" t="s">
        <v>5875</v>
      </c>
      <c r="D1767" s="23">
        <v>12500</v>
      </c>
      <c r="E1767" s="23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7">
        <f t="shared" si="135"/>
        <v>41864.772129629629</v>
      </c>
      <c r="K1767" s="11">
        <v>1405380712</v>
      </c>
      <c r="L1767" s="17">
        <f t="shared" si="136"/>
        <v>41834.772129629629</v>
      </c>
      <c r="M1767" s="21">
        <f t="shared" si="137"/>
        <v>30</v>
      </c>
      <c r="N1767" s="11" t="b">
        <v>1</v>
      </c>
      <c r="O1767" s="11">
        <v>103</v>
      </c>
      <c r="P1767" s="11" t="b">
        <v>0</v>
      </c>
      <c r="Q1767" s="11" t="s">
        <v>8285</v>
      </c>
      <c r="R1767" s="18">
        <f t="shared" si="138"/>
        <v>0.59467839999999994</v>
      </c>
      <c r="S1767" s="19">
        <f t="shared" si="139"/>
        <v>72.16970873786407</v>
      </c>
      <c r="T1767" s="11" t="s">
        <v>8338</v>
      </c>
      <c r="U1767" s="11" t="s">
        <v>8339</v>
      </c>
    </row>
    <row r="1768" spans="1:21" ht="28.5" x14ac:dyDescent="0.45">
      <c r="A1768" s="11">
        <v>1766</v>
      </c>
      <c r="B1768" s="16" t="s">
        <v>1767</v>
      </c>
      <c r="C1768" s="16" t="s">
        <v>5876</v>
      </c>
      <c r="D1768" s="23">
        <v>1500</v>
      </c>
      <c r="E1768" s="23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7">
        <f t="shared" si="135"/>
        <v>41876.65148148148</v>
      </c>
      <c r="K1768" s="11">
        <v>1407184688</v>
      </c>
      <c r="L1768" s="17">
        <f t="shared" si="136"/>
        <v>41855.65148148148</v>
      </c>
      <c r="M1768" s="21">
        <f t="shared" si="137"/>
        <v>21</v>
      </c>
      <c r="N1768" s="11" t="b">
        <v>1</v>
      </c>
      <c r="O1768" s="11">
        <v>0</v>
      </c>
      <c r="P1768" s="11" t="b">
        <v>0</v>
      </c>
      <c r="Q1768" s="11" t="s">
        <v>8285</v>
      </c>
      <c r="R1768" s="18">
        <f t="shared" si="138"/>
        <v>0</v>
      </c>
      <c r="S1768" s="19" t="e">
        <f t="shared" si="139"/>
        <v>#DIV/0!</v>
      </c>
      <c r="T1768" s="11" t="s">
        <v>8338</v>
      </c>
      <c r="U1768" s="11" t="s">
        <v>8339</v>
      </c>
    </row>
    <row r="1769" spans="1:21" ht="28.5" x14ac:dyDescent="0.45">
      <c r="A1769" s="11">
        <v>1767</v>
      </c>
      <c r="B1769" s="16" t="s">
        <v>1768</v>
      </c>
      <c r="C1769" s="16" t="s">
        <v>5877</v>
      </c>
      <c r="D1769" s="23">
        <v>5000</v>
      </c>
      <c r="E1769" s="23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7">
        <f t="shared" si="135"/>
        <v>41854.450046296297</v>
      </c>
      <c r="K1769" s="11">
        <v>1404488884</v>
      </c>
      <c r="L1769" s="17">
        <f t="shared" si="136"/>
        <v>41824.450046296297</v>
      </c>
      <c r="M1769" s="21">
        <f t="shared" si="137"/>
        <v>30</v>
      </c>
      <c r="N1769" s="11" t="b">
        <v>1</v>
      </c>
      <c r="O1769" s="11">
        <v>39</v>
      </c>
      <c r="P1769" s="11" t="b">
        <v>0</v>
      </c>
      <c r="Q1769" s="11" t="s">
        <v>8285</v>
      </c>
      <c r="R1769" s="18">
        <f t="shared" si="138"/>
        <v>0.4572</v>
      </c>
      <c r="S1769" s="19">
        <f t="shared" si="139"/>
        <v>58.615384615384613</v>
      </c>
      <c r="T1769" s="11" t="s">
        <v>8338</v>
      </c>
      <c r="U1769" s="11" t="s">
        <v>8339</v>
      </c>
    </row>
    <row r="1770" spans="1:21" ht="42.75" x14ac:dyDescent="0.45">
      <c r="A1770" s="11">
        <v>1768</v>
      </c>
      <c r="B1770" s="16" t="s">
        <v>1769</v>
      </c>
      <c r="C1770" s="16" t="s">
        <v>5878</v>
      </c>
      <c r="D1770" s="23">
        <v>5000</v>
      </c>
      <c r="E1770" s="23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7">
        <f t="shared" si="135"/>
        <v>41909.352361111109</v>
      </c>
      <c r="K1770" s="11">
        <v>1406640444</v>
      </c>
      <c r="L1770" s="17">
        <f t="shared" si="136"/>
        <v>41849.352361111109</v>
      </c>
      <c r="M1770" s="21">
        <f t="shared" si="137"/>
        <v>60</v>
      </c>
      <c r="N1770" s="11" t="b">
        <v>1</v>
      </c>
      <c r="O1770" s="11">
        <v>15</v>
      </c>
      <c r="P1770" s="11" t="b">
        <v>0</v>
      </c>
      <c r="Q1770" s="11" t="s">
        <v>8285</v>
      </c>
      <c r="R1770" s="18">
        <f t="shared" si="138"/>
        <v>3.7400000000000003E-2</v>
      </c>
      <c r="S1770" s="19">
        <f t="shared" si="139"/>
        <v>12.466666666666667</v>
      </c>
      <c r="T1770" s="11" t="s">
        <v>8338</v>
      </c>
      <c r="U1770" s="11" t="s">
        <v>8339</v>
      </c>
    </row>
    <row r="1771" spans="1:21" ht="42.75" x14ac:dyDescent="0.45">
      <c r="A1771" s="11">
        <v>1769</v>
      </c>
      <c r="B1771" s="16" t="s">
        <v>1770</v>
      </c>
      <c r="C1771" s="16" t="s">
        <v>5879</v>
      </c>
      <c r="D1771" s="23">
        <v>40000</v>
      </c>
      <c r="E1771" s="23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7">
        <f t="shared" si="135"/>
        <v>42017.610636574071</v>
      </c>
      <c r="K1771" s="11">
        <v>1418585959</v>
      </c>
      <c r="L1771" s="17">
        <f t="shared" si="136"/>
        <v>41987.610636574071</v>
      </c>
      <c r="M1771" s="21">
        <f t="shared" si="137"/>
        <v>30</v>
      </c>
      <c r="N1771" s="11" t="b">
        <v>1</v>
      </c>
      <c r="O1771" s="11">
        <v>22</v>
      </c>
      <c r="P1771" s="11" t="b">
        <v>0</v>
      </c>
      <c r="Q1771" s="11" t="s">
        <v>8285</v>
      </c>
      <c r="R1771" s="18">
        <f t="shared" si="138"/>
        <v>2.7025E-2</v>
      </c>
      <c r="S1771" s="19">
        <f t="shared" si="139"/>
        <v>49.136363636363633</v>
      </c>
      <c r="T1771" s="11" t="s">
        <v>8338</v>
      </c>
      <c r="U1771" s="11" t="s">
        <v>8339</v>
      </c>
    </row>
    <row r="1772" spans="1:21" ht="42.75" x14ac:dyDescent="0.45">
      <c r="A1772" s="11">
        <v>1770</v>
      </c>
      <c r="B1772" s="16" t="s">
        <v>1771</v>
      </c>
      <c r="C1772" s="16" t="s">
        <v>5880</v>
      </c>
      <c r="D1772" s="23">
        <v>24500</v>
      </c>
      <c r="E1772" s="23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7">
        <f t="shared" si="135"/>
        <v>41926.571689814817</v>
      </c>
      <c r="K1772" s="11">
        <v>1410288194</v>
      </c>
      <c r="L1772" s="17">
        <f t="shared" si="136"/>
        <v>41891.571689814817</v>
      </c>
      <c r="M1772" s="21">
        <f t="shared" si="137"/>
        <v>35</v>
      </c>
      <c r="N1772" s="11" t="b">
        <v>1</v>
      </c>
      <c r="O1772" s="11">
        <v>92</v>
      </c>
      <c r="P1772" s="11" t="b">
        <v>0</v>
      </c>
      <c r="Q1772" s="11" t="s">
        <v>8285</v>
      </c>
      <c r="R1772" s="18">
        <f t="shared" si="138"/>
        <v>0.56514285714285717</v>
      </c>
      <c r="S1772" s="19">
        <f t="shared" si="139"/>
        <v>150.5</v>
      </c>
      <c r="T1772" s="11" t="s">
        <v>8338</v>
      </c>
      <c r="U1772" s="11" t="s">
        <v>8339</v>
      </c>
    </row>
    <row r="1773" spans="1:21" ht="42.75" x14ac:dyDescent="0.45">
      <c r="A1773" s="11">
        <v>1771</v>
      </c>
      <c r="B1773" s="16" t="s">
        <v>1772</v>
      </c>
      <c r="C1773" s="16" t="s">
        <v>5881</v>
      </c>
      <c r="D1773" s="23">
        <v>4200</v>
      </c>
      <c r="E1773" s="23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7">
        <f t="shared" si="135"/>
        <v>41935.771296296291</v>
      </c>
      <c r="K1773" s="11">
        <v>1411515040</v>
      </c>
      <c r="L1773" s="17">
        <f t="shared" si="136"/>
        <v>41905.771296296291</v>
      </c>
      <c r="M1773" s="21">
        <f t="shared" si="137"/>
        <v>30</v>
      </c>
      <c r="N1773" s="11" t="b">
        <v>1</v>
      </c>
      <c r="O1773" s="11">
        <v>25</v>
      </c>
      <c r="P1773" s="11" t="b">
        <v>0</v>
      </c>
      <c r="Q1773" s="11" t="s">
        <v>8285</v>
      </c>
      <c r="R1773" s="18">
        <f t="shared" si="138"/>
        <v>0.21309523809523809</v>
      </c>
      <c r="S1773" s="19">
        <f t="shared" si="139"/>
        <v>35.799999999999997</v>
      </c>
      <c r="T1773" s="11" t="s">
        <v>8338</v>
      </c>
      <c r="U1773" s="11" t="s">
        <v>8339</v>
      </c>
    </row>
    <row r="1774" spans="1:21" ht="42.75" x14ac:dyDescent="0.45">
      <c r="A1774" s="11">
        <v>1772</v>
      </c>
      <c r="B1774" s="16" t="s">
        <v>1773</v>
      </c>
      <c r="C1774" s="16" t="s">
        <v>5882</v>
      </c>
      <c r="D1774" s="23">
        <v>5500</v>
      </c>
      <c r="E1774" s="23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7">
        <f t="shared" si="135"/>
        <v>41826.509675925925</v>
      </c>
      <c r="K1774" s="11">
        <v>1399482836</v>
      </c>
      <c r="L1774" s="17">
        <f t="shared" si="136"/>
        <v>41766.509675925925</v>
      </c>
      <c r="M1774" s="21">
        <f t="shared" si="137"/>
        <v>60</v>
      </c>
      <c r="N1774" s="11" t="b">
        <v>1</v>
      </c>
      <c r="O1774" s="11">
        <v>19</v>
      </c>
      <c r="P1774" s="11" t="b">
        <v>0</v>
      </c>
      <c r="Q1774" s="11" t="s">
        <v>8285</v>
      </c>
      <c r="R1774" s="18">
        <f t="shared" si="138"/>
        <v>0.156</v>
      </c>
      <c r="S1774" s="19">
        <f t="shared" si="139"/>
        <v>45.157894736842103</v>
      </c>
      <c r="T1774" s="11" t="s">
        <v>8338</v>
      </c>
      <c r="U1774" s="11" t="s">
        <v>8339</v>
      </c>
    </row>
    <row r="1775" spans="1:21" ht="42.75" x14ac:dyDescent="0.45">
      <c r="A1775" s="11">
        <v>1773</v>
      </c>
      <c r="B1775" s="16" t="s">
        <v>1774</v>
      </c>
      <c r="C1775" s="16" t="s">
        <v>5883</v>
      </c>
      <c r="D1775" s="23">
        <v>30000</v>
      </c>
      <c r="E1775" s="23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7">
        <f t="shared" si="135"/>
        <v>42023.552060185182</v>
      </c>
      <c r="K1775" s="11">
        <v>1417803298</v>
      </c>
      <c r="L1775" s="17">
        <f t="shared" si="136"/>
        <v>41978.552060185182</v>
      </c>
      <c r="M1775" s="21">
        <f t="shared" si="137"/>
        <v>45</v>
      </c>
      <c r="N1775" s="11" t="b">
        <v>1</v>
      </c>
      <c r="O1775" s="11">
        <v>19</v>
      </c>
      <c r="P1775" s="11" t="b">
        <v>0</v>
      </c>
      <c r="Q1775" s="11" t="s">
        <v>8285</v>
      </c>
      <c r="R1775" s="18">
        <f t="shared" si="138"/>
        <v>6.2566666666666673E-2</v>
      </c>
      <c r="S1775" s="19">
        <f t="shared" si="139"/>
        <v>98.78947368421052</v>
      </c>
      <c r="T1775" s="11" t="s">
        <v>8338</v>
      </c>
      <c r="U1775" s="11" t="s">
        <v>8339</v>
      </c>
    </row>
    <row r="1776" spans="1:21" ht="42.75" x14ac:dyDescent="0.45">
      <c r="A1776" s="11">
        <v>1774</v>
      </c>
      <c r="B1776" s="16" t="s">
        <v>1775</v>
      </c>
      <c r="C1776" s="16" t="s">
        <v>5884</v>
      </c>
      <c r="D1776" s="23">
        <v>2500</v>
      </c>
      <c r="E1776" s="23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7">
        <f t="shared" si="135"/>
        <v>41972.415972222218</v>
      </c>
      <c r="K1776" s="11">
        <v>1413609292</v>
      </c>
      <c r="L1776" s="17">
        <f t="shared" si="136"/>
        <v>41930.010324074072</v>
      </c>
      <c r="M1776" s="21">
        <f t="shared" si="137"/>
        <v>42.405648148145701</v>
      </c>
      <c r="N1776" s="11" t="b">
        <v>1</v>
      </c>
      <c r="O1776" s="11">
        <v>13</v>
      </c>
      <c r="P1776" s="11" t="b">
        <v>0</v>
      </c>
      <c r="Q1776" s="11" t="s">
        <v>8285</v>
      </c>
      <c r="R1776" s="18">
        <f t="shared" si="138"/>
        <v>0.4592</v>
      </c>
      <c r="S1776" s="19">
        <f t="shared" si="139"/>
        <v>88.307692307692307</v>
      </c>
      <c r="T1776" s="11" t="s">
        <v>8338</v>
      </c>
      <c r="U1776" s="11" t="s">
        <v>8339</v>
      </c>
    </row>
    <row r="1777" spans="1:21" ht="42.75" x14ac:dyDescent="0.45">
      <c r="A1777" s="11">
        <v>1775</v>
      </c>
      <c r="B1777" s="16" t="s">
        <v>1776</v>
      </c>
      <c r="C1777" s="16" t="s">
        <v>5885</v>
      </c>
      <c r="D1777" s="23">
        <v>32500</v>
      </c>
      <c r="E1777" s="23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7">
        <f t="shared" si="135"/>
        <v>41936.768055555549</v>
      </c>
      <c r="K1777" s="11">
        <v>1410305160</v>
      </c>
      <c r="L1777" s="17">
        <f t="shared" si="136"/>
        <v>41891.768055555549</v>
      </c>
      <c r="M1777" s="21">
        <f t="shared" si="137"/>
        <v>45</v>
      </c>
      <c r="N1777" s="11" t="b">
        <v>1</v>
      </c>
      <c r="O1777" s="11">
        <v>124</v>
      </c>
      <c r="P1777" s="11" t="b">
        <v>0</v>
      </c>
      <c r="Q1777" s="11" t="s">
        <v>8285</v>
      </c>
      <c r="R1777" s="18">
        <f t="shared" si="138"/>
        <v>0.65101538461538466</v>
      </c>
      <c r="S1777" s="19">
        <f t="shared" si="139"/>
        <v>170.62903225806451</v>
      </c>
      <c r="T1777" s="11" t="s">
        <v>8338</v>
      </c>
      <c r="U1777" s="11" t="s">
        <v>8339</v>
      </c>
    </row>
    <row r="1778" spans="1:21" ht="42.75" x14ac:dyDescent="0.45">
      <c r="A1778" s="11">
        <v>1776</v>
      </c>
      <c r="B1778" s="16" t="s">
        <v>1777</v>
      </c>
      <c r="C1778" s="16" t="s">
        <v>5886</v>
      </c>
      <c r="D1778" s="23">
        <v>5000</v>
      </c>
      <c r="E1778" s="23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7">
        <f t="shared" si="135"/>
        <v>41941.748506944445</v>
      </c>
      <c r="K1778" s="11">
        <v>1411513071</v>
      </c>
      <c r="L1778" s="17">
        <f t="shared" si="136"/>
        <v>41905.748506944445</v>
      </c>
      <c r="M1778" s="21">
        <f t="shared" si="137"/>
        <v>36</v>
      </c>
      <c r="N1778" s="11" t="b">
        <v>1</v>
      </c>
      <c r="O1778" s="11">
        <v>4</v>
      </c>
      <c r="P1778" s="11" t="b">
        <v>0</v>
      </c>
      <c r="Q1778" s="11" t="s">
        <v>8285</v>
      </c>
      <c r="R1778" s="18">
        <f t="shared" si="138"/>
        <v>6.7000000000000004E-2</v>
      </c>
      <c r="S1778" s="19">
        <f t="shared" si="139"/>
        <v>83.75</v>
      </c>
      <c r="T1778" s="11" t="s">
        <v>8338</v>
      </c>
      <c r="U1778" s="11" t="s">
        <v>8339</v>
      </c>
    </row>
    <row r="1779" spans="1:21" ht="42.75" x14ac:dyDescent="0.45">
      <c r="A1779" s="11">
        <v>1777</v>
      </c>
      <c r="B1779" s="16" t="s">
        <v>1778</v>
      </c>
      <c r="C1779" s="16" t="s">
        <v>5887</v>
      </c>
      <c r="D1779" s="23">
        <v>4800</v>
      </c>
      <c r="E1779" s="23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7">
        <f t="shared" si="135"/>
        <v>42055.14876157407</v>
      </c>
      <c r="K1779" s="11">
        <v>1421829253</v>
      </c>
      <c r="L1779" s="17">
        <f t="shared" si="136"/>
        <v>42025.14876157407</v>
      </c>
      <c r="M1779" s="21">
        <f t="shared" si="137"/>
        <v>30</v>
      </c>
      <c r="N1779" s="11" t="b">
        <v>1</v>
      </c>
      <c r="O1779" s="11">
        <v>10</v>
      </c>
      <c r="P1779" s="11" t="b">
        <v>0</v>
      </c>
      <c r="Q1779" s="11" t="s">
        <v>8285</v>
      </c>
      <c r="R1779" s="18">
        <f t="shared" si="138"/>
        <v>0.135625</v>
      </c>
      <c r="S1779" s="19">
        <f t="shared" si="139"/>
        <v>65.099999999999994</v>
      </c>
      <c r="T1779" s="11" t="s">
        <v>8338</v>
      </c>
      <c r="U1779" s="11" t="s">
        <v>8339</v>
      </c>
    </row>
    <row r="1780" spans="1:21" ht="42.75" x14ac:dyDescent="0.45">
      <c r="A1780" s="11">
        <v>1778</v>
      </c>
      <c r="B1780" s="16" t="s">
        <v>1779</v>
      </c>
      <c r="C1780" s="16" t="s">
        <v>5888</v>
      </c>
      <c r="D1780" s="23">
        <v>50000</v>
      </c>
      <c r="E1780" s="23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7">
        <f t="shared" si="135"/>
        <v>42090.613368055558</v>
      </c>
      <c r="K1780" s="11">
        <v>1423600995</v>
      </c>
      <c r="L1780" s="17">
        <f t="shared" si="136"/>
        <v>42045.655034722215</v>
      </c>
      <c r="M1780" s="21">
        <f t="shared" si="137"/>
        <v>44.958333333343035</v>
      </c>
      <c r="N1780" s="11" t="b">
        <v>1</v>
      </c>
      <c r="O1780" s="11">
        <v>15</v>
      </c>
      <c r="P1780" s="11" t="b">
        <v>0</v>
      </c>
      <c r="Q1780" s="11" t="s">
        <v>8285</v>
      </c>
      <c r="R1780" s="18">
        <f t="shared" si="138"/>
        <v>1.9900000000000001E-2</v>
      </c>
      <c r="S1780" s="19">
        <f t="shared" si="139"/>
        <v>66.333333333333329</v>
      </c>
      <c r="T1780" s="11" t="s">
        <v>8338</v>
      </c>
      <c r="U1780" s="11" t="s">
        <v>8339</v>
      </c>
    </row>
    <row r="1781" spans="1:21" ht="42.75" x14ac:dyDescent="0.45">
      <c r="A1781" s="11">
        <v>1779</v>
      </c>
      <c r="B1781" s="16" t="s">
        <v>1780</v>
      </c>
      <c r="C1781" s="16" t="s">
        <v>5889</v>
      </c>
      <c r="D1781" s="23">
        <v>11000</v>
      </c>
      <c r="E1781" s="23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7">
        <f t="shared" si="135"/>
        <v>42615.483564814807</v>
      </c>
      <c r="K1781" s="11">
        <v>1470242180</v>
      </c>
      <c r="L1781" s="17">
        <f t="shared" si="136"/>
        <v>42585.483564814807</v>
      </c>
      <c r="M1781" s="21">
        <f t="shared" si="137"/>
        <v>30</v>
      </c>
      <c r="N1781" s="11" t="b">
        <v>1</v>
      </c>
      <c r="O1781" s="11">
        <v>38</v>
      </c>
      <c r="P1781" s="11" t="b">
        <v>0</v>
      </c>
      <c r="Q1781" s="11" t="s">
        <v>8285</v>
      </c>
      <c r="R1781" s="18">
        <f t="shared" si="138"/>
        <v>0.36236363636363639</v>
      </c>
      <c r="S1781" s="19">
        <f t="shared" si="139"/>
        <v>104.89473684210526</v>
      </c>
      <c r="T1781" s="11" t="s">
        <v>8338</v>
      </c>
      <c r="U1781" s="11" t="s">
        <v>8339</v>
      </c>
    </row>
    <row r="1782" spans="1:21" ht="42.75" x14ac:dyDescent="0.45">
      <c r="A1782" s="11">
        <v>1780</v>
      </c>
      <c r="B1782" s="16" t="s">
        <v>1781</v>
      </c>
      <c r="C1782" s="16" t="s">
        <v>5890</v>
      </c>
      <c r="D1782" s="23">
        <v>30000</v>
      </c>
      <c r="E1782" s="23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7">
        <f t="shared" si="135"/>
        <v>42553.392476851848</v>
      </c>
      <c r="K1782" s="11">
        <v>1462285510</v>
      </c>
      <c r="L1782" s="17">
        <f t="shared" si="136"/>
        <v>42493.392476851848</v>
      </c>
      <c r="M1782" s="21">
        <f t="shared" si="137"/>
        <v>60</v>
      </c>
      <c r="N1782" s="11" t="b">
        <v>1</v>
      </c>
      <c r="O1782" s="11">
        <v>152</v>
      </c>
      <c r="P1782" s="11" t="b">
        <v>0</v>
      </c>
      <c r="Q1782" s="11" t="s">
        <v>8285</v>
      </c>
      <c r="R1782" s="18">
        <f t="shared" si="138"/>
        <v>0.39743333333333336</v>
      </c>
      <c r="S1782" s="19">
        <f t="shared" si="139"/>
        <v>78.440789473684205</v>
      </c>
      <c r="T1782" s="11" t="s">
        <v>8338</v>
      </c>
      <c r="U1782" s="11" t="s">
        <v>8339</v>
      </c>
    </row>
    <row r="1783" spans="1:21" ht="42.75" x14ac:dyDescent="0.45">
      <c r="A1783" s="11">
        <v>1781</v>
      </c>
      <c r="B1783" s="16" t="s">
        <v>1782</v>
      </c>
      <c r="C1783" s="16" t="s">
        <v>5891</v>
      </c>
      <c r="D1783" s="23">
        <v>5500</v>
      </c>
      <c r="E1783" s="23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7">
        <f t="shared" si="135"/>
        <v>42628.409085648142</v>
      </c>
      <c r="K1783" s="11">
        <v>1471272545</v>
      </c>
      <c r="L1783" s="17">
        <f t="shared" si="136"/>
        <v>42597.409085648142</v>
      </c>
      <c r="M1783" s="21">
        <f t="shared" si="137"/>
        <v>31</v>
      </c>
      <c r="N1783" s="11" t="b">
        <v>1</v>
      </c>
      <c r="O1783" s="11">
        <v>24</v>
      </c>
      <c r="P1783" s="11" t="b">
        <v>0</v>
      </c>
      <c r="Q1783" s="11" t="s">
        <v>8285</v>
      </c>
      <c r="R1783" s="18">
        <f t="shared" si="138"/>
        <v>0.25763636363636366</v>
      </c>
      <c r="S1783" s="19">
        <f t="shared" si="139"/>
        <v>59.041666666666664</v>
      </c>
      <c r="T1783" s="11" t="s">
        <v>8338</v>
      </c>
      <c r="U1783" s="11" t="s">
        <v>8339</v>
      </c>
    </row>
    <row r="1784" spans="1:21" ht="42.75" x14ac:dyDescent="0.45">
      <c r="A1784" s="11">
        <v>1782</v>
      </c>
      <c r="B1784" s="16" t="s">
        <v>1783</v>
      </c>
      <c r="C1784" s="16" t="s">
        <v>5892</v>
      </c>
      <c r="D1784" s="23">
        <v>35000</v>
      </c>
      <c r="E1784" s="23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7">
        <f t="shared" si="135"/>
        <v>42421.366770833331</v>
      </c>
      <c r="K1784" s="11">
        <v>1453211289</v>
      </c>
      <c r="L1784" s="17">
        <f t="shared" si="136"/>
        <v>42388.366770833331</v>
      </c>
      <c r="M1784" s="21">
        <f t="shared" si="137"/>
        <v>33</v>
      </c>
      <c r="N1784" s="11" t="b">
        <v>1</v>
      </c>
      <c r="O1784" s="11">
        <v>76</v>
      </c>
      <c r="P1784" s="11" t="b">
        <v>0</v>
      </c>
      <c r="Q1784" s="11" t="s">
        <v>8285</v>
      </c>
      <c r="R1784" s="18">
        <f t="shared" si="138"/>
        <v>0.15491428571428573</v>
      </c>
      <c r="S1784" s="19">
        <f t="shared" si="139"/>
        <v>71.34210526315789</v>
      </c>
      <c r="T1784" s="11" t="s">
        <v>8338</v>
      </c>
      <c r="U1784" s="11" t="s">
        <v>8339</v>
      </c>
    </row>
    <row r="1785" spans="1:21" ht="42.75" x14ac:dyDescent="0.45">
      <c r="A1785" s="11">
        <v>1783</v>
      </c>
      <c r="B1785" s="16" t="s">
        <v>1784</v>
      </c>
      <c r="C1785" s="16" t="s">
        <v>5893</v>
      </c>
      <c r="D1785" s="23">
        <v>40000</v>
      </c>
      <c r="E1785" s="23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7">
        <f t="shared" si="135"/>
        <v>42145.741643518515</v>
      </c>
      <c r="K1785" s="11">
        <v>1429656478</v>
      </c>
      <c r="L1785" s="17">
        <f t="shared" si="136"/>
        <v>42115.741643518515</v>
      </c>
      <c r="M1785" s="21">
        <f t="shared" si="137"/>
        <v>30</v>
      </c>
      <c r="N1785" s="11" t="b">
        <v>1</v>
      </c>
      <c r="O1785" s="11">
        <v>185</v>
      </c>
      <c r="P1785" s="11" t="b">
        <v>0</v>
      </c>
      <c r="Q1785" s="11" t="s">
        <v>8285</v>
      </c>
      <c r="R1785" s="18">
        <f t="shared" si="138"/>
        <v>0.236925</v>
      </c>
      <c r="S1785" s="19">
        <f t="shared" si="139"/>
        <v>51.227027027027027</v>
      </c>
      <c r="T1785" s="11" t="s">
        <v>8338</v>
      </c>
      <c r="U1785" s="11" t="s">
        <v>8339</v>
      </c>
    </row>
    <row r="1786" spans="1:21" ht="42.75" x14ac:dyDescent="0.45">
      <c r="A1786" s="11">
        <v>1784</v>
      </c>
      <c r="B1786" s="16" t="s">
        <v>1785</v>
      </c>
      <c r="C1786" s="16" t="s">
        <v>5894</v>
      </c>
      <c r="D1786" s="23">
        <v>5000</v>
      </c>
      <c r="E1786" s="23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7">
        <f t="shared" si="135"/>
        <v>42034.934027777774</v>
      </c>
      <c r="K1786" s="11">
        <v>1419954240</v>
      </c>
      <c r="L1786" s="17">
        <f t="shared" si="136"/>
        <v>42003.447222222218</v>
      </c>
      <c r="M1786" s="21">
        <f t="shared" si="137"/>
        <v>31.486805555556202</v>
      </c>
      <c r="N1786" s="11" t="b">
        <v>1</v>
      </c>
      <c r="O1786" s="11">
        <v>33</v>
      </c>
      <c r="P1786" s="11" t="b">
        <v>0</v>
      </c>
      <c r="Q1786" s="11" t="s">
        <v>8285</v>
      </c>
      <c r="R1786" s="18">
        <f t="shared" si="138"/>
        <v>0.39760000000000001</v>
      </c>
      <c r="S1786" s="19">
        <f t="shared" si="139"/>
        <v>60.242424242424242</v>
      </c>
      <c r="T1786" s="11" t="s">
        <v>8338</v>
      </c>
      <c r="U1786" s="11" t="s">
        <v>8339</v>
      </c>
    </row>
    <row r="1787" spans="1:21" ht="42.75" x14ac:dyDescent="0.45">
      <c r="A1787" s="11">
        <v>1785</v>
      </c>
      <c r="B1787" s="16" t="s">
        <v>1786</v>
      </c>
      <c r="C1787" s="16" t="s">
        <v>5895</v>
      </c>
      <c r="D1787" s="23">
        <v>24000</v>
      </c>
      <c r="E1787" s="23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7">
        <f t="shared" si="135"/>
        <v>41927.791666666664</v>
      </c>
      <c r="K1787" s="11">
        <v>1410750855</v>
      </c>
      <c r="L1787" s="17">
        <f t="shared" si="136"/>
        <v>41896.926562499997</v>
      </c>
      <c r="M1787" s="21">
        <f t="shared" si="137"/>
        <v>30.865104166667152</v>
      </c>
      <c r="N1787" s="11" t="b">
        <v>1</v>
      </c>
      <c r="O1787" s="11">
        <v>108</v>
      </c>
      <c r="P1787" s="11" t="b">
        <v>0</v>
      </c>
      <c r="Q1787" s="11" t="s">
        <v>8285</v>
      </c>
      <c r="R1787" s="18">
        <f t="shared" si="138"/>
        <v>0.20220833333333332</v>
      </c>
      <c r="S1787" s="19">
        <f t="shared" si="139"/>
        <v>44.935185185185183</v>
      </c>
      <c r="T1787" s="11" t="s">
        <v>8338</v>
      </c>
      <c r="U1787" s="11" t="s">
        <v>8339</v>
      </c>
    </row>
    <row r="1788" spans="1:21" ht="42.75" x14ac:dyDescent="0.45">
      <c r="A1788" s="11">
        <v>1786</v>
      </c>
      <c r="B1788" s="16" t="s">
        <v>1787</v>
      </c>
      <c r="C1788" s="16" t="s">
        <v>5896</v>
      </c>
      <c r="D1788" s="23">
        <v>1900</v>
      </c>
      <c r="E1788" s="23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7">
        <f t="shared" si="135"/>
        <v>41988.342326388891</v>
      </c>
      <c r="K1788" s="11">
        <v>1416057177</v>
      </c>
      <c r="L1788" s="17">
        <f t="shared" si="136"/>
        <v>41958.342326388891</v>
      </c>
      <c r="M1788" s="21">
        <f t="shared" si="137"/>
        <v>30</v>
      </c>
      <c r="N1788" s="11" t="b">
        <v>1</v>
      </c>
      <c r="O1788" s="11">
        <v>29</v>
      </c>
      <c r="P1788" s="11" t="b">
        <v>0</v>
      </c>
      <c r="Q1788" s="11" t="s">
        <v>8285</v>
      </c>
      <c r="R1788" s="18">
        <f t="shared" si="138"/>
        <v>0.47631578947368419</v>
      </c>
      <c r="S1788" s="19">
        <f t="shared" si="139"/>
        <v>31.206896551724139</v>
      </c>
      <c r="T1788" s="11" t="s">
        <v>8338</v>
      </c>
      <c r="U1788" s="11" t="s">
        <v>8339</v>
      </c>
    </row>
    <row r="1789" spans="1:21" ht="42.75" x14ac:dyDescent="0.45">
      <c r="A1789" s="11">
        <v>1787</v>
      </c>
      <c r="B1789" s="16" t="s">
        <v>1788</v>
      </c>
      <c r="C1789" s="16" t="s">
        <v>5897</v>
      </c>
      <c r="D1789" s="23">
        <v>10000</v>
      </c>
      <c r="E1789" s="23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7">
        <f t="shared" si="135"/>
        <v>42098.40552083333</v>
      </c>
      <c r="K1789" s="11">
        <v>1425570237</v>
      </c>
      <c r="L1789" s="17">
        <f t="shared" si="136"/>
        <v>42068.447187499994</v>
      </c>
      <c r="M1789" s="21">
        <f t="shared" si="137"/>
        <v>29.958333333335759</v>
      </c>
      <c r="N1789" s="11" t="b">
        <v>1</v>
      </c>
      <c r="O1789" s="11">
        <v>24</v>
      </c>
      <c r="P1789" s="11" t="b">
        <v>0</v>
      </c>
      <c r="Q1789" s="11" t="s">
        <v>8285</v>
      </c>
      <c r="R1789" s="18">
        <f t="shared" si="138"/>
        <v>0.15329999999999999</v>
      </c>
      <c r="S1789" s="19">
        <f t="shared" si="139"/>
        <v>63.875</v>
      </c>
      <c r="T1789" s="11" t="s">
        <v>8338</v>
      </c>
      <c r="U1789" s="11" t="s">
        <v>8339</v>
      </c>
    </row>
    <row r="1790" spans="1:21" ht="42.75" x14ac:dyDescent="0.45">
      <c r="A1790" s="11">
        <v>1788</v>
      </c>
      <c r="B1790" s="16" t="s">
        <v>1789</v>
      </c>
      <c r="C1790" s="16" t="s">
        <v>5898</v>
      </c>
      <c r="D1790" s="23">
        <v>5500</v>
      </c>
      <c r="E1790" s="23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7">
        <f t="shared" si="135"/>
        <v>41943.740069444444</v>
      </c>
      <c r="K1790" s="11">
        <v>1412203542</v>
      </c>
      <c r="L1790" s="17">
        <f t="shared" si="136"/>
        <v>41913.740069444444</v>
      </c>
      <c r="M1790" s="21">
        <f t="shared" si="137"/>
        <v>30</v>
      </c>
      <c r="N1790" s="11" t="b">
        <v>1</v>
      </c>
      <c r="O1790" s="11">
        <v>4</v>
      </c>
      <c r="P1790" s="11" t="b">
        <v>0</v>
      </c>
      <c r="Q1790" s="11" t="s">
        <v>8285</v>
      </c>
      <c r="R1790" s="18">
        <f t="shared" si="138"/>
        <v>1.3818181818181818E-2</v>
      </c>
      <c r="S1790" s="19">
        <f t="shared" si="139"/>
        <v>19</v>
      </c>
      <c r="T1790" s="11" t="s">
        <v>8338</v>
      </c>
      <c r="U1790" s="11" t="s">
        <v>8339</v>
      </c>
    </row>
    <row r="1791" spans="1:21" ht="42.75" x14ac:dyDescent="0.45">
      <c r="A1791" s="11">
        <v>1789</v>
      </c>
      <c r="B1791" s="16" t="s">
        <v>1790</v>
      </c>
      <c r="C1791" s="16" t="s">
        <v>5899</v>
      </c>
      <c r="D1791" s="23">
        <v>8000</v>
      </c>
      <c r="E1791" s="23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7">
        <f t="shared" si="135"/>
        <v>42016.041701388887</v>
      </c>
      <c r="K1791" s="11">
        <v>1415858403</v>
      </c>
      <c r="L1791" s="17">
        <f t="shared" si="136"/>
        <v>41956.041701388887</v>
      </c>
      <c r="M1791" s="21">
        <f t="shared" si="137"/>
        <v>60</v>
      </c>
      <c r="N1791" s="11" t="b">
        <v>1</v>
      </c>
      <c r="O1791" s="11">
        <v>4</v>
      </c>
      <c r="P1791" s="11" t="b">
        <v>0</v>
      </c>
      <c r="Q1791" s="11" t="s">
        <v>8285</v>
      </c>
      <c r="R1791" s="18">
        <f t="shared" si="138"/>
        <v>5.0000000000000001E-3</v>
      </c>
      <c r="S1791" s="19">
        <f t="shared" si="139"/>
        <v>10</v>
      </c>
      <c r="T1791" s="11" t="s">
        <v>8338</v>
      </c>
      <c r="U1791" s="11" t="s">
        <v>8339</v>
      </c>
    </row>
    <row r="1792" spans="1:21" ht="42.75" x14ac:dyDescent="0.45">
      <c r="A1792" s="11">
        <v>1790</v>
      </c>
      <c r="B1792" s="16" t="s">
        <v>1791</v>
      </c>
      <c r="C1792" s="16" t="s">
        <v>5900</v>
      </c>
      <c r="D1792" s="23">
        <v>33000</v>
      </c>
      <c r="E1792" s="23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7">
        <f t="shared" si="135"/>
        <v>42040.466180555552</v>
      </c>
      <c r="K1792" s="11">
        <v>1420560678</v>
      </c>
      <c r="L1792" s="17">
        <f t="shared" si="136"/>
        <v>42010.466180555552</v>
      </c>
      <c r="M1792" s="21">
        <f t="shared" si="137"/>
        <v>30</v>
      </c>
      <c r="N1792" s="11" t="b">
        <v>1</v>
      </c>
      <c r="O1792" s="11">
        <v>15</v>
      </c>
      <c r="P1792" s="11" t="b">
        <v>0</v>
      </c>
      <c r="Q1792" s="11" t="s">
        <v>8285</v>
      </c>
      <c r="R1792" s="18">
        <f t="shared" si="138"/>
        <v>4.9575757575757579E-2</v>
      </c>
      <c r="S1792" s="19">
        <f t="shared" si="139"/>
        <v>109.06666666666666</v>
      </c>
      <c r="T1792" s="11" t="s">
        <v>8338</v>
      </c>
      <c r="U1792" s="11" t="s">
        <v>8339</v>
      </c>
    </row>
    <row r="1793" spans="1:21" ht="28.5" x14ac:dyDescent="0.45">
      <c r="A1793" s="11">
        <v>1791</v>
      </c>
      <c r="B1793" s="16" t="s">
        <v>1792</v>
      </c>
      <c r="C1793" s="16" t="s">
        <v>5901</v>
      </c>
      <c r="D1793" s="23">
        <v>3000</v>
      </c>
      <c r="E1793" s="23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7">
        <f t="shared" si="135"/>
        <v>42033.532002314816</v>
      </c>
      <c r="K1793" s="11">
        <v>1417369565</v>
      </c>
      <c r="L1793" s="17">
        <f t="shared" si="136"/>
        <v>41973.532002314816</v>
      </c>
      <c r="M1793" s="21">
        <f t="shared" si="137"/>
        <v>60</v>
      </c>
      <c r="N1793" s="11" t="b">
        <v>1</v>
      </c>
      <c r="O1793" s="11">
        <v>4</v>
      </c>
      <c r="P1793" s="11" t="b">
        <v>0</v>
      </c>
      <c r="Q1793" s="11" t="s">
        <v>8285</v>
      </c>
      <c r="R1793" s="18">
        <f t="shared" si="138"/>
        <v>3.5666666666666666E-2</v>
      </c>
      <c r="S1793" s="19">
        <f t="shared" si="139"/>
        <v>26.75</v>
      </c>
      <c r="T1793" s="11" t="s">
        <v>8338</v>
      </c>
      <c r="U1793" s="11" t="s">
        <v>8339</v>
      </c>
    </row>
    <row r="1794" spans="1:21" ht="28.5" x14ac:dyDescent="0.45">
      <c r="A1794" s="11">
        <v>1792</v>
      </c>
      <c r="B1794" s="16" t="s">
        <v>1793</v>
      </c>
      <c r="C1794" s="16" t="s">
        <v>5902</v>
      </c>
      <c r="D1794" s="23">
        <v>25000</v>
      </c>
      <c r="E1794" s="23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7">
        <f t="shared" si="135"/>
        <v>42226.082638888889</v>
      </c>
      <c r="K1794" s="11">
        <v>1435970682</v>
      </c>
      <c r="L1794" s="17">
        <f t="shared" si="136"/>
        <v>42188.822708333326</v>
      </c>
      <c r="M1794" s="21">
        <f t="shared" si="137"/>
        <v>37.259930555563187</v>
      </c>
      <c r="N1794" s="11" t="b">
        <v>1</v>
      </c>
      <c r="O1794" s="11">
        <v>139</v>
      </c>
      <c r="P1794" s="11" t="b">
        <v>0</v>
      </c>
      <c r="Q1794" s="11" t="s">
        <v>8285</v>
      </c>
      <c r="R1794" s="18">
        <f t="shared" si="138"/>
        <v>0.61124000000000001</v>
      </c>
      <c r="S1794" s="19">
        <f t="shared" si="139"/>
        <v>109.93525179856115</v>
      </c>
      <c r="T1794" s="11" t="s">
        <v>8338</v>
      </c>
      <c r="U1794" s="11" t="s">
        <v>8339</v>
      </c>
    </row>
    <row r="1795" spans="1:21" ht="42.75" x14ac:dyDescent="0.45">
      <c r="A1795" s="11">
        <v>1793</v>
      </c>
      <c r="B1795" s="16" t="s">
        <v>1794</v>
      </c>
      <c r="C1795" s="16" t="s">
        <v>5903</v>
      </c>
      <c r="D1795" s="23">
        <v>3000</v>
      </c>
      <c r="E1795" s="23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7">
        <f t="shared" ref="J1795:J1858" si="140">(((I1795/86400)+25569+(-5/24)))</f>
        <v>41970.724999999999</v>
      </c>
      <c r="K1795" s="11">
        <v>1414531440</v>
      </c>
      <c r="L1795" s="17">
        <f t="shared" ref="L1795:L1858" si="141">(((K1795/86400)+25569+(-5/24)))</f>
        <v>41940.683333333327</v>
      </c>
      <c r="M1795" s="21">
        <f t="shared" ref="M1795:M1858" si="142">J1795-L1795</f>
        <v>30.041666666671517</v>
      </c>
      <c r="N1795" s="11" t="b">
        <v>1</v>
      </c>
      <c r="O1795" s="11">
        <v>2</v>
      </c>
      <c r="P1795" s="11" t="b">
        <v>0</v>
      </c>
      <c r="Q1795" s="11" t="s">
        <v>8285</v>
      </c>
      <c r="R1795" s="18">
        <f t="shared" ref="R1795:R1858" si="143">E1795/D1795</f>
        <v>1.3333333333333334E-2</v>
      </c>
      <c r="S1795" s="19">
        <f t="shared" ref="S1795:S1858" si="144">E1795/O1795</f>
        <v>20</v>
      </c>
      <c r="T1795" s="11" t="s">
        <v>8338</v>
      </c>
      <c r="U1795" s="11" t="s">
        <v>8339</v>
      </c>
    </row>
    <row r="1796" spans="1:21" ht="42.75" x14ac:dyDescent="0.45">
      <c r="A1796" s="11">
        <v>1794</v>
      </c>
      <c r="B1796" s="16" t="s">
        <v>1795</v>
      </c>
      <c r="C1796" s="16" t="s">
        <v>5904</v>
      </c>
      <c r="D1796" s="23">
        <v>9000</v>
      </c>
      <c r="E1796" s="23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7">
        <f t="shared" si="140"/>
        <v>42046.342847222222</v>
      </c>
      <c r="K1796" s="11">
        <v>1420636422</v>
      </c>
      <c r="L1796" s="17">
        <f t="shared" si="141"/>
        <v>42011.342847222222</v>
      </c>
      <c r="M1796" s="21">
        <f t="shared" si="142"/>
        <v>35</v>
      </c>
      <c r="N1796" s="11" t="b">
        <v>1</v>
      </c>
      <c r="O1796" s="11">
        <v>18</v>
      </c>
      <c r="P1796" s="11" t="b">
        <v>0</v>
      </c>
      <c r="Q1796" s="11" t="s">
        <v>8285</v>
      </c>
      <c r="R1796" s="18">
        <f t="shared" si="143"/>
        <v>0.11077777777777778</v>
      </c>
      <c r="S1796" s="19">
        <f t="shared" si="144"/>
        <v>55.388888888888886</v>
      </c>
      <c r="T1796" s="11" t="s">
        <v>8338</v>
      </c>
      <c r="U1796" s="11" t="s">
        <v>8339</v>
      </c>
    </row>
    <row r="1797" spans="1:21" ht="42.75" x14ac:dyDescent="0.45">
      <c r="A1797" s="11">
        <v>1795</v>
      </c>
      <c r="B1797" s="16" t="s">
        <v>1796</v>
      </c>
      <c r="C1797" s="16" t="s">
        <v>5905</v>
      </c>
      <c r="D1797" s="23">
        <v>28000</v>
      </c>
      <c r="E1797" s="23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7">
        <f t="shared" si="140"/>
        <v>42657.458333333336</v>
      </c>
      <c r="K1797" s="11">
        <v>1473922541</v>
      </c>
      <c r="L1797" s="17">
        <f t="shared" si="141"/>
        <v>42628.080335648141</v>
      </c>
      <c r="M1797" s="21">
        <f t="shared" si="142"/>
        <v>29.377997685194714</v>
      </c>
      <c r="N1797" s="11" t="b">
        <v>1</v>
      </c>
      <c r="O1797" s="11">
        <v>81</v>
      </c>
      <c r="P1797" s="11" t="b">
        <v>0</v>
      </c>
      <c r="Q1797" s="11" t="s">
        <v>8285</v>
      </c>
      <c r="R1797" s="18">
        <f t="shared" si="143"/>
        <v>0.38735714285714284</v>
      </c>
      <c r="S1797" s="19">
        <f t="shared" si="144"/>
        <v>133.90123456790124</v>
      </c>
      <c r="T1797" s="11" t="s">
        <v>8338</v>
      </c>
      <c r="U1797" s="11" t="s">
        <v>8339</v>
      </c>
    </row>
    <row r="1798" spans="1:21" ht="42.75" x14ac:dyDescent="0.45">
      <c r="A1798" s="11">
        <v>1796</v>
      </c>
      <c r="B1798" s="16" t="s">
        <v>1797</v>
      </c>
      <c r="C1798" s="16" t="s">
        <v>5906</v>
      </c>
      <c r="D1798" s="23">
        <v>19000</v>
      </c>
      <c r="E1798" s="23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7">
        <f t="shared" si="140"/>
        <v>42575.231087962959</v>
      </c>
      <c r="K1798" s="11">
        <v>1464172366</v>
      </c>
      <c r="L1798" s="17">
        <f t="shared" si="141"/>
        <v>42515.231087962959</v>
      </c>
      <c r="M1798" s="21">
        <f t="shared" si="142"/>
        <v>60</v>
      </c>
      <c r="N1798" s="11" t="b">
        <v>1</v>
      </c>
      <c r="O1798" s="11">
        <v>86</v>
      </c>
      <c r="P1798" s="11" t="b">
        <v>0</v>
      </c>
      <c r="Q1798" s="11" t="s">
        <v>8285</v>
      </c>
      <c r="R1798" s="18">
        <f t="shared" si="143"/>
        <v>0.22052631578947368</v>
      </c>
      <c r="S1798" s="19">
        <f t="shared" si="144"/>
        <v>48.720930232558139</v>
      </c>
      <c r="T1798" s="11" t="s">
        <v>8338</v>
      </c>
      <c r="U1798" s="11" t="s">
        <v>8339</v>
      </c>
    </row>
    <row r="1799" spans="1:21" ht="42.75" x14ac:dyDescent="0.45">
      <c r="A1799" s="11">
        <v>1797</v>
      </c>
      <c r="B1799" s="16" t="s">
        <v>1798</v>
      </c>
      <c r="C1799" s="16" t="s">
        <v>5907</v>
      </c>
      <c r="D1799" s="23">
        <v>10000</v>
      </c>
      <c r="E1799" s="23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7">
        <f t="shared" si="140"/>
        <v>42719.360983796294</v>
      </c>
      <c r="K1799" s="11">
        <v>1479217189</v>
      </c>
      <c r="L1799" s="17">
        <f t="shared" si="141"/>
        <v>42689.360983796294</v>
      </c>
      <c r="M1799" s="21">
        <f t="shared" si="142"/>
        <v>30</v>
      </c>
      <c r="N1799" s="11" t="b">
        <v>1</v>
      </c>
      <c r="O1799" s="11">
        <v>140</v>
      </c>
      <c r="P1799" s="11" t="b">
        <v>0</v>
      </c>
      <c r="Q1799" s="11" t="s">
        <v>8285</v>
      </c>
      <c r="R1799" s="18">
        <f t="shared" si="143"/>
        <v>0.67549999999999999</v>
      </c>
      <c r="S1799" s="19">
        <f t="shared" si="144"/>
        <v>48.25</v>
      </c>
      <c r="T1799" s="11" t="s">
        <v>8338</v>
      </c>
      <c r="U1799" s="11" t="s">
        <v>8339</v>
      </c>
    </row>
    <row r="1800" spans="1:21" ht="42.75" x14ac:dyDescent="0.45">
      <c r="A1800" s="11">
        <v>1798</v>
      </c>
      <c r="B1800" s="16" t="s">
        <v>1799</v>
      </c>
      <c r="C1800" s="16" t="s">
        <v>5908</v>
      </c>
      <c r="D1800" s="23">
        <v>16000</v>
      </c>
      <c r="E1800" s="23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7">
        <f t="shared" si="140"/>
        <v>42404.118437499994</v>
      </c>
      <c r="K1800" s="11">
        <v>1449388233</v>
      </c>
      <c r="L1800" s="17">
        <f t="shared" si="141"/>
        <v>42344.118437499994</v>
      </c>
      <c r="M1800" s="21">
        <f t="shared" si="142"/>
        <v>60</v>
      </c>
      <c r="N1800" s="11" t="b">
        <v>1</v>
      </c>
      <c r="O1800" s="11">
        <v>37</v>
      </c>
      <c r="P1800" s="11" t="b">
        <v>0</v>
      </c>
      <c r="Q1800" s="11" t="s">
        <v>8285</v>
      </c>
      <c r="R1800" s="18">
        <f t="shared" si="143"/>
        <v>0.136375</v>
      </c>
      <c r="S1800" s="19">
        <f t="shared" si="144"/>
        <v>58.972972972972975</v>
      </c>
      <c r="T1800" s="11" t="s">
        <v>8338</v>
      </c>
      <c r="U1800" s="11" t="s">
        <v>8339</v>
      </c>
    </row>
    <row r="1801" spans="1:21" ht="28.5" x14ac:dyDescent="0.45">
      <c r="A1801" s="11">
        <v>1799</v>
      </c>
      <c r="B1801" s="16" t="s">
        <v>1800</v>
      </c>
      <c r="C1801" s="16" t="s">
        <v>5909</v>
      </c>
      <c r="D1801" s="23">
        <v>4000</v>
      </c>
      <c r="E1801" s="23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7">
        <f t="shared" si="140"/>
        <v>41954.676018518519</v>
      </c>
      <c r="K1801" s="11">
        <v>1414008808</v>
      </c>
      <c r="L1801" s="17">
        <f t="shared" si="141"/>
        <v>41934.634351851848</v>
      </c>
      <c r="M1801" s="21">
        <f t="shared" si="142"/>
        <v>20.041666666671517</v>
      </c>
      <c r="N1801" s="11" t="b">
        <v>1</v>
      </c>
      <c r="O1801" s="11">
        <v>6</v>
      </c>
      <c r="P1801" s="11" t="b">
        <v>0</v>
      </c>
      <c r="Q1801" s="11" t="s">
        <v>8285</v>
      </c>
      <c r="R1801" s="18">
        <f t="shared" si="143"/>
        <v>1.7457500000000001E-2</v>
      </c>
      <c r="S1801" s="19">
        <f t="shared" si="144"/>
        <v>11.638333333333334</v>
      </c>
      <c r="T1801" s="11" t="s">
        <v>8338</v>
      </c>
      <c r="U1801" s="11" t="s">
        <v>8339</v>
      </c>
    </row>
    <row r="1802" spans="1:21" ht="42.75" x14ac:dyDescent="0.45">
      <c r="A1802" s="11">
        <v>1800</v>
      </c>
      <c r="B1802" s="16" t="s">
        <v>1801</v>
      </c>
      <c r="C1802" s="16" t="s">
        <v>5910</v>
      </c>
      <c r="D1802" s="23">
        <v>46260</v>
      </c>
      <c r="E1802" s="23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7">
        <f t="shared" si="140"/>
        <v>42653.397800925923</v>
      </c>
      <c r="K1802" s="11">
        <v>1473517970</v>
      </c>
      <c r="L1802" s="17">
        <f t="shared" si="141"/>
        <v>42623.397800925923</v>
      </c>
      <c r="M1802" s="21">
        <f t="shared" si="142"/>
        <v>30</v>
      </c>
      <c r="N1802" s="11" t="b">
        <v>1</v>
      </c>
      <c r="O1802" s="11">
        <v>113</v>
      </c>
      <c r="P1802" s="11" t="b">
        <v>0</v>
      </c>
      <c r="Q1802" s="11" t="s">
        <v>8285</v>
      </c>
      <c r="R1802" s="18">
        <f t="shared" si="143"/>
        <v>0.20449632511889321</v>
      </c>
      <c r="S1802" s="19">
        <f t="shared" si="144"/>
        <v>83.716814159292042</v>
      </c>
      <c r="T1802" s="11" t="s">
        <v>8338</v>
      </c>
      <c r="U1802" s="11" t="s">
        <v>8339</v>
      </c>
    </row>
    <row r="1803" spans="1:21" ht="42.75" x14ac:dyDescent="0.45">
      <c r="A1803" s="11">
        <v>1801</v>
      </c>
      <c r="B1803" s="16" t="s">
        <v>1802</v>
      </c>
      <c r="C1803" s="16" t="s">
        <v>5911</v>
      </c>
      <c r="D1803" s="23">
        <v>17000</v>
      </c>
      <c r="E1803" s="23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7">
        <f t="shared" si="140"/>
        <v>42353.298611111109</v>
      </c>
      <c r="K1803" s="11">
        <v>1447429868</v>
      </c>
      <c r="L1803" s="17">
        <f t="shared" si="141"/>
        <v>42321.452175925922</v>
      </c>
      <c r="M1803" s="21">
        <f t="shared" si="142"/>
        <v>31.846435185187147</v>
      </c>
      <c r="N1803" s="11" t="b">
        <v>1</v>
      </c>
      <c r="O1803" s="11">
        <v>37</v>
      </c>
      <c r="P1803" s="11" t="b">
        <v>0</v>
      </c>
      <c r="Q1803" s="11" t="s">
        <v>8285</v>
      </c>
      <c r="R1803" s="18">
        <f t="shared" si="143"/>
        <v>0.13852941176470587</v>
      </c>
      <c r="S1803" s="19">
        <f t="shared" si="144"/>
        <v>63.648648648648646</v>
      </c>
      <c r="T1803" s="11" t="s">
        <v>8338</v>
      </c>
      <c r="U1803" s="11" t="s">
        <v>8339</v>
      </c>
    </row>
    <row r="1804" spans="1:21" ht="28.5" x14ac:dyDescent="0.45">
      <c r="A1804" s="11">
        <v>1802</v>
      </c>
      <c r="B1804" s="16" t="s">
        <v>1803</v>
      </c>
      <c r="C1804" s="16" t="s">
        <v>5912</v>
      </c>
      <c r="D1804" s="23">
        <v>3500</v>
      </c>
      <c r="E1804" s="23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7">
        <f t="shared" si="140"/>
        <v>42182.707638888889</v>
      </c>
      <c r="K1804" s="11">
        <v>1433416830</v>
      </c>
      <c r="L1804" s="17">
        <f t="shared" si="141"/>
        <v>42159.264236111114</v>
      </c>
      <c r="M1804" s="21">
        <f t="shared" si="142"/>
        <v>23.443402777775191</v>
      </c>
      <c r="N1804" s="11" t="b">
        <v>1</v>
      </c>
      <c r="O1804" s="11">
        <v>18</v>
      </c>
      <c r="P1804" s="11" t="b">
        <v>0</v>
      </c>
      <c r="Q1804" s="11" t="s">
        <v>8285</v>
      </c>
      <c r="R1804" s="18">
        <f t="shared" si="143"/>
        <v>0.48485714285714288</v>
      </c>
      <c r="S1804" s="19">
        <f t="shared" si="144"/>
        <v>94.277777777777771</v>
      </c>
      <c r="T1804" s="11" t="s">
        <v>8338</v>
      </c>
      <c r="U1804" s="11" t="s">
        <v>8339</v>
      </c>
    </row>
    <row r="1805" spans="1:21" ht="42.75" x14ac:dyDescent="0.45">
      <c r="A1805" s="11">
        <v>1803</v>
      </c>
      <c r="B1805" s="16" t="s">
        <v>1804</v>
      </c>
      <c r="C1805" s="16" t="s">
        <v>5913</v>
      </c>
      <c r="D1805" s="23">
        <v>17500</v>
      </c>
      <c r="E1805" s="23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7">
        <f t="shared" si="140"/>
        <v>42048.863217592589</v>
      </c>
      <c r="K1805" s="11">
        <v>1421199782</v>
      </c>
      <c r="L1805" s="17">
        <f t="shared" si="141"/>
        <v>42017.863217592589</v>
      </c>
      <c r="M1805" s="21">
        <f t="shared" si="142"/>
        <v>31</v>
      </c>
      <c r="N1805" s="11" t="b">
        <v>1</v>
      </c>
      <c r="O1805" s="11">
        <v>75</v>
      </c>
      <c r="P1805" s="11" t="b">
        <v>0</v>
      </c>
      <c r="Q1805" s="11" t="s">
        <v>8285</v>
      </c>
      <c r="R1805" s="18">
        <f t="shared" si="143"/>
        <v>0.308</v>
      </c>
      <c r="S1805" s="19">
        <f t="shared" si="144"/>
        <v>71.86666666666666</v>
      </c>
      <c r="T1805" s="11" t="s">
        <v>8338</v>
      </c>
      <c r="U1805" s="11" t="s">
        <v>8339</v>
      </c>
    </row>
    <row r="1806" spans="1:21" ht="42.75" x14ac:dyDescent="0.45">
      <c r="A1806" s="11">
        <v>1804</v>
      </c>
      <c r="B1806" s="16" t="s">
        <v>1805</v>
      </c>
      <c r="C1806" s="16" t="s">
        <v>5914</v>
      </c>
      <c r="D1806" s="23">
        <v>15500</v>
      </c>
      <c r="E1806" s="23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7">
        <f t="shared" si="140"/>
        <v>42322.511620370373</v>
      </c>
      <c r="K1806" s="11">
        <v>1444061804</v>
      </c>
      <c r="L1806" s="17">
        <f t="shared" si="141"/>
        <v>42282.469953703701</v>
      </c>
      <c r="M1806" s="21">
        <f t="shared" si="142"/>
        <v>40.041666666671517</v>
      </c>
      <c r="N1806" s="11" t="b">
        <v>1</v>
      </c>
      <c r="O1806" s="11">
        <v>52</v>
      </c>
      <c r="P1806" s="11" t="b">
        <v>0</v>
      </c>
      <c r="Q1806" s="11" t="s">
        <v>8285</v>
      </c>
      <c r="R1806" s="18">
        <f t="shared" si="143"/>
        <v>0.35174193548387095</v>
      </c>
      <c r="S1806" s="19">
        <f t="shared" si="144"/>
        <v>104.84615384615384</v>
      </c>
      <c r="T1806" s="11" t="s">
        <v>8338</v>
      </c>
      <c r="U1806" s="11" t="s">
        <v>8339</v>
      </c>
    </row>
    <row r="1807" spans="1:21" ht="42.75" x14ac:dyDescent="0.45">
      <c r="A1807" s="11">
        <v>1805</v>
      </c>
      <c r="B1807" s="16" t="s">
        <v>1806</v>
      </c>
      <c r="C1807" s="16" t="s">
        <v>5915</v>
      </c>
      <c r="D1807" s="23">
        <v>22500</v>
      </c>
      <c r="E1807" s="23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7">
        <f t="shared" si="140"/>
        <v>42279.541666666664</v>
      </c>
      <c r="K1807" s="11">
        <v>1441048658</v>
      </c>
      <c r="L1807" s="17">
        <f t="shared" si="141"/>
        <v>42247.595578703702</v>
      </c>
      <c r="M1807" s="21">
        <f t="shared" si="142"/>
        <v>31.946087962962338</v>
      </c>
      <c r="N1807" s="11" t="b">
        <v>1</v>
      </c>
      <c r="O1807" s="11">
        <v>122</v>
      </c>
      <c r="P1807" s="11" t="b">
        <v>0</v>
      </c>
      <c r="Q1807" s="11" t="s">
        <v>8285</v>
      </c>
      <c r="R1807" s="18">
        <f t="shared" si="143"/>
        <v>0.36404444444444445</v>
      </c>
      <c r="S1807" s="19">
        <f t="shared" si="144"/>
        <v>67.139344262295083</v>
      </c>
      <c r="T1807" s="11" t="s">
        <v>8338</v>
      </c>
      <c r="U1807" s="11" t="s">
        <v>8339</v>
      </c>
    </row>
    <row r="1808" spans="1:21" ht="42.75" x14ac:dyDescent="0.45">
      <c r="A1808" s="11">
        <v>1806</v>
      </c>
      <c r="B1808" s="16" t="s">
        <v>1807</v>
      </c>
      <c r="C1808" s="16" t="s">
        <v>5916</v>
      </c>
      <c r="D1808" s="23">
        <v>20000</v>
      </c>
      <c r="E1808" s="23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7">
        <f t="shared" si="140"/>
        <v>41912.429965277777</v>
      </c>
      <c r="K1808" s="11">
        <v>1409066349</v>
      </c>
      <c r="L1808" s="17">
        <f t="shared" si="141"/>
        <v>41877.429965277777</v>
      </c>
      <c r="M1808" s="21">
        <f t="shared" si="142"/>
        <v>35</v>
      </c>
      <c r="N1808" s="11" t="b">
        <v>1</v>
      </c>
      <c r="O1808" s="11">
        <v>8</v>
      </c>
      <c r="P1808" s="11" t="b">
        <v>0</v>
      </c>
      <c r="Q1808" s="11" t="s">
        <v>8285</v>
      </c>
      <c r="R1808" s="18">
        <f t="shared" si="143"/>
        <v>2.955E-2</v>
      </c>
      <c r="S1808" s="19">
        <f t="shared" si="144"/>
        <v>73.875</v>
      </c>
      <c r="T1808" s="11" t="s">
        <v>8338</v>
      </c>
      <c r="U1808" s="11" t="s">
        <v>8339</v>
      </c>
    </row>
    <row r="1809" spans="1:21" ht="28.5" x14ac:dyDescent="0.45">
      <c r="A1809" s="11">
        <v>1807</v>
      </c>
      <c r="B1809" s="16" t="s">
        <v>1808</v>
      </c>
      <c r="C1809" s="16" t="s">
        <v>5917</v>
      </c>
      <c r="D1809" s="23">
        <v>5000</v>
      </c>
      <c r="E1809" s="23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7">
        <f t="shared" si="140"/>
        <v>41909.860104166662</v>
      </c>
      <c r="K1809" s="11">
        <v>1409276313</v>
      </c>
      <c r="L1809" s="17">
        <f t="shared" si="141"/>
        <v>41879.860104166662</v>
      </c>
      <c r="M1809" s="21">
        <f t="shared" si="142"/>
        <v>30</v>
      </c>
      <c r="N1809" s="11" t="b">
        <v>1</v>
      </c>
      <c r="O1809" s="11">
        <v>8</v>
      </c>
      <c r="P1809" s="11" t="b">
        <v>0</v>
      </c>
      <c r="Q1809" s="11" t="s">
        <v>8285</v>
      </c>
      <c r="R1809" s="18">
        <f t="shared" si="143"/>
        <v>0.1106</v>
      </c>
      <c r="S1809" s="19">
        <f t="shared" si="144"/>
        <v>69.125</v>
      </c>
      <c r="T1809" s="11" t="s">
        <v>8338</v>
      </c>
      <c r="U1809" s="11" t="s">
        <v>8339</v>
      </c>
    </row>
    <row r="1810" spans="1:21" ht="42.75" x14ac:dyDescent="0.45">
      <c r="A1810" s="11">
        <v>1808</v>
      </c>
      <c r="B1810" s="16" t="s">
        <v>1809</v>
      </c>
      <c r="C1810" s="16" t="s">
        <v>5918</v>
      </c>
      <c r="D1810" s="23">
        <v>28000</v>
      </c>
      <c r="E1810" s="23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7">
        <f t="shared" si="140"/>
        <v>42777.472569444442</v>
      </c>
      <c r="K1810" s="11">
        <v>1483806030</v>
      </c>
      <c r="L1810" s="17">
        <f t="shared" si="141"/>
        <v>42742.472569444442</v>
      </c>
      <c r="M1810" s="21">
        <f t="shared" si="142"/>
        <v>35</v>
      </c>
      <c r="N1810" s="11" t="b">
        <v>1</v>
      </c>
      <c r="O1810" s="11">
        <v>96</v>
      </c>
      <c r="P1810" s="11" t="b">
        <v>0</v>
      </c>
      <c r="Q1810" s="11" t="s">
        <v>8285</v>
      </c>
      <c r="R1810" s="18">
        <f t="shared" si="143"/>
        <v>0.41407142857142859</v>
      </c>
      <c r="S1810" s="19">
        <f t="shared" si="144"/>
        <v>120.77083333333333</v>
      </c>
      <c r="T1810" s="11" t="s">
        <v>8338</v>
      </c>
      <c r="U1810" s="11" t="s">
        <v>8339</v>
      </c>
    </row>
    <row r="1811" spans="1:21" ht="42.75" x14ac:dyDescent="0.45">
      <c r="A1811" s="11">
        <v>1809</v>
      </c>
      <c r="B1811" s="16" t="s">
        <v>1810</v>
      </c>
      <c r="C1811" s="16" t="s">
        <v>5919</v>
      </c>
      <c r="D1811" s="23">
        <v>3500</v>
      </c>
      <c r="E1811" s="23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7">
        <f t="shared" si="140"/>
        <v>42064.699525462966</v>
      </c>
      <c r="K1811" s="11">
        <v>1422222439</v>
      </c>
      <c r="L1811" s="17">
        <f t="shared" si="141"/>
        <v>42029.699525462966</v>
      </c>
      <c r="M1811" s="21">
        <f t="shared" si="142"/>
        <v>35</v>
      </c>
      <c r="N1811" s="11" t="b">
        <v>1</v>
      </c>
      <c r="O1811" s="11">
        <v>9</v>
      </c>
      <c r="P1811" s="11" t="b">
        <v>0</v>
      </c>
      <c r="Q1811" s="11" t="s">
        <v>8285</v>
      </c>
      <c r="R1811" s="18">
        <f t="shared" si="143"/>
        <v>0.10857142857142857</v>
      </c>
      <c r="S1811" s="19">
        <f t="shared" si="144"/>
        <v>42.222222222222221</v>
      </c>
      <c r="T1811" s="11" t="s">
        <v>8338</v>
      </c>
      <c r="U1811" s="11" t="s">
        <v>8339</v>
      </c>
    </row>
    <row r="1812" spans="1:21" ht="42.75" x14ac:dyDescent="0.45">
      <c r="A1812" s="11">
        <v>1810</v>
      </c>
      <c r="B1812" s="16" t="s">
        <v>1811</v>
      </c>
      <c r="C1812" s="16" t="s">
        <v>5920</v>
      </c>
      <c r="D1812" s="23">
        <v>450</v>
      </c>
      <c r="E1812" s="23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7">
        <f t="shared" si="140"/>
        <v>41872.701689814814</v>
      </c>
      <c r="K1812" s="11">
        <v>1407621026</v>
      </c>
      <c r="L1812" s="17">
        <f t="shared" si="141"/>
        <v>41860.701689814814</v>
      </c>
      <c r="M1812" s="21">
        <f t="shared" si="142"/>
        <v>12</v>
      </c>
      <c r="N1812" s="11" t="b">
        <v>0</v>
      </c>
      <c r="O1812" s="11">
        <v>2</v>
      </c>
      <c r="P1812" s="11" t="b">
        <v>0</v>
      </c>
      <c r="Q1812" s="11" t="s">
        <v>8285</v>
      </c>
      <c r="R1812" s="18">
        <f t="shared" si="143"/>
        <v>3.3333333333333333E-2</v>
      </c>
      <c r="S1812" s="19">
        <f t="shared" si="144"/>
        <v>7.5</v>
      </c>
      <c r="T1812" s="11" t="s">
        <v>8338</v>
      </c>
      <c r="U1812" s="11" t="s">
        <v>8339</v>
      </c>
    </row>
    <row r="1813" spans="1:21" ht="42.75" x14ac:dyDescent="0.45">
      <c r="A1813" s="11">
        <v>1811</v>
      </c>
      <c r="B1813" s="16" t="s">
        <v>1812</v>
      </c>
      <c r="C1813" s="16" t="s">
        <v>5921</v>
      </c>
      <c r="D1813" s="23">
        <v>54000</v>
      </c>
      <c r="E1813" s="23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7">
        <f t="shared" si="140"/>
        <v>41935.958333333328</v>
      </c>
      <c r="K1813" s="11">
        <v>1408962270</v>
      </c>
      <c r="L1813" s="17">
        <f t="shared" si="141"/>
        <v>41876.225347222222</v>
      </c>
      <c r="M1813" s="21">
        <f t="shared" si="142"/>
        <v>59.732986111106584</v>
      </c>
      <c r="N1813" s="11" t="b">
        <v>0</v>
      </c>
      <c r="O1813" s="11">
        <v>26</v>
      </c>
      <c r="P1813" s="11" t="b">
        <v>0</v>
      </c>
      <c r="Q1813" s="11" t="s">
        <v>8285</v>
      </c>
      <c r="R1813" s="18">
        <f t="shared" si="143"/>
        <v>7.407407407407407E-4</v>
      </c>
      <c r="S1813" s="19">
        <f t="shared" si="144"/>
        <v>1.5384615384615385</v>
      </c>
      <c r="T1813" s="11" t="s">
        <v>8338</v>
      </c>
      <c r="U1813" s="11" t="s">
        <v>8339</v>
      </c>
    </row>
    <row r="1814" spans="1:21" ht="42.75" x14ac:dyDescent="0.45">
      <c r="A1814" s="11">
        <v>1812</v>
      </c>
      <c r="B1814" s="16" t="s">
        <v>1813</v>
      </c>
      <c r="C1814" s="16" t="s">
        <v>5922</v>
      </c>
      <c r="D1814" s="23">
        <v>6500</v>
      </c>
      <c r="E1814" s="23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7">
        <f t="shared" si="140"/>
        <v>42554.110370370363</v>
      </c>
      <c r="K1814" s="11">
        <v>1464939536</v>
      </c>
      <c r="L1814" s="17">
        <f t="shared" si="141"/>
        <v>42524.110370370363</v>
      </c>
      <c r="M1814" s="21">
        <f t="shared" si="142"/>
        <v>30</v>
      </c>
      <c r="N1814" s="11" t="b">
        <v>0</v>
      </c>
      <c r="O1814" s="11">
        <v>23</v>
      </c>
      <c r="P1814" s="11" t="b">
        <v>0</v>
      </c>
      <c r="Q1814" s="11" t="s">
        <v>8285</v>
      </c>
      <c r="R1814" s="18">
        <f t="shared" si="143"/>
        <v>0.13307692307692306</v>
      </c>
      <c r="S1814" s="19">
        <f t="shared" si="144"/>
        <v>37.608695652173914</v>
      </c>
      <c r="T1814" s="11" t="s">
        <v>8338</v>
      </c>
      <c r="U1814" s="11" t="s">
        <v>8339</v>
      </c>
    </row>
    <row r="1815" spans="1:21" ht="42.75" x14ac:dyDescent="0.45">
      <c r="A1815" s="11">
        <v>1813</v>
      </c>
      <c r="B1815" s="16" t="s">
        <v>1814</v>
      </c>
      <c r="C1815" s="16" t="s">
        <v>5923</v>
      </c>
      <c r="D1815" s="23">
        <v>8750</v>
      </c>
      <c r="E1815" s="23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7">
        <f t="shared" si="140"/>
        <v>41859.68069444444</v>
      </c>
      <c r="K1815" s="11">
        <v>1404940812</v>
      </c>
      <c r="L1815" s="17">
        <f t="shared" si="141"/>
        <v>41829.68069444444</v>
      </c>
      <c r="M1815" s="21">
        <f t="shared" si="142"/>
        <v>30</v>
      </c>
      <c r="N1815" s="11" t="b">
        <v>0</v>
      </c>
      <c r="O1815" s="11">
        <v>0</v>
      </c>
      <c r="P1815" s="11" t="b">
        <v>0</v>
      </c>
      <c r="Q1815" s="11" t="s">
        <v>8285</v>
      </c>
      <c r="R1815" s="18">
        <f t="shared" si="143"/>
        <v>0</v>
      </c>
      <c r="S1815" s="19" t="e">
        <f t="shared" si="144"/>
        <v>#DIV/0!</v>
      </c>
      <c r="T1815" s="11" t="s">
        <v>8338</v>
      </c>
      <c r="U1815" s="11" t="s">
        <v>8339</v>
      </c>
    </row>
    <row r="1816" spans="1:21" ht="42.75" x14ac:dyDescent="0.45">
      <c r="A1816" s="11">
        <v>1814</v>
      </c>
      <c r="B1816" s="16" t="s">
        <v>1815</v>
      </c>
      <c r="C1816" s="16" t="s">
        <v>5924</v>
      </c>
      <c r="D1816" s="23">
        <v>12000</v>
      </c>
      <c r="E1816" s="23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7">
        <f t="shared" si="140"/>
        <v>42063.105740740742</v>
      </c>
      <c r="K1816" s="11">
        <v>1422516736</v>
      </c>
      <c r="L1816" s="17">
        <f t="shared" si="141"/>
        <v>42033.105740740742</v>
      </c>
      <c r="M1816" s="21">
        <f t="shared" si="142"/>
        <v>30</v>
      </c>
      <c r="N1816" s="11" t="b">
        <v>0</v>
      </c>
      <c r="O1816" s="11">
        <v>140</v>
      </c>
      <c r="P1816" s="11" t="b">
        <v>0</v>
      </c>
      <c r="Q1816" s="11" t="s">
        <v>8285</v>
      </c>
      <c r="R1816" s="18">
        <f t="shared" si="143"/>
        <v>0.49183333333333334</v>
      </c>
      <c r="S1816" s="19">
        <f t="shared" si="144"/>
        <v>42.157142857142858</v>
      </c>
      <c r="T1816" s="11" t="s">
        <v>8338</v>
      </c>
      <c r="U1816" s="11" t="s">
        <v>8339</v>
      </c>
    </row>
    <row r="1817" spans="1:21" ht="42.75" x14ac:dyDescent="0.45">
      <c r="A1817" s="11">
        <v>1815</v>
      </c>
      <c r="B1817" s="16" t="s">
        <v>1816</v>
      </c>
      <c r="C1817" s="16" t="s">
        <v>5925</v>
      </c>
      <c r="D1817" s="23">
        <v>3000</v>
      </c>
      <c r="E1817" s="23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7">
        <f t="shared" si="140"/>
        <v>42186.698344907403</v>
      </c>
      <c r="K1817" s="11">
        <v>1434577537</v>
      </c>
      <c r="L1817" s="17">
        <f t="shared" si="141"/>
        <v>42172.698344907403</v>
      </c>
      <c r="M1817" s="21">
        <f t="shared" si="142"/>
        <v>14</v>
      </c>
      <c r="N1817" s="11" t="b">
        <v>0</v>
      </c>
      <c r="O1817" s="11">
        <v>0</v>
      </c>
      <c r="P1817" s="11" t="b">
        <v>0</v>
      </c>
      <c r="Q1817" s="11" t="s">
        <v>8285</v>
      </c>
      <c r="R1817" s="18">
        <f t="shared" si="143"/>
        <v>0</v>
      </c>
      <c r="S1817" s="19" t="e">
        <f t="shared" si="144"/>
        <v>#DIV/0!</v>
      </c>
      <c r="T1817" s="11" t="s">
        <v>8338</v>
      </c>
      <c r="U1817" s="11" t="s">
        <v>8339</v>
      </c>
    </row>
    <row r="1818" spans="1:21" ht="42.75" x14ac:dyDescent="0.45">
      <c r="A1818" s="11">
        <v>1816</v>
      </c>
      <c r="B1818" s="16" t="s">
        <v>1817</v>
      </c>
      <c r="C1818" s="16" t="s">
        <v>5926</v>
      </c>
      <c r="D1818" s="23">
        <v>25000</v>
      </c>
      <c r="E1818" s="23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7">
        <f t="shared" si="140"/>
        <v>42576.583333333336</v>
      </c>
      <c r="K1818" s="11">
        <v>1467061303</v>
      </c>
      <c r="L1818" s="17">
        <f t="shared" si="141"/>
        <v>42548.667858796289</v>
      </c>
      <c r="M1818" s="21">
        <f t="shared" si="142"/>
        <v>27.915474537046975</v>
      </c>
      <c r="N1818" s="11" t="b">
        <v>0</v>
      </c>
      <c r="O1818" s="11">
        <v>6</v>
      </c>
      <c r="P1818" s="11" t="b">
        <v>0</v>
      </c>
      <c r="Q1818" s="11" t="s">
        <v>8285</v>
      </c>
      <c r="R1818" s="18">
        <f t="shared" si="143"/>
        <v>2.036E-2</v>
      </c>
      <c r="S1818" s="19">
        <f t="shared" si="144"/>
        <v>84.833333333333329</v>
      </c>
      <c r="T1818" s="11" t="s">
        <v>8338</v>
      </c>
      <c r="U1818" s="11" t="s">
        <v>8339</v>
      </c>
    </row>
    <row r="1819" spans="1:21" ht="28.5" x14ac:dyDescent="0.45">
      <c r="A1819" s="11">
        <v>1817</v>
      </c>
      <c r="B1819" s="16" t="s">
        <v>1818</v>
      </c>
      <c r="C1819" s="16" t="s">
        <v>5927</v>
      </c>
      <c r="D1819" s="23">
        <v>18000</v>
      </c>
      <c r="E1819" s="23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7">
        <f t="shared" si="140"/>
        <v>42765.082638888889</v>
      </c>
      <c r="K1819" s="11">
        <v>1480607607</v>
      </c>
      <c r="L1819" s="17">
        <f t="shared" si="141"/>
        <v>42705.453784722216</v>
      </c>
      <c r="M1819" s="21">
        <f t="shared" si="142"/>
        <v>59.628854166672681</v>
      </c>
      <c r="N1819" s="11" t="b">
        <v>0</v>
      </c>
      <c r="O1819" s="11">
        <v>100</v>
      </c>
      <c r="P1819" s="11" t="b">
        <v>0</v>
      </c>
      <c r="Q1819" s="11" t="s">
        <v>8285</v>
      </c>
      <c r="R1819" s="18">
        <f t="shared" si="143"/>
        <v>0.52327777777777773</v>
      </c>
      <c r="S1819" s="19">
        <f t="shared" si="144"/>
        <v>94.19</v>
      </c>
      <c r="T1819" s="11" t="s">
        <v>8338</v>
      </c>
      <c r="U1819" s="11" t="s">
        <v>8339</v>
      </c>
    </row>
    <row r="1820" spans="1:21" ht="28.5" x14ac:dyDescent="0.45">
      <c r="A1820" s="11">
        <v>1818</v>
      </c>
      <c r="B1820" s="16" t="s">
        <v>1819</v>
      </c>
      <c r="C1820" s="16" t="s">
        <v>5928</v>
      </c>
      <c r="D1820" s="23">
        <v>15000</v>
      </c>
      <c r="E1820" s="23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7">
        <f t="shared" si="140"/>
        <v>42096.984374999993</v>
      </c>
      <c r="K1820" s="11">
        <v>1425447450</v>
      </c>
      <c r="L1820" s="17">
        <f t="shared" si="141"/>
        <v>42067.026041666664</v>
      </c>
      <c r="M1820" s="21">
        <f t="shared" si="142"/>
        <v>29.958333333328483</v>
      </c>
      <c r="N1820" s="11" t="b">
        <v>0</v>
      </c>
      <c r="O1820" s="11">
        <v>0</v>
      </c>
      <c r="P1820" s="11" t="b">
        <v>0</v>
      </c>
      <c r="Q1820" s="11" t="s">
        <v>8285</v>
      </c>
      <c r="R1820" s="18">
        <f t="shared" si="143"/>
        <v>0</v>
      </c>
      <c r="S1820" s="19" t="e">
        <f t="shared" si="144"/>
        <v>#DIV/0!</v>
      </c>
      <c r="T1820" s="11" t="s">
        <v>8338</v>
      </c>
      <c r="U1820" s="11" t="s">
        <v>8339</v>
      </c>
    </row>
    <row r="1821" spans="1:21" ht="42.75" x14ac:dyDescent="0.45">
      <c r="A1821" s="11">
        <v>1819</v>
      </c>
      <c r="B1821" s="16" t="s">
        <v>1820</v>
      </c>
      <c r="C1821" s="16" t="s">
        <v>5929</v>
      </c>
      <c r="D1821" s="23">
        <v>1200</v>
      </c>
      <c r="E1821" s="23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7">
        <f t="shared" si="140"/>
        <v>41850.543935185182</v>
      </c>
      <c r="K1821" s="11">
        <v>1404151396</v>
      </c>
      <c r="L1821" s="17">
        <f t="shared" si="141"/>
        <v>41820.543935185182</v>
      </c>
      <c r="M1821" s="21">
        <f t="shared" si="142"/>
        <v>30</v>
      </c>
      <c r="N1821" s="11" t="b">
        <v>0</v>
      </c>
      <c r="O1821" s="11">
        <v>4</v>
      </c>
      <c r="P1821" s="11" t="b">
        <v>0</v>
      </c>
      <c r="Q1821" s="11" t="s">
        <v>8285</v>
      </c>
      <c r="R1821" s="18">
        <f t="shared" si="143"/>
        <v>2.0833333333333332E-2</v>
      </c>
      <c r="S1821" s="19">
        <f t="shared" si="144"/>
        <v>6.25</v>
      </c>
      <c r="T1821" s="11" t="s">
        <v>8338</v>
      </c>
      <c r="U1821" s="11" t="s">
        <v>8339</v>
      </c>
    </row>
    <row r="1822" spans="1:21" ht="42.75" x14ac:dyDescent="0.45">
      <c r="A1822" s="11">
        <v>1820</v>
      </c>
      <c r="B1822" s="16" t="s">
        <v>1821</v>
      </c>
      <c r="C1822" s="16" t="s">
        <v>5930</v>
      </c>
      <c r="D1822" s="23">
        <v>26000</v>
      </c>
      <c r="E1822" s="23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7">
        <f t="shared" si="140"/>
        <v>42094.834374999999</v>
      </c>
      <c r="K1822" s="11">
        <v>1425261690</v>
      </c>
      <c r="L1822" s="17">
        <f t="shared" si="141"/>
        <v>42064.876041666663</v>
      </c>
      <c r="M1822" s="21">
        <f t="shared" si="142"/>
        <v>29.958333333335759</v>
      </c>
      <c r="N1822" s="11" t="b">
        <v>0</v>
      </c>
      <c r="O1822" s="11">
        <v>8</v>
      </c>
      <c r="P1822" s="11" t="b">
        <v>0</v>
      </c>
      <c r="Q1822" s="11" t="s">
        <v>8285</v>
      </c>
      <c r="R1822" s="18">
        <f t="shared" si="143"/>
        <v>6.565384615384616E-2</v>
      </c>
      <c r="S1822" s="19">
        <f t="shared" si="144"/>
        <v>213.375</v>
      </c>
      <c r="T1822" s="11" t="s">
        <v>8338</v>
      </c>
      <c r="U1822" s="11" t="s">
        <v>8339</v>
      </c>
    </row>
    <row r="1823" spans="1:21" ht="42.75" x14ac:dyDescent="0.45">
      <c r="A1823" s="11">
        <v>1821</v>
      </c>
      <c r="B1823" s="16" t="s">
        <v>1822</v>
      </c>
      <c r="C1823" s="16" t="s">
        <v>5931</v>
      </c>
      <c r="D1823" s="23">
        <v>2500</v>
      </c>
      <c r="E1823" s="23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7">
        <f t="shared" si="140"/>
        <v>40971.110729166663</v>
      </c>
      <c r="K1823" s="11">
        <v>1326872367</v>
      </c>
      <c r="L1823" s="17">
        <f t="shared" si="141"/>
        <v>40926.110729166663</v>
      </c>
      <c r="M1823" s="21">
        <f t="shared" si="142"/>
        <v>45</v>
      </c>
      <c r="N1823" s="11" t="b">
        <v>0</v>
      </c>
      <c r="O1823" s="11">
        <v>57</v>
      </c>
      <c r="P1823" s="11" t="b">
        <v>1</v>
      </c>
      <c r="Q1823" s="11" t="s">
        <v>8276</v>
      </c>
      <c r="R1823" s="18">
        <f t="shared" si="143"/>
        <v>1.3489</v>
      </c>
      <c r="S1823" s="19">
        <f t="shared" si="144"/>
        <v>59.162280701754383</v>
      </c>
      <c r="T1823" s="11" t="s">
        <v>8325</v>
      </c>
      <c r="U1823" s="11" t="s">
        <v>8326</v>
      </c>
    </row>
    <row r="1824" spans="1:21" ht="28.5" x14ac:dyDescent="0.45">
      <c r="A1824" s="11">
        <v>1822</v>
      </c>
      <c r="B1824" s="16" t="s">
        <v>1823</v>
      </c>
      <c r="C1824" s="16" t="s">
        <v>5932</v>
      </c>
      <c r="D1824" s="23">
        <v>300</v>
      </c>
      <c r="E1824" s="23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7">
        <f t="shared" si="140"/>
        <v>41670.584027777775</v>
      </c>
      <c r="K1824" s="11">
        <v>1388084862</v>
      </c>
      <c r="L1824" s="17">
        <f t="shared" si="141"/>
        <v>41634.588680555556</v>
      </c>
      <c r="M1824" s="21">
        <f t="shared" si="142"/>
        <v>35.995347222218697</v>
      </c>
      <c r="N1824" s="11" t="b">
        <v>0</v>
      </c>
      <c r="O1824" s="11">
        <v>11</v>
      </c>
      <c r="P1824" s="11" t="b">
        <v>1</v>
      </c>
      <c r="Q1824" s="11" t="s">
        <v>8276</v>
      </c>
      <c r="R1824" s="18">
        <f t="shared" si="143"/>
        <v>1</v>
      </c>
      <c r="S1824" s="19">
        <f t="shared" si="144"/>
        <v>27.272727272727273</v>
      </c>
      <c r="T1824" s="11" t="s">
        <v>8325</v>
      </c>
      <c r="U1824" s="11" t="s">
        <v>8326</v>
      </c>
    </row>
    <row r="1825" spans="1:21" ht="42.75" x14ac:dyDescent="0.45">
      <c r="A1825" s="11">
        <v>1823</v>
      </c>
      <c r="B1825" s="16" t="s">
        <v>1824</v>
      </c>
      <c r="C1825" s="16" t="s">
        <v>5933</v>
      </c>
      <c r="D1825" s="23">
        <v>700</v>
      </c>
      <c r="E1825" s="23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7">
        <f t="shared" si="140"/>
        <v>41206.47657407407</v>
      </c>
      <c r="K1825" s="11">
        <v>1348503976</v>
      </c>
      <c r="L1825" s="17">
        <f t="shared" si="141"/>
        <v>41176.47657407407</v>
      </c>
      <c r="M1825" s="21">
        <f t="shared" si="142"/>
        <v>30</v>
      </c>
      <c r="N1825" s="11" t="b">
        <v>0</v>
      </c>
      <c r="O1825" s="11">
        <v>33</v>
      </c>
      <c r="P1825" s="11" t="b">
        <v>1</v>
      </c>
      <c r="Q1825" s="11" t="s">
        <v>8276</v>
      </c>
      <c r="R1825" s="18">
        <f t="shared" si="143"/>
        <v>1.1585714285714286</v>
      </c>
      <c r="S1825" s="19">
        <f t="shared" si="144"/>
        <v>24.575757575757574</v>
      </c>
      <c r="T1825" s="11" t="s">
        <v>8325</v>
      </c>
      <c r="U1825" s="11" t="s">
        <v>8326</v>
      </c>
    </row>
    <row r="1826" spans="1:21" x14ac:dyDescent="0.45">
      <c r="A1826" s="11">
        <v>1824</v>
      </c>
      <c r="B1826" s="16" t="s">
        <v>1825</v>
      </c>
      <c r="C1826" s="16" t="s">
        <v>5934</v>
      </c>
      <c r="D1826" s="23">
        <v>3000</v>
      </c>
      <c r="E1826" s="23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7">
        <f t="shared" si="140"/>
        <v>41646.880555555552</v>
      </c>
      <c r="K1826" s="11">
        <v>1387403967</v>
      </c>
      <c r="L1826" s="17">
        <f t="shared" si="141"/>
        <v>41626.707951388882</v>
      </c>
      <c r="M1826" s="21">
        <f t="shared" si="142"/>
        <v>20.172604166669771</v>
      </c>
      <c r="N1826" s="11" t="b">
        <v>0</v>
      </c>
      <c r="O1826" s="11">
        <v>40</v>
      </c>
      <c r="P1826" s="11" t="b">
        <v>1</v>
      </c>
      <c r="Q1826" s="11" t="s">
        <v>8276</v>
      </c>
      <c r="R1826" s="18">
        <f t="shared" si="143"/>
        <v>1.0006666666666666</v>
      </c>
      <c r="S1826" s="19">
        <f t="shared" si="144"/>
        <v>75.05</v>
      </c>
      <c r="T1826" s="11" t="s">
        <v>8325</v>
      </c>
      <c r="U1826" s="11" t="s">
        <v>8326</v>
      </c>
    </row>
    <row r="1827" spans="1:21" ht="42.75" x14ac:dyDescent="0.45">
      <c r="A1827" s="11">
        <v>1825</v>
      </c>
      <c r="B1827" s="16" t="s">
        <v>1826</v>
      </c>
      <c r="C1827" s="16" t="s">
        <v>5935</v>
      </c>
      <c r="D1827" s="23">
        <v>2000</v>
      </c>
      <c r="E1827" s="23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7">
        <f t="shared" si="140"/>
        <v>41466.626192129625</v>
      </c>
      <c r="K1827" s="11">
        <v>1371585703</v>
      </c>
      <c r="L1827" s="17">
        <f t="shared" si="141"/>
        <v>41443.626192129625</v>
      </c>
      <c r="M1827" s="21">
        <f t="shared" si="142"/>
        <v>23</v>
      </c>
      <c r="N1827" s="11" t="b">
        <v>0</v>
      </c>
      <c r="O1827" s="11">
        <v>50</v>
      </c>
      <c r="P1827" s="11" t="b">
        <v>1</v>
      </c>
      <c r="Q1827" s="11" t="s">
        <v>8276</v>
      </c>
      <c r="R1827" s="18">
        <f t="shared" si="143"/>
        <v>1.0505</v>
      </c>
      <c r="S1827" s="19">
        <f t="shared" si="144"/>
        <v>42.02</v>
      </c>
      <c r="T1827" s="11" t="s">
        <v>8325</v>
      </c>
      <c r="U1827" s="11" t="s">
        <v>8326</v>
      </c>
    </row>
    <row r="1828" spans="1:21" ht="28.5" x14ac:dyDescent="0.45">
      <c r="A1828" s="11">
        <v>1826</v>
      </c>
      <c r="B1828" s="16" t="s">
        <v>1827</v>
      </c>
      <c r="C1828" s="16" t="s">
        <v>5936</v>
      </c>
      <c r="D1828" s="23">
        <v>2000</v>
      </c>
      <c r="E1828" s="23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7">
        <f t="shared" si="140"/>
        <v>41687.715474537035</v>
      </c>
      <c r="K1828" s="11">
        <v>1390083017</v>
      </c>
      <c r="L1828" s="17">
        <f t="shared" si="141"/>
        <v>41657.715474537035</v>
      </c>
      <c r="M1828" s="21">
        <f t="shared" si="142"/>
        <v>30</v>
      </c>
      <c r="N1828" s="11" t="b">
        <v>0</v>
      </c>
      <c r="O1828" s="11">
        <v>38</v>
      </c>
      <c r="P1828" s="11" t="b">
        <v>1</v>
      </c>
      <c r="Q1828" s="11" t="s">
        <v>8276</v>
      </c>
      <c r="R1828" s="18">
        <f t="shared" si="143"/>
        <v>1.01</v>
      </c>
      <c r="S1828" s="19">
        <f t="shared" si="144"/>
        <v>53.157894736842103</v>
      </c>
      <c r="T1828" s="11" t="s">
        <v>8325</v>
      </c>
      <c r="U1828" s="11" t="s">
        <v>8326</v>
      </c>
    </row>
    <row r="1829" spans="1:21" ht="42.75" x14ac:dyDescent="0.45">
      <c r="A1829" s="11">
        <v>1827</v>
      </c>
      <c r="B1829" s="16" t="s">
        <v>1828</v>
      </c>
      <c r="C1829" s="16" t="s">
        <v>5937</v>
      </c>
      <c r="D1829" s="23">
        <v>8000</v>
      </c>
      <c r="E1829" s="23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7">
        <f t="shared" si="140"/>
        <v>40605.117604166662</v>
      </c>
      <c r="K1829" s="11">
        <v>1294818561</v>
      </c>
      <c r="L1829" s="17">
        <f t="shared" si="141"/>
        <v>40555.117604166662</v>
      </c>
      <c r="M1829" s="21">
        <f t="shared" si="142"/>
        <v>50</v>
      </c>
      <c r="N1829" s="11" t="b">
        <v>0</v>
      </c>
      <c r="O1829" s="11">
        <v>96</v>
      </c>
      <c r="P1829" s="11" t="b">
        <v>1</v>
      </c>
      <c r="Q1829" s="11" t="s">
        <v>8276</v>
      </c>
      <c r="R1829" s="18">
        <f t="shared" si="143"/>
        <v>1.0066250000000001</v>
      </c>
      <c r="S1829" s="19">
        <f t="shared" si="144"/>
        <v>83.885416666666671</v>
      </c>
      <c r="T1829" s="11" t="s">
        <v>8325</v>
      </c>
      <c r="U1829" s="11" t="s">
        <v>8326</v>
      </c>
    </row>
    <row r="1830" spans="1:21" ht="42.75" x14ac:dyDescent="0.45">
      <c r="A1830" s="11">
        <v>1828</v>
      </c>
      <c r="B1830" s="16" t="s">
        <v>1829</v>
      </c>
      <c r="C1830" s="16" t="s">
        <v>5938</v>
      </c>
      <c r="D1830" s="23">
        <v>20000</v>
      </c>
      <c r="E1830" s="23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7">
        <f t="shared" si="140"/>
        <v>41768.708333333328</v>
      </c>
      <c r="K1830" s="11">
        <v>1396906530</v>
      </c>
      <c r="L1830" s="17">
        <f t="shared" si="141"/>
        <v>41736.691319444442</v>
      </c>
      <c r="M1830" s="21">
        <f t="shared" si="142"/>
        <v>32.01701388888614</v>
      </c>
      <c r="N1830" s="11" t="b">
        <v>0</v>
      </c>
      <c r="O1830" s="11">
        <v>48</v>
      </c>
      <c r="P1830" s="11" t="b">
        <v>1</v>
      </c>
      <c r="Q1830" s="11" t="s">
        <v>8276</v>
      </c>
      <c r="R1830" s="18">
        <f t="shared" si="143"/>
        <v>1.0016</v>
      </c>
      <c r="S1830" s="19">
        <f t="shared" si="144"/>
        <v>417.33333333333331</v>
      </c>
      <c r="T1830" s="11" t="s">
        <v>8325</v>
      </c>
      <c r="U1830" s="11" t="s">
        <v>8326</v>
      </c>
    </row>
    <row r="1831" spans="1:21" ht="42.75" x14ac:dyDescent="0.45">
      <c r="A1831" s="11">
        <v>1829</v>
      </c>
      <c r="B1831" s="16" t="s">
        <v>1830</v>
      </c>
      <c r="C1831" s="16" t="s">
        <v>5939</v>
      </c>
      <c r="D1831" s="23">
        <v>1500</v>
      </c>
      <c r="E1831" s="23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7">
        <f t="shared" si="140"/>
        <v>40564.708333333328</v>
      </c>
      <c r="K1831" s="11">
        <v>1291428371</v>
      </c>
      <c r="L1831" s="17">
        <f t="shared" si="141"/>
        <v>40515.879293981481</v>
      </c>
      <c r="M1831" s="21">
        <f t="shared" si="142"/>
        <v>48.829039351847314</v>
      </c>
      <c r="N1831" s="11" t="b">
        <v>0</v>
      </c>
      <c r="O1831" s="11">
        <v>33</v>
      </c>
      <c r="P1831" s="11" t="b">
        <v>1</v>
      </c>
      <c r="Q1831" s="11" t="s">
        <v>8276</v>
      </c>
      <c r="R1831" s="18">
        <f t="shared" si="143"/>
        <v>1.6668333333333334</v>
      </c>
      <c r="S1831" s="19">
        <f t="shared" si="144"/>
        <v>75.765151515151516</v>
      </c>
      <c r="T1831" s="11" t="s">
        <v>8325</v>
      </c>
      <c r="U1831" s="11" t="s">
        <v>8326</v>
      </c>
    </row>
    <row r="1832" spans="1:21" ht="42.75" x14ac:dyDescent="0.45">
      <c r="A1832" s="11">
        <v>1830</v>
      </c>
      <c r="B1832" s="16" t="s">
        <v>1831</v>
      </c>
      <c r="C1832" s="16" t="s">
        <v>5940</v>
      </c>
      <c r="D1832" s="23">
        <v>15000</v>
      </c>
      <c r="E1832" s="23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7">
        <f t="shared" si="140"/>
        <v>41694.475775462961</v>
      </c>
      <c r="K1832" s="11">
        <v>1390667107</v>
      </c>
      <c r="L1832" s="17">
        <f t="shared" si="141"/>
        <v>41664.475775462961</v>
      </c>
      <c r="M1832" s="21">
        <f t="shared" si="142"/>
        <v>30</v>
      </c>
      <c r="N1832" s="11" t="b">
        <v>0</v>
      </c>
      <c r="O1832" s="11">
        <v>226</v>
      </c>
      <c r="P1832" s="11" t="b">
        <v>1</v>
      </c>
      <c r="Q1832" s="11" t="s">
        <v>8276</v>
      </c>
      <c r="R1832" s="18">
        <f t="shared" si="143"/>
        <v>1.0153333333333334</v>
      </c>
      <c r="S1832" s="19">
        <f t="shared" si="144"/>
        <v>67.389380530973455</v>
      </c>
      <c r="T1832" s="11" t="s">
        <v>8325</v>
      </c>
      <c r="U1832" s="11" t="s">
        <v>8326</v>
      </c>
    </row>
    <row r="1833" spans="1:21" ht="42.75" x14ac:dyDescent="0.45">
      <c r="A1833" s="11">
        <v>1831</v>
      </c>
      <c r="B1833" s="16" t="s">
        <v>1832</v>
      </c>
      <c r="C1833" s="16" t="s">
        <v>5941</v>
      </c>
      <c r="D1833" s="23">
        <v>1000</v>
      </c>
      <c r="E1833" s="23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7">
        <f t="shared" si="140"/>
        <v>41041.787766203699</v>
      </c>
      <c r="K1833" s="11">
        <v>1335570863</v>
      </c>
      <c r="L1833" s="17">
        <f t="shared" si="141"/>
        <v>41026.787766203699</v>
      </c>
      <c r="M1833" s="21">
        <f t="shared" si="142"/>
        <v>15</v>
      </c>
      <c r="N1833" s="11" t="b">
        <v>0</v>
      </c>
      <c r="O1833" s="11">
        <v>14</v>
      </c>
      <c r="P1833" s="11" t="b">
        <v>1</v>
      </c>
      <c r="Q1833" s="11" t="s">
        <v>8276</v>
      </c>
      <c r="R1833" s="18">
        <f t="shared" si="143"/>
        <v>1.03</v>
      </c>
      <c r="S1833" s="19">
        <f t="shared" si="144"/>
        <v>73.571428571428569</v>
      </c>
      <c r="T1833" s="11" t="s">
        <v>8325</v>
      </c>
      <c r="U1833" s="11" t="s">
        <v>8326</v>
      </c>
    </row>
    <row r="1834" spans="1:21" ht="42.75" x14ac:dyDescent="0.45">
      <c r="A1834" s="11">
        <v>1832</v>
      </c>
      <c r="B1834" s="16" t="s">
        <v>1833</v>
      </c>
      <c r="C1834" s="16" t="s">
        <v>5942</v>
      </c>
      <c r="D1834" s="23">
        <v>350</v>
      </c>
      <c r="E1834" s="23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7">
        <f t="shared" si="140"/>
        <v>40606.331331018519</v>
      </c>
      <c r="K1834" s="11">
        <v>1296651427</v>
      </c>
      <c r="L1834" s="17">
        <f t="shared" si="141"/>
        <v>40576.331331018519</v>
      </c>
      <c r="M1834" s="21">
        <f t="shared" si="142"/>
        <v>30</v>
      </c>
      <c r="N1834" s="11" t="b">
        <v>0</v>
      </c>
      <c r="O1834" s="11">
        <v>20</v>
      </c>
      <c r="P1834" s="11" t="b">
        <v>1</v>
      </c>
      <c r="Q1834" s="11" t="s">
        <v>8276</v>
      </c>
      <c r="R1834" s="18">
        <f t="shared" si="143"/>
        <v>1.4285714285714286</v>
      </c>
      <c r="S1834" s="19">
        <f t="shared" si="144"/>
        <v>25</v>
      </c>
      <c r="T1834" s="11" t="s">
        <v>8325</v>
      </c>
      <c r="U1834" s="11" t="s">
        <v>8326</v>
      </c>
    </row>
    <row r="1835" spans="1:21" ht="42.75" x14ac:dyDescent="0.45">
      <c r="A1835" s="11">
        <v>1833</v>
      </c>
      <c r="B1835" s="16" t="s">
        <v>1834</v>
      </c>
      <c r="C1835" s="16" t="s">
        <v>5943</v>
      </c>
      <c r="D1835" s="23">
        <v>400</v>
      </c>
      <c r="E1835" s="23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7">
        <f t="shared" si="140"/>
        <v>41335.124305555553</v>
      </c>
      <c r="K1835" s="11">
        <v>1359421403</v>
      </c>
      <c r="L1835" s="17">
        <f t="shared" si="141"/>
        <v>41302.835682870369</v>
      </c>
      <c r="M1835" s="21">
        <f t="shared" si="142"/>
        <v>32.288622685184237</v>
      </c>
      <c r="N1835" s="11" t="b">
        <v>0</v>
      </c>
      <c r="O1835" s="11">
        <v>25</v>
      </c>
      <c r="P1835" s="11" t="b">
        <v>1</v>
      </c>
      <c r="Q1835" s="11" t="s">
        <v>8276</v>
      </c>
      <c r="R1835" s="18">
        <f t="shared" si="143"/>
        <v>2.625</v>
      </c>
      <c r="S1835" s="19">
        <f t="shared" si="144"/>
        <v>42</v>
      </c>
      <c r="T1835" s="11" t="s">
        <v>8325</v>
      </c>
      <c r="U1835" s="11" t="s">
        <v>8326</v>
      </c>
    </row>
    <row r="1836" spans="1:21" ht="28.5" x14ac:dyDescent="0.45">
      <c r="A1836" s="11">
        <v>1834</v>
      </c>
      <c r="B1836" s="16" t="s">
        <v>1835</v>
      </c>
      <c r="C1836" s="16" t="s">
        <v>5944</v>
      </c>
      <c r="D1836" s="23">
        <v>10000</v>
      </c>
      <c r="E1836" s="23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7">
        <f t="shared" si="140"/>
        <v>42028.755729166667</v>
      </c>
      <c r="K1836" s="11">
        <v>1418684895</v>
      </c>
      <c r="L1836" s="17">
        <f t="shared" si="141"/>
        <v>41988.755729166667</v>
      </c>
      <c r="M1836" s="21">
        <f t="shared" si="142"/>
        <v>40</v>
      </c>
      <c r="N1836" s="11" t="b">
        <v>0</v>
      </c>
      <c r="O1836" s="11">
        <v>90</v>
      </c>
      <c r="P1836" s="11" t="b">
        <v>1</v>
      </c>
      <c r="Q1836" s="11" t="s">
        <v>8276</v>
      </c>
      <c r="R1836" s="18">
        <f t="shared" si="143"/>
        <v>1.1805000000000001</v>
      </c>
      <c r="S1836" s="19">
        <f t="shared" si="144"/>
        <v>131.16666666666666</v>
      </c>
      <c r="T1836" s="11" t="s">
        <v>8325</v>
      </c>
      <c r="U1836" s="11" t="s">
        <v>8326</v>
      </c>
    </row>
    <row r="1837" spans="1:21" ht="57" x14ac:dyDescent="0.45">
      <c r="A1837" s="11">
        <v>1835</v>
      </c>
      <c r="B1837" s="16" t="s">
        <v>1836</v>
      </c>
      <c r="C1837" s="16" t="s">
        <v>5945</v>
      </c>
      <c r="D1837" s="23">
        <v>500</v>
      </c>
      <c r="E1837" s="23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7">
        <f t="shared" si="140"/>
        <v>42460.452210648145</v>
      </c>
      <c r="K1837" s="11">
        <v>1456851071</v>
      </c>
      <c r="L1837" s="17">
        <f t="shared" si="141"/>
        <v>42430.49387731481</v>
      </c>
      <c r="M1837" s="21">
        <f t="shared" si="142"/>
        <v>29.958333333335759</v>
      </c>
      <c r="N1837" s="11" t="b">
        <v>0</v>
      </c>
      <c r="O1837" s="11">
        <v>11</v>
      </c>
      <c r="P1837" s="11" t="b">
        <v>1</v>
      </c>
      <c r="Q1837" s="11" t="s">
        <v>8276</v>
      </c>
      <c r="R1837" s="18">
        <f t="shared" si="143"/>
        <v>1.04</v>
      </c>
      <c r="S1837" s="19">
        <f t="shared" si="144"/>
        <v>47.272727272727273</v>
      </c>
      <c r="T1837" s="11" t="s">
        <v>8325</v>
      </c>
      <c r="U1837" s="11" t="s">
        <v>8326</v>
      </c>
    </row>
    <row r="1838" spans="1:21" x14ac:dyDescent="0.45">
      <c r="A1838" s="11">
        <v>1836</v>
      </c>
      <c r="B1838" s="16" t="s">
        <v>1837</v>
      </c>
      <c r="C1838" s="16" t="s">
        <v>5946</v>
      </c>
      <c r="D1838" s="23">
        <v>5000</v>
      </c>
      <c r="E1838" s="23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7">
        <f t="shared" si="140"/>
        <v>41322.601030092592</v>
      </c>
      <c r="K1838" s="11">
        <v>1359660329</v>
      </c>
      <c r="L1838" s="17">
        <f t="shared" si="141"/>
        <v>41305.601030092592</v>
      </c>
      <c r="M1838" s="21">
        <f t="shared" si="142"/>
        <v>17</v>
      </c>
      <c r="N1838" s="11" t="b">
        <v>0</v>
      </c>
      <c r="O1838" s="11">
        <v>55</v>
      </c>
      <c r="P1838" s="11" t="b">
        <v>1</v>
      </c>
      <c r="Q1838" s="11" t="s">
        <v>8276</v>
      </c>
      <c r="R1838" s="18">
        <f t="shared" si="143"/>
        <v>2.0034000000000001</v>
      </c>
      <c r="S1838" s="19">
        <f t="shared" si="144"/>
        <v>182.12727272727273</v>
      </c>
      <c r="T1838" s="11" t="s">
        <v>8325</v>
      </c>
      <c r="U1838" s="11" t="s">
        <v>8326</v>
      </c>
    </row>
    <row r="1839" spans="1:21" ht="42.75" x14ac:dyDescent="0.45">
      <c r="A1839" s="11">
        <v>1837</v>
      </c>
      <c r="B1839" s="16" t="s">
        <v>1838</v>
      </c>
      <c r="C1839" s="16" t="s">
        <v>5947</v>
      </c>
      <c r="D1839" s="23">
        <v>600</v>
      </c>
      <c r="E1839" s="23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7">
        <f t="shared" si="140"/>
        <v>40985.797858796293</v>
      </c>
      <c r="K1839" s="11">
        <v>1326848935</v>
      </c>
      <c r="L1839" s="17">
        <f t="shared" si="141"/>
        <v>40925.839525462965</v>
      </c>
      <c r="M1839" s="21">
        <f t="shared" si="142"/>
        <v>59.958333333328483</v>
      </c>
      <c r="N1839" s="11" t="b">
        <v>0</v>
      </c>
      <c r="O1839" s="11">
        <v>30</v>
      </c>
      <c r="P1839" s="11" t="b">
        <v>1</v>
      </c>
      <c r="Q1839" s="11" t="s">
        <v>8276</v>
      </c>
      <c r="R1839" s="18">
        <f t="shared" si="143"/>
        <v>3.0683333333333334</v>
      </c>
      <c r="S1839" s="19">
        <f t="shared" si="144"/>
        <v>61.366666666666667</v>
      </c>
      <c r="T1839" s="11" t="s">
        <v>8325</v>
      </c>
      <c r="U1839" s="11" t="s">
        <v>8326</v>
      </c>
    </row>
    <row r="1840" spans="1:21" ht="42.75" x14ac:dyDescent="0.45">
      <c r="A1840" s="11">
        <v>1838</v>
      </c>
      <c r="B1840" s="16" t="s">
        <v>1839</v>
      </c>
      <c r="C1840" s="16" t="s">
        <v>5948</v>
      </c>
      <c r="D1840" s="23">
        <v>1000</v>
      </c>
      <c r="E1840" s="23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7">
        <f t="shared" si="140"/>
        <v>40816.916666666664</v>
      </c>
      <c r="K1840" s="11">
        <v>1314989557</v>
      </c>
      <c r="L1840" s="17">
        <f t="shared" si="141"/>
        <v>40788.578206018516</v>
      </c>
      <c r="M1840" s="21">
        <f t="shared" si="142"/>
        <v>28.338460648148612</v>
      </c>
      <c r="N1840" s="11" t="b">
        <v>0</v>
      </c>
      <c r="O1840" s="11">
        <v>28</v>
      </c>
      <c r="P1840" s="11" t="b">
        <v>1</v>
      </c>
      <c r="Q1840" s="11" t="s">
        <v>8276</v>
      </c>
      <c r="R1840" s="18">
        <f t="shared" si="143"/>
        <v>1.00149</v>
      </c>
      <c r="S1840" s="19">
        <f t="shared" si="144"/>
        <v>35.767499999999998</v>
      </c>
      <c r="T1840" s="11" t="s">
        <v>8325</v>
      </c>
      <c r="U1840" s="11" t="s">
        <v>8326</v>
      </c>
    </row>
    <row r="1841" spans="1:21" ht="42.75" x14ac:dyDescent="0.45">
      <c r="A1841" s="11">
        <v>1839</v>
      </c>
      <c r="B1841" s="16" t="s">
        <v>1840</v>
      </c>
      <c r="C1841" s="16" t="s">
        <v>5949</v>
      </c>
      <c r="D1841" s="23">
        <v>1000</v>
      </c>
      <c r="E1841" s="23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7">
        <f t="shared" si="140"/>
        <v>42644.513680555552</v>
      </c>
      <c r="K1841" s="11">
        <v>1472750382</v>
      </c>
      <c r="L1841" s="17">
        <f t="shared" si="141"/>
        <v>42614.513680555552</v>
      </c>
      <c r="M1841" s="21">
        <f t="shared" si="142"/>
        <v>30</v>
      </c>
      <c r="N1841" s="11" t="b">
        <v>0</v>
      </c>
      <c r="O1841" s="11">
        <v>45</v>
      </c>
      <c r="P1841" s="11" t="b">
        <v>1</v>
      </c>
      <c r="Q1841" s="11" t="s">
        <v>8276</v>
      </c>
      <c r="R1841" s="18">
        <f t="shared" si="143"/>
        <v>2.0529999999999999</v>
      </c>
      <c r="S1841" s="19">
        <f t="shared" si="144"/>
        <v>45.62222222222222</v>
      </c>
      <c r="T1841" s="11" t="s">
        <v>8325</v>
      </c>
      <c r="U1841" s="11" t="s">
        <v>8326</v>
      </c>
    </row>
    <row r="1842" spans="1:21" ht="42.75" x14ac:dyDescent="0.45">
      <c r="A1842" s="11">
        <v>1840</v>
      </c>
      <c r="B1842" s="16" t="s">
        <v>1841</v>
      </c>
      <c r="C1842" s="16" t="s">
        <v>5950</v>
      </c>
      <c r="D1842" s="23">
        <v>900</v>
      </c>
      <c r="E1842" s="23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7">
        <f t="shared" si="140"/>
        <v>41400.999305555553</v>
      </c>
      <c r="K1842" s="11">
        <v>1366251510</v>
      </c>
      <c r="L1842" s="17">
        <f t="shared" si="141"/>
        <v>41381.88784722222</v>
      </c>
      <c r="M1842" s="21">
        <f t="shared" si="142"/>
        <v>19.111458333332848</v>
      </c>
      <c r="N1842" s="11" t="b">
        <v>0</v>
      </c>
      <c r="O1842" s="11">
        <v>13</v>
      </c>
      <c r="P1842" s="11" t="b">
        <v>1</v>
      </c>
      <c r="Q1842" s="11" t="s">
        <v>8276</v>
      </c>
      <c r="R1842" s="18">
        <f t="shared" si="143"/>
        <v>1.0888888888888888</v>
      </c>
      <c r="S1842" s="19">
        <f t="shared" si="144"/>
        <v>75.384615384615387</v>
      </c>
      <c r="T1842" s="11" t="s">
        <v>8325</v>
      </c>
      <c r="U1842" s="11" t="s">
        <v>8326</v>
      </c>
    </row>
    <row r="1843" spans="1:21" ht="28.5" x14ac:dyDescent="0.45">
      <c r="A1843" s="11">
        <v>1841</v>
      </c>
      <c r="B1843" s="16" t="s">
        <v>1842</v>
      </c>
      <c r="C1843" s="16" t="s">
        <v>5951</v>
      </c>
      <c r="D1843" s="23">
        <v>2000</v>
      </c>
      <c r="E1843" s="23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7">
        <f t="shared" si="140"/>
        <v>41778.999305555553</v>
      </c>
      <c r="K1843" s="11">
        <v>1397679445</v>
      </c>
      <c r="L1843" s="17">
        <f t="shared" si="141"/>
        <v>41745.637094907404</v>
      </c>
      <c r="M1843" s="21">
        <f t="shared" si="142"/>
        <v>33.362210648148903</v>
      </c>
      <c r="N1843" s="11" t="b">
        <v>0</v>
      </c>
      <c r="O1843" s="11">
        <v>40</v>
      </c>
      <c r="P1843" s="11" t="b">
        <v>1</v>
      </c>
      <c r="Q1843" s="11" t="s">
        <v>8276</v>
      </c>
      <c r="R1843" s="18">
        <f t="shared" si="143"/>
        <v>1.0175000000000001</v>
      </c>
      <c r="S1843" s="19">
        <f t="shared" si="144"/>
        <v>50.875</v>
      </c>
      <c r="T1843" s="11" t="s">
        <v>8325</v>
      </c>
      <c r="U1843" s="11" t="s">
        <v>8326</v>
      </c>
    </row>
    <row r="1844" spans="1:21" ht="42.75" x14ac:dyDescent="0.45">
      <c r="A1844" s="11">
        <v>1842</v>
      </c>
      <c r="B1844" s="16" t="s">
        <v>1843</v>
      </c>
      <c r="C1844" s="16" t="s">
        <v>5952</v>
      </c>
      <c r="D1844" s="23">
        <v>2000</v>
      </c>
      <c r="E1844" s="23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7">
        <f t="shared" si="140"/>
        <v>42065.040972222218</v>
      </c>
      <c r="K1844" s="11">
        <v>1422371381</v>
      </c>
      <c r="L1844" s="17">
        <f t="shared" si="141"/>
        <v>42031.423391203702</v>
      </c>
      <c r="M1844" s="21">
        <f t="shared" si="142"/>
        <v>33.617581018515921</v>
      </c>
      <c r="N1844" s="11" t="b">
        <v>0</v>
      </c>
      <c r="O1844" s="11">
        <v>21</v>
      </c>
      <c r="P1844" s="11" t="b">
        <v>1</v>
      </c>
      <c r="Q1844" s="11" t="s">
        <v>8276</v>
      </c>
      <c r="R1844" s="18">
        <f t="shared" si="143"/>
        <v>1.2524999999999999</v>
      </c>
      <c r="S1844" s="19">
        <f t="shared" si="144"/>
        <v>119.28571428571429</v>
      </c>
      <c r="T1844" s="11" t="s">
        <v>8325</v>
      </c>
      <c r="U1844" s="11" t="s">
        <v>8326</v>
      </c>
    </row>
    <row r="1845" spans="1:21" ht="42.75" x14ac:dyDescent="0.45">
      <c r="A1845" s="11">
        <v>1843</v>
      </c>
      <c r="B1845" s="16" t="s">
        <v>1844</v>
      </c>
      <c r="C1845" s="16" t="s">
        <v>5953</v>
      </c>
      <c r="D1845" s="23">
        <v>10000</v>
      </c>
      <c r="E1845" s="23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7">
        <f t="shared" si="140"/>
        <v>40594.786504629628</v>
      </c>
      <c r="K1845" s="11">
        <v>1295653954</v>
      </c>
      <c r="L1845" s="17">
        <f t="shared" si="141"/>
        <v>40564.786504629628</v>
      </c>
      <c r="M1845" s="21">
        <f t="shared" si="142"/>
        <v>30</v>
      </c>
      <c r="N1845" s="11" t="b">
        <v>0</v>
      </c>
      <c r="O1845" s="11">
        <v>134</v>
      </c>
      <c r="P1845" s="11" t="b">
        <v>1</v>
      </c>
      <c r="Q1845" s="11" t="s">
        <v>8276</v>
      </c>
      <c r="R1845" s="18">
        <f t="shared" si="143"/>
        <v>1.2400610000000001</v>
      </c>
      <c r="S1845" s="19">
        <f t="shared" si="144"/>
        <v>92.541865671641801</v>
      </c>
      <c r="T1845" s="11" t="s">
        <v>8325</v>
      </c>
      <c r="U1845" s="11" t="s">
        <v>8326</v>
      </c>
    </row>
    <row r="1846" spans="1:21" ht="42.75" x14ac:dyDescent="0.45">
      <c r="A1846" s="11">
        <v>1844</v>
      </c>
      <c r="B1846" s="16" t="s">
        <v>1845</v>
      </c>
      <c r="C1846" s="16" t="s">
        <v>5954</v>
      </c>
      <c r="D1846" s="23">
        <v>1500</v>
      </c>
      <c r="E1846" s="23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7">
        <f t="shared" si="140"/>
        <v>40704.916666666664</v>
      </c>
      <c r="K1846" s="11">
        <v>1304464914</v>
      </c>
      <c r="L1846" s="17">
        <f t="shared" si="141"/>
        <v>40666.765208333331</v>
      </c>
      <c r="M1846" s="21">
        <f t="shared" si="142"/>
        <v>38.151458333333721</v>
      </c>
      <c r="N1846" s="11" t="b">
        <v>0</v>
      </c>
      <c r="O1846" s="11">
        <v>20</v>
      </c>
      <c r="P1846" s="11" t="b">
        <v>1</v>
      </c>
      <c r="Q1846" s="11" t="s">
        <v>8276</v>
      </c>
      <c r="R1846" s="18">
        <f t="shared" si="143"/>
        <v>1.014</v>
      </c>
      <c r="S1846" s="19">
        <f t="shared" si="144"/>
        <v>76.05</v>
      </c>
      <c r="T1846" s="11" t="s">
        <v>8325</v>
      </c>
      <c r="U1846" s="11" t="s">
        <v>8326</v>
      </c>
    </row>
    <row r="1847" spans="1:21" ht="85.5" x14ac:dyDescent="0.45">
      <c r="A1847" s="11">
        <v>1845</v>
      </c>
      <c r="B1847" s="16" t="s">
        <v>1846</v>
      </c>
      <c r="C1847" s="16" t="s">
        <v>5955</v>
      </c>
      <c r="D1847" s="23">
        <v>1000</v>
      </c>
      <c r="E1847" s="23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7">
        <f t="shared" si="140"/>
        <v>42537.996527777774</v>
      </c>
      <c r="K1847" s="11">
        <v>1464854398</v>
      </c>
      <c r="L1847" s="17">
        <f t="shared" si="141"/>
        <v>42523.124976851854</v>
      </c>
      <c r="M1847" s="21">
        <f t="shared" si="142"/>
        <v>14.871550925920019</v>
      </c>
      <c r="N1847" s="11" t="b">
        <v>0</v>
      </c>
      <c r="O1847" s="11">
        <v>19</v>
      </c>
      <c r="P1847" s="11" t="b">
        <v>1</v>
      </c>
      <c r="Q1847" s="11" t="s">
        <v>8276</v>
      </c>
      <c r="R1847" s="18">
        <f t="shared" si="143"/>
        <v>1</v>
      </c>
      <c r="S1847" s="19">
        <f t="shared" si="144"/>
        <v>52.631578947368418</v>
      </c>
      <c r="T1847" s="11" t="s">
        <v>8325</v>
      </c>
      <c r="U1847" s="11" t="s">
        <v>8326</v>
      </c>
    </row>
    <row r="1848" spans="1:21" ht="42.75" x14ac:dyDescent="0.45">
      <c r="A1848" s="11">
        <v>1846</v>
      </c>
      <c r="B1848" s="16" t="s">
        <v>1847</v>
      </c>
      <c r="C1848" s="16" t="s">
        <v>5956</v>
      </c>
      <c r="D1848" s="23">
        <v>15000</v>
      </c>
      <c r="E1848" s="23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7">
        <f t="shared" si="140"/>
        <v>41258.441863425927</v>
      </c>
      <c r="K1848" s="11">
        <v>1352993777</v>
      </c>
      <c r="L1848" s="17">
        <f t="shared" si="141"/>
        <v>41228.441863425927</v>
      </c>
      <c r="M1848" s="21">
        <f t="shared" si="142"/>
        <v>30</v>
      </c>
      <c r="N1848" s="11" t="b">
        <v>0</v>
      </c>
      <c r="O1848" s="11">
        <v>209</v>
      </c>
      <c r="P1848" s="11" t="b">
        <v>1</v>
      </c>
      <c r="Q1848" s="11" t="s">
        <v>8276</v>
      </c>
      <c r="R1848" s="18">
        <f t="shared" si="143"/>
        <v>1.3792666666666666</v>
      </c>
      <c r="S1848" s="19">
        <f t="shared" si="144"/>
        <v>98.990430622009569</v>
      </c>
      <c r="T1848" s="11" t="s">
        <v>8325</v>
      </c>
      <c r="U1848" s="11" t="s">
        <v>8326</v>
      </c>
    </row>
    <row r="1849" spans="1:21" ht="42.75" x14ac:dyDescent="0.45">
      <c r="A1849" s="11">
        <v>1847</v>
      </c>
      <c r="B1849" s="16" t="s">
        <v>1848</v>
      </c>
      <c r="C1849" s="16" t="s">
        <v>5957</v>
      </c>
      <c r="D1849" s="23">
        <v>2500</v>
      </c>
      <c r="E1849" s="23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7">
        <f t="shared" si="140"/>
        <v>42115.028148148143</v>
      </c>
      <c r="K1849" s="11">
        <v>1427780432</v>
      </c>
      <c r="L1849" s="17">
        <f t="shared" si="141"/>
        <v>42094.028148148143</v>
      </c>
      <c r="M1849" s="21">
        <f t="shared" si="142"/>
        <v>21</v>
      </c>
      <c r="N1849" s="11" t="b">
        <v>0</v>
      </c>
      <c r="O1849" s="11">
        <v>38</v>
      </c>
      <c r="P1849" s="11" t="b">
        <v>1</v>
      </c>
      <c r="Q1849" s="11" t="s">
        <v>8276</v>
      </c>
      <c r="R1849" s="18">
        <f t="shared" si="143"/>
        <v>1.2088000000000001</v>
      </c>
      <c r="S1849" s="19">
        <f t="shared" si="144"/>
        <v>79.526315789473685</v>
      </c>
      <c r="T1849" s="11" t="s">
        <v>8325</v>
      </c>
      <c r="U1849" s="11" t="s">
        <v>8326</v>
      </c>
    </row>
    <row r="1850" spans="1:21" ht="42.75" x14ac:dyDescent="0.45">
      <c r="A1850" s="11">
        <v>1848</v>
      </c>
      <c r="B1850" s="16" t="s">
        <v>1849</v>
      </c>
      <c r="C1850" s="16" t="s">
        <v>5958</v>
      </c>
      <c r="D1850" s="23">
        <v>3000</v>
      </c>
      <c r="E1850" s="23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7">
        <f t="shared" si="140"/>
        <v>40755.082638888889</v>
      </c>
      <c r="K1850" s="11">
        <v>1306608888</v>
      </c>
      <c r="L1850" s="17">
        <f t="shared" si="141"/>
        <v>40691.579722222217</v>
      </c>
      <c r="M1850" s="21">
        <f t="shared" si="142"/>
        <v>63.502916666671808</v>
      </c>
      <c r="N1850" s="11" t="b">
        <v>0</v>
      </c>
      <c r="O1850" s="11">
        <v>24</v>
      </c>
      <c r="P1850" s="11" t="b">
        <v>1</v>
      </c>
      <c r="Q1850" s="11" t="s">
        <v>8276</v>
      </c>
      <c r="R1850" s="18">
        <f t="shared" si="143"/>
        <v>1.0736666666666668</v>
      </c>
      <c r="S1850" s="19">
        <f t="shared" si="144"/>
        <v>134.20833333333334</v>
      </c>
      <c r="T1850" s="11" t="s">
        <v>8325</v>
      </c>
      <c r="U1850" s="11" t="s">
        <v>8326</v>
      </c>
    </row>
    <row r="1851" spans="1:21" ht="28.5" x14ac:dyDescent="0.45">
      <c r="A1851" s="11">
        <v>1849</v>
      </c>
      <c r="B1851" s="16" t="s">
        <v>1850</v>
      </c>
      <c r="C1851" s="16" t="s">
        <v>5959</v>
      </c>
      <c r="D1851" s="23">
        <v>300</v>
      </c>
      <c r="E1851" s="23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7">
        <f t="shared" si="140"/>
        <v>41199.637256944443</v>
      </c>
      <c r="K1851" s="11">
        <v>1347913059</v>
      </c>
      <c r="L1851" s="17">
        <f t="shared" si="141"/>
        <v>41169.637256944443</v>
      </c>
      <c r="M1851" s="21">
        <f t="shared" si="142"/>
        <v>30</v>
      </c>
      <c r="N1851" s="11" t="b">
        <v>0</v>
      </c>
      <c r="O1851" s="11">
        <v>8</v>
      </c>
      <c r="P1851" s="11" t="b">
        <v>1</v>
      </c>
      <c r="Q1851" s="11" t="s">
        <v>8276</v>
      </c>
      <c r="R1851" s="18">
        <f t="shared" si="143"/>
        <v>1.0033333333333334</v>
      </c>
      <c r="S1851" s="19">
        <f t="shared" si="144"/>
        <v>37.625</v>
      </c>
      <c r="T1851" s="11" t="s">
        <v>8325</v>
      </c>
      <c r="U1851" s="11" t="s">
        <v>8326</v>
      </c>
    </row>
    <row r="1852" spans="1:21" ht="42.75" x14ac:dyDescent="0.45">
      <c r="A1852" s="11">
        <v>1850</v>
      </c>
      <c r="B1852" s="16" t="s">
        <v>1851</v>
      </c>
      <c r="C1852" s="16" t="s">
        <v>5960</v>
      </c>
      <c r="D1852" s="23">
        <v>9000</v>
      </c>
      <c r="E1852" s="23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7">
        <f t="shared" si="140"/>
        <v>41830.751157407409</v>
      </c>
      <c r="K1852" s="11">
        <v>1402441300</v>
      </c>
      <c r="L1852" s="17">
        <f t="shared" si="141"/>
        <v>41800.751157407409</v>
      </c>
      <c r="M1852" s="21">
        <f t="shared" si="142"/>
        <v>30</v>
      </c>
      <c r="N1852" s="11" t="b">
        <v>0</v>
      </c>
      <c r="O1852" s="11">
        <v>179</v>
      </c>
      <c r="P1852" s="11" t="b">
        <v>1</v>
      </c>
      <c r="Q1852" s="11" t="s">
        <v>8276</v>
      </c>
      <c r="R1852" s="18">
        <f t="shared" si="143"/>
        <v>1.0152222222222222</v>
      </c>
      <c r="S1852" s="19">
        <f t="shared" si="144"/>
        <v>51.044692737430168</v>
      </c>
      <c r="T1852" s="11" t="s">
        <v>8325</v>
      </c>
      <c r="U1852" s="11" t="s">
        <v>8326</v>
      </c>
    </row>
    <row r="1853" spans="1:21" ht="42.75" x14ac:dyDescent="0.45">
      <c r="A1853" s="11">
        <v>1851</v>
      </c>
      <c r="B1853" s="16" t="s">
        <v>1852</v>
      </c>
      <c r="C1853" s="16" t="s">
        <v>5961</v>
      </c>
      <c r="D1853" s="23">
        <v>1300</v>
      </c>
      <c r="E1853" s="23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7">
        <f t="shared" si="140"/>
        <v>41847.833333333328</v>
      </c>
      <c r="K1853" s="11">
        <v>1404769538</v>
      </c>
      <c r="L1853" s="17">
        <f t="shared" si="141"/>
        <v>41827.69835648148</v>
      </c>
      <c r="M1853" s="21">
        <f t="shared" si="142"/>
        <v>20.134976851848478</v>
      </c>
      <c r="N1853" s="11" t="b">
        <v>0</v>
      </c>
      <c r="O1853" s="11">
        <v>26</v>
      </c>
      <c r="P1853" s="11" t="b">
        <v>1</v>
      </c>
      <c r="Q1853" s="11" t="s">
        <v>8276</v>
      </c>
      <c r="R1853" s="18">
        <f t="shared" si="143"/>
        <v>1.0007692307692309</v>
      </c>
      <c r="S1853" s="19">
        <f t="shared" si="144"/>
        <v>50.03846153846154</v>
      </c>
      <c r="T1853" s="11" t="s">
        <v>8325</v>
      </c>
      <c r="U1853" s="11" t="s">
        <v>8326</v>
      </c>
    </row>
    <row r="1854" spans="1:21" ht="42.75" x14ac:dyDescent="0.45">
      <c r="A1854" s="11">
        <v>1852</v>
      </c>
      <c r="B1854" s="16" t="s">
        <v>1853</v>
      </c>
      <c r="C1854" s="16" t="s">
        <v>5962</v>
      </c>
      <c r="D1854" s="23">
        <v>15000</v>
      </c>
      <c r="E1854" s="23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7">
        <f t="shared" si="140"/>
        <v>42118.791666666664</v>
      </c>
      <c r="K1854" s="11">
        <v>1426703452</v>
      </c>
      <c r="L1854" s="17">
        <f t="shared" si="141"/>
        <v>42081.563101851854</v>
      </c>
      <c r="M1854" s="21">
        <f t="shared" si="142"/>
        <v>37.228564814809943</v>
      </c>
      <c r="N1854" s="11" t="b">
        <v>0</v>
      </c>
      <c r="O1854" s="11">
        <v>131</v>
      </c>
      <c r="P1854" s="11" t="b">
        <v>1</v>
      </c>
      <c r="Q1854" s="11" t="s">
        <v>8276</v>
      </c>
      <c r="R1854" s="18">
        <f t="shared" si="143"/>
        <v>1.1696666666666666</v>
      </c>
      <c r="S1854" s="19">
        <f t="shared" si="144"/>
        <v>133.93129770992365</v>
      </c>
      <c r="T1854" s="11" t="s">
        <v>8325</v>
      </c>
      <c r="U1854" s="11" t="s">
        <v>8326</v>
      </c>
    </row>
    <row r="1855" spans="1:21" ht="42.75" x14ac:dyDescent="0.45">
      <c r="A1855" s="11">
        <v>1853</v>
      </c>
      <c r="B1855" s="16" t="s">
        <v>1854</v>
      </c>
      <c r="C1855" s="16" t="s">
        <v>5963</v>
      </c>
      <c r="D1855" s="23">
        <v>800</v>
      </c>
      <c r="E1855" s="23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7">
        <f t="shared" si="140"/>
        <v>41226.893715277773</v>
      </c>
      <c r="K1855" s="11">
        <v>1348536417</v>
      </c>
      <c r="L1855" s="17">
        <f t="shared" si="141"/>
        <v>41176.852048611108</v>
      </c>
      <c r="M1855" s="21">
        <f t="shared" si="142"/>
        <v>50.041666666664241</v>
      </c>
      <c r="N1855" s="11" t="b">
        <v>0</v>
      </c>
      <c r="O1855" s="11">
        <v>14</v>
      </c>
      <c r="P1855" s="11" t="b">
        <v>1</v>
      </c>
      <c r="Q1855" s="11" t="s">
        <v>8276</v>
      </c>
      <c r="R1855" s="18">
        <f t="shared" si="143"/>
        <v>1.01875</v>
      </c>
      <c r="S1855" s="19">
        <f t="shared" si="144"/>
        <v>58.214285714285715</v>
      </c>
      <c r="T1855" s="11" t="s">
        <v>8325</v>
      </c>
      <c r="U1855" s="11" t="s">
        <v>8326</v>
      </c>
    </row>
    <row r="1856" spans="1:21" ht="42.75" x14ac:dyDescent="0.45">
      <c r="A1856" s="11">
        <v>1854</v>
      </c>
      <c r="B1856" s="16" t="s">
        <v>1855</v>
      </c>
      <c r="C1856" s="16" t="s">
        <v>5964</v>
      </c>
      <c r="D1856" s="23">
        <v>15000</v>
      </c>
      <c r="E1856" s="23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7">
        <f t="shared" si="140"/>
        <v>41417.812928240739</v>
      </c>
      <c r="K1856" s="11">
        <v>1366763437</v>
      </c>
      <c r="L1856" s="17">
        <f t="shared" si="141"/>
        <v>41387.812928240739</v>
      </c>
      <c r="M1856" s="21">
        <f t="shared" si="142"/>
        <v>30</v>
      </c>
      <c r="N1856" s="11" t="b">
        <v>0</v>
      </c>
      <c r="O1856" s="11">
        <v>174</v>
      </c>
      <c r="P1856" s="11" t="b">
        <v>1</v>
      </c>
      <c r="Q1856" s="11" t="s">
        <v>8276</v>
      </c>
      <c r="R1856" s="18">
        <f t="shared" si="143"/>
        <v>1.0212366666666666</v>
      </c>
      <c r="S1856" s="19">
        <f t="shared" si="144"/>
        <v>88.037643678160919</v>
      </c>
      <c r="T1856" s="11" t="s">
        <v>8325</v>
      </c>
      <c r="U1856" s="11" t="s">
        <v>8326</v>
      </c>
    </row>
    <row r="1857" spans="1:21" ht="42.75" x14ac:dyDescent="0.45">
      <c r="A1857" s="11">
        <v>1855</v>
      </c>
      <c r="B1857" s="16" t="s">
        <v>1856</v>
      </c>
      <c r="C1857" s="16" t="s">
        <v>5965</v>
      </c>
      <c r="D1857" s="23">
        <v>8750</v>
      </c>
      <c r="E1857" s="23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7">
        <f t="shared" si="140"/>
        <v>41645.330324074072</v>
      </c>
      <c r="K1857" s="11">
        <v>1385124940</v>
      </c>
      <c r="L1857" s="17">
        <f t="shared" si="141"/>
        <v>41600.330324074072</v>
      </c>
      <c r="M1857" s="21">
        <f t="shared" si="142"/>
        <v>45</v>
      </c>
      <c r="N1857" s="11" t="b">
        <v>0</v>
      </c>
      <c r="O1857" s="11">
        <v>191</v>
      </c>
      <c r="P1857" s="11" t="b">
        <v>1</v>
      </c>
      <c r="Q1857" s="11" t="s">
        <v>8276</v>
      </c>
      <c r="R1857" s="18">
        <f t="shared" si="143"/>
        <v>1.5405897142857143</v>
      </c>
      <c r="S1857" s="19">
        <f t="shared" si="144"/>
        <v>70.576753926701571</v>
      </c>
      <c r="T1857" s="11" t="s">
        <v>8325</v>
      </c>
      <c r="U1857" s="11" t="s">
        <v>8326</v>
      </c>
    </row>
    <row r="1858" spans="1:21" ht="42.75" x14ac:dyDescent="0.45">
      <c r="A1858" s="11">
        <v>1856</v>
      </c>
      <c r="B1858" s="16" t="s">
        <v>1857</v>
      </c>
      <c r="C1858" s="16" t="s">
        <v>5966</v>
      </c>
      <c r="D1858" s="23">
        <v>2000</v>
      </c>
      <c r="E1858" s="23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7">
        <f t="shared" si="140"/>
        <v>41838.64666666666</v>
      </c>
      <c r="K1858" s="11">
        <v>1403901072</v>
      </c>
      <c r="L1858" s="17">
        <f t="shared" si="141"/>
        <v>41817.64666666666</v>
      </c>
      <c r="M1858" s="21">
        <f t="shared" si="142"/>
        <v>21</v>
      </c>
      <c r="N1858" s="11" t="b">
        <v>0</v>
      </c>
      <c r="O1858" s="11">
        <v>38</v>
      </c>
      <c r="P1858" s="11" t="b">
        <v>1</v>
      </c>
      <c r="Q1858" s="11" t="s">
        <v>8276</v>
      </c>
      <c r="R1858" s="18">
        <f t="shared" si="143"/>
        <v>1.0125</v>
      </c>
      <c r="S1858" s="19">
        <f t="shared" si="144"/>
        <v>53.289473684210527</v>
      </c>
      <c r="T1858" s="11" t="s">
        <v>8325</v>
      </c>
      <c r="U1858" s="11" t="s">
        <v>8326</v>
      </c>
    </row>
    <row r="1859" spans="1:21" ht="42.75" x14ac:dyDescent="0.45">
      <c r="A1859" s="11">
        <v>1857</v>
      </c>
      <c r="B1859" s="16" t="s">
        <v>1858</v>
      </c>
      <c r="C1859" s="16" t="s">
        <v>5967</v>
      </c>
      <c r="D1859" s="23">
        <v>3000</v>
      </c>
      <c r="E1859" s="23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7">
        <f t="shared" ref="J1859:J1922" si="145">(((I1859/86400)+25569+(-5/24)))</f>
        <v>41894.560335648144</v>
      </c>
      <c r="K1859" s="11">
        <v>1407954413</v>
      </c>
      <c r="L1859" s="17">
        <f t="shared" ref="L1859:L1922" si="146">(((K1859/86400)+25569+(-5/24)))</f>
        <v>41864.560335648144</v>
      </c>
      <c r="M1859" s="21">
        <f t="shared" ref="M1859:M1922" si="147">J1859-L1859</f>
        <v>30</v>
      </c>
      <c r="N1859" s="11" t="b">
        <v>0</v>
      </c>
      <c r="O1859" s="11">
        <v>22</v>
      </c>
      <c r="P1859" s="11" t="b">
        <v>1</v>
      </c>
      <c r="Q1859" s="11" t="s">
        <v>8276</v>
      </c>
      <c r="R1859" s="18">
        <f t="shared" ref="R1859:R1922" si="148">E1859/D1859</f>
        <v>1</v>
      </c>
      <c r="S1859" s="19">
        <f t="shared" ref="S1859:S1922" si="149">E1859/O1859</f>
        <v>136.36363636363637</v>
      </c>
      <c r="T1859" s="11" t="s">
        <v>8325</v>
      </c>
      <c r="U1859" s="11" t="s">
        <v>8326</v>
      </c>
    </row>
    <row r="1860" spans="1:21" ht="42.75" x14ac:dyDescent="0.45">
      <c r="A1860" s="11">
        <v>1858</v>
      </c>
      <c r="B1860" s="16" t="s">
        <v>1859</v>
      </c>
      <c r="C1860" s="16" t="s">
        <v>5968</v>
      </c>
      <c r="D1860" s="23">
        <v>5555.55</v>
      </c>
      <c r="E1860" s="23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7">
        <f t="shared" si="145"/>
        <v>40893.033807870372</v>
      </c>
      <c r="K1860" s="11">
        <v>1318826921</v>
      </c>
      <c r="L1860" s="17">
        <f t="shared" si="146"/>
        <v>40832.9921412037</v>
      </c>
      <c r="M1860" s="21">
        <f t="shared" si="147"/>
        <v>60.041666666671517</v>
      </c>
      <c r="N1860" s="11" t="b">
        <v>0</v>
      </c>
      <c r="O1860" s="11">
        <v>149</v>
      </c>
      <c r="P1860" s="11" t="b">
        <v>1</v>
      </c>
      <c r="Q1860" s="11" t="s">
        <v>8276</v>
      </c>
      <c r="R1860" s="18">
        <f t="shared" si="148"/>
        <v>1.0874800874800874</v>
      </c>
      <c r="S1860" s="19">
        <f t="shared" si="149"/>
        <v>40.547315436241611</v>
      </c>
      <c r="T1860" s="11" t="s">
        <v>8325</v>
      </c>
      <c r="U1860" s="11" t="s">
        <v>8326</v>
      </c>
    </row>
    <row r="1861" spans="1:21" ht="28.5" x14ac:dyDescent="0.45">
      <c r="A1861" s="11">
        <v>1859</v>
      </c>
      <c r="B1861" s="16" t="s">
        <v>1860</v>
      </c>
      <c r="C1861" s="16" t="s">
        <v>5969</v>
      </c>
      <c r="D1861" s="23">
        <v>3000</v>
      </c>
      <c r="E1861" s="23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7">
        <f t="shared" si="145"/>
        <v>40808.561678240738</v>
      </c>
      <c r="K1861" s="11">
        <v>1314124129</v>
      </c>
      <c r="L1861" s="17">
        <f t="shared" si="146"/>
        <v>40778.561678240738</v>
      </c>
      <c r="M1861" s="21">
        <f t="shared" si="147"/>
        <v>30</v>
      </c>
      <c r="N1861" s="11" t="b">
        <v>0</v>
      </c>
      <c r="O1861" s="11">
        <v>56</v>
      </c>
      <c r="P1861" s="11" t="b">
        <v>1</v>
      </c>
      <c r="Q1861" s="11" t="s">
        <v>8276</v>
      </c>
      <c r="R1861" s="18">
        <f t="shared" si="148"/>
        <v>1.3183333333333334</v>
      </c>
      <c r="S1861" s="19">
        <f t="shared" si="149"/>
        <v>70.625</v>
      </c>
      <c r="T1861" s="11" t="s">
        <v>8325</v>
      </c>
      <c r="U1861" s="11" t="s">
        <v>8326</v>
      </c>
    </row>
    <row r="1862" spans="1:21" ht="42.75" x14ac:dyDescent="0.45">
      <c r="A1862" s="11">
        <v>1860</v>
      </c>
      <c r="B1862" s="16" t="s">
        <v>1861</v>
      </c>
      <c r="C1862" s="16" t="s">
        <v>5970</v>
      </c>
      <c r="D1862" s="23">
        <v>750</v>
      </c>
      <c r="E1862" s="23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7">
        <f t="shared" si="145"/>
        <v>41676.500972222224</v>
      </c>
      <c r="K1862" s="11">
        <v>1389891684</v>
      </c>
      <c r="L1862" s="17">
        <f t="shared" si="146"/>
        <v>41655.500972222224</v>
      </c>
      <c r="M1862" s="21">
        <f t="shared" si="147"/>
        <v>21</v>
      </c>
      <c r="N1862" s="11" t="b">
        <v>0</v>
      </c>
      <c r="O1862" s="11">
        <v>19</v>
      </c>
      <c r="P1862" s="11" t="b">
        <v>1</v>
      </c>
      <c r="Q1862" s="11" t="s">
        <v>8276</v>
      </c>
      <c r="R1862" s="18">
        <f t="shared" si="148"/>
        <v>1.3346666666666667</v>
      </c>
      <c r="S1862" s="19">
        <f t="shared" si="149"/>
        <v>52.684210526315788</v>
      </c>
      <c r="T1862" s="11" t="s">
        <v>8325</v>
      </c>
      <c r="U1862" s="11" t="s">
        <v>8326</v>
      </c>
    </row>
    <row r="1863" spans="1:21" ht="42.75" x14ac:dyDescent="0.45">
      <c r="A1863" s="11">
        <v>1861</v>
      </c>
      <c r="B1863" s="16" t="s">
        <v>1862</v>
      </c>
      <c r="C1863" s="16" t="s">
        <v>5971</v>
      </c>
      <c r="D1863" s="23">
        <v>250000</v>
      </c>
      <c r="E1863" s="23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7">
        <f t="shared" si="145"/>
        <v>42030.091909722221</v>
      </c>
      <c r="K1863" s="11">
        <v>1419664341</v>
      </c>
      <c r="L1863" s="17">
        <f t="shared" si="146"/>
        <v>42000.091909722221</v>
      </c>
      <c r="M1863" s="21">
        <f t="shared" si="147"/>
        <v>30</v>
      </c>
      <c r="N1863" s="11" t="b">
        <v>0</v>
      </c>
      <c r="O1863" s="11">
        <v>0</v>
      </c>
      <c r="P1863" s="11" t="b">
        <v>0</v>
      </c>
      <c r="Q1863" s="11" t="s">
        <v>8283</v>
      </c>
      <c r="R1863" s="18">
        <f t="shared" si="148"/>
        <v>0</v>
      </c>
      <c r="S1863" s="19" t="e">
        <f t="shared" si="149"/>
        <v>#DIV/0!</v>
      </c>
      <c r="T1863" s="11" t="s">
        <v>8333</v>
      </c>
      <c r="U1863" s="11" t="s">
        <v>8335</v>
      </c>
    </row>
    <row r="1864" spans="1:21" ht="42.75" x14ac:dyDescent="0.45">
      <c r="A1864" s="11">
        <v>1862</v>
      </c>
      <c r="B1864" s="16" t="s">
        <v>1863</v>
      </c>
      <c r="C1864" s="16" t="s">
        <v>5972</v>
      </c>
      <c r="D1864" s="23">
        <v>18000</v>
      </c>
      <c r="E1864" s="23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7">
        <f t="shared" si="145"/>
        <v>42802.104166666664</v>
      </c>
      <c r="K1864" s="11">
        <v>1484912974</v>
      </c>
      <c r="L1864" s="17">
        <f t="shared" si="146"/>
        <v>42755.284421296295</v>
      </c>
      <c r="M1864" s="21">
        <f t="shared" si="147"/>
        <v>46.819745370368764</v>
      </c>
      <c r="N1864" s="11" t="b">
        <v>0</v>
      </c>
      <c r="O1864" s="11">
        <v>16</v>
      </c>
      <c r="P1864" s="11" t="b">
        <v>0</v>
      </c>
      <c r="Q1864" s="11" t="s">
        <v>8283</v>
      </c>
      <c r="R1864" s="18">
        <f t="shared" si="148"/>
        <v>8.0833333333333326E-2</v>
      </c>
      <c r="S1864" s="19">
        <f t="shared" si="149"/>
        <v>90.9375</v>
      </c>
      <c r="T1864" s="11" t="s">
        <v>8333</v>
      </c>
      <c r="U1864" s="11" t="s">
        <v>8335</v>
      </c>
    </row>
    <row r="1865" spans="1:21" ht="42.75" x14ac:dyDescent="0.45">
      <c r="A1865" s="11">
        <v>1863</v>
      </c>
      <c r="B1865" s="16" t="s">
        <v>1864</v>
      </c>
      <c r="C1865" s="16" t="s">
        <v>5973</v>
      </c>
      <c r="D1865" s="23">
        <v>2500</v>
      </c>
      <c r="E1865" s="23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7">
        <f t="shared" si="145"/>
        <v>41802.588946759257</v>
      </c>
      <c r="K1865" s="11">
        <v>1400008085</v>
      </c>
      <c r="L1865" s="17">
        <f t="shared" si="146"/>
        <v>41772.588946759257</v>
      </c>
      <c r="M1865" s="21">
        <f t="shared" si="147"/>
        <v>30</v>
      </c>
      <c r="N1865" s="11" t="b">
        <v>0</v>
      </c>
      <c r="O1865" s="11">
        <v>2</v>
      </c>
      <c r="P1865" s="11" t="b">
        <v>0</v>
      </c>
      <c r="Q1865" s="11" t="s">
        <v>8283</v>
      </c>
      <c r="R1865" s="18">
        <f t="shared" si="148"/>
        <v>4.0000000000000001E-3</v>
      </c>
      <c r="S1865" s="19">
        <f t="shared" si="149"/>
        <v>5</v>
      </c>
      <c r="T1865" s="11" t="s">
        <v>8333</v>
      </c>
      <c r="U1865" s="11" t="s">
        <v>8335</v>
      </c>
    </row>
    <row r="1866" spans="1:21" ht="42.75" x14ac:dyDescent="0.45">
      <c r="A1866" s="11">
        <v>1864</v>
      </c>
      <c r="B1866" s="16" t="s">
        <v>1865</v>
      </c>
      <c r="C1866" s="16" t="s">
        <v>5974</v>
      </c>
      <c r="D1866" s="23">
        <v>6500</v>
      </c>
      <c r="E1866" s="23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7">
        <f t="shared" si="145"/>
        <v>41763.508101851847</v>
      </c>
      <c r="K1866" s="11">
        <v>1396631500</v>
      </c>
      <c r="L1866" s="17">
        <f t="shared" si="146"/>
        <v>41733.508101851847</v>
      </c>
      <c r="M1866" s="21">
        <f t="shared" si="147"/>
        <v>30</v>
      </c>
      <c r="N1866" s="11" t="b">
        <v>0</v>
      </c>
      <c r="O1866" s="11">
        <v>48</v>
      </c>
      <c r="P1866" s="11" t="b">
        <v>0</v>
      </c>
      <c r="Q1866" s="11" t="s">
        <v>8283</v>
      </c>
      <c r="R1866" s="18">
        <f t="shared" si="148"/>
        <v>0.42892307692307691</v>
      </c>
      <c r="S1866" s="19">
        <f t="shared" si="149"/>
        <v>58.083333333333336</v>
      </c>
      <c r="T1866" s="11" t="s">
        <v>8333</v>
      </c>
      <c r="U1866" s="11" t="s">
        <v>8335</v>
      </c>
    </row>
    <row r="1867" spans="1:21" ht="42.75" x14ac:dyDescent="0.45">
      <c r="A1867" s="11">
        <v>1865</v>
      </c>
      <c r="B1867" s="16" t="s">
        <v>1866</v>
      </c>
      <c r="C1867" s="16" t="s">
        <v>5975</v>
      </c>
      <c r="D1867" s="23">
        <v>110000</v>
      </c>
      <c r="E1867" s="23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7">
        <f t="shared" si="145"/>
        <v>42680.200775462959</v>
      </c>
      <c r="K1867" s="11">
        <v>1475398147</v>
      </c>
      <c r="L1867" s="17">
        <f t="shared" si="146"/>
        <v>42645.159108796295</v>
      </c>
      <c r="M1867" s="21">
        <f t="shared" si="147"/>
        <v>35.041666666664241</v>
      </c>
      <c r="N1867" s="11" t="b">
        <v>0</v>
      </c>
      <c r="O1867" s="11">
        <v>2</v>
      </c>
      <c r="P1867" s="11" t="b">
        <v>0</v>
      </c>
      <c r="Q1867" s="11" t="s">
        <v>8283</v>
      </c>
      <c r="R1867" s="18">
        <f t="shared" si="148"/>
        <v>3.6363636363636364E-5</v>
      </c>
      <c r="S1867" s="19">
        <f t="shared" si="149"/>
        <v>2</v>
      </c>
      <c r="T1867" s="11" t="s">
        <v>8333</v>
      </c>
      <c r="U1867" s="11" t="s">
        <v>8335</v>
      </c>
    </row>
    <row r="1868" spans="1:21" ht="42.75" x14ac:dyDescent="0.45">
      <c r="A1868" s="11">
        <v>1866</v>
      </c>
      <c r="B1868" s="16" t="s">
        <v>1867</v>
      </c>
      <c r="C1868" s="16" t="s">
        <v>5976</v>
      </c>
      <c r="D1868" s="23">
        <v>25000</v>
      </c>
      <c r="E1868" s="23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7">
        <f t="shared" si="145"/>
        <v>42794.958333333336</v>
      </c>
      <c r="K1868" s="11">
        <v>1483768497</v>
      </c>
      <c r="L1868" s="17">
        <f t="shared" si="146"/>
        <v>42742.038159722222</v>
      </c>
      <c r="M1868" s="21">
        <f t="shared" si="147"/>
        <v>52.920173611113569</v>
      </c>
      <c r="N1868" s="11" t="b">
        <v>0</v>
      </c>
      <c r="O1868" s="11">
        <v>2</v>
      </c>
      <c r="P1868" s="11" t="b">
        <v>0</v>
      </c>
      <c r="Q1868" s="11" t="s">
        <v>8283</v>
      </c>
      <c r="R1868" s="18">
        <f t="shared" si="148"/>
        <v>5.0000000000000001E-3</v>
      </c>
      <c r="S1868" s="19">
        <f t="shared" si="149"/>
        <v>62.5</v>
      </c>
      <c r="T1868" s="11" t="s">
        <v>8333</v>
      </c>
      <c r="U1868" s="11" t="s">
        <v>8335</v>
      </c>
    </row>
    <row r="1869" spans="1:21" ht="42.75" x14ac:dyDescent="0.45">
      <c r="A1869" s="11">
        <v>1867</v>
      </c>
      <c r="B1869" s="16" t="s">
        <v>1868</v>
      </c>
      <c r="C1869" s="16" t="s">
        <v>5977</v>
      </c>
      <c r="D1869" s="23">
        <v>20000</v>
      </c>
      <c r="E1869" s="23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7">
        <f t="shared" si="145"/>
        <v>42679.716574074067</v>
      </c>
      <c r="K1869" s="11">
        <v>1475791912</v>
      </c>
      <c r="L1869" s="17">
        <f t="shared" si="146"/>
        <v>42649.716574074067</v>
      </c>
      <c r="M1869" s="21">
        <f t="shared" si="147"/>
        <v>30</v>
      </c>
      <c r="N1869" s="11" t="b">
        <v>0</v>
      </c>
      <c r="O1869" s="11">
        <v>1</v>
      </c>
      <c r="P1869" s="11" t="b">
        <v>0</v>
      </c>
      <c r="Q1869" s="11" t="s">
        <v>8283</v>
      </c>
      <c r="R1869" s="18">
        <f t="shared" si="148"/>
        <v>5.0000000000000001E-4</v>
      </c>
      <c r="S1869" s="19">
        <f t="shared" si="149"/>
        <v>10</v>
      </c>
      <c r="T1869" s="11" t="s">
        <v>8333</v>
      </c>
      <c r="U1869" s="11" t="s">
        <v>8335</v>
      </c>
    </row>
    <row r="1870" spans="1:21" ht="42.75" x14ac:dyDescent="0.45">
      <c r="A1870" s="11">
        <v>1868</v>
      </c>
      <c r="B1870" s="16" t="s">
        <v>1869</v>
      </c>
      <c r="C1870" s="16" t="s">
        <v>5978</v>
      </c>
      <c r="D1870" s="23">
        <v>25000</v>
      </c>
      <c r="E1870" s="23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7">
        <f t="shared" si="145"/>
        <v>42353.124305555553</v>
      </c>
      <c r="K1870" s="11">
        <v>1448044925</v>
      </c>
      <c r="L1870" s="17">
        <f t="shared" si="146"/>
        <v>42328.570891203701</v>
      </c>
      <c r="M1870" s="21">
        <f t="shared" si="147"/>
        <v>24.553414351852552</v>
      </c>
      <c r="N1870" s="11" t="b">
        <v>0</v>
      </c>
      <c r="O1870" s="11">
        <v>17</v>
      </c>
      <c r="P1870" s="11" t="b">
        <v>0</v>
      </c>
      <c r="Q1870" s="11" t="s">
        <v>8283</v>
      </c>
      <c r="R1870" s="18">
        <f t="shared" si="148"/>
        <v>4.8680000000000001E-2</v>
      </c>
      <c r="S1870" s="19">
        <f t="shared" si="149"/>
        <v>71.588235294117652</v>
      </c>
      <c r="T1870" s="11" t="s">
        <v>8333</v>
      </c>
      <c r="U1870" s="11" t="s">
        <v>8335</v>
      </c>
    </row>
    <row r="1871" spans="1:21" ht="42.75" x14ac:dyDescent="0.45">
      <c r="A1871" s="11">
        <v>1869</v>
      </c>
      <c r="B1871" s="16" t="s">
        <v>1870</v>
      </c>
      <c r="C1871" s="16" t="s">
        <v>5979</v>
      </c>
      <c r="D1871" s="23">
        <v>10000</v>
      </c>
      <c r="E1871" s="23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7">
        <f t="shared" si="145"/>
        <v>42738.794548611106</v>
      </c>
      <c r="K1871" s="11">
        <v>1480896249</v>
      </c>
      <c r="L1871" s="17">
        <f t="shared" si="146"/>
        <v>42708.794548611106</v>
      </c>
      <c r="M1871" s="21">
        <f t="shared" si="147"/>
        <v>30</v>
      </c>
      <c r="N1871" s="11" t="b">
        <v>0</v>
      </c>
      <c r="O1871" s="11">
        <v>0</v>
      </c>
      <c r="P1871" s="11" t="b">
        <v>0</v>
      </c>
      <c r="Q1871" s="11" t="s">
        <v>8283</v>
      </c>
      <c r="R1871" s="18">
        <f t="shared" si="148"/>
        <v>0</v>
      </c>
      <c r="S1871" s="19" t="e">
        <f t="shared" si="149"/>
        <v>#DIV/0!</v>
      </c>
      <c r="T1871" s="11" t="s">
        <v>8333</v>
      </c>
      <c r="U1871" s="11" t="s">
        <v>8335</v>
      </c>
    </row>
    <row r="1872" spans="1:21" ht="42.75" x14ac:dyDescent="0.45">
      <c r="A1872" s="11">
        <v>1870</v>
      </c>
      <c r="B1872" s="16" t="s">
        <v>1871</v>
      </c>
      <c r="C1872" s="16" t="s">
        <v>5980</v>
      </c>
      <c r="D1872" s="23">
        <v>3500</v>
      </c>
      <c r="E1872" s="23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7">
        <f t="shared" si="145"/>
        <v>42399.970138888886</v>
      </c>
      <c r="K1872" s="11">
        <v>1451723535</v>
      </c>
      <c r="L1872" s="17">
        <f t="shared" si="146"/>
        <v>42371.14739583333</v>
      </c>
      <c r="M1872" s="21">
        <f t="shared" si="147"/>
        <v>28.822743055556202</v>
      </c>
      <c r="N1872" s="11" t="b">
        <v>0</v>
      </c>
      <c r="O1872" s="11">
        <v>11</v>
      </c>
      <c r="P1872" s="11" t="b">
        <v>0</v>
      </c>
      <c r="Q1872" s="11" t="s">
        <v>8283</v>
      </c>
      <c r="R1872" s="18">
        <f t="shared" si="148"/>
        <v>0.10314285714285715</v>
      </c>
      <c r="S1872" s="19">
        <f t="shared" si="149"/>
        <v>32.81818181818182</v>
      </c>
      <c r="T1872" s="11" t="s">
        <v>8333</v>
      </c>
      <c r="U1872" s="11" t="s">
        <v>8335</v>
      </c>
    </row>
    <row r="1873" spans="1:21" ht="42.75" x14ac:dyDescent="0.45">
      <c r="A1873" s="11">
        <v>1871</v>
      </c>
      <c r="B1873" s="16" t="s">
        <v>1872</v>
      </c>
      <c r="C1873" s="16" t="s">
        <v>5981</v>
      </c>
      <c r="D1873" s="23">
        <v>6500</v>
      </c>
      <c r="E1873" s="23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7">
        <f t="shared" si="145"/>
        <v>41963.616909722223</v>
      </c>
      <c r="K1873" s="11">
        <v>1413053301</v>
      </c>
      <c r="L1873" s="17">
        <f t="shared" si="146"/>
        <v>41923.575243055551</v>
      </c>
      <c r="M1873" s="21">
        <f t="shared" si="147"/>
        <v>40.041666666671517</v>
      </c>
      <c r="N1873" s="11" t="b">
        <v>0</v>
      </c>
      <c r="O1873" s="11">
        <v>95</v>
      </c>
      <c r="P1873" s="11" t="b">
        <v>0</v>
      </c>
      <c r="Q1873" s="11" t="s">
        <v>8283</v>
      </c>
      <c r="R1873" s="18">
        <f t="shared" si="148"/>
        <v>0.7178461538461538</v>
      </c>
      <c r="S1873" s="19">
        <f t="shared" si="149"/>
        <v>49.11578947368421</v>
      </c>
      <c r="T1873" s="11" t="s">
        <v>8333</v>
      </c>
      <c r="U1873" s="11" t="s">
        <v>8335</v>
      </c>
    </row>
    <row r="1874" spans="1:21" ht="42.75" x14ac:dyDescent="0.45">
      <c r="A1874" s="11">
        <v>1872</v>
      </c>
      <c r="B1874" s="16" t="s">
        <v>1873</v>
      </c>
      <c r="C1874" s="16" t="s">
        <v>5982</v>
      </c>
      <c r="D1874" s="23">
        <v>20000</v>
      </c>
      <c r="E1874" s="23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7">
        <f t="shared" si="145"/>
        <v>42184.921319444438</v>
      </c>
      <c r="K1874" s="11">
        <v>1433041602</v>
      </c>
      <c r="L1874" s="17">
        <f t="shared" si="146"/>
        <v>42154.921319444438</v>
      </c>
      <c r="M1874" s="21">
        <f t="shared" si="147"/>
        <v>30</v>
      </c>
      <c r="N1874" s="11" t="b">
        <v>0</v>
      </c>
      <c r="O1874" s="11">
        <v>13</v>
      </c>
      <c r="P1874" s="11" t="b">
        <v>0</v>
      </c>
      <c r="Q1874" s="11" t="s">
        <v>8283</v>
      </c>
      <c r="R1874" s="18">
        <f t="shared" si="148"/>
        <v>1.06E-2</v>
      </c>
      <c r="S1874" s="19">
        <f t="shared" si="149"/>
        <v>16.307692307692307</v>
      </c>
      <c r="T1874" s="11" t="s">
        <v>8333</v>
      </c>
      <c r="U1874" s="11" t="s">
        <v>8335</v>
      </c>
    </row>
    <row r="1875" spans="1:21" ht="42.75" x14ac:dyDescent="0.45">
      <c r="A1875" s="11">
        <v>1873</v>
      </c>
      <c r="B1875" s="16" t="s">
        <v>1874</v>
      </c>
      <c r="C1875" s="16" t="s">
        <v>5983</v>
      </c>
      <c r="D1875" s="23">
        <v>8000</v>
      </c>
      <c r="E1875" s="23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7">
        <f t="shared" si="145"/>
        <v>42193.489583333336</v>
      </c>
      <c r="K1875" s="11">
        <v>1433861210</v>
      </c>
      <c r="L1875" s="17">
        <f t="shared" si="146"/>
        <v>42164.407523148147</v>
      </c>
      <c r="M1875" s="21">
        <f t="shared" si="147"/>
        <v>29.082060185188311</v>
      </c>
      <c r="N1875" s="11" t="b">
        <v>0</v>
      </c>
      <c r="O1875" s="11">
        <v>2</v>
      </c>
      <c r="P1875" s="11" t="b">
        <v>0</v>
      </c>
      <c r="Q1875" s="11" t="s">
        <v>8283</v>
      </c>
      <c r="R1875" s="18">
        <f t="shared" si="148"/>
        <v>4.4999999999999997E-3</v>
      </c>
      <c r="S1875" s="19">
        <f t="shared" si="149"/>
        <v>18</v>
      </c>
      <c r="T1875" s="11" t="s">
        <v>8333</v>
      </c>
      <c r="U1875" s="11" t="s">
        <v>8335</v>
      </c>
    </row>
    <row r="1876" spans="1:21" ht="57" x14ac:dyDescent="0.45">
      <c r="A1876" s="11">
        <v>1874</v>
      </c>
      <c r="B1876" s="16" t="s">
        <v>1875</v>
      </c>
      <c r="C1876" s="16" t="s">
        <v>5984</v>
      </c>
      <c r="D1876" s="23">
        <v>160000</v>
      </c>
      <c r="E1876" s="23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7">
        <f t="shared" si="145"/>
        <v>42549.760798611103</v>
      </c>
      <c r="K1876" s="11">
        <v>1465427733</v>
      </c>
      <c r="L1876" s="17">
        <f t="shared" si="146"/>
        <v>42529.760798611103</v>
      </c>
      <c r="M1876" s="21">
        <f t="shared" si="147"/>
        <v>20</v>
      </c>
      <c r="N1876" s="11" t="b">
        <v>0</v>
      </c>
      <c r="O1876" s="11">
        <v>2</v>
      </c>
      <c r="P1876" s="11" t="b">
        <v>0</v>
      </c>
      <c r="Q1876" s="11" t="s">
        <v>8283</v>
      </c>
      <c r="R1876" s="18">
        <f t="shared" si="148"/>
        <v>1.6249999999999999E-4</v>
      </c>
      <c r="S1876" s="19">
        <f t="shared" si="149"/>
        <v>13</v>
      </c>
      <c r="T1876" s="11" t="s">
        <v>8333</v>
      </c>
      <c r="U1876" s="11" t="s">
        <v>8335</v>
      </c>
    </row>
    <row r="1877" spans="1:21" ht="28.5" x14ac:dyDescent="0.45">
      <c r="A1877" s="11">
        <v>1875</v>
      </c>
      <c r="B1877" s="16" t="s">
        <v>1876</v>
      </c>
      <c r="C1877" s="16" t="s">
        <v>5985</v>
      </c>
      <c r="D1877" s="23">
        <v>10000</v>
      </c>
      <c r="E1877" s="23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7">
        <f t="shared" si="145"/>
        <v>42588.691064814811</v>
      </c>
      <c r="K1877" s="11">
        <v>1465335308</v>
      </c>
      <c r="L1877" s="17">
        <f t="shared" si="146"/>
        <v>42528.691064814811</v>
      </c>
      <c r="M1877" s="21">
        <f t="shared" si="147"/>
        <v>60</v>
      </c>
      <c r="N1877" s="11" t="b">
        <v>0</v>
      </c>
      <c r="O1877" s="11">
        <v>3</v>
      </c>
      <c r="P1877" s="11" t="b">
        <v>0</v>
      </c>
      <c r="Q1877" s="11" t="s">
        <v>8283</v>
      </c>
      <c r="R1877" s="18">
        <f t="shared" si="148"/>
        <v>5.1000000000000004E-3</v>
      </c>
      <c r="S1877" s="19">
        <f t="shared" si="149"/>
        <v>17</v>
      </c>
      <c r="T1877" s="11" t="s">
        <v>8333</v>
      </c>
      <c r="U1877" s="11" t="s">
        <v>8335</v>
      </c>
    </row>
    <row r="1878" spans="1:21" ht="42.75" x14ac:dyDescent="0.45">
      <c r="A1878" s="11">
        <v>1876</v>
      </c>
      <c r="B1878" s="16" t="s">
        <v>1877</v>
      </c>
      <c r="C1878" s="16" t="s">
        <v>5986</v>
      </c>
      <c r="D1878" s="23">
        <v>280</v>
      </c>
      <c r="E1878" s="23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7">
        <f t="shared" si="145"/>
        <v>41806.07644675926</v>
      </c>
      <c r="K1878" s="11">
        <v>1400309405</v>
      </c>
      <c r="L1878" s="17">
        <f t="shared" si="146"/>
        <v>41776.07644675926</v>
      </c>
      <c r="M1878" s="21">
        <f t="shared" si="147"/>
        <v>30</v>
      </c>
      <c r="N1878" s="11" t="b">
        <v>0</v>
      </c>
      <c r="O1878" s="11">
        <v>0</v>
      </c>
      <c r="P1878" s="11" t="b">
        <v>0</v>
      </c>
      <c r="Q1878" s="11" t="s">
        <v>8283</v>
      </c>
      <c r="R1878" s="18">
        <f t="shared" si="148"/>
        <v>0</v>
      </c>
      <c r="S1878" s="19" t="e">
        <f t="shared" si="149"/>
        <v>#DIV/0!</v>
      </c>
      <c r="T1878" s="11" t="s">
        <v>8333</v>
      </c>
      <c r="U1878" s="11" t="s">
        <v>8335</v>
      </c>
    </row>
    <row r="1879" spans="1:21" ht="28.5" x14ac:dyDescent="0.45">
      <c r="A1879" s="11">
        <v>1877</v>
      </c>
      <c r="B1879" s="16" t="s">
        <v>1878</v>
      </c>
      <c r="C1879" s="16" t="s">
        <v>5987</v>
      </c>
      <c r="D1879" s="23">
        <v>60</v>
      </c>
      <c r="E1879" s="23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7">
        <f t="shared" si="145"/>
        <v>42063.820891203701</v>
      </c>
      <c r="K1879" s="11">
        <v>1422664925</v>
      </c>
      <c r="L1879" s="17">
        <f t="shared" si="146"/>
        <v>42034.820891203701</v>
      </c>
      <c r="M1879" s="21">
        <f t="shared" si="147"/>
        <v>29</v>
      </c>
      <c r="N1879" s="11" t="b">
        <v>0</v>
      </c>
      <c r="O1879" s="11">
        <v>0</v>
      </c>
      <c r="P1879" s="11" t="b">
        <v>0</v>
      </c>
      <c r="Q1879" s="11" t="s">
        <v>8283</v>
      </c>
      <c r="R1879" s="18">
        <f t="shared" si="148"/>
        <v>0</v>
      </c>
      <c r="S1879" s="19" t="e">
        <f t="shared" si="149"/>
        <v>#DIV/0!</v>
      </c>
      <c r="T1879" s="11" t="s">
        <v>8333</v>
      </c>
      <c r="U1879" s="11" t="s">
        <v>8335</v>
      </c>
    </row>
    <row r="1880" spans="1:21" ht="42.75" x14ac:dyDescent="0.45">
      <c r="A1880" s="11">
        <v>1878</v>
      </c>
      <c r="B1880" s="16" t="s">
        <v>1879</v>
      </c>
      <c r="C1880" s="16" t="s">
        <v>5988</v>
      </c>
      <c r="D1880" s="23">
        <v>8000</v>
      </c>
      <c r="E1880" s="23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7">
        <f t="shared" si="145"/>
        <v>41802.800405092588</v>
      </c>
      <c r="K1880" s="11">
        <v>1400026355</v>
      </c>
      <c r="L1880" s="17">
        <f t="shared" si="146"/>
        <v>41772.800405092588</v>
      </c>
      <c r="M1880" s="21">
        <f t="shared" si="147"/>
        <v>30</v>
      </c>
      <c r="N1880" s="11" t="b">
        <v>0</v>
      </c>
      <c r="O1880" s="11">
        <v>0</v>
      </c>
      <c r="P1880" s="11" t="b">
        <v>0</v>
      </c>
      <c r="Q1880" s="11" t="s">
        <v>8283</v>
      </c>
      <c r="R1880" s="18">
        <f t="shared" si="148"/>
        <v>0</v>
      </c>
      <c r="S1880" s="19" t="e">
        <f t="shared" si="149"/>
        <v>#DIV/0!</v>
      </c>
      <c r="T1880" s="11" t="s">
        <v>8333</v>
      </c>
      <c r="U1880" s="11" t="s">
        <v>8335</v>
      </c>
    </row>
    <row r="1881" spans="1:21" ht="42.75" x14ac:dyDescent="0.45">
      <c r="A1881" s="11">
        <v>1879</v>
      </c>
      <c r="B1881" s="16" t="s">
        <v>1880</v>
      </c>
      <c r="C1881" s="16" t="s">
        <v>5989</v>
      </c>
      <c r="D1881" s="23">
        <v>5000</v>
      </c>
      <c r="E1881" s="23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7">
        <f t="shared" si="145"/>
        <v>42443.399641203701</v>
      </c>
      <c r="K1881" s="11">
        <v>1455377729</v>
      </c>
      <c r="L1881" s="17">
        <f t="shared" si="146"/>
        <v>42413.441307870373</v>
      </c>
      <c r="M1881" s="21">
        <f t="shared" si="147"/>
        <v>29.958333333328483</v>
      </c>
      <c r="N1881" s="11" t="b">
        <v>0</v>
      </c>
      <c r="O1881" s="11">
        <v>2</v>
      </c>
      <c r="P1881" s="11" t="b">
        <v>0</v>
      </c>
      <c r="Q1881" s="11" t="s">
        <v>8283</v>
      </c>
      <c r="R1881" s="18">
        <f t="shared" si="148"/>
        <v>1.1999999999999999E-3</v>
      </c>
      <c r="S1881" s="19">
        <f t="shared" si="149"/>
        <v>3</v>
      </c>
      <c r="T1881" s="11" t="s">
        <v>8333</v>
      </c>
      <c r="U1881" s="11" t="s">
        <v>8335</v>
      </c>
    </row>
    <row r="1882" spans="1:21" ht="28.5" x14ac:dyDescent="0.45">
      <c r="A1882" s="11">
        <v>1880</v>
      </c>
      <c r="B1882" s="16" t="s">
        <v>1881</v>
      </c>
      <c r="C1882" s="16" t="s">
        <v>5990</v>
      </c>
      <c r="D1882" s="23">
        <v>5000</v>
      </c>
      <c r="E1882" s="23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7">
        <f t="shared" si="145"/>
        <v>42459.31689814815</v>
      </c>
      <c r="K1882" s="11">
        <v>1456839380</v>
      </c>
      <c r="L1882" s="17">
        <f t="shared" si="146"/>
        <v>42430.358564814807</v>
      </c>
      <c r="M1882" s="21">
        <f t="shared" si="147"/>
        <v>28.958333333343035</v>
      </c>
      <c r="N1882" s="11" t="b">
        <v>0</v>
      </c>
      <c r="O1882" s="11">
        <v>24</v>
      </c>
      <c r="P1882" s="11" t="b">
        <v>0</v>
      </c>
      <c r="Q1882" s="11" t="s">
        <v>8283</v>
      </c>
      <c r="R1882" s="18">
        <f t="shared" si="148"/>
        <v>0.20080000000000001</v>
      </c>
      <c r="S1882" s="19">
        <f t="shared" si="149"/>
        <v>41.833333333333336</v>
      </c>
      <c r="T1882" s="11" t="s">
        <v>8333</v>
      </c>
      <c r="U1882" s="11" t="s">
        <v>8335</v>
      </c>
    </row>
    <row r="1883" spans="1:21" ht="42.75" x14ac:dyDescent="0.45">
      <c r="A1883" s="11">
        <v>1881</v>
      </c>
      <c r="B1883" s="16" t="s">
        <v>1882</v>
      </c>
      <c r="C1883" s="16" t="s">
        <v>5991</v>
      </c>
      <c r="D1883" s="23">
        <v>2000</v>
      </c>
      <c r="E1883" s="23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7">
        <f t="shared" si="145"/>
        <v>42072.902650462966</v>
      </c>
      <c r="K1883" s="11">
        <v>1423366789</v>
      </c>
      <c r="L1883" s="17">
        <f t="shared" si="146"/>
        <v>42042.944317129623</v>
      </c>
      <c r="M1883" s="21">
        <f t="shared" si="147"/>
        <v>29.958333333343035</v>
      </c>
      <c r="N1883" s="11" t="b">
        <v>0</v>
      </c>
      <c r="O1883" s="11">
        <v>70</v>
      </c>
      <c r="P1883" s="11" t="b">
        <v>1</v>
      </c>
      <c r="Q1883" s="11" t="s">
        <v>8279</v>
      </c>
      <c r="R1883" s="18">
        <f t="shared" si="148"/>
        <v>1.726845</v>
      </c>
      <c r="S1883" s="19">
        <f t="shared" si="149"/>
        <v>49.338428571428572</v>
      </c>
      <c r="T1883" s="11" t="s">
        <v>8325</v>
      </c>
      <c r="U1883" s="11" t="s">
        <v>8329</v>
      </c>
    </row>
    <row r="1884" spans="1:21" ht="42.75" x14ac:dyDescent="0.45">
      <c r="A1884" s="11">
        <v>1882</v>
      </c>
      <c r="B1884" s="16" t="s">
        <v>1883</v>
      </c>
      <c r="C1884" s="16" t="s">
        <v>5992</v>
      </c>
      <c r="D1884" s="23">
        <v>3350</v>
      </c>
      <c r="E1884" s="23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7">
        <f t="shared" si="145"/>
        <v>41100.783333333333</v>
      </c>
      <c r="K1884" s="11">
        <v>1339109212</v>
      </c>
      <c r="L1884" s="17">
        <f t="shared" si="146"/>
        <v>41067.740879629629</v>
      </c>
      <c r="M1884" s="21">
        <f t="shared" si="147"/>
        <v>33.042453703703359</v>
      </c>
      <c r="N1884" s="11" t="b">
        <v>0</v>
      </c>
      <c r="O1884" s="11">
        <v>81</v>
      </c>
      <c r="P1884" s="11" t="b">
        <v>1</v>
      </c>
      <c r="Q1884" s="11" t="s">
        <v>8279</v>
      </c>
      <c r="R1884" s="18">
        <f t="shared" si="148"/>
        <v>1.008955223880597</v>
      </c>
      <c r="S1884" s="19">
        <f t="shared" si="149"/>
        <v>41.728395061728392</v>
      </c>
      <c r="T1884" s="11" t="s">
        <v>8325</v>
      </c>
      <c r="U1884" s="11" t="s">
        <v>8329</v>
      </c>
    </row>
    <row r="1885" spans="1:21" ht="42.75" x14ac:dyDescent="0.45">
      <c r="A1885" s="11">
        <v>1883</v>
      </c>
      <c r="B1885" s="16" t="s">
        <v>1884</v>
      </c>
      <c r="C1885" s="16" t="s">
        <v>5993</v>
      </c>
      <c r="D1885" s="23">
        <v>999</v>
      </c>
      <c r="E1885" s="23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7">
        <f t="shared" si="145"/>
        <v>41007.698009259257</v>
      </c>
      <c r="K1885" s="11">
        <v>1331333108</v>
      </c>
      <c r="L1885" s="17">
        <f t="shared" si="146"/>
        <v>40977.739675925921</v>
      </c>
      <c r="M1885" s="21">
        <f t="shared" si="147"/>
        <v>29.958333333335759</v>
      </c>
      <c r="N1885" s="11" t="b">
        <v>0</v>
      </c>
      <c r="O1885" s="11">
        <v>32</v>
      </c>
      <c r="P1885" s="11" t="b">
        <v>1</v>
      </c>
      <c r="Q1885" s="11" t="s">
        <v>8279</v>
      </c>
      <c r="R1885" s="18">
        <f t="shared" si="148"/>
        <v>1.0480480480480481</v>
      </c>
      <c r="S1885" s="19">
        <f t="shared" si="149"/>
        <v>32.71875</v>
      </c>
      <c r="T1885" s="11" t="s">
        <v>8325</v>
      </c>
      <c r="U1885" s="11" t="s">
        <v>8329</v>
      </c>
    </row>
    <row r="1886" spans="1:21" ht="42.75" x14ac:dyDescent="0.45">
      <c r="A1886" s="11">
        <v>1884</v>
      </c>
      <c r="B1886" s="16" t="s">
        <v>1885</v>
      </c>
      <c r="C1886" s="16" t="s">
        <v>5994</v>
      </c>
      <c r="D1886" s="23">
        <v>1000</v>
      </c>
      <c r="E1886" s="23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7">
        <f t="shared" si="145"/>
        <v>41240.291666666664</v>
      </c>
      <c r="K1886" s="11">
        <v>1350967535</v>
      </c>
      <c r="L1886" s="17">
        <f t="shared" si="146"/>
        <v>41204.989988425921</v>
      </c>
      <c r="M1886" s="21">
        <f t="shared" si="147"/>
        <v>35.301678240743058</v>
      </c>
      <c r="N1886" s="11" t="b">
        <v>0</v>
      </c>
      <c r="O1886" s="11">
        <v>26</v>
      </c>
      <c r="P1886" s="11" t="b">
        <v>1</v>
      </c>
      <c r="Q1886" s="11" t="s">
        <v>8279</v>
      </c>
      <c r="R1886" s="18">
        <f t="shared" si="148"/>
        <v>1.351</v>
      </c>
      <c r="S1886" s="19">
        <f t="shared" si="149"/>
        <v>51.96153846153846</v>
      </c>
      <c r="T1886" s="11" t="s">
        <v>8325</v>
      </c>
      <c r="U1886" s="11" t="s">
        <v>8329</v>
      </c>
    </row>
    <row r="1887" spans="1:21" ht="42.75" x14ac:dyDescent="0.45">
      <c r="A1887" s="11">
        <v>1885</v>
      </c>
      <c r="B1887" s="16" t="s">
        <v>1886</v>
      </c>
      <c r="C1887" s="16" t="s">
        <v>5995</v>
      </c>
      <c r="D1887" s="23">
        <v>4575</v>
      </c>
      <c r="E1887" s="23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7">
        <f t="shared" si="145"/>
        <v>41131.708333333328</v>
      </c>
      <c r="K1887" s="11">
        <v>1341800110</v>
      </c>
      <c r="L1887" s="17">
        <f t="shared" si="146"/>
        <v>41098.885532407403</v>
      </c>
      <c r="M1887" s="21">
        <f t="shared" si="147"/>
        <v>32.822800925925549</v>
      </c>
      <c r="N1887" s="11" t="b">
        <v>0</v>
      </c>
      <c r="O1887" s="11">
        <v>105</v>
      </c>
      <c r="P1887" s="11" t="b">
        <v>1</v>
      </c>
      <c r="Q1887" s="11" t="s">
        <v>8279</v>
      </c>
      <c r="R1887" s="18">
        <f t="shared" si="148"/>
        <v>1.1632786885245903</v>
      </c>
      <c r="S1887" s="19">
        <f t="shared" si="149"/>
        <v>50.685714285714283</v>
      </c>
      <c r="T1887" s="11" t="s">
        <v>8325</v>
      </c>
      <c r="U1887" s="11" t="s">
        <v>8329</v>
      </c>
    </row>
    <row r="1888" spans="1:21" ht="42.75" x14ac:dyDescent="0.45">
      <c r="A1888" s="11">
        <v>1886</v>
      </c>
      <c r="B1888" s="16" t="s">
        <v>1887</v>
      </c>
      <c r="C1888" s="16" t="s">
        <v>5996</v>
      </c>
      <c r="D1888" s="23">
        <v>1200</v>
      </c>
      <c r="E1888" s="23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7">
        <f t="shared" si="145"/>
        <v>41955.740023148144</v>
      </c>
      <c r="K1888" s="11">
        <v>1413236738</v>
      </c>
      <c r="L1888" s="17">
        <f t="shared" si="146"/>
        <v>41925.69835648148</v>
      </c>
      <c r="M1888" s="21">
        <f t="shared" si="147"/>
        <v>30.041666666664241</v>
      </c>
      <c r="N1888" s="11" t="b">
        <v>0</v>
      </c>
      <c r="O1888" s="11">
        <v>29</v>
      </c>
      <c r="P1888" s="11" t="b">
        <v>1</v>
      </c>
      <c r="Q1888" s="11" t="s">
        <v>8279</v>
      </c>
      <c r="R1888" s="18">
        <f t="shared" si="148"/>
        <v>1.0208333333333333</v>
      </c>
      <c r="S1888" s="19">
        <f t="shared" si="149"/>
        <v>42.241379310344826</v>
      </c>
      <c r="T1888" s="11" t="s">
        <v>8325</v>
      </c>
      <c r="U1888" s="11" t="s">
        <v>8329</v>
      </c>
    </row>
    <row r="1889" spans="1:21" ht="42.75" x14ac:dyDescent="0.45">
      <c r="A1889" s="11">
        <v>1887</v>
      </c>
      <c r="B1889" s="16" t="s">
        <v>1888</v>
      </c>
      <c r="C1889" s="16" t="s">
        <v>5997</v>
      </c>
      <c r="D1889" s="23">
        <v>3000</v>
      </c>
      <c r="E1889" s="23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7">
        <f t="shared" si="145"/>
        <v>42341.687499999993</v>
      </c>
      <c r="K1889" s="11">
        <v>1447614732</v>
      </c>
      <c r="L1889" s="17">
        <f t="shared" si="146"/>
        <v>42323.591805555552</v>
      </c>
      <c r="M1889" s="21">
        <f t="shared" si="147"/>
        <v>18.095694444440596</v>
      </c>
      <c r="N1889" s="11" t="b">
        <v>0</v>
      </c>
      <c r="O1889" s="11">
        <v>8</v>
      </c>
      <c r="P1889" s="11" t="b">
        <v>1</v>
      </c>
      <c r="Q1889" s="11" t="s">
        <v>8279</v>
      </c>
      <c r="R1889" s="18">
        <f t="shared" si="148"/>
        <v>1.1116666666666666</v>
      </c>
      <c r="S1889" s="19">
        <f t="shared" si="149"/>
        <v>416.875</v>
      </c>
      <c r="T1889" s="11" t="s">
        <v>8325</v>
      </c>
      <c r="U1889" s="11" t="s">
        <v>8329</v>
      </c>
    </row>
    <row r="1890" spans="1:21" ht="42.75" x14ac:dyDescent="0.45">
      <c r="A1890" s="11">
        <v>1888</v>
      </c>
      <c r="B1890" s="16" t="s">
        <v>1889</v>
      </c>
      <c r="C1890" s="16" t="s">
        <v>5998</v>
      </c>
      <c r="D1890" s="23">
        <v>2500</v>
      </c>
      <c r="E1890" s="23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7">
        <f t="shared" si="145"/>
        <v>40329.999305555553</v>
      </c>
      <c r="K1890" s="11">
        <v>1272692732</v>
      </c>
      <c r="L1890" s="17">
        <f t="shared" si="146"/>
        <v>40299.03162037037</v>
      </c>
      <c r="M1890" s="21">
        <f t="shared" si="147"/>
        <v>30.967685185183655</v>
      </c>
      <c r="N1890" s="11" t="b">
        <v>0</v>
      </c>
      <c r="O1890" s="11">
        <v>89</v>
      </c>
      <c r="P1890" s="11" t="b">
        <v>1</v>
      </c>
      <c r="Q1890" s="11" t="s">
        <v>8279</v>
      </c>
      <c r="R1890" s="18">
        <f t="shared" si="148"/>
        <v>1.6608000000000001</v>
      </c>
      <c r="S1890" s="19">
        <f t="shared" si="149"/>
        <v>46.651685393258425</v>
      </c>
      <c r="T1890" s="11" t="s">
        <v>8325</v>
      </c>
      <c r="U1890" s="11" t="s">
        <v>8329</v>
      </c>
    </row>
    <row r="1891" spans="1:21" ht="42.75" x14ac:dyDescent="0.45">
      <c r="A1891" s="11">
        <v>1889</v>
      </c>
      <c r="B1891" s="16" t="s">
        <v>1890</v>
      </c>
      <c r="C1891" s="16" t="s">
        <v>5999</v>
      </c>
      <c r="D1891" s="23">
        <v>2000</v>
      </c>
      <c r="E1891" s="23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7">
        <f t="shared" si="145"/>
        <v>41344.543356481481</v>
      </c>
      <c r="K1891" s="11">
        <v>1359140546</v>
      </c>
      <c r="L1891" s="17">
        <f t="shared" si="146"/>
        <v>41299.585023148145</v>
      </c>
      <c r="M1891" s="21">
        <f t="shared" si="147"/>
        <v>44.958333333335759</v>
      </c>
      <c r="N1891" s="11" t="b">
        <v>0</v>
      </c>
      <c r="O1891" s="11">
        <v>44</v>
      </c>
      <c r="P1891" s="11" t="b">
        <v>1</v>
      </c>
      <c r="Q1891" s="11" t="s">
        <v>8279</v>
      </c>
      <c r="R1891" s="18">
        <f t="shared" si="148"/>
        <v>1.0660000000000001</v>
      </c>
      <c r="S1891" s="19">
        <f t="shared" si="149"/>
        <v>48.454545454545453</v>
      </c>
      <c r="T1891" s="11" t="s">
        <v>8325</v>
      </c>
      <c r="U1891" s="11" t="s">
        <v>8329</v>
      </c>
    </row>
    <row r="1892" spans="1:21" ht="42.75" x14ac:dyDescent="0.45">
      <c r="A1892" s="11">
        <v>1890</v>
      </c>
      <c r="B1892" s="16" t="s">
        <v>1891</v>
      </c>
      <c r="C1892" s="16" t="s">
        <v>6000</v>
      </c>
      <c r="D1892" s="23">
        <v>12000</v>
      </c>
      <c r="E1892" s="23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7">
        <f t="shared" si="145"/>
        <v>41258.577870370369</v>
      </c>
      <c r="K1892" s="11">
        <v>1353005528</v>
      </c>
      <c r="L1892" s="17">
        <f t="shared" si="146"/>
        <v>41228.577870370369</v>
      </c>
      <c r="M1892" s="21">
        <f t="shared" si="147"/>
        <v>30</v>
      </c>
      <c r="N1892" s="11" t="b">
        <v>0</v>
      </c>
      <c r="O1892" s="11">
        <v>246</v>
      </c>
      <c r="P1892" s="11" t="b">
        <v>1</v>
      </c>
      <c r="Q1892" s="11" t="s">
        <v>8279</v>
      </c>
      <c r="R1892" s="18">
        <f t="shared" si="148"/>
        <v>1.4458441666666668</v>
      </c>
      <c r="S1892" s="19">
        <f t="shared" si="149"/>
        <v>70.5289837398374</v>
      </c>
      <c r="T1892" s="11" t="s">
        <v>8325</v>
      </c>
      <c r="U1892" s="11" t="s">
        <v>8329</v>
      </c>
    </row>
    <row r="1893" spans="1:21" ht="57" x14ac:dyDescent="0.45">
      <c r="A1893" s="11">
        <v>1891</v>
      </c>
      <c r="B1893" s="16" t="s">
        <v>1892</v>
      </c>
      <c r="C1893" s="16" t="s">
        <v>6001</v>
      </c>
      <c r="D1893" s="23">
        <v>10000</v>
      </c>
      <c r="E1893" s="23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7">
        <f t="shared" si="145"/>
        <v>40381.041666666664</v>
      </c>
      <c r="K1893" s="11">
        <v>1275851354</v>
      </c>
      <c r="L1893" s="17">
        <f t="shared" si="146"/>
        <v>40335.589745370366</v>
      </c>
      <c r="M1893" s="21">
        <f t="shared" si="147"/>
        <v>45.451921296298678</v>
      </c>
      <c r="N1893" s="11" t="b">
        <v>0</v>
      </c>
      <c r="O1893" s="11">
        <v>120</v>
      </c>
      <c r="P1893" s="11" t="b">
        <v>1</v>
      </c>
      <c r="Q1893" s="11" t="s">
        <v>8279</v>
      </c>
      <c r="R1893" s="18">
        <f t="shared" si="148"/>
        <v>1.0555000000000001</v>
      </c>
      <c r="S1893" s="19">
        <f t="shared" si="149"/>
        <v>87.958333333333329</v>
      </c>
      <c r="T1893" s="11" t="s">
        <v>8325</v>
      </c>
      <c r="U1893" s="11" t="s">
        <v>8329</v>
      </c>
    </row>
    <row r="1894" spans="1:21" ht="42.75" x14ac:dyDescent="0.45">
      <c r="A1894" s="11">
        <v>1892</v>
      </c>
      <c r="B1894" s="16" t="s">
        <v>1893</v>
      </c>
      <c r="C1894" s="16" t="s">
        <v>6002</v>
      </c>
      <c r="D1894" s="23">
        <v>500</v>
      </c>
      <c r="E1894" s="23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7">
        <f t="shared" si="145"/>
        <v>40701.429178240738</v>
      </c>
      <c r="K1894" s="11">
        <v>1304867881</v>
      </c>
      <c r="L1894" s="17">
        <f t="shared" si="146"/>
        <v>40671.429178240738</v>
      </c>
      <c r="M1894" s="21">
        <f t="shared" si="147"/>
        <v>30</v>
      </c>
      <c r="N1894" s="11" t="b">
        <v>0</v>
      </c>
      <c r="O1894" s="11">
        <v>26</v>
      </c>
      <c r="P1894" s="11" t="b">
        <v>1</v>
      </c>
      <c r="Q1894" s="11" t="s">
        <v>8279</v>
      </c>
      <c r="R1894" s="18">
        <f t="shared" si="148"/>
        <v>1.3660000000000001</v>
      </c>
      <c r="S1894" s="19">
        <f t="shared" si="149"/>
        <v>26.26923076923077</v>
      </c>
      <c r="T1894" s="11" t="s">
        <v>8325</v>
      </c>
      <c r="U1894" s="11" t="s">
        <v>8329</v>
      </c>
    </row>
    <row r="1895" spans="1:21" ht="42.75" x14ac:dyDescent="0.45">
      <c r="A1895" s="11">
        <v>1893</v>
      </c>
      <c r="B1895" s="16" t="s">
        <v>1894</v>
      </c>
      <c r="C1895" s="16" t="s">
        <v>6003</v>
      </c>
      <c r="D1895" s="23">
        <v>2500</v>
      </c>
      <c r="E1895" s="23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7">
        <f t="shared" si="145"/>
        <v>40648.957638888889</v>
      </c>
      <c r="K1895" s="11">
        <v>1301524585</v>
      </c>
      <c r="L1895" s="17">
        <f t="shared" si="146"/>
        <v>40632.733622685184</v>
      </c>
      <c r="M1895" s="21">
        <f t="shared" si="147"/>
        <v>16.224016203705105</v>
      </c>
      <c r="N1895" s="11" t="b">
        <v>0</v>
      </c>
      <c r="O1895" s="11">
        <v>45</v>
      </c>
      <c r="P1895" s="11" t="b">
        <v>1</v>
      </c>
      <c r="Q1895" s="11" t="s">
        <v>8279</v>
      </c>
      <c r="R1895" s="18">
        <f t="shared" si="148"/>
        <v>1.04</v>
      </c>
      <c r="S1895" s="19">
        <f t="shared" si="149"/>
        <v>57.777777777777779</v>
      </c>
      <c r="T1895" s="11" t="s">
        <v>8325</v>
      </c>
      <c r="U1895" s="11" t="s">
        <v>8329</v>
      </c>
    </row>
    <row r="1896" spans="1:21" ht="28.5" x14ac:dyDescent="0.45">
      <c r="A1896" s="11">
        <v>1894</v>
      </c>
      <c r="B1896" s="16" t="s">
        <v>1895</v>
      </c>
      <c r="C1896" s="16" t="s">
        <v>6004</v>
      </c>
      <c r="D1896" s="23">
        <v>1000</v>
      </c>
      <c r="E1896" s="23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7">
        <f t="shared" si="145"/>
        <v>40951.696562499994</v>
      </c>
      <c r="K1896" s="11">
        <v>1326404583</v>
      </c>
      <c r="L1896" s="17">
        <f t="shared" si="146"/>
        <v>40920.696562499994</v>
      </c>
      <c r="M1896" s="21">
        <f t="shared" si="147"/>
        <v>31</v>
      </c>
      <c r="N1896" s="11" t="b">
        <v>0</v>
      </c>
      <c r="O1896" s="11">
        <v>20</v>
      </c>
      <c r="P1896" s="11" t="b">
        <v>1</v>
      </c>
      <c r="Q1896" s="11" t="s">
        <v>8279</v>
      </c>
      <c r="R1896" s="18">
        <f t="shared" si="148"/>
        <v>1.145</v>
      </c>
      <c r="S1896" s="19">
        <f t="shared" si="149"/>
        <v>57.25</v>
      </c>
      <c r="T1896" s="11" t="s">
        <v>8325</v>
      </c>
      <c r="U1896" s="11" t="s">
        <v>8329</v>
      </c>
    </row>
    <row r="1897" spans="1:21" ht="57" x14ac:dyDescent="0.45">
      <c r="A1897" s="11">
        <v>1895</v>
      </c>
      <c r="B1897" s="16" t="s">
        <v>1896</v>
      </c>
      <c r="C1897" s="16" t="s">
        <v>6005</v>
      </c>
      <c r="D1897" s="23">
        <v>9072</v>
      </c>
      <c r="E1897" s="23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7">
        <f t="shared" si="145"/>
        <v>42297.538449074076</v>
      </c>
      <c r="K1897" s="11">
        <v>1442771722</v>
      </c>
      <c r="L1897" s="17">
        <f t="shared" si="146"/>
        <v>42267.538449074076</v>
      </c>
      <c r="M1897" s="21">
        <f t="shared" si="147"/>
        <v>30</v>
      </c>
      <c r="N1897" s="11" t="b">
        <v>0</v>
      </c>
      <c r="O1897" s="11">
        <v>47</v>
      </c>
      <c r="P1897" s="11" t="b">
        <v>1</v>
      </c>
      <c r="Q1897" s="11" t="s">
        <v>8279</v>
      </c>
      <c r="R1897" s="18">
        <f t="shared" si="148"/>
        <v>1.0171957671957672</v>
      </c>
      <c r="S1897" s="19">
        <f t="shared" si="149"/>
        <v>196.34042553191489</v>
      </c>
      <c r="T1897" s="11" t="s">
        <v>8325</v>
      </c>
      <c r="U1897" s="11" t="s">
        <v>8329</v>
      </c>
    </row>
    <row r="1898" spans="1:21" ht="42.75" x14ac:dyDescent="0.45">
      <c r="A1898" s="11">
        <v>1896</v>
      </c>
      <c r="B1898" s="16" t="s">
        <v>1897</v>
      </c>
      <c r="C1898" s="16" t="s">
        <v>6006</v>
      </c>
      <c r="D1898" s="23">
        <v>451</v>
      </c>
      <c r="E1898" s="23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7">
        <f t="shared" si="145"/>
        <v>41011.501909722218</v>
      </c>
      <c r="K1898" s="11">
        <v>1331658165</v>
      </c>
      <c r="L1898" s="17">
        <f t="shared" si="146"/>
        <v>40981.501909722218</v>
      </c>
      <c r="M1898" s="21">
        <f t="shared" si="147"/>
        <v>30</v>
      </c>
      <c r="N1898" s="11" t="b">
        <v>0</v>
      </c>
      <c r="O1898" s="11">
        <v>13</v>
      </c>
      <c r="P1898" s="11" t="b">
        <v>1</v>
      </c>
      <c r="Q1898" s="11" t="s">
        <v>8279</v>
      </c>
      <c r="R1898" s="18">
        <f t="shared" si="148"/>
        <v>1.2394678492239468</v>
      </c>
      <c r="S1898" s="19">
        <f t="shared" si="149"/>
        <v>43</v>
      </c>
      <c r="T1898" s="11" t="s">
        <v>8325</v>
      </c>
      <c r="U1898" s="11" t="s">
        <v>8329</v>
      </c>
    </row>
    <row r="1899" spans="1:21" ht="42.75" x14ac:dyDescent="0.45">
      <c r="A1899" s="11">
        <v>1897</v>
      </c>
      <c r="B1899" s="16" t="s">
        <v>1898</v>
      </c>
      <c r="C1899" s="16" t="s">
        <v>6007</v>
      </c>
      <c r="D1899" s="23">
        <v>6350</v>
      </c>
      <c r="E1899" s="23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7">
        <f t="shared" si="145"/>
        <v>41702.666666666664</v>
      </c>
      <c r="K1899" s="11">
        <v>1392040806</v>
      </c>
      <c r="L1899" s="17">
        <f t="shared" si="146"/>
        <v>41680.375069444439</v>
      </c>
      <c r="M1899" s="21">
        <f t="shared" si="147"/>
        <v>22.291597222225391</v>
      </c>
      <c r="N1899" s="11" t="b">
        <v>0</v>
      </c>
      <c r="O1899" s="11">
        <v>183</v>
      </c>
      <c r="P1899" s="11" t="b">
        <v>1</v>
      </c>
      <c r="Q1899" s="11" t="s">
        <v>8279</v>
      </c>
      <c r="R1899" s="18">
        <f t="shared" si="148"/>
        <v>1.0245669291338582</v>
      </c>
      <c r="S1899" s="19">
        <f t="shared" si="149"/>
        <v>35.551912568306008</v>
      </c>
      <c r="T1899" s="11" t="s">
        <v>8325</v>
      </c>
      <c r="U1899" s="11" t="s">
        <v>8329</v>
      </c>
    </row>
    <row r="1900" spans="1:21" ht="42.75" x14ac:dyDescent="0.45">
      <c r="A1900" s="11">
        <v>1898</v>
      </c>
      <c r="B1900" s="16" t="s">
        <v>1899</v>
      </c>
      <c r="C1900" s="16" t="s">
        <v>6008</v>
      </c>
      <c r="D1900" s="23">
        <v>1000</v>
      </c>
      <c r="E1900" s="23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7">
        <f t="shared" si="145"/>
        <v>42401.541666666664</v>
      </c>
      <c r="K1900" s="11">
        <v>1451277473</v>
      </c>
      <c r="L1900" s="17">
        <f t="shared" si="146"/>
        <v>42365.9846412037</v>
      </c>
      <c r="M1900" s="21">
        <f t="shared" si="147"/>
        <v>35.557025462963793</v>
      </c>
      <c r="N1900" s="11" t="b">
        <v>0</v>
      </c>
      <c r="O1900" s="11">
        <v>21</v>
      </c>
      <c r="P1900" s="11" t="b">
        <v>1</v>
      </c>
      <c r="Q1900" s="11" t="s">
        <v>8279</v>
      </c>
      <c r="R1900" s="18">
        <f t="shared" si="148"/>
        <v>1.4450000000000001</v>
      </c>
      <c r="S1900" s="19">
        <f t="shared" si="149"/>
        <v>68.80952380952381</v>
      </c>
      <c r="T1900" s="11" t="s">
        <v>8325</v>
      </c>
      <c r="U1900" s="11" t="s">
        <v>8329</v>
      </c>
    </row>
    <row r="1901" spans="1:21" ht="42.75" x14ac:dyDescent="0.45">
      <c r="A1901" s="11">
        <v>1899</v>
      </c>
      <c r="B1901" s="16" t="s">
        <v>1900</v>
      </c>
      <c r="C1901" s="16" t="s">
        <v>6009</v>
      </c>
      <c r="D1901" s="23">
        <v>900</v>
      </c>
      <c r="E1901" s="23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7">
        <f t="shared" si="145"/>
        <v>42088.691736111105</v>
      </c>
      <c r="K1901" s="11">
        <v>1424730966</v>
      </c>
      <c r="L1901" s="17">
        <f t="shared" si="146"/>
        <v>42058.733402777776</v>
      </c>
      <c r="M1901" s="21">
        <f t="shared" si="147"/>
        <v>29.958333333328483</v>
      </c>
      <c r="N1901" s="11" t="b">
        <v>0</v>
      </c>
      <c r="O1901" s="11">
        <v>42</v>
      </c>
      <c r="P1901" s="11" t="b">
        <v>1</v>
      </c>
      <c r="Q1901" s="11" t="s">
        <v>8279</v>
      </c>
      <c r="R1901" s="18">
        <f t="shared" si="148"/>
        <v>1.3333333333333333</v>
      </c>
      <c r="S1901" s="19">
        <f t="shared" si="149"/>
        <v>28.571428571428573</v>
      </c>
      <c r="T1901" s="11" t="s">
        <v>8325</v>
      </c>
      <c r="U1901" s="11" t="s">
        <v>8329</v>
      </c>
    </row>
    <row r="1902" spans="1:21" ht="42.75" x14ac:dyDescent="0.45">
      <c r="A1902" s="11">
        <v>1900</v>
      </c>
      <c r="B1902" s="16" t="s">
        <v>1901</v>
      </c>
      <c r="C1902" s="16" t="s">
        <v>6010</v>
      </c>
      <c r="D1902" s="23">
        <v>2500</v>
      </c>
      <c r="E1902" s="23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7">
        <f t="shared" si="145"/>
        <v>41188.207638888889</v>
      </c>
      <c r="K1902" s="11">
        <v>1347137731</v>
      </c>
      <c r="L1902" s="17">
        <f t="shared" si="146"/>
        <v>41160.663553240738</v>
      </c>
      <c r="M1902" s="21">
        <f t="shared" si="147"/>
        <v>27.54408564815094</v>
      </c>
      <c r="N1902" s="11" t="b">
        <v>0</v>
      </c>
      <c r="O1902" s="11">
        <v>54</v>
      </c>
      <c r="P1902" s="11" t="b">
        <v>1</v>
      </c>
      <c r="Q1902" s="11" t="s">
        <v>8279</v>
      </c>
      <c r="R1902" s="18">
        <f t="shared" si="148"/>
        <v>1.0936440000000001</v>
      </c>
      <c r="S1902" s="19">
        <f t="shared" si="149"/>
        <v>50.631666666666668</v>
      </c>
      <c r="T1902" s="11" t="s">
        <v>8325</v>
      </c>
      <c r="U1902" s="11" t="s">
        <v>8329</v>
      </c>
    </row>
    <row r="1903" spans="1:21" ht="42.75" x14ac:dyDescent="0.45">
      <c r="A1903" s="11">
        <v>1901</v>
      </c>
      <c r="B1903" s="16" t="s">
        <v>1902</v>
      </c>
      <c r="C1903" s="16" t="s">
        <v>6011</v>
      </c>
      <c r="D1903" s="23">
        <v>99000</v>
      </c>
      <c r="E1903" s="23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7">
        <f t="shared" si="145"/>
        <v>42146.333333333336</v>
      </c>
      <c r="K1903" s="11">
        <v>1429707729</v>
      </c>
      <c r="L1903" s="17">
        <f t="shared" si="146"/>
        <v>42116.334826388884</v>
      </c>
      <c r="M1903" s="21">
        <f t="shared" si="147"/>
        <v>29.998506944451947</v>
      </c>
      <c r="N1903" s="11" t="b">
        <v>0</v>
      </c>
      <c r="O1903" s="11">
        <v>25</v>
      </c>
      <c r="P1903" s="11" t="b">
        <v>0</v>
      </c>
      <c r="Q1903" s="11" t="s">
        <v>8294</v>
      </c>
      <c r="R1903" s="18">
        <f t="shared" si="148"/>
        <v>2.696969696969697E-2</v>
      </c>
      <c r="S1903" s="19">
        <f t="shared" si="149"/>
        <v>106.8</v>
      </c>
      <c r="T1903" s="11" t="s">
        <v>8319</v>
      </c>
      <c r="U1903" s="11" t="s">
        <v>8348</v>
      </c>
    </row>
    <row r="1904" spans="1:21" ht="42.75" x14ac:dyDescent="0.45">
      <c r="A1904" s="11">
        <v>1902</v>
      </c>
      <c r="B1904" s="16" t="s">
        <v>1903</v>
      </c>
      <c r="C1904" s="16" t="s">
        <v>6012</v>
      </c>
      <c r="D1904" s="23">
        <v>1000</v>
      </c>
      <c r="E1904" s="23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7">
        <f t="shared" si="145"/>
        <v>42067.581562499996</v>
      </c>
      <c r="K1904" s="11">
        <v>1422903447</v>
      </c>
      <c r="L1904" s="17">
        <f t="shared" si="146"/>
        <v>42037.581562499996</v>
      </c>
      <c r="M1904" s="21">
        <f t="shared" si="147"/>
        <v>30</v>
      </c>
      <c r="N1904" s="11" t="b">
        <v>0</v>
      </c>
      <c r="O1904" s="11">
        <v>3</v>
      </c>
      <c r="P1904" s="11" t="b">
        <v>0</v>
      </c>
      <c r="Q1904" s="11" t="s">
        <v>8294</v>
      </c>
      <c r="R1904" s="18">
        <f t="shared" si="148"/>
        <v>1.2E-2</v>
      </c>
      <c r="S1904" s="19">
        <f t="shared" si="149"/>
        <v>4</v>
      </c>
      <c r="T1904" s="11" t="s">
        <v>8319</v>
      </c>
      <c r="U1904" s="11" t="s">
        <v>8348</v>
      </c>
    </row>
    <row r="1905" spans="1:21" ht="42.75" x14ac:dyDescent="0.45">
      <c r="A1905" s="11">
        <v>1903</v>
      </c>
      <c r="B1905" s="16" t="s">
        <v>1904</v>
      </c>
      <c r="C1905" s="16" t="s">
        <v>6013</v>
      </c>
      <c r="D1905" s="23">
        <v>3000</v>
      </c>
      <c r="E1905" s="23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7">
        <f t="shared" si="145"/>
        <v>42762.562395833331</v>
      </c>
      <c r="K1905" s="11">
        <v>1480357791</v>
      </c>
      <c r="L1905" s="17">
        <f t="shared" si="146"/>
        <v>42702.562395833331</v>
      </c>
      <c r="M1905" s="21">
        <f t="shared" si="147"/>
        <v>60</v>
      </c>
      <c r="N1905" s="11" t="b">
        <v>0</v>
      </c>
      <c r="O1905" s="11">
        <v>41</v>
      </c>
      <c r="P1905" s="11" t="b">
        <v>0</v>
      </c>
      <c r="Q1905" s="11" t="s">
        <v>8294</v>
      </c>
      <c r="R1905" s="18">
        <f t="shared" si="148"/>
        <v>0.46600000000000003</v>
      </c>
      <c r="S1905" s="19">
        <f t="shared" si="149"/>
        <v>34.097560975609753</v>
      </c>
      <c r="T1905" s="11" t="s">
        <v>8319</v>
      </c>
      <c r="U1905" s="11" t="s">
        <v>8348</v>
      </c>
    </row>
    <row r="1906" spans="1:21" ht="42.75" x14ac:dyDescent="0.45">
      <c r="A1906" s="11">
        <v>1904</v>
      </c>
      <c r="B1906" s="16" t="s">
        <v>1905</v>
      </c>
      <c r="C1906" s="16" t="s">
        <v>6014</v>
      </c>
      <c r="D1906" s="23">
        <v>50000</v>
      </c>
      <c r="E1906" s="23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7">
        <f t="shared" si="145"/>
        <v>42371.477094907408</v>
      </c>
      <c r="K1906" s="11">
        <v>1447864021</v>
      </c>
      <c r="L1906" s="17">
        <f t="shared" si="146"/>
        <v>42326.477094907408</v>
      </c>
      <c r="M1906" s="21">
        <f t="shared" si="147"/>
        <v>45</v>
      </c>
      <c r="N1906" s="11" t="b">
        <v>0</v>
      </c>
      <c r="O1906" s="11">
        <v>2</v>
      </c>
      <c r="P1906" s="11" t="b">
        <v>0</v>
      </c>
      <c r="Q1906" s="11" t="s">
        <v>8294</v>
      </c>
      <c r="R1906" s="18">
        <f t="shared" si="148"/>
        <v>1E-3</v>
      </c>
      <c r="S1906" s="19">
        <f t="shared" si="149"/>
        <v>25</v>
      </c>
      <c r="T1906" s="11" t="s">
        <v>8319</v>
      </c>
      <c r="U1906" s="11" t="s">
        <v>8348</v>
      </c>
    </row>
    <row r="1907" spans="1:21" ht="57" x14ac:dyDescent="0.45">
      <c r="A1907" s="11">
        <v>1905</v>
      </c>
      <c r="B1907" s="16" t="s">
        <v>1906</v>
      </c>
      <c r="C1907" s="16" t="s">
        <v>6015</v>
      </c>
      <c r="D1907" s="23">
        <v>25000</v>
      </c>
      <c r="E1907" s="23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7">
        <f t="shared" si="145"/>
        <v>41889.717523148145</v>
      </c>
      <c r="K1907" s="11">
        <v>1407535994</v>
      </c>
      <c r="L1907" s="17">
        <f t="shared" si="146"/>
        <v>41859.717523148145</v>
      </c>
      <c r="M1907" s="21">
        <f t="shared" si="147"/>
        <v>30</v>
      </c>
      <c r="N1907" s="11" t="b">
        <v>0</v>
      </c>
      <c r="O1907" s="11">
        <v>4</v>
      </c>
      <c r="P1907" s="11" t="b">
        <v>0</v>
      </c>
      <c r="Q1907" s="11" t="s">
        <v>8294</v>
      </c>
      <c r="R1907" s="18">
        <f t="shared" si="148"/>
        <v>1.6800000000000001E-3</v>
      </c>
      <c r="S1907" s="19">
        <f t="shared" si="149"/>
        <v>10.5</v>
      </c>
      <c r="T1907" s="11" t="s">
        <v>8319</v>
      </c>
      <c r="U1907" s="11" t="s">
        <v>8348</v>
      </c>
    </row>
    <row r="1908" spans="1:21" ht="42.75" x14ac:dyDescent="0.45">
      <c r="A1908" s="11">
        <v>1906</v>
      </c>
      <c r="B1908" s="16" t="s">
        <v>1907</v>
      </c>
      <c r="C1908" s="16" t="s">
        <v>6016</v>
      </c>
      <c r="D1908" s="23">
        <v>50000</v>
      </c>
      <c r="E1908" s="23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7">
        <f t="shared" si="145"/>
        <v>42544.462766203702</v>
      </c>
      <c r="K1908" s="11">
        <v>1464105983</v>
      </c>
      <c r="L1908" s="17">
        <f t="shared" si="146"/>
        <v>42514.462766203702</v>
      </c>
      <c r="M1908" s="21">
        <f t="shared" si="147"/>
        <v>30</v>
      </c>
      <c r="N1908" s="11" t="b">
        <v>0</v>
      </c>
      <c r="O1908" s="11">
        <v>99</v>
      </c>
      <c r="P1908" s="11" t="b">
        <v>0</v>
      </c>
      <c r="Q1908" s="11" t="s">
        <v>8294</v>
      </c>
      <c r="R1908" s="18">
        <f t="shared" si="148"/>
        <v>0.42759999999999998</v>
      </c>
      <c r="S1908" s="19">
        <f t="shared" si="149"/>
        <v>215.95959595959596</v>
      </c>
      <c r="T1908" s="11" t="s">
        <v>8319</v>
      </c>
      <c r="U1908" s="11" t="s">
        <v>8348</v>
      </c>
    </row>
    <row r="1909" spans="1:21" ht="42.75" x14ac:dyDescent="0.45">
      <c r="A1909" s="11">
        <v>1907</v>
      </c>
      <c r="B1909" s="16" t="s">
        <v>1908</v>
      </c>
      <c r="C1909" s="16" t="s">
        <v>6017</v>
      </c>
      <c r="D1909" s="23">
        <v>30000</v>
      </c>
      <c r="E1909" s="23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7">
        <f t="shared" si="145"/>
        <v>41782.378761574073</v>
      </c>
      <c r="K1909" s="11">
        <v>1399557925</v>
      </c>
      <c r="L1909" s="17">
        <f t="shared" si="146"/>
        <v>41767.378761574073</v>
      </c>
      <c r="M1909" s="21">
        <f t="shared" si="147"/>
        <v>15</v>
      </c>
      <c r="N1909" s="11" t="b">
        <v>0</v>
      </c>
      <c r="O1909" s="11">
        <v>4</v>
      </c>
      <c r="P1909" s="11" t="b">
        <v>0</v>
      </c>
      <c r="Q1909" s="11" t="s">
        <v>8294</v>
      </c>
      <c r="R1909" s="18">
        <f t="shared" si="148"/>
        <v>2.8333333333333335E-3</v>
      </c>
      <c r="S1909" s="19">
        <f t="shared" si="149"/>
        <v>21.25</v>
      </c>
      <c r="T1909" s="11" t="s">
        <v>8319</v>
      </c>
      <c r="U1909" s="11" t="s">
        <v>8348</v>
      </c>
    </row>
    <row r="1910" spans="1:21" ht="42.75" x14ac:dyDescent="0.45">
      <c r="A1910" s="11">
        <v>1908</v>
      </c>
      <c r="B1910" s="16" t="s">
        <v>1909</v>
      </c>
      <c r="C1910" s="16" t="s">
        <v>6018</v>
      </c>
      <c r="D1910" s="23">
        <v>25000</v>
      </c>
      <c r="E1910" s="23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7">
        <f t="shared" si="145"/>
        <v>42733.709490740737</v>
      </c>
      <c r="K1910" s="11">
        <v>1480456900</v>
      </c>
      <c r="L1910" s="17">
        <f t="shared" si="146"/>
        <v>42703.709490740737</v>
      </c>
      <c r="M1910" s="21">
        <f t="shared" si="147"/>
        <v>30</v>
      </c>
      <c r="N1910" s="11" t="b">
        <v>0</v>
      </c>
      <c r="O1910" s="11">
        <v>4</v>
      </c>
      <c r="P1910" s="11" t="b">
        <v>0</v>
      </c>
      <c r="Q1910" s="11" t="s">
        <v>8294</v>
      </c>
      <c r="R1910" s="18">
        <f t="shared" si="148"/>
        <v>1.7319999999999999E-2</v>
      </c>
      <c r="S1910" s="19">
        <f t="shared" si="149"/>
        <v>108.25</v>
      </c>
      <c r="T1910" s="11" t="s">
        <v>8319</v>
      </c>
      <c r="U1910" s="11" t="s">
        <v>8348</v>
      </c>
    </row>
    <row r="1911" spans="1:21" ht="42.75" x14ac:dyDescent="0.45">
      <c r="A1911" s="11">
        <v>1909</v>
      </c>
      <c r="B1911" s="16" t="s">
        <v>1910</v>
      </c>
      <c r="C1911" s="16" t="s">
        <v>6019</v>
      </c>
      <c r="D1911" s="23">
        <v>35000</v>
      </c>
      <c r="E1911" s="23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7">
        <f t="shared" si="145"/>
        <v>41935.220821759256</v>
      </c>
      <c r="K1911" s="11">
        <v>1411467479</v>
      </c>
      <c r="L1911" s="17">
        <f t="shared" si="146"/>
        <v>41905.220821759256</v>
      </c>
      <c r="M1911" s="21">
        <f t="shared" si="147"/>
        <v>30</v>
      </c>
      <c r="N1911" s="11" t="b">
        <v>0</v>
      </c>
      <c r="O1911" s="11">
        <v>38</v>
      </c>
      <c r="P1911" s="11" t="b">
        <v>0</v>
      </c>
      <c r="Q1911" s="11" t="s">
        <v>8294</v>
      </c>
      <c r="R1911" s="18">
        <f t="shared" si="148"/>
        <v>0.14111428571428572</v>
      </c>
      <c r="S1911" s="19">
        <f t="shared" si="149"/>
        <v>129.97368421052633</v>
      </c>
      <c r="T1911" s="11" t="s">
        <v>8319</v>
      </c>
      <c r="U1911" s="11" t="s">
        <v>8348</v>
      </c>
    </row>
    <row r="1912" spans="1:21" ht="42.75" x14ac:dyDescent="0.45">
      <c r="A1912" s="11">
        <v>1910</v>
      </c>
      <c r="B1912" s="16" t="s">
        <v>1911</v>
      </c>
      <c r="C1912" s="16" t="s">
        <v>6020</v>
      </c>
      <c r="D1912" s="23">
        <v>85000</v>
      </c>
      <c r="E1912" s="23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7">
        <f t="shared" si="145"/>
        <v>42308.739583333336</v>
      </c>
      <c r="K1912" s="11">
        <v>1442531217</v>
      </c>
      <c r="L1912" s="17">
        <f t="shared" si="146"/>
        <v>42264.754826388882</v>
      </c>
      <c r="M1912" s="21">
        <f t="shared" si="147"/>
        <v>43.984756944453693</v>
      </c>
      <c r="N1912" s="11" t="b">
        <v>0</v>
      </c>
      <c r="O1912" s="11">
        <v>285</v>
      </c>
      <c r="P1912" s="11" t="b">
        <v>0</v>
      </c>
      <c r="Q1912" s="11" t="s">
        <v>8294</v>
      </c>
      <c r="R1912" s="18">
        <f t="shared" si="148"/>
        <v>0.39395294117647056</v>
      </c>
      <c r="S1912" s="19">
        <f t="shared" si="149"/>
        <v>117.49473684210527</v>
      </c>
      <c r="T1912" s="11" t="s">
        <v>8319</v>
      </c>
      <c r="U1912" s="11" t="s">
        <v>8348</v>
      </c>
    </row>
    <row r="1913" spans="1:21" ht="42.75" x14ac:dyDescent="0.45">
      <c r="A1913" s="11">
        <v>1911</v>
      </c>
      <c r="B1913" s="16" t="s">
        <v>1912</v>
      </c>
      <c r="C1913" s="16" t="s">
        <v>6021</v>
      </c>
      <c r="D1913" s="23">
        <v>42500</v>
      </c>
      <c r="E1913" s="23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7">
        <f t="shared" si="145"/>
        <v>41859.825624999998</v>
      </c>
      <c r="K1913" s="11">
        <v>1404953334</v>
      </c>
      <c r="L1913" s="17">
        <f t="shared" si="146"/>
        <v>41829.825624999998</v>
      </c>
      <c r="M1913" s="21">
        <f t="shared" si="147"/>
        <v>30</v>
      </c>
      <c r="N1913" s="11" t="b">
        <v>0</v>
      </c>
      <c r="O1913" s="11">
        <v>1</v>
      </c>
      <c r="P1913" s="11" t="b">
        <v>0</v>
      </c>
      <c r="Q1913" s="11" t="s">
        <v>8294</v>
      </c>
      <c r="R1913" s="18">
        <f t="shared" si="148"/>
        <v>2.3529411764705883E-4</v>
      </c>
      <c r="S1913" s="19">
        <f t="shared" si="149"/>
        <v>10</v>
      </c>
      <c r="T1913" s="11" t="s">
        <v>8319</v>
      </c>
      <c r="U1913" s="11" t="s">
        <v>8348</v>
      </c>
    </row>
    <row r="1914" spans="1:21" ht="42.75" x14ac:dyDescent="0.45">
      <c r="A1914" s="11">
        <v>1912</v>
      </c>
      <c r="B1914" s="16" t="s">
        <v>1913</v>
      </c>
      <c r="C1914" s="16" t="s">
        <v>6022</v>
      </c>
      <c r="D1914" s="23">
        <v>5000</v>
      </c>
      <c r="E1914" s="23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7">
        <f t="shared" si="145"/>
        <v>42159.018055555549</v>
      </c>
      <c r="K1914" s="11">
        <v>1430803560</v>
      </c>
      <c r="L1914" s="17">
        <f t="shared" si="146"/>
        <v>42129.018055555549</v>
      </c>
      <c r="M1914" s="21">
        <f t="shared" si="147"/>
        <v>30</v>
      </c>
      <c r="N1914" s="11" t="b">
        <v>0</v>
      </c>
      <c r="O1914" s="11">
        <v>42</v>
      </c>
      <c r="P1914" s="11" t="b">
        <v>0</v>
      </c>
      <c r="Q1914" s="11" t="s">
        <v>8294</v>
      </c>
      <c r="R1914" s="18">
        <f t="shared" si="148"/>
        <v>0.59299999999999997</v>
      </c>
      <c r="S1914" s="19">
        <f t="shared" si="149"/>
        <v>70.595238095238102</v>
      </c>
      <c r="T1914" s="11" t="s">
        <v>8319</v>
      </c>
      <c r="U1914" s="11" t="s">
        <v>8348</v>
      </c>
    </row>
    <row r="1915" spans="1:21" ht="28.5" x14ac:dyDescent="0.45">
      <c r="A1915" s="11">
        <v>1913</v>
      </c>
      <c r="B1915" s="16" t="s">
        <v>1914</v>
      </c>
      <c r="C1915" s="16" t="s">
        <v>6023</v>
      </c>
      <c r="D1915" s="23">
        <v>48000</v>
      </c>
      <c r="E1915" s="23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7">
        <f t="shared" si="145"/>
        <v>41920.302986111106</v>
      </c>
      <c r="K1915" s="11">
        <v>1410178578</v>
      </c>
      <c r="L1915" s="17">
        <f t="shared" si="146"/>
        <v>41890.302986111106</v>
      </c>
      <c r="M1915" s="21">
        <f t="shared" si="147"/>
        <v>30</v>
      </c>
      <c r="N1915" s="11" t="b">
        <v>0</v>
      </c>
      <c r="O1915" s="11">
        <v>26</v>
      </c>
      <c r="P1915" s="11" t="b">
        <v>0</v>
      </c>
      <c r="Q1915" s="11" t="s">
        <v>8294</v>
      </c>
      <c r="R1915" s="18">
        <f t="shared" si="148"/>
        <v>1.3270833333333334E-2</v>
      </c>
      <c r="S1915" s="19">
        <f t="shared" si="149"/>
        <v>24.5</v>
      </c>
      <c r="T1915" s="11" t="s">
        <v>8319</v>
      </c>
      <c r="U1915" s="11" t="s">
        <v>8348</v>
      </c>
    </row>
    <row r="1916" spans="1:21" ht="42.75" x14ac:dyDescent="0.45">
      <c r="A1916" s="11">
        <v>1914</v>
      </c>
      <c r="B1916" s="16" t="s">
        <v>1915</v>
      </c>
      <c r="C1916" s="16" t="s">
        <v>6024</v>
      </c>
      <c r="D1916" s="23">
        <v>666</v>
      </c>
      <c r="E1916" s="23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7">
        <f t="shared" si="145"/>
        <v>41943.957638888889</v>
      </c>
      <c r="K1916" s="11">
        <v>1413519073</v>
      </c>
      <c r="L1916" s="17">
        <f t="shared" si="146"/>
        <v>41928.966122685182</v>
      </c>
      <c r="M1916" s="21">
        <f t="shared" si="147"/>
        <v>14.991516203706851</v>
      </c>
      <c r="N1916" s="11" t="b">
        <v>0</v>
      </c>
      <c r="O1916" s="11">
        <v>2</v>
      </c>
      <c r="P1916" s="11" t="b">
        <v>0</v>
      </c>
      <c r="Q1916" s="11" t="s">
        <v>8294</v>
      </c>
      <c r="R1916" s="18">
        <f t="shared" si="148"/>
        <v>9.0090090090090086E-2</v>
      </c>
      <c r="S1916" s="19">
        <f t="shared" si="149"/>
        <v>30</v>
      </c>
      <c r="T1916" s="11" t="s">
        <v>8319</v>
      </c>
      <c r="U1916" s="11" t="s">
        <v>8348</v>
      </c>
    </row>
    <row r="1917" spans="1:21" ht="42.75" x14ac:dyDescent="0.45">
      <c r="A1917" s="11">
        <v>1915</v>
      </c>
      <c r="B1917" s="16" t="s">
        <v>1916</v>
      </c>
      <c r="C1917" s="16" t="s">
        <v>6025</v>
      </c>
      <c r="D1917" s="23">
        <v>500</v>
      </c>
      <c r="E1917" s="23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7">
        <f t="shared" si="145"/>
        <v>41883.840532407405</v>
      </c>
      <c r="K1917" s="11">
        <v>1407892222</v>
      </c>
      <c r="L1917" s="17">
        <f t="shared" si="146"/>
        <v>41863.840532407405</v>
      </c>
      <c r="M1917" s="21">
        <f t="shared" si="147"/>
        <v>20</v>
      </c>
      <c r="N1917" s="11" t="b">
        <v>0</v>
      </c>
      <c r="O1917" s="11">
        <v>4</v>
      </c>
      <c r="P1917" s="11" t="b">
        <v>0</v>
      </c>
      <c r="Q1917" s="11" t="s">
        <v>8294</v>
      </c>
      <c r="R1917" s="18">
        <f t="shared" si="148"/>
        <v>1.6E-2</v>
      </c>
      <c r="S1917" s="19">
        <f t="shared" si="149"/>
        <v>2</v>
      </c>
      <c r="T1917" s="11" t="s">
        <v>8319</v>
      </c>
      <c r="U1917" s="11" t="s">
        <v>8348</v>
      </c>
    </row>
    <row r="1918" spans="1:21" ht="28.5" x14ac:dyDescent="0.45">
      <c r="A1918" s="11">
        <v>1916</v>
      </c>
      <c r="B1918" s="16" t="s">
        <v>1917</v>
      </c>
      <c r="C1918" s="16" t="s">
        <v>6026</v>
      </c>
      <c r="D1918" s="23">
        <v>20000</v>
      </c>
      <c r="E1918" s="23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7">
        <f t="shared" si="145"/>
        <v>42681.550636574073</v>
      </c>
      <c r="K1918" s="11">
        <v>1476378775</v>
      </c>
      <c r="L1918" s="17">
        <f t="shared" si="146"/>
        <v>42656.508969907409</v>
      </c>
      <c r="M1918" s="21">
        <f t="shared" si="147"/>
        <v>25.041666666664241</v>
      </c>
      <c r="N1918" s="11" t="b">
        <v>0</v>
      </c>
      <c r="O1918" s="11">
        <v>6</v>
      </c>
      <c r="P1918" s="11" t="b">
        <v>0</v>
      </c>
      <c r="Q1918" s="11" t="s">
        <v>8294</v>
      </c>
      <c r="R1918" s="18">
        <f t="shared" si="148"/>
        <v>5.1000000000000004E-3</v>
      </c>
      <c r="S1918" s="19">
        <f t="shared" si="149"/>
        <v>17</v>
      </c>
      <c r="T1918" s="11" t="s">
        <v>8319</v>
      </c>
      <c r="U1918" s="11" t="s">
        <v>8348</v>
      </c>
    </row>
    <row r="1919" spans="1:21" ht="28.5" x14ac:dyDescent="0.45">
      <c r="A1919" s="11">
        <v>1917</v>
      </c>
      <c r="B1919" s="16" t="s">
        <v>1918</v>
      </c>
      <c r="C1919" s="16" t="s">
        <v>6027</v>
      </c>
      <c r="D1919" s="23">
        <v>390000</v>
      </c>
      <c r="E1919" s="23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7">
        <f t="shared" si="145"/>
        <v>42776.06172453703</v>
      </c>
      <c r="K1919" s="11">
        <v>1484116133</v>
      </c>
      <c r="L1919" s="17">
        <f t="shared" si="146"/>
        <v>42746.06172453703</v>
      </c>
      <c r="M1919" s="21">
        <f t="shared" si="147"/>
        <v>30</v>
      </c>
      <c r="N1919" s="11" t="b">
        <v>0</v>
      </c>
      <c r="O1919" s="11">
        <v>70</v>
      </c>
      <c r="P1919" s="11" t="b">
        <v>0</v>
      </c>
      <c r="Q1919" s="11" t="s">
        <v>8294</v>
      </c>
      <c r="R1919" s="18">
        <f t="shared" si="148"/>
        <v>0.52570512820512816</v>
      </c>
      <c r="S1919" s="19">
        <f t="shared" si="149"/>
        <v>2928.9285714285716</v>
      </c>
      <c r="T1919" s="11" t="s">
        <v>8319</v>
      </c>
      <c r="U1919" s="11" t="s">
        <v>8348</v>
      </c>
    </row>
    <row r="1920" spans="1:21" ht="42.75" x14ac:dyDescent="0.45">
      <c r="A1920" s="11">
        <v>1918</v>
      </c>
      <c r="B1920" s="16" t="s">
        <v>1919</v>
      </c>
      <c r="C1920" s="16" t="s">
        <v>6028</v>
      </c>
      <c r="D1920" s="23">
        <v>25000</v>
      </c>
      <c r="E1920" s="23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7">
        <f t="shared" si="145"/>
        <v>41863.581608796296</v>
      </c>
      <c r="K1920" s="11">
        <v>1404845851</v>
      </c>
      <c r="L1920" s="17">
        <f t="shared" si="146"/>
        <v>41828.581608796296</v>
      </c>
      <c r="M1920" s="21">
        <f t="shared" si="147"/>
        <v>35</v>
      </c>
      <c r="N1920" s="11" t="b">
        <v>0</v>
      </c>
      <c r="O1920" s="11">
        <v>9</v>
      </c>
      <c r="P1920" s="11" t="b">
        <v>0</v>
      </c>
      <c r="Q1920" s="11" t="s">
        <v>8294</v>
      </c>
      <c r="R1920" s="18">
        <f t="shared" si="148"/>
        <v>1.04E-2</v>
      </c>
      <c r="S1920" s="19">
        <f t="shared" si="149"/>
        <v>28.888888888888889</v>
      </c>
      <c r="T1920" s="11" t="s">
        <v>8319</v>
      </c>
      <c r="U1920" s="11" t="s">
        <v>8348</v>
      </c>
    </row>
    <row r="1921" spans="1:21" ht="42.75" x14ac:dyDescent="0.45">
      <c r="A1921" s="11">
        <v>1919</v>
      </c>
      <c r="B1921" s="16" t="s">
        <v>1920</v>
      </c>
      <c r="C1921" s="16" t="s">
        <v>6029</v>
      </c>
      <c r="D1921" s="23">
        <v>500</v>
      </c>
      <c r="E1921" s="23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7">
        <f t="shared" si="145"/>
        <v>42143.667233796295</v>
      </c>
      <c r="K1921" s="11">
        <v>1429477249</v>
      </c>
      <c r="L1921" s="17">
        <f t="shared" si="146"/>
        <v>42113.667233796295</v>
      </c>
      <c r="M1921" s="21">
        <f t="shared" si="147"/>
        <v>30</v>
      </c>
      <c r="N1921" s="11" t="b">
        <v>0</v>
      </c>
      <c r="O1921" s="11">
        <v>8</v>
      </c>
      <c r="P1921" s="11" t="b">
        <v>0</v>
      </c>
      <c r="Q1921" s="11" t="s">
        <v>8294</v>
      </c>
      <c r="R1921" s="18">
        <f t="shared" si="148"/>
        <v>0.47399999999999998</v>
      </c>
      <c r="S1921" s="19">
        <f t="shared" si="149"/>
        <v>29.625</v>
      </c>
      <c r="T1921" s="11" t="s">
        <v>8319</v>
      </c>
      <c r="U1921" s="11" t="s">
        <v>8348</v>
      </c>
    </row>
    <row r="1922" spans="1:21" ht="42.75" x14ac:dyDescent="0.45">
      <c r="A1922" s="11">
        <v>1920</v>
      </c>
      <c r="B1922" s="16" t="s">
        <v>1921</v>
      </c>
      <c r="C1922" s="16" t="s">
        <v>6030</v>
      </c>
      <c r="D1922" s="23">
        <v>10000</v>
      </c>
      <c r="E1922" s="23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7">
        <f t="shared" si="145"/>
        <v>42298.749999999993</v>
      </c>
      <c r="K1922" s="11">
        <v>1443042061</v>
      </c>
      <c r="L1922" s="17">
        <f t="shared" si="146"/>
        <v>42270.66737268518</v>
      </c>
      <c r="M1922" s="21">
        <f t="shared" si="147"/>
        <v>28.082627314812271</v>
      </c>
      <c r="N1922" s="11" t="b">
        <v>0</v>
      </c>
      <c r="O1922" s="11">
        <v>105</v>
      </c>
      <c r="P1922" s="11" t="b">
        <v>0</v>
      </c>
      <c r="Q1922" s="11" t="s">
        <v>8294</v>
      </c>
      <c r="R1922" s="18">
        <f t="shared" si="148"/>
        <v>0.43030000000000002</v>
      </c>
      <c r="S1922" s="19">
        <f t="shared" si="149"/>
        <v>40.980952380952381</v>
      </c>
      <c r="T1922" s="11" t="s">
        <v>8319</v>
      </c>
      <c r="U1922" s="11" t="s">
        <v>8348</v>
      </c>
    </row>
    <row r="1923" spans="1:21" ht="28.5" x14ac:dyDescent="0.45">
      <c r="A1923" s="11">
        <v>1921</v>
      </c>
      <c r="B1923" s="16" t="s">
        <v>1922</v>
      </c>
      <c r="C1923" s="16" t="s">
        <v>6031</v>
      </c>
      <c r="D1923" s="23">
        <v>1500</v>
      </c>
      <c r="E1923" s="23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7">
        <f t="shared" ref="J1923:J1986" si="150">(((I1923/86400)+25569+(-5/24)))</f>
        <v>41104.013229166667</v>
      </c>
      <c r="K1923" s="11">
        <v>1339651143</v>
      </c>
      <c r="L1923" s="17">
        <f t="shared" ref="L1923:L1986" si="151">(((K1923/86400)+25569+(-5/24)))</f>
        <v>41074.013229166667</v>
      </c>
      <c r="M1923" s="21">
        <f t="shared" ref="M1923:M1986" si="152">J1923-L1923</f>
        <v>30</v>
      </c>
      <c r="N1923" s="11" t="b">
        <v>0</v>
      </c>
      <c r="O1923" s="11">
        <v>38</v>
      </c>
      <c r="P1923" s="11" t="b">
        <v>1</v>
      </c>
      <c r="Q1923" s="11" t="s">
        <v>8279</v>
      </c>
      <c r="R1923" s="18">
        <f t="shared" ref="R1923:R1986" si="153">E1923/D1923</f>
        <v>1.3680000000000001</v>
      </c>
      <c r="S1923" s="19">
        <f t="shared" ref="S1923:S1986" si="154">E1923/O1923</f>
        <v>54</v>
      </c>
      <c r="T1923" s="11" t="s">
        <v>8325</v>
      </c>
      <c r="U1923" s="11" t="s">
        <v>8329</v>
      </c>
    </row>
    <row r="1924" spans="1:21" ht="42.75" x14ac:dyDescent="0.45">
      <c r="A1924" s="11">
        <v>1922</v>
      </c>
      <c r="B1924" s="16" t="s">
        <v>1923</v>
      </c>
      <c r="C1924" s="16" t="s">
        <v>6032</v>
      </c>
      <c r="D1924" s="23">
        <v>2000</v>
      </c>
      <c r="E1924" s="23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7">
        <f t="shared" si="150"/>
        <v>41620.047534722216</v>
      </c>
      <c r="K1924" s="11">
        <v>1384236507</v>
      </c>
      <c r="L1924" s="17">
        <f t="shared" si="151"/>
        <v>41590.047534722216</v>
      </c>
      <c r="M1924" s="21">
        <f t="shared" si="152"/>
        <v>30</v>
      </c>
      <c r="N1924" s="11" t="b">
        <v>0</v>
      </c>
      <c r="O1924" s="11">
        <v>64</v>
      </c>
      <c r="P1924" s="11" t="b">
        <v>1</v>
      </c>
      <c r="Q1924" s="11" t="s">
        <v>8279</v>
      </c>
      <c r="R1924" s="18">
        <f t="shared" si="153"/>
        <v>1.1555</v>
      </c>
      <c r="S1924" s="19">
        <f t="shared" si="154"/>
        <v>36.109375</v>
      </c>
      <c r="T1924" s="11" t="s">
        <v>8325</v>
      </c>
      <c r="U1924" s="11" t="s">
        <v>8329</v>
      </c>
    </row>
    <row r="1925" spans="1:21" ht="42.75" x14ac:dyDescent="0.45">
      <c r="A1925" s="11">
        <v>1923</v>
      </c>
      <c r="B1925" s="16" t="s">
        <v>1924</v>
      </c>
      <c r="C1925" s="16" t="s">
        <v>6033</v>
      </c>
      <c r="D1925" s="23">
        <v>125</v>
      </c>
      <c r="E1925" s="23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7">
        <f t="shared" si="150"/>
        <v>40812.999305555553</v>
      </c>
      <c r="K1925" s="11">
        <v>1313612532</v>
      </c>
      <c r="L1925" s="17">
        <f t="shared" si="151"/>
        <v>40772.640416666662</v>
      </c>
      <c r="M1925" s="21">
        <f t="shared" si="152"/>
        <v>40.35888888889167</v>
      </c>
      <c r="N1925" s="11" t="b">
        <v>0</v>
      </c>
      <c r="O1925" s="11">
        <v>13</v>
      </c>
      <c r="P1925" s="11" t="b">
        <v>1</v>
      </c>
      <c r="Q1925" s="11" t="s">
        <v>8279</v>
      </c>
      <c r="R1925" s="18">
        <f t="shared" si="153"/>
        <v>2.4079999999999999</v>
      </c>
      <c r="S1925" s="19">
        <f t="shared" si="154"/>
        <v>23.153846153846153</v>
      </c>
      <c r="T1925" s="11" t="s">
        <v>8325</v>
      </c>
      <c r="U1925" s="11" t="s">
        <v>8329</v>
      </c>
    </row>
    <row r="1926" spans="1:21" ht="57" x14ac:dyDescent="0.45">
      <c r="A1926" s="11">
        <v>1924</v>
      </c>
      <c r="B1926" s="16" t="s">
        <v>1925</v>
      </c>
      <c r="C1926" s="16" t="s">
        <v>6034</v>
      </c>
      <c r="D1926" s="23">
        <v>3000</v>
      </c>
      <c r="E1926" s="23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7">
        <f t="shared" si="150"/>
        <v>41654.606249999997</v>
      </c>
      <c r="K1926" s="11">
        <v>1387390555</v>
      </c>
      <c r="L1926" s="17">
        <f t="shared" si="151"/>
        <v>41626.552719907406</v>
      </c>
      <c r="M1926" s="21">
        <f t="shared" si="152"/>
        <v>28.053530092591245</v>
      </c>
      <c r="N1926" s="11" t="b">
        <v>0</v>
      </c>
      <c r="O1926" s="11">
        <v>33</v>
      </c>
      <c r="P1926" s="11" t="b">
        <v>1</v>
      </c>
      <c r="Q1926" s="11" t="s">
        <v>8279</v>
      </c>
      <c r="R1926" s="18">
        <f t="shared" si="153"/>
        <v>1.1439999999999999</v>
      </c>
      <c r="S1926" s="19">
        <f t="shared" si="154"/>
        <v>104</v>
      </c>
      <c r="T1926" s="11" t="s">
        <v>8325</v>
      </c>
      <c r="U1926" s="11" t="s">
        <v>8329</v>
      </c>
    </row>
    <row r="1927" spans="1:21" ht="28.5" x14ac:dyDescent="0.45">
      <c r="A1927" s="11">
        <v>1925</v>
      </c>
      <c r="B1927" s="16" t="s">
        <v>1926</v>
      </c>
      <c r="C1927" s="16" t="s">
        <v>6035</v>
      </c>
      <c r="D1927" s="23">
        <v>1500</v>
      </c>
      <c r="E1927" s="23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7">
        <f t="shared" si="150"/>
        <v>41557.791666666664</v>
      </c>
      <c r="K1927" s="11">
        <v>1379540288</v>
      </c>
      <c r="L1927" s="17">
        <f t="shared" si="151"/>
        <v>41535.693148148144</v>
      </c>
      <c r="M1927" s="21">
        <f t="shared" si="152"/>
        <v>22.098518518519995</v>
      </c>
      <c r="N1927" s="11" t="b">
        <v>0</v>
      </c>
      <c r="O1927" s="11">
        <v>52</v>
      </c>
      <c r="P1927" s="11" t="b">
        <v>1</v>
      </c>
      <c r="Q1927" s="11" t="s">
        <v>8279</v>
      </c>
      <c r="R1927" s="18">
        <f t="shared" si="153"/>
        <v>1.1033333333333333</v>
      </c>
      <c r="S1927" s="19">
        <f t="shared" si="154"/>
        <v>31.826923076923077</v>
      </c>
      <c r="T1927" s="11" t="s">
        <v>8325</v>
      </c>
      <c r="U1927" s="11" t="s">
        <v>8329</v>
      </c>
    </row>
    <row r="1928" spans="1:21" ht="57" x14ac:dyDescent="0.45">
      <c r="A1928" s="11">
        <v>1926</v>
      </c>
      <c r="B1928" s="16" t="s">
        <v>1927</v>
      </c>
      <c r="C1928" s="16" t="s">
        <v>6036</v>
      </c>
      <c r="D1928" s="23">
        <v>1500</v>
      </c>
      <c r="E1928" s="23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7">
        <f t="shared" si="150"/>
        <v>40483.80972222222</v>
      </c>
      <c r="K1928" s="11">
        <v>1286319256</v>
      </c>
      <c r="L1928" s="17">
        <f t="shared" si="151"/>
        <v>40456.746018518512</v>
      </c>
      <c r="M1928" s="21">
        <f t="shared" si="152"/>
        <v>27.063703703708597</v>
      </c>
      <c r="N1928" s="11" t="b">
        <v>0</v>
      </c>
      <c r="O1928" s="11">
        <v>107</v>
      </c>
      <c r="P1928" s="11" t="b">
        <v>1</v>
      </c>
      <c r="Q1928" s="11" t="s">
        <v>8279</v>
      </c>
      <c r="R1928" s="18">
        <f t="shared" si="153"/>
        <v>1.9537933333333333</v>
      </c>
      <c r="S1928" s="19">
        <f t="shared" si="154"/>
        <v>27.3896261682243</v>
      </c>
      <c r="T1928" s="11" t="s">
        <v>8325</v>
      </c>
      <c r="U1928" s="11" t="s">
        <v>8329</v>
      </c>
    </row>
    <row r="1929" spans="1:21" x14ac:dyDescent="0.45">
      <c r="A1929" s="11">
        <v>1927</v>
      </c>
      <c r="B1929" s="16" t="s">
        <v>1928</v>
      </c>
      <c r="C1929" s="16" t="s">
        <v>6037</v>
      </c>
      <c r="D1929" s="23">
        <v>600</v>
      </c>
      <c r="E1929" s="23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7">
        <f t="shared" si="150"/>
        <v>40975.999305555553</v>
      </c>
      <c r="K1929" s="11">
        <v>1329856839</v>
      </c>
      <c r="L1929" s="17">
        <f t="shared" si="151"/>
        <v>40960.653229166666</v>
      </c>
      <c r="M1929" s="21">
        <f t="shared" si="152"/>
        <v>15.346076388887013</v>
      </c>
      <c r="N1929" s="11" t="b">
        <v>0</v>
      </c>
      <c r="O1929" s="11">
        <v>11</v>
      </c>
      <c r="P1929" s="11" t="b">
        <v>1</v>
      </c>
      <c r="Q1929" s="11" t="s">
        <v>8279</v>
      </c>
      <c r="R1929" s="18">
        <f t="shared" si="153"/>
        <v>1.0333333333333334</v>
      </c>
      <c r="S1929" s="19">
        <f t="shared" si="154"/>
        <v>56.363636363636367</v>
      </c>
      <c r="T1929" s="11" t="s">
        <v>8325</v>
      </c>
      <c r="U1929" s="11" t="s">
        <v>8329</v>
      </c>
    </row>
    <row r="1930" spans="1:21" ht="28.5" x14ac:dyDescent="0.45">
      <c r="A1930" s="11">
        <v>1928</v>
      </c>
      <c r="B1930" s="16" t="s">
        <v>1929</v>
      </c>
      <c r="C1930" s="16" t="s">
        <v>6038</v>
      </c>
      <c r="D1930" s="23">
        <v>2550</v>
      </c>
      <c r="E1930" s="23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7">
        <f t="shared" si="150"/>
        <v>41401.439745370364</v>
      </c>
      <c r="K1930" s="11">
        <v>1365348794</v>
      </c>
      <c r="L1930" s="17">
        <f t="shared" si="151"/>
        <v>41371.439745370364</v>
      </c>
      <c r="M1930" s="21">
        <f t="shared" si="152"/>
        <v>30</v>
      </c>
      <c r="N1930" s="11" t="b">
        <v>0</v>
      </c>
      <c r="O1930" s="11">
        <v>34</v>
      </c>
      <c r="P1930" s="11" t="b">
        <v>1</v>
      </c>
      <c r="Q1930" s="11" t="s">
        <v>8279</v>
      </c>
      <c r="R1930" s="18">
        <f t="shared" si="153"/>
        <v>1.031372549019608</v>
      </c>
      <c r="S1930" s="19">
        <f t="shared" si="154"/>
        <v>77.352941176470594</v>
      </c>
      <c r="T1930" s="11" t="s">
        <v>8325</v>
      </c>
      <c r="U1930" s="11" t="s">
        <v>8329</v>
      </c>
    </row>
    <row r="1931" spans="1:21" ht="42.75" x14ac:dyDescent="0.45">
      <c r="A1931" s="11">
        <v>1929</v>
      </c>
      <c r="B1931" s="16" t="s">
        <v>1930</v>
      </c>
      <c r="C1931" s="16" t="s">
        <v>6039</v>
      </c>
      <c r="D1931" s="23">
        <v>3200</v>
      </c>
      <c r="E1931" s="23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7">
        <f t="shared" si="150"/>
        <v>40728.813263888886</v>
      </c>
      <c r="K1931" s="11">
        <v>1306197066</v>
      </c>
      <c r="L1931" s="17">
        <f t="shared" si="151"/>
        <v>40686.813263888886</v>
      </c>
      <c r="M1931" s="21">
        <f t="shared" si="152"/>
        <v>42</v>
      </c>
      <c r="N1931" s="11" t="b">
        <v>0</v>
      </c>
      <c r="O1931" s="11">
        <v>75</v>
      </c>
      <c r="P1931" s="11" t="b">
        <v>1</v>
      </c>
      <c r="Q1931" s="11" t="s">
        <v>8279</v>
      </c>
      <c r="R1931" s="18">
        <f t="shared" si="153"/>
        <v>1.003125</v>
      </c>
      <c r="S1931" s="19">
        <f t="shared" si="154"/>
        <v>42.8</v>
      </c>
      <c r="T1931" s="11" t="s">
        <v>8325</v>
      </c>
      <c r="U1931" s="11" t="s">
        <v>8329</v>
      </c>
    </row>
    <row r="1932" spans="1:21" ht="28.5" x14ac:dyDescent="0.45">
      <c r="A1932" s="11">
        <v>1930</v>
      </c>
      <c r="B1932" s="16" t="s">
        <v>1931</v>
      </c>
      <c r="C1932" s="16" t="s">
        <v>6040</v>
      </c>
      <c r="D1932" s="23">
        <v>1000</v>
      </c>
      <c r="E1932" s="23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7">
        <f t="shared" si="150"/>
        <v>41462.350486111107</v>
      </c>
      <c r="K1932" s="11">
        <v>1368019482</v>
      </c>
      <c r="L1932" s="17">
        <f t="shared" si="151"/>
        <v>41402.350486111107</v>
      </c>
      <c r="M1932" s="21">
        <f t="shared" si="152"/>
        <v>60</v>
      </c>
      <c r="N1932" s="11" t="b">
        <v>0</v>
      </c>
      <c r="O1932" s="11">
        <v>26</v>
      </c>
      <c r="P1932" s="11" t="b">
        <v>1</v>
      </c>
      <c r="Q1932" s="11" t="s">
        <v>8279</v>
      </c>
      <c r="R1932" s="18">
        <f t="shared" si="153"/>
        <v>1.27</v>
      </c>
      <c r="S1932" s="19">
        <f t="shared" si="154"/>
        <v>48.846153846153847</v>
      </c>
      <c r="T1932" s="11" t="s">
        <v>8325</v>
      </c>
      <c r="U1932" s="11" t="s">
        <v>8329</v>
      </c>
    </row>
    <row r="1933" spans="1:21" ht="42.75" x14ac:dyDescent="0.45">
      <c r="A1933" s="11">
        <v>1931</v>
      </c>
      <c r="B1933" s="16" t="s">
        <v>1932</v>
      </c>
      <c r="C1933" s="16" t="s">
        <v>6041</v>
      </c>
      <c r="D1933" s="23">
        <v>2000</v>
      </c>
      <c r="E1933" s="23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7">
        <f t="shared" si="150"/>
        <v>41050.9375</v>
      </c>
      <c r="K1933" s="11">
        <v>1336512309</v>
      </c>
      <c r="L1933" s="17">
        <f t="shared" si="151"/>
        <v>41037.684131944443</v>
      </c>
      <c r="M1933" s="21">
        <f t="shared" si="152"/>
        <v>13.253368055557075</v>
      </c>
      <c r="N1933" s="11" t="b">
        <v>0</v>
      </c>
      <c r="O1933" s="11">
        <v>50</v>
      </c>
      <c r="P1933" s="11" t="b">
        <v>1</v>
      </c>
      <c r="Q1933" s="11" t="s">
        <v>8279</v>
      </c>
      <c r="R1933" s="18">
        <f t="shared" si="153"/>
        <v>1.20601</v>
      </c>
      <c r="S1933" s="19">
        <f t="shared" si="154"/>
        <v>48.240400000000001</v>
      </c>
      <c r="T1933" s="11" t="s">
        <v>8325</v>
      </c>
      <c r="U1933" s="11" t="s">
        <v>8329</v>
      </c>
    </row>
    <row r="1934" spans="1:21" ht="42.75" x14ac:dyDescent="0.45">
      <c r="A1934" s="11">
        <v>1932</v>
      </c>
      <c r="B1934" s="16" t="s">
        <v>1933</v>
      </c>
      <c r="C1934" s="16" t="s">
        <v>6042</v>
      </c>
      <c r="D1934" s="23">
        <v>5250</v>
      </c>
      <c r="E1934" s="23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7">
        <f t="shared" si="150"/>
        <v>40932.601539351854</v>
      </c>
      <c r="K1934" s="11">
        <v>1325618773</v>
      </c>
      <c r="L1934" s="17">
        <f t="shared" si="151"/>
        <v>40911.601539351854</v>
      </c>
      <c r="M1934" s="21">
        <f t="shared" si="152"/>
        <v>21</v>
      </c>
      <c r="N1934" s="11" t="b">
        <v>0</v>
      </c>
      <c r="O1934" s="11">
        <v>80</v>
      </c>
      <c r="P1934" s="11" t="b">
        <v>1</v>
      </c>
      <c r="Q1934" s="11" t="s">
        <v>8279</v>
      </c>
      <c r="R1934" s="18">
        <f t="shared" si="153"/>
        <v>1.0699047619047619</v>
      </c>
      <c r="S1934" s="19">
        <f t="shared" si="154"/>
        <v>70.212500000000006</v>
      </c>
      <c r="T1934" s="11" t="s">
        <v>8325</v>
      </c>
      <c r="U1934" s="11" t="s">
        <v>8329</v>
      </c>
    </row>
    <row r="1935" spans="1:21" ht="42.75" x14ac:dyDescent="0.45">
      <c r="A1935" s="11">
        <v>1933</v>
      </c>
      <c r="B1935" s="16" t="s">
        <v>1934</v>
      </c>
      <c r="C1935" s="16" t="s">
        <v>6043</v>
      </c>
      <c r="D1935" s="23">
        <v>6000</v>
      </c>
      <c r="E1935" s="23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7">
        <f t="shared" si="150"/>
        <v>41908.922534722216</v>
      </c>
      <c r="K1935" s="11">
        <v>1409195307</v>
      </c>
      <c r="L1935" s="17">
        <f t="shared" si="151"/>
        <v>41878.922534722216</v>
      </c>
      <c r="M1935" s="21">
        <f t="shared" si="152"/>
        <v>30</v>
      </c>
      <c r="N1935" s="11" t="b">
        <v>0</v>
      </c>
      <c r="O1935" s="11">
        <v>110</v>
      </c>
      <c r="P1935" s="11" t="b">
        <v>1</v>
      </c>
      <c r="Q1935" s="11" t="s">
        <v>8279</v>
      </c>
      <c r="R1935" s="18">
        <f t="shared" si="153"/>
        <v>1.7243333333333333</v>
      </c>
      <c r="S1935" s="19">
        <f t="shared" si="154"/>
        <v>94.054545454545448</v>
      </c>
      <c r="T1935" s="11" t="s">
        <v>8325</v>
      </c>
      <c r="U1935" s="11" t="s">
        <v>8329</v>
      </c>
    </row>
    <row r="1936" spans="1:21" ht="42.75" x14ac:dyDescent="0.45">
      <c r="A1936" s="11">
        <v>1934</v>
      </c>
      <c r="B1936" s="16" t="s">
        <v>1935</v>
      </c>
      <c r="C1936" s="16" t="s">
        <v>6044</v>
      </c>
      <c r="D1936" s="23">
        <v>5000</v>
      </c>
      <c r="E1936" s="23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7">
        <f t="shared" si="150"/>
        <v>40902</v>
      </c>
      <c r="K1936" s="11">
        <v>1321649321</v>
      </c>
      <c r="L1936" s="17">
        <f t="shared" si="151"/>
        <v>40865.658807870372</v>
      </c>
      <c r="M1936" s="21">
        <f t="shared" si="152"/>
        <v>36.341192129628325</v>
      </c>
      <c r="N1936" s="11" t="b">
        <v>0</v>
      </c>
      <c r="O1936" s="11">
        <v>77</v>
      </c>
      <c r="P1936" s="11" t="b">
        <v>1</v>
      </c>
      <c r="Q1936" s="11" t="s">
        <v>8279</v>
      </c>
      <c r="R1936" s="18">
        <f t="shared" si="153"/>
        <v>1.2362</v>
      </c>
      <c r="S1936" s="19">
        <f t="shared" si="154"/>
        <v>80.272727272727266</v>
      </c>
      <c r="T1936" s="11" t="s">
        <v>8325</v>
      </c>
      <c r="U1936" s="11" t="s">
        <v>8329</v>
      </c>
    </row>
    <row r="1937" spans="1:21" ht="42.75" x14ac:dyDescent="0.45">
      <c r="A1937" s="11">
        <v>1935</v>
      </c>
      <c r="B1937" s="16" t="s">
        <v>1936</v>
      </c>
      <c r="C1937" s="16" t="s">
        <v>6045</v>
      </c>
      <c r="D1937" s="23">
        <v>2500</v>
      </c>
      <c r="E1937" s="23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7">
        <f t="shared" si="150"/>
        <v>41810.999305555553</v>
      </c>
      <c r="K1937" s="11">
        <v>1400106171</v>
      </c>
      <c r="L1937" s="17">
        <f t="shared" si="151"/>
        <v>41773.724201388883</v>
      </c>
      <c r="M1937" s="21">
        <f t="shared" si="152"/>
        <v>37.275104166670644</v>
      </c>
      <c r="N1937" s="11" t="b">
        <v>0</v>
      </c>
      <c r="O1937" s="11">
        <v>50</v>
      </c>
      <c r="P1937" s="11" t="b">
        <v>1</v>
      </c>
      <c r="Q1937" s="11" t="s">
        <v>8279</v>
      </c>
      <c r="R1937" s="18">
        <f t="shared" si="153"/>
        <v>1.0840000000000001</v>
      </c>
      <c r="S1937" s="19">
        <f t="shared" si="154"/>
        <v>54.2</v>
      </c>
      <c r="T1937" s="11" t="s">
        <v>8325</v>
      </c>
      <c r="U1937" s="11" t="s">
        <v>8329</v>
      </c>
    </row>
    <row r="1938" spans="1:21" ht="42.75" x14ac:dyDescent="0.45">
      <c r="A1938" s="11">
        <v>1936</v>
      </c>
      <c r="B1938" s="16" t="s">
        <v>1937</v>
      </c>
      <c r="C1938" s="16" t="s">
        <v>6046</v>
      </c>
      <c r="D1938" s="23">
        <v>7500</v>
      </c>
      <c r="E1938" s="23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7">
        <f t="shared" si="150"/>
        <v>40883.040972222218</v>
      </c>
      <c r="K1938" s="11">
        <v>1320528070</v>
      </c>
      <c r="L1938" s="17">
        <f t="shared" si="151"/>
        <v>40852.68136574074</v>
      </c>
      <c r="M1938" s="21">
        <f t="shared" si="152"/>
        <v>30.359606481477385</v>
      </c>
      <c r="N1938" s="11" t="b">
        <v>0</v>
      </c>
      <c r="O1938" s="11">
        <v>145</v>
      </c>
      <c r="P1938" s="11" t="b">
        <v>1</v>
      </c>
      <c r="Q1938" s="11" t="s">
        <v>8279</v>
      </c>
      <c r="R1938" s="18">
        <f t="shared" si="153"/>
        <v>1.1652013333333333</v>
      </c>
      <c r="S1938" s="19">
        <f t="shared" si="154"/>
        <v>60.26903448275862</v>
      </c>
      <c r="T1938" s="11" t="s">
        <v>8325</v>
      </c>
      <c r="U1938" s="11" t="s">
        <v>8329</v>
      </c>
    </row>
    <row r="1939" spans="1:21" ht="42.75" x14ac:dyDescent="0.45">
      <c r="A1939" s="11">
        <v>1937</v>
      </c>
      <c r="B1939" s="16" t="s">
        <v>1938</v>
      </c>
      <c r="C1939" s="16" t="s">
        <v>6047</v>
      </c>
      <c r="D1939" s="23">
        <v>600</v>
      </c>
      <c r="E1939" s="23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7">
        <f t="shared" si="150"/>
        <v>41074.957638888889</v>
      </c>
      <c r="K1939" s="11">
        <v>1338346281</v>
      </c>
      <c r="L1939" s="17">
        <f t="shared" si="151"/>
        <v>41058.91065972222</v>
      </c>
      <c r="M1939" s="21">
        <f t="shared" si="152"/>
        <v>16.046979166669189</v>
      </c>
      <c r="N1939" s="11" t="b">
        <v>0</v>
      </c>
      <c r="O1939" s="11">
        <v>29</v>
      </c>
      <c r="P1939" s="11" t="b">
        <v>1</v>
      </c>
      <c r="Q1939" s="11" t="s">
        <v>8279</v>
      </c>
      <c r="R1939" s="18">
        <f t="shared" si="153"/>
        <v>1.8724499999999999</v>
      </c>
      <c r="S1939" s="19">
        <f t="shared" si="154"/>
        <v>38.740344827586206</v>
      </c>
      <c r="T1939" s="11" t="s">
        <v>8325</v>
      </c>
      <c r="U1939" s="11" t="s">
        <v>8329</v>
      </c>
    </row>
    <row r="1940" spans="1:21" ht="42.75" x14ac:dyDescent="0.45">
      <c r="A1940" s="11">
        <v>1938</v>
      </c>
      <c r="B1940" s="16" t="s">
        <v>1939</v>
      </c>
      <c r="C1940" s="16" t="s">
        <v>6048</v>
      </c>
      <c r="D1940" s="23">
        <v>15000</v>
      </c>
      <c r="E1940" s="23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7">
        <f t="shared" si="150"/>
        <v>41457</v>
      </c>
      <c r="K1940" s="11">
        <v>1370067231</v>
      </c>
      <c r="L1940" s="17">
        <f t="shared" si="151"/>
        <v>41426.05128472222</v>
      </c>
      <c r="M1940" s="21">
        <f t="shared" si="152"/>
        <v>30.948715277780138</v>
      </c>
      <c r="N1940" s="11" t="b">
        <v>0</v>
      </c>
      <c r="O1940" s="11">
        <v>114</v>
      </c>
      <c r="P1940" s="11" t="b">
        <v>1</v>
      </c>
      <c r="Q1940" s="11" t="s">
        <v>8279</v>
      </c>
      <c r="R1940" s="18">
        <f t="shared" si="153"/>
        <v>1.1593333333333333</v>
      </c>
      <c r="S1940" s="19">
        <f t="shared" si="154"/>
        <v>152.54385964912279</v>
      </c>
      <c r="T1940" s="11" t="s">
        <v>8325</v>
      </c>
      <c r="U1940" s="11" t="s">
        <v>8329</v>
      </c>
    </row>
    <row r="1941" spans="1:21" ht="42.75" x14ac:dyDescent="0.45">
      <c r="A1941" s="11">
        <v>1939</v>
      </c>
      <c r="B1941" s="16" t="s">
        <v>1940</v>
      </c>
      <c r="C1941" s="16" t="s">
        <v>6049</v>
      </c>
      <c r="D1941" s="23">
        <v>10000</v>
      </c>
      <c r="E1941" s="23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7">
        <f t="shared" si="150"/>
        <v>41343.735046296293</v>
      </c>
      <c r="K1941" s="11">
        <v>1360366708</v>
      </c>
      <c r="L1941" s="17">
        <f t="shared" si="151"/>
        <v>41313.776712962957</v>
      </c>
      <c r="M1941" s="21">
        <f t="shared" si="152"/>
        <v>29.958333333335759</v>
      </c>
      <c r="N1941" s="11" t="b">
        <v>0</v>
      </c>
      <c r="O1941" s="11">
        <v>96</v>
      </c>
      <c r="P1941" s="11" t="b">
        <v>1</v>
      </c>
      <c r="Q1941" s="11" t="s">
        <v>8279</v>
      </c>
      <c r="R1941" s="18">
        <f t="shared" si="153"/>
        <v>1.107</v>
      </c>
      <c r="S1941" s="19">
        <f t="shared" si="154"/>
        <v>115.3125</v>
      </c>
      <c r="T1941" s="11" t="s">
        <v>8325</v>
      </c>
      <c r="U1941" s="11" t="s">
        <v>8329</v>
      </c>
    </row>
    <row r="1942" spans="1:21" ht="42.75" x14ac:dyDescent="0.45">
      <c r="A1942" s="11">
        <v>1940</v>
      </c>
      <c r="B1942" s="16" t="s">
        <v>1941</v>
      </c>
      <c r="C1942" s="16" t="s">
        <v>6050</v>
      </c>
      <c r="D1942" s="23">
        <v>650</v>
      </c>
      <c r="E1942" s="23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7">
        <f t="shared" si="150"/>
        <v>40708.957638888889</v>
      </c>
      <c r="K1942" s="11">
        <v>1304770233</v>
      </c>
      <c r="L1942" s="17">
        <f t="shared" si="151"/>
        <v>40670.298993055556</v>
      </c>
      <c r="M1942" s="21">
        <f t="shared" si="152"/>
        <v>38.658645833333139</v>
      </c>
      <c r="N1942" s="11" t="b">
        <v>0</v>
      </c>
      <c r="O1942" s="11">
        <v>31</v>
      </c>
      <c r="P1942" s="11" t="b">
        <v>1</v>
      </c>
      <c r="Q1942" s="11" t="s">
        <v>8279</v>
      </c>
      <c r="R1942" s="18">
        <f t="shared" si="153"/>
        <v>1.7092307692307693</v>
      </c>
      <c r="S1942" s="19">
        <f t="shared" si="154"/>
        <v>35.838709677419352</v>
      </c>
      <c r="T1942" s="11" t="s">
        <v>8325</v>
      </c>
      <c r="U1942" s="11" t="s">
        <v>8329</v>
      </c>
    </row>
    <row r="1943" spans="1:21" ht="42.75" x14ac:dyDescent="0.45">
      <c r="A1943" s="11">
        <v>1941</v>
      </c>
      <c r="B1943" s="16" t="s">
        <v>1942</v>
      </c>
      <c r="C1943" s="16" t="s">
        <v>6051</v>
      </c>
      <c r="D1943" s="23">
        <v>250000</v>
      </c>
      <c r="E1943" s="23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7">
        <f t="shared" si="150"/>
        <v>41774.08253472222</v>
      </c>
      <c r="K1943" s="11">
        <v>1397545131</v>
      </c>
      <c r="L1943" s="17">
        <f t="shared" si="151"/>
        <v>41744.08253472222</v>
      </c>
      <c r="M1943" s="21">
        <f t="shared" si="152"/>
        <v>30</v>
      </c>
      <c r="N1943" s="11" t="b">
        <v>1</v>
      </c>
      <c r="O1943" s="11">
        <v>4883</v>
      </c>
      <c r="P1943" s="11" t="b">
        <v>1</v>
      </c>
      <c r="Q1943" s="11" t="s">
        <v>8295</v>
      </c>
      <c r="R1943" s="18">
        <f t="shared" si="153"/>
        <v>1.2611835600000001</v>
      </c>
      <c r="S1943" s="19">
        <f t="shared" si="154"/>
        <v>64.570118779438872</v>
      </c>
      <c r="T1943" s="11" t="s">
        <v>8319</v>
      </c>
      <c r="U1943" s="11" t="s">
        <v>8349</v>
      </c>
    </row>
    <row r="1944" spans="1:21" ht="42.75" x14ac:dyDescent="0.45">
      <c r="A1944" s="11">
        <v>1942</v>
      </c>
      <c r="B1944" s="16" t="s">
        <v>1943</v>
      </c>
      <c r="C1944" s="16" t="s">
        <v>6052</v>
      </c>
      <c r="D1944" s="23">
        <v>6000</v>
      </c>
      <c r="E1944" s="23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7">
        <f t="shared" si="150"/>
        <v>40728.619675925926</v>
      </c>
      <c r="K1944" s="11">
        <v>1302033140</v>
      </c>
      <c r="L1944" s="17">
        <f t="shared" si="151"/>
        <v>40638.619675925926</v>
      </c>
      <c r="M1944" s="21">
        <f t="shared" si="152"/>
        <v>90</v>
      </c>
      <c r="N1944" s="11" t="b">
        <v>1</v>
      </c>
      <c r="O1944" s="11">
        <v>95</v>
      </c>
      <c r="P1944" s="11" t="b">
        <v>1</v>
      </c>
      <c r="Q1944" s="11" t="s">
        <v>8295</v>
      </c>
      <c r="R1944" s="18">
        <f t="shared" si="153"/>
        <v>1.3844033333333334</v>
      </c>
      <c r="S1944" s="19">
        <f t="shared" si="154"/>
        <v>87.436000000000007</v>
      </c>
      <c r="T1944" s="11" t="s">
        <v>8319</v>
      </c>
      <c r="U1944" s="11" t="s">
        <v>8349</v>
      </c>
    </row>
    <row r="1945" spans="1:21" ht="42.75" x14ac:dyDescent="0.45">
      <c r="A1945" s="11">
        <v>1943</v>
      </c>
      <c r="B1945" s="16" t="s">
        <v>1944</v>
      </c>
      <c r="C1945" s="16" t="s">
        <v>6053</v>
      </c>
      <c r="D1945" s="23">
        <v>10000</v>
      </c>
      <c r="E1945" s="23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7">
        <f t="shared" si="150"/>
        <v>42593.061527777776</v>
      </c>
      <c r="K1945" s="11">
        <v>1467008916</v>
      </c>
      <c r="L1945" s="17">
        <f t="shared" si="151"/>
        <v>42548.061527777776</v>
      </c>
      <c r="M1945" s="21">
        <f t="shared" si="152"/>
        <v>45</v>
      </c>
      <c r="N1945" s="11" t="b">
        <v>1</v>
      </c>
      <c r="O1945" s="11">
        <v>2478</v>
      </c>
      <c r="P1945" s="11" t="b">
        <v>1</v>
      </c>
      <c r="Q1945" s="11" t="s">
        <v>8295</v>
      </c>
      <c r="R1945" s="18">
        <f t="shared" si="153"/>
        <v>17.052499999999998</v>
      </c>
      <c r="S1945" s="19">
        <f t="shared" si="154"/>
        <v>68.815577078288939</v>
      </c>
      <c r="T1945" s="11" t="s">
        <v>8319</v>
      </c>
      <c r="U1945" s="11" t="s">
        <v>8349</v>
      </c>
    </row>
    <row r="1946" spans="1:21" ht="42.75" x14ac:dyDescent="0.45">
      <c r="A1946" s="11">
        <v>1944</v>
      </c>
      <c r="B1946" s="16" t="s">
        <v>1945</v>
      </c>
      <c r="C1946" s="16" t="s">
        <v>6054</v>
      </c>
      <c r="D1946" s="23">
        <v>40000</v>
      </c>
      <c r="E1946" s="23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7">
        <f t="shared" si="150"/>
        <v>41760.376041666663</v>
      </c>
      <c r="K1946" s="11">
        <v>1396360890</v>
      </c>
      <c r="L1946" s="17">
        <f t="shared" si="151"/>
        <v>41730.376041666663</v>
      </c>
      <c r="M1946" s="21">
        <f t="shared" si="152"/>
        <v>30</v>
      </c>
      <c r="N1946" s="11" t="b">
        <v>1</v>
      </c>
      <c r="O1946" s="11">
        <v>1789</v>
      </c>
      <c r="P1946" s="11" t="b">
        <v>1</v>
      </c>
      <c r="Q1946" s="11" t="s">
        <v>8295</v>
      </c>
      <c r="R1946" s="18">
        <f t="shared" si="153"/>
        <v>7.8805550000000002</v>
      </c>
      <c r="S1946" s="19">
        <f t="shared" si="154"/>
        <v>176.200223588597</v>
      </c>
      <c r="T1946" s="11" t="s">
        <v>8319</v>
      </c>
      <c r="U1946" s="11" t="s">
        <v>8349</v>
      </c>
    </row>
    <row r="1947" spans="1:21" ht="42.75" x14ac:dyDescent="0.45">
      <c r="A1947" s="11">
        <v>1945</v>
      </c>
      <c r="B1947" s="16" t="s">
        <v>1946</v>
      </c>
      <c r="C1947" s="16" t="s">
        <v>6055</v>
      </c>
      <c r="D1947" s="23">
        <v>100000</v>
      </c>
      <c r="E1947" s="23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7">
        <f t="shared" si="150"/>
        <v>42197.043495370366</v>
      </c>
      <c r="K1947" s="11">
        <v>1433224958</v>
      </c>
      <c r="L1947" s="17">
        <f t="shared" si="151"/>
        <v>42157.043495370366</v>
      </c>
      <c r="M1947" s="21">
        <f t="shared" si="152"/>
        <v>40</v>
      </c>
      <c r="N1947" s="11" t="b">
        <v>1</v>
      </c>
      <c r="O1947" s="11">
        <v>680</v>
      </c>
      <c r="P1947" s="11" t="b">
        <v>1</v>
      </c>
      <c r="Q1947" s="11" t="s">
        <v>8295</v>
      </c>
      <c r="R1947" s="18">
        <f t="shared" si="153"/>
        <v>3.4801799999999998</v>
      </c>
      <c r="S1947" s="19">
        <f t="shared" si="154"/>
        <v>511.79117647058825</v>
      </c>
      <c r="T1947" s="11" t="s">
        <v>8319</v>
      </c>
      <c r="U1947" s="11" t="s">
        <v>8349</v>
      </c>
    </row>
    <row r="1948" spans="1:21" ht="42.75" x14ac:dyDescent="0.45">
      <c r="A1948" s="11">
        <v>1946</v>
      </c>
      <c r="B1948" s="16" t="s">
        <v>1947</v>
      </c>
      <c r="C1948" s="16" t="s">
        <v>6056</v>
      </c>
      <c r="D1948" s="23">
        <v>7500</v>
      </c>
      <c r="E1948" s="23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7">
        <f t="shared" si="150"/>
        <v>41748.900011574071</v>
      </c>
      <c r="K1948" s="11">
        <v>1392780961</v>
      </c>
      <c r="L1948" s="17">
        <f t="shared" si="151"/>
        <v>41688.941678240742</v>
      </c>
      <c r="M1948" s="21">
        <f t="shared" si="152"/>
        <v>59.958333333328483</v>
      </c>
      <c r="N1948" s="11" t="b">
        <v>1</v>
      </c>
      <c r="O1948" s="11">
        <v>70</v>
      </c>
      <c r="P1948" s="11" t="b">
        <v>1</v>
      </c>
      <c r="Q1948" s="11" t="s">
        <v>8295</v>
      </c>
      <c r="R1948" s="18">
        <f t="shared" si="153"/>
        <v>1.4974666666666667</v>
      </c>
      <c r="S1948" s="19">
        <f t="shared" si="154"/>
        <v>160.44285714285715</v>
      </c>
      <c r="T1948" s="11" t="s">
        <v>8319</v>
      </c>
      <c r="U1948" s="11" t="s">
        <v>8349</v>
      </c>
    </row>
    <row r="1949" spans="1:21" ht="57" x14ac:dyDescent="0.45">
      <c r="A1949" s="11">
        <v>1947</v>
      </c>
      <c r="B1949" s="16" t="s">
        <v>1948</v>
      </c>
      <c r="C1949" s="16" t="s">
        <v>6057</v>
      </c>
      <c r="D1949" s="23">
        <v>800</v>
      </c>
      <c r="E1949" s="23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7">
        <f t="shared" si="150"/>
        <v>40140.040972222218</v>
      </c>
      <c r="K1949" s="11">
        <v>1255730520</v>
      </c>
      <c r="L1949" s="17">
        <f t="shared" si="151"/>
        <v>40102.709722222222</v>
      </c>
      <c r="M1949" s="21">
        <f t="shared" si="152"/>
        <v>37.331249999995634</v>
      </c>
      <c r="N1949" s="11" t="b">
        <v>1</v>
      </c>
      <c r="O1949" s="11">
        <v>23</v>
      </c>
      <c r="P1949" s="11" t="b">
        <v>1</v>
      </c>
      <c r="Q1949" s="11" t="s">
        <v>8295</v>
      </c>
      <c r="R1949" s="18">
        <f t="shared" si="153"/>
        <v>1.0063375000000001</v>
      </c>
      <c r="S1949" s="19">
        <f t="shared" si="154"/>
        <v>35.003043478260871</v>
      </c>
      <c r="T1949" s="11" t="s">
        <v>8319</v>
      </c>
      <c r="U1949" s="11" t="s">
        <v>8349</v>
      </c>
    </row>
    <row r="1950" spans="1:21" ht="28.5" x14ac:dyDescent="0.45">
      <c r="A1950" s="11">
        <v>1948</v>
      </c>
      <c r="B1950" s="16" t="s">
        <v>1949</v>
      </c>
      <c r="C1950" s="16" t="s">
        <v>6058</v>
      </c>
      <c r="D1950" s="23">
        <v>100000</v>
      </c>
      <c r="E1950" s="23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7">
        <f t="shared" si="150"/>
        <v>42527.501388888886</v>
      </c>
      <c r="K1950" s="11">
        <v>1460557809</v>
      </c>
      <c r="L1950" s="17">
        <f t="shared" si="151"/>
        <v>42473.395937499998</v>
      </c>
      <c r="M1950" s="21">
        <f t="shared" si="152"/>
        <v>54.105451388888469</v>
      </c>
      <c r="N1950" s="11" t="b">
        <v>1</v>
      </c>
      <c r="O1950" s="11">
        <v>4245</v>
      </c>
      <c r="P1950" s="11" t="b">
        <v>1</v>
      </c>
      <c r="Q1950" s="11" t="s">
        <v>8295</v>
      </c>
      <c r="R1950" s="18">
        <f t="shared" si="153"/>
        <v>8.0021100000000001</v>
      </c>
      <c r="S1950" s="19">
        <f t="shared" si="154"/>
        <v>188.50671378091872</v>
      </c>
      <c r="T1950" s="11" t="s">
        <v>8319</v>
      </c>
      <c r="U1950" s="11" t="s">
        <v>8349</v>
      </c>
    </row>
    <row r="1951" spans="1:21" ht="42.75" x14ac:dyDescent="0.45">
      <c r="A1951" s="11">
        <v>1949</v>
      </c>
      <c r="B1951" s="16" t="s">
        <v>1950</v>
      </c>
      <c r="C1951" s="16" t="s">
        <v>6059</v>
      </c>
      <c r="D1951" s="23">
        <v>50000</v>
      </c>
      <c r="E1951" s="23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7">
        <f t="shared" si="150"/>
        <v>41830.21471064815</v>
      </c>
      <c r="K1951" s="11">
        <v>1402394951</v>
      </c>
      <c r="L1951" s="17">
        <f t="shared" si="151"/>
        <v>41800.21471064815</v>
      </c>
      <c r="M1951" s="21">
        <f t="shared" si="152"/>
        <v>30</v>
      </c>
      <c r="N1951" s="11" t="b">
        <v>1</v>
      </c>
      <c r="O1951" s="11">
        <v>943</v>
      </c>
      <c r="P1951" s="11" t="b">
        <v>1</v>
      </c>
      <c r="Q1951" s="11" t="s">
        <v>8295</v>
      </c>
      <c r="R1951" s="18">
        <f t="shared" si="153"/>
        <v>1.0600260000000001</v>
      </c>
      <c r="S1951" s="19">
        <f t="shared" si="154"/>
        <v>56.204984093319197</v>
      </c>
      <c r="T1951" s="11" t="s">
        <v>8319</v>
      </c>
      <c r="U1951" s="11" t="s">
        <v>8349</v>
      </c>
    </row>
    <row r="1952" spans="1:21" ht="42.75" x14ac:dyDescent="0.45">
      <c r="A1952" s="11">
        <v>1950</v>
      </c>
      <c r="B1952" s="16" t="s">
        <v>1951</v>
      </c>
      <c r="C1952" s="16" t="s">
        <v>6060</v>
      </c>
      <c r="D1952" s="23">
        <v>48000</v>
      </c>
      <c r="E1952" s="23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7">
        <f t="shared" si="150"/>
        <v>40654.973067129627</v>
      </c>
      <c r="K1952" s="11">
        <v>1300767673</v>
      </c>
      <c r="L1952" s="17">
        <f t="shared" si="151"/>
        <v>40623.973067129627</v>
      </c>
      <c r="M1952" s="21">
        <f t="shared" si="152"/>
        <v>31</v>
      </c>
      <c r="N1952" s="11" t="b">
        <v>1</v>
      </c>
      <c r="O1952" s="11">
        <v>1876</v>
      </c>
      <c r="P1952" s="11" t="b">
        <v>1</v>
      </c>
      <c r="Q1952" s="11" t="s">
        <v>8295</v>
      </c>
      <c r="R1952" s="18">
        <f t="shared" si="153"/>
        <v>2.0051866666666669</v>
      </c>
      <c r="S1952" s="19">
        <f t="shared" si="154"/>
        <v>51.3054157782516</v>
      </c>
      <c r="T1952" s="11" t="s">
        <v>8319</v>
      </c>
      <c r="U1952" s="11" t="s">
        <v>8349</v>
      </c>
    </row>
    <row r="1953" spans="1:21" ht="42.75" x14ac:dyDescent="0.45">
      <c r="A1953" s="11">
        <v>1951</v>
      </c>
      <c r="B1953" s="16" t="s">
        <v>1952</v>
      </c>
      <c r="C1953" s="16" t="s">
        <v>6061</v>
      </c>
      <c r="D1953" s="23">
        <v>50000</v>
      </c>
      <c r="E1953" s="23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7">
        <f t="shared" si="150"/>
        <v>42681.253900462958</v>
      </c>
      <c r="K1953" s="11">
        <v>1475921137</v>
      </c>
      <c r="L1953" s="17">
        <f t="shared" si="151"/>
        <v>42651.212233796294</v>
      </c>
      <c r="M1953" s="21">
        <f t="shared" si="152"/>
        <v>30.041666666664241</v>
      </c>
      <c r="N1953" s="11" t="b">
        <v>1</v>
      </c>
      <c r="O1953" s="11">
        <v>834</v>
      </c>
      <c r="P1953" s="11" t="b">
        <v>1</v>
      </c>
      <c r="Q1953" s="11" t="s">
        <v>8295</v>
      </c>
      <c r="R1953" s="18">
        <f t="shared" si="153"/>
        <v>2.1244399999999999</v>
      </c>
      <c r="S1953" s="19">
        <f t="shared" si="154"/>
        <v>127.36450839328538</v>
      </c>
      <c r="T1953" s="11" t="s">
        <v>8319</v>
      </c>
      <c r="U1953" s="11" t="s">
        <v>8349</v>
      </c>
    </row>
    <row r="1954" spans="1:21" ht="42.75" x14ac:dyDescent="0.45">
      <c r="A1954" s="11">
        <v>1952</v>
      </c>
      <c r="B1954" s="16" t="s">
        <v>1953</v>
      </c>
      <c r="C1954" s="16" t="s">
        <v>6062</v>
      </c>
      <c r="D1954" s="23">
        <v>35000</v>
      </c>
      <c r="E1954" s="23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7">
        <f t="shared" si="150"/>
        <v>41563.398321759254</v>
      </c>
      <c r="K1954" s="11">
        <v>1378737215</v>
      </c>
      <c r="L1954" s="17">
        <f t="shared" si="151"/>
        <v>41526.398321759254</v>
      </c>
      <c r="M1954" s="21">
        <f t="shared" si="152"/>
        <v>37</v>
      </c>
      <c r="N1954" s="11" t="b">
        <v>1</v>
      </c>
      <c r="O1954" s="11">
        <v>682</v>
      </c>
      <c r="P1954" s="11" t="b">
        <v>1</v>
      </c>
      <c r="Q1954" s="11" t="s">
        <v>8295</v>
      </c>
      <c r="R1954" s="18">
        <f t="shared" si="153"/>
        <v>1.9847237142857144</v>
      </c>
      <c r="S1954" s="19">
        <f t="shared" si="154"/>
        <v>101.85532258064516</v>
      </c>
      <c r="T1954" s="11" t="s">
        <v>8319</v>
      </c>
      <c r="U1954" s="11" t="s">
        <v>8349</v>
      </c>
    </row>
    <row r="1955" spans="1:21" ht="42.75" x14ac:dyDescent="0.45">
      <c r="A1955" s="11">
        <v>1953</v>
      </c>
      <c r="B1955" s="16" t="s">
        <v>1954</v>
      </c>
      <c r="C1955" s="16" t="s">
        <v>6063</v>
      </c>
      <c r="D1955" s="23">
        <v>15000</v>
      </c>
      <c r="E1955" s="23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7">
        <f t="shared" si="150"/>
        <v>40969.916666666664</v>
      </c>
      <c r="K1955" s="11">
        <v>1328158065</v>
      </c>
      <c r="L1955" s="17">
        <f t="shared" si="151"/>
        <v>40940.991493055553</v>
      </c>
      <c r="M1955" s="21">
        <f t="shared" si="152"/>
        <v>28.925173611110949</v>
      </c>
      <c r="N1955" s="11" t="b">
        <v>1</v>
      </c>
      <c r="O1955" s="11">
        <v>147</v>
      </c>
      <c r="P1955" s="11" t="b">
        <v>1</v>
      </c>
      <c r="Q1955" s="11" t="s">
        <v>8295</v>
      </c>
      <c r="R1955" s="18">
        <f t="shared" si="153"/>
        <v>2.2594666666666665</v>
      </c>
      <c r="S1955" s="19">
        <f t="shared" si="154"/>
        <v>230.55782312925169</v>
      </c>
      <c r="T1955" s="11" t="s">
        <v>8319</v>
      </c>
      <c r="U1955" s="11" t="s">
        <v>8349</v>
      </c>
    </row>
    <row r="1956" spans="1:21" ht="28.5" x14ac:dyDescent="0.45">
      <c r="A1956" s="11">
        <v>1954</v>
      </c>
      <c r="B1956" s="16" t="s">
        <v>1955</v>
      </c>
      <c r="C1956" s="16" t="s">
        <v>6064</v>
      </c>
      <c r="D1956" s="23">
        <v>50000</v>
      </c>
      <c r="E1956" s="23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7">
        <f t="shared" si="150"/>
        <v>42440.999999999993</v>
      </c>
      <c r="K1956" s="11">
        <v>1453730176</v>
      </c>
      <c r="L1956" s="17">
        <f t="shared" si="151"/>
        <v>42394.372407407405</v>
      </c>
      <c r="M1956" s="21">
        <f t="shared" si="152"/>
        <v>46.627592592587462</v>
      </c>
      <c r="N1956" s="11" t="b">
        <v>1</v>
      </c>
      <c r="O1956" s="11">
        <v>415</v>
      </c>
      <c r="P1956" s="11" t="b">
        <v>1</v>
      </c>
      <c r="Q1956" s="11" t="s">
        <v>8295</v>
      </c>
      <c r="R1956" s="18">
        <f t="shared" si="153"/>
        <v>6.9894800000000004</v>
      </c>
      <c r="S1956" s="19">
        <f t="shared" si="154"/>
        <v>842.10602409638557</v>
      </c>
      <c r="T1956" s="11" t="s">
        <v>8319</v>
      </c>
      <c r="U1956" s="11" t="s">
        <v>8349</v>
      </c>
    </row>
    <row r="1957" spans="1:21" ht="42.75" x14ac:dyDescent="0.45">
      <c r="A1957" s="11">
        <v>1955</v>
      </c>
      <c r="B1957" s="16" t="s">
        <v>1956</v>
      </c>
      <c r="C1957" s="16" t="s">
        <v>6065</v>
      </c>
      <c r="D1957" s="23">
        <v>42000</v>
      </c>
      <c r="E1957" s="23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7">
        <f t="shared" si="150"/>
        <v>41052.583333333328</v>
      </c>
      <c r="K1957" s="11">
        <v>1334989881</v>
      </c>
      <c r="L1957" s="17">
        <f t="shared" si="151"/>
        <v>41020.063437500001</v>
      </c>
      <c r="M1957" s="21">
        <f t="shared" si="152"/>
        <v>32.51989583332761</v>
      </c>
      <c r="N1957" s="11" t="b">
        <v>1</v>
      </c>
      <c r="O1957" s="11">
        <v>290</v>
      </c>
      <c r="P1957" s="11" t="b">
        <v>1</v>
      </c>
      <c r="Q1957" s="11" t="s">
        <v>8295</v>
      </c>
      <c r="R1957" s="18">
        <f t="shared" si="153"/>
        <v>3.9859528571428569</v>
      </c>
      <c r="S1957" s="19">
        <f t="shared" si="154"/>
        <v>577.27593103448271</v>
      </c>
      <c r="T1957" s="11" t="s">
        <v>8319</v>
      </c>
      <c r="U1957" s="11" t="s">
        <v>8349</v>
      </c>
    </row>
    <row r="1958" spans="1:21" ht="42.75" x14ac:dyDescent="0.45">
      <c r="A1958" s="11">
        <v>1956</v>
      </c>
      <c r="B1958" s="16" t="s">
        <v>1957</v>
      </c>
      <c r="C1958" s="16" t="s">
        <v>6066</v>
      </c>
      <c r="D1958" s="23">
        <v>60000</v>
      </c>
      <c r="E1958" s="23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7">
        <f t="shared" si="150"/>
        <v>42112.673668981479</v>
      </c>
      <c r="K1958" s="11">
        <v>1425507005</v>
      </c>
      <c r="L1958" s="17">
        <f t="shared" si="151"/>
        <v>42067.71533564815</v>
      </c>
      <c r="M1958" s="21">
        <f t="shared" si="152"/>
        <v>44.958333333328483</v>
      </c>
      <c r="N1958" s="11" t="b">
        <v>1</v>
      </c>
      <c r="O1958" s="11">
        <v>365</v>
      </c>
      <c r="P1958" s="11" t="b">
        <v>1</v>
      </c>
      <c r="Q1958" s="11" t="s">
        <v>8295</v>
      </c>
      <c r="R1958" s="18">
        <f t="shared" si="153"/>
        <v>2.9403333333333332</v>
      </c>
      <c r="S1958" s="19">
        <f t="shared" si="154"/>
        <v>483.34246575342468</v>
      </c>
      <c r="T1958" s="11" t="s">
        <v>8319</v>
      </c>
      <c r="U1958" s="11" t="s">
        <v>8349</v>
      </c>
    </row>
    <row r="1959" spans="1:21" ht="28.5" x14ac:dyDescent="0.45">
      <c r="A1959" s="11">
        <v>1957</v>
      </c>
      <c r="B1959" s="16" t="s">
        <v>1958</v>
      </c>
      <c r="C1959" s="16" t="s">
        <v>6067</v>
      </c>
      <c r="D1959" s="23">
        <v>30000</v>
      </c>
      <c r="E1959" s="23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7">
        <f t="shared" si="150"/>
        <v>41208.890196759261</v>
      </c>
      <c r="K1959" s="11">
        <v>1348712513</v>
      </c>
      <c r="L1959" s="17">
        <f t="shared" si="151"/>
        <v>41178.890196759261</v>
      </c>
      <c r="M1959" s="21">
        <f t="shared" si="152"/>
        <v>30</v>
      </c>
      <c r="N1959" s="11" t="b">
        <v>1</v>
      </c>
      <c r="O1959" s="11">
        <v>660</v>
      </c>
      <c r="P1959" s="11" t="b">
        <v>1</v>
      </c>
      <c r="Q1959" s="11" t="s">
        <v>8295</v>
      </c>
      <c r="R1959" s="18">
        <f t="shared" si="153"/>
        <v>1.6750470000000002</v>
      </c>
      <c r="S1959" s="19">
        <f t="shared" si="154"/>
        <v>76.138500000000008</v>
      </c>
      <c r="T1959" s="11" t="s">
        <v>8319</v>
      </c>
      <c r="U1959" s="11" t="s">
        <v>8349</v>
      </c>
    </row>
    <row r="1960" spans="1:21" ht="42.75" x14ac:dyDescent="0.45">
      <c r="A1960" s="11">
        <v>1958</v>
      </c>
      <c r="B1960" s="16" t="s">
        <v>1959</v>
      </c>
      <c r="C1960" s="16" t="s">
        <v>6068</v>
      </c>
      <c r="D1960" s="23">
        <v>7000</v>
      </c>
      <c r="E1960" s="23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7">
        <f t="shared" si="150"/>
        <v>41356.737974537034</v>
      </c>
      <c r="K1960" s="11">
        <v>1361490161</v>
      </c>
      <c r="L1960" s="17">
        <f t="shared" si="151"/>
        <v>41326.779641203699</v>
      </c>
      <c r="M1960" s="21">
        <f t="shared" si="152"/>
        <v>29.958333333335759</v>
      </c>
      <c r="N1960" s="11" t="b">
        <v>1</v>
      </c>
      <c r="O1960" s="11">
        <v>1356</v>
      </c>
      <c r="P1960" s="11" t="b">
        <v>1</v>
      </c>
      <c r="Q1960" s="11" t="s">
        <v>8295</v>
      </c>
      <c r="R1960" s="18">
        <f t="shared" si="153"/>
        <v>14.355717142857143</v>
      </c>
      <c r="S1960" s="19">
        <f t="shared" si="154"/>
        <v>74.107684365781708</v>
      </c>
      <c r="T1960" s="11" t="s">
        <v>8319</v>
      </c>
      <c r="U1960" s="11" t="s">
        <v>8349</v>
      </c>
    </row>
    <row r="1961" spans="1:21" ht="42.75" x14ac:dyDescent="0.45">
      <c r="A1961" s="11">
        <v>1959</v>
      </c>
      <c r="B1961" s="16" t="s">
        <v>1960</v>
      </c>
      <c r="C1961" s="16" t="s">
        <v>6069</v>
      </c>
      <c r="D1961" s="23">
        <v>10000</v>
      </c>
      <c r="E1961" s="23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7">
        <f t="shared" si="150"/>
        <v>41912.791666666664</v>
      </c>
      <c r="K1961" s="11">
        <v>1408565860</v>
      </c>
      <c r="L1961" s="17">
        <f t="shared" si="151"/>
        <v>41871.637268518512</v>
      </c>
      <c r="M1961" s="21">
        <f t="shared" si="152"/>
        <v>41.154398148151813</v>
      </c>
      <c r="N1961" s="11" t="b">
        <v>1</v>
      </c>
      <c r="O1961" s="11">
        <v>424</v>
      </c>
      <c r="P1961" s="11" t="b">
        <v>1</v>
      </c>
      <c r="Q1961" s="11" t="s">
        <v>8295</v>
      </c>
      <c r="R1961" s="18">
        <f t="shared" si="153"/>
        <v>1.5673440000000001</v>
      </c>
      <c r="S1961" s="19">
        <f t="shared" si="154"/>
        <v>36.965660377358489</v>
      </c>
      <c r="T1961" s="11" t="s">
        <v>8319</v>
      </c>
      <c r="U1961" s="11" t="s">
        <v>8349</v>
      </c>
    </row>
    <row r="1962" spans="1:21" ht="42.75" x14ac:dyDescent="0.45">
      <c r="A1962" s="11">
        <v>1960</v>
      </c>
      <c r="B1962" s="16" t="s">
        <v>1961</v>
      </c>
      <c r="C1962" s="16" t="s">
        <v>6070</v>
      </c>
      <c r="D1962" s="23">
        <v>70000</v>
      </c>
      <c r="E1962" s="23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7">
        <f t="shared" si="150"/>
        <v>41994.154409722221</v>
      </c>
      <c r="K1962" s="11">
        <v>1416559341</v>
      </c>
      <c r="L1962" s="17">
        <f t="shared" si="151"/>
        <v>41964.154409722221</v>
      </c>
      <c r="M1962" s="21">
        <f t="shared" si="152"/>
        <v>30</v>
      </c>
      <c r="N1962" s="11" t="b">
        <v>1</v>
      </c>
      <c r="O1962" s="11">
        <v>33</v>
      </c>
      <c r="P1962" s="11" t="b">
        <v>1</v>
      </c>
      <c r="Q1962" s="11" t="s">
        <v>8295</v>
      </c>
      <c r="R1962" s="18">
        <f t="shared" si="153"/>
        <v>1.1790285714285715</v>
      </c>
      <c r="S1962" s="19">
        <f t="shared" si="154"/>
        <v>2500.969696969697</v>
      </c>
      <c r="T1962" s="11" t="s">
        <v>8319</v>
      </c>
      <c r="U1962" s="11" t="s">
        <v>8349</v>
      </c>
    </row>
    <row r="1963" spans="1:21" ht="42.75" x14ac:dyDescent="0.45">
      <c r="A1963" s="11">
        <v>1961</v>
      </c>
      <c r="B1963" s="16" t="s">
        <v>1962</v>
      </c>
      <c r="C1963" s="16" t="s">
        <v>6071</v>
      </c>
      <c r="D1963" s="23">
        <v>10000</v>
      </c>
      <c r="E1963" s="23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7">
        <f t="shared" si="150"/>
        <v>41187.957638888889</v>
      </c>
      <c r="K1963" s="11">
        <v>1346042417</v>
      </c>
      <c r="L1963" s="17">
        <f t="shared" si="151"/>
        <v>41147.986307870371</v>
      </c>
      <c r="M1963" s="21">
        <f t="shared" si="152"/>
        <v>39.971331018517958</v>
      </c>
      <c r="N1963" s="11" t="b">
        <v>1</v>
      </c>
      <c r="O1963" s="11">
        <v>1633</v>
      </c>
      <c r="P1963" s="11" t="b">
        <v>1</v>
      </c>
      <c r="Q1963" s="11" t="s">
        <v>8295</v>
      </c>
      <c r="R1963" s="18">
        <f t="shared" si="153"/>
        <v>11.053811999999999</v>
      </c>
      <c r="S1963" s="19">
        <f t="shared" si="154"/>
        <v>67.690214329454989</v>
      </c>
      <c r="T1963" s="11" t="s">
        <v>8319</v>
      </c>
      <c r="U1963" s="11" t="s">
        <v>8349</v>
      </c>
    </row>
    <row r="1964" spans="1:21" ht="42.75" x14ac:dyDescent="0.45">
      <c r="A1964" s="11">
        <v>1962</v>
      </c>
      <c r="B1964" s="16" t="s">
        <v>1963</v>
      </c>
      <c r="C1964" s="16" t="s">
        <v>6072</v>
      </c>
      <c r="D1964" s="23">
        <v>10000</v>
      </c>
      <c r="E1964" s="23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7">
        <f t="shared" si="150"/>
        <v>41772.572175925925</v>
      </c>
      <c r="K1964" s="11">
        <v>1397414636</v>
      </c>
      <c r="L1964" s="17">
        <f t="shared" si="151"/>
        <v>41742.572175925925</v>
      </c>
      <c r="M1964" s="21">
        <f t="shared" si="152"/>
        <v>30</v>
      </c>
      <c r="N1964" s="11" t="b">
        <v>1</v>
      </c>
      <c r="O1964" s="11">
        <v>306</v>
      </c>
      <c r="P1964" s="11" t="b">
        <v>1</v>
      </c>
      <c r="Q1964" s="11" t="s">
        <v>8295</v>
      </c>
      <c r="R1964" s="18">
        <f t="shared" si="153"/>
        <v>1.9292499999999999</v>
      </c>
      <c r="S1964" s="19">
        <f t="shared" si="154"/>
        <v>63.04738562091503</v>
      </c>
      <c r="T1964" s="11" t="s">
        <v>8319</v>
      </c>
      <c r="U1964" s="11" t="s">
        <v>8349</v>
      </c>
    </row>
    <row r="1965" spans="1:21" ht="42.75" x14ac:dyDescent="0.45">
      <c r="A1965" s="11">
        <v>1963</v>
      </c>
      <c r="B1965" s="16" t="s">
        <v>1964</v>
      </c>
      <c r="C1965" s="16" t="s">
        <v>6073</v>
      </c>
      <c r="D1965" s="23">
        <v>19000</v>
      </c>
      <c r="E1965" s="23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7">
        <f t="shared" si="150"/>
        <v>41898.221458333333</v>
      </c>
      <c r="K1965" s="11">
        <v>1407838734</v>
      </c>
      <c r="L1965" s="17">
        <f t="shared" si="151"/>
        <v>41863.221458333333</v>
      </c>
      <c r="M1965" s="21">
        <f t="shared" si="152"/>
        <v>35</v>
      </c>
      <c r="N1965" s="11" t="b">
        <v>1</v>
      </c>
      <c r="O1965" s="11">
        <v>205</v>
      </c>
      <c r="P1965" s="11" t="b">
        <v>1</v>
      </c>
      <c r="Q1965" s="11" t="s">
        <v>8295</v>
      </c>
      <c r="R1965" s="18">
        <f t="shared" si="153"/>
        <v>1.268842105263158</v>
      </c>
      <c r="S1965" s="19">
        <f t="shared" si="154"/>
        <v>117.6</v>
      </c>
      <c r="T1965" s="11" t="s">
        <v>8319</v>
      </c>
      <c r="U1965" s="11" t="s">
        <v>8349</v>
      </c>
    </row>
    <row r="1966" spans="1:21" ht="42.75" x14ac:dyDescent="0.45">
      <c r="A1966" s="11">
        <v>1964</v>
      </c>
      <c r="B1966" s="16" t="s">
        <v>1965</v>
      </c>
      <c r="C1966" s="16" t="s">
        <v>6074</v>
      </c>
      <c r="D1966" s="23">
        <v>89200</v>
      </c>
      <c r="E1966" s="23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7">
        <f t="shared" si="150"/>
        <v>42482.064490740733</v>
      </c>
      <c r="K1966" s="11">
        <v>1458714772</v>
      </c>
      <c r="L1966" s="17">
        <f t="shared" si="151"/>
        <v>42452.064490740733</v>
      </c>
      <c r="M1966" s="21">
        <f t="shared" si="152"/>
        <v>30</v>
      </c>
      <c r="N1966" s="11" t="b">
        <v>1</v>
      </c>
      <c r="O1966" s="11">
        <v>1281</v>
      </c>
      <c r="P1966" s="11" t="b">
        <v>1</v>
      </c>
      <c r="Q1966" s="11" t="s">
        <v>8295</v>
      </c>
      <c r="R1966" s="18">
        <f t="shared" si="153"/>
        <v>2.5957748878923765</v>
      </c>
      <c r="S1966" s="19">
        <f t="shared" si="154"/>
        <v>180.75185011709601</v>
      </c>
      <c r="T1966" s="11" t="s">
        <v>8319</v>
      </c>
      <c r="U1966" s="11" t="s">
        <v>8349</v>
      </c>
    </row>
    <row r="1967" spans="1:21" ht="42.75" x14ac:dyDescent="0.45">
      <c r="A1967" s="11">
        <v>1965</v>
      </c>
      <c r="B1967" s="16" t="s">
        <v>1966</v>
      </c>
      <c r="C1967" s="16" t="s">
        <v>6075</v>
      </c>
      <c r="D1967" s="23">
        <v>5000</v>
      </c>
      <c r="E1967" s="23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7">
        <f t="shared" si="150"/>
        <v>40919.833333333328</v>
      </c>
      <c r="K1967" s="11">
        <v>1324433310</v>
      </c>
      <c r="L1967" s="17">
        <f t="shared" si="151"/>
        <v>40897.880902777775</v>
      </c>
      <c r="M1967" s="21">
        <f t="shared" si="152"/>
        <v>21.952430555553292</v>
      </c>
      <c r="N1967" s="11" t="b">
        <v>1</v>
      </c>
      <c r="O1967" s="11">
        <v>103</v>
      </c>
      <c r="P1967" s="11" t="b">
        <v>1</v>
      </c>
      <c r="Q1967" s="11" t="s">
        <v>8295</v>
      </c>
      <c r="R1967" s="18">
        <f t="shared" si="153"/>
        <v>2.6227999999999998</v>
      </c>
      <c r="S1967" s="19">
        <f t="shared" si="154"/>
        <v>127.32038834951456</v>
      </c>
      <c r="T1967" s="11" t="s">
        <v>8319</v>
      </c>
      <c r="U1967" s="11" t="s">
        <v>8349</v>
      </c>
    </row>
    <row r="1968" spans="1:21" ht="42.75" x14ac:dyDescent="0.45">
      <c r="A1968" s="11">
        <v>1966</v>
      </c>
      <c r="B1968" s="16" t="s">
        <v>1967</v>
      </c>
      <c r="C1968" s="16" t="s">
        <v>6076</v>
      </c>
      <c r="D1968" s="23">
        <v>100000</v>
      </c>
      <c r="E1968" s="23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7">
        <f t="shared" si="150"/>
        <v>41865.332152777773</v>
      </c>
      <c r="K1968" s="11">
        <v>1405429098</v>
      </c>
      <c r="L1968" s="17">
        <f t="shared" si="151"/>
        <v>41835.332152777773</v>
      </c>
      <c r="M1968" s="21">
        <f t="shared" si="152"/>
        <v>30</v>
      </c>
      <c r="N1968" s="11" t="b">
        <v>1</v>
      </c>
      <c r="O1968" s="11">
        <v>1513</v>
      </c>
      <c r="P1968" s="11" t="b">
        <v>1</v>
      </c>
      <c r="Q1968" s="11" t="s">
        <v>8295</v>
      </c>
      <c r="R1968" s="18">
        <f t="shared" si="153"/>
        <v>2.0674309000000002</v>
      </c>
      <c r="S1968" s="19">
        <f t="shared" si="154"/>
        <v>136.6444745538665</v>
      </c>
      <c r="T1968" s="11" t="s">
        <v>8319</v>
      </c>
      <c r="U1968" s="11" t="s">
        <v>8349</v>
      </c>
    </row>
    <row r="1969" spans="1:21" ht="42.75" x14ac:dyDescent="0.45">
      <c r="A1969" s="11">
        <v>1967</v>
      </c>
      <c r="B1969" s="16" t="s">
        <v>1968</v>
      </c>
      <c r="C1969" s="16" t="s">
        <v>6077</v>
      </c>
      <c r="D1969" s="23">
        <v>20000</v>
      </c>
      <c r="E1969" s="23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7">
        <f t="shared" si="150"/>
        <v>41760.455196759256</v>
      </c>
      <c r="K1969" s="11">
        <v>1396367729</v>
      </c>
      <c r="L1969" s="17">
        <f t="shared" si="151"/>
        <v>41730.455196759256</v>
      </c>
      <c r="M1969" s="21">
        <f t="shared" si="152"/>
        <v>30</v>
      </c>
      <c r="N1969" s="11" t="b">
        <v>1</v>
      </c>
      <c r="O1969" s="11">
        <v>405</v>
      </c>
      <c r="P1969" s="11" t="b">
        <v>1</v>
      </c>
      <c r="Q1969" s="11" t="s">
        <v>8295</v>
      </c>
      <c r="R1969" s="18">
        <f t="shared" si="153"/>
        <v>3.7012999999999998</v>
      </c>
      <c r="S1969" s="19">
        <f t="shared" si="154"/>
        <v>182.78024691358024</v>
      </c>
      <c r="T1969" s="11" t="s">
        <v>8319</v>
      </c>
      <c r="U1969" s="11" t="s">
        <v>8349</v>
      </c>
    </row>
    <row r="1970" spans="1:21" ht="28.5" x14ac:dyDescent="0.45">
      <c r="A1970" s="11">
        <v>1968</v>
      </c>
      <c r="B1970" s="16" t="s">
        <v>1969</v>
      </c>
      <c r="C1970" s="16" t="s">
        <v>6078</v>
      </c>
      <c r="D1970" s="23">
        <v>50000</v>
      </c>
      <c r="E1970" s="23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7">
        <f t="shared" si="150"/>
        <v>42707.420312499999</v>
      </c>
      <c r="K1970" s="11">
        <v>1478095515</v>
      </c>
      <c r="L1970" s="17">
        <f t="shared" si="151"/>
        <v>42676.378645833327</v>
      </c>
      <c r="M1970" s="21">
        <f t="shared" si="152"/>
        <v>31.041666666671517</v>
      </c>
      <c r="N1970" s="11" t="b">
        <v>1</v>
      </c>
      <c r="O1970" s="11">
        <v>510</v>
      </c>
      <c r="P1970" s="11" t="b">
        <v>1</v>
      </c>
      <c r="Q1970" s="11" t="s">
        <v>8295</v>
      </c>
      <c r="R1970" s="18">
        <f t="shared" si="153"/>
        <v>2.8496600000000001</v>
      </c>
      <c r="S1970" s="19">
        <f t="shared" si="154"/>
        <v>279.37843137254902</v>
      </c>
      <c r="T1970" s="11" t="s">
        <v>8319</v>
      </c>
      <c r="U1970" s="11" t="s">
        <v>8349</v>
      </c>
    </row>
    <row r="1971" spans="1:21" ht="42.75" x14ac:dyDescent="0.45">
      <c r="A1971" s="11">
        <v>1969</v>
      </c>
      <c r="B1971" s="16" t="s">
        <v>1970</v>
      </c>
      <c r="C1971" s="16" t="s">
        <v>6079</v>
      </c>
      <c r="D1971" s="23">
        <v>20000</v>
      </c>
      <c r="E1971" s="23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7">
        <f t="shared" si="150"/>
        <v>42587.584120370368</v>
      </c>
      <c r="K1971" s="11">
        <v>1467831668</v>
      </c>
      <c r="L1971" s="17">
        <f t="shared" si="151"/>
        <v>42557.584120370368</v>
      </c>
      <c r="M1971" s="21">
        <f t="shared" si="152"/>
        <v>30</v>
      </c>
      <c r="N1971" s="11" t="b">
        <v>1</v>
      </c>
      <c r="O1971" s="11">
        <v>1887</v>
      </c>
      <c r="P1971" s="11" t="b">
        <v>1</v>
      </c>
      <c r="Q1971" s="11" t="s">
        <v>8295</v>
      </c>
      <c r="R1971" s="18">
        <f t="shared" si="153"/>
        <v>5.7907999999999999</v>
      </c>
      <c r="S1971" s="19">
        <f t="shared" si="154"/>
        <v>61.375728669846318</v>
      </c>
      <c r="T1971" s="11" t="s">
        <v>8319</v>
      </c>
      <c r="U1971" s="11" t="s">
        <v>8349</v>
      </c>
    </row>
    <row r="1972" spans="1:21" ht="42.75" x14ac:dyDescent="0.45">
      <c r="A1972" s="11">
        <v>1970</v>
      </c>
      <c r="B1972" s="16" t="s">
        <v>1971</v>
      </c>
      <c r="C1972" s="16" t="s">
        <v>6080</v>
      </c>
      <c r="D1972" s="23">
        <v>5000</v>
      </c>
      <c r="E1972" s="23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7">
        <f t="shared" si="150"/>
        <v>41383.943298611106</v>
      </c>
      <c r="K1972" s="11">
        <v>1361248701</v>
      </c>
      <c r="L1972" s="17">
        <f t="shared" si="151"/>
        <v>41323.984965277778</v>
      </c>
      <c r="M1972" s="21">
        <f t="shared" si="152"/>
        <v>59.958333333328483</v>
      </c>
      <c r="N1972" s="11" t="b">
        <v>1</v>
      </c>
      <c r="O1972" s="11">
        <v>701</v>
      </c>
      <c r="P1972" s="11" t="b">
        <v>1</v>
      </c>
      <c r="Q1972" s="11" t="s">
        <v>8295</v>
      </c>
      <c r="R1972" s="18">
        <f t="shared" si="153"/>
        <v>11.318</v>
      </c>
      <c r="S1972" s="19">
        <f t="shared" si="154"/>
        <v>80.727532097004286</v>
      </c>
      <c r="T1972" s="11" t="s">
        <v>8319</v>
      </c>
      <c r="U1972" s="11" t="s">
        <v>8349</v>
      </c>
    </row>
    <row r="1973" spans="1:21" ht="42.75" x14ac:dyDescent="0.45">
      <c r="A1973" s="11">
        <v>1971</v>
      </c>
      <c r="B1973" s="16" t="s">
        <v>1972</v>
      </c>
      <c r="C1973" s="16" t="s">
        <v>6081</v>
      </c>
      <c r="D1973" s="23">
        <v>400000</v>
      </c>
      <c r="E1973" s="23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7">
        <f t="shared" si="150"/>
        <v>41592.958333333328</v>
      </c>
      <c r="K1973" s="11">
        <v>1381752061</v>
      </c>
      <c r="L1973" s="17">
        <f t="shared" si="151"/>
        <v>41561.29237268518</v>
      </c>
      <c r="M1973" s="21">
        <f t="shared" si="152"/>
        <v>31.66596064814803</v>
      </c>
      <c r="N1973" s="11" t="b">
        <v>1</v>
      </c>
      <c r="O1973" s="11">
        <v>3863</v>
      </c>
      <c r="P1973" s="11" t="b">
        <v>1</v>
      </c>
      <c r="Q1973" s="11" t="s">
        <v>8295</v>
      </c>
      <c r="R1973" s="18">
        <f t="shared" si="153"/>
        <v>2.6302771750000002</v>
      </c>
      <c r="S1973" s="19">
        <f t="shared" si="154"/>
        <v>272.35590732591254</v>
      </c>
      <c r="T1973" s="11" t="s">
        <v>8319</v>
      </c>
      <c r="U1973" s="11" t="s">
        <v>8349</v>
      </c>
    </row>
    <row r="1974" spans="1:21" ht="42.75" x14ac:dyDescent="0.45">
      <c r="A1974" s="11">
        <v>1972</v>
      </c>
      <c r="B1974" s="16" t="s">
        <v>1973</v>
      </c>
      <c r="C1974" s="16" t="s">
        <v>6082</v>
      </c>
      <c r="D1974" s="23">
        <v>2500</v>
      </c>
      <c r="E1974" s="23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7">
        <f t="shared" si="150"/>
        <v>41230.845416666663</v>
      </c>
      <c r="K1974" s="11">
        <v>1350605844</v>
      </c>
      <c r="L1974" s="17">
        <f t="shared" si="151"/>
        <v>41200.803749999999</v>
      </c>
      <c r="M1974" s="21">
        <f t="shared" si="152"/>
        <v>30.041666666664241</v>
      </c>
      <c r="N1974" s="11" t="b">
        <v>1</v>
      </c>
      <c r="O1974" s="11">
        <v>238</v>
      </c>
      <c r="P1974" s="11" t="b">
        <v>1</v>
      </c>
      <c r="Q1974" s="11" t="s">
        <v>8295</v>
      </c>
      <c r="R1974" s="18">
        <f t="shared" si="153"/>
        <v>6.7447999999999997</v>
      </c>
      <c r="S1974" s="19">
        <f t="shared" si="154"/>
        <v>70.848739495798313</v>
      </c>
      <c r="T1974" s="11" t="s">
        <v>8319</v>
      </c>
      <c r="U1974" s="11" t="s">
        <v>8349</v>
      </c>
    </row>
    <row r="1975" spans="1:21" ht="42.75" x14ac:dyDescent="0.45">
      <c r="A1975" s="11">
        <v>1973</v>
      </c>
      <c r="B1975" s="16" t="s">
        <v>1974</v>
      </c>
      <c r="C1975" s="16" t="s">
        <v>6083</v>
      </c>
      <c r="D1975" s="23">
        <v>198000</v>
      </c>
      <c r="E1975" s="23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7">
        <f t="shared" si="150"/>
        <v>42588.083333333336</v>
      </c>
      <c r="K1975" s="11">
        <v>1467134464</v>
      </c>
      <c r="L1975" s="17">
        <f t="shared" si="151"/>
        <v>42549.514629629623</v>
      </c>
      <c r="M1975" s="21">
        <f t="shared" si="152"/>
        <v>38.568703703713254</v>
      </c>
      <c r="N1975" s="11" t="b">
        <v>1</v>
      </c>
      <c r="O1975" s="11">
        <v>2051</v>
      </c>
      <c r="P1975" s="11" t="b">
        <v>1</v>
      </c>
      <c r="Q1975" s="11" t="s">
        <v>8295</v>
      </c>
      <c r="R1975" s="18">
        <f t="shared" si="153"/>
        <v>2.5683081313131315</v>
      </c>
      <c r="S1975" s="19">
        <f t="shared" si="154"/>
        <v>247.94003412969283</v>
      </c>
      <c r="T1975" s="11" t="s">
        <v>8319</v>
      </c>
      <c r="U1975" s="11" t="s">
        <v>8349</v>
      </c>
    </row>
    <row r="1976" spans="1:21" ht="42.75" x14ac:dyDescent="0.45">
      <c r="A1976" s="11">
        <v>1974</v>
      </c>
      <c r="B1976" s="16" t="s">
        <v>1975</v>
      </c>
      <c r="C1976" s="16" t="s">
        <v>6084</v>
      </c>
      <c r="D1976" s="23">
        <v>20000</v>
      </c>
      <c r="E1976" s="23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7">
        <f t="shared" si="150"/>
        <v>41505.125798611109</v>
      </c>
      <c r="K1976" s="11">
        <v>1371715269</v>
      </c>
      <c r="L1976" s="17">
        <f t="shared" si="151"/>
        <v>41445.125798611109</v>
      </c>
      <c r="M1976" s="21">
        <f t="shared" si="152"/>
        <v>60</v>
      </c>
      <c r="N1976" s="11" t="b">
        <v>1</v>
      </c>
      <c r="O1976" s="11">
        <v>402</v>
      </c>
      <c r="P1976" s="11" t="b">
        <v>1</v>
      </c>
      <c r="Q1976" s="11" t="s">
        <v>8295</v>
      </c>
      <c r="R1976" s="18">
        <f t="shared" si="153"/>
        <v>3.7549600000000001</v>
      </c>
      <c r="S1976" s="19">
        <f t="shared" si="154"/>
        <v>186.81393034825871</v>
      </c>
      <c r="T1976" s="11" t="s">
        <v>8319</v>
      </c>
      <c r="U1976" s="11" t="s">
        <v>8349</v>
      </c>
    </row>
    <row r="1977" spans="1:21" ht="28.5" x14ac:dyDescent="0.45">
      <c r="A1977" s="11">
        <v>1975</v>
      </c>
      <c r="B1977" s="16" t="s">
        <v>1976</v>
      </c>
      <c r="C1977" s="16" t="s">
        <v>6085</v>
      </c>
      <c r="D1977" s="23">
        <v>16000</v>
      </c>
      <c r="E1977" s="23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7">
        <f t="shared" si="150"/>
        <v>41343.54688657407</v>
      </c>
      <c r="K1977" s="11">
        <v>1360346851</v>
      </c>
      <c r="L1977" s="17">
        <f t="shared" si="151"/>
        <v>41313.54688657407</v>
      </c>
      <c r="M1977" s="21">
        <f t="shared" si="152"/>
        <v>30</v>
      </c>
      <c r="N1977" s="11" t="b">
        <v>1</v>
      </c>
      <c r="O1977" s="11">
        <v>253</v>
      </c>
      <c r="P1977" s="11" t="b">
        <v>1</v>
      </c>
      <c r="Q1977" s="11" t="s">
        <v>8295</v>
      </c>
      <c r="R1977" s="18">
        <f t="shared" si="153"/>
        <v>2.0870837499999997</v>
      </c>
      <c r="S1977" s="19">
        <f t="shared" si="154"/>
        <v>131.98948616600788</v>
      </c>
      <c r="T1977" s="11" t="s">
        <v>8319</v>
      </c>
      <c r="U1977" s="11" t="s">
        <v>8349</v>
      </c>
    </row>
    <row r="1978" spans="1:21" ht="28.5" x14ac:dyDescent="0.45">
      <c r="A1978" s="11">
        <v>1976</v>
      </c>
      <c r="B1978" s="16" t="s">
        <v>1977</v>
      </c>
      <c r="C1978" s="16" t="s">
        <v>6086</v>
      </c>
      <c r="D1978" s="23">
        <v>4000</v>
      </c>
      <c r="E1978" s="23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7">
        <f t="shared" si="150"/>
        <v>41468.691261574073</v>
      </c>
      <c r="K1978" s="11">
        <v>1371159325</v>
      </c>
      <c r="L1978" s="17">
        <f t="shared" si="151"/>
        <v>41438.691261574073</v>
      </c>
      <c r="M1978" s="21">
        <f t="shared" si="152"/>
        <v>30</v>
      </c>
      <c r="N1978" s="11" t="b">
        <v>1</v>
      </c>
      <c r="O1978" s="11">
        <v>473</v>
      </c>
      <c r="P1978" s="11" t="b">
        <v>1</v>
      </c>
      <c r="Q1978" s="11" t="s">
        <v>8295</v>
      </c>
      <c r="R1978" s="18">
        <f t="shared" si="153"/>
        <v>3.4660000000000002</v>
      </c>
      <c r="S1978" s="19">
        <f t="shared" si="154"/>
        <v>29.310782241014799</v>
      </c>
      <c r="T1978" s="11" t="s">
        <v>8319</v>
      </c>
      <c r="U1978" s="11" t="s">
        <v>8349</v>
      </c>
    </row>
    <row r="1979" spans="1:21" ht="42.75" x14ac:dyDescent="0.45">
      <c r="A1979" s="11">
        <v>1977</v>
      </c>
      <c r="B1979" s="16" t="s">
        <v>1978</v>
      </c>
      <c r="C1979" s="16" t="s">
        <v>6087</v>
      </c>
      <c r="D1979" s="23">
        <v>50000</v>
      </c>
      <c r="E1979" s="23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7">
        <f t="shared" si="150"/>
        <v>42357.124305555553</v>
      </c>
      <c r="K1979" s="11">
        <v>1446527540</v>
      </c>
      <c r="L1979" s="17">
        <f t="shared" si="151"/>
        <v>42311.008564814816</v>
      </c>
      <c r="M1979" s="21">
        <f t="shared" si="152"/>
        <v>46.115740740737238</v>
      </c>
      <c r="N1979" s="11" t="b">
        <v>1</v>
      </c>
      <c r="O1979" s="11">
        <v>821</v>
      </c>
      <c r="P1979" s="11" t="b">
        <v>1</v>
      </c>
      <c r="Q1979" s="11" t="s">
        <v>8295</v>
      </c>
      <c r="R1979" s="18">
        <f t="shared" si="153"/>
        <v>4.0232999999999999</v>
      </c>
      <c r="S1979" s="19">
        <f t="shared" si="154"/>
        <v>245.02436053593178</v>
      </c>
      <c r="T1979" s="11" t="s">
        <v>8319</v>
      </c>
      <c r="U1979" s="11" t="s">
        <v>8349</v>
      </c>
    </row>
    <row r="1980" spans="1:21" ht="42.75" x14ac:dyDescent="0.45">
      <c r="A1980" s="11">
        <v>1978</v>
      </c>
      <c r="B1980" s="16" t="s">
        <v>1979</v>
      </c>
      <c r="C1980" s="16" t="s">
        <v>6088</v>
      </c>
      <c r="D1980" s="23">
        <v>50000</v>
      </c>
      <c r="E1980" s="23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7">
        <f t="shared" si="150"/>
        <v>41072.083333333328</v>
      </c>
      <c r="K1980" s="11">
        <v>1336627492</v>
      </c>
      <c r="L1980" s="17">
        <f t="shared" si="151"/>
        <v>41039.017268518517</v>
      </c>
      <c r="M1980" s="21">
        <f t="shared" si="152"/>
        <v>33.066064814811398</v>
      </c>
      <c r="N1980" s="11" t="b">
        <v>1</v>
      </c>
      <c r="O1980" s="11">
        <v>388</v>
      </c>
      <c r="P1980" s="11" t="b">
        <v>1</v>
      </c>
      <c r="Q1980" s="11" t="s">
        <v>8295</v>
      </c>
      <c r="R1980" s="18">
        <f t="shared" si="153"/>
        <v>10.2684514</v>
      </c>
      <c r="S1980" s="19">
        <f t="shared" si="154"/>
        <v>1323.2540463917526</v>
      </c>
      <c r="T1980" s="11" t="s">
        <v>8319</v>
      </c>
      <c r="U1980" s="11" t="s">
        <v>8349</v>
      </c>
    </row>
    <row r="1981" spans="1:21" ht="42.75" x14ac:dyDescent="0.45">
      <c r="A1981" s="11">
        <v>1979</v>
      </c>
      <c r="B1981" s="16" t="s">
        <v>1980</v>
      </c>
      <c r="C1981" s="16" t="s">
        <v>6089</v>
      </c>
      <c r="D1981" s="23">
        <v>200000</v>
      </c>
      <c r="E1981" s="23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7">
        <f t="shared" si="150"/>
        <v>42326.999305555553</v>
      </c>
      <c r="K1981" s="11">
        <v>1444734146</v>
      </c>
      <c r="L1981" s="17">
        <f t="shared" si="151"/>
        <v>42290.25168981481</v>
      </c>
      <c r="M1981" s="21">
        <f t="shared" si="152"/>
        <v>36.74761574074364</v>
      </c>
      <c r="N1981" s="11" t="b">
        <v>1</v>
      </c>
      <c r="O1981" s="11">
        <v>813</v>
      </c>
      <c r="P1981" s="11" t="b">
        <v>1</v>
      </c>
      <c r="Q1981" s="11" t="s">
        <v>8295</v>
      </c>
      <c r="R1981" s="18">
        <f t="shared" si="153"/>
        <v>1.14901155</v>
      </c>
      <c r="S1981" s="19">
        <f t="shared" si="154"/>
        <v>282.65966789667897</v>
      </c>
      <c r="T1981" s="11" t="s">
        <v>8319</v>
      </c>
      <c r="U1981" s="11" t="s">
        <v>8349</v>
      </c>
    </row>
    <row r="1982" spans="1:21" ht="28.5" x14ac:dyDescent="0.45">
      <c r="A1982" s="11">
        <v>1980</v>
      </c>
      <c r="B1982" s="16" t="s">
        <v>1981</v>
      </c>
      <c r="C1982" s="16" t="s">
        <v>6090</v>
      </c>
      <c r="D1982" s="23">
        <v>50000</v>
      </c>
      <c r="E1982" s="23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7">
        <f t="shared" si="150"/>
        <v>42463.292384259257</v>
      </c>
      <c r="K1982" s="11">
        <v>1456232462</v>
      </c>
      <c r="L1982" s="17">
        <f t="shared" si="151"/>
        <v>42423.334050925921</v>
      </c>
      <c r="M1982" s="21">
        <f t="shared" si="152"/>
        <v>39.958333333335759</v>
      </c>
      <c r="N1982" s="11" t="b">
        <v>1</v>
      </c>
      <c r="O1982" s="11">
        <v>1945</v>
      </c>
      <c r="P1982" s="11" t="b">
        <v>1</v>
      </c>
      <c r="Q1982" s="11" t="s">
        <v>8295</v>
      </c>
      <c r="R1982" s="18">
        <f t="shared" si="153"/>
        <v>3.5482402000000004</v>
      </c>
      <c r="S1982" s="19">
        <f t="shared" si="154"/>
        <v>91.214401028277635</v>
      </c>
      <c r="T1982" s="11" t="s">
        <v>8319</v>
      </c>
      <c r="U1982" s="11" t="s">
        <v>8349</v>
      </c>
    </row>
    <row r="1983" spans="1:21" ht="42.75" x14ac:dyDescent="0.45">
      <c r="A1983" s="11">
        <v>1981</v>
      </c>
      <c r="B1983" s="16" t="s">
        <v>1982</v>
      </c>
      <c r="C1983" s="16" t="s">
        <v>6091</v>
      </c>
      <c r="D1983" s="23">
        <v>7500</v>
      </c>
      <c r="E1983" s="23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7">
        <f t="shared" si="150"/>
        <v>41829.516956018517</v>
      </c>
      <c r="K1983" s="11">
        <v>1402334665</v>
      </c>
      <c r="L1983" s="17">
        <f t="shared" si="151"/>
        <v>41799.516956018517</v>
      </c>
      <c r="M1983" s="21">
        <f t="shared" si="152"/>
        <v>30</v>
      </c>
      <c r="N1983" s="11" t="b">
        <v>0</v>
      </c>
      <c r="O1983" s="11">
        <v>12</v>
      </c>
      <c r="P1983" s="11" t="b">
        <v>0</v>
      </c>
      <c r="Q1983" s="11" t="s">
        <v>8296</v>
      </c>
      <c r="R1983" s="18">
        <f t="shared" si="153"/>
        <v>5.0799999999999998E-2</v>
      </c>
      <c r="S1983" s="19">
        <f t="shared" si="154"/>
        <v>31.75</v>
      </c>
      <c r="T1983" s="11" t="s">
        <v>8338</v>
      </c>
      <c r="U1983" s="11" t="s">
        <v>8350</v>
      </c>
    </row>
    <row r="1984" spans="1:21" ht="42.75" x14ac:dyDescent="0.45">
      <c r="A1984" s="11">
        <v>1982</v>
      </c>
      <c r="B1984" s="16" t="s">
        <v>1983</v>
      </c>
      <c r="C1984" s="16" t="s">
        <v>6092</v>
      </c>
      <c r="D1984" s="23">
        <v>180000</v>
      </c>
      <c r="E1984" s="23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7">
        <f t="shared" si="150"/>
        <v>42708.419988425921</v>
      </c>
      <c r="K1984" s="11">
        <v>1478268287</v>
      </c>
      <c r="L1984" s="17">
        <f t="shared" si="151"/>
        <v>42678.378321759257</v>
      </c>
      <c r="M1984" s="21">
        <f t="shared" si="152"/>
        <v>30.041666666664241</v>
      </c>
      <c r="N1984" s="11" t="b">
        <v>0</v>
      </c>
      <c r="O1984" s="11">
        <v>0</v>
      </c>
      <c r="P1984" s="11" t="b">
        <v>0</v>
      </c>
      <c r="Q1984" s="11" t="s">
        <v>8296</v>
      </c>
      <c r="R1984" s="18">
        <f t="shared" si="153"/>
        <v>0</v>
      </c>
      <c r="S1984" s="19" t="e">
        <f t="shared" si="154"/>
        <v>#DIV/0!</v>
      </c>
      <c r="T1984" s="11" t="s">
        <v>8338</v>
      </c>
      <c r="U1984" s="11" t="s">
        <v>8350</v>
      </c>
    </row>
    <row r="1985" spans="1:21" ht="42.75" x14ac:dyDescent="0.45">
      <c r="A1985" s="11">
        <v>1983</v>
      </c>
      <c r="B1985" s="16" t="s">
        <v>1984</v>
      </c>
      <c r="C1985" s="16" t="s">
        <v>6093</v>
      </c>
      <c r="D1985" s="23">
        <v>33000</v>
      </c>
      <c r="E1985" s="23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7">
        <f t="shared" si="150"/>
        <v>42615.083333333336</v>
      </c>
      <c r="K1985" s="11">
        <v>1470874618</v>
      </c>
      <c r="L1985" s="17">
        <f t="shared" si="151"/>
        <v>42592.803449074076</v>
      </c>
      <c r="M1985" s="21">
        <f t="shared" si="152"/>
        <v>22.279884259260143</v>
      </c>
      <c r="N1985" s="11" t="b">
        <v>0</v>
      </c>
      <c r="O1985" s="11">
        <v>16</v>
      </c>
      <c r="P1985" s="11" t="b">
        <v>0</v>
      </c>
      <c r="Q1985" s="11" t="s">
        <v>8296</v>
      </c>
      <c r="R1985" s="18">
        <f t="shared" si="153"/>
        <v>4.2999999999999997E-2</v>
      </c>
      <c r="S1985" s="19">
        <f t="shared" si="154"/>
        <v>88.6875</v>
      </c>
      <c r="T1985" s="11" t="s">
        <v>8338</v>
      </c>
      <c r="U1985" s="11" t="s">
        <v>8350</v>
      </c>
    </row>
    <row r="1986" spans="1:21" ht="57" x14ac:dyDescent="0.45">
      <c r="A1986" s="11">
        <v>1984</v>
      </c>
      <c r="B1986" s="16" t="s">
        <v>1985</v>
      </c>
      <c r="C1986" s="16" t="s">
        <v>6094</v>
      </c>
      <c r="D1986" s="23">
        <v>15000</v>
      </c>
      <c r="E1986" s="23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7">
        <f t="shared" si="150"/>
        <v>41973.623622685183</v>
      </c>
      <c r="K1986" s="11">
        <v>1412189881</v>
      </c>
      <c r="L1986" s="17">
        <f t="shared" si="151"/>
        <v>41913.581956018512</v>
      </c>
      <c r="M1986" s="21">
        <f t="shared" si="152"/>
        <v>60.041666666671517</v>
      </c>
      <c r="N1986" s="11" t="b">
        <v>0</v>
      </c>
      <c r="O1986" s="11">
        <v>7</v>
      </c>
      <c r="P1986" s="11" t="b">
        <v>0</v>
      </c>
      <c r="Q1986" s="11" t="s">
        <v>8296</v>
      </c>
      <c r="R1986" s="18">
        <f t="shared" si="153"/>
        <v>0.21146666666666666</v>
      </c>
      <c r="S1986" s="19">
        <f t="shared" si="154"/>
        <v>453.14285714285717</v>
      </c>
      <c r="T1986" s="11" t="s">
        <v>8338</v>
      </c>
      <c r="U1986" s="11" t="s">
        <v>8350</v>
      </c>
    </row>
    <row r="1987" spans="1:21" ht="42.75" x14ac:dyDescent="0.45">
      <c r="A1987" s="11">
        <v>1985</v>
      </c>
      <c r="B1987" s="16" t="s">
        <v>1986</v>
      </c>
      <c r="C1987" s="16" t="s">
        <v>6095</v>
      </c>
      <c r="D1987" s="23">
        <v>1600</v>
      </c>
      <c r="E1987" s="23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7">
        <f t="shared" ref="J1987:J2050" si="155">(((I1987/86400)+25569+(-5/24)))</f>
        <v>42584.749999999993</v>
      </c>
      <c r="K1987" s="11">
        <v>1467650771</v>
      </c>
      <c r="L1987" s="17">
        <f t="shared" ref="L1987:L2050" si="156">(((K1987/86400)+25569+(-5/24)))</f>
        <v>42555.490405092591</v>
      </c>
      <c r="M1987" s="21">
        <f t="shared" ref="M1987:M2050" si="157">J1987-L1987</f>
        <v>29.259594907402061</v>
      </c>
      <c r="N1987" s="11" t="b">
        <v>0</v>
      </c>
      <c r="O1987" s="11">
        <v>4</v>
      </c>
      <c r="P1987" s="11" t="b">
        <v>0</v>
      </c>
      <c r="Q1987" s="11" t="s">
        <v>8296</v>
      </c>
      <c r="R1987" s="18">
        <f t="shared" ref="R1987:R2050" si="158">E1987/D1987</f>
        <v>3.1875000000000001E-2</v>
      </c>
      <c r="S1987" s="19">
        <f t="shared" ref="S1987:S2050" si="159">E1987/O1987</f>
        <v>12.75</v>
      </c>
      <c r="T1987" s="11" t="s">
        <v>8338</v>
      </c>
      <c r="U1987" s="11" t="s">
        <v>8350</v>
      </c>
    </row>
    <row r="1988" spans="1:21" ht="42.75" x14ac:dyDescent="0.45">
      <c r="A1988" s="11">
        <v>1986</v>
      </c>
      <c r="B1988" s="16" t="s">
        <v>1987</v>
      </c>
      <c r="C1988" s="16" t="s">
        <v>6096</v>
      </c>
      <c r="D1988" s="23">
        <v>2000</v>
      </c>
      <c r="E1988" s="23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7">
        <f t="shared" si="155"/>
        <v>42443.183831018519</v>
      </c>
      <c r="K1988" s="11">
        <v>1455359083</v>
      </c>
      <c r="L1988" s="17">
        <f t="shared" si="156"/>
        <v>42413.225497685184</v>
      </c>
      <c r="M1988" s="21">
        <f t="shared" si="157"/>
        <v>29.958333333335759</v>
      </c>
      <c r="N1988" s="11" t="b">
        <v>0</v>
      </c>
      <c r="O1988" s="11">
        <v>1</v>
      </c>
      <c r="P1988" s="11" t="b">
        <v>0</v>
      </c>
      <c r="Q1988" s="11" t="s">
        <v>8296</v>
      </c>
      <c r="R1988" s="18">
        <f t="shared" si="158"/>
        <v>5.0000000000000001E-4</v>
      </c>
      <c r="S1988" s="19">
        <f t="shared" si="159"/>
        <v>1</v>
      </c>
      <c r="T1988" s="11" t="s">
        <v>8338</v>
      </c>
      <c r="U1988" s="11" t="s">
        <v>8350</v>
      </c>
    </row>
    <row r="1989" spans="1:21" ht="28.5" x14ac:dyDescent="0.45">
      <c r="A1989" s="11">
        <v>1987</v>
      </c>
      <c r="B1989" s="16" t="s">
        <v>1988</v>
      </c>
      <c r="C1989" s="16" t="s">
        <v>6097</v>
      </c>
      <c r="D1989" s="23">
        <v>5500</v>
      </c>
      <c r="E1989" s="23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7">
        <f t="shared" si="155"/>
        <v>42064.431435185186</v>
      </c>
      <c r="K1989" s="11">
        <v>1422631276</v>
      </c>
      <c r="L1989" s="17">
        <f t="shared" si="156"/>
        <v>42034.431435185186</v>
      </c>
      <c r="M1989" s="21">
        <f t="shared" si="157"/>
        <v>30</v>
      </c>
      <c r="N1989" s="11" t="b">
        <v>0</v>
      </c>
      <c r="O1989" s="11">
        <v>28</v>
      </c>
      <c r="P1989" s="11" t="b">
        <v>0</v>
      </c>
      <c r="Q1989" s="11" t="s">
        <v>8296</v>
      </c>
      <c r="R1989" s="18">
        <f t="shared" si="158"/>
        <v>0.42472727272727273</v>
      </c>
      <c r="S1989" s="19">
        <f t="shared" si="159"/>
        <v>83.428571428571431</v>
      </c>
      <c r="T1989" s="11" t="s">
        <v>8338</v>
      </c>
      <c r="U1989" s="11" t="s">
        <v>8350</v>
      </c>
    </row>
    <row r="1990" spans="1:21" x14ac:dyDescent="0.45">
      <c r="A1990" s="11">
        <v>1988</v>
      </c>
      <c r="B1990" s="16" t="s">
        <v>1989</v>
      </c>
      <c r="C1990" s="16" t="s">
        <v>6098</v>
      </c>
      <c r="D1990" s="23">
        <v>6000</v>
      </c>
      <c r="E1990" s="23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7">
        <f t="shared" si="155"/>
        <v>42236.554884259262</v>
      </c>
      <c r="K1990" s="11">
        <v>1437502742</v>
      </c>
      <c r="L1990" s="17">
        <f t="shared" si="156"/>
        <v>42206.554884259262</v>
      </c>
      <c r="M1990" s="21">
        <f t="shared" si="157"/>
        <v>30</v>
      </c>
      <c r="N1990" s="11" t="b">
        <v>0</v>
      </c>
      <c r="O1990" s="11">
        <v>1</v>
      </c>
      <c r="P1990" s="11" t="b">
        <v>0</v>
      </c>
      <c r="Q1990" s="11" t="s">
        <v>8296</v>
      </c>
      <c r="R1990" s="18">
        <f t="shared" si="158"/>
        <v>4.1666666666666666E-3</v>
      </c>
      <c r="S1990" s="19">
        <f t="shared" si="159"/>
        <v>25</v>
      </c>
      <c r="T1990" s="11" t="s">
        <v>8338</v>
      </c>
      <c r="U1990" s="11" t="s">
        <v>8350</v>
      </c>
    </row>
    <row r="1991" spans="1:21" ht="42.75" x14ac:dyDescent="0.45">
      <c r="A1991" s="11">
        <v>1989</v>
      </c>
      <c r="B1991" s="16" t="s">
        <v>1990</v>
      </c>
      <c r="C1991" s="16" t="s">
        <v>6099</v>
      </c>
      <c r="D1991" s="23">
        <v>5000</v>
      </c>
      <c r="E1991" s="23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7">
        <f t="shared" si="155"/>
        <v>42715.472314814811</v>
      </c>
      <c r="K1991" s="11">
        <v>1478881208</v>
      </c>
      <c r="L1991" s="17">
        <f t="shared" si="156"/>
        <v>42685.472314814811</v>
      </c>
      <c r="M1991" s="21">
        <f t="shared" si="157"/>
        <v>30</v>
      </c>
      <c r="N1991" s="11" t="b">
        <v>0</v>
      </c>
      <c r="O1991" s="11">
        <v>1</v>
      </c>
      <c r="P1991" s="11" t="b">
        <v>0</v>
      </c>
      <c r="Q1991" s="11" t="s">
        <v>8296</v>
      </c>
      <c r="R1991" s="18">
        <f t="shared" si="158"/>
        <v>0.01</v>
      </c>
      <c r="S1991" s="19">
        <f t="shared" si="159"/>
        <v>50</v>
      </c>
      <c r="T1991" s="11" t="s">
        <v>8338</v>
      </c>
      <c r="U1991" s="11" t="s">
        <v>8350</v>
      </c>
    </row>
    <row r="1992" spans="1:21" ht="42.75" x14ac:dyDescent="0.45">
      <c r="A1992" s="11">
        <v>1990</v>
      </c>
      <c r="B1992" s="16" t="s">
        <v>1991</v>
      </c>
      <c r="C1992" s="16" t="s">
        <v>6100</v>
      </c>
      <c r="D1992" s="23">
        <v>3000</v>
      </c>
      <c r="E1992" s="23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7">
        <f t="shared" si="155"/>
        <v>42412.987638888888</v>
      </c>
      <c r="K1992" s="11">
        <v>1454042532</v>
      </c>
      <c r="L1992" s="17">
        <f t="shared" si="156"/>
        <v>42397.987638888888</v>
      </c>
      <c r="M1992" s="21">
        <f t="shared" si="157"/>
        <v>15</v>
      </c>
      <c r="N1992" s="11" t="b">
        <v>0</v>
      </c>
      <c r="O1992" s="11">
        <v>5</v>
      </c>
      <c r="P1992" s="11" t="b">
        <v>0</v>
      </c>
      <c r="Q1992" s="11" t="s">
        <v>8296</v>
      </c>
      <c r="R1992" s="18">
        <f t="shared" si="158"/>
        <v>0.16966666666666666</v>
      </c>
      <c r="S1992" s="19">
        <f t="shared" si="159"/>
        <v>101.8</v>
      </c>
      <c r="T1992" s="11" t="s">
        <v>8338</v>
      </c>
      <c r="U1992" s="11" t="s">
        <v>8350</v>
      </c>
    </row>
    <row r="1993" spans="1:21" ht="28.5" x14ac:dyDescent="0.45">
      <c r="A1993" s="11">
        <v>1991</v>
      </c>
      <c r="B1993" s="16" t="s">
        <v>1992</v>
      </c>
      <c r="C1993" s="16" t="s">
        <v>6101</v>
      </c>
      <c r="D1993" s="23">
        <v>2000</v>
      </c>
      <c r="E1993" s="23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7">
        <f t="shared" si="155"/>
        <v>42188.685023148144</v>
      </c>
      <c r="K1993" s="11">
        <v>1434144386</v>
      </c>
      <c r="L1993" s="17">
        <f t="shared" si="156"/>
        <v>42167.685023148144</v>
      </c>
      <c r="M1993" s="21">
        <f t="shared" si="157"/>
        <v>21</v>
      </c>
      <c r="N1993" s="11" t="b">
        <v>0</v>
      </c>
      <c r="O1993" s="11">
        <v>3</v>
      </c>
      <c r="P1993" s="11" t="b">
        <v>0</v>
      </c>
      <c r="Q1993" s="11" t="s">
        <v>8296</v>
      </c>
      <c r="R1993" s="18">
        <f t="shared" si="158"/>
        <v>7.0000000000000007E-2</v>
      </c>
      <c r="S1993" s="19">
        <f t="shared" si="159"/>
        <v>46.666666666666664</v>
      </c>
      <c r="T1993" s="11" t="s">
        <v>8338</v>
      </c>
      <c r="U1993" s="11" t="s">
        <v>8350</v>
      </c>
    </row>
    <row r="1994" spans="1:21" ht="28.5" x14ac:dyDescent="0.45">
      <c r="A1994" s="11">
        <v>1992</v>
      </c>
      <c r="B1994" s="16" t="s">
        <v>1993</v>
      </c>
      <c r="C1994" s="16" t="s">
        <v>6102</v>
      </c>
      <c r="D1994" s="23">
        <v>1500</v>
      </c>
      <c r="E1994" s="23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7">
        <f t="shared" si="155"/>
        <v>42052.935081018521</v>
      </c>
      <c r="K1994" s="11">
        <v>1421637991</v>
      </c>
      <c r="L1994" s="17">
        <f t="shared" si="156"/>
        <v>42022.935081018521</v>
      </c>
      <c r="M1994" s="21">
        <f t="shared" si="157"/>
        <v>30</v>
      </c>
      <c r="N1994" s="11" t="b">
        <v>0</v>
      </c>
      <c r="O1994" s="11">
        <v>2</v>
      </c>
      <c r="P1994" s="11" t="b">
        <v>0</v>
      </c>
      <c r="Q1994" s="11" t="s">
        <v>8296</v>
      </c>
      <c r="R1994" s="18">
        <f t="shared" si="158"/>
        <v>1.3333333333333333E-3</v>
      </c>
      <c r="S1994" s="19">
        <f t="shared" si="159"/>
        <v>1</v>
      </c>
      <c r="T1994" s="11" t="s">
        <v>8338</v>
      </c>
      <c r="U1994" s="11" t="s">
        <v>8350</v>
      </c>
    </row>
    <row r="1995" spans="1:21" ht="42.75" x14ac:dyDescent="0.45">
      <c r="A1995" s="11">
        <v>1993</v>
      </c>
      <c r="B1995" s="16" t="s">
        <v>1994</v>
      </c>
      <c r="C1995" s="16" t="s">
        <v>6103</v>
      </c>
      <c r="D1995" s="23">
        <v>2000</v>
      </c>
      <c r="E1995" s="23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7">
        <f t="shared" si="155"/>
        <v>42359.380057870367</v>
      </c>
      <c r="K1995" s="11">
        <v>1448114837</v>
      </c>
      <c r="L1995" s="17">
        <f t="shared" si="156"/>
        <v>42329.380057870367</v>
      </c>
      <c r="M1995" s="21">
        <f t="shared" si="157"/>
        <v>30</v>
      </c>
      <c r="N1995" s="11" t="b">
        <v>0</v>
      </c>
      <c r="O1995" s="11">
        <v>0</v>
      </c>
      <c r="P1995" s="11" t="b">
        <v>0</v>
      </c>
      <c r="Q1995" s="11" t="s">
        <v>8296</v>
      </c>
      <c r="R1995" s="18">
        <f t="shared" si="158"/>
        <v>0</v>
      </c>
      <c r="S1995" s="19" t="e">
        <f t="shared" si="159"/>
        <v>#DIV/0!</v>
      </c>
      <c r="T1995" s="11" t="s">
        <v>8338</v>
      </c>
      <c r="U1995" s="11" t="s">
        <v>8350</v>
      </c>
    </row>
    <row r="1996" spans="1:21" ht="57" x14ac:dyDescent="0.45">
      <c r="A1996" s="11">
        <v>1994</v>
      </c>
      <c r="B1996" s="16" t="s">
        <v>1995</v>
      </c>
      <c r="C1996" s="16" t="s">
        <v>6104</v>
      </c>
      <c r="D1996" s="23">
        <v>3200</v>
      </c>
      <c r="E1996" s="23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7">
        <f t="shared" si="155"/>
        <v>42710.839606481481</v>
      </c>
      <c r="K1996" s="11">
        <v>1475885342</v>
      </c>
      <c r="L1996" s="17">
        <f t="shared" si="156"/>
        <v>42650.797939814809</v>
      </c>
      <c r="M1996" s="21">
        <f t="shared" si="157"/>
        <v>60.041666666671517</v>
      </c>
      <c r="N1996" s="11" t="b">
        <v>0</v>
      </c>
      <c r="O1996" s="11">
        <v>0</v>
      </c>
      <c r="P1996" s="11" t="b">
        <v>0</v>
      </c>
      <c r="Q1996" s="11" t="s">
        <v>8296</v>
      </c>
      <c r="R1996" s="18">
        <f t="shared" si="158"/>
        <v>0</v>
      </c>
      <c r="S1996" s="19" t="e">
        <f t="shared" si="159"/>
        <v>#DIV/0!</v>
      </c>
      <c r="T1996" s="11" t="s">
        <v>8338</v>
      </c>
      <c r="U1996" s="11" t="s">
        <v>8350</v>
      </c>
    </row>
    <row r="1997" spans="1:21" ht="42.75" x14ac:dyDescent="0.45">
      <c r="A1997" s="11">
        <v>1995</v>
      </c>
      <c r="B1997" s="16" t="s">
        <v>1996</v>
      </c>
      <c r="C1997" s="16" t="s">
        <v>6105</v>
      </c>
      <c r="D1997" s="23">
        <v>1000</v>
      </c>
      <c r="E1997" s="23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7">
        <f t="shared" si="155"/>
        <v>42201.693703703706</v>
      </c>
      <c r="K1997" s="11">
        <v>1435354736</v>
      </c>
      <c r="L1997" s="17">
        <f t="shared" si="156"/>
        <v>42181.693703703706</v>
      </c>
      <c r="M1997" s="21">
        <f t="shared" si="157"/>
        <v>20</v>
      </c>
      <c r="N1997" s="11" t="b">
        <v>0</v>
      </c>
      <c r="O1997" s="11">
        <v>3</v>
      </c>
      <c r="P1997" s="11" t="b">
        <v>0</v>
      </c>
      <c r="Q1997" s="11" t="s">
        <v>8296</v>
      </c>
      <c r="R1997" s="18">
        <f t="shared" si="158"/>
        <v>7.8E-2</v>
      </c>
      <c r="S1997" s="19">
        <f t="shared" si="159"/>
        <v>26</v>
      </c>
      <c r="T1997" s="11" t="s">
        <v>8338</v>
      </c>
      <c r="U1997" s="11" t="s">
        <v>8350</v>
      </c>
    </row>
    <row r="1998" spans="1:21" ht="42.75" x14ac:dyDescent="0.45">
      <c r="A1998" s="11">
        <v>1996</v>
      </c>
      <c r="B1998" s="16" t="s">
        <v>1997</v>
      </c>
      <c r="C1998" s="16" t="s">
        <v>6106</v>
      </c>
      <c r="D1998" s="23">
        <v>133800</v>
      </c>
      <c r="E1998" s="23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7">
        <f t="shared" si="155"/>
        <v>41830.611238425925</v>
      </c>
      <c r="K1998" s="11">
        <v>1402429211</v>
      </c>
      <c r="L1998" s="17">
        <f t="shared" si="156"/>
        <v>41800.611238425925</v>
      </c>
      <c r="M1998" s="21">
        <f t="shared" si="157"/>
        <v>30</v>
      </c>
      <c r="N1998" s="11" t="b">
        <v>0</v>
      </c>
      <c r="O1998" s="11">
        <v>0</v>
      </c>
      <c r="P1998" s="11" t="b">
        <v>0</v>
      </c>
      <c r="Q1998" s="11" t="s">
        <v>8296</v>
      </c>
      <c r="R1998" s="18">
        <f t="shared" si="158"/>
        <v>0</v>
      </c>
      <c r="S1998" s="19" t="e">
        <f t="shared" si="159"/>
        <v>#DIV/0!</v>
      </c>
      <c r="T1998" s="11" t="s">
        <v>8338</v>
      </c>
      <c r="U1998" s="11" t="s">
        <v>8350</v>
      </c>
    </row>
    <row r="1999" spans="1:21" ht="42.75" x14ac:dyDescent="0.45">
      <c r="A1999" s="11">
        <v>1997</v>
      </c>
      <c r="B1999" s="16" t="s">
        <v>1998</v>
      </c>
      <c r="C1999" s="16" t="s">
        <v>6107</v>
      </c>
      <c r="D1999" s="23">
        <v>6500</v>
      </c>
      <c r="E1999" s="23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7">
        <f t="shared" si="155"/>
        <v>41877.722361111111</v>
      </c>
      <c r="K1999" s="11">
        <v>1406499612</v>
      </c>
      <c r="L1999" s="17">
        <f t="shared" si="156"/>
        <v>41847.722361111111</v>
      </c>
      <c r="M1999" s="21">
        <f t="shared" si="157"/>
        <v>30</v>
      </c>
      <c r="N1999" s="11" t="b">
        <v>0</v>
      </c>
      <c r="O1999" s="11">
        <v>0</v>
      </c>
      <c r="P1999" s="11" t="b">
        <v>0</v>
      </c>
      <c r="Q1999" s="11" t="s">
        <v>8296</v>
      </c>
      <c r="R1999" s="18">
        <f t="shared" si="158"/>
        <v>0</v>
      </c>
      <c r="S1999" s="19" t="e">
        <f t="shared" si="159"/>
        <v>#DIV/0!</v>
      </c>
      <c r="T1999" s="11" t="s">
        <v>8338</v>
      </c>
      <c r="U1999" s="11" t="s">
        <v>8350</v>
      </c>
    </row>
    <row r="2000" spans="1:21" ht="42.75" x14ac:dyDescent="0.45">
      <c r="A2000" s="11">
        <v>1998</v>
      </c>
      <c r="B2000" s="16" t="s">
        <v>1999</v>
      </c>
      <c r="C2000" s="16" t="s">
        <v>6108</v>
      </c>
      <c r="D2000" s="23">
        <v>2500</v>
      </c>
      <c r="E2000" s="23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7">
        <f t="shared" si="155"/>
        <v>41851.910162037035</v>
      </c>
      <c r="K2000" s="11">
        <v>1402973438</v>
      </c>
      <c r="L2000" s="17">
        <f t="shared" si="156"/>
        <v>41806.910162037035</v>
      </c>
      <c r="M2000" s="21">
        <f t="shared" si="157"/>
        <v>45</v>
      </c>
      <c r="N2000" s="11" t="b">
        <v>0</v>
      </c>
      <c r="O2000" s="11">
        <v>3</v>
      </c>
      <c r="P2000" s="11" t="b">
        <v>0</v>
      </c>
      <c r="Q2000" s="11" t="s">
        <v>8296</v>
      </c>
      <c r="R2000" s="18">
        <f t="shared" si="158"/>
        <v>0.26200000000000001</v>
      </c>
      <c r="S2000" s="19">
        <f t="shared" si="159"/>
        <v>218.33333333333334</v>
      </c>
      <c r="T2000" s="11" t="s">
        <v>8338</v>
      </c>
      <c r="U2000" s="11" t="s">
        <v>8350</v>
      </c>
    </row>
    <row r="2001" spans="1:21" ht="42.75" x14ac:dyDescent="0.45">
      <c r="A2001" s="11">
        <v>1999</v>
      </c>
      <c r="B2001" s="16" t="s">
        <v>2000</v>
      </c>
      <c r="C2001" s="16" t="s">
        <v>6109</v>
      </c>
      <c r="D2001" s="23">
        <v>31000</v>
      </c>
      <c r="E2001" s="23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7">
        <f t="shared" si="155"/>
        <v>41956.316064814811</v>
      </c>
      <c r="K2001" s="11">
        <v>1413286508</v>
      </c>
      <c r="L2001" s="17">
        <f t="shared" si="156"/>
        <v>41926.274398148147</v>
      </c>
      <c r="M2001" s="21">
        <f t="shared" si="157"/>
        <v>30.041666666664241</v>
      </c>
      <c r="N2001" s="11" t="b">
        <v>0</v>
      </c>
      <c r="O2001" s="11">
        <v>7</v>
      </c>
      <c r="P2001" s="11" t="b">
        <v>0</v>
      </c>
      <c r="Q2001" s="11" t="s">
        <v>8296</v>
      </c>
      <c r="R2001" s="18">
        <f t="shared" si="158"/>
        <v>7.6129032258064515E-3</v>
      </c>
      <c r="S2001" s="19">
        <f t="shared" si="159"/>
        <v>33.714285714285715</v>
      </c>
      <c r="T2001" s="11" t="s">
        <v>8338</v>
      </c>
      <c r="U2001" s="11" t="s">
        <v>8350</v>
      </c>
    </row>
    <row r="2002" spans="1:21" ht="42.75" x14ac:dyDescent="0.45">
      <c r="A2002" s="11">
        <v>2000</v>
      </c>
      <c r="B2002" s="16" t="s">
        <v>2001</v>
      </c>
      <c r="C2002" s="16" t="s">
        <v>6110</v>
      </c>
      <c r="D2002" s="23">
        <v>5000</v>
      </c>
      <c r="E2002" s="23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7">
        <f t="shared" si="155"/>
        <v>42375.743206018517</v>
      </c>
      <c r="K2002" s="11">
        <v>1449528613</v>
      </c>
      <c r="L2002" s="17">
        <f t="shared" si="156"/>
        <v>42345.743206018517</v>
      </c>
      <c r="M2002" s="21">
        <f t="shared" si="157"/>
        <v>30</v>
      </c>
      <c r="N2002" s="11" t="b">
        <v>0</v>
      </c>
      <c r="O2002" s="11">
        <v>25</v>
      </c>
      <c r="P2002" s="11" t="b">
        <v>0</v>
      </c>
      <c r="Q2002" s="11" t="s">
        <v>8296</v>
      </c>
      <c r="R2002" s="18">
        <f t="shared" si="158"/>
        <v>0.125</v>
      </c>
      <c r="S2002" s="19">
        <f t="shared" si="159"/>
        <v>25</v>
      </c>
      <c r="T2002" s="11" t="s">
        <v>8338</v>
      </c>
      <c r="U2002" s="11" t="s">
        <v>8350</v>
      </c>
    </row>
    <row r="2003" spans="1:21" ht="28.5" x14ac:dyDescent="0.45">
      <c r="A2003" s="11">
        <v>2001</v>
      </c>
      <c r="B2003" s="16" t="s">
        <v>2002</v>
      </c>
      <c r="C2003" s="16" t="s">
        <v>6111</v>
      </c>
      <c r="D2003" s="23">
        <v>55000</v>
      </c>
      <c r="E2003" s="23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7">
        <f t="shared" si="155"/>
        <v>42167.624999999993</v>
      </c>
      <c r="K2003" s="11">
        <v>1431406916</v>
      </c>
      <c r="L2003" s="17">
        <f t="shared" si="156"/>
        <v>42136.001342592594</v>
      </c>
      <c r="M2003" s="21">
        <f t="shared" si="157"/>
        <v>31.623657407399151</v>
      </c>
      <c r="N2003" s="11" t="b">
        <v>1</v>
      </c>
      <c r="O2003" s="11">
        <v>1637</v>
      </c>
      <c r="P2003" s="11" t="b">
        <v>1</v>
      </c>
      <c r="Q2003" s="11" t="s">
        <v>8295</v>
      </c>
      <c r="R2003" s="18">
        <f t="shared" si="158"/>
        <v>3.8212909090909091</v>
      </c>
      <c r="S2003" s="19">
        <f t="shared" si="159"/>
        <v>128.38790470372632</v>
      </c>
      <c r="T2003" s="11" t="s">
        <v>8319</v>
      </c>
      <c r="U2003" s="11" t="s">
        <v>8349</v>
      </c>
    </row>
    <row r="2004" spans="1:21" ht="42.75" x14ac:dyDescent="0.45">
      <c r="A2004" s="11">
        <v>2002</v>
      </c>
      <c r="B2004" s="16" t="s">
        <v>2003</v>
      </c>
      <c r="C2004" s="16" t="s">
        <v>6112</v>
      </c>
      <c r="D2004" s="23">
        <v>50000</v>
      </c>
      <c r="E2004" s="23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7">
        <f t="shared" si="155"/>
        <v>42758.503969907404</v>
      </c>
      <c r="K2004" s="11">
        <v>1482599143</v>
      </c>
      <c r="L2004" s="17">
        <f t="shared" si="156"/>
        <v>42728.503969907404</v>
      </c>
      <c r="M2004" s="21">
        <f t="shared" si="157"/>
        <v>30</v>
      </c>
      <c r="N2004" s="11" t="b">
        <v>1</v>
      </c>
      <c r="O2004" s="11">
        <v>1375</v>
      </c>
      <c r="P2004" s="11" t="b">
        <v>1</v>
      </c>
      <c r="Q2004" s="11" t="s">
        <v>8295</v>
      </c>
      <c r="R2004" s="18">
        <f t="shared" si="158"/>
        <v>2.1679422000000002</v>
      </c>
      <c r="S2004" s="19">
        <f t="shared" si="159"/>
        <v>78.834261818181815</v>
      </c>
      <c r="T2004" s="11" t="s">
        <v>8319</v>
      </c>
      <c r="U2004" s="11" t="s">
        <v>8349</v>
      </c>
    </row>
    <row r="2005" spans="1:21" ht="57" x14ac:dyDescent="0.45">
      <c r="A2005" s="11">
        <v>2003</v>
      </c>
      <c r="B2005" s="16" t="s">
        <v>2004</v>
      </c>
      <c r="C2005" s="16" t="s">
        <v>6113</v>
      </c>
      <c r="D2005" s="23">
        <v>500</v>
      </c>
      <c r="E2005" s="23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7">
        <f t="shared" si="155"/>
        <v>40361.75</v>
      </c>
      <c r="K2005" s="11">
        <v>1276830052</v>
      </c>
      <c r="L2005" s="17">
        <f t="shared" si="156"/>
        <v>40346.917268518519</v>
      </c>
      <c r="M2005" s="21">
        <f t="shared" si="157"/>
        <v>14.83273148148146</v>
      </c>
      <c r="N2005" s="11" t="b">
        <v>1</v>
      </c>
      <c r="O2005" s="11">
        <v>17</v>
      </c>
      <c r="P2005" s="11" t="b">
        <v>1</v>
      </c>
      <c r="Q2005" s="11" t="s">
        <v>8295</v>
      </c>
      <c r="R2005" s="18">
        <f t="shared" si="158"/>
        <v>3.12</v>
      </c>
      <c r="S2005" s="19">
        <f t="shared" si="159"/>
        <v>91.764705882352942</v>
      </c>
      <c r="T2005" s="11" t="s">
        <v>8319</v>
      </c>
      <c r="U2005" s="11" t="s">
        <v>8349</v>
      </c>
    </row>
    <row r="2006" spans="1:21" ht="42.75" x14ac:dyDescent="0.45">
      <c r="A2006" s="11">
        <v>2004</v>
      </c>
      <c r="B2006" s="16" t="s">
        <v>2005</v>
      </c>
      <c r="C2006" s="16" t="s">
        <v>6114</v>
      </c>
      <c r="D2006" s="23">
        <v>50000</v>
      </c>
      <c r="E2006" s="23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7">
        <f t="shared" si="155"/>
        <v>41830.396562499998</v>
      </c>
      <c r="K2006" s="11">
        <v>1402410663</v>
      </c>
      <c r="L2006" s="17">
        <f t="shared" si="156"/>
        <v>41800.396562499998</v>
      </c>
      <c r="M2006" s="21">
        <f t="shared" si="157"/>
        <v>30</v>
      </c>
      <c r="N2006" s="11" t="b">
        <v>1</v>
      </c>
      <c r="O2006" s="11">
        <v>354</v>
      </c>
      <c r="P2006" s="11" t="b">
        <v>1</v>
      </c>
      <c r="Q2006" s="11" t="s">
        <v>8295</v>
      </c>
      <c r="R2006" s="18">
        <f t="shared" si="158"/>
        <v>2.3442048</v>
      </c>
      <c r="S2006" s="19">
        <f t="shared" si="159"/>
        <v>331.10237288135596</v>
      </c>
      <c r="T2006" s="11" t="s">
        <v>8319</v>
      </c>
      <c r="U2006" s="11" t="s">
        <v>8349</v>
      </c>
    </row>
    <row r="2007" spans="1:21" ht="42.75" x14ac:dyDescent="0.45">
      <c r="A2007" s="11">
        <v>2005</v>
      </c>
      <c r="B2007" s="16" t="s">
        <v>2006</v>
      </c>
      <c r="C2007" s="16" t="s">
        <v>6115</v>
      </c>
      <c r="D2007" s="23">
        <v>30000</v>
      </c>
      <c r="E2007" s="23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7">
        <f t="shared" si="155"/>
        <v>41562.957638888889</v>
      </c>
      <c r="K2007" s="11">
        <v>1379532618</v>
      </c>
      <c r="L2007" s="17">
        <f t="shared" si="156"/>
        <v>41535.604374999995</v>
      </c>
      <c r="M2007" s="21">
        <f t="shared" si="157"/>
        <v>27.353263888893707</v>
      </c>
      <c r="N2007" s="11" t="b">
        <v>1</v>
      </c>
      <c r="O2007" s="11">
        <v>191</v>
      </c>
      <c r="P2007" s="11" t="b">
        <v>1</v>
      </c>
      <c r="Q2007" s="11" t="s">
        <v>8295</v>
      </c>
      <c r="R2007" s="18">
        <f t="shared" si="158"/>
        <v>1.236801</v>
      </c>
      <c r="S2007" s="19">
        <f t="shared" si="159"/>
        <v>194.26193717277485</v>
      </c>
      <c r="T2007" s="11" t="s">
        <v>8319</v>
      </c>
      <c r="U2007" s="11" t="s">
        <v>8349</v>
      </c>
    </row>
    <row r="2008" spans="1:21" ht="57" x14ac:dyDescent="0.45">
      <c r="A2008" s="11">
        <v>2006</v>
      </c>
      <c r="B2008" s="16" t="s">
        <v>2007</v>
      </c>
      <c r="C2008" s="16" t="s">
        <v>6116</v>
      </c>
      <c r="D2008" s="23">
        <v>50000</v>
      </c>
      <c r="E2008" s="23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7">
        <f t="shared" si="155"/>
        <v>41976.333854166667</v>
      </c>
      <c r="K2008" s="11">
        <v>1414584045</v>
      </c>
      <c r="L2008" s="17">
        <f t="shared" si="156"/>
        <v>41941.292187499996</v>
      </c>
      <c r="M2008" s="21">
        <f t="shared" si="157"/>
        <v>35.041666666671517</v>
      </c>
      <c r="N2008" s="11" t="b">
        <v>1</v>
      </c>
      <c r="O2008" s="11">
        <v>303</v>
      </c>
      <c r="P2008" s="11" t="b">
        <v>1</v>
      </c>
      <c r="Q2008" s="11" t="s">
        <v>8295</v>
      </c>
      <c r="R2008" s="18">
        <f t="shared" si="158"/>
        <v>2.4784000000000002</v>
      </c>
      <c r="S2008" s="19">
        <f t="shared" si="159"/>
        <v>408.97689768976898</v>
      </c>
      <c r="T2008" s="11" t="s">
        <v>8319</v>
      </c>
      <c r="U2008" s="11" t="s">
        <v>8349</v>
      </c>
    </row>
    <row r="2009" spans="1:21" ht="57" x14ac:dyDescent="0.45">
      <c r="A2009" s="11">
        <v>2007</v>
      </c>
      <c r="B2009" s="16" t="s">
        <v>2008</v>
      </c>
      <c r="C2009" s="16" t="s">
        <v>6117</v>
      </c>
      <c r="D2009" s="23">
        <v>10000</v>
      </c>
      <c r="E2009" s="23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7">
        <f t="shared" si="155"/>
        <v>40413.958333333328</v>
      </c>
      <c r="K2009" s="11">
        <v>1276891586</v>
      </c>
      <c r="L2009" s="17">
        <f t="shared" si="156"/>
        <v>40347.629467592589</v>
      </c>
      <c r="M2009" s="21">
        <f t="shared" si="157"/>
        <v>66.328865740739275</v>
      </c>
      <c r="N2009" s="11" t="b">
        <v>1</v>
      </c>
      <c r="O2009" s="11">
        <v>137</v>
      </c>
      <c r="P2009" s="11" t="b">
        <v>1</v>
      </c>
      <c r="Q2009" s="11" t="s">
        <v>8295</v>
      </c>
      <c r="R2009" s="18">
        <f t="shared" si="158"/>
        <v>1.157092</v>
      </c>
      <c r="S2009" s="19">
        <f t="shared" si="159"/>
        <v>84.459270072992695</v>
      </c>
      <c r="T2009" s="11" t="s">
        <v>8319</v>
      </c>
      <c r="U2009" s="11" t="s">
        <v>8349</v>
      </c>
    </row>
    <row r="2010" spans="1:21" ht="42.75" x14ac:dyDescent="0.45">
      <c r="A2010" s="11">
        <v>2008</v>
      </c>
      <c r="B2010" s="16" t="s">
        <v>2009</v>
      </c>
      <c r="C2010" s="16" t="s">
        <v>6118</v>
      </c>
      <c r="D2010" s="23">
        <v>1570.79</v>
      </c>
      <c r="E2010" s="23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7">
        <f t="shared" si="155"/>
        <v>40805.396087962959</v>
      </c>
      <c r="K2010" s="11">
        <v>1312641022</v>
      </c>
      <c r="L2010" s="17">
        <f t="shared" si="156"/>
        <v>40761.396087962959</v>
      </c>
      <c r="M2010" s="21">
        <f t="shared" si="157"/>
        <v>44</v>
      </c>
      <c r="N2010" s="11" t="b">
        <v>1</v>
      </c>
      <c r="O2010" s="11">
        <v>41</v>
      </c>
      <c r="P2010" s="11" t="b">
        <v>1</v>
      </c>
      <c r="Q2010" s="11" t="s">
        <v>8295</v>
      </c>
      <c r="R2010" s="18">
        <f t="shared" si="158"/>
        <v>1.1707484768810599</v>
      </c>
      <c r="S2010" s="19">
        <f t="shared" si="159"/>
        <v>44.853658536585364</v>
      </c>
      <c r="T2010" s="11" t="s">
        <v>8319</v>
      </c>
      <c r="U2010" s="11" t="s">
        <v>8349</v>
      </c>
    </row>
    <row r="2011" spans="1:21" ht="42.75" x14ac:dyDescent="0.45">
      <c r="A2011" s="11">
        <v>2009</v>
      </c>
      <c r="B2011" s="16" t="s">
        <v>2010</v>
      </c>
      <c r="C2011" s="16" t="s">
        <v>6119</v>
      </c>
      <c r="D2011" s="23">
        <v>50000</v>
      </c>
      <c r="E2011" s="23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7">
        <f t="shared" si="155"/>
        <v>42697.156747685185</v>
      </c>
      <c r="K2011" s="11">
        <v>1476776743</v>
      </c>
      <c r="L2011" s="17">
        <f t="shared" si="156"/>
        <v>42661.115081018514</v>
      </c>
      <c r="M2011" s="21">
        <f t="shared" si="157"/>
        <v>36.041666666671517</v>
      </c>
      <c r="N2011" s="11" t="b">
        <v>1</v>
      </c>
      <c r="O2011" s="11">
        <v>398</v>
      </c>
      <c r="P2011" s="11" t="b">
        <v>1</v>
      </c>
      <c r="Q2011" s="11" t="s">
        <v>8295</v>
      </c>
      <c r="R2011" s="18">
        <f t="shared" si="158"/>
        <v>3.05158</v>
      </c>
      <c r="S2011" s="19">
        <f t="shared" si="159"/>
        <v>383.3643216080402</v>
      </c>
      <c r="T2011" s="11" t="s">
        <v>8319</v>
      </c>
      <c r="U2011" s="11" t="s">
        <v>8349</v>
      </c>
    </row>
    <row r="2012" spans="1:21" ht="28.5" x14ac:dyDescent="0.45">
      <c r="A2012" s="11">
        <v>2010</v>
      </c>
      <c r="B2012" s="16" t="s">
        <v>2011</v>
      </c>
      <c r="C2012" s="16" t="s">
        <v>6120</v>
      </c>
      <c r="D2012" s="23">
        <v>30000</v>
      </c>
      <c r="E2012" s="23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7">
        <f t="shared" si="155"/>
        <v>42600.788090277776</v>
      </c>
      <c r="K2012" s="11">
        <v>1468972491</v>
      </c>
      <c r="L2012" s="17">
        <f t="shared" si="156"/>
        <v>42570.788090277776</v>
      </c>
      <c r="M2012" s="21">
        <f t="shared" si="157"/>
        <v>30</v>
      </c>
      <c r="N2012" s="11" t="b">
        <v>1</v>
      </c>
      <c r="O2012" s="11">
        <v>1737</v>
      </c>
      <c r="P2012" s="11" t="b">
        <v>1</v>
      </c>
      <c r="Q2012" s="11" t="s">
        <v>8295</v>
      </c>
      <c r="R2012" s="18">
        <f t="shared" si="158"/>
        <v>3.2005299999999997</v>
      </c>
      <c r="S2012" s="19">
        <f t="shared" si="159"/>
        <v>55.276856649395505</v>
      </c>
      <c r="T2012" s="11" t="s">
        <v>8319</v>
      </c>
      <c r="U2012" s="11" t="s">
        <v>8349</v>
      </c>
    </row>
    <row r="2013" spans="1:21" ht="42.75" x14ac:dyDescent="0.45">
      <c r="A2013" s="11">
        <v>2011</v>
      </c>
      <c r="B2013" s="16" t="s">
        <v>2012</v>
      </c>
      <c r="C2013" s="16" t="s">
        <v>6121</v>
      </c>
      <c r="D2013" s="23">
        <v>50000</v>
      </c>
      <c r="E2013" s="23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7">
        <f t="shared" si="155"/>
        <v>42380.749999999993</v>
      </c>
      <c r="K2013" s="11">
        <v>1449650173</v>
      </c>
      <c r="L2013" s="17">
        <f t="shared" si="156"/>
        <v>42347.150150462963</v>
      </c>
      <c r="M2013" s="21">
        <f t="shared" si="157"/>
        <v>33.599849537029513</v>
      </c>
      <c r="N2013" s="11" t="b">
        <v>1</v>
      </c>
      <c r="O2013" s="11">
        <v>971</v>
      </c>
      <c r="P2013" s="11" t="b">
        <v>1</v>
      </c>
      <c r="Q2013" s="11" t="s">
        <v>8295</v>
      </c>
      <c r="R2013" s="18">
        <f t="shared" si="158"/>
        <v>8.1956399999999991</v>
      </c>
      <c r="S2013" s="19">
        <f t="shared" si="159"/>
        <v>422.02059732234807</v>
      </c>
      <c r="T2013" s="11" t="s">
        <v>8319</v>
      </c>
      <c r="U2013" s="11" t="s">
        <v>8349</v>
      </c>
    </row>
    <row r="2014" spans="1:21" ht="42.75" x14ac:dyDescent="0.45">
      <c r="A2014" s="11">
        <v>2012</v>
      </c>
      <c r="B2014" s="16" t="s">
        <v>2013</v>
      </c>
      <c r="C2014" s="16" t="s">
        <v>6122</v>
      </c>
      <c r="D2014" s="23">
        <v>5000</v>
      </c>
      <c r="E2014" s="23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7">
        <f t="shared" si="155"/>
        <v>42040.613900462959</v>
      </c>
      <c r="K2014" s="11">
        <v>1420573441</v>
      </c>
      <c r="L2014" s="17">
        <f t="shared" si="156"/>
        <v>42010.613900462959</v>
      </c>
      <c r="M2014" s="21">
        <f t="shared" si="157"/>
        <v>30</v>
      </c>
      <c r="N2014" s="11" t="b">
        <v>1</v>
      </c>
      <c r="O2014" s="11">
        <v>183</v>
      </c>
      <c r="P2014" s="11" t="b">
        <v>1</v>
      </c>
      <c r="Q2014" s="11" t="s">
        <v>8295</v>
      </c>
      <c r="R2014" s="18">
        <f t="shared" si="158"/>
        <v>2.3490000000000002</v>
      </c>
      <c r="S2014" s="19">
        <f t="shared" si="159"/>
        <v>64.180327868852459</v>
      </c>
      <c r="T2014" s="11" t="s">
        <v>8319</v>
      </c>
      <c r="U2014" s="11" t="s">
        <v>8349</v>
      </c>
    </row>
    <row r="2015" spans="1:21" ht="42.75" x14ac:dyDescent="0.45">
      <c r="A2015" s="11">
        <v>2013</v>
      </c>
      <c r="B2015" s="16" t="s">
        <v>2014</v>
      </c>
      <c r="C2015" s="16" t="s">
        <v>6123</v>
      </c>
      <c r="D2015" s="23">
        <v>160000</v>
      </c>
      <c r="E2015" s="23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7">
        <f t="shared" si="155"/>
        <v>42559.752476851849</v>
      </c>
      <c r="K2015" s="11">
        <v>1462835014</v>
      </c>
      <c r="L2015" s="17">
        <f t="shared" si="156"/>
        <v>42499.752476851849</v>
      </c>
      <c r="M2015" s="21">
        <f t="shared" si="157"/>
        <v>60</v>
      </c>
      <c r="N2015" s="11" t="b">
        <v>1</v>
      </c>
      <c r="O2015" s="11">
        <v>4562</v>
      </c>
      <c r="P2015" s="11" t="b">
        <v>1</v>
      </c>
      <c r="Q2015" s="11" t="s">
        <v>8295</v>
      </c>
      <c r="R2015" s="18">
        <f t="shared" si="158"/>
        <v>4.9491375</v>
      </c>
      <c r="S2015" s="19">
        <f t="shared" si="159"/>
        <v>173.57781674704077</v>
      </c>
      <c r="T2015" s="11" t="s">
        <v>8319</v>
      </c>
      <c r="U2015" s="11" t="s">
        <v>8349</v>
      </c>
    </row>
    <row r="2016" spans="1:21" ht="42.75" x14ac:dyDescent="0.45">
      <c r="A2016" s="11">
        <v>2014</v>
      </c>
      <c r="B2016" s="16" t="s">
        <v>2015</v>
      </c>
      <c r="C2016" s="16" t="s">
        <v>6124</v>
      </c>
      <c r="D2016" s="23">
        <v>30000</v>
      </c>
      <c r="E2016" s="23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7">
        <f t="shared" si="155"/>
        <v>41357.964571759258</v>
      </c>
      <c r="K2016" s="11">
        <v>1361250539</v>
      </c>
      <c r="L2016" s="17">
        <f t="shared" si="156"/>
        <v>41324.006238425922</v>
      </c>
      <c r="M2016" s="21">
        <f t="shared" si="157"/>
        <v>33.958333333335759</v>
      </c>
      <c r="N2016" s="11" t="b">
        <v>1</v>
      </c>
      <c r="O2016" s="11">
        <v>26457</v>
      </c>
      <c r="P2016" s="11" t="b">
        <v>1</v>
      </c>
      <c r="Q2016" s="11" t="s">
        <v>8295</v>
      </c>
      <c r="R2016" s="18">
        <f t="shared" si="158"/>
        <v>78.137822333333332</v>
      </c>
      <c r="S2016" s="19">
        <f t="shared" si="159"/>
        <v>88.601680840609291</v>
      </c>
      <c r="T2016" s="11" t="s">
        <v>8319</v>
      </c>
      <c r="U2016" s="11" t="s">
        <v>8349</v>
      </c>
    </row>
    <row r="2017" spans="1:21" ht="42.75" x14ac:dyDescent="0.45">
      <c r="A2017" s="11">
        <v>2015</v>
      </c>
      <c r="B2017" s="16" t="s">
        <v>2016</v>
      </c>
      <c r="C2017" s="16" t="s">
        <v>6125</v>
      </c>
      <c r="D2017" s="23">
        <v>7200</v>
      </c>
      <c r="E2017" s="23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7">
        <f t="shared" si="155"/>
        <v>40795.668553240735</v>
      </c>
      <c r="K2017" s="11">
        <v>1313010163</v>
      </c>
      <c r="L2017" s="17">
        <f t="shared" si="156"/>
        <v>40765.668553240735</v>
      </c>
      <c r="M2017" s="21">
        <f t="shared" si="157"/>
        <v>30</v>
      </c>
      <c r="N2017" s="11" t="b">
        <v>1</v>
      </c>
      <c r="O2017" s="11">
        <v>162</v>
      </c>
      <c r="P2017" s="11" t="b">
        <v>1</v>
      </c>
      <c r="Q2017" s="11" t="s">
        <v>8295</v>
      </c>
      <c r="R2017" s="18">
        <f t="shared" si="158"/>
        <v>1.1300013888888889</v>
      </c>
      <c r="S2017" s="19">
        <f t="shared" si="159"/>
        <v>50.222283950617282</v>
      </c>
      <c r="T2017" s="11" t="s">
        <v>8319</v>
      </c>
      <c r="U2017" s="11" t="s">
        <v>8349</v>
      </c>
    </row>
    <row r="2018" spans="1:21" ht="28.5" x14ac:dyDescent="0.45">
      <c r="A2018" s="11">
        <v>2016</v>
      </c>
      <c r="B2018" s="16" t="s">
        <v>2017</v>
      </c>
      <c r="C2018" s="16" t="s">
        <v>6126</v>
      </c>
      <c r="D2018" s="23">
        <v>10000</v>
      </c>
      <c r="E2018" s="23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7">
        <f t="shared" si="155"/>
        <v>41342.672442129631</v>
      </c>
      <c r="K2018" s="11">
        <v>1360271299</v>
      </c>
      <c r="L2018" s="17">
        <f t="shared" si="156"/>
        <v>41312.672442129631</v>
      </c>
      <c r="M2018" s="21">
        <f t="shared" si="157"/>
        <v>30</v>
      </c>
      <c r="N2018" s="11" t="b">
        <v>1</v>
      </c>
      <c r="O2018" s="11">
        <v>479</v>
      </c>
      <c r="P2018" s="11" t="b">
        <v>1</v>
      </c>
      <c r="Q2018" s="11" t="s">
        <v>8295</v>
      </c>
      <c r="R2018" s="18">
        <f t="shared" si="158"/>
        <v>9.2154220000000002</v>
      </c>
      <c r="S2018" s="19">
        <f t="shared" si="159"/>
        <v>192.38876826722338</v>
      </c>
      <c r="T2018" s="11" t="s">
        <v>8319</v>
      </c>
      <c r="U2018" s="11" t="s">
        <v>8349</v>
      </c>
    </row>
    <row r="2019" spans="1:21" ht="42.75" x14ac:dyDescent="0.45">
      <c r="A2019" s="11">
        <v>2017</v>
      </c>
      <c r="B2019" s="16" t="s">
        <v>2018</v>
      </c>
      <c r="C2019" s="16" t="s">
        <v>6127</v>
      </c>
      <c r="D2019" s="23">
        <v>25000</v>
      </c>
      <c r="E2019" s="23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7">
        <f t="shared" si="155"/>
        <v>40991.958333333328</v>
      </c>
      <c r="K2019" s="11">
        <v>1329873755</v>
      </c>
      <c r="L2019" s="17">
        <f t="shared" si="156"/>
        <v>40960.849016203698</v>
      </c>
      <c r="M2019" s="21">
        <f t="shared" si="157"/>
        <v>31.109317129630654</v>
      </c>
      <c r="N2019" s="11" t="b">
        <v>1</v>
      </c>
      <c r="O2019" s="11">
        <v>426</v>
      </c>
      <c r="P2019" s="11" t="b">
        <v>1</v>
      </c>
      <c r="Q2019" s="11" t="s">
        <v>8295</v>
      </c>
      <c r="R2019" s="18">
        <f t="shared" si="158"/>
        <v>1.2510239999999999</v>
      </c>
      <c r="S2019" s="19">
        <f t="shared" si="159"/>
        <v>73.416901408450698</v>
      </c>
      <c r="T2019" s="11" t="s">
        <v>8319</v>
      </c>
      <c r="U2019" s="11" t="s">
        <v>8349</v>
      </c>
    </row>
    <row r="2020" spans="1:21" ht="42.75" x14ac:dyDescent="0.45">
      <c r="A2020" s="11">
        <v>2018</v>
      </c>
      <c r="B2020" s="16" t="s">
        <v>2019</v>
      </c>
      <c r="C2020" s="16" t="s">
        <v>6128</v>
      </c>
      <c r="D2020" s="23">
        <v>65000</v>
      </c>
      <c r="E2020" s="23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7">
        <f t="shared" si="155"/>
        <v>42229.157511574071</v>
      </c>
      <c r="K2020" s="11">
        <v>1436863609</v>
      </c>
      <c r="L2020" s="17">
        <f t="shared" si="156"/>
        <v>42199.157511574071</v>
      </c>
      <c r="M2020" s="21">
        <f t="shared" si="157"/>
        <v>30</v>
      </c>
      <c r="N2020" s="11" t="b">
        <v>1</v>
      </c>
      <c r="O2020" s="11">
        <v>450</v>
      </c>
      <c r="P2020" s="11" t="b">
        <v>1</v>
      </c>
      <c r="Q2020" s="11" t="s">
        <v>8295</v>
      </c>
      <c r="R2020" s="18">
        <f t="shared" si="158"/>
        <v>1.0224343076923077</v>
      </c>
      <c r="S2020" s="19">
        <f t="shared" si="159"/>
        <v>147.68495555555555</v>
      </c>
      <c r="T2020" s="11" t="s">
        <v>8319</v>
      </c>
      <c r="U2020" s="11" t="s">
        <v>8349</v>
      </c>
    </row>
    <row r="2021" spans="1:21" ht="42.75" x14ac:dyDescent="0.45">
      <c r="A2021" s="11">
        <v>2019</v>
      </c>
      <c r="B2021" s="16" t="s">
        <v>2020</v>
      </c>
      <c r="C2021" s="16" t="s">
        <v>6129</v>
      </c>
      <c r="D2021" s="23">
        <v>40000</v>
      </c>
      <c r="E2021" s="23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7">
        <f t="shared" si="155"/>
        <v>42635.500243055554</v>
      </c>
      <c r="K2021" s="11">
        <v>1471971621</v>
      </c>
      <c r="L2021" s="17">
        <f t="shared" si="156"/>
        <v>42605.500243055554</v>
      </c>
      <c r="M2021" s="21">
        <f t="shared" si="157"/>
        <v>30</v>
      </c>
      <c r="N2021" s="11" t="b">
        <v>1</v>
      </c>
      <c r="O2021" s="11">
        <v>1780</v>
      </c>
      <c r="P2021" s="11" t="b">
        <v>1</v>
      </c>
      <c r="Q2021" s="11" t="s">
        <v>8295</v>
      </c>
      <c r="R2021" s="18">
        <f t="shared" si="158"/>
        <v>4.8490975000000001</v>
      </c>
      <c r="S2021" s="19">
        <f t="shared" si="159"/>
        <v>108.96848314606741</v>
      </c>
      <c r="T2021" s="11" t="s">
        <v>8319</v>
      </c>
      <c r="U2021" s="11" t="s">
        <v>8349</v>
      </c>
    </row>
    <row r="2022" spans="1:21" ht="42.75" x14ac:dyDescent="0.45">
      <c r="A2022" s="11">
        <v>2020</v>
      </c>
      <c r="B2022" s="16" t="s">
        <v>2021</v>
      </c>
      <c r="C2022" s="16" t="s">
        <v>6130</v>
      </c>
      <c r="D2022" s="23">
        <v>1500</v>
      </c>
      <c r="E2022" s="23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7">
        <f t="shared" si="155"/>
        <v>41773.75277777778</v>
      </c>
      <c r="K2022" s="11">
        <v>1396923624</v>
      </c>
      <c r="L2022" s="17">
        <f t="shared" si="156"/>
        <v>41736.889166666668</v>
      </c>
      <c r="M2022" s="21">
        <f t="shared" si="157"/>
        <v>36.863611111111823</v>
      </c>
      <c r="N2022" s="11" t="b">
        <v>1</v>
      </c>
      <c r="O2022" s="11">
        <v>122</v>
      </c>
      <c r="P2022" s="11" t="b">
        <v>1</v>
      </c>
      <c r="Q2022" s="11" t="s">
        <v>8295</v>
      </c>
      <c r="R2022" s="18">
        <f t="shared" si="158"/>
        <v>1.9233333333333333</v>
      </c>
      <c r="S2022" s="19">
        <f t="shared" si="159"/>
        <v>23.647540983606557</v>
      </c>
      <c r="T2022" s="11" t="s">
        <v>8319</v>
      </c>
      <c r="U2022" s="11" t="s">
        <v>8349</v>
      </c>
    </row>
    <row r="2023" spans="1:21" ht="42.75" x14ac:dyDescent="0.45">
      <c r="A2023" s="11">
        <v>2021</v>
      </c>
      <c r="B2023" s="16" t="s">
        <v>2022</v>
      </c>
      <c r="C2023" s="16" t="s">
        <v>6131</v>
      </c>
      <c r="D2023" s="23">
        <v>5000</v>
      </c>
      <c r="E2023" s="23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7">
        <f t="shared" si="155"/>
        <v>41905.862233796295</v>
      </c>
      <c r="K2023" s="11">
        <v>1407634897</v>
      </c>
      <c r="L2023" s="17">
        <f t="shared" si="156"/>
        <v>41860.862233796295</v>
      </c>
      <c r="M2023" s="21">
        <f t="shared" si="157"/>
        <v>45</v>
      </c>
      <c r="N2023" s="11" t="b">
        <v>1</v>
      </c>
      <c r="O2023" s="11">
        <v>95</v>
      </c>
      <c r="P2023" s="11" t="b">
        <v>1</v>
      </c>
      <c r="Q2023" s="11" t="s">
        <v>8295</v>
      </c>
      <c r="R2023" s="18">
        <f t="shared" si="158"/>
        <v>2.8109999999999999</v>
      </c>
      <c r="S2023" s="19">
        <f t="shared" si="159"/>
        <v>147.94736842105263</v>
      </c>
      <c r="T2023" s="11" t="s">
        <v>8319</v>
      </c>
      <c r="U2023" s="11" t="s">
        <v>8349</v>
      </c>
    </row>
    <row r="2024" spans="1:21" ht="42.75" x14ac:dyDescent="0.45">
      <c r="A2024" s="11">
        <v>2022</v>
      </c>
      <c r="B2024" s="16" t="s">
        <v>2023</v>
      </c>
      <c r="C2024" s="16" t="s">
        <v>6132</v>
      </c>
      <c r="D2024" s="23">
        <v>100000</v>
      </c>
      <c r="E2024" s="23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7">
        <f t="shared" si="155"/>
        <v>42532.36078703704</v>
      </c>
      <c r="K2024" s="11">
        <v>1463060372</v>
      </c>
      <c r="L2024" s="17">
        <f t="shared" si="156"/>
        <v>42502.36078703704</v>
      </c>
      <c r="M2024" s="21">
        <f t="shared" si="157"/>
        <v>30</v>
      </c>
      <c r="N2024" s="11" t="b">
        <v>1</v>
      </c>
      <c r="O2024" s="11">
        <v>325</v>
      </c>
      <c r="P2024" s="11" t="b">
        <v>1</v>
      </c>
      <c r="Q2024" s="11" t="s">
        <v>8295</v>
      </c>
      <c r="R2024" s="18">
        <f t="shared" si="158"/>
        <v>1.2513700000000001</v>
      </c>
      <c r="S2024" s="19">
        <f t="shared" si="159"/>
        <v>385.03692307692307</v>
      </c>
      <c r="T2024" s="11" t="s">
        <v>8319</v>
      </c>
      <c r="U2024" s="11" t="s">
        <v>8349</v>
      </c>
    </row>
    <row r="2025" spans="1:21" ht="42.75" x14ac:dyDescent="0.45">
      <c r="A2025" s="11">
        <v>2023</v>
      </c>
      <c r="B2025" s="16" t="s">
        <v>2024</v>
      </c>
      <c r="C2025" s="16" t="s">
        <v>6133</v>
      </c>
      <c r="D2025" s="23">
        <v>100000</v>
      </c>
      <c r="E2025" s="23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7">
        <f t="shared" si="155"/>
        <v>42166.212418981479</v>
      </c>
      <c r="K2025" s="11">
        <v>1431425153</v>
      </c>
      <c r="L2025" s="17">
        <f t="shared" si="156"/>
        <v>42136.212418981479</v>
      </c>
      <c r="M2025" s="21">
        <f t="shared" si="157"/>
        <v>30</v>
      </c>
      <c r="N2025" s="11" t="b">
        <v>1</v>
      </c>
      <c r="O2025" s="11">
        <v>353</v>
      </c>
      <c r="P2025" s="11" t="b">
        <v>1</v>
      </c>
      <c r="Q2025" s="11" t="s">
        <v>8295</v>
      </c>
      <c r="R2025" s="18">
        <f t="shared" si="158"/>
        <v>1.61459</v>
      </c>
      <c r="S2025" s="19">
        <f t="shared" si="159"/>
        <v>457.39093484419266</v>
      </c>
      <c r="T2025" s="11" t="s">
        <v>8319</v>
      </c>
      <c r="U2025" s="11" t="s">
        <v>8349</v>
      </c>
    </row>
    <row r="2026" spans="1:21" ht="42.75" x14ac:dyDescent="0.45">
      <c r="A2026" s="11">
        <v>2024</v>
      </c>
      <c r="B2026" s="16" t="s">
        <v>2025</v>
      </c>
      <c r="C2026" s="16" t="s">
        <v>6134</v>
      </c>
      <c r="D2026" s="23">
        <v>4000</v>
      </c>
      <c r="E2026" s="23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7">
        <f t="shared" si="155"/>
        <v>41133.916666666664</v>
      </c>
      <c r="K2026" s="11">
        <v>1341875544</v>
      </c>
      <c r="L2026" s="17">
        <f t="shared" si="156"/>
        <v>41099.758611111109</v>
      </c>
      <c r="M2026" s="21">
        <f t="shared" si="157"/>
        <v>34.15805555555562</v>
      </c>
      <c r="N2026" s="11" t="b">
        <v>1</v>
      </c>
      <c r="O2026" s="11">
        <v>105</v>
      </c>
      <c r="P2026" s="11" t="b">
        <v>1</v>
      </c>
      <c r="Q2026" s="11" t="s">
        <v>8295</v>
      </c>
      <c r="R2026" s="18">
        <f t="shared" si="158"/>
        <v>5.8535000000000004</v>
      </c>
      <c r="S2026" s="19">
        <f t="shared" si="159"/>
        <v>222.99047619047619</v>
      </c>
      <c r="T2026" s="11" t="s">
        <v>8319</v>
      </c>
      <c r="U2026" s="11" t="s">
        <v>8349</v>
      </c>
    </row>
    <row r="2027" spans="1:21" ht="42.75" x14ac:dyDescent="0.45">
      <c r="A2027" s="11">
        <v>2025</v>
      </c>
      <c r="B2027" s="16" t="s">
        <v>2026</v>
      </c>
      <c r="C2027" s="16" t="s">
        <v>6135</v>
      </c>
      <c r="D2027" s="23">
        <v>80000</v>
      </c>
      <c r="E2027" s="23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7">
        <f t="shared" si="155"/>
        <v>42165.976226851846</v>
      </c>
      <c r="K2027" s="11">
        <v>1431404746</v>
      </c>
      <c r="L2027" s="17">
        <f t="shared" si="156"/>
        <v>42135.976226851846</v>
      </c>
      <c r="M2027" s="21">
        <f t="shared" si="157"/>
        <v>30</v>
      </c>
      <c r="N2027" s="11" t="b">
        <v>1</v>
      </c>
      <c r="O2027" s="11">
        <v>729</v>
      </c>
      <c r="P2027" s="11" t="b">
        <v>1</v>
      </c>
      <c r="Q2027" s="11" t="s">
        <v>8295</v>
      </c>
      <c r="R2027" s="18">
        <f t="shared" si="158"/>
        <v>2.0114999999999998</v>
      </c>
      <c r="S2027" s="19">
        <f t="shared" si="159"/>
        <v>220.74074074074073</v>
      </c>
      <c r="T2027" s="11" t="s">
        <v>8319</v>
      </c>
      <c r="U2027" s="11" t="s">
        <v>8349</v>
      </c>
    </row>
    <row r="2028" spans="1:21" ht="28.5" x14ac:dyDescent="0.45">
      <c r="A2028" s="11">
        <v>2026</v>
      </c>
      <c r="B2028" s="16" t="s">
        <v>2027</v>
      </c>
      <c r="C2028" s="16" t="s">
        <v>6136</v>
      </c>
      <c r="D2028" s="23">
        <v>25000</v>
      </c>
      <c r="E2028" s="23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7">
        <f t="shared" si="155"/>
        <v>41749.957638888889</v>
      </c>
      <c r="K2028" s="11">
        <v>1394127585</v>
      </c>
      <c r="L2028" s="17">
        <f t="shared" si="156"/>
        <v>41704.527604166666</v>
      </c>
      <c r="M2028" s="21">
        <f t="shared" si="157"/>
        <v>45.430034722223354</v>
      </c>
      <c r="N2028" s="11" t="b">
        <v>1</v>
      </c>
      <c r="O2028" s="11">
        <v>454</v>
      </c>
      <c r="P2028" s="11" t="b">
        <v>1</v>
      </c>
      <c r="Q2028" s="11" t="s">
        <v>8295</v>
      </c>
      <c r="R2028" s="18">
        <f t="shared" si="158"/>
        <v>1.3348307999999998</v>
      </c>
      <c r="S2028" s="19">
        <f t="shared" si="159"/>
        <v>73.503898678414089</v>
      </c>
      <c r="T2028" s="11" t="s">
        <v>8319</v>
      </c>
      <c r="U2028" s="11" t="s">
        <v>8349</v>
      </c>
    </row>
    <row r="2029" spans="1:21" ht="42.75" x14ac:dyDescent="0.45">
      <c r="A2029" s="11">
        <v>2027</v>
      </c>
      <c r="B2029" s="16" t="s">
        <v>2028</v>
      </c>
      <c r="C2029" s="16" t="s">
        <v>6137</v>
      </c>
      <c r="D2029" s="23">
        <v>100000</v>
      </c>
      <c r="E2029" s="23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7">
        <f t="shared" si="155"/>
        <v>42093.563877314817</v>
      </c>
      <c r="K2029" s="11">
        <v>1423855919</v>
      </c>
      <c r="L2029" s="17">
        <f t="shared" si="156"/>
        <v>42048.605543981474</v>
      </c>
      <c r="M2029" s="21">
        <f t="shared" si="157"/>
        <v>44.958333333343035</v>
      </c>
      <c r="N2029" s="11" t="b">
        <v>1</v>
      </c>
      <c r="O2029" s="11">
        <v>539</v>
      </c>
      <c r="P2029" s="11" t="b">
        <v>1</v>
      </c>
      <c r="Q2029" s="11" t="s">
        <v>8295</v>
      </c>
      <c r="R2029" s="18">
        <f t="shared" si="158"/>
        <v>1.2024900000000001</v>
      </c>
      <c r="S2029" s="19">
        <f t="shared" si="159"/>
        <v>223.09647495361781</v>
      </c>
      <c r="T2029" s="11" t="s">
        <v>8319</v>
      </c>
      <c r="U2029" s="11" t="s">
        <v>8349</v>
      </c>
    </row>
    <row r="2030" spans="1:21" ht="28.5" x14ac:dyDescent="0.45">
      <c r="A2030" s="11">
        <v>2028</v>
      </c>
      <c r="B2030" s="16" t="s">
        <v>2029</v>
      </c>
      <c r="C2030" s="16" t="s">
        <v>6138</v>
      </c>
      <c r="D2030" s="23">
        <v>3000</v>
      </c>
      <c r="E2030" s="23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7">
        <f t="shared" si="155"/>
        <v>40252.704861111109</v>
      </c>
      <c r="K2030" s="11">
        <v>1265493806</v>
      </c>
      <c r="L2030" s="17">
        <f t="shared" si="156"/>
        <v>40215.710717592592</v>
      </c>
      <c r="M2030" s="21">
        <f t="shared" si="157"/>
        <v>36.994143518517376</v>
      </c>
      <c r="N2030" s="11" t="b">
        <v>1</v>
      </c>
      <c r="O2030" s="11">
        <v>79</v>
      </c>
      <c r="P2030" s="11" t="b">
        <v>1</v>
      </c>
      <c r="Q2030" s="11" t="s">
        <v>8295</v>
      </c>
      <c r="R2030" s="18">
        <f t="shared" si="158"/>
        <v>1.2616666666666667</v>
      </c>
      <c r="S2030" s="19">
        <f t="shared" si="159"/>
        <v>47.911392405063289</v>
      </c>
      <c r="T2030" s="11" t="s">
        <v>8319</v>
      </c>
      <c r="U2030" s="11" t="s">
        <v>8349</v>
      </c>
    </row>
    <row r="2031" spans="1:21" ht="42.75" x14ac:dyDescent="0.45">
      <c r="A2031" s="11">
        <v>2029</v>
      </c>
      <c r="B2031" s="16" t="s">
        <v>2030</v>
      </c>
      <c r="C2031" s="16" t="s">
        <v>6139</v>
      </c>
      <c r="D2031" s="23">
        <v>2500</v>
      </c>
      <c r="E2031" s="23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7">
        <f t="shared" si="155"/>
        <v>41877.813437500001</v>
      </c>
      <c r="K2031" s="11">
        <v>1406507481</v>
      </c>
      <c r="L2031" s="17">
        <f t="shared" si="156"/>
        <v>41847.813437500001</v>
      </c>
      <c r="M2031" s="21">
        <f t="shared" si="157"/>
        <v>30</v>
      </c>
      <c r="N2031" s="11" t="b">
        <v>1</v>
      </c>
      <c r="O2031" s="11">
        <v>94</v>
      </c>
      <c r="P2031" s="11" t="b">
        <v>1</v>
      </c>
      <c r="Q2031" s="11" t="s">
        <v>8295</v>
      </c>
      <c r="R2031" s="18">
        <f t="shared" si="158"/>
        <v>3.6120000000000001</v>
      </c>
      <c r="S2031" s="19">
        <f t="shared" si="159"/>
        <v>96.063829787234042</v>
      </c>
      <c r="T2031" s="11" t="s">
        <v>8319</v>
      </c>
      <c r="U2031" s="11" t="s">
        <v>8349</v>
      </c>
    </row>
    <row r="2032" spans="1:21" ht="42.75" x14ac:dyDescent="0.45">
      <c r="A2032" s="11">
        <v>2030</v>
      </c>
      <c r="B2032" s="16" t="s">
        <v>2031</v>
      </c>
      <c r="C2032" s="16" t="s">
        <v>6140</v>
      </c>
      <c r="D2032" s="23">
        <v>32768</v>
      </c>
      <c r="E2032" s="23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7">
        <f t="shared" si="155"/>
        <v>41242.788148148145</v>
      </c>
      <c r="K2032" s="11">
        <v>1351641296</v>
      </c>
      <c r="L2032" s="17">
        <f t="shared" si="156"/>
        <v>41212.788148148145</v>
      </c>
      <c r="M2032" s="21">
        <f t="shared" si="157"/>
        <v>30</v>
      </c>
      <c r="N2032" s="11" t="b">
        <v>1</v>
      </c>
      <c r="O2032" s="11">
        <v>625</v>
      </c>
      <c r="P2032" s="11" t="b">
        <v>1</v>
      </c>
      <c r="Q2032" s="11" t="s">
        <v>8295</v>
      </c>
      <c r="R2032" s="18">
        <f t="shared" si="158"/>
        <v>2.26239013671875</v>
      </c>
      <c r="S2032" s="19">
        <f t="shared" si="159"/>
        <v>118.6144</v>
      </c>
      <c r="T2032" s="11" t="s">
        <v>8319</v>
      </c>
      <c r="U2032" s="11" t="s">
        <v>8349</v>
      </c>
    </row>
    <row r="2033" spans="1:21" ht="28.5" x14ac:dyDescent="0.45">
      <c r="A2033" s="11">
        <v>2031</v>
      </c>
      <c r="B2033" s="16" t="s">
        <v>2032</v>
      </c>
      <c r="C2033" s="16" t="s">
        <v>6141</v>
      </c>
      <c r="D2033" s="23">
        <v>50000</v>
      </c>
      <c r="E2033" s="23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7">
        <f t="shared" si="155"/>
        <v>42012.833333333336</v>
      </c>
      <c r="K2033" s="11">
        <v>1417506853</v>
      </c>
      <c r="L2033" s="17">
        <f t="shared" si="156"/>
        <v>41975.120983796289</v>
      </c>
      <c r="M2033" s="21">
        <f t="shared" si="157"/>
        <v>37.712349537046975</v>
      </c>
      <c r="N2033" s="11" t="b">
        <v>1</v>
      </c>
      <c r="O2033" s="11">
        <v>508</v>
      </c>
      <c r="P2033" s="11" t="b">
        <v>1</v>
      </c>
      <c r="Q2033" s="11" t="s">
        <v>8295</v>
      </c>
      <c r="R2033" s="18">
        <f t="shared" si="158"/>
        <v>1.2035</v>
      </c>
      <c r="S2033" s="19">
        <f t="shared" si="159"/>
        <v>118.45472440944881</v>
      </c>
      <c r="T2033" s="11" t="s">
        <v>8319</v>
      </c>
      <c r="U2033" s="11" t="s">
        <v>8349</v>
      </c>
    </row>
    <row r="2034" spans="1:21" ht="42.75" x14ac:dyDescent="0.45">
      <c r="A2034" s="11">
        <v>2032</v>
      </c>
      <c r="B2034" s="16" t="s">
        <v>2033</v>
      </c>
      <c r="C2034" s="16" t="s">
        <v>6142</v>
      </c>
      <c r="D2034" s="23">
        <v>25000</v>
      </c>
      <c r="E2034" s="23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7">
        <f t="shared" si="155"/>
        <v>42718.999999999993</v>
      </c>
      <c r="K2034" s="11">
        <v>1479216874</v>
      </c>
      <c r="L2034" s="17">
        <f t="shared" si="156"/>
        <v>42689.35733796296</v>
      </c>
      <c r="M2034" s="21">
        <f t="shared" si="157"/>
        <v>29.642662037033006</v>
      </c>
      <c r="N2034" s="11" t="b">
        <v>1</v>
      </c>
      <c r="O2034" s="11">
        <v>531</v>
      </c>
      <c r="P2034" s="11" t="b">
        <v>1</v>
      </c>
      <c r="Q2034" s="11" t="s">
        <v>8295</v>
      </c>
      <c r="R2034" s="18">
        <f t="shared" si="158"/>
        <v>3.0418799999999999</v>
      </c>
      <c r="S2034" s="19">
        <f t="shared" si="159"/>
        <v>143.21468926553672</v>
      </c>
      <c r="T2034" s="11" t="s">
        <v>8319</v>
      </c>
      <c r="U2034" s="11" t="s">
        <v>8349</v>
      </c>
    </row>
    <row r="2035" spans="1:21" ht="42.75" x14ac:dyDescent="0.45">
      <c r="A2035" s="11">
        <v>2033</v>
      </c>
      <c r="B2035" s="16" t="s">
        <v>2034</v>
      </c>
      <c r="C2035" s="16" t="s">
        <v>6143</v>
      </c>
      <c r="D2035" s="23">
        <v>25000</v>
      </c>
      <c r="E2035" s="23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7">
        <f t="shared" si="155"/>
        <v>41754.874050925922</v>
      </c>
      <c r="K2035" s="11">
        <v>1395885518</v>
      </c>
      <c r="L2035" s="17">
        <f t="shared" si="156"/>
        <v>41724.874050925922</v>
      </c>
      <c r="M2035" s="21">
        <f t="shared" si="157"/>
        <v>30</v>
      </c>
      <c r="N2035" s="11" t="b">
        <v>1</v>
      </c>
      <c r="O2035" s="11">
        <v>158</v>
      </c>
      <c r="P2035" s="11" t="b">
        <v>1</v>
      </c>
      <c r="Q2035" s="11" t="s">
        <v>8295</v>
      </c>
      <c r="R2035" s="18">
        <f t="shared" si="158"/>
        <v>1.7867599999999999</v>
      </c>
      <c r="S2035" s="19">
        <f t="shared" si="159"/>
        <v>282.71518987341773</v>
      </c>
      <c r="T2035" s="11" t="s">
        <v>8319</v>
      </c>
      <c r="U2035" s="11" t="s">
        <v>8349</v>
      </c>
    </row>
    <row r="2036" spans="1:21" ht="42.75" x14ac:dyDescent="0.45">
      <c r="A2036" s="11">
        <v>2034</v>
      </c>
      <c r="B2036" s="16" t="s">
        <v>2035</v>
      </c>
      <c r="C2036" s="16" t="s">
        <v>6144</v>
      </c>
      <c r="D2036" s="23">
        <v>78000</v>
      </c>
      <c r="E2036" s="23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7">
        <f t="shared" si="155"/>
        <v>42131.081944444442</v>
      </c>
      <c r="K2036" s="11">
        <v>1426216033</v>
      </c>
      <c r="L2036" s="17">
        <f t="shared" si="156"/>
        <v>42075.921678240738</v>
      </c>
      <c r="M2036" s="21">
        <f t="shared" si="157"/>
        <v>55.160266203703941</v>
      </c>
      <c r="N2036" s="11" t="b">
        <v>1</v>
      </c>
      <c r="O2036" s="11">
        <v>508</v>
      </c>
      <c r="P2036" s="11" t="b">
        <v>1</v>
      </c>
      <c r="Q2036" s="11" t="s">
        <v>8295</v>
      </c>
      <c r="R2036" s="18">
        <f t="shared" si="158"/>
        <v>3.868199871794872</v>
      </c>
      <c r="S2036" s="19">
        <f t="shared" si="159"/>
        <v>593.93620078740162</v>
      </c>
      <c r="T2036" s="11" t="s">
        <v>8319</v>
      </c>
      <c r="U2036" s="11" t="s">
        <v>8349</v>
      </c>
    </row>
    <row r="2037" spans="1:21" ht="42.75" x14ac:dyDescent="0.45">
      <c r="A2037" s="11">
        <v>2035</v>
      </c>
      <c r="B2037" s="16" t="s">
        <v>2036</v>
      </c>
      <c r="C2037" s="16" t="s">
        <v>6145</v>
      </c>
      <c r="D2037" s="23">
        <v>80000</v>
      </c>
      <c r="E2037" s="23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7">
        <f t="shared" si="155"/>
        <v>42356.833333333336</v>
      </c>
      <c r="K2037" s="11">
        <v>1446562807</v>
      </c>
      <c r="L2037" s="17">
        <f t="shared" si="156"/>
        <v>42311.41674768518</v>
      </c>
      <c r="M2037" s="21">
        <f t="shared" si="157"/>
        <v>45.416585648155888</v>
      </c>
      <c r="N2037" s="11" t="b">
        <v>1</v>
      </c>
      <c r="O2037" s="11">
        <v>644</v>
      </c>
      <c r="P2037" s="11" t="b">
        <v>1</v>
      </c>
      <c r="Q2037" s="11" t="s">
        <v>8295</v>
      </c>
      <c r="R2037" s="18">
        <f t="shared" si="158"/>
        <v>2.1103642500000004</v>
      </c>
      <c r="S2037" s="19">
        <f t="shared" si="159"/>
        <v>262.15704968944101</v>
      </c>
      <c r="T2037" s="11" t="s">
        <v>8319</v>
      </c>
      <c r="U2037" s="11" t="s">
        <v>8349</v>
      </c>
    </row>
    <row r="2038" spans="1:21" ht="42.75" x14ac:dyDescent="0.45">
      <c r="A2038" s="11">
        <v>2036</v>
      </c>
      <c r="B2038" s="16" t="s">
        <v>2037</v>
      </c>
      <c r="C2038" s="16" t="s">
        <v>6146</v>
      </c>
      <c r="D2038" s="23">
        <v>30000</v>
      </c>
      <c r="E2038" s="23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7">
        <f t="shared" si="155"/>
        <v>41768.656469907401</v>
      </c>
      <c r="K2038" s="11">
        <v>1397076319</v>
      </c>
      <c r="L2038" s="17">
        <f t="shared" si="156"/>
        <v>41738.656469907401</v>
      </c>
      <c r="M2038" s="21">
        <f t="shared" si="157"/>
        <v>30</v>
      </c>
      <c r="N2038" s="11" t="b">
        <v>1</v>
      </c>
      <c r="O2038" s="11">
        <v>848</v>
      </c>
      <c r="P2038" s="11" t="b">
        <v>1</v>
      </c>
      <c r="Q2038" s="11" t="s">
        <v>8295</v>
      </c>
      <c r="R2038" s="18">
        <f t="shared" si="158"/>
        <v>1.3166833333333334</v>
      </c>
      <c r="S2038" s="19">
        <f t="shared" si="159"/>
        <v>46.580778301886795</v>
      </c>
      <c r="T2038" s="11" t="s">
        <v>8319</v>
      </c>
      <c r="U2038" s="11" t="s">
        <v>8349</v>
      </c>
    </row>
    <row r="2039" spans="1:21" ht="42.75" x14ac:dyDescent="0.45">
      <c r="A2039" s="11">
        <v>2037</v>
      </c>
      <c r="B2039" s="16" t="s">
        <v>2038</v>
      </c>
      <c r="C2039" s="16" t="s">
        <v>6147</v>
      </c>
      <c r="D2039" s="23">
        <v>10000</v>
      </c>
      <c r="E2039" s="23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7">
        <f t="shared" si="155"/>
        <v>41638.043437499997</v>
      </c>
      <c r="K2039" s="11">
        <v>1383195753</v>
      </c>
      <c r="L2039" s="17">
        <f t="shared" si="156"/>
        <v>41578.001770833333</v>
      </c>
      <c r="M2039" s="21">
        <f t="shared" si="157"/>
        <v>60.041666666664241</v>
      </c>
      <c r="N2039" s="11" t="b">
        <v>1</v>
      </c>
      <c r="O2039" s="11">
        <v>429</v>
      </c>
      <c r="P2039" s="11" t="b">
        <v>1</v>
      </c>
      <c r="Q2039" s="11" t="s">
        <v>8295</v>
      </c>
      <c r="R2039" s="18">
        <f t="shared" si="158"/>
        <v>3.0047639999999998</v>
      </c>
      <c r="S2039" s="19">
        <f t="shared" si="159"/>
        <v>70.041118881118877</v>
      </c>
      <c r="T2039" s="11" t="s">
        <v>8319</v>
      </c>
      <c r="U2039" s="11" t="s">
        <v>8349</v>
      </c>
    </row>
    <row r="2040" spans="1:21" ht="42.75" x14ac:dyDescent="0.45">
      <c r="A2040" s="11">
        <v>2038</v>
      </c>
      <c r="B2040" s="16" t="s">
        <v>2039</v>
      </c>
      <c r="C2040" s="16" t="s">
        <v>6148</v>
      </c>
      <c r="D2040" s="23">
        <v>8000</v>
      </c>
      <c r="E2040" s="23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7">
        <f t="shared" si="155"/>
        <v>41456.541666666664</v>
      </c>
      <c r="K2040" s="11">
        <v>1369895421</v>
      </c>
      <c r="L2040" s="17">
        <f t="shared" si="156"/>
        <v>41424.062743055554</v>
      </c>
      <c r="M2040" s="21">
        <f t="shared" si="157"/>
        <v>32.478923611110076</v>
      </c>
      <c r="N2040" s="11" t="b">
        <v>1</v>
      </c>
      <c r="O2040" s="11">
        <v>204</v>
      </c>
      <c r="P2040" s="11" t="b">
        <v>1</v>
      </c>
      <c r="Q2040" s="11" t="s">
        <v>8295</v>
      </c>
      <c r="R2040" s="18">
        <f t="shared" si="158"/>
        <v>4.2051249999999998</v>
      </c>
      <c r="S2040" s="19">
        <f t="shared" si="159"/>
        <v>164.90686274509804</v>
      </c>
      <c r="T2040" s="11" t="s">
        <v>8319</v>
      </c>
      <c r="U2040" s="11" t="s">
        <v>8349</v>
      </c>
    </row>
    <row r="2041" spans="1:21" ht="28.5" x14ac:dyDescent="0.45">
      <c r="A2041" s="11">
        <v>2039</v>
      </c>
      <c r="B2041" s="16" t="s">
        <v>2040</v>
      </c>
      <c r="C2041" s="16" t="s">
        <v>6149</v>
      </c>
      <c r="D2041" s="23">
        <v>125000</v>
      </c>
      <c r="E2041" s="23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7">
        <f t="shared" si="155"/>
        <v>42704.999305555553</v>
      </c>
      <c r="K2041" s="11">
        <v>1477996325</v>
      </c>
      <c r="L2041" s="17">
        <f t="shared" si="156"/>
        <v>42675.23061342592</v>
      </c>
      <c r="M2041" s="21">
        <f t="shared" si="157"/>
        <v>29.768692129633564</v>
      </c>
      <c r="N2041" s="11" t="b">
        <v>1</v>
      </c>
      <c r="O2041" s="11">
        <v>379</v>
      </c>
      <c r="P2041" s="11" t="b">
        <v>1</v>
      </c>
      <c r="Q2041" s="11" t="s">
        <v>8295</v>
      </c>
      <c r="R2041" s="18">
        <f t="shared" si="158"/>
        <v>1.362168</v>
      </c>
      <c r="S2041" s="19">
        <f t="shared" si="159"/>
        <v>449.26385224274406</v>
      </c>
      <c r="T2041" s="11" t="s">
        <v>8319</v>
      </c>
      <c r="U2041" s="11" t="s">
        <v>8349</v>
      </c>
    </row>
    <row r="2042" spans="1:21" ht="28.5" x14ac:dyDescent="0.45">
      <c r="A2042" s="11">
        <v>2040</v>
      </c>
      <c r="B2042" s="16" t="s">
        <v>2041</v>
      </c>
      <c r="C2042" s="16" t="s">
        <v>6150</v>
      </c>
      <c r="D2042" s="23">
        <v>3000</v>
      </c>
      <c r="E2042" s="23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7">
        <f t="shared" si="155"/>
        <v>41593.760451388887</v>
      </c>
      <c r="K2042" s="11">
        <v>1383257703</v>
      </c>
      <c r="L2042" s="17">
        <f t="shared" si="156"/>
        <v>41578.718784722216</v>
      </c>
      <c r="M2042" s="21">
        <f t="shared" si="157"/>
        <v>15.041666666671517</v>
      </c>
      <c r="N2042" s="11" t="b">
        <v>1</v>
      </c>
      <c r="O2042" s="11">
        <v>271</v>
      </c>
      <c r="P2042" s="11" t="b">
        <v>1</v>
      </c>
      <c r="Q2042" s="11" t="s">
        <v>8295</v>
      </c>
      <c r="R2042" s="18">
        <f t="shared" si="158"/>
        <v>2.4817133333333334</v>
      </c>
      <c r="S2042" s="19">
        <f t="shared" si="159"/>
        <v>27.472841328413285</v>
      </c>
      <c r="T2042" s="11" t="s">
        <v>8319</v>
      </c>
      <c r="U2042" s="11" t="s">
        <v>8349</v>
      </c>
    </row>
    <row r="2043" spans="1:21" ht="42.75" x14ac:dyDescent="0.45">
      <c r="A2043" s="11">
        <v>2041</v>
      </c>
      <c r="B2043" s="16" t="s">
        <v>2042</v>
      </c>
      <c r="C2043" s="16" t="s">
        <v>6151</v>
      </c>
      <c r="D2043" s="23">
        <v>9500</v>
      </c>
      <c r="E2043" s="23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7">
        <f t="shared" si="155"/>
        <v>42684.359108796292</v>
      </c>
      <c r="K2043" s="11">
        <v>1476189427</v>
      </c>
      <c r="L2043" s="17">
        <f t="shared" si="156"/>
        <v>42654.317442129628</v>
      </c>
      <c r="M2043" s="21">
        <f t="shared" si="157"/>
        <v>30.041666666664241</v>
      </c>
      <c r="N2043" s="11" t="b">
        <v>0</v>
      </c>
      <c r="O2043" s="11">
        <v>120</v>
      </c>
      <c r="P2043" s="11" t="b">
        <v>1</v>
      </c>
      <c r="Q2043" s="11" t="s">
        <v>8295</v>
      </c>
      <c r="R2043" s="18">
        <f t="shared" si="158"/>
        <v>1.8186315789473684</v>
      </c>
      <c r="S2043" s="19">
        <f t="shared" si="159"/>
        <v>143.97499999999999</v>
      </c>
      <c r="T2043" s="11" t="s">
        <v>8319</v>
      </c>
      <c r="U2043" s="11" t="s">
        <v>8349</v>
      </c>
    </row>
    <row r="2044" spans="1:21" ht="42.75" x14ac:dyDescent="0.45">
      <c r="A2044" s="11">
        <v>2042</v>
      </c>
      <c r="B2044" s="16" t="s">
        <v>2043</v>
      </c>
      <c r="C2044" s="16" t="s">
        <v>6152</v>
      </c>
      <c r="D2044" s="23">
        <v>10000</v>
      </c>
      <c r="E2044" s="23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7">
        <f t="shared" si="155"/>
        <v>42391.499699074069</v>
      </c>
      <c r="K2044" s="11">
        <v>1448297974</v>
      </c>
      <c r="L2044" s="17">
        <f t="shared" si="156"/>
        <v>42331.499699074069</v>
      </c>
      <c r="M2044" s="21">
        <f t="shared" si="157"/>
        <v>60</v>
      </c>
      <c r="N2044" s="11" t="b">
        <v>0</v>
      </c>
      <c r="O2044" s="11">
        <v>140</v>
      </c>
      <c r="P2044" s="11" t="b">
        <v>1</v>
      </c>
      <c r="Q2044" s="11" t="s">
        <v>8295</v>
      </c>
      <c r="R2044" s="18">
        <f t="shared" si="158"/>
        <v>1.2353000000000001</v>
      </c>
      <c r="S2044" s="19">
        <f t="shared" si="159"/>
        <v>88.23571428571428</v>
      </c>
      <c r="T2044" s="11" t="s">
        <v>8319</v>
      </c>
      <c r="U2044" s="11" t="s">
        <v>8349</v>
      </c>
    </row>
    <row r="2045" spans="1:21" ht="42.75" x14ac:dyDescent="0.45">
      <c r="A2045" s="11">
        <v>2043</v>
      </c>
      <c r="B2045" s="16" t="s">
        <v>2044</v>
      </c>
      <c r="C2045" s="16" t="s">
        <v>6153</v>
      </c>
      <c r="D2045" s="23">
        <v>1385</v>
      </c>
      <c r="E2045" s="23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7">
        <f t="shared" si="155"/>
        <v>42714.999305555553</v>
      </c>
      <c r="K2045" s="11">
        <v>1476764077</v>
      </c>
      <c r="L2045" s="17">
        <f t="shared" si="156"/>
        <v>42660.968483796292</v>
      </c>
      <c r="M2045" s="21">
        <f t="shared" si="157"/>
        <v>54.030821759261016</v>
      </c>
      <c r="N2045" s="11" t="b">
        <v>0</v>
      </c>
      <c r="O2045" s="11">
        <v>193</v>
      </c>
      <c r="P2045" s="11" t="b">
        <v>1</v>
      </c>
      <c r="Q2045" s="11" t="s">
        <v>8295</v>
      </c>
      <c r="R2045" s="18">
        <f t="shared" si="158"/>
        <v>5.0620938628158845</v>
      </c>
      <c r="S2045" s="19">
        <f t="shared" si="159"/>
        <v>36.326424870466319</v>
      </c>
      <c r="T2045" s="11" t="s">
        <v>8319</v>
      </c>
      <c r="U2045" s="11" t="s">
        <v>8349</v>
      </c>
    </row>
    <row r="2046" spans="1:21" ht="42.75" x14ac:dyDescent="0.45">
      <c r="A2046" s="11">
        <v>2044</v>
      </c>
      <c r="B2046" s="16" t="s">
        <v>2045</v>
      </c>
      <c r="C2046" s="16" t="s">
        <v>6154</v>
      </c>
      <c r="D2046" s="23">
        <v>15000</v>
      </c>
      <c r="E2046" s="23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7">
        <f t="shared" si="155"/>
        <v>42168.475856481477</v>
      </c>
      <c r="K2046" s="11">
        <v>1431620714</v>
      </c>
      <c r="L2046" s="17">
        <f t="shared" si="156"/>
        <v>42138.475856481477</v>
      </c>
      <c r="M2046" s="21">
        <f t="shared" si="157"/>
        <v>30</v>
      </c>
      <c r="N2046" s="11" t="b">
        <v>0</v>
      </c>
      <c r="O2046" s="11">
        <v>180</v>
      </c>
      <c r="P2046" s="11" t="b">
        <v>1</v>
      </c>
      <c r="Q2046" s="11" t="s">
        <v>8295</v>
      </c>
      <c r="R2046" s="18">
        <f t="shared" si="158"/>
        <v>1.0821333333333334</v>
      </c>
      <c r="S2046" s="19">
        <f t="shared" si="159"/>
        <v>90.177777777777777</v>
      </c>
      <c r="T2046" s="11" t="s">
        <v>8319</v>
      </c>
      <c r="U2046" s="11" t="s">
        <v>8349</v>
      </c>
    </row>
    <row r="2047" spans="1:21" ht="42.75" x14ac:dyDescent="0.45">
      <c r="A2047" s="11">
        <v>2045</v>
      </c>
      <c r="B2047" s="16" t="s">
        <v>2046</v>
      </c>
      <c r="C2047" s="16" t="s">
        <v>6155</v>
      </c>
      <c r="D2047" s="23">
        <v>4900</v>
      </c>
      <c r="E2047" s="23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7">
        <f t="shared" si="155"/>
        <v>41098.880173611113</v>
      </c>
      <c r="K2047" s="11">
        <v>1339207647</v>
      </c>
      <c r="L2047" s="17">
        <f t="shared" si="156"/>
        <v>41068.880173611113</v>
      </c>
      <c r="M2047" s="21">
        <f t="shared" si="157"/>
        <v>30</v>
      </c>
      <c r="N2047" s="11" t="b">
        <v>0</v>
      </c>
      <c r="O2047" s="11">
        <v>263</v>
      </c>
      <c r="P2047" s="11" t="b">
        <v>1</v>
      </c>
      <c r="Q2047" s="11" t="s">
        <v>8295</v>
      </c>
      <c r="R2047" s="18">
        <f t="shared" si="158"/>
        <v>8.1918387755102042</v>
      </c>
      <c r="S2047" s="19">
        <f t="shared" si="159"/>
        <v>152.62361216730039</v>
      </c>
      <c r="T2047" s="11" t="s">
        <v>8319</v>
      </c>
      <c r="U2047" s="11" t="s">
        <v>8349</v>
      </c>
    </row>
    <row r="2048" spans="1:21" ht="42.75" x14ac:dyDescent="0.45">
      <c r="A2048" s="11">
        <v>2046</v>
      </c>
      <c r="B2048" s="16" t="s">
        <v>2047</v>
      </c>
      <c r="C2048" s="16" t="s">
        <v>6156</v>
      </c>
      <c r="D2048" s="23">
        <v>10000</v>
      </c>
      <c r="E2048" s="23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7">
        <f t="shared" si="155"/>
        <v>41416.963472222218</v>
      </c>
      <c r="K2048" s="11">
        <v>1366690044</v>
      </c>
      <c r="L2048" s="17">
        <f t="shared" si="156"/>
        <v>41386.963472222218</v>
      </c>
      <c r="M2048" s="21">
        <f t="shared" si="157"/>
        <v>30</v>
      </c>
      <c r="N2048" s="11" t="b">
        <v>0</v>
      </c>
      <c r="O2048" s="11">
        <v>217</v>
      </c>
      <c r="P2048" s="11" t="b">
        <v>1</v>
      </c>
      <c r="Q2048" s="11" t="s">
        <v>8295</v>
      </c>
      <c r="R2048" s="18">
        <f t="shared" si="158"/>
        <v>1.2110000000000001</v>
      </c>
      <c r="S2048" s="19">
        <f t="shared" si="159"/>
        <v>55.806451612903224</v>
      </c>
      <c r="T2048" s="11" t="s">
        <v>8319</v>
      </c>
      <c r="U2048" s="11" t="s">
        <v>8349</v>
      </c>
    </row>
    <row r="2049" spans="1:21" ht="42.75" x14ac:dyDescent="0.45">
      <c r="A2049" s="11">
        <v>2047</v>
      </c>
      <c r="B2049" s="16" t="s">
        <v>2048</v>
      </c>
      <c r="C2049" s="16" t="s">
        <v>6157</v>
      </c>
      <c r="D2049" s="23">
        <v>98000</v>
      </c>
      <c r="E2049" s="23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7">
        <f t="shared" si="155"/>
        <v>42110.791666666664</v>
      </c>
      <c r="K2049" s="11">
        <v>1426714870</v>
      </c>
      <c r="L2049" s="17">
        <f t="shared" si="156"/>
        <v>42081.695254629631</v>
      </c>
      <c r="M2049" s="21">
        <f t="shared" si="157"/>
        <v>29.096412037033588</v>
      </c>
      <c r="N2049" s="11" t="b">
        <v>0</v>
      </c>
      <c r="O2049" s="11">
        <v>443</v>
      </c>
      <c r="P2049" s="11" t="b">
        <v>1</v>
      </c>
      <c r="Q2049" s="11" t="s">
        <v>8295</v>
      </c>
      <c r="R2049" s="18">
        <f t="shared" si="158"/>
        <v>1.0299897959183673</v>
      </c>
      <c r="S2049" s="19">
        <f t="shared" si="159"/>
        <v>227.85327313769753</v>
      </c>
      <c r="T2049" s="11" t="s">
        <v>8319</v>
      </c>
      <c r="U2049" s="11" t="s">
        <v>8349</v>
      </c>
    </row>
    <row r="2050" spans="1:21" ht="42.75" x14ac:dyDescent="0.45">
      <c r="A2050" s="11">
        <v>2048</v>
      </c>
      <c r="B2050" s="16" t="s">
        <v>2049</v>
      </c>
      <c r="C2050" s="16" t="s">
        <v>6158</v>
      </c>
      <c r="D2050" s="23">
        <v>85000</v>
      </c>
      <c r="E2050" s="23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7">
        <f t="shared" si="155"/>
        <v>41417.443182870367</v>
      </c>
      <c r="K2050" s="11">
        <v>1366731491</v>
      </c>
      <c r="L2050" s="17">
        <f t="shared" si="156"/>
        <v>41387.443182870367</v>
      </c>
      <c r="M2050" s="21">
        <f t="shared" si="157"/>
        <v>30</v>
      </c>
      <c r="N2050" s="11" t="b">
        <v>0</v>
      </c>
      <c r="O2050" s="11">
        <v>1373</v>
      </c>
      <c r="P2050" s="11" t="b">
        <v>1</v>
      </c>
      <c r="Q2050" s="11" t="s">
        <v>8295</v>
      </c>
      <c r="R2050" s="18">
        <f t="shared" si="158"/>
        <v>1.4833229411764706</v>
      </c>
      <c r="S2050" s="19">
        <f t="shared" si="159"/>
        <v>91.82989803350327</v>
      </c>
      <c r="T2050" s="11" t="s">
        <v>8319</v>
      </c>
      <c r="U2050" s="11" t="s">
        <v>8349</v>
      </c>
    </row>
    <row r="2051" spans="1:21" x14ac:dyDescent="0.45">
      <c r="A2051" s="11">
        <v>2049</v>
      </c>
      <c r="B2051" s="16" t="s">
        <v>2050</v>
      </c>
      <c r="C2051" s="16" t="s">
        <v>6159</v>
      </c>
      <c r="D2051" s="23">
        <v>50000</v>
      </c>
      <c r="E2051" s="23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7">
        <f t="shared" ref="J2051:J2114" si="160">(((I2051/86400)+25569+(-5/24)))</f>
        <v>41610.749305555553</v>
      </c>
      <c r="K2051" s="11">
        <v>1382963963</v>
      </c>
      <c r="L2051" s="17">
        <f t="shared" ref="L2051:L2114" si="161">(((K2051/86400)+25569+(-5/24)))</f>
        <v>41575.319016203699</v>
      </c>
      <c r="M2051" s="21">
        <f t="shared" ref="M2051:M2114" si="162">J2051-L2051</f>
        <v>35.430289351854299</v>
      </c>
      <c r="N2051" s="11" t="b">
        <v>0</v>
      </c>
      <c r="O2051" s="11">
        <v>742</v>
      </c>
      <c r="P2051" s="11" t="b">
        <v>1</v>
      </c>
      <c r="Q2051" s="11" t="s">
        <v>8295</v>
      </c>
      <c r="R2051" s="18">
        <f t="shared" ref="R2051:R2114" si="163">E2051/D2051</f>
        <v>1.2019070000000001</v>
      </c>
      <c r="S2051" s="19">
        <f t="shared" ref="S2051:S2114" si="164">E2051/O2051</f>
        <v>80.991037735849048</v>
      </c>
      <c r="T2051" s="11" t="s">
        <v>8319</v>
      </c>
      <c r="U2051" s="11" t="s">
        <v>8349</v>
      </c>
    </row>
    <row r="2052" spans="1:21" ht="42.75" x14ac:dyDescent="0.45">
      <c r="A2052" s="11">
        <v>2050</v>
      </c>
      <c r="B2052" s="16" t="s">
        <v>2051</v>
      </c>
      <c r="C2052" s="16" t="s">
        <v>6160</v>
      </c>
      <c r="D2052" s="23">
        <v>10000</v>
      </c>
      <c r="E2052" s="23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7">
        <f t="shared" si="160"/>
        <v>42154.863171296289</v>
      </c>
      <c r="K2052" s="11">
        <v>1429580578</v>
      </c>
      <c r="L2052" s="17">
        <f t="shared" si="161"/>
        <v>42114.863171296289</v>
      </c>
      <c r="M2052" s="21">
        <f t="shared" si="162"/>
        <v>40</v>
      </c>
      <c r="N2052" s="11" t="b">
        <v>0</v>
      </c>
      <c r="O2052" s="11">
        <v>170</v>
      </c>
      <c r="P2052" s="11" t="b">
        <v>1</v>
      </c>
      <c r="Q2052" s="11" t="s">
        <v>8295</v>
      </c>
      <c r="R2052" s="18">
        <f t="shared" si="163"/>
        <v>4.7327000000000004</v>
      </c>
      <c r="S2052" s="19">
        <f t="shared" si="164"/>
        <v>278.39411764705881</v>
      </c>
      <c r="T2052" s="11" t="s">
        <v>8319</v>
      </c>
      <c r="U2052" s="11" t="s">
        <v>8349</v>
      </c>
    </row>
    <row r="2053" spans="1:21" ht="42.75" x14ac:dyDescent="0.45">
      <c r="A2053" s="11">
        <v>2051</v>
      </c>
      <c r="B2053" s="16" t="s">
        <v>2052</v>
      </c>
      <c r="C2053" s="16" t="s">
        <v>6161</v>
      </c>
      <c r="D2053" s="23">
        <v>8000</v>
      </c>
      <c r="E2053" s="23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7">
        <f t="shared" si="160"/>
        <v>41633.814085648148</v>
      </c>
      <c r="K2053" s="11">
        <v>1385425937</v>
      </c>
      <c r="L2053" s="17">
        <f t="shared" si="161"/>
        <v>41603.814085648148</v>
      </c>
      <c r="M2053" s="21">
        <f t="shared" si="162"/>
        <v>30</v>
      </c>
      <c r="N2053" s="11" t="b">
        <v>0</v>
      </c>
      <c r="O2053" s="11">
        <v>242</v>
      </c>
      <c r="P2053" s="11" t="b">
        <v>1</v>
      </c>
      <c r="Q2053" s="11" t="s">
        <v>8295</v>
      </c>
      <c r="R2053" s="18">
        <f t="shared" si="163"/>
        <v>1.303625</v>
      </c>
      <c r="S2053" s="19">
        <f t="shared" si="164"/>
        <v>43.095041322314053</v>
      </c>
      <c r="T2053" s="11" t="s">
        <v>8319</v>
      </c>
      <c r="U2053" s="11" t="s">
        <v>8349</v>
      </c>
    </row>
    <row r="2054" spans="1:21" ht="42.75" x14ac:dyDescent="0.45">
      <c r="A2054" s="11">
        <v>2052</v>
      </c>
      <c r="B2054" s="16" t="s">
        <v>2053</v>
      </c>
      <c r="C2054" s="16" t="s">
        <v>6162</v>
      </c>
      <c r="D2054" s="23">
        <v>50000</v>
      </c>
      <c r="E2054" s="23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7">
        <f t="shared" si="160"/>
        <v>42419.875613425924</v>
      </c>
      <c r="K2054" s="11">
        <v>1452045653</v>
      </c>
      <c r="L2054" s="17">
        <f t="shared" si="161"/>
        <v>42374.875613425924</v>
      </c>
      <c r="M2054" s="21">
        <f t="shared" si="162"/>
        <v>45</v>
      </c>
      <c r="N2054" s="11" t="b">
        <v>0</v>
      </c>
      <c r="O2054" s="11">
        <v>541</v>
      </c>
      <c r="P2054" s="11" t="b">
        <v>1</v>
      </c>
      <c r="Q2054" s="11" t="s">
        <v>8295</v>
      </c>
      <c r="R2054" s="18">
        <f t="shared" si="163"/>
        <v>3.5304799999999998</v>
      </c>
      <c r="S2054" s="19">
        <f t="shared" si="164"/>
        <v>326.29205175600737</v>
      </c>
      <c r="T2054" s="11" t="s">
        <v>8319</v>
      </c>
      <c r="U2054" s="11" t="s">
        <v>8349</v>
      </c>
    </row>
    <row r="2055" spans="1:21" ht="42.75" x14ac:dyDescent="0.45">
      <c r="A2055" s="11">
        <v>2053</v>
      </c>
      <c r="B2055" s="16" t="s">
        <v>2054</v>
      </c>
      <c r="C2055" s="16" t="s">
        <v>6163</v>
      </c>
      <c r="D2055" s="23">
        <v>5000</v>
      </c>
      <c r="E2055" s="23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7">
        <f t="shared" si="160"/>
        <v>42333.450821759259</v>
      </c>
      <c r="K2055" s="11">
        <v>1445870951</v>
      </c>
      <c r="L2055" s="17">
        <f t="shared" si="161"/>
        <v>42303.409155092588</v>
      </c>
      <c r="M2055" s="21">
        <f t="shared" si="162"/>
        <v>30.041666666671517</v>
      </c>
      <c r="N2055" s="11" t="b">
        <v>0</v>
      </c>
      <c r="O2055" s="11">
        <v>121</v>
      </c>
      <c r="P2055" s="11" t="b">
        <v>1</v>
      </c>
      <c r="Q2055" s="11" t="s">
        <v>8295</v>
      </c>
      <c r="R2055" s="18">
        <f t="shared" si="163"/>
        <v>1.0102</v>
      </c>
      <c r="S2055" s="19">
        <f t="shared" si="164"/>
        <v>41.743801652892564</v>
      </c>
      <c r="T2055" s="11" t="s">
        <v>8319</v>
      </c>
      <c r="U2055" s="11" t="s">
        <v>8349</v>
      </c>
    </row>
    <row r="2056" spans="1:21" ht="42.75" x14ac:dyDescent="0.45">
      <c r="A2056" s="11">
        <v>2054</v>
      </c>
      <c r="B2056" s="16" t="s">
        <v>2055</v>
      </c>
      <c r="C2056" s="16" t="s">
        <v>6164</v>
      </c>
      <c r="D2056" s="23">
        <v>35000</v>
      </c>
      <c r="E2056" s="23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7">
        <f t="shared" si="160"/>
        <v>41761.312615740739</v>
      </c>
      <c r="K2056" s="11">
        <v>1396441810</v>
      </c>
      <c r="L2056" s="17">
        <f t="shared" si="161"/>
        <v>41731.312615740739</v>
      </c>
      <c r="M2056" s="21">
        <f t="shared" si="162"/>
        <v>30</v>
      </c>
      <c r="N2056" s="11" t="b">
        <v>0</v>
      </c>
      <c r="O2056" s="11">
        <v>621</v>
      </c>
      <c r="P2056" s="11" t="b">
        <v>1</v>
      </c>
      <c r="Q2056" s="11" t="s">
        <v>8295</v>
      </c>
      <c r="R2056" s="18">
        <f t="shared" si="163"/>
        <v>1.1359142857142857</v>
      </c>
      <c r="S2056" s="19">
        <f t="shared" si="164"/>
        <v>64.020933977455712</v>
      </c>
      <c r="T2056" s="11" t="s">
        <v>8319</v>
      </c>
      <c r="U2056" s="11" t="s">
        <v>8349</v>
      </c>
    </row>
    <row r="2057" spans="1:21" ht="42.75" x14ac:dyDescent="0.45">
      <c r="A2057" s="11">
        <v>2055</v>
      </c>
      <c r="B2057" s="16" t="s">
        <v>2056</v>
      </c>
      <c r="C2057" s="16" t="s">
        <v>6165</v>
      </c>
      <c r="D2057" s="23">
        <v>6000</v>
      </c>
      <c r="E2057" s="23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7">
        <f t="shared" si="160"/>
        <v>41975.958333333336</v>
      </c>
      <c r="K2057" s="11">
        <v>1415031043</v>
      </c>
      <c r="L2057" s="17">
        <f t="shared" si="161"/>
        <v>41946.465775462959</v>
      </c>
      <c r="M2057" s="21">
        <f t="shared" si="162"/>
        <v>29.492557870376913</v>
      </c>
      <c r="N2057" s="11" t="b">
        <v>0</v>
      </c>
      <c r="O2057" s="11">
        <v>101</v>
      </c>
      <c r="P2057" s="11" t="b">
        <v>1</v>
      </c>
      <c r="Q2057" s="11" t="s">
        <v>8295</v>
      </c>
      <c r="R2057" s="18">
        <f t="shared" si="163"/>
        <v>1.6741666666666666</v>
      </c>
      <c r="S2057" s="19">
        <f t="shared" si="164"/>
        <v>99.455445544554451</v>
      </c>
      <c r="T2057" s="11" t="s">
        <v>8319</v>
      </c>
      <c r="U2057" s="11" t="s">
        <v>8349</v>
      </c>
    </row>
    <row r="2058" spans="1:21" ht="42.75" x14ac:dyDescent="0.45">
      <c r="A2058" s="11">
        <v>2056</v>
      </c>
      <c r="B2058" s="16" t="s">
        <v>2057</v>
      </c>
      <c r="C2058" s="16" t="s">
        <v>6166</v>
      </c>
      <c r="D2058" s="23">
        <v>50000</v>
      </c>
      <c r="E2058" s="23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7">
        <f t="shared" si="160"/>
        <v>41381.552569444444</v>
      </c>
      <c r="K2058" s="11">
        <v>1363630542</v>
      </c>
      <c r="L2058" s="17">
        <f t="shared" si="161"/>
        <v>41351.552569444444</v>
      </c>
      <c r="M2058" s="21">
        <f t="shared" si="162"/>
        <v>30</v>
      </c>
      <c r="N2058" s="11" t="b">
        <v>0</v>
      </c>
      <c r="O2058" s="11">
        <v>554</v>
      </c>
      <c r="P2058" s="11" t="b">
        <v>1</v>
      </c>
      <c r="Q2058" s="11" t="s">
        <v>8295</v>
      </c>
      <c r="R2058" s="18">
        <f t="shared" si="163"/>
        <v>1.5345200000000001</v>
      </c>
      <c r="S2058" s="19">
        <f t="shared" si="164"/>
        <v>138.49458483754512</v>
      </c>
      <c r="T2058" s="11" t="s">
        <v>8319</v>
      </c>
      <c r="U2058" s="11" t="s">
        <v>8349</v>
      </c>
    </row>
    <row r="2059" spans="1:21" ht="42.75" x14ac:dyDescent="0.45">
      <c r="A2059" s="11">
        <v>2057</v>
      </c>
      <c r="B2059" s="16" t="s">
        <v>2058</v>
      </c>
      <c r="C2059" s="16" t="s">
        <v>6167</v>
      </c>
      <c r="D2059" s="23">
        <v>15000</v>
      </c>
      <c r="E2059" s="23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7">
        <f t="shared" si="160"/>
        <v>42426.286249999997</v>
      </c>
      <c r="K2059" s="11">
        <v>1453895532</v>
      </c>
      <c r="L2059" s="17">
        <f t="shared" si="161"/>
        <v>42396.286249999997</v>
      </c>
      <c r="M2059" s="21">
        <f t="shared" si="162"/>
        <v>30</v>
      </c>
      <c r="N2059" s="11" t="b">
        <v>0</v>
      </c>
      <c r="O2059" s="11">
        <v>666</v>
      </c>
      <c r="P2059" s="11" t="b">
        <v>1</v>
      </c>
      <c r="Q2059" s="11" t="s">
        <v>8295</v>
      </c>
      <c r="R2059" s="18">
        <f t="shared" si="163"/>
        <v>2.022322</v>
      </c>
      <c r="S2059" s="19">
        <f t="shared" si="164"/>
        <v>45.547792792792798</v>
      </c>
      <c r="T2059" s="11" t="s">
        <v>8319</v>
      </c>
      <c r="U2059" s="11" t="s">
        <v>8349</v>
      </c>
    </row>
    <row r="2060" spans="1:21" ht="28.5" x14ac:dyDescent="0.45">
      <c r="A2060" s="11">
        <v>2058</v>
      </c>
      <c r="B2060" s="16" t="s">
        <v>2059</v>
      </c>
      <c r="C2060" s="16" t="s">
        <v>6168</v>
      </c>
      <c r="D2060" s="23">
        <v>2560</v>
      </c>
      <c r="E2060" s="23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7">
        <f t="shared" si="160"/>
        <v>42065.624999999993</v>
      </c>
      <c r="K2060" s="11">
        <v>1421916830</v>
      </c>
      <c r="L2060" s="17">
        <f t="shared" si="161"/>
        <v>42026.16238425926</v>
      </c>
      <c r="M2060" s="21">
        <f t="shared" si="162"/>
        <v>39.462615740732872</v>
      </c>
      <c r="N2060" s="11" t="b">
        <v>0</v>
      </c>
      <c r="O2060" s="11">
        <v>410</v>
      </c>
      <c r="P2060" s="11" t="b">
        <v>1</v>
      </c>
      <c r="Q2060" s="11" t="s">
        <v>8295</v>
      </c>
      <c r="R2060" s="18">
        <f t="shared" si="163"/>
        <v>1.6828125</v>
      </c>
      <c r="S2060" s="19">
        <f t="shared" si="164"/>
        <v>10.507317073170732</v>
      </c>
      <c r="T2060" s="11" t="s">
        <v>8319</v>
      </c>
      <c r="U2060" s="11" t="s">
        <v>8349</v>
      </c>
    </row>
    <row r="2061" spans="1:21" ht="42.75" x14ac:dyDescent="0.45">
      <c r="A2061" s="11">
        <v>2059</v>
      </c>
      <c r="B2061" s="16" t="s">
        <v>2060</v>
      </c>
      <c r="C2061" s="16" t="s">
        <v>6169</v>
      </c>
      <c r="D2061" s="23">
        <v>30000</v>
      </c>
      <c r="E2061" s="23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7">
        <f t="shared" si="160"/>
        <v>42400.707638888889</v>
      </c>
      <c r="K2061" s="11">
        <v>1450880854</v>
      </c>
      <c r="L2061" s="17">
        <f t="shared" si="161"/>
        <v>42361.394143518519</v>
      </c>
      <c r="M2061" s="21">
        <f t="shared" si="162"/>
        <v>39.313495370370219</v>
      </c>
      <c r="N2061" s="11" t="b">
        <v>0</v>
      </c>
      <c r="O2061" s="11">
        <v>375</v>
      </c>
      <c r="P2061" s="11" t="b">
        <v>1</v>
      </c>
      <c r="Q2061" s="11" t="s">
        <v>8295</v>
      </c>
      <c r="R2061" s="18">
        <f t="shared" si="163"/>
        <v>1.4345666666666668</v>
      </c>
      <c r="S2061" s="19">
        <f t="shared" si="164"/>
        <v>114.76533333333333</v>
      </c>
      <c r="T2061" s="11" t="s">
        <v>8319</v>
      </c>
      <c r="U2061" s="11" t="s">
        <v>8349</v>
      </c>
    </row>
    <row r="2062" spans="1:21" ht="42.75" x14ac:dyDescent="0.45">
      <c r="A2062" s="11">
        <v>2060</v>
      </c>
      <c r="B2062" s="16" t="s">
        <v>2061</v>
      </c>
      <c r="C2062" s="16" t="s">
        <v>6170</v>
      </c>
      <c r="D2062" s="23">
        <v>25000</v>
      </c>
      <c r="E2062" s="23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7">
        <f t="shared" si="160"/>
        <v>41843.434606481482</v>
      </c>
      <c r="K2062" s="11">
        <v>1400945150</v>
      </c>
      <c r="L2062" s="17">
        <f t="shared" si="161"/>
        <v>41783.434606481482</v>
      </c>
      <c r="M2062" s="21">
        <f t="shared" si="162"/>
        <v>60</v>
      </c>
      <c r="N2062" s="11" t="b">
        <v>0</v>
      </c>
      <c r="O2062" s="11">
        <v>1364</v>
      </c>
      <c r="P2062" s="11" t="b">
        <v>1</v>
      </c>
      <c r="Q2062" s="11" t="s">
        <v>8295</v>
      </c>
      <c r="R2062" s="18">
        <f t="shared" si="163"/>
        <v>1.964</v>
      </c>
      <c r="S2062" s="19">
        <f t="shared" si="164"/>
        <v>35.997067448680355</v>
      </c>
      <c r="T2062" s="11" t="s">
        <v>8319</v>
      </c>
      <c r="U2062" s="11" t="s">
        <v>8349</v>
      </c>
    </row>
    <row r="2063" spans="1:21" ht="42.75" x14ac:dyDescent="0.45">
      <c r="A2063" s="11">
        <v>2061</v>
      </c>
      <c r="B2063" s="16" t="s">
        <v>2062</v>
      </c>
      <c r="C2063" s="16" t="s">
        <v>6171</v>
      </c>
      <c r="D2063" s="23">
        <v>5000</v>
      </c>
      <c r="E2063" s="23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7">
        <f t="shared" si="160"/>
        <v>42735.556180555555</v>
      </c>
      <c r="K2063" s="11">
        <v>1480616454</v>
      </c>
      <c r="L2063" s="17">
        <f t="shared" si="161"/>
        <v>42705.556180555555</v>
      </c>
      <c r="M2063" s="21">
        <f t="shared" si="162"/>
        <v>30</v>
      </c>
      <c r="N2063" s="11" t="b">
        <v>0</v>
      </c>
      <c r="O2063" s="11">
        <v>35</v>
      </c>
      <c r="P2063" s="11" t="b">
        <v>1</v>
      </c>
      <c r="Q2063" s="11" t="s">
        <v>8295</v>
      </c>
      <c r="R2063" s="18">
        <f t="shared" si="163"/>
        <v>1.0791999999999999</v>
      </c>
      <c r="S2063" s="19">
        <f t="shared" si="164"/>
        <v>154.17142857142858</v>
      </c>
      <c r="T2063" s="11" t="s">
        <v>8319</v>
      </c>
      <c r="U2063" s="11" t="s">
        <v>8349</v>
      </c>
    </row>
    <row r="2064" spans="1:21" ht="42.75" x14ac:dyDescent="0.45">
      <c r="A2064" s="11">
        <v>2062</v>
      </c>
      <c r="B2064" s="16" t="s">
        <v>2063</v>
      </c>
      <c r="C2064" s="16" t="s">
        <v>6172</v>
      </c>
      <c r="D2064" s="23">
        <v>100000</v>
      </c>
      <c r="E2064" s="23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7">
        <f t="shared" si="160"/>
        <v>42453.1330787037</v>
      </c>
      <c r="K2064" s="11">
        <v>1456218698</v>
      </c>
      <c r="L2064" s="17">
        <f t="shared" si="161"/>
        <v>42423.174745370365</v>
      </c>
      <c r="M2064" s="21">
        <f t="shared" si="162"/>
        <v>29.958333333335759</v>
      </c>
      <c r="N2064" s="11" t="b">
        <v>0</v>
      </c>
      <c r="O2064" s="11">
        <v>203</v>
      </c>
      <c r="P2064" s="11" t="b">
        <v>1</v>
      </c>
      <c r="Q2064" s="11" t="s">
        <v>8295</v>
      </c>
      <c r="R2064" s="18">
        <f t="shared" si="163"/>
        <v>1.14977</v>
      </c>
      <c r="S2064" s="19">
        <f t="shared" si="164"/>
        <v>566.38916256157631</v>
      </c>
      <c r="T2064" s="11" t="s">
        <v>8319</v>
      </c>
      <c r="U2064" s="11" t="s">
        <v>8349</v>
      </c>
    </row>
    <row r="2065" spans="1:21" ht="28.5" x14ac:dyDescent="0.45">
      <c r="A2065" s="11">
        <v>2063</v>
      </c>
      <c r="B2065" s="16" t="s">
        <v>2064</v>
      </c>
      <c r="C2065" s="16" t="s">
        <v>6173</v>
      </c>
      <c r="D2065" s="23">
        <v>4000</v>
      </c>
      <c r="E2065" s="23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7">
        <f t="shared" si="160"/>
        <v>42505.524317129624</v>
      </c>
      <c r="K2065" s="11">
        <v>1460482501</v>
      </c>
      <c r="L2065" s="17">
        <f t="shared" si="161"/>
        <v>42472.524317129624</v>
      </c>
      <c r="M2065" s="21">
        <f t="shared" si="162"/>
        <v>33</v>
      </c>
      <c r="N2065" s="11" t="b">
        <v>0</v>
      </c>
      <c r="O2065" s="11">
        <v>49</v>
      </c>
      <c r="P2065" s="11" t="b">
        <v>1</v>
      </c>
      <c r="Q2065" s="11" t="s">
        <v>8295</v>
      </c>
      <c r="R2065" s="18">
        <f t="shared" si="163"/>
        <v>1.4804999999999999</v>
      </c>
      <c r="S2065" s="19">
        <f t="shared" si="164"/>
        <v>120.85714285714286</v>
      </c>
      <c r="T2065" s="11" t="s">
        <v>8319</v>
      </c>
      <c r="U2065" s="11" t="s">
        <v>8349</v>
      </c>
    </row>
    <row r="2066" spans="1:21" ht="42.75" x14ac:dyDescent="0.45">
      <c r="A2066" s="11">
        <v>2064</v>
      </c>
      <c r="B2066" s="16" t="s">
        <v>2065</v>
      </c>
      <c r="C2066" s="16" t="s">
        <v>6174</v>
      </c>
      <c r="D2066" s="23">
        <v>261962</v>
      </c>
      <c r="E2066" s="23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7">
        <f t="shared" si="160"/>
        <v>41425.291666666664</v>
      </c>
      <c r="K2066" s="11">
        <v>1366879523</v>
      </c>
      <c r="L2066" s="17">
        <f t="shared" si="161"/>
        <v>41389.1565162037</v>
      </c>
      <c r="M2066" s="21">
        <f t="shared" si="162"/>
        <v>36.135150462963793</v>
      </c>
      <c r="N2066" s="11" t="b">
        <v>0</v>
      </c>
      <c r="O2066" s="11">
        <v>5812</v>
      </c>
      <c r="P2066" s="11" t="b">
        <v>1</v>
      </c>
      <c r="Q2066" s="11" t="s">
        <v>8295</v>
      </c>
      <c r="R2066" s="18">
        <f t="shared" si="163"/>
        <v>1.9116676082790633</v>
      </c>
      <c r="S2066" s="19">
        <f t="shared" si="164"/>
        <v>86.163845492085343</v>
      </c>
      <c r="T2066" s="11" t="s">
        <v>8319</v>
      </c>
      <c r="U2066" s="11" t="s">
        <v>8349</v>
      </c>
    </row>
    <row r="2067" spans="1:21" ht="42.75" x14ac:dyDescent="0.45">
      <c r="A2067" s="11">
        <v>2065</v>
      </c>
      <c r="B2067" s="16" t="s">
        <v>2066</v>
      </c>
      <c r="C2067" s="16" t="s">
        <v>6175</v>
      </c>
      <c r="D2067" s="23">
        <v>40000</v>
      </c>
      <c r="E2067" s="23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7">
        <f t="shared" si="160"/>
        <v>41633.125335648147</v>
      </c>
      <c r="K2067" s="11">
        <v>1385366429</v>
      </c>
      <c r="L2067" s="17">
        <f t="shared" si="161"/>
        <v>41603.125335648147</v>
      </c>
      <c r="M2067" s="21">
        <f t="shared" si="162"/>
        <v>30</v>
      </c>
      <c r="N2067" s="11" t="b">
        <v>0</v>
      </c>
      <c r="O2067" s="11">
        <v>1556</v>
      </c>
      <c r="P2067" s="11" t="b">
        <v>1</v>
      </c>
      <c r="Q2067" s="11" t="s">
        <v>8295</v>
      </c>
      <c r="R2067" s="18">
        <f t="shared" si="163"/>
        <v>1.99215125</v>
      </c>
      <c r="S2067" s="19">
        <f t="shared" si="164"/>
        <v>51.212114395886893</v>
      </c>
      <c r="T2067" s="11" t="s">
        <v>8319</v>
      </c>
      <c r="U2067" s="11" t="s">
        <v>8349</v>
      </c>
    </row>
    <row r="2068" spans="1:21" ht="42.75" x14ac:dyDescent="0.45">
      <c r="A2068" s="11">
        <v>2066</v>
      </c>
      <c r="B2068" s="16" t="s">
        <v>2067</v>
      </c>
      <c r="C2068" s="16" t="s">
        <v>6176</v>
      </c>
      <c r="D2068" s="23">
        <v>2000</v>
      </c>
      <c r="E2068" s="23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7">
        <f t="shared" si="160"/>
        <v>41874.563460648147</v>
      </c>
      <c r="K2068" s="11">
        <v>1406226683</v>
      </c>
      <c r="L2068" s="17">
        <f t="shared" si="161"/>
        <v>41844.563460648147</v>
      </c>
      <c r="M2068" s="21">
        <f t="shared" si="162"/>
        <v>30</v>
      </c>
      <c r="N2068" s="11" t="b">
        <v>0</v>
      </c>
      <c r="O2068" s="11">
        <v>65</v>
      </c>
      <c r="P2068" s="11" t="b">
        <v>1</v>
      </c>
      <c r="Q2068" s="11" t="s">
        <v>8295</v>
      </c>
      <c r="R2068" s="18">
        <f t="shared" si="163"/>
        <v>2.1859999999999999</v>
      </c>
      <c r="S2068" s="19">
        <f t="shared" si="164"/>
        <v>67.261538461538464</v>
      </c>
      <c r="T2068" s="11" t="s">
        <v>8319</v>
      </c>
      <c r="U2068" s="11" t="s">
        <v>8349</v>
      </c>
    </row>
    <row r="2069" spans="1:21" ht="42.75" x14ac:dyDescent="0.45">
      <c r="A2069" s="11">
        <v>2067</v>
      </c>
      <c r="B2069" s="16" t="s">
        <v>2068</v>
      </c>
      <c r="C2069" s="16" t="s">
        <v>6177</v>
      </c>
      <c r="D2069" s="23">
        <v>495</v>
      </c>
      <c r="E2069" s="23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7">
        <f t="shared" si="160"/>
        <v>42148.645555555551</v>
      </c>
      <c r="K2069" s="11">
        <v>1429648176</v>
      </c>
      <c r="L2069" s="17">
        <f t="shared" si="161"/>
        <v>42115.645555555551</v>
      </c>
      <c r="M2069" s="21">
        <f t="shared" si="162"/>
        <v>33</v>
      </c>
      <c r="N2069" s="11" t="b">
        <v>0</v>
      </c>
      <c r="O2069" s="11">
        <v>10</v>
      </c>
      <c r="P2069" s="11" t="b">
        <v>1</v>
      </c>
      <c r="Q2069" s="11" t="s">
        <v>8295</v>
      </c>
      <c r="R2069" s="18">
        <f t="shared" si="163"/>
        <v>1.2686868686868686</v>
      </c>
      <c r="S2069" s="19">
        <f t="shared" si="164"/>
        <v>62.8</v>
      </c>
      <c r="T2069" s="11" t="s">
        <v>8319</v>
      </c>
      <c r="U2069" s="11" t="s">
        <v>8349</v>
      </c>
    </row>
    <row r="2070" spans="1:21" ht="42.75" x14ac:dyDescent="0.45">
      <c r="A2070" s="11">
        <v>2068</v>
      </c>
      <c r="B2070" s="16" t="s">
        <v>2069</v>
      </c>
      <c r="C2070" s="16" t="s">
        <v>6178</v>
      </c>
      <c r="D2070" s="23">
        <v>25000</v>
      </c>
      <c r="E2070" s="23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7">
        <f t="shared" si="160"/>
        <v>42663.633275462962</v>
      </c>
      <c r="K2070" s="11">
        <v>1474402315</v>
      </c>
      <c r="L2070" s="17">
        <f t="shared" si="161"/>
        <v>42633.633275462962</v>
      </c>
      <c r="M2070" s="21">
        <f t="shared" si="162"/>
        <v>30</v>
      </c>
      <c r="N2070" s="11" t="b">
        <v>0</v>
      </c>
      <c r="O2070" s="11">
        <v>76</v>
      </c>
      <c r="P2070" s="11" t="b">
        <v>1</v>
      </c>
      <c r="Q2070" s="11" t="s">
        <v>8295</v>
      </c>
      <c r="R2070" s="18">
        <f t="shared" si="163"/>
        <v>1.0522388</v>
      </c>
      <c r="S2070" s="19">
        <f t="shared" si="164"/>
        <v>346.13118421052633</v>
      </c>
      <c r="T2070" s="11" t="s">
        <v>8319</v>
      </c>
      <c r="U2070" s="11" t="s">
        <v>8349</v>
      </c>
    </row>
    <row r="2071" spans="1:21" ht="42.75" x14ac:dyDescent="0.45">
      <c r="A2071" s="11">
        <v>2069</v>
      </c>
      <c r="B2071" s="16" t="s">
        <v>2070</v>
      </c>
      <c r="C2071" s="16" t="s">
        <v>6179</v>
      </c>
      <c r="D2071" s="23">
        <v>50000</v>
      </c>
      <c r="E2071" s="23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7">
        <f t="shared" si="160"/>
        <v>42371.763784722221</v>
      </c>
      <c r="K2071" s="11">
        <v>1449098391</v>
      </c>
      <c r="L2071" s="17">
        <f t="shared" si="161"/>
        <v>42340.763784722221</v>
      </c>
      <c r="M2071" s="21">
        <f t="shared" si="162"/>
        <v>31</v>
      </c>
      <c r="N2071" s="11" t="b">
        <v>0</v>
      </c>
      <c r="O2071" s="11">
        <v>263</v>
      </c>
      <c r="P2071" s="11" t="b">
        <v>1</v>
      </c>
      <c r="Q2071" s="11" t="s">
        <v>8295</v>
      </c>
      <c r="R2071" s="18">
        <f t="shared" si="163"/>
        <v>1.2840666000000001</v>
      </c>
      <c r="S2071" s="19">
        <f t="shared" si="164"/>
        <v>244.11912547528519</v>
      </c>
      <c r="T2071" s="11" t="s">
        <v>8319</v>
      </c>
      <c r="U2071" s="11" t="s">
        <v>8349</v>
      </c>
    </row>
    <row r="2072" spans="1:21" ht="42.75" x14ac:dyDescent="0.45">
      <c r="A2072" s="11">
        <v>2070</v>
      </c>
      <c r="B2072" s="16" t="s">
        <v>2071</v>
      </c>
      <c r="C2072" s="16" t="s">
        <v>6180</v>
      </c>
      <c r="D2072" s="23">
        <v>125000</v>
      </c>
      <c r="E2072" s="23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7">
        <f t="shared" si="160"/>
        <v>42549.448182870365</v>
      </c>
      <c r="K2072" s="11">
        <v>1464536723</v>
      </c>
      <c r="L2072" s="17">
        <f t="shared" si="161"/>
        <v>42519.448182870365</v>
      </c>
      <c r="M2072" s="21">
        <f t="shared" si="162"/>
        <v>30</v>
      </c>
      <c r="N2072" s="11" t="b">
        <v>0</v>
      </c>
      <c r="O2072" s="11">
        <v>1530</v>
      </c>
      <c r="P2072" s="11" t="b">
        <v>1</v>
      </c>
      <c r="Q2072" s="11" t="s">
        <v>8295</v>
      </c>
      <c r="R2072" s="18">
        <f t="shared" si="163"/>
        <v>3.1732719999999999</v>
      </c>
      <c r="S2072" s="19">
        <f t="shared" si="164"/>
        <v>259.25424836601309</v>
      </c>
      <c r="T2072" s="11" t="s">
        <v>8319</v>
      </c>
      <c r="U2072" s="11" t="s">
        <v>8349</v>
      </c>
    </row>
    <row r="2073" spans="1:21" ht="42.75" x14ac:dyDescent="0.45">
      <c r="A2073" s="11">
        <v>2071</v>
      </c>
      <c r="B2073" s="16" t="s">
        <v>2072</v>
      </c>
      <c r="C2073" s="16" t="s">
        <v>6181</v>
      </c>
      <c r="D2073" s="23">
        <v>20000</v>
      </c>
      <c r="E2073" s="23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7">
        <f t="shared" si="160"/>
        <v>42645.070416666662</v>
      </c>
      <c r="K2073" s="11">
        <v>1471502484</v>
      </c>
      <c r="L2073" s="17">
        <f t="shared" si="161"/>
        <v>42600.070416666662</v>
      </c>
      <c r="M2073" s="21">
        <f t="shared" si="162"/>
        <v>45</v>
      </c>
      <c r="N2073" s="11" t="b">
        <v>0</v>
      </c>
      <c r="O2073" s="11">
        <v>278</v>
      </c>
      <c r="P2073" s="11" t="b">
        <v>1</v>
      </c>
      <c r="Q2073" s="11" t="s">
        <v>8295</v>
      </c>
      <c r="R2073" s="18">
        <f t="shared" si="163"/>
        <v>2.8073000000000001</v>
      </c>
      <c r="S2073" s="19">
        <f t="shared" si="164"/>
        <v>201.96402877697841</v>
      </c>
      <c r="T2073" s="11" t="s">
        <v>8319</v>
      </c>
      <c r="U2073" s="11" t="s">
        <v>8349</v>
      </c>
    </row>
    <row r="2074" spans="1:21" ht="42.75" x14ac:dyDescent="0.45">
      <c r="A2074" s="11">
        <v>2072</v>
      </c>
      <c r="B2074" s="16" t="s">
        <v>2073</v>
      </c>
      <c r="C2074" s="16" t="s">
        <v>6182</v>
      </c>
      <c r="D2074" s="23">
        <v>71500</v>
      </c>
      <c r="E2074" s="23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7">
        <f t="shared" si="160"/>
        <v>42497.373055555552</v>
      </c>
      <c r="K2074" s="11">
        <v>1460037432</v>
      </c>
      <c r="L2074" s="17">
        <f t="shared" si="161"/>
        <v>42467.373055555552</v>
      </c>
      <c r="M2074" s="21">
        <f t="shared" si="162"/>
        <v>30</v>
      </c>
      <c r="N2074" s="11" t="b">
        <v>0</v>
      </c>
      <c r="O2074" s="11">
        <v>350</v>
      </c>
      <c r="P2074" s="11" t="b">
        <v>1</v>
      </c>
      <c r="Q2074" s="11" t="s">
        <v>8295</v>
      </c>
      <c r="R2074" s="18">
        <f t="shared" si="163"/>
        <v>1.1073146853146854</v>
      </c>
      <c r="S2074" s="19">
        <f t="shared" si="164"/>
        <v>226.20857142857142</v>
      </c>
      <c r="T2074" s="11" t="s">
        <v>8319</v>
      </c>
      <c r="U2074" s="11" t="s">
        <v>8349</v>
      </c>
    </row>
    <row r="2075" spans="1:21" ht="42.75" x14ac:dyDescent="0.45">
      <c r="A2075" s="11">
        <v>2073</v>
      </c>
      <c r="B2075" s="16" t="s">
        <v>2074</v>
      </c>
      <c r="C2075" s="16" t="s">
        <v>6183</v>
      </c>
      <c r="D2075" s="23">
        <v>100000</v>
      </c>
      <c r="E2075" s="23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7">
        <f t="shared" si="160"/>
        <v>42132.459699074076</v>
      </c>
      <c r="K2075" s="11">
        <v>1427212918</v>
      </c>
      <c r="L2075" s="17">
        <f t="shared" si="161"/>
        <v>42087.459699074076</v>
      </c>
      <c r="M2075" s="21">
        <f t="shared" si="162"/>
        <v>45</v>
      </c>
      <c r="N2075" s="11" t="b">
        <v>0</v>
      </c>
      <c r="O2075" s="11">
        <v>470</v>
      </c>
      <c r="P2075" s="11" t="b">
        <v>1</v>
      </c>
      <c r="Q2075" s="11" t="s">
        <v>8295</v>
      </c>
      <c r="R2075" s="18">
        <f t="shared" si="163"/>
        <v>1.5260429999999998</v>
      </c>
      <c r="S2075" s="19">
        <f t="shared" si="164"/>
        <v>324.69</v>
      </c>
      <c r="T2075" s="11" t="s">
        <v>8319</v>
      </c>
      <c r="U2075" s="11" t="s">
        <v>8349</v>
      </c>
    </row>
    <row r="2076" spans="1:21" ht="28.5" x14ac:dyDescent="0.45">
      <c r="A2076" s="11">
        <v>2074</v>
      </c>
      <c r="B2076" s="16" t="s">
        <v>2075</v>
      </c>
      <c r="C2076" s="16" t="s">
        <v>6184</v>
      </c>
      <c r="D2076" s="23">
        <v>600</v>
      </c>
      <c r="E2076" s="23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7">
        <f t="shared" si="160"/>
        <v>42496.617847222216</v>
      </c>
      <c r="K2076" s="11">
        <v>1459972182</v>
      </c>
      <c r="L2076" s="17">
        <f t="shared" si="161"/>
        <v>42466.617847222216</v>
      </c>
      <c r="M2076" s="21">
        <f t="shared" si="162"/>
        <v>30</v>
      </c>
      <c r="N2076" s="11" t="b">
        <v>0</v>
      </c>
      <c r="O2076" s="11">
        <v>3</v>
      </c>
      <c r="P2076" s="11" t="b">
        <v>1</v>
      </c>
      <c r="Q2076" s="11" t="s">
        <v>8295</v>
      </c>
      <c r="R2076" s="18">
        <f t="shared" si="163"/>
        <v>1.0249999999999999</v>
      </c>
      <c r="S2076" s="19">
        <f t="shared" si="164"/>
        <v>205</v>
      </c>
      <c r="T2076" s="11" t="s">
        <v>8319</v>
      </c>
      <c r="U2076" s="11" t="s">
        <v>8349</v>
      </c>
    </row>
    <row r="2077" spans="1:21" ht="42.75" x14ac:dyDescent="0.45">
      <c r="A2077" s="11">
        <v>2075</v>
      </c>
      <c r="B2077" s="16" t="s">
        <v>2076</v>
      </c>
      <c r="C2077" s="16" t="s">
        <v>6185</v>
      </c>
      <c r="D2077" s="23">
        <v>9999</v>
      </c>
      <c r="E2077" s="23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7">
        <f t="shared" si="160"/>
        <v>41480.473240740735</v>
      </c>
      <c r="K2077" s="11">
        <v>1372177288</v>
      </c>
      <c r="L2077" s="17">
        <f t="shared" si="161"/>
        <v>41450.473240740735</v>
      </c>
      <c r="M2077" s="21">
        <f t="shared" si="162"/>
        <v>30</v>
      </c>
      <c r="N2077" s="11" t="b">
        <v>0</v>
      </c>
      <c r="O2077" s="11">
        <v>8200</v>
      </c>
      <c r="P2077" s="11" t="b">
        <v>1</v>
      </c>
      <c r="Q2077" s="11" t="s">
        <v>8295</v>
      </c>
      <c r="R2077" s="18">
        <f t="shared" si="163"/>
        <v>16.783738373837384</v>
      </c>
      <c r="S2077" s="19">
        <f t="shared" si="164"/>
        <v>20.465926829268295</v>
      </c>
      <c r="T2077" s="11" t="s">
        <v>8319</v>
      </c>
      <c r="U2077" s="11" t="s">
        <v>8349</v>
      </c>
    </row>
    <row r="2078" spans="1:21" ht="28.5" x14ac:dyDescent="0.45">
      <c r="A2078" s="11">
        <v>2076</v>
      </c>
      <c r="B2078" s="16" t="s">
        <v>2077</v>
      </c>
      <c r="C2078" s="16" t="s">
        <v>6186</v>
      </c>
      <c r="D2078" s="23">
        <v>179000</v>
      </c>
      <c r="E2078" s="23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7">
        <f t="shared" si="160"/>
        <v>41843.672326388885</v>
      </c>
      <c r="K2078" s="11">
        <v>1402693689</v>
      </c>
      <c r="L2078" s="17">
        <f t="shared" si="161"/>
        <v>41803.672326388885</v>
      </c>
      <c r="M2078" s="21">
        <f t="shared" si="162"/>
        <v>40</v>
      </c>
      <c r="N2078" s="11" t="b">
        <v>0</v>
      </c>
      <c r="O2078" s="11">
        <v>8359</v>
      </c>
      <c r="P2078" s="11" t="b">
        <v>1</v>
      </c>
      <c r="Q2078" s="11" t="s">
        <v>8295</v>
      </c>
      <c r="R2078" s="18">
        <f t="shared" si="163"/>
        <v>5.4334915642458101</v>
      </c>
      <c r="S2078" s="19">
        <f t="shared" si="164"/>
        <v>116.35303146309367</v>
      </c>
      <c r="T2078" s="11" t="s">
        <v>8319</v>
      </c>
      <c r="U2078" s="11" t="s">
        <v>8349</v>
      </c>
    </row>
    <row r="2079" spans="1:21" ht="42.75" x14ac:dyDescent="0.45">
      <c r="A2079" s="11">
        <v>2077</v>
      </c>
      <c r="B2079" s="16" t="s">
        <v>2078</v>
      </c>
      <c r="C2079" s="16" t="s">
        <v>6187</v>
      </c>
      <c r="D2079" s="23">
        <v>50000</v>
      </c>
      <c r="E2079" s="23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7">
        <f t="shared" si="160"/>
        <v>42160.666666666664</v>
      </c>
      <c r="K2079" s="11">
        <v>1428541276</v>
      </c>
      <c r="L2079" s="17">
        <f t="shared" si="161"/>
        <v>42102.83421296296</v>
      </c>
      <c r="M2079" s="21">
        <f t="shared" si="162"/>
        <v>57.832453703704232</v>
      </c>
      <c r="N2079" s="11" t="b">
        <v>0</v>
      </c>
      <c r="O2079" s="11">
        <v>188</v>
      </c>
      <c r="P2079" s="11" t="b">
        <v>1</v>
      </c>
      <c r="Q2079" s="11" t="s">
        <v>8295</v>
      </c>
      <c r="R2079" s="18">
        <f t="shared" si="163"/>
        <v>1.1550800000000001</v>
      </c>
      <c r="S2079" s="19">
        <f t="shared" si="164"/>
        <v>307.20212765957444</v>
      </c>
      <c r="T2079" s="11" t="s">
        <v>8319</v>
      </c>
      <c r="U2079" s="11" t="s">
        <v>8349</v>
      </c>
    </row>
    <row r="2080" spans="1:21" ht="42.75" x14ac:dyDescent="0.45">
      <c r="A2080" s="11">
        <v>2078</v>
      </c>
      <c r="B2080" s="16" t="s">
        <v>2079</v>
      </c>
      <c r="C2080" s="16" t="s">
        <v>6188</v>
      </c>
      <c r="D2080" s="23">
        <v>20000</v>
      </c>
      <c r="E2080" s="23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7">
        <f t="shared" si="160"/>
        <v>42722.563159722216</v>
      </c>
      <c r="K2080" s="11">
        <v>1479493857</v>
      </c>
      <c r="L2080" s="17">
        <f t="shared" si="161"/>
        <v>42692.563159722216</v>
      </c>
      <c r="M2080" s="21">
        <f t="shared" si="162"/>
        <v>30</v>
      </c>
      <c r="N2080" s="11" t="b">
        <v>0</v>
      </c>
      <c r="O2080" s="11">
        <v>48</v>
      </c>
      <c r="P2080" s="11" t="b">
        <v>1</v>
      </c>
      <c r="Q2080" s="11" t="s">
        <v>8295</v>
      </c>
      <c r="R2080" s="18">
        <f t="shared" si="163"/>
        <v>1.3120499999999999</v>
      </c>
      <c r="S2080" s="19">
        <f t="shared" si="164"/>
        <v>546.6875</v>
      </c>
      <c r="T2080" s="11" t="s">
        <v>8319</v>
      </c>
      <c r="U2080" s="11" t="s">
        <v>8349</v>
      </c>
    </row>
    <row r="2081" spans="1:21" ht="42.75" x14ac:dyDescent="0.45">
      <c r="A2081" s="11">
        <v>2079</v>
      </c>
      <c r="B2081" s="16" t="s">
        <v>2080</v>
      </c>
      <c r="C2081" s="16" t="s">
        <v>6189</v>
      </c>
      <c r="D2081" s="23">
        <v>10000</v>
      </c>
      <c r="E2081" s="23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7">
        <f t="shared" si="160"/>
        <v>42180.583333333336</v>
      </c>
      <c r="K2081" s="11">
        <v>1432659793</v>
      </c>
      <c r="L2081" s="17">
        <f t="shared" si="161"/>
        <v>42150.502233796295</v>
      </c>
      <c r="M2081" s="21">
        <f t="shared" si="162"/>
        <v>30.081099537041155</v>
      </c>
      <c r="N2081" s="11" t="b">
        <v>0</v>
      </c>
      <c r="O2081" s="11">
        <v>607</v>
      </c>
      <c r="P2081" s="11" t="b">
        <v>1</v>
      </c>
      <c r="Q2081" s="11" t="s">
        <v>8295</v>
      </c>
      <c r="R2081" s="18">
        <f t="shared" si="163"/>
        <v>2.8816999999999999</v>
      </c>
      <c r="S2081" s="19">
        <f t="shared" si="164"/>
        <v>47.474464579901152</v>
      </c>
      <c r="T2081" s="11" t="s">
        <v>8319</v>
      </c>
      <c r="U2081" s="11" t="s">
        <v>8349</v>
      </c>
    </row>
    <row r="2082" spans="1:21" ht="42.75" x14ac:dyDescent="0.45">
      <c r="A2082" s="11">
        <v>2080</v>
      </c>
      <c r="B2082" s="16" t="s">
        <v>2081</v>
      </c>
      <c r="C2082" s="16" t="s">
        <v>6190</v>
      </c>
      <c r="D2082" s="23">
        <v>1000</v>
      </c>
      <c r="E2082" s="23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7">
        <f t="shared" si="160"/>
        <v>42319.790509259255</v>
      </c>
      <c r="K2082" s="11">
        <v>1444690700</v>
      </c>
      <c r="L2082" s="17">
        <f t="shared" si="161"/>
        <v>42289.748842592591</v>
      </c>
      <c r="M2082" s="21">
        <f t="shared" si="162"/>
        <v>30.041666666664241</v>
      </c>
      <c r="N2082" s="11" t="b">
        <v>0</v>
      </c>
      <c r="O2082" s="11">
        <v>50</v>
      </c>
      <c r="P2082" s="11" t="b">
        <v>1</v>
      </c>
      <c r="Q2082" s="11" t="s">
        <v>8295</v>
      </c>
      <c r="R2082" s="18">
        <f t="shared" si="163"/>
        <v>5.0780000000000003</v>
      </c>
      <c r="S2082" s="19">
        <f t="shared" si="164"/>
        <v>101.56</v>
      </c>
      <c r="T2082" s="11" t="s">
        <v>8319</v>
      </c>
      <c r="U2082" s="11" t="s">
        <v>8349</v>
      </c>
    </row>
    <row r="2083" spans="1:21" ht="42.75" x14ac:dyDescent="0.45">
      <c r="A2083" s="11">
        <v>2081</v>
      </c>
      <c r="B2083" s="16" t="s">
        <v>2082</v>
      </c>
      <c r="C2083" s="16" t="s">
        <v>6191</v>
      </c>
      <c r="D2083" s="23">
        <v>3500</v>
      </c>
      <c r="E2083" s="23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7">
        <f t="shared" si="160"/>
        <v>41044.999305555553</v>
      </c>
      <c r="K2083" s="11">
        <v>1333597555</v>
      </c>
      <c r="L2083" s="17">
        <f t="shared" si="161"/>
        <v>41003.948553240734</v>
      </c>
      <c r="M2083" s="21">
        <f t="shared" si="162"/>
        <v>41.050752314818965</v>
      </c>
      <c r="N2083" s="11" t="b">
        <v>0</v>
      </c>
      <c r="O2083" s="11">
        <v>55</v>
      </c>
      <c r="P2083" s="11" t="b">
        <v>1</v>
      </c>
      <c r="Q2083" s="11" t="s">
        <v>8279</v>
      </c>
      <c r="R2083" s="18">
        <f t="shared" si="163"/>
        <v>1.1457142857142857</v>
      </c>
      <c r="S2083" s="19">
        <f t="shared" si="164"/>
        <v>72.909090909090907</v>
      </c>
      <c r="T2083" s="11" t="s">
        <v>8325</v>
      </c>
      <c r="U2083" s="11" t="s">
        <v>8329</v>
      </c>
    </row>
    <row r="2084" spans="1:21" ht="42.75" x14ac:dyDescent="0.45">
      <c r="A2084" s="11">
        <v>2082</v>
      </c>
      <c r="B2084" s="16" t="s">
        <v>2083</v>
      </c>
      <c r="C2084" s="16" t="s">
        <v>6192</v>
      </c>
      <c r="D2084" s="23">
        <v>1500</v>
      </c>
      <c r="E2084" s="23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7">
        <f t="shared" si="160"/>
        <v>40870.953657407408</v>
      </c>
      <c r="K2084" s="11">
        <v>1316919196</v>
      </c>
      <c r="L2084" s="17">
        <f t="shared" si="161"/>
        <v>40810.911990740737</v>
      </c>
      <c r="M2084" s="21">
        <f t="shared" si="162"/>
        <v>60.041666666671517</v>
      </c>
      <c r="N2084" s="11" t="b">
        <v>0</v>
      </c>
      <c r="O2084" s="11">
        <v>38</v>
      </c>
      <c r="P2084" s="11" t="b">
        <v>1</v>
      </c>
      <c r="Q2084" s="11" t="s">
        <v>8279</v>
      </c>
      <c r="R2084" s="18">
        <f t="shared" si="163"/>
        <v>1.1073333333333333</v>
      </c>
      <c r="S2084" s="19">
        <f t="shared" si="164"/>
        <v>43.710526315789473</v>
      </c>
      <c r="T2084" s="11" t="s">
        <v>8325</v>
      </c>
      <c r="U2084" s="11" t="s">
        <v>8329</v>
      </c>
    </row>
    <row r="2085" spans="1:21" ht="42.75" x14ac:dyDescent="0.45">
      <c r="A2085" s="11">
        <v>2083</v>
      </c>
      <c r="B2085" s="16" t="s">
        <v>2084</v>
      </c>
      <c r="C2085" s="16" t="s">
        <v>6193</v>
      </c>
      <c r="D2085" s="23">
        <v>750</v>
      </c>
      <c r="E2085" s="23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7">
        <f t="shared" si="160"/>
        <v>41064.513831018514</v>
      </c>
      <c r="K2085" s="11">
        <v>1336238395</v>
      </c>
      <c r="L2085" s="17">
        <f t="shared" si="161"/>
        <v>41034.513831018514</v>
      </c>
      <c r="M2085" s="21">
        <f t="shared" si="162"/>
        <v>30</v>
      </c>
      <c r="N2085" s="11" t="b">
        <v>0</v>
      </c>
      <c r="O2085" s="11">
        <v>25</v>
      </c>
      <c r="P2085" s="11" t="b">
        <v>1</v>
      </c>
      <c r="Q2085" s="11" t="s">
        <v>8279</v>
      </c>
      <c r="R2085" s="18">
        <f t="shared" si="163"/>
        <v>1.1333333333333333</v>
      </c>
      <c r="S2085" s="19">
        <f t="shared" si="164"/>
        <v>34</v>
      </c>
      <c r="T2085" s="11" t="s">
        <v>8325</v>
      </c>
      <c r="U2085" s="11" t="s">
        <v>8329</v>
      </c>
    </row>
    <row r="2086" spans="1:21" ht="42.75" x14ac:dyDescent="0.45">
      <c r="A2086" s="11">
        <v>2084</v>
      </c>
      <c r="B2086" s="16" t="s">
        <v>2085</v>
      </c>
      <c r="C2086" s="16" t="s">
        <v>6194</v>
      </c>
      <c r="D2086" s="23">
        <v>3000</v>
      </c>
      <c r="E2086" s="23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7">
        <f t="shared" si="160"/>
        <v>41763.082638888889</v>
      </c>
      <c r="K2086" s="11">
        <v>1396468782</v>
      </c>
      <c r="L2086" s="17">
        <f t="shared" si="161"/>
        <v>41731.624791666662</v>
      </c>
      <c r="M2086" s="21">
        <f t="shared" si="162"/>
        <v>31.457847222227429</v>
      </c>
      <c r="N2086" s="11" t="b">
        <v>0</v>
      </c>
      <c r="O2086" s="11">
        <v>46</v>
      </c>
      <c r="P2086" s="11" t="b">
        <v>1</v>
      </c>
      <c r="Q2086" s="11" t="s">
        <v>8279</v>
      </c>
      <c r="R2086" s="18">
        <f t="shared" si="163"/>
        <v>1.0833333333333333</v>
      </c>
      <c r="S2086" s="19">
        <f t="shared" si="164"/>
        <v>70.652173913043484</v>
      </c>
      <c r="T2086" s="11" t="s">
        <v>8325</v>
      </c>
      <c r="U2086" s="11" t="s">
        <v>8329</v>
      </c>
    </row>
    <row r="2087" spans="1:21" ht="42.75" x14ac:dyDescent="0.45">
      <c r="A2087" s="11">
        <v>2085</v>
      </c>
      <c r="B2087" s="16" t="s">
        <v>2086</v>
      </c>
      <c r="C2087" s="16" t="s">
        <v>6195</v>
      </c>
      <c r="D2087" s="23">
        <v>6000</v>
      </c>
      <c r="E2087" s="23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7">
        <f t="shared" si="160"/>
        <v>41105.627164351848</v>
      </c>
      <c r="K2087" s="11">
        <v>1339790587</v>
      </c>
      <c r="L2087" s="17">
        <f t="shared" si="161"/>
        <v>41075.627164351848</v>
      </c>
      <c r="M2087" s="21">
        <f t="shared" si="162"/>
        <v>30</v>
      </c>
      <c r="N2087" s="11" t="b">
        <v>0</v>
      </c>
      <c r="O2087" s="11">
        <v>83</v>
      </c>
      <c r="P2087" s="11" t="b">
        <v>1</v>
      </c>
      <c r="Q2087" s="11" t="s">
        <v>8279</v>
      </c>
      <c r="R2087" s="18">
        <f t="shared" si="163"/>
        <v>1.2353333333333334</v>
      </c>
      <c r="S2087" s="19">
        <f t="shared" si="164"/>
        <v>89.301204819277103</v>
      </c>
      <c r="T2087" s="11" t="s">
        <v>8325</v>
      </c>
      <c r="U2087" s="11" t="s">
        <v>8329</v>
      </c>
    </row>
    <row r="2088" spans="1:21" ht="42.75" x14ac:dyDescent="0.45">
      <c r="A2088" s="11">
        <v>2086</v>
      </c>
      <c r="B2088" s="16" t="s">
        <v>2087</v>
      </c>
      <c r="C2088" s="16" t="s">
        <v>6196</v>
      </c>
      <c r="D2088" s="23">
        <v>4000</v>
      </c>
      <c r="E2088" s="23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7">
        <f t="shared" si="160"/>
        <v>40890.999305555553</v>
      </c>
      <c r="K2088" s="11">
        <v>1321200332</v>
      </c>
      <c r="L2088" s="17">
        <f t="shared" si="161"/>
        <v>40860.462175925924</v>
      </c>
      <c r="M2088" s="21">
        <f t="shared" si="162"/>
        <v>30.537129629628907</v>
      </c>
      <c r="N2088" s="11" t="b">
        <v>0</v>
      </c>
      <c r="O2088" s="11">
        <v>35</v>
      </c>
      <c r="P2088" s="11" t="b">
        <v>1</v>
      </c>
      <c r="Q2088" s="11" t="s">
        <v>8279</v>
      </c>
      <c r="R2088" s="18">
        <f t="shared" si="163"/>
        <v>1.0069999999999999</v>
      </c>
      <c r="S2088" s="19">
        <f t="shared" si="164"/>
        <v>115.08571428571429</v>
      </c>
      <c r="T2088" s="11" t="s">
        <v>8325</v>
      </c>
      <c r="U2088" s="11" t="s">
        <v>8329</v>
      </c>
    </row>
    <row r="2089" spans="1:21" ht="42.75" x14ac:dyDescent="0.45">
      <c r="A2089" s="11">
        <v>2087</v>
      </c>
      <c r="B2089" s="16" t="s">
        <v>2088</v>
      </c>
      <c r="C2089" s="16" t="s">
        <v>6197</v>
      </c>
      <c r="D2089" s="23">
        <v>1500</v>
      </c>
      <c r="E2089" s="23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7">
        <f t="shared" si="160"/>
        <v>40793.996041666665</v>
      </c>
      <c r="K2089" s="11">
        <v>1312865658</v>
      </c>
      <c r="L2089" s="17">
        <f t="shared" si="161"/>
        <v>40763.996041666665</v>
      </c>
      <c r="M2089" s="21">
        <f t="shared" si="162"/>
        <v>30</v>
      </c>
      <c r="N2089" s="11" t="b">
        <v>0</v>
      </c>
      <c r="O2089" s="11">
        <v>25</v>
      </c>
      <c r="P2089" s="11" t="b">
        <v>1</v>
      </c>
      <c r="Q2089" s="11" t="s">
        <v>8279</v>
      </c>
      <c r="R2089" s="18">
        <f t="shared" si="163"/>
        <v>1.0353333333333334</v>
      </c>
      <c r="S2089" s="19">
        <f t="shared" si="164"/>
        <v>62.12</v>
      </c>
      <c r="T2089" s="11" t="s">
        <v>8325</v>
      </c>
      <c r="U2089" s="11" t="s">
        <v>8329</v>
      </c>
    </row>
    <row r="2090" spans="1:21" ht="42.75" x14ac:dyDescent="0.45">
      <c r="A2090" s="11">
        <v>2088</v>
      </c>
      <c r="B2090" s="16" t="s">
        <v>2089</v>
      </c>
      <c r="C2090" s="16" t="s">
        <v>6198</v>
      </c>
      <c r="D2090" s="23">
        <v>3000</v>
      </c>
      <c r="E2090" s="23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7">
        <f t="shared" si="160"/>
        <v>40431.957638888889</v>
      </c>
      <c r="K2090" s="11">
        <v>1281028152</v>
      </c>
      <c r="L2090" s="17">
        <f t="shared" si="161"/>
        <v>40395.506388888891</v>
      </c>
      <c r="M2090" s="21">
        <f t="shared" si="162"/>
        <v>36.451249999998254</v>
      </c>
      <c r="N2090" s="11" t="b">
        <v>0</v>
      </c>
      <c r="O2090" s="11">
        <v>75</v>
      </c>
      <c r="P2090" s="11" t="b">
        <v>1</v>
      </c>
      <c r="Q2090" s="11" t="s">
        <v>8279</v>
      </c>
      <c r="R2090" s="18">
        <f t="shared" si="163"/>
        <v>1.1551066666666667</v>
      </c>
      <c r="S2090" s="19">
        <f t="shared" si="164"/>
        <v>46.204266666666669</v>
      </c>
      <c r="T2090" s="11" t="s">
        <v>8325</v>
      </c>
      <c r="U2090" s="11" t="s">
        <v>8329</v>
      </c>
    </row>
    <row r="2091" spans="1:21" ht="28.5" x14ac:dyDescent="0.45">
      <c r="A2091" s="11">
        <v>2089</v>
      </c>
      <c r="B2091" s="16" t="s">
        <v>2090</v>
      </c>
      <c r="C2091" s="16" t="s">
        <v>6199</v>
      </c>
      <c r="D2091" s="23">
        <v>2500</v>
      </c>
      <c r="E2091" s="23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7">
        <f t="shared" si="160"/>
        <v>41487.867986111109</v>
      </c>
      <c r="K2091" s="11">
        <v>1372384194</v>
      </c>
      <c r="L2091" s="17">
        <f t="shared" si="161"/>
        <v>41452.867986111109</v>
      </c>
      <c r="M2091" s="21">
        <f t="shared" si="162"/>
        <v>35</v>
      </c>
      <c r="N2091" s="11" t="b">
        <v>0</v>
      </c>
      <c r="O2091" s="11">
        <v>62</v>
      </c>
      <c r="P2091" s="11" t="b">
        <v>1</v>
      </c>
      <c r="Q2091" s="11" t="s">
        <v>8279</v>
      </c>
      <c r="R2091" s="18">
        <f t="shared" si="163"/>
        <v>1.2040040000000001</v>
      </c>
      <c r="S2091" s="19">
        <f t="shared" si="164"/>
        <v>48.54854838709678</v>
      </c>
      <c r="T2091" s="11" t="s">
        <v>8325</v>
      </c>
      <c r="U2091" s="11" t="s">
        <v>8329</v>
      </c>
    </row>
    <row r="2092" spans="1:21" ht="42.75" x14ac:dyDescent="0.45">
      <c r="A2092" s="11">
        <v>2090</v>
      </c>
      <c r="B2092" s="16" t="s">
        <v>2091</v>
      </c>
      <c r="C2092" s="16" t="s">
        <v>6200</v>
      </c>
      <c r="D2092" s="23">
        <v>8000</v>
      </c>
      <c r="E2092" s="23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7">
        <f t="shared" si="160"/>
        <v>41329.173090277771</v>
      </c>
      <c r="K2092" s="11">
        <v>1359104955</v>
      </c>
      <c r="L2092" s="17">
        <f t="shared" si="161"/>
        <v>41299.173090277771</v>
      </c>
      <c r="M2092" s="21">
        <f t="shared" si="162"/>
        <v>30</v>
      </c>
      <c r="N2092" s="11" t="b">
        <v>0</v>
      </c>
      <c r="O2092" s="11">
        <v>160</v>
      </c>
      <c r="P2092" s="11" t="b">
        <v>1</v>
      </c>
      <c r="Q2092" s="11" t="s">
        <v>8279</v>
      </c>
      <c r="R2092" s="18">
        <f t="shared" si="163"/>
        <v>1.1504037499999999</v>
      </c>
      <c r="S2092" s="19">
        <f t="shared" si="164"/>
        <v>57.520187499999999</v>
      </c>
      <c r="T2092" s="11" t="s">
        <v>8325</v>
      </c>
      <c r="U2092" s="11" t="s">
        <v>8329</v>
      </c>
    </row>
    <row r="2093" spans="1:21" ht="42.75" x14ac:dyDescent="0.45">
      <c r="A2093" s="11">
        <v>2091</v>
      </c>
      <c r="B2093" s="16" t="s">
        <v>2092</v>
      </c>
      <c r="C2093" s="16" t="s">
        <v>6201</v>
      </c>
      <c r="D2093" s="23">
        <v>18000</v>
      </c>
      <c r="E2093" s="23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7">
        <f t="shared" si="160"/>
        <v>40603.625</v>
      </c>
      <c r="K2093" s="11">
        <v>1294818278</v>
      </c>
      <c r="L2093" s="17">
        <f t="shared" si="161"/>
        <v>40555.114328703705</v>
      </c>
      <c r="M2093" s="21">
        <f t="shared" si="162"/>
        <v>48.510671296295186</v>
      </c>
      <c r="N2093" s="11" t="b">
        <v>0</v>
      </c>
      <c r="O2093" s="11">
        <v>246</v>
      </c>
      <c r="P2093" s="11" t="b">
        <v>1</v>
      </c>
      <c r="Q2093" s="11" t="s">
        <v>8279</v>
      </c>
      <c r="R2093" s="18">
        <f t="shared" si="163"/>
        <v>1.2046777777777777</v>
      </c>
      <c r="S2093" s="19">
        <f t="shared" si="164"/>
        <v>88.147154471544724</v>
      </c>
      <c r="T2093" s="11" t="s">
        <v>8325</v>
      </c>
      <c r="U2093" s="11" t="s">
        <v>8329</v>
      </c>
    </row>
    <row r="2094" spans="1:21" ht="42.75" x14ac:dyDescent="0.45">
      <c r="A2094" s="11">
        <v>2092</v>
      </c>
      <c r="B2094" s="16" t="s">
        <v>2093</v>
      </c>
      <c r="C2094" s="16" t="s">
        <v>6202</v>
      </c>
      <c r="D2094" s="23">
        <v>6000</v>
      </c>
      <c r="E2094" s="23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7">
        <f t="shared" si="160"/>
        <v>40823.499212962961</v>
      </c>
      <c r="K2094" s="11">
        <v>1312822732</v>
      </c>
      <c r="L2094" s="17">
        <f t="shared" si="161"/>
        <v>40763.499212962961</v>
      </c>
      <c r="M2094" s="21">
        <f t="shared" si="162"/>
        <v>60</v>
      </c>
      <c r="N2094" s="11" t="b">
        <v>0</v>
      </c>
      <c r="O2094" s="11">
        <v>55</v>
      </c>
      <c r="P2094" s="11" t="b">
        <v>1</v>
      </c>
      <c r="Q2094" s="11" t="s">
        <v>8279</v>
      </c>
      <c r="R2094" s="18">
        <f t="shared" si="163"/>
        <v>1.0128333333333333</v>
      </c>
      <c r="S2094" s="19">
        <f t="shared" si="164"/>
        <v>110.49090909090908</v>
      </c>
      <c r="T2094" s="11" t="s">
        <v>8325</v>
      </c>
      <c r="U2094" s="11" t="s">
        <v>8329</v>
      </c>
    </row>
    <row r="2095" spans="1:21" ht="42.75" x14ac:dyDescent="0.45">
      <c r="A2095" s="11">
        <v>2093</v>
      </c>
      <c r="B2095" s="16" t="s">
        <v>2094</v>
      </c>
      <c r="C2095" s="16" t="s">
        <v>6203</v>
      </c>
      <c r="D2095" s="23">
        <v>1500</v>
      </c>
      <c r="E2095" s="23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7">
        <f t="shared" si="160"/>
        <v>41265.68787037037</v>
      </c>
      <c r="K2095" s="11">
        <v>1351024232</v>
      </c>
      <c r="L2095" s="17">
        <f t="shared" si="161"/>
        <v>41205.646203703705</v>
      </c>
      <c r="M2095" s="21">
        <f t="shared" si="162"/>
        <v>60.041666666664241</v>
      </c>
      <c r="N2095" s="11" t="b">
        <v>0</v>
      </c>
      <c r="O2095" s="11">
        <v>23</v>
      </c>
      <c r="P2095" s="11" t="b">
        <v>1</v>
      </c>
      <c r="Q2095" s="11" t="s">
        <v>8279</v>
      </c>
      <c r="R2095" s="18">
        <f t="shared" si="163"/>
        <v>1.0246666666666666</v>
      </c>
      <c r="S2095" s="19">
        <f t="shared" si="164"/>
        <v>66.826086956521735</v>
      </c>
      <c r="T2095" s="11" t="s">
        <v>8325</v>
      </c>
      <c r="U2095" s="11" t="s">
        <v>8329</v>
      </c>
    </row>
    <row r="2096" spans="1:21" ht="42.75" x14ac:dyDescent="0.45">
      <c r="A2096" s="11">
        <v>2094</v>
      </c>
      <c r="B2096" s="16" t="s">
        <v>2095</v>
      </c>
      <c r="C2096" s="16" t="s">
        <v>6204</v>
      </c>
      <c r="D2096" s="23">
        <v>3500</v>
      </c>
      <c r="E2096" s="23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7">
        <f t="shared" si="160"/>
        <v>40972.916666666664</v>
      </c>
      <c r="K2096" s="11">
        <v>1327969730</v>
      </c>
      <c r="L2096" s="17">
        <f t="shared" si="161"/>
        <v>40938.811689814815</v>
      </c>
      <c r="M2096" s="21">
        <f t="shared" si="162"/>
        <v>34.104976851849642</v>
      </c>
      <c r="N2096" s="11" t="b">
        <v>0</v>
      </c>
      <c r="O2096" s="11">
        <v>72</v>
      </c>
      <c r="P2096" s="11" t="b">
        <v>1</v>
      </c>
      <c r="Q2096" s="11" t="s">
        <v>8279</v>
      </c>
      <c r="R2096" s="18">
        <f t="shared" si="163"/>
        <v>1.2054285714285715</v>
      </c>
      <c r="S2096" s="19">
        <f t="shared" si="164"/>
        <v>58.597222222222221</v>
      </c>
      <c r="T2096" s="11" t="s">
        <v>8325</v>
      </c>
      <c r="U2096" s="11" t="s">
        <v>8329</v>
      </c>
    </row>
    <row r="2097" spans="1:21" ht="42.75" x14ac:dyDescent="0.45">
      <c r="A2097" s="11">
        <v>2095</v>
      </c>
      <c r="B2097" s="16" t="s">
        <v>2096</v>
      </c>
      <c r="C2097" s="16" t="s">
        <v>6205</v>
      </c>
      <c r="D2097" s="23">
        <v>2500</v>
      </c>
      <c r="E2097" s="23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7">
        <f t="shared" si="160"/>
        <v>40818.525150462963</v>
      </c>
      <c r="K2097" s="11">
        <v>1312392973</v>
      </c>
      <c r="L2097" s="17">
        <f t="shared" si="161"/>
        <v>40758.525150462963</v>
      </c>
      <c r="M2097" s="21">
        <f t="shared" si="162"/>
        <v>60</v>
      </c>
      <c r="N2097" s="11" t="b">
        <v>0</v>
      </c>
      <c r="O2097" s="11">
        <v>22</v>
      </c>
      <c r="P2097" s="11" t="b">
        <v>1</v>
      </c>
      <c r="Q2097" s="11" t="s">
        <v>8279</v>
      </c>
      <c r="R2097" s="18">
        <f t="shared" si="163"/>
        <v>1</v>
      </c>
      <c r="S2097" s="19">
        <f t="shared" si="164"/>
        <v>113.63636363636364</v>
      </c>
      <c r="T2097" s="11" t="s">
        <v>8325</v>
      </c>
      <c r="U2097" s="11" t="s">
        <v>8329</v>
      </c>
    </row>
    <row r="2098" spans="1:21" ht="42.75" x14ac:dyDescent="0.45">
      <c r="A2098" s="11">
        <v>2096</v>
      </c>
      <c r="B2098" s="16" t="s">
        <v>2097</v>
      </c>
      <c r="C2098" s="16" t="s">
        <v>6206</v>
      </c>
      <c r="D2098" s="23">
        <v>600</v>
      </c>
      <c r="E2098" s="23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7">
        <f t="shared" si="160"/>
        <v>41207.957638888889</v>
      </c>
      <c r="K2098" s="11">
        <v>1349892735</v>
      </c>
      <c r="L2098" s="17">
        <f t="shared" si="161"/>
        <v>41192.550173611111</v>
      </c>
      <c r="M2098" s="21">
        <f t="shared" si="162"/>
        <v>15.407465277778101</v>
      </c>
      <c r="N2098" s="11" t="b">
        <v>0</v>
      </c>
      <c r="O2098" s="11">
        <v>14</v>
      </c>
      <c r="P2098" s="11" t="b">
        <v>1</v>
      </c>
      <c r="Q2098" s="11" t="s">
        <v>8279</v>
      </c>
      <c r="R2098" s="18">
        <f t="shared" si="163"/>
        <v>1.0166666666666666</v>
      </c>
      <c r="S2098" s="19">
        <f t="shared" si="164"/>
        <v>43.571428571428569</v>
      </c>
      <c r="T2098" s="11" t="s">
        <v>8325</v>
      </c>
      <c r="U2098" s="11" t="s">
        <v>8329</v>
      </c>
    </row>
    <row r="2099" spans="1:21" ht="42.75" x14ac:dyDescent="0.45">
      <c r="A2099" s="11">
        <v>2097</v>
      </c>
      <c r="B2099" s="16" t="s">
        <v>2098</v>
      </c>
      <c r="C2099" s="16" t="s">
        <v>6207</v>
      </c>
      <c r="D2099" s="23">
        <v>3000</v>
      </c>
      <c r="E2099" s="23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7">
        <f t="shared" si="160"/>
        <v>40878.418229166666</v>
      </c>
      <c r="K2099" s="11">
        <v>1317564135</v>
      </c>
      <c r="L2099" s="17">
        <f t="shared" si="161"/>
        <v>40818.376562500001</v>
      </c>
      <c r="M2099" s="21">
        <f t="shared" si="162"/>
        <v>60.041666666664241</v>
      </c>
      <c r="N2099" s="11" t="b">
        <v>0</v>
      </c>
      <c r="O2099" s="11">
        <v>38</v>
      </c>
      <c r="P2099" s="11" t="b">
        <v>1</v>
      </c>
      <c r="Q2099" s="11" t="s">
        <v>8279</v>
      </c>
      <c r="R2099" s="18">
        <f t="shared" si="163"/>
        <v>1</v>
      </c>
      <c r="S2099" s="19">
        <f t="shared" si="164"/>
        <v>78.94736842105263</v>
      </c>
      <c r="T2099" s="11" t="s">
        <v>8325</v>
      </c>
      <c r="U2099" s="11" t="s">
        <v>8329</v>
      </c>
    </row>
    <row r="2100" spans="1:21" ht="42.75" x14ac:dyDescent="0.45">
      <c r="A2100" s="11">
        <v>2098</v>
      </c>
      <c r="B2100" s="16" t="s">
        <v>2099</v>
      </c>
      <c r="C2100" s="16" t="s">
        <v>6208</v>
      </c>
      <c r="D2100" s="23">
        <v>6000</v>
      </c>
      <c r="E2100" s="23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7">
        <f t="shared" si="160"/>
        <v>40975.905497685184</v>
      </c>
      <c r="K2100" s="11">
        <v>1328582635</v>
      </c>
      <c r="L2100" s="17">
        <f t="shared" si="161"/>
        <v>40945.905497685184</v>
      </c>
      <c r="M2100" s="21">
        <f t="shared" si="162"/>
        <v>30</v>
      </c>
      <c r="N2100" s="11" t="b">
        <v>0</v>
      </c>
      <c r="O2100" s="11">
        <v>32</v>
      </c>
      <c r="P2100" s="11" t="b">
        <v>1</v>
      </c>
      <c r="Q2100" s="11" t="s">
        <v>8279</v>
      </c>
      <c r="R2100" s="18">
        <f t="shared" si="163"/>
        <v>1.0033333333333334</v>
      </c>
      <c r="S2100" s="19">
        <f t="shared" si="164"/>
        <v>188.125</v>
      </c>
      <c r="T2100" s="11" t="s">
        <v>8325</v>
      </c>
      <c r="U2100" s="11" t="s">
        <v>8329</v>
      </c>
    </row>
    <row r="2101" spans="1:21" x14ac:dyDescent="0.45">
      <c r="A2101" s="11">
        <v>2099</v>
      </c>
      <c r="B2101" s="16" t="s">
        <v>2100</v>
      </c>
      <c r="C2101" s="16" t="s">
        <v>6209</v>
      </c>
      <c r="D2101" s="23">
        <v>3000</v>
      </c>
      <c r="E2101" s="23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7">
        <f t="shared" si="160"/>
        <v>42186.944444444445</v>
      </c>
      <c r="K2101" s="11">
        <v>1434650084</v>
      </c>
      <c r="L2101" s="17">
        <f t="shared" si="161"/>
        <v>42173.53800925926</v>
      </c>
      <c r="M2101" s="21">
        <f t="shared" si="162"/>
        <v>13.406435185184819</v>
      </c>
      <c r="N2101" s="11" t="b">
        <v>0</v>
      </c>
      <c r="O2101" s="11">
        <v>63</v>
      </c>
      <c r="P2101" s="11" t="b">
        <v>1</v>
      </c>
      <c r="Q2101" s="11" t="s">
        <v>8279</v>
      </c>
      <c r="R2101" s="18">
        <f t="shared" si="163"/>
        <v>1.3236666666666668</v>
      </c>
      <c r="S2101" s="19">
        <f t="shared" si="164"/>
        <v>63.031746031746032</v>
      </c>
      <c r="T2101" s="11" t="s">
        <v>8325</v>
      </c>
      <c r="U2101" s="11" t="s">
        <v>8329</v>
      </c>
    </row>
    <row r="2102" spans="1:21" ht="42.75" x14ac:dyDescent="0.45">
      <c r="A2102" s="11">
        <v>2100</v>
      </c>
      <c r="B2102" s="16" t="s">
        <v>2101</v>
      </c>
      <c r="C2102" s="16" t="s">
        <v>6210</v>
      </c>
      <c r="D2102" s="23">
        <v>600</v>
      </c>
      <c r="E2102" s="23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7">
        <f t="shared" si="160"/>
        <v>41089.957638888889</v>
      </c>
      <c r="K2102" s="11">
        <v>1339704141</v>
      </c>
      <c r="L2102" s="17">
        <f t="shared" si="161"/>
        <v>41074.62663194444</v>
      </c>
      <c r="M2102" s="21">
        <f t="shared" si="162"/>
        <v>15.331006944448745</v>
      </c>
      <c r="N2102" s="11" t="b">
        <v>0</v>
      </c>
      <c r="O2102" s="11">
        <v>27</v>
      </c>
      <c r="P2102" s="11" t="b">
        <v>1</v>
      </c>
      <c r="Q2102" s="11" t="s">
        <v>8279</v>
      </c>
      <c r="R2102" s="18">
        <f t="shared" si="163"/>
        <v>1.3666666666666667</v>
      </c>
      <c r="S2102" s="19">
        <f t="shared" si="164"/>
        <v>30.37037037037037</v>
      </c>
      <c r="T2102" s="11" t="s">
        <v>8325</v>
      </c>
      <c r="U2102" s="11" t="s">
        <v>8329</v>
      </c>
    </row>
    <row r="2103" spans="1:21" ht="42.75" x14ac:dyDescent="0.45">
      <c r="A2103" s="11">
        <v>2101</v>
      </c>
      <c r="B2103" s="16" t="s">
        <v>2102</v>
      </c>
      <c r="C2103" s="16" t="s">
        <v>6211</v>
      </c>
      <c r="D2103" s="23">
        <v>2000</v>
      </c>
      <c r="E2103" s="23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7">
        <f t="shared" si="160"/>
        <v>40951.941134259258</v>
      </c>
      <c r="K2103" s="11">
        <v>1323920114</v>
      </c>
      <c r="L2103" s="17">
        <f t="shared" si="161"/>
        <v>40891.941134259258</v>
      </c>
      <c r="M2103" s="21">
        <f t="shared" si="162"/>
        <v>60</v>
      </c>
      <c r="N2103" s="11" t="b">
        <v>0</v>
      </c>
      <c r="O2103" s="11">
        <v>44</v>
      </c>
      <c r="P2103" s="11" t="b">
        <v>1</v>
      </c>
      <c r="Q2103" s="11" t="s">
        <v>8279</v>
      </c>
      <c r="R2103" s="18">
        <f t="shared" si="163"/>
        <v>1.1325000000000001</v>
      </c>
      <c r="S2103" s="19">
        <f t="shared" si="164"/>
        <v>51.477272727272727</v>
      </c>
      <c r="T2103" s="11" t="s">
        <v>8325</v>
      </c>
      <c r="U2103" s="11" t="s">
        <v>8329</v>
      </c>
    </row>
    <row r="2104" spans="1:21" ht="42.75" x14ac:dyDescent="0.45">
      <c r="A2104" s="11">
        <v>2102</v>
      </c>
      <c r="B2104" s="16" t="s">
        <v>2103</v>
      </c>
      <c r="C2104" s="16" t="s">
        <v>6212</v>
      </c>
      <c r="D2104" s="23">
        <v>1000</v>
      </c>
      <c r="E2104" s="23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7">
        <f t="shared" si="160"/>
        <v>40668.660277777773</v>
      </c>
      <c r="K2104" s="11">
        <v>1302036648</v>
      </c>
      <c r="L2104" s="17">
        <f t="shared" si="161"/>
        <v>40638.660277777773</v>
      </c>
      <c r="M2104" s="21">
        <f t="shared" si="162"/>
        <v>30</v>
      </c>
      <c r="N2104" s="11" t="b">
        <v>0</v>
      </c>
      <c r="O2104" s="11">
        <v>38</v>
      </c>
      <c r="P2104" s="11" t="b">
        <v>1</v>
      </c>
      <c r="Q2104" s="11" t="s">
        <v>8279</v>
      </c>
      <c r="R2104" s="18">
        <f t="shared" si="163"/>
        <v>1.36</v>
      </c>
      <c r="S2104" s="19">
        <f t="shared" si="164"/>
        <v>35.789473684210527</v>
      </c>
      <c r="T2104" s="11" t="s">
        <v>8325</v>
      </c>
      <c r="U2104" s="11" t="s">
        <v>8329</v>
      </c>
    </row>
    <row r="2105" spans="1:21" ht="28.5" x14ac:dyDescent="0.45">
      <c r="A2105" s="11">
        <v>2103</v>
      </c>
      <c r="B2105" s="16" t="s">
        <v>2104</v>
      </c>
      <c r="C2105" s="16" t="s">
        <v>6213</v>
      </c>
      <c r="D2105" s="23">
        <v>7777</v>
      </c>
      <c r="E2105" s="23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7">
        <f t="shared" si="160"/>
        <v>41222.588275462964</v>
      </c>
      <c r="K2105" s="11">
        <v>1349892427</v>
      </c>
      <c r="L2105" s="17">
        <f t="shared" si="161"/>
        <v>41192.546608796292</v>
      </c>
      <c r="M2105" s="21">
        <f t="shared" si="162"/>
        <v>30.041666666671517</v>
      </c>
      <c r="N2105" s="11" t="b">
        <v>0</v>
      </c>
      <c r="O2105" s="11">
        <v>115</v>
      </c>
      <c r="P2105" s="11" t="b">
        <v>1</v>
      </c>
      <c r="Q2105" s="11" t="s">
        <v>8279</v>
      </c>
      <c r="R2105" s="18">
        <f t="shared" si="163"/>
        <v>1.4612318374694613</v>
      </c>
      <c r="S2105" s="19">
        <f t="shared" si="164"/>
        <v>98.817391304347822</v>
      </c>
      <c r="T2105" s="11" t="s">
        <v>8325</v>
      </c>
      <c r="U2105" s="11" t="s">
        <v>8329</v>
      </c>
    </row>
    <row r="2106" spans="1:21" ht="42.75" x14ac:dyDescent="0.45">
      <c r="A2106" s="11">
        <v>2104</v>
      </c>
      <c r="B2106" s="16" t="s">
        <v>2105</v>
      </c>
      <c r="C2106" s="16" t="s">
        <v>6214</v>
      </c>
      <c r="D2106" s="23">
        <v>800</v>
      </c>
      <c r="E2106" s="23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7">
        <f t="shared" si="160"/>
        <v>41424.791666666664</v>
      </c>
      <c r="K2106" s="11">
        <v>1367286434</v>
      </c>
      <c r="L2106" s="17">
        <f t="shared" si="161"/>
        <v>41393.86613425926</v>
      </c>
      <c r="M2106" s="21">
        <f t="shared" si="162"/>
        <v>30.925532407403807</v>
      </c>
      <c r="N2106" s="11" t="b">
        <v>0</v>
      </c>
      <c r="O2106" s="11">
        <v>37</v>
      </c>
      <c r="P2106" s="11" t="b">
        <v>1</v>
      </c>
      <c r="Q2106" s="11" t="s">
        <v>8279</v>
      </c>
      <c r="R2106" s="18">
        <f t="shared" si="163"/>
        <v>1.2949999999999999</v>
      </c>
      <c r="S2106" s="19">
        <f t="shared" si="164"/>
        <v>28</v>
      </c>
      <c r="T2106" s="11" t="s">
        <v>8325</v>
      </c>
      <c r="U2106" s="11" t="s">
        <v>8329</v>
      </c>
    </row>
    <row r="2107" spans="1:21" ht="28.5" x14ac:dyDescent="0.45">
      <c r="A2107" s="11">
        <v>2105</v>
      </c>
      <c r="B2107" s="16" t="s">
        <v>2106</v>
      </c>
      <c r="C2107" s="16" t="s">
        <v>6215</v>
      </c>
      <c r="D2107" s="23">
        <v>2000</v>
      </c>
      <c r="E2107" s="23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7">
        <f t="shared" si="160"/>
        <v>41963.958333333336</v>
      </c>
      <c r="K2107" s="11">
        <v>1415472953</v>
      </c>
      <c r="L2107" s="17">
        <f t="shared" si="161"/>
        <v>41951.580474537033</v>
      </c>
      <c r="M2107" s="21">
        <f t="shared" si="162"/>
        <v>12.377858796302462</v>
      </c>
      <c r="N2107" s="11" t="b">
        <v>0</v>
      </c>
      <c r="O2107" s="11">
        <v>99</v>
      </c>
      <c r="P2107" s="11" t="b">
        <v>1</v>
      </c>
      <c r="Q2107" s="11" t="s">
        <v>8279</v>
      </c>
      <c r="R2107" s="18">
        <f t="shared" si="163"/>
        <v>2.54</v>
      </c>
      <c r="S2107" s="19">
        <f t="shared" si="164"/>
        <v>51.313131313131315</v>
      </c>
      <c r="T2107" s="11" t="s">
        <v>8325</v>
      </c>
      <c r="U2107" s="11" t="s">
        <v>8329</v>
      </c>
    </row>
    <row r="2108" spans="1:21" ht="42.75" x14ac:dyDescent="0.45">
      <c r="A2108" s="11">
        <v>2106</v>
      </c>
      <c r="B2108" s="16" t="s">
        <v>2107</v>
      </c>
      <c r="C2108" s="16" t="s">
        <v>6216</v>
      </c>
      <c r="D2108" s="23">
        <v>2200</v>
      </c>
      <c r="E2108" s="23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7">
        <f t="shared" si="160"/>
        <v>41300.006643518514</v>
      </c>
      <c r="K2108" s="11">
        <v>1356584974</v>
      </c>
      <c r="L2108" s="17">
        <f t="shared" si="161"/>
        <v>41270.006643518514</v>
      </c>
      <c r="M2108" s="21">
        <f t="shared" si="162"/>
        <v>30</v>
      </c>
      <c r="N2108" s="11" t="b">
        <v>0</v>
      </c>
      <c r="O2108" s="11">
        <v>44</v>
      </c>
      <c r="P2108" s="11" t="b">
        <v>1</v>
      </c>
      <c r="Q2108" s="11" t="s">
        <v>8279</v>
      </c>
      <c r="R2108" s="18">
        <f t="shared" si="163"/>
        <v>1.0704545454545455</v>
      </c>
      <c r="S2108" s="19">
        <f t="shared" si="164"/>
        <v>53.522727272727273</v>
      </c>
      <c r="T2108" s="11" t="s">
        <v>8325</v>
      </c>
      <c r="U2108" s="11" t="s">
        <v>8329</v>
      </c>
    </row>
    <row r="2109" spans="1:21" ht="42.75" x14ac:dyDescent="0.45">
      <c r="A2109" s="11">
        <v>2107</v>
      </c>
      <c r="B2109" s="16" t="s">
        <v>2108</v>
      </c>
      <c r="C2109" s="16" t="s">
        <v>6217</v>
      </c>
      <c r="D2109" s="23">
        <v>2000</v>
      </c>
      <c r="E2109" s="23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7">
        <f t="shared" si="160"/>
        <v>41955.543900462959</v>
      </c>
      <c r="K2109" s="11">
        <v>1413997393</v>
      </c>
      <c r="L2109" s="17">
        <f t="shared" si="161"/>
        <v>41934.502233796295</v>
      </c>
      <c r="M2109" s="21">
        <f t="shared" si="162"/>
        <v>21.041666666664241</v>
      </c>
      <c r="N2109" s="11" t="b">
        <v>0</v>
      </c>
      <c r="O2109" s="11">
        <v>58</v>
      </c>
      <c r="P2109" s="11" t="b">
        <v>1</v>
      </c>
      <c r="Q2109" s="11" t="s">
        <v>8279</v>
      </c>
      <c r="R2109" s="18">
        <f t="shared" si="163"/>
        <v>1.0773299999999999</v>
      </c>
      <c r="S2109" s="19">
        <f t="shared" si="164"/>
        <v>37.149310344827583</v>
      </c>
      <c r="T2109" s="11" t="s">
        <v>8325</v>
      </c>
      <c r="U2109" s="11" t="s">
        <v>8329</v>
      </c>
    </row>
    <row r="2110" spans="1:21" ht="42.75" x14ac:dyDescent="0.45">
      <c r="A2110" s="11">
        <v>2108</v>
      </c>
      <c r="B2110" s="16" t="s">
        <v>2109</v>
      </c>
      <c r="C2110" s="16" t="s">
        <v>6218</v>
      </c>
      <c r="D2110" s="23">
        <v>16000</v>
      </c>
      <c r="E2110" s="23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7">
        <f t="shared" si="160"/>
        <v>41161.954861111109</v>
      </c>
      <c r="K2110" s="11">
        <v>1344917580</v>
      </c>
      <c r="L2110" s="17">
        <f t="shared" si="161"/>
        <v>41134.967361111107</v>
      </c>
      <c r="M2110" s="21">
        <f t="shared" si="162"/>
        <v>26.98750000000291</v>
      </c>
      <c r="N2110" s="11" t="b">
        <v>0</v>
      </c>
      <c r="O2110" s="11">
        <v>191</v>
      </c>
      <c r="P2110" s="11" t="b">
        <v>1</v>
      </c>
      <c r="Q2110" s="11" t="s">
        <v>8279</v>
      </c>
      <c r="R2110" s="18">
        <f t="shared" si="163"/>
        <v>1.0731250000000001</v>
      </c>
      <c r="S2110" s="19">
        <f t="shared" si="164"/>
        <v>89.895287958115176</v>
      </c>
      <c r="T2110" s="11" t="s">
        <v>8325</v>
      </c>
      <c r="U2110" s="11" t="s">
        <v>8329</v>
      </c>
    </row>
    <row r="2111" spans="1:21" ht="28.5" x14ac:dyDescent="0.45">
      <c r="A2111" s="11">
        <v>2109</v>
      </c>
      <c r="B2111" s="16" t="s">
        <v>2110</v>
      </c>
      <c r="C2111" s="16" t="s">
        <v>6219</v>
      </c>
      <c r="D2111" s="23">
        <v>4000</v>
      </c>
      <c r="E2111" s="23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7">
        <f t="shared" si="160"/>
        <v>42190.500196759262</v>
      </c>
      <c r="K2111" s="11">
        <v>1433523617</v>
      </c>
      <c r="L2111" s="17">
        <f t="shared" si="161"/>
        <v>42160.500196759262</v>
      </c>
      <c r="M2111" s="21">
        <f t="shared" si="162"/>
        <v>30</v>
      </c>
      <c r="N2111" s="11" t="b">
        <v>0</v>
      </c>
      <c r="O2111" s="11">
        <v>40</v>
      </c>
      <c r="P2111" s="11" t="b">
        <v>1</v>
      </c>
      <c r="Q2111" s="11" t="s">
        <v>8279</v>
      </c>
      <c r="R2111" s="18">
        <f t="shared" si="163"/>
        <v>1.06525</v>
      </c>
      <c r="S2111" s="19">
        <f t="shared" si="164"/>
        <v>106.52500000000001</v>
      </c>
      <c r="T2111" s="11" t="s">
        <v>8325</v>
      </c>
      <c r="U2111" s="11" t="s">
        <v>8329</v>
      </c>
    </row>
    <row r="2112" spans="1:21" ht="28.5" x14ac:dyDescent="0.45">
      <c r="A2112" s="11">
        <v>2110</v>
      </c>
      <c r="B2112" s="16" t="s">
        <v>2111</v>
      </c>
      <c r="C2112" s="16" t="s">
        <v>6220</v>
      </c>
      <c r="D2112" s="23">
        <v>2000</v>
      </c>
      <c r="E2112" s="23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7">
        <f t="shared" si="160"/>
        <v>41786.999305555553</v>
      </c>
      <c r="K2112" s="11">
        <v>1398873969</v>
      </c>
      <c r="L2112" s="17">
        <f t="shared" si="161"/>
        <v>41759.462604166663</v>
      </c>
      <c r="M2112" s="21">
        <f t="shared" si="162"/>
        <v>27.536701388889924</v>
      </c>
      <c r="N2112" s="11" t="b">
        <v>0</v>
      </c>
      <c r="O2112" s="11">
        <v>38</v>
      </c>
      <c r="P2112" s="11" t="b">
        <v>1</v>
      </c>
      <c r="Q2112" s="11" t="s">
        <v>8279</v>
      </c>
      <c r="R2112" s="18">
        <f t="shared" si="163"/>
        <v>1.0035000000000001</v>
      </c>
      <c r="S2112" s="19">
        <f t="shared" si="164"/>
        <v>52.815789473684212</v>
      </c>
      <c r="T2112" s="11" t="s">
        <v>8325</v>
      </c>
      <c r="U2112" s="11" t="s">
        <v>8329</v>
      </c>
    </row>
    <row r="2113" spans="1:21" ht="42.75" x14ac:dyDescent="0.45">
      <c r="A2113" s="11">
        <v>2111</v>
      </c>
      <c r="B2113" s="16" t="s">
        <v>2112</v>
      </c>
      <c r="C2113" s="16" t="s">
        <v>6221</v>
      </c>
      <c r="D2113" s="23">
        <v>2000</v>
      </c>
      <c r="E2113" s="23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7">
        <f t="shared" si="160"/>
        <v>40769.833333333328</v>
      </c>
      <c r="K2113" s="11">
        <v>1307594625</v>
      </c>
      <c r="L2113" s="17">
        <f t="shared" si="161"/>
        <v>40702.988715277774</v>
      </c>
      <c r="M2113" s="21">
        <f t="shared" si="162"/>
        <v>66.844618055554747</v>
      </c>
      <c r="N2113" s="11" t="b">
        <v>0</v>
      </c>
      <c r="O2113" s="11">
        <v>39</v>
      </c>
      <c r="P2113" s="11" t="b">
        <v>1</v>
      </c>
      <c r="Q2113" s="11" t="s">
        <v>8279</v>
      </c>
      <c r="R2113" s="18">
        <f t="shared" si="163"/>
        <v>1.0649999999999999</v>
      </c>
      <c r="S2113" s="19">
        <f t="shared" si="164"/>
        <v>54.615384615384613</v>
      </c>
      <c r="T2113" s="11" t="s">
        <v>8325</v>
      </c>
      <c r="U2113" s="11" t="s">
        <v>8329</v>
      </c>
    </row>
    <row r="2114" spans="1:21" ht="42.75" x14ac:dyDescent="0.45">
      <c r="A2114" s="11">
        <v>2112</v>
      </c>
      <c r="B2114" s="16" t="s">
        <v>2113</v>
      </c>
      <c r="C2114" s="16" t="s">
        <v>6222</v>
      </c>
      <c r="D2114" s="23">
        <v>300</v>
      </c>
      <c r="E2114" s="23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7">
        <f t="shared" si="160"/>
        <v>41379.719826388886</v>
      </c>
      <c r="K2114" s="11">
        <v>1364854593</v>
      </c>
      <c r="L2114" s="17">
        <f t="shared" si="161"/>
        <v>41365.719826388886</v>
      </c>
      <c r="M2114" s="21">
        <f t="shared" si="162"/>
        <v>14</v>
      </c>
      <c r="N2114" s="11" t="b">
        <v>0</v>
      </c>
      <c r="O2114" s="11">
        <v>11</v>
      </c>
      <c r="P2114" s="11" t="b">
        <v>1</v>
      </c>
      <c r="Q2114" s="11" t="s">
        <v>8279</v>
      </c>
      <c r="R2114" s="18">
        <f t="shared" si="163"/>
        <v>1</v>
      </c>
      <c r="S2114" s="19">
        <f t="shared" si="164"/>
        <v>27.272727272727273</v>
      </c>
      <c r="T2114" s="11" t="s">
        <v>8325</v>
      </c>
      <c r="U2114" s="11" t="s">
        <v>8329</v>
      </c>
    </row>
    <row r="2115" spans="1:21" ht="28.5" x14ac:dyDescent="0.45">
      <c r="A2115" s="11">
        <v>2113</v>
      </c>
      <c r="B2115" s="16" t="s">
        <v>2114</v>
      </c>
      <c r="C2115" s="16" t="s">
        <v>6223</v>
      </c>
      <c r="D2115" s="23">
        <v>7000</v>
      </c>
      <c r="E2115" s="23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7">
        <f t="shared" ref="J2115:J2178" si="165">(((I2115/86400)+25569+(-5/24)))</f>
        <v>41905.657129629624</v>
      </c>
      <c r="K2115" s="11">
        <v>1408481176</v>
      </c>
      <c r="L2115" s="17">
        <f t="shared" ref="L2115:L2178" si="166">(((K2115/86400)+25569+(-5/24)))</f>
        <v>41870.657129629624</v>
      </c>
      <c r="M2115" s="21">
        <f t="shared" ref="M2115:M2178" si="167">J2115-L2115</f>
        <v>35</v>
      </c>
      <c r="N2115" s="11" t="b">
        <v>0</v>
      </c>
      <c r="O2115" s="11">
        <v>107</v>
      </c>
      <c r="P2115" s="11" t="b">
        <v>1</v>
      </c>
      <c r="Q2115" s="11" t="s">
        <v>8279</v>
      </c>
      <c r="R2115" s="18">
        <f t="shared" ref="R2115:R2178" si="168">E2115/D2115</f>
        <v>1.0485714285714285</v>
      </c>
      <c r="S2115" s="19">
        <f t="shared" ref="S2115:S2178" si="169">E2115/O2115</f>
        <v>68.598130841121488</v>
      </c>
      <c r="T2115" s="11" t="s">
        <v>8325</v>
      </c>
      <c r="U2115" s="11" t="s">
        <v>8329</v>
      </c>
    </row>
    <row r="2116" spans="1:21" ht="42.75" x14ac:dyDescent="0.45">
      <c r="A2116" s="11">
        <v>2114</v>
      </c>
      <c r="B2116" s="16" t="s">
        <v>2115</v>
      </c>
      <c r="C2116" s="16" t="s">
        <v>6224</v>
      </c>
      <c r="D2116" s="23">
        <v>5000</v>
      </c>
      <c r="E2116" s="23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7">
        <f t="shared" si="165"/>
        <v>40520.999305555553</v>
      </c>
      <c r="K2116" s="11">
        <v>1286480070</v>
      </c>
      <c r="L2116" s="17">
        <f t="shared" si="166"/>
        <v>40458.607291666667</v>
      </c>
      <c r="M2116" s="21">
        <f t="shared" si="167"/>
        <v>62.39201388888614</v>
      </c>
      <c r="N2116" s="11" t="b">
        <v>0</v>
      </c>
      <c r="O2116" s="11">
        <v>147</v>
      </c>
      <c r="P2116" s="11" t="b">
        <v>1</v>
      </c>
      <c r="Q2116" s="11" t="s">
        <v>8279</v>
      </c>
      <c r="R2116" s="18">
        <f t="shared" si="168"/>
        <v>1.0469999999999999</v>
      </c>
      <c r="S2116" s="19">
        <f t="shared" si="169"/>
        <v>35.612244897959187</v>
      </c>
      <c r="T2116" s="11" t="s">
        <v>8325</v>
      </c>
      <c r="U2116" s="11" t="s">
        <v>8329</v>
      </c>
    </row>
    <row r="2117" spans="1:21" ht="42.75" x14ac:dyDescent="0.45">
      <c r="A2117" s="11">
        <v>2115</v>
      </c>
      <c r="B2117" s="16" t="s">
        <v>2116</v>
      </c>
      <c r="C2117" s="16" t="s">
        <v>6225</v>
      </c>
      <c r="D2117" s="23">
        <v>1500</v>
      </c>
      <c r="E2117" s="23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7">
        <f t="shared" si="165"/>
        <v>40593.872696759259</v>
      </c>
      <c r="K2117" s="11">
        <v>1295575001</v>
      </c>
      <c r="L2117" s="17">
        <f t="shared" si="166"/>
        <v>40563.872696759259</v>
      </c>
      <c r="M2117" s="21">
        <f t="shared" si="167"/>
        <v>30</v>
      </c>
      <c r="N2117" s="11" t="b">
        <v>0</v>
      </c>
      <c r="O2117" s="11">
        <v>36</v>
      </c>
      <c r="P2117" s="11" t="b">
        <v>1</v>
      </c>
      <c r="Q2117" s="11" t="s">
        <v>8279</v>
      </c>
      <c r="R2117" s="18">
        <f t="shared" si="168"/>
        <v>2.2566666666666668</v>
      </c>
      <c r="S2117" s="19">
        <f t="shared" si="169"/>
        <v>94.027777777777771</v>
      </c>
      <c r="T2117" s="11" t="s">
        <v>8325</v>
      </c>
      <c r="U2117" s="11" t="s">
        <v>8329</v>
      </c>
    </row>
    <row r="2118" spans="1:21" ht="42.75" x14ac:dyDescent="0.45">
      <c r="A2118" s="11">
        <v>2116</v>
      </c>
      <c r="B2118" s="16" t="s">
        <v>2117</v>
      </c>
      <c r="C2118" s="16" t="s">
        <v>6226</v>
      </c>
      <c r="D2118" s="23">
        <v>48000</v>
      </c>
      <c r="E2118" s="23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7">
        <f t="shared" si="165"/>
        <v>41184.569479166668</v>
      </c>
      <c r="K2118" s="11">
        <v>1345056003</v>
      </c>
      <c r="L2118" s="17">
        <f t="shared" si="166"/>
        <v>41136.569479166668</v>
      </c>
      <c r="M2118" s="21">
        <f t="shared" si="167"/>
        <v>48</v>
      </c>
      <c r="N2118" s="11" t="b">
        <v>0</v>
      </c>
      <c r="O2118" s="11">
        <v>92</v>
      </c>
      <c r="P2118" s="11" t="b">
        <v>1</v>
      </c>
      <c r="Q2118" s="11" t="s">
        <v>8279</v>
      </c>
      <c r="R2118" s="18">
        <f t="shared" si="168"/>
        <v>1.0090416666666666</v>
      </c>
      <c r="S2118" s="19">
        <f t="shared" si="169"/>
        <v>526.45652173913038</v>
      </c>
      <c r="T2118" s="11" t="s">
        <v>8325</v>
      </c>
      <c r="U2118" s="11" t="s">
        <v>8329</v>
      </c>
    </row>
    <row r="2119" spans="1:21" ht="42.75" x14ac:dyDescent="0.45">
      <c r="A2119" s="11">
        <v>2117</v>
      </c>
      <c r="B2119" s="16" t="s">
        <v>2118</v>
      </c>
      <c r="C2119" s="16" t="s">
        <v>6227</v>
      </c>
      <c r="D2119" s="23">
        <v>1200</v>
      </c>
      <c r="E2119" s="23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7">
        <f t="shared" si="165"/>
        <v>42303.999305555553</v>
      </c>
      <c r="K2119" s="11">
        <v>1444699549</v>
      </c>
      <c r="L2119" s="17">
        <f t="shared" si="166"/>
        <v>42289.851261574069</v>
      </c>
      <c r="M2119" s="21">
        <f t="shared" si="167"/>
        <v>14.148043981484079</v>
      </c>
      <c r="N2119" s="11" t="b">
        <v>0</v>
      </c>
      <c r="O2119" s="11">
        <v>35</v>
      </c>
      <c r="P2119" s="11" t="b">
        <v>1</v>
      </c>
      <c r="Q2119" s="11" t="s">
        <v>8279</v>
      </c>
      <c r="R2119" s="18">
        <f t="shared" si="168"/>
        <v>1.4775</v>
      </c>
      <c r="S2119" s="19">
        <f t="shared" si="169"/>
        <v>50.657142857142858</v>
      </c>
      <c r="T2119" s="11" t="s">
        <v>8325</v>
      </c>
      <c r="U2119" s="11" t="s">
        <v>8329</v>
      </c>
    </row>
    <row r="2120" spans="1:21" ht="28.5" x14ac:dyDescent="0.45">
      <c r="A2120" s="11">
        <v>2118</v>
      </c>
      <c r="B2120" s="16" t="s">
        <v>2119</v>
      </c>
      <c r="C2120" s="16" t="s">
        <v>6228</v>
      </c>
      <c r="D2120" s="23">
        <v>1000</v>
      </c>
      <c r="E2120" s="23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7">
        <f t="shared" si="165"/>
        <v>40748.631203703699</v>
      </c>
      <c r="K2120" s="11">
        <v>1308946136</v>
      </c>
      <c r="L2120" s="17">
        <f t="shared" si="166"/>
        <v>40718.631203703699</v>
      </c>
      <c r="M2120" s="21">
        <f t="shared" si="167"/>
        <v>30</v>
      </c>
      <c r="N2120" s="11" t="b">
        <v>0</v>
      </c>
      <c r="O2120" s="11">
        <v>17</v>
      </c>
      <c r="P2120" s="11" t="b">
        <v>1</v>
      </c>
      <c r="Q2120" s="11" t="s">
        <v>8279</v>
      </c>
      <c r="R2120" s="18">
        <f t="shared" si="168"/>
        <v>1.3461099999999999</v>
      </c>
      <c r="S2120" s="19">
        <f t="shared" si="169"/>
        <v>79.182941176470578</v>
      </c>
      <c r="T2120" s="11" t="s">
        <v>8325</v>
      </c>
      <c r="U2120" s="11" t="s">
        <v>8329</v>
      </c>
    </row>
    <row r="2121" spans="1:21" ht="42.75" x14ac:dyDescent="0.45">
      <c r="A2121" s="11">
        <v>2119</v>
      </c>
      <c r="B2121" s="16" t="s">
        <v>2120</v>
      </c>
      <c r="C2121" s="16" t="s">
        <v>6229</v>
      </c>
      <c r="D2121" s="23">
        <v>2000</v>
      </c>
      <c r="E2121" s="23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7">
        <f t="shared" si="165"/>
        <v>41136.921817129631</v>
      </c>
      <c r="K2121" s="11">
        <v>1342494445</v>
      </c>
      <c r="L2121" s="17">
        <f t="shared" si="166"/>
        <v>41106.921817129631</v>
      </c>
      <c r="M2121" s="21">
        <f t="shared" si="167"/>
        <v>30</v>
      </c>
      <c r="N2121" s="11" t="b">
        <v>0</v>
      </c>
      <c r="O2121" s="11">
        <v>22</v>
      </c>
      <c r="P2121" s="11" t="b">
        <v>1</v>
      </c>
      <c r="Q2121" s="11" t="s">
        <v>8279</v>
      </c>
      <c r="R2121" s="18">
        <f t="shared" si="168"/>
        <v>1.0075000000000001</v>
      </c>
      <c r="S2121" s="19">
        <f t="shared" si="169"/>
        <v>91.590909090909093</v>
      </c>
      <c r="T2121" s="11" t="s">
        <v>8325</v>
      </c>
      <c r="U2121" s="11" t="s">
        <v>8329</v>
      </c>
    </row>
    <row r="2122" spans="1:21" ht="42.75" x14ac:dyDescent="0.45">
      <c r="A2122" s="11">
        <v>2120</v>
      </c>
      <c r="B2122" s="16" t="s">
        <v>2121</v>
      </c>
      <c r="C2122" s="16" t="s">
        <v>6230</v>
      </c>
      <c r="D2122" s="23">
        <v>8000</v>
      </c>
      <c r="E2122" s="23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7">
        <f t="shared" si="165"/>
        <v>41640.756203703699</v>
      </c>
      <c r="K2122" s="11">
        <v>1384384136</v>
      </c>
      <c r="L2122" s="17">
        <f t="shared" si="166"/>
        <v>41591.756203703699</v>
      </c>
      <c r="M2122" s="21">
        <f t="shared" si="167"/>
        <v>49</v>
      </c>
      <c r="N2122" s="11" t="b">
        <v>0</v>
      </c>
      <c r="O2122" s="11">
        <v>69</v>
      </c>
      <c r="P2122" s="11" t="b">
        <v>1</v>
      </c>
      <c r="Q2122" s="11" t="s">
        <v>8279</v>
      </c>
      <c r="R2122" s="18">
        <f t="shared" si="168"/>
        <v>1.00880375</v>
      </c>
      <c r="S2122" s="19">
        <f t="shared" si="169"/>
        <v>116.96275362318841</v>
      </c>
      <c r="T2122" s="11" t="s">
        <v>8325</v>
      </c>
      <c r="U2122" s="11" t="s">
        <v>8329</v>
      </c>
    </row>
    <row r="2123" spans="1:21" ht="28.5" x14ac:dyDescent="0.45">
      <c r="A2123" s="11">
        <v>2121</v>
      </c>
      <c r="B2123" s="16" t="s">
        <v>2122</v>
      </c>
      <c r="C2123" s="16" t="s">
        <v>6231</v>
      </c>
      <c r="D2123" s="23">
        <v>50000</v>
      </c>
      <c r="E2123" s="23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7">
        <f t="shared" si="165"/>
        <v>42746.534120370365</v>
      </c>
      <c r="K2123" s="11">
        <v>1481564948</v>
      </c>
      <c r="L2123" s="17">
        <f t="shared" si="166"/>
        <v>42716.534120370365</v>
      </c>
      <c r="M2123" s="21">
        <f t="shared" si="167"/>
        <v>30</v>
      </c>
      <c r="N2123" s="11" t="b">
        <v>0</v>
      </c>
      <c r="O2123" s="11">
        <v>10</v>
      </c>
      <c r="P2123" s="11" t="b">
        <v>0</v>
      </c>
      <c r="Q2123" s="11" t="s">
        <v>8282</v>
      </c>
      <c r="R2123" s="18">
        <f t="shared" si="168"/>
        <v>5.6800000000000002E-3</v>
      </c>
      <c r="S2123" s="19">
        <f t="shared" si="169"/>
        <v>28.4</v>
      </c>
      <c r="T2123" s="11" t="s">
        <v>8333</v>
      </c>
      <c r="U2123" s="11" t="s">
        <v>8334</v>
      </c>
    </row>
    <row r="2124" spans="1:21" ht="42.75" x14ac:dyDescent="0.45">
      <c r="A2124" s="11">
        <v>2122</v>
      </c>
      <c r="B2124" s="16" t="s">
        <v>2123</v>
      </c>
      <c r="C2124" s="16" t="s">
        <v>6232</v>
      </c>
      <c r="D2124" s="23">
        <v>80000</v>
      </c>
      <c r="E2124" s="23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7">
        <f t="shared" si="165"/>
        <v>42742.092233796291</v>
      </c>
      <c r="K2124" s="11">
        <v>1481181169</v>
      </c>
      <c r="L2124" s="17">
        <f t="shared" si="166"/>
        <v>42712.092233796291</v>
      </c>
      <c r="M2124" s="21">
        <f t="shared" si="167"/>
        <v>30</v>
      </c>
      <c r="N2124" s="11" t="b">
        <v>0</v>
      </c>
      <c r="O2124" s="11">
        <v>3</v>
      </c>
      <c r="P2124" s="11" t="b">
        <v>0</v>
      </c>
      <c r="Q2124" s="11" t="s">
        <v>8282</v>
      </c>
      <c r="R2124" s="18">
        <f t="shared" si="168"/>
        <v>3.875E-3</v>
      </c>
      <c r="S2124" s="19">
        <f t="shared" si="169"/>
        <v>103.33333333333333</v>
      </c>
      <c r="T2124" s="11" t="s">
        <v>8333</v>
      </c>
      <c r="U2124" s="11" t="s">
        <v>8334</v>
      </c>
    </row>
    <row r="2125" spans="1:21" ht="57" x14ac:dyDescent="0.45">
      <c r="A2125" s="11">
        <v>2123</v>
      </c>
      <c r="B2125" s="16" t="s">
        <v>2124</v>
      </c>
      <c r="C2125" s="16" t="s">
        <v>6233</v>
      </c>
      <c r="D2125" s="23">
        <v>500</v>
      </c>
      <c r="E2125" s="23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7">
        <f t="shared" si="165"/>
        <v>40252.082638888889</v>
      </c>
      <c r="K2125" s="11">
        <v>1263982307</v>
      </c>
      <c r="L2125" s="17">
        <f t="shared" si="166"/>
        <v>40198.216516203705</v>
      </c>
      <c r="M2125" s="21">
        <f t="shared" si="167"/>
        <v>53.866122685183655</v>
      </c>
      <c r="N2125" s="11" t="b">
        <v>0</v>
      </c>
      <c r="O2125" s="11">
        <v>5</v>
      </c>
      <c r="P2125" s="11" t="b">
        <v>0</v>
      </c>
      <c r="Q2125" s="11" t="s">
        <v>8282</v>
      </c>
      <c r="R2125" s="18">
        <f t="shared" si="168"/>
        <v>0.1</v>
      </c>
      <c r="S2125" s="19">
        <f t="shared" si="169"/>
        <v>10</v>
      </c>
      <c r="T2125" s="11" t="s">
        <v>8333</v>
      </c>
      <c r="U2125" s="11" t="s">
        <v>8334</v>
      </c>
    </row>
    <row r="2126" spans="1:21" ht="42.75" x14ac:dyDescent="0.45">
      <c r="A2126" s="11">
        <v>2124</v>
      </c>
      <c r="B2126" s="16" t="s">
        <v>2125</v>
      </c>
      <c r="C2126" s="16" t="s">
        <v>6234</v>
      </c>
      <c r="D2126" s="23">
        <v>1100</v>
      </c>
      <c r="E2126" s="23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7">
        <f t="shared" si="165"/>
        <v>40512</v>
      </c>
      <c r="K2126" s="11">
        <v>1286930435</v>
      </c>
      <c r="L2126" s="17">
        <f t="shared" si="166"/>
        <v>40463.819849537038</v>
      </c>
      <c r="M2126" s="21">
        <f t="shared" si="167"/>
        <v>48.180150462962047</v>
      </c>
      <c r="N2126" s="11" t="b">
        <v>0</v>
      </c>
      <c r="O2126" s="11">
        <v>5</v>
      </c>
      <c r="P2126" s="11" t="b">
        <v>0</v>
      </c>
      <c r="Q2126" s="11" t="s">
        <v>8282</v>
      </c>
      <c r="R2126" s="18">
        <f t="shared" si="168"/>
        <v>0.10454545454545454</v>
      </c>
      <c r="S2126" s="19">
        <f t="shared" si="169"/>
        <v>23</v>
      </c>
      <c r="T2126" s="11" t="s">
        <v>8333</v>
      </c>
      <c r="U2126" s="11" t="s">
        <v>8334</v>
      </c>
    </row>
    <row r="2127" spans="1:21" ht="42.75" x14ac:dyDescent="0.45">
      <c r="A2127" s="11">
        <v>2125</v>
      </c>
      <c r="B2127" s="16" t="s">
        <v>2126</v>
      </c>
      <c r="C2127" s="16" t="s">
        <v>6235</v>
      </c>
      <c r="D2127" s="23">
        <v>60000</v>
      </c>
      <c r="E2127" s="23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7">
        <f t="shared" si="165"/>
        <v>42220.815196759257</v>
      </c>
      <c r="K2127" s="11">
        <v>1436142833</v>
      </c>
      <c r="L2127" s="17">
        <f t="shared" si="166"/>
        <v>42190.815196759257</v>
      </c>
      <c r="M2127" s="21">
        <f t="shared" si="167"/>
        <v>30</v>
      </c>
      <c r="N2127" s="11" t="b">
        <v>0</v>
      </c>
      <c r="O2127" s="11">
        <v>27</v>
      </c>
      <c r="P2127" s="11" t="b">
        <v>0</v>
      </c>
      <c r="Q2127" s="11" t="s">
        <v>8282</v>
      </c>
      <c r="R2127" s="18">
        <f t="shared" si="168"/>
        <v>1.4200000000000001E-2</v>
      </c>
      <c r="S2127" s="19">
        <f t="shared" si="169"/>
        <v>31.555555555555557</v>
      </c>
      <c r="T2127" s="11" t="s">
        <v>8333</v>
      </c>
      <c r="U2127" s="11" t="s">
        <v>8334</v>
      </c>
    </row>
    <row r="2128" spans="1:21" ht="42.75" x14ac:dyDescent="0.45">
      <c r="A2128" s="11">
        <v>2126</v>
      </c>
      <c r="B2128" s="16" t="s">
        <v>2127</v>
      </c>
      <c r="C2128" s="16" t="s">
        <v>6236</v>
      </c>
      <c r="D2128" s="23">
        <v>20000</v>
      </c>
      <c r="E2128" s="23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7">
        <f t="shared" si="165"/>
        <v>41981.76489583333</v>
      </c>
      <c r="K2128" s="11">
        <v>1415488887</v>
      </c>
      <c r="L2128" s="17">
        <f t="shared" si="166"/>
        <v>41951.76489583333</v>
      </c>
      <c r="M2128" s="21">
        <f t="shared" si="167"/>
        <v>30</v>
      </c>
      <c r="N2128" s="11" t="b">
        <v>0</v>
      </c>
      <c r="O2128" s="11">
        <v>2</v>
      </c>
      <c r="P2128" s="11" t="b">
        <v>0</v>
      </c>
      <c r="Q2128" s="11" t="s">
        <v>8282</v>
      </c>
      <c r="R2128" s="18">
        <f t="shared" si="168"/>
        <v>5.0000000000000001E-4</v>
      </c>
      <c r="S2128" s="19">
        <f t="shared" si="169"/>
        <v>5</v>
      </c>
      <c r="T2128" s="11" t="s">
        <v>8333</v>
      </c>
      <c r="U2128" s="11" t="s">
        <v>8334</v>
      </c>
    </row>
    <row r="2129" spans="1:21" ht="28.5" x14ac:dyDescent="0.45">
      <c r="A2129" s="11">
        <v>2127</v>
      </c>
      <c r="B2129" s="16" t="s">
        <v>2128</v>
      </c>
      <c r="C2129" s="16" t="s">
        <v>6237</v>
      </c>
      <c r="D2129" s="23">
        <v>28000</v>
      </c>
      <c r="E2129" s="23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7">
        <f t="shared" si="165"/>
        <v>42075.255358796298</v>
      </c>
      <c r="K2129" s="11">
        <v>1423570063</v>
      </c>
      <c r="L2129" s="17">
        <f t="shared" si="166"/>
        <v>42045.297025462962</v>
      </c>
      <c r="M2129" s="21">
        <f t="shared" si="167"/>
        <v>29.958333333335759</v>
      </c>
      <c r="N2129" s="11" t="b">
        <v>0</v>
      </c>
      <c r="O2129" s="11">
        <v>236</v>
      </c>
      <c r="P2129" s="11" t="b">
        <v>0</v>
      </c>
      <c r="Q2129" s="11" t="s">
        <v>8282</v>
      </c>
      <c r="R2129" s="18">
        <f t="shared" si="168"/>
        <v>0.28842857142857142</v>
      </c>
      <c r="S2129" s="19">
        <f t="shared" si="169"/>
        <v>34.220338983050844</v>
      </c>
      <c r="T2129" s="11" t="s">
        <v>8333</v>
      </c>
      <c r="U2129" s="11" t="s">
        <v>8334</v>
      </c>
    </row>
    <row r="2130" spans="1:21" ht="42.75" x14ac:dyDescent="0.45">
      <c r="A2130" s="11">
        <v>2128</v>
      </c>
      <c r="B2130" s="16" t="s">
        <v>2129</v>
      </c>
      <c r="C2130" s="16" t="s">
        <v>6238</v>
      </c>
      <c r="D2130" s="23">
        <v>15000</v>
      </c>
      <c r="E2130" s="23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7">
        <f t="shared" si="165"/>
        <v>41903.564456018517</v>
      </c>
      <c r="K2130" s="11">
        <v>1406140369</v>
      </c>
      <c r="L2130" s="17">
        <f t="shared" si="166"/>
        <v>41843.564456018517</v>
      </c>
      <c r="M2130" s="21">
        <f t="shared" si="167"/>
        <v>60</v>
      </c>
      <c r="N2130" s="11" t="b">
        <v>0</v>
      </c>
      <c r="O2130" s="11">
        <v>1</v>
      </c>
      <c r="P2130" s="11" t="b">
        <v>0</v>
      </c>
      <c r="Q2130" s="11" t="s">
        <v>8282</v>
      </c>
      <c r="R2130" s="18">
        <f t="shared" si="168"/>
        <v>1.6666666666666668E-3</v>
      </c>
      <c r="S2130" s="19">
        <f t="shared" si="169"/>
        <v>25</v>
      </c>
      <c r="T2130" s="11" t="s">
        <v>8333</v>
      </c>
      <c r="U2130" s="11" t="s">
        <v>8334</v>
      </c>
    </row>
    <row r="2131" spans="1:21" ht="42.75" x14ac:dyDescent="0.45">
      <c r="A2131" s="11">
        <v>2129</v>
      </c>
      <c r="B2131" s="16" t="s">
        <v>2130</v>
      </c>
      <c r="C2131" s="16" t="s">
        <v>6239</v>
      </c>
      <c r="D2131" s="23">
        <v>2000</v>
      </c>
      <c r="E2131" s="23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7">
        <f t="shared" si="165"/>
        <v>42438.815972222219</v>
      </c>
      <c r="K2131" s="11">
        <v>1454978100</v>
      </c>
      <c r="L2131" s="17">
        <f t="shared" si="166"/>
        <v>42408.815972222219</v>
      </c>
      <c r="M2131" s="21">
        <f t="shared" si="167"/>
        <v>30</v>
      </c>
      <c r="N2131" s="11" t="b">
        <v>0</v>
      </c>
      <c r="O2131" s="11">
        <v>12</v>
      </c>
      <c r="P2131" s="11" t="b">
        <v>0</v>
      </c>
      <c r="Q2131" s="11" t="s">
        <v>8282</v>
      </c>
      <c r="R2131" s="18">
        <f t="shared" si="168"/>
        <v>0.11799999999999999</v>
      </c>
      <c r="S2131" s="19">
        <f t="shared" si="169"/>
        <v>19.666666666666668</v>
      </c>
      <c r="T2131" s="11" t="s">
        <v>8333</v>
      </c>
      <c r="U2131" s="11" t="s">
        <v>8334</v>
      </c>
    </row>
    <row r="2132" spans="1:21" ht="28.5" x14ac:dyDescent="0.45">
      <c r="A2132" s="11">
        <v>2130</v>
      </c>
      <c r="B2132" s="16" t="s">
        <v>2131</v>
      </c>
      <c r="C2132" s="16" t="s">
        <v>6240</v>
      </c>
      <c r="D2132" s="23">
        <v>42000</v>
      </c>
      <c r="E2132" s="23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7">
        <f t="shared" si="165"/>
        <v>41866.87804398148</v>
      </c>
      <c r="K2132" s="11">
        <v>1405130663</v>
      </c>
      <c r="L2132" s="17">
        <f t="shared" si="166"/>
        <v>41831.87804398148</v>
      </c>
      <c r="M2132" s="21">
        <f t="shared" si="167"/>
        <v>35</v>
      </c>
      <c r="N2132" s="11" t="b">
        <v>0</v>
      </c>
      <c r="O2132" s="11">
        <v>4</v>
      </c>
      <c r="P2132" s="11" t="b">
        <v>0</v>
      </c>
      <c r="Q2132" s="11" t="s">
        <v>8282</v>
      </c>
      <c r="R2132" s="18">
        <f t="shared" si="168"/>
        <v>2.0238095238095236E-3</v>
      </c>
      <c r="S2132" s="19">
        <f t="shared" si="169"/>
        <v>21.25</v>
      </c>
      <c r="T2132" s="11" t="s">
        <v>8333</v>
      </c>
      <c r="U2132" s="11" t="s">
        <v>8334</v>
      </c>
    </row>
    <row r="2133" spans="1:21" ht="42.75" x14ac:dyDescent="0.45">
      <c r="A2133" s="11">
        <v>2131</v>
      </c>
      <c r="B2133" s="16" t="s">
        <v>2132</v>
      </c>
      <c r="C2133" s="16" t="s">
        <v>6241</v>
      </c>
      <c r="D2133" s="23">
        <v>500</v>
      </c>
      <c r="E2133" s="23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7">
        <f t="shared" si="165"/>
        <v>42196.998738425922</v>
      </c>
      <c r="K2133" s="11">
        <v>1434085091</v>
      </c>
      <c r="L2133" s="17">
        <f t="shared" si="166"/>
        <v>42166.998738425922</v>
      </c>
      <c r="M2133" s="21">
        <f t="shared" si="167"/>
        <v>30</v>
      </c>
      <c r="N2133" s="11" t="b">
        <v>0</v>
      </c>
      <c r="O2133" s="11">
        <v>3</v>
      </c>
      <c r="P2133" s="11" t="b">
        <v>0</v>
      </c>
      <c r="Q2133" s="11" t="s">
        <v>8282</v>
      </c>
      <c r="R2133" s="18">
        <f t="shared" si="168"/>
        <v>0.05</v>
      </c>
      <c r="S2133" s="19">
        <f t="shared" si="169"/>
        <v>8.3333333333333339</v>
      </c>
      <c r="T2133" s="11" t="s">
        <v>8333</v>
      </c>
      <c r="U2133" s="11" t="s">
        <v>8334</v>
      </c>
    </row>
    <row r="2134" spans="1:21" ht="42.75" x14ac:dyDescent="0.45">
      <c r="A2134" s="11">
        <v>2132</v>
      </c>
      <c r="B2134" s="16" t="s">
        <v>2133</v>
      </c>
      <c r="C2134" s="16" t="s">
        <v>6242</v>
      </c>
      <c r="D2134" s="23">
        <v>100000</v>
      </c>
      <c r="E2134" s="23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7">
        <f t="shared" si="165"/>
        <v>41673.27884259259</v>
      </c>
      <c r="K2134" s="11">
        <v>1388835692</v>
      </c>
      <c r="L2134" s="17">
        <f t="shared" si="166"/>
        <v>41643.27884259259</v>
      </c>
      <c r="M2134" s="21">
        <f t="shared" si="167"/>
        <v>30</v>
      </c>
      <c r="N2134" s="11" t="b">
        <v>0</v>
      </c>
      <c r="O2134" s="11">
        <v>99</v>
      </c>
      <c r="P2134" s="11" t="b">
        <v>0</v>
      </c>
      <c r="Q2134" s="11" t="s">
        <v>8282</v>
      </c>
      <c r="R2134" s="18">
        <f t="shared" si="168"/>
        <v>2.1129899999999997E-2</v>
      </c>
      <c r="S2134" s="19">
        <f t="shared" si="169"/>
        <v>21.34333333333333</v>
      </c>
      <c r="T2134" s="11" t="s">
        <v>8333</v>
      </c>
      <c r="U2134" s="11" t="s">
        <v>8334</v>
      </c>
    </row>
    <row r="2135" spans="1:21" ht="42.75" x14ac:dyDescent="0.45">
      <c r="A2135" s="11">
        <v>2133</v>
      </c>
      <c r="B2135" s="16" t="s">
        <v>2134</v>
      </c>
      <c r="C2135" s="16" t="s">
        <v>6243</v>
      </c>
      <c r="D2135" s="23">
        <v>1000</v>
      </c>
      <c r="E2135" s="23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7">
        <f t="shared" si="165"/>
        <v>40657.082638888889</v>
      </c>
      <c r="K2135" s="11">
        <v>1300328399</v>
      </c>
      <c r="L2135" s="17">
        <f t="shared" si="166"/>
        <v>40618.888877314814</v>
      </c>
      <c r="M2135" s="21">
        <f t="shared" si="167"/>
        <v>38.193761574075324</v>
      </c>
      <c r="N2135" s="11" t="b">
        <v>0</v>
      </c>
      <c r="O2135" s="11">
        <v>3</v>
      </c>
      <c r="P2135" s="11" t="b">
        <v>0</v>
      </c>
      <c r="Q2135" s="11" t="s">
        <v>8282</v>
      </c>
      <c r="R2135" s="18">
        <f t="shared" si="168"/>
        <v>1.6E-2</v>
      </c>
      <c r="S2135" s="19">
        <f t="shared" si="169"/>
        <v>5.333333333333333</v>
      </c>
      <c r="T2135" s="11" t="s">
        <v>8333</v>
      </c>
      <c r="U2135" s="11" t="s">
        <v>8334</v>
      </c>
    </row>
    <row r="2136" spans="1:21" ht="42.75" x14ac:dyDescent="0.45">
      <c r="A2136" s="11">
        <v>2134</v>
      </c>
      <c r="B2136" s="16" t="s">
        <v>2135</v>
      </c>
      <c r="C2136" s="16" t="s">
        <v>6244</v>
      </c>
      <c r="D2136" s="23">
        <v>6000</v>
      </c>
      <c r="E2136" s="23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7">
        <f t="shared" si="165"/>
        <v>41391.678136574068</v>
      </c>
      <c r="K2136" s="11">
        <v>1364505391</v>
      </c>
      <c r="L2136" s="17">
        <f t="shared" si="166"/>
        <v>41361.678136574068</v>
      </c>
      <c r="M2136" s="21">
        <f t="shared" si="167"/>
        <v>30</v>
      </c>
      <c r="N2136" s="11" t="b">
        <v>0</v>
      </c>
      <c r="O2136" s="11">
        <v>3</v>
      </c>
      <c r="P2136" s="11" t="b">
        <v>0</v>
      </c>
      <c r="Q2136" s="11" t="s">
        <v>8282</v>
      </c>
      <c r="R2136" s="18">
        <f t="shared" si="168"/>
        <v>1.7333333333333333E-2</v>
      </c>
      <c r="S2136" s="19">
        <f t="shared" si="169"/>
        <v>34.666666666666664</v>
      </c>
      <c r="T2136" s="11" t="s">
        <v>8333</v>
      </c>
      <c r="U2136" s="11" t="s">
        <v>8334</v>
      </c>
    </row>
    <row r="2137" spans="1:21" ht="42.75" x14ac:dyDescent="0.45">
      <c r="A2137" s="11">
        <v>2135</v>
      </c>
      <c r="B2137" s="16" t="s">
        <v>2136</v>
      </c>
      <c r="C2137" s="16" t="s">
        <v>6245</v>
      </c>
      <c r="D2137" s="23">
        <v>5000</v>
      </c>
      <c r="E2137" s="23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7">
        <f t="shared" si="165"/>
        <v>41186.755011574074</v>
      </c>
      <c r="K2137" s="11">
        <v>1346800033</v>
      </c>
      <c r="L2137" s="17">
        <f t="shared" si="166"/>
        <v>41156.755011574074</v>
      </c>
      <c r="M2137" s="21">
        <f t="shared" si="167"/>
        <v>30</v>
      </c>
      <c r="N2137" s="11" t="b">
        <v>0</v>
      </c>
      <c r="O2137" s="11">
        <v>22</v>
      </c>
      <c r="P2137" s="11" t="b">
        <v>0</v>
      </c>
      <c r="Q2137" s="11" t="s">
        <v>8282</v>
      </c>
      <c r="R2137" s="18">
        <f t="shared" si="168"/>
        <v>9.5600000000000004E-2</v>
      </c>
      <c r="S2137" s="19">
        <f t="shared" si="169"/>
        <v>21.727272727272727</v>
      </c>
      <c r="T2137" s="11" t="s">
        <v>8333</v>
      </c>
      <c r="U2137" s="11" t="s">
        <v>8334</v>
      </c>
    </row>
    <row r="2138" spans="1:21" ht="42.75" x14ac:dyDescent="0.45">
      <c r="A2138" s="11">
        <v>2136</v>
      </c>
      <c r="B2138" s="16" t="s">
        <v>2137</v>
      </c>
      <c r="C2138" s="16" t="s">
        <v>6246</v>
      </c>
      <c r="D2138" s="23">
        <v>80000</v>
      </c>
      <c r="E2138" s="23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7">
        <f t="shared" si="165"/>
        <v>41566.300763888888</v>
      </c>
      <c r="K2138" s="11">
        <v>1379592786</v>
      </c>
      <c r="L2138" s="17">
        <f t="shared" si="166"/>
        <v>41536.300763888888</v>
      </c>
      <c r="M2138" s="21">
        <f t="shared" si="167"/>
        <v>30</v>
      </c>
      <c r="N2138" s="11" t="b">
        <v>0</v>
      </c>
      <c r="O2138" s="11">
        <v>4</v>
      </c>
      <c r="P2138" s="11" t="b">
        <v>0</v>
      </c>
      <c r="Q2138" s="11" t="s">
        <v>8282</v>
      </c>
      <c r="R2138" s="18">
        <f t="shared" si="168"/>
        <v>5.9612499999999998E-4</v>
      </c>
      <c r="S2138" s="19">
        <f t="shared" si="169"/>
        <v>11.922499999999999</v>
      </c>
      <c r="T2138" s="11" t="s">
        <v>8333</v>
      </c>
      <c r="U2138" s="11" t="s">
        <v>8334</v>
      </c>
    </row>
    <row r="2139" spans="1:21" ht="42.75" x14ac:dyDescent="0.45">
      <c r="A2139" s="11">
        <v>2137</v>
      </c>
      <c r="B2139" s="16" t="s">
        <v>2138</v>
      </c>
      <c r="C2139" s="16" t="s">
        <v>6247</v>
      </c>
      <c r="D2139" s="23">
        <v>50000</v>
      </c>
      <c r="E2139" s="23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7">
        <f t="shared" si="165"/>
        <v>41978.562835648147</v>
      </c>
      <c r="K2139" s="11">
        <v>1415212229</v>
      </c>
      <c r="L2139" s="17">
        <f t="shared" si="166"/>
        <v>41948.562835648147</v>
      </c>
      <c r="M2139" s="21">
        <f t="shared" si="167"/>
        <v>30</v>
      </c>
      <c r="N2139" s="11" t="b">
        <v>0</v>
      </c>
      <c r="O2139" s="11">
        <v>534</v>
      </c>
      <c r="P2139" s="11" t="b">
        <v>0</v>
      </c>
      <c r="Q2139" s="11" t="s">
        <v>8282</v>
      </c>
      <c r="R2139" s="18">
        <f t="shared" si="168"/>
        <v>0.28405999999999998</v>
      </c>
      <c r="S2139" s="19">
        <f t="shared" si="169"/>
        <v>26.59737827715356</v>
      </c>
      <c r="T2139" s="11" t="s">
        <v>8333</v>
      </c>
      <c r="U2139" s="11" t="s">
        <v>8334</v>
      </c>
    </row>
    <row r="2140" spans="1:21" ht="28.5" x14ac:dyDescent="0.45">
      <c r="A2140" s="11">
        <v>2138</v>
      </c>
      <c r="B2140" s="16" t="s">
        <v>2139</v>
      </c>
      <c r="C2140" s="16" t="s">
        <v>6248</v>
      </c>
      <c r="D2140" s="23">
        <v>1000</v>
      </c>
      <c r="E2140" s="23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7">
        <f t="shared" si="165"/>
        <v>41586.846516203703</v>
      </c>
      <c r="K2140" s="11">
        <v>1381364339</v>
      </c>
      <c r="L2140" s="17">
        <f t="shared" si="166"/>
        <v>41556.804849537039</v>
      </c>
      <c r="M2140" s="21">
        <f t="shared" si="167"/>
        <v>30.041666666664241</v>
      </c>
      <c r="N2140" s="11" t="b">
        <v>0</v>
      </c>
      <c r="O2140" s="11">
        <v>12</v>
      </c>
      <c r="P2140" s="11" t="b">
        <v>0</v>
      </c>
      <c r="Q2140" s="11" t="s">
        <v>8282</v>
      </c>
      <c r="R2140" s="18">
        <f t="shared" si="168"/>
        <v>0.128</v>
      </c>
      <c r="S2140" s="19">
        <f t="shared" si="169"/>
        <v>10.666666666666666</v>
      </c>
      <c r="T2140" s="11" t="s">
        <v>8333</v>
      </c>
      <c r="U2140" s="11" t="s">
        <v>8334</v>
      </c>
    </row>
    <row r="2141" spans="1:21" ht="42.75" x14ac:dyDescent="0.45">
      <c r="A2141" s="11">
        <v>2139</v>
      </c>
      <c r="B2141" s="16" t="s">
        <v>2140</v>
      </c>
      <c r="C2141" s="16" t="s">
        <v>6249</v>
      </c>
      <c r="D2141" s="23">
        <v>30000</v>
      </c>
      <c r="E2141" s="23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7">
        <f t="shared" si="165"/>
        <v>42677.541759259257</v>
      </c>
      <c r="K2141" s="11">
        <v>1475604008</v>
      </c>
      <c r="L2141" s="17">
        <f t="shared" si="166"/>
        <v>42647.541759259257</v>
      </c>
      <c r="M2141" s="21">
        <f t="shared" si="167"/>
        <v>30</v>
      </c>
      <c r="N2141" s="11" t="b">
        <v>0</v>
      </c>
      <c r="O2141" s="11">
        <v>56</v>
      </c>
      <c r="P2141" s="11" t="b">
        <v>0</v>
      </c>
      <c r="Q2141" s="11" t="s">
        <v>8282</v>
      </c>
      <c r="R2141" s="18">
        <f t="shared" si="168"/>
        <v>5.4199999999999998E-2</v>
      </c>
      <c r="S2141" s="19">
        <f t="shared" si="169"/>
        <v>29.035714285714285</v>
      </c>
      <c r="T2141" s="11" t="s">
        <v>8333</v>
      </c>
      <c r="U2141" s="11" t="s">
        <v>8334</v>
      </c>
    </row>
    <row r="2142" spans="1:21" ht="42.75" x14ac:dyDescent="0.45">
      <c r="A2142" s="11">
        <v>2140</v>
      </c>
      <c r="B2142" s="16" t="s">
        <v>2141</v>
      </c>
      <c r="C2142" s="16" t="s">
        <v>6250</v>
      </c>
      <c r="D2142" s="23">
        <v>500000</v>
      </c>
      <c r="E2142" s="23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7">
        <f t="shared" si="165"/>
        <v>41285.625277777777</v>
      </c>
      <c r="K2142" s="11">
        <v>1355342424</v>
      </c>
      <c r="L2142" s="17">
        <f t="shared" si="166"/>
        <v>41255.625277777777</v>
      </c>
      <c r="M2142" s="21">
        <f t="shared" si="167"/>
        <v>30</v>
      </c>
      <c r="N2142" s="11" t="b">
        <v>0</v>
      </c>
      <c r="O2142" s="11">
        <v>11</v>
      </c>
      <c r="P2142" s="11" t="b">
        <v>0</v>
      </c>
      <c r="Q2142" s="11" t="s">
        <v>8282</v>
      </c>
      <c r="R2142" s="18">
        <f t="shared" si="168"/>
        <v>1.1199999999999999E-3</v>
      </c>
      <c r="S2142" s="19">
        <f t="shared" si="169"/>
        <v>50.909090909090907</v>
      </c>
      <c r="T2142" s="11" t="s">
        <v>8333</v>
      </c>
      <c r="U2142" s="11" t="s">
        <v>8334</v>
      </c>
    </row>
    <row r="2143" spans="1:21" ht="42.75" x14ac:dyDescent="0.45">
      <c r="A2143" s="11">
        <v>2141</v>
      </c>
      <c r="B2143" s="16" t="s">
        <v>2142</v>
      </c>
      <c r="C2143" s="16" t="s">
        <v>6251</v>
      </c>
      <c r="D2143" s="23">
        <v>15000</v>
      </c>
      <c r="E2143" s="23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7">
        <f t="shared" si="165"/>
        <v>41957.068969907406</v>
      </c>
      <c r="K2143" s="11">
        <v>1413351559</v>
      </c>
      <c r="L2143" s="17">
        <f t="shared" si="166"/>
        <v>41927.027303240735</v>
      </c>
      <c r="M2143" s="21">
        <f t="shared" si="167"/>
        <v>30.041666666671517</v>
      </c>
      <c r="N2143" s="11" t="b">
        <v>0</v>
      </c>
      <c r="O2143" s="11">
        <v>0</v>
      </c>
      <c r="P2143" s="11" t="b">
        <v>0</v>
      </c>
      <c r="Q2143" s="11" t="s">
        <v>8282</v>
      </c>
      <c r="R2143" s="18">
        <f t="shared" si="168"/>
        <v>0</v>
      </c>
      <c r="S2143" s="19" t="e">
        <f t="shared" si="169"/>
        <v>#DIV/0!</v>
      </c>
      <c r="T2143" s="11" t="s">
        <v>8333</v>
      </c>
      <c r="U2143" s="11" t="s">
        <v>8334</v>
      </c>
    </row>
    <row r="2144" spans="1:21" ht="42.75" x14ac:dyDescent="0.45">
      <c r="A2144" s="11">
        <v>2142</v>
      </c>
      <c r="B2144" s="16" t="s">
        <v>2143</v>
      </c>
      <c r="C2144" s="16" t="s">
        <v>6252</v>
      </c>
      <c r="D2144" s="23">
        <v>10500</v>
      </c>
      <c r="E2144" s="23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7">
        <f t="shared" si="165"/>
        <v>42368.493171296293</v>
      </c>
      <c r="K2144" s="11">
        <v>1449075010</v>
      </c>
      <c r="L2144" s="17">
        <f t="shared" si="166"/>
        <v>42340.493171296293</v>
      </c>
      <c r="M2144" s="21">
        <f t="shared" si="167"/>
        <v>28</v>
      </c>
      <c r="N2144" s="11" t="b">
        <v>0</v>
      </c>
      <c r="O2144" s="11">
        <v>12</v>
      </c>
      <c r="P2144" s="11" t="b">
        <v>0</v>
      </c>
      <c r="Q2144" s="11" t="s">
        <v>8282</v>
      </c>
      <c r="R2144" s="18">
        <f t="shared" si="168"/>
        <v>5.7238095238095241E-2</v>
      </c>
      <c r="S2144" s="19">
        <f t="shared" si="169"/>
        <v>50.083333333333336</v>
      </c>
      <c r="T2144" s="11" t="s">
        <v>8333</v>
      </c>
      <c r="U2144" s="11" t="s">
        <v>8334</v>
      </c>
    </row>
    <row r="2145" spans="1:21" ht="42.75" x14ac:dyDescent="0.45">
      <c r="A2145" s="11">
        <v>2143</v>
      </c>
      <c r="B2145" s="16" t="s">
        <v>2144</v>
      </c>
      <c r="C2145" s="16" t="s">
        <v>6253</v>
      </c>
      <c r="D2145" s="23">
        <v>2000</v>
      </c>
      <c r="E2145" s="23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7">
        <f t="shared" si="165"/>
        <v>40380.583333333328</v>
      </c>
      <c r="K2145" s="11">
        <v>1275599812</v>
      </c>
      <c r="L2145" s="17">
        <f t="shared" si="166"/>
        <v>40332.678379629629</v>
      </c>
      <c r="M2145" s="21">
        <f t="shared" si="167"/>
        <v>47.904953703698993</v>
      </c>
      <c r="N2145" s="11" t="b">
        <v>0</v>
      </c>
      <c r="O2145" s="11">
        <v>5</v>
      </c>
      <c r="P2145" s="11" t="b">
        <v>0</v>
      </c>
      <c r="Q2145" s="11" t="s">
        <v>8282</v>
      </c>
      <c r="R2145" s="18">
        <f t="shared" si="168"/>
        <v>0.1125</v>
      </c>
      <c r="S2145" s="19">
        <f t="shared" si="169"/>
        <v>45</v>
      </c>
      <c r="T2145" s="11" t="s">
        <v>8333</v>
      </c>
      <c r="U2145" s="11" t="s">
        <v>8334</v>
      </c>
    </row>
    <row r="2146" spans="1:21" ht="28.5" x14ac:dyDescent="0.45">
      <c r="A2146" s="11">
        <v>2144</v>
      </c>
      <c r="B2146" s="16" t="s">
        <v>2145</v>
      </c>
      <c r="C2146" s="16" t="s">
        <v>6254</v>
      </c>
      <c r="D2146" s="23">
        <v>35500</v>
      </c>
      <c r="E2146" s="23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7">
        <f t="shared" si="165"/>
        <v>41531.338425925926</v>
      </c>
      <c r="K2146" s="11">
        <v>1376399240</v>
      </c>
      <c r="L2146" s="17">
        <f t="shared" si="166"/>
        <v>41499.338425925926</v>
      </c>
      <c r="M2146" s="21">
        <f t="shared" si="167"/>
        <v>32</v>
      </c>
      <c r="N2146" s="11" t="b">
        <v>0</v>
      </c>
      <c r="O2146" s="11">
        <v>24</v>
      </c>
      <c r="P2146" s="11" t="b">
        <v>0</v>
      </c>
      <c r="Q2146" s="11" t="s">
        <v>8282</v>
      </c>
      <c r="R2146" s="18">
        <f t="shared" si="168"/>
        <v>1.7098591549295775E-2</v>
      </c>
      <c r="S2146" s="19">
        <f t="shared" si="169"/>
        <v>25.291666666666668</v>
      </c>
      <c r="T2146" s="11" t="s">
        <v>8333</v>
      </c>
      <c r="U2146" s="11" t="s">
        <v>8334</v>
      </c>
    </row>
    <row r="2147" spans="1:21" ht="42.75" x14ac:dyDescent="0.45">
      <c r="A2147" s="11">
        <v>2145</v>
      </c>
      <c r="B2147" s="16" t="s">
        <v>2146</v>
      </c>
      <c r="C2147" s="16" t="s">
        <v>6255</v>
      </c>
      <c r="D2147" s="23">
        <v>15000</v>
      </c>
      <c r="E2147" s="23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7">
        <f t="shared" si="165"/>
        <v>41605.070763888885</v>
      </c>
      <c r="K2147" s="11">
        <v>1382938914</v>
      </c>
      <c r="L2147" s="17">
        <f t="shared" si="166"/>
        <v>41575.029097222221</v>
      </c>
      <c r="M2147" s="21">
        <f t="shared" si="167"/>
        <v>30.041666666664241</v>
      </c>
      <c r="N2147" s="11" t="b">
        <v>0</v>
      </c>
      <c r="O2147" s="11">
        <v>89</v>
      </c>
      <c r="P2147" s="11" t="b">
        <v>0</v>
      </c>
      <c r="Q2147" s="11" t="s">
        <v>8282</v>
      </c>
      <c r="R2147" s="18">
        <f t="shared" si="168"/>
        <v>0.30433333333333334</v>
      </c>
      <c r="S2147" s="19">
        <f t="shared" si="169"/>
        <v>51.292134831460672</v>
      </c>
      <c r="T2147" s="11" t="s">
        <v>8333</v>
      </c>
      <c r="U2147" s="11" t="s">
        <v>8334</v>
      </c>
    </row>
    <row r="2148" spans="1:21" ht="42.75" x14ac:dyDescent="0.45">
      <c r="A2148" s="11">
        <v>2146</v>
      </c>
      <c r="B2148" s="16" t="s">
        <v>2147</v>
      </c>
      <c r="C2148" s="16" t="s">
        <v>6256</v>
      </c>
      <c r="D2148" s="23">
        <v>5000</v>
      </c>
      <c r="E2148" s="23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7">
        <f t="shared" si="165"/>
        <v>42411.471180555549</v>
      </c>
      <c r="K2148" s="11">
        <v>1453997910</v>
      </c>
      <c r="L2148" s="17">
        <f t="shared" si="166"/>
        <v>42397.471180555549</v>
      </c>
      <c r="M2148" s="21">
        <f t="shared" si="167"/>
        <v>14</v>
      </c>
      <c r="N2148" s="11" t="b">
        <v>0</v>
      </c>
      <c r="O2148" s="11">
        <v>1</v>
      </c>
      <c r="P2148" s="11" t="b">
        <v>0</v>
      </c>
      <c r="Q2148" s="11" t="s">
        <v>8282</v>
      </c>
      <c r="R2148" s="18">
        <f t="shared" si="168"/>
        <v>2.0000000000000001E-4</v>
      </c>
      <c r="S2148" s="19">
        <f t="shared" si="169"/>
        <v>1</v>
      </c>
      <c r="T2148" s="11" t="s">
        <v>8333</v>
      </c>
      <c r="U2148" s="11" t="s">
        <v>8334</v>
      </c>
    </row>
    <row r="2149" spans="1:21" x14ac:dyDescent="0.45">
      <c r="A2149" s="11">
        <v>2147</v>
      </c>
      <c r="B2149" s="16" t="s">
        <v>2148</v>
      </c>
      <c r="C2149" s="16" t="s">
        <v>6257</v>
      </c>
      <c r="D2149" s="23">
        <v>390000</v>
      </c>
      <c r="E2149" s="23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7">
        <f t="shared" si="165"/>
        <v>41959.129027777781</v>
      </c>
      <c r="K2149" s="11">
        <v>1413356748</v>
      </c>
      <c r="L2149" s="17">
        <f t="shared" si="166"/>
        <v>41927.087361111109</v>
      </c>
      <c r="M2149" s="21">
        <f t="shared" si="167"/>
        <v>32.041666666671517</v>
      </c>
      <c r="N2149" s="11" t="b">
        <v>0</v>
      </c>
      <c r="O2149" s="11">
        <v>55</v>
      </c>
      <c r="P2149" s="11" t="b">
        <v>0</v>
      </c>
      <c r="Q2149" s="11" t="s">
        <v>8282</v>
      </c>
      <c r="R2149" s="18">
        <f t="shared" si="168"/>
        <v>6.9641025641025639E-3</v>
      </c>
      <c r="S2149" s="19">
        <f t="shared" si="169"/>
        <v>49.381818181818183</v>
      </c>
      <c r="T2149" s="11" t="s">
        <v>8333</v>
      </c>
      <c r="U2149" s="11" t="s">
        <v>8334</v>
      </c>
    </row>
    <row r="2150" spans="1:21" ht="42.75" x14ac:dyDescent="0.45">
      <c r="A2150" s="11">
        <v>2148</v>
      </c>
      <c r="B2150" s="16" t="s">
        <v>2149</v>
      </c>
      <c r="C2150" s="16" t="s">
        <v>6258</v>
      </c>
      <c r="D2150" s="23">
        <v>100</v>
      </c>
      <c r="E2150" s="23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7">
        <f t="shared" si="165"/>
        <v>42096.483587962961</v>
      </c>
      <c r="K2150" s="11">
        <v>1425404182</v>
      </c>
      <c r="L2150" s="17">
        <f t="shared" si="166"/>
        <v>42066.525254629632</v>
      </c>
      <c r="M2150" s="21">
        <f t="shared" si="167"/>
        <v>29.958333333328483</v>
      </c>
      <c r="N2150" s="11" t="b">
        <v>0</v>
      </c>
      <c r="O2150" s="11">
        <v>2</v>
      </c>
      <c r="P2150" s="11" t="b">
        <v>0</v>
      </c>
      <c r="Q2150" s="11" t="s">
        <v>8282</v>
      </c>
      <c r="R2150" s="18">
        <f t="shared" si="168"/>
        <v>0.02</v>
      </c>
      <c r="S2150" s="19">
        <f t="shared" si="169"/>
        <v>1</v>
      </c>
      <c r="T2150" s="11" t="s">
        <v>8333</v>
      </c>
      <c r="U2150" s="11" t="s">
        <v>8334</v>
      </c>
    </row>
    <row r="2151" spans="1:21" ht="57" x14ac:dyDescent="0.45">
      <c r="A2151" s="11">
        <v>2149</v>
      </c>
      <c r="B2151" s="16" t="s">
        <v>2150</v>
      </c>
      <c r="C2151" s="16" t="s">
        <v>6259</v>
      </c>
      <c r="D2151" s="23">
        <v>2000</v>
      </c>
      <c r="E2151" s="23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7">
        <f t="shared" si="165"/>
        <v>40389.791666666664</v>
      </c>
      <c r="K2151" s="11">
        <v>1277512556</v>
      </c>
      <c r="L2151" s="17">
        <f t="shared" si="166"/>
        <v>40354.816620370366</v>
      </c>
      <c r="M2151" s="21">
        <f t="shared" si="167"/>
        <v>34.975046296298387</v>
      </c>
      <c r="N2151" s="11" t="b">
        <v>0</v>
      </c>
      <c r="O2151" s="11">
        <v>0</v>
      </c>
      <c r="P2151" s="11" t="b">
        <v>0</v>
      </c>
      <c r="Q2151" s="11" t="s">
        <v>8282</v>
      </c>
      <c r="R2151" s="18">
        <f t="shared" si="168"/>
        <v>0</v>
      </c>
      <c r="S2151" s="19" t="e">
        <f t="shared" si="169"/>
        <v>#DIV/0!</v>
      </c>
      <c r="T2151" s="11" t="s">
        <v>8333</v>
      </c>
      <c r="U2151" s="11" t="s">
        <v>8334</v>
      </c>
    </row>
    <row r="2152" spans="1:21" x14ac:dyDescent="0.45">
      <c r="A2152" s="11">
        <v>2150</v>
      </c>
      <c r="B2152" s="16" t="s">
        <v>2151</v>
      </c>
      <c r="C2152" s="16" t="s">
        <v>6260</v>
      </c>
      <c r="D2152" s="23">
        <v>50000</v>
      </c>
      <c r="E2152" s="23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7">
        <f t="shared" si="165"/>
        <v>42564.076377314814</v>
      </c>
      <c r="K2152" s="11">
        <v>1465800599</v>
      </c>
      <c r="L2152" s="17">
        <f t="shared" si="166"/>
        <v>42534.076377314814</v>
      </c>
      <c r="M2152" s="21">
        <f t="shared" si="167"/>
        <v>30</v>
      </c>
      <c r="N2152" s="11" t="b">
        <v>0</v>
      </c>
      <c r="O2152" s="11">
        <v>4</v>
      </c>
      <c r="P2152" s="11" t="b">
        <v>0</v>
      </c>
      <c r="Q2152" s="11" t="s">
        <v>8282</v>
      </c>
      <c r="R2152" s="18">
        <f t="shared" si="168"/>
        <v>8.0999999999999996E-3</v>
      </c>
      <c r="S2152" s="19">
        <f t="shared" si="169"/>
        <v>101.25</v>
      </c>
      <c r="T2152" s="11" t="s">
        <v>8333</v>
      </c>
      <c r="U2152" s="11" t="s">
        <v>8334</v>
      </c>
    </row>
    <row r="2153" spans="1:21" ht="42.75" x14ac:dyDescent="0.45">
      <c r="A2153" s="11">
        <v>2151</v>
      </c>
      <c r="B2153" s="16" t="s">
        <v>2152</v>
      </c>
      <c r="C2153" s="16" t="s">
        <v>6261</v>
      </c>
      <c r="D2153" s="23">
        <v>45000</v>
      </c>
      <c r="E2153" s="23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7">
        <f t="shared" si="165"/>
        <v>42550.639050925922</v>
      </c>
      <c r="K2153" s="11">
        <v>1464639614</v>
      </c>
      <c r="L2153" s="17">
        <f t="shared" si="166"/>
        <v>42520.639050925922</v>
      </c>
      <c r="M2153" s="21">
        <f t="shared" si="167"/>
        <v>30</v>
      </c>
      <c r="N2153" s="11" t="b">
        <v>0</v>
      </c>
      <c r="O2153" s="11">
        <v>6</v>
      </c>
      <c r="P2153" s="11" t="b">
        <v>0</v>
      </c>
      <c r="Q2153" s="11" t="s">
        <v>8282</v>
      </c>
      <c r="R2153" s="18">
        <f t="shared" si="168"/>
        <v>2.6222222222222224E-3</v>
      </c>
      <c r="S2153" s="19">
        <f t="shared" si="169"/>
        <v>19.666666666666668</v>
      </c>
      <c r="T2153" s="11" t="s">
        <v>8333</v>
      </c>
      <c r="U2153" s="11" t="s">
        <v>8334</v>
      </c>
    </row>
    <row r="2154" spans="1:21" ht="42.75" x14ac:dyDescent="0.45">
      <c r="A2154" s="11">
        <v>2152</v>
      </c>
      <c r="B2154" s="16" t="s">
        <v>2153</v>
      </c>
      <c r="C2154" s="16" t="s">
        <v>6262</v>
      </c>
      <c r="D2154" s="23">
        <v>30000</v>
      </c>
      <c r="E2154" s="23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7">
        <f t="shared" si="165"/>
        <v>41713.582280092589</v>
      </c>
      <c r="K2154" s="11">
        <v>1392321509</v>
      </c>
      <c r="L2154" s="17">
        <f t="shared" si="166"/>
        <v>41683.62394675926</v>
      </c>
      <c r="M2154" s="21">
        <f t="shared" si="167"/>
        <v>29.958333333328483</v>
      </c>
      <c r="N2154" s="11" t="b">
        <v>0</v>
      </c>
      <c r="O2154" s="11">
        <v>4</v>
      </c>
      <c r="P2154" s="11" t="b">
        <v>0</v>
      </c>
      <c r="Q2154" s="11" t="s">
        <v>8282</v>
      </c>
      <c r="R2154" s="18">
        <f t="shared" si="168"/>
        <v>1.6666666666666668E-3</v>
      </c>
      <c r="S2154" s="19">
        <f t="shared" si="169"/>
        <v>12.5</v>
      </c>
      <c r="T2154" s="11" t="s">
        <v>8333</v>
      </c>
      <c r="U2154" s="11" t="s">
        <v>8334</v>
      </c>
    </row>
    <row r="2155" spans="1:21" ht="42.75" x14ac:dyDescent="0.45">
      <c r="A2155" s="11">
        <v>2153</v>
      </c>
      <c r="B2155" s="16" t="s">
        <v>2154</v>
      </c>
      <c r="C2155" s="16" t="s">
        <v>6263</v>
      </c>
      <c r="D2155" s="23">
        <v>372625</v>
      </c>
      <c r="E2155" s="23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7">
        <f t="shared" si="165"/>
        <v>42014.124305555553</v>
      </c>
      <c r="K2155" s="11">
        <v>1417470718</v>
      </c>
      <c r="L2155" s="17">
        <f t="shared" si="166"/>
        <v>41974.702754629623</v>
      </c>
      <c r="M2155" s="21">
        <f t="shared" si="167"/>
        <v>39.421550925930205</v>
      </c>
      <c r="N2155" s="11" t="b">
        <v>0</v>
      </c>
      <c r="O2155" s="11">
        <v>4</v>
      </c>
      <c r="P2155" s="11" t="b">
        <v>0</v>
      </c>
      <c r="Q2155" s="11" t="s">
        <v>8282</v>
      </c>
      <c r="R2155" s="18">
        <f t="shared" si="168"/>
        <v>9.1244548809124457E-5</v>
      </c>
      <c r="S2155" s="19">
        <f t="shared" si="169"/>
        <v>8.5</v>
      </c>
      <c r="T2155" s="11" t="s">
        <v>8333</v>
      </c>
      <c r="U2155" s="11" t="s">
        <v>8334</v>
      </c>
    </row>
    <row r="2156" spans="1:21" ht="28.5" x14ac:dyDescent="0.45">
      <c r="A2156" s="11">
        <v>2154</v>
      </c>
      <c r="B2156" s="16" t="s">
        <v>2155</v>
      </c>
      <c r="C2156" s="16" t="s">
        <v>6264</v>
      </c>
      <c r="D2156" s="23">
        <v>250</v>
      </c>
      <c r="E2156" s="23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7">
        <f t="shared" si="165"/>
        <v>41667.42392361111</v>
      </c>
      <c r="K2156" s="11">
        <v>1389193827</v>
      </c>
      <c r="L2156" s="17">
        <f t="shared" si="166"/>
        <v>41647.42392361111</v>
      </c>
      <c r="M2156" s="21">
        <f t="shared" si="167"/>
        <v>20</v>
      </c>
      <c r="N2156" s="11" t="b">
        <v>0</v>
      </c>
      <c r="O2156" s="11">
        <v>2</v>
      </c>
      <c r="P2156" s="11" t="b">
        <v>0</v>
      </c>
      <c r="Q2156" s="11" t="s">
        <v>8282</v>
      </c>
      <c r="R2156" s="18">
        <f t="shared" si="168"/>
        <v>8.0000000000000002E-3</v>
      </c>
      <c r="S2156" s="19">
        <f t="shared" si="169"/>
        <v>1</v>
      </c>
      <c r="T2156" s="11" t="s">
        <v>8333</v>
      </c>
      <c r="U2156" s="11" t="s">
        <v>8334</v>
      </c>
    </row>
    <row r="2157" spans="1:21" ht="42.75" x14ac:dyDescent="0.45">
      <c r="A2157" s="11">
        <v>2155</v>
      </c>
      <c r="B2157" s="16" t="s">
        <v>2156</v>
      </c>
      <c r="C2157" s="16" t="s">
        <v>6265</v>
      </c>
      <c r="D2157" s="23">
        <v>5000</v>
      </c>
      <c r="E2157" s="23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7">
        <f t="shared" si="165"/>
        <v>42460.497511574074</v>
      </c>
      <c r="K2157" s="11">
        <v>1456854985</v>
      </c>
      <c r="L2157" s="17">
        <f t="shared" si="166"/>
        <v>42430.539178240739</v>
      </c>
      <c r="M2157" s="21">
        <f t="shared" si="167"/>
        <v>29.958333333335759</v>
      </c>
      <c r="N2157" s="11" t="b">
        <v>0</v>
      </c>
      <c r="O2157" s="11">
        <v>5</v>
      </c>
      <c r="P2157" s="11" t="b">
        <v>0</v>
      </c>
      <c r="Q2157" s="11" t="s">
        <v>8282</v>
      </c>
      <c r="R2157" s="18">
        <f t="shared" si="168"/>
        <v>2.3E-2</v>
      </c>
      <c r="S2157" s="19">
        <f t="shared" si="169"/>
        <v>23</v>
      </c>
      <c r="T2157" s="11" t="s">
        <v>8333</v>
      </c>
      <c r="U2157" s="11" t="s">
        <v>8334</v>
      </c>
    </row>
    <row r="2158" spans="1:21" ht="42.75" x14ac:dyDescent="0.45">
      <c r="A2158" s="11">
        <v>2156</v>
      </c>
      <c r="B2158" s="16" t="s">
        <v>2157</v>
      </c>
      <c r="C2158" s="16" t="s">
        <v>6266</v>
      </c>
      <c r="D2158" s="23">
        <v>56000</v>
      </c>
      <c r="E2158" s="23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7">
        <f t="shared" si="165"/>
        <v>41533.645902777775</v>
      </c>
      <c r="K2158" s="11">
        <v>1375475406</v>
      </c>
      <c r="L2158" s="17">
        <f t="shared" si="166"/>
        <v>41488.645902777775</v>
      </c>
      <c r="M2158" s="21">
        <f t="shared" si="167"/>
        <v>45</v>
      </c>
      <c r="N2158" s="11" t="b">
        <v>0</v>
      </c>
      <c r="O2158" s="11">
        <v>83</v>
      </c>
      <c r="P2158" s="11" t="b">
        <v>0</v>
      </c>
      <c r="Q2158" s="11" t="s">
        <v>8282</v>
      </c>
      <c r="R2158" s="18">
        <f t="shared" si="168"/>
        <v>2.6660714285714284E-2</v>
      </c>
      <c r="S2158" s="19">
        <f t="shared" si="169"/>
        <v>17.987951807228917</v>
      </c>
      <c r="T2158" s="11" t="s">
        <v>8333</v>
      </c>
      <c r="U2158" s="11" t="s">
        <v>8334</v>
      </c>
    </row>
    <row r="2159" spans="1:21" ht="28.5" x14ac:dyDescent="0.45">
      <c r="A2159" s="11">
        <v>2157</v>
      </c>
      <c r="B2159" s="16" t="s">
        <v>2158</v>
      </c>
      <c r="C2159" s="16" t="s">
        <v>6267</v>
      </c>
      <c r="D2159" s="23">
        <v>75000</v>
      </c>
      <c r="E2159" s="23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7">
        <f t="shared" si="165"/>
        <v>42727.124305555553</v>
      </c>
      <c r="K2159" s="11">
        <v>1479684783</v>
      </c>
      <c r="L2159" s="17">
        <f t="shared" si="166"/>
        <v>42694.772951388884</v>
      </c>
      <c r="M2159" s="21">
        <f t="shared" si="167"/>
        <v>32.351354166668898</v>
      </c>
      <c r="N2159" s="11" t="b">
        <v>0</v>
      </c>
      <c r="O2159" s="11">
        <v>57</v>
      </c>
      <c r="P2159" s="11" t="b">
        <v>0</v>
      </c>
      <c r="Q2159" s="11" t="s">
        <v>8282</v>
      </c>
      <c r="R2159" s="18">
        <f t="shared" si="168"/>
        <v>0.28192</v>
      </c>
      <c r="S2159" s="19">
        <f t="shared" si="169"/>
        <v>370.94736842105266</v>
      </c>
      <c r="T2159" s="11" t="s">
        <v>8333</v>
      </c>
      <c r="U2159" s="11" t="s">
        <v>8334</v>
      </c>
    </row>
    <row r="2160" spans="1:21" ht="42.75" x14ac:dyDescent="0.45">
      <c r="A2160" s="11">
        <v>2158</v>
      </c>
      <c r="B2160" s="16" t="s">
        <v>2159</v>
      </c>
      <c r="C2160" s="16" t="s">
        <v>6268</v>
      </c>
      <c r="D2160" s="23">
        <v>300000</v>
      </c>
      <c r="E2160" s="23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7">
        <f t="shared" si="165"/>
        <v>41309.645532407405</v>
      </c>
      <c r="K2160" s="11">
        <v>1356121774</v>
      </c>
      <c r="L2160" s="17">
        <f t="shared" si="166"/>
        <v>41264.645532407405</v>
      </c>
      <c r="M2160" s="21">
        <f t="shared" si="167"/>
        <v>45</v>
      </c>
      <c r="N2160" s="11" t="b">
        <v>0</v>
      </c>
      <c r="O2160" s="11">
        <v>311</v>
      </c>
      <c r="P2160" s="11" t="b">
        <v>0</v>
      </c>
      <c r="Q2160" s="11" t="s">
        <v>8282</v>
      </c>
      <c r="R2160" s="18">
        <f t="shared" si="168"/>
        <v>6.5900366666666668E-2</v>
      </c>
      <c r="S2160" s="19">
        <f t="shared" si="169"/>
        <v>63.569485530546629</v>
      </c>
      <c r="T2160" s="11" t="s">
        <v>8333</v>
      </c>
      <c r="U2160" s="11" t="s">
        <v>8334</v>
      </c>
    </row>
    <row r="2161" spans="1:21" ht="57" x14ac:dyDescent="0.45">
      <c r="A2161" s="11">
        <v>2159</v>
      </c>
      <c r="B2161" s="16" t="s">
        <v>2160</v>
      </c>
      <c r="C2161" s="16" t="s">
        <v>6269</v>
      </c>
      <c r="D2161" s="23">
        <v>3600</v>
      </c>
      <c r="E2161" s="23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7">
        <f t="shared" si="165"/>
        <v>40740.522847222222</v>
      </c>
      <c r="K2161" s="11">
        <v>1308245574</v>
      </c>
      <c r="L2161" s="17">
        <f t="shared" si="166"/>
        <v>40710.522847222222</v>
      </c>
      <c r="M2161" s="21">
        <f t="shared" si="167"/>
        <v>30</v>
      </c>
      <c r="N2161" s="11" t="b">
        <v>0</v>
      </c>
      <c r="O2161" s="11">
        <v>2</v>
      </c>
      <c r="P2161" s="11" t="b">
        <v>0</v>
      </c>
      <c r="Q2161" s="11" t="s">
        <v>8282</v>
      </c>
      <c r="R2161" s="18">
        <f t="shared" si="168"/>
        <v>7.2222222222222219E-3</v>
      </c>
      <c r="S2161" s="19">
        <f t="shared" si="169"/>
        <v>13</v>
      </c>
      <c r="T2161" s="11" t="s">
        <v>8333</v>
      </c>
      <c r="U2161" s="11" t="s">
        <v>8334</v>
      </c>
    </row>
    <row r="2162" spans="1:21" ht="42.75" x14ac:dyDescent="0.45">
      <c r="A2162" s="11">
        <v>2160</v>
      </c>
      <c r="B2162" s="16" t="s">
        <v>2161</v>
      </c>
      <c r="C2162" s="16" t="s">
        <v>6270</v>
      </c>
      <c r="D2162" s="23">
        <v>10000</v>
      </c>
      <c r="E2162" s="23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7">
        <f t="shared" si="165"/>
        <v>41048.503530092588</v>
      </c>
      <c r="K2162" s="11">
        <v>1334855105</v>
      </c>
      <c r="L2162" s="17">
        <f t="shared" si="166"/>
        <v>41018.503530092588</v>
      </c>
      <c r="M2162" s="21">
        <f t="shared" si="167"/>
        <v>30</v>
      </c>
      <c r="N2162" s="11" t="b">
        <v>0</v>
      </c>
      <c r="O2162" s="11">
        <v>16</v>
      </c>
      <c r="P2162" s="11" t="b">
        <v>0</v>
      </c>
      <c r="Q2162" s="11" t="s">
        <v>8282</v>
      </c>
      <c r="R2162" s="18">
        <f t="shared" si="168"/>
        <v>8.5000000000000006E-3</v>
      </c>
      <c r="S2162" s="19">
        <f t="shared" si="169"/>
        <v>5.3125</v>
      </c>
      <c r="T2162" s="11" t="s">
        <v>8333</v>
      </c>
      <c r="U2162" s="11" t="s">
        <v>8334</v>
      </c>
    </row>
    <row r="2163" spans="1:21" ht="28.5" x14ac:dyDescent="0.45">
      <c r="A2163" s="11">
        <v>2161</v>
      </c>
      <c r="B2163" s="16" t="s">
        <v>2162</v>
      </c>
      <c r="C2163" s="16" t="s">
        <v>6271</v>
      </c>
      <c r="D2163" s="23">
        <v>400</v>
      </c>
      <c r="E2163" s="23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7">
        <f t="shared" si="165"/>
        <v>42270.644201388888</v>
      </c>
      <c r="K2163" s="11">
        <v>1440448059</v>
      </c>
      <c r="L2163" s="17">
        <f t="shared" si="166"/>
        <v>42240.644201388888</v>
      </c>
      <c r="M2163" s="21">
        <f t="shared" si="167"/>
        <v>30</v>
      </c>
      <c r="N2163" s="11" t="b">
        <v>0</v>
      </c>
      <c r="O2163" s="11">
        <v>13</v>
      </c>
      <c r="P2163" s="11" t="b">
        <v>1</v>
      </c>
      <c r="Q2163" s="11" t="s">
        <v>8276</v>
      </c>
      <c r="R2163" s="18">
        <f t="shared" si="168"/>
        <v>1.1575</v>
      </c>
      <c r="S2163" s="19">
        <f t="shared" si="169"/>
        <v>35.615384615384613</v>
      </c>
      <c r="T2163" s="11" t="s">
        <v>8325</v>
      </c>
      <c r="U2163" s="11" t="s">
        <v>8326</v>
      </c>
    </row>
    <row r="2164" spans="1:21" ht="42.75" x14ac:dyDescent="0.45">
      <c r="A2164" s="11">
        <v>2162</v>
      </c>
      <c r="B2164" s="16" t="s">
        <v>2163</v>
      </c>
      <c r="C2164" s="16" t="s">
        <v>6272</v>
      </c>
      <c r="D2164" s="23">
        <v>4500</v>
      </c>
      <c r="E2164" s="23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7">
        <f t="shared" si="165"/>
        <v>41844.557766203703</v>
      </c>
      <c r="K2164" s="11">
        <v>1403547791</v>
      </c>
      <c r="L2164" s="17">
        <f t="shared" si="166"/>
        <v>41813.557766203703</v>
      </c>
      <c r="M2164" s="21">
        <f t="shared" si="167"/>
        <v>31</v>
      </c>
      <c r="N2164" s="11" t="b">
        <v>0</v>
      </c>
      <c r="O2164" s="11">
        <v>58</v>
      </c>
      <c r="P2164" s="11" t="b">
        <v>1</v>
      </c>
      <c r="Q2164" s="11" t="s">
        <v>8276</v>
      </c>
      <c r="R2164" s="18">
        <f t="shared" si="168"/>
        <v>1.1226666666666667</v>
      </c>
      <c r="S2164" s="19">
        <f t="shared" si="169"/>
        <v>87.103448275862064</v>
      </c>
      <c r="T2164" s="11" t="s">
        <v>8325</v>
      </c>
      <c r="U2164" s="11" t="s">
        <v>8326</v>
      </c>
    </row>
    <row r="2165" spans="1:21" ht="42.75" x14ac:dyDescent="0.45">
      <c r="A2165" s="11">
        <v>2163</v>
      </c>
      <c r="B2165" s="16" t="s">
        <v>2164</v>
      </c>
      <c r="C2165" s="16" t="s">
        <v>6273</v>
      </c>
      <c r="D2165" s="23">
        <v>2500</v>
      </c>
      <c r="E2165" s="23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7">
        <f t="shared" si="165"/>
        <v>42162.951388888883</v>
      </c>
      <c r="K2165" s="11">
        <v>1429306520</v>
      </c>
      <c r="L2165" s="17">
        <f t="shared" si="166"/>
        <v>42111.691203703704</v>
      </c>
      <c r="M2165" s="21">
        <f t="shared" si="167"/>
        <v>51.26018518517958</v>
      </c>
      <c r="N2165" s="11" t="b">
        <v>0</v>
      </c>
      <c r="O2165" s="11">
        <v>44</v>
      </c>
      <c r="P2165" s="11" t="b">
        <v>1</v>
      </c>
      <c r="Q2165" s="11" t="s">
        <v>8276</v>
      </c>
      <c r="R2165" s="18">
        <f t="shared" si="168"/>
        <v>1.3220000000000001</v>
      </c>
      <c r="S2165" s="19">
        <f t="shared" si="169"/>
        <v>75.11363636363636</v>
      </c>
      <c r="T2165" s="11" t="s">
        <v>8325</v>
      </c>
      <c r="U2165" s="11" t="s">
        <v>8326</v>
      </c>
    </row>
    <row r="2166" spans="1:21" ht="28.5" x14ac:dyDescent="0.45">
      <c r="A2166" s="11">
        <v>2164</v>
      </c>
      <c r="B2166" s="16" t="s">
        <v>2165</v>
      </c>
      <c r="C2166" s="16" t="s">
        <v>6274</v>
      </c>
      <c r="D2166" s="23">
        <v>5500</v>
      </c>
      <c r="E2166" s="23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7">
        <f t="shared" si="165"/>
        <v>42545.957638888889</v>
      </c>
      <c r="K2166" s="11">
        <v>1464196414</v>
      </c>
      <c r="L2166" s="17">
        <f t="shared" si="166"/>
        <v>42515.509421296294</v>
      </c>
      <c r="M2166" s="21">
        <f t="shared" si="167"/>
        <v>30.448217592595029</v>
      </c>
      <c r="N2166" s="11" t="b">
        <v>0</v>
      </c>
      <c r="O2166" s="11">
        <v>83</v>
      </c>
      <c r="P2166" s="11" t="b">
        <v>1</v>
      </c>
      <c r="Q2166" s="11" t="s">
        <v>8276</v>
      </c>
      <c r="R2166" s="18">
        <f t="shared" si="168"/>
        <v>1.0263636363636364</v>
      </c>
      <c r="S2166" s="19">
        <f t="shared" si="169"/>
        <v>68.01204819277109</v>
      </c>
      <c r="T2166" s="11" t="s">
        <v>8325</v>
      </c>
      <c r="U2166" s="11" t="s">
        <v>8326</v>
      </c>
    </row>
    <row r="2167" spans="1:21" ht="42.75" x14ac:dyDescent="0.45">
      <c r="A2167" s="11">
        <v>2165</v>
      </c>
      <c r="B2167" s="16" t="s">
        <v>2166</v>
      </c>
      <c r="C2167" s="16" t="s">
        <v>6275</v>
      </c>
      <c r="D2167" s="23">
        <v>2500</v>
      </c>
      <c r="E2167" s="23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7">
        <f t="shared" si="165"/>
        <v>42468.417071759257</v>
      </c>
      <c r="K2167" s="11">
        <v>1457539235</v>
      </c>
      <c r="L2167" s="17">
        <f t="shared" si="166"/>
        <v>42438.458738425928</v>
      </c>
      <c r="M2167" s="21">
        <f t="shared" si="167"/>
        <v>29.958333333328483</v>
      </c>
      <c r="N2167" s="11" t="b">
        <v>0</v>
      </c>
      <c r="O2167" s="11">
        <v>117</v>
      </c>
      <c r="P2167" s="11" t="b">
        <v>1</v>
      </c>
      <c r="Q2167" s="11" t="s">
        <v>8276</v>
      </c>
      <c r="R2167" s="18">
        <f t="shared" si="168"/>
        <v>1.3864000000000001</v>
      </c>
      <c r="S2167" s="19">
        <f t="shared" si="169"/>
        <v>29.623931623931625</v>
      </c>
      <c r="T2167" s="11" t="s">
        <v>8325</v>
      </c>
      <c r="U2167" s="11" t="s">
        <v>8326</v>
      </c>
    </row>
    <row r="2168" spans="1:21" ht="57" x14ac:dyDescent="0.45">
      <c r="A2168" s="11">
        <v>2166</v>
      </c>
      <c r="B2168" s="16" t="s">
        <v>2167</v>
      </c>
      <c r="C2168" s="16" t="s">
        <v>6276</v>
      </c>
      <c r="D2168" s="23">
        <v>2000</v>
      </c>
      <c r="E2168" s="23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7">
        <f t="shared" si="165"/>
        <v>41978.671504629623</v>
      </c>
      <c r="K2168" s="11">
        <v>1413922018</v>
      </c>
      <c r="L2168" s="17">
        <f t="shared" si="166"/>
        <v>41933.629837962959</v>
      </c>
      <c r="M2168" s="21">
        <f t="shared" si="167"/>
        <v>45.041666666664241</v>
      </c>
      <c r="N2168" s="11" t="b">
        <v>0</v>
      </c>
      <c r="O2168" s="11">
        <v>32</v>
      </c>
      <c r="P2168" s="11" t="b">
        <v>1</v>
      </c>
      <c r="Q2168" s="11" t="s">
        <v>8276</v>
      </c>
      <c r="R2168" s="18">
        <f t="shared" si="168"/>
        <v>1.466</v>
      </c>
      <c r="S2168" s="19">
        <f t="shared" si="169"/>
        <v>91.625</v>
      </c>
      <c r="T2168" s="11" t="s">
        <v>8325</v>
      </c>
      <c r="U2168" s="11" t="s">
        <v>8326</v>
      </c>
    </row>
    <row r="2169" spans="1:21" ht="28.5" x14ac:dyDescent="0.45">
      <c r="A2169" s="11">
        <v>2167</v>
      </c>
      <c r="B2169" s="16" t="s">
        <v>2168</v>
      </c>
      <c r="C2169" s="16" t="s">
        <v>6277</v>
      </c>
      <c r="D2169" s="23">
        <v>150</v>
      </c>
      <c r="E2169" s="23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7">
        <f t="shared" si="165"/>
        <v>41166.858067129629</v>
      </c>
      <c r="K2169" s="11">
        <v>1346463337</v>
      </c>
      <c r="L2169" s="17">
        <f t="shared" si="166"/>
        <v>41152.858067129629</v>
      </c>
      <c r="M2169" s="21">
        <f t="shared" si="167"/>
        <v>14</v>
      </c>
      <c r="N2169" s="11" t="b">
        <v>0</v>
      </c>
      <c r="O2169" s="11">
        <v>8</v>
      </c>
      <c r="P2169" s="11" t="b">
        <v>1</v>
      </c>
      <c r="Q2169" s="11" t="s">
        <v>8276</v>
      </c>
      <c r="R2169" s="18">
        <f t="shared" si="168"/>
        <v>1.2</v>
      </c>
      <c r="S2169" s="19">
        <f t="shared" si="169"/>
        <v>22.5</v>
      </c>
      <c r="T2169" s="11" t="s">
        <v>8325</v>
      </c>
      <c r="U2169" s="11" t="s">
        <v>8326</v>
      </c>
    </row>
    <row r="2170" spans="1:21" ht="28.5" x14ac:dyDescent="0.45">
      <c r="A2170" s="11">
        <v>2168</v>
      </c>
      <c r="B2170" s="16" t="s">
        <v>2169</v>
      </c>
      <c r="C2170" s="16" t="s">
        <v>6278</v>
      </c>
      <c r="D2170" s="23">
        <v>18000</v>
      </c>
      <c r="E2170" s="23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7">
        <f t="shared" si="165"/>
        <v>42775.999999999993</v>
      </c>
      <c r="K2170" s="11">
        <v>1484058261</v>
      </c>
      <c r="L2170" s="17">
        <f t="shared" si="166"/>
        <v>42745.391909722217</v>
      </c>
      <c r="M2170" s="21">
        <f t="shared" si="167"/>
        <v>30.608090277775773</v>
      </c>
      <c r="N2170" s="11" t="b">
        <v>0</v>
      </c>
      <c r="O2170" s="11">
        <v>340</v>
      </c>
      <c r="P2170" s="11" t="b">
        <v>1</v>
      </c>
      <c r="Q2170" s="11" t="s">
        <v>8276</v>
      </c>
      <c r="R2170" s="18">
        <f t="shared" si="168"/>
        <v>1.215816111111111</v>
      </c>
      <c r="S2170" s="19">
        <f t="shared" si="169"/>
        <v>64.366735294117646</v>
      </c>
      <c r="T2170" s="11" t="s">
        <v>8325</v>
      </c>
      <c r="U2170" s="11" t="s">
        <v>8326</v>
      </c>
    </row>
    <row r="2171" spans="1:21" ht="42.75" x14ac:dyDescent="0.45">
      <c r="A2171" s="11">
        <v>2169</v>
      </c>
      <c r="B2171" s="16" t="s">
        <v>2170</v>
      </c>
      <c r="C2171" s="16" t="s">
        <v>6279</v>
      </c>
      <c r="D2171" s="23">
        <v>153</v>
      </c>
      <c r="E2171" s="23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7">
        <f t="shared" si="165"/>
        <v>42796.492488425924</v>
      </c>
      <c r="K2171" s="11">
        <v>1488214151</v>
      </c>
      <c r="L2171" s="17">
        <f t="shared" si="166"/>
        <v>42793.492488425924</v>
      </c>
      <c r="M2171" s="21">
        <f t="shared" si="167"/>
        <v>3</v>
      </c>
      <c r="N2171" s="11" t="b">
        <v>0</v>
      </c>
      <c r="O2171" s="11">
        <v>7</v>
      </c>
      <c r="P2171" s="11" t="b">
        <v>1</v>
      </c>
      <c r="Q2171" s="11" t="s">
        <v>8276</v>
      </c>
      <c r="R2171" s="18">
        <f t="shared" si="168"/>
        <v>1</v>
      </c>
      <c r="S2171" s="19">
        <f t="shared" si="169"/>
        <v>21.857142857142858</v>
      </c>
      <c r="T2171" s="11" t="s">
        <v>8325</v>
      </c>
      <c r="U2171" s="11" t="s">
        <v>8326</v>
      </c>
    </row>
    <row r="2172" spans="1:21" ht="42.75" x14ac:dyDescent="0.45">
      <c r="A2172" s="11">
        <v>2170</v>
      </c>
      <c r="B2172" s="16" t="s">
        <v>2171</v>
      </c>
      <c r="C2172" s="16" t="s">
        <v>6280</v>
      </c>
      <c r="D2172" s="23">
        <v>350</v>
      </c>
      <c r="E2172" s="23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7">
        <f t="shared" si="165"/>
        <v>42238.541921296295</v>
      </c>
      <c r="K2172" s="11">
        <v>1436810422</v>
      </c>
      <c r="L2172" s="17">
        <f t="shared" si="166"/>
        <v>42198.541921296295</v>
      </c>
      <c r="M2172" s="21">
        <f t="shared" si="167"/>
        <v>40</v>
      </c>
      <c r="N2172" s="11" t="b">
        <v>0</v>
      </c>
      <c r="O2172" s="11">
        <v>19</v>
      </c>
      <c r="P2172" s="11" t="b">
        <v>1</v>
      </c>
      <c r="Q2172" s="11" t="s">
        <v>8276</v>
      </c>
      <c r="R2172" s="18">
        <f t="shared" si="168"/>
        <v>1.8085714285714285</v>
      </c>
      <c r="S2172" s="19">
        <f t="shared" si="169"/>
        <v>33.315789473684212</v>
      </c>
      <c r="T2172" s="11" t="s">
        <v>8325</v>
      </c>
      <c r="U2172" s="11" t="s">
        <v>8326</v>
      </c>
    </row>
    <row r="2173" spans="1:21" ht="42.75" x14ac:dyDescent="0.45">
      <c r="A2173" s="11">
        <v>2171</v>
      </c>
      <c r="B2173" s="16" t="s">
        <v>2172</v>
      </c>
      <c r="C2173" s="16" t="s">
        <v>6281</v>
      </c>
      <c r="D2173" s="23">
        <v>4000</v>
      </c>
      <c r="E2173" s="23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7">
        <f t="shared" si="165"/>
        <v>42176.999999999993</v>
      </c>
      <c r="K2173" s="11">
        <v>1431903495</v>
      </c>
      <c r="L2173" s="17">
        <f t="shared" si="166"/>
        <v>42141.748784722215</v>
      </c>
      <c r="M2173" s="21">
        <f t="shared" si="167"/>
        <v>35.251215277778101</v>
      </c>
      <c r="N2173" s="11" t="b">
        <v>0</v>
      </c>
      <c r="O2173" s="11">
        <v>47</v>
      </c>
      <c r="P2173" s="11" t="b">
        <v>1</v>
      </c>
      <c r="Q2173" s="11" t="s">
        <v>8276</v>
      </c>
      <c r="R2173" s="18">
        <f t="shared" si="168"/>
        <v>1.0607500000000001</v>
      </c>
      <c r="S2173" s="19">
        <f t="shared" si="169"/>
        <v>90.276595744680847</v>
      </c>
      <c r="T2173" s="11" t="s">
        <v>8325</v>
      </c>
      <c r="U2173" s="11" t="s">
        <v>8326</v>
      </c>
    </row>
    <row r="2174" spans="1:21" ht="42.75" x14ac:dyDescent="0.45">
      <c r="A2174" s="11">
        <v>2172</v>
      </c>
      <c r="B2174" s="16" t="s">
        <v>2173</v>
      </c>
      <c r="C2174" s="16" t="s">
        <v>6282</v>
      </c>
      <c r="D2174" s="23">
        <v>1000</v>
      </c>
      <c r="E2174" s="23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7">
        <f t="shared" si="165"/>
        <v>42112.371759259258</v>
      </c>
      <c r="K2174" s="11">
        <v>1426773320</v>
      </c>
      <c r="L2174" s="17">
        <f t="shared" si="166"/>
        <v>42082.371759259258</v>
      </c>
      <c r="M2174" s="21">
        <f t="shared" si="167"/>
        <v>30</v>
      </c>
      <c r="N2174" s="11" t="b">
        <v>0</v>
      </c>
      <c r="O2174" s="11">
        <v>13</v>
      </c>
      <c r="P2174" s="11" t="b">
        <v>1</v>
      </c>
      <c r="Q2174" s="11" t="s">
        <v>8276</v>
      </c>
      <c r="R2174" s="18">
        <f t="shared" si="168"/>
        <v>1</v>
      </c>
      <c r="S2174" s="19">
        <f t="shared" si="169"/>
        <v>76.92307692307692</v>
      </c>
      <c r="T2174" s="11" t="s">
        <v>8325</v>
      </c>
      <c r="U2174" s="11" t="s">
        <v>8326</v>
      </c>
    </row>
    <row r="2175" spans="1:21" ht="42.75" x14ac:dyDescent="0.45">
      <c r="A2175" s="11">
        <v>2173</v>
      </c>
      <c r="B2175" s="16" t="s">
        <v>2174</v>
      </c>
      <c r="C2175" s="16" t="s">
        <v>6283</v>
      </c>
      <c r="D2175" s="23">
        <v>4200</v>
      </c>
      <c r="E2175" s="23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7">
        <f t="shared" si="165"/>
        <v>41526.957638888889</v>
      </c>
      <c r="K2175" s="11">
        <v>1376066243</v>
      </c>
      <c r="L2175" s="17">
        <f t="shared" si="166"/>
        <v>41495.484293981477</v>
      </c>
      <c r="M2175" s="21">
        <f t="shared" si="167"/>
        <v>31.473344907411956</v>
      </c>
      <c r="N2175" s="11" t="b">
        <v>0</v>
      </c>
      <c r="O2175" s="11">
        <v>90</v>
      </c>
      <c r="P2175" s="11" t="b">
        <v>1</v>
      </c>
      <c r="Q2175" s="11" t="s">
        <v>8276</v>
      </c>
      <c r="R2175" s="18">
        <f t="shared" si="168"/>
        <v>1.2692857142857144</v>
      </c>
      <c r="S2175" s="19">
        <f t="shared" si="169"/>
        <v>59.233333333333334</v>
      </c>
      <c r="T2175" s="11" t="s">
        <v>8325</v>
      </c>
      <c r="U2175" s="11" t="s">
        <v>8326</v>
      </c>
    </row>
    <row r="2176" spans="1:21" ht="42.75" x14ac:dyDescent="0.45">
      <c r="A2176" s="11">
        <v>2174</v>
      </c>
      <c r="B2176" s="16" t="s">
        <v>2175</v>
      </c>
      <c r="C2176" s="16" t="s">
        <v>6284</v>
      </c>
      <c r="D2176" s="23">
        <v>4000</v>
      </c>
      <c r="E2176" s="23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7">
        <f t="shared" si="165"/>
        <v>42495.334571759253</v>
      </c>
      <c r="K2176" s="11">
        <v>1459861307</v>
      </c>
      <c r="L2176" s="17">
        <f t="shared" si="166"/>
        <v>42465.334571759253</v>
      </c>
      <c r="M2176" s="21">
        <f t="shared" si="167"/>
        <v>30</v>
      </c>
      <c r="N2176" s="11" t="b">
        <v>0</v>
      </c>
      <c r="O2176" s="11">
        <v>63</v>
      </c>
      <c r="P2176" s="11" t="b">
        <v>1</v>
      </c>
      <c r="Q2176" s="11" t="s">
        <v>8276</v>
      </c>
      <c r="R2176" s="18">
        <f t="shared" si="168"/>
        <v>1.0297499999999999</v>
      </c>
      <c r="S2176" s="19">
        <f t="shared" si="169"/>
        <v>65.38095238095238</v>
      </c>
      <c r="T2176" s="11" t="s">
        <v>8325</v>
      </c>
      <c r="U2176" s="11" t="s">
        <v>8326</v>
      </c>
    </row>
    <row r="2177" spans="1:21" ht="42.75" x14ac:dyDescent="0.45">
      <c r="A2177" s="11">
        <v>2175</v>
      </c>
      <c r="B2177" s="16" t="s">
        <v>2176</v>
      </c>
      <c r="C2177" s="16" t="s">
        <v>6285</v>
      </c>
      <c r="D2177" s="23">
        <v>700</v>
      </c>
      <c r="E2177" s="23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7">
        <f t="shared" si="165"/>
        <v>42571.800763888888</v>
      </c>
      <c r="K2177" s="11">
        <v>1468455186</v>
      </c>
      <c r="L2177" s="17">
        <f t="shared" si="166"/>
        <v>42564.800763888888</v>
      </c>
      <c r="M2177" s="21">
        <f t="shared" si="167"/>
        <v>7</v>
      </c>
      <c r="N2177" s="11" t="b">
        <v>0</v>
      </c>
      <c r="O2177" s="11">
        <v>26</v>
      </c>
      <c r="P2177" s="11" t="b">
        <v>1</v>
      </c>
      <c r="Q2177" s="11" t="s">
        <v>8276</v>
      </c>
      <c r="R2177" s="18">
        <f t="shared" si="168"/>
        <v>2.5</v>
      </c>
      <c r="S2177" s="19">
        <f t="shared" si="169"/>
        <v>67.307692307692307</v>
      </c>
      <c r="T2177" s="11" t="s">
        <v>8325</v>
      </c>
      <c r="U2177" s="11" t="s">
        <v>8326</v>
      </c>
    </row>
    <row r="2178" spans="1:21" ht="42.75" x14ac:dyDescent="0.45">
      <c r="A2178" s="11">
        <v>2176</v>
      </c>
      <c r="B2178" s="16" t="s">
        <v>2177</v>
      </c>
      <c r="C2178" s="16" t="s">
        <v>6286</v>
      </c>
      <c r="D2178" s="23">
        <v>5000</v>
      </c>
      <c r="E2178" s="23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7">
        <f t="shared" si="165"/>
        <v>42126.424872685187</v>
      </c>
      <c r="K2178" s="11">
        <v>1427987509</v>
      </c>
      <c r="L2178" s="17">
        <f t="shared" si="166"/>
        <v>42096.424872685187</v>
      </c>
      <c r="M2178" s="21">
        <f t="shared" si="167"/>
        <v>30</v>
      </c>
      <c r="N2178" s="11" t="b">
        <v>0</v>
      </c>
      <c r="O2178" s="11">
        <v>71</v>
      </c>
      <c r="P2178" s="11" t="b">
        <v>1</v>
      </c>
      <c r="Q2178" s="11" t="s">
        <v>8276</v>
      </c>
      <c r="R2178" s="18">
        <f t="shared" si="168"/>
        <v>1.2602</v>
      </c>
      <c r="S2178" s="19">
        <f t="shared" si="169"/>
        <v>88.74647887323944</v>
      </c>
      <c r="T2178" s="11" t="s">
        <v>8325</v>
      </c>
      <c r="U2178" s="11" t="s">
        <v>8326</v>
      </c>
    </row>
    <row r="2179" spans="1:21" ht="57" x14ac:dyDescent="0.45">
      <c r="A2179" s="11">
        <v>2177</v>
      </c>
      <c r="B2179" s="16" t="s">
        <v>2178</v>
      </c>
      <c r="C2179" s="16" t="s">
        <v>6287</v>
      </c>
      <c r="D2179" s="23">
        <v>2500</v>
      </c>
      <c r="E2179" s="23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7">
        <f t="shared" ref="J2179:J2242" si="170">(((I2179/86400)+25569+(-5/24)))</f>
        <v>42527.042442129627</v>
      </c>
      <c r="K2179" s="11">
        <v>1463032867</v>
      </c>
      <c r="L2179" s="17">
        <f t="shared" ref="L2179:L2242" si="171">(((K2179/86400)+25569+(-5/24)))</f>
        <v>42502.042442129627</v>
      </c>
      <c r="M2179" s="21">
        <f t="shared" ref="M2179:M2242" si="172">J2179-L2179</f>
        <v>25</v>
      </c>
      <c r="N2179" s="11" t="b">
        <v>0</v>
      </c>
      <c r="O2179" s="11">
        <v>38</v>
      </c>
      <c r="P2179" s="11" t="b">
        <v>1</v>
      </c>
      <c r="Q2179" s="11" t="s">
        <v>8276</v>
      </c>
      <c r="R2179" s="18">
        <f t="shared" ref="R2179:R2242" si="173">E2179/D2179</f>
        <v>1.0012000000000001</v>
      </c>
      <c r="S2179" s="19">
        <f t="shared" ref="S2179:S2242" si="174">E2179/O2179</f>
        <v>65.868421052631575</v>
      </c>
      <c r="T2179" s="11" t="s">
        <v>8325</v>
      </c>
      <c r="U2179" s="11" t="s">
        <v>8326</v>
      </c>
    </row>
    <row r="2180" spans="1:21" ht="42.75" x14ac:dyDescent="0.45">
      <c r="A2180" s="11">
        <v>2178</v>
      </c>
      <c r="B2180" s="16" t="s">
        <v>2179</v>
      </c>
      <c r="C2180" s="16" t="s">
        <v>6288</v>
      </c>
      <c r="D2180" s="23">
        <v>25000</v>
      </c>
      <c r="E2180" s="23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7">
        <f t="shared" si="170"/>
        <v>42753.428206018514</v>
      </c>
      <c r="K2180" s="11">
        <v>1482160597</v>
      </c>
      <c r="L2180" s="17">
        <f t="shared" si="171"/>
        <v>42723.428206018514</v>
      </c>
      <c r="M2180" s="21">
        <f t="shared" si="172"/>
        <v>30</v>
      </c>
      <c r="N2180" s="11" t="b">
        <v>0</v>
      </c>
      <c r="O2180" s="11">
        <v>859</v>
      </c>
      <c r="P2180" s="11" t="b">
        <v>1</v>
      </c>
      <c r="Q2180" s="11" t="s">
        <v>8276</v>
      </c>
      <c r="R2180" s="18">
        <f t="shared" si="173"/>
        <v>1.3864000000000001</v>
      </c>
      <c r="S2180" s="19">
        <f t="shared" si="174"/>
        <v>40.349243306169967</v>
      </c>
      <c r="T2180" s="11" t="s">
        <v>8325</v>
      </c>
      <c r="U2180" s="11" t="s">
        <v>8326</v>
      </c>
    </row>
    <row r="2181" spans="1:21" ht="42.75" x14ac:dyDescent="0.45">
      <c r="A2181" s="11">
        <v>2179</v>
      </c>
      <c r="B2181" s="16" t="s">
        <v>2180</v>
      </c>
      <c r="C2181" s="16" t="s">
        <v>6289</v>
      </c>
      <c r="D2181" s="23">
        <v>1000</v>
      </c>
      <c r="E2181" s="23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7">
        <f t="shared" si="170"/>
        <v>42104.962870370371</v>
      </c>
      <c r="K2181" s="11">
        <v>1426133192</v>
      </c>
      <c r="L2181" s="17">
        <f t="shared" si="171"/>
        <v>42074.962870370371</v>
      </c>
      <c r="M2181" s="21">
        <f t="shared" si="172"/>
        <v>30</v>
      </c>
      <c r="N2181" s="11" t="b">
        <v>0</v>
      </c>
      <c r="O2181" s="11">
        <v>21</v>
      </c>
      <c r="P2181" s="11" t="b">
        <v>1</v>
      </c>
      <c r="Q2181" s="11" t="s">
        <v>8276</v>
      </c>
      <c r="R2181" s="18">
        <f t="shared" si="173"/>
        <v>1.6140000000000001</v>
      </c>
      <c r="S2181" s="19">
        <f t="shared" si="174"/>
        <v>76.857142857142861</v>
      </c>
      <c r="T2181" s="11" t="s">
        <v>8325</v>
      </c>
      <c r="U2181" s="11" t="s">
        <v>8326</v>
      </c>
    </row>
    <row r="2182" spans="1:21" ht="28.5" x14ac:dyDescent="0.45">
      <c r="A2182" s="11">
        <v>2180</v>
      </c>
      <c r="B2182" s="16" t="s">
        <v>2181</v>
      </c>
      <c r="C2182" s="16" t="s">
        <v>6290</v>
      </c>
      <c r="D2182" s="23">
        <v>5000</v>
      </c>
      <c r="E2182" s="23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7">
        <f t="shared" si="170"/>
        <v>42321.503101851849</v>
      </c>
      <c r="K2182" s="11">
        <v>1443801868</v>
      </c>
      <c r="L2182" s="17">
        <f t="shared" si="171"/>
        <v>42279.461435185185</v>
      </c>
      <c r="M2182" s="21">
        <f t="shared" si="172"/>
        <v>42.041666666664241</v>
      </c>
      <c r="N2182" s="11" t="b">
        <v>0</v>
      </c>
      <c r="O2182" s="11">
        <v>78</v>
      </c>
      <c r="P2182" s="11" t="b">
        <v>1</v>
      </c>
      <c r="Q2182" s="11" t="s">
        <v>8276</v>
      </c>
      <c r="R2182" s="18">
        <f t="shared" si="173"/>
        <v>1.071842</v>
      </c>
      <c r="S2182" s="19">
        <f t="shared" si="174"/>
        <v>68.707820512820518</v>
      </c>
      <c r="T2182" s="11" t="s">
        <v>8325</v>
      </c>
      <c r="U2182" s="11" t="s">
        <v>8326</v>
      </c>
    </row>
    <row r="2183" spans="1:21" ht="42.75" x14ac:dyDescent="0.45">
      <c r="A2183" s="11">
        <v>2181</v>
      </c>
      <c r="B2183" s="16" t="s">
        <v>2182</v>
      </c>
      <c r="C2183" s="16" t="s">
        <v>6291</v>
      </c>
      <c r="D2183" s="23">
        <v>2000</v>
      </c>
      <c r="E2183" s="23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7">
        <f t="shared" si="170"/>
        <v>42786.796909722216</v>
      </c>
      <c r="K2183" s="11">
        <v>1486426053</v>
      </c>
      <c r="L2183" s="17">
        <f t="shared" si="171"/>
        <v>42772.796909722216</v>
      </c>
      <c r="M2183" s="21">
        <f t="shared" si="172"/>
        <v>14</v>
      </c>
      <c r="N2183" s="11" t="b">
        <v>0</v>
      </c>
      <c r="O2183" s="11">
        <v>53</v>
      </c>
      <c r="P2183" s="11" t="b">
        <v>1</v>
      </c>
      <c r="Q2183" s="11" t="s">
        <v>8297</v>
      </c>
      <c r="R2183" s="18">
        <f t="shared" si="173"/>
        <v>1.5309999999999999</v>
      </c>
      <c r="S2183" s="19">
        <f t="shared" si="174"/>
        <v>57.773584905660378</v>
      </c>
      <c r="T2183" s="11" t="s">
        <v>8333</v>
      </c>
      <c r="U2183" s="11" t="s">
        <v>8351</v>
      </c>
    </row>
    <row r="2184" spans="1:21" ht="42.75" x14ac:dyDescent="0.45">
      <c r="A2184" s="11">
        <v>2182</v>
      </c>
      <c r="B2184" s="16" t="s">
        <v>2183</v>
      </c>
      <c r="C2184" s="16" t="s">
        <v>6292</v>
      </c>
      <c r="D2184" s="23">
        <v>3000</v>
      </c>
      <c r="E2184" s="23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7">
        <f t="shared" si="170"/>
        <v>41914.692418981482</v>
      </c>
      <c r="K2184" s="11">
        <v>1409261825</v>
      </c>
      <c r="L2184" s="17">
        <f t="shared" si="171"/>
        <v>41879.692418981482</v>
      </c>
      <c r="M2184" s="21">
        <f t="shared" si="172"/>
        <v>35</v>
      </c>
      <c r="N2184" s="11" t="b">
        <v>0</v>
      </c>
      <c r="O2184" s="11">
        <v>356</v>
      </c>
      <c r="P2184" s="11" t="b">
        <v>1</v>
      </c>
      <c r="Q2184" s="11" t="s">
        <v>8297</v>
      </c>
      <c r="R2184" s="18">
        <f t="shared" si="173"/>
        <v>5.2416666666666663</v>
      </c>
      <c r="S2184" s="19">
        <f t="shared" si="174"/>
        <v>44.171348314606739</v>
      </c>
      <c r="T2184" s="11" t="s">
        <v>8333</v>
      </c>
      <c r="U2184" s="11" t="s">
        <v>8351</v>
      </c>
    </row>
    <row r="2185" spans="1:21" ht="42.75" x14ac:dyDescent="0.45">
      <c r="A2185" s="11">
        <v>2183</v>
      </c>
      <c r="B2185" s="16" t="s">
        <v>2184</v>
      </c>
      <c r="C2185" s="16" t="s">
        <v>6293</v>
      </c>
      <c r="D2185" s="23">
        <v>1800</v>
      </c>
      <c r="E2185" s="23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7">
        <f t="shared" si="170"/>
        <v>42774.999999999993</v>
      </c>
      <c r="K2185" s="11">
        <v>1484037977</v>
      </c>
      <c r="L2185" s="17">
        <f t="shared" si="171"/>
        <v>42745.157141203701</v>
      </c>
      <c r="M2185" s="21">
        <f t="shared" si="172"/>
        <v>29.842858796291694</v>
      </c>
      <c r="N2185" s="11" t="b">
        <v>0</v>
      </c>
      <c r="O2185" s="11">
        <v>279</v>
      </c>
      <c r="P2185" s="11" t="b">
        <v>1</v>
      </c>
      <c r="Q2185" s="11" t="s">
        <v>8297</v>
      </c>
      <c r="R2185" s="18">
        <f t="shared" si="173"/>
        <v>4.8927777777777779</v>
      </c>
      <c r="S2185" s="19">
        <f t="shared" si="174"/>
        <v>31.566308243727597</v>
      </c>
      <c r="T2185" s="11" t="s">
        <v>8333</v>
      </c>
      <c r="U2185" s="11" t="s">
        <v>8351</v>
      </c>
    </row>
    <row r="2186" spans="1:21" ht="42.75" x14ac:dyDescent="0.45">
      <c r="A2186" s="11">
        <v>2184</v>
      </c>
      <c r="B2186" s="16" t="s">
        <v>2185</v>
      </c>
      <c r="C2186" s="16" t="s">
        <v>6294</v>
      </c>
      <c r="D2186" s="23">
        <v>10000</v>
      </c>
      <c r="E2186" s="23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7">
        <f t="shared" si="170"/>
        <v>42394.458333333336</v>
      </c>
      <c r="K2186" s="11">
        <v>1452530041</v>
      </c>
      <c r="L2186" s="17">
        <f t="shared" si="171"/>
        <v>42380.481956018521</v>
      </c>
      <c r="M2186" s="21">
        <f t="shared" si="172"/>
        <v>13.976377314815181</v>
      </c>
      <c r="N2186" s="11" t="b">
        <v>1</v>
      </c>
      <c r="O2186" s="11">
        <v>266</v>
      </c>
      <c r="P2186" s="11" t="b">
        <v>1</v>
      </c>
      <c r="Q2186" s="11" t="s">
        <v>8297</v>
      </c>
      <c r="R2186" s="18">
        <f t="shared" si="173"/>
        <v>2.8473999999999999</v>
      </c>
      <c r="S2186" s="19">
        <f t="shared" si="174"/>
        <v>107.04511278195488</v>
      </c>
      <c r="T2186" s="11" t="s">
        <v>8333</v>
      </c>
      <c r="U2186" s="11" t="s">
        <v>8351</v>
      </c>
    </row>
    <row r="2187" spans="1:21" ht="42.75" x14ac:dyDescent="0.45">
      <c r="A2187" s="11">
        <v>2185</v>
      </c>
      <c r="B2187" s="16" t="s">
        <v>2186</v>
      </c>
      <c r="C2187" s="16" t="s">
        <v>6295</v>
      </c>
      <c r="D2187" s="23">
        <v>5000</v>
      </c>
      <c r="E2187" s="23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7">
        <f t="shared" si="170"/>
        <v>41359.141655092586</v>
      </c>
      <c r="K2187" s="11">
        <v>1360830239</v>
      </c>
      <c r="L2187" s="17">
        <f t="shared" si="171"/>
        <v>41319.141655092586</v>
      </c>
      <c r="M2187" s="21">
        <f t="shared" si="172"/>
        <v>40</v>
      </c>
      <c r="N2187" s="11" t="b">
        <v>0</v>
      </c>
      <c r="O2187" s="11">
        <v>623</v>
      </c>
      <c r="P2187" s="11" t="b">
        <v>1</v>
      </c>
      <c r="Q2187" s="11" t="s">
        <v>8297</v>
      </c>
      <c r="R2187" s="18">
        <f t="shared" si="173"/>
        <v>18.569700000000001</v>
      </c>
      <c r="S2187" s="19">
        <f t="shared" si="174"/>
        <v>149.03451043338683</v>
      </c>
      <c r="T2187" s="11" t="s">
        <v>8333</v>
      </c>
      <c r="U2187" s="11" t="s">
        <v>8351</v>
      </c>
    </row>
    <row r="2188" spans="1:21" ht="42.75" x14ac:dyDescent="0.45">
      <c r="A2188" s="11">
        <v>2186</v>
      </c>
      <c r="B2188" s="16" t="s">
        <v>2187</v>
      </c>
      <c r="C2188" s="16" t="s">
        <v>6296</v>
      </c>
      <c r="D2188" s="23">
        <v>20000</v>
      </c>
      <c r="E2188" s="23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7">
        <f t="shared" si="170"/>
        <v>42619.874999999993</v>
      </c>
      <c r="K2188" s="11">
        <v>1470062743</v>
      </c>
      <c r="L2188" s="17">
        <f t="shared" si="171"/>
        <v>42583.406747685185</v>
      </c>
      <c r="M2188" s="21">
        <f t="shared" si="172"/>
        <v>36.468252314807614</v>
      </c>
      <c r="N2188" s="11" t="b">
        <v>0</v>
      </c>
      <c r="O2188" s="11">
        <v>392</v>
      </c>
      <c r="P2188" s="11" t="b">
        <v>1</v>
      </c>
      <c r="Q2188" s="11" t="s">
        <v>8297</v>
      </c>
      <c r="R2188" s="18">
        <f t="shared" si="173"/>
        <v>1.0967499999999999</v>
      </c>
      <c r="S2188" s="19">
        <f t="shared" si="174"/>
        <v>55.956632653061227</v>
      </c>
      <c r="T2188" s="11" t="s">
        <v>8333</v>
      </c>
      <c r="U2188" s="11" t="s">
        <v>8351</v>
      </c>
    </row>
    <row r="2189" spans="1:21" ht="42.75" x14ac:dyDescent="0.45">
      <c r="A2189" s="11">
        <v>2187</v>
      </c>
      <c r="B2189" s="16" t="s">
        <v>2188</v>
      </c>
      <c r="C2189" s="16" t="s">
        <v>6297</v>
      </c>
      <c r="D2189" s="23">
        <v>20000</v>
      </c>
      <c r="E2189" s="23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7">
        <f t="shared" si="170"/>
        <v>42096.957638888889</v>
      </c>
      <c r="K2189" s="11">
        <v>1425531666</v>
      </c>
      <c r="L2189" s="17">
        <f t="shared" si="171"/>
        <v>42068.000763888886</v>
      </c>
      <c r="M2189" s="21">
        <f t="shared" si="172"/>
        <v>28.956875000003492</v>
      </c>
      <c r="N2189" s="11" t="b">
        <v>1</v>
      </c>
      <c r="O2189" s="11">
        <v>3562</v>
      </c>
      <c r="P2189" s="11" t="b">
        <v>1</v>
      </c>
      <c r="Q2189" s="11" t="s">
        <v>8297</v>
      </c>
      <c r="R2189" s="18">
        <f t="shared" si="173"/>
        <v>10.146425000000001</v>
      </c>
      <c r="S2189" s="19">
        <f t="shared" si="174"/>
        <v>56.970381807973048</v>
      </c>
      <c r="T2189" s="11" t="s">
        <v>8333</v>
      </c>
      <c r="U2189" s="11" t="s">
        <v>8351</v>
      </c>
    </row>
    <row r="2190" spans="1:21" ht="42.75" x14ac:dyDescent="0.45">
      <c r="A2190" s="11">
        <v>2188</v>
      </c>
      <c r="B2190" s="16" t="s">
        <v>2189</v>
      </c>
      <c r="C2190" s="16" t="s">
        <v>6298</v>
      </c>
      <c r="D2190" s="23">
        <v>5494</v>
      </c>
      <c r="E2190" s="23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7">
        <f t="shared" si="170"/>
        <v>42668.499999999993</v>
      </c>
      <c r="K2190" s="11">
        <v>1474380241</v>
      </c>
      <c r="L2190" s="17">
        <f t="shared" si="171"/>
        <v>42633.377789351849</v>
      </c>
      <c r="M2190" s="21">
        <f t="shared" si="172"/>
        <v>35.122210648143664</v>
      </c>
      <c r="N2190" s="11" t="b">
        <v>0</v>
      </c>
      <c r="O2190" s="11">
        <v>514</v>
      </c>
      <c r="P2190" s="11" t="b">
        <v>1</v>
      </c>
      <c r="Q2190" s="11" t="s">
        <v>8297</v>
      </c>
      <c r="R2190" s="18">
        <f t="shared" si="173"/>
        <v>4.1217692027666546</v>
      </c>
      <c r="S2190" s="19">
        <f t="shared" si="174"/>
        <v>44.056420233463037</v>
      </c>
      <c r="T2190" s="11" t="s">
        <v>8333</v>
      </c>
      <c r="U2190" s="11" t="s">
        <v>8351</v>
      </c>
    </row>
    <row r="2191" spans="1:21" ht="42.75" x14ac:dyDescent="0.45">
      <c r="A2191" s="11">
        <v>2189</v>
      </c>
      <c r="B2191" s="16" t="s">
        <v>2190</v>
      </c>
      <c r="C2191" s="16" t="s">
        <v>6299</v>
      </c>
      <c r="D2191" s="23">
        <v>1200</v>
      </c>
      <c r="E2191" s="23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7">
        <f t="shared" si="170"/>
        <v>42481.708333333336</v>
      </c>
      <c r="K2191" s="11">
        <v>1460055300</v>
      </c>
      <c r="L2191" s="17">
        <f t="shared" si="171"/>
        <v>42467.579861111109</v>
      </c>
      <c r="M2191" s="21">
        <f t="shared" si="172"/>
        <v>14.128472222226264</v>
      </c>
      <c r="N2191" s="11" t="b">
        <v>0</v>
      </c>
      <c r="O2191" s="11">
        <v>88</v>
      </c>
      <c r="P2191" s="11" t="b">
        <v>1</v>
      </c>
      <c r="Q2191" s="11" t="s">
        <v>8297</v>
      </c>
      <c r="R2191" s="18">
        <f t="shared" si="173"/>
        <v>5.0324999999999998</v>
      </c>
      <c r="S2191" s="19">
        <f t="shared" si="174"/>
        <v>68.625</v>
      </c>
      <c r="T2191" s="11" t="s">
        <v>8333</v>
      </c>
      <c r="U2191" s="11" t="s">
        <v>8351</v>
      </c>
    </row>
    <row r="2192" spans="1:21" ht="42.75" x14ac:dyDescent="0.45">
      <c r="A2192" s="11">
        <v>2190</v>
      </c>
      <c r="B2192" s="16" t="s">
        <v>2191</v>
      </c>
      <c r="C2192" s="16" t="s">
        <v>6300</v>
      </c>
      <c r="D2192" s="23">
        <v>19000</v>
      </c>
      <c r="E2192" s="23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7">
        <f t="shared" si="170"/>
        <v>42452.082638888889</v>
      </c>
      <c r="K2192" s="11">
        <v>1455721204</v>
      </c>
      <c r="L2192" s="17">
        <f t="shared" si="171"/>
        <v>42417.416712962957</v>
      </c>
      <c r="M2192" s="21">
        <f t="shared" si="172"/>
        <v>34.665925925932243</v>
      </c>
      <c r="N2192" s="11" t="b">
        <v>0</v>
      </c>
      <c r="O2192" s="11">
        <v>537</v>
      </c>
      <c r="P2192" s="11" t="b">
        <v>1</v>
      </c>
      <c r="Q2192" s="11" t="s">
        <v>8297</v>
      </c>
      <c r="R2192" s="18">
        <f t="shared" si="173"/>
        <v>1.8461052631578947</v>
      </c>
      <c r="S2192" s="19">
        <f t="shared" si="174"/>
        <v>65.318435754189949</v>
      </c>
      <c r="T2192" s="11" t="s">
        <v>8333</v>
      </c>
      <c r="U2192" s="11" t="s">
        <v>8351</v>
      </c>
    </row>
    <row r="2193" spans="1:21" ht="42.75" x14ac:dyDescent="0.45">
      <c r="A2193" s="11">
        <v>2191</v>
      </c>
      <c r="B2193" s="16" t="s">
        <v>2192</v>
      </c>
      <c r="C2193" s="16" t="s">
        <v>6301</v>
      </c>
      <c r="D2193" s="23">
        <v>750</v>
      </c>
      <c r="E2193" s="23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7">
        <f t="shared" si="170"/>
        <v>42780.6253125</v>
      </c>
      <c r="K2193" s="11">
        <v>1486065627</v>
      </c>
      <c r="L2193" s="17">
        <f t="shared" si="171"/>
        <v>42768.6253125</v>
      </c>
      <c r="M2193" s="21">
        <f t="shared" si="172"/>
        <v>12</v>
      </c>
      <c r="N2193" s="11" t="b">
        <v>0</v>
      </c>
      <c r="O2193" s="11">
        <v>25</v>
      </c>
      <c r="P2193" s="11" t="b">
        <v>1</v>
      </c>
      <c r="Q2193" s="11" t="s">
        <v>8297</v>
      </c>
      <c r="R2193" s="18">
        <f t="shared" si="173"/>
        <v>1.1973333333333334</v>
      </c>
      <c r="S2193" s="19">
        <f t="shared" si="174"/>
        <v>35.92</v>
      </c>
      <c r="T2193" s="11" t="s">
        <v>8333</v>
      </c>
      <c r="U2193" s="11" t="s">
        <v>8351</v>
      </c>
    </row>
    <row r="2194" spans="1:21" ht="42.75" x14ac:dyDescent="0.45">
      <c r="A2194" s="11">
        <v>2192</v>
      </c>
      <c r="B2194" s="16" t="s">
        <v>2193</v>
      </c>
      <c r="C2194" s="16" t="s">
        <v>6302</v>
      </c>
      <c r="D2194" s="23">
        <v>12000</v>
      </c>
      <c r="E2194" s="23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7">
        <f t="shared" si="170"/>
        <v>42719.749999999993</v>
      </c>
      <c r="K2194" s="11">
        <v>1479414344</v>
      </c>
      <c r="L2194" s="17">
        <f t="shared" si="171"/>
        <v>42691.642870370364</v>
      </c>
      <c r="M2194" s="21">
        <f t="shared" si="172"/>
        <v>28.107129629628616</v>
      </c>
      <c r="N2194" s="11" t="b">
        <v>0</v>
      </c>
      <c r="O2194" s="11">
        <v>3238</v>
      </c>
      <c r="P2194" s="11" t="b">
        <v>1</v>
      </c>
      <c r="Q2194" s="11" t="s">
        <v>8297</v>
      </c>
      <c r="R2194" s="18">
        <f t="shared" si="173"/>
        <v>10.812401666666668</v>
      </c>
      <c r="S2194" s="19">
        <f t="shared" si="174"/>
        <v>40.070667078443485</v>
      </c>
      <c r="T2194" s="11" t="s">
        <v>8333</v>
      </c>
      <c r="U2194" s="11" t="s">
        <v>8351</v>
      </c>
    </row>
    <row r="2195" spans="1:21" ht="42.75" x14ac:dyDescent="0.45">
      <c r="A2195" s="11">
        <v>2193</v>
      </c>
      <c r="B2195" s="16" t="s">
        <v>2194</v>
      </c>
      <c r="C2195" s="16" t="s">
        <v>6303</v>
      </c>
      <c r="D2195" s="23">
        <v>15000</v>
      </c>
      <c r="E2195" s="23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7">
        <f t="shared" si="170"/>
        <v>42694.999305555553</v>
      </c>
      <c r="K2195" s="11">
        <v>1477043072</v>
      </c>
      <c r="L2195" s="17">
        <f t="shared" si="171"/>
        <v>42664.197592592587</v>
      </c>
      <c r="M2195" s="21">
        <f t="shared" si="172"/>
        <v>30.801712962966121</v>
      </c>
      <c r="N2195" s="11" t="b">
        <v>0</v>
      </c>
      <c r="O2195" s="11">
        <v>897</v>
      </c>
      <c r="P2195" s="11" t="b">
        <v>1</v>
      </c>
      <c r="Q2195" s="11" t="s">
        <v>8297</v>
      </c>
      <c r="R2195" s="18">
        <f t="shared" si="173"/>
        <v>4.5237333333333334</v>
      </c>
      <c r="S2195" s="19">
        <f t="shared" si="174"/>
        <v>75.647714604236342</v>
      </c>
      <c r="T2195" s="11" t="s">
        <v>8333</v>
      </c>
      <c r="U2195" s="11" t="s">
        <v>8351</v>
      </c>
    </row>
    <row r="2196" spans="1:21" ht="42.75" x14ac:dyDescent="0.45">
      <c r="A2196" s="11">
        <v>2194</v>
      </c>
      <c r="B2196" s="16" t="s">
        <v>2195</v>
      </c>
      <c r="C2196" s="16" t="s">
        <v>6304</v>
      </c>
      <c r="D2196" s="23">
        <v>10000</v>
      </c>
      <c r="E2196" s="23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7">
        <f t="shared" si="170"/>
        <v>42455.507986111108</v>
      </c>
      <c r="K2196" s="11">
        <v>1456423890</v>
      </c>
      <c r="L2196" s="17">
        <f t="shared" si="171"/>
        <v>42425.54965277778</v>
      </c>
      <c r="M2196" s="21">
        <f t="shared" si="172"/>
        <v>29.958333333328483</v>
      </c>
      <c r="N2196" s="11" t="b">
        <v>0</v>
      </c>
      <c r="O2196" s="11">
        <v>878</v>
      </c>
      <c r="P2196" s="11" t="b">
        <v>1</v>
      </c>
      <c r="Q2196" s="11" t="s">
        <v>8297</v>
      </c>
      <c r="R2196" s="18">
        <f t="shared" si="173"/>
        <v>5.3737000000000004</v>
      </c>
      <c r="S2196" s="19">
        <f t="shared" si="174"/>
        <v>61.203872437357631</v>
      </c>
      <c r="T2196" s="11" t="s">
        <v>8333</v>
      </c>
      <c r="U2196" s="11" t="s">
        <v>8351</v>
      </c>
    </row>
    <row r="2197" spans="1:21" ht="28.5" x14ac:dyDescent="0.45">
      <c r="A2197" s="11">
        <v>2195</v>
      </c>
      <c r="B2197" s="16" t="s">
        <v>2196</v>
      </c>
      <c r="C2197" s="16" t="s">
        <v>6305</v>
      </c>
      <c r="D2197" s="23">
        <v>4600</v>
      </c>
      <c r="E2197" s="23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7">
        <f t="shared" si="170"/>
        <v>42227.563657407409</v>
      </c>
      <c r="K2197" s="11">
        <v>1436725900</v>
      </c>
      <c r="L2197" s="17">
        <f t="shared" si="171"/>
        <v>42197.563657407409</v>
      </c>
      <c r="M2197" s="21">
        <f t="shared" si="172"/>
        <v>30</v>
      </c>
      <c r="N2197" s="11" t="b">
        <v>0</v>
      </c>
      <c r="O2197" s="11">
        <v>115</v>
      </c>
      <c r="P2197" s="11" t="b">
        <v>1</v>
      </c>
      <c r="Q2197" s="11" t="s">
        <v>8297</v>
      </c>
      <c r="R2197" s="18">
        <f t="shared" si="173"/>
        <v>1.2032608695652174</v>
      </c>
      <c r="S2197" s="19">
        <f t="shared" si="174"/>
        <v>48.130434782608695</v>
      </c>
      <c r="T2197" s="11" t="s">
        <v>8333</v>
      </c>
      <c r="U2197" s="11" t="s">
        <v>8351</v>
      </c>
    </row>
    <row r="2198" spans="1:21" ht="28.5" x14ac:dyDescent="0.45">
      <c r="A2198" s="11">
        <v>2196</v>
      </c>
      <c r="B2198" s="16" t="s">
        <v>2197</v>
      </c>
      <c r="C2198" s="16" t="s">
        <v>6306</v>
      </c>
      <c r="D2198" s="23">
        <v>14000</v>
      </c>
      <c r="E2198" s="23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7">
        <f t="shared" si="170"/>
        <v>42706.083333333336</v>
      </c>
      <c r="K2198" s="11">
        <v>1478000502</v>
      </c>
      <c r="L2198" s="17">
        <f t="shared" si="171"/>
        <v>42675.278958333329</v>
      </c>
      <c r="M2198" s="21">
        <f t="shared" si="172"/>
        <v>30.804375000006985</v>
      </c>
      <c r="N2198" s="11" t="b">
        <v>0</v>
      </c>
      <c r="O2198" s="11">
        <v>234</v>
      </c>
      <c r="P2198" s="11" t="b">
        <v>1</v>
      </c>
      <c r="Q2198" s="11" t="s">
        <v>8297</v>
      </c>
      <c r="R2198" s="18">
        <f t="shared" si="173"/>
        <v>1.1383571428571428</v>
      </c>
      <c r="S2198" s="19">
        <f t="shared" si="174"/>
        <v>68.106837606837601</v>
      </c>
      <c r="T2198" s="11" t="s">
        <v>8333</v>
      </c>
      <c r="U2198" s="11" t="s">
        <v>8351</v>
      </c>
    </row>
    <row r="2199" spans="1:21" ht="42.75" x14ac:dyDescent="0.45">
      <c r="A2199" s="11">
        <v>2197</v>
      </c>
      <c r="B2199" s="16" t="s">
        <v>2198</v>
      </c>
      <c r="C2199" s="16" t="s">
        <v>6307</v>
      </c>
      <c r="D2199" s="23">
        <v>30000</v>
      </c>
      <c r="E2199" s="23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7">
        <f t="shared" si="170"/>
        <v>42063.37568287037</v>
      </c>
      <c r="K2199" s="11">
        <v>1422540059</v>
      </c>
      <c r="L2199" s="17">
        <f t="shared" si="171"/>
        <v>42033.37568287037</v>
      </c>
      <c r="M2199" s="21">
        <f t="shared" si="172"/>
        <v>30</v>
      </c>
      <c r="N2199" s="11" t="b">
        <v>0</v>
      </c>
      <c r="O2199" s="11">
        <v>4330</v>
      </c>
      <c r="P2199" s="11" t="b">
        <v>1</v>
      </c>
      <c r="Q2199" s="11" t="s">
        <v>8297</v>
      </c>
      <c r="R2199" s="18">
        <f t="shared" si="173"/>
        <v>9.5103109999999997</v>
      </c>
      <c r="S2199" s="19">
        <f t="shared" si="174"/>
        <v>65.891300230946882</v>
      </c>
      <c r="T2199" s="11" t="s">
        <v>8333</v>
      </c>
      <c r="U2199" s="11" t="s">
        <v>8351</v>
      </c>
    </row>
    <row r="2200" spans="1:21" ht="42.75" x14ac:dyDescent="0.45">
      <c r="A2200" s="11">
        <v>2198</v>
      </c>
      <c r="B2200" s="16" t="s">
        <v>2199</v>
      </c>
      <c r="C2200" s="16" t="s">
        <v>6308</v>
      </c>
      <c r="D2200" s="23">
        <v>40000</v>
      </c>
      <c r="E2200" s="23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7">
        <f t="shared" si="170"/>
        <v>42322.347222222219</v>
      </c>
      <c r="K2200" s="11">
        <v>1444911600</v>
      </c>
      <c r="L2200" s="17">
        <f t="shared" si="171"/>
        <v>42292.305555555555</v>
      </c>
      <c r="M2200" s="21">
        <f t="shared" si="172"/>
        <v>30.041666666664241</v>
      </c>
      <c r="N2200" s="11" t="b">
        <v>0</v>
      </c>
      <c r="O2200" s="11">
        <v>651</v>
      </c>
      <c r="P2200" s="11" t="b">
        <v>1</v>
      </c>
      <c r="Q2200" s="11" t="s">
        <v>8297</v>
      </c>
      <c r="R2200" s="18">
        <f t="shared" si="173"/>
        <v>1.3289249999999999</v>
      </c>
      <c r="S2200" s="19">
        <f t="shared" si="174"/>
        <v>81.654377880184327</v>
      </c>
      <c r="T2200" s="11" t="s">
        <v>8333</v>
      </c>
      <c r="U2200" s="11" t="s">
        <v>8351</v>
      </c>
    </row>
    <row r="2201" spans="1:21" ht="28.5" x14ac:dyDescent="0.45">
      <c r="A2201" s="11">
        <v>2199</v>
      </c>
      <c r="B2201" s="16" t="s">
        <v>2200</v>
      </c>
      <c r="C2201" s="16" t="s">
        <v>6309</v>
      </c>
      <c r="D2201" s="23">
        <v>9000</v>
      </c>
      <c r="E2201" s="23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7">
        <f t="shared" si="170"/>
        <v>42292.208310185182</v>
      </c>
      <c r="K2201" s="11">
        <v>1442311198</v>
      </c>
      <c r="L2201" s="17">
        <f t="shared" si="171"/>
        <v>42262.208310185182</v>
      </c>
      <c r="M2201" s="21">
        <f t="shared" si="172"/>
        <v>30</v>
      </c>
      <c r="N2201" s="11" t="b">
        <v>1</v>
      </c>
      <c r="O2201" s="11">
        <v>251</v>
      </c>
      <c r="P2201" s="11" t="b">
        <v>1</v>
      </c>
      <c r="Q2201" s="11" t="s">
        <v>8297</v>
      </c>
      <c r="R2201" s="18">
        <f t="shared" si="173"/>
        <v>1.4697777777777778</v>
      </c>
      <c r="S2201" s="19">
        <f t="shared" si="174"/>
        <v>52.701195219123505</v>
      </c>
      <c r="T2201" s="11" t="s">
        <v>8333</v>
      </c>
      <c r="U2201" s="11" t="s">
        <v>8351</v>
      </c>
    </row>
    <row r="2202" spans="1:21" ht="42.75" x14ac:dyDescent="0.45">
      <c r="A2202" s="11">
        <v>2200</v>
      </c>
      <c r="B2202" s="16" t="s">
        <v>2201</v>
      </c>
      <c r="C2202" s="16" t="s">
        <v>6310</v>
      </c>
      <c r="D2202" s="23">
        <v>2000</v>
      </c>
      <c r="E2202" s="23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7">
        <f t="shared" si="170"/>
        <v>42190.916666666664</v>
      </c>
      <c r="K2202" s="11">
        <v>1433775668</v>
      </c>
      <c r="L2202" s="17">
        <f t="shared" si="171"/>
        <v>42163.417453703696</v>
      </c>
      <c r="M2202" s="21">
        <f t="shared" si="172"/>
        <v>27.499212962968159</v>
      </c>
      <c r="N2202" s="11" t="b">
        <v>0</v>
      </c>
      <c r="O2202" s="11">
        <v>263</v>
      </c>
      <c r="P2202" s="11" t="b">
        <v>1</v>
      </c>
      <c r="Q2202" s="11" t="s">
        <v>8297</v>
      </c>
      <c r="R2202" s="18">
        <f t="shared" si="173"/>
        <v>5.4215</v>
      </c>
      <c r="S2202" s="19">
        <f t="shared" si="174"/>
        <v>41.228136882129277</v>
      </c>
      <c r="T2202" s="11" t="s">
        <v>8333</v>
      </c>
      <c r="U2202" s="11" t="s">
        <v>8351</v>
      </c>
    </row>
    <row r="2203" spans="1:21" ht="42.75" x14ac:dyDescent="0.45">
      <c r="A2203" s="11">
        <v>2201</v>
      </c>
      <c r="B2203" s="16" t="s">
        <v>2202</v>
      </c>
      <c r="C2203" s="16" t="s">
        <v>6311</v>
      </c>
      <c r="D2203" s="23">
        <v>110</v>
      </c>
      <c r="E2203" s="23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7">
        <f t="shared" si="170"/>
        <v>41290.638483796291</v>
      </c>
      <c r="K2203" s="11">
        <v>1357157965</v>
      </c>
      <c r="L2203" s="17">
        <f t="shared" si="171"/>
        <v>41276.638483796291</v>
      </c>
      <c r="M2203" s="21">
        <f t="shared" si="172"/>
        <v>14</v>
      </c>
      <c r="N2203" s="11" t="b">
        <v>0</v>
      </c>
      <c r="O2203" s="11">
        <v>28</v>
      </c>
      <c r="P2203" s="11" t="b">
        <v>1</v>
      </c>
      <c r="Q2203" s="11" t="s">
        <v>8280</v>
      </c>
      <c r="R2203" s="18">
        <f t="shared" si="173"/>
        <v>3.8271818181818182</v>
      </c>
      <c r="S2203" s="19">
        <f t="shared" si="174"/>
        <v>15.035357142857142</v>
      </c>
      <c r="T2203" s="11" t="s">
        <v>8325</v>
      </c>
      <c r="U2203" s="11" t="s">
        <v>8330</v>
      </c>
    </row>
    <row r="2204" spans="1:21" ht="28.5" x14ac:dyDescent="0.45">
      <c r="A2204" s="11">
        <v>2202</v>
      </c>
      <c r="B2204" s="16" t="s">
        <v>2203</v>
      </c>
      <c r="C2204" s="16" t="s">
        <v>6312</v>
      </c>
      <c r="D2204" s="23">
        <v>4000</v>
      </c>
      <c r="E2204" s="23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7">
        <f t="shared" si="170"/>
        <v>41214.640833333331</v>
      </c>
      <c r="K2204" s="11">
        <v>1349209368</v>
      </c>
      <c r="L2204" s="17">
        <f t="shared" si="171"/>
        <v>41184.640833333331</v>
      </c>
      <c r="M2204" s="21">
        <f t="shared" si="172"/>
        <v>30</v>
      </c>
      <c r="N2204" s="11" t="b">
        <v>0</v>
      </c>
      <c r="O2204" s="11">
        <v>721</v>
      </c>
      <c r="P2204" s="11" t="b">
        <v>1</v>
      </c>
      <c r="Q2204" s="11" t="s">
        <v>8280</v>
      </c>
      <c r="R2204" s="18">
        <f t="shared" si="173"/>
        <v>7.0418124999999998</v>
      </c>
      <c r="S2204" s="19">
        <f t="shared" si="174"/>
        <v>39.066920943134534</v>
      </c>
      <c r="T2204" s="11" t="s">
        <v>8325</v>
      </c>
      <c r="U2204" s="11" t="s">
        <v>8330</v>
      </c>
    </row>
    <row r="2205" spans="1:21" ht="42.75" x14ac:dyDescent="0.45">
      <c r="A2205" s="11">
        <v>2203</v>
      </c>
      <c r="B2205" s="16" t="s">
        <v>2204</v>
      </c>
      <c r="C2205" s="16" t="s">
        <v>6313</v>
      </c>
      <c r="D2205" s="23">
        <v>2000</v>
      </c>
      <c r="E2205" s="23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7">
        <f t="shared" si="170"/>
        <v>42271.651412037034</v>
      </c>
      <c r="K2205" s="11">
        <v>1440535082</v>
      </c>
      <c r="L2205" s="17">
        <f t="shared" si="171"/>
        <v>42241.651412037034</v>
      </c>
      <c r="M2205" s="21">
        <f t="shared" si="172"/>
        <v>30</v>
      </c>
      <c r="N2205" s="11" t="b">
        <v>0</v>
      </c>
      <c r="O2205" s="11">
        <v>50</v>
      </c>
      <c r="P2205" s="11" t="b">
        <v>1</v>
      </c>
      <c r="Q2205" s="11" t="s">
        <v>8280</v>
      </c>
      <c r="R2205" s="18">
        <f t="shared" si="173"/>
        <v>1.0954999999999999</v>
      </c>
      <c r="S2205" s="19">
        <f t="shared" si="174"/>
        <v>43.82</v>
      </c>
      <c r="T2205" s="11" t="s">
        <v>8325</v>
      </c>
      <c r="U2205" s="11" t="s">
        <v>8330</v>
      </c>
    </row>
    <row r="2206" spans="1:21" ht="42.75" x14ac:dyDescent="0.45">
      <c r="A2206" s="11">
        <v>2204</v>
      </c>
      <c r="B2206" s="16" t="s">
        <v>2205</v>
      </c>
      <c r="C2206" s="16" t="s">
        <v>6314</v>
      </c>
      <c r="D2206" s="23">
        <v>1500</v>
      </c>
      <c r="E2206" s="23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7">
        <f t="shared" si="170"/>
        <v>41342.103229166663</v>
      </c>
      <c r="K2206" s="11">
        <v>1360222119</v>
      </c>
      <c r="L2206" s="17">
        <f t="shared" si="171"/>
        <v>41312.103229166663</v>
      </c>
      <c r="M2206" s="21">
        <f t="shared" si="172"/>
        <v>30</v>
      </c>
      <c r="N2206" s="11" t="b">
        <v>0</v>
      </c>
      <c r="O2206" s="11">
        <v>73</v>
      </c>
      <c r="P2206" s="11" t="b">
        <v>1</v>
      </c>
      <c r="Q2206" s="11" t="s">
        <v>8280</v>
      </c>
      <c r="R2206" s="18">
        <f t="shared" si="173"/>
        <v>1.3286666666666667</v>
      </c>
      <c r="S2206" s="19">
        <f t="shared" si="174"/>
        <v>27.301369863013697</v>
      </c>
      <c r="T2206" s="11" t="s">
        <v>8325</v>
      </c>
      <c r="U2206" s="11" t="s">
        <v>8330</v>
      </c>
    </row>
    <row r="2207" spans="1:21" ht="42.75" x14ac:dyDescent="0.45">
      <c r="A2207" s="11">
        <v>2205</v>
      </c>
      <c r="B2207" s="16" t="s">
        <v>2206</v>
      </c>
      <c r="C2207" s="16" t="s">
        <v>6315</v>
      </c>
      <c r="D2207" s="23">
        <v>750</v>
      </c>
      <c r="E2207" s="23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7">
        <f t="shared" si="170"/>
        <v>41061.613298611112</v>
      </c>
      <c r="K2207" s="11">
        <v>1335987789</v>
      </c>
      <c r="L2207" s="17">
        <f t="shared" si="171"/>
        <v>41031.613298611112</v>
      </c>
      <c r="M2207" s="21">
        <f t="shared" si="172"/>
        <v>30</v>
      </c>
      <c r="N2207" s="11" t="b">
        <v>0</v>
      </c>
      <c r="O2207" s="11">
        <v>27</v>
      </c>
      <c r="P2207" s="11" t="b">
        <v>1</v>
      </c>
      <c r="Q2207" s="11" t="s">
        <v>8280</v>
      </c>
      <c r="R2207" s="18">
        <f t="shared" si="173"/>
        <v>1.52</v>
      </c>
      <c r="S2207" s="19">
        <f t="shared" si="174"/>
        <v>42.222222222222221</v>
      </c>
      <c r="T2207" s="11" t="s">
        <v>8325</v>
      </c>
      <c r="U2207" s="11" t="s">
        <v>8330</v>
      </c>
    </row>
    <row r="2208" spans="1:21" ht="42.75" x14ac:dyDescent="0.45">
      <c r="A2208" s="11">
        <v>2206</v>
      </c>
      <c r="B2208" s="16" t="s">
        <v>2207</v>
      </c>
      <c r="C2208" s="16" t="s">
        <v>6316</v>
      </c>
      <c r="D2208" s="23">
        <v>1100</v>
      </c>
      <c r="E2208" s="23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7">
        <f t="shared" si="170"/>
        <v>41015.048888888887</v>
      </c>
      <c r="K2208" s="11">
        <v>1333001424</v>
      </c>
      <c r="L2208" s="17">
        <f t="shared" si="171"/>
        <v>40997.048888888887</v>
      </c>
      <c r="M2208" s="21">
        <f t="shared" si="172"/>
        <v>18</v>
      </c>
      <c r="N2208" s="11" t="b">
        <v>0</v>
      </c>
      <c r="O2208" s="11">
        <v>34</v>
      </c>
      <c r="P2208" s="11" t="b">
        <v>1</v>
      </c>
      <c r="Q2208" s="11" t="s">
        <v>8280</v>
      </c>
      <c r="R2208" s="18">
        <f t="shared" si="173"/>
        <v>1.0272727272727273</v>
      </c>
      <c r="S2208" s="19">
        <f t="shared" si="174"/>
        <v>33.235294117647058</v>
      </c>
      <c r="T2208" s="11" t="s">
        <v>8325</v>
      </c>
      <c r="U2208" s="11" t="s">
        <v>8330</v>
      </c>
    </row>
    <row r="2209" spans="1:21" ht="42.75" x14ac:dyDescent="0.45">
      <c r="A2209" s="11">
        <v>2207</v>
      </c>
      <c r="B2209" s="16" t="s">
        <v>2208</v>
      </c>
      <c r="C2209" s="16" t="s">
        <v>6317</v>
      </c>
      <c r="D2209" s="23">
        <v>2000</v>
      </c>
      <c r="E2209" s="23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7">
        <f t="shared" si="170"/>
        <v>41594.027465277773</v>
      </c>
      <c r="K2209" s="11">
        <v>1381984773</v>
      </c>
      <c r="L2209" s="17">
        <f t="shared" si="171"/>
        <v>41563.985798611109</v>
      </c>
      <c r="M2209" s="21">
        <f t="shared" si="172"/>
        <v>30.041666666664241</v>
      </c>
      <c r="N2209" s="11" t="b">
        <v>0</v>
      </c>
      <c r="O2209" s="11">
        <v>7</v>
      </c>
      <c r="P2209" s="11" t="b">
        <v>1</v>
      </c>
      <c r="Q2209" s="11" t="s">
        <v>8280</v>
      </c>
      <c r="R2209" s="18">
        <f t="shared" si="173"/>
        <v>1</v>
      </c>
      <c r="S2209" s="19">
        <f t="shared" si="174"/>
        <v>285.71428571428572</v>
      </c>
      <c r="T2209" s="11" t="s">
        <v>8325</v>
      </c>
      <c r="U2209" s="11" t="s">
        <v>8330</v>
      </c>
    </row>
    <row r="2210" spans="1:21" ht="42.75" x14ac:dyDescent="0.45">
      <c r="A2210" s="11">
        <v>2208</v>
      </c>
      <c r="B2210" s="16" t="s">
        <v>2209</v>
      </c>
      <c r="C2210" s="16" t="s">
        <v>6318</v>
      </c>
      <c r="D2210" s="23">
        <v>1000</v>
      </c>
      <c r="E2210" s="23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7">
        <f t="shared" si="170"/>
        <v>41005.958333333328</v>
      </c>
      <c r="K2210" s="11">
        <v>1328649026</v>
      </c>
      <c r="L2210" s="17">
        <f t="shared" si="171"/>
        <v>40946.673912037033</v>
      </c>
      <c r="M2210" s="21">
        <f t="shared" si="172"/>
        <v>59.284421296295477</v>
      </c>
      <c r="N2210" s="11" t="b">
        <v>0</v>
      </c>
      <c r="O2210" s="11">
        <v>24</v>
      </c>
      <c r="P2210" s="11" t="b">
        <v>1</v>
      </c>
      <c r="Q2210" s="11" t="s">
        <v>8280</v>
      </c>
      <c r="R2210" s="18">
        <f t="shared" si="173"/>
        <v>1.016</v>
      </c>
      <c r="S2210" s="19">
        <f t="shared" si="174"/>
        <v>42.333333333333336</v>
      </c>
      <c r="T2210" s="11" t="s">
        <v>8325</v>
      </c>
      <c r="U2210" s="11" t="s">
        <v>8330</v>
      </c>
    </row>
    <row r="2211" spans="1:21" ht="28.5" x14ac:dyDescent="0.45">
      <c r="A2211" s="11">
        <v>2209</v>
      </c>
      <c r="B2211" s="16" t="s">
        <v>2210</v>
      </c>
      <c r="C2211" s="16" t="s">
        <v>6319</v>
      </c>
      <c r="D2211" s="23">
        <v>500</v>
      </c>
      <c r="E2211" s="23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7">
        <f t="shared" si="170"/>
        <v>41743.75</v>
      </c>
      <c r="K2211" s="11">
        <v>1396524644</v>
      </c>
      <c r="L2211" s="17">
        <f t="shared" si="171"/>
        <v>41732.27134259259</v>
      </c>
      <c r="M2211" s="21">
        <f t="shared" si="172"/>
        <v>11.478657407409628</v>
      </c>
      <c r="N2211" s="11" t="b">
        <v>0</v>
      </c>
      <c r="O2211" s="11">
        <v>15</v>
      </c>
      <c r="P2211" s="11" t="b">
        <v>1</v>
      </c>
      <c r="Q2211" s="11" t="s">
        <v>8280</v>
      </c>
      <c r="R2211" s="18">
        <f t="shared" si="173"/>
        <v>1.508</v>
      </c>
      <c r="S2211" s="19">
        <f t="shared" si="174"/>
        <v>50.266666666666666</v>
      </c>
      <c r="T2211" s="11" t="s">
        <v>8325</v>
      </c>
      <c r="U2211" s="11" t="s">
        <v>8330</v>
      </c>
    </row>
    <row r="2212" spans="1:21" ht="42.75" x14ac:dyDescent="0.45">
      <c r="A2212" s="11">
        <v>2210</v>
      </c>
      <c r="B2212" s="16" t="s">
        <v>2211</v>
      </c>
      <c r="C2212" s="16" t="s">
        <v>6320</v>
      </c>
      <c r="D2212" s="23">
        <v>4000</v>
      </c>
      <c r="E2212" s="23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7">
        <f t="shared" si="170"/>
        <v>41013.525000000001</v>
      </c>
      <c r="K2212" s="11">
        <v>1329442510</v>
      </c>
      <c r="L2212" s="17">
        <f t="shared" si="171"/>
        <v>40955.857754629629</v>
      </c>
      <c r="M2212" s="21">
        <f t="shared" si="172"/>
        <v>57.667245370372257</v>
      </c>
      <c r="N2212" s="11" t="b">
        <v>0</v>
      </c>
      <c r="O2212" s="11">
        <v>72</v>
      </c>
      <c r="P2212" s="11" t="b">
        <v>1</v>
      </c>
      <c r="Q2212" s="11" t="s">
        <v>8280</v>
      </c>
      <c r="R2212" s="18">
        <f t="shared" si="173"/>
        <v>1.11425</v>
      </c>
      <c r="S2212" s="19">
        <f t="shared" si="174"/>
        <v>61.902777777777779</v>
      </c>
      <c r="T2212" s="11" t="s">
        <v>8325</v>
      </c>
      <c r="U2212" s="11" t="s">
        <v>8330</v>
      </c>
    </row>
    <row r="2213" spans="1:21" ht="42.75" x14ac:dyDescent="0.45">
      <c r="A2213" s="11">
        <v>2211</v>
      </c>
      <c r="B2213" s="16" t="s">
        <v>2212</v>
      </c>
      <c r="C2213" s="16" t="s">
        <v>6321</v>
      </c>
      <c r="D2213" s="23">
        <v>2500</v>
      </c>
      <c r="E2213" s="23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7">
        <f t="shared" si="170"/>
        <v>41739.082638888889</v>
      </c>
      <c r="K2213" s="11">
        <v>1395168625</v>
      </c>
      <c r="L2213" s="17">
        <f t="shared" si="171"/>
        <v>41716.576678240737</v>
      </c>
      <c r="M2213" s="21">
        <f t="shared" si="172"/>
        <v>22.505960648151813</v>
      </c>
      <c r="N2213" s="11" t="b">
        <v>0</v>
      </c>
      <c r="O2213" s="11">
        <v>120</v>
      </c>
      <c r="P2213" s="11" t="b">
        <v>1</v>
      </c>
      <c r="Q2213" s="11" t="s">
        <v>8280</v>
      </c>
      <c r="R2213" s="18">
        <f t="shared" si="173"/>
        <v>1.956</v>
      </c>
      <c r="S2213" s="19">
        <f t="shared" si="174"/>
        <v>40.75</v>
      </c>
      <c r="T2213" s="11" t="s">
        <v>8325</v>
      </c>
      <c r="U2213" s="11" t="s">
        <v>8330</v>
      </c>
    </row>
    <row r="2214" spans="1:21" ht="42.75" x14ac:dyDescent="0.45">
      <c r="A2214" s="11">
        <v>2212</v>
      </c>
      <c r="B2214" s="16" t="s">
        <v>2213</v>
      </c>
      <c r="C2214" s="16" t="s">
        <v>6322</v>
      </c>
      <c r="D2214" s="23">
        <v>6000</v>
      </c>
      <c r="E2214" s="23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7">
        <f t="shared" si="170"/>
        <v>41581.833333333328</v>
      </c>
      <c r="K2214" s="11">
        <v>1380650177</v>
      </c>
      <c r="L2214" s="17">
        <f t="shared" si="171"/>
        <v>41548.539085648146</v>
      </c>
      <c r="M2214" s="21">
        <f t="shared" si="172"/>
        <v>33.294247685182199</v>
      </c>
      <c r="N2214" s="11" t="b">
        <v>0</v>
      </c>
      <c r="O2214" s="11">
        <v>123</v>
      </c>
      <c r="P2214" s="11" t="b">
        <v>1</v>
      </c>
      <c r="Q2214" s="11" t="s">
        <v>8280</v>
      </c>
      <c r="R2214" s="18">
        <f t="shared" si="173"/>
        <v>1.1438333333333333</v>
      </c>
      <c r="S2214" s="19">
        <f t="shared" si="174"/>
        <v>55.796747967479675</v>
      </c>
      <c r="T2214" s="11" t="s">
        <v>8325</v>
      </c>
      <c r="U2214" s="11" t="s">
        <v>8330</v>
      </c>
    </row>
    <row r="2215" spans="1:21" ht="57" x14ac:dyDescent="0.45">
      <c r="A2215" s="11">
        <v>2213</v>
      </c>
      <c r="B2215" s="16" t="s">
        <v>2214</v>
      </c>
      <c r="C2215" s="16" t="s">
        <v>6323</v>
      </c>
      <c r="D2215" s="23">
        <v>5</v>
      </c>
      <c r="E2215" s="23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7">
        <f t="shared" si="170"/>
        <v>42139.617812499993</v>
      </c>
      <c r="K2215" s="11">
        <v>1429127379</v>
      </c>
      <c r="L2215" s="17">
        <f t="shared" si="171"/>
        <v>42109.617812499993</v>
      </c>
      <c r="M2215" s="21">
        <f t="shared" si="172"/>
        <v>30</v>
      </c>
      <c r="N2215" s="11" t="b">
        <v>0</v>
      </c>
      <c r="O2215" s="11">
        <v>1</v>
      </c>
      <c r="P2215" s="11" t="b">
        <v>1</v>
      </c>
      <c r="Q2215" s="11" t="s">
        <v>8280</v>
      </c>
      <c r="R2215" s="18">
        <f t="shared" si="173"/>
        <v>2</v>
      </c>
      <c r="S2215" s="19">
        <f t="shared" si="174"/>
        <v>10</v>
      </c>
      <c r="T2215" s="11" t="s">
        <v>8325</v>
      </c>
      <c r="U2215" s="11" t="s">
        <v>8330</v>
      </c>
    </row>
    <row r="2216" spans="1:21" ht="42.75" x14ac:dyDescent="0.45">
      <c r="A2216" s="11">
        <v>2214</v>
      </c>
      <c r="B2216" s="16" t="s">
        <v>2215</v>
      </c>
      <c r="C2216" s="16" t="s">
        <v>6324</v>
      </c>
      <c r="D2216" s="23">
        <v>600</v>
      </c>
      <c r="E2216" s="23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7">
        <f t="shared" si="170"/>
        <v>41676.58388888889</v>
      </c>
      <c r="K2216" s="11">
        <v>1389121248</v>
      </c>
      <c r="L2216" s="17">
        <f t="shared" si="171"/>
        <v>41646.58388888889</v>
      </c>
      <c r="M2216" s="21">
        <f t="shared" si="172"/>
        <v>30</v>
      </c>
      <c r="N2216" s="11" t="b">
        <v>0</v>
      </c>
      <c r="O2216" s="11">
        <v>24</v>
      </c>
      <c r="P2216" s="11" t="b">
        <v>1</v>
      </c>
      <c r="Q2216" s="11" t="s">
        <v>8280</v>
      </c>
      <c r="R2216" s="18">
        <f t="shared" si="173"/>
        <v>2.9250166666666666</v>
      </c>
      <c r="S2216" s="19">
        <f t="shared" si="174"/>
        <v>73.125416666666666</v>
      </c>
      <c r="T2216" s="11" t="s">
        <v>8325</v>
      </c>
      <c r="U2216" s="11" t="s">
        <v>8330</v>
      </c>
    </row>
    <row r="2217" spans="1:21" ht="28.5" x14ac:dyDescent="0.45">
      <c r="A2217" s="11">
        <v>2215</v>
      </c>
      <c r="B2217" s="16" t="s">
        <v>2216</v>
      </c>
      <c r="C2217" s="16" t="s">
        <v>6325</v>
      </c>
      <c r="D2217" s="23">
        <v>550</v>
      </c>
      <c r="E2217" s="23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7">
        <f t="shared" si="170"/>
        <v>40981.082638888889</v>
      </c>
      <c r="K2217" s="11">
        <v>1329671572</v>
      </c>
      <c r="L2217" s="17">
        <f t="shared" si="171"/>
        <v>40958.508935185186</v>
      </c>
      <c r="M2217" s="21">
        <f t="shared" si="172"/>
        <v>22.573703703703359</v>
      </c>
      <c r="N2217" s="11" t="b">
        <v>0</v>
      </c>
      <c r="O2217" s="11">
        <v>33</v>
      </c>
      <c r="P2217" s="11" t="b">
        <v>1</v>
      </c>
      <c r="Q2217" s="11" t="s">
        <v>8280</v>
      </c>
      <c r="R2217" s="18">
        <f t="shared" si="173"/>
        <v>1.5636363636363637</v>
      </c>
      <c r="S2217" s="19">
        <f t="shared" si="174"/>
        <v>26.060606060606062</v>
      </c>
      <c r="T2217" s="11" t="s">
        <v>8325</v>
      </c>
      <c r="U2217" s="11" t="s">
        <v>8330</v>
      </c>
    </row>
    <row r="2218" spans="1:21" ht="42.75" x14ac:dyDescent="0.45">
      <c r="A2218" s="11">
        <v>2216</v>
      </c>
      <c r="B2218" s="16" t="s">
        <v>2217</v>
      </c>
      <c r="C2218" s="16" t="s">
        <v>6326</v>
      </c>
      <c r="D2218" s="23">
        <v>300</v>
      </c>
      <c r="E2218" s="23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7">
        <f t="shared" si="170"/>
        <v>42208.543344907404</v>
      </c>
      <c r="K2218" s="11">
        <v>1436464945</v>
      </c>
      <c r="L2218" s="17">
        <f t="shared" si="171"/>
        <v>42194.543344907404</v>
      </c>
      <c r="M2218" s="21">
        <f t="shared" si="172"/>
        <v>14</v>
      </c>
      <c r="N2218" s="11" t="b">
        <v>0</v>
      </c>
      <c r="O2218" s="11">
        <v>14</v>
      </c>
      <c r="P2218" s="11" t="b">
        <v>1</v>
      </c>
      <c r="Q2218" s="11" t="s">
        <v>8280</v>
      </c>
      <c r="R2218" s="18">
        <f t="shared" si="173"/>
        <v>1.0566666666666666</v>
      </c>
      <c r="S2218" s="19">
        <f t="shared" si="174"/>
        <v>22.642857142857142</v>
      </c>
      <c r="T2218" s="11" t="s">
        <v>8325</v>
      </c>
      <c r="U2218" s="11" t="s">
        <v>8330</v>
      </c>
    </row>
    <row r="2219" spans="1:21" ht="42.75" x14ac:dyDescent="0.45">
      <c r="A2219" s="11">
        <v>2217</v>
      </c>
      <c r="B2219" s="16" t="s">
        <v>2218</v>
      </c>
      <c r="C2219" s="16" t="s">
        <v>6327</v>
      </c>
      <c r="D2219" s="23">
        <v>420</v>
      </c>
      <c r="E2219" s="23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7">
        <f t="shared" si="170"/>
        <v>42310.124999999993</v>
      </c>
      <c r="K2219" s="11">
        <v>1445539113</v>
      </c>
      <c r="L2219" s="17">
        <f t="shared" si="171"/>
        <v>42299.568437499998</v>
      </c>
      <c r="M2219" s="21">
        <f t="shared" si="172"/>
        <v>10.55656249999447</v>
      </c>
      <c r="N2219" s="11" t="b">
        <v>0</v>
      </c>
      <c r="O2219" s="11">
        <v>9</v>
      </c>
      <c r="P2219" s="11" t="b">
        <v>1</v>
      </c>
      <c r="Q2219" s="11" t="s">
        <v>8280</v>
      </c>
      <c r="R2219" s="18">
        <f t="shared" si="173"/>
        <v>1.0119047619047619</v>
      </c>
      <c r="S2219" s="19">
        <f t="shared" si="174"/>
        <v>47.222222222222221</v>
      </c>
      <c r="T2219" s="11" t="s">
        <v>8325</v>
      </c>
      <c r="U2219" s="11" t="s">
        <v>8330</v>
      </c>
    </row>
    <row r="2220" spans="1:21" ht="42.75" x14ac:dyDescent="0.45">
      <c r="A2220" s="11">
        <v>2218</v>
      </c>
      <c r="B2220" s="16" t="s">
        <v>2219</v>
      </c>
      <c r="C2220" s="16" t="s">
        <v>6328</v>
      </c>
      <c r="D2220" s="23">
        <v>2000</v>
      </c>
      <c r="E2220" s="23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7">
        <f t="shared" si="170"/>
        <v>41149.791666666664</v>
      </c>
      <c r="K2220" s="11">
        <v>1344281383</v>
      </c>
      <c r="L2220" s="17">
        <f t="shared" si="171"/>
        <v>41127.603969907403</v>
      </c>
      <c r="M2220" s="21">
        <f t="shared" si="172"/>
        <v>22.187696759261598</v>
      </c>
      <c r="N2220" s="11" t="b">
        <v>0</v>
      </c>
      <c r="O2220" s="11">
        <v>76</v>
      </c>
      <c r="P2220" s="11" t="b">
        <v>1</v>
      </c>
      <c r="Q2220" s="11" t="s">
        <v>8280</v>
      </c>
      <c r="R2220" s="18">
        <f t="shared" si="173"/>
        <v>1.2283299999999999</v>
      </c>
      <c r="S2220" s="19">
        <f t="shared" si="174"/>
        <v>32.324473684210524</v>
      </c>
      <c r="T2220" s="11" t="s">
        <v>8325</v>
      </c>
      <c r="U2220" s="11" t="s">
        <v>8330</v>
      </c>
    </row>
    <row r="2221" spans="1:21" ht="42.75" x14ac:dyDescent="0.45">
      <c r="A2221" s="11">
        <v>2219</v>
      </c>
      <c r="B2221" s="16" t="s">
        <v>2220</v>
      </c>
      <c r="C2221" s="16" t="s">
        <v>6329</v>
      </c>
      <c r="D2221" s="23">
        <v>1000</v>
      </c>
      <c r="E2221" s="23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7">
        <f t="shared" si="170"/>
        <v>42235.510555555556</v>
      </c>
      <c r="K2221" s="11">
        <v>1437412512</v>
      </c>
      <c r="L2221" s="17">
        <f t="shared" si="171"/>
        <v>42205.510555555556</v>
      </c>
      <c r="M2221" s="21">
        <f t="shared" si="172"/>
        <v>30</v>
      </c>
      <c r="N2221" s="11" t="b">
        <v>0</v>
      </c>
      <c r="O2221" s="11">
        <v>19</v>
      </c>
      <c r="P2221" s="11" t="b">
        <v>1</v>
      </c>
      <c r="Q2221" s="11" t="s">
        <v>8280</v>
      </c>
      <c r="R2221" s="18">
        <f t="shared" si="173"/>
        <v>1.0149999999999999</v>
      </c>
      <c r="S2221" s="19">
        <f t="shared" si="174"/>
        <v>53.421052631578945</v>
      </c>
      <c r="T2221" s="11" t="s">
        <v>8325</v>
      </c>
      <c r="U2221" s="11" t="s">
        <v>8330</v>
      </c>
    </row>
    <row r="2222" spans="1:21" ht="42.75" x14ac:dyDescent="0.45">
      <c r="A2222" s="11">
        <v>2220</v>
      </c>
      <c r="B2222" s="16" t="s">
        <v>2221</v>
      </c>
      <c r="C2222" s="16" t="s">
        <v>6330</v>
      </c>
      <c r="D2222" s="23">
        <v>3500</v>
      </c>
      <c r="E2222" s="23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7">
        <f t="shared" si="170"/>
        <v>41481.852268518516</v>
      </c>
      <c r="K2222" s="11">
        <v>1372296436</v>
      </c>
      <c r="L2222" s="17">
        <f t="shared" si="171"/>
        <v>41451.852268518516</v>
      </c>
      <c r="M2222" s="21">
        <f t="shared" si="172"/>
        <v>30</v>
      </c>
      <c r="N2222" s="11" t="b">
        <v>0</v>
      </c>
      <c r="O2222" s="11">
        <v>69</v>
      </c>
      <c r="P2222" s="11" t="b">
        <v>1</v>
      </c>
      <c r="Q2222" s="11" t="s">
        <v>8280</v>
      </c>
      <c r="R2222" s="18">
        <f t="shared" si="173"/>
        <v>1.0114285714285713</v>
      </c>
      <c r="S2222" s="19">
        <f t="shared" si="174"/>
        <v>51.304347826086953</v>
      </c>
      <c r="T2222" s="11" t="s">
        <v>8325</v>
      </c>
      <c r="U2222" s="11" t="s">
        <v>8330</v>
      </c>
    </row>
    <row r="2223" spans="1:21" ht="42.75" x14ac:dyDescent="0.45">
      <c r="A2223" s="11">
        <v>2221</v>
      </c>
      <c r="B2223" s="16" t="s">
        <v>2222</v>
      </c>
      <c r="C2223" s="16" t="s">
        <v>6331</v>
      </c>
      <c r="D2223" s="23">
        <v>7500</v>
      </c>
      <c r="E2223" s="23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7">
        <f t="shared" si="170"/>
        <v>42482.791666666664</v>
      </c>
      <c r="K2223" s="11">
        <v>1458748809</v>
      </c>
      <c r="L2223" s="17">
        <f t="shared" si="171"/>
        <v>42452.458437499998</v>
      </c>
      <c r="M2223" s="21">
        <f t="shared" si="172"/>
        <v>30.33322916666657</v>
      </c>
      <c r="N2223" s="11" t="b">
        <v>0</v>
      </c>
      <c r="O2223" s="11">
        <v>218</v>
      </c>
      <c r="P2223" s="11" t="b">
        <v>1</v>
      </c>
      <c r="Q2223" s="11" t="s">
        <v>8297</v>
      </c>
      <c r="R2223" s="18">
        <f t="shared" si="173"/>
        <v>1.0811999999999999</v>
      </c>
      <c r="S2223" s="19">
        <f t="shared" si="174"/>
        <v>37.197247706422019</v>
      </c>
      <c r="T2223" s="11" t="s">
        <v>8333</v>
      </c>
      <c r="U2223" s="11" t="s">
        <v>8351</v>
      </c>
    </row>
    <row r="2224" spans="1:21" ht="42.75" x14ac:dyDescent="0.45">
      <c r="A2224" s="11">
        <v>2222</v>
      </c>
      <c r="B2224" s="16" t="s">
        <v>2223</v>
      </c>
      <c r="C2224" s="16" t="s">
        <v>6332</v>
      </c>
      <c r="D2224" s="23">
        <v>500</v>
      </c>
      <c r="E2224" s="23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7">
        <f t="shared" si="170"/>
        <v>40936.579247685186</v>
      </c>
      <c r="K2224" s="11">
        <v>1325184847</v>
      </c>
      <c r="L2224" s="17">
        <f t="shared" si="171"/>
        <v>40906.579247685186</v>
      </c>
      <c r="M2224" s="21">
        <f t="shared" si="172"/>
        <v>30</v>
      </c>
      <c r="N2224" s="11" t="b">
        <v>0</v>
      </c>
      <c r="O2224" s="11">
        <v>30</v>
      </c>
      <c r="P2224" s="11" t="b">
        <v>1</v>
      </c>
      <c r="Q2224" s="11" t="s">
        <v>8297</v>
      </c>
      <c r="R2224" s="18">
        <f t="shared" si="173"/>
        <v>1.6259999999999999</v>
      </c>
      <c r="S2224" s="19">
        <f t="shared" si="174"/>
        <v>27.1</v>
      </c>
      <c r="T2224" s="11" t="s">
        <v>8333</v>
      </c>
      <c r="U2224" s="11" t="s">
        <v>8351</v>
      </c>
    </row>
    <row r="2225" spans="1:21" ht="42.75" x14ac:dyDescent="0.45">
      <c r="A2225" s="11">
        <v>2223</v>
      </c>
      <c r="B2225" s="16" t="s">
        <v>2224</v>
      </c>
      <c r="C2225" s="16" t="s">
        <v>6333</v>
      </c>
      <c r="D2225" s="23">
        <v>19500</v>
      </c>
      <c r="E2225" s="23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7">
        <f t="shared" si="170"/>
        <v>42182.432500000003</v>
      </c>
      <c r="K2225" s="11">
        <v>1432826568</v>
      </c>
      <c r="L2225" s="17">
        <f t="shared" si="171"/>
        <v>42152.432500000003</v>
      </c>
      <c r="M2225" s="21">
        <f t="shared" si="172"/>
        <v>30</v>
      </c>
      <c r="N2225" s="11" t="b">
        <v>0</v>
      </c>
      <c r="O2225" s="11">
        <v>100</v>
      </c>
      <c r="P2225" s="11" t="b">
        <v>1</v>
      </c>
      <c r="Q2225" s="11" t="s">
        <v>8297</v>
      </c>
      <c r="R2225" s="18">
        <f t="shared" si="173"/>
        <v>1.0580000000000001</v>
      </c>
      <c r="S2225" s="19">
        <f t="shared" si="174"/>
        <v>206.31</v>
      </c>
      <c r="T2225" s="11" t="s">
        <v>8333</v>
      </c>
      <c r="U2225" s="11" t="s">
        <v>8351</v>
      </c>
    </row>
    <row r="2226" spans="1:21" ht="42.75" x14ac:dyDescent="0.45">
      <c r="A2226" s="11">
        <v>2224</v>
      </c>
      <c r="B2226" s="16" t="s">
        <v>2225</v>
      </c>
      <c r="C2226" s="16" t="s">
        <v>6334</v>
      </c>
      <c r="D2226" s="23">
        <v>10000</v>
      </c>
      <c r="E2226" s="23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7">
        <f t="shared" si="170"/>
        <v>42672.583333333336</v>
      </c>
      <c r="K2226" s="11">
        <v>1475337675</v>
      </c>
      <c r="L2226" s="17">
        <f t="shared" si="171"/>
        <v>42644.459201388883</v>
      </c>
      <c r="M2226" s="21">
        <f t="shared" si="172"/>
        <v>28.124131944452529</v>
      </c>
      <c r="N2226" s="11" t="b">
        <v>0</v>
      </c>
      <c r="O2226" s="11">
        <v>296</v>
      </c>
      <c r="P2226" s="11" t="b">
        <v>1</v>
      </c>
      <c r="Q2226" s="11" t="s">
        <v>8297</v>
      </c>
      <c r="R2226" s="18">
        <f t="shared" si="173"/>
        <v>2.4315000000000002</v>
      </c>
      <c r="S2226" s="19">
        <f t="shared" si="174"/>
        <v>82.145270270270274</v>
      </c>
      <c r="T2226" s="11" t="s">
        <v>8333</v>
      </c>
      <c r="U2226" s="11" t="s">
        <v>8351</v>
      </c>
    </row>
    <row r="2227" spans="1:21" ht="42.75" x14ac:dyDescent="0.45">
      <c r="A2227" s="11">
        <v>2225</v>
      </c>
      <c r="B2227" s="16" t="s">
        <v>2226</v>
      </c>
      <c r="C2227" s="16" t="s">
        <v>6335</v>
      </c>
      <c r="D2227" s="23">
        <v>21000</v>
      </c>
      <c r="E2227" s="23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7">
        <f t="shared" si="170"/>
        <v>41903.583506944444</v>
      </c>
      <c r="K2227" s="11">
        <v>1408734015</v>
      </c>
      <c r="L2227" s="17">
        <f t="shared" si="171"/>
        <v>41873.583506944444</v>
      </c>
      <c r="M2227" s="21">
        <f t="shared" si="172"/>
        <v>30</v>
      </c>
      <c r="N2227" s="11" t="b">
        <v>0</v>
      </c>
      <c r="O2227" s="11">
        <v>1204</v>
      </c>
      <c r="P2227" s="11" t="b">
        <v>1</v>
      </c>
      <c r="Q2227" s="11" t="s">
        <v>8297</v>
      </c>
      <c r="R2227" s="18">
        <f t="shared" si="173"/>
        <v>9.4483338095238096</v>
      </c>
      <c r="S2227" s="19">
        <f t="shared" si="174"/>
        <v>164.79651993355483</v>
      </c>
      <c r="T2227" s="11" t="s">
        <v>8333</v>
      </c>
      <c r="U2227" s="11" t="s">
        <v>8351</v>
      </c>
    </row>
    <row r="2228" spans="1:21" ht="42.75" x14ac:dyDescent="0.45">
      <c r="A2228" s="11">
        <v>2226</v>
      </c>
      <c r="B2228" s="16" t="s">
        <v>2227</v>
      </c>
      <c r="C2228" s="16" t="s">
        <v>6336</v>
      </c>
      <c r="D2228" s="23">
        <v>18000</v>
      </c>
      <c r="E2228" s="23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7">
        <f t="shared" si="170"/>
        <v>42411.999305555553</v>
      </c>
      <c r="K2228" s="11">
        <v>1452625822</v>
      </c>
      <c r="L2228" s="17">
        <f t="shared" si="171"/>
        <v>42381.590532407405</v>
      </c>
      <c r="M2228" s="21">
        <f t="shared" si="172"/>
        <v>30.408773148148612</v>
      </c>
      <c r="N2228" s="11" t="b">
        <v>0</v>
      </c>
      <c r="O2228" s="11">
        <v>321</v>
      </c>
      <c r="P2228" s="11" t="b">
        <v>1</v>
      </c>
      <c r="Q2228" s="11" t="s">
        <v>8297</v>
      </c>
      <c r="R2228" s="18">
        <f t="shared" si="173"/>
        <v>1.0846283333333333</v>
      </c>
      <c r="S2228" s="19">
        <f t="shared" si="174"/>
        <v>60.820280373831778</v>
      </c>
      <c r="T2228" s="11" t="s">
        <v>8333</v>
      </c>
      <c r="U2228" s="11" t="s">
        <v>8351</v>
      </c>
    </row>
    <row r="2229" spans="1:21" ht="42.75" x14ac:dyDescent="0.45">
      <c r="A2229" s="11">
        <v>2227</v>
      </c>
      <c r="B2229" s="16" t="s">
        <v>2228</v>
      </c>
      <c r="C2229" s="16" t="s">
        <v>6337</v>
      </c>
      <c r="D2229" s="23">
        <v>13000</v>
      </c>
      <c r="E2229" s="23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7">
        <f t="shared" si="170"/>
        <v>41591.640682870369</v>
      </c>
      <c r="K2229" s="11">
        <v>1381778555</v>
      </c>
      <c r="L2229" s="17">
        <f t="shared" si="171"/>
        <v>41561.599016203698</v>
      </c>
      <c r="M2229" s="21">
        <f t="shared" si="172"/>
        <v>30.041666666671517</v>
      </c>
      <c r="N2229" s="11" t="b">
        <v>0</v>
      </c>
      <c r="O2229" s="11">
        <v>301</v>
      </c>
      <c r="P2229" s="11" t="b">
        <v>1</v>
      </c>
      <c r="Q2229" s="11" t="s">
        <v>8297</v>
      </c>
      <c r="R2229" s="18">
        <f t="shared" si="173"/>
        <v>1.5737692307692308</v>
      </c>
      <c r="S2229" s="19">
        <f t="shared" si="174"/>
        <v>67.970099667774093</v>
      </c>
      <c r="T2229" s="11" t="s">
        <v>8333</v>
      </c>
      <c r="U2229" s="11" t="s">
        <v>8351</v>
      </c>
    </row>
    <row r="2230" spans="1:21" ht="42.75" x14ac:dyDescent="0.45">
      <c r="A2230" s="11">
        <v>2228</v>
      </c>
      <c r="B2230" s="16" t="s">
        <v>2229</v>
      </c>
      <c r="C2230" s="16" t="s">
        <v>6338</v>
      </c>
      <c r="D2230" s="23">
        <v>1000</v>
      </c>
      <c r="E2230" s="23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7">
        <f t="shared" si="170"/>
        <v>42232.069861111107</v>
      </c>
      <c r="K2230" s="11">
        <v>1437115236</v>
      </c>
      <c r="L2230" s="17">
        <f t="shared" si="171"/>
        <v>42202.069861111107</v>
      </c>
      <c r="M2230" s="21">
        <f t="shared" si="172"/>
        <v>30</v>
      </c>
      <c r="N2230" s="11" t="b">
        <v>0</v>
      </c>
      <c r="O2230" s="11">
        <v>144</v>
      </c>
      <c r="P2230" s="11" t="b">
        <v>1</v>
      </c>
      <c r="Q2230" s="11" t="s">
        <v>8297</v>
      </c>
      <c r="R2230" s="18">
        <f t="shared" si="173"/>
        <v>11.744899999999999</v>
      </c>
      <c r="S2230" s="19">
        <f t="shared" si="174"/>
        <v>81.561805555555551</v>
      </c>
      <c r="T2230" s="11" t="s">
        <v>8333</v>
      </c>
      <c r="U2230" s="11" t="s">
        <v>8351</v>
      </c>
    </row>
    <row r="2231" spans="1:21" ht="42.75" x14ac:dyDescent="0.45">
      <c r="A2231" s="11">
        <v>2229</v>
      </c>
      <c r="B2231" s="16" t="s">
        <v>2230</v>
      </c>
      <c r="C2231" s="16" t="s">
        <v>6339</v>
      </c>
      <c r="D2231" s="23">
        <v>8012</v>
      </c>
      <c r="E2231" s="23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7">
        <f t="shared" si="170"/>
        <v>41519.958333333328</v>
      </c>
      <c r="K2231" s="11">
        <v>1375113391</v>
      </c>
      <c r="L2231" s="17">
        <f t="shared" si="171"/>
        <v>41484.455914351849</v>
      </c>
      <c r="M2231" s="21">
        <f t="shared" si="172"/>
        <v>35.502418981479423</v>
      </c>
      <c r="N2231" s="11" t="b">
        <v>0</v>
      </c>
      <c r="O2231" s="11">
        <v>539</v>
      </c>
      <c r="P2231" s="11" t="b">
        <v>1</v>
      </c>
      <c r="Q2231" s="11" t="s">
        <v>8297</v>
      </c>
      <c r="R2231" s="18">
        <f t="shared" si="173"/>
        <v>1.7104755366949576</v>
      </c>
      <c r="S2231" s="19">
        <f t="shared" si="174"/>
        <v>25.42547309833024</v>
      </c>
      <c r="T2231" s="11" t="s">
        <v>8333</v>
      </c>
      <c r="U2231" s="11" t="s">
        <v>8351</v>
      </c>
    </row>
    <row r="2232" spans="1:21" ht="42.75" x14ac:dyDescent="0.45">
      <c r="A2232" s="11">
        <v>2230</v>
      </c>
      <c r="B2232" s="16" t="s">
        <v>2231</v>
      </c>
      <c r="C2232" s="16" t="s">
        <v>6340</v>
      </c>
      <c r="D2232" s="23">
        <v>8500</v>
      </c>
      <c r="E2232" s="23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7">
        <f t="shared" si="170"/>
        <v>41754.672766203701</v>
      </c>
      <c r="K2232" s="11">
        <v>1395868127</v>
      </c>
      <c r="L2232" s="17">
        <f t="shared" si="171"/>
        <v>41724.672766203701</v>
      </c>
      <c r="M2232" s="21">
        <f t="shared" si="172"/>
        <v>30</v>
      </c>
      <c r="N2232" s="11" t="b">
        <v>0</v>
      </c>
      <c r="O2232" s="11">
        <v>498</v>
      </c>
      <c r="P2232" s="11" t="b">
        <v>1</v>
      </c>
      <c r="Q2232" s="11" t="s">
        <v>8297</v>
      </c>
      <c r="R2232" s="18">
        <f t="shared" si="173"/>
        <v>1.2595294117647058</v>
      </c>
      <c r="S2232" s="19">
        <f t="shared" si="174"/>
        <v>21.497991967871485</v>
      </c>
      <c r="T2232" s="11" t="s">
        <v>8333</v>
      </c>
      <c r="U2232" s="11" t="s">
        <v>8351</v>
      </c>
    </row>
    <row r="2233" spans="1:21" ht="42.75" x14ac:dyDescent="0.45">
      <c r="A2233" s="11">
        <v>2231</v>
      </c>
      <c r="B2233" s="16" t="s">
        <v>2232</v>
      </c>
      <c r="C2233" s="16" t="s">
        <v>6341</v>
      </c>
      <c r="D2233" s="23">
        <v>2500</v>
      </c>
      <c r="E2233" s="23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7">
        <f t="shared" si="170"/>
        <v>41450</v>
      </c>
      <c r="K2233" s="11">
        <v>1369864301</v>
      </c>
      <c r="L2233" s="17">
        <f t="shared" si="171"/>
        <v>41423.702557870369</v>
      </c>
      <c r="M2233" s="21">
        <f t="shared" si="172"/>
        <v>26.297442129631236</v>
      </c>
      <c r="N2233" s="11" t="b">
        <v>0</v>
      </c>
      <c r="O2233" s="11">
        <v>1113</v>
      </c>
      <c r="P2233" s="11" t="b">
        <v>1</v>
      </c>
      <c r="Q2233" s="11" t="s">
        <v>8297</v>
      </c>
      <c r="R2233" s="18">
        <f t="shared" si="173"/>
        <v>12.121296000000001</v>
      </c>
      <c r="S2233" s="19">
        <f t="shared" si="174"/>
        <v>27.226630727762803</v>
      </c>
      <c r="T2233" s="11" t="s">
        <v>8333</v>
      </c>
      <c r="U2233" s="11" t="s">
        <v>8351</v>
      </c>
    </row>
    <row r="2234" spans="1:21" ht="42.75" x14ac:dyDescent="0.45">
      <c r="A2234" s="11">
        <v>2232</v>
      </c>
      <c r="B2234" s="16" t="s">
        <v>2233</v>
      </c>
      <c r="C2234" s="16" t="s">
        <v>6342</v>
      </c>
      <c r="D2234" s="23">
        <v>5000</v>
      </c>
      <c r="E2234" s="23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7">
        <f t="shared" si="170"/>
        <v>41838.916666666664</v>
      </c>
      <c r="K2234" s="11">
        <v>1402945408</v>
      </c>
      <c r="L2234" s="17">
        <f t="shared" si="171"/>
        <v>41806.585740740738</v>
      </c>
      <c r="M2234" s="21">
        <f t="shared" si="172"/>
        <v>32.33092592592584</v>
      </c>
      <c r="N2234" s="11" t="b">
        <v>0</v>
      </c>
      <c r="O2234" s="11">
        <v>988</v>
      </c>
      <c r="P2234" s="11" t="b">
        <v>1</v>
      </c>
      <c r="Q2234" s="11" t="s">
        <v>8297</v>
      </c>
      <c r="R2234" s="18">
        <f t="shared" si="173"/>
        <v>4.9580000000000002</v>
      </c>
      <c r="S2234" s="19">
        <f t="shared" si="174"/>
        <v>25.091093117408906</v>
      </c>
      <c r="T2234" s="11" t="s">
        <v>8333</v>
      </c>
      <c r="U2234" s="11" t="s">
        <v>8351</v>
      </c>
    </row>
    <row r="2235" spans="1:21" ht="42.75" x14ac:dyDescent="0.45">
      <c r="A2235" s="11">
        <v>2233</v>
      </c>
      <c r="B2235" s="16" t="s">
        <v>2234</v>
      </c>
      <c r="C2235" s="16" t="s">
        <v>6343</v>
      </c>
      <c r="D2235" s="23">
        <v>2500</v>
      </c>
      <c r="E2235" s="23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7">
        <f t="shared" si="170"/>
        <v>42351.791666666664</v>
      </c>
      <c r="K2235" s="11">
        <v>1448269539</v>
      </c>
      <c r="L2235" s="17">
        <f t="shared" si="171"/>
        <v>42331.170590277776</v>
      </c>
      <c r="M2235" s="21">
        <f t="shared" si="172"/>
        <v>20.621076388888469</v>
      </c>
      <c r="N2235" s="11" t="b">
        <v>0</v>
      </c>
      <c r="O2235" s="11">
        <v>391</v>
      </c>
      <c r="P2235" s="11" t="b">
        <v>1</v>
      </c>
      <c r="Q2235" s="11" t="s">
        <v>8297</v>
      </c>
      <c r="R2235" s="18">
        <f t="shared" si="173"/>
        <v>3.3203999999999998</v>
      </c>
      <c r="S2235" s="19">
        <f t="shared" si="174"/>
        <v>21.230179028132991</v>
      </c>
      <c r="T2235" s="11" t="s">
        <v>8333</v>
      </c>
      <c r="U2235" s="11" t="s">
        <v>8351</v>
      </c>
    </row>
    <row r="2236" spans="1:21" ht="42.75" x14ac:dyDescent="0.45">
      <c r="A2236" s="11">
        <v>2234</v>
      </c>
      <c r="B2236" s="16" t="s">
        <v>2235</v>
      </c>
      <c r="C2236" s="16" t="s">
        <v>6344</v>
      </c>
      <c r="D2236" s="23">
        <v>100</v>
      </c>
      <c r="E2236" s="23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7">
        <f t="shared" si="170"/>
        <v>42740.616284722222</v>
      </c>
      <c r="K2236" s="11">
        <v>1481053647</v>
      </c>
      <c r="L2236" s="17">
        <f t="shared" si="171"/>
        <v>42710.616284722222</v>
      </c>
      <c r="M2236" s="21">
        <f t="shared" si="172"/>
        <v>30</v>
      </c>
      <c r="N2236" s="11" t="b">
        <v>0</v>
      </c>
      <c r="O2236" s="11">
        <v>28</v>
      </c>
      <c r="P2236" s="11" t="b">
        <v>1</v>
      </c>
      <c r="Q2236" s="11" t="s">
        <v>8297</v>
      </c>
      <c r="R2236" s="18">
        <f t="shared" si="173"/>
        <v>11.65</v>
      </c>
      <c r="S2236" s="19">
        <f t="shared" si="174"/>
        <v>41.607142857142854</v>
      </c>
      <c r="T2236" s="11" t="s">
        <v>8333</v>
      </c>
      <c r="U2236" s="11" t="s">
        <v>8351</v>
      </c>
    </row>
    <row r="2237" spans="1:21" ht="28.5" x14ac:dyDescent="0.45">
      <c r="A2237" s="11">
        <v>2235</v>
      </c>
      <c r="B2237" s="16" t="s">
        <v>2236</v>
      </c>
      <c r="C2237" s="16" t="s">
        <v>6345</v>
      </c>
      <c r="D2237" s="23">
        <v>13000</v>
      </c>
      <c r="E2237" s="23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7">
        <f t="shared" si="170"/>
        <v>42091.772118055553</v>
      </c>
      <c r="K2237" s="11">
        <v>1424997111</v>
      </c>
      <c r="L2237" s="17">
        <f t="shared" si="171"/>
        <v>42061.813784722217</v>
      </c>
      <c r="M2237" s="21">
        <f t="shared" si="172"/>
        <v>29.958333333335759</v>
      </c>
      <c r="N2237" s="11" t="b">
        <v>0</v>
      </c>
      <c r="O2237" s="11">
        <v>147</v>
      </c>
      <c r="P2237" s="11" t="b">
        <v>1</v>
      </c>
      <c r="Q2237" s="11" t="s">
        <v>8297</v>
      </c>
      <c r="R2237" s="18">
        <f t="shared" si="173"/>
        <v>1.5331538461538461</v>
      </c>
      <c r="S2237" s="19">
        <f t="shared" si="174"/>
        <v>135.58503401360545</v>
      </c>
      <c r="T2237" s="11" t="s">
        <v>8333</v>
      </c>
      <c r="U2237" s="11" t="s">
        <v>8351</v>
      </c>
    </row>
    <row r="2238" spans="1:21" ht="42.75" x14ac:dyDescent="0.45">
      <c r="A2238" s="11">
        <v>2236</v>
      </c>
      <c r="B2238" s="16" t="s">
        <v>2237</v>
      </c>
      <c r="C2238" s="16" t="s">
        <v>6346</v>
      </c>
      <c r="D2238" s="23">
        <v>2800</v>
      </c>
      <c r="E2238" s="23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7">
        <f t="shared" si="170"/>
        <v>42401.408831018511</v>
      </c>
      <c r="K2238" s="11">
        <v>1451746123</v>
      </c>
      <c r="L2238" s="17">
        <f t="shared" si="171"/>
        <v>42371.408831018511</v>
      </c>
      <c r="M2238" s="21">
        <f t="shared" si="172"/>
        <v>30</v>
      </c>
      <c r="N2238" s="11" t="b">
        <v>0</v>
      </c>
      <c r="O2238" s="11">
        <v>680</v>
      </c>
      <c r="P2238" s="11" t="b">
        <v>1</v>
      </c>
      <c r="Q2238" s="11" t="s">
        <v>8297</v>
      </c>
      <c r="R2238" s="18">
        <f t="shared" si="173"/>
        <v>5.3710714285714287</v>
      </c>
      <c r="S2238" s="19">
        <f t="shared" si="174"/>
        <v>22.116176470588236</v>
      </c>
      <c r="T2238" s="11" t="s">
        <v>8333</v>
      </c>
      <c r="U2238" s="11" t="s">
        <v>8351</v>
      </c>
    </row>
    <row r="2239" spans="1:21" ht="42.75" x14ac:dyDescent="0.45">
      <c r="A2239" s="11">
        <v>2237</v>
      </c>
      <c r="B2239" s="16" t="s">
        <v>2238</v>
      </c>
      <c r="C2239" s="16" t="s">
        <v>6347</v>
      </c>
      <c r="D2239" s="23">
        <v>18000</v>
      </c>
      <c r="E2239" s="23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7">
        <f t="shared" si="170"/>
        <v>41955.124305555553</v>
      </c>
      <c r="K2239" s="11">
        <v>1412294683</v>
      </c>
      <c r="L2239" s="17">
        <f t="shared" si="171"/>
        <v>41914.794942129629</v>
      </c>
      <c r="M2239" s="21">
        <f t="shared" si="172"/>
        <v>40.329363425924385</v>
      </c>
      <c r="N2239" s="11" t="b">
        <v>0</v>
      </c>
      <c r="O2239" s="11">
        <v>983</v>
      </c>
      <c r="P2239" s="11" t="b">
        <v>1</v>
      </c>
      <c r="Q2239" s="11" t="s">
        <v>8297</v>
      </c>
      <c r="R2239" s="18">
        <f t="shared" si="173"/>
        <v>3.5292777777777777</v>
      </c>
      <c r="S2239" s="19">
        <f t="shared" si="174"/>
        <v>64.625635808748726</v>
      </c>
      <c r="T2239" s="11" t="s">
        <v>8333</v>
      </c>
      <c r="U2239" s="11" t="s">
        <v>8351</v>
      </c>
    </row>
    <row r="2240" spans="1:21" ht="28.5" x14ac:dyDescent="0.45">
      <c r="A2240" s="11">
        <v>2238</v>
      </c>
      <c r="B2240" s="16" t="s">
        <v>2239</v>
      </c>
      <c r="C2240" s="16" t="s">
        <v>6348</v>
      </c>
      <c r="D2240" s="23">
        <v>4000</v>
      </c>
      <c r="E2240" s="23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7">
        <f t="shared" si="170"/>
        <v>42804.41337962963</v>
      </c>
      <c r="K2240" s="11">
        <v>1486565716</v>
      </c>
      <c r="L2240" s="17">
        <f t="shared" si="171"/>
        <v>42774.41337962963</v>
      </c>
      <c r="M2240" s="21">
        <f t="shared" si="172"/>
        <v>30</v>
      </c>
      <c r="N2240" s="11" t="b">
        <v>0</v>
      </c>
      <c r="O2240" s="11">
        <v>79</v>
      </c>
      <c r="P2240" s="11" t="b">
        <v>1</v>
      </c>
      <c r="Q2240" s="11" t="s">
        <v>8297</v>
      </c>
      <c r="R2240" s="18">
        <f t="shared" si="173"/>
        <v>1.3740000000000001</v>
      </c>
      <c r="S2240" s="19">
        <f t="shared" si="174"/>
        <v>69.569620253164558</v>
      </c>
      <c r="T2240" s="11" t="s">
        <v>8333</v>
      </c>
      <c r="U2240" s="11" t="s">
        <v>8351</v>
      </c>
    </row>
    <row r="2241" spans="1:21" ht="28.5" x14ac:dyDescent="0.45">
      <c r="A2241" s="11">
        <v>2239</v>
      </c>
      <c r="B2241" s="16" t="s">
        <v>2240</v>
      </c>
      <c r="C2241" s="16" t="s">
        <v>6349</v>
      </c>
      <c r="D2241" s="23">
        <v>25000</v>
      </c>
      <c r="E2241" s="23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7">
        <f t="shared" si="170"/>
        <v>41608.959722222222</v>
      </c>
      <c r="K2241" s="11">
        <v>1382742014</v>
      </c>
      <c r="L2241" s="17">
        <f t="shared" si="171"/>
        <v>41572.750162037039</v>
      </c>
      <c r="M2241" s="21">
        <f t="shared" si="172"/>
        <v>36.209560185183364</v>
      </c>
      <c r="N2241" s="11" t="b">
        <v>0</v>
      </c>
      <c r="O2241" s="11">
        <v>426</v>
      </c>
      <c r="P2241" s="11" t="b">
        <v>1</v>
      </c>
      <c r="Q2241" s="11" t="s">
        <v>8297</v>
      </c>
      <c r="R2241" s="18">
        <f t="shared" si="173"/>
        <v>1.2802667999999999</v>
      </c>
      <c r="S2241" s="19">
        <f t="shared" si="174"/>
        <v>75.133028169014082</v>
      </c>
      <c r="T2241" s="11" t="s">
        <v>8333</v>
      </c>
      <c r="U2241" s="11" t="s">
        <v>8351</v>
      </c>
    </row>
    <row r="2242" spans="1:21" ht="42.75" x14ac:dyDescent="0.45">
      <c r="A2242" s="11">
        <v>2240</v>
      </c>
      <c r="B2242" s="16" t="s">
        <v>2241</v>
      </c>
      <c r="C2242" s="16" t="s">
        <v>6350</v>
      </c>
      <c r="D2242" s="23">
        <v>5000</v>
      </c>
      <c r="E2242" s="23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7">
        <f t="shared" si="170"/>
        <v>42482.617407407401</v>
      </c>
      <c r="K2242" s="11">
        <v>1458762544</v>
      </c>
      <c r="L2242" s="17">
        <f t="shared" si="171"/>
        <v>42452.617407407401</v>
      </c>
      <c r="M2242" s="21">
        <f t="shared" si="172"/>
        <v>30</v>
      </c>
      <c r="N2242" s="11" t="b">
        <v>0</v>
      </c>
      <c r="O2242" s="11">
        <v>96</v>
      </c>
      <c r="P2242" s="11" t="b">
        <v>1</v>
      </c>
      <c r="Q2242" s="11" t="s">
        <v>8297</v>
      </c>
      <c r="R2242" s="18">
        <f t="shared" si="173"/>
        <v>2.7067999999999999</v>
      </c>
      <c r="S2242" s="19">
        <f t="shared" si="174"/>
        <v>140.97916666666666</v>
      </c>
      <c r="T2242" s="11" t="s">
        <v>8333</v>
      </c>
      <c r="U2242" s="11" t="s">
        <v>8351</v>
      </c>
    </row>
    <row r="2243" spans="1:21" ht="42.75" x14ac:dyDescent="0.45">
      <c r="A2243" s="11">
        <v>2241</v>
      </c>
      <c r="B2243" s="16" t="s">
        <v>2242</v>
      </c>
      <c r="C2243" s="16" t="s">
        <v>6351</v>
      </c>
      <c r="D2243" s="23">
        <v>1000</v>
      </c>
      <c r="E2243" s="23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7">
        <f t="shared" ref="J2243:J2306" si="175">(((I2243/86400)+25569+(-5/24)))</f>
        <v>42796.619212962956</v>
      </c>
      <c r="K2243" s="11">
        <v>1485892300</v>
      </c>
      <c r="L2243" s="17">
        <f t="shared" ref="L2243:L2306" si="176">(((K2243/86400)+25569+(-5/24)))</f>
        <v>42766.619212962956</v>
      </c>
      <c r="M2243" s="21">
        <f t="shared" ref="M2243:M2306" si="177">J2243-L2243</f>
        <v>30</v>
      </c>
      <c r="N2243" s="11" t="b">
        <v>0</v>
      </c>
      <c r="O2243" s="11">
        <v>163</v>
      </c>
      <c r="P2243" s="11" t="b">
        <v>1</v>
      </c>
      <c r="Q2243" s="11" t="s">
        <v>8297</v>
      </c>
      <c r="R2243" s="18">
        <f t="shared" ref="R2243:R2306" si="178">E2243/D2243</f>
        <v>8.0640000000000001</v>
      </c>
      <c r="S2243" s="19">
        <f t="shared" ref="S2243:S2306" si="179">E2243/O2243</f>
        <v>49.472392638036808</v>
      </c>
      <c r="T2243" s="11" t="s">
        <v>8333</v>
      </c>
      <c r="U2243" s="11" t="s">
        <v>8351</v>
      </c>
    </row>
    <row r="2244" spans="1:21" ht="28.5" x14ac:dyDescent="0.45">
      <c r="A2244" s="11">
        <v>2242</v>
      </c>
      <c r="B2244" s="16" t="s">
        <v>2243</v>
      </c>
      <c r="C2244" s="16" t="s">
        <v>6352</v>
      </c>
      <c r="D2244" s="23">
        <v>10000</v>
      </c>
      <c r="E2244" s="23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7">
        <f t="shared" si="175"/>
        <v>41604.918055555558</v>
      </c>
      <c r="K2244" s="11">
        <v>1382449733</v>
      </c>
      <c r="L2244" s="17">
        <f t="shared" si="176"/>
        <v>41569.367280092592</v>
      </c>
      <c r="M2244" s="21">
        <f t="shared" si="177"/>
        <v>35.550775462965248</v>
      </c>
      <c r="N2244" s="11" t="b">
        <v>0</v>
      </c>
      <c r="O2244" s="11">
        <v>2525</v>
      </c>
      <c r="P2244" s="11" t="b">
        <v>1</v>
      </c>
      <c r="Q2244" s="11" t="s">
        <v>8297</v>
      </c>
      <c r="R2244" s="18">
        <f t="shared" si="178"/>
        <v>13.600976000000001</v>
      </c>
      <c r="S2244" s="19">
        <f t="shared" si="179"/>
        <v>53.865251485148519</v>
      </c>
      <c r="T2244" s="11" t="s">
        <v>8333</v>
      </c>
      <c r="U2244" s="11" t="s">
        <v>8351</v>
      </c>
    </row>
    <row r="2245" spans="1:21" ht="42.75" x14ac:dyDescent="0.45">
      <c r="A2245" s="11">
        <v>2243</v>
      </c>
      <c r="B2245" s="16" t="s">
        <v>2244</v>
      </c>
      <c r="C2245" s="16" t="s">
        <v>6353</v>
      </c>
      <c r="D2245" s="23">
        <v>1</v>
      </c>
      <c r="E2245" s="23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7">
        <f t="shared" si="175"/>
        <v>42806.916666666664</v>
      </c>
      <c r="K2245" s="11">
        <v>1488823290</v>
      </c>
      <c r="L2245" s="17">
        <f t="shared" si="176"/>
        <v>42800.542708333327</v>
      </c>
      <c r="M2245" s="21">
        <f t="shared" si="177"/>
        <v>6.3739583333372138</v>
      </c>
      <c r="N2245" s="11" t="b">
        <v>0</v>
      </c>
      <c r="O2245" s="11">
        <v>2035</v>
      </c>
      <c r="P2245" s="11" t="b">
        <v>1</v>
      </c>
      <c r="Q2245" s="11" t="s">
        <v>8297</v>
      </c>
      <c r="R2245" s="18">
        <f t="shared" si="178"/>
        <v>9302.5</v>
      </c>
      <c r="S2245" s="19">
        <f t="shared" si="179"/>
        <v>4.5712530712530715</v>
      </c>
      <c r="T2245" s="11" t="s">
        <v>8333</v>
      </c>
      <c r="U2245" s="11" t="s">
        <v>8351</v>
      </c>
    </row>
    <row r="2246" spans="1:21" ht="42.75" x14ac:dyDescent="0.45">
      <c r="A2246" s="11">
        <v>2244</v>
      </c>
      <c r="B2246" s="16" t="s">
        <v>2245</v>
      </c>
      <c r="C2246" s="16" t="s">
        <v>6354</v>
      </c>
      <c r="D2246" s="23">
        <v>5000</v>
      </c>
      <c r="E2246" s="23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7">
        <f t="shared" si="175"/>
        <v>42659.645833333336</v>
      </c>
      <c r="K2246" s="11">
        <v>1475609946</v>
      </c>
      <c r="L2246" s="17">
        <f t="shared" si="176"/>
        <v>42647.610486111109</v>
      </c>
      <c r="M2246" s="21">
        <f t="shared" si="177"/>
        <v>12.035347222226846</v>
      </c>
      <c r="N2246" s="11" t="b">
        <v>0</v>
      </c>
      <c r="O2246" s="11">
        <v>290</v>
      </c>
      <c r="P2246" s="11" t="b">
        <v>1</v>
      </c>
      <c r="Q2246" s="11" t="s">
        <v>8297</v>
      </c>
      <c r="R2246" s="18">
        <f t="shared" si="178"/>
        <v>3.7702</v>
      </c>
      <c r="S2246" s="19">
        <f t="shared" si="179"/>
        <v>65.00344827586207</v>
      </c>
      <c r="T2246" s="11" t="s">
        <v>8333</v>
      </c>
      <c r="U2246" s="11" t="s">
        <v>8351</v>
      </c>
    </row>
    <row r="2247" spans="1:21" ht="42.75" x14ac:dyDescent="0.45">
      <c r="A2247" s="11">
        <v>2245</v>
      </c>
      <c r="B2247" s="16" t="s">
        <v>2246</v>
      </c>
      <c r="C2247" s="16" t="s">
        <v>6355</v>
      </c>
      <c r="D2247" s="23">
        <v>4000</v>
      </c>
      <c r="E2247" s="23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7">
        <f t="shared" si="175"/>
        <v>41691.541666666664</v>
      </c>
      <c r="K2247" s="11">
        <v>1390323617</v>
      </c>
      <c r="L2247" s="17">
        <f t="shared" si="176"/>
        <v>41660.500196759254</v>
      </c>
      <c r="M2247" s="21">
        <f t="shared" si="177"/>
        <v>31.041469907409919</v>
      </c>
      <c r="N2247" s="11" t="b">
        <v>0</v>
      </c>
      <c r="O2247" s="11">
        <v>1980</v>
      </c>
      <c r="P2247" s="11" t="b">
        <v>1</v>
      </c>
      <c r="Q2247" s="11" t="s">
        <v>8297</v>
      </c>
      <c r="R2247" s="18">
        <f t="shared" si="178"/>
        <v>26.47025</v>
      </c>
      <c r="S2247" s="19">
        <f t="shared" si="179"/>
        <v>53.475252525252522</v>
      </c>
      <c r="T2247" s="11" t="s">
        <v>8333</v>
      </c>
      <c r="U2247" s="11" t="s">
        <v>8351</v>
      </c>
    </row>
    <row r="2248" spans="1:21" ht="42.75" x14ac:dyDescent="0.45">
      <c r="A2248" s="11">
        <v>2246</v>
      </c>
      <c r="B2248" s="16" t="s">
        <v>2247</v>
      </c>
      <c r="C2248" s="16" t="s">
        <v>6356</v>
      </c>
      <c r="D2248" s="23">
        <v>2500</v>
      </c>
      <c r="E2248" s="23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7">
        <f t="shared" si="175"/>
        <v>42251.583449074074</v>
      </c>
      <c r="K2248" s="11">
        <v>1438801210</v>
      </c>
      <c r="L2248" s="17">
        <f t="shared" si="176"/>
        <v>42221.583449074074</v>
      </c>
      <c r="M2248" s="21">
        <f t="shared" si="177"/>
        <v>30</v>
      </c>
      <c r="N2248" s="11" t="b">
        <v>0</v>
      </c>
      <c r="O2248" s="11">
        <v>57</v>
      </c>
      <c r="P2248" s="11" t="b">
        <v>1</v>
      </c>
      <c r="Q2248" s="11" t="s">
        <v>8297</v>
      </c>
      <c r="R2248" s="18">
        <f t="shared" si="178"/>
        <v>1.0012000000000001</v>
      </c>
      <c r="S2248" s="19">
        <f t="shared" si="179"/>
        <v>43.912280701754383</v>
      </c>
      <c r="T2248" s="11" t="s">
        <v>8333</v>
      </c>
      <c r="U2248" s="11" t="s">
        <v>8351</v>
      </c>
    </row>
    <row r="2249" spans="1:21" ht="28.5" x14ac:dyDescent="0.45">
      <c r="A2249" s="11">
        <v>2247</v>
      </c>
      <c r="B2249" s="16" t="s">
        <v>2248</v>
      </c>
      <c r="C2249" s="16" t="s">
        <v>6357</v>
      </c>
      <c r="D2249" s="23">
        <v>18500</v>
      </c>
      <c r="E2249" s="23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7">
        <f t="shared" si="175"/>
        <v>42214.457928240743</v>
      </c>
      <c r="K2249" s="11">
        <v>1436975965</v>
      </c>
      <c r="L2249" s="17">
        <f t="shared" si="176"/>
        <v>42200.457928240743</v>
      </c>
      <c r="M2249" s="21">
        <f t="shared" si="177"/>
        <v>14</v>
      </c>
      <c r="N2249" s="11" t="b">
        <v>0</v>
      </c>
      <c r="O2249" s="11">
        <v>380</v>
      </c>
      <c r="P2249" s="11" t="b">
        <v>1</v>
      </c>
      <c r="Q2249" s="11" t="s">
        <v>8297</v>
      </c>
      <c r="R2249" s="18">
        <f t="shared" si="178"/>
        <v>1.0445405405405406</v>
      </c>
      <c r="S2249" s="19">
        <f t="shared" si="179"/>
        <v>50.852631578947367</v>
      </c>
      <c r="T2249" s="11" t="s">
        <v>8333</v>
      </c>
      <c r="U2249" s="11" t="s">
        <v>8351</v>
      </c>
    </row>
    <row r="2250" spans="1:21" ht="42.75" x14ac:dyDescent="0.45">
      <c r="A2250" s="11">
        <v>2248</v>
      </c>
      <c r="B2250" s="16" t="s">
        <v>2249</v>
      </c>
      <c r="C2250" s="16" t="s">
        <v>6358</v>
      </c>
      <c r="D2250" s="23">
        <v>7000</v>
      </c>
      <c r="E2250" s="23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7">
        <f t="shared" si="175"/>
        <v>42718.667569444442</v>
      </c>
      <c r="K2250" s="11">
        <v>1479157278</v>
      </c>
      <c r="L2250" s="17">
        <f t="shared" si="176"/>
        <v>42688.667569444442</v>
      </c>
      <c r="M2250" s="21">
        <f t="shared" si="177"/>
        <v>30</v>
      </c>
      <c r="N2250" s="11" t="b">
        <v>0</v>
      </c>
      <c r="O2250" s="11">
        <v>128</v>
      </c>
      <c r="P2250" s="11" t="b">
        <v>1</v>
      </c>
      <c r="Q2250" s="11" t="s">
        <v>8297</v>
      </c>
      <c r="R2250" s="18">
        <f t="shared" si="178"/>
        <v>1.0721428571428571</v>
      </c>
      <c r="S2250" s="19">
        <f t="shared" si="179"/>
        <v>58.6328125</v>
      </c>
      <c r="T2250" s="11" t="s">
        <v>8333</v>
      </c>
      <c r="U2250" s="11" t="s">
        <v>8351</v>
      </c>
    </row>
    <row r="2251" spans="1:21" ht="42.75" x14ac:dyDescent="0.45">
      <c r="A2251" s="11">
        <v>2249</v>
      </c>
      <c r="B2251" s="16" t="s">
        <v>2250</v>
      </c>
      <c r="C2251" s="16" t="s">
        <v>6359</v>
      </c>
      <c r="D2251" s="23">
        <v>3500</v>
      </c>
      <c r="E2251" s="23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7">
        <f t="shared" si="175"/>
        <v>41366.453298611108</v>
      </c>
      <c r="K2251" s="11">
        <v>1362329565</v>
      </c>
      <c r="L2251" s="17">
        <f t="shared" si="176"/>
        <v>41336.49496527778</v>
      </c>
      <c r="M2251" s="21">
        <f t="shared" si="177"/>
        <v>29.958333333328483</v>
      </c>
      <c r="N2251" s="11" t="b">
        <v>0</v>
      </c>
      <c r="O2251" s="11">
        <v>180</v>
      </c>
      <c r="P2251" s="11" t="b">
        <v>1</v>
      </c>
      <c r="Q2251" s="11" t="s">
        <v>8297</v>
      </c>
      <c r="R2251" s="18">
        <f t="shared" si="178"/>
        <v>1.6877142857142857</v>
      </c>
      <c r="S2251" s="19">
        <f t="shared" si="179"/>
        <v>32.81666666666667</v>
      </c>
      <c r="T2251" s="11" t="s">
        <v>8333</v>
      </c>
      <c r="U2251" s="11" t="s">
        <v>8351</v>
      </c>
    </row>
    <row r="2252" spans="1:21" ht="42.75" x14ac:dyDescent="0.45">
      <c r="A2252" s="11">
        <v>2250</v>
      </c>
      <c r="B2252" s="16" t="s">
        <v>2251</v>
      </c>
      <c r="C2252" s="16" t="s">
        <v>6360</v>
      </c>
      <c r="D2252" s="23">
        <v>25000</v>
      </c>
      <c r="E2252" s="23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7">
        <f t="shared" si="175"/>
        <v>42706.838807870365</v>
      </c>
      <c r="K2252" s="11">
        <v>1478131673</v>
      </c>
      <c r="L2252" s="17">
        <f t="shared" si="176"/>
        <v>42676.7971412037</v>
      </c>
      <c r="M2252" s="21">
        <f t="shared" si="177"/>
        <v>30.041666666664241</v>
      </c>
      <c r="N2252" s="11" t="b">
        <v>0</v>
      </c>
      <c r="O2252" s="11">
        <v>571</v>
      </c>
      <c r="P2252" s="11" t="b">
        <v>1</v>
      </c>
      <c r="Q2252" s="11" t="s">
        <v>8297</v>
      </c>
      <c r="R2252" s="18">
        <f t="shared" si="178"/>
        <v>9.7511200000000002</v>
      </c>
      <c r="S2252" s="19">
        <f t="shared" si="179"/>
        <v>426.93169877408059</v>
      </c>
      <c r="T2252" s="11" t="s">
        <v>8333</v>
      </c>
      <c r="U2252" s="11" t="s">
        <v>8351</v>
      </c>
    </row>
    <row r="2253" spans="1:21" ht="42.75" x14ac:dyDescent="0.45">
      <c r="A2253" s="11">
        <v>2251</v>
      </c>
      <c r="B2253" s="16" t="s">
        <v>2252</v>
      </c>
      <c r="C2253" s="16" t="s">
        <v>6361</v>
      </c>
      <c r="D2253" s="23">
        <v>8500</v>
      </c>
      <c r="E2253" s="23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7">
        <f t="shared" si="175"/>
        <v>41867.137465277774</v>
      </c>
      <c r="K2253" s="11">
        <v>1406362677</v>
      </c>
      <c r="L2253" s="17">
        <f t="shared" si="176"/>
        <v>41846.137465277774</v>
      </c>
      <c r="M2253" s="21">
        <f t="shared" si="177"/>
        <v>21</v>
      </c>
      <c r="N2253" s="11" t="b">
        <v>0</v>
      </c>
      <c r="O2253" s="11">
        <v>480</v>
      </c>
      <c r="P2253" s="11" t="b">
        <v>1</v>
      </c>
      <c r="Q2253" s="11" t="s">
        <v>8297</v>
      </c>
      <c r="R2253" s="18">
        <f t="shared" si="178"/>
        <v>1.3444929411764706</v>
      </c>
      <c r="S2253" s="19">
        <f t="shared" si="179"/>
        <v>23.808729166666669</v>
      </c>
      <c r="T2253" s="11" t="s">
        <v>8333</v>
      </c>
      <c r="U2253" s="11" t="s">
        <v>8351</v>
      </c>
    </row>
    <row r="2254" spans="1:21" ht="42.75" x14ac:dyDescent="0.45">
      <c r="A2254" s="11">
        <v>2252</v>
      </c>
      <c r="B2254" s="16" t="s">
        <v>2253</v>
      </c>
      <c r="C2254" s="16" t="s">
        <v>6362</v>
      </c>
      <c r="D2254" s="23">
        <v>9000</v>
      </c>
      <c r="E2254" s="23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7">
        <f t="shared" si="175"/>
        <v>42588.119652777772</v>
      </c>
      <c r="K2254" s="11">
        <v>1469173938</v>
      </c>
      <c r="L2254" s="17">
        <f t="shared" si="176"/>
        <v>42573.119652777772</v>
      </c>
      <c r="M2254" s="21">
        <f t="shared" si="177"/>
        <v>15</v>
      </c>
      <c r="N2254" s="11" t="b">
        <v>0</v>
      </c>
      <c r="O2254" s="11">
        <v>249</v>
      </c>
      <c r="P2254" s="11" t="b">
        <v>1</v>
      </c>
      <c r="Q2254" s="11" t="s">
        <v>8297</v>
      </c>
      <c r="R2254" s="18">
        <f t="shared" si="178"/>
        <v>2.722777777777778</v>
      </c>
      <c r="S2254" s="19">
        <f t="shared" si="179"/>
        <v>98.413654618473899</v>
      </c>
      <c r="T2254" s="11" t="s">
        <v>8333</v>
      </c>
      <c r="U2254" s="11" t="s">
        <v>8351</v>
      </c>
    </row>
    <row r="2255" spans="1:21" ht="42.75" x14ac:dyDescent="0.45">
      <c r="A2255" s="11">
        <v>2253</v>
      </c>
      <c r="B2255" s="16" t="s">
        <v>2254</v>
      </c>
      <c r="C2255" s="16" t="s">
        <v>6363</v>
      </c>
      <c r="D2255" s="23">
        <v>8000</v>
      </c>
      <c r="E2255" s="23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7">
        <f t="shared" si="175"/>
        <v>42326.46466435185</v>
      </c>
      <c r="K2255" s="11">
        <v>1445267347</v>
      </c>
      <c r="L2255" s="17">
        <f t="shared" si="176"/>
        <v>42296.422997685186</v>
      </c>
      <c r="M2255" s="21">
        <f t="shared" si="177"/>
        <v>30.041666666664241</v>
      </c>
      <c r="N2255" s="11" t="b">
        <v>0</v>
      </c>
      <c r="O2255" s="11">
        <v>84</v>
      </c>
      <c r="P2255" s="11" t="b">
        <v>1</v>
      </c>
      <c r="Q2255" s="11" t="s">
        <v>8297</v>
      </c>
      <c r="R2255" s="18">
        <f t="shared" si="178"/>
        <v>1.1268750000000001</v>
      </c>
      <c r="S2255" s="19">
        <f t="shared" si="179"/>
        <v>107.32142857142857</v>
      </c>
      <c r="T2255" s="11" t="s">
        <v>8333</v>
      </c>
      <c r="U2255" s="11" t="s">
        <v>8351</v>
      </c>
    </row>
    <row r="2256" spans="1:21" ht="28.5" x14ac:dyDescent="0.45">
      <c r="A2256" s="11">
        <v>2254</v>
      </c>
      <c r="B2256" s="16" t="s">
        <v>2255</v>
      </c>
      <c r="C2256" s="16" t="s">
        <v>6364</v>
      </c>
      <c r="D2256" s="23">
        <v>500</v>
      </c>
      <c r="E2256" s="23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7">
        <f t="shared" si="175"/>
        <v>42759.439444444441</v>
      </c>
      <c r="K2256" s="11">
        <v>1484667168</v>
      </c>
      <c r="L2256" s="17">
        <f t="shared" si="176"/>
        <v>42752.439444444441</v>
      </c>
      <c r="M2256" s="21">
        <f t="shared" si="177"/>
        <v>7</v>
      </c>
      <c r="N2256" s="11" t="b">
        <v>0</v>
      </c>
      <c r="O2256" s="11">
        <v>197</v>
      </c>
      <c r="P2256" s="11" t="b">
        <v>1</v>
      </c>
      <c r="Q2256" s="11" t="s">
        <v>8297</v>
      </c>
      <c r="R2256" s="18">
        <f t="shared" si="178"/>
        <v>4.5979999999999999</v>
      </c>
      <c r="S2256" s="19">
        <f t="shared" si="179"/>
        <v>11.67005076142132</v>
      </c>
      <c r="T2256" s="11" t="s">
        <v>8333</v>
      </c>
      <c r="U2256" s="11" t="s">
        <v>8351</v>
      </c>
    </row>
    <row r="2257" spans="1:21" ht="28.5" x14ac:dyDescent="0.45">
      <c r="A2257" s="11">
        <v>2255</v>
      </c>
      <c r="B2257" s="16" t="s">
        <v>2256</v>
      </c>
      <c r="C2257" s="16" t="s">
        <v>6365</v>
      </c>
      <c r="D2257" s="23">
        <v>3950</v>
      </c>
      <c r="E2257" s="23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7">
        <f t="shared" si="175"/>
        <v>42497.743645833332</v>
      </c>
      <c r="K2257" s="11">
        <v>1460069451</v>
      </c>
      <c r="L2257" s="17">
        <f t="shared" si="176"/>
        <v>42467.743645833332</v>
      </c>
      <c r="M2257" s="21">
        <f t="shared" si="177"/>
        <v>30</v>
      </c>
      <c r="N2257" s="11" t="b">
        <v>0</v>
      </c>
      <c r="O2257" s="11">
        <v>271</v>
      </c>
      <c r="P2257" s="11" t="b">
        <v>1</v>
      </c>
      <c r="Q2257" s="11" t="s">
        <v>8297</v>
      </c>
      <c r="R2257" s="18">
        <f t="shared" si="178"/>
        <v>2.8665822784810127</v>
      </c>
      <c r="S2257" s="19">
        <f t="shared" si="179"/>
        <v>41.782287822878232</v>
      </c>
      <c r="T2257" s="11" t="s">
        <v>8333</v>
      </c>
      <c r="U2257" s="11" t="s">
        <v>8351</v>
      </c>
    </row>
    <row r="2258" spans="1:21" ht="42.75" x14ac:dyDescent="0.45">
      <c r="A2258" s="11">
        <v>2256</v>
      </c>
      <c r="B2258" s="16" t="s">
        <v>2257</v>
      </c>
      <c r="C2258" s="16" t="s">
        <v>6366</v>
      </c>
      <c r="D2258" s="23">
        <v>480</v>
      </c>
      <c r="E2258" s="23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7">
        <f t="shared" si="175"/>
        <v>42696.243587962956</v>
      </c>
      <c r="K2258" s="11">
        <v>1478602246</v>
      </c>
      <c r="L2258" s="17">
        <f t="shared" si="176"/>
        <v>42682.243587962956</v>
      </c>
      <c r="M2258" s="21">
        <f t="shared" si="177"/>
        <v>14</v>
      </c>
      <c r="N2258" s="11" t="b">
        <v>0</v>
      </c>
      <c r="O2258" s="11">
        <v>50</v>
      </c>
      <c r="P2258" s="11" t="b">
        <v>1</v>
      </c>
      <c r="Q2258" s="11" t="s">
        <v>8297</v>
      </c>
      <c r="R2258" s="18">
        <f t="shared" si="178"/>
        <v>2.2270833333333333</v>
      </c>
      <c r="S2258" s="19">
        <f t="shared" si="179"/>
        <v>21.38</v>
      </c>
      <c r="T2258" s="11" t="s">
        <v>8333</v>
      </c>
      <c r="U2258" s="11" t="s">
        <v>8351</v>
      </c>
    </row>
    <row r="2259" spans="1:21" ht="42.75" x14ac:dyDescent="0.45">
      <c r="A2259" s="11">
        <v>2257</v>
      </c>
      <c r="B2259" s="16" t="s">
        <v>2258</v>
      </c>
      <c r="C2259" s="16" t="s">
        <v>6367</v>
      </c>
      <c r="D2259" s="23">
        <v>2500</v>
      </c>
      <c r="E2259" s="23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7">
        <f t="shared" si="175"/>
        <v>42540.749999999993</v>
      </c>
      <c r="K2259" s="11">
        <v>1463351329</v>
      </c>
      <c r="L2259" s="17">
        <f t="shared" si="176"/>
        <v>42505.728344907409</v>
      </c>
      <c r="M2259" s="21">
        <f t="shared" si="177"/>
        <v>35.021655092583387</v>
      </c>
      <c r="N2259" s="11" t="b">
        <v>0</v>
      </c>
      <c r="O2259" s="11">
        <v>169</v>
      </c>
      <c r="P2259" s="11" t="b">
        <v>1</v>
      </c>
      <c r="Q2259" s="11" t="s">
        <v>8297</v>
      </c>
      <c r="R2259" s="18">
        <f t="shared" si="178"/>
        <v>6.3613999999999997</v>
      </c>
      <c r="S2259" s="19">
        <f t="shared" si="179"/>
        <v>94.103550295857985</v>
      </c>
      <c r="T2259" s="11" t="s">
        <v>8333</v>
      </c>
      <c r="U2259" s="11" t="s">
        <v>8351</v>
      </c>
    </row>
    <row r="2260" spans="1:21" ht="28.5" x14ac:dyDescent="0.45">
      <c r="A2260" s="11">
        <v>2258</v>
      </c>
      <c r="B2260" s="16" t="s">
        <v>2259</v>
      </c>
      <c r="C2260" s="16" t="s">
        <v>6368</v>
      </c>
      <c r="D2260" s="23">
        <v>2200</v>
      </c>
      <c r="E2260" s="23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7">
        <f t="shared" si="175"/>
        <v>42166.542673611104</v>
      </c>
      <c r="K2260" s="11">
        <v>1431453687</v>
      </c>
      <c r="L2260" s="17">
        <f t="shared" si="176"/>
        <v>42136.542673611104</v>
      </c>
      <c r="M2260" s="21">
        <f t="shared" si="177"/>
        <v>30</v>
      </c>
      <c r="N2260" s="11" t="b">
        <v>0</v>
      </c>
      <c r="O2260" s="11">
        <v>205</v>
      </c>
      <c r="P2260" s="11" t="b">
        <v>1</v>
      </c>
      <c r="Q2260" s="11" t="s">
        <v>8297</v>
      </c>
      <c r="R2260" s="18">
        <f t="shared" si="178"/>
        <v>1.4650000000000001</v>
      </c>
      <c r="S2260" s="19">
        <f t="shared" si="179"/>
        <v>15.721951219512196</v>
      </c>
      <c r="T2260" s="11" t="s">
        <v>8333</v>
      </c>
      <c r="U2260" s="11" t="s">
        <v>8351</v>
      </c>
    </row>
    <row r="2261" spans="1:21" ht="42.75" x14ac:dyDescent="0.45">
      <c r="A2261" s="11">
        <v>2259</v>
      </c>
      <c r="B2261" s="16" t="s">
        <v>2260</v>
      </c>
      <c r="C2261" s="16" t="s">
        <v>6369</v>
      </c>
      <c r="D2261" s="23">
        <v>1000</v>
      </c>
      <c r="E2261" s="23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7">
        <f t="shared" si="175"/>
        <v>42712.59648148148</v>
      </c>
      <c r="K2261" s="11">
        <v>1480360736</v>
      </c>
      <c r="L2261" s="17">
        <f t="shared" si="176"/>
        <v>42702.59648148148</v>
      </c>
      <c r="M2261" s="21">
        <f t="shared" si="177"/>
        <v>10</v>
      </c>
      <c r="N2261" s="11" t="b">
        <v>0</v>
      </c>
      <c r="O2261" s="11">
        <v>206</v>
      </c>
      <c r="P2261" s="11" t="b">
        <v>1</v>
      </c>
      <c r="Q2261" s="11" t="s">
        <v>8297</v>
      </c>
      <c r="R2261" s="18">
        <f t="shared" si="178"/>
        <v>18.670999999999999</v>
      </c>
      <c r="S2261" s="19">
        <f t="shared" si="179"/>
        <v>90.635922330097088</v>
      </c>
      <c r="T2261" s="11" t="s">
        <v>8333</v>
      </c>
      <c r="U2261" s="11" t="s">
        <v>8351</v>
      </c>
    </row>
    <row r="2262" spans="1:21" ht="42.75" x14ac:dyDescent="0.45">
      <c r="A2262" s="11">
        <v>2260</v>
      </c>
      <c r="B2262" s="16" t="s">
        <v>2261</v>
      </c>
      <c r="C2262" s="16" t="s">
        <v>6370</v>
      </c>
      <c r="D2262" s="23">
        <v>2500</v>
      </c>
      <c r="E2262" s="23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7">
        <f t="shared" si="175"/>
        <v>41724.766782407409</v>
      </c>
      <c r="K2262" s="11">
        <v>1393287850</v>
      </c>
      <c r="L2262" s="17">
        <f t="shared" si="176"/>
        <v>41694.808449074073</v>
      </c>
      <c r="M2262" s="21">
        <f t="shared" si="177"/>
        <v>29.958333333335759</v>
      </c>
      <c r="N2262" s="11" t="b">
        <v>0</v>
      </c>
      <c r="O2262" s="11">
        <v>84</v>
      </c>
      <c r="P2262" s="11" t="b">
        <v>1</v>
      </c>
      <c r="Q2262" s="11" t="s">
        <v>8297</v>
      </c>
      <c r="R2262" s="18">
        <f t="shared" si="178"/>
        <v>3.2692000000000001</v>
      </c>
      <c r="S2262" s="19">
        <f t="shared" si="179"/>
        <v>97.297619047619051</v>
      </c>
      <c r="T2262" s="11" t="s">
        <v>8333</v>
      </c>
      <c r="U2262" s="11" t="s">
        <v>8351</v>
      </c>
    </row>
    <row r="2263" spans="1:21" ht="42.75" x14ac:dyDescent="0.45">
      <c r="A2263" s="11">
        <v>2261</v>
      </c>
      <c r="B2263" s="16" t="s">
        <v>2262</v>
      </c>
      <c r="C2263" s="16" t="s">
        <v>6371</v>
      </c>
      <c r="D2263" s="23">
        <v>1000</v>
      </c>
      <c r="E2263" s="23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7">
        <f t="shared" si="175"/>
        <v>42780.516435185178</v>
      </c>
      <c r="K2263" s="11">
        <v>1485278620</v>
      </c>
      <c r="L2263" s="17">
        <f t="shared" si="176"/>
        <v>42759.516435185178</v>
      </c>
      <c r="M2263" s="21">
        <f t="shared" si="177"/>
        <v>21</v>
      </c>
      <c r="N2263" s="11" t="b">
        <v>0</v>
      </c>
      <c r="O2263" s="11">
        <v>210</v>
      </c>
      <c r="P2263" s="11" t="b">
        <v>1</v>
      </c>
      <c r="Q2263" s="11" t="s">
        <v>8297</v>
      </c>
      <c r="R2263" s="18">
        <f t="shared" si="178"/>
        <v>7.7949999999999999</v>
      </c>
      <c r="S2263" s="19">
        <f t="shared" si="179"/>
        <v>37.11904761904762</v>
      </c>
      <c r="T2263" s="11" t="s">
        <v>8333</v>
      </c>
      <c r="U2263" s="11" t="s">
        <v>8351</v>
      </c>
    </row>
    <row r="2264" spans="1:21" ht="28.5" x14ac:dyDescent="0.45">
      <c r="A2264" s="11">
        <v>2262</v>
      </c>
      <c r="B2264" s="16" t="s">
        <v>2263</v>
      </c>
      <c r="C2264" s="16" t="s">
        <v>6372</v>
      </c>
      <c r="D2264" s="23">
        <v>3300</v>
      </c>
      <c r="E2264" s="23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7">
        <f t="shared" si="175"/>
        <v>41960.791666666664</v>
      </c>
      <c r="K2264" s="11">
        <v>1413295358</v>
      </c>
      <c r="L2264" s="17">
        <f t="shared" si="176"/>
        <v>41926.376828703702</v>
      </c>
      <c r="M2264" s="21">
        <f t="shared" si="177"/>
        <v>34.414837962962338</v>
      </c>
      <c r="N2264" s="11" t="b">
        <v>0</v>
      </c>
      <c r="O2264" s="11">
        <v>181</v>
      </c>
      <c r="P2264" s="11" t="b">
        <v>1</v>
      </c>
      <c r="Q2264" s="11" t="s">
        <v>8297</v>
      </c>
      <c r="R2264" s="18">
        <f t="shared" si="178"/>
        <v>1.5415151515151515</v>
      </c>
      <c r="S2264" s="19">
        <f t="shared" si="179"/>
        <v>28.104972375690608</v>
      </c>
      <c r="T2264" s="11" t="s">
        <v>8333</v>
      </c>
      <c r="U2264" s="11" t="s">
        <v>8351</v>
      </c>
    </row>
    <row r="2265" spans="1:21" ht="42.75" x14ac:dyDescent="0.45">
      <c r="A2265" s="11">
        <v>2263</v>
      </c>
      <c r="B2265" s="16" t="s">
        <v>2264</v>
      </c>
      <c r="C2265" s="16" t="s">
        <v>6373</v>
      </c>
      <c r="D2265" s="23">
        <v>7500</v>
      </c>
      <c r="E2265" s="23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7">
        <f t="shared" si="175"/>
        <v>42035.623993055553</v>
      </c>
      <c r="K2265" s="11">
        <v>1420919913</v>
      </c>
      <c r="L2265" s="17">
        <f t="shared" si="176"/>
        <v>42014.623993055553</v>
      </c>
      <c r="M2265" s="21">
        <f t="shared" si="177"/>
        <v>21</v>
      </c>
      <c r="N2265" s="11" t="b">
        <v>0</v>
      </c>
      <c r="O2265" s="11">
        <v>60</v>
      </c>
      <c r="P2265" s="11" t="b">
        <v>1</v>
      </c>
      <c r="Q2265" s="11" t="s">
        <v>8297</v>
      </c>
      <c r="R2265" s="18">
        <f t="shared" si="178"/>
        <v>1.1554666666666666</v>
      </c>
      <c r="S2265" s="19">
        <f t="shared" si="179"/>
        <v>144.43333333333334</v>
      </c>
      <c r="T2265" s="11" t="s">
        <v>8333</v>
      </c>
      <c r="U2265" s="11" t="s">
        <v>8351</v>
      </c>
    </row>
    <row r="2266" spans="1:21" ht="42.75" x14ac:dyDescent="0.45">
      <c r="A2266" s="11">
        <v>2264</v>
      </c>
      <c r="B2266" s="16" t="s">
        <v>2265</v>
      </c>
      <c r="C2266" s="16" t="s">
        <v>6374</v>
      </c>
      <c r="D2266" s="23">
        <v>6000</v>
      </c>
      <c r="E2266" s="23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7">
        <f t="shared" si="175"/>
        <v>42512.916666666664</v>
      </c>
      <c r="K2266" s="11">
        <v>1462543114</v>
      </c>
      <c r="L2266" s="17">
        <f t="shared" si="176"/>
        <v>42496.374004629623</v>
      </c>
      <c r="M2266" s="21">
        <f t="shared" si="177"/>
        <v>16.542662037041737</v>
      </c>
      <c r="N2266" s="11" t="b">
        <v>0</v>
      </c>
      <c r="O2266" s="11">
        <v>445</v>
      </c>
      <c r="P2266" s="11" t="b">
        <v>1</v>
      </c>
      <c r="Q2266" s="11" t="s">
        <v>8297</v>
      </c>
      <c r="R2266" s="18">
        <f t="shared" si="178"/>
        <v>1.8003333333333333</v>
      </c>
      <c r="S2266" s="19">
        <f t="shared" si="179"/>
        <v>24.274157303370785</v>
      </c>
      <c r="T2266" s="11" t="s">
        <v>8333</v>
      </c>
      <c r="U2266" s="11" t="s">
        <v>8351</v>
      </c>
    </row>
    <row r="2267" spans="1:21" ht="42.75" x14ac:dyDescent="0.45">
      <c r="A2267" s="11">
        <v>2265</v>
      </c>
      <c r="B2267" s="16" t="s">
        <v>2266</v>
      </c>
      <c r="C2267" s="16" t="s">
        <v>6375</v>
      </c>
      <c r="D2267" s="23">
        <v>200</v>
      </c>
      <c r="E2267" s="23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7">
        <f t="shared" si="175"/>
        <v>42696.644756944443</v>
      </c>
      <c r="K2267" s="11">
        <v>1479241707</v>
      </c>
      <c r="L2267" s="17">
        <f t="shared" si="176"/>
        <v>42689.644756944443</v>
      </c>
      <c r="M2267" s="21">
        <f t="shared" si="177"/>
        <v>7</v>
      </c>
      <c r="N2267" s="11" t="b">
        <v>0</v>
      </c>
      <c r="O2267" s="11">
        <v>17</v>
      </c>
      <c r="P2267" s="11" t="b">
        <v>1</v>
      </c>
      <c r="Q2267" s="11" t="s">
        <v>8297</v>
      </c>
      <c r="R2267" s="18">
        <f t="shared" si="178"/>
        <v>2.9849999999999999</v>
      </c>
      <c r="S2267" s="19">
        <f t="shared" si="179"/>
        <v>35.117647058823529</v>
      </c>
      <c r="T2267" s="11" t="s">
        <v>8333</v>
      </c>
      <c r="U2267" s="11" t="s">
        <v>8351</v>
      </c>
    </row>
    <row r="2268" spans="1:21" ht="42.75" x14ac:dyDescent="0.45">
      <c r="A2268" s="11">
        <v>2266</v>
      </c>
      <c r="B2268" s="16" t="s">
        <v>2267</v>
      </c>
      <c r="C2268" s="16" t="s">
        <v>6376</v>
      </c>
      <c r="D2268" s="23">
        <v>1500</v>
      </c>
      <c r="E2268" s="23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7">
        <f t="shared" si="175"/>
        <v>42486.874999999993</v>
      </c>
      <c r="K2268" s="11">
        <v>1460235592</v>
      </c>
      <c r="L2268" s="17">
        <f t="shared" si="176"/>
        <v>42469.666574074072</v>
      </c>
      <c r="M2268" s="21">
        <f t="shared" si="177"/>
        <v>17.208425925920892</v>
      </c>
      <c r="N2268" s="11" t="b">
        <v>0</v>
      </c>
      <c r="O2268" s="11">
        <v>194</v>
      </c>
      <c r="P2268" s="11" t="b">
        <v>1</v>
      </c>
      <c r="Q2268" s="11" t="s">
        <v>8297</v>
      </c>
      <c r="R2268" s="18">
        <f t="shared" si="178"/>
        <v>3.2026666666666666</v>
      </c>
      <c r="S2268" s="19">
        <f t="shared" si="179"/>
        <v>24.762886597938145</v>
      </c>
      <c r="T2268" s="11" t="s">
        <v>8333</v>
      </c>
      <c r="U2268" s="11" t="s">
        <v>8351</v>
      </c>
    </row>
    <row r="2269" spans="1:21" ht="42.75" x14ac:dyDescent="0.45">
      <c r="A2269" s="11">
        <v>2267</v>
      </c>
      <c r="B2269" s="16" t="s">
        <v>2268</v>
      </c>
      <c r="C2269" s="16" t="s">
        <v>6377</v>
      </c>
      <c r="D2269" s="23">
        <v>20000</v>
      </c>
      <c r="E2269" s="23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7">
        <f t="shared" si="175"/>
        <v>41993.833333333336</v>
      </c>
      <c r="K2269" s="11">
        <v>1416945297</v>
      </c>
      <c r="L2269" s="17">
        <f t="shared" si="176"/>
        <v>41968.621493055551</v>
      </c>
      <c r="M2269" s="21">
        <f t="shared" si="177"/>
        <v>25.211840277785086</v>
      </c>
      <c r="N2269" s="11" t="b">
        <v>0</v>
      </c>
      <c r="O2269" s="11">
        <v>404</v>
      </c>
      <c r="P2269" s="11" t="b">
        <v>1</v>
      </c>
      <c r="Q2269" s="11" t="s">
        <v>8297</v>
      </c>
      <c r="R2269" s="18">
        <f t="shared" si="178"/>
        <v>3.80525</v>
      </c>
      <c r="S2269" s="19">
        <f t="shared" si="179"/>
        <v>188.37871287128712</v>
      </c>
      <c r="T2269" s="11" t="s">
        <v>8333</v>
      </c>
      <c r="U2269" s="11" t="s">
        <v>8351</v>
      </c>
    </row>
    <row r="2270" spans="1:21" ht="42.75" x14ac:dyDescent="0.45">
      <c r="A2270" s="11">
        <v>2268</v>
      </c>
      <c r="B2270" s="16" t="s">
        <v>2269</v>
      </c>
      <c r="C2270" s="16" t="s">
        <v>6378</v>
      </c>
      <c r="D2270" s="23">
        <v>28000</v>
      </c>
      <c r="E2270" s="23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7">
        <f t="shared" si="175"/>
        <v>42805.874016203707</v>
      </c>
      <c r="K2270" s="11">
        <v>1486691915</v>
      </c>
      <c r="L2270" s="17">
        <f t="shared" si="176"/>
        <v>42775.874016203707</v>
      </c>
      <c r="M2270" s="21">
        <f t="shared" si="177"/>
        <v>30</v>
      </c>
      <c r="N2270" s="11" t="b">
        <v>0</v>
      </c>
      <c r="O2270" s="11">
        <v>194</v>
      </c>
      <c r="P2270" s="11" t="b">
        <v>1</v>
      </c>
      <c r="Q2270" s="11" t="s">
        <v>8297</v>
      </c>
      <c r="R2270" s="18">
        <f t="shared" si="178"/>
        <v>1.026</v>
      </c>
      <c r="S2270" s="19">
        <f t="shared" si="179"/>
        <v>148.08247422680412</v>
      </c>
      <c r="T2270" s="11" t="s">
        <v>8333</v>
      </c>
      <c r="U2270" s="11" t="s">
        <v>8351</v>
      </c>
    </row>
    <row r="2271" spans="1:21" ht="42.75" x14ac:dyDescent="0.45">
      <c r="A2271" s="11">
        <v>2269</v>
      </c>
      <c r="B2271" s="16" t="s">
        <v>2270</v>
      </c>
      <c r="C2271" s="16" t="s">
        <v>6379</v>
      </c>
      <c r="D2271" s="23">
        <v>2500</v>
      </c>
      <c r="E2271" s="23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7">
        <f t="shared" si="175"/>
        <v>42800.999999999993</v>
      </c>
      <c r="K2271" s="11">
        <v>1486745663</v>
      </c>
      <c r="L2271" s="17">
        <f t="shared" si="176"/>
        <v>42776.496099537035</v>
      </c>
      <c r="M2271" s="21">
        <f t="shared" si="177"/>
        <v>24.503900462957972</v>
      </c>
      <c r="N2271" s="11" t="b">
        <v>0</v>
      </c>
      <c r="O2271" s="11">
        <v>902</v>
      </c>
      <c r="P2271" s="11" t="b">
        <v>1</v>
      </c>
      <c r="Q2271" s="11" t="s">
        <v>8297</v>
      </c>
      <c r="R2271" s="18">
        <f t="shared" si="178"/>
        <v>18.016400000000001</v>
      </c>
      <c r="S2271" s="19">
        <f t="shared" si="179"/>
        <v>49.934589800443462</v>
      </c>
      <c r="T2271" s="11" t="s">
        <v>8333</v>
      </c>
      <c r="U2271" s="11" t="s">
        <v>8351</v>
      </c>
    </row>
    <row r="2272" spans="1:21" ht="42.75" x14ac:dyDescent="0.45">
      <c r="A2272" s="11">
        <v>2270</v>
      </c>
      <c r="B2272" s="16" t="s">
        <v>2271</v>
      </c>
      <c r="C2272" s="16" t="s">
        <v>6380</v>
      </c>
      <c r="D2272" s="23">
        <v>25000</v>
      </c>
      <c r="E2272" s="23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7">
        <f t="shared" si="175"/>
        <v>42745.707638888889</v>
      </c>
      <c r="K2272" s="11">
        <v>1482353513</v>
      </c>
      <c r="L2272" s="17">
        <f t="shared" si="176"/>
        <v>42725.661030092589</v>
      </c>
      <c r="M2272" s="21">
        <f t="shared" si="177"/>
        <v>20.046608796299552</v>
      </c>
      <c r="N2272" s="11" t="b">
        <v>0</v>
      </c>
      <c r="O2272" s="11">
        <v>1670</v>
      </c>
      <c r="P2272" s="11" t="b">
        <v>1</v>
      </c>
      <c r="Q2272" s="11" t="s">
        <v>8297</v>
      </c>
      <c r="R2272" s="18">
        <f t="shared" si="178"/>
        <v>7.2024800000000004</v>
      </c>
      <c r="S2272" s="19">
        <f t="shared" si="179"/>
        <v>107.82155688622754</v>
      </c>
      <c r="T2272" s="11" t="s">
        <v>8333</v>
      </c>
      <c r="U2272" s="11" t="s">
        <v>8351</v>
      </c>
    </row>
    <row r="2273" spans="1:21" ht="42.75" x14ac:dyDescent="0.45">
      <c r="A2273" s="11">
        <v>2271</v>
      </c>
      <c r="B2273" s="16" t="s">
        <v>2272</v>
      </c>
      <c r="C2273" s="16" t="s">
        <v>6381</v>
      </c>
      <c r="D2273" s="23">
        <v>20000</v>
      </c>
      <c r="E2273" s="23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7">
        <f t="shared" si="175"/>
        <v>42713.791712962957</v>
      </c>
      <c r="K2273" s="11">
        <v>1478736004</v>
      </c>
      <c r="L2273" s="17">
        <f t="shared" si="176"/>
        <v>42683.791712962957</v>
      </c>
      <c r="M2273" s="21">
        <f t="shared" si="177"/>
        <v>30</v>
      </c>
      <c r="N2273" s="11" t="b">
        <v>0</v>
      </c>
      <c r="O2273" s="11">
        <v>1328</v>
      </c>
      <c r="P2273" s="11" t="b">
        <v>1</v>
      </c>
      <c r="Q2273" s="11" t="s">
        <v>8297</v>
      </c>
      <c r="R2273" s="18">
        <f t="shared" si="178"/>
        <v>2.8309000000000002</v>
      </c>
      <c r="S2273" s="19">
        <f t="shared" si="179"/>
        <v>42.63403614457831</v>
      </c>
      <c r="T2273" s="11" t="s">
        <v>8333</v>
      </c>
      <c r="U2273" s="11" t="s">
        <v>8351</v>
      </c>
    </row>
    <row r="2274" spans="1:21" ht="42.75" x14ac:dyDescent="0.45">
      <c r="A2274" s="11">
        <v>2272</v>
      </c>
      <c r="B2274" s="16" t="s">
        <v>2273</v>
      </c>
      <c r="C2274" s="16" t="s">
        <v>6382</v>
      </c>
      <c r="D2274" s="23">
        <v>1000</v>
      </c>
      <c r="E2274" s="23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7">
        <f t="shared" si="175"/>
        <v>42345.491157407407</v>
      </c>
      <c r="K2274" s="11">
        <v>1446914836</v>
      </c>
      <c r="L2274" s="17">
        <f t="shared" si="176"/>
        <v>42315.491157407407</v>
      </c>
      <c r="M2274" s="21">
        <f t="shared" si="177"/>
        <v>30</v>
      </c>
      <c r="N2274" s="11" t="b">
        <v>0</v>
      </c>
      <c r="O2274" s="11">
        <v>944</v>
      </c>
      <c r="P2274" s="11" t="b">
        <v>1</v>
      </c>
      <c r="Q2274" s="11" t="s">
        <v>8297</v>
      </c>
      <c r="R2274" s="18">
        <f t="shared" si="178"/>
        <v>13.566000000000001</v>
      </c>
      <c r="S2274" s="19">
        <f t="shared" si="179"/>
        <v>14.370762711864407</v>
      </c>
      <c r="T2274" s="11" t="s">
        <v>8333</v>
      </c>
      <c r="U2274" s="11" t="s">
        <v>8351</v>
      </c>
    </row>
    <row r="2275" spans="1:21" ht="42.75" x14ac:dyDescent="0.45">
      <c r="A2275" s="11">
        <v>2273</v>
      </c>
      <c r="B2275" s="16" t="s">
        <v>2274</v>
      </c>
      <c r="C2275" s="16" t="s">
        <v>6383</v>
      </c>
      <c r="D2275" s="23">
        <v>2500</v>
      </c>
      <c r="E2275" s="23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7">
        <f t="shared" si="175"/>
        <v>42806.299097222225</v>
      </c>
      <c r="K2275" s="11">
        <v>1487164242</v>
      </c>
      <c r="L2275" s="17">
        <f t="shared" si="176"/>
        <v>42781.340763888882</v>
      </c>
      <c r="M2275" s="21">
        <f t="shared" si="177"/>
        <v>24.958333333343035</v>
      </c>
      <c r="N2275" s="11" t="b">
        <v>0</v>
      </c>
      <c r="O2275" s="11">
        <v>147</v>
      </c>
      <c r="P2275" s="11" t="b">
        <v>1</v>
      </c>
      <c r="Q2275" s="11" t="s">
        <v>8297</v>
      </c>
      <c r="R2275" s="18">
        <f t="shared" si="178"/>
        <v>2.2035999999999998</v>
      </c>
      <c r="S2275" s="19">
        <f t="shared" si="179"/>
        <v>37.476190476190474</v>
      </c>
      <c r="T2275" s="11" t="s">
        <v>8333</v>
      </c>
      <c r="U2275" s="11" t="s">
        <v>8351</v>
      </c>
    </row>
    <row r="2276" spans="1:21" ht="57" x14ac:dyDescent="0.45">
      <c r="A2276" s="11">
        <v>2274</v>
      </c>
      <c r="B2276" s="16" t="s">
        <v>2275</v>
      </c>
      <c r="C2276" s="16" t="s">
        <v>6384</v>
      </c>
      <c r="D2276" s="23">
        <v>2500</v>
      </c>
      <c r="E2276" s="23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7">
        <f t="shared" si="175"/>
        <v>41693.292326388888</v>
      </c>
      <c r="K2276" s="11">
        <v>1390564857</v>
      </c>
      <c r="L2276" s="17">
        <f t="shared" si="176"/>
        <v>41663.292326388888</v>
      </c>
      <c r="M2276" s="21">
        <f t="shared" si="177"/>
        <v>30</v>
      </c>
      <c r="N2276" s="11" t="b">
        <v>0</v>
      </c>
      <c r="O2276" s="11">
        <v>99</v>
      </c>
      <c r="P2276" s="11" t="b">
        <v>1</v>
      </c>
      <c r="Q2276" s="11" t="s">
        <v>8297</v>
      </c>
      <c r="R2276" s="18">
        <f t="shared" si="178"/>
        <v>1.196</v>
      </c>
      <c r="S2276" s="19">
        <f t="shared" si="179"/>
        <v>30.202020202020201</v>
      </c>
      <c r="T2276" s="11" t="s">
        <v>8333</v>
      </c>
      <c r="U2276" s="11" t="s">
        <v>8351</v>
      </c>
    </row>
    <row r="2277" spans="1:21" ht="42.75" x14ac:dyDescent="0.45">
      <c r="A2277" s="11">
        <v>2275</v>
      </c>
      <c r="B2277" s="16" t="s">
        <v>2276</v>
      </c>
      <c r="C2277" s="16" t="s">
        <v>6385</v>
      </c>
      <c r="D2277" s="23">
        <v>650</v>
      </c>
      <c r="E2277" s="23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7">
        <f t="shared" si="175"/>
        <v>41995.408321759256</v>
      </c>
      <c r="K2277" s="11">
        <v>1416667679</v>
      </c>
      <c r="L2277" s="17">
        <f t="shared" si="176"/>
        <v>41965.408321759256</v>
      </c>
      <c r="M2277" s="21">
        <f t="shared" si="177"/>
        <v>30</v>
      </c>
      <c r="N2277" s="11" t="b">
        <v>0</v>
      </c>
      <c r="O2277" s="11">
        <v>79</v>
      </c>
      <c r="P2277" s="11" t="b">
        <v>1</v>
      </c>
      <c r="Q2277" s="11" t="s">
        <v>8297</v>
      </c>
      <c r="R2277" s="18">
        <f t="shared" si="178"/>
        <v>4.0776923076923079</v>
      </c>
      <c r="S2277" s="19">
        <f t="shared" si="179"/>
        <v>33.550632911392405</v>
      </c>
      <c r="T2277" s="11" t="s">
        <v>8333</v>
      </c>
      <c r="U2277" s="11" t="s">
        <v>8351</v>
      </c>
    </row>
    <row r="2278" spans="1:21" ht="42.75" x14ac:dyDescent="0.45">
      <c r="A2278" s="11">
        <v>2276</v>
      </c>
      <c r="B2278" s="16" t="s">
        <v>2277</v>
      </c>
      <c r="C2278" s="16" t="s">
        <v>6386</v>
      </c>
      <c r="D2278" s="23">
        <v>4589</v>
      </c>
      <c r="E2278" s="23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7">
        <f t="shared" si="175"/>
        <v>41644.443159722221</v>
      </c>
      <c r="K2278" s="11">
        <v>1386344289</v>
      </c>
      <c r="L2278" s="17">
        <f t="shared" si="176"/>
        <v>41614.443159722221</v>
      </c>
      <c r="M2278" s="21">
        <f t="shared" si="177"/>
        <v>30</v>
      </c>
      <c r="N2278" s="11" t="b">
        <v>0</v>
      </c>
      <c r="O2278" s="11">
        <v>75</v>
      </c>
      <c r="P2278" s="11" t="b">
        <v>1</v>
      </c>
      <c r="Q2278" s="11" t="s">
        <v>8297</v>
      </c>
      <c r="R2278" s="18">
        <f t="shared" si="178"/>
        <v>1.0581826105905425</v>
      </c>
      <c r="S2278" s="19">
        <f t="shared" si="179"/>
        <v>64.74666666666667</v>
      </c>
      <c r="T2278" s="11" t="s">
        <v>8333</v>
      </c>
      <c r="U2278" s="11" t="s">
        <v>8351</v>
      </c>
    </row>
    <row r="2279" spans="1:21" ht="42.75" x14ac:dyDescent="0.45">
      <c r="A2279" s="11">
        <v>2277</v>
      </c>
      <c r="B2279" s="16" t="s">
        <v>2278</v>
      </c>
      <c r="C2279" s="16" t="s">
        <v>6387</v>
      </c>
      <c r="D2279" s="23">
        <v>8500</v>
      </c>
      <c r="E2279" s="23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7">
        <f t="shared" si="175"/>
        <v>40966.470173611109</v>
      </c>
      <c r="K2279" s="11">
        <v>1327767423</v>
      </c>
      <c r="L2279" s="17">
        <f t="shared" si="176"/>
        <v>40936.470173611109</v>
      </c>
      <c r="M2279" s="21">
        <f t="shared" si="177"/>
        <v>30</v>
      </c>
      <c r="N2279" s="11" t="b">
        <v>0</v>
      </c>
      <c r="O2279" s="11">
        <v>207</v>
      </c>
      <c r="P2279" s="11" t="b">
        <v>1</v>
      </c>
      <c r="Q2279" s="11" t="s">
        <v>8297</v>
      </c>
      <c r="R2279" s="18">
        <f t="shared" si="178"/>
        <v>1.4108235294117648</v>
      </c>
      <c r="S2279" s="19">
        <f t="shared" si="179"/>
        <v>57.932367149758456</v>
      </c>
      <c r="T2279" s="11" t="s">
        <v>8333</v>
      </c>
      <c r="U2279" s="11" t="s">
        <v>8351</v>
      </c>
    </row>
    <row r="2280" spans="1:21" ht="28.5" x14ac:dyDescent="0.45">
      <c r="A2280" s="11">
        <v>2278</v>
      </c>
      <c r="B2280" s="16" t="s">
        <v>2279</v>
      </c>
      <c r="C2280" s="16" t="s">
        <v>6388</v>
      </c>
      <c r="D2280" s="23">
        <v>2000</v>
      </c>
      <c r="E2280" s="23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7">
        <f t="shared" si="175"/>
        <v>42372.749305555553</v>
      </c>
      <c r="K2280" s="11">
        <v>1448902867</v>
      </c>
      <c r="L2280" s="17">
        <f t="shared" si="176"/>
        <v>42338.500775462962</v>
      </c>
      <c r="M2280" s="21">
        <f t="shared" si="177"/>
        <v>34.248530092590954</v>
      </c>
      <c r="N2280" s="11" t="b">
        <v>0</v>
      </c>
      <c r="O2280" s="11">
        <v>102</v>
      </c>
      <c r="P2280" s="11" t="b">
        <v>1</v>
      </c>
      <c r="Q2280" s="11" t="s">
        <v>8297</v>
      </c>
      <c r="R2280" s="18">
        <f t="shared" si="178"/>
        <v>2.7069999999999999</v>
      </c>
      <c r="S2280" s="19">
        <f t="shared" si="179"/>
        <v>53.078431372549019</v>
      </c>
      <c r="T2280" s="11" t="s">
        <v>8333</v>
      </c>
      <c r="U2280" s="11" t="s">
        <v>8351</v>
      </c>
    </row>
    <row r="2281" spans="1:21" ht="42.75" x14ac:dyDescent="0.45">
      <c r="A2281" s="11">
        <v>2279</v>
      </c>
      <c r="B2281" s="16" t="s">
        <v>2280</v>
      </c>
      <c r="C2281" s="16" t="s">
        <v>6389</v>
      </c>
      <c r="D2281" s="23">
        <v>1000</v>
      </c>
      <c r="E2281" s="23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7">
        <f t="shared" si="175"/>
        <v>42038.958333333336</v>
      </c>
      <c r="K2281" s="11">
        <v>1421436099</v>
      </c>
      <c r="L2281" s="17">
        <f t="shared" si="176"/>
        <v>42020.598368055558</v>
      </c>
      <c r="M2281" s="21">
        <f t="shared" si="177"/>
        <v>18.359965277777519</v>
      </c>
      <c r="N2281" s="11" t="b">
        <v>0</v>
      </c>
      <c r="O2281" s="11">
        <v>32</v>
      </c>
      <c r="P2281" s="11" t="b">
        <v>1</v>
      </c>
      <c r="Q2281" s="11" t="s">
        <v>8297</v>
      </c>
      <c r="R2281" s="18">
        <f t="shared" si="178"/>
        <v>1.538</v>
      </c>
      <c r="S2281" s="19">
        <f t="shared" si="179"/>
        <v>48.0625</v>
      </c>
      <c r="T2281" s="11" t="s">
        <v>8333</v>
      </c>
      <c r="U2281" s="11" t="s">
        <v>8351</v>
      </c>
    </row>
    <row r="2282" spans="1:21" ht="57" x14ac:dyDescent="0.45">
      <c r="A2282" s="11">
        <v>2280</v>
      </c>
      <c r="B2282" s="16" t="s">
        <v>2281</v>
      </c>
      <c r="C2282" s="16" t="s">
        <v>6390</v>
      </c>
      <c r="D2282" s="23">
        <v>9800</v>
      </c>
      <c r="E2282" s="23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7">
        <f t="shared" si="175"/>
        <v>42264.416562499995</v>
      </c>
      <c r="K2282" s="11">
        <v>1439909991</v>
      </c>
      <c r="L2282" s="17">
        <f t="shared" si="176"/>
        <v>42234.416562499995</v>
      </c>
      <c r="M2282" s="21">
        <f t="shared" si="177"/>
        <v>30</v>
      </c>
      <c r="N2282" s="11" t="b">
        <v>0</v>
      </c>
      <c r="O2282" s="11">
        <v>480</v>
      </c>
      <c r="P2282" s="11" t="b">
        <v>1</v>
      </c>
      <c r="Q2282" s="11" t="s">
        <v>8297</v>
      </c>
      <c r="R2282" s="18">
        <f t="shared" si="178"/>
        <v>4.0357653061224488</v>
      </c>
      <c r="S2282" s="19">
        <f t="shared" si="179"/>
        <v>82.396874999999994</v>
      </c>
      <c r="T2282" s="11" t="s">
        <v>8333</v>
      </c>
      <c r="U2282" s="11" t="s">
        <v>8351</v>
      </c>
    </row>
    <row r="2283" spans="1:21" ht="42.75" x14ac:dyDescent="0.45">
      <c r="A2283" s="11">
        <v>2281</v>
      </c>
      <c r="B2283" s="16" t="s">
        <v>2282</v>
      </c>
      <c r="C2283" s="16" t="s">
        <v>6391</v>
      </c>
      <c r="D2283" s="23">
        <v>300</v>
      </c>
      <c r="E2283" s="23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7">
        <f t="shared" si="175"/>
        <v>40749.076388888883</v>
      </c>
      <c r="K2283" s="11">
        <v>1306219897</v>
      </c>
      <c r="L2283" s="17">
        <f t="shared" si="176"/>
        <v>40687.077511574069</v>
      </c>
      <c r="M2283" s="21">
        <f t="shared" si="177"/>
        <v>61.998877314814308</v>
      </c>
      <c r="N2283" s="11" t="b">
        <v>0</v>
      </c>
      <c r="O2283" s="11">
        <v>11</v>
      </c>
      <c r="P2283" s="11" t="b">
        <v>1</v>
      </c>
      <c r="Q2283" s="11" t="s">
        <v>8276</v>
      </c>
      <c r="R2283" s="18">
        <f t="shared" si="178"/>
        <v>1.85</v>
      </c>
      <c r="S2283" s="19">
        <f t="shared" si="179"/>
        <v>50.454545454545453</v>
      </c>
      <c r="T2283" s="11" t="s">
        <v>8325</v>
      </c>
      <c r="U2283" s="11" t="s">
        <v>8326</v>
      </c>
    </row>
    <row r="2284" spans="1:21" ht="28.5" x14ac:dyDescent="0.45">
      <c r="A2284" s="11">
        <v>2282</v>
      </c>
      <c r="B2284" s="16" t="s">
        <v>2283</v>
      </c>
      <c r="C2284" s="16" t="s">
        <v>6392</v>
      </c>
      <c r="D2284" s="23">
        <v>750</v>
      </c>
      <c r="E2284" s="23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7">
        <f t="shared" si="175"/>
        <v>42382.966273148144</v>
      </c>
      <c r="K2284" s="11">
        <v>1447560686</v>
      </c>
      <c r="L2284" s="17">
        <f t="shared" si="176"/>
        <v>42322.966273148144</v>
      </c>
      <c r="M2284" s="21">
        <f t="shared" si="177"/>
        <v>60</v>
      </c>
      <c r="N2284" s="11" t="b">
        <v>0</v>
      </c>
      <c r="O2284" s="11">
        <v>12</v>
      </c>
      <c r="P2284" s="11" t="b">
        <v>1</v>
      </c>
      <c r="Q2284" s="11" t="s">
        <v>8276</v>
      </c>
      <c r="R2284" s="18">
        <f t="shared" si="178"/>
        <v>1.8533333333333333</v>
      </c>
      <c r="S2284" s="19">
        <f t="shared" si="179"/>
        <v>115.83333333333333</v>
      </c>
      <c r="T2284" s="11" t="s">
        <v>8325</v>
      </c>
      <c r="U2284" s="11" t="s">
        <v>8326</v>
      </c>
    </row>
    <row r="2285" spans="1:21" ht="42.75" x14ac:dyDescent="0.45">
      <c r="A2285" s="11">
        <v>2283</v>
      </c>
      <c r="B2285" s="16" t="s">
        <v>2284</v>
      </c>
      <c r="C2285" s="16" t="s">
        <v>6393</v>
      </c>
      <c r="D2285" s="23">
        <v>3000</v>
      </c>
      <c r="E2285" s="23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7">
        <f t="shared" si="175"/>
        <v>41037.875046296293</v>
      </c>
      <c r="K2285" s="11">
        <v>1331348404</v>
      </c>
      <c r="L2285" s="17">
        <f t="shared" si="176"/>
        <v>40977.916712962957</v>
      </c>
      <c r="M2285" s="21">
        <f t="shared" si="177"/>
        <v>59.958333333335759</v>
      </c>
      <c r="N2285" s="11" t="b">
        <v>0</v>
      </c>
      <c r="O2285" s="11">
        <v>48</v>
      </c>
      <c r="P2285" s="11" t="b">
        <v>1</v>
      </c>
      <c r="Q2285" s="11" t="s">
        <v>8276</v>
      </c>
      <c r="R2285" s="18">
        <f t="shared" si="178"/>
        <v>1.0085533333333332</v>
      </c>
      <c r="S2285" s="19">
        <f t="shared" si="179"/>
        <v>63.03458333333333</v>
      </c>
      <c r="T2285" s="11" t="s">
        <v>8325</v>
      </c>
      <c r="U2285" s="11" t="s">
        <v>8326</v>
      </c>
    </row>
    <row r="2286" spans="1:21" ht="28.5" x14ac:dyDescent="0.45">
      <c r="A2286" s="11">
        <v>2284</v>
      </c>
      <c r="B2286" s="16" t="s">
        <v>2285</v>
      </c>
      <c r="C2286" s="16" t="s">
        <v>6394</v>
      </c>
      <c r="D2286" s="23">
        <v>6000</v>
      </c>
      <c r="E2286" s="23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7">
        <f t="shared" si="175"/>
        <v>40613.958333333328</v>
      </c>
      <c r="K2286" s="11">
        <v>1297451245</v>
      </c>
      <c r="L2286" s="17">
        <f t="shared" si="176"/>
        <v>40585.588483796295</v>
      </c>
      <c r="M2286" s="21">
        <f t="shared" si="177"/>
        <v>28.369849537033588</v>
      </c>
      <c r="N2286" s="11" t="b">
        <v>0</v>
      </c>
      <c r="O2286" s="11">
        <v>59</v>
      </c>
      <c r="P2286" s="11" t="b">
        <v>1</v>
      </c>
      <c r="Q2286" s="11" t="s">
        <v>8276</v>
      </c>
      <c r="R2286" s="18">
        <f t="shared" si="178"/>
        <v>1.0622116666666668</v>
      </c>
      <c r="S2286" s="19">
        <f t="shared" si="179"/>
        <v>108.02152542372882</v>
      </c>
      <c r="T2286" s="11" t="s">
        <v>8325</v>
      </c>
      <c r="U2286" s="11" t="s">
        <v>8326</v>
      </c>
    </row>
    <row r="2287" spans="1:21" ht="42.75" x14ac:dyDescent="0.45">
      <c r="A2287" s="11">
        <v>2285</v>
      </c>
      <c r="B2287" s="16" t="s">
        <v>2286</v>
      </c>
      <c r="C2287" s="16" t="s">
        <v>6395</v>
      </c>
      <c r="D2287" s="23">
        <v>3000</v>
      </c>
      <c r="E2287" s="23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7">
        <f t="shared" si="175"/>
        <v>41088.977349537039</v>
      </c>
      <c r="K2287" s="11">
        <v>1338352043</v>
      </c>
      <c r="L2287" s="17">
        <f t="shared" si="176"/>
        <v>41058.977349537039</v>
      </c>
      <c r="M2287" s="21">
        <f t="shared" si="177"/>
        <v>30</v>
      </c>
      <c r="N2287" s="11" t="b">
        <v>0</v>
      </c>
      <c r="O2287" s="11">
        <v>79</v>
      </c>
      <c r="P2287" s="11" t="b">
        <v>1</v>
      </c>
      <c r="Q2287" s="11" t="s">
        <v>8276</v>
      </c>
      <c r="R2287" s="18">
        <f t="shared" si="178"/>
        <v>1.2136666666666667</v>
      </c>
      <c r="S2287" s="19">
        <f t="shared" si="179"/>
        <v>46.088607594936711</v>
      </c>
      <c r="T2287" s="11" t="s">
        <v>8325</v>
      </c>
      <c r="U2287" s="11" t="s">
        <v>8326</v>
      </c>
    </row>
    <row r="2288" spans="1:21" ht="42.75" x14ac:dyDescent="0.45">
      <c r="A2288" s="11">
        <v>2286</v>
      </c>
      <c r="B2288" s="16" t="s">
        <v>2287</v>
      </c>
      <c r="C2288" s="16" t="s">
        <v>6396</v>
      </c>
      <c r="D2288" s="23">
        <v>1500</v>
      </c>
      <c r="E2288" s="23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7">
        <f t="shared" si="175"/>
        <v>41522.957638888889</v>
      </c>
      <c r="K2288" s="11">
        <v>1376003254</v>
      </c>
      <c r="L2288" s="17">
        <f t="shared" si="176"/>
        <v>41494.755254629628</v>
      </c>
      <c r="M2288" s="21">
        <f t="shared" si="177"/>
        <v>28.202384259260725</v>
      </c>
      <c r="N2288" s="11" t="b">
        <v>0</v>
      </c>
      <c r="O2288" s="11">
        <v>14</v>
      </c>
      <c r="P2288" s="11" t="b">
        <v>1</v>
      </c>
      <c r="Q2288" s="11" t="s">
        <v>8276</v>
      </c>
      <c r="R2288" s="18">
        <f t="shared" si="178"/>
        <v>1.0006666666666666</v>
      </c>
      <c r="S2288" s="19">
        <f t="shared" si="179"/>
        <v>107.21428571428571</v>
      </c>
      <c r="T2288" s="11" t="s">
        <v>8325</v>
      </c>
      <c r="U2288" s="11" t="s">
        <v>8326</v>
      </c>
    </row>
    <row r="2289" spans="1:21" ht="42.75" x14ac:dyDescent="0.45">
      <c r="A2289" s="11">
        <v>2287</v>
      </c>
      <c r="B2289" s="16" t="s">
        <v>2288</v>
      </c>
      <c r="C2289" s="16" t="s">
        <v>6397</v>
      </c>
      <c r="D2289" s="23">
        <v>4500</v>
      </c>
      <c r="E2289" s="23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7">
        <f t="shared" si="175"/>
        <v>41813.459027777775</v>
      </c>
      <c r="K2289" s="11">
        <v>1401724860</v>
      </c>
      <c r="L2289" s="17">
        <f t="shared" si="176"/>
        <v>41792.459027777775</v>
      </c>
      <c r="M2289" s="21">
        <f t="shared" si="177"/>
        <v>21</v>
      </c>
      <c r="N2289" s="11" t="b">
        <v>0</v>
      </c>
      <c r="O2289" s="11">
        <v>106</v>
      </c>
      <c r="P2289" s="11" t="b">
        <v>1</v>
      </c>
      <c r="Q2289" s="11" t="s">
        <v>8276</v>
      </c>
      <c r="R2289" s="18">
        <f t="shared" si="178"/>
        <v>1.1997755555555556</v>
      </c>
      <c r="S2289" s="19">
        <f t="shared" si="179"/>
        <v>50.9338679245283</v>
      </c>
      <c r="T2289" s="11" t="s">
        <v>8325</v>
      </c>
      <c r="U2289" s="11" t="s">
        <v>8326</v>
      </c>
    </row>
    <row r="2290" spans="1:21" ht="42.75" x14ac:dyDescent="0.45">
      <c r="A2290" s="11">
        <v>2288</v>
      </c>
      <c r="B2290" s="16" t="s">
        <v>2289</v>
      </c>
      <c r="C2290" s="16" t="s">
        <v>6398</v>
      </c>
      <c r="D2290" s="23">
        <v>1000</v>
      </c>
      <c r="E2290" s="23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7">
        <f t="shared" si="175"/>
        <v>41086.541666666664</v>
      </c>
      <c r="K2290" s="11">
        <v>1339098689</v>
      </c>
      <c r="L2290" s="17">
        <f t="shared" si="176"/>
        <v>41067.619085648148</v>
      </c>
      <c r="M2290" s="21">
        <f t="shared" si="177"/>
        <v>18.922581018516212</v>
      </c>
      <c r="N2290" s="11" t="b">
        <v>0</v>
      </c>
      <c r="O2290" s="11">
        <v>25</v>
      </c>
      <c r="P2290" s="11" t="b">
        <v>1</v>
      </c>
      <c r="Q2290" s="11" t="s">
        <v>8276</v>
      </c>
      <c r="R2290" s="18">
        <f t="shared" si="178"/>
        <v>1.0009999999999999</v>
      </c>
      <c r="S2290" s="19">
        <f t="shared" si="179"/>
        <v>40.04</v>
      </c>
      <c r="T2290" s="11" t="s">
        <v>8325</v>
      </c>
      <c r="U2290" s="11" t="s">
        <v>8326</v>
      </c>
    </row>
    <row r="2291" spans="1:21" ht="42.75" x14ac:dyDescent="0.45">
      <c r="A2291" s="11">
        <v>2289</v>
      </c>
      <c r="B2291" s="16" t="s">
        <v>2290</v>
      </c>
      <c r="C2291" s="16" t="s">
        <v>6399</v>
      </c>
      <c r="D2291" s="23">
        <v>1500</v>
      </c>
      <c r="E2291" s="23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7">
        <f t="shared" si="175"/>
        <v>41614.765277777777</v>
      </c>
      <c r="K2291" s="11">
        <v>1382659060</v>
      </c>
      <c r="L2291" s="17">
        <f t="shared" si="176"/>
        <v>41571.790046296293</v>
      </c>
      <c r="M2291" s="21">
        <f t="shared" si="177"/>
        <v>42.975231481483206</v>
      </c>
      <c r="N2291" s="11" t="b">
        <v>0</v>
      </c>
      <c r="O2291" s="11">
        <v>25</v>
      </c>
      <c r="P2291" s="11" t="b">
        <v>1</v>
      </c>
      <c r="Q2291" s="11" t="s">
        <v>8276</v>
      </c>
      <c r="R2291" s="18">
        <f t="shared" si="178"/>
        <v>1.0740000000000001</v>
      </c>
      <c r="S2291" s="19">
        <f t="shared" si="179"/>
        <v>64.44</v>
      </c>
      <c r="T2291" s="11" t="s">
        <v>8325</v>
      </c>
      <c r="U2291" s="11" t="s">
        <v>8326</v>
      </c>
    </row>
    <row r="2292" spans="1:21" ht="42.75" x14ac:dyDescent="0.45">
      <c r="A2292" s="11">
        <v>2290</v>
      </c>
      <c r="B2292" s="16" t="s">
        <v>2291</v>
      </c>
      <c r="C2292" s="16" t="s">
        <v>6400</v>
      </c>
      <c r="D2292" s="23">
        <v>1500</v>
      </c>
      <c r="E2292" s="23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7">
        <f t="shared" si="175"/>
        <v>40148.5</v>
      </c>
      <c r="K2292" s="11">
        <v>1252908330</v>
      </c>
      <c r="L2292" s="17">
        <f t="shared" si="176"/>
        <v>40070.045486111107</v>
      </c>
      <c r="M2292" s="21">
        <f t="shared" si="177"/>
        <v>78.454513888893416</v>
      </c>
      <c r="N2292" s="11" t="b">
        <v>0</v>
      </c>
      <c r="O2292" s="11">
        <v>29</v>
      </c>
      <c r="P2292" s="11" t="b">
        <v>1</v>
      </c>
      <c r="Q2292" s="11" t="s">
        <v>8276</v>
      </c>
      <c r="R2292" s="18">
        <f t="shared" si="178"/>
        <v>1.0406666666666666</v>
      </c>
      <c r="S2292" s="19">
        <f t="shared" si="179"/>
        <v>53.827586206896555</v>
      </c>
      <c r="T2292" s="11" t="s">
        <v>8325</v>
      </c>
      <c r="U2292" s="11" t="s">
        <v>8326</v>
      </c>
    </row>
    <row r="2293" spans="1:21" ht="42.75" x14ac:dyDescent="0.45">
      <c r="A2293" s="11">
        <v>2291</v>
      </c>
      <c r="B2293" s="16" t="s">
        <v>2292</v>
      </c>
      <c r="C2293" s="16" t="s">
        <v>6401</v>
      </c>
      <c r="D2293" s="23">
        <v>2500</v>
      </c>
      <c r="E2293" s="23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7">
        <f t="shared" si="175"/>
        <v>41021.958333333328</v>
      </c>
      <c r="K2293" s="11">
        <v>1332199618</v>
      </c>
      <c r="L2293" s="17">
        <f t="shared" si="176"/>
        <v>40987.768726851849</v>
      </c>
      <c r="M2293" s="21">
        <f t="shared" si="177"/>
        <v>34.189606481479132</v>
      </c>
      <c r="N2293" s="11" t="b">
        <v>0</v>
      </c>
      <c r="O2293" s="11">
        <v>43</v>
      </c>
      <c r="P2293" s="11" t="b">
        <v>1</v>
      </c>
      <c r="Q2293" s="11" t="s">
        <v>8276</v>
      </c>
      <c r="R2293" s="18">
        <f t="shared" si="178"/>
        <v>1.728</v>
      </c>
      <c r="S2293" s="19">
        <f t="shared" si="179"/>
        <v>100.46511627906976</v>
      </c>
      <c r="T2293" s="11" t="s">
        <v>8325</v>
      </c>
      <c r="U2293" s="11" t="s">
        <v>8326</v>
      </c>
    </row>
    <row r="2294" spans="1:21" ht="42.75" x14ac:dyDescent="0.45">
      <c r="A2294" s="11">
        <v>2292</v>
      </c>
      <c r="B2294" s="16" t="s">
        <v>2293</v>
      </c>
      <c r="C2294" s="16" t="s">
        <v>6402</v>
      </c>
      <c r="D2294" s="23">
        <v>2000</v>
      </c>
      <c r="E2294" s="23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7">
        <f t="shared" si="175"/>
        <v>41017.489305555551</v>
      </c>
      <c r="K2294" s="11">
        <v>1332175476</v>
      </c>
      <c r="L2294" s="17">
        <f t="shared" si="176"/>
        <v>40987.489305555551</v>
      </c>
      <c r="M2294" s="21">
        <f t="shared" si="177"/>
        <v>30</v>
      </c>
      <c r="N2294" s="11" t="b">
        <v>0</v>
      </c>
      <c r="O2294" s="11">
        <v>46</v>
      </c>
      <c r="P2294" s="11" t="b">
        <v>1</v>
      </c>
      <c r="Q2294" s="11" t="s">
        <v>8276</v>
      </c>
      <c r="R2294" s="18">
        <f t="shared" si="178"/>
        <v>1.072505</v>
      </c>
      <c r="S2294" s="19">
        <f t="shared" si="179"/>
        <v>46.630652173913049</v>
      </c>
      <c r="T2294" s="11" t="s">
        <v>8325</v>
      </c>
      <c r="U2294" s="11" t="s">
        <v>8326</v>
      </c>
    </row>
    <row r="2295" spans="1:21" ht="28.5" x14ac:dyDescent="0.45">
      <c r="A2295" s="11">
        <v>2293</v>
      </c>
      <c r="B2295" s="16" t="s">
        <v>2294</v>
      </c>
      <c r="C2295" s="16" t="s">
        <v>6403</v>
      </c>
      <c r="D2295" s="23">
        <v>850</v>
      </c>
      <c r="E2295" s="23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7">
        <f t="shared" si="175"/>
        <v>41176.957638888889</v>
      </c>
      <c r="K2295" s="11">
        <v>1346345999</v>
      </c>
      <c r="L2295" s="17">
        <f t="shared" si="176"/>
        <v>41151.499988425923</v>
      </c>
      <c r="M2295" s="21">
        <f t="shared" si="177"/>
        <v>25.45765046296583</v>
      </c>
      <c r="N2295" s="11" t="b">
        <v>0</v>
      </c>
      <c r="O2295" s="11">
        <v>27</v>
      </c>
      <c r="P2295" s="11" t="b">
        <v>1</v>
      </c>
      <c r="Q2295" s="11" t="s">
        <v>8276</v>
      </c>
      <c r="R2295" s="18">
        <f t="shared" si="178"/>
        <v>1.0823529411764705</v>
      </c>
      <c r="S2295" s="19">
        <f t="shared" si="179"/>
        <v>34.074074074074076</v>
      </c>
      <c r="T2295" s="11" t="s">
        <v>8325</v>
      </c>
      <c r="U2295" s="11" t="s">
        <v>8326</v>
      </c>
    </row>
    <row r="2296" spans="1:21" ht="42.75" x14ac:dyDescent="0.45">
      <c r="A2296" s="11">
        <v>2294</v>
      </c>
      <c r="B2296" s="16" t="s">
        <v>2295</v>
      </c>
      <c r="C2296" s="16" t="s">
        <v>6404</v>
      </c>
      <c r="D2296" s="23">
        <v>5000</v>
      </c>
      <c r="E2296" s="23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7">
        <f t="shared" si="175"/>
        <v>41294.514814814815</v>
      </c>
      <c r="K2296" s="11">
        <v>1356110480</v>
      </c>
      <c r="L2296" s="17">
        <f t="shared" si="176"/>
        <v>41264.514814814815</v>
      </c>
      <c r="M2296" s="21">
        <f t="shared" si="177"/>
        <v>30</v>
      </c>
      <c r="N2296" s="11" t="b">
        <v>0</v>
      </c>
      <c r="O2296" s="11">
        <v>112</v>
      </c>
      <c r="P2296" s="11" t="b">
        <v>1</v>
      </c>
      <c r="Q2296" s="11" t="s">
        <v>8276</v>
      </c>
      <c r="R2296" s="18">
        <f t="shared" si="178"/>
        <v>1.4608079999999999</v>
      </c>
      <c r="S2296" s="19">
        <f t="shared" si="179"/>
        <v>65.214642857142863</v>
      </c>
      <c r="T2296" s="11" t="s">
        <v>8325</v>
      </c>
      <c r="U2296" s="11" t="s">
        <v>8326</v>
      </c>
    </row>
    <row r="2297" spans="1:21" ht="42.75" x14ac:dyDescent="0.45">
      <c r="A2297" s="11">
        <v>2295</v>
      </c>
      <c r="B2297" s="16" t="s">
        <v>2296</v>
      </c>
      <c r="C2297" s="16" t="s">
        <v>6405</v>
      </c>
      <c r="D2297" s="23">
        <v>1200</v>
      </c>
      <c r="E2297" s="23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7">
        <f t="shared" si="175"/>
        <v>41300.746018518512</v>
      </c>
      <c r="K2297" s="11">
        <v>1356648856</v>
      </c>
      <c r="L2297" s="17">
        <f t="shared" si="176"/>
        <v>41270.746018518512</v>
      </c>
      <c r="M2297" s="21">
        <f t="shared" si="177"/>
        <v>30</v>
      </c>
      <c r="N2297" s="11" t="b">
        <v>0</v>
      </c>
      <c r="O2297" s="11">
        <v>34</v>
      </c>
      <c r="P2297" s="11" t="b">
        <v>1</v>
      </c>
      <c r="Q2297" s="11" t="s">
        <v>8276</v>
      </c>
      <c r="R2297" s="18">
        <f t="shared" si="178"/>
        <v>1.2524999999999999</v>
      </c>
      <c r="S2297" s="19">
        <f t="shared" si="179"/>
        <v>44.205882352941174</v>
      </c>
      <c r="T2297" s="11" t="s">
        <v>8325</v>
      </c>
      <c r="U2297" s="11" t="s">
        <v>8326</v>
      </c>
    </row>
    <row r="2298" spans="1:21" ht="42.75" x14ac:dyDescent="0.45">
      <c r="A2298" s="11">
        <v>2296</v>
      </c>
      <c r="B2298" s="16" t="s">
        <v>2297</v>
      </c>
      <c r="C2298" s="16" t="s">
        <v>6406</v>
      </c>
      <c r="D2298" s="23">
        <v>7000</v>
      </c>
      <c r="E2298" s="23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7">
        <f t="shared" si="175"/>
        <v>40962.52344907407</v>
      </c>
      <c r="K2298" s="11">
        <v>1326994426</v>
      </c>
      <c r="L2298" s="17">
        <f t="shared" si="176"/>
        <v>40927.52344907407</v>
      </c>
      <c r="M2298" s="21">
        <f t="shared" si="177"/>
        <v>35</v>
      </c>
      <c r="N2298" s="11" t="b">
        <v>0</v>
      </c>
      <c r="O2298" s="11">
        <v>145</v>
      </c>
      <c r="P2298" s="11" t="b">
        <v>1</v>
      </c>
      <c r="Q2298" s="11" t="s">
        <v>8276</v>
      </c>
      <c r="R2298" s="18">
        <f t="shared" si="178"/>
        <v>1.4907142857142857</v>
      </c>
      <c r="S2298" s="19">
        <f t="shared" si="179"/>
        <v>71.965517241379317</v>
      </c>
      <c r="T2298" s="11" t="s">
        <v>8325</v>
      </c>
      <c r="U2298" s="11" t="s">
        <v>8326</v>
      </c>
    </row>
    <row r="2299" spans="1:21" ht="28.5" x14ac:dyDescent="0.45">
      <c r="A2299" s="11">
        <v>2297</v>
      </c>
      <c r="B2299" s="16" t="s">
        <v>2298</v>
      </c>
      <c r="C2299" s="16" t="s">
        <v>6407</v>
      </c>
      <c r="D2299" s="23">
        <v>1000</v>
      </c>
      <c r="E2299" s="23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7">
        <f t="shared" si="175"/>
        <v>40981.957638888889</v>
      </c>
      <c r="K2299" s="11">
        <v>1328749249</v>
      </c>
      <c r="L2299" s="17">
        <f t="shared" si="176"/>
        <v>40947.83390046296</v>
      </c>
      <c r="M2299" s="21">
        <f t="shared" si="177"/>
        <v>34.123738425929332</v>
      </c>
      <c r="N2299" s="11" t="b">
        <v>0</v>
      </c>
      <c r="O2299" s="11">
        <v>19</v>
      </c>
      <c r="P2299" s="11" t="b">
        <v>1</v>
      </c>
      <c r="Q2299" s="11" t="s">
        <v>8276</v>
      </c>
      <c r="R2299" s="18">
        <f t="shared" si="178"/>
        <v>1.006</v>
      </c>
      <c r="S2299" s="19">
        <f t="shared" si="179"/>
        <v>52.94736842105263</v>
      </c>
      <c r="T2299" s="11" t="s">
        <v>8325</v>
      </c>
      <c r="U2299" s="11" t="s">
        <v>8326</v>
      </c>
    </row>
    <row r="2300" spans="1:21" ht="42.75" x14ac:dyDescent="0.45">
      <c r="A2300" s="11">
        <v>2298</v>
      </c>
      <c r="B2300" s="16" t="s">
        <v>2299</v>
      </c>
      <c r="C2300" s="16" t="s">
        <v>6408</v>
      </c>
      <c r="D2300" s="23">
        <v>30000</v>
      </c>
      <c r="E2300" s="23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7">
        <f t="shared" si="175"/>
        <v>41724.59065972222</v>
      </c>
      <c r="K2300" s="11">
        <v>1393272633</v>
      </c>
      <c r="L2300" s="17">
        <f t="shared" si="176"/>
        <v>41694.632326388884</v>
      </c>
      <c r="M2300" s="21">
        <f t="shared" si="177"/>
        <v>29.958333333335759</v>
      </c>
      <c r="N2300" s="11" t="b">
        <v>0</v>
      </c>
      <c r="O2300" s="11">
        <v>288</v>
      </c>
      <c r="P2300" s="11" t="b">
        <v>1</v>
      </c>
      <c r="Q2300" s="11" t="s">
        <v>8276</v>
      </c>
      <c r="R2300" s="18">
        <f t="shared" si="178"/>
        <v>1.0507333333333333</v>
      </c>
      <c r="S2300" s="19">
        <f t="shared" si="179"/>
        <v>109.45138888888889</v>
      </c>
      <c r="T2300" s="11" t="s">
        <v>8325</v>
      </c>
      <c r="U2300" s="11" t="s">
        <v>8326</v>
      </c>
    </row>
    <row r="2301" spans="1:21" ht="42.75" x14ac:dyDescent="0.45">
      <c r="A2301" s="11">
        <v>2299</v>
      </c>
      <c r="B2301" s="16" t="s">
        <v>2300</v>
      </c>
      <c r="C2301" s="16" t="s">
        <v>6409</v>
      </c>
      <c r="D2301" s="23">
        <v>300</v>
      </c>
      <c r="E2301" s="23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7">
        <f t="shared" si="175"/>
        <v>40579.824178240735</v>
      </c>
      <c r="K2301" s="11">
        <v>1295657209</v>
      </c>
      <c r="L2301" s="17">
        <f t="shared" si="176"/>
        <v>40564.824178240735</v>
      </c>
      <c r="M2301" s="21">
        <f t="shared" si="177"/>
        <v>15</v>
      </c>
      <c r="N2301" s="11" t="b">
        <v>0</v>
      </c>
      <c r="O2301" s="11">
        <v>14</v>
      </c>
      <c r="P2301" s="11" t="b">
        <v>1</v>
      </c>
      <c r="Q2301" s="11" t="s">
        <v>8276</v>
      </c>
      <c r="R2301" s="18">
        <f t="shared" si="178"/>
        <v>3.5016666666666665</v>
      </c>
      <c r="S2301" s="19">
        <f t="shared" si="179"/>
        <v>75.035714285714292</v>
      </c>
      <c r="T2301" s="11" t="s">
        <v>8325</v>
      </c>
      <c r="U2301" s="11" t="s">
        <v>8326</v>
      </c>
    </row>
    <row r="2302" spans="1:21" ht="42.75" x14ac:dyDescent="0.45">
      <c r="A2302" s="11">
        <v>2300</v>
      </c>
      <c r="B2302" s="16" t="s">
        <v>2301</v>
      </c>
      <c r="C2302" s="16" t="s">
        <v>6410</v>
      </c>
      <c r="D2302" s="23">
        <v>800</v>
      </c>
      <c r="E2302" s="23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7">
        <f t="shared" si="175"/>
        <v>41088.518703703703</v>
      </c>
      <c r="K2302" s="11">
        <v>1339694816</v>
      </c>
      <c r="L2302" s="17">
        <f t="shared" si="176"/>
        <v>41074.518703703703</v>
      </c>
      <c r="M2302" s="21">
        <f t="shared" si="177"/>
        <v>14</v>
      </c>
      <c r="N2302" s="11" t="b">
        <v>0</v>
      </c>
      <c r="O2302" s="11">
        <v>7</v>
      </c>
      <c r="P2302" s="11" t="b">
        <v>1</v>
      </c>
      <c r="Q2302" s="11" t="s">
        <v>8276</v>
      </c>
      <c r="R2302" s="18">
        <f t="shared" si="178"/>
        <v>1.0125</v>
      </c>
      <c r="S2302" s="19">
        <f t="shared" si="179"/>
        <v>115.71428571428571</v>
      </c>
      <c r="T2302" s="11" t="s">
        <v>8325</v>
      </c>
      <c r="U2302" s="11" t="s">
        <v>8326</v>
      </c>
    </row>
    <row r="2303" spans="1:21" ht="28.5" x14ac:dyDescent="0.45">
      <c r="A2303" s="11">
        <v>2301</v>
      </c>
      <c r="B2303" s="16" t="s">
        <v>2302</v>
      </c>
      <c r="C2303" s="16" t="s">
        <v>6411</v>
      </c>
      <c r="D2303" s="23">
        <v>5000</v>
      </c>
      <c r="E2303" s="23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7">
        <f t="shared" si="175"/>
        <v>41445.938611111109</v>
      </c>
      <c r="K2303" s="11">
        <v>1369193496</v>
      </c>
      <c r="L2303" s="17">
        <f t="shared" si="176"/>
        <v>41415.938611111109</v>
      </c>
      <c r="M2303" s="21">
        <f t="shared" si="177"/>
        <v>30</v>
      </c>
      <c r="N2303" s="11" t="b">
        <v>1</v>
      </c>
      <c r="O2303" s="11">
        <v>211</v>
      </c>
      <c r="P2303" s="11" t="b">
        <v>1</v>
      </c>
      <c r="Q2303" s="11" t="s">
        <v>8279</v>
      </c>
      <c r="R2303" s="18">
        <f t="shared" si="178"/>
        <v>1.336044</v>
      </c>
      <c r="S2303" s="19">
        <f t="shared" si="179"/>
        <v>31.659810426540286</v>
      </c>
      <c r="T2303" s="11" t="s">
        <v>8325</v>
      </c>
      <c r="U2303" s="11" t="s">
        <v>8329</v>
      </c>
    </row>
    <row r="2304" spans="1:21" ht="42.75" x14ac:dyDescent="0.45">
      <c r="A2304" s="11">
        <v>2302</v>
      </c>
      <c r="B2304" s="16" t="s">
        <v>2303</v>
      </c>
      <c r="C2304" s="16" t="s">
        <v>6412</v>
      </c>
      <c r="D2304" s="23">
        <v>2300</v>
      </c>
      <c r="E2304" s="23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7">
        <f t="shared" si="175"/>
        <v>41639.083333333328</v>
      </c>
      <c r="K2304" s="11">
        <v>1385585434</v>
      </c>
      <c r="L2304" s="17">
        <f t="shared" si="176"/>
        <v>41605.660115740735</v>
      </c>
      <c r="M2304" s="21">
        <f t="shared" si="177"/>
        <v>33.423217592593573</v>
      </c>
      <c r="N2304" s="11" t="b">
        <v>1</v>
      </c>
      <c r="O2304" s="11">
        <v>85</v>
      </c>
      <c r="P2304" s="11" t="b">
        <v>1</v>
      </c>
      <c r="Q2304" s="11" t="s">
        <v>8279</v>
      </c>
      <c r="R2304" s="18">
        <f t="shared" si="178"/>
        <v>1.7065217391304348</v>
      </c>
      <c r="S2304" s="19">
        <f t="shared" si="179"/>
        <v>46.176470588235297</v>
      </c>
      <c r="T2304" s="11" t="s">
        <v>8325</v>
      </c>
      <c r="U2304" s="11" t="s">
        <v>8329</v>
      </c>
    </row>
    <row r="2305" spans="1:21" ht="42.75" x14ac:dyDescent="0.45">
      <c r="A2305" s="11">
        <v>2303</v>
      </c>
      <c r="B2305" s="16" t="s">
        <v>2304</v>
      </c>
      <c r="C2305" s="16" t="s">
        <v>6413</v>
      </c>
      <c r="D2305" s="23">
        <v>6450</v>
      </c>
      <c r="E2305" s="23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7">
        <f t="shared" si="175"/>
        <v>40889.944398148145</v>
      </c>
      <c r="K2305" s="11">
        <v>1320287996</v>
      </c>
      <c r="L2305" s="17">
        <f t="shared" si="176"/>
        <v>40849.902731481481</v>
      </c>
      <c r="M2305" s="21">
        <f t="shared" si="177"/>
        <v>40.041666666664241</v>
      </c>
      <c r="N2305" s="11" t="b">
        <v>1</v>
      </c>
      <c r="O2305" s="11">
        <v>103</v>
      </c>
      <c r="P2305" s="11" t="b">
        <v>1</v>
      </c>
      <c r="Q2305" s="11" t="s">
        <v>8279</v>
      </c>
      <c r="R2305" s="18">
        <f t="shared" si="178"/>
        <v>1.0935829457364341</v>
      </c>
      <c r="S2305" s="19">
        <f t="shared" si="179"/>
        <v>68.481650485436887</v>
      </c>
      <c r="T2305" s="11" t="s">
        <v>8325</v>
      </c>
      <c r="U2305" s="11" t="s">
        <v>8329</v>
      </c>
    </row>
    <row r="2306" spans="1:21" ht="42.75" x14ac:dyDescent="0.45">
      <c r="A2306" s="11">
        <v>2304</v>
      </c>
      <c r="B2306" s="16" t="s">
        <v>2305</v>
      </c>
      <c r="C2306" s="16" t="s">
        <v>6414</v>
      </c>
      <c r="D2306" s="23">
        <v>6000</v>
      </c>
      <c r="E2306" s="23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7">
        <f t="shared" si="175"/>
        <v>40543.999305555553</v>
      </c>
      <c r="K2306" s="11">
        <v>1290281691</v>
      </c>
      <c r="L2306" s="17">
        <f t="shared" si="176"/>
        <v>40502.607534722221</v>
      </c>
      <c r="M2306" s="21">
        <f t="shared" si="177"/>
        <v>41.391770833331975</v>
      </c>
      <c r="N2306" s="11" t="b">
        <v>1</v>
      </c>
      <c r="O2306" s="11">
        <v>113</v>
      </c>
      <c r="P2306" s="11" t="b">
        <v>1</v>
      </c>
      <c r="Q2306" s="11" t="s">
        <v>8279</v>
      </c>
      <c r="R2306" s="18">
        <f t="shared" si="178"/>
        <v>1.0070033333333335</v>
      </c>
      <c r="S2306" s="19">
        <f t="shared" si="179"/>
        <v>53.469203539823013</v>
      </c>
      <c r="T2306" s="11" t="s">
        <v>8325</v>
      </c>
      <c r="U2306" s="11" t="s">
        <v>8329</v>
      </c>
    </row>
    <row r="2307" spans="1:21" ht="42.75" x14ac:dyDescent="0.45">
      <c r="A2307" s="11">
        <v>2305</v>
      </c>
      <c r="B2307" s="16" t="s">
        <v>2306</v>
      </c>
      <c r="C2307" s="16" t="s">
        <v>6415</v>
      </c>
      <c r="D2307" s="23">
        <v>18000</v>
      </c>
      <c r="E2307" s="23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7">
        <f t="shared" ref="J2307:J2370" si="180">(((I2307/86400)+25569+(-5/24)))</f>
        <v>41859.541666666664</v>
      </c>
      <c r="K2307" s="11">
        <v>1405356072</v>
      </c>
      <c r="L2307" s="17">
        <f t="shared" ref="L2307:L2370" si="181">(((K2307/86400)+25569+(-5/24)))</f>
        <v>41834.486944444441</v>
      </c>
      <c r="M2307" s="21">
        <f t="shared" ref="M2307:M2370" si="182">J2307-L2307</f>
        <v>25.054722222223063</v>
      </c>
      <c r="N2307" s="11" t="b">
        <v>1</v>
      </c>
      <c r="O2307" s="11">
        <v>167</v>
      </c>
      <c r="P2307" s="11" t="b">
        <v>1</v>
      </c>
      <c r="Q2307" s="11" t="s">
        <v>8279</v>
      </c>
      <c r="R2307" s="18">
        <f t="shared" ref="R2307:R2370" si="183">E2307/D2307</f>
        <v>1.0122777777777778</v>
      </c>
      <c r="S2307" s="19">
        <f t="shared" ref="S2307:S2370" si="184">E2307/O2307</f>
        <v>109.10778443113773</v>
      </c>
      <c r="T2307" s="11" t="s">
        <v>8325</v>
      </c>
      <c r="U2307" s="11" t="s">
        <v>8329</v>
      </c>
    </row>
    <row r="2308" spans="1:21" ht="42.75" x14ac:dyDescent="0.45">
      <c r="A2308" s="11">
        <v>2306</v>
      </c>
      <c r="B2308" s="16" t="s">
        <v>2307</v>
      </c>
      <c r="C2308" s="16" t="s">
        <v>6416</v>
      </c>
      <c r="D2308" s="23">
        <v>3500</v>
      </c>
      <c r="E2308" s="23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7">
        <f t="shared" si="180"/>
        <v>40977.959826388884</v>
      </c>
      <c r="K2308" s="11">
        <v>1328760129</v>
      </c>
      <c r="L2308" s="17">
        <f t="shared" si="181"/>
        <v>40947.959826388884</v>
      </c>
      <c r="M2308" s="21">
        <f t="shared" si="182"/>
        <v>30</v>
      </c>
      <c r="N2308" s="11" t="b">
        <v>1</v>
      </c>
      <c r="O2308" s="11">
        <v>73</v>
      </c>
      <c r="P2308" s="11" t="b">
        <v>1</v>
      </c>
      <c r="Q2308" s="11" t="s">
        <v>8279</v>
      </c>
      <c r="R2308" s="18">
        <f t="shared" si="183"/>
        <v>1.0675857142857144</v>
      </c>
      <c r="S2308" s="19">
        <f t="shared" si="184"/>
        <v>51.185616438356163</v>
      </c>
      <c r="T2308" s="11" t="s">
        <v>8325</v>
      </c>
      <c r="U2308" s="11" t="s">
        <v>8329</v>
      </c>
    </row>
    <row r="2309" spans="1:21" ht="42.75" x14ac:dyDescent="0.45">
      <c r="A2309" s="11">
        <v>2307</v>
      </c>
      <c r="B2309" s="16" t="s">
        <v>2308</v>
      </c>
      <c r="C2309" s="16" t="s">
        <v>6417</v>
      </c>
      <c r="D2309" s="23">
        <v>1964.47</v>
      </c>
      <c r="E2309" s="23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7">
        <f t="shared" si="180"/>
        <v>41034.59407407407</v>
      </c>
      <c r="K2309" s="11">
        <v>1333653333</v>
      </c>
      <c r="L2309" s="17">
        <f t="shared" si="181"/>
        <v>41004.594131944446</v>
      </c>
      <c r="M2309" s="21">
        <f t="shared" si="182"/>
        <v>29.999942129623378</v>
      </c>
      <c r="N2309" s="11" t="b">
        <v>1</v>
      </c>
      <c r="O2309" s="11">
        <v>75</v>
      </c>
      <c r="P2309" s="11" t="b">
        <v>1</v>
      </c>
      <c r="Q2309" s="11" t="s">
        <v>8279</v>
      </c>
      <c r="R2309" s="18">
        <f t="shared" si="183"/>
        <v>1.0665777537961894</v>
      </c>
      <c r="S2309" s="19">
        <f t="shared" si="184"/>
        <v>27.936800000000002</v>
      </c>
      <c r="T2309" s="11" t="s">
        <v>8325</v>
      </c>
      <c r="U2309" s="11" t="s">
        <v>8329</v>
      </c>
    </row>
    <row r="2310" spans="1:21" ht="42.75" x14ac:dyDescent="0.45">
      <c r="A2310" s="11">
        <v>2308</v>
      </c>
      <c r="B2310" s="16" t="s">
        <v>2309</v>
      </c>
      <c r="C2310" s="16" t="s">
        <v>6418</v>
      </c>
      <c r="D2310" s="23">
        <v>50000</v>
      </c>
      <c r="E2310" s="23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7">
        <f t="shared" si="180"/>
        <v>41879.833333333328</v>
      </c>
      <c r="K2310" s="11">
        <v>1406847996</v>
      </c>
      <c r="L2310" s="17">
        <f t="shared" si="181"/>
        <v>41851.754583333335</v>
      </c>
      <c r="M2310" s="21">
        <f t="shared" si="182"/>
        <v>28.078749999993306</v>
      </c>
      <c r="N2310" s="11" t="b">
        <v>1</v>
      </c>
      <c r="O2310" s="11">
        <v>614</v>
      </c>
      <c r="P2310" s="11" t="b">
        <v>1</v>
      </c>
      <c r="Q2310" s="11" t="s">
        <v>8279</v>
      </c>
      <c r="R2310" s="18">
        <f t="shared" si="183"/>
        <v>1.0130622</v>
      </c>
      <c r="S2310" s="19">
        <f t="shared" si="184"/>
        <v>82.496921824104234</v>
      </c>
      <c r="T2310" s="11" t="s">
        <v>8325</v>
      </c>
      <c r="U2310" s="11" t="s">
        <v>8329</v>
      </c>
    </row>
    <row r="2311" spans="1:21" ht="42.75" x14ac:dyDescent="0.45">
      <c r="A2311" s="11">
        <v>2309</v>
      </c>
      <c r="B2311" s="16" t="s">
        <v>2310</v>
      </c>
      <c r="C2311" s="16" t="s">
        <v>6419</v>
      </c>
      <c r="D2311" s="23">
        <v>6000</v>
      </c>
      <c r="E2311" s="23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7">
        <f t="shared" si="180"/>
        <v>41342.779363425921</v>
      </c>
      <c r="K2311" s="11">
        <v>1359848537</v>
      </c>
      <c r="L2311" s="17">
        <f t="shared" si="181"/>
        <v>41307.779363425921</v>
      </c>
      <c r="M2311" s="21">
        <f t="shared" si="182"/>
        <v>35</v>
      </c>
      <c r="N2311" s="11" t="b">
        <v>1</v>
      </c>
      <c r="O2311" s="11">
        <v>107</v>
      </c>
      <c r="P2311" s="11" t="b">
        <v>1</v>
      </c>
      <c r="Q2311" s="11" t="s">
        <v>8279</v>
      </c>
      <c r="R2311" s="18">
        <f t="shared" si="183"/>
        <v>1.0667450000000001</v>
      </c>
      <c r="S2311" s="19">
        <f t="shared" si="184"/>
        <v>59.817476635514019</v>
      </c>
      <c r="T2311" s="11" t="s">
        <v>8325</v>
      </c>
      <c r="U2311" s="11" t="s">
        <v>8329</v>
      </c>
    </row>
    <row r="2312" spans="1:21" ht="42.75" x14ac:dyDescent="0.45">
      <c r="A2312" s="11">
        <v>2310</v>
      </c>
      <c r="B2312" s="16" t="s">
        <v>2311</v>
      </c>
      <c r="C2312" s="16" t="s">
        <v>6420</v>
      </c>
      <c r="D2312" s="23">
        <v>18500</v>
      </c>
      <c r="E2312" s="23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7">
        <f t="shared" si="180"/>
        <v>41354.54415509259</v>
      </c>
      <c r="K2312" s="11">
        <v>1361300615</v>
      </c>
      <c r="L2312" s="17">
        <f t="shared" si="181"/>
        <v>41324.585821759254</v>
      </c>
      <c r="M2312" s="21">
        <f t="shared" si="182"/>
        <v>29.958333333335759</v>
      </c>
      <c r="N2312" s="11" t="b">
        <v>1</v>
      </c>
      <c r="O2312" s="11">
        <v>1224</v>
      </c>
      <c r="P2312" s="11" t="b">
        <v>1</v>
      </c>
      <c r="Q2312" s="11" t="s">
        <v>8279</v>
      </c>
      <c r="R2312" s="18">
        <f t="shared" si="183"/>
        <v>4.288397837837838</v>
      </c>
      <c r="S2312" s="19">
        <f t="shared" si="184"/>
        <v>64.816470588235291</v>
      </c>
      <c r="T2312" s="11" t="s">
        <v>8325</v>
      </c>
      <c r="U2312" s="11" t="s">
        <v>8329</v>
      </c>
    </row>
    <row r="2313" spans="1:21" ht="42.75" x14ac:dyDescent="0.45">
      <c r="A2313" s="11">
        <v>2311</v>
      </c>
      <c r="B2313" s="16" t="s">
        <v>2312</v>
      </c>
      <c r="C2313" s="16" t="s">
        <v>6421</v>
      </c>
      <c r="D2313" s="23">
        <v>9000</v>
      </c>
      <c r="E2313" s="23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7">
        <f t="shared" si="180"/>
        <v>41765.796168981477</v>
      </c>
      <c r="K2313" s="11">
        <v>1396829189</v>
      </c>
      <c r="L2313" s="17">
        <f t="shared" si="181"/>
        <v>41735.796168981477</v>
      </c>
      <c r="M2313" s="21">
        <f t="shared" si="182"/>
        <v>30</v>
      </c>
      <c r="N2313" s="11" t="b">
        <v>1</v>
      </c>
      <c r="O2313" s="11">
        <v>104</v>
      </c>
      <c r="P2313" s="11" t="b">
        <v>1</v>
      </c>
      <c r="Q2313" s="11" t="s">
        <v>8279</v>
      </c>
      <c r="R2313" s="18">
        <f t="shared" si="183"/>
        <v>1.0411111111111111</v>
      </c>
      <c r="S2313" s="19">
        <f t="shared" si="184"/>
        <v>90.09615384615384</v>
      </c>
      <c r="T2313" s="11" t="s">
        <v>8325</v>
      </c>
      <c r="U2313" s="11" t="s">
        <v>8329</v>
      </c>
    </row>
    <row r="2314" spans="1:21" ht="42.75" x14ac:dyDescent="0.45">
      <c r="A2314" s="11">
        <v>2312</v>
      </c>
      <c r="B2314" s="16" t="s">
        <v>2313</v>
      </c>
      <c r="C2314" s="16" t="s">
        <v>6422</v>
      </c>
      <c r="D2314" s="23">
        <v>3000</v>
      </c>
      <c r="E2314" s="23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7">
        <f t="shared" si="180"/>
        <v>41747.75</v>
      </c>
      <c r="K2314" s="11">
        <v>1395155478</v>
      </c>
      <c r="L2314" s="17">
        <f t="shared" si="181"/>
        <v>41716.424513888887</v>
      </c>
      <c r="M2314" s="21">
        <f t="shared" si="182"/>
        <v>31.325486111112696</v>
      </c>
      <c r="N2314" s="11" t="b">
        <v>1</v>
      </c>
      <c r="O2314" s="11">
        <v>79</v>
      </c>
      <c r="P2314" s="11" t="b">
        <v>1</v>
      </c>
      <c r="Q2314" s="11" t="s">
        <v>8279</v>
      </c>
      <c r="R2314" s="18">
        <f t="shared" si="183"/>
        <v>1.0786666666666667</v>
      </c>
      <c r="S2314" s="19">
        <f t="shared" si="184"/>
        <v>40.962025316455694</v>
      </c>
      <c r="T2314" s="11" t="s">
        <v>8325</v>
      </c>
      <c r="U2314" s="11" t="s">
        <v>8329</v>
      </c>
    </row>
    <row r="2315" spans="1:21" ht="28.5" x14ac:dyDescent="0.45">
      <c r="A2315" s="11">
        <v>2313</v>
      </c>
      <c r="B2315" s="16" t="s">
        <v>2314</v>
      </c>
      <c r="C2315" s="16" t="s">
        <v>6423</v>
      </c>
      <c r="D2315" s="23">
        <v>5000</v>
      </c>
      <c r="E2315" s="23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7">
        <f t="shared" si="180"/>
        <v>41032.750300925924</v>
      </c>
      <c r="K2315" s="11">
        <v>1333494026</v>
      </c>
      <c r="L2315" s="17">
        <f t="shared" si="181"/>
        <v>41002.750300925924</v>
      </c>
      <c r="M2315" s="21">
        <f t="shared" si="182"/>
        <v>30</v>
      </c>
      <c r="N2315" s="11" t="b">
        <v>1</v>
      </c>
      <c r="O2315" s="11">
        <v>157</v>
      </c>
      <c r="P2315" s="11" t="b">
        <v>1</v>
      </c>
      <c r="Q2315" s="11" t="s">
        <v>8279</v>
      </c>
      <c r="R2315" s="18">
        <f t="shared" si="183"/>
        <v>1.7584040000000001</v>
      </c>
      <c r="S2315" s="19">
        <f t="shared" si="184"/>
        <v>56.000127388535034</v>
      </c>
      <c r="T2315" s="11" t="s">
        <v>8325</v>
      </c>
      <c r="U2315" s="11" t="s">
        <v>8329</v>
      </c>
    </row>
    <row r="2316" spans="1:21" ht="42.75" x14ac:dyDescent="0.45">
      <c r="A2316" s="11">
        <v>2314</v>
      </c>
      <c r="B2316" s="16" t="s">
        <v>2315</v>
      </c>
      <c r="C2316" s="16" t="s">
        <v>6424</v>
      </c>
      <c r="D2316" s="23">
        <v>1200</v>
      </c>
      <c r="E2316" s="23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7">
        <f t="shared" si="180"/>
        <v>41067.343252314815</v>
      </c>
      <c r="K2316" s="11">
        <v>1336482857</v>
      </c>
      <c r="L2316" s="17">
        <f t="shared" si="181"/>
        <v>41037.343252314815</v>
      </c>
      <c r="M2316" s="21">
        <f t="shared" si="182"/>
        <v>30</v>
      </c>
      <c r="N2316" s="11" t="b">
        <v>1</v>
      </c>
      <c r="O2316" s="11">
        <v>50</v>
      </c>
      <c r="P2316" s="11" t="b">
        <v>1</v>
      </c>
      <c r="Q2316" s="11" t="s">
        <v>8279</v>
      </c>
      <c r="R2316" s="18">
        <f t="shared" si="183"/>
        <v>1.5697000000000001</v>
      </c>
      <c r="S2316" s="19">
        <f t="shared" si="184"/>
        <v>37.672800000000002</v>
      </c>
      <c r="T2316" s="11" t="s">
        <v>8325</v>
      </c>
      <c r="U2316" s="11" t="s">
        <v>8329</v>
      </c>
    </row>
    <row r="2317" spans="1:21" ht="42.75" x14ac:dyDescent="0.45">
      <c r="A2317" s="11">
        <v>2315</v>
      </c>
      <c r="B2317" s="16" t="s">
        <v>2316</v>
      </c>
      <c r="C2317" s="16" t="s">
        <v>6425</v>
      </c>
      <c r="D2317" s="23">
        <v>2500</v>
      </c>
      <c r="E2317" s="23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7">
        <f t="shared" si="180"/>
        <v>41034.517858796295</v>
      </c>
      <c r="K2317" s="11">
        <v>1333646743</v>
      </c>
      <c r="L2317" s="17">
        <f t="shared" si="181"/>
        <v>41004.517858796295</v>
      </c>
      <c r="M2317" s="21">
        <f t="shared" si="182"/>
        <v>30</v>
      </c>
      <c r="N2317" s="11" t="b">
        <v>1</v>
      </c>
      <c r="O2317" s="11">
        <v>64</v>
      </c>
      <c r="P2317" s="11" t="b">
        <v>1</v>
      </c>
      <c r="Q2317" s="11" t="s">
        <v>8279</v>
      </c>
      <c r="R2317" s="18">
        <f t="shared" si="183"/>
        <v>1.026</v>
      </c>
      <c r="S2317" s="19">
        <f t="shared" si="184"/>
        <v>40.078125</v>
      </c>
      <c r="T2317" s="11" t="s">
        <v>8325</v>
      </c>
      <c r="U2317" s="11" t="s">
        <v>8329</v>
      </c>
    </row>
    <row r="2318" spans="1:21" ht="57" x14ac:dyDescent="0.45">
      <c r="A2318" s="11">
        <v>2316</v>
      </c>
      <c r="B2318" s="16" t="s">
        <v>2317</v>
      </c>
      <c r="C2318" s="16" t="s">
        <v>6426</v>
      </c>
      <c r="D2318" s="23">
        <v>15000</v>
      </c>
      <c r="E2318" s="23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7">
        <f t="shared" si="180"/>
        <v>40156.558333333327</v>
      </c>
      <c r="K2318" s="11">
        <v>1253726650</v>
      </c>
      <c r="L2318" s="17">
        <f t="shared" si="181"/>
        <v>40079.516782407409</v>
      </c>
      <c r="M2318" s="21">
        <f t="shared" si="182"/>
        <v>77.041550925918273</v>
      </c>
      <c r="N2318" s="11" t="b">
        <v>1</v>
      </c>
      <c r="O2318" s="11">
        <v>200</v>
      </c>
      <c r="P2318" s="11" t="b">
        <v>1</v>
      </c>
      <c r="Q2318" s="11" t="s">
        <v>8279</v>
      </c>
      <c r="R2318" s="18">
        <f t="shared" si="183"/>
        <v>1.0404266666666666</v>
      </c>
      <c r="S2318" s="19">
        <f t="shared" si="184"/>
        <v>78.031999999999996</v>
      </c>
      <c r="T2318" s="11" t="s">
        <v>8325</v>
      </c>
      <c r="U2318" s="11" t="s">
        <v>8329</v>
      </c>
    </row>
    <row r="2319" spans="1:21" ht="42.75" x14ac:dyDescent="0.45">
      <c r="A2319" s="11">
        <v>2317</v>
      </c>
      <c r="B2319" s="16" t="s">
        <v>2318</v>
      </c>
      <c r="C2319" s="16" t="s">
        <v>6427</v>
      </c>
      <c r="D2319" s="23">
        <v>400</v>
      </c>
      <c r="E2319" s="23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7">
        <f t="shared" si="180"/>
        <v>40224</v>
      </c>
      <c r="K2319" s="11">
        <v>1263474049</v>
      </c>
      <c r="L2319" s="17">
        <f t="shared" si="181"/>
        <v>40192.33390046296</v>
      </c>
      <c r="M2319" s="21">
        <f t="shared" si="182"/>
        <v>31.666099537040282</v>
      </c>
      <c r="N2319" s="11" t="b">
        <v>1</v>
      </c>
      <c r="O2319" s="11">
        <v>22</v>
      </c>
      <c r="P2319" s="11" t="b">
        <v>1</v>
      </c>
      <c r="Q2319" s="11" t="s">
        <v>8279</v>
      </c>
      <c r="R2319" s="18">
        <f t="shared" si="183"/>
        <v>1.04</v>
      </c>
      <c r="S2319" s="19">
        <f t="shared" si="184"/>
        <v>18.90909090909091</v>
      </c>
      <c r="T2319" s="11" t="s">
        <v>8325</v>
      </c>
      <c r="U2319" s="11" t="s">
        <v>8329</v>
      </c>
    </row>
    <row r="2320" spans="1:21" ht="57" x14ac:dyDescent="0.45">
      <c r="A2320" s="11">
        <v>2318</v>
      </c>
      <c r="B2320" s="16" t="s">
        <v>2319</v>
      </c>
      <c r="C2320" s="16" t="s">
        <v>6428</v>
      </c>
      <c r="D2320" s="23">
        <v>5000</v>
      </c>
      <c r="E2320" s="23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7">
        <f t="shared" si="180"/>
        <v>40081.957638888889</v>
      </c>
      <c r="K2320" s="11">
        <v>1251214014</v>
      </c>
      <c r="L2320" s="17">
        <f t="shared" si="181"/>
        <v>40050.435347222221</v>
      </c>
      <c r="M2320" s="21">
        <f t="shared" si="182"/>
        <v>31.522291666668025</v>
      </c>
      <c r="N2320" s="11" t="b">
        <v>1</v>
      </c>
      <c r="O2320" s="11">
        <v>163</v>
      </c>
      <c r="P2320" s="11" t="b">
        <v>1</v>
      </c>
      <c r="Q2320" s="11" t="s">
        <v>8279</v>
      </c>
      <c r="R2320" s="18">
        <f t="shared" si="183"/>
        <v>1.2105999999999999</v>
      </c>
      <c r="S2320" s="19">
        <f t="shared" si="184"/>
        <v>37.134969325153371</v>
      </c>
      <c r="T2320" s="11" t="s">
        <v>8325</v>
      </c>
      <c r="U2320" s="11" t="s">
        <v>8329</v>
      </c>
    </row>
    <row r="2321" spans="1:21" ht="42.75" x14ac:dyDescent="0.45">
      <c r="A2321" s="11">
        <v>2319</v>
      </c>
      <c r="B2321" s="16" t="s">
        <v>2320</v>
      </c>
      <c r="C2321" s="16" t="s">
        <v>6429</v>
      </c>
      <c r="D2321" s="23">
        <v>3000</v>
      </c>
      <c r="E2321" s="23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7">
        <f t="shared" si="180"/>
        <v>41622.873668981476</v>
      </c>
      <c r="K2321" s="11">
        <v>1384480685</v>
      </c>
      <c r="L2321" s="17">
        <f t="shared" si="181"/>
        <v>41592.873668981476</v>
      </c>
      <c r="M2321" s="21">
        <f t="shared" si="182"/>
        <v>30</v>
      </c>
      <c r="N2321" s="11" t="b">
        <v>1</v>
      </c>
      <c r="O2321" s="11">
        <v>77</v>
      </c>
      <c r="P2321" s="11" t="b">
        <v>1</v>
      </c>
      <c r="Q2321" s="11" t="s">
        <v>8279</v>
      </c>
      <c r="R2321" s="18">
        <f t="shared" si="183"/>
        <v>1.077</v>
      </c>
      <c r="S2321" s="19">
        <f t="shared" si="184"/>
        <v>41.961038961038959</v>
      </c>
      <c r="T2321" s="11" t="s">
        <v>8325</v>
      </c>
      <c r="U2321" s="11" t="s">
        <v>8329</v>
      </c>
    </row>
    <row r="2322" spans="1:21" ht="42.75" x14ac:dyDescent="0.45">
      <c r="A2322" s="11">
        <v>2320</v>
      </c>
      <c r="B2322" s="16" t="s">
        <v>2321</v>
      </c>
      <c r="C2322" s="16" t="s">
        <v>6430</v>
      </c>
      <c r="D2322" s="23">
        <v>5000</v>
      </c>
      <c r="E2322" s="23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7">
        <f t="shared" si="180"/>
        <v>41731.567129629628</v>
      </c>
      <c r="K2322" s="11">
        <v>1393443400</v>
      </c>
      <c r="L2322" s="17">
        <f t="shared" si="181"/>
        <v>41696.608796296292</v>
      </c>
      <c r="M2322" s="21">
        <f t="shared" si="182"/>
        <v>34.958333333335759</v>
      </c>
      <c r="N2322" s="11" t="b">
        <v>1</v>
      </c>
      <c r="O2322" s="11">
        <v>89</v>
      </c>
      <c r="P2322" s="11" t="b">
        <v>1</v>
      </c>
      <c r="Q2322" s="11" t="s">
        <v>8279</v>
      </c>
      <c r="R2322" s="18">
        <f t="shared" si="183"/>
        <v>1.0866</v>
      </c>
      <c r="S2322" s="19">
        <f t="shared" si="184"/>
        <v>61.044943820224717</v>
      </c>
      <c r="T2322" s="11" t="s">
        <v>8325</v>
      </c>
      <c r="U2322" s="11" t="s">
        <v>8329</v>
      </c>
    </row>
    <row r="2323" spans="1:21" ht="42.75" x14ac:dyDescent="0.45">
      <c r="A2323" s="11">
        <v>2321</v>
      </c>
      <c r="B2323" s="16" t="s">
        <v>2322</v>
      </c>
      <c r="C2323" s="16" t="s">
        <v>6431</v>
      </c>
      <c r="D2323" s="23">
        <v>10557</v>
      </c>
      <c r="E2323" s="23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7">
        <f t="shared" si="180"/>
        <v>42829.010428240734</v>
      </c>
      <c r="K2323" s="11">
        <v>1488694501</v>
      </c>
      <c r="L2323" s="17">
        <f t="shared" si="181"/>
        <v>42799.052094907405</v>
      </c>
      <c r="M2323" s="21">
        <f t="shared" si="182"/>
        <v>29.958333333328483</v>
      </c>
      <c r="N2323" s="11" t="b">
        <v>0</v>
      </c>
      <c r="O2323" s="11">
        <v>64</v>
      </c>
      <c r="P2323" s="11" t="b">
        <v>0</v>
      </c>
      <c r="Q2323" s="11" t="s">
        <v>8298</v>
      </c>
      <c r="R2323" s="18">
        <f t="shared" si="183"/>
        <v>0.39120962394619685</v>
      </c>
      <c r="S2323" s="19">
        <f t="shared" si="184"/>
        <v>64.53125</v>
      </c>
      <c r="T2323" s="11" t="s">
        <v>8336</v>
      </c>
      <c r="U2323" s="11" t="s">
        <v>8352</v>
      </c>
    </row>
    <row r="2324" spans="1:21" ht="42.75" x14ac:dyDescent="0.45">
      <c r="A2324" s="11">
        <v>2322</v>
      </c>
      <c r="B2324" s="16" t="s">
        <v>2323</v>
      </c>
      <c r="C2324" s="16" t="s">
        <v>6432</v>
      </c>
      <c r="D2324" s="23">
        <v>2700</v>
      </c>
      <c r="E2324" s="23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7">
        <f t="shared" si="180"/>
        <v>42834.645474537036</v>
      </c>
      <c r="K2324" s="11">
        <v>1489181369</v>
      </c>
      <c r="L2324" s="17">
        <f t="shared" si="181"/>
        <v>42804.6871412037</v>
      </c>
      <c r="M2324" s="21">
        <f t="shared" si="182"/>
        <v>29.958333333335759</v>
      </c>
      <c r="N2324" s="11" t="b">
        <v>0</v>
      </c>
      <c r="O2324" s="11">
        <v>4</v>
      </c>
      <c r="P2324" s="11" t="b">
        <v>0</v>
      </c>
      <c r="Q2324" s="11" t="s">
        <v>8298</v>
      </c>
      <c r="R2324" s="18">
        <f t="shared" si="183"/>
        <v>3.1481481481481478E-2</v>
      </c>
      <c r="S2324" s="19">
        <f t="shared" si="184"/>
        <v>21.25</v>
      </c>
      <c r="T2324" s="11" t="s">
        <v>8336</v>
      </c>
      <c r="U2324" s="11" t="s">
        <v>8352</v>
      </c>
    </row>
    <row r="2325" spans="1:21" ht="42.75" x14ac:dyDescent="0.45">
      <c r="A2325" s="11">
        <v>2323</v>
      </c>
      <c r="B2325" s="16" t="s">
        <v>2324</v>
      </c>
      <c r="C2325" s="16" t="s">
        <v>6433</v>
      </c>
      <c r="D2325" s="23">
        <v>250</v>
      </c>
      <c r="E2325" s="23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7">
        <f t="shared" si="180"/>
        <v>42814.546840277777</v>
      </c>
      <c r="K2325" s="11">
        <v>1489428447</v>
      </c>
      <c r="L2325" s="17">
        <f t="shared" si="181"/>
        <v>42807.546840277777</v>
      </c>
      <c r="M2325" s="21">
        <f t="shared" si="182"/>
        <v>7</v>
      </c>
      <c r="N2325" s="11" t="b">
        <v>0</v>
      </c>
      <c r="O2325" s="11">
        <v>4</v>
      </c>
      <c r="P2325" s="11" t="b">
        <v>0</v>
      </c>
      <c r="Q2325" s="11" t="s">
        <v>8298</v>
      </c>
      <c r="R2325" s="18">
        <f t="shared" si="183"/>
        <v>0.48</v>
      </c>
      <c r="S2325" s="19">
        <f t="shared" si="184"/>
        <v>30</v>
      </c>
      <c r="T2325" s="11" t="s">
        <v>8336</v>
      </c>
      <c r="U2325" s="11" t="s">
        <v>8352</v>
      </c>
    </row>
    <row r="2326" spans="1:21" ht="28.5" x14ac:dyDescent="0.45">
      <c r="A2326" s="11">
        <v>2324</v>
      </c>
      <c r="B2326" s="16" t="s">
        <v>2325</v>
      </c>
      <c r="C2326" s="16" t="s">
        <v>6434</v>
      </c>
      <c r="D2326" s="23">
        <v>7500</v>
      </c>
      <c r="E2326" s="23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7">
        <f t="shared" si="180"/>
        <v>42820.635243055549</v>
      </c>
      <c r="K2326" s="11">
        <v>1487970885</v>
      </c>
      <c r="L2326" s="17">
        <f t="shared" si="181"/>
        <v>42790.67690972222</v>
      </c>
      <c r="M2326" s="21">
        <f t="shared" si="182"/>
        <v>29.958333333328483</v>
      </c>
      <c r="N2326" s="11" t="b">
        <v>0</v>
      </c>
      <c r="O2326" s="11">
        <v>61</v>
      </c>
      <c r="P2326" s="11" t="b">
        <v>0</v>
      </c>
      <c r="Q2326" s="11" t="s">
        <v>8298</v>
      </c>
      <c r="R2326" s="18">
        <f t="shared" si="183"/>
        <v>0.20733333333333334</v>
      </c>
      <c r="S2326" s="19">
        <f t="shared" si="184"/>
        <v>25.491803278688526</v>
      </c>
      <c r="T2326" s="11" t="s">
        <v>8336</v>
      </c>
      <c r="U2326" s="11" t="s">
        <v>8352</v>
      </c>
    </row>
    <row r="2327" spans="1:21" ht="42.75" x14ac:dyDescent="0.45">
      <c r="A2327" s="11">
        <v>2325</v>
      </c>
      <c r="B2327" s="16" t="s">
        <v>2326</v>
      </c>
      <c r="C2327" s="16" t="s">
        <v>6435</v>
      </c>
      <c r="D2327" s="23">
        <v>1000</v>
      </c>
      <c r="E2327" s="23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7">
        <f t="shared" si="180"/>
        <v>42823.772349537037</v>
      </c>
      <c r="K2327" s="11">
        <v>1488241931</v>
      </c>
      <c r="L2327" s="17">
        <f t="shared" si="181"/>
        <v>42793.814016203702</v>
      </c>
      <c r="M2327" s="21">
        <f t="shared" si="182"/>
        <v>29.958333333335759</v>
      </c>
      <c r="N2327" s="11" t="b">
        <v>0</v>
      </c>
      <c r="O2327" s="11">
        <v>7</v>
      </c>
      <c r="P2327" s="11" t="b">
        <v>0</v>
      </c>
      <c r="Q2327" s="11" t="s">
        <v>8298</v>
      </c>
      <c r="R2327" s="18">
        <f t="shared" si="183"/>
        <v>0.08</v>
      </c>
      <c r="S2327" s="19">
        <f t="shared" si="184"/>
        <v>11.428571428571429</v>
      </c>
      <c r="T2327" s="11" t="s">
        <v>8336</v>
      </c>
      <c r="U2327" s="11" t="s">
        <v>8352</v>
      </c>
    </row>
    <row r="2328" spans="1:21" ht="42.75" x14ac:dyDescent="0.45">
      <c r="A2328" s="11">
        <v>2326</v>
      </c>
      <c r="B2328" s="16" t="s">
        <v>2327</v>
      </c>
      <c r="C2328" s="16" t="s">
        <v>6436</v>
      </c>
      <c r="D2328" s="23">
        <v>15000</v>
      </c>
      <c r="E2328" s="23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7">
        <f t="shared" si="180"/>
        <v>42855.499999999993</v>
      </c>
      <c r="K2328" s="11">
        <v>1489106948</v>
      </c>
      <c r="L2328" s="17">
        <f t="shared" si="181"/>
        <v>42803.825787037036</v>
      </c>
      <c r="M2328" s="21">
        <f t="shared" si="182"/>
        <v>51.674212962956517</v>
      </c>
      <c r="N2328" s="11" t="b">
        <v>0</v>
      </c>
      <c r="O2328" s="11">
        <v>1</v>
      </c>
      <c r="P2328" s="11" t="b">
        <v>0</v>
      </c>
      <c r="Q2328" s="11" t="s">
        <v>8298</v>
      </c>
      <c r="R2328" s="18">
        <f t="shared" si="183"/>
        <v>7.1999999999999998E-3</v>
      </c>
      <c r="S2328" s="19">
        <f t="shared" si="184"/>
        <v>108</v>
      </c>
      <c r="T2328" s="11" t="s">
        <v>8336</v>
      </c>
      <c r="U2328" s="11" t="s">
        <v>8352</v>
      </c>
    </row>
    <row r="2329" spans="1:21" ht="28.5" x14ac:dyDescent="0.45">
      <c r="A2329" s="11">
        <v>2327</v>
      </c>
      <c r="B2329" s="16" t="s">
        <v>2328</v>
      </c>
      <c r="C2329" s="16" t="s">
        <v>6437</v>
      </c>
      <c r="D2329" s="23">
        <v>35000</v>
      </c>
      <c r="E2329" s="23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7">
        <f t="shared" si="180"/>
        <v>41877.708796296291</v>
      </c>
      <c r="K2329" s="11">
        <v>1406066440</v>
      </c>
      <c r="L2329" s="17">
        <f t="shared" si="181"/>
        <v>41842.708796296291</v>
      </c>
      <c r="M2329" s="21">
        <f t="shared" si="182"/>
        <v>35</v>
      </c>
      <c r="N2329" s="11" t="b">
        <v>1</v>
      </c>
      <c r="O2329" s="11">
        <v>3355</v>
      </c>
      <c r="P2329" s="11" t="b">
        <v>1</v>
      </c>
      <c r="Q2329" s="11" t="s">
        <v>8298</v>
      </c>
      <c r="R2329" s="18">
        <f t="shared" si="183"/>
        <v>5.2609431428571432</v>
      </c>
      <c r="S2329" s="19">
        <f t="shared" si="184"/>
        <v>54.883162444113267</v>
      </c>
      <c r="T2329" s="11" t="s">
        <v>8336</v>
      </c>
      <c r="U2329" s="11" t="s">
        <v>8352</v>
      </c>
    </row>
    <row r="2330" spans="1:21" ht="57" x14ac:dyDescent="0.45">
      <c r="A2330" s="11">
        <v>2328</v>
      </c>
      <c r="B2330" s="16" t="s">
        <v>2329</v>
      </c>
      <c r="C2330" s="16" t="s">
        <v>6438</v>
      </c>
      <c r="D2330" s="23">
        <v>10000</v>
      </c>
      <c r="E2330" s="23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7">
        <f t="shared" si="180"/>
        <v>42169.573344907403</v>
      </c>
      <c r="K2330" s="11">
        <v>1431715537</v>
      </c>
      <c r="L2330" s="17">
        <f t="shared" si="181"/>
        <v>42139.573344907403</v>
      </c>
      <c r="M2330" s="21">
        <f t="shared" si="182"/>
        <v>30</v>
      </c>
      <c r="N2330" s="11" t="b">
        <v>1</v>
      </c>
      <c r="O2330" s="11">
        <v>537</v>
      </c>
      <c r="P2330" s="11" t="b">
        <v>1</v>
      </c>
      <c r="Q2330" s="11" t="s">
        <v>8298</v>
      </c>
      <c r="R2330" s="18">
        <f t="shared" si="183"/>
        <v>2.5445000000000002</v>
      </c>
      <c r="S2330" s="19">
        <f t="shared" si="184"/>
        <v>47.383612662942269</v>
      </c>
      <c r="T2330" s="11" t="s">
        <v>8336</v>
      </c>
      <c r="U2330" s="11" t="s">
        <v>8352</v>
      </c>
    </row>
    <row r="2331" spans="1:21" ht="42.75" x14ac:dyDescent="0.45">
      <c r="A2331" s="11">
        <v>2329</v>
      </c>
      <c r="B2331" s="16" t="s">
        <v>2330</v>
      </c>
      <c r="C2331" s="16" t="s">
        <v>6439</v>
      </c>
      <c r="D2331" s="23">
        <v>25000</v>
      </c>
      <c r="E2331" s="23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7">
        <f t="shared" si="180"/>
        <v>41837.416041666664</v>
      </c>
      <c r="K2331" s="11">
        <v>1403017146</v>
      </c>
      <c r="L2331" s="17">
        <f t="shared" si="181"/>
        <v>41807.416041666664</v>
      </c>
      <c r="M2331" s="21">
        <f t="shared" si="182"/>
        <v>30</v>
      </c>
      <c r="N2331" s="11" t="b">
        <v>1</v>
      </c>
      <c r="O2331" s="11">
        <v>125</v>
      </c>
      <c r="P2331" s="11" t="b">
        <v>1</v>
      </c>
      <c r="Q2331" s="11" t="s">
        <v>8298</v>
      </c>
      <c r="R2331" s="18">
        <f t="shared" si="183"/>
        <v>1.0591999999999999</v>
      </c>
      <c r="S2331" s="19">
        <f t="shared" si="184"/>
        <v>211.84</v>
      </c>
      <c r="T2331" s="11" t="s">
        <v>8336</v>
      </c>
      <c r="U2331" s="11" t="s">
        <v>8352</v>
      </c>
    </row>
    <row r="2332" spans="1:21" ht="42.75" x14ac:dyDescent="0.45">
      <c r="A2332" s="11">
        <v>2330</v>
      </c>
      <c r="B2332" s="16" t="s">
        <v>2331</v>
      </c>
      <c r="C2332" s="16" t="s">
        <v>6440</v>
      </c>
      <c r="D2332" s="23">
        <v>35000</v>
      </c>
      <c r="E2332" s="23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7">
        <f t="shared" si="180"/>
        <v>42362.791666666664</v>
      </c>
      <c r="K2332" s="11">
        <v>1448400943</v>
      </c>
      <c r="L2332" s="17">
        <f t="shared" si="181"/>
        <v>42332.691469907404</v>
      </c>
      <c r="M2332" s="21">
        <f t="shared" si="182"/>
        <v>30.100196759260143</v>
      </c>
      <c r="N2332" s="11" t="b">
        <v>1</v>
      </c>
      <c r="O2332" s="11">
        <v>163</v>
      </c>
      <c r="P2332" s="11" t="b">
        <v>1</v>
      </c>
      <c r="Q2332" s="11" t="s">
        <v>8298</v>
      </c>
      <c r="R2332" s="18">
        <f t="shared" si="183"/>
        <v>1.0242285714285715</v>
      </c>
      <c r="S2332" s="19">
        <f t="shared" si="184"/>
        <v>219.92638036809817</v>
      </c>
      <c r="T2332" s="11" t="s">
        <v>8336</v>
      </c>
      <c r="U2332" s="11" t="s">
        <v>8352</v>
      </c>
    </row>
    <row r="2333" spans="1:21" ht="42.75" x14ac:dyDescent="0.45">
      <c r="A2333" s="11">
        <v>2331</v>
      </c>
      <c r="B2333" s="16" t="s">
        <v>2332</v>
      </c>
      <c r="C2333" s="16" t="s">
        <v>6441</v>
      </c>
      <c r="D2333" s="23">
        <v>8000</v>
      </c>
      <c r="E2333" s="23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7">
        <f t="shared" si="180"/>
        <v>41868.797337962962</v>
      </c>
      <c r="K2333" s="11">
        <v>1405728490</v>
      </c>
      <c r="L2333" s="17">
        <f t="shared" si="181"/>
        <v>41838.797337962962</v>
      </c>
      <c r="M2333" s="21">
        <f t="shared" si="182"/>
        <v>30</v>
      </c>
      <c r="N2333" s="11" t="b">
        <v>1</v>
      </c>
      <c r="O2333" s="11">
        <v>283</v>
      </c>
      <c r="P2333" s="11" t="b">
        <v>1</v>
      </c>
      <c r="Q2333" s="11" t="s">
        <v>8298</v>
      </c>
      <c r="R2333" s="18">
        <f t="shared" si="183"/>
        <v>1.4431375</v>
      </c>
      <c r="S2333" s="19">
        <f t="shared" si="184"/>
        <v>40.795406360424032</v>
      </c>
      <c r="T2333" s="11" t="s">
        <v>8336</v>
      </c>
      <c r="U2333" s="11" t="s">
        <v>8352</v>
      </c>
    </row>
    <row r="2334" spans="1:21" ht="42.75" x14ac:dyDescent="0.45">
      <c r="A2334" s="11">
        <v>2332</v>
      </c>
      <c r="B2334" s="16" t="s">
        <v>2333</v>
      </c>
      <c r="C2334" s="16" t="s">
        <v>6442</v>
      </c>
      <c r="D2334" s="23">
        <v>25000</v>
      </c>
      <c r="E2334" s="23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7">
        <f t="shared" si="180"/>
        <v>42041.419803240737</v>
      </c>
      <c r="K2334" s="11">
        <v>1420643071</v>
      </c>
      <c r="L2334" s="17">
        <f t="shared" si="181"/>
        <v>42011.419803240737</v>
      </c>
      <c r="M2334" s="21">
        <f t="shared" si="182"/>
        <v>30</v>
      </c>
      <c r="N2334" s="11" t="b">
        <v>1</v>
      </c>
      <c r="O2334" s="11">
        <v>352</v>
      </c>
      <c r="P2334" s="11" t="b">
        <v>1</v>
      </c>
      <c r="Q2334" s="11" t="s">
        <v>8298</v>
      </c>
      <c r="R2334" s="18">
        <f t="shared" si="183"/>
        <v>1.06308</v>
      </c>
      <c r="S2334" s="19">
        <f t="shared" si="184"/>
        <v>75.502840909090907</v>
      </c>
      <c r="T2334" s="11" t="s">
        <v>8336</v>
      </c>
      <c r="U2334" s="11" t="s">
        <v>8352</v>
      </c>
    </row>
    <row r="2335" spans="1:21" ht="42.75" x14ac:dyDescent="0.45">
      <c r="A2335" s="11">
        <v>2333</v>
      </c>
      <c r="B2335" s="16" t="s">
        <v>2334</v>
      </c>
      <c r="C2335" s="16" t="s">
        <v>6443</v>
      </c>
      <c r="D2335" s="23">
        <v>600</v>
      </c>
      <c r="E2335" s="23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7">
        <f t="shared" si="180"/>
        <v>41788.534722222219</v>
      </c>
      <c r="K2335" s="11">
        <v>1399563390</v>
      </c>
      <c r="L2335" s="17">
        <f t="shared" si="181"/>
        <v>41767.442013888889</v>
      </c>
      <c r="M2335" s="21">
        <f t="shared" si="182"/>
        <v>21.092708333329938</v>
      </c>
      <c r="N2335" s="11" t="b">
        <v>1</v>
      </c>
      <c r="O2335" s="11">
        <v>94</v>
      </c>
      <c r="P2335" s="11" t="b">
        <v>1</v>
      </c>
      <c r="Q2335" s="11" t="s">
        <v>8298</v>
      </c>
      <c r="R2335" s="18">
        <f t="shared" si="183"/>
        <v>2.1216666666666666</v>
      </c>
      <c r="S2335" s="19">
        <f t="shared" si="184"/>
        <v>13.542553191489361</v>
      </c>
      <c r="T2335" s="11" t="s">
        <v>8336</v>
      </c>
      <c r="U2335" s="11" t="s">
        <v>8352</v>
      </c>
    </row>
    <row r="2336" spans="1:21" ht="42.75" x14ac:dyDescent="0.45">
      <c r="A2336" s="11">
        <v>2334</v>
      </c>
      <c r="B2336" s="16" t="s">
        <v>2335</v>
      </c>
      <c r="C2336" s="16" t="s">
        <v>6444</v>
      </c>
      <c r="D2336" s="23">
        <v>4000</v>
      </c>
      <c r="E2336" s="23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7">
        <f t="shared" si="180"/>
        <v>41948.523611111108</v>
      </c>
      <c r="K2336" s="11">
        <v>1412611498</v>
      </c>
      <c r="L2336" s="17">
        <f t="shared" si="181"/>
        <v>41918.461782407401</v>
      </c>
      <c r="M2336" s="21">
        <f t="shared" si="182"/>
        <v>30.061828703706851</v>
      </c>
      <c r="N2336" s="11" t="b">
        <v>1</v>
      </c>
      <c r="O2336" s="11">
        <v>67</v>
      </c>
      <c r="P2336" s="11" t="b">
        <v>1</v>
      </c>
      <c r="Q2336" s="11" t="s">
        <v>8298</v>
      </c>
      <c r="R2336" s="18">
        <f t="shared" si="183"/>
        <v>1.0195000000000001</v>
      </c>
      <c r="S2336" s="19">
        <f t="shared" si="184"/>
        <v>60.865671641791046</v>
      </c>
      <c r="T2336" s="11" t="s">
        <v>8336</v>
      </c>
      <c r="U2336" s="11" t="s">
        <v>8352</v>
      </c>
    </row>
    <row r="2337" spans="1:21" ht="42.75" x14ac:dyDescent="0.45">
      <c r="A2337" s="11">
        <v>2335</v>
      </c>
      <c r="B2337" s="16" t="s">
        <v>2336</v>
      </c>
      <c r="C2337" s="16" t="s">
        <v>6445</v>
      </c>
      <c r="D2337" s="23">
        <v>25000</v>
      </c>
      <c r="E2337" s="23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7">
        <f t="shared" si="180"/>
        <v>41801.363923611112</v>
      </c>
      <c r="K2337" s="11">
        <v>1399902243</v>
      </c>
      <c r="L2337" s="17">
        <f t="shared" si="181"/>
        <v>41771.363923611112</v>
      </c>
      <c r="M2337" s="21">
        <f t="shared" si="182"/>
        <v>30</v>
      </c>
      <c r="N2337" s="11" t="b">
        <v>1</v>
      </c>
      <c r="O2337" s="11">
        <v>221</v>
      </c>
      <c r="P2337" s="11" t="b">
        <v>1</v>
      </c>
      <c r="Q2337" s="11" t="s">
        <v>8298</v>
      </c>
      <c r="R2337" s="18">
        <f t="shared" si="183"/>
        <v>1.0227200000000001</v>
      </c>
      <c r="S2337" s="19">
        <f t="shared" si="184"/>
        <v>115.69230769230769</v>
      </c>
      <c r="T2337" s="11" t="s">
        <v>8336</v>
      </c>
      <c r="U2337" s="11" t="s">
        <v>8352</v>
      </c>
    </row>
    <row r="2338" spans="1:21" ht="42.75" x14ac:dyDescent="0.45">
      <c r="A2338" s="11">
        <v>2336</v>
      </c>
      <c r="B2338" s="16" t="s">
        <v>2337</v>
      </c>
      <c r="C2338" s="16" t="s">
        <v>6446</v>
      </c>
      <c r="D2338" s="23">
        <v>20000</v>
      </c>
      <c r="E2338" s="23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7">
        <f t="shared" si="180"/>
        <v>41706.716377314813</v>
      </c>
      <c r="K2338" s="11">
        <v>1390860695</v>
      </c>
      <c r="L2338" s="17">
        <f t="shared" si="181"/>
        <v>41666.716377314813</v>
      </c>
      <c r="M2338" s="21">
        <f t="shared" si="182"/>
        <v>40</v>
      </c>
      <c r="N2338" s="11" t="b">
        <v>1</v>
      </c>
      <c r="O2338" s="11">
        <v>2165</v>
      </c>
      <c r="P2338" s="11" t="b">
        <v>1</v>
      </c>
      <c r="Q2338" s="11" t="s">
        <v>8298</v>
      </c>
      <c r="R2338" s="18">
        <f t="shared" si="183"/>
        <v>5.2073254999999996</v>
      </c>
      <c r="S2338" s="19">
        <f t="shared" si="184"/>
        <v>48.104623556581984</v>
      </c>
      <c r="T2338" s="11" t="s">
        <v>8336</v>
      </c>
      <c r="U2338" s="11" t="s">
        <v>8352</v>
      </c>
    </row>
    <row r="2339" spans="1:21" ht="28.5" x14ac:dyDescent="0.45">
      <c r="A2339" s="11">
        <v>2337</v>
      </c>
      <c r="B2339" s="16" t="s">
        <v>2338</v>
      </c>
      <c r="C2339" s="16" t="s">
        <v>6447</v>
      </c>
      <c r="D2339" s="23">
        <v>12000</v>
      </c>
      <c r="E2339" s="23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7">
        <f t="shared" si="180"/>
        <v>41816.432210648149</v>
      </c>
      <c r="K2339" s="11">
        <v>1401204143</v>
      </c>
      <c r="L2339" s="17">
        <f t="shared" si="181"/>
        <v>41786.432210648149</v>
      </c>
      <c r="M2339" s="21">
        <f t="shared" si="182"/>
        <v>30</v>
      </c>
      <c r="N2339" s="11" t="b">
        <v>1</v>
      </c>
      <c r="O2339" s="11">
        <v>179</v>
      </c>
      <c r="P2339" s="11" t="b">
        <v>1</v>
      </c>
      <c r="Q2339" s="11" t="s">
        <v>8298</v>
      </c>
      <c r="R2339" s="18">
        <f t="shared" si="183"/>
        <v>1.1065833333333333</v>
      </c>
      <c r="S2339" s="19">
        <f t="shared" si="184"/>
        <v>74.184357541899445</v>
      </c>
      <c r="T2339" s="11" t="s">
        <v>8336</v>
      </c>
      <c r="U2339" s="11" t="s">
        <v>8352</v>
      </c>
    </row>
    <row r="2340" spans="1:21" ht="42.75" x14ac:dyDescent="0.45">
      <c r="A2340" s="11">
        <v>2338</v>
      </c>
      <c r="B2340" s="16" t="s">
        <v>2339</v>
      </c>
      <c r="C2340" s="16" t="s">
        <v>6448</v>
      </c>
      <c r="D2340" s="23">
        <v>15000</v>
      </c>
      <c r="E2340" s="23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7">
        <f t="shared" si="180"/>
        <v>41819.688472222224</v>
      </c>
      <c r="K2340" s="11">
        <v>1401485484</v>
      </c>
      <c r="L2340" s="17">
        <f t="shared" si="181"/>
        <v>41789.688472222224</v>
      </c>
      <c r="M2340" s="21">
        <f t="shared" si="182"/>
        <v>30</v>
      </c>
      <c r="N2340" s="11" t="b">
        <v>1</v>
      </c>
      <c r="O2340" s="11">
        <v>123</v>
      </c>
      <c r="P2340" s="11" t="b">
        <v>1</v>
      </c>
      <c r="Q2340" s="11" t="s">
        <v>8298</v>
      </c>
      <c r="R2340" s="18">
        <f t="shared" si="183"/>
        <v>1.0114333333333334</v>
      </c>
      <c r="S2340" s="19">
        <f t="shared" si="184"/>
        <v>123.34552845528455</v>
      </c>
      <c r="T2340" s="11" t="s">
        <v>8336</v>
      </c>
      <c r="U2340" s="11" t="s">
        <v>8352</v>
      </c>
    </row>
    <row r="2341" spans="1:21" ht="42.75" x14ac:dyDescent="0.45">
      <c r="A2341" s="11">
        <v>2339</v>
      </c>
      <c r="B2341" s="16" t="s">
        <v>2340</v>
      </c>
      <c r="C2341" s="16" t="s">
        <v>6449</v>
      </c>
      <c r="D2341" s="23">
        <v>25000</v>
      </c>
      <c r="E2341" s="23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7">
        <f t="shared" si="180"/>
        <v>42723.124305555553</v>
      </c>
      <c r="K2341" s="11">
        <v>1479496309</v>
      </c>
      <c r="L2341" s="17">
        <f t="shared" si="181"/>
        <v>42692.591539351844</v>
      </c>
      <c r="M2341" s="21">
        <f t="shared" si="182"/>
        <v>30.532766203708888</v>
      </c>
      <c r="N2341" s="11" t="b">
        <v>1</v>
      </c>
      <c r="O2341" s="11">
        <v>1104</v>
      </c>
      <c r="P2341" s="11" t="b">
        <v>1</v>
      </c>
      <c r="Q2341" s="11" t="s">
        <v>8298</v>
      </c>
      <c r="R2341" s="18">
        <f t="shared" si="183"/>
        <v>2.9420799999999998</v>
      </c>
      <c r="S2341" s="19">
        <f t="shared" si="184"/>
        <v>66.623188405797094</v>
      </c>
      <c r="T2341" s="11" t="s">
        <v>8336</v>
      </c>
      <c r="U2341" s="11" t="s">
        <v>8352</v>
      </c>
    </row>
    <row r="2342" spans="1:21" ht="42.75" x14ac:dyDescent="0.45">
      <c r="A2342" s="11">
        <v>2340</v>
      </c>
      <c r="B2342" s="16" t="s">
        <v>2341</v>
      </c>
      <c r="C2342" s="16" t="s">
        <v>6450</v>
      </c>
      <c r="D2342" s="23">
        <v>40000</v>
      </c>
      <c r="E2342" s="23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7">
        <f t="shared" si="180"/>
        <v>42673.434467592589</v>
      </c>
      <c r="K2342" s="11">
        <v>1475249138</v>
      </c>
      <c r="L2342" s="17">
        <f t="shared" si="181"/>
        <v>42643.434467592589</v>
      </c>
      <c r="M2342" s="21">
        <f t="shared" si="182"/>
        <v>30</v>
      </c>
      <c r="N2342" s="11" t="b">
        <v>1</v>
      </c>
      <c r="O2342" s="11">
        <v>403</v>
      </c>
      <c r="P2342" s="11" t="b">
        <v>1</v>
      </c>
      <c r="Q2342" s="11" t="s">
        <v>8298</v>
      </c>
      <c r="R2342" s="18">
        <f t="shared" si="183"/>
        <v>1.0577749999999999</v>
      </c>
      <c r="S2342" s="19">
        <f t="shared" si="184"/>
        <v>104.99007444168734</v>
      </c>
      <c r="T2342" s="11" t="s">
        <v>8336</v>
      </c>
      <c r="U2342" s="11" t="s">
        <v>8352</v>
      </c>
    </row>
    <row r="2343" spans="1:21" ht="42.75" x14ac:dyDescent="0.45">
      <c r="A2343" s="11">
        <v>2341</v>
      </c>
      <c r="B2343" s="16" t="s">
        <v>2342</v>
      </c>
      <c r="C2343" s="16" t="s">
        <v>6451</v>
      </c>
      <c r="D2343" s="23">
        <v>5000</v>
      </c>
      <c r="E2343" s="23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7">
        <f t="shared" si="180"/>
        <v>42197.605370370373</v>
      </c>
      <c r="K2343" s="11">
        <v>1434137504</v>
      </c>
      <c r="L2343" s="17">
        <f t="shared" si="181"/>
        <v>42167.605370370373</v>
      </c>
      <c r="M2343" s="21">
        <f t="shared" si="182"/>
        <v>30</v>
      </c>
      <c r="N2343" s="11" t="b">
        <v>0</v>
      </c>
      <c r="O2343" s="11">
        <v>0</v>
      </c>
      <c r="P2343" s="11" t="b">
        <v>0</v>
      </c>
      <c r="Q2343" s="11" t="s">
        <v>8272</v>
      </c>
      <c r="R2343" s="18">
        <f t="shared" si="183"/>
        <v>0</v>
      </c>
      <c r="S2343" s="19" t="e">
        <f t="shared" si="184"/>
        <v>#DIV/0!</v>
      </c>
      <c r="T2343" s="11" t="s">
        <v>8319</v>
      </c>
      <c r="U2343" s="11" t="s">
        <v>8320</v>
      </c>
    </row>
    <row r="2344" spans="1:21" ht="42.75" x14ac:dyDescent="0.45">
      <c r="A2344" s="11">
        <v>2342</v>
      </c>
      <c r="B2344" s="16" t="s">
        <v>2343</v>
      </c>
      <c r="C2344" s="16" t="s">
        <v>6452</v>
      </c>
      <c r="D2344" s="23">
        <v>5500</v>
      </c>
      <c r="E2344" s="23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7">
        <f t="shared" si="180"/>
        <v>41918</v>
      </c>
      <c r="K2344" s="11">
        <v>1410799870</v>
      </c>
      <c r="L2344" s="17">
        <f t="shared" si="181"/>
        <v>41897.49386574074</v>
      </c>
      <c r="M2344" s="21">
        <f t="shared" si="182"/>
        <v>20.506134259259852</v>
      </c>
      <c r="N2344" s="11" t="b">
        <v>0</v>
      </c>
      <c r="O2344" s="11">
        <v>0</v>
      </c>
      <c r="P2344" s="11" t="b">
        <v>0</v>
      </c>
      <c r="Q2344" s="11" t="s">
        <v>8272</v>
      </c>
      <c r="R2344" s="18">
        <f t="shared" si="183"/>
        <v>0</v>
      </c>
      <c r="S2344" s="19" t="e">
        <f t="shared" si="184"/>
        <v>#DIV/0!</v>
      </c>
      <c r="T2344" s="11" t="s">
        <v>8319</v>
      </c>
      <c r="U2344" s="11" t="s">
        <v>8320</v>
      </c>
    </row>
    <row r="2345" spans="1:21" ht="42.75" x14ac:dyDescent="0.45">
      <c r="A2345" s="11">
        <v>2343</v>
      </c>
      <c r="B2345" s="16" t="s">
        <v>2344</v>
      </c>
      <c r="C2345" s="16" t="s">
        <v>6453</v>
      </c>
      <c r="D2345" s="23">
        <v>10000</v>
      </c>
      <c r="E2345" s="23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7">
        <f t="shared" si="180"/>
        <v>42377.615972222215</v>
      </c>
      <c r="K2345" s="11">
        <v>1447962505</v>
      </c>
      <c r="L2345" s="17">
        <f t="shared" si="181"/>
        <v>42327.616956018515</v>
      </c>
      <c r="M2345" s="21">
        <f t="shared" si="182"/>
        <v>49.999016203699284</v>
      </c>
      <c r="N2345" s="11" t="b">
        <v>0</v>
      </c>
      <c r="O2345" s="11">
        <v>1</v>
      </c>
      <c r="P2345" s="11" t="b">
        <v>0</v>
      </c>
      <c r="Q2345" s="11" t="s">
        <v>8272</v>
      </c>
      <c r="R2345" s="18">
        <f t="shared" si="183"/>
        <v>0.03</v>
      </c>
      <c r="S2345" s="19">
        <f t="shared" si="184"/>
        <v>300</v>
      </c>
      <c r="T2345" s="11" t="s">
        <v>8319</v>
      </c>
      <c r="U2345" s="11" t="s">
        <v>8320</v>
      </c>
    </row>
    <row r="2346" spans="1:21" ht="42.75" x14ac:dyDescent="0.45">
      <c r="A2346" s="11">
        <v>2344</v>
      </c>
      <c r="B2346" s="16" t="s">
        <v>2345</v>
      </c>
      <c r="C2346" s="16" t="s">
        <v>6454</v>
      </c>
      <c r="D2346" s="23">
        <v>1000</v>
      </c>
      <c r="E2346" s="23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7">
        <f t="shared" si="180"/>
        <v>42545.519317129627</v>
      </c>
      <c r="K2346" s="11">
        <v>1464197269</v>
      </c>
      <c r="L2346" s="17">
        <f t="shared" si="181"/>
        <v>42515.519317129627</v>
      </c>
      <c r="M2346" s="21">
        <f t="shared" si="182"/>
        <v>30</v>
      </c>
      <c r="N2346" s="11" t="b">
        <v>0</v>
      </c>
      <c r="O2346" s="11">
        <v>1</v>
      </c>
      <c r="P2346" s="11" t="b">
        <v>0</v>
      </c>
      <c r="Q2346" s="11" t="s">
        <v>8272</v>
      </c>
      <c r="R2346" s="18">
        <f t="shared" si="183"/>
        <v>1E-3</v>
      </c>
      <c r="S2346" s="19">
        <f t="shared" si="184"/>
        <v>1</v>
      </c>
      <c r="T2346" s="11" t="s">
        <v>8319</v>
      </c>
      <c r="U2346" s="11" t="s">
        <v>8320</v>
      </c>
    </row>
    <row r="2347" spans="1:21" ht="42.75" x14ac:dyDescent="0.45">
      <c r="A2347" s="11">
        <v>2345</v>
      </c>
      <c r="B2347" s="16" t="s">
        <v>2346</v>
      </c>
      <c r="C2347" s="16" t="s">
        <v>6455</v>
      </c>
      <c r="D2347" s="23">
        <v>3000</v>
      </c>
      <c r="E2347" s="23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7">
        <f t="shared" si="180"/>
        <v>42094.777083333327</v>
      </c>
      <c r="K2347" s="11">
        <v>1424822556</v>
      </c>
      <c r="L2347" s="17">
        <f t="shared" si="181"/>
        <v>42059.79347222222</v>
      </c>
      <c r="M2347" s="21">
        <f t="shared" si="182"/>
        <v>34.983611111107166</v>
      </c>
      <c r="N2347" s="11" t="b">
        <v>0</v>
      </c>
      <c r="O2347" s="11">
        <v>0</v>
      </c>
      <c r="P2347" s="11" t="b">
        <v>0</v>
      </c>
      <c r="Q2347" s="11" t="s">
        <v>8272</v>
      </c>
      <c r="R2347" s="18">
        <f t="shared" si="183"/>
        <v>0</v>
      </c>
      <c r="S2347" s="19" t="e">
        <f t="shared" si="184"/>
        <v>#DIV/0!</v>
      </c>
      <c r="T2347" s="11" t="s">
        <v>8319</v>
      </c>
      <c r="U2347" s="11" t="s">
        <v>8320</v>
      </c>
    </row>
    <row r="2348" spans="1:21" ht="42.75" x14ac:dyDescent="0.45">
      <c r="A2348" s="11">
        <v>2346</v>
      </c>
      <c r="B2348" s="16" t="s">
        <v>2347</v>
      </c>
      <c r="C2348" s="16" t="s">
        <v>6456</v>
      </c>
      <c r="D2348" s="23">
        <v>60000</v>
      </c>
      <c r="E2348" s="23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7">
        <f t="shared" si="180"/>
        <v>42660.590636574074</v>
      </c>
      <c r="K2348" s="11">
        <v>1472843431</v>
      </c>
      <c r="L2348" s="17">
        <f t="shared" si="181"/>
        <v>42615.590636574074</v>
      </c>
      <c r="M2348" s="21">
        <f t="shared" si="182"/>
        <v>45</v>
      </c>
      <c r="N2348" s="11" t="b">
        <v>0</v>
      </c>
      <c r="O2348" s="11">
        <v>3</v>
      </c>
      <c r="P2348" s="11" t="b">
        <v>0</v>
      </c>
      <c r="Q2348" s="11" t="s">
        <v>8272</v>
      </c>
      <c r="R2348" s="18">
        <f t="shared" si="183"/>
        <v>6.4999999999999997E-4</v>
      </c>
      <c r="S2348" s="19">
        <f t="shared" si="184"/>
        <v>13</v>
      </c>
      <c r="T2348" s="11" t="s">
        <v>8319</v>
      </c>
      <c r="U2348" s="11" t="s">
        <v>8320</v>
      </c>
    </row>
    <row r="2349" spans="1:21" ht="42.75" x14ac:dyDescent="0.45">
      <c r="A2349" s="11">
        <v>2347</v>
      </c>
      <c r="B2349" s="16" t="s">
        <v>2348</v>
      </c>
      <c r="C2349" s="16" t="s">
        <v>6457</v>
      </c>
      <c r="D2349" s="23">
        <v>1000</v>
      </c>
      <c r="E2349" s="23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7">
        <f t="shared" si="180"/>
        <v>42607.39902777777</v>
      </c>
      <c r="K2349" s="11">
        <v>1469543676</v>
      </c>
      <c r="L2349" s="17">
        <f t="shared" si="181"/>
        <v>42577.39902777777</v>
      </c>
      <c r="M2349" s="21">
        <f t="shared" si="182"/>
        <v>30</v>
      </c>
      <c r="N2349" s="11" t="b">
        <v>0</v>
      </c>
      <c r="O2349" s="11">
        <v>1</v>
      </c>
      <c r="P2349" s="11" t="b">
        <v>0</v>
      </c>
      <c r="Q2349" s="11" t="s">
        <v>8272</v>
      </c>
      <c r="R2349" s="18">
        <f t="shared" si="183"/>
        <v>1.4999999999999999E-2</v>
      </c>
      <c r="S2349" s="19">
        <f t="shared" si="184"/>
        <v>15</v>
      </c>
      <c r="T2349" s="11" t="s">
        <v>8319</v>
      </c>
      <c r="U2349" s="11" t="s">
        <v>8320</v>
      </c>
    </row>
    <row r="2350" spans="1:21" ht="42.75" x14ac:dyDescent="0.45">
      <c r="A2350" s="11">
        <v>2348</v>
      </c>
      <c r="B2350" s="16" t="s">
        <v>2349</v>
      </c>
      <c r="C2350" s="16" t="s">
        <v>6458</v>
      </c>
      <c r="D2350" s="23">
        <v>70000</v>
      </c>
      <c r="E2350" s="23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7">
        <f t="shared" si="180"/>
        <v>42420.723819444444</v>
      </c>
      <c r="K2350" s="11">
        <v>1450822938</v>
      </c>
      <c r="L2350" s="17">
        <f t="shared" si="181"/>
        <v>42360.723819444444</v>
      </c>
      <c r="M2350" s="21">
        <f t="shared" si="182"/>
        <v>60</v>
      </c>
      <c r="N2350" s="11" t="b">
        <v>0</v>
      </c>
      <c r="O2350" s="11">
        <v>5</v>
      </c>
      <c r="P2350" s="11" t="b">
        <v>0</v>
      </c>
      <c r="Q2350" s="11" t="s">
        <v>8272</v>
      </c>
      <c r="R2350" s="18">
        <f t="shared" si="183"/>
        <v>3.8571428571428572E-3</v>
      </c>
      <c r="S2350" s="19">
        <f t="shared" si="184"/>
        <v>54</v>
      </c>
      <c r="T2350" s="11" t="s">
        <v>8319</v>
      </c>
      <c r="U2350" s="11" t="s">
        <v>8320</v>
      </c>
    </row>
    <row r="2351" spans="1:21" ht="42.75" x14ac:dyDescent="0.45">
      <c r="A2351" s="11">
        <v>2349</v>
      </c>
      <c r="B2351" s="16" t="s">
        <v>2350</v>
      </c>
      <c r="C2351" s="16" t="s">
        <v>6459</v>
      </c>
      <c r="D2351" s="23">
        <v>474900</v>
      </c>
      <c r="E2351" s="23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7">
        <f t="shared" si="180"/>
        <v>42227.567453703705</v>
      </c>
      <c r="K2351" s="11">
        <v>1436812628</v>
      </c>
      <c r="L2351" s="17">
        <f t="shared" si="181"/>
        <v>42198.567453703705</v>
      </c>
      <c r="M2351" s="21">
        <f t="shared" si="182"/>
        <v>29</v>
      </c>
      <c r="N2351" s="11" t="b">
        <v>0</v>
      </c>
      <c r="O2351" s="11">
        <v>0</v>
      </c>
      <c r="P2351" s="11" t="b">
        <v>0</v>
      </c>
      <c r="Q2351" s="11" t="s">
        <v>8272</v>
      </c>
      <c r="R2351" s="18">
        <f t="shared" si="183"/>
        <v>0</v>
      </c>
      <c r="S2351" s="19" t="e">
        <f t="shared" si="184"/>
        <v>#DIV/0!</v>
      </c>
      <c r="T2351" s="11" t="s">
        <v>8319</v>
      </c>
      <c r="U2351" s="11" t="s">
        <v>8320</v>
      </c>
    </row>
    <row r="2352" spans="1:21" ht="42.75" x14ac:dyDescent="0.45">
      <c r="A2352" s="11">
        <v>2350</v>
      </c>
      <c r="B2352" s="16" t="s">
        <v>2351</v>
      </c>
      <c r="C2352" s="16" t="s">
        <v>6460</v>
      </c>
      <c r="D2352" s="23">
        <v>50000</v>
      </c>
      <c r="E2352" s="23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7">
        <f t="shared" si="180"/>
        <v>42738.633912037032</v>
      </c>
      <c r="K2352" s="11">
        <v>1480882370</v>
      </c>
      <c r="L2352" s="17">
        <f t="shared" si="181"/>
        <v>42708.633912037032</v>
      </c>
      <c r="M2352" s="21">
        <f t="shared" si="182"/>
        <v>30</v>
      </c>
      <c r="N2352" s="11" t="b">
        <v>0</v>
      </c>
      <c r="O2352" s="11">
        <v>0</v>
      </c>
      <c r="P2352" s="11" t="b">
        <v>0</v>
      </c>
      <c r="Q2352" s="11" t="s">
        <v>8272</v>
      </c>
      <c r="R2352" s="18">
        <f t="shared" si="183"/>
        <v>0</v>
      </c>
      <c r="S2352" s="19" t="e">
        <f t="shared" si="184"/>
        <v>#DIV/0!</v>
      </c>
      <c r="T2352" s="11" t="s">
        <v>8319</v>
      </c>
      <c r="U2352" s="11" t="s">
        <v>8320</v>
      </c>
    </row>
    <row r="2353" spans="1:21" ht="28.5" x14ac:dyDescent="0.45">
      <c r="A2353" s="11">
        <v>2351</v>
      </c>
      <c r="B2353" s="16" t="s">
        <v>2352</v>
      </c>
      <c r="C2353" s="16" t="s">
        <v>6461</v>
      </c>
      <c r="D2353" s="23">
        <v>18900</v>
      </c>
      <c r="E2353" s="23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7">
        <f t="shared" si="180"/>
        <v>42123.892812500002</v>
      </c>
      <c r="K2353" s="11">
        <v>1427768739</v>
      </c>
      <c r="L2353" s="17">
        <f t="shared" si="181"/>
        <v>42093.892812500002</v>
      </c>
      <c r="M2353" s="21">
        <f t="shared" si="182"/>
        <v>30</v>
      </c>
      <c r="N2353" s="11" t="b">
        <v>0</v>
      </c>
      <c r="O2353" s="11">
        <v>7</v>
      </c>
      <c r="P2353" s="11" t="b">
        <v>0</v>
      </c>
      <c r="Q2353" s="11" t="s">
        <v>8272</v>
      </c>
      <c r="R2353" s="18">
        <f t="shared" si="183"/>
        <v>5.7142857142857143E-3</v>
      </c>
      <c r="S2353" s="19">
        <f t="shared" si="184"/>
        <v>15.428571428571429</v>
      </c>
      <c r="T2353" s="11" t="s">
        <v>8319</v>
      </c>
      <c r="U2353" s="11" t="s">
        <v>8320</v>
      </c>
    </row>
    <row r="2354" spans="1:21" ht="42.75" x14ac:dyDescent="0.45">
      <c r="A2354" s="11">
        <v>2352</v>
      </c>
      <c r="B2354" s="16" t="s">
        <v>2353</v>
      </c>
      <c r="C2354" s="16" t="s">
        <v>6462</v>
      </c>
      <c r="D2354" s="23">
        <v>2000</v>
      </c>
      <c r="E2354" s="23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7">
        <f t="shared" si="180"/>
        <v>42161.425370370365</v>
      </c>
      <c r="K2354" s="11">
        <v>1428419552</v>
      </c>
      <c r="L2354" s="17">
        <f t="shared" si="181"/>
        <v>42101.425370370365</v>
      </c>
      <c r="M2354" s="21">
        <f t="shared" si="182"/>
        <v>60</v>
      </c>
      <c r="N2354" s="11" t="b">
        <v>0</v>
      </c>
      <c r="O2354" s="11">
        <v>0</v>
      </c>
      <c r="P2354" s="11" t="b">
        <v>0</v>
      </c>
      <c r="Q2354" s="11" t="s">
        <v>8272</v>
      </c>
      <c r="R2354" s="18">
        <f t="shared" si="183"/>
        <v>0</v>
      </c>
      <c r="S2354" s="19" t="e">
        <f t="shared" si="184"/>
        <v>#DIV/0!</v>
      </c>
      <c r="T2354" s="11" t="s">
        <v>8319</v>
      </c>
      <c r="U2354" s="11" t="s">
        <v>8320</v>
      </c>
    </row>
    <row r="2355" spans="1:21" ht="42.75" x14ac:dyDescent="0.45">
      <c r="A2355" s="11">
        <v>2353</v>
      </c>
      <c r="B2355" s="16" t="s">
        <v>2354</v>
      </c>
      <c r="C2355" s="16" t="s">
        <v>6463</v>
      </c>
      <c r="D2355" s="23">
        <v>1000</v>
      </c>
      <c r="E2355" s="23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7">
        <f t="shared" si="180"/>
        <v>42115.467847222222</v>
      </c>
      <c r="K2355" s="11">
        <v>1428596022</v>
      </c>
      <c r="L2355" s="17">
        <f t="shared" si="181"/>
        <v>42103.467847222222</v>
      </c>
      <c r="M2355" s="21">
        <f t="shared" si="182"/>
        <v>12</v>
      </c>
      <c r="N2355" s="11" t="b">
        <v>0</v>
      </c>
      <c r="O2355" s="11">
        <v>0</v>
      </c>
      <c r="P2355" s="11" t="b">
        <v>0</v>
      </c>
      <c r="Q2355" s="11" t="s">
        <v>8272</v>
      </c>
      <c r="R2355" s="18">
        <f t="shared" si="183"/>
        <v>0</v>
      </c>
      <c r="S2355" s="19" t="e">
        <f t="shared" si="184"/>
        <v>#DIV/0!</v>
      </c>
      <c r="T2355" s="11" t="s">
        <v>8319</v>
      </c>
      <c r="U2355" s="11" t="s">
        <v>8320</v>
      </c>
    </row>
    <row r="2356" spans="1:21" ht="42.75" x14ac:dyDescent="0.45">
      <c r="A2356" s="11">
        <v>2354</v>
      </c>
      <c r="B2356" s="16" t="s">
        <v>2355</v>
      </c>
      <c r="C2356" s="16" t="s">
        <v>6464</v>
      </c>
      <c r="D2356" s="23">
        <v>35000</v>
      </c>
      <c r="E2356" s="23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7">
        <f t="shared" si="180"/>
        <v>42014.51458333333</v>
      </c>
      <c r="K2356" s="11">
        <v>1415726460</v>
      </c>
      <c r="L2356" s="17">
        <f t="shared" si="181"/>
        <v>41954.51458333333</v>
      </c>
      <c r="M2356" s="21">
        <f t="shared" si="182"/>
        <v>60</v>
      </c>
      <c r="N2356" s="11" t="b">
        <v>0</v>
      </c>
      <c r="O2356" s="11">
        <v>1</v>
      </c>
      <c r="P2356" s="11" t="b">
        <v>0</v>
      </c>
      <c r="Q2356" s="11" t="s">
        <v>8272</v>
      </c>
      <c r="R2356" s="18">
        <f t="shared" si="183"/>
        <v>7.1428571428571429E-4</v>
      </c>
      <c r="S2356" s="19">
        <f t="shared" si="184"/>
        <v>25</v>
      </c>
      <c r="T2356" s="11" t="s">
        <v>8319</v>
      </c>
      <c r="U2356" s="11" t="s">
        <v>8320</v>
      </c>
    </row>
    <row r="2357" spans="1:21" ht="42.75" x14ac:dyDescent="0.45">
      <c r="A2357" s="11">
        <v>2355</v>
      </c>
      <c r="B2357" s="16" t="s">
        <v>2356</v>
      </c>
      <c r="C2357" s="16" t="s">
        <v>6465</v>
      </c>
      <c r="D2357" s="23">
        <v>8000</v>
      </c>
      <c r="E2357" s="23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7">
        <f t="shared" si="180"/>
        <v>42126.709907407407</v>
      </c>
      <c r="K2357" s="11">
        <v>1428012136</v>
      </c>
      <c r="L2357" s="17">
        <f t="shared" si="181"/>
        <v>42096.709907407407</v>
      </c>
      <c r="M2357" s="21">
        <f t="shared" si="182"/>
        <v>30</v>
      </c>
      <c r="N2357" s="11" t="b">
        <v>0</v>
      </c>
      <c r="O2357" s="11">
        <v>2</v>
      </c>
      <c r="P2357" s="11" t="b">
        <v>0</v>
      </c>
      <c r="Q2357" s="11" t="s">
        <v>8272</v>
      </c>
      <c r="R2357" s="18">
        <f t="shared" si="183"/>
        <v>6.875E-3</v>
      </c>
      <c r="S2357" s="19">
        <f t="shared" si="184"/>
        <v>27.5</v>
      </c>
      <c r="T2357" s="11" t="s">
        <v>8319</v>
      </c>
      <c r="U2357" s="11" t="s">
        <v>8320</v>
      </c>
    </row>
    <row r="2358" spans="1:21" ht="28.5" x14ac:dyDescent="0.45">
      <c r="A2358" s="11">
        <v>2356</v>
      </c>
      <c r="B2358" s="16" t="s">
        <v>2357</v>
      </c>
      <c r="C2358" s="16" t="s">
        <v>6466</v>
      </c>
      <c r="D2358" s="23">
        <v>10000</v>
      </c>
      <c r="E2358" s="23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7">
        <f t="shared" si="180"/>
        <v>42160.575277777774</v>
      </c>
      <c r="K2358" s="11">
        <v>1430938104</v>
      </c>
      <c r="L2358" s="17">
        <f t="shared" si="181"/>
        <v>42130.575277777774</v>
      </c>
      <c r="M2358" s="21">
        <f t="shared" si="182"/>
        <v>30</v>
      </c>
      <c r="N2358" s="11" t="b">
        <v>0</v>
      </c>
      <c r="O2358" s="11">
        <v>0</v>
      </c>
      <c r="P2358" s="11" t="b">
        <v>0</v>
      </c>
      <c r="Q2358" s="11" t="s">
        <v>8272</v>
      </c>
      <c r="R2358" s="18">
        <f t="shared" si="183"/>
        <v>0</v>
      </c>
      <c r="S2358" s="19" t="e">
        <f t="shared" si="184"/>
        <v>#DIV/0!</v>
      </c>
      <c r="T2358" s="11" t="s">
        <v>8319</v>
      </c>
      <c r="U2358" s="11" t="s">
        <v>8320</v>
      </c>
    </row>
    <row r="2359" spans="1:21" ht="28.5" x14ac:dyDescent="0.45">
      <c r="A2359" s="11">
        <v>2357</v>
      </c>
      <c r="B2359" s="16" t="s">
        <v>2358</v>
      </c>
      <c r="C2359" s="16" t="s">
        <v>6467</v>
      </c>
      <c r="D2359" s="23">
        <v>27000</v>
      </c>
      <c r="E2359" s="23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7">
        <f t="shared" si="180"/>
        <v>42294.411782407406</v>
      </c>
      <c r="K2359" s="11">
        <v>1442501578</v>
      </c>
      <c r="L2359" s="17">
        <f t="shared" si="181"/>
        <v>42264.411782407406</v>
      </c>
      <c r="M2359" s="21">
        <f t="shared" si="182"/>
        <v>30</v>
      </c>
      <c r="N2359" s="11" t="b">
        <v>0</v>
      </c>
      <c r="O2359" s="11">
        <v>0</v>
      </c>
      <c r="P2359" s="11" t="b">
        <v>0</v>
      </c>
      <c r="Q2359" s="11" t="s">
        <v>8272</v>
      </c>
      <c r="R2359" s="18">
        <f t="shared" si="183"/>
        <v>0</v>
      </c>
      <c r="S2359" s="19" t="e">
        <f t="shared" si="184"/>
        <v>#DIV/0!</v>
      </c>
      <c r="T2359" s="11" t="s">
        <v>8319</v>
      </c>
      <c r="U2359" s="11" t="s">
        <v>8320</v>
      </c>
    </row>
    <row r="2360" spans="1:21" ht="42.75" x14ac:dyDescent="0.45">
      <c r="A2360" s="11">
        <v>2358</v>
      </c>
      <c r="B2360" s="16" t="s">
        <v>2359</v>
      </c>
      <c r="C2360" s="16" t="s">
        <v>6468</v>
      </c>
      <c r="D2360" s="23">
        <v>1500</v>
      </c>
      <c r="E2360" s="23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7">
        <f t="shared" si="180"/>
        <v>42034.818749999999</v>
      </c>
      <c r="K2360" s="11">
        <v>1417818036</v>
      </c>
      <c r="L2360" s="17">
        <f t="shared" si="181"/>
        <v>41978.722638888888</v>
      </c>
      <c r="M2360" s="21">
        <f t="shared" si="182"/>
        <v>56.096111111110076</v>
      </c>
      <c r="N2360" s="11" t="b">
        <v>0</v>
      </c>
      <c r="O2360" s="11">
        <v>0</v>
      </c>
      <c r="P2360" s="11" t="b">
        <v>0</v>
      </c>
      <c r="Q2360" s="11" t="s">
        <v>8272</v>
      </c>
      <c r="R2360" s="18">
        <f t="shared" si="183"/>
        <v>0</v>
      </c>
      <c r="S2360" s="19" t="e">
        <f t="shared" si="184"/>
        <v>#DIV/0!</v>
      </c>
      <c r="T2360" s="11" t="s">
        <v>8319</v>
      </c>
      <c r="U2360" s="11" t="s">
        <v>8320</v>
      </c>
    </row>
    <row r="2361" spans="1:21" ht="42.75" x14ac:dyDescent="0.45">
      <c r="A2361" s="11">
        <v>2359</v>
      </c>
      <c r="B2361" s="16" t="s">
        <v>2360</v>
      </c>
      <c r="C2361" s="16" t="s">
        <v>6469</v>
      </c>
      <c r="D2361" s="23">
        <v>7500</v>
      </c>
      <c r="E2361" s="23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7">
        <f t="shared" si="180"/>
        <v>42219.441249999996</v>
      </c>
      <c r="K2361" s="11">
        <v>1433432124</v>
      </c>
      <c r="L2361" s="17">
        <f t="shared" si="181"/>
        <v>42159.441249999996</v>
      </c>
      <c r="M2361" s="21">
        <f t="shared" si="182"/>
        <v>60</v>
      </c>
      <c r="N2361" s="11" t="b">
        <v>0</v>
      </c>
      <c r="O2361" s="11">
        <v>3</v>
      </c>
      <c r="P2361" s="11" t="b">
        <v>0</v>
      </c>
      <c r="Q2361" s="11" t="s">
        <v>8272</v>
      </c>
      <c r="R2361" s="18">
        <f t="shared" si="183"/>
        <v>0.14680000000000001</v>
      </c>
      <c r="S2361" s="19">
        <f t="shared" si="184"/>
        <v>367</v>
      </c>
      <c r="T2361" s="11" t="s">
        <v>8319</v>
      </c>
      <c r="U2361" s="11" t="s">
        <v>8320</v>
      </c>
    </row>
    <row r="2362" spans="1:21" ht="42.75" x14ac:dyDescent="0.45">
      <c r="A2362" s="11">
        <v>2360</v>
      </c>
      <c r="B2362" s="16" t="s">
        <v>2361</v>
      </c>
      <c r="C2362" s="16" t="s">
        <v>6470</v>
      </c>
      <c r="D2362" s="23">
        <v>5000</v>
      </c>
      <c r="E2362" s="23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7">
        <f t="shared" si="180"/>
        <v>42407.498611111114</v>
      </c>
      <c r="K2362" s="11">
        <v>1452272280</v>
      </c>
      <c r="L2362" s="17">
        <f t="shared" si="181"/>
        <v>42377.498611111114</v>
      </c>
      <c r="M2362" s="21">
        <f t="shared" si="182"/>
        <v>30</v>
      </c>
      <c r="N2362" s="11" t="b">
        <v>0</v>
      </c>
      <c r="O2362" s="11">
        <v>1</v>
      </c>
      <c r="P2362" s="11" t="b">
        <v>0</v>
      </c>
      <c r="Q2362" s="11" t="s">
        <v>8272</v>
      </c>
      <c r="R2362" s="18">
        <f t="shared" si="183"/>
        <v>4.0000000000000002E-4</v>
      </c>
      <c r="S2362" s="19">
        <f t="shared" si="184"/>
        <v>2</v>
      </c>
      <c r="T2362" s="11" t="s">
        <v>8319</v>
      </c>
      <c r="U2362" s="11" t="s">
        <v>8320</v>
      </c>
    </row>
    <row r="2363" spans="1:21" ht="42.75" x14ac:dyDescent="0.45">
      <c r="A2363" s="11">
        <v>2361</v>
      </c>
      <c r="B2363" s="16" t="s">
        <v>2362</v>
      </c>
      <c r="C2363" s="16" t="s">
        <v>6471</v>
      </c>
      <c r="D2363" s="23">
        <v>200</v>
      </c>
      <c r="E2363" s="23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7">
        <f t="shared" si="180"/>
        <v>42490.708333333336</v>
      </c>
      <c r="K2363" s="11">
        <v>1459975008</v>
      </c>
      <c r="L2363" s="17">
        <f t="shared" si="181"/>
        <v>42466.650555555556</v>
      </c>
      <c r="M2363" s="21">
        <f t="shared" si="182"/>
        <v>24.057777777779847</v>
      </c>
      <c r="N2363" s="11" t="b">
        <v>0</v>
      </c>
      <c r="O2363" s="11">
        <v>0</v>
      </c>
      <c r="P2363" s="11" t="b">
        <v>0</v>
      </c>
      <c r="Q2363" s="11" t="s">
        <v>8272</v>
      </c>
      <c r="R2363" s="18">
        <f t="shared" si="183"/>
        <v>0</v>
      </c>
      <c r="S2363" s="19" t="e">
        <f t="shared" si="184"/>
        <v>#DIV/0!</v>
      </c>
      <c r="T2363" s="11" t="s">
        <v>8319</v>
      </c>
      <c r="U2363" s="11" t="s">
        <v>8320</v>
      </c>
    </row>
    <row r="2364" spans="1:21" ht="42.75" x14ac:dyDescent="0.45">
      <c r="A2364" s="11">
        <v>2362</v>
      </c>
      <c r="B2364" s="16" t="s">
        <v>2363</v>
      </c>
      <c r="C2364" s="16" t="s">
        <v>6472</v>
      </c>
      <c r="D2364" s="23">
        <v>420</v>
      </c>
      <c r="E2364" s="23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7">
        <f t="shared" si="180"/>
        <v>41984.47997685185</v>
      </c>
      <c r="K2364" s="11">
        <v>1415723470</v>
      </c>
      <c r="L2364" s="17">
        <f t="shared" si="181"/>
        <v>41954.47997685185</v>
      </c>
      <c r="M2364" s="21">
        <f t="shared" si="182"/>
        <v>30</v>
      </c>
      <c r="N2364" s="11" t="b">
        <v>0</v>
      </c>
      <c r="O2364" s="11">
        <v>2</v>
      </c>
      <c r="P2364" s="11" t="b">
        <v>0</v>
      </c>
      <c r="Q2364" s="11" t="s">
        <v>8272</v>
      </c>
      <c r="R2364" s="18">
        <f t="shared" si="183"/>
        <v>0.2857142857142857</v>
      </c>
      <c r="S2364" s="19">
        <f t="shared" si="184"/>
        <v>60</v>
      </c>
      <c r="T2364" s="11" t="s">
        <v>8319</v>
      </c>
      <c r="U2364" s="11" t="s">
        <v>8320</v>
      </c>
    </row>
    <row r="2365" spans="1:21" ht="42.75" x14ac:dyDescent="0.45">
      <c r="A2365" s="11">
        <v>2363</v>
      </c>
      <c r="B2365" s="16" t="s">
        <v>2364</v>
      </c>
      <c r="C2365" s="16" t="s">
        <v>6473</v>
      </c>
      <c r="D2365" s="23">
        <v>175000</v>
      </c>
      <c r="E2365" s="23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7">
        <f t="shared" si="180"/>
        <v>42366.803240740737</v>
      </c>
      <c r="K2365" s="11">
        <v>1447460200</v>
      </c>
      <c r="L2365" s="17">
        <f t="shared" si="181"/>
        <v>42321.803240740737</v>
      </c>
      <c r="M2365" s="21">
        <f t="shared" si="182"/>
        <v>45</v>
      </c>
      <c r="N2365" s="11" t="b">
        <v>0</v>
      </c>
      <c r="O2365" s="11">
        <v>0</v>
      </c>
      <c r="P2365" s="11" t="b">
        <v>0</v>
      </c>
      <c r="Q2365" s="11" t="s">
        <v>8272</v>
      </c>
      <c r="R2365" s="18">
        <f t="shared" si="183"/>
        <v>0</v>
      </c>
      <c r="S2365" s="19" t="e">
        <f t="shared" si="184"/>
        <v>#DIV/0!</v>
      </c>
      <c r="T2365" s="11" t="s">
        <v>8319</v>
      </c>
      <c r="U2365" s="11" t="s">
        <v>8320</v>
      </c>
    </row>
    <row r="2366" spans="1:21" ht="28.5" x14ac:dyDescent="0.45">
      <c r="A2366" s="11">
        <v>2364</v>
      </c>
      <c r="B2366" s="16" t="s">
        <v>2365</v>
      </c>
      <c r="C2366" s="16" t="s">
        <v>6474</v>
      </c>
      <c r="D2366" s="23">
        <v>128</v>
      </c>
      <c r="E2366" s="23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7">
        <f t="shared" si="180"/>
        <v>42303.726342592585</v>
      </c>
      <c r="K2366" s="11">
        <v>1441146356</v>
      </c>
      <c r="L2366" s="17">
        <f t="shared" si="181"/>
        <v>42248.726342592585</v>
      </c>
      <c r="M2366" s="21">
        <f t="shared" si="182"/>
        <v>55</v>
      </c>
      <c r="N2366" s="11" t="b">
        <v>0</v>
      </c>
      <c r="O2366" s="11">
        <v>0</v>
      </c>
      <c r="P2366" s="11" t="b">
        <v>0</v>
      </c>
      <c r="Q2366" s="11" t="s">
        <v>8272</v>
      </c>
      <c r="R2366" s="18">
        <f t="shared" si="183"/>
        <v>0</v>
      </c>
      <c r="S2366" s="19" t="e">
        <f t="shared" si="184"/>
        <v>#DIV/0!</v>
      </c>
      <c r="T2366" s="11" t="s">
        <v>8319</v>
      </c>
      <c r="U2366" s="11" t="s">
        <v>8320</v>
      </c>
    </row>
    <row r="2367" spans="1:21" ht="42.75" x14ac:dyDescent="0.45">
      <c r="A2367" s="11">
        <v>2365</v>
      </c>
      <c r="B2367" s="16" t="s">
        <v>2366</v>
      </c>
      <c r="C2367" s="16" t="s">
        <v>6475</v>
      </c>
      <c r="D2367" s="23">
        <v>1000</v>
      </c>
      <c r="E2367" s="23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7">
        <f t="shared" si="180"/>
        <v>42386.749999999993</v>
      </c>
      <c r="K2367" s="11">
        <v>1449596425</v>
      </c>
      <c r="L2367" s="17">
        <f t="shared" si="181"/>
        <v>42346.528067129628</v>
      </c>
      <c r="M2367" s="21">
        <f t="shared" si="182"/>
        <v>40.221932870364981</v>
      </c>
      <c r="N2367" s="11" t="b">
        <v>0</v>
      </c>
      <c r="O2367" s="11">
        <v>0</v>
      </c>
      <c r="P2367" s="11" t="b">
        <v>0</v>
      </c>
      <c r="Q2367" s="11" t="s">
        <v>8272</v>
      </c>
      <c r="R2367" s="18">
        <f t="shared" si="183"/>
        <v>0</v>
      </c>
      <c r="S2367" s="19" t="e">
        <f t="shared" si="184"/>
        <v>#DIV/0!</v>
      </c>
      <c r="T2367" s="11" t="s">
        <v>8319</v>
      </c>
      <c r="U2367" s="11" t="s">
        <v>8320</v>
      </c>
    </row>
    <row r="2368" spans="1:21" ht="42.75" x14ac:dyDescent="0.45">
      <c r="A2368" s="11">
        <v>2366</v>
      </c>
      <c r="B2368" s="16" t="s">
        <v>2367</v>
      </c>
      <c r="C2368" s="16" t="s">
        <v>6476</v>
      </c>
      <c r="D2368" s="23">
        <v>25000</v>
      </c>
      <c r="E2368" s="23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7">
        <f t="shared" si="180"/>
        <v>42298.323298611103</v>
      </c>
      <c r="K2368" s="11">
        <v>1442839533</v>
      </c>
      <c r="L2368" s="17">
        <f t="shared" si="181"/>
        <v>42268.323298611103</v>
      </c>
      <c r="M2368" s="21">
        <f t="shared" si="182"/>
        <v>30</v>
      </c>
      <c r="N2368" s="11" t="b">
        <v>0</v>
      </c>
      <c r="O2368" s="11">
        <v>27</v>
      </c>
      <c r="P2368" s="11" t="b">
        <v>0</v>
      </c>
      <c r="Q2368" s="11" t="s">
        <v>8272</v>
      </c>
      <c r="R2368" s="18">
        <f t="shared" si="183"/>
        <v>0.1052</v>
      </c>
      <c r="S2368" s="19">
        <f t="shared" si="184"/>
        <v>97.407407407407405</v>
      </c>
      <c r="T2368" s="11" t="s">
        <v>8319</v>
      </c>
      <c r="U2368" s="11" t="s">
        <v>8320</v>
      </c>
    </row>
    <row r="2369" spans="1:21" ht="42.75" x14ac:dyDescent="0.45">
      <c r="A2369" s="11">
        <v>2367</v>
      </c>
      <c r="B2369" s="16" t="s">
        <v>2368</v>
      </c>
      <c r="C2369" s="16" t="s">
        <v>6477</v>
      </c>
      <c r="D2369" s="23">
        <v>50000</v>
      </c>
      <c r="E2369" s="23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7">
        <f t="shared" si="180"/>
        <v>42485.720092592594</v>
      </c>
      <c r="K2369" s="11">
        <v>1456442216</v>
      </c>
      <c r="L2369" s="17">
        <f t="shared" si="181"/>
        <v>42425.761759259258</v>
      </c>
      <c r="M2369" s="21">
        <f t="shared" si="182"/>
        <v>59.958333333335759</v>
      </c>
      <c r="N2369" s="11" t="b">
        <v>0</v>
      </c>
      <c r="O2369" s="11">
        <v>14</v>
      </c>
      <c r="P2369" s="11" t="b">
        <v>0</v>
      </c>
      <c r="Q2369" s="11" t="s">
        <v>8272</v>
      </c>
      <c r="R2369" s="18">
        <f t="shared" si="183"/>
        <v>1.34E-2</v>
      </c>
      <c r="S2369" s="19">
        <f t="shared" si="184"/>
        <v>47.857142857142854</v>
      </c>
      <c r="T2369" s="11" t="s">
        <v>8319</v>
      </c>
      <c r="U2369" s="11" t="s">
        <v>8320</v>
      </c>
    </row>
    <row r="2370" spans="1:21" ht="42.75" x14ac:dyDescent="0.45">
      <c r="A2370" s="11">
        <v>2368</v>
      </c>
      <c r="B2370" s="16" t="s">
        <v>2369</v>
      </c>
      <c r="C2370" s="16" t="s">
        <v>6478</v>
      </c>
      <c r="D2370" s="23">
        <v>40000</v>
      </c>
      <c r="E2370" s="23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7">
        <f t="shared" si="180"/>
        <v>42108.471817129626</v>
      </c>
      <c r="K2370" s="11">
        <v>1425143965</v>
      </c>
      <c r="L2370" s="17">
        <f t="shared" si="181"/>
        <v>42063.513483796291</v>
      </c>
      <c r="M2370" s="21">
        <f t="shared" si="182"/>
        <v>44.958333333335759</v>
      </c>
      <c r="N2370" s="11" t="b">
        <v>0</v>
      </c>
      <c r="O2370" s="11">
        <v>2</v>
      </c>
      <c r="P2370" s="11" t="b">
        <v>0</v>
      </c>
      <c r="Q2370" s="11" t="s">
        <v>8272</v>
      </c>
      <c r="R2370" s="18">
        <f t="shared" si="183"/>
        <v>2.5000000000000001E-3</v>
      </c>
      <c r="S2370" s="19">
        <f t="shared" si="184"/>
        <v>50</v>
      </c>
      <c r="T2370" s="11" t="s">
        <v>8319</v>
      </c>
      <c r="U2370" s="11" t="s">
        <v>8320</v>
      </c>
    </row>
    <row r="2371" spans="1:21" ht="42.75" x14ac:dyDescent="0.45">
      <c r="A2371" s="11">
        <v>2369</v>
      </c>
      <c r="B2371" s="16" t="s">
        <v>2370</v>
      </c>
      <c r="C2371" s="16" t="s">
        <v>6479</v>
      </c>
      <c r="D2371" s="23">
        <v>25000</v>
      </c>
      <c r="E2371" s="23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7">
        <f t="shared" ref="J2371:J2434" si="185">(((I2371/86400)+25569+(-5/24)))</f>
        <v>42410.60429398148</v>
      </c>
      <c r="K2371" s="11">
        <v>1452540611</v>
      </c>
      <c r="L2371" s="17">
        <f t="shared" ref="L2371:L2434" si="186">(((K2371/86400)+25569+(-5/24)))</f>
        <v>42380.60429398148</v>
      </c>
      <c r="M2371" s="21">
        <f t="shared" ref="M2371:M2434" si="187">J2371-L2371</f>
        <v>30</v>
      </c>
      <c r="N2371" s="11" t="b">
        <v>0</v>
      </c>
      <c r="O2371" s="11">
        <v>0</v>
      </c>
      <c r="P2371" s="11" t="b">
        <v>0</v>
      </c>
      <c r="Q2371" s="11" t="s">
        <v>8272</v>
      </c>
      <c r="R2371" s="18">
        <f t="shared" ref="R2371:R2434" si="188">E2371/D2371</f>
        <v>0</v>
      </c>
      <c r="S2371" s="19" t="e">
        <f t="shared" ref="S2371:S2434" si="189">E2371/O2371</f>
        <v>#DIV/0!</v>
      </c>
      <c r="T2371" s="11" t="s">
        <v>8319</v>
      </c>
      <c r="U2371" s="11" t="s">
        <v>8320</v>
      </c>
    </row>
    <row r="2372" spans="1:21" ht="42.75" x14ac:dyDescent="0.45">
      <c r="A2372" s="11">
        <v>2370</v>
      </c>
      <c r="B2372" s="16" t="s">
        <v>2371</v>
      </c>
      <c r="C2372" s="16" t="s">
        <v>6480</v>
      </c>
      <c r="D2372" s="23">
        <v>25000</v>
      </c>
      <c r="E2372" s="23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7">
        <f t="shared" si="185"/>
        <v>41990.980798611105</v>
      </c>
      <c r="K2372" s="11">
        <v>1416285141</v>
      </c>
      <c r="L2372" s="17">
        <f t="shared" si="186"/>
        <v>41960.980798611105</v>
      </c>
      <c r="M2372" s="21">
        <f t="shared" si="187"/>
        <v>30</v>
      </c>
      <c r="N2372" s="11" t="b">
        <v>0</v>
      </c>
      <c r="O2372" s="11">
        <v>4</v>
      </c>
      <c r="P2372" s="11" t="b">
        <v>0</v>
      </c>
      <c r="Q2372" s="11" t="s">
        <v>8272</v>
      </c>
      <c r="R2372" s="18">
        <f t="shared" si="188"/>
        <v>3.2799999999999999E-3</v>
      </c>
      <c r="S2372" s="19">
        <f t="shared" si="189"/>
        <v>20.5</v>
      </c>
      <c r="T2372" s="11" t="s">
        <v>8319</v>
      </c>
      <c r="U2372" s="11" t="s">
        <v>8320</v>
      </c>
    </row>
    <row r="2373" spans="1:21" ht="42.75" x14ac:dyDescent="0.45">
      <c r="A2373" s="11">
        <v>2371</v>
      </c>
      <c r="B2373" s="16" t="s">
        <v>2372</v>
      </c>
      <c r="C2373" s="16" t="s">
        <v>6481</v>
      </c>
      <c r="D2373" s="23">
        <v>2000</v>
      </c>
      <c r="E2373" s="23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7">
        <f t="shared" si="185"/>
        <v>42180.569398148145</v>
      </c>
      <c r="K2373" s="11">
        <v>1432665596</v>
      </c>
      <c r="L2373" s="17">
        <f t="shared" si="186"/>
        <v>42150.569398148145</v>
      </c>
      <c r="M2373" s="21">
        <f t="shared" si="187"/>
        <v>30</v>
      </c>
      <c r="N2373" s="11" t="b">
        <v>0</v>
      </c>
      <c r="O2373" s="11">
        <v>0</v>
      </c>
      <c r="P2373" s="11" t="b">
        <v>0</v>
      </c>
      <c r="Q2373" s="11" t="s">
        <v>8272</v>
      </c>
      <c r="R2373" s="18">
        <f t="shared" si="188"/>
        <v>0</v>
      </c>
      <c r="S2373" s="19" t="e">
        <f t="shared" si="189"/>
        <v>#DIV/0!</v>
      </c>
      <c r="T2373" s="11" t="s">
        <v>8319</v>
      </c>
      <c r="U2373" s="11" t="s">
        <v>8320</v>
      </c>
    </row>
    <row r="2374" spans="1:21" ht="42.75" x14ac:dyDescent="0.45">
      <c r="A2374" s="11">
        <v>2372</v>
      </c>
      <c r="B2374" s="16" t="s">
        <v>2373</v>
      </c>
      <c r="C2374" s="16" t="s">
        <v>6482</v>
      </c>
      <c r="D2374" s="23">
        <v>5500</v>
      </c>
      <c r="E2374" s="23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7">
        <f t="shared" si="185"/>
        <v>42117.860775462956</v>
      </c>
      <c r="K2374" s="11">
        <v>1427247571</v>
      </c>
      <c r="L2374" s="17">
        <f t="shared" si="186"/>
        <v>42087.860775462956</v>
      </c>
      <c r="M2374" s="21">
        <f t="shared" si="187"/>
        <v>30</v>
      </c>
      <c r="N2374" s="11" t="b">
        <v>0</v>
      </c>
      <c r="O2374" s="11">
        <v>6</v>
      </c>
      <c r="P2374" s="11" t="b">
        <v>0</v>
      </c>
      <c r="Q2374" s="11" t="s">
        <v>8272</v>
      </c>
      <c r="R2374" s="18">
        <f t="shared" si="188"/>
        <v>3.272727272727273E-2</v>
      </c>
      <c r="S2374" s="19">
        <f t="shared" si="189"/>
        <v>30</v>
      </c>
      <c r="T2374" s="11" t="s">
        <v>8319</v>
      </c>
      <c r="U2374" s="11" t="s">
        <v>8320</v>
      </c>
    </row>
    <row r="2375" spans="1:21" ht="28.5" x14ac:dyDescent="0.45">
      <c r="A2375" s="11">
        <v>2373</v>
      </c>
      <c r="B2375" s="16" t="s">
        <v>2374</v>
      </c>
      <c r="C2375" s="16" t="s">
        <v>6483</v>
      </c>
      <c r="D2375" s="23">
        <v>850000</v>
      </c>
      <c r="E2375" s="23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7">
        <f t="shared" si="185"/>
        <v>42245.453981481478</v>
      </c>
      <c r="K2375" s="11">
        <v>1438271624</v>
      </c>
      <c r="L2375" s="17">
        <f t="shared" si="186"/>
        <v>42215.453981481478</v>
      </c>
      <c r="M2375" s="21">
        <f t="shared" si="187"/>
        <v>30</v>
      </c>
      <c r="N2375" s="11" t="b">
        <v>0</v>
      </c>
      <c r="O2375" s="11">
        <v>1</v>
      </c>
      <c r="P2375" s="11" t="b">
        <v>0</v>
      </c>
      <c r="Q2375" s="11" t="s">
        <v>8272</v>
      </c>
      <c r="R2375" s="18">
        <f t="shared" si="188"/>
        <v>5.8823529411764708E-5</v>
      </c>
      <c r="S2375" s="19">
        <f t="shared" si="189"/>
        <v>50</v>
      </c>
      <c r="T2375" s="11" t="s">
        <v>8319</v>
      </c>
      <c r="U2375" s="11" t="s">
        <v>8320</v>
      </c>
    </row>
    <row r="2376" spans="1:21" ht="42.75" x14ac:dyDescent="0.45">
      <c r="A2376" s="11">
        <v>2374</v>
      </c>
      <c r="B2376" s="16" t="s">
        <v>2375</v>
      </c>
      <c r="C2376" s="16" t="s">
        <v>6484</v>
      </c>
      <c r="D2376" s="23">
        <v>22000</v>
      </c>
      <c r="E2376" s="23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7">
        <f t="shared" si="185"/>
        <v>42047.634953703702</v>
      </c>
      <c r="K2376" s="11">
        <v>1421180060</v>
      </c>
      <c r="L2376" s="17">
        <f t="shared" si="186"/>
        <v>42017.634953703702</v>
      </c>
      <c r="M2376" s="21">
        <f t="shared" si="187"/>
        <v>30</v>
      </c>
      <c r="N2376" s="11" t="b">
        <v>0</v>
      </c>
      <c r="O2376" s="11">
        <v>1</v>
      </c>
      <c r="P2376" s="11" t="b">
        <v>0</v>
      </c>
      <c r="Q2376" s="11" t="s">
        <v>8272</v>
      </c>
      <c r="R2376" s="18">
        <f t="shared" si="188"/>
        <v>4.5454545454545455E-4</v>
      </c>
      <c r="S2376" s="19">
        <f t="shared" si="189"/>
        <v>10</v>
      </c>
      <c r="T2376" s="11" t="s">
        <v>8319</v>
      </c>
      <c r="U2376" s="11" t="s">
        <v>8320</v>
      </c>
    </row>
    <row r="2377" spans="1:21" ht="42.75" x14ac:dyDescent="0.45">
      <c r="A2377" s="11">
        <v>2375</v>
      </c>
      <c r="B2377" s="16" t="s">
        <v>2376</v>
      </c>
      <c r="C2377" s="16" t="s">
        <v>6485</v>
      </c>
      <c r="D2377" s="23">
        <v>10000</v>
      </c>
      <c r="E2377" s="23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7">
        <f t="shared" si="185"/>
        <v>42622.627743055556</v>
      </c>
      <c r="K2377" s="11">
        <v>1470859437</v>
      </c>
      <c r="L2377" s="17">
        <f t="shared" si="186"/>
        <v>42592.627743055556</v>
      </c>
      <c r="M2377" s="21">
        <f t="shared" si="187"/>
        <v>30</v>
      </c>
      <c r="N2377" s="11" t="b">
        <v>0</v>
      </c>
      <c r="O2377" s="11">
        <v>0</v>
      </c>
      <c r="P2377" s="11" t="b">
        <v>0</v>
      </c>
      <c r="Q2377" s="11" t="s">
        <v>8272</v>
      </c>
      <c r="R2377" s="18">
        <f t="shared" si="188"/>
        <v>0</v>
      </c>
      <c r="S2377" s="19" t="e">
        <f t="shared" si="189"/>
        <v>#DIV/0!</v>
      </c>
      <c r="T2377" s="11" t="s">
        <v>8319</v>
      </c>
      <c r="U2377" s="11" t="s">
        <v>8320</v>
      </c>
    </row>
    <row r="2378" spans="1:21" ht="42.75" x14ac:dyDescent="0.45">
      <c r="A2378" s="11">
        <v>2376</v>
      </c>
      <c r="B2378" s="16" t="s">
        <v>2377</v>
      </c>
      <c r="C2378" s="16" t="s">
        <v>6486</v>
      </c>
      <c r="D2378" s="23">
        <v>3000</v>
      </c>
      <c r="E2378" s="23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7">
        <f t="shared" si="185"/>
        <v>42348.717199074068</v>
      </c>
      <c r="K2378" s="11">
        <v>1447193566</v>
      </c>
      <c r="L2378" s="17">
        <f t="shared" si="186"/>
        <v>42318.717199074068</v>
      </c>
      <c r="M2378" s="21">
        <f t="shared" si="187"/>
        <v>30</v>
      </c>
      <c r="N2378" s="11" t="b">
        <v>0</v>
      </c>
      <c r="O2378" s="11">
        <v>4</v>
      </c>
      <c r="P2378" s="11" t="b">
        <v>0</v>
      </c>
      <c r="Q2378" s="11" t="s">
        <v>8272</v>
      </c>
      <c r="R2378" s="18">
        <f t="shared" si="188"/>
        <v>0.10877666666666666</v>
      </c>
      <c r="S2378" s="19">
        <f t="shared" si="189"/>
        <v>81.582499999999996</v>
      </c>
      <c r="T2378" s="11" t="s">
        <v>8319</v>
      </c>
      <c r="U2378" s="11" t="s">
        <v>8320</v>
      </c>
    </row>
    <row r="2379" spans="1:21" ht="42.75" x14ac:dyDescent="0.45">
      <c r="A2379" s="11">
        <v>2377</v>
      </c>
      <c r="B2379" s="16" t="s">
        <v>2378</v>
      </c>
      <c r="C2379" s="16" t="s">
        <v>6487</v>
      </c>
      <c r="D2379" s="23">
        <v>2500</v>
      </c>
      <c r="E2379" s="23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7">
        <f t="shared" si="185"/>
        <v>42699.703506944446</v>
      </c>
      <c r="K2379" s="11">
        <v>1477515183</v>
      </c>
      <c r="L2379" s="17">
        <f t="shared" si="186"/>
        <v>42669.661840277775</v>
      </c>
      <c r="M2379" s="21">
        <f t="shared" si="187"/>
        <v>30.041666666671517</v>
      </c>
      <c r="N2379" s="11" t="b">
        <v>0</v>
      </c>
      <c r="O2379" s="11">
        <v>0</v>
      </c>
      <c r="P2379" s="11" t="b">
        <v>0</v>
      </c>
      <c r="Q2379" s="11" t="s">
        <v>8272</v>
      </c>
      <c r="R2379" s="18">
        <f t="shared" si="188"/>
        <v>0</v>
      </c>
      <c r="S2379" s="19" t="e">
        <f t="shared" si="189"/>
        <v>#DIV/0!</v>
      </c>
      <c r="T2379" s="11" t="s">
        <v>8319</v>
      </c>
      <c r="U2379" s="11" t="s">
        <v>8320</v>
      </c>
    </row>
    <row r="2380" spans="1:21" ht="28.5" x14ac:dyDescent="0.45">
      <c r="A2380" s="11">
        <v>2378</v>
      </c>
      <c r="B2380" s="16" t="s">
        <v>2379</v>
      </c>
      <c r="C2380" s="16" t="s">
        <v>6488</v>
      </c>
      <c r="D2380" s="23">
        <v>110000</v>
      </c>
      <c r="E2380" s="23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7">
        <f t="shared" si="185"/>
        <v>42241.804745370369</v>
      </c>
      <c r="K2380" s="11">
        <v>1438042730</v>
      </c>
      <c r="L2380" s="17">
        <f t="shared" si="186"/>
        <v>42212.804745370369</v>
      </c>
      <c r="M2380" s="21">
        <f t="shared" si="187"/>
        <v>29</v>
      </c>
      <c r="N2380" s="11" t="b">
        <v>0</v>
      </c>
      <c r="O2380" s="11">
        <v>0</v>
      </c>
      <c r="P2380" s="11" t="b">
        <v>0</v>
      </c>
      <c r="Q2380" s="11" t="s">
        <v>8272</v>
      </c>
      <c r="R2380" s="18">
        <f t="shared" si="188"/>
        <v>0</v>
      </c>
      <c r="S2380" s="19" t="e">
        <f t="shared" si="189"/>
        <v>#DIV/0!</v>
      </c>
      <c r="T2380" s="11" t="s">
        <v>8319</v>
      </c>
      <c r="U2380" s="11" t="s">
        <v>8320</v>
      </c>
    </row>
    <row r="2381" spans="1:21" ht="28.5" x14ac:dyDescent="0.45">
      <c r="A2381" s="11">
        <v>2379</v>
      </c>
      <c r="B2381" s="16" t="s">
        <v>2380</v>
      </c>
      <c r="C2381" s="16" t="s">
        <v>6489</v>
      </c>
      <c r="D2381" s="23">
        <v>30000</v>
      </c>
      <c r="E2381" s="23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7">
        <f t="shared" si="185"/>
        <v>42281.808055555557</v>
      </c>
      <c r="K2381" s="11">
        <v>1440116616</v>
      </c>
      <c r="L2381" s="17">
        <f t="shared" si="186"/>
        <v>42236.808055555557</v>
      </c>
      <c r="M2381" s="21">
        <f t="shared" si="187"/>
        <v>45</v>
      </c>
      <c r="N2381" s="11" t="b">
        <v>0</v>
      </c>
      <c r="O2381" s="11">
        <v>0</v>
      </c>
      <c r="P2381" s="11" t="b">
        <v>0</v>
      </c>
      <c r="Q2381" s="11" t="s">
        <v>8272</v>
      </c>
      <c r="R2381" s="18">
        <f t="shared" si="188"/>
        <v>0</v>
      </c>
      <c r="S2381" s="19" t="e">
        <f t="shared" si="189"/>
        <v>#DIV/0!</v>
      </c>
      <c r="T2381" s="11" t="s">
        <v>8319</v>
      </c>
      <c r="U2381" s="11" t="s">
        <v>8320</v>
      </c>
    </row>
    <row r="2382" spans="1:21" ht="42.75" x14ac:dyDescent="0.45">
      <c r="A2382" s="11">
        <v>2380</v>
      </c>
      <c r="B2382" s="16" t="s">
        <v>2381</v>
      </c>
      <c r="C2382" s="16" t="s">
        <v>6490</v>
      </c>
      <c r="D2382" s="23">
        <v>15000</v>
      </c>
      <c r="E2382" s="23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7">
        <f t="shared" si="185"/>
        <v>42278.584976851846</v>
      </c>
      <c r="K2382" s="11">
        <v>1441134142</v>
      </c>
      <c r="L2382" s="17">
        <f t="shared" si="186"/>
        <v>42248.584976851846</v>
      </c>
      <c r="M2382" s="21">
        <f t="shared" si="187"/>
        <v>30</v>
      </c>
      <c r="N2382" s="11" t="b">
        <v>0</v>
      </c>
      <c r="O2382" s="11">
        <v>3</v>
      </c>
      <c r="P2382" s="11" t="b">
        <v>0</v>
      </c>
      <c r="Q2382" s="11" t="s">
        <v>8272</v>
      </c>
      <c r="R2382" s="18">
        <f t="shared" si="188"/>
        <v>3.6666666666666666E-3</v>
      </c>
      <c r="S2382" s="19">
        <f t="shared" si="189"/>
        <v>18.333333333333332</v>
      </c>
      <c r="T2382" s="11" t="s">
        <v>8319</v>
      </c>
      <c r="U2382" s="11" t="s">
        <v>8320</v>
      </c>
    </row>
    <row r="2383" spans="1:21" ht="42.75" x14ac:dyDescent="0.45">
      <c r="A2383" s="11">
        <v>2381</v>
      </c>
      <c r="B2383" s="16" t="s">
        <v>2382</v>
      </c>
      <c r="C2383" s="16" t="s">
        <v>6491</v>
      </c>
      <c r="D2383" s="23">
        <v>86350</v>
      </c>
      <c r="E2383" s="23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7">
        <f t="shared" si="185"/>
        <v>42104.727407407401</v>
      </c>
      <c r="K2383" s="11">
        <v>1426112848</v>
      </c>
      <c r="L2383" s="17">
        <f t="shared" si="186"/>
        <v>42074.727407407401</v>
      </c>
      <c r="M2383" s="21">
        <f t="shared" si="187"/>
        <v>30</v>
      </c>
      <c r="N2383" s="11" t="b">
        <v>0</v>
      </c>
      <c r="O2383" s="11">
        <v>7</v>
      </c>
      <c r="P2383" s="11" t="b">
        <v>0</v>
      </c>
      <c r="Q2383" s="11" t="s">
        <v>8272</v>
      </c>
      <c r="R2383" s="18">
        <f t="shared" si="188"/>
        <v>1.8193398957730169E-2</v>
      </c>
      <c r="S2383" s="19">
        <f t="shared" si="189"/>
        <v>224.42857142857142</v>
      </c>
      <c r="T2383" s="11" t="s">
        <v>8319</v>
      </c>
      <c r="U2383" s="11" t="s">
        <v>8320</v>
      </c>
    </row>
    <row r="2384" spans="1:21" ht="57" x14ac:dyDescent="0.45">
      <c r="A2384" s="11">
        <v>2382</v>
      </c>
      <c r="B2384" s="16" t="s">
        <v>2383</v>
      </c>
      <c r="C2384" s="16" t="s">
        <v>6492</v>
      </c>
      <c r="D2384" s="23">
        <v>3000</v>
      </c>
      <c r="E2384" s="23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7">
        <f t="shared" si="185"/>
        <v>42219.979201388887</v>
      </c>
      <c r="K2384" s="11">
        <v>1436502603</v>
      </c>
      <c r="L2384" s="17">
        <f t="shared" si="186"/>
        <v>42194.979201388887</v>
      </c>
      <c r="M2384" s="21">
        <f t="shared" si="187"/>
        <v>25</v>
      </c>
      <c r="N2384" s="11" t="b">
        <v>0</v>
      </c>
      <c r="O2384" s="11">
        <v>2</v>
      </c>
      <c r="P2384" s="11" t="b">
        <v>0</v>
      </c>
      <c r="Q2384" s="11" t="s">
        <v>8272</v>
      </c>
      <c r="R2384" s="18">
        <f t="shared" si="188"/>
        <v>2.5000000000000001E-2</v>
      </c>
      <c r="S2384" s="19">
        <f t="shared" si="189"/>
        <v>37.5</v>
      </c>
      <c r="T2384" s="11" t="s">
        <v>8319</v>
      </c>
      <c r="U2384" s="11" t="s">
        <v>8320</v>
      </c>
    </row>
    <row r="2385" spans="1:21" ht="42.75" x14ac:dyDescent="0.45">
      <c r="A2385" s="11">
        <v>2383</v>
      </c>
      <c r="B2385" s="16" t="s">
        <v>2384</v>
      </c>
      <c r="C2385" s="16" t="s">
        <v>6493</v>
      </c>
      <c r="D2385" s="23">
        <v>10000</v>
      </c>
      <c r="E2385" s="23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7">
        <f t="shared" si="185"/>
        <v>42056.848460648143</v>
      </c>
      <c r="K2385" s="11">
        <v>1421976107</v>
      </c>
      <c r="L2385" s="17">
        <f t="shared" si="186"/>
        <v>42026.848460648143</v>
      </c>
      <c r="M2385" s="21">
        <f t="shared" si="187"/>
        <v>30</v>
      </c>
      <c r="N2385" s="11" t="b">
        <v>0</v>
      </c>
      <c r="O2385" s="11">
        <v>3</v>
      </c>
      <c r="P2385" s="11" t="b">
        <v>0</v>
      </c>
      <c r="Q2385" s="11" t="s">
        <v>8272</v>
      </c>
      <c r="R2385" s="18">
        <f t="shared" si="188"/>
        <v>4.3499999999999997E-2</v>
      </c>
      <c r="S2385" s="19">
        <f t="shared" si="189"/>
        <v>145</v>
      </c>
      <c r="T2385" s="11" t="s">
        <v>8319</v>
      </c>
      <c r="U2385" s="11" t="s">
        <v>8320</v>
      </c>
    </row>
    <row r="2386" spans="1:21" ht="42.75" x14ac:dyDescent="0.45">
      <c r="A2386" s="11">
        <v>2384</v>
      </c>
      <c r="B2386" s="16" t="s">
        <v>2385</v>
      </c>
      <c r="C2386" s="16" t="s">
        <v>6494</v>
      </c>
      <c r="D2386" s="23">
        <v>1000</v>
      </c>
      <c r="E2386" s="23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7">
        <f t="shared" si="185"/>
        <v>41956.900960648149</v>
      </c>
      <c r="K2386" s="11">
        <v>1413337043</v>
      </c>
      <c r="L2386" s="17">
        <f t="shared" si="186"/>
        <v>41926.859293981477</v>
      </c>
      <c r="M2386" s="21">
        <f t="shared" si="187"/>
        <v>30.041666666671517</v>
      </c>
      <c r="N2386" s="11" t="b">
        <v>0</v>
      </c>
      <c r="O2386" s="11">
        <v>8</v>
      </c>
      <c r="P2386" s="11" t="b">
        <v>0</v>
      </c>
      <c r="Q2386" s="11" t="s">
        <v>8272</v>
      </c>
      <c r="R2386" s="18">
        <f t="shared" si="188"/>
        <v>8.0000000000000002E-3</v>
      </c>
      <c r="S2386" s="19">
        <f t="shared" si="189"/>
        <v>1</v>
      </c>
      <c r="T2386" s="11" t="s">
        <v>8319</v>
      </c>
      <c r="U2386" s="11" t="s">
        <v>8320</v>
      </c>
    </row>
    <row r="2387" spans="1:21" ht="42.75" x14ac:dyDescent="0.45">
      <c r="A2387" s="11">
        <v>2385</v>
      </c>
      <c r="B2387" s="16" t="s">
        <v>2386</v>
      </c>
      <c r="C2387" s="16" t="s">
        <v>6495</v>
      </c>
      <c r="D2387" s="23">
        <v>65000</v>
      </c>
      <c r="E2387" s="23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7">
        <f t="shared" si="185"/>
        <v>42221.493425925924</v>
      </c>
      <c r="K2387" s="11">
        <v>1436201432</v>
      </c>
      <c r="L2387" s="17">
        <f t="shared" si="186"/>
        <v>42191.493425925924</v>
      </c>
      <c r="M2387" s="21">
        <f t="shared" si="187"/>
        <v>30</v>
      </c>
      <c r="N2387" s="11" t="b">
        <v>0</v>
      </c>
      <c r="O2387" s="11">
        <v>7</v>
      </c>
      <c r="P2387" s="11" t="b">
        <v>0</v>
      </c>
      <c r="Q2387" s="11" t="s">
        <v>8272</v>
      </c>
      <c r="R2387" s="18">
        <f t="shared" si="188"/>
        <v>1.2123076923076924E-2</v>
      </c>
      <c r="S2387" s="19">
        <f t="shared" si="189"/>
        <v>112.57142857142857</v>
      </c>
      <c r="T2387" s="11" t="s">
        <v>8319</v>
      </c>
      <c r="U2387" s="11" t="s">
        <v>8320</v>
      </c>
    </row>
    <row r="2388" spans="1:21" ht="42.75" x14ac:dyDescent="0.45">
      <c r="A2388" s="11">
        <v>2386</v>
      </c>
      <c r="B2388" s="16" t="s">
        <v>2387</v>
      </c>
      <c r="C2388" s="16" t="s">
        <v>6496</v>
      </c>
      <c r="D2388" s="23">
        <v>30000</v>
      </c>
      <c r="E2388" s="23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7">
        <f t="shared" si="185"/>
        <v>42014.629907407405</v>
      </c>
      <c r="K2388" s="11">
        <v>1415736424</v>
      </c>
      <c r="L2388" s="17">
        <f t="shared" si="186"/>
        <v>41954.629907407405</v>
      </c>
      <c r="M2388" s="21">
        <f t="shared" si="187"/>
        <v>60</v>
      </c>
      <c r="N2388" s="11" t="b">
        <v>0</v>
      </c>
      <c r="O2388" s="11">
        <v>0</v>
      </c>
      <c r="P2388" s="11" t="b">
        <v>0</v>
      </c>
      <c r="Q2388" s="11" t="s">
        <v>8272</v>
      </c>
      <c r="R2388" s="18">
        <f t="shared" si="188"/>
        <v>0</v>
      </c>
      <c r="S2388" s="19" t="e">
        <f t="shared" si="189"/>
        <v>#DIV/0!</v>
      </c>
      <c r="T2388" s="11" t="s">
        <v>8319</v>
      </c>
      <c r="U2388" s="11" t="s">
        <v>8320</v>
      </c>
    </row>
    <row r="2389" spans="1:21" ht="42.75" x14ac:dyDescent="0.45">
      <c r="A2389" s="11">
        <v>2387</v>
      </c>
      <c r="B2389" s="16" t="s">
        <v>2388</v>
      </c>
      <c r="C2389" s="16" t="s">
        <v>6497</v>
      </c>
      <c r="D2389" s="23">
        <v>150000</v>
      </c>
      <c r="E2389" s="23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7">
        <f t="shared" si="185"/>
        <v>42573.418287037035</v>
      </c>
      <c r="K2389" s="11">
        <v>1465311740</v>
      </c>
      <c r="L2389" s="17">
        <f t="shared" si="186"/>
        <v>42528.418287037035</v>
      </c>
      <c r="M2389" s="21">
        <f t="shared" si="187"/>
        <v>45</v>
      </c>
      <c r="N2389" s="11" t="b">
        <v>0</v>
      </c>
      <c r="O2389" s="11">
        <v>3</v>
      </c>
      <c r="P2389" s="11" t="b">
        <v>0</v>
      </c>
      <c r="Q2389" s="11" t="s">
        <v>8272</v>
      </c>
      <c r="R2389" s="18">
        <f t="shared" si="188"/>
        <v>6.8399999999999997E-3</v>
      </c>
      <c r="S2389" s="19">
        <f t="shared" si="189"/>
        <v>342</v>
      </c>
      <c r="T2389" s="11" t="s">
        <v>8319</v>
      </c>
      <c r="U2389" s="11" t="s">
        <v>8320</v>
      </c>
    </row>
    <row r="2390" spans="1:21" ht="42.75" x14ac:dyDescent="0.45">
      <c r="A2390" s="11">
        <v>2388</v>
      </c>
      <c r="B2390" s="16" t="s">
        <v>2389</v>
      </c>
      <c r="C2390" s="16" t="s">
        <v>6498</v>
      </c>
      <c r="D2390" s="23">
        <v>37000</v>
      </c>
      <c r="E2390" s="23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7">
        <f t="shared" si="185"/>
        <v>42019.603472222218</v>
      </c>
      <c r="K2390" s="11">
        <v>1418761759</v>
      </c>
      <c r="L2390" s="17">
        <f t="shared" si="186"/>
        <v>41989.645358796297</v>
      </c>
      <c r="M2390" s="21">
        <f t="shared" si="187"/>
        <v>29.958113425920601</v>
      </c>
      <c r="N2390" s="11" t="b">
        <v>0</v>
      </c>
      <c r="O2390" s="11">
        <v>8</v>
      </c>
      <c r="P2390" s="11" t="b">
        <v>0</v>
      </c>
      <c r="Q2390" s="11" t="s">
        <v>8272</v>
      </c>
      <c r="R2390" s="18">
        <f t="shared" si="188"/>
        <v>1.2513513513513513E-2</v>
      </c>
      <c r="S2390" s="19">
        <f t="shared" si="189"/>
        <v>57.875</v>
      </c>
      <c r="T2390" s="11" t="s">
        <v>8319</v>
      </c>
      <c r="U2390" s="11" t="s">
        <v>8320</v>
      </c>
    </row>
    <row r="2391" spans="1:21" ht="57" x14ac:dyDescent="0.45">
      <c r="A2391" s="11">
        <v>2389</v>
      </c>
      <c r="B2391" s="16" t="s">
        <v>2390</v>
      </c>
      <c r="C2391" s="16" t="s">
        <v>6499</v>
      </c>
      <c r="D2391" s="23">
        <v>16000</v>
      </c>
      <c r="E2391" s="23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7">
        <f t="shared" si="185"/>
        <v>42210.707638888889</v>
      </c>
      <c r="K2391" s="11">
        <v>1435160452</v>
      </c>
      <c r="L2391" s="17">
        <f t="shared" si="186"/>
        <v>42179.445046296292</v>
      </c>
      <c r="M2391" s="21">
        <f t="shared" si="187"/>
        <v>31.262592592596775</v>
      </c>
      <c r="N2391" s="11" t="b">
        <v>0</v>
      </c>
      <c r="O2391" s="11">
        <v>1</v>
      </c>
      <c r="P2391" s="11" t="b">
        <v>0</v>
      </c>
      <c r="Q2391" s="11" t="s">
        <v>8272</v>
      </c>
      <c r="R2391" s="18">
        <f t="shared" si="188"/>
        <v>1.8749999999999999E-3</v>
      </c>
      <c r="S2391" s="19">
        <f t="shared" si="189"/>
        <v>30</v>
      </c>
      <c r="T2391" s="11" t="s">
        <v>8319</v>
      </c>
      <c r="U2391" s="11" t="s">
        <v>8320</v>
      </c>
    </row>
    <row r="2392" spans="1:21" ht="42.75" x14ac:dyDescent="0.45">
      <c r="A2392" s="11">
        <v>2390</v>
      </c>
      <c r="B2392" s="16" t="s">
        <v>2391</v>
      </c>
      <c r="C2392" s="16" t="s">
        <v>6500</v>
      </c>
      <c r="D2392" s="23">
        <v>510000</v>
      </c>
      <c r="E2392" s="23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7">
        <f t="shared" si="185"/>
        <v>42008.053981481477</v>
      </c>
      <c r="K2392" s="11">
        <v>1416896264</v>
      </c>
      <c r="L2392" s="17">
        <f t="shared" si="186"/>
        <v>41968.053981481477</v>
      </c>
      <c r="M2392" s="21">
        <f t="shared" si="187"/>
        <v>40</v>
      </c>
      <c r="N2392" s="11" t="b">
        <v>0</v>
      </c>
      <c r="O2392" s="11">
        <v>0</v>
      </c>
      <c r="P2392" s="11" t="b">
        <v>0</v>
      </c>
      <c r="Q2392" s="11" t="s">
        <v>8272</v>
      </c>
      <c r="R2392" s="18">
        <f t="shared" si="188"/>
        <v>0</v>
      </c>
      <c r="S2392" s="19" t="e">
        <f t="shared" si="189"/>
        <v>#DIV/0!</v>
      </c>
      <c r="T2392" s="11" t="s">
        <v>8319</v>
      </c>
      <c r="U2392" s="11" t="s">
        <v>8320</v>
      </c>
    </row>
    <row r="2393" spans="1:21" ht="28.5" x14ac:dyDescent="0.45">
      <c r="A2393" s="11">
        <v>2391</v>
      </c>
      <c r="B2393" s="16" t="s">
        <v>2392</v>
      </c>
      <c r="C2393" s="16" t="s">
        <v>6501</v>
      </c>
      <c r="D2393" s="23">
        <v>20000</v>
      </c>
      <c r="E2393" s="23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7">
        <f t="shared" si="185"/>
        <v>42094.544490740744</v>
      </c>
      <c r="K2393" s="11">
        <v>1425236644</v>
      </c>
      <c r="L2393" s="17">
        <f t="shared" si="186"/>
        <v>42064.586157407401</v>
      </c>
      <c r="M2393" s="21">
        <f t="shared" si="187"/>
        <v>29.958333333343035</v>
      </c>
      <c r="N2393" s="11" t="b">
        <v>0</v>
      </c>
      <c r="O2393" s="11">
        <v>1</v>
      </c>
      <c r="P2393" s="11" t="b">
        <v>0</v>
      </c>
      <c r="Q2393" s="11" t="s">
        <v>8272</v>
      </c>
      <c r="R2393" s="18">
        <f t="shared" si="188"/>
        <v>1.25E-3</v>
      </c>
      <c r="S2393" s="19">
        <f t="shared" si="189"/>
        <v>25</v>
      </c>
      <c r="T2393" s="11" t="s">
        <v>8319</v>
      </c>
      <c r="U2393" s="11" t="s">
        <v>8320</v>
      </c>
    </row>
    <row r="2394" spans="1:21" ht="42.75" x14ac:dyDescent="0.45">
      <c r="A2394" s="11">
        <v>2392</v>
      </c>
      <c r="B2394" s="16" t="s">
        <v>2393</v>
      </c>
      <c r="C2394" s="16" t="s">
        <v>6502</v>
      </c>
      <c r="D2394" s="23">
        <v>4200</v>
      </c>
      <c r="E2394" s="23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7">
        <f t="shared" si="185"/>
        <v>42305.912303240737</v>
      </c>
      <c r="K2394" s="11">
        <v>1443495223</v>
      </c>
      <c r="L2394" s="17">
        <f t="shared" si="186"/>
        <v>42275.912303240737</v>
      </c>
      <c r="M2394" s="21">
        <f t="shared" si="187"/>
        <v>30</v>
      </c>
      <c r="N2394" s="11" t="b">
        <v>0</v>
      </c>
      <c r="O2394" s="11">
        <v>0</v>
      </c>
      <c r="P2394" s="11" t="b">
        <v>0</v>
      </c>
      <c r="Q2394" s="11" t="s">
        <v>8272</v>
      </c>
      <c r="R2394" s="18">
        <f t="shared" si="188"/>
        <v>0</v>
      </c>
      <c r="S2394" s="19" t="e">
        <f t="shared" si="189"/>
        <v>#DIV/0!</v>
      </c>
      <c r="T2394" s="11" t="s">
        <v>8319</v>
      </c>
      <c r="U2394" s="11" t="s">
        <v>8320</v>
      </c>
    </row>
    <row r="2395" spans="1:21" ht="42.75" x14ac:dyDescent="0.45">
      <c r="A2395" s="11">
        <v>2393</v>
      </c>
      <c r="B2395" s="16" t="s">
        <v>2394</v>
      </c>
      <c r="C2395" s="16" t="s">
        <v>6503</v>
      </c>
      <c r="D2395" s="23">
        <v>100000</v>
      </c>
      <c r="E2395" s="23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7">
        <f t="shared" si="185"/>
        <v>42224.440011574072</v>
      </c>
      <c r="K2395" s="11">
        <v>1436456017</v>
      </c>
      <c r="L2395" s="17">
        <f t="shared" si="186"/>
        <v>42194.440011574072</v>
      </c>
      <c r="M2395" s="21">
        <f t="shared" si="187"/>
        <v>30</v>
      </c>
      <c r="N2395" s="11" t="b">
        <v>0</v>
      </c>
      <c r="O2395" s="11">
        <v>1</v>
      </c>
      <c r="P2395" s="11" t="b">
        <v>0</v>
      </c>
      <c r="Q2395" s="11" t="s">
        <v>8272</v>
      </c>
      <c r="R2395" s="18">
        <f t="shared" si="188"/>
        <v>5.0000000000000001E-4</v>
      </c>
      <c r="S2395" s="19">
        <f t="shared" si="189"/>
        <v>50</v>
      </c>
      <c r="T2395" s="11" t="s">
        <v>8319</v>
      </c>
      <c r="U2395" s="11" t="s">
        <v>8320</v>
      </c>
    </row>
    <row r="2396" spans="1:21" ht="42.75" x14ac:dyDescent="0.45">
      <c r="A2396" s="11">
        <v>2394</v>
      </c>
      <c r="B2396" s="16" t="s">
        <v>2395</v>
      </c>
      <c r="C2396" s="16" t="s">
        <v>6504</v>
      </c>
      <c r="D2396" s="23">
        <v>5000</v>
      </c>
      <c r="E2396" s="23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7">
        <f t="shared" si="185"/>
        <v>42061.15385416666</v>
      </c>
      <c r="K2396" s="11">
        <v>1422348093</v>
      </c>
      <c r="L2396" s="17">
        <f t="shared" si="186"/>
        <v>42031.15385416666</v>
      </c>
      <c r="M2396" s="21">
        <f t="shared" si="187"/>
        <v>30</v>
      </c>
      <c r="N2396" s="11" t="b">
        <v>0</v>
      </c>
      <c r="O2396" s="11">
        <v>2</v>
      </c>
      <c r="P2396" s="11" t="b">
        <v>0</v>
      </c>
      <c r="Q2396" s="11" t="s">
        <v>8272</v>
      </c>
      <c r="R2396" s="18">
        <f t="shared" si="188"/>
        <v>5.9999999999999995E-4</v>
      </c>
      <c r="S2396" s="19">
        <f t="shared" si="189"/>
        <v>1.5</v>
      </c>
      <c r="T2396" s="11" t="s">
        <v>8319</v>
      </c>
      <c r="U2396" s="11" t="s">
        <v>8320</v>
      </c>
    </row>
    <row r="2397" spans="1:21" ht="42.75" x14ac:dyDescent="0.45">
      <c r="A2397" s="11">
        <v>2395</v>
      </c>
      <c r="B2397" s="16" t="s">
        <v>2396</v>
      </c>
      <c r="C2397" s="16" t="s">
        <v>6505</v>
      </c>
      <c r="D2397" s="23">
        <v>33000</v>
      </c>
      <c r="E2397" s="23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7">
        <f t="shared" si="185"/>
        <v>42745.164583333331</v>
      </c>
      <c r="K2397" s="11">
        <v>1481597687</v>
      </c>
      <c r="L2397" s="17">
        <f t="shared" si="186"/>
        <v>42716.913043981483</v>
      </c>
      <c r="M2397" s="21">
        <f t="shared" si="187"/>
        <v>28.251539351847896</v>
      </c>
      <c r="N2397" s="11" t="b">
        <v>0</v>
      </c>
      <c r="O2397" s="11">
        <v>0</v>
      </c>
      <c r="P2397" s="11" t="b">
        <v>0</v>
      </c>
      <c r="Q2397" s="11" t="s">
        <v>8272</v>
      </c>
      <c r="R2397" s="18">
        <f t="shared" si="188"/>
        <v>0</v>
      </c>
      <c r="S2397" s="19" t="e">
        <f t="shared" si="189"/>
        <v>#DIV/0!</v>
      </c>
      <c r="T2397" s="11" t="s">
        <v>8319</v>
      </c>
      <c r="U2397" s="11" t="s">
        <v>8320</v>
      </c>
    </row>
    <row r="2398" spans="1:21" ht="42.75" x14ac:dyDescent="0.45">
      <c r="A2398" s="11">
        <v>2396</v>
      </c>
      <c r="B2398" s="16" t="s">
        <v>2397</v>
      </c>
      <c r="C2398" s="16" t="s">
        <v>6506</v>
      </c>
      <c r="D2398" s="23">
        <v>5000</v>
      </c>
      <c r="E2398" s="23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7">
        <f t="shared" si="185"/>
        <v>42292.640717592592</v>
      </c>
      <c r="K2398" s="11">
        <v>1442348558</v>
      </c>
      <c r="L2398" s="17">
        <f t="shared" si="186"/>
        <v>42262.640717592592</v>
      </c>
      <c r="M2398" s="21">
        <f t="shared" si="187"/>
        <v>30</v>
      </c>
      <c r="N2398" s="11" t="b">
        <v>0</v>
      </c>
      <c r="O2398" s="11">
        <v>1</v>
      </c>
      <c r="P2398" s="11" t="b">
        <v>0</v>
      </c>
      <c r="Q2398" s="11" t="s">
        <v>8272</v>
      </c>
      <c r="R2398" s="18">
        <f t="shared" si="188"/>
        <v>2E-3</v>
      </c>
      <c r="S2398" s="19">
        <f t="shared" si="189"/>
        <v>10</v>
      </c>
      <c r="T2398" s="11" t="s">
        <v>8319</v>
      </c>
      <c r="U2398" s="11" t="s">
        <v>8320</v>
      </c>
    </row>
    <row r="2399" spans="1:21" ht="42.75" x14ac:dyDescent="0.45">
      <c r="A2399" s="11">
        <v>2397</v>
      </c>
      <c r="B2399" s="16" t="s">
        <v>2398</v>
      </c>
      <c r="C2399" s="16" t="s">
        <v>6507</v>
      </c>
      <c r="D2399" s="23">
        <v>124000</v>
      </c>
      <c r="E2399" s="23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7">
        <f t="shared" si="185"/>
        <v>42006.676574074074</v>
      </c>
      <c r="K2399" s="11">
        <v>1417641256</v>
      </c>
      <c r="L2399" s="17">
        <f t="shared" si="186"/>
        <v>41976.676574074074</v>
      </c>
      <c r="M2399" s="21">
        <f t="shared" si="187"/>
        <v>30</v>
      </c>
      <c r="N2399" s="11" t="b">
        <v>0</v>
      </c>
      <c r="O2399" s="11">
        <v>0</v>
      </c>
      <c r="P2399" s="11" t="b">
        <v>0</v>
      </c>
      <c r="Q2399" s="11" t="s">
        <v>8272</v>
      </c>
      <c r="R2399" s="18">
        <f t="shared" si="188"/>
        <v>0</v>
      </c>
      <c r="S2399" s="19" t="e">
        <f t="shared" si="189"/>
        <v>#DIV/0!</v>
      </c>
      <c r="T2399" s="11" t="s">
        <v>8319</v>
      </c>
      <c r="U2399" s="11" t="s">
        <v>8320</v>
      </c>
    </row>
    <row r="2400" spans="1:21" ht="42.75" x14ac:dyDescent="0.45">
      <c r="A2400" s="11">
        <v>2398</v>
      </c>
      <c r="B2400" s="16" t="s">
        <v>2399</v>
      </c>
      <c r="C2400" s="16" t="s">
        <v>6508</v>
      </c>
      <c r="D2400" s="23">
        <v>4000</v>
      </c>
      <c r="E2400" s="23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7">
        <f t="shared" si="185"/>
        <v>42187.708148148151</v>
      </c>
      <c r="K2400" s="11">
        <v>1433282384</v>
      </c>
      <c r="L2400" s="17">
        <f t="shared" si="186"/>
        <v>42157.708148148151</v>
      </c>
      <c r="M2400" s="21">
        <f t="shared" si="187"/>
        <v>30</v>
      </c>
      <c r="N2400" s="11" t="b">
        <v>0</v>
      </c>
      <c r="O2400" s="11">
        <v>0</v>
      </c>
      <c r="P2400" s="11" t="b">
        <v>0</v>
      </c>
      <c r="Q2400" s="11" t="s">
        <v>8272</v>
      </c>
      <c r="R2400" s="18">
        <f t="shared" si="188"/>
        <v>0</v>
      </c>
      <c r="S2400" s="19" t="e">
        <f t="shared" si="189"/>
        <v>#DIV/0!</v>
      </c>
      <c r="T2400" s="11" t="s">
        <v>8319</v>
      </c>
      <c r="U2400" s="11" t="s">
        <v>8320</v>
      </c>
    </row>
    <row r="2401" spans="1:21" ht="42.75" x14ac:dyDescent="0.45">
      <c r="A2401" s="11">
        <v>2399</v>
      </c>
      <c r="B2401" s="16" t="s">
        <v>2400</v>
      </c>
      <c r="C2401" s="16" t="s">
        <v>6509</v>
      </c>
      <c r="D2401" s="23">
        <v>13000</v>
      </c>
      <c r="E2401" s="23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7">
        <f t="shared" si="185"/>
        <v>41991.644745370366</v>
      </c>
      <c r="K2401" s="11">
        <v>1415910506</v>
      </c>
      <c r="L2401" s="17">
        <f t="shared" si="186"/>
        <v>41956.644745370366</v>
      </c>
      <c r="M2401" s="21">
        <f t="shared" si="187"/>
        <v>35</v>
      </c>
      <c r="N2401" s="11" t="b">
        <v>0</v>
      </c>
      <c r="O2401" s="11">
        <v>0</v>
      </c>
      <c r="P2401" s="11" t="b">
        <v>0</v>
      </c>
      <c r="Q2401" s="11" t="s">
        <v>8272</v>
      </c>
      <c r="R2401" s="18">
        <f t="shared" si="188"/>
        <v>0</v>
      </c>
      <c r="S2401" s="19" t="e">
        <f t="shared" si="189"/>
        <v>#DIV/0!</v>
      </c>
      <c r="T2401" s="11" t="s">
        <v>8319</v>
      </c>
      <c r="U2401" s="11" t="s">
        <v>8320</v>
      </c>
    </row>
    <row r="2402" spans="1:21" ht="42.75" x14ac:dyDescent="0.45">
      <c r="A2402" s="11">
        <v>2400</v>
      </c>
      <c r="B2402" s="16" t="s">
        <v>2401</v>
      </c>
      <c r="C2402" s="16" t="s">
        <v>6510</v>
      </c>
      <c r="D2402" s="23">
        <v>50000</v>
      </c>
      <c r="E2402" s="23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7">
        <f t="shared" si="185"/>
        <v>42474.059768518513</v>
      </c>
      <c r="K2402" s="11">
        <v>1458023164</v>
      </c>
      <c r="L2402" s="17">
        <f t="shared" si="186"/>
        <v>42444.059768518513</v>
      </c>
      <c r="M2402" s="21">
        <f t="shared" si="187"/>
        <v>30</v>
      </c>
      <c r="N2402" s="11" t="b">
        <v>0</v>
      </c>
      <c r="O2402" s="11">
        <v>0</v>
      </c>
      <c r="P2402" s="11" t="b">
        <v>0</v>
      </c>
      <c r="Q2402" s="11" t="s">
        <v>8272</v>
      </c>
      <c r="R2402" s="18">
        <f t="shared" si="188"/>
        <v>0</v>
      </c>
      <c r="S2402" s="19" t="e">
        <f t="shared" si="189"/>
        <v>#DIV/0!</v>
      </c>
      <c r="T2402" s="11" t="s">
        <v>8319</v>
      </c>
      <c r="U2402" s="11" t="s">
        <v>8320</v>
      </c>
    </row>
    <row r="2403" spans="1:21" ht="42.75" x14ac:dyDescent="0.45">
      <c r="A2403" s="11">
        <v>2401</v>
      </c>
      <c r="B2403" s="16" t="s">
        <v>2402</v>
      </c>
      <c r="C2403" s="16" t="s">
        <v>6511</v>
      </c>
      <c r="D2403" s="23">
        <v>28000</v>
      </c>
      <c r="E2403" s="23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7">
        <f t="shared" si="185"/>
        <v>42434.614537037036</v>
      </c>
      <c r="K2403" s="11">
        <v>1452023096</v>
      </c>
      <c r="L2403" s="17">
        <f t="shared" si="186"/>
        <v>42374.614537037036</v>
      </c>
      <c r="M2403" s="21">
        <f t="shared" si="187"/>
        <v>60</v>
      </c>
      <c r="N2403" s="11" t="b">
        <v>0</v>
      </c>
      <c r="O2403" s="11">
        <v>9</v>
      </c>
      <c r="P2403" s="11" t="b">
        <v>0</v>
      </c>
      <c r="Q2403" s="11" t="s">
        <v>8284</v>
      </c>
      <c r="R2403" s="18">
        <f t="shared" si="188"/>
        <v>7.1785714285714283E-3</v>
      </c>
      <c r="S2403" s="19">
        <f t="shared" si="189"/>
        <v>22.333333333333332</v>
      </c>
      <c r="T2403" s="11" t="s">
        <v>8336</v>
      </c>
      <c r="U2403" s="11" t="s">
        <v>8337</v>
      </c>
    </row>
    <row r="2404" spans="1:21" x14ac:dyDescent="0.45">
      <c r="A2404" s="11">
        <v>2402</v>
      </c>
      <c r="B2404" s="16" t="s">
        <v>2403</v>
      </c>
      <c r="C2404" s="16" t="s">
        <v>6512</v>
      </c>
      <c r="D2404" s="23">
        <v>12000</v>
      </c>
      <c r="E2404" s="23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7">
        <f t="shared" si="185"/>
        <v>42137.47142361111</v>
      </c>
      <c r="K2404" s="11">
        <v>1428941931</v>
      </c>
      <c r="L2404" s="17">
        <f t="shared" si="186"/>
        <v>42107.47142361111</v>
      </c>
      <c r="M2404" s="21">
        <f t="shared" si="187"/>
        <v>30</v>
      </c>
      <c r="N2404" s="11" t="b">
        <v>0</v>
      </c>
      <c r="O2404" s="11">
        <v>1</v>
      </c>
      <c r="P2404" s="11" t="b">
        <v>0</v>
      </c>
      <c r="Q2404" s="11" t="s">
        <v>8284</v>
      </c>
      <c r="R2404" s="18">
        <f t="shared" si="188"/>
        <v>4.3333333333333331E-3</v>
      </c>
      <c r="S2404" s="19">
        <f t="shared" si="189"/>
        <v>52</v>
      </c>
      <c r="T2404" s="11" t="s">
        <v>8336</v>
      </c>
      <c r="U2404" s="11" t="s">
        <v>8337</v>
      </c>
    </row>
    <row r="2405" spans="1:21" ht="42.75" x14ac:dyDescent="0.45">
      <c r="A2405" s="11">
        <v>2403</v>
      </c>
      <c r="B2405" s="16" t="s">
        <v>2404</v>
      </c>
      <c r="C2405" s="16" t="s">
        <v>6513</v>
      </c>
      <c r="D2405" s="23">
        <v>1200</v>
      </c>
      <c r="E2405" s="23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7">
        <f t="shared" si="185"/>
        <v>42459.632615740738</v>
      </c>
      <c r="K2405" s="11">
        <v>1454188258</v>
      </c>
      <c r="L2405" s="17">
        <f t="shared" si="186"/>
        <v>42399.67428240741</v>
      </c>
      <c r="M2405" s="21">
        <f t="shared" si="187"/>
        <v>59.958333333328483</v>
      </c>
      <c r="N2405" s="11" t="b">
        <v>0</v>
      </c>
      <c r="O2405" s="11">
        <v>12</v>
      </c>
      <c r="P2405" s="11" t="b">
        <v>0</v>
      </c>
      <c r="Q2405" s="11" t="s">
        <v>8284</v>
      </c>
      <c r="R2405" s="18">
        <f t="shared" si="188"/>
        <v>0.16833333333333333</v>
      </c>
      <c r="S2405" s="19">
        <f t="shared" si="189"/>
        <v>16.833333333333332</v>
      </c>
      <c r="T2405" s="11" t="s">
        <v>8336</v>
      </c>
      <c r="U2405" s="11" t="s">
        <v>8337</v>
      </c>
    </row>
    <row r="2406" spans="1:21" ht="42.75" x14ac:dyDescent="0.45">
      <c r="A2406" s="11">
        <v>2404</v>
      </c>
      <c r="B2406" s="16" t="s">
        <v>2405</v>
      </c>
      <c r="C2406" s="16" t="s">
        <v>6514</v>
      </c>
      <c r="D2406" s="23">
        <v>15000</v>
      </c>
      <c r="E2406" s="23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7">
        <f t="shared" si="185"/>
        <v>42371.831099537034</v>
      </c>
      <c r="K2406" s="11">
        <v>1449190607</v>
      </c>
      <c r="L2406" s="17">
        <f t="shared" si="186"/>
        <v>42341.831099537034</v>
      </c>
      <c r="M2406" s="21">
        <f t="shared" si="187"/>
        <v>30</v>
      </c>
      <c r="N2406" s="11" t="b">
        <v>0</v>
      </c>
      <c r="O2406" s="11">
        <v>0</v>
      </c>
      <c r="P2406" s="11" t="b">
        <v>0</v>
      </c>
      <c r="Q2406" s="11" t="s">
        <v>8284</v>
      </c>
      <c r="R2406" s="18">
        <f t="shared" si="188"/>
        <v>0</v>
      </c>
      <c r="S2406" s="19" t="e">
        <f t="shared" si="189"/>
        <v>#DIV/0!</v>
      </c>
      <c r="T2406" s="11" t="s">
        <v>8336</v>
      </c>
      <c r="U2406" s="11" t="s">
        <v>8337</v>
      </c>
    </row>
    <row r="2407" spans="1:21" ht="42.75" x14ac:dyDescent="0.45">
      <c r="A2407" s="11">
        <v>2405</v>
      </c>
      <c r="B2407" s="16" t="s">
        <v>2406</v>
      </c>
      <c r="C2407" s="16" t="s">
        <v>6515</v>
      </c>
      <c r="D2407" s="23">
        <v>5000</v>
      </c>
      <c r="E2407" s="23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7">
        <f t="shared" si="185"/>
        <v>42616.377025462956</v>
      </c>
      <c r="K2407" s="11">
        <v>1471096975</v>
      </c>
      <c r="L2407" s="17">
        <f t="shared" si="186"/>
        <v>42595.377025462956</v>
      </c>
      <c r="M2407" s="21">
        <f t="shared" si="187"/>
        <v>21</v>
      </c>
      <c r="N2407" s="11" t="b">
        <v>0</v>
      </c>
      <c r="O2407" s="11">
        <v>20</v>
      </c>
      <c r="P2407" s="11" t="b">
        <v>0</v>
      </c>
      <c r="Q2407" s="11" t="s">
        <v>8284</v>
      </c>
      <c r="R2407" s="18">
        <f t="shared" si="188"/>
        <v>0.22520000000000001</v>
      </c>
      <c r="S2407" s="19">
        <f t="shared" si="189"/>
        <v>56.3</v>
      </c>
      <c r="T2407" s="11" t="s">
        <v>8336</v>
      </c>
      <c r="U2407" s="11" t="s">
        <v>8337</v>
      </c>
    </row>
    <row r="2408" spans="1:21" ht="42.75" x14ac:dyDescent="0.45">
      <c r="A2408" s="11">
        <v>2406</v>
      </c>
      <c r="B2408" s="16" t="s">
        <v>2407</v>
      </c>
      <c r="C2408" s="16" t="s">
        <v>6516</v>
      </c>
      <c r="D2408" s="23">
        <v>3250</v>
      </c>
      <c r="E2408" s="23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7">
        <f t="shared" si="185"/>
        <v>42022.902662037035</v>
      </c>
      <c r="K2408" s="11">
        <v>1418179190</v>
      </c>
      <c r="L2408" s="17">
        <f t="shared" si="186"/>
        <v>41982.902662037035</v>
      </c>
      <c r="M2408" s="21">
        <f t="shared" si="187"/>
        <v>40</v>
      </c>
      <c r="N2408" s="11" t="b">
        <v>0</v>
      </c>
      <c r="O2408" s="11">
        <v>16</v>
      </c>
      <c r="P2408" s="11" t="b">
        <v>0</v>
      </c>
      <c r="Q2408" s="11" t="s">
        <v>8284</v>
      </c>
      <c r="R2408" s="18">
        <f t="shared" si="188"/>
        <v>0.41384615384615386</v>
      </c>
      <c r="S2408" s="19">
        <f t="shared" si="189"/>
        <v>84.0625</v>
      </c>
      <c r="T2408" s="11" t="s">
        <v>8336</v>
      </c>
      <c r="U2408" s="11" t="s">
        <v>8337</v>
      </c>
    </row>
    <row r="2409" spans="1:21" ht="57" x14ac:dyDescent="0.45">
      <c r="A2409" s="11">
        <v>2407</v>
      </c>
      <c r="B2409" s="16" t="s">
        <v>2408</v>
      </c>
      <c r="C2409" s="16" t="s">
        <v>6517</v>
      </c>
      <c r="D2409" s="23">
        <v>22000</v>
      </c>
      <c r="E2409" s="23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7">
        <f t="shared" si="185"/>
        <v>42105.041666666664</v>
      </c>
      <c r="K2409" s="11">
        <v>1426772928</v>
      </c>
      <c r="L2409" s="17">
        <f t="shared" si="186"/>
        <v>42082.367222222216</v>
      </c>
      <c r="M2409" s="21">
        <f t="shared" si="187"/>
        <v>22.674444444448454</v>
      </c>
      <c r="N2409" s="11" t="b">
        <v>0</v>
      </c>
      <c r="O2409" s="11">
        <v>33</v>
      </c>
      <c r="P2409" s="11" t="b">
        <v>0</v>
      </c>
      <c r="Q2409" s="11" t="s">
        <v>8284</v>
      </c>
      <c r="R2409" s="18">
        <f t="shared" si="188"/>
        <v>0.25259090909090909</v>
      </c>
      <c r="S2409" s="19">
        <f t="shared" si="189"/>
        <v>168.39393939393941</v>
      </c>
      <c r="T2409" s="11" t="s">
        <v>8336</v>
      </c>
      <c r="U2409" s="11" t="s">
        <v>8337</v>
      </c>
    </row>
    <row r="2410" spans="1:21" ht="28.5" x14ac:dyDescent="0.45">
      <c r="A2410" s="11">
        <v>2408</v>
      </c>
      <c r="B2410" s="16" t="s">
        <v>2409</v>
      </c>
      <c r="C2410" s="16" t="s">
        <v>6518</v>
      </c>
      <c r="D2410" s="23">
        <v>15000</v>
      </c>
      <c r="E2410" s="23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7">
        <f t="shared" si="185"/>
        <v>41948.974039351851</v>
      </c>
      <c r="K2410" s="11">
        <v>1412652157</v>
      </c>
      <c r="L2410" s="17">
        <f t="shared" si="186"/>
        <v>41918.93237268518</v>
      </c>
      <c r="M2410" s="21">
        <f t="shared" si="187"/>
        <v>30.041666666671517</v>
      </c>
      <c r="N2410" s="11" t="b">
        <v>0</v>
      </c>
      <c r="O2410" s="11">
        <v>2</v>
      </c>
      <c r="P2410" s="11" t="b">
        <v>0</v>
      </c>
      <c r="Q2410" s="11" t="s">
        <v>8284</v>
      </c>
      <c r="R2410" s="18">
        <f t="shared" si="188"/>
        <v>2E-3</v>
      </c>
      <c r="S2410" s="19">
        <f t="shared" si="189"/>
        <v>15</v>
      </c>
      <c r="T2410" s="11" t="s">
        <v>8336</v>
      </c>
      <c r="U2410" s="11" t="s">
        <v>8337</v>
      </c>
    </row>
    <row r="2411" spans="1:21" ht="28.5" x14ac:dyDescent="0.45">
      <c r="A2411" s="11">
        <v>2409</v>
      </c>
      <c r="B2411" s="16" t="s">
        <v>2410</v>
      </c>
      <c r="C2411" s="16" t="s">
        <v>6519</v>
      </c>
      <c r="D2411" s="23">
        <v>25000</v>
      </c>
      <c r="E2411" s="23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7">
        <f t="shared" si="185"/>
        <v>42234.667534722219</v>
      </c>
      <c r="K2411" s="11">
        <v>1437339675</v>
      </c>
      <c r="L2411" s="17">
        <f t="shared" si="186"/>
        <v>42204.667534722219</v>
      </c>
      <c r="M2411" s="21">
        <f t="shared" si="187"/>
        <v>30</v>
      </c>
      <c r="N2411" s="11" t="b">
        <v>0</v>
      </c>
      <c r="O2411" s="11">
        <v>6</v>
      </c>
      <c r="P2411" s="11" t="b">
        <v>0</v>
      </c>
      <c r="Q2411" s="11" t="s">
        <v>8284</v>
      </c>
      <c r="R2411" s="18">
        <f t="shared" si="188"/>
        <v>1.84E-2</v>
      </c>
      <c r="S2411" s="19">
        <f t="shared" si="189"/>
        <v>76.666666666666671</v>
      </c>
      <c r="T2411" s="11" t="s">
        <v>8336</v>
      </c>
      <c r="U2411" s="11" t="s">
        <v>8337</v>
      </c>
    </row>
    <row r="2412" spans="1:21" ht="57" x14ac:dyDescent="0.45">
      <c r="A2412" s="11">
        <v>2410</v>
      </c>
      <c r="B2412" s="16" t="s">
        <v>2411</v>
      </c>
      <c r="C2412" s="16" t="s">
        <v>6520</v>
      </c>
      <c r="D2412" s="23">
        <v>15000</v>
      </c>
      <c r="E2412" s="23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7">
        <f t="shared" si="185"/>
        <v>42254.199942129628</v>
      </c>
      <c r="K2412" s="11">
        <v>1439027275</v>
      </c>
      <c r="L2412" s="17">
        <f t="shared" si="186"/>
        <v>42224.199942129628</v>
      </c>
      <c r="M2412" s="21">
        <f t="shared" si="187"/>
        <v>30</v>
      </c>
      <c r="N2412" s="11" t="b">
        <v>0</v>
      </c>
      <c r="O2412" s="11">
        <v>0</v>
      </c>
      <c r="P2412" s="11" t="b">
        <v>0</v>
      </c>
      <c r="Q2412" s="11" t="s">
        <v>8284</v>
      </c>
      <c r="R2412" s="18">
        <f t="shared" si="188"/>
        <v>0</v>
      </c>
      <c r="S2412" s="19" t="e">
        <f t="shared" si="189"/>
        <v>#DIV/0!</v>
      </c>
      <c r="T2412" s="11" t="s">
        <v>8336</v>
      </c>
      <c r="U2412" s="11" t="s">
        <v>8337</v>
      </c>
    </row>
    <row r="2413" spans="1:21" ht="42.75" x14ac:dyDescent="0.45">
      <c r="A2413" s="11">
        <v>2411</v>
      </c>
      <c r="B2413" s="16" t="s">
        <v>2412</v>
      </c>
      <c r="C2413" s="16" t="s">
        <v>6521</v>
      </c>
      <c r="D2413" s="23">
        <v>25000</v>
      </c>
      <c r="E2413" s="23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7">
        <f t="shared" si="185"/>
        <v>42241.524097222216</v>
      </c>
      <c r="K2413" s="11">
        <v>1437932082</v>
      </c>
      <c r="L2413" s="17">
        <f t="shared" si="186"/>
        <v>42211.524097222216</v>
      </c>
      <c r="M2413" s="21">
        <f t="shared" si="187"/>
        <v>30</v>
      </c>
      <c r="N2413" s="11" t="b">
        <v>0</v>
      </c>
      <c r="O2413" s="11">
        <v>3</v>
      </c>
      <c r="P2413" s="11" t="b">
        <v>0</v>
      </c>
      <c r="Q2413" s="11" t="s">
        <v>8284</v>
      </c>
      <c r="R2413" s="18">
        <f t="shared" si="188"/>
        <v>6.0400000000000002E-3</v>
      </c>
      <c r="S2413" s="19">
        <f t="shared" si="189"/>
        <v>50.333333333333336</v>
      </c>
      <c r="T2413" s="11" t="s">
        <v>8336</v>
      </c>
      <c r="U2413" s="11" t="s">
        <v>8337</v>
      </c>
    </row>
    <row r="2414" spans="1:21" ht="42.75" x14ac:dyDescent="0.45">
      <c r="A2414" s="11">
        <v>2412</v>
      </c>
      <c r="B2414" s="16" t="s">
        <v>2413</v>
      </c>
      <c r="C2414" s="16" t="s">
        <v>6522</v>
      </c>
      <c r="D2414" s="23">
        <v>8000</v>
      </c>
      <c r="E2414" s="23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7">
        <f t="shared" si="185"/>
        <v>42700.570289351854</v>
      </c>
      <c r="K2414" s="11">
        <v>1476294073</v>
      </c>
      <c r="L2414" s="17">
        <f t="shared" si="186"/>
        <v>42655.528622685182</v>
      </c>
      <c r="M2414" s="21">
        <f t="shared" si="187"/>
        <v>45.041666666671517</v>
      </c>
      <c r="N2414" s="11" t="b">
        <v>0</v>
      </c>
      <c r="O2414" s="11">
        <v>0</v>
      </c>
      <c r="P2414" s="11" t="b">
        <v>0</v>
      </c>
      <c r="Q2414" s="11" t="s">
        <v>8284</v>
      </c>
      <c r="R2414" s="18">
        <f t="shared" si="188"/>
        <v>0</v>
      </c>
      <c r="S2414" s="19" t="e">
        <f t="shared" si="189"/>
        <v>#DIV/0!</v>
      </c>
      <c r="T2414" s="11" t="s">
        <v>8336</v>
      </c>
      <c r="U2414" s="11" t="s">
        <v>8337</v>
      </c>
    </row>
    <row r="2415" spans="1:21" ht="42.75" x14ac:dyDescent="0.45">
      <c r="A2415" s="11">
        <v>2413</v>
      </c>
      <c r="B2415" s="16" t="s">
        <v>2414</v>
      </c>
      <c r="C2415" s="16" t="s">
        <v>6523</v>
      </c>
      <c r="D2415" s="23">
        <v>3000</v>
      </c>
      <c r="E2415" s="23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7">
        <f t="shared" si="185"/>
        <v>41790.770833333328</v>
      </c>
      <c r="K2415" s="11">
        <v>1398911882</v>
      </c>
      <c r="L2415" s="17">
        <f t="shared" si="186"/>
        <v>41759.901412037034</v>
      </c>
      <c r="M2415" s="21">
        <f t="shared" si="187"/>
        <v>30.869421296294604</v>
      </c>
      <c r="N2415" s="11" t="b">
        <v>0</v>
      </c>
      <c r="O2415" s="11">
        <v>3</v>
      </c>
      <c r="P2415" s="11" t="b">
        <v>0</v>
      </c>
      <c r="Q2415" s="11" t="s">
        <v>8284</v>
      </c>
      <c r="R2415" s="18">
        <f t="shared" si="188"/>
        <v>8.3333333333333332E-3</v>
      </c>
      <c r="S2415" s="19">
        <f t="shared" si="189"/>
        <v>8.3333333333333339</v>
      </c>
      <c r="T2415" s="11" t="s">
        <v>8336</v>
      </c>
      <c r="U2415" s="11" t="s">
        <v>8337</v>
      </c>
    </row>
    <row r="2416" spans="1:21" ht="42.75" x14ac:dyDescent="0.45">
      <c r="A2416" s="11">
        <v>2414</v>
      </c>
      <c r="B2416" s="16" t="s">
        <v>2415</v>
      </c>
      <c r="C2416" s="16" t="s">
        <v>6524</v>
      </c>
      <c r="D2416" s="23">
        <v>15000</v>
      </c>
      <c r="E2416" s="23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7">
        <f t="shared" si="185"/>
        <v>42237.957638888889</v>
      </c>
      <c r="K2416" s="11">
        <v>1436805660</v>
      </c>
      <c r="L2416" s="17">
        <f t="shared" si="186"/>
        <v>42198.486805555549</v>
      </c>
      <c r="M2416" s="21">
        <f t="shared" si="187"/>
        <v>39.470833333340124</v>
      </c>
      <c r="N2416" s="11" t="b">
        <v>0</v>
      </c>
      <c r="O2416" s="11">
        <v>13</v>
      </c>
      <c r="P2416" s="11" t="b">
        <v>0</v>
      </c>
      <c r="Q2416" s="11" t="s">
        <v>8284</v>
      </c>
      <c r="R2416" s="18">
        <f t="shared" si="188"/>
        <v>3.0666666666666665E-2</v>
      </c>
      <c r="S2416" s="19">
        <f t="shared" si="189"/>
        <v>35.384615384615387</v>
      </c>
      <c r="T2416" s="11" t="s">
        <v>8336</v>
      </c>
      <c r="U2416" s="11" t="s">
        <v>8337</v>
      </c>
    </row>
    <row r="2417" spans="1:21" ht="42.75" x14ac:dyDescent="0.45">
      <c r="A2417" s="11">
        <v>2415</v>
      </c>
      <c r="B2417" s="16" t="s">
        <v>2416</v>
      </c>
      <c r="C2417" s="16" t="s">
        <v>6525</v>
      </c>
      <c r="D2417" s="23">
        <v>60000</v>
      </c>
      <c r="E2417" s="23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7">
        <f t="shared" si="185"/>
        <v>42566.654467592591</v>
      </c>
      <c r="K2417" s="11">
        <v>1466023346</v>
      </c>
      <c r="L2417" s="17">
        <f t="shared" si="186"/>
        <v>42536.654467592591</v>
      </c>
      <c r="M2417" s="21">
        <f t="shared" si="187"/>
        <v>30</v>
      </c>
      <c r="N2417" s="11" t="b">
        <v>0</v>
      </c>
      <c r="O2417" s="11">
        <v>6</v>
      </c>
      <c r="P2417" s="11" t="b">
        <v>0</v>
      </c>
      <c r="Q2417" s="11" t="s">
        <v>8284</v>
      </c>
      <c r="R2417" s="18">
        <f t="shared" si="188"/>
        <v>5.5833333333333334E-3</v>
      </c>
      <c r="S2417" s="19">
        <f t="shared" si="189"/>
        <v>55.833333333333336</v>
      </c>
      <c r="T2417" s="11" t="s">
        <v>8336</v>
      </c>
      <c r="U2417" s="11" t="s">
        <v>8337</v>
      </c>
    </row>
    <row r="2418" spans="1:21" ht="42.75" x14ac:dyDescent="0.45">
      <c r="A2418" s="11">
        <v>2416</v>
      </c>
      <c r="B2418" s="16" t="s">
        <v>2417</v>
      </c>
      <c r="C2418" s="16" t="s">
        <v>6526</v>
      </c>
      <c r="D2418" s="23">
        <v>20000</v>
      </c>
      <c r="E2418" s="23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7">
        <f t="shared" si="185"/>
        <v>42077.416666666664</v>
      </c>
      <c r="K2418" s="11">
        <v>1421343743</v>
      </c>
      <c r="L2418" s="17">
        <f t="shared" si="186"/>
        <v>42019.529432870368</v>
      </c>
      <c r="M2418" s="21">
        <f t="shared" si="187"/>
        <v>57.887233796296641</v>
      </c>
      <c r="N2418" s="11" t="b">
        <v>0</v>
      </c>
      <c r="O2418" s="11">
        <v>1</v>
      </c>
      <c r="P2418" s="11" t="b">
        <v>0</v>
      </c>
      <c r="Q2418" s="11" t="s">
        <v>8284</v>
      </c>
      <c r="R2418" s="18">
        <f t="shared" si="188"/>
        <v>2.5000000000000001E-4</v>
      </c>
      <c r="S2418" s="19">
        <f t="shared" si="189"/>
        <v>5</v>
      </c>
      <c r="T2418" s="11" t="s">
        <v>8336</v>
      </c>
      <c r="U2418" s="11" t="s">
        <v>8337</v>
      </c>
    </row>
    <row r="2419" spans="1:21" ht="42.75" x14ac:dyDescent="0.45">
      <c r="A2419" s="11">
        <v>2417</v>
      </c>
      <c r="B2419" s="16" t="s">
        <v>2418</v>
      </c>
      <c r="C2419" s="16" t="s">
        <v>6527</v>
      </c>
      <c r="D2419" s="23">
        <v>1000</v>
      </c>
      <c r="E2419" s="23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7">
        <f t="shared" si="185"/>
        <v>41861.675775462958</v>
      </c>
      <c r="K2419" s="11">
        <v>1405113187</v>
      </c>
      <c r="L2419" s="17">
        <f t="shared" si="186"/>
        <v>41831.675775462958</v>
      </c>
      <c r="M2419" s="21">
        <f t="shared" si="187"/>
        <v>30</v>
      </c>
      <c r="N2419" s="11" t="b">
        <v>0</v>
      </c>
      <c r="O2419" s="11">
        <v>0</v>
      </c>
      <c r="P2419" s="11" t="b">
        <v>0</v>
      </c>
      <c r="Q2419" s="11" t="s">
        <v>8284</v>
      </c>
      <c r="R2419" s="18">
        <f t="shared" si="188"/>
        <v>0</v>
      </c>
      <c r="S2419" s="19" t="e">
        <f t="shared" si="189"/>
        <v>#DIV/0!</v>
      </c>
      <c r="T2419" s="11" t="s">
        <v>8336</v>
      </c>
      <c r="U2419" s="11" t="s">
        <v>8337</v>
      </c>
    </row>
    <row r="2420" spans="1:21" x14ac:dyDescent="0.45">
      <c r="A2420" s="11">
        <v>2418</v>
      </c>
      <c r="B2420" s="16" t="s">
        <v>2419</v>
      </c>
      <c r="C2420" s="16" t="s">
        <v>6528</v>
      </c>
      <c r="D2420" s="23">
        <v>25000</v>
      </c>
      <c r="E2420" s="23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7">
        <f t="shared" si="185"/>
        <v>42087.606990740744</v>
      </c>
      <c r="K2420" s="11">
        <v>1422045244</v>
      </c>
      <c r="L2420" s="17">
        <f t="shared" si="186"/>
        <v>42027.648657407401</v>
      </c>
      <c r="M2420" s="21">
        <f t="shared" si="187"/>
        <v>59.958333333343035</v>
      </c>
      <c r="N2420" s="11" t="b">
        <v>0</v>
      </c>
      <c r="O2420" s="11">
        <v>5</v>
      </c>
      <c r="P2420" s="11" t="b">
        <v>0</v>
      </c>
      <c r="Q2420" s="11" t="s">
        <v>8284</v>
      </c>
      <c r="R2420" s="18">
        <f t="shared" si="188"/>
        <v>2.0000000000000001E-4</v>
      </c>
      <c r="S2420" s="19">
        <f t="shared" si="189"/>
        <v>1</v>
      </c>
      <c r="T2420" s="11" t="s">
        <v>8336</v>
      </c>
      <c r="U2420" s="11" t="s">
        <v>8337</v>
      </c>
    </row>
    <row r="2421" spans="1:21" ht="42.75" x14ac:dyDescent="0.45">
      <c r="A2421" s="11">
        <v>2419</v>
      </c>
      <c r="B2421" s="16" t="s">
        <v>2420</v>
      </c>
      <c r="C2421" s="16" t="s">
        <v>6529</v>
      </c>
      <c r="D2421" s="23">
        <v>3000</v>
      </c>
      <c r="E2421" s="23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7">
        <f t="shared" si="185"/>
        <v>42053.529965277776</v>
      </c>
      <c r="K2421" s="11">
        <v>1419097389</v>
      </c>
      <c r="L2421" s="17">
        <f t="shared" si="186"/>
        <v>41993.529965277776</v>
      </c>
      <c r="M2421" s="21">
        <f t="shared" si="187"/>
        <v>60</v>
      </c>
      <c r="N2421" s="11" t="b">
        <v>0</v>
      </c>
      <c r="O2421" s="11">
        <v>0</v>
      </c>
      <c r="P2421" s="11" t="b">
        <v>0</v>
      </c>
      <c r="Q2421" s="11" t="s">
        <v>8284</v>
      </c>
      <c r="R2421" s="18">
        <f t="shared" si="188"/>
        <v>0</v>
      </c>
      <c r="S2421" s="19" t="e">
        <f t="shared" si="189"/>
        <v>#DIV/0!</v>
      </c>
      <c r="T2421" s="11" t="s">
        <v>8336</v>
      </c>
      <c r="U2421" s="11" t="s">
        <v>8337</v>
      </c>
    </row>
    <row r="2422" spans="1:21" ht="42.75" x14ac:dyDescent="0.45">
      <c r="A2422" s="11">
        <v>2420</v>
      </c>
      <c r="B2422" s="16" t="s">
        <v>2421</v>
      </c>
      <c r="C2422" s="16" t="s">
        <v>6530</v>
      </c>
      <c r="D2422" s="23">
        <v>16870</v>
      </c>
      <c r="E2422" s="23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7">
        <f t="shared" si="185"/>
        <v>41952.862210648142</v>
      </c>
      <c r="K2422" s="11">
        <v>1410396095</v>
      </c>
      <c r="L2422" s="17">
        <f t="shared" si="186"/>
        <v>41892.820543981477</v>
      </c>
      <c r="M2422" s="21">
        <f t="shared" si="187"/>
        <v>60.041666666664241</v>
      </c>
      <c r="N2422" s="11" t="b">
        <v>0</v>
      </c>
      <c r="O2422" s="11">
        <v>36</v>
      </c>
      <c r="P2422" s="11" t="b">
        <v>0</v>
      </c>
      <c r="Q2422" s="11" t="s">
        <v>8284</v>
      </c>
      <c r="R2422" s="18">
        <f t="shared" si="188"/>
        <v>0.14825133372851215</v>
      </c>
      <c r="S2422" s="19">
        <f t="shared" si="189"/>
        <v>69.472222222222229</v>
      </c>
      <c r="T2422" s="11" t="s">
        <v>8336</v>
      </c>
      <c r="U2422" s="11" t="s">
        <v>8337</v>
      </c>
    </row>
    <row r="2423" spans="1:21" ht="28.5" x14ac:dyDescent="0.45">
      <c r="A2423" s="11">
        <v>2421</v>
      </c>
      <c r="B2423" s="16" t="s">
        <v>2422</v>
      </c>
      <c r="C2423" s="16" t="s">
        <v>6531</v>
      </c>
      <c r="D2423" s="23">
        <v>6000</v>
      </c>
      <c r="E2423" s="23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7">
        <f t="shared" si="185"/>
        <v>42056.479120370372</v>
      </c>
      <c r="K2423" s="11">
        <v>1421944196</v>
      </c>
      <c r="L2423" s="17">
        <f t="shared" si="186"/>
        <v>42026.479120370372</v>
      </c>
      <c r="M2423" s="21">
        <f t="shared" si="187"/>
        <v>30</v>
      </c>
      <c r="N2423" s="11" t="b">
        <v>0</v>
      </c>
      <c r="O2423" s="11">
        <v>1</v>
      </c>
      <c r="P2423" s="11" t="b">
        <v>0</v>
      </c>
      <c r="Q2423" s="11" t="s">
        <v>8284</v>
      </c>
      <c r="R2423" s="18">
        <f t="shared" si="188"/>
        <v>1.6666666666666666E-4</v>
      </c>
      <c r="S2423" s="19">
        <f t="shared" si="189"/>
        <v>1</v>
      </c>
      <c r="T2423" s="11" t="s">
        <v>8336</v>
      </c>
      <c r="U2423" s="11" t="s">
        <v>8337</v>
      </c>
    </row>
    <row r="2424" spans="1:21" ht="28.5" x14ac:dyDescent="0.45">
      <c r="A2424" s="11">
        <v>2422</v>
      </c>
      <c r="B2424" s="16" t="s">
        <v>2423</v>
      </c>
      <c r="C2424" s="16" t="s">
        <v>6532</v>
      </c>
      <c r="D2424" s="23">
        <v>500</v>
      </c>
      <c r="E2424" s="23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7">
        <f t="shared" si="185"/>
        <v>42074.474953703706</v>
      </c>
      <c r="K2424" s="11">
        <v>1423502636</v>
      </c>
      <c r="L2424" s="17">
        <f t="shared" si="186"/>
        <v>42044.516620370363</v>
      </c>
      <c r="M2424" s="21">
        <f t="shared" si="187"/>
        <v>29.958333333343035</v>
      </c>
      <c r="N2424" s="11" t="b">
        <v>0</v>
      </c>
      <c r="O2424" s="11">
        <v>1</v>
      </c>
      <c r="P2424" s="11" t="b">
        <v>0</v>
      </c>
      <c r="Q2424" s="11" t="s">
        <v>8284</v>
      </c>
      <c r="R2424" s="18">
        <f t="shared" si="188"/>
        <v>2E-3</v>
      </c>
      <c r="S2424" s="19">
        <f t="shared" si="189"/>
        <v>1</v>
      </c>
      <c r="T2424" s="11" t="s">
        <v>8336</v>
      </c>
      <c r="U2424" s="11" t="s">
        <v>8337</v>
      </c>
    </row>
    <row r="2425" spans="1:21" ht="42.75" x14ac:dyDescent="0.45">
      <c r="A2425" s="11">
        <v>2423</v>
      </c>
      <c r="B2425" s="16" t="s">
        <v>2424</v>
      </c>
      <c r="C2425" s="16" t="s">
        <v>6533</v>
      </c>
      <c r="D2425" s="23">
        <v>60000</v>
      </c>
      <c r="E2425" s="23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7">
        <f t="shared" si="185"/>
        <v>42004.496412037035</v>
      </c>
      <c r="K2425" s="11">
        <v>1417452890</v>
      </c>
      <c r="L2425" s="17">
        <f t="shared" si="186"/>
        <v>41974.496412037035</v>
      </c>
      <c r="M2425" s="21">
        <f t="shared" si="187"/>
        <v>30</v>
      </c>
      <c r="N2425" s="11" t="b">
        <v>0</v>
      </c>
      <c r="O2425" s="11">
        <v>1</v>
      </c>
      <c r="P2425" s="11" t="b">
        <v>0</v>
      </c>
      <c r="Q2425" s="11" t="s">
        <v>8284</v>
      </c>
      <c r="R2425" s="18">
        <f t="shared" si="188"/>
        <v>1.3333333333333334E-4</v>
      </c>
      <c r="S2425" s="19">
        <f t="shared" si="189"/>
        <v>8</v>
      </c>
      <c r="T2425" s="11" t="s">
        <v>8336</v>
      </c>
      <c r="U2425" s="11" t="s">
        <v>8337</v>
      </c>
    </row>
    <row r="2426" spans="1:21" ht="28.5" x14ac:dyDescent="0.45">
      <c r="A2426" s="11">
        <v>2424</v>
      </c>
      <c r="B2426" s="16" t="s">
        <v>2425</v>
      </c>
      <c r="C2426" s="16" t="s">
        <v>6534</v>
      </c>
      <c r="D2426" s="23">
        <v>25000</v>
      </c>
      <c r="E2426" s="23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7">
        <f t="shared" si="185"/>
        <v>41939.684120370366</v>
      </c>
      <c r="K2426" s="11">
        <v>1411853108</v>
      </c>
      <c r="L2426" s="17">
        <f t="shared" si="186"/>
        <v>41909.684120370366</v>
      </c>
      <c r="M2426" s="21">
        <f t="shared" si="187"/>
        <v>30</v>
      </c>
      <c r="N2426" s="11" t="b">
        <v>0</v>
      </c>
      <c r="O2426" s="11">
        <v>9</v>
      </c>
      <c r="P2426" s="11" t="b">
        <v>0</v>
      </c>
      <c r="Q2426" s="11" t="s">
        <v>8284</v>
      </c>
      <c r="R2426" s="18">
        <f t="shared" si="188"/>
        <v>1.24E-2</v>
      </c>
      <c r="S2426" s="19">
        <f t="shared" si="189"/>
        <v>34.444444444444443</v>
      </c>
      <c r="T2426" s="11" t="s">
        <v>8336</v>
      </c>
      <c r="U2426" s="11" t="s">
        <v>8337</v>
      </c>
    </row>
    <row r="2427" spans="1:21" ht="42.75" x14ac:dyDescent="0.45">
      <c r="A2427" s="11">
        <v>2425</v>
      </c>
      <c r="B2427" s="16" t="s">
        <v>2426</v>
      </c>
      <c r="C2427" s="16" t="s">
        <v>6535</v>
      </c>
      <c r="D2427" s="23">
        <v>3500</v>
      </c>
      <c r="E2427" s="23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7">
        <f t="shared" si="185"/>
        <v>42517.711111111108</v>
      </c>
      <c r="K2427" s="11">
        <v>1463090149</v>
      </c>
      <c r="L2427" s="17">
        <f t="shared" si="186"/>
        <v>42502.705428240741</v>
      </c>
      <c r="M2427" s="21">
        <f t="shared" si="187"/>
        <v>15.005682870367309</v>
      </c>
      <c r="N2427" s="11" t="b">
        <v>0</v>
      </c>
      <c r="O2427" s="11">
        <v>1</v>
      </c>
      <c r="P2427" s="11" t="b">
        <v>0</v>
      </c>
      <c r="Q2427" s="11" t="s">
        <v>8284</v>
      </c>
      <c r="R2427" s="18">
        <f t="shared" si="188"/>
        <v>2.8571428571428574E-4</v>
      </c>
      <c r="S2427" s="19">
        <f t="shared" si="189"/>
        <v>1</v>
      </c>
      <c r="T2427" s="11" t="s">
        <v>8336</v>
      </c>
      <c r="U2427" s="11" t="s">
        <v>8337</v>
      </c>
    </row>
    <row r="2428" spans="1:21" ht="42.75" x14ac:dyDescent="0.45">
      <c r="A2428" s="11">
        <v>2426</v>
      </c>
      <c r="B2428" s="16" t="s">
        <v>2427</v>
      </c>
      <c r="C2428" s="16" t="s">
        <v>6536</v>
      </c>
      <c r="D2428" s="23">
        <v>20000</v>
      </c>
      <c r="E2428" s="23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7">
        <f t="shared" si="185"/>
        <v>42223.961712962962</v>
      </c>
      <c r="K2428" s="11">
        <v>1433822692</v>
      </c>
      <c r="L2428" s="17">
        <f t="shared" si="186"/>
        <v>42163.961712962962</v>
      </c>
      <c r="M2428" s="21">
        <f t="shared" si="187"/>
        <v>60</v>
      </c>
      <c r="N2428" s="11" t="b">
        <v>0</v>
      </c>
      <c r="O2428" s="11">
        <v>0</v>
      </c>
      <c r="P2428" s="11" t="b">
        <v>0</v>
      </c>
      <c r="Q2428" s="11" t="s">
        <v>8284</v>
      </c>
      <c r="R2428" s="18">
        <f t="shared" si="188"/>
        <v>0</v>
      </c>
      <c r="S2428" s="19" t="e">
        <f t="shared" si="189"/>
        <v>#DIV/0!</v>
      </c>
      <c r="T2428" s="11" t="s">
        <v>8336</v>
      </c>
      <c r="U2428" s="11" t="s">
        <v>8337</v>
      </c>
    </row>
    <row r="2429" spans="1:21" ht="28.5" x14ac:dyDescent="0.45">
      <c r="A2429" s="11">
        <v>2427</v>
      </c>
      <c r="B2429" s="16" t="s">
        <v>2428</v>
      </c>
      <c r="C2429" s="16" t="s">
        <v>6537</v>
      </c>
      <c r="D2429" s="23">
        <v>50000</v>
      </c>
      <c r="E2429" s="23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7">
        <f t="shared" si="185"/>
        <v>42452.068668981483</v>
      </c>
      <c r="K2429" s="11">
        <v>1455262733</v>
      </c>
      <c r="L2429" s="17">
        <f t="shared" si="186"/>
        <v>42412.110335648147</v>
      </c>
      <c r="M2429" s="21">
        <f t="shared" si="187"/>
        <v>39.958333333335759</v>
      </c>
      <c r="N2429" s="11" t="b">
        <v>0</v>
      </c>
      <c r="O2429" s="11">
        <v>1</v>
      </c>
      <c r="P2429" s="11" t="b">
        <v>0</v>
      </c>
      <c r="Q2429" s="11" t="s">
        <v>8284</v>
      </c>
      <c r="R2429" s="18">
        <f t="shared" si="188"/>
        <v>2.0000000000000002E-5</v>
      </c>
      <c r="S2429" s="19">
        <f t="shared" si="189"/>
        <v>1</v>
      </c>
      <c r="T2429" s="11" t="s">
        <v>8336</v>
      </c>
      <c r="U2429" s="11" t="s">
        <v>8337</v>
      </c>
    </row>
    <row r="2430" spans="1:21" ht="28.5" x14ac:dyDescent="0.45">
      <c r="A2430" s="11">
        <v>2428</v>
      </c>
      <c r="B2430" s="16" t="s">
        <v>2429</v>
      </c>
      <c r="C2430" s="16" t="s">
        <v>6538</v>
      </c>
      <c r="D2430" s="23">
        <v>35000</v>
      </c>
      <c r="E2430" s="23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7">
        <f t="shared" si="185"/>
        <v>42075.534155092588</v>
      </c>
      <c r="K2430" s="11">
        <v>1423594151</v>
      </c>
      <c r="L2430" s="17">
        <f t="shared" si="186"/>
        <v>42045.575821759259</v>
      </c>
      <c r="M2430" s="21">
        <f t="shared" si="187"/>
        <v>29.958333333328483</v>
      </c>
      <c r="N2430" s="11" t="b">
        <v>0</v>
      </c>
      <c r="O2430" s="11">
        <v>1</v>
      </c>
      <c r="P2430" s="11" t="b">
        <v>0</v>
      </c>
      <c r="Q2430" s="11" t="s">
        <v>8284</v>
      </c>
      <c r="R2430" s="18">
        <f t="shared" si="188"/>
        <v>2.8571428571428571E-5</v>
      </c>
      <c r="S2430" s="19">
        <f t="shared" si="189"/>
        <v>1</v>
      </c>
      <c r="T2430" s="11" t="s">
        <v>8336</v>
      </c>
      <c r="U2430" s="11" t="s">
        <v>8337</v>
      </c>
    </row>
    <row r="2431" spans="1:21" ht="42.75" x14ac:dyDescent="0.45">
      <c r="A2431" s="11">
        <v>2429</v>
      </c>
      <c r="B2431" s="16" t="s">
        <v>2430</v>
      </c>
      <c r="C2431" s="16" t="s">
        <v>6539</v>
      </c>
      <c r="D2431" s="23">
        <v>140000</v>
      </c>
      <c r="E2431" s="23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7">
        <f t="shared" si="185"/>
        <v>42771.488888888889</v>
      </c>
      <c r="K2431" s="11">
        <v>1483131966</v>
      </c>
      <c r="L2431" s="17">
        <f t="shared" si="186"/>
        <v>42734.670902777776</v>
      </c>
      <c r="M2431" s="21">
        <f t="shared" si="187"/>
        <v>36.817986111112987</v>
      </c>
      <c r="N2431" s="11" t="b">
        <v>0</v>
      </c>
      <c r="O2431" s="11">
        <v>4</v>
      </c>
      <c r="P2431" s="11" t="b">
        <v>0</v>
      </c>
      <c r="Q2431" s="11" t="s">
        <v>8284</v>
      </c>
      <c r="R2431" s="18">
        <f t="shared" si="188"/>
        <v>1.4321428571428572E-2</v>
      </c>
      <c r="S2431" s="19">
        <f t="shared" si="189"/>
        <v>501.25</v>
      </c>
      <c r="T2431" s="11" t="s">
        <v>8336</v>
      </c>
      <c r="U2431" s="11" t="s">
        <v>8337</v>
      </c>
    </row>
    <row r="2432" spans="1:21" ht="42.75" x14ac:dyDescent="0.45">
      <c r="A2432" s="11">
        <v>2430</v>
      </c>
      <c r="B2432" s="16" t="s">
        <v>2431</v>
      </c>
      <c r="C2432" s="16" t="s">
        <v>6540</v>
      </c>
      <c r="D2432" s="23">
        <v>3000</v>
      </c>
      <c r="E2432" s="23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7">
        <f t="shared" si="185"/>
        <v>42411.922499999993</v>
      </c>
      <c r="K2432" s="11">
        <v>1452654504</v>
      </c>
      <c r="L2432" s="17">
        <f t="shared" si="186"/>
        <v>42381.922499999993</v>
      </c>
      <c r="M2432" s="21">
        <f t="shared" si="187"/>
        <v>30</v>
      </c>
      <c r="N2432" s="11" t="b">
        <v>0</v>
      </c>
      <c r="O2432" s="11">
        <v>2</v>
      </c>
      <c r="P2432" s="11" t="b">
        <v>0</v>
      </c>
      <c r="Q2432" s="11" t="s">
        <v>8284</v>
      </c>
      <c r="R2432" s="18">
        <f t="shared" si="188"/>
        <v>7.0000000000000001E-3</v>
      </c>
      <c r="S2432" s="19">
        <f t="shared" si="189"/>
        <v>10.5</v>
      </c>
      <c r="T2432" s="11" t="s">
        <v>8336</v>
      </c>
      <c r="U2432" s="11" t="s">
        <v>8337</v>
      </c>
    </row>
    <row r="2433" spans="1:21" ht="28.5" x14ac:dyDescent="0.45">
      <c r="A2433" s="11">
        <v>2431</v>
      </c>
      <c r="B2433" s="16" t="s">
        <v>2432</v>
      </c>
      <c r="C2433" s="16" t="s">
        <v>6541</v>
      </c>
      <c r="D2433" s="23">
        <v>100000</v>
      </c>
      <c r="E2433" s="23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7">
        <f t="shared" si="185"/>
        <v>42548.891354166662</v>
      </c>
      <c r="K2433" s="11">
        <v>1461896613</v>
      </c>
      <c r="L2433" s="17">
        <f t="shared" si="186"/>
        <v>42488.891354166662</v>
      </c>
      <c r="M2433" s="21">
        <f t="shared" si="187"/>
        <v>60</v>
      </c>
      <c r="N2433" s="11" t="b">
        <v>0</v>
      </c>
      <c r="O2433" s="11">
        <v>2</v>
      </c>
      <c r="P2433" s="11" t="b">
        <v>0</v>
      </c>
      <c r="Q2433" s="11" t="s">
        <v>8284</v>
      </c>
      <c r="R2433" s="18">
        <f t="shared" si="188"/>
        <v>2.0000000000000002E-5</v>
      </c>
      <c r="S2433" s="19">
        <f t="shared" si="189"/>
        <v>1</v>
      </c>
      <c r="T2433" s="11" t="s">
        <v>8336</v>
      </c>
      <c r="U2433" s="11" t="s">
        <v>8337</v>
      </c>
    </row>
    <row r="2434" spans="1:21" ht="42.75" x14ac:dyDescent="0.45">
      <c r="A2434" s="11">
        <v>2432</v>
      </c>
      <c r="B2434" s="16" t="s">
        <v>2433</v>
      </c>
      <c r="C2434" s="16" t="s">
        <v>6542</v>
      </c>
      <c r="D2434" s="23">
        <v>14000</v>
      </c>
      <c r="E2434" s="23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7">
        <f t="shared" si="185"/>
        <v>42071.010381944441</v>
      </c>
      <c r="K2434" s="11">
        <v>1423199697</v>
      </c>
      <c r="L2434" s="17">
        <f t="shared" si="186"/>
        <v>42041.010381944441</v>
      </c>
      <c r="M2434" s="21">
        <f t="shared" si="187"/>
        <v>30</v>
      </c>
      <c r="N2434" s="11" t="b">
        <v>0</v>
      </c>
      <c r="O2434" s="11">
        <v>2</v>
      </c>
      <c r="P2434" s="11" t="b">
        <v>0</v>
      </c>
      <c r="Q2434" s="11" t="s">
        <v>8284</v>
      </c>
      <c r="R2434" s="18">
        <f t="shared" si="188"/>
        <v>1.4285714285714287E-4</v>
      </c>
      <c r="S2434" s="19">
        <f t="shared" si="189"/>
        <v>1</v>
      </c>
      <c r="T2434" s="11" t="s">
        <v>8336</v>
      </c>
      <c r="U2434" s="11" t="s">
        <v>8337</v>
      </c>
    </row>
    <row r="2435" spans="1:21" ht="42.75" x14ac:dyDescent="0.45">
      <c r="A2435" s="11">
        <v>2433</v>
      </c>
      <c r="B2435" s="16" t="s">
        <v>2434</v>
      </c>
      <c r="C2435" s="16" t="s">
        <v>6543</v>
      </c>
      <c r="D2435" s="23">
        <v>10000</v>
      </c>
      <c r="E2435" s="23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7">
        <f t="shared" ref="J2435:J2498" si="190">(((I2435/86400)+25569+(-5/24)))</f>
        <v>42427.691469907404</v>
      </c>
      <c r="K2435" s="11">
        <v>1454016943</v>
      </c>
      <c r="L2435" s="17">
        <f t="shared" ref="L2435:L2498" si="191">(((K2435/86400)+25569+(-5/24)))</f>
        <v>42397.691469907404</v>
      </c>
      <c r="M2435" s="21">
        <f t="shared" ref="M2435:M2498" si="192">J2435-L2435</f>
        <v>30</v>
      </c>
      <c r="N2435" s="11" t="b">
        <v>0</v>
      </c>
      <c r="O2435" s="11">
        <v>0</v>
      </c>
      <c r="P2435" s="11" t="b">
        <v>0</v>
      </c>
      <c r="Q2435" s="11" t="s">
        <v>8284</v>
      </c>
      <c r="R2435" s="18">
        <f t="shared" ref="R2435:R2498" si="193">E2435/D2435</f>
        <v>0</v>
      </c>
      <c r="S2435" s="19" t="e">
        <f t="shared" ref="S2435:S2498" si="194">E2435/O2435</f>
        <v>#DIV/0!</v>
      </c>
      <c r="T2435" s="11" t="s">
        <v>8336</v>
      </c>
      <c r="U2435" s="11" t="s">
        <v>8337</v>
      </c>
    </row>
    <row r="2436" spans="1:21" ht="42.75" x14ac:dyDescent="0.45">
      <c r="A2436" s="11">
        <v>2434</v>
      </c>
      <c r="B2436" s="16" t="s">
        <v>2435</v>
      </c>
      <c r="C2436" s="16" t="s">
        <v>6544</v>
      </c>
      <c r="D2436" s="23">
        <v>20000</v>
      </c>
      <c r="E2436" s="23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7">
        <f t="shared" si="190"/>
        <v>42219.977708333332</v>
      </c>
      <c r="K2436" s="11">
        <v>1435206474</v>
      </c>
      <c r="L2436" s="17">
        <f t="shared" si="191"/>
        <v>42179.977708333332</v>
      </c>
      <c r="M2436" s="21">
        <f t="shared" si="192"/>
        <v>40</v>
      </c>
      <c r="N2436" s="11" t="b">
        <v>0</v>
      </c>
      <c r="O2436" s="11">
        <v>2</v>
      </c>
      <c r="P2436" s="11" t="b">
        <v>0</v>
      </c>
      <c r="Q2436" s="11" t="s">
        <v>8284</v>
      </c>
      <c r="R2436" s="18">
        <f t="shared" si="193"/>
        <v>1.2999999999999999E-3</v>
      </c>
      <c r="S2436" s="19">
        <f t="shared" si="194"/>
        <v>13</v>
      </c>
      <c r="T2436" s="11" t="s">
        <v>8336</v>
      </c>
      <c r="U2436" s="11" t="s">
        <v>8337</v>
      </c>
    </row>
    <row r="2437" spans="1:21" ht="42.75" x14ac:dyDescent="0.45">
      <c r="A2437" s="11">
        <v>2435</v>
      </c>
      <c r="B2437" s="16" t="s">
        <v>2436</v>
      </c>
      <c r="C2437" s="16" t="s">
        <v>6545</v>
      </c>
      <c r="D2437" s="23">
        <v>250000</v>
      </c>
      <c r="E2437" s="23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7">
        <f t="shared" si="190"/>
        <v>42282.069282407407</v>
      </c>
      <c r="K2437" s="11">
        <v>1441435186</v>
      </c>
      <c r="L2437" s="17">
        <f t="shared" si="191"/>
        <v>42252.069282407407</v>
      </c>
      <c r="M2437" s="21">
        <f t="shared" si="192"/>
        <v>30</v>
      </c>
      <c r="N2437" s="11" t="b">
        <v>0</v>
      </c>
      <c r="O2437" s="11">
        <v>4</v>
      </c>
      <c r="P2437" s="11" t="b">
        <v>0</v>
      </c>
      <c r="Q2437" s="11" t="s">
        <v>8284</v>
      </c>
      <c r="R2437" s="18">
        <f t="shared" si="193"/>
        <v>4.8960000000000002E-3</v>
      </c>
      <c r="S2437" s="19">
        <f t="shared" si="194"/>
        <v>306</v>
      </c>
      <c r="T2437" s="11" t="s">
        <v>8336</v>
      </c>
      <c r="U2437" s="11" t="s">
        <v>8337</v>
      </c>
    </row>
    <row r="2438" spans="1:21" ht="42.75" x14ac:dyDescent="0.45">
      <c r="A2438" s="11">
        <v>2436</v>
      </c>
      <c r="B2438" s="16" t="s">
        <v>2437</v>
      </c>
      <c r="C2438" s="16" t="s">
        <v>6546</v>
      </c>
      <c r="D2438" s="23">
        <v>117000</v>
      </c>
      <c r="E2438" s="23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7">
        <f t="shared" si="190"/>
        <v>42398.407060185178</v>
      </c>
      <c r="K2438" s="11">
        <v>1448894770</v>
      </c>
      <c r="L2438" s="17">
        <f t="shared" si="191"/>
        <v>42338.407060185178</v>
      </c>
      <c r="M2438" s="21">
        <f t="shared" si="192"/>
        <v>60</v>
      </c>
      <c r="N2438" s="11" t="b">
        <v>0</v>
      </c>
      <c r="O2438" s="11">
        <v>2</v>
      </c>
      <c r="P2438" s="11" t="b">
        <v>0</v>
      </c>
      <c r="Q2438" s="11" t="s">
        <v>8284</v>
      </c>
      <c r="R2438" s="18">
        <f t="shared" si="193"/>
        <v>3.8461538461538462E-4</v>
      </c>
      <c r="S2438" s="19">
        <f t="shared" si="194"/>
        <v>22.5</v>
      </c>
      <c r="T2438" s="11" t="s">
        <v>8336</v>
      </c>
      <c r="U2438" s="11" t="s">
        <v>8337</v>
      </c>
    </row>
    <row r="2439" spans="1:21" ht="42.75" x14ac:dyDescent="0.45">
      <c r="A2439" s="11">
        <v>2437</v>
      </c>
      <c r="B2439" s="16" t="s">
        <v>2438</v>
      </c>
      <c r="C2439" s="16" t="s">
        <v>6547</v>
      </c>
      <c r="D2439" s="23">
        <v>8000</v>
      </c>
      <c r="E2439" s="23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7">
        <f t="shared" si="190"/>
        <v>42080.541666666664</v>
      </c>
      <c r="K2439" s="11">
        <v>1422400188</v>
      </c>
      <c r="L2439" s="17">
        <f t="shared" si="191"/>
        <v>42031.756805555553</v>
      </c>
      <c r="M2439" s="21">
        <f t="shared" si="192"/>
        <v>48.78486111111124</v>
      </c>
      <c r="N2439" s="11" t="b">
        <v>0</v>
      </c>
      <c r="O2439" s="11">
        <v>0</v>
      </c>
      <c r="P2439" s="11" t="b">
        <v>0</v>
      </c>
      <c r="Q2439" s="11" t="s">
        <v>8284</v>
      </c>
      <c r="R2439" s="18">
        <f t="shared" si="193"/>
        <v>0</v>
      </c>
      <c r="S2439" s="19" t="e">
        <f t="shared" si="194"/>
        <v>#DIV/0!</v>
      </c>
      <c r="T2439" s="11" t="s">
        <v>8336</v>
      </c>
      <c r="U2439" s="11" t="s">
        <v>8337</v>
      </c>
    </row>
    <row r="2440" spans="1:21" ht="42.75" x14ac:dyDescent="0.45">
      <c r="A2440" s="11">
        <v>2438</v>
      </c>
      <c r="B2440" s="16" t="s">
        <v>2439</v>
      </c>
      <c r="C2440" s="16" t="s">
        <v>6548</v>
      </c>
      <c r="D2440" s="23">
        <v>15000</v>
      </c>
      <c r="E2440" s="23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7">
        <f t="shared" si="190"/>
        <v>42345.748402777775</v>
      </c>
      <c r="K2440" s="11">
        <v>1444341462</v>
      </c>
      <c r="L2440" s="17">
        <f t="shared" si="191"/>
        <v>42285.706736111104</v>
      </c>
      <c r="M2440" s="21">
        <f t="shared" si="192"/>
        <v>60.041666666671517</v>
      </c>
      <c r="N2440" s="11" t="b">
        <v>0</v>
      </c>
      <c r="O2440" s="11">
        <v>1</v>
      </c>
      <c r="P2440" s="11" t="b">
        <v>0</v>
      </c>
      <c r="Q2440" s="11" t="s">
        <v>8284</v>
      </c>
      <c r="R2440" s="18">
        <f t="shared" si="193"/>
        <v>3.3333333333333335E-3</v>
      </c>
      <c r="S2440" s="19">
        <f t="shared" si="194"/>
        <v>50</v>
      </c>
      <c r="T2440" s="11" t="s">
        <v>8336</v>
      </c>
      <c r="U2440" s="11" t="s">
        <v>8337</v>
      </c>
    </row>
    <row r="2441" spans="1:21" ht="42.75" x14ac:dyDescent="0.45">
      <c r="A2441" s="11">
        <v>2439</v>
      </c>
      <c r="B2441" s="16" t="s">
        <v>2440</v>
      </c>
      <c r="C2441" s="16" t="s">
        <v>6549</v>
      </c>
      <c r="D2441" s="23">
        <v>10000</v>
      </c>
      <c r="E2441" s="23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7">
        <f t="shared" si="190"/>
        <v>42295.610289351847</v>
      </c>
      <c r="K2441" s="11">
        <v>1442605129</v>
      </c>
      <c r="L2441" s="17">
        <f t="shared" si="191"/>
        <v>42265.610289351847</v>
      </c>
      <c r="M2441" s="21">
        <f t="shared" si="192"/>
        <v>30</v>
      </c>
      <c r="N2441" s="11" t="b">
        <v>0</v>
      </c>
      <c r="O2441" s="11">
        <v>0</v>
      </c>
      <c r="P2441" s="11" t="b">
        <v>0</v>
      </c>
      <c r="Q2441" s="11" t="s">
        <v>8284</v>
      </c>
      <c r="R2441" s="18">
        <f t="shared" si="193"/>
        <v>0</v>
      </c>
      <c r="S2441" s="19" t="e">
        <f t="shared" si="194"/>
        <v>#DIV/0!</v>
      </c>
      <c r="T2441" s="11" t="s">
        <v>8336</v>
      </c>
      <c r="U2441" s="11" t="s">
        <v>8337</v>
      </c>
    </row>
    <row r="2442" spans="1:21" ht="28.5" x14ac:dyDescent="0.45">
      <c r="A2442" s="11">
        <v>2440</v>
      </c>
      <c r="B2442" s="16" t="s">
        <v>2441</v>
      </c>
      <c r="C2442" s="16" t="s">
        <v>6550</v>
      </c>
      <c r="D2442" s="23">
        <v>5000</v>
      </c>
      <c r="E2442" s="23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7">
        <f t="shared" si="190"/>
        <v>42413.691122685188</v>
      </c>
      <c r="K2442" s="11">
        <v>1452807313</v>
      </c>
      <c r="L2442" s="17">
        <f t="shared" si="191"/>
        <v>42383.691122685188</v>
      </c>
      <c r="M2442" s="21">
        <f t="shared" si="192"/>
        <v>30</v>
      </c>
      <c r="N2442" s="11" t="b">
        <v>0</v>
      </c>
      <c r="O2442" s="11">
        <v>2</v>
      </c>
      <c r="P2442" s="11" t="b">
        <v>0</v>
      </c>
      <c r="Q2442" s="11" t="s">
        <v>8284</v>
      </c>
      <c r="R2442" s="18">
        <f t="shared" si="193"/>
        <v>2E-3</v>
      </c>
      <c r="S2442" s="19">
        <f t="shared" si="194"/>
        <v>5</v>
      </c>
      <c r="T2442" s="11" t="s">
        <v>8336</v>
      </c>
      <c r="U2442" s="11" t="s">
        <v>8337</v>
      </c>
    </row>
    <row r="2443" spans="1:21" ht="28.5" x14ac:dyDescent="0.45">
      <c r="A2443" s="11">
        <v>2441</v>
      </c>
      <c r="B2443" s="16" t="s">
        <v>2442</v>
      </c>
      <c r="C2443" s="16" t="s">
        <v>6551</v>
      </c>
      <c r="D2443" s="23">
        <v>7500</v>
      </c>
      <c r="E2443" s="23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7">
        <f t="shared" si="190"/>
        <v>42207.999305555553</v>
      </c>
      <c r="K2443" s="11">
        <v>1435806054</v>
      </c>
      <c r="L2443" s="17">
        <f t="shared" si="191"/>
        <v>42186.917291666665</v>
      </c>
      <c r="M2443" s="21">
        <f t="shared" si="192"/>
        <v>21.082013888888469</v>
      </c>
      <c r="N2443" s="11" t="b">
        <v>0</v>
      </c>
      <c r="O2443" s="11">
        <v>109</v>
      </c>
      <c r="P2443" s="11" t="b">
        <v>1</v>
      </c>
      <c r="Q2443" s="11" t="s">
        <v>8298</v>
      </c>
      <c r="R2443" s="18">
        <f t="shared" si="193"/>
        <v>1.0788</v>
      </c>
      <c r="S2443" s="19">
        <f t="shared" si="194"/>
        <v>74.22935779816514</v>
      </c>
      <c r="T2443" s="11" t="s">
        <v>8336</v>
      </c>
      <c r="U2443" s="11" t="s">
        <v>8352</v>
      </c>
    </row>
    <row r="2444" spans="1:21" ht="28.5" x14ac:dyDescent="0.45">
      <c r="A2444" s="11">
        <v>2442</v>
      </c>
      <c r="B2444" s="16" t="s">
        <v>2443</v>
      </c>
      <c r="C2444" s="16" t="s">
        <v>6552</v>
      </c>
      <c r="D2444" s="23">
        <v>24000</v>
      </c>
      <c r="E2444" s="23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7">
        <f t="shared" si="190"/>
        <v>42082.416990740741</v>
      </c>
      <c r="K2444" s="11">
        <v>1424188828</v>
      </c>
      <c r="L2444" s="17">
        <f t="shared" si="191"/>
        <v>42052.458657407406</v>
      </c>
      <c r="M2444" s="21">
        <f t="shared" si="192"/>
        <v>29.958333333335759</v>
      </c>
      <c r="N2444" s="11" t="b">
        <v>0</v>
      </c>
      <c r="O2444" s="11">
        <v>372</v>
      </c>
      <c r="P2444" s="11" t="b">
        <v>1</v>
      </c>
      <c r="Q2444" s="11" t="s">
        <v>8298</v>
      </c>
      <c r="R2444" s="18">
        <f t="shared" si="193"/>
        <v>1.2594166666666666</v>
      </c>
      <c r="S2444" s="19">
        <f t="shared" si="194"/>
        <v>81.252688172043008</v>
      </c>
      <c r="T2444" s="11" t="s">
        <v>8336</v>
      </c>
      <c r="U2444" s="11" t="s">
        <v>8352</v>
      </c>
    </row>
    <row r="2445" spans="1:21" ht="42.75" x14ac:dyDescent="0.45">
      <c r="A2445" s="11">
        <v>2443</v>
      </c>
      <c r="B2445" s="16" t="s">
        <v>2444</v>
      </c>
      <c r="C2445" s="16" t="s">
        <v>6553</v>
      </c>
      <c r="D2445" s="23">
        <v>20000</v>
      </c>
      <c r="E2445" s="23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7">
        <f t="shared" si="190"/>
        <v>41866.416921296295</v>
      </c>
      <c r="K2445" s="11">
        <v>1405522822</v>
      </c>
      <c r="L2445" s="17">
        <f t="shared" si="191"/>
        <v>41836.416921296295</v>
      </c>
      <c r="M2445" s="21">
        <f t="shared" si="192"/>
        <v>30</v>
      </c>
      <c r="N2445" s="11" t="b">
        <v>0</v>
      </c>
      <c r="O2445" s="11">
        <v>311</v>
      </c>
      <c r="P2445" s="11" t="b">
        <v>1</v>
      </c>
      <c r="Q2445" s="11" t="s">
        <v>8298</v>
      </c>
      <c r="R2445" s="18">
        <f t="shared" si="193"/>
        <v>2.0251494999999999</v>
      </c>
      <c r="S2445" s="19">
        <f t="shared" si="194"/>
        <v>130.23469453376205</v>
      </c>
      <c r="T2445" s="11" t="s">
        <v>8336</v>
      </c>
      <c r="U2445" s="11" t="s">
        <v>8352</v>
      </c>
    </row>
    <row r="2446" spans="1:21" ht="42.75" x14ac:dyDescent="0.45">
      <c r="A2446" s="11">
        <v>2444</v>
      </c>
      <c r="B2446" s="16" t="s">
        <v>2445</v>
      </c>
      <c r="C2446" s="16" t="s">
        <v>6554</v>
      </c>
      <c r="D2446" s="23">
        <v>3000</v>
      </c>
      <c r="E2446" s="23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7">
        <f t="shared" si="190"/>
        <v>42515.54619212963</v>
      </c>
      <c r="K2446" s="11">
        <v>1461607591</v>
      </c>
      <c r="L2446" s="17">
        <f t="shared" si="191"/>
        <v>42485.54619212963</v>
      </c>
      <c r="M2446" s="21">
        <f t="shared" si="192"/>
        <v>30</v>
      </c>
      <c r="N2446" s="11" t="b">
        <v>0</v>
      </c>
      <c r="O2446" s="11">
        <v>61</v>
      </c>
      <c r="P2446" s="11" t="b">
        <v>1</v>
      </c>
      <c r="Q2446" s="11" t="s">
        <v>8298</v>
      </c>
      <c r="R2446" s="18">
        <f t="shared" si="193"/>
        <v>1.0860000000000001</v>
      </c>
      <c r="S2446" s="19">
        <f t="shared" si="194"/>
        <v>53.409836065573771</v>
      </c>
      <c r="T2446" s="11" t="s">
        <v>8336</v>
      </c>
      <c r="U2446" s="11" t="s">
        <v>8352</v>
      </c>
    </row>
    <row r="2447" spans="1:21" ht="57" x14ac:dyDescent="0.45">
      <c r="A2447" s="11">
        <v>2445</v>
      </c>
      <c r="B2447" s="16" t="s">
        <v>2446</v>
      </c>
      <c r="C2447" s="16" t="s">
        <v>6555</v>
      </c>
      <c r="D2447" s="23">
        <v>5000</v>
      </c>
      <c r="E2447" s="23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7">
        <f t="shared" si="190"/>
        <v>42272.981724537036</v>
      </c>
      <c r="K2447" s="11">
        <v>1440650021</v>
      </c>
      <c r="L2447" s="17">
        <f t="shared" si="191"/>
        <v>42242.981724537036</v>
      </c>
      <c r="M2447" s="21">
        <f t="shared" si="192"/>
        <v>30</v>
      </c>
      <c r="N2447" s="11" t="b">
        <v>0</v>
      </c>
      <c r="O2447" s="11">
        <v>115</v>
      </c>
      <c r="P2447" s="11" t="b">
        <v>1</v>
      </c>
      <c r="Q2447" s="11" t="s">
        <v>8298</v>
      </c>
      <c r="R2447" s="18">
        <f t="shared" si="193"/>
        <v>1.728</v>
      </c>
      <c r="S2447" s="19">
        <f t="shared" si="194"/>
        <v>75.130434782608702</v>
      </c>
      <c r="T2447" s="11" t="s">
        <v>8336</v>
      </c>
      <c r="U2447" s="11" t="s">
        <v>8352</v>
      </c>
    </row>
    <row r="2448" spans="1:21" ht="42.75" x14ac:dyDescent="0.45">
      <c r="A2448" s="11">
        <v>2446</v>
      </c>
      <c r="B2448" s="16" t="s">
        <v>2447</v>
      </c>
      <c r="C2448" s="16" t="s">
        <v>6556</v>
      </c>
      <c r="D2448" s="23">
        <v>5000</v>
      </c>
      <c r="E2448" s="23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7">
        <f t="shared" si="190"/>
        <v>42700.436006944445</v>
      </c>
      <c r="K2448" s="11">
        <v>1477578471</v>
      </c>
      <c r="L2448" s="17">
        <f t="shared" si="191"/>
        <v>42670.394340277773</v>
      </c>
      <c r="M2448" s="21">
        <f t="shared" si="192"/>
        <v>30.041666666671517</v>
      </c>
      <c r="N2448" s="11" t="b">
        <v>0</v>
      </c>
      <c r="O2448" s="11">
        <v>111</v>
      </c>
      <c r="P2448" s="11" t="b">
        <v>1</v>
      </c>
      <c r="Q2448" s="11" t="s">
        <v>8298</v>
      </c>
      <c r="R2448" s="18">
        <f t="shared" si="193"/>
        <v>1.6798</v>
      </c>
      <c r="S2448" s="19">
        <f t="shared" si="194"/>
        <v>75.666666666666671</v>
      </c>
      <c r="T2448" s="11" t="s">
        <v>8336</v>
      </c>
      <c r="U2448" s="11" t="s">
        <v>8352</v>
      </c>
    </row>
    <row r="2449" spans="1:21" ht="42.75" x14ac:dyDescent="0.45">
      <c r="A2449" s="11">
        <v>2447</v>
      </c>
      <c r="B2449" s="16" t="s">
        <v>2448</v>
      </c>
      <c r="C2449" s="16" t="s">
        <v>6557</v>
      </c>
      <c r="D2449" s="23">
        <v>2500</v>
      </c>
      <c r="E2449" s="23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7">
        <f t="shared" si="190"/>
        <v>42685.958333333336</v>
      </c>
      <c r="K2449" s="11">
        <v>1476184593</v>
      </c>
      <c r="L2449" s="17">
        <f t="shared" si="191"/>
        <v>42654.26149305555</v>
      </c>
      <c r="M2449" s="21">
        <f t="shared" si="192"/>
        <v>31.696840277785668</v>
      </c>
      <c r="N2449" s="11" t="b">
        <v>0</v>
      </c>
      <c r="O2449" s="11">
        <v>337</v>
      </c>
      <c r="P2449" s="11" t="b">
        <v>1</v>
      </c>
      <c r="Q2449" s="11" t="s">
        <v>8298</v>
      </c>
      <c r="R2449" s="18">
        <f t="shared" si="193"/>
        <v>4.2720000000000002</v>
      </c>
      <c r="S2449" s="19">
        <f t="shared" si="194"/>
        <v>31.691394658753708</v>
      </c>
      <c r="T2449" s="11" t="s">
        <v>8336</v>
      </c>
      <c r="U2449" s="11" t="s">
        <v>8352</v>
      </c>
    </row>
    <row r="2450" spans="1:21" ht="42.75" x14ac:dyDescent="0.45">
      <c r="A2450" s="11">
        <v>2448</v>
      </c>
      <c r="B2450" s="16" t="s">
        <v>2449</v>
      </c>
      <c r="C2450" s="16" t="s">
        <v>6558</v>
      </c>
      <c r="D2450" s="23">
        <v>400</v>
      </c>
      <c r="E2450" s="23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7">
        <f t="shared" si="190"/>
        <v>42613.025000000001</v>
      </c>
      <c r="K2450" s="11">
        <v>1472110513</v>
      </c>
      <c r="L2450" s="17">
        <f t="shared" si="191"/>
        <v>42607.107789351845</v>
      </c>
      <c r="M2450" s="21">
        <f t="shared" si="192"/>
        <v>5.9172106481564697</v>
      </c>
      <c r="N2450" s="11" t="b">
        <v>0</v>
      </c>
      <c r="O2450" s="11">
        <v>9</v>
      </c>
      <c r="P2450" s="11" t="b">
        <v>1</v>
      </c>
      <c r="Q2450" s="11" t="s">
        <v>8298</v>
      </c>
      <c r="R2450" s="18">
        <f t="shared" si="193"/>
        <v>1.075</v>
      </c>
      <c r="S2450" s="19">
        <f t="shared" si="194"/>
        <v>47.777777777777779</v>
      </c>
      <c r="T2450" s="11" t="s">
        <v>8336</v>
      </c>
      <c r="U2450" s="11" t="s">
        <v>8352</v>
      </c>
    </row>
    <row r="2451" spans="1:21" ht="42.75" x14ac:dyDescent="0.45">
      <c r="A2451" s="11">
        <v>2449</v>
      </c>
      <c r="B2451" s="16" t="s">
        <v>2450</v>
      </c>
      <c r="C2451" s="16" t="s">
        <v>6559</v>
      </c>
      <c r="D2451" s="23">
        <v>10000</v>
      </c>
      <c r="E2451" s="23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7">
        <f t="shared" si="190"/>
        <v>41972.975868055553</v>
      </c>
      <c r="K2451" s="11">
        <v>1414725915</v>
      </c>
      <c r="L2451" s="17">
        <f t="shared" si="191"/>
        <v>41942.934201388889</v>
      </c>
      <c r="M2451" s="21">
        <f t="shared" si="192"/>
        <v>30.041666666664241</v>
      </c>
      <c r="N2451" s="11" t="b">
        <v>0</v>
      </c>
      <c r="O2451" s="11">
        <v>120</v>
      </c>
      <c r="P2451" s="11" t="b">
        <v>1</v>
      </c>
      <c r="Q2451" s="11" t="s">
        <v>8298</v>
      </c>
      <c r="R2451" s="18">
        <f t="shared" si="193"/>
        <v>1.08</v>
      </c>
      <c r="S2451" s="19">
        <f t="shared" si="194"/>
        <v>90</v>
      </c>
      <c r="T2451" s="11" t="s">
        <v>8336</v>
      </c>
      <c r="U2451" s="11" t="s">
        <v>8352</v>
      </c>
    </row>
    <row r="2452" spans="1:21" ht="42.75" x14ac:dyDescent="0.45">
      <c r="A2452" s="11">
        <v>2450</v>
      </c>
      <c r="B2452" s="16" t="s">
        <v>2451</v>
      </c>
      <c r="C2452" s="16" t="s">
        <v>6560</v>
      </c>
      <c r="D2452" s="23">
        <v>15000</v>
      </c>
      <c r="E2452" s="23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7">
        <f t="shared" si="190"/>
        <v>41939.924305555549</v>
      </c>
      <c r="K2452" s="11">
        <v>1411177456</v>
      </c>
      <c r="L2452" s="17">
        <f t="shared" si="191"/>
        <v>41901.864074074074</v>
      </c>
      <c r="M2452" s="21">
        <f t="shared" si="192"/>
        <v>38.060231481475057</v>
      </c>
      <c r="N2452" s="11" t="b">
        <v>0</v>
      </c>
      <c r="O2452" s="11">
        <v>102</v>
      </c>
      <c r="P2452" s="11" t="b">
        <v>1</v>
      </c>
      <c r="Q2452" s="11" t="s">
        <v>8298</v>
      </c>
      <c r="R2452" s="18">
        <f t="shared" si="193"/>
        <v>1.0153353333333335</v>
      </c>
      <c r="S2452" s="19">
        <f t="shared" si="194"/>
        <v>149.31401960784314</v>
      </c>
      <c r="T2452" s="11" t="s">
        <v>8336</v>
      </c>
      <c r="U2452" s="11" t="s">
        <v>8352</v>
      </c>
    </row>
    <row r="2453" spans="1:21" ht="42.75" x14ac:dyDescent="0.45">
      <c r="A2453" s="11">
        <v>2451</v>
      </c>
      <c r="B2453" s="16" t="s">
        <v>2452</v>
      </c>
      <c r="C2453" s="16" t="s">
        <v>6561</v>
      </c>
      <c r="D2453" s="23">
        <v>10000</v>
      </c>
      <c r="E2453" s="23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7">
        <f t="shared" si="190"/>
        <v>42799.700115740743</v>
      </c>
      <c r="K2453" s="11">
        <v>1487022490</v>
      </c>
      <c r="L2453" s="17">
        <f t="shared" si="191"/>
        <v>42779.700115740743</v>
      </c>
      <c r="M2453" s="21">
        <f t="shared" si="192"/>
        <v>20</v>
      </c>
      <c r="N2453" s="11" t="b">
        <v>0</v>
      </c>
      <c r="O2453" s="11">
        <v>186</v>
      </c>
      <c r="P2453" s="11" t="b">
        <v>1</v>
      </c>
      <c r="Q2453" s="11" t="s">
        <v>8298</v>
      </c>
      <c r="R2453" s="18">
        <f t="shared" si="193"/>
        <v>1.1545000000000001</v>
      </c>
      <c r="S2453" s="19">
        <f t="shared" si="194"/>
        <v>62.06989247311828</v>
      </c>
      <c r="T2453" s="11" t="s">
        <v>8336</v>
      </c>
      <c r="U2453" s="11" t="s">
        <v>8352</v>
      </c>
    </row>
    <row r="2454" spans="1:21" ht="42.75" x14ac:dyDescent="0.45">
      <c r="A2454" s="11">
        <v>2452</v>
      </c>
      <c r="B2454" s="16" t="s">
        <v>2453</v>
      </c>
      <c r="C2454" s="16" t="s">
        <v>6562</v>
      </c>
      <c r="D2454" s="23">
        <v>600</v>
      </c>
      <c r="E2454" s="23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7">
        <f t="shared" si="190"/>
        <v>42367.749999999993</v>
      </c>
      <c r="K2454" s="11">
        <v>1448914500</v>
      </c>
      <c r="L2454" s="17">
        <f t="shared" si="191"/>
        <v>42338.635416666664</v>
      </c>
      <c r="M2454" s="21">
        <f t="shared" si="192"/>
        <v>29.114583333328483</v>
      </c>
      <c r="N2454" s="11" t="b">
        <v>0</v>
      </c>
      <c r="O2454" s="11">
        <v>15</v>
      </c>
      <c r="P2454" s="11" t="b">
        <v>1</v>
      </c>
      <c r="Q2454" s="11" t="s">
        <v>8298</v>
      </c>
      <c r="R2454" s="18">
        <f t="shared" si="193"/>
        <v>1.335</v>
      </c>
      <c r="S2454" s="19">
        <f t="shared" si="194"/>
        <v>53.4</v>
      </c>
      <c r="T2454" s="11" t="s">
        <v>8336</v>
      </c>
      <c r="U2454" s="11" t="s">
        <v>8352</v>
      </c>
    </row>
    <row r="2455" spans="1:21" ht="42.75" x14ac:dyDescent="0.45">
      <c r="A2455" s="11">
        <v>2453</v>
      </c>
      <c r="B2455" s="16" t="s">
        <v>2454</v>
      </c>
      <c r="C2455" s="16" t="s">
        <v>6563</v>
      </c>
      <c r="D2455" s="23">
        <v>3000</v>
      </c>
      <c r="E2455" s="23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7">
        <f t="shared" si="190"/>
        <v>42768.483900462961</v>
      </c>
      <c r="K2455" s="11">
        <v>1483461409</v>
      </c>
      <c r="L2455" s="17">
        <f t="shared" si="191"/>
        <v>42738.483900462961</v>
      </c>
      <c r="M2455" s="21">
        <f t="shared" si="192"/>
        <v>30</v>
      </c>
      <c r="N2455" s="11" t="b">
        <v>0</v>
      </c>
      <c r="O2455" s="11">
        <v>67</v>
      </c>
      <c r="P2455" s="11" t="b">
        <v>1</v>
      </c>
      <c r="Q2455" s="11" t="s">
        <v>8298</v>
      </c>
      <c r="R2455" s="18">
        <f t="shared" si="193"/>
        <v>1.5469999999999999</v>
      </c>
      <c r="S2455" s="19">
        <f t="shared" si="194"/>
        <v>69.268656716417908</v>
      </c>
      <c r="T2455" s="11" t="s">
        <v>8336</v>
      </c>
      <c r="U2455" s="11" t="s">
        <v>8352</v>
      </c>
    </row>
    <row r="2456" spans="1:21" ht="42.75" x14ac:dyDescent="0.45">
      <c r="A2456" s="11">
        <v>2454</v>
      </c>
      <c r="B2456" s="16" t="s">
        <v>2455</v>
      </c>
      <c r="C2456" s="16" t="s">
        <v>6564</v>
      </c>
      <c r="D2456" s="23">
        <v>35000</v>
      </c>
      <c r="E2456" s="23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7">
        <f t="shared" si="190"/>
        <v>42804.993148148147</v>
      </c>
      <c r="K2456" s="11">
        <v>1486183808</v>
      </c>
      <c r="L2456" s="17">
        <f t="shared" si="191"/>
        <v>42769.993148148147</v>
      </c>
      <c r="M2456" s="21">
        <f t="shared" si="192"/>
        <v>35</v>
      </c>
      <c r="N2456" s="11" t="b">
        <v>0</v>
      </c>
      <c r="O2456" s="11">
        <v>130</v>
      </c>
      <c r="P2456" s="11" t="b">
        <v>1</v>
      </c>
      <c r="Q2456" s="11" t="s">
        <v>8298</v>
      </c>
      <c r="R2456" s="18">
        <f t="shared" si="193"/>
        <v>1.0084571428571429</v>
      </c>
      <c r="S2456" s="19">
        <f t="shared" si="194"/>
        <v>271.50769230769231</v>
      </c>
      <c r="T2456" s="11" t="s">
        <v>8336</v>
      </c>
      <c r="U2456" s="11" t="s">
        <v>8352</v>
      </c>
    </row>
    <row r="2457" spans="1:21" ht="42.75" x14ac:dyDescent="0.45">
      <c r="A2457" s="11">
        <v>2455</v>
      </c>
      <c r="B2457" s="16" t="s">
        <v>2456</v>
      </c>
      <c r="C2457" s="16" t="s">
        <v>6565</v>
      </c>
      <c r="D2457" s="23">
        <v>300</v>
      </c>
      <c r="E2457" s="23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7">
        <f t="shared" si="190"/>
        <v>42480.573495370372</v>
      </c>
      <c r="K2457" s="11">
        <v>1458758750</v>
      </c>
      <c r="L2457" s="17">
        <f t="shared" si="191"/>
        <v>42452.573495370372</v>
      </c>
      <c r="M2457" s="21">
        <f t="shared" si="192"/>
        <v>28</v>
      </c>
      <c r="N2457" s="11" t="b">
        <v>0</v>
      </c>
      <c r="O2457" s="11">
        <v>16</v>
      </c>
      <c r="P2457" s="11" t="b">
        <v>1</v>
      </c>
      <c r="Q2457" s="11" t="s">
        <v>8298</v>
      </c>
      <c r="R2457" s="18">
        <f t="shared" si="193"/>
        <v>1.82</v>
      </c>
      <c r="S2457" s="19">
        <f t="shared" si="194"/>
        <v>34.125</v>
      </c>
      <c r="T2457" s="11" t="s">
        <v>8336</v>
      </c>
      <c r="U2457" s="11" t="s">
        <v>8352</v>
      </c>
    </row>
    <row r="2458" spans="1:21" ht="42.75" x14ac:dyDescent="0.45">
      <c r="A2458" s="11">
        <v>2456</v>
      </c>
      <c r="B2458" s="16" t="s">
        <v>2457</v>
      </c>
      <c r="C2458" s="16" t="s">
        <v>6566</v>
      </c>
      <c r="D2458" s="23">
        <v>1500</v>
      </c>
      <c r="E2458" s="23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7">
        <f t="shared" si="190"/>
        <v>42791.752766203703</v>
      </c>
      <c r="K2458" s="11">
        <v>1485471839</v>
      </c>
      <c r="L2458" s="17">
        <f t="shared" si="191"/>
        <v>42761.752766203703</v>
      </c>
      <c r="M2458" s="21">
        <f t="shared" si="192"/>
        <v>30</v>
      </c>
      <c r="N2458" s="11" t="b">
        <v>0</v>
      </c>
      <c r="O2458" s="11">
        <v>67</v>
      </c>
      <c r="P2458" s="11" t="b">
        <v>1</v>
      </c>
      <c r="Q2458" s="11" t="s">
        <v>8298</v>
      </c>
      <c r="R2458" s="18">
        <f t="shared" si="193"/>
        <v>1.8086666666666666</v>
      </c>
      <c r="S2458" s="19">
        <f t="shared" si="194"/>
        <v>40.492537313432834</v>
      </c>
      <c r="T2458" s="11" t="s">
        <v>8336</v>
      </c>
      <c r="U2458" s="11" t="s">
        <v>8352</v>
      </c>
    </row>
    <row r="2459" spans="1:21" ht="42.75" x14ac:dyDescent="0.45">
      <c r="A2459" s="11">
        <v>2457</v>
      </c>
      <c r="B2459" s="16" t="s">
        <v>2458</v>
      </c>
      <c r="C2459" s="16" t="s">
        <v>6567</v>
      </c>
      <c r="D2459" s="23">
        <v>23000</v>
      </c>
      <c r="E2459" s="23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7">
        <f t="shared" si="190"/>
        <v>42453.352500000001</v>
      </c>
      <c r="K2459" s="11">
        <v>1456237656</v>
      </c>
      <c r="L2459" s="17">
        <f t="shared" si="191"/>
        <v>42423.394166666665</v>
      </c>
      <c r="M2459" s="21">
        <f t="shared" si="192"/>
        <v>29.958333333335759</v>
      </c>
      <c r="N2459" s="11" t="b">
        <v>0</v>
      </c>
      <c r="O2459" s="11">
        <v>124</v>
      </c>
      <c r="P2459" s="11" t="b">
        <v>1</v>
      </c>
      <c r="Q2459" s="11" t="s">
        <v>8298</v>
      </c>
      <c r="R2459" s="18">
        <f t="shared" si="193"/>
        <v>1.0230434782608695</v>
      </c>
      <c r="S2459" s="19">
        <f t="shared" si="194"/>
        <v>189.75806451612902</v>
      </c>
      <c r="T2459" s="11" t="s">
        <v>8336</v>
      </c>
      <c r="U2459" s="11" t="s">
        <v>8352</v>
      </c>
    </row>
    <row r="2460" spans="1:21" ht="42.75" x14ac:dyDescent="0.45">
      <c r="A2460" s="11">
        <v>2458</v>
      </c>
      <c r="B2460" s="16" t="s">
        <v>2459</v>
      </c>
      <c r="C2460" s="16" t="s">
        <v>6568</v>
      </c>
      <c r="D2460" s="23">
        <v>5000</v>
      </c>
      <c r="E2460" s="23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7">
        <f t="shared" si="190"/>
        <v>42530.583333333336</v>
      </c>
      <c r="K2460" s="11">
        <v>1462481718</v>
      </c>
      <c r="L2460" s="17">
        <f t="shared" si="191"/>
        <v>42495.663402777776</v>
      </c>
      <c r="M2460" s="21">
        <f t="shared" si="192"/>
        <v>34.919930555559404</v>
      </c>
      <c r="N2460" s="11" t="b">
        <v>0</v>
      </c>
      <c r="O2460" s="11">
        <v>80</v>
      </c>
      <c r="P2460" s="11" t="b">
        <v>1</v>
      </c>
      <c r="Q2460" s="11" t="s">
        <v>8298</v>
      </c>
      <c r="R2460" s="18">
        <f t="shared" si="193"/>
        <v>1.1017999999999999</v>
      </c>
      <c r="S2460" s="19">
        <f t="shared" si="194"/>
        <v>68.862499999999997</v>
      </c>
      <c r="T2460" s="11" t="s">
        <v>8336</v>
      </c>
      <c r="U2460" s="11" t="s">
        <v>8352</v>
      </c>
    </row>
    <row r="2461" spans="1:21" ht="42.75" x14ac:dyDescent="0.45">
      <c r="A2461" s="11">
        <v>2459</v>
      </c>
      <c r="B2461" s="16" t="s">
        <v>2460</v>
      </c>
      <c r="C2461" s="16" t="s">
        <v>6569</v>
      </c>
      <c r="D2461" s="23">
        <v>30000</v>
      </c>
      <c r="E2461" s="23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7">
        <f t="shared" si="190"/>
        <v>42452.387557870366</v>
      </c>
      <c r="K2461" s="11">
        <v>1454858285</v>
      </c>
      <c r="L2461" s="17">
        <f t="shared" si="191"/>
        <v>42407.429224537038</v>
      </c>
      <c r="M2461" s="21">
        <f t="shared" si="192"/>
        <v>44.958333333328483</v>
      </c>
      <c r="N2461" s="11" t="b">
        <v>0</v>
      </c>
      <c r="O2461" s="11">
        <v>282</v>
      </c>
      <c r="P2461" s="11" t="b">
        <v>1</v>
      </c>
      <c r="Q2461" s="11" t="s">
        <v>8298</v>
      </c>
      <c r="R2461" s="18">
        <f t="shared" si="193"/>
        <v>1.0225</v>
      </c>
      <c r="S2461" s="19">
        <f t="shared" si="194"/>
        <v>108.77659574468085</v>
      </c>
      <c r="T2461" s="11" t="s">
        <v>8336</v>
      </c>
      <c r="U2461" s="11" t="s">
        <v>8352</v>
      </c>
    </row>
    <row r="2462" spans="1:21" ht="42.75" x14ac:dyDescent="0.45">
      <c r="A2462" s="11">
        <v>2460</v>
      </c>
      <c r="B2462" s="16" t="s">
        <v>2461</v>
      </c>
      <c r="C2462" s="16" t="s">
        <v>6570</v>
      </c>
      <c r="D2462" s="23">
        <v>8500</v>
      </c>
      <c r="E2462" s="23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7">
        <f t="shared" si="190"/>
        <v>42737.970138888886</v>
      </c>
      <c r="K2462" s="11">
        <v>1480480167</v>
      </c>
      <c r="L2462" s="17">
        <f t="shared" si="191"/>
        <v>42703.978784722225</v>
      </c>
      <c r="M2462" s="21">
        <f t="shared" si="192"/>
        <v>33.99135416666104</v>
      </c>
      <c r="N2462" s="11" t="b">
        <v>0</v>
      </c>
      <c r="O2462" s="11">
        <v>68</v>
      </c>
      <c r="P2462" s="11" t="b">
        <v>1</v>
      </c>
      <c r="Q2462" s="11" t="s">
        <v>8298</v>
      </c>
      <c r="R2462" s="18">
        <f t="shared" si="193"/>
        <v>1.0078823529411765</v>
      </c>
      <c r="S2462" s="19">
        <f t="shared" si="194"/>
        <v>125.98529411764706</v>
      </c>
      <c r="T2462" s="11" t="s">
        <v>8336</v>
      </c>
      <c r="U2462" s="11" t="s">
        <v>8352</v>
      </c>
    </row>
    <row r="2463" spans="1:21" ht="42.75" x14ac:dyDescent="0.45">
      <c r="A2463" s="11">
        <v>2461</v>
      </c>
      <c r="B2463" s="16" t="s">
        <v>2462</v>
      </c>
      <c r="C2463" s="16" t="s">
        <v>6571</v>
      </c>
      <c r="D2463" s="23">
        <v>7500</v>
      </c>
      <c r="E2463" s="23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7">
        <f t="shared" si="190"/>
        <v>40816.916666666664</v>
      </c>
      <c r="K2463" s="11">
        <v>1314577097</v>
      </c>
      <c r="L2463" s="17">
        <f t="shared" si="191"/>
        <v>40783.804363425923</v>
      </c>
      <c r="M2463" s="21">
        <f t="shared" si="192"/>
        <v>33.112303240741312</v>
      </c>
      <c r="N2463" s="11" t="b">
        <v>0</v>
      </c>
      <c r="O2463" s="11">
        <v>86</v>
      </c>
      <c r="P2463" s="11" t="b">
        <v>1</v>
      </c>
      <c r="Q2463" s="11" t="s">
        <v>8279</v>
      </c>
      <c r="R2463" s="18">
        <f t="shared" si="193"/>
        <v>1.038</v>
      </c>
      <c r="S2463" s="19">
        <f t="shared" si="194"/>
        <v>90.523255813953483</v>
      </c>
      <c r="T2463" s="11" t="s">
        <v>8325</v>
      </c>
      <c r="U2463" s="11" t="s">
        <v>8329</v>
      </c>
    </row>
    <row r="2464" spans="1:21" ht="42.75" x14ac:dyDescent="0.45">
      <c r="A2464" s="11">
        <v>2462</v>
      </c>
      <c r="B2464" s="16" t="s">
        <v>2463</v>
      </c>
      <c r="C2464" s="16" t="s">
        <v>6572</v>
      </c>
      <c r="D2464" s="23">
        <v>3000</v>
      </c>
      <c r="E2464" s="23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7">
        <f t="shared" si="190"/>
        <v>41108.977962962963</v>
      </c>
      <c r="K2464" s="11">
        <v>1340944096</v>
      </c>
      <c r="L2464" s="17">
        <f t="shared" si="191"/>
        <v>41088.977962962963</v>
      </c>
      <c r="M2464" s="21">
        <f t="shared" si="192"/>
        <v>20</v>
      </c>
      <c r="N2464" s="11" t="b">
        <v>0</v>
      </c>
      <c r="O2464" s="11">
        <v>115</v>
      </c>
      <c r="P2464" s="11" t="b">
        <v>1</v>
      </c>
      <c r="Q2464" s="11" t="s">
        <v>8279</v>
      </c>
      <c r="R2464" s="18">
        <f t="shared" si="193"/>
        <v>1.1070833333333334</v>
      </c>
      <c r="S2464" s="19">
        <f t="shared" si="194"/>
        <v>28.880434782608695</v>
      </c>
      <c r="T2464" s="11" t="s">
        <v>8325</v>
      </c>
      <c r="U2464" s="11" t="s">
        <v>8329</v>
      </c>
    </row>
    <row r="2465" spans="1:21" x14ac:dyDescent="0.45">
      <c r="A2465" s="11">
        <v>2463</v>
      </c>
      <c r="B2465" s="16" t="s">
        <v>2464</v>
      </c>
      <c r="C2465" s="16" t="s">
        <v>6573</v>
      </c>
      <c r="D2465" s="23">
        <v>2000</v>
      </c>
      <c r="E2465" s="23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7">
        <f t="shared" si="190"/>
        <v>41380.583333333328</v>
      </c>
      <c r="K2465" s="11">
        <v>1362710425</v>
      </c>
      <c r="L2465" s="17">
        <f t="shared" si="191"/>
        <v>41340.903067129628</v>
      </c>
      <c r="M2465" s="21">
        <f t="shared" si="192"/>
        <v>39.680266203700739</v>
      </c>
      <c r="N2465" s="11" t="b">
        <v>0</v>
      </c>
      <c r="O2465" s="11">
        <v>75</v>
      </c>
      <c r="P2465" s="11" t="b">
        <v>1</v>
      </c>
      <c r="Q2465" s="11" t="s">
        <v>8279</v>
      </c>
      <c r="R2465" s="18">
        <f t="shared" si="193"/>
        <v>1.1625000000000001</v>
      </c>
      <c r="S2465" s="19">
        <f t="shared" si="194"/>
        <v>31</v>
      </c>
      <c r="T2465" s="11" t="s">
        <v>8325</v>
      </c>
      <c r="U2465" s="11" t="s">
        <v>8329</v>
      </c>
    </row>
    <row r="2466" spans="1:21" ht="42.75" x14ac:dyDescent="0.45">
      <c r="A2466" s="11">
        <v>2464</v>
      </c>
      <c r="B2466" s="16" t="s">
        <v>2465</v>
      </c>
      <c r="C2466" s="16" t="s">
        <v>6574</v>
      </c>
      <c r="D2466" s="23">
        <v>2000</v>
      </c>
      <c r="E2466" s="23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7">
        <f t="shared" si="190"/>
        <v>42277.603472222218</v>
      </c>
      <c r="K2466" s="11">
        <v>1441143397</v>
      </c>
      <c r="L2466" s="17">
        <f t="shared" si="191"/>
        <v>42248.692094907405</v>
      </c>
      <c r="M2466" s="21">
        <f t="shared" si="192"/>
        <v>28.911377314812853</v>
      </c>
      <c r="N2466" s="11" t="b">
        <v>0</v>
      </c>
      <c r="O2466" s="11">
        <v>43</v>
      </c>
      <c r="P2466" s="11" t="b">
        <v>1</v>
      </c>
      <c r="Q2466" s="11" t="s">
        <v>8279</v>
      </c>
      <c r="R2466" s="18">
        <f t="shared" si="193"/>
        <v>1.111</v>
      </c>
      <c r="S2466" s="19">
        <f t="shared" si="194"/>
        <v>51.674418604651166</v>
      </c>
      <c r="T2466" s="11" t="s">
        <v>8325</v>
      </c>
      <c r="U2466" s="11" t="s">
        <v>8329</v>
      </c>
    </row>
    <row r="2467" spans="1:21" ht="28.5" x14ac:dyDescent="0.45">
      <c r="A2467" s="11">
        <v>2465</v>
      </c>
      <c r="B2467" s="16" t="s">
        <v>2466</v>
      </c>
      <c r="C2467" s="16" t="s">
        <v>6575</v>
      </c>
      <c r="D2467" s="23">
        <v>700</v>
      </c>
      <c r="E2467" s="23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7">
        <f t="shared" si="190"/>
        <v>41175.510972222219</v>
      </c>
      <c r="K2467" s="11">
        <v>1345828548</v>
      </c>
      <c r="L2467" s="17">
        <f t="shared" si="191"/>
        <v>41145.510972222219</v>
      </c>
      <c r="M2467" s="21">
        <f t="shared" si="192"/>
        <v>30</v>
      </c>
      <c r="N2467" s="11" t="b">
        <v>0</v>
      </c>
      <c r="O2467" s="11">
        <v>48</v>
      </c>
      <c r="P2467" s="11" t="b">
        <v>1</v>
      </c>
      <c r="Q2467" s="11" t="s">
        <v>8279</v>
      </c>
      <c r="R2467" s="18">
        <f t="shared" si="193"/>
        <v>1.8014285714285714</v>
      </c>
      <c r="S2467" s="19">
        <f t="shared" si="194"/>
        <v>26.270833333333332</v>
      </c>
      <c r="T2467" s="11" t="s">
        <v>8325</v>
      </c>
      <c r="U2467" s="11" t="s">
        <v>8329</v>
      </c>
    </row>
    <row r="2468" spans="1:21" ht="42.75" x14ac:dyDescent="0.45">
      <c r="A2468" s="11">
        <v>2466</v>
      </c>
      <c r="B2468" s="16" t="s">
        <v>2467</v>
      </c>
      <c r="C2468" s="16" t="s">
        <v>6576</v>
      </c>
      <c r="D2468" s="23">
        <v>2500</v>
      </c>
      <c r="E2468" s="23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7">
        <f t="shared" si="190"/>
        <v>41402.894131944442</v>
      </c>
      <c r="K2468" s="11">
        <v>1365474453</v>
      </c>
      <c r="L2468" s="17">
        <f t="shared" si="191"/>
        <v>41372.894131944442</v>
      </c>
      <c r="M2468" s="21">
        <f t="shared" si="192"/>
        <v>30</v>
      </c>
      <c r="N2468" s="11" t="b">
        <v>0</v>
      </c>
      <c r="O2468" s="11">
        <v>52</v>
      </c>
      <c r="P2468" s="11" t="b">
        <v>1</v>
      </c>
      <c r="Q2468" s="11" t="s">
        <v>8279</v>
      </c>
      <c r="R2468" s="18">
        <f t="shared" si="193"/>
        <v>1</v>
      </c>
      <c r="S2468" s="19">
        <f t="shared" si="194"/>
        <v>48.07692307692308</v>
      </c>
      <c r="T2468" s="11" t="s">
        <v>8325</v>
      </c>
      <c r="U2468" s="11" t="s">
        <v>8329</v>
      </c>
    </row>
    <row r="2469" spans="1:21" ht="42.75" x14ac:dyDescent="0.45">
      <c r="A2469" s="11">
        <v>2467</v>
      </c>
      <c r="B2469" s="16" t="s">
        <v>2468</v>
      </c>
      <c r="C2469" s="16" t="s">
        <v>6577</v>
      </c>
      <c r="D2469" s="23">
        <v>1000</v>
      </c>
      <c r="E2469" s="23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7">
        <f t="shared" si="190"/>
        <v>41039.5</v>
      </c>
      <c r="K2469" s="11">
        <v>1335473931</v>
      </c>
      <c r="L2469" s="17">
        <f t="shared" si="191"/>
        <v>41025.665868055556</v>
      </c>
      <c r="M2469" s="21">
        <f t="shared" si="192"/>
        <v>13.83413194444438</v>
      </c>
      <c r="N2469" s="11" t="b">
        <v>0</v>
      </c>
      <c r="O2469" s="11">
        <v>43</v>
      </c>
      <c r="P2469" s="11" t="b">
        <v>1</v>
      </c>
      <c r="Q2469" s="11" t="s">
        <v>8279</v>
      </c>
      <c r="R2469" s="18">
        <f t="shared" si="193"/>
        <v>1.1850000000000001</v>
      </c>
      <c r="S2469" s="19">
        <f t="shared" si="194"/>
        <v>27.558139534883722</v>
      </c>
      <c r="T2469" s="11" t="s">
        <v>8325</v>
      </c>
      <c r="U2469" s="11" t="s">
        <v>8329</v>
      </c>
    </row>
    <row r="2470" spans="1:21" ht="28.5" x14ac:dyDescent="0.45">
      <c r="A2470" s="11">
        <v>2468</v>
      </c>
      <c r="B2470" s="16" t="s">
        <v>2469</v>
      </c>
      <c r="C2470" s="16" t="s">
        <v>6578</v>
      </c>
      <c r="D2470" s="23">
        <v>2000</v>
      </c>
      <c r="E2470" s="23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7">
        <f t="shared" si="190"/>
        <v>41210</v>
      </c>
      <c r="K2470" s="11">
        <v>1348285321</v>
      </c>
      <c r="L2470" s="17">
        <f t="shared" si="191"/>
        <v>41173.945844907408</v>
      </c>
      <c r="M2470" s="21">
        <f t="shared" si="192"/>
        <v>36.054155092591827</v>
      </c>
      <c r="N2470" s="11" t="b">
        <v>0</v>
      </c>
      <c r="O2470" s="11">
        <v>58</v>
      </c>
      <c r="P2470" s="11" t="b">
        <v>1</v>
      </c>
      <c r="Q2470" s="11" t="s">
        <v>8279</v>
      </c>
      <c r="R2470" s="18">
        <f t="shared" si="193"/>
        <v>1.0721700000000001</v>
      </c>
      <c r="S2470" s="19">
        <f t="shared" si="194"/>
        <v>36.97137931034483</v>
      </c>
      <c r="T2470" s="11" t="s">
        <v>8325</v>
      </c>
      <c r="U2470" s="11" t="s">
        <v>8329</v>
      </c>
    </row>
    <row r="2471" spans="1:21" ht="42.75" x14ac:dyDescent="0.45">
      <c r="A2471" s="11">
        <v>2469</v>
      </c>
      <c r="B2471" s="16" t="s">
        <v>2470</v>
      </c>
      <c r="C2471" s="16" t="s">
        <v>6579</v>
      </c>
      <c r="D2471" s="23">
        <v>1200</v>
      </c>
      <c r="E2471" s="23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7">
        <f t="shared" si="190"/>
        <v>40582.221400462957</v>
      </c>
      <c r="K2471" s="11">
        <v>1295000329</v>
      </c>
      <c r="L2471" s="17">
        <f t="shared" si="191"/>
        <v>40557.221400462957</v>
      </c>
      <c r="M2471" s="21">
        <f t="shared" si="192"/>
        <v>25</v>
      </c>
      <c r="N2471" s="11" t="b">
        <v>0</v>
      </c>
      <c r="O2471" s="11">
        <v>47</v>
      </c>
      <c r="P2471" s="11" t="b">
        <v>1</v>
      </c>
      <c r="Q2471" s="11" t="s">
        <v>8279</v>
      </c>
      <c r="R2471" s="18">
        <f t="shared" si="193"/>
        <v>1.1366666666666667</v>
      </c>
      <c r="S2471" s="19">
        <f t="shared" si="194"/>
        <v>29.021276595744681</v>
      </c>
      <c r="T2471" s="11" t="s">
        <v>8325</v>
      </c>
      <c r="U2471" s="11" t="s">
        <v>8329</v>
      </c>
    </row>
    <row r="2472" spans="1:21" ht="42.75" x14ac:dyDescent="0.45">
      <c r="A2472" s="11">
        <v>2470</v>
      </c>
      <c r="B2472" s="16" t="s">
        <v>2471</v>
      </c>
      <c r="C2472" s="16" t="s">
        <v>6580</v>
      </c>
      <c r="D2472" s="23">
        <v>1000</v>
      </c>
      <c r="E2472" s="23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7">
        <f t="shared" si="190"/>
        <v>41052.866377314815</v>
      </c>
      <c r="K2472" s="11">
        <v>1335232055</v>
      </c>
      <c r="L2472" s="17">
        <f t="shared" si="191"/>
        <v>41022.866377314815</v>
      </c>
      <c r="M2472" s="21">
        <f t="shared" si="192"/>
        <v>30</v>
      </c>
      <c r="N2472" s="11" t="b">
        <v>0</v>
      </c>
      <c r="O2472" s="11">
        <v>36</v>
      </c>
      <c r="P2472" s="11" t="b">
        <v>1</v>
      </c>
      <c r="Q2472" s="11" t="s">
        <v>8279</v>
      </c>
      <c r="R2472" s="18">
        <f t="shared" si="193"/>
        <v>1.0316400000000001</v>
      </c>
      <c r="S2472" s="19">
        <f t="shared" si="194"/>
        <v>28.65666666666667</v>
      </c>
      <c r="T2472" s="11" t="s">
        <v>8325</v>
      </c>
      <c r="U2472" s="11" t="s">
        <v>8329</v>
      </c>
    </row>
    <row r="2473" spans="1:21" ht="42.75" x14ac:dyDescent="0.45">
      <c r="A2473" s="11">
        <v>2471</v>
      </c>
      <c r="B2473" s="16" t="s">
        <v>2472</v>
      </c>
      <c r="C2473" s="16" t="s">
        <v>6581</v>
      </c>
      <c r="D2473" s="23">
        <v>500</v>
      </c>
      <c r="E2473" s="23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7">
        <f t="shared" si="190"/>
        <v>40933.784629629627</v>
      </c>
      <c r="K2473" s="11">
        <v>1324079392</v>
      </c>
      <c r="L2473" s="17">
        <f t="shared" si="191"/>
        <v>40893.784629629627</v>
      </c>
      <c r="M2473" s="21">
        <f t="shared" si="192"/>
        <v>40</v>
      </c>
      <c r="N2473" s="11" t="b">
        <v>0</v>
      </c>
      <c r="O2473" s="11">
        <v>17</v>
      </c>
      <c r="P2473" s="11" t="b">
        <v>1</v>
      </c>
      <c r="Q2473" s="11" t="s">
        <v>8279</v>
      </c>
      <c r="R2473" s="18">
        <f t="shared" si="193"/>
        <v>1.28</v>
      </c>
      <c r="S2473" s="19">
        <f t="shared" si="194"/>
        <v>37.647058823529413</v>
      </c>
      <c r="T2473" s="11" t="s">
        <v>8325</v>
      </c>
      <c r="U2473" s="11" t="s">
        <v>8329</v>
      </c>
    </row>
    <row r="2474" spans="1:21" ht="57" x14ac:dyDescent="0.45">
      <c r="A2474" s="11">
        <v>2472</v>
      </c>
      <c r="B2474" s="16" t="s">
        <v>2473</v>
      </c>
      <c r="C2474" s="16" t="s">
        <v>6582</v>
      </c>
      <c r="D2474" s="23">
        <v>7500</v>
      </c>
      <c r="E2474" s="23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7">
        <f t="shared" si="190"/>
        <v>40424.835416666661</v>
      </c>
      <c r="K2474" s="11">
        <v>1277433980</v>
      </c>
      <c r="L2474" s="17">
        <f t="shared" si="191"/>
        <v>40353.907175925924</v>
      </c>
      <c r="M2474" s="21">
        <f t="shared" si="192"/>
        <v>70.928240740737238</v>
      </c>
      <c r="N2474" s="11" t="b">
        <v>0</v>
      </c>
      <c r="O2474" s="11">
        <v>104</v>
      </c>
      <c r="P2474" s="11" t="b">
        <v>1</v>
      </c>
      <c r="Q2474" s="11" t="s">
        <v>8279</v>
      </c>
      <c r="R2474" s="18">
        <f t="shared" si="193"/>
        <v>1.3576026666666667</v>
      </c>
      <c r="S2474" s="19">
        <f t="shared" si="194"/>
        <v>97.904038461538462</v>
      </c>
      <c r="T2474" s="11" t="s">
        <v>8325</v>
      </c>
      <c r="U2474" s="11" t="s">
        <v>8329</v>
      </c>
    </row>
    <row r="2475" spans="1:21" ht="42.75" x14ac:dyDescent="0.45">
      <c r="A2475" s="11">
        <v>2473</v>
      </c>
      <c r="B2475" s="16" t="s">
        <v>2474</v>
      </c>
      <c r="C2475" s="16" t="s">
        <v>6583</v>
      </c>
      <c r="D2475" s="23">
        <v>2000</v>
      </c>
      <c r="E2475" s="23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7">
        <f t="shared" si="190"/>
        <v>41223.581817129627</v>
      </c>
      <c r="K2475" s="11">
        <v>1349978269</v>
      </c>
      <c r="L2475" s="17">
        <f t="shared" si="191"/>
        <v>41193.540150462963</v>
      </c>
      <c r="M2475" s="21">
        <f t="shared" si="192"/>
        <v>30.041666666664241</v>
      </c>
      <c r="N2475" s="11" t="b">
        <v>0</v>
      </c>
      <c r="O2475" s="11">
        <v>47</v>
      </c>
      <c r="P2475" s="11" t="b">
        <v>1</v>
      </c>
      <c r="Q2475" s="11" t="s">
        <v>8279</v>
      </c>
      <c r="R2475" s="18">
        <f t="shared" si="193"/>
        <v>1</v>
      </c>
      <c r="S2475" s="19">
        <f t="shared" si="194"/>
        <v>42.553191489361701</v>
      </c>
      <c r="T2475" s="11" t="s">
        <v>8325</v>
      </c>
      <c r="U2475" s="11" t="s">
        <v>8329</v>
      </c>
    </row>
    <row r="2476" spans="1:21" ht="57" x14ac:dyDescent="0.45">
      <c r="A2476" s="11">
        <v>2474</v>
      </c>
      <c r="B2476" s="16" t="s">
        <v>2475</v>
      </c>
      <c r="C2476" s="16" t="s">
        <v>6584</v>
      </c>
      <c r="D2476" s="23">
        <v>5000</v>
      </c>
      <c r="E2476" s="23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7">
        <f t="shared" si="190"/>
        <v>40461.80296296296</v>
      </c>
      <c r="K2476" s="11">
        <v>1282868176</v>
      </c>
      <c r="L2476" s="17">
        <f t="shared" si="191"/>
        <v>40416.80296296296</v>
      </c>
      <c r="M2476" s="21">
        <f t="shared" si="192"/>
        <v>45</v>
      </c>
      <c r="N2476" s="11" t="b">
        <v>0</v>
      </c>
      <c r="O2476" s="11">
        <v>38</v>
      </c>
      <c r="P2476" s="11" t="b">
        <v>1</v>
      </c>
      <c r="Q2476" s="11" t="s">
        <v>8279</v>
      </c>
      <c r="R2476" s="18">
        <f t="shared" si="193"/>
        <v>1.0000360000000001</v>
      </c>
      <c r="S2476" s="19">
        <f t="shared" si="194"/>
        <v>131.58368421052631</v>
      </c>
      <c r="T2476" s="11" t="s">
        <v>8325</v>
      </c>
      <c r="U2476" s="11" t="s">
        <v>8329</v>
      </c>
    </row>
    <row r="2477" spans="1:21" ht="28.5" x14ac:dyDescent="0.45">
      <c r="A2477" s="11">
        <v>2475</v>
      </c>
      <c r="B2477" s="16" t="s">
        <v>2476</v>
      </c>
      <c r="C2477" s="16" t="s">
        <v>6585</v>
      </c>
      <c r="D2477" s="23">
        <v>2500</v>
      </c>
      <c r="E2477" s="23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7">
        <f t="shared" si="190"/>
        <v>40369.708333333328</v>
      </c>
      <c r="K2477" s="11">
        <v>1273647255</v>
      </c>
      <c r="L2477" s="17">
        <f t="shared" si="191"/>
        <v>40310.079340277771</v>
      </c>
      <c r="M2477" s="21">
        <f t="shared" si="192"/>
        <v>59.628993055557657</v>
      </c>
      <c r="N2477" s="11" t="b">
        <v>0</v>
      </c>
      <c r="O2477" s="11">
        <v>81</v>
      </c>
      <c r="P2477" s="11" t="b">
        <v>1</v>
      </c>
      <c r="Q2477" s="11" t="s">
        <v>8279</v>
      </c>
      <c r="R2477" s="18">
        <f t="shared" si="193"/>
        <v>1.0471999999999999</v>
      </c>
      <c r="S2477" s="19">
        <f t="shared" si="194"/>
        <v>32.320987654320987</v>
      </c>
      <c r="T2477" s="11" t="s">
        <v>8325</v>
      </c>
      <c r="U2477" s="11" t="s">
        <v>8329</v>
      </c>
    </row>
    <row r="2478" spans="1:21" ht="42.75" x14ac:dyDescent="0.45">
      <c r="A2478" s="11">
        <v>2476</v>
      </c>
      <c r="B2478" s="16" t="s">
        <v>2477</v>
      </c>
      <c r="C2478" s="16" t="s">
        <v>6586</v>
      </c>
      <c r="D2478" s="23">
        <v>3200</v>
      </c>
      <c r="E2478" s="23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7">
        <f t="shared" si="190"/>
        <v>41946.161689814813</v>
      </c>
      <c r="K2478" s="11">
        <v>1412149970</v>
      </c>
      <c r="L2478" s="17">
        <f t="shared" si="191"/>
        <v>41913.120023148142</v>
      </c>
      <c r="M2478" s="21">
        <f t="shared" si="192"/>
        <v>33.041666666671517</v>
      </c>
      <c r="N2478" s="11" t="b">
        <v>0</v>
      </c>
      <c r="O2478" s="11">
        <v>55</v>
      </c>
      <c r="P2478" s="11" t="b">
        <v>1</v>
      </c>
      <c r="Q2478" s="11" t="s">
        <v>8279</v>
      </c>
      <c r="R2478" s="18">
        <f t="shared" si="193"/>
        <v>1.050225</v>
      </c>
      <c r="S2478" s="19">
        <f t="shared" si="194"/>
        <v>61.103999999999999</v>
      </c>
      <c r="T2478" s="11" t="s">
        <v>8325</v>
      </c>
      <c r="U2478" s="11" t="s">
        <v>8329</v>
      </c>
    </row>
    <row r="2479" spans="1:21" ht="28.5" x14ac:dyDescent="0.45">
      <c r="A2479" s="11">
        <v>2477</v>
      </c>
      <c r="B2479" s="16" t="s">
        <v>824</v>
      </c>
      <c r="C2479" s="16" t="s">
        <v>6587</v>
      </c>
      <c r="D2479" s="23">
        <v>750</v>
      </c>
      <c r="E2479" s="23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7">
        <f t="shared" si="190"/>
        <v>41133.483159722222</v>
      </c>
      <c r="K2479" s="11">
        <v>1340901345</v>
      </c>
      <c r="L2479" s="17">
        <f t="shared" si="191"/>
        <v>41088.483159722222</v>
      </c>
      <c r="M2479" s="21">
        <f t="shared" si="192"/>
        <v>45</v>
      </c>
      <c r="N2479" s="11" t="b">
        <v>0</v>
      </c>
      <c r="O2479" s="11">
        <v>41</v>
      </c>
      <c r="P2479" s="11" t="b">
        <v>1</v>
      </c>
      <c r="Q2479" s="11" t="s">
        <v>8279</v>
      </c>
      <c r="R2479" s="18">
        <f t="shared" si="193"/>
        <v>1.7133333333333334</v>
      </c>
      <c r="S2479" s="19">
        <f t="shared" si="194"/>
        <v>31.341463414634145</v>
      </c>
      <c r="T2479" s="11" t="s">
        <v>8325</v>
      </c>
      <c r="U2479" s="11" t="s">
        <v>8329</v>
      </c>
    </row>
    <row r="2480" spans="1:21" ht="42.75" x14ac:dyDescent="0.45">
      <c r="A2480" s="11">
        <v>2478</v>
      </c>
      <c r="B2480" s="16" t="s">
        <v>2478</v>
      </c>
      <c r="C2480" s="16" t="s">
        <v>6588</v>
      </c>
      <c r="D2480" s="23">
        <v>8000</v>
      </c>
      <c r="E2480" s="23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7">
        <f t="shared" si="190"/>
        <v>41287.742048611108</v>
      </c>
      <c r="K2480" s="11">
        <v>1355525313</v>
      </c>
      <c r="L2480" s="17">
        <f t="shared" si="191"/>
        <v>41257.742048611108</v>
      </c>
      <c r="M2480" s="21">
        <f t="shared" si="192"/>
        <v>30</v>
      </c>
      <c r="N2480" s="11" t="b">
        <v>0</v>
      </c>
      <c r="O2480" s="11">
        <v>79</v>
      </c>
      <c r="P2480" s="11" t="b">
        <v>1</v>
      </c>
      <c r="Q2480" s="11" t="s">
        <v>8279</v>
      </c>
      <c r="R2480" s="18">
        <f t="shared" si="193"/>
        <v>1.2749999999999999</v>
      </c>
      <c r="S2480" s="19">
        <f t="shared" si="194"/>
        <v>129.1139240506329</v>
      </c>
      <c r="T2480" s="11" t="s">
        <v>8325</v>
      </c>
      <c r="U2480" s="11" t="s">
        <v>8329</v>
      </c>
    </row>
    <row r="2481" spans="1:21" ht="28.5" x14ac:dyDescent="0.45">
      <c r="A2481" s="11">
        <v>2479</v>
      </c>
      <c r="B2481" s="16" t="s">
        <v>2479</v>
      </c>
      <c r="C2481" s="16" t="s">
        <v>6589</v>
      </c>
      <c r="D2481" s="23">
        <v>300</v>
      </c>
      <c r="E2481" s="23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7">
        <f t="shared" si="190"/>
        <v>41117.875</v>
      </c>
      <c r="K2481" s="11">
        <v>1342545994</v>
      </c>
      <c r="L2481" s="17">
        <f t="shared" si="191"/>
        <v>41107.518449074072</v>
      </c>
      <c r="M2481" s="21">
        <f t="shared" si="192"/>
        <v>10.356550925927877</v>
      </c>
      <c r="N2481" s="11" t="b">
        <v>0</v>
      </c>
      <c r="O2481" s="11">
        <v>16</v>
      </c>
      <c r="P2481" s="11" t="b">
        <v>1</v>
      </c>
      <c r="Q2481" s="11" t="s">
        <v>8279</v>
      </c>
      <c r="R2481" s="18">
        <f t="shared" si="193"/>
        <v>1.3344333333333334</v>
      </c>
      <c r="S2481" s="19">
        <f t="shared" si="194"/>
        <v>25.020624999999999</v>
      </c>
      <c r="T2481" s="11" t="s">
        <v>8325</v>
      </c>
      <c r="U2481" s="11" t="s">
        <v>8329</v>
      </c>
    </row>
    <row r="2482" spans="1:21" ht="42.75" x14ac:dyDescent="0.45">
      <c r="A2482" s="11">
        <v>2480</v>
      </c>
      <c r="B2482" s="16" t="s">
        <v>2480</v>
      </c>
      <c r="C2482" s="16" t="s">
        <v>6590</v>
      </c>
      <c r="D2482" s="23">
        <v>2000</v>
      </c>
      <c r="E2482" s="23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7">
        <f t="shared" si="190"/>
        <v>42287.727824074071</v>
      </c>
      <c r="K2482" s="11">
        <v>1439332084</v>
      </c>
      <c r="L2482" s="17">
        <f t="shared" si="191"/>
        <v>42227.727824074071</v>
      </c>
      <c r="M2482" s="21">
        <f t="shared" si="192"/>
        <v>60</v>
      </c>
      <c r="N2482" s="11" t="b">
        <v>0</v>
      </c>
      <c r="O2482" s="11">
        <v>8</v>
      </c>
      <c r="P2482" s="11" t="b">
        <v>1</v>
      </c>
      <c r="Q2482" s="11" t="s">
        <v>8279</v>
      </c>
      <c r="R2482" s="18">
        <f t="shared" si="193"/>
        <v>1</v>
      </c>
      <c r="S2482" s="19">
        <f t="shared" si="194"/>
        <v>250</v>
      </c>
      <c r="T2482" s="11" t="s">
        <v>8325</v>
      </c>
      <c r="U2482" s="11" t="s">
        <v>8329</v>
      </c>
    </row>
    <row r="2483" spans="1:21" ht="42.75" x14ac:dyDescent="0.45">
      <c r="A2483" s="11">
        <v>2481</v>
      </c>
      <c r="B2483" s="16" t="s">
        <v>2481</v>
      </c>
      <c r="C2483" s="16" t="s">
        <v>6591</v>
      </c>
      <c r="D2483" s="23">
        <v>4000</v>
      </c>
      <c r="E2483" s="23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7">
        <f t="shared" si="190"/>
        <v>41029.437592592592</v>
      </c>
      <c r="K2483" s="11">
        <v>1333207808</v>
      </c>
      <c r="L2483" s="17">
        <f t="shared" si="191"/>
        <v>40999.437592592592</v>
      </c>
      <c r="M2483" s="21">
        <f t="shared" si="192"/>
        <v>30</v>
      </c>
      <c r="N2483" s="11" t="b">
        <v>0</v>
      </c>
      <c r="O2483" s="11">
        <v>95</v>
      </c>
      <c r="P2483" s="11" t="b">
        <v>1</v>
      </c>
      <c r="Q2483" s="11" t="s">
        <v>8279</v>
      </c>
      <c r="R2483" s="18">
        <f t="shared" si="193"/>
        <v>1.1291099999999998</v>
      </c>
      <c r="S2483" s="19">
        <f t="shared" si="194"/>
        <v>47.541473684210523</v>
      </c>
      <c r="T2483" s="11" t="s">
        <v>8325</v>
      </c>
      <c r="U2483" s="11" t="s">
        <v>8329</v>
      </c>
    </row>
    <row r="2484" spans="1:21" ht="42.75" x14ac:dyDescent="0.45">
      <c r="A2484" s="11">
        <v>2482</v>
      </c>
      <c r="B2484" s="16" t="s">
        <v>2482</v>
      </c>
      <c r="C2484" s="16" t="s">
        <v>6592</v>
      </c>
      <c r="D2484" s="23">
        <v>1000</v>
      </c>
      <c r="E2484" s="23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7">
        <f t="shared" si="190"/>
        <v>40756.573877314811</v>
      </c>
      <c r="K2484" s="11">
        <v>1308336383</v>
      </c>
      <c r="L2484" s="17">
        <f t="shared" si="191"/>
        <v>40711.573877314811</v>
      </c>
      <c r="M2484" s="21">
        <f t="shared" si="192"/>
        <v>45</v>
      </c>
      <c r="N2484" s="11" t="b">
        <v>0</v>
      </c>
      <c r="O2484" s="11">
        <v>25</v>
      </c>
      <c r="P2484" s="11" t="b">
        <v>1</v>
      </c>
      <c r="Q2484" s="11" t="s">
        <v>8279</v>
      </c>
      <c r="R2484" s="18">
        <f t="shared" si="193"/>
        <v>1.0009999999999999</v>
      </c>
      <c r="S2484" s="19">
        <f t="shared" si="194"/>
        <v>40.04</v>
      </c>
      <c r="T2484" s="11" t="s">
        <v>8325</v>
      </c>
      <c r="U2484" s="11" t="s">
        <v>8329</v>
      </c>
    </row>
    <row r="2485" spans="1:21" ht="28.5" x14ac:dyDescent="0.45">
      <c r="A2485" s="11">
        <v>2483</v>
      </c>
      <c r="B2485" s="16" t="s">
        <v>2483</v>
      </c>
      <c r="C2485" s="16" t="s">
        <v>6593</v>
      </c>
      <c r="D2485" s="23">
        <v>1100</v>
      </c>
      <c r="E2485" s="23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7">
        <f t="shared" si="190"/>
        <v>41030.500034722216</v>
      </c>
      <c r="K2485" s="11">
        <v>1330711203</v>
      </c>
      <c r="L2485" s="17">
        <f t="shared" si="191"/>
        <v>40970.541701388887</v>
      </c>
      <c r="M2485" s="21">
        <f t="shared" si="192"/>
        <v>59.958333333328483</v>
      </c>
      <c r="N2485" s="11" t="b">
        <v>0</v>
      </c>
      <c r="O2485" s="11">
        <v>19</v>
      </c>
      <c r="P2485" s="11" t="b">
        <v>1</v>
      </c>
      <c r="Q2485" s="11" t="s">
        <v>8279</v>
      </c>
      <c r="R2485" s="18">
        <f t="shared" si="193"/>
        <v>1.1372727272727272</v>
      </c>
      <c r="S2485" s="19">
        <f t="shared" si="194"/>
        <v>65.84210526315789</v>
      </c>
      <c r="T2485" s="11" t="s">
        <v>8325</v>
      </c>
      <c r="U2485" s="11" t="s">
        <v>8329</v>
      </c>
    </row>
    <row r="2486" spans="1:21" ht="42.75" x14ac:dyDescent="0.45">
      <c r="A2486" s="11">
        <v>2484</v>
      </c>
      <c r="B2486" s="16" t="s">
        <v>2484</v>
      </c>
      <c r="C2486" s="16" t="s">
        <v>6594</v>
      </c>
      <c r="D2486" s="23">
        <v>3500</v>
      </c>
      <c r="E2486" s="23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7">
        <f t="shared" si="190"/>
        <v>40801.708368055552</v>
      </c>
      <c r="K2486" s="11">
        <v>1313532003</v>
      </c>
      <c r="L2486" s="17">
        <f t="shared" si="191"/>
        <v>40771.708368055552</v>
      </c>
      <c r="M2486" s="21">
        <f t="shared" si="192"/>
        <v>30</v>
      </c>
      <c r="N2486" s="11" t="b">
        <v>0</v>
      </c>
      <c r="O2486" s="11">
        <v>90</v>
      </c>
      <c r="P2486" s="11" t="b">
        <v>1</v>
      </c>
      <c r="Q2486" s="11" t="s">
        <v>8279</v>
      </c>
      <c r="R2486" s="18">
        <f t="shared" si="193"/>
        <v>1.1931742857142855</v>
      </c>
      <c r="S2486" s="19">
        <f t="shared" si="194"/>
        <v>46.401222222222216</v>
      </c>
      <c r="T2486" s="11" t="s">
        <v>8325</v>
      </c>
      <c r="U2486" s="11" t="s">
        <v>8329</v>
      </c>
    </row>
    <row r="2487" spans="1:21" ht="42.75" x14ac:dyDescent="0.45">
      <c r="A2487" s="11">
        <v>2485</v>
      </c>
      <c r="B2487" s="16" t="s">
        <v>2485</v>
      </c>
      <c r="C2487" s="16" t="s">
        <v>6595</v>
      </c>
      <c r="D2487" s="23">
        <v>2000</v>
      </c>
      <c r="E2487" s="23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7">
        <f t="shared" si="190"/>
        <v>40828.790266203701</v>
      </c>
      <c r="K2487" s="11">
        <v>1315439879</v>
      </c>
      <c r="L2487" s="17">
        <f t="shared" si="191"/>
        <v>40793.790266203701</v>
      </c>
      <c r="M2487" s="21">
        <f t="shared" si="192"/>
        <v>35</v>
      </c>
      <c r="N2487" s="11" t="b">
        <v>0</v>
      </c>
      <c r="O2487" s="11">
        <v>41</v>
      </c>
      <c r="P2487" s="11" t="b">
        <v>1</v>
      </c>
      <c r="Q2487" s="11" t="s">
        <v>8279</v>
      </c>
      <c r="R2487" s="18">
        <f t="shared" si="193"/>
        <v>1.0325</v>
      </c>
      <c r="S2487" s="19">
        <f t="shared" si="194"/>
        <v>50.365853658536587</v>
      </c>
      <c r="T2487" s="11" t="s">
        <v>8325</v>
      </c>
      <c r="U2487" s="11" t="s">
        <v>8329</v>
      </c>
    </row>
    <row r="2488" spans="1:21" ht="42.75" x14ac:dyDescent="0.45">
      <c r="A2488" s="11">
        <v>2486</v>
      </c>
      <c r="B2488" s="16" t="s">
        <v>2486</v>
      </c>
      <c r="C2488" s="16" t="s">
        <v>6596</v>
      </c>
      <c r="D2488" s="23">
        <v>300</v>
      </c>
      <c r="E2488" s="23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7">
        <f t="shared" si="190"/>
        <v>41021.499722222223</v>
      </c>
      <c r="K2488" s="11">
        <v>1332521976</v>
      </c>
      <c r="L2488" s="17">
        <f t="shared" si="191"/>
        <v>40991.499722222223</v>
      </c>
      <c r="M2488" s="21">
        <f t="shared" si="192"/>
        <v>30</v>
      </c>
      <c r="N2488" s="11" t="b">
        <v>0</v>
      </c>
      <c r="O2488" s="11">
        <v>30</v>
      </c>
      <c r="P2488" s="11" t="b">
        <v>1</v>
      </c>
      <c r="Q2488" s="11" t="s">
        <v>8279</v>
      </c>
      <c r="R2488" s="18">
        <f t="shared" si="193"/>
        <v>2.6566666666666667</v>
      </c>
      <c r="S2488" s="19">
        <f t="shared" si="194"/>
        <v>26.566666666666666</v>
      </c>
      <c r="T2488" s="11" t="s">
        <v>8325</v>
      </c>
      <c r="U2488" s="11" t="s">
        <v>8329</v>
      </c>
    </row>
    <row r="2489" spans="1:21" ht="42.75" x14ac:dyDescent="0.45">
      <c r="A2489" s="11">
        <v>2487</v>
      </c>
      <c r="B2489" s="16" t="s">
        <v>2487</v>
      </c>
      <c r="C2489" s="16" t="s">
        <v>6597</v>
      </c>
      <c r="D2489" s="23">
        <v>1500</v>
      </c>
      <c r="E2489" s="23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7">
        <f t="shared" si="190"/>
        <v>41055.874965277777</v>
      </c>
      <c r="K2489" s="11">
        <v>1335491997</v>
      </c>
      <c r="L2489" s="17">
        <f t="shared" si="191"/>
        <v>41025.874965277777</v>
      </c>
      <c r="M2489" s="21">
        <f t="shared" si="192"/>
        <v>30</v>
      </c>
      <c r="N2489" s="11" t="b">
        <v>0</v>
      </c>
      <c r="O2489" s="11">
        <v>38</v>
      </c>
      <c r="P2489" s="11" t="b">
        <v>1</v>
      </c>
      <c r="Q2489" s="11" t="s">
        <v>8279</v>
      </c>
      <c r="R2489" s="18">
        <f t="shared" si="193"/>
        <v>1.0005066666666667</v>
      </c>
      <c r="S2489" s="19">
        <f t="shared" si="194"/>
        <v>39.493684210526318</v>
      </c>
      <c r="T2489" s="11" t="s">
        <v>8325</v>
      </c>
      <c r="U2489" s="11" t="s">
        <v>8329</v>
      </c>
    </row>
    <row r="2490" spans="1:21" ht="42.75" x14ac:dyDescent="0.45">
      <c r="A2490" s="11">
        <v>2488</v>
      </c>
      <c r="B2490" s="16" t="s">
        <v>2488</v>
      </c>
      <c r="C2490" s="16" t="s">
        <v>6598</v>
      </c>
      <c r="D2490" s="23">
        <v>3000</v>
      </c>
      <c r="E2490" s="23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7">
        <f t="shared" si="190"/>
        <v>40863.466527777775</v>
      </c>
      <c r="K2490" s="11">
        <v>1318864308</v>
      </c>
      <c r="L2490" s="17">
        <f t="shared" si="191"/>
        <v>40833.424861111111</v>
      </c>
      <c r="M2490" s="21">
        <f t="shared" si="192"/>
        <v>30.041666666664241</v>
      </c>
      <c r="N2490" s="11" t="b">
        <v>0</v>
      </c>
      <c r="O2490" s="11">
        <v>65</v>
      </c>
      <c r="P2490" s="11" t="b">
        <v>1</v>
      </c>
      <c r="Q2490" s="11" t="s">
        <v>8279</v>
      </c>
      <c r="R2490" s="18">
        <f t="shared" si="193"/>
        <v>1.0669999999999999</v>
      </c>
      <c r="S2490" s="19">
        <f t="shared" si="194"/>
        <v>49.246153846153845</v>
      </c>
      <c r="T2490" s="11" t="s">
        <v>8325</v>
      </c>
      <c r="U2490" s="11" t="s">
        <v>8329</v>
      </c>
    </row>
    <row r="2491" spans="1:21" ht="42.75" x14ac:dyDescent="0.45">
      <c r="A2491" s="11">
        <v>2489</v>
      </c>
      <c r="B2491" s="16" t="s">
        <v>2489</v>
      </c>
      <c r="C2491" s="16" t="s">
        <v>6599</v>
      </c>
      <c r="D2491" s="23">
        <v>3500</v>
      </c>
      <c r="E2491" s="23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7">
        <f t="shared" si="190"/>
        <v>41403.481932870367</v>
      </c>
      <c r="K2491" s="11">
        <v>1365525239</v>
      </c>
      <c r="L2491" s="17">
        <f t="shared" si="191"/>
        <v>41373.481932870367</v>
      </c>
      <c r="M2491" s="21">
        <f t="shared" si="192"/>
        <v>30</v>
      </c>
      <c r="N2491" s="11" t="b">
        <v>0</v>
      </c>
      <c r="O2491" s="11">
        <v>75</v>
      </c>
      <c r="P2491" s="11" t="b">
        <v>1</v>
      </c>
      <c r="Q2491" s="11" t="s">
        <v>8279</v>
      </c>
      <c r="R2491" s="18">
        <f t="shared" si="193"/>
        <v>1.3367142857142857</v>
      </c>
      <c r="S2491" s="19">
        <f t="shared" si="194"/>
        <v>62.38</v>
      </c>
      <c r="T2491" s="11" t="s">
        <v>8325</v>
      </c>
      <c r="U2491" s="11" t="s">
        <v>8329</v>
      </c>
    </row>
    <row r="2492" spans="1:21" ht="42.75" x14ac:dyDescent="0.45">
      <c r="A2492" s="11">
        <v>2490</v>
      </c>
      <c r="B2492" s="16" t="s">
        <v>2490</v>
      </c>
      <c r="C2492" s="16" t="s">
        <v>6600</v>
      </c>
      <c r="D2492" s="23">
        <v>500</v>
      </c>
      <c r="E2492" s="23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7">
        <f t="shared" si="190"/>
        <v>41083.01939814815</v>
      </c>
      <c r="K2492" s="11">
        <v>1335245276</v>
      </c>
      <c r="L2492" s="17">
        <f t="shared" si="191"/>
        <v>41023.01939814815</v>
      </c>
      <c r="M2492" s="21">
        <f t="shared" si="192"/>
        <v>60</v>
      </c>
      <c r="N2492" s="11" t="b">
        <v>0</v>
      </c>
      <c r="O2492" s="11">
        <v>16</v>
      </c>
      <c r="P2492" s="11" t="b">
        <v>1</v>
      </c>
      <c r="Q2492" s="11" t="s">
        <v>8279</v>
      </c>
      <c r="R2492" s="18">
        <f t="shared" si="193"/>
        <v>1.214</v>
      </c>
      <c r="S2492" s="19">
        <f t="shared" si="194"/>
        <v>37.9375</v>
      </c>
      <c r="T2492" s="11" t="s">
        <v>8325</v>
      </c>
      <c r="U2492" s="11" t="s">
        <v>8329</v>
      </c>
    </row>
    <row r="2493" spans="1:21" ht="42.75" x14ac:dyDescent="0.45">
      <c r="A2493" s="11">
        <v>2491</v>
      </c>
      <c r="B2493" s="16" t="s">
        <v>2491</v>
      </c>
      <c r="C2493" s="16" t="s">
        <v>6601</v>
      </c>
      <c r="D2493" s="23">
        <v>500</v>
      </c>
      <c r="E2493" s="23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7">
        <f t="shared" si="190"/>
        <v>40558.868750000001</v>
      </c>
      <c r="K2493" s="11">
        <v>1293739714</v>
      </c>
      <c r="L2493" s="17">
        <f t="shared" si="191"/>
        <v>40542.630949074075</v>
      </c>
      <c r="M2493" s="21">
        <f t="shared" si="192"/>
        <v>16.237800925926422</v>
      </c>
      <c r="N2493" s="11" t="b">
        <v>0</v>
      </c>
      <c r="O2493" s="11">
        <v>10</v>
      </c>
      <c r="P2493" s="11" t="b">
        <v>1</v>
      </c>
      <c r="Q2493" s="11" t="s">
        <v>8279</v>
      </c>
      <c r="R2493" s="18">
        <f t="shared" si="193"/>
        <v>1.032</v>
      </c>
      <c r="S2493" s="19">
        <f t="shared" si="194"/>
        <v>51.6</v>
      </c>
      <c r="T2493" s="11" t="s">
        <v>8325</v>
      </c>
      <c r="U2493" s="11" t="s">
        <v>8329</v>
      </c>
    </row>
    <row r="2494" spans="1:21" ht="28.5" x14ac:dyDescent="0.45">
      <c r="A2494" s="11">
        <v>2492</v>
      </c>
      <c r="B2494" s="16" t="s">
        <v>2492</v>
      </c>
      <c r="C2494" s="16" t="s">
        <v>6602</v>
      </c>
      <c r="D2494" s="23">
        <v>600</v>
      </c>
      <c r="E2494" s="23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7">
        <f t="shared" si="190"/>
        <v>41076.207638888889</v>
      </c>
      <c r="K2494" s="11">
        <v>1335397188</v>
      </c>
      <c r="L2494" s="17">
        <f t="shared" si="191"/>
        <v>41024.777638888889</v>
      </c>
      <c r="M2494" s="21">
        <f t="shared" si="192"/>
        <v>51.430000000000291</v>
      </c>
      <c r="N2494" s="11" t="b">
        <v>0</v>
      </c>
      <c r="O2494" s="11">
        <v>27</v>
      </c>
      <c r="P2494" s="11" t="b">
        <v>1</v>
      </c>
      <c r="Q2494" s="11" t="s">
        <v>8279</v>
      </c>
      <c r="R2494" s="18">
        <f t="shared" si="193"/>
        <v>1.25</v>
      </c>
      <c r="S2494" s="19">
        <f t="shared" si="194"/>
        <v>27.777777777777779</v>
      </c>
      <c r="T2494" s="11" t="s">
        <v>8325</v>
      </c>
      <c r="U2494" s="11" t="s">
        <v>8329</v>
      </c>
    </row>
    <row r="2495" spans="1:21" ht="42.75" x14ac:dyDescent="0.45">
      <c r="A2495" s="11">
        <v>2493</v>
      </c>
      <c r="B2495" s="16" t="s">
        <v>2493</v>
      </c>
      <c r="C2495" s="16" t="s">
        <v>6603</v>
      </c>
      <c r="D2495" s="23">
        <v>20000</v>
      </c>
      <c r="E2495" s="23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7">
        <f t="shared" si="190"/>
        <v>41392.959953703699</v>
      </c>
      <c r="K2495" s="11">
        <v>1363320140</v>
      </c>
      <c r="L2495" s="17">
        <f t="shared" si="191"/>
        <v>41347.959953703699</v>
      </c>
      <c r="M2495" s="21">
        <f t="shared" si="192"/>
        <v>45</v>
      </c>
      <c r="N2495" s="11" t="b">
        <v>0</v>
      </c>
      <c r="O2495" s="11">
        <v>259</v>
      </c>
      <c r="P2495" s="11" t="b">
        <v>1</v>
      </c>
      <c r="Q2495" s="11" t="s">
        <v>8279</v>
      </c>
      <c r="R2495" s="18">
        <f t="shared" si="193"/>
        <v>1.2869999999999999</v>
      </c>
      <c r="S2495" s="19">
        <f t="shared" si="194"/>
        <v>99.382239382239376</v>
      </c>
      <c r="T2495" s="11" t="s">
        <v>8325</v>
      </c>
      <c r="U2495" s="11" t="s">
        <v>8329</v>
      </c>
    </row>
    <row r="2496" spans="1:21" ht="42.75" x14ac:dyDescent="0.45">
      <c r="A2496" s="11">
        <v>2494</v>
      </c>
      <c r="B2496" s="16" t="s">
        <v>2494</v>
      </c>
      <c r="C2496" s="16" t="s">
        <v>6604</v>
      </c>
      <c r="D2496" s="23">
        <v>1500</v>
      </c>
      <c r="E2496" s="23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7">
        <f t="shared" si="190"/>
        <v>41052.436851851853</v>
      </c>
      <c r="K2496" s="11">
        <v>1335194944</v>
      </c>
      <c r="L2496" s="17">
        <f t="shared" si="191"/>
        <v>41022.436851851853</v>
      </c>
      <c r="M2496" s="21">
        <f t="shared" si="192"/>
        <v>30</v>
      </c>
      <c r="N2496" s="11" t="b">
        <v>0</v>
      </c>
      <c r="O2496" s="11">
        <v>39</v>
      </c>
      <c r="P2496" s="11" t="b">
        <v>1</v>
      </c>
      <c r="Q2496" s="11" t="s">
        <v>8279</v>
      </c>
      <c r="R2496" s="18">
        <f t="shared" si="193"/>
        <v>1.0100533333333332</v>
      </c>
      <c r="S2496" s="19">
        <f t="shared" si="194"/>
        <v>38.848205128205123</v>
      </c>
      <c r="T2496" s="11" t="s">
        <v>8325</v>
      </c>
      <c r="U2496" s="11" t="s">
        <v>8329</v>
      </c>
    </row>
    <row r="2497" spans="1:21" ht="42.75" x14ac:dyDescent="0.45">
      <c r="A2497" s="11">
        <v>2495</v>
      </c>
      <c r="B2497" s="16" t="s">
        <v>2495</v>
      </c>
      <c r="C2497" s="16" t="s">
        <v>6605</v>
      </c>
      <c r="D2497" s="23">
        <v>1500</v>
      </c>
      <c r="E2497" s="23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7">
        <f t="shared" si="190"/>
        <v>41066.738136574073</v>
      </c>
      <c r="K2497" s="11">
        <v>1336430575</v>
      </c>
      <c r="L2497" s="17">
        <f t="shared" si="191"/>
        <v>41036.738136574073</v>
      </c>
      <c r="M2497" s="21">
        <f t="shared" si="192"/>
        <v>30</v>
      </c>
      <c r="N2497" s="11" t="b">
        <v>0</v>
      </c>
      <c r="O2497" s="11">
        <v>42</v>
      </c>
      <c r="P2497" s="11" t="b">
        <v>1</v>
      </c>
      <c r="Q2497" s="11" t="s">
        <v>8279</v>
      </c>
      <c r="R2497" s="18">
        <f t="shared" si="193"/>
        <v>1.2753666666666665</v>
      </c>
      <c r="S2497" s="19">
        <f t="shared" si="194"/>
        <v>45.548809523809524</v>
      </c>
      <c r="T2497" s="11" t="s">
        <v>8325</v>
      </c>
      <c r="U2497" s="11" t="s">
        <v>8329</v>
      </c>
    </row>
    <row r="2498" spans="1:21" ht="28.5" x14ac:dyDescent="0.45">
      <c r="A2498" s="11">
        <v>2496</v>
      </c>
      <c r="B2498" s="16" t="s">
        <v>2496</v>
      </c>
      <c r="C2498" s="16" t="s">
        <v>6606</v>
      </c>
      <c r="D2498" s="23">
        <v>6000</v>
      </c>
      <c r="E2498" s="23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7">
        <f t="shared" si="190"/>
        <v>41362.746435185181</v>
      </c>
      <c r="K2498" s="11">
        <v>1361577292</v>
      </c>
      <c r="L2498" s="17">
        <f t="shared" si="191"/>
        <v>41327.788101851846</v>
      </c>
      <c r="M2498" s="21">
        <f t="shared" si="192"/>
        <v>34.958333333335759</v>
      </c>
      <c r="N2498" s="11" t="b">
        <v>0</v>
      </c>
      <c r="O2498" s="11">
        <v>10</v>
      </c>
      <c r="P2498" s="11" t="b">
        <v>1</v>
      </c>
      <c r="Q2498" s="11" t="s">
        <v>8279</v>
      </c>
      <c r="R2498" s="18">
        <f t="shared" si="193"/>
        <v>1</v>
      </c>
      <c r="S2498" s="19">
        <f t="shared" si="194"/>
        <v>600</v>
      </c>
      <c r="T2498" s="11" t="s">
        <v>8325</v>
      </c>
      <c r="U2498" s="11" t="s">
        <v>8329</v>
      </c>
    </row>
    <row r="2499" spans="1:21" ht="42.75" x14ac:dyDescent="0.45">
      <c r="A2499" s="11">
        <v>2497</v>
      </c>
      <c r="B2499" s="16" t="s">
        <v>2497</v>
      </c>
      <c r="C2499" s="16" t="s">
        <v>6607</v>
      </c>
      <c r="D2499" s="23">
        <v>4000</v>
      </c>
      <c r="E2499" s="23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7">
        <f t="shared" ref="J2499:J2562" si="195">(((I2499/86400)+25569+(-5/24)))</f>
        <v>40760.670578703699</v>
      </c>
      <c r="K2499" s="11">
        <v>1309986338</v>
      </c>
      <c r="L2499" s="17">
        <f t="shared" ref="L2499:L2562" si="196">(((K2499/86400)+25569+(-5/24)))</f>
        <v>40730.670578703699</v>
      </c>
      <c r="M2499" s="21">
        <f t="shared" ref="M2499:M2562" si="197">J2499-L2499</f>
        <v>30</v>
      </c>
      <c r="N2499" s="11" t="b">
        <v>0</v>
      </c>
      <c r="O2499" s="11">
        <v>56</v>
      </c>
      <c r="P2499" s="11" t="b">
        <v>1</v>
      </c>
      <c r="Q2499" s="11" t="s">
        <v>8279</v>
      </c>
      <c r="R2499" s="18">
        <f t="shared" ref="R2499:R2562" si="198">E2499/D2499</f>
        <v>1.127715</v>
      </c>
      <c r="S2499" s="19">
        <f t="shared" ref="S2499:S2562" si="199">E2499/O2499</f>
        <v>80.551071428571419</v>
      </c>
      <c r="T2499" s="11" t="s">
        <v>8325</v>
      </c>
      <c r="U2499" s="11" t="s">
        <v>8329</v>
      </c>
    </row>
    <row r="2500" spans="1:21" ht="42.75" x14ac:dyDescent="0.45">
      <c r="A2500" s="11">
        <v>2498</v>
      </c>
      <c r="B2500" s="16" t="s">
        <v>2498</v>
      </c>
      <c r="C2500" s="16" t="s">
        <v>6608</v>
      </c>
      <c r="D2500" s="23">
        <v>1000</v>
      </c>
      <c r="E2500" s="23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7">
        <f t="shared" si="195"/>
        <v>42031.759108796294</v>
      </c>
      <c r="K2500" s="11">
        <v>1421190787</v>
      </c>
      <c r="L2500" s="17">
        <f t="shared" si="196"/>
        <v>42017.759108796294</v>
      </c>
      <c r="M2500" s="21">
        <f t="shared" si="197"/>
        <v>14</v>
      </c>
      <c r="N2500" s="11" t="b">
        <v>0</v>
      </c>
      <c r="O2500" s="11">
        <v>20</v>
      </c>
      <c r="P2500" s="11" t="b">
        <v>1</v>
      </c>
      <c r="Q2500" s="11" t="s">
        <v>8279</v>
      </c>
      <c r="R2500" s="18">
        <f t="shared" si="198"/>
        <v>1.056</v>
      </c>
      <c r="S2500" s="19">
        <f t="shared" si="199"/>
        <v>52.8</v>
      </c>
      <c r="T2500" s="11" t="s">
        <v>8325</v>
      </c>
      <c r="U2500" s="11" t="s">
        <v>8329</v>
      </c>
    </row>
    <row r="2501" spans="1:21" ht="42.75" x14ac:dyDescent="0.45">
      <c r="A2501" s="11">
        <v>2499</v>
      </c>
      <c r="B2501" s="16" t="s">
        <v>2499</v>
      </c>
      <c r="C2501" s="16" t="s">
        <v>6609</v>
      </c>
      <c r="D2501" s="23">
        <v>4000</v>
      </c>
      <c r="E2501" s="23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7">
        <f t="shared" si="195"/>
        <v>41274.541666666664</v>
      </c>
      <c r="K2501" s="11">
        <v>1352820837</v>
      </c>
      <c r="L2501" s="17">
        <f t="shared" si="196"/>
        <v>41226.440243055556</v>
      </c>
      <c r="M2501" s="21">
        <f t="shared" si="197"/>
        <v>48.101423611107748</v>
      </c>
      <c r="N2501" s="11" t="b">
        <v>0</v>
      </c>
      <c r="O2501" s="11">
        <v>170</v>
      </c>
      <c r="P2501" s="11" t="b">
        <v>1</v>
      </c>
      <c r="Q2501" s="11" t="s">
        <v>8279</v>
      </c>
      <c r="R2501" s="18">
        <f t="shared" si="198"/>
        <v>2.0262500000000001</v>
      </c>
      <c r="S2501" s="19">
        <f t="shared" si="199"/>
        <v>47.676470588235297</v>
      </c>
      <c r="T2501" s="11" t="s">
        <v>8325</v>
      </c>
      <c r="U2501" s="11" t="s">
        <v>8329</v>
      </c>
    </row>
    <row r="2502" spans="1:21" ht="42.75" x14ac:dyDescent="0.45">
      <c r="A2502" s="11">
        <v>2500</v>
      </c>
      <c r="B2502" s="16" t="s">
        <v>2500</v>
      </c>
      <c r="C2502" s="16" t="s">
        <v>6610</v>
      </c>
      <c r="D2502" s="23">
        <v>600</v>
      </c>
      <c r="E2502" s="23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7">
        <f t="shared" si="195"/>
        <v>41083.564525462956</v>
      </c>
      <c r="K2502" s="11">
        <v>1337884375</v>
      </c>
      <c r="L2502" s="17">
        <f t="shared" si="196"/>
        <v>41053.564525462956</v>
      </c>
      <c r="M2502" s="21">
        <f t="shared" si="197"/>
        <v>30</v>
      </c>
      <c r="N2502" s="11" t="b">
        <v>0</v>
      </c>
      <c r="O2502" s="11">
        <v>29</v>
      </c>
      <c r="P2502" s="11" t="b">
        <v>1</v>
      </c>
      <c r="Q2502" s="11" t="s">
        <v>8279</v>
      </c>
      <c r="R2502" s="18">
        <f t="shared" si="198"/>
        <v>1.1333333333333333</v>
      </c>
      <c r="S2502" s="19">
        <f t="shared" si="199"/>
        <v>23.448275862068964</v>
      </c>
      <c r="T2502" s="11" t="s">
        <v>8325</v>
      </c>
      <c r="U2502" s="11" t="s">
        <v>8329</v>
      </c>
    </row>
    <row r="2503" spans="1:21" ht="42.75" x14ac:dyDescent="0.45">
      <c r="A2503" s="11">
        <v>2501</v>
      </c>
      <c r="B2503" s="16" t="s">
        <v>2501</v>
      </c>
      <c r="C2503" s="16" t="s">
        <v>6611</v>
      </c>
      <c r="D2503" s="23">
        <v>11000</v>
      </c>
      <c r="E2503" s="23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7">
        <f t="shared" si="195"/>
        <v>42274.568333333336</v>
      </c>
      <c r="K2503" s="11">
        <v>1440787104</v>
      </c>
      <c r="L2503" s="17">
        <f t="shared" si="196"/>
        <v>42244.568333333336</v>
      </c>
      <c r="M2503" s="21">
        <f t="shared" si="197"/>
        <v>30</v>
      </c>
      <c r="N2503" s="11" t="b">
        <v>0</v>
      </c>
      <c r="O2503" s="11">
        <v>7</v>
      </c>
      <c r="P2503" s="11" t="b">
        <v>0</v>
      </c>
      <c r="Q2503" s="11" t="s">
        <v>8299</v>
      </c>
      <c r="R2503" s="18">
        <f t="shared" si="198"/>
        <v>2.5545454545454545E-2</v>
      </c>
      <c r="S2503" s="19">
        <f t="shared" si="199"/>
        <v>40.142857142857146</v>
      </c>
      <c r="T2503" s="11" t="s">
        <v>8336</v>
      </c>
      <c r="U2503" s="11" t="s">
        <v>8353</v>
      </c>
    </row>
    <row r="2504" spans="1:21" ht="42.75" x14ac:dyDescent="0.45">
      <c r="A2504" s="11">
        <v>2502</v>
      </c>
      <c r="B2504" s="16" t="s">
        <v>2502</v>
      </c>
      <c r="C2504" s="16" t="s">
        <v>6612</v>
      </c>
      <c r="D2504" s="23">
        <v>110000</v>
      </c>
      <c r="E2504" s="23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7">
        <f t="shared" si="195"/>
        <v>41903.617106481477</v>
      </c>
      <c r="K2504" s="11">
        <v>1407440918</v>
      </c>
      <c r="L2504" s="17">
        <f t="shared" si="196"/>
        <v>41858.617106481477</v>
      </c>
      <c r="M2504" s="21">
        <f t="shared" si="197"/>
        <v>45</v>
      </c>
      <c r="N2504" s="11" t="b">
        <v>0</v>
      </c>
      <c r="O2504" s="11">
        <v>5</v>
      </c>
      <c r="P2504" s="11" t="b">
        <v>0</v>
      </c>
      <c r="Q2504" s="11" t="s">
        <v>8299</v>
      </c>
      <c r="R2504" s="18">
        <f t="shared" si="198"/>
        <v>7.8181818181818181E-4</v>
      </c>
      <c r="S2504" s="19">
        <f t="shared" si="199"/>
        <v>17.2</v>
      </c>
      <c r="T2504" s="11" t="s">
        <v>8336</v>
      </c>
      <c r="U2504" s="11" t="s">
        <v>8353</v>
      </c>
    </row>
    <row r="2505" spans="1:21" ht="42.75" x14ac:dyDescent="0.45">
      <c r="A2505" s="11">
        <v>2503</v>
      </c>
      <c r="B2505" s="16" t="s">
        <v>2503</v>
      </c>
      <c r="C2505" s="16" t="s">
        <v>6613</v>
      </c>
      <c r="D2505" s="23">
        <v>10000</v>
      </c>
      <c r="E2505" s="23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7">
        <f t="shared" si="195"/>
        <v>42528.67083333333</v>
      </c>
      <c r="K2505" s="11">
        <v>1462743308</v>
      </c>
      <c r="L2505" s="17">
        <f t="shared" si="196"/>
        <v>42498.691064814811</v>
      </c>
      <c r="M2505" s="21">
        <f t="shared" si="197"/>
        <v>29.97976851851854</v>
      </c>
      <c r="N2505" s="11" t="b">
        <v>0</v>
      </c>
      <c r="O2505" s="11">
        <v>0</v>
      </c>
      <c r="P2505" s="11" t="b">
        <v>0</v>
      </c>
      <c r="Q2505" s="11" t="s">
        <v>8299</v>
      </c>
      <c r="R2505" s="18">
        <f t="shared" si="198"/>
        <v>0</v>
      </c>
      <c r="S2505" s="19" t="e">
        <f t="shared" si="199"/>
        <v>#DIV/0!</v>
      </c>
      <c r="T2505" s="11" t="s">
        <v>8336</v>
      </c>
      <c r="U2505" s="11" t="s">
        <v>8353</v>
      </c>
    </row>
    <row r="2506" spans="1:21" ht="28.5" x14ac:dyDescent="0.45">
      <c r="A2506" s="11">
        <v>2504</v>
      </c>
      <c r="B2506" s="16" t="s">
        <v>2504</v>
      </c>
      <c r="C2506" s="16" t="s">
        <v>6614</v>
      </c>
      <c r="D2506" s="23">
        <v>35000</v>
      </c>
      <c r="E2506" s="23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7">
        <f t="shared" si="195"/>
        <v>41957.848773148151</v>
      </c>
      <c r="K2506" s="11">
        <v>1413418934</v>
      </c>
      <c r="L2506" s="17">
        <f t="shared" si="196"/>
        <v>41927.807106481479</v>
      </c>
      <c r="M2506" s="21">
        <f t="shared" si="197"/>
        <v>30.041666666671517</v>
      </c>
      <c r="N2506" s="11" t="b">
        <v>0</v>
      </c>
      <c r="O2506" s="11">
        <v>0</v>
      </c>
      <c r="P2506" s="11" t="b">
        <v>0</v>
      </c>
      <c r="Q2506" s="11" t="s">
        <v>8299</v>
      </c>
      <c r="R2506" s="18">
        <f t="shared" si="198"/>
        <v>0</v>
      </c>
      <c r="S2506" s="19" t="e">
        <f t="shared" si="199"/>
        <v>#DIV/0!</v>
      </c>
      <c r="T2506" s="11" t="s">
        <v>8336</v>
      </c>
      <c r="U2506" s="11" t="s">
        <v>8353</v>
      </c>
    </row>
    <row r="2507" spans="1:21" ht="57" x14ac:dyDescent="0.45">
      <c r="A2507" s="11">
        <v>2505</v>
      </c>
      <c r="B2507" s="16" t="s">
        <v>2505</v>
      </c>
      <c r="C2507" s="16" t="s">
        <v>6615</v>
      </c>
      <c r="D2507" s="23">
        <v>7000</v>
      </c>
      <c r="E2507" s="23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7">
        <f t="shared" si="195"/>
        <v>42076.80574074074</v>
      </c>
      <c r="K2507" s="11">
        <v>1423704016</v>
      </c>
      <c r="L2507" s="17">
        <f t="shared" si="196"/>
        <v>42046.847407407404</v>
      </c>
      <c r="M2507" s="21">
        <f t="shared" si="197"/>
        <v>29.958333333335759</v>
      </c>
      <c r="N2507" s="11" t="b">
        <v>0</v>
      </c>
      <c r="O2507" s="11">
        <v>0</v>
      </c>
      <c r="P2507" s="11" t="b">
        <v>0</v>
      </c>
      <c r="Q2507" s="11" t="s">
        <v>8299</v>
      </c>
      <c r="R2507" s="18">
        <f t="shared" si="198"/>
        <v>0</v>
      </c>
      <c r="S2507" s="19" t="e">
        <f t="shared" si="199"/>
        <v>#DIV/0!</v>
      </c>
      <c r="T2507" s="11" t="s">
        <v>8336</v>
      </c>
      <c r="U2507" s="11" t="s">
        <v>8353</v>
      </c>
    </row>
    <row r="2508" spans="1:21" ht="42.75" x14ac:dyDescent="0.45">
      <c r="A2508" s="11">
        <v>2506</v>
      </c>
      <c r="B2508" s="16" t="s">
        <v>2506</v>
      </c>
      <c r="C2508" s="16" t="s">
        <v>6616</v>
      </c>
      <c r="D2508" s="23">
        <v>5000</v>
      </c>
      <c r="E2508" s="23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7">
        <f t="shared" si="195"/>
        <v>42280.666666666664</v>
      </c>
      <c r="K2508" s="11">
        <v>1441955269</v>
      </c>
      <c r="L2508" s="17">
        <f t="shared" si="196"/>
        <v>42258.088761574072</v>
      </c>
      <c r="M2508" s="21">
        <f t="shared" si="197"/>
        <v>22.577905092592118</v>
      </c>
      <c r="N2508" s="11" t="b">
        <v>0</v>
      </c>
      <c r="O2508" s="11">
        <v>2</v>
      </c>
      <c r="P2508" s="11" t="b">
        <v>0</v>
      </c>
      <c r="Q2508" s="11" t="s">
        <v>8299</v>
      </c>
      <c r="R2508" s="18">
        <f t="shared" si="198"/>
        <v>6.0000000000000001E-3</v>
      </c>
      <c r="S2508" s="19">
        <f t="shared" si="199"/>
        <v>15</v>
      </c>
      <c r="T2508" s="11" t="s">
        <v>8336</v>
      </c>
      <c r="U2508" s="11" t="s">
        <v>8353</v>
      </c>
    </row>
    <row r="2509" spans="1:21" x14ac:dyDescent="0.45">
      <c r="A2509" s="11">
        <v>2507</v>
      </c>
      <c r="B2509" s="16" t="s">
        <v>2507</v>
      </c>
      <c r="C2509" s="16" t="s">
        <v>6617</v>
      </c>
      <c r="D2509" s="23">
        <v>42850</v>
      </c>
      <c r="E2509" s="23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7">
        <f t="shared" si="195"/>
        <v>42134.864629629628</v>
      </c>
      <c r="K2509" s="11">
        <v>1428716704</v>
      </c>
      <c r="L2509" s="17">
        <f t="shared" si="196"/>
        <v>42104.864629629628</v>
      </c>
      <c r="M2509" s="21">
        <f t="shared" si="197"/>
        <v>30</v>
      </c>
      <c r="N2509" s="11" t="b">
        <v>0</v>
      </c>
      <c r="O2509" s="11">
        <v>0</v>
      </c>
      <c r="P2509" s="11" t="b">
        <v>0</v>
      </c>
      <c r="Q2509" s="11" t="s">
        <v>8299</v>
      </c>
      <c r="R2509" s="18">
        <f t="shared" si="198"/>
        <v>0</v>
      </c>
      <c r="S2509" s="19" t="e">
        <f t="shared" si="199"/>
        <v>#DIV/0!</v>
      </c>
      <c r="T2509" s="11" t="s">
        <v>8336</v>
      </c>
      <c r="U2509" s="11" t="s">
        <v>8353</v>
      </c>
    </row>
    <row r="2510" spans="1:21" ht="42.75" x14ac:dyDescent="0.45">
      <c r="A2510" s="11">
        <v>2508</v>
      </c>
      <c r="B2510" s="16" t="s">
        <v>2508</v>
      </c>
      <c r="C2510" s="16" t="s">
        <v>6618</v>
      </c>
      <c r="D2510" s="23">
        <v>20000</v>
      </c>
      <c r="E2510" s="23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7">
        <f t="shared" si="195"/>
        <v>41865.743449074071</v>
      </c>
      <c r="K2510" s="11">
        <v>1405464634</v>
      </c>
      <c r="L2510" s="17">
        <f t="shared" si="196"/>
        <v>41835.743449074071</v>
      </c>
      <c r="M2510" s="21">
        <f t="shared" si="197"/>
        <v>30</v>
      </c>
      <c r="N2510" s="11" t="b">
        <v>0</v>
      </c>
      <c r="O2510" s="11">
        <v>0</v>
      </c>
      <c r="P2510" s="11" t="b">
        <v>0</v>
      </c>
      <c r="Q2510" s="11" t="s">
        <v>8299</v>
      </c>
      <c r="R2510" s="18">
        <f t="shared" si="198"/>
        <v>0</v>
      </c>
      <c r="S2510" s="19" t="e">
        <f t="shared" si="199"/>
        <v>#DIV/0!</v>
      </c>
      <c r="T2510" s="11" t="s">
        <v>8336</v>
      </c>
      <c r="U2510" s="11" t="s">
        <v>8353</v>
      </c>
    </row>
    <row r="2511" spans="1:21" ht="42.75" x14ac:dyDescent="0.45">
      <c r="A2511" s="11">
        <v>2509</v>
      </c>
      <c r="B2511" s="16" t="s">
        <v>2509</v>
      </c>
      <c r="C2511" s="16" t="s">
        <v>6619</v>
      </c>
      <c r="D2511" s="23">
        <v>95000</v>
      </c>
      <c r="E2511" s="23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7">
        <f t="shared" si="195"/>
        <v>42114.559594907405</v>
      </c>
      <c r="K2511" s="11">
        <v>1424719549</v>
      </c>
      <c r="L2511" s="17">
        <f t="shared" si="196"/>
        <v>42058.601261574069</v>
      </c>
      <c r="M2511" s="21">
        <f t="shared" si="197"/>
        <v>55.958333333335759</v>
      </c>
      <c r="N2511" s="11" t="b">
        <v>0</v>
      </c>
      <c r="O2511" s="11">
        <v>28</v>
      </c>
      <c r="P2511" s="11" t="b">
        <v>0</v>
      </c>
      <c r="Q2511" s="11" t="s">
        <v>8299</v>
      </c>
      <c r="R2511" s="18">
        <f t="shared" si="198"/>
        <v>1.0526315789473684E-2</v>
      </c>
      <c r="S2511" s="19">
        <f t="shared" si="199"/>
        <v>35.714285714285715</v>
      </c>
      <c r="T2511" s="11" t="s">
        <v>8336</v>
      </c>
      <c r="U2511" s="11" t="s">
        <v>8353</v>
      </c>
    </row>
    <row r="2512" spans="1:21" ht="42.75" x14ac:dyDescent="0.45">
      <c r="A2512" s="11">
        <v>2510</v>
      </c>
      <c r="B2512" s="16" t="s">
        <v>2510</v>
      </c>
      <c r="C2512" s="16" t="s">
        <v>6620</v>
      </c>
      <c r="D2512" s="23">
        <v>50000</v>
      </c>
      <c r="E2512" s="23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7">
        <f t="shared" si="195"/>
        <v>42138.789027777777</v>
      </c>
      <c r="K2512" s="11">
        <v>1426463772</v>
      </c>
      <c r="L2512" s="17">
        <f t="shared" si="196"/>
        <v>42078.789027777777</v>
      </c>
      <c r="M2512" s="21">
        <f t="shared" si="197"/>
        <v>60</v>
      </c>
      <c r="N2512" s="11" t="b">
        <v>0</v>
      </c>
      <c r="O2512" s="11">
        <v>2</v>
      </c>
      <c r="P2512" s="11" t="b">
        <v>0</v>
      </c>
      <c r="Q2512" s="11" t="s">
        <v>8299</v>
      </c>
      <c r="R2512" s="18">
        <f t="shared" si="198"/>
        <v>1.5E-3</v>
      </c>
      <c r="S2512" s="19">
        <f t="shared" si="199"/>
        <v>37.5</v>
      </c>
      <c r="T2512" s="11" t="s">
        <v>8336</v>
      </c>
      <c r="U2512" s="11" t="s">
        <v>8353</v>
      </c>
    </row>
    <row r="2513" spans="1:21" ht="42.75" x14ac:dyDescent="0.45">
      <c r="A2513" s="11">
        <v>2511</v>
      </c>
      <c r="B2513" s="16" t="s">
        <v>2511</v>
      </c>
      <c r="C2513" s="16" t="s">
        <v>6621</v>
      </c>
      <c r="D2513" s="23">
        <v>100000</v>
      </c>
      <c r="E2513" s="23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7">
        <f t="shared" si="195"/>
        <v>42401.238576388881</v>
      </c>
      <c r="K2513" s="11">
        <v>1451731413</v>
      </c>
      <c r="L2513" s="17">
        <f t="shared" si="196"/>
        <v>42371.238576388881</v>
      </c>
      <c r="M2513" s="21">
        <f t="shared" si="197"/>
        <v>30</v>
      </c>
      <c r="N2513" s="11" t="b">
        <v>0</v>
      </c>
      <c r="O2513" s="11">
        <v>0</v>
      </c>
      <c r="P2513" s="11" t="b">
        <v>0</v>
      </c>
      <c r="Q2513" s="11" t="s">
        <v>8299</v>
      </c>
      <c r="R2513" s="18">
        <f t="shared" si="198"/>
        <v>0</v>
      </c>
      <c r="S2513" s="19" t="e">
        <f t="shared" si="199"/>
        <v>#DIV/0!</v>
      </c>
      <c r="T2513" s="11" t="s">
        <v>8336</v>
      </c>
      <c r="U2513" s="11" t="s">
        <v>8353</v>
      </c>
    </row>
    <row r="2514" spans="1:21" ht="42.75" x14ac:dyDescent="0.45">
      <c r="A2514" s="11">
        <v>2512</v>
      </c>
      <c r="B2514" s="16" t="s">
        <v>2512</v>
      </c>
      <c r="C2514" s="16" t="s">
        <v>6622</v>
      </c>
      <c r="D2514" s="23">
        <v>1150</v>
      </c>
      <c r="E2514" s="23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7">
        <f t="shared" si="195"/>
        <v>41986.668530092589</v>
      </c>
      <c r="K2514" s="11">
        <v>1417208561</v>
      </c>
      <c r="L2514" s="17">
        <f t="shared" si="196"/>
        <v>41971.668530092589</v>
      </c>
      <c r="M2514" s="21">
        <f t="shared" si="197"/>
        <v>15</v>
      </c>
      <c r="N2514" s="11" t="b">
        <v>0</v>
      </c>
      <c r="O2514" s="11">
        <v>0</v>
      </c>
      <c r="P2514" s="11" t="b">
        <v>0</v>
      </c>
      <c r="Q2514" s="11" t="s">
        <v>8299</v>
      </c>
      <c r="R2514" s="18">
        <f t="shared" si="198"/>
        <v>0</v>
      </c>
      <c r="S2514" s="19" t="e">
        <f t="shared" si="199"/>
        <v>#DIV/0!</v>
      </c>
      <c r="T2514" s="11" t="s">
        <v>8336</v>
      </c>
      <c r="U2514" s="11" t="s">
        <v>8353</v>
      </c>
    </row>
    <row r="2515" spans="1:21" ht="42.75" x14ac:dyDescent="0.45">
      <c r="A2515" s="11">
        <v>2513</v>
      </c>
      <c r="B2515" s="16" t="s">
        <v>2513</v>
      </c>
      <c r="C2515" s="16" t="s">
        <v>6623</v>
      </c>
      <c r="D2515" s="23">
        <v>180000</v>
      </c>
      <c r="E2515" s="23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7">
        <f t="shared" si="195"/>
        <v>42791.798483796294</v>
      </c>
      <c r="K2515" s="11">
        <v>1482883789</v>
      </c>
      <c r="L2515" s="17">
        <f t="shared" si="196"/>
        <v>42731.798483796294</v>
      </c>
      <c r="M2515" s="21">
        <f t="shared" si="197"/>
        <v>60</v>
      </c>
      <c r="N2515" s="11" t="b">
        <v>0</v>
      </c>
      <c r="O2515" s="11">
        <v>0</v>
      </c>
      <c r="P2515" s="11" t="b">
        <v>0</v>
      </c>
      <c r="Q2515" s="11" t="s">
        <v>8299</v>
      </c>
      <c r="R2515" s="18">
        <f t="shared" si="198"/>
        <v>0</v>
      </c>
      <c r="S2515" s="19" t="e">
        <f t="shared" si="199"/>
        <v>#DIV/0!</v>
      </c>
      <c r="T2515" s="11" t="s">
        <v>8336</v>
      </c>
      <c r="U2515" s="11" t="s">
        <v>8353</v>
      </c>
    </row>
    <row r="2516" spans="1:21" ht="42.75" x14ac:dyDescent="0.45">
      <c r="A2516" s="11">
        <v>2514</v>
      </c>
      <c r="B2516" s="16" t="s">
        <v>2514</v>
      </c>
      <c r="C2516" s="16" t="s">
        <v>6624</v>
      </c>
      <c r="D2516" s="23">
        <v>12000</v>
      </c>
      <c r="E2516" s="23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7">
        <f t="shared" si="195"/>
        <v>41871.181446759256</v>
      </c>
      <c r="K2516" s="11">
        <v>1407057677</v>
      </c>
      <c r="L2516" s="17">
        <f t="shared" si="196"/>
        <v>41854.181446759256</v>
      </c>
      <c r="M2516" s="21">
        <f t="shared" si="197"/>
        <v>17</v>
      </c>
      <c r="N2516" s="11" t="b">
        <v>0</v>
      </c>
      <c r="O2516" s="11">
        <v>4</v>
      </c>
      <c r="P2516" s="11" t="b">
        <v>0</v>
      </c>
      <c r="Q2516" s="11" t="s">
        <v>8299</v>
      </c>
      <c r="R2516" s="18">
        <f t="shared" si="198"/>
        <v>1.7500000000000002E-2</v>
      </c>
      <c r="S2516" s="19">
        <f t="shared" si="199"/>
        <v>52.5</v>
      </c>
      <c r="T2516" s="11" t="s">
        <v>8336</v>
      </c>
      <c r="U2516" s="11" t="s">
        <v>8353</v>
      </c>
    </row>
    <row r="2517" spans="1:21" ht="42.75" x14ac:dyDescent="0.45">
      <c r="A2517" s="11">
        <v>2515</v>
      </c>
      <c r="B2517" s="16" t="s">
        <v>2515</v>
      </c>
      <c r="C2517" s="16" t="s">
        <v>6625</v>
      </c>
      <c r="D2517" s="23">
        <v>5000</v>
      </c>
      <c r="E2517" s="23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7">
        <f t="shared" si="195"/>
        <v>42057.63140046296</v>
      </c>
      <c r="K2517" s="11">
        <v>1422043753</v>
      </c>
      <c r="L2517" s="17">
        <f t="shared" si="196"/>
        <v>42027.63140046296</v>
      </c>
      <c r="M2517" s="21">
        <f t="shared" si="197"/>
        <v>30</v>
      </c>
      <c r="N2517" s="11" t="b">
        <v>0</v>
      </c>
      <c r="O2517" s="11">
        <v>12</v>
      </c>
      <c r="P2517" s="11" t="b">
        <v>0</v>
      </c>
      <c r="Q2517" s="11" t="s">
        <v>8299</v>
      </c>
      <c r="R2517" s="18">
        <f t="shared" si="198"/>
        <v>0.186</v>
      </c>
      <c r="S2517" s="19">
        <f t="shared" si="199"/>
        <v>77.5</v>
      </c>
      <c r="T2517" s="11" t="s">
        <v>8336</v>
      </c>
      <c r="U2517" s="11" t="s">
        <v>8353</v>
      </c>
    </row>
    <row r="2518" spans="1:21" ht="42.75" x14ac:dyDescent="0.45">
      <c r="A2518" s="11">
        <v>2516</v>
      </c>
      <c r="B2518" s="16" t="s">
        <v>2516</v>
      </c>
      <c r="C2518" s="16" t="s">
        <v>6626</v>
      </c>
      <c r="D2518" s="23">
        <v>22000</v>
      </c>
      <c r="E2518" s="23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7">
        <f t="shared" si="195"/>
        <v>41972.486712962964</v>
      </c>
      <c r="K2518" s="11">
        <v>1414683652</v>
      </c>
      <c r="L2518" s="17">
        <f t="shared" si="196"/>
        <v>41942.445046296292</v>
      </c>
      <c r="M2518" s="21">
        <f t="shared" si="197"/>
        <v>30.041666666671517</v>
      </c>
      <c r="N2518" s="11" t="b">
        <v>0</v>
      </c>
      <c r="O2518" s="11">
        <v>0</v>
      </c>
      <c r="P2518" s="11" t="b">
        <v>0</v>
      </c>
      <c r="Q2518" s="11" t="s">
        <v>8299</v>
      </c>
      <c r="R2518" s="18">
        <f t="shared" si="198"/>
        <v>0</v>
      </c>
      <c r="S2518" s="19" t="e">
        <f t="shared" si="199"/>
        <v>#DIV/0!</v>
      </c>
      <c r="T2518" s="11" t="s">
        <v>8336</v>
      </c>
      <c r="U2518" s="11" t="s">
        <v>8353</v>
      </c>
    </row>
    <row r="2519" spans="1:21" ht="42.75" x14ac:dyDescent="0.45">
      <c r="A2519" s="11">
        <v>2517</v>
      </c>
      <c r="B2519" s="16" t="s">
        <v>2517</v>
      </c>
      <c r="C2519" s="16" t="s">
        <v>6627</v>
      </c>
      <c r="D2519" s="23">
        <v>18000</v>
      </c>
      <c r="E2519" s="23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7">
        <f t="shared" si="195"/>
        <v>42082.552430555552</v>
      </c>
      <c r="K2519" s="11">
        <v>1424200530</v>
      </c>
      <c r="L2519" s="17">
        <f t="shared" si="196"/>
        <v>42052.594097222223</v>
      </c>
      <c r="M2519" s="21">
        <f t="shared" si="197"/>
        <v>29.958333333328483</v>
      </c>
      <c r="N2519" s="11" t="b">
        <v>0</v>
      </c>
      <c r="O2519" s="11">
        <v>33</v>
      </c>
      <c r="P2519" s="11" t="b">
        <v>0</v>
      </c>
      <c r="Q2519" s="11" t="s">
        <v>8299</v>
      </c>
      <c r="R2519" s="18">
        <f t="shared" si="198"/>
        <v>9.8166666666666666E-2</v>
      </c>
      <c r="S2519" s="19">
        <f t="shared" si="199"/>
        <v>53.545454545454547</v>
      </c>
      <c r="T2519" s="11" t="s">
        <v>8336</v>
      </c>
      <c r="U2519" s="11" t="s">
        <v>8353</v>
      </c>
    </row>
    <row r="2520" spans="1:21" ht="42.75" x14ac:dyDescent="0.45">
      <c r="A2520" s="11">
        <v>2518</v>
      </c>
      <c r="B2520" s="16" t="s">
        <v>2518</v>
      </c>
      <c r="C2520" s="16" t="s">
        <v>6628</v>
      </c>
      <c r="D2520" s="23">
        <v>5000</v>
      </c>
      <c r="E2520" s="23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7">
        <f t="shared" si="195"/>
        <v>41956.51421296296</v>
      </c>
      <c r="K2520" s="11">
        <v>1413303628</v>
      </c>
      <c r="L2520" s="17">
        <f t="shared" si="196"/>
        <v>41926.472546296296</v>
      </c>
      <c r="M2520" s="21">
        <f t="shared" si="197"/>
        <v>30.041666666664241</v>
      </c>
      <c r="N2520" s="11" t="b">
        <v>0</v>
      </c>
      <c r="O2520" s="11">
        <v>0</v>
      </c>
      <c r="P2520" s="11" t="b">
        <v>0</v>
      </c>
      <c r="Q2520" s="11" t="s">
        <v>8299</v>
      </c>
      <c r="R2520" s="18">
        <f t="shared" si="198"/>
        <v>0</v>
      </c>
      <c r="S2520" s="19" t="e">
        <f t="shared" si="199"/>
        <v>#DIV/0!</v>
      </c>
      <c r="T2520" s="11" t="s">
        <v>8336</v>
      </c>
      <c r="U2520" s="11" t="s">
        <v>8353</v>
      </c>
    </row>
    <row r="2521" spans="1:21" ht="28.5" x14ac:dyDescent="0.45">
      <c r="A2521" s="11">
        <v>2519</v>
      </c>
      <c r="B2521" s="16" t="s">
        <v>2519</v>
      </c>
      <c r="C2521" s="16" t="s">
        <v>6629</v>
      </c>
      <c r="D2521" s="23">
        <v>150000</v>
      </c>
      <c r="E2521" s="23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7">
        <f t="shared" si="195"/>
        <v>41838.946805555555</v>
      </c>
      <c r="K2521" s="11">
        <v>1403149404</v>
      </c>
      <c r="L2521" s="17">
        <f t="shared" si="196"/>
        <v>41808.946805555555</v>
      </c>
      <c r="M2521" s="21">
        <f t="shared" si="197"/>
        <v>30</v>
      </c>
      <c r="N2521" s="11" t="b">
        <v>0</v>
      </c>
      <c r="O2521" s="11">
        <v>4</v>
      </c>
      <c r="P2521" s="11" t="b">
        <v>0</v>
      </c>
      <c r="Q2521" s="11" t="s">
        <v>8299</v>
      </c>
      <c r="R2521" s="18">
        <f t="shared" si="198"/>
        <v>4.3333333333333331E-4</v>
      </c>
      <c r="S2521" s="19">
        <f t="shared" si="199"/>
        <v>16.25</v>
      </c>
      <c r="T2521" s="11" t="s">
        <v>8336</v>
      </c>
      <c r="U2521" s="11" t="s">
        <v>8353</v>
      </c>
    </row>
    <row r="2522" spans="1:21" ht="42.75" x14ac:dyDescent="0.45">
      <c r="A2522" s="11">
        <v>2520</v>
      </c>
      <c r="B2522" s="16" t="s">
        <v>2520</v>
      </c>
      <c r="C2522" s="16" t="s">
        <v>6630</v>
      </c>
      <c r="D2522" s="23">
        <v>100000</v>
      </c>
      <c r="E2522" s="23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7">
        <f t="shared" si="195"/>
        <v>42658.597916666666</v>
      </c>
      <c r="K2522" s="11">
        <v>1472567085</v>
      </c>
      <c r="L2522" s="17">
        <f t="shared" si="196"/>
        <v>42612.392187500001</v>
      </c>
      <c r="M2522" s="21">
        <f t="shared" si="197"/>
        <v>46.205729166664241</v>
      </c>
      <c r="N2522" s="11" t="b">
        <v>0</v>
      </c>
      <c r="O2522" s="11">
        <v>0</v>
      </c>
      <c r="P2522" s="11" t="b">
        <v>0</v>
      </c>
      <c r="Q2522" s="11" t="s">
        <v>8299</v>
      </c>
      <c r="R2522" s="18">
        <f t="shared" si="198"/>
        <v>0</v>
      </c>
      <c r="S2522" s="19" t="e">
        <f t="shared" si="199"/>
        <v>#DIV/0!</v>
      </c>
      <c r="T2522" s="11" t="s">
        <v>8336</v>
      </c>
      <c r="U2522" s="11" t="s">
        <v>8353</v>
      </c>
    </row>
    <row r="2523" spans="1:21" ht="57" x14ac:dyDescent="0.45">
      <c r="A2523" s="11">
        <v>2521</v>
      </c>
      <c r="B2523" s="16" t="s">
        <v>2521</v>
      </c>
      <c r="C2523" s="16" t="s">
        <v>6631</v>
      </c>
      <c r="D2523" s="23">
        <v>12500</v>
      </c>
      <c r="E2523" s="23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7">
        <f t="shared" si="195"/>
        <v>42290.75950231481</v>
      </c>
      <c r="K2523" s="11">
        <v>1442963621</v>
      </c>
      <c r="L2523" s="17">
        <f t="shared" si="196"/>
        <v>42269.75950231481</v>
      </c>
      <c r="M2523" s="21">
        <f t="shared" si="197"/>
        <v>21</v>
      </c>
      <c r="N2523" s="11" t="b">
        <v>0</v>
      </c>
      <c r="O2523" s="11">
        <v>132</v>
      </c>
      <c r="P2523" s="11" t="b">
        <v>1</v>
      </c>
      <c r="Q2523" s="11" t="s">
        <v>8300</v>
      </c>
      <c r="R2523" s="18">
        <f t="shared" si="198"/>
        <v>1.0948792000000001</v>
      </c>
      <c r="S2523" s="19">
        <f t="shared" si="199"/>
        <v>103.68174242424243</v>
      </c>
      <c r="T2523" s="11" t="s">
        <v>8325</v>
      </c>
      <c r="U2523" s="11" t="s">
        <v>8354</v>
      </c>
    </row>
    <row r="2524" spans="1:21" ht="42.75" x14ac:dyDescent="0.45">
      <c r="A2524" s="11">
        <v>2522</v>
      </c>
      <c r="B2524" s="16" t="s">
        <v>2522</v>
      </c>
      <c r="C2524" s="16" t="s">
        <v>6632</v>
      </c>
      <c r="D2524" s="23">
        <v>5000</v>
      </c>
      <c r="E2524" s="23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7">
        <f t="shared" si="195"/>
        <v>42482.411111111105</v>
      </c>
      <c r="K2524" s="11">
        <v>1459431960</v>
      </c>
      <c r="L2524" s="17">
        <f t="shared" si="196"/>
        <v>42460.365277777775</v>
      </c>
      <c r="M2524" s="21">
        <f t="shared" si="197"/>
        <v>22.045833333329938</v>
      </c>
      <c r="N2524" s="11" t="b">
        <v>0</v>
      </c>
      <c r="O2524" s="11">
        <v>27</v>
      </c>
      <c r="P2524" s="11" t="b">
        <v>1</v>
      </c>
      <c r="Q2524" s="11" t="s">
        <v>8300</v>
      </c>
      <c r="R2524" s="18">
        <f t="shared" si="198"/>
        <v>1</v>
      </c>
      <c r="S2524" s="19">
        <f t="shared" si="199"/>
        <v>185.18518518518519</v>
      </c>
      <c r="T2524" s="11" t="s">
        <v>8325</v>
      </c>
      <c r="U2524" s="11" t="s">
        <v>8354</v>
      </c>
    </row>
    <row r="2525" spans="1:21" ht="42.75" x14ac:dyDescent="0.45">
      <c r="A2525" s="11">
        <v>2523</v>
      </c>
      <c r="B2525" s="16" t="s">
        <v>2523</v>
      </c>
      <c r="C2525" s="16" t="s">
        <v>6633</v>
      </c>
      <c r="D2525" s="23">
        <v>900</v>
      </c>
      <c r="E2525" s="23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7">
        <f t="shared" si="195"/>
        <v>41960.808935185181</v>
      </c>
      <c r="K2525" s="11">
        <v>1413674692</v>
      </c>
      <c r="L2525" s="17">
        <f t="shared" si="196"/>
        <v>41930.767268518517</v>
      </c>
      <c r="M2525" s="21">
        <f t="shared" si="197"/>
        <v>30.041666666664241</v>
      </c>
      <c r="N2525" s="11" t="b">
        <v>0</v>
      </c>
      <c r="O2525" s="11">
        <v>26</v>
      </c>
      <c r="P2525" s="11" t="b">
        <v>1</v>
      </c>
      <c r="Q2525" s="11" t="s">
        <v>8300</v>
      </c>
      <c r="R2525" s="18">
        <f t="shared" si="198"/>
        <v>1.5644444444444445</v>
      </c>
      <c r="S2525" s="19">
        <f t="shared" si="199"/>
        <v>54.153846153846153</v>
      </c>
      <c r="T2525" s="11" t="s">
        <v>8325</v>
      </c>
      <c r="U2525" s="11" t="s">
        <v>8354</v>
      </c>
    </row>
    <row r="2526" spans="1:21" ht="28.5" x14ac:dyDescent="0.45">
      <c r="A2526" s="11">
        <v>2524</v>
      </c>
      <c r="B2526" s="16" t="s">
        <v>2524</v>
      </c>
      <c r="C2526" s="16" t="s">
        <v>6634</v>
      </c>
      <c r="D2526" s="23">
        <v>7500</v>
      </c>
      <c r="E2526" s="23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7">
        <f t="shared" si="195"/>
        <v>41993.979166666664</v>
      </c>
      <c r="K2526" s="11">
        <v>1416338557</v>
      </c>
      <c r="L2526" s="17">
        <f t="shared" si="196"/>
        <v>41961.599039351851</v>
      </c>
      <c r="M2526" s="21">
        <f t="shared" si="197"/>
        <v>32.380127314812853</v>
      </c>
      <c r="N2526" s="11" t="b">
        <v>0</v>
      </c>
      <c r="O2526" s="11">
        <v>43</v>
      </c>
      <c r="P2526" s="11" t="b">
        <v>1</v>
      </c>
      <c r="Q2526" s="11" t="s">
        <v>8300</v>
      </c>
      <c r="R2526" s="18">
        <f t="shared" si="198"/>
        <v>1.016</v>
      </c>
      <c r="S2526" s="19">
        <f t="shared" si="199"/>
        <v>177.2093023255814</v>
      </c>
      <c r="T2526" s="11" t="s">
        <v>8325</v>
      </c>
      <c r="U2526" s="11" t="s">
        <v>8354</v>
      </c>
    </row>
    <row r="2527" spans="1:21" ht="42.75" x14ac:dyDescent="0.45">
      <c r="A2527" s="11">
        <v>2525</v>
      </c>
      <c r="B2527" s="16" t="s">
        <v>2525</v>
      </c>
      <c r="C2527" s="16" t="s">
        <v>6635</v>
      </c>
      <c r="D2527" s="23">
        <v>8000</v>
      </c>
      <c r="E2527" s="23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7">
        <f t="shared" si="195"/>
        <v>41088.636238425919</v>
      </c>
      <c r="K2527" s="11">
        <v>1338322571</v>
      </c>
      <c r="L2527" s="17">
        <f t="shared" si="196"/>
        <v>41058.636238425919</v>
      </c>
      <c r="M2527" s="21">
        <f t="shared" si="197"/>
        <v>30</v>
      </c>
      <c r="N2527" s="11" t="b">
        <v>0</v>
      </c>
      <c r="O2527" s="11">
        <v>80</v>
      </c>
      <c r="P2527" s="11" t="b">
        <v>1</v>
      </c>
      <c r="Q2527" s="11" t="s">
        <v>8300</v>
      </c>
      <c r="R2527" s="18">
        <f t="shared" si="198"/>
        <v>1.00325</v>
      </c>
      <c r="S2527" s="19">
        <f t="shared" si="199"/>
        <v>100.325</v>
      </c>
      <c r="T2527" s="11" t="s">
        <v>8325</v>
      </c>
      <c r="U2527" s="11" t="s">
        <v>8354</v>
      </c>
    </row>
    <row r="2528" spans="1:21" ht="42.75" x14ac:dyDescent="0.45">
      <c r="A2528" s="11">
        <v>2526</v>
      </c>
      <c r="B2528" s="16" t="s">
        <v>2526</v>
      </c>
      <c r="C2528" s="16" t="s">
        <v>6636</v>
      </c>
      <c r="D2528" s="23">
        <v>4000</v>
      </c>
      <c r="E2528" s="23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7">
        <f t="shared" si="195"/>
        <v>41980.999305555553</v>
      </c>
      <c r="K2528" s="11">
        <v>1415585474</v>
      </c>
      <c r="L2528" s="17">
        <f t="shared" si="196"/>
        <v>41952.882800925923</v>
      </c>
      <c r="M2528" s="21">
        <f t="shared" si="197"/>
        <v>28.116504629630072</v>
      </c>
      <c r="N2528" s="11" t="b">
        <v>0</v>
      </c>
      <c r="O2528" s="11">
        <v>33</v>
      </c>
      <c r="P2528" s="11" t="b">
        <v>1</v>
      </c>
      <c r="Q2528" s="11" t="s">
        <v>8300</v>
      </c>
      <c r="R2528" s="18">
        <f t="shared" si="198"/>
        <v>1.1294999999999999</v>
      </c>
      <c r="S2528" s="19">
        <f t="shared" si="199"/>
        <v>136.90909090909091</v>
      </c>
      <c r="T2528" s="11" t="s">
        <v>8325</v>
      </c>
      <c r="U2528" s="11" t="s">
        <v>8354</v>
      </c>
    </row>
    <row r="2529" spans="1:21" ht="42.75" x14ac:dyDescent="0.45">
      <c r="A2529" s="11">
        <v>2527</v>
      </c>
      <c r="B2529" s="16" t="s">
        <v>2527</v>
      </c>
      <c r="C2529" s="16" t="s">
        <v>6637</v>
      </c>
      <c r="D2529" s="23">
        <v>4000</v>
      </c>
      <c r="E2529" s="23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7">
        <f t="shared" si="195"/>
        <v>41564.957638888889</v>
      </c>
      <c r="K2529" s="11">
        <v>1380477691</v>
      </c>
      <c r="L2529" s="17">
        <f t="shared" si="196"/>
        <v>41546.542719907404</v>
      </c>
      <c r="M2529" s="21">
        <f t="shared" si="197"/>
        <v>18.414918981485243</v>
      </c>
      <c r="N2529" s="11" t="b">
        <v>0</v>
      </c>
      <c r="O2529" s="11">
        <v>71</v>
      </c>
      <c r="P2529" s="11" t="b">
        <v>1</v>
      </c>
      <c r="Q2529" s="11" t="s">
        <v>8300</v>
      </c>
      <c r="R2529" s="18">
        <f t="shared" si="198"/>
        <v>1.02125</v>
      </c>
      <c r="S2529" s="19">
        <f t="shared" si="199"/>
        <v>57.535211267605632</v>
      </c>
      <c r="T2529" s="11" t="s">
        <v>8325</v>
      </c>
      <c r="U2529" s="11" t="s">
        <v>8354</v>
      </c>
    </row>
    <row r="2530" spans="1:21" ht="42.75" x14ac:dyDescent="0.45">
      <c r="A2530" s="11">
        <v>2528</v>
      </c>
      <c r="B2530" s="16" t="s">
        <v>2528</v>
      </c>
      <c r="C2530" s="16" t="s">
        <v>6638</v>
      </c>
      <c r="D2530" s="23">
        <v>4000</v>
      </c>
      <c r="E2530" s="23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7">
        <f t="shared" si="195"/>
        <v>42236.249999999993</v>
      </c>
      <c r="K2530" s="11">
        <v>1438459303</v>
      </c>
      <c r="L2530" s="17">
        <f t="shared" si="196"/>
        <v>42217.626192129632</v>
      </c>
      <c r="M2530" s="21">
        <f t="shared" si="197"/>
        <v>18.623807870360906</v>
      </c>
      <c r="N2530" s="11" t="b">
        <v>0</v>
      </c>
      <c r="O2530" s="11">
        <v>81</v>
      </c>
      <c r="P2530" s="11" t="b">
        <v>1</v>
      </c>
      <c r="Q2530" s="11" t="s">
        <v>8300</v>
      </c>
      <c r="R2530" s="18">
        <f t="shared" si="198"/>
        <v>1.0724974999999999</v>
      </c>
      <c r="S2530" s="19">
        <f t="shared" si="199"/>
        <v>52.962839506172834</v>
      </c>
      <c r="T2530" s="11" t="s">
        <v>8325</v>
      </c>
      <c r="U2530" s="11" t="s">
        <v>8354</v>
      </c>
    </row>
    <row r="2531" spans="1:21" ht="28.5" x14ac:dyDescent="0.45">
      <c r="A2531" s="11">
        <v>2529</v>
      </c>
      <c r="B2531" s="16" t="s">
        <v>2529</v>
      </c>
      <c r="C2531" s="16" t="s">
        <v>6639</v>
      </c>
      <c r="D2531" s="23">
        <v>6000</v>
      </c>
      <c r="E2531" s="23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7">
        <f t="shared" si="195"/>
        <v>40992.830729166664</v>
      </c>
      <c r="K2531" s="11">
        <v>1328752575</v>
      </c>
      <c r="L2531" s="17">
        <f t="shared" si="196"/>
        <v>40947.872395833328</v>
      </c>
      <c r="M2531" s="21">
        <f t="shared" si="197"/>
        <v>44.958333333335759</v>
      </c>
      <c r="N2531" s="11" t="b">
        <v>0</v>
      </c>
      <c r="O2531" s="11">
        <v>76</v>
      </c>
      <c r="P2531" s="11" t="b">
        <v>1</v>
      </c>
      <c r="Q2531" s="11" t="s">
        <v>8300</v>
      </c>
      <c r="R2531" s="18">
        <f t="shared" si="198"/>
        <v>1.0428333333333333</v>
      </c>
      <c r="S2531" s="19">
        <f t="shared" si="199"/>
        <v>82.328947368421055</v>
      </c>
      <c r="T2531" s="11" t="s">
        <v>8325</v>
      </c>
      <c r="U2531" s="11" t="s">
        <v>8354</v>
      </c>
    </row>
    <row r="2532" spans="1:21" ht="42.75" x14ac:dyDescent="0.45">
      <c r="A2532" s="11">
        <v>2530</v>
      </c>
      <c r="B2532" s="16" t="s">
        <v>2530</v>
      </c>
      <c r="C2532" s="16" t="s">
        <v>6640</v>
      </c>
      <c r="D2532" s="23">
        <v>6500</v>
      </c>
      <c r="E2532" s="23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7">
        <f t="shared" si="195"/>
        <v>42113.993055555555</v>
      </c>
      <c r="K2532" s="11">
        <v>1426711505</v>
      </c>
      <c r="L2532" s="17">
        <f t="shared" si="196"/>
        <v>42081.656307870369</v>
      </c>
      <c r="M2532" s="21">
        <f t="shared" si="197"/>
        <v>32.336747685185401</v>
      </c>
      <c r="N2532" s="11" t="b">
        <v>0</v>
      </c>
      <c r="O2532" s="11">
        <v>48</v>
      </c>
      <c r="P2532" s="11" t="b">
        <v>1</v>
      </c>
      <c r="Q2532" s="11" t="s">
        <v>8300</v>
      </c>
      <c r="R2532" s="18">
        <f t="shared" si="198"/>
        <v>1</v>
      </c>
      <c r="S2532" s="19">
        <f t="shared" si="199"/>
        <v>135.41666666666666</v>
      </c>
      <c r="T2532" s="11" t="s">
        <v>8325</v>
      </c>
      <c r="U2532" s="11" t="s">
        <v>8354</v>
      </c>
    </row>
    <row r="2533" spans="1:21" ht="42.75" x14ac:dyDescent="0.45">
      <c r="A2533" s="11">
        <v>2531</v>
      </c>
      <c r="B2533" s="16" t="s">
        <v>2531</v>
      </c>
      <c r="C2533" s="16" t="s">
        <v>6641</v>
      </c>
      <c r="D2533" s="23">
        <v>4500</v>
      </c>
      <c r="E2533" s="23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7">
        <f t="shared" si="195"/>
        <v>42230.957638888889</v>
      </c>
      <c r="K2533" s="11">
        <v>1437668354</v>
      </c>
      <c r="L2533" s="17">
        <f t="shared" si="196"/>
        <v>42208.471689814811</v>
      </c>
      <c r="M2533" s="21">
        <f t="shared" si="197"/>
        <v>22.485949074078235</v>
      </c>
      <c r="N2533" s="11" t="b">
        <v>0</v>
      </c>
      <c r="O2533" s="11">
        <v>61</v>
      </c>
      <c r="P2533" s="11" t="b">
        <v>1</v>
      </c>
      <c r="Q2533" s="11" t="s">
        <v>8300</v>
      </c>
      <c r="R2533" s="18">
        <f t="shared" si="198"/>
        <v>1.004</v>
      </c>
      <c r="S2533" s="19">
        <f t="shared" si="199"/>
        <v>74.06557377049181</v>
      </c>
      <c r="T2533" s="11" t="s">
        <v>8325</v>
      </c>
      <c r="U2533" s="11" t="s">
        <v>8354</v>
      </c>
    </row>
    <row r="2534" spans="1:21" ht="42.75" x14ac:dyDescent="0.45">
      <c r="A2534" s="11">
        <v>2532</v>
      </c>
      <c r="B2534" s="16" t="s">
        <v>2532</v>
      </c>
      <c r="C2534" s="16" t="s">
        <v>6642</v>
      </c>
      <c r="D2534" s="23">
        <v>4000</v>
      </c>
      <c r="E2534" s="23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7">
        <f t="shared" si="195"/>
        <v>41137.640810185185</v>
      </c>
      <c r="K2534" s="11">
        <v>1342556566</v>
      </c>
      <c r="L2534" s="17">
        <f t="shared" si="196"/>
        <v>41107.640810185185</v>
      </c>
      <c r="M2534" s="21">
        <f t="shared" si="197"/>
        <v>30</v>
      </c>
      <c r="N2534" s="11" t="b">
        <v>0</v>
      </c>
      <c r="O2534" s="11">
        <v>60</v>
      </c>
      <c r="P2534" s="11" t="b">
        <v>1</v>
      </c>
      <c r="Q2534" s="11" t="s">
        <v>8300</v>
      </c>
      <c r="R2534" s="18">
        <f t="shared" si="198"/>
        <v>1.26125</v>
      </c>
      <c r="S2534" s="19">
        <f t="shared" si="199"/>
        <v>84.083333333333329</v>
      </c>
      <c r="T2534" s="11" t="s">
        <v>8325</v>
      </c>
      <c r="U2534" s="11" t="s">
        <v>8354</v>
      </c>
    </row>
    <row r="2535" spans="1:21" ht="42.75" x14ac:dyDescent="0.45">
      <c r="A2535" s="11">
        <v>2533</v>
      </c>
      <c r="B2535" s="16" t="s">
        <v>2533</v>
      </c>
      <c r="C2535" s="16" t="s">
        <v>6643</v>
      </c>
      <c r="D2535" s="23">
        <v>7500</v>
      </c>
      <c r="E2535" s="23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7">
        <f t="shared" si="195"/>
        <v>41334.542453703703</v>
      </c>
      <c r="K2535" s="11">
        <v>1359568911</v>
      </c>
      <c r="L2535" s="17">
        <f t="shared" si="196"/>
        <v>41304.542951388888</v>
      </c>
      <c r="M2535" s="21">
        <f t="shared" si="197"/>
        <v>29.99950231481489</v>
      </c>
      <c r="N2535" s="11" t="b">
        <v>0</v>
      </c>
      <c r="O2535" s="11">
        <v>136</v>
      </c>
      <c r="P2535" s="11" t="b">
        <v>1</v>
      </c>
      <c r="Q2535" s="11" t="s">
        <v>8300</v>
      </c>
      <c r="R2535" s="18">
        <f t="shared" si="198"/>
        <v>1.1066666666666667</v>
      </c>
      <c r="S2535" s="19">
        <f t="shared" si="199"/>
        <v>61.029411764705884</v>
      </c>
      <c r="T2535" s="11" t="s">
        <v>8325</v>
      </c>
      <c r="U2535" s="11" t="s">
        <v>8354</v>
      </c>
    </row>
    <row r="2536" spans="1:21" ht="57" x14ac:dyDescent="0.45">
      <c r="A2536" s="11">
        <v>2534</v>
      </c>
      <c r="B2536" s="16" t="s">
        <v>2534</v>
      </c>
      <c r="C2536" s="16" t="s">
        <v>6644</v>
      </c>
      <c r="D2536" s="23">
        <v>2000</v>
      </c>
      <c r="E2536" s="23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7">
        <f t="shared" si="195"/>
        <v>40179.041666666664</v>
      </c>
      <c r="K2536" s="11">
        <v>1257871712</v>
      </c>
      <c r="L2536" s="17">
        <f t="shared" si="196"/>
        <v>40127.492037037031</v>
      </c>
      <c r="M2536" s="21">
        <f t="shared" si="197"/>
        <v>51.549629629633273</v>
      </c>
      <c r="N2536" s="11" t="b">
        <v>0</v>
      </c>
      <c r="O2536" s="11">
        <v>14</v>
      </c>
      <c r="P2536" s="11" t="b">
        <v>1</v>
      </c>
      <c r="Q2536" s="11" t="s">
        <v>8300</v>
      </c>
      <c r="R2536" s="18">
        <f t="shared" si="198"/>
        <v>1.05</v>
      </c>
      <c r="S2536" s="19">
        <f t="shared" si="199"/>
        <v>150</v>
      </c>
      <c r="T2536" s="11" t="s">
        <v>8325</v>
      </c>
      <c r="U2536" s="11" t="s">
        <v>8354</v>
      </c>
    </row>
    <row r="2537" spans="1:21" x14ac:dyDescent="0.45">
      <c r="A2537" s="11">
        <v>2535</v>
      </c>
      <c r="B2537" s="16" t="s">
        <v>2535</v>
      </c>
      <c r="C2537" s="16" t="s">
        <v>6645</v>
      </c>
      <c r="D2537" s="23">
        <v>20000</v>
      </c>
      <c r="E2537" s="23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7">
        <f t="shared" si="195"/>
        <v>41974.624363425923</v>
      </c>
      <c r="K2537" s="11">
        <v>1414781945</v>
      </c>
      <c r="L2537" s="17">
        <f t="shared" si="196"/>
        <v>41943.582696759258</v>
      </c>
      <c r="M2537" s="21">
        <f t="shared" si="197"/>
        <v>31.041666666664241</v>
      </c>
      <c r="N2537" s="11" t="b">
        <v>0</v>
      </c>
      <c r="O2537" s="11">
        <v>78</v>
      </c>
      <c r="P2537" s="11" t="b">
        <v>1</v>
      </c>
      <c r="Q2537" s="11" t="s">
        <v>8300</v>
      </c>
      <c r="R2537" s="18">
        <f t="shared" si="198"/>
        <v>1.03775</v>
      </c>
      <c r="S2537" s="19">
        <f t="shared" si="199"/>
        <v>266.08974358974359</v>
      </c>
      <c r="T2537" s="11" t="s">
        <v>8325</v>
      </c>
      <c r="U2537" s="11" t="s">
        <v>8354</v>
      </c>
    </row>
    <row r="2538" spans="1:21" ht="42.75" x14ac:dyDescent="0.45">
      <c r="A2538" s="11">
        <v>2536</v>
      </c>
      <c r="B2538" s="16" t="s">
        <v>2536</v>
      </c>
      <c r="C2538" s="16" t="s">
        <v>6646</v>
      </c>
      <c r="D2538" s="23">
        <v>25</v>
      </c>
      <c r="E2538" s="23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7">
        <f t="shared" si="195"/>
        <v>41484.89775462963</v>
      </c>
      <c r="K2538" s="11">
        <v>1373337166</v>
      </c>
      <c r="L2538" s="17">
        <f t="shared" si="196"/>
        <v>41463.89775462963</v>
      </c>
      <c r="M2538" s="21">
        <f t="shared" si="197"/>
        <v>21</v>
      </c>
      <c r="N2538" s="11" t="b">
        <v>0</v>
      </c>
      <c r="O2538" s="11">
        <v>4</v>
      </c>
      <c r="P2538" s="11" t="b">
        <v>1</v>
      </c>
      <c r="Q2538" s="11" t="s">
        <v>8300</v>
      </c>
      <c r="R2538" s="18">
        <f t="shared" si="198"/>
        <v>1.1599999999999999</v>
      </c>
      <c r="S2538" s="19">
        <f t="shared" si="199"/>
        <v>7.25</v>
      </c>
      <c r="T2538" s="11" t="s">
        <v>8325</v>
      </c>
      <c r="U2538" s="11" t="s">
        <v>8354</v>
      </c>
    </row>
    <row r="2539" spans="1:21" ht="42.75" x14ac:dyDescent="0.45">
      <c r="A2539" s="11">
        <v>2537</v>
      </c>
      <c r="B2539" s="16" t="s">
        <v>2537</v>
      </c>
      <c r="C2539" s="16" t="s">
        <v>6647</v>
      </c>
      <c r="D2539" s="23">
        <v>1000</v>
      </c>
      <c r="E2539" s="23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7">
        <f t="shared" si="195"/>
        <v>40756.440451388888</v>
      </c>
      <c r="K2539" s="11">
        <v>1307028855</v>
      </c>
      <c r="L2539" s="17">
        <f t="shared" si="196"/>
        <v>40696.440451388888</v>
      </c>
      <c r="M2539" s="21">
        <f t="shared" si="197"/>
        <v>60</v>
      </c>
      <c r="N2539" s="11" t="b">
        <v>0</v>
      </c>
      <c r="O2539" s="11">
        <v>11</v>
      </c>
      <c r="P2539" s="11" t="b">
        <v>1</v>
      </c>
      <c r="Q2539" s="11" t="s">
        <v>8300</v>
      </c>
      <c r="R2539" s="18">
        <f t="shared" si="198"/>
        <v>1.1000000000000001</v>
      </c>
      <c r="S2539" s="19">
        <f t="shared" si="199"/>
        <v>100</v>
      </c>
      <c r="T2539" s="11" t="s">
        <v>8325</v>
      </c>
      <c r="U2539" s="11" t="s">
        <v>8354</v>
      </c>
    </row>
    <row r="2540" spans="1:21" ht="28.5" x14ac:dyDescent="0.45">
      <c r="A2540" s="11">
        <v>2538</v>
      </c>
      <c r="B2540" s="16" t="s">
        <v>2538</v>
      </c>
      <c r="C2540" s="16" t="s">
        <v>6648</v>
      </c>
      <c r="D2540" s="23">
        <v>18000</v>
      </c>
      <c r="E2540" s="23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7">
        <f t="shared" si="195"/>
        <v>41328.999305555553</v>
      </c>
      <c r="K2540" s="11">
        <v>1359029661</v>
      </c>
      <c r="L2540" s="17">
        <f t="shared" si="196"/>
        <v>41298.301631944443</v>
      </c>
      <c r="M2540" s="21">
        <f t="shared" si="197"/>
        <v>30.697673611110076</v>
      </c>
      <c r="N2540" s="11" t="b">
        <v>0</v>
      </c>
      <c r="O2540" s="11">
        <v>185</v>
      </c>
      <c r="P2540" s="11" t="b">
        <v>1</v>
      </c>
      <c r="Q2540" s="11" t="s">
        <v>8300</v>
      </c>
      <c r="R2540" s="18">
        <f t="shared" si="198"/>
        <v>1.130176111111111</v>
      </c>
      <c r="S2540" s="19">
        <f t="shared" si="199"/>
        <v>109.96308108108107</v>
      </c>
      <c r="T2540" s="11" t="s">
        <v>8325</v>
      </c>
      <c r="U2540" s="11" t="s">
        <v>8354</v>
      </c>
    </row>
    <row r="2541" spans="1:21" ht="42.75" x14ac:dyDescent="0.45">
      <c r="A2541" s="11">
        <v>2539</v>
      </c>
      <c r="B2541" s="16" t="s">
        <v>2539</v>
      </c>
      <c r="C2541" s="16" t="s">
        <v>6649</v>
      </c>
      <c r="D2541" s="23">
        <v>10000</v>
      </c>
      <c r="E2541" s="23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7">
        <f t="shared" si="195"/>
        <v>42037.693888888891</v>
      </c>
      <c r="K2541" s="11">
        <v>1417729152</v>
      </c>
      <c r="L2541" s="17">
        <f t="shared" si="196"/>
        <v>41977.693888888891</v>
      </c>
      <c r="M2541" s="21">
        <f t="shared" si="197"/>
        <v>60</v>
      </c>
      <c r="N2541" s="11" t="b">
        <v>0</v>
      </c>
      <c r="O2541" s="11">
        <v>59</v>
      </c>
      <c r="P2541" s="11" t="b">
        <v>1</v>
      </c>
      <c r="Q2541" s="11" t="s">
        <v>8300</v>
      </c>
      <c r="R2541" s="18">
        <f t="shared" si="198"/>
        <v>1.0024999999999999</v>
      </c>
      <c r="S2541" s="19">
        <f t="shared" si="199"/>
        <v>169.91525423728814</v>
      </c>
      <c r="T2541" s="11" t="s">
        <v>8325</v>
      </c>
      <c r="U2541" s="11" t="s">
        <v>8354</v>
      </c>
    </row>
    <row r="2542" spans="1:21" ht="42.75" x14ac:dyDescent="0.45">
      <c r="A2542" s="11">
        <v>2540</v>
      </c>
      <c r="B2542" s="16" t="s">
        <v>2540</v>
      </c>
      <c r="C2542" s="16" t="s">
        <v>6650</v>
      </c>
      <c r="D2542" s="23">
        <v>2500</v>
      </c>
      <c r="E2542" s="23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7">
        <f t="shared" si="195"/>
        <v>40845.466678240737</v>
      </c>
      <c r="K2542" s="11">
        <v>1314720721</v>
      </c>
      <c r="L2542" s="17">
        <f t="shared" si="196"/>
        <v>40785.466678240737</v>
      </c>
      <c r="M2542" s="21">
        <f t="shared" si="197"/>
        <v>60</v>
      </c>
      <c r="N2542" s="11" t="b">
        <v>0</v>
      </c>
      <c r="O2542" s="11">
        <v>27</v>
      </c>
      <c r="P2542" s="11" t="b">
        <v>1</v>
      </c>
      <c r="Q2542" s="11" t="s">
        <v>8300</v>
      </c>
      <c r="R2542" s="18">
        <f t="shared" si="198"/>
        <v>1.034</v>
      </c>
      <c r="S2542" s="19">
        <f t="shared" si="199"/>
        <v>95.740740740740748</v>
      </c>
      <c r="T2542" s="11" t="s">
        <v>8325</v>
      </c>
      <c r="U2542" s="11" t="s">
        <v>8354</v>
      </c>
    </row>
    <row r="2543" spans="1:21" ht="57" x14ac:dyDescent="0.45">
      <c r="A2543" s="11">
        <v>2541</v>
      </c>
      <c r="B2543" s="16" t="s">
        <v>2541</v>
      </c>
      <c r="C2543" s="16" t="s">
        <v>6651</v>
      </c>
      <c r="D2543" s="23">
        <v>3500</v>
      </c>
      <c r="E2543" s="23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7">
        <f t="shared" si="195"/>
        <v>41543.240949074076</v>
      </c>
      <c r="K2543" s="11">
        <v>1375008418</v>
      </c>
      <c r="L2543" s="17">
        <f t="shared" si="196"/>
        <v>41483.240949074076</v>
      </c>
      <c r="M2543" s="21">
        <f t="shared" si="197"/>
        <v>60</v>
      </c>
      <c r="N2543" s="11" t="b">
        <v>0</v>
      </c>
      <c r="O2543" s="11">
        <v>63</v>
      </c>
      <c r="P2543" s="11" t="b">
        <v>1</v>
      </c>
      <c r="Q2543" s="11" t="s">
        <v>8300</v>
      </c>
      <c r="R2543" s="18">
        <f t="shared" si="198"/>
        <v>1.0702857142857143</v>
      </c>
      <c r="S2543" s="19">
        <f t="shared" si="199"/>
        <v>59.460317460317462</v>
      </c>
      <c r="T2543" s="11" t="s">
        <v>8325</v>
      </c>
      <c r="U2543" s="11" t="s">
        <v>8354</v>
      </c>
    </row>
    <row r="2544" spans="1:21" ht="42.75" x14ac:dyDescent="0.45">
      <c r="A2544" s="11">
        <v>2542</v>
      </c>
      <c r="B2544" s="16" t="s">
        <v>2542</v>
      </c>
      <c r="C2544" s="16" t="s">
        <v>6652</v>
      </c>
      <c r="D2544" s="23">
        <v>700</v>
      </c>
      <c r="E2544" s="23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7">
        <f t="shared" si="195"/>
        <v>41547.957638888889</v>
      </c>
      <c r="K2544" s="11">
        <v>1377252857</v>
      </c>
      <c r="L2544" s="17">
        <f t="shared" si="196"/>
        <v>41509.218252314815</v>
      </c>
      <c r="M2544" s="21">
        <f t="shared" si="197"/>
        <v>38.73938657407416</v>
      </c>
      <c r="N2544" s="11" t="b">
        <v>0</v>
      </c>
      <c r="O2544" s="11">
        <v>13</v>
      </c>
      <c r="P2544" s="11" t="b">
        <v>1</v>
      </c>
      <c r="Q2544" s="11" t="s">
        <v>8300</v>
      </c>
      <c r="R2544" s="18">
        <f t="shared" si="198"/>
        <v>1.0357142857142858</v>
      </c>
      <c r="S2544" s="19">
        <f t="shared" si="199"/>
        <v>55.769230769230766</v>
      </c>
      <c r="T2544" s="11" t="s">
        <v>8325</v>
      </c>
      <c r="U2544" s="11" t="s">
        <v>8354</v>
      </c>
    </row>
    <row r="2545" spans="1:21" ht="42.75" x14ac:dyDescent="0.45">
      <c r="A2545" s="11">
        <v>2543</v>
      </c>
      <c r="B2545" s="16" t="s">
        <v>2543</v>
      </c>
      <c r="C2545" s="16" t="s">
        <v>6653</v>
      </c>
      <c r="D2545" s="23">
        <v>250</v>
      </c>
      <c r="E2545" s="23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7">
        <f t="shared" si="195"/>
        <v>40544.916666666664</v>
      </c>
      <c r="K2545" s="11">
        <v>1291257298</v>
      </c>
      <c r="L2545" s="17">
        <f t="shared" si="196"/>
        <v>40513.899282407401</v>
      </c>
      <c r="M2545" s="21">
        <f t="shared" si="197"/>
        <v>31.017384259263054</v>
      </c>
      <c r="N2545" s="11" t="b">
        <v>0</v>
      </c>
      <c r="O2545" s="11">
        <v>13</v>
      </c>
      <c r="P2545" s="11" t="b">
        <v>1</v>
      </c>
      <c r="Q2545" s="11" t="s">
        <v>8300</v>
      </c>
      <c r="R2545" s="18">
        <f t="shared" si="198"/>
        <v>1.5640000000000001</v>
      </c>
      <c r="S2545" s="19">
        <f t="shared" si="199"/>
        <v>30.076923076923077</v>
      </c>
      <c r="T2545" s="11" t="s">
        <v>8325</v>
      </c>
      <c r="U2545" s="11" t="s">
        <v>8354</v>
      </c>
    </row>
    <row r="2546" spans="1:21" ht="42.75" x14ac:dyDescent="0.45">
      <c r="A2546" s="11">
        <v>2544</v>
      </c>
      <c r="B2546" s="16" t="s">
        <v>2544</v>
      </c>
      <c r="C2546" s="16" t="s">
        <v>6654</v>
      </c>
      <c r="D2546" s="23">
        <v>5000</v>
      </c>
      <c r="E2546" s="23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7">
        <f t="shared" si="195"/>
        <v>41098.3121412037</v>
      </c>
      <c r="K2546" s="11">
        <v>1339158569</v>
      </c>
      <c r="L2546" s="17">
        <f t="shared" si="196"/>
        <v>41068.3121412037</v>
      </c>
      <c r="M2546" s="21">
        <f t="shared" si="197"/>
        <v>30</v>
      </c>
      <c r="N2546" s="11" t="b">
        <v>0</v>
      </c>
      <c r="O2546" s="11">
        <v>57</v>
      </c>
      <c r="P2546" s="11" t="b">
        <v>1</v>
      </c>
      <c r="Q2546" s="11" t="s">
        <v>8300</v>
      </c>
      <c r="R2546" s="18">
        <f t="shared" si="198"/>
        <v>1.0082</v>
      </c>
      <c r="S2546" s="19">
        <f t="shared" si="199"/>
        <v>88.438596491228068</v>
      </c>
      <c r="T2546" s="11" t="s">
        <v>8325</v>
      </c>
      <c r="U2546" s="11" t="s">
        <v>8354</v>
      </c>
    </row>
    <row r="2547" spans="1:21" ht="42.75" x14ac:dyDescent="0.45">
      <c r="A2547" s="11">
        <v>2545</v>
      </c>
      <c r="B2547" s="16" t="s">
        <v>2545</v>
      </c>
      <c r="C2547" s="16" t="s">
        <v>6655</v>
      </c>
      <c r="D2547" s="23">
        <v>2000</v>
      </c>
      <c r="E2547" s="23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7">
        <f t="shared" si="195"/>
        <v>42061.812499999993</v>
      </c>
      <c r="K2547" s="11">
        <v>1421983138</v>
      </c>
      <c r="L2547" s="17">
        <f t="shared" si="196"/>
        <v>42026.929837962962</v>
      </c>
      <c r="M2547" s="21">
        <f t="shared" si="197"/>
        <v>34.882662037030968</v>
      </c>
      <c r="N2547" s="11" t="b">
        <v>0</v>
      </c>
      <c r="O2547" s="11">
        <v>61</v>
      </c>
      <c r="P2547" s="11" t="b">
        <v>1</v>
      </c>
      <c r="Q2547" s="11" t="s">
        <v>8300</v>
      </c>
      <c r="R2547" s="18">
        <f t="shared" si="198"/>
        <v>1.9530000000000001</v>
      </c>
      <c r="S2547" s="19">
        <f t="shared" si="199"/>
        <v>64.032786885245898</v>
      </c>
      <c r="T2547" s="11" t="s">
        <v>8325</v>
      </c>
      <c r="U2547" s="11" t="s">
        <v>8354</v>
      </c>
    </row>
    <row r="2548" spans="1:21" ht="42.75" x14ac:dyDescent="0.45">
      <c r="A2548" s="11">
        <v>2546</v>
      </c>
      <c r="B2548" s="16" t="s">
        <v>2546</v>
      </c>
      <c r="C2548" s="16" t="s">
        <v>6656</v>
      </c>
      <c r="D2548" s="23">
        <v>3500</v>
      </c>
      <c r="E2548" s="23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7">
        <f t="shared" si="195"/>
        <v>41552</v>
      </c>
      <c r="K2548" s="11">
        <v>1378586179</v>
      </c>
      <c r="L2548" s="17">
        <f t="shared" si="196"/>
        <v>41524.650219907409</v>
      </c>
      <c r="M2548" s="21">
        <f t="shared" si="197"/>
        <v>27.349780092590663</v>
      </c>
      <c r="N2548" s="11" t="b">
        <v>0</v>
      </c>
      <c r="O2548" s="11">
        <v>65</v>
      </c>
      <c r="P2548" s="11" t="b">
        <v>1</v>
      </c>
      <c r="Q2548" s="11" t="s">
        <v>8300</v>
      </c>
      <c r="R2548" s="18">
        <f t="shared" si="198"/>
        <v>1.1171428571428572</v>
      </c>
      <c r="S2548" s="19">
        <f t="shared" si="199"/>
        <v>60.153846153846153</v>
      </c>
      <c r="T2548" s="11" t="s">
        <v>8325</v>
      </c>
      <c r="U2548" s="11" t="s">
        <v>8354</v>
      </c>
    </row>
    <row r="2549" spans="1:21" ht="42.75" x14ac:dyDescent="0.45">
      <c r="A2549" s="11">
        <v>2547</v>
      </c>
      <c r="B2549" s="16" t="s">
        <v>2547</v>
      </c>
      <c r="C2549" s="16" t="s">
        <v>6657</v>
      </c>
      <c r="D2549" s="23">
        <v>5500</v>
      </c>
      <c r="E2549" s="23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7">
        <f t="shared" si="195"/>
        <v>41003.523182870369</v>
      </c>
      <c r="K2549" s="11">
        <v>1330972403</v>
      </c>
      <c r="L2549" s="17">
        <f t="shared" si="196"/>
        <v>40973.564849537033</v>
      </c>
      <c r="M2549" s="21">
        <f t="shared" si="197"/>
        <v>29.958333333335759</v>
      </c>
      <c r="N2549" s="11" t="b">
        <v>0</v>
      </c>
      <c r="O2549" s="11">
        <v>134</v>
      </c>
      <c r="P2549" s="11" t="b">
        <v>1</v>
      </c>
      <c r="Q2549" s="11" t="s">
        <v>8300</v>
      </c>
      <c r="R2549" s="18">
        <f t="shared" si="198"/>
        <v>1.1985454545454546</v>
      </c>
      <c r="S2549" s="19">
        <f t="shared" si="199"/>
        <v>49.194029850746269</v>
      </c>
      <c r="T2549" s="11" t="s">
        <v>8325</v>
      </c>
      <c r="U2549" s="11" t="s">
        <v>8354</v>
      </c>
    </row>
    <row r="2550" spans="1:21" ht="42.75" x14ac:dyDescent="0.45">
      <c r="A2550" s="11">
        <v>2548</v>
      </c>
      <c r="B2550" s="16" t="s">
        <v>2548</v>
      </c>
      <c r="C2550" s="16" t="s">
        <v>6658</v>
      </c>
      <c r="D2550" s="23">
        <v>6000</v>
      </c>
      <c r="E2550" s="23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7">
        <f t="shared" si="195"/>
        <v>42642.977083333331</v>
      </c>
      <c r="K2550" s="11">
        <v>1473087637</v>
      </c>
      <c r="L2550" s="17">
        <f t="shared" si="196"/>
        <v>42618.417094907403</v>
      </c>
      <c r="M2550" s="21">
        <f t="shared" si="197"/>
        <v>24.559988425928168</v>
      </c>
      <c r="N2550" s="11" t="b">
        <v>0</v>
      </c>
      <c r="O2550" s="11">
        <v>37</v>
      </c>
      <c r="P2550" s="11" t="b">
        <v>1</v>
      </c>
      <c r="Q2550" s="11" t="s">
        <v>8300</v>
      </c>
      <c r="R2550" s="18">
        <f t="shared" si="198"/>
        <v>1.0185</v>
      </c>
      <c r="S2550" s="19">
        <f t="shared" si="199"/>
        <v>165.16216216216216</v>
      </c>
      <c r="T2550" s="11" t="s">
        <v>8325</v>
      </c>
      <c r="U2550" s="11" t="s">
        <v>8354</v>
      </c>
    </row>
    <row r="2551" spans="1:21" ht="42.75" x14ac:dyDescent="0.45">
      <c r="A2551" s="11">
        <v>2549</v>
      </c>
      <c r="B2551" s="16" t="s">
        <v>2549</v>
      </c>
      <c r="C2551" s="16" t="s">
        <v>6659</v>
      </c>
      <c r="D2551" s="23">
        <v>1570</v>
      </c>
      <c r="E2551" s="23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7">
        <f t="shared" si="195"/>
        <v>41425.5</v>
      </c>
      <c r="K2551" s="11">
        <v>1366999870</v>
      </c>
      <c r="L2551" s="17">
        <f t="shared" si="196"/>
        <v>41390.549421296295</v>
      </c>
      <c r="M2551" s="21">
        <f t="shared" si="197"/>
        <v>34.950578703705105</v>
      </c>
      <c r="N2551" s="11" t="b">
        <v>0</v>
      </c>
      <c r="O2551" s="11">
        <v>37</v>
      </c>
      <c r="P2551" s="11" t="b">
        <v>1</v>
      </c>
      <c r="Q2551" s="11" t="s">
        <v>8300</v>
      </c>
      <c r="R2551" s="18">
        <f t="shared" si="198"/>
        <v>1.0280254777070064</v>
      </c>
      <c r="S2551" s="19">
        <f t="shared" si="199"/>
        <v>43.621621621621621</v>
      </c>
      <c r="T2551" s="11" t="s">
        <v>8325</v>
      </c>
      <c r="U2551" s="11" t="s">
        <v>8354</v>
      </c>
    </row>
    <row r="2552" spans="1:21" ht="57" x14ac:dyDescent="0.45">
      <c r="A2552" s="11">
        <v>2550</v>
      </c>
      <c r="B2552" s="16" t="s">
        <v>2550</v>
      </c>
      <c r="C2552" s="16" t="s">
        <v>6660</v>
      </c>
      <c r="D2552" s="23">
        <v>6500</v>
      </c>
      <c r="E2552" s="23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7">
        <f t="shared" si="195"/>
        <v>42284.957638888889</v>
      </c>
      <c r="K2552" s="11">
        <v>1439392406</v>
      </c>
      <c r="L2552" s="17">
        <f t="shared" si="196"/>
        <v>42228.425995370366</v>
      </c>
      <c r="M2552" s="21">
        <f t="shared" si="197"/>
        <v>56.531643518523197</v>
      </c>
      <c r="N2552" s="11" t="b">
        <v>0</v>
      </c>
      <c r="O2552" s="11">
        <v>150</v>
      </c>
      <c r="P2552" s="11" t="b">
        <v>1</v>
      </c>
      <c r="Q2552" s="11" t="s">
        <v>8300</v>
      </c>
      <c r="R2552" s="18">
        <f t="shared" si="198"/>
        <v>1.0084615384615385</v>
      </c>
      <c r="S2552" s="19">
        <f t="shared" si="199"/>
        <v>43.7</v>
      </c>
      <c r="T2552" s="11" t="s">
        <v>8325</v>
      </c>
      <c r="U2552" s="11" t="s">
        <v>8354</v>
      </c>
    </row>
    <row r="2553" spans="1:21" ht="42.75" x14ac:dyDescent="0.45">
      <c r="A2553" s="11">
        <v>2551</v>
      </c>
      <c r="B2553" s="16" t="s">
        <v>2551</v>
      </c>
      <c r="C2553" s="16" t="s">
        <v>6661</v>
      </c>
      <c r="D2553" s="23">
        <v>3675</v>
      </c>
      <c r="E2553" s="23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7">
        <f t="shared" si="195"/>
        <v>40989.658333333333</v>
      </c>
      <c r="K2553" s="11">
        <v>1329890585</v>
      </c>
      <c r="L2553" s="17">
        <f t="shared" si="196"/>
        <v>40961.043807870366</v>
      </c>
      <c r="M2553" s="21">
        <f t="shared" si="197"/>
        <v>28.614525462966412</v>
      </c>
      <c r="N2553" s="11" t="b">
        <v>0</v>
      </c>
      <c r="O2553" s="11">
        <v>56</v>
      </c>
      <c r="P2553" s="11" t="b">
        <v>1</v>
      </c>
      <c r="Q2553" s="11" t="s">
        <v>8300</v>
      </c>
      <c r="R2553" s="18">
        <f t="shared" si="198"/>
        <v>1.0273469387755103</v>
      </c>
      <c r="S2553" s="19">
        <f t="shared" si="199"/>
        <v>67.419642857142861</v>
      </c>
      <c r="T2553" s="11" t="s">
        <v>8325</v>
      </c>
      <c r="U2553" s="11" t="s">
        <v>8354</v>
      </c>
    </row>
    <row r="2554" spans="1:21" ht="42.75" x14ac:dyDescent="0.45">
      <c r="A2554" s="11">
        <v>2552</v>
      </c>
      <c r="B2554" s="16" t="s">
        <v>2552</v>
      </c>
      <c r="C2554" s="16" t="s">
        <v>6662</v>
      </c>
      <c r="D2554" s="23">
        <v>3000</v>
      </c>
      <c r="E2554" s="23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7">
        <f t="shared" si="195"/>
        <v>42799.601631944439</v>
      </c>
      <c r="K2554" s="11">
        <v>1486149981</v>
      </c>
      <c r="L2554" s="17">
        <f t="shared" si="196"/>
        <v>42769.601631944439</v>
      </c>
      <c r="M2554" s="21">
        <f t="shared" si="197"/>
        <v>30</v>
      </c>
      <c r="N2554" s="11" t="b">
        <v>0</v>
      </c>
      <c r="O2554" s="11">
        <v>18</v>
      </c>
      <c r="P2554" s="11" t="b">
        <v>1</v>
      </c>
      <c r="Q2554" s="11" t="s">
        <v>8300</v>
      </c>
      <c r="R2554" s="18">
        <f t="shared" si="198"/>
        <v>1.0649999999999999</v>
      </c>
      <c r="S2554" s="19">
        <f t="shared" si="199"/>
        <v>177.5</v>
      </c>
      <c r="T2554" s="11" t="s">
        <v>8325</v>
      </c>
      <c r="U2554" s="11" t="s">
        <v>8354</v>
      </c>
    </row>
    <row r="2555" spans="1:21" ht="42.75" x14ac:dyDescent="0.45">
      <c r="A2555" s="11">
        <v>2553</v>
      </c>
      <c r="B2555" s="16" t="s">
        <v>2553</v>
      </c>
      <c r="C2555" s="16" t="s">
        <v>6663</v>
      </c>
      <c r="D2555" s="23">
        <v>1500</v>
      </c>
      <c r="E2555" s="23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7">
        <f t="shared" si="195"/>
        <v>41172.990821759253</v>
      </c>
      <c r="K2555" s="11">
        <v>1343018807</v>
      </c>
      <c r="L2555" s="17">
        <f t="shared" si="196"/>
        <v>41112.990821759253</v>
      </c>
      <c r="M2555" s="21">
        <f t="shared" si="197"/>
        <v>60</v>
      </c>
      <c r="N2555" s="11" t="b">
        <v>0</v>
      </c>
      <c r="O2555" s="11">
        <v>60</v>
      </c>
      <c r="P2555" s="11" t="b">
        <v>1</v>
      </c>
      <c r="Q2555" s="11" t="s">
        <v>8300</v>
      </c>
      <c r="R2555" s="18">
        <f t="shared" si="198"/>
        <v>1.5553333333333332</v>
      </c>
      <c r="S2555" s="19">
        <f t="shared" si="199"/>
        <v>38.883333333333333</v>
      </c>
      <c r="T2555" s="11" t="s">
        <v>8325</v>
      </c>
      <c r="U2555" s="11" t="s">
        <v>8354</v>
      </c>
    </row>
    <row r="2556" spans="1:21" ht="42.75" x14ac:dyDescent="0.45">
      <c r="A2556" s="11">
        <v>2554</v>
      </c>
      <c r="B2556" s="16" t="s">
        <v>2554</v>
      </c>
      <c r="C2556" s="16" t="s">
        <v>6664</v>
      </c>
      <c r="D2556" s="23">
        <v>3000</v>
      </c>
      <c r="E2556" s="23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7">
        <f t="shared" si="195"/>
        <v>42155.957638888889</v>
      </c>
      <c r="K2556" s="11">
        <v>1430445163</v>
      </c>
      <c r="L2556" s="17">
        <f t="shared" si="196"/>
        <v>42124.869942129626</v>
      </c>
      <c r="M2556" s="21">
        <f t="shared" si="197"/>
        <v>31.087696759263054</v>
      </c>
      <c r="N2556" s="11" t="b">
        <v>0</v>
      </c>
      <c r="O2556" s="11">
        <v>67</v>
      </c>
      <c r="P2556" s="11" t="b">
        <v>1</v>
      </c>
      <c r="Q2556" s="11" t="s">
        <v>8300</v>
      </c>
      <c r="R2556" s="18">
        <f t="shared" si="198"/>
        <v>1.228</v>
      </c>
      <c r="S2556" s="19">
        <f t="shared" si="199"/>
        <v>54.985074626865675</v>
      </c>
      <c r="T2556" s="11" t="s">
        <v>8325</v>
      </c>
      <c r="U2556" s="11" t="s">
        <v>8354</v>
      </c>
    </row>
    <row r="2557" spans="1:21" ht="42.75" x14ac:dyDescent="0.45">
      <c r="A2557" s="11">
        <v>2555</v>
      </c>
      <c r="B2557" s="16" t="s">
        <v>2555</v>
      </c>
      <c r="C2557" s="16" t="s">
        <v>6665</v>
      </c>
      <c r="D2557" s="23">
        <v>2000</v>
      </c>
      <c r="E2557" s="23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7">
        <f t="shared" si="195"/>
        <v>41057.44667824074</v>
      </c>
      <c r="K2557" s="11">
        <v>1335541393</v>
      </c>
      <c r="L2557" s="17">
        <f t="shared" si="196"/>
        <v>41026.44667824074</v>
      </c>
      <c r="M2557" s="21">
        <f t="shared" si="197"/>
        <v>31</v>
      </c>
      <c r="N2557" s="11" t="b">
        <v>0</v>
      </c>
      <c r="O2557" s="11">
        <v>35</v>
      </c>
      <c r="P2557" s="11" t="b">
        <v>1</v>
      </c>
      <c r="Q2557" s="11" t="s">
        <v>8300</v>
      </c>
      <c r="R2557" s="18">
        <f t="shared" si="198"/>
        <v>1.0734999999999999</v>
      </c>
      <c r="S2557" s="19">
        <f t="shared" si="199"/>
        <v>61.342857142857142</v>
      </c>
      <c r="T2557" s="11" t="s">
        <v>8325</v>
      </c>
      <c r="U2557" s="11" t="s">
        <v>8354</v>
      </c>
    </row>
    <row r="2558" spans="1:21" ht="42.75" x14ac:dyDescent="0.45">
      <c r="A2558" s="11">
        <v>2556</v>
      </c>
      <c r="B2558" s="16" t="s">
        <v>2556</v>
      </c>
      <c r="C2558" s="16" t="s">
        <v>6666</v>
      </c>
      <c r="D2558" s="23">
        <v>745</v>
      </c>
      <c r="E2558" s="23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7">
        <f t="shared" si="195"/>
        <v>41267.783067129625</v>
      </c>
      <c r="K2558" s="11">
        <v>1352504857</v>
      </c>
      <c r="L2558" s="17">
        <f t="shared" si="196"/>
        <v>41222.783067129625</v>
      </c>
      <c r="M2558" s="21">
        <f t="shared" si="197"/>
        <v>45</v>
      </c>
      <c r="N2558" s="11" t="b">
        <v>0</v>
      </c>
      <c r="O2558" s="11">
        <v>34</v>
      </c>
      <c r="P2558" s="11" t="b">
        <v>1</v>
      </c>
      <c r="Q2558" s="11" t="s">
        <v>8300</v>
      </c>
      <c r="R2558" s="18">
        <f t="shared" si="198"/>
        <v>1.0550335570469798</v>
      </c>
      <c r="S2558" s="19">
        <f t="shared" si="199"/>
        <v>23.117647058823529</v>
      </c>
      <c r="T2558" s="11" t="s">
        <v>8325</v>
      </c>
      <c r="U2558" s="11" t="s">
        <v>8354</v>
      </c>
    </row>
    <row r="2559" spans="1:21" ht="28.5" x14ac:dyDescent="0.45">
      <c r="A2559" s="11">
        <v>2557</v>
      </c>
      <c r="B2559" s="16" t="s">
        <v>2557</v>
      </c>
      <c r="C2559" s="16" t="s">
        <v>6667</v>
      </c>
      <c r="D2559" s="23">
        <v>900</v>
      </c>
      <c r="E2559" s="23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7">
        <f t="shared" si="195"/>
        <v>41774.536874999998</v>
      </c>
      <c r="K2559" s="11">
        <v>1397584386</v>
      </c>
      <c r="L2559" s="17">
        <f t="shared" si="196"/>
        <v>41744.536874999998</v>
      </c>
      <c r="M2559" s="21">
        <f t="shared" si="197"/>
        <v>30</v>
      </c>
      <c r="N2559" s="11" t="b">
        <v>0</v>
      </c>
      <c r="O2559" s="11">
        <v>36</v>
      </c>
      <c r="P2559" s="11" t="b">
        <v>1</v>
      </c>
      <c r="Q2559" s="11" t="s">
        <v>8300</v>
      </c>
      <c r="R2559" s="18">
        <f t="shared" si="198"/>
        <v>1.1844444444444444</v>
      </c>
      <c r="S2559" s="19">
        <f t="shared" si="199"/>
        <v>29.611111111111111</v>
      </c>
      <c r="T2559" s="11" t="s">
        <v>8325</v>
      </c>
      <c r="U2559" s="11" t="s">
        <v>8354</v>
      </c>
    </row>
    <row r="2560" spans="1:21" ht="28.5" x14ac:dyDescent="0.45">
      <c r="A2560" s="11">
        <v>2558</v>
      </c>
      <c r="B2560" s="16" t="s">
        <v>2558</v>
      </c>
      <c r="C2560" s="16" t="s">
        <v>6668</v>
      </c>
      <c r="D2560" s="23">
        <v>1250</v>
      </c>
      <c r="E2560" s="23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7">
        <f t="shared" si="195"/>
        <v>42125.374305555553</v>
      </c>
      <c r="K2560" s="11">
        <v>1427747906</v>
      </c>
      <c r="L2560" s="17">
        <f t="shared" si="196"/>
        <v>42093.651689814811</v>
      </c>
      <c r="M2560" s="21">
        <f t="shared" si="197"/>
        <v>31.722615740742185</v>
      </c>
      <c r="N2560" s="11" t="b">
        <v>0</v>
      </c>
      <c r="O2560" s="11">
        <v>18</v>
      </c>
      <c r="P2560" s="11" t="b">
        <v>1</v>
      </c>
      <c r="Q2560" s="11" t="s">
        <v>8300</v>
      </c>
      <c r="R2560" s="18">
        <f t="shared" si="198"/>
        <v>1.0888</v>
      </c>
      <c r="S2560" s="19">
        <f t="shared" si="199"/>
        <v>75.611111111111114</v>
      </c>
      <c r="T2560" s="11" t="s">
        <v>8325</v>
      </c>
      <c r="U2560" s="11" t="s">
        <v>8354</v>
      </c>
    </row>
    <row r="2561" spans="1:21" ht="42.75" x14ac:dyDescent="0.45">
      <c r="A2561" s="11">
        <v>2559</v>
      </c>
      <c r="B2561" s="16" t="s">
        <v>2559</v>
      </c>
      <c r="C2561" s="16" t="s">
        <v>6669</v>
      </c>
      <c r="D2561" s="23">
        <v>800</v>
      </c>
      <c r="E2561" s="23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7">
        <f t="shared" si="195"/>
        <v>40862.609027777777</v>
      </c>
      <c r="K2561" s="11">
        <v>1318539484</v>
      </c>
      <c r="L2561" s="17">
        <f t="shared" si="196"/>
        <v>40829.665324074071</v>
      </c>
      <c r="M2561" s="21">
        <f t="shared" si="197"/>
        <v>32.943703703705978</v>
      </c>
      <c r="N2561" s="11" t="b">
        <v>0</v>
      </c>
      <c r="O2561" s="11">
        <v>25</v>
      </c>
      <c r="P2561" s="11" t="b">
        <v>1</v>
      </c>
      <c r="Q2561" s="11" t="s">
        <v>8300</v>
      </c>
      <c r="R2561" s="18">
        <f t="shared" si="198"/>
        <v>1.1125</v>
      </c>
      <c r="S2561" s="19">
        <f t="shared" si="199"/>
        <v>35.6</v>
      </c>
      <c r="T2561" s="11" t="s">
        <v>8325</v>
      </c>
      <c r="U2561" s="11" t="s">
        <v>8354</v>
      </c>
    </row>
    <row r="2562" spans="1:21" ht="42.75" x14ac:dyDescent="0.45">
      <c r="A2562" s="11">
        <v>2560</v>
      </c>
      <c r="B2562" s="16" t="s">
        <v>2560</v>
      </c>
      <c r="C2562" s="16" t="s">
        <v>6670</v>
      </c>
      <c r="D2562" s="23">
        <v>3000</v>
      </c>
      <c r="E2562" s="23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7">
        <f t="shared" si="195"/>
        <v>42069.742754629631</v>
      </c>
      <c r="K2562" s="11">
        <v>1423090174</v>
      </c>
      <c r="L2562" s="17">
        <f t="shared" si="196"/>
        <v>42039.742754629631</v>
      </c>
      <c r="M2562" s="21">
        <f t="shared" si="197"/>
        <v>30</v>
      </c>
      <c r="N2562" s="11" t="b">
        <v>0</v>
      </c>
      <c r="O2562" s="11">
        <v>21</v>
      </c>
      <c r="P2562" s="11" t="b">
        <v>1</v>
      </c>
      <c r="Q2562" s="11" t="s">
        <v>8300</v>
      </c>
      <c r="R2562" s="18">
        <f t="shared" si="198"/>
        <v>1.0009999999999999</v>
      </c>
      <c r="S2562" s="19">
        <f t="shared" si="199"/>
        <v>143</v>
      </c>
      <c r="T2562" s="11" t="s">
        <v>8325</v>
      </c>
      <c r="U2562" s="11" t="s">
        <v>8354</v>
      </c>
    </row>
    <row r="2563" spans="1:21" ht="42.75" x14ac:dyDescent="0.45">
      <c r="A2563" s="11">
        <v>2561</v>
      </c>
      <c r="B2563" s="16" t="s">
        <v>2561</v>
      </c>
      <c r="C2563" s="16" t="s">
        <v>6671</v>
      </c>
      <c r="D2563" s="23">
        <v>100000</v>
      </c>
      <c r="E2563" s="23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7">
        <f t="shared" ref="J2563:J2626" si="200">(((I2563/86400)+25569+(-5/24)))</f>
        <v>42290.320474537039</v>
      </c>
      <c r="K2563" s="11">
        <v>1442148089</v>
      </c>
      <c r="L2563" s="17">
        <f t="shared" ref="L2563:L2626" si="201">(((K2563/86400)+25569+(-5/24)))</f>
        <v>42260.320474537039</v>
      </c>
      <c r="M2563" s="21">
        <f t="shared" ref="M2563:M2626" si="202">J2563-L2563</f>
        <v>30</v>
      </c>
      <c r="N2563" s="11" t="b">
        <v>0</v>
      </c>
      <c r="O2563" s="11">
        <v>0</v>
      </c>
      <c r="P2563" s="11" t="b">
        <v>0</v>
      </c>
      <c r="Q2563" s="11" t="s">
        <v>8284</v>
      </c>
      <c r="R2563" s="18">
        <f t="shared" ref="R2563:R2626" si="203">E2563/D2563</f>
        <v>0</v>
      </c>
      <c r="S2563" s="19" t="e">
        <f t="shared" ref="S2563:S2626" si="204">E2563/O2563</f>
        <v>#DIV/0!</v>
      </c>
      <c r="T2563" s="11" t="s">
        <v>8336</v>
      </c>
      <c r="U2563" s="11" t="s">
        <v>8337</v>
      </c>
    </row>
    <row r="2564" spans="1:21" ht="57" x14ac:dyDescent="0.45">
      <c r="A2564" s="11">
        <v>2562</v>
      </c>
      <c r="B2564" s="16" t="s">
        <v>2562</v>
      </c>
      <c r="C2564" s="16" t="s">
        <v>6672</v>
      </c>
      <c r="D2564" s="23">
        <v>10000</v>
      </c>
      <c r="E2564" s="23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7">
        <f t="shared" si="200"/>
        <v>42654.316423611112</v>
      </c>
      <c r="K2564" s="11">
        <v>1471005339</v>
      </c>
      <c r="L2564" s="17">
        <f t="shared" si="201"/>
        <v>42594.316423611112</v>
      </c>
      <c r="M2564" s="21">
        <f t="shared" si="202"/>
        <v>60</v>
      </c>
      <c r="N2564" s="11" t="b">
        <v>0</v>
      </c>
      <c r="O2564" s="11">
        <v>3</v>
      </c>
      <c r="P2564" s="11" t="b">
        <v>0</v>
      </c>
      <c r="Q2564" s="11" t="s">
        <v>8284</v>
      </c>
      <c r="R2564" s="18">
        <f t="shared" si="203"/>
        <v>7.4999999999999997E-3</v>
      </c>
      <c r="S2564" s="19">
        <f t="shared" si="204"/>
        <v>25</v>
      </c>
      <c r="T2564" s="11" t="s">
        <v>8336</v>
      </c>
      <c r="U2564" s="11" t="s">
        <v>8337</v>
      </c>
    </row>
    <row r="2565" spans="1:21" ht="28.5" x14ac:dyDescent="0.45">
      <c r="A2565" s="11">
        <v>2563</v>
      </c>
      <c r="B2565" s="16" t="s">
        <v>2563</v>
      </c>
      <c r="C2565" s="16" t="s">
        <v>6673</v>
      </c>
      <c r="D2565" s="23">
        <v>20000</v>
      </c>
      <c r="E2565" s="23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7">
        <f t="shared" si="200"/>
        <v>42214.931145833332</v>
      </c>
      <c r="K2565" s="11">
        <v>1433042451</v>
      </c>
      <c r="L2565" s="17">
        <f t="shared" si="201"/>
        <v>42154.931145833332</v>
      </c>
      <c r="M2565" s="21">
        <f t="shared" si="202"/>
        <v>60</v>
      </c>
      <c r="N2565" s="11" t="b">
        <v>0</v>
      </c>
      <c r="O2565" s="11">
        <v>0</v>
      </c>
      <c r="P2565" s="11" t="b">
        <v>0</v>
      </c>
      <c r="Q2565" s="11" t="s">
        <v>8284</v>
      </c>
      <c r="R2565" s="18">
        <f t="shared" si="203"/>
        <v>0</v>
      </c>
      <c r="S2565" s="19" t="e">
        <f t="shared" si="204"/>
        <v>#DIV/0!</v>
      </c>
      <c r="T2565" s="11" t="s">
        <v>8336</v>
      </c>
      <c r="U2565" s="11" t="s">
        <v>8337</v>
      </c>
    </row>
    <row r="2566" spans="1:21" ht="42.75" x14ac:dyDescent="0.45">
      <c r="A2566" s="11">
        <v>2564</v>
      </c>
      <c r="B2566" s="16" t="s">
        <v>2564</v>
      </c>
      <c r="C2566" s="16" t="s">
        <v>6674</v>
      </c>
      <c r="D2566" s="23">
        <v>40000</v>
      </c>
      <c r="E2566" s="23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7">
        <f t="shared" si="200"/>
        <v>41851.83216435185</v>
      </c>
      <c r="K2566" s="11">
        <v>1404262699</v>
      </c>
      <c r="L2566" s="17">
        <f t="shared" si="201"/>
        <v>41821.83216435185</v>
      </c>
      <c r="M2566" s="21">
        <f t="shared" si="202"/>
        <v>30</v>
      </c>
      <c r="N2566" s="11" t="b">
        <v>0</v>
      </c>
      <c r="O2566" s="11">
        <v>0</v>
      </c>
      <c r="P2566" s="11" t="b">
        <v>0</v>
      </c>
      <c r="Q2566" s="11" t="s">
        <v>8284</v>
      </c>
      <c r="R2566" s="18">
        <f t="shared" si="203"/>
        <v>0</v>
      </c>
      <c r="S2566" s="19" t="e">
        <f t="shared" si="204"/>
        <v>#DIV/0!</v>
      </c>
      <c r="T2566" s="11" t="s">
        <v>8336</v>
      </c>
      <c r="U2566" s="11" t="s">
        <v>8337</v>
      </c>
    </row>
    <row r="2567" spans="1:21" ht="42.75" x14ac:dyDescent="0.45">
      <c r="A2567" s="11">
        <v>2565</v>
      </c>
      <c r="B2567" s="16" t="s">
        <v>2565</v>
      </c>
      <c r="C2567" s="16" t="s">
        <v>6675</v>
      </c>
      <c r="D2567" s="23">
        <v>10000</v>
      </c>
      <c r="E2567" s="23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7">
        <f t="shared" si="200"/>
        <v>42499.659722222219</v>
      </c>
      <c r="K2567" s="11">
        <v>1457710589</v>
      </c>
      <c r="L2567" s="17">
        <f t="shared" si="201"/>
        <v>42440.442002314812</v>
      </c>
      <c r="M2567" s="21">
        <f t="shared" si="202"/>
        <v>59.217719907406718</v>
      </c>
      <c r="N2567" s="11" t="b">
        <v>0</v>
      </c>
      <c r="O2567" s="11">
        <v>1</v>
      </c>
      <c r="P2567" s="11" t="b">
        <v>0</v>
      </c>
      <c r="Q2567" s="11" t="s">
        <v>8284</v>
      </c>
      <c r="R2567" s="18">
        <f t="shared" si="203"/>
        <v>0.01</v>
      </c>
      <c r="S2567" s="19">
        <f t="shared" si="204"/>
        <v>100</v>
      </c>
      <c r="T2567" s="11" t="s">
        <v>8336</v>
      </c>
      <c r="U2567" s="11" t="s">
        <v>8337</v>
      </c>
    </row>
    <row r="2568" spans="1:21" ht="42.75" x14ac:dyDescent="0.45">
      <c r="A2568" s="11">
        <v>2566</v>
      </c>
      <c r="B2568" s="16" t="s">
        <v>2566</v>
      </c>
      <c r="C2568" s="16" t="s">
        <v>6676</v>
      </c>
      <c r="D2568" s="23">
        <v>35000</v>
      </c>
      <c r="E2568" s="23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7">
        <f t="shared" si="200"/>
        <v>41872.772546296292</v>
      </c>
      <c r="K2568" s="11">
        <v>1406071948</v>
      </c>
      <c r="L2568" s="17">
        <f t="shared" si="201"/>
        <v>41842.772546296292</v>
      </c>
      <c r="M2568" s="21">
        <f t="shared" si="202"/>
        <v>30</v>
      </c>
      <c r="N2568" s="11" t="b">
        <v>0</v>
      </c>
      <c r="O2568" s="11">
        <v>0</v>
      </c>
      <c r="P2568" s="11" t="b">
        <v>0</v>
      </c>
      <c r="Q2568" s="11" t="s">
        <v>8284</v>
      </c>
      <c r="R2568" s="18">
        <f t="shared" si="203"/>
        <v>0</v>
      </c>
      <c r="S2568" s="19" t="e">
        <f t="shared" si="204"/>
        <v>#DIV/0!</v>
      </c>
      <c r="T2568" s="11" t="s">
        <v>8336</v>
      </c>
      <c r="U2568" s="11" t="s">
        <v>8337</v>
      </c>
    </row>
    <row r="2569" spans="1:21" ht="42.75" x14ac:dyDescent="0.45">
      <c r="A2569" s="11">
        <v>2567</v>
      </c>
      <c r="B2569" s="16" t="s">
        <v>2567</v>
      </c>
      <c r="C2569" s="16" t="s">
        <v>6677</v>
      </c>
      <c r="D2569" s="23">
        <v>45000</v>
      </c>
      <c r="E2569" s="23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7">
        <f t="shared" si="200"/>
        <v>42117.670578703699</v>
      </c>
      <c r="K2569" s="11">
        <v>1427231138</v>
      </c>
      <c r="L2569" s="17">
        <f t="shared" si="201"/>
        <v>42087.670578703699</v>
      </c>
      <c r="M2569" s="21">
        <f t="shared" si="202"/>
        <v>30</v>
      </c>
      <c r="N2569" s="11" t="b">
        <v>0</v>
      </c>
      <c r="O2569" s="11">
        <v>2</v>
      </c>
      <c r="P2569" s="11" t="b">
        <v>0</v>
      </c>
      <c r="Q2569" s="11" t="s">
        <v>8284</v>
      </c>
      <c r="R2569" s="18">
        <f t="shared" si="203"/>
        <v>2.6666666666666666E-3</v>
      </c>
      <c r="S2569" s="19">
        <f t="shared" si="204"/>
        <v>60</v>
      </c>
      <c r="T2569" s="11" t="s">
        <v>8336</v>
      </c>
      <c r="U2569" s="11" t="s">
        <v>8337</v>
      </c>
    </row>
    <row r="2570" spans="1:21" ht="42.75" x14ac:dyDescent="0.45">
      <c r="A2570" s="11">
        <v>2568</v>
      </c>
      <c r="B2570" s="16" t="s">
        <v>2568</v>
      </c>
      <c r="C2570" s="16" t="s">
        <v>6678</v>
      </c>
      <c r="D2570" s="23">
        <v>10000</v>
      </c>
      <c r="E2570" s="23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7">
        <f t="shared" si="200"/>
        <v>42614.45826388889</v>
      </c>
      <c r="K2570" s="11">
        <v>1470153594</v>
      </c>
      <c r="L2570" s="17">
        <f t="shared" si="201"/>
        <v>42584.45826388889</v>
      </c>
      <c r="M2570" s="21">
        <f t="shared" si="202"/>
        <v>30</v>
      </c>
      <c r="N2570" s="11" t="b">
        <v>0</v>
      </c>
      <c r="O2570" s="11">
        <v>1</v>
      </c>
      <c r="P2570" s="11" t="b">
        <v>0</v>
      </c>
      <c r="Q2570" s="11" t="s">
        <v>8284</v>
      </c>
      <c r="R2570" s="18">
        <f t="shared" si="203"/>
        <v>5.0000000000000001E-3</v>
      </c>
      <c r="S2570" s="19">
        <f t="shared" si="204"/>
        <v>50</v>
      </c>
      <c r="T2570" s="11" t="s">
        <v>8336</v>
      </c>
      <c r="U2570" s="11" t="s">
        <v>8337</v>
      </c>
    </row>
    <row r="2571" spans="1:21" ht="42.75" x14ac:dyDescent="0.45">
      <c r="A2571" s="11">
        <v>2569</v>
      </c>
      <c r="B2571" s="16" t="s">
        <v>2569</v>
      </c>
      <c r="C2571" s="16" t="s">
        <v>6679</v>
      </c>
      <c r="D2571" s="23">
        <v>6500</v>
      </c>
      <c r="E2571" s="23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7">
        <f t="shared" si="200"/>
        <v>42263.897129629629</v>
      </c>
      <c r="K2571" s="11">
        <v>1439865112</v>
      </c>
      <c r="L2571" s="17">
        <f t="shared" si="201"/>
        <v>42233.897129629629</v>
      </c>
      <c r="M2571" s="21">
        <f t="shared" si="202"/>
        <v>30</v>
      </c>
      <c r="N2571" s="11" t="b">
        <v>0</v>
      </c>
      <c r="O2571" s="11">
        <v>2</v>
      </c>
      <c r="P2571" s="11" t="b">
        <v>0</v>
      </c>
      <c r="Q2571" s="11" t="s">
        <v>8284</v>
      </c>
      <c r="R2571" s="18">
        <f t="shared" si="203"/>
        <v>2.2307692307692306E-2</v>
      </c>
      <c r="S2571" s="19">
        <f t="shared" si="204"/>
        <v>72.5</v>
      </c>
      <c r="T2571" s="11" t="s">
        <v>8336</v>
      </c>
      <c r="U2571" s="11" t="s">
        <v>8337</v>
      </c>
    </row>
    <row r="2572" spans="1:21" ht="42.75" x14ac:dyDescent="0.45">
      <c r="A2572" s="11">
        <v>2570</v>
      </c>
      <c r="B2572" s="16" t="s">
        <v>2570</v>
      </c>
      <c r="C2572" s="16" t="s">
        <v>6680</v>
      </c>
      <c r="D2572" s="23">
        <v>7000</v>
      </c>
      <c r="E2572" s="23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7">
        <f t="shared" si="200"/>
        <v>42774.694849537038</v>
      </c>
      <c r="K2572" s="11">
        <v>1483998035</v>
      </c>
      <c r="L2572" s="17">
        <f t="shared" si="201"/>
        <v>42744.694849537038</v>
      </c>
      <c r="M2572" s="21">
        <f t="shared" si="202"/>
        <v>30</v>
      </c>
      <c r="N2572" s="11" t="b">
        <v>0</v>
      </c>
      <c r="O2572" s="11">
        <v>2</v>
      </c>
      <c r="P2572" s="11" t="b">
        <v>0</v>
      </c>
      <c r="Q2572" s="11" t="s">
        <v>8284</v>
      </c>
      <c r="R2572" s="18">
        <f t="shared" si="203"/>
        <v>8.4285714285714294E-3</v>
      </c>
      <c r="S2572" s="19">
        <f t="shared" si="204"/>
        <v>29.5</v>
      </c>
      <c r="T2572" s="11" t="s">
        <v>8336</v>
      </c>
      <c r="U2572" s="11" t="s">
        <v>8337</v>
      </c>
    </row>
    <row r="2573" spans="1:21" ht="42.75" x14ac:dyDescent="0.45">
      <c r="A2573" s="11">
        <v>2571</v>
      </c>
      <c r="B2573" s="16" t="s">
        <v>2571</v>
      </c>
      <c r="C2573" s="16" t="s">
        <v>6681</v>
      </c>
      <c r="D2573" s="23">
        <v>100000</v>
      </c>
      <c r="E2573" s="23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7">
        <f t="shared" si="200"/>
        <v>42509.133344907408</v>
      </c>
      <c r="K2573" s="11">
        <v>1458461521</v>
      </c>
      <c r="L2573" s="17">
        <f t="shared" si="201"/>
        <v>42449.133344907408</v>
      </c>
      <c r="M2573" s="21">
        <f t="shared" si="202"/>
        <v>60</v>
      </c>
      <c r="N2573" s="11" t="b">
        <v>0</v>
      </c>
      <c r="O2573" s="11">
        <v>4</v>
      </c>
      <c r="P2573" s="11" t="b">
        <v>0</v>
      </c>
      <c r="Q2573" s="11" t="s">
        <v>8284</v>
      </c>
      <c r="R2573" s="18">
        <f t="shared" si="203"/>
        <v>2.5000000000000001E-3</v>
      </c>
      <c r="S2573" s="19">
        <f t="shared" si="204"/>
        <v>62.5</v>
      </c>
      <c r="T2573" s="11" t="s">
        <v>8336</v>
      </c>
      <c r="U2573" s="11" t="s">
        <v>8337</v>
      </c>
    </row>
    <row r="2574" spans="1:21" ht="42.75" x14ac:dyDescent="0.45">
      <c r="A2574" s="11">
        <v>2572</v>
      </c>
      <c r="B2574" s="16" t="s">
        <v>2572</v>
      </c>
      <c r="C2574" s="16" t="s">
        <v>6682</v>
      </c>
      <c r="D2574" s="23">
        <v>30000</v>
      </c>
      <c r="E2574" s="23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7">
        <f t="shared" si="200"/>
        <v>42106.911076388882</v>
      </c>
      <c r="K2574" s="11">
        <v>1426301517</v>
      </c>
      <c r="L2574" s="17">
        <f t="shared" si="201"/>
        <v>42076.911076388882</v>
      </c>
      <c r="M2574" s="21">
        <f t="shared" si="202"/>
        <v>30</v>
      </c>
      <c r="N2574" s="11" t="b">
        <v>0</v>
      </c>
      <c r="O2574" s="11">
        <v>0</v>
      </c>
      <c r="P2574" s="11" t="b">
        <v>0</v>
      </c>
      <c r="Q2574" s="11" t="s">
        <v>8284</v>
      </c>
      <c r="R2574" s="18">
        <f t="shared" si="203"/>
        <v>0</v>
      </c>
      <c r="S2574" s="19" t="e">
        <f t="shared" si="204"/>
        <v>#DIV/0!</v>
      </c>
      <c r="T2574" s="11" t="s">
        <v>8336</v>
      </c>
      <c r="U2574" s="11" t="s">
        <v>8337</v>
      </c>
    </row>
    <row r="2575" spans="1:21" ht="42.75" x14ac:dyDescent="0.45">
      <c r="A2575" s="11">
        <v>2573</v>
      </c>
      <c r="B2575" s="16" t="s">
        <v>2573</v>
      </c>
      <c r="C2575" s="16" t="s">
        <v>6683</v>
      </c>
      <c r="D2575" s="23">
        <v>8000</v>
      </c>
      <c r="E2575" s="23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7">
        <f t="shared" si="200"/>
        <v>41874.383668981478</v>
      </c>
      <c r="K2575" s="11">
        <v>1404915149</v>
      </c>
      <c r="L2575" s="17">
        <f t="shared" si="201"/>
        <v>41829.383668981478</v>
      </c>
      <c r="M2575" s="21">
        <f t="shared" si="202"/>
        <v>45</v>
      </c>
      <c r="N2575" s="11" t="b">
        <v>0</v>
      </c>
      <c r="O2575" s="11">
        <v>0</v>
      </c>
      <c r="P2575" s="11" t="b">
        <v>0</v>
      </c>
      <c r="Q2575" s="11" t="s">
        <v>8284</v>
      </c>
      <c r="R2575" s="18">
        <f t="shared" si="203"/>
        <v>0</v>
      </c>
      <c r="S2575" s="19" t="e">
        <f t="shared" si="204"/>
        <v>#DIV/0!</v>
      </c>
      <c r="T2575" s="11" t="s">
        <v>8336</v>
      </c>
      <c r="U2575" s="11" t="s">
        <v>8337</v>
      </c>
    </row>
    <row r="2576" spans="1:21" ht="42.75" x14ac:dyDescent="0.45">
      <c r="A2576" s="11">
        <v>2574</v>
      </c>
      <c r="B2576" s="16" t="s">
        <v>2574</v>
      </c>
      <c r="C2576" s="16" t="s">
        <v>6684</v>
      </c>
      <c r="D2576" s="23">
        <v>10000</v>
      </c>
      <c r="E2576" s="23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7">
        <f t="shared" si="200"/>
        <v>42508.617418981477</v>
      </c>
      <c r="K2576" s="11">
        <v>1461786545</v>
      </c>
      <c r="L2576" s="17">
        <f t="shared" si="201"/>
        <v>42487.617418981477</v>
      </c>
      <c r="M2576" s="21">
        <f t="shared" si="202"/>
        <v>21</v>
      </c>
      <c r="N2576" s="11" t="b">
        <v>0</v>
      </c>
      <c r="O2576" s="11">
        <v>0</v>
      </c>
      <c r="P2576" s="11" t="b">
        <v>0</v>
      </c>
      <c r="Q2576" s="11" t="s">
        <v>8284</v>
      </c>
      <c r="R2576" s="18">
        <f t="shared" si="203"/>
        <v>0</v>
      </c>
      <c r="S2576" s="19" t="e">
        <f t="shared" si="204"/>
        <v>#DIV/0!</v>
      </c>
      <c r="T2576" s="11" t="s">
        <v>8336</v>
      </c>
      <c r="U2576" s="11" t="s">
        <v>8337</v>
      </c>
    </row>
    <row r="2577" spans="1:21" ht="42.75" x14ac:dyDescent="0.45">
      <c r="A2577" s="11">
        <v>2575</v>
      </c>
      <c r="B2577" s="16" t="s">
        <v>2575</v>
      </c>
      <c r="C2577" s="16" t="s">
        <v>6685</v>
      </c>
      <c r="D2577" s="23">
        <v>85000</v>
      </c>
      <c r="E2577" s="23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7">
        <f t="shared" si="200"/>
        <v>42015.900393518517</v>
      </c>
      <c r="K2577" s="11">
        <v>1418438194</v>
      </c>
      <c r="L2577" s="17">
        <f t="shared" si="201"/>
        <v>41985.900393518517</v>
      </c>
      <c r="M2577" s="21">
        <f t="shared" si="202"/>
        <v>30</v>
      </c>
      <c r="N2577" s="11" t="b">
        <v>0</v>
      </c>
      <c r="O2577" s="11">
        <v>0</v>
      </c>
      <c r="P2577" s="11" t="b">
        <v>0</v>
      </c>
      <c r="Q2577" s="11" t="s">
        <v>8284</v>
      </c>
      <c r="R2577" s="18">
        <f t="shared" si="203"/>
        <v>0</v>
      </c>
      <c r="S2577" s="19" t="e">
        <f t="shared" si="204"/>
        <v>#DIV/0!</v>
      </c>
      <c r="T2577" s="11" t="s">
        <v>8336</v>
      </c>
      <c r="U2577" s="11" t="s">
        <v>8337</v>
      </c>
    </row>
    <row r="2578" spans="1:21" ht="28.5" x14ac:dyDescent="0.45">
      <c r="A2578" s="11">
        <v>2576</v>
      </c>
      <c r="B2578" s="16" t="s">
        <v>2576</v>
      </c>
      <c r="C2578" s="16" t="s">
        <v>6686</v>
      </c>
      <c r="D2578" s="23">
        <v>10000</v>
      </c>
      <c r="E2578" s="23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7">
        <f t="shared" si="200"/>
        <v>42104.759803240733</v>
      </c>
      <c r="K2578" s="11">
        <v>1424823247</v>
      </c>
      <c r="L2578" s="17">
        <f t="shared" si="201"/>
        <v>42059.801469907405</v>
      </c>
      <c r="M2578" s="21">
        <f t="shared" si="202"/>
        <v>44.958333333328483</v>
      </c>
      <c r="N2578" s="11" t="b">
        <v>0</v>
      </c>
      <c r="O2578" s="11">
        <v>0</v>
      </c>
      <c r="P2578" s="11" t="b">
        <v>0</v>
      </c>
      <c r="Q2578" s="11" t="s">
        <v>8284</v>
      </c>
      <c r="R2578" s="18">
        <f t="shared" si="203"/>
        <v>0</v>
      </c>
      <c r="S2578" s="19" t="e">
        <f t="shared" si="204"/>
        <v>#DIV/0!</v>
      </c>
      <c r="T2578" s="11" t="s">
        <v>8336</v>
      </c>
      <c r="U2578" s="11" t="s">
        <v>8337</v>
      </c>
    </row>
    <row r="2579" spans="1:21" ht="42.75" x14ac:dyDescent="0.45">
      <c r="A2579" s="11">
        <v>2577</v>
      </c>
      <c r="B2579" s="16" t="s">
        <v>2577</v>
      </c>
      <c r="C2579" s="16" t="s">
        <v>6687</v>
      </c>
      <c r="D2579" s="23">
        <v>15000</v>
      </c>
      <c r="E2579" s="23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7">
        <f t="shared" si="200"/>
        <v>41855.612233796295</v>
      </c>
      <c r="K2579" s="11">
        <v>1405021297</v>
      </c>
      <c r="L2579" s="17">
        <f t="shared" si="201"/>
        <v>41830.612233796295</v>
      </c>
      <c r="M2579" s="21">
        <f t="shared" si="202"/>
        <v>25</v>
      </c>
      <c r="N2579" s="11" t="b">
        <v>0</v>
      </c>
      <c r="O2579" s="11">
        <v>0</v>
      </c>
      <c r="P2579" s="11" t="b">
        <v>0</v>
      </c>
      <c r="Q2579" s="11" t="s">
        <v>8284</v>
      </c>
      <c r="R2579" s="18">
        <f t="shared" si="203"/>
        <v>0</v>
      </c>
      <c r="S2579" s="19" t="e">
        <f t="shared" si="204"/>
        <v>#DIV/0!</v>
      </c>
      <c r="T2579" s="11" t="s">
        <v>8336</v>
      </c>
      <c r="U2579" s="11" t="s">
        <v>8337</v>
      </c>
    </row>
    <row r="2580" spans="1:21" ht="42.75" x14ac:dyDescent="0.45">
      <c r="A2580" s="11">
        <v>2578</v>
      </c>
      <c r="B2580" s="16" t="s">
        <v>2578</v>
      </c>
      <c r="C2580" s="16" t="s">
        <v>6688</v>
      </c>
      <c r="D2580" s="23">
        <v>6000</v>
      </c>
      <c r="E2580" s="23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7">
        <f t="shared" si="200"/>
        <v>42286.499999999993</v>
      </c>
      <c r="K2580" s="11">
        <v>1440203579</v>
      </c>
      <c r="L2580" s="17">
        <f t="shared" si="201"/>
        <v>42237.814571759256</v>
      </c>
      <c r="M2580" s="21">
        <f t="shared" si="202"/>
        <v>48.685428240736655</v>
      </c>
      <c r="N2580" s="11" t="b">
        <v>0</v>
      </c>
      <c r="O2580" s="11">
        <v>0</v>
      </c>
      <c r="P2580" s="11" t="b">
        <v>0</v>
      </c>
      <c r="Q2580" s="11" t="s">
        <v>8284</v>
      </c>
      <c r="R2580" s="18">
        <f t="shared" si="203"/>
        <v>0</v>
      </c>
      <c r="S2580" s="19" t="e">
        <f t="shared" si="204"/>
        <v>#DIV/0!</v>
      </c>
      <c r="T2580" s="11" t="s">
        <v>8336</v>
      </c>
      <c r="U2580" s="11" t="s">
        <v>8337</v>
      </c>
    </row>
    <row r="2581" spans="1:21" ht="42.75" x14ac:dyDescent="0.45">
      <c r="A2581" s="11">
        <v>2579</v>
      </c>
      <c r="B2581" s="16" t="s">
        <v>2579</v>
      </c>
      <c r="C2581" s="16" t="s">
        <v>6689</v>
      </c>
      <c r="D2581" s="23">
        <v>200000</v>
      </c>
      <c r="E2581" s="23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7">
        <f t="shared" si="200"/>
        <v>41897.621562499997</v>
      </c>
      <c r="K2581" s="11">
        <v>1405626903</v>
      </c>
      <c r="L2581" s="17">
        <f t="shared" si="201"/>
        <v>41837.621562499997</v>
      </c>
      <c r="M2581" s="21">
        <f t="shared" si="202"/>
        <v>60</v>
      </c>
      <c r="N2581" s="11" t="b">
        <v>0</v>
      </c>
      <c r="O2581" s="11">
        <v>12</v>
      </c>
      <c r="P2581" s="11" t="b">
        <v>0</v>
      </c>
      <c r="Q2581" s="11" t="s">
        <v>8284</v>
      </c>
      <c r="R2581" s="18">
        <f t="shared" si="203"/>
        <v>1.3849999999999999E-3</v>
      </c>
      <c r="S2581" s="19">
        <f t="shared" si="204"/>
        <v>23.083333333333332</v>
      </c>
      <c r="T2581" s="11" t="s">
        <v>8336</v>
      </c>
      <c r="U2581" s="11" t="s">
        <v>8337</v>
      </c>
    </row>
    <row r="2582" spans="1:21" ht="42.75" x14ac:dyDescent="0.45">
      <c r="A2582" s="11">
        <v>2580</v>
      </c>
      <c r="B2582" s="16" t="s">
        <v>2580</v>
      </c>
      <c r="C2582" s="16" t="s">
        <v>6690</v>
      </c>
      <c r="D2582" s="23">
        <v>8500</v>
      </c>
      <c r="E2582" s="23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7">
        <f t="shared" si="200"/>
        <v>42139.916666666664</v>
      </c>
      <c r="K2582" s="11">
        <v>1429170603</v>
      </c>
      <c r="L2582" s="17">
        <f t="shared" si="201"/>
        <v>42110.118090277778</v>
      </c>
      <c r="M2582" s="21">
        <f t="shared" si="202"/>
        <v>29.798576388886431</v>
      </c>
      <c r="N2582" s="11" t="b">
        <v>0</v>
      </c>
      <c r="O2582" s="11">
        <v>2</v>
      </c>
      <c r="P2582" s="11" t="b">
        <v>0</v>
      </c>
      <c r="Q2582" s="11" t="s">
        <v>8284</v>
      </c>
      <c r="R2582" s="18">
        <f t="shared" si="203"/>
        <v>6.0000000000000001E-3</v>
      </c>
      <c r="S2582" s="19">
        <f t="shared" si="204"/>
        <v>25.5</v>
      </c>
      <c r="T2582" s="11" t="s">
        <v>8336</v>
      </c>
      <c r="U2582" s="11" t="s">
        <v>8337</v>
      </c>
    </row>
    <row r="2583" spans="1:21" ht="42.75" x14ac:dyDescent="0.45">
      <c r="A2583" s="11">
        <v>2581</v>
      </c>
      <c r="B2583" s="16" t="s">
        <v>2581</v>
      </c>
      <c r="C2583" s="16" t="s">
        <v>6691</v>
      </c>
      <c r="D2583" s="23">
        <v>5000</v>
      </c>
      <c r="E2583" s="23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7">
        <f t="shared" si="200"/>
        <v>42324.461782407401</v>
      </c>
      <c r="K2583" s="11">
        <v>1445094298</v>
      </c>
      <c r="L2583" s="17">
        <f t="shared" si="201"/>
        <v>42294.420115740737</v>
      </c>
      <c r="M2583" s="21">
        <f t="shared" si="202"/>
        <v>30.041666666664241</v>
      </c>
      <c r="N2583" s="11" t="b">
        <v>0</v>
      </c>
      <c r="O2583" s="11">
        <v>11</v>
      </c>
      <c r="P2583" s="11" t="b">
        <v>0</v>
      </c>
      <c r="Q2583" s="11" t="s">
        <v>8284</v>
      </c>
      <c r="R2583" s="18">
        <f t="shared" si="203"/>
        <v>0.106</v>
      </c>
      <c r="S2583" s="19">
        <f t="shared" si="204"/>
        <v>48.18181818181818</v>
      </c>
      <c r="T2583" s="11" t="s">
        <v>8336</v>
      </c>
      <c r="U2583" s="11" t="s">
        <v>8337</v>
      </c>
    </row>
    <row r="2584" spans="1:21" ht="28.5" x14ac:dyDescent="0.45">
      <c r="A2584" s="11">
        <v>2582</v>
      </c>
      <c r="B2584" s="16" t="s">
        <v>2582</v>
      </c>
      <c r="C2584" s="16" t="s">
        <v>6692</v>
      </c>
      <c r="D2584" s="23">
        <v>90000</v>
      </c>
      <c r="E2584" s="23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7">
        <f t="shared" si="200"/>
        <v>42672.780486111107</v>
      </c>
      <c r="K2584" s="11">
        <v>1475192634</v>
      </c>
      <c r="L2584" s="17">
        <f t="shared" si="201"/>
        <v>42642.780486111107</v>
      </c>
      <c r="M2584" s="21">
        <f t="shared" si="202"/>
        <v>30</v>
      </c>
      <c r="N2584" s="11" t="b">
        <v>0</v>
      </c>
      <c r="O2584" s="11">
        <v>1</v>
      </c>
      <c r="P2584" s="11" t="b">
        <v>0</v>
      </c>
      <c r="Q2584" s="11" t="s">
        <v>8284</v>
      </c>
      <c r="R2584" s="18">
        <f t="shared" si="203"/>
        <v>1.1111111111111112E-5</v>
      </c>
      <c r="S2584" s="19">
        <f t="shared" si="204"/>
        <v>1</v>
      </c>
      <c r="T2584" s="11" t="s">
        <v>8336</v>
      </c>
      <c r="U2584" s="11" t="s">
        <v>8337</v>
      </c>
    </row>
    <row r="2585" spans="1:21" ht="42.75" x14ac:dyDescent="0.45">
      <c r="A2585" s="11">
        <v>2583</v>
      </c>
      <c r="B2585" s="16" t="s">
        <v>2583</v>
      </c>
      <c r="C2585" s="16" t="s">
        <v>6693</v>
      </c>
      <c r="D2585" s="23">
        <v>1000</v>
      </c>
      <c r="E2585" s="23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7">
        <f t="shared" si="200"/>
        <v>42079.519444444442</v>
      </c>
      <c r="K2585" s="11">
        <v>1421346480</v>
      </c>
      <c r="L2585" s="17">
        <f t="shared" si="201"/>
        <v>42019.561111111114</v>
      </c>
      <c r="M2585" s="21">
        <f t="shared" si="202"/>
        <v>59.958333333328483</v>
      </c>
      <c r="N2585" s="11" t="b">
        <v>0</v>
      </c>
      <c r="O2585" s="11">
        <v>5</v>
      </c>
      <c r="P2585" s="11" t="b">
        <v>0</v>
      </c>
      <c r="Q2585" s="11" t="s">
        <v>8284</v>
      </c>
      <c r="R2585" s="18">
        <f t="shared" si="203"/>
        <v>5.0000000000000001E-3</v>
      </c>
      <c r="S2585" s="19">
        <f t="shared" si="204"/>
        <v>1</v>
      </c>
      <c r="T2585" s="11" t="s">
        <v>8336</v>
      </c>
      <c r="U2585" s="11" t="s">
        <v>8337</v>
      </c>
    </row>
    <row r="2586" spans="1:21" ht="28.5" x14ac:dyDescent="0.45">
      <c r="A2586" s="11">
        <v>2584</v>
      </c>
      <c r="B2586" s="16" t="s">
        <v>2584</v>
      </c>
      <c r="C2586" s="16" t="s">
        <v>6694</v>
      </c>
      <c r="D2586" s="23">
        <v>10000</v>
      </c>
      <c r="E2586" s="23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7">
        <f t="shared" si="200"/>
        <v>42169.964918981474</v>
      </c>
      <c r="K2586" s="11">
        <v>1431749369</v>
      </c>
      <c r="L2586" s="17">
        <f t="shared" si="201"/>
        <v>42139.964918981474</v>
      </c>
      <c r="M2586" s="21">
        <f t="shared" si="202"/>
        <v>30</v>
      </c>
      <c r="N2586" s="11" t="b">
        <v>0</v>
      </c>
      <c r="O2586" s="11">
        <v>0</v>
      </c>
      <c r="P2586" s="11" t="b">
        <v>0</v>
      </c>
      <c r="Q2586" s="11" t="s">
        <v>8284</v>
      </c>
      <c r="R2586" s="18">
        <f t="shared" si="203"/>
        <v>0</v>
      </c>
      <c r="S2586" s="19" t="e">
        <f t="shared" si="204"/>
        <v>#DIV/0!</v>
      </c>
      <c r="T2586" s="11" t="s">
        <v>8336</v>
      </c>
      <c r="U2586" s="11" t="s">
        <v>8337</v>
      </c>
    </row>
    <row r="2587" spans="1:21" ht="42.75" x14ac:dyDescent="0.45">
      <c r="A2587" s="11">
        <v>2585</v>
      </c>
      <c r="B2587" s="16" t="s">
        <v>2585</v>
      </c>
      <c r="C2587" s="16" t="s">
        <v>6695</v>
      </c>
      <c r="D2587" s="23">
        <v>30000</v>
      </c>
      <c r="E2587" s="23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7">
        <f t="shared" si="200"/>
        <v>41825.754999999997</v>
      </c>
      <c r="K2587" s="11">
        <v>1402009632</v>
      </c>
      <c r="L2587" s="17">
        <f t="shared" si="201"/>
        <v>41795.754999999997</v>
      </c>
      <c r="M2587" s="21">
        <f t="shared" si="202"/>
        <v>30</v>
      </c>
      <c r="N2587" s="11" t="b">
        <v>0</v>
      </c>
      <c r="O2587" s="11">
        <v>1</v>
      </c>
      <c r="P2587" s="11" t="b">
        <v>0</v>
      </c>
      <c r="Q2587" s="11" t="s">
        <v>8284</v>
      </c>
      <c r="R2587" s="18">
        <f t="shared" si="203"/>
        <v>1.6666666666666668E-3</v>
      </c>
      <c r="S2587" s="19">
        <f t="shared" si="204"/>
        <v>50</v>
      </c>
      <c r="T2587" s="11" t="s">
        <v>8336</v>
      </c>
      <c r="U2587" s="11" t="s">
        <v>8337</v>
      </c>
    </row>
    <row r="2588" spans="1:21" ht="28.5" x14ac:dyDescent="0.45">
      <c r="A2588" s="11">
        <v>2586</v>
      </c>
      <c r="B2588" s="16" t="s">
        <v>2586</v>
      </c>
      <c r="C2588" s="16" t="s">
        <v>6696</v>
      </c>
      <c r="D2588" s="23">
        <v>3000</v>
      </c>
      <c r="E2588" s="23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7">
        <f t="shared" si="200"/>
        <v>42363.121944444443</v>
      </c>
      <c r="K2588" s="11">
        <v>1448438136</v>
      </c>
      <c r="L2588" s="17">
        <f t="shared" si="201"/>
        <v>42333.121944444443</v>
      </c>
      <c r="M2588" s="21">
        <f t="shared" si="202"/>
        <v>30</v>
      </c>
      <c r="N2588" s="11" t="b">
        <v>0</v>
      </c>
      <c r="O2588" s="11">
        <v>1</v>
      </c>
      <c r="P2588" s="11" t="b">
        <v>0</v>
      </c>
      <c r="Q2588" s="11" t="s">
        <v>8284</v>
      </c>
      <c r="R2588" s="18">
        <f t="shared" si="203"/>
        <v>1.6666666666666668E-3</v>
      </c>
      <c r="S2588" s="19">
        <f t="shared" si="204"/>
        <v>5</v>
      </c>
      <c r="T2588" s="11" t="s">
        <v>8336</v>
      </c>
      <c r="U2588" s="11" t="s">
        <v>8337</v>
      </c>
    </row>
    <row r="2589" spans="1:21" ht="42.75" x14ac:dyDescent="0.45">
      <c r="A2589" s="11">
        <v>2587</v>
      </c>
      <c r="B2589" s="16" t="s">
        <v>2587</v>
      </c>
      <c r="C2589" s="16" t="s">
        <v>6697</v>
      </c>
      <c r="D2589" s="23">
        <v>50000</v>
      </c>
      <c r="E2589" s="23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7">
        <f t="shared" si="200"/>
        <v>42368.467048611106</v>
      </c>
      <c r="K2589" s="11">
        <v>1448899953</v>
      </c>
      <c r="L2589" s="17">
        <f t="shared" si="201"/>
        <v>42338.467048611106</v>
      </c>
      <c r="M2589" s="21">
        <f t="shared" si="202"/>
        <v>30</v>
      </c>
      <c r="N2589" s="11" t="b">
        <v>0</v>
      </c>
      <c r="O2589" s="11">
        <v>6</v>
      </c>
      <c r="P2589" s="11" t="b">
        <v>0</v>
      </c>
      <c r="Q2589" s="11" t="s">
        <v>8284</v>
      </c>
      <c r="R2589" s="18">
        <f t="shared" si="203"/>
        <v>2.4340000000000001E-2</v>
      </c>
      <c r="S2589" s="19">
        <f t="shared" si="204"/>
        <v>202.83333333333334</v>
      </c>
      <c r="T2589" s="11" t="s">
        <v>8336</v>
      </c>
      <c r="U2589" s="11" t="s">
        <v>8337</v>
      </c>
    </row>
    <row r="2590" spans="1:21" ht="42.75" x14ac:dyDescent="0.45">
      <c r="A2590" s="11">
        <v>2588</v>
      </c>
      <c r="B2590" s="16" t="s">
        <v>2588</v>
      </c>
      <c r="C2590" s="16" t="s">
        <v>6698</v>
      </c>
      <c r="D2590" s="23">
        <v>6000</v>
      </c>
      <c r="E2590" s="23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7">
        <f t="shared" si="200"/>
        <v>42094.343055555553</v>
      </c>
      <c r="K2590" s="11">
        <v>1423325626</v>
      </c>
      <c r="L2590" s="17">
        <f t="shared" si="201"/>
        <v>42042.467893518515</v>
      </c>
      <c r="M2590" s="21">
        <f t="shared" si="202"/>
        <v>51.875162037038535</v>
      </c>
      <c r="N2590" s="11" t="b">
        <v>0</v>
      </c>
      <c r="O2590" s="11">
        <v>8</v>
      </c>
      <c r="P2590" s="11" t="b">
        <v>0</v>
      </c>
      <c r="Q2590" s="11" t="s">
        <v>8284</v>
      </c>
      <c r="R2590" s="18">
        <f t="shared" si="203"/>
        <v>3.8833333333333331E-2</v>
      </c>
      <c r="S2590" s="19">
        <f t="shared" si="204"/>
        <v>29.125</v>
      </c>
      <c r="T2590" s="11" t="s">
        <v>8336</v>
      </c>
      <c r="U2590" s="11" t="s">
        <v>8337</v>
      </c>
    </row>
    <row r="2591" spans="1:21" ht="42.75" x14ac:dyDescent="0.45">
      <c r="A2591" s="11">
        <v>2589</v>
      </c>
      <c r="B2591" s="16" t="s">
        <v>2589</v>
      </c>
      <c r="C2591" s="16" t="s">
        <v>6699</v>
      </c>
      <c r="D2591" s="23">
        <v>50000</v>
      </c>
      <c r="E2591" s="23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7">
        <f t="shared" si="200"/>
        <v>42452.286192129628</v>
      </c>
      <c r="K2591" s="11">
        <v>1456145527</v>
      </c>
      <c r="L2591" s="17">
        <f t="shared" si="201"/>
        <v>42422.327858796292</v>
      </c>
      <c r="M2591" s="21">
        <f t="shared" si="202"/>
        <v>29.958333333335759</v>
      </c>
      <c r="N2591" s="11" t="b">
        <v>0</v>
      </c>
      <c r="O2591" s="11">
        <v>1</v>
      </c>
      <c r="P2591" s="11" t="b">
        <v>0</v>
      </c>
      <c r="Q2591" s="11" t="s">
        <v>8284</v>
      </c>
      <c r="R2591" s="18">
        <f t="shared" si="203"/>
        <v>1E-4</v>
      </c>
      <c r="S2591" s="19">
        <f t="shared" si="204"/>
        <v>5</v>
      </c>
      <c r="T2591" s="11" t="s">
        <v>8336</v>
      </c>
      <c r="U2591" s="11" t="s">
        <v>8337</v>
      </c>
    </row>
    <row r="2592" spans="1:21" ht="42.75" x14ac:dyDescent="0.45">
      <c r="A2592" s="11">
        <v>2590</v>
      </c>
      <c r="B2592" s="16" t="s">
        <v>2590</v>
      </c>
      <c r="C2592" s="16" t="s">
        <v>6700</v>
      </c>
      <c r="D2592" s="23">
        <v>3000</v>
      </c>
      <c r="E2592" s="23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7">
        <f t="shared" si="200"/>
        <v>42395.380752314813</v>
      </c>
      <c r="K2592" s="11">
        <v>1453212497</v>
      </c>
      <c r="L2592" s="17">
        <f t="shared" si="201"/>
        <v>42388.380752314813</v>
      </c>
      <c r="M2592" s="21">
        <f t="shared" si="202"/>
        <v>7</v>
      </c>
      <c r="N2592" s="11" t="b">
        <v>0</v>
      </c>
      <c r="O2592" s="11">
        <v>0</v>
      </c>
      <c r="P2592" s="11" t="b">
        <v>0</v>
      </c>
      <c r="Q2592" s="11" t="s">
        <v>8284</v>
      </c>
      <c r="R2592" s="18">
        <f t="shared" si="203"/>
        <v>0</v>
      </c>
      <c r="S2592" s="19" t="e">
        <f t="shared" si="204"/>
        <v>#DIV/0!</v>
      </c>
      <c r="T2592" s="11" t="s">
        <v>8336</v>
      </c>
      <c r="U2592" s="11" t="s">
        <v>8337</v>
      </c>
    </row>
    <row r="2593" spans="1:21" ht="42.75" x14ac:dyDescent="0.45">
      <c r="A2593" s="11">
        <v>2591</v>
      </c>
      <c r="B2593" s="16" t="s">
        <v>2591</v>
      </c>
      <c r="C2593" s="16" t="s">
        <v>6701</v>
      </c>
      <c r="D2593" s="23">
        <v>1500</v>
      </c>
      <c r="E2593" s="23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7">
        <f t="shared" si="200"/>
        <v>42442.656527777777</v>
      </c>
      <c r="K2593" s="11">
        <v>1452721524</v>
      </c>
      <c r="L2593" s="17">
        <f t="shared" si="201"/>
        <v>42382.698194444441</v>
      </c>
      <c r="M2593" s="21">
        <f t="shared" si="202"/>
        <v>59.958333333335759</v>
      </c>
      <c r="N2593" s="11" t="b">
        <v>0</v>
      </c>
      <c r="O2593" s="11">
        <v>2</v>
      </c>
      <c r="P2593" s="11" t="b">
        <v>0</v>
      </c>
      <c r="Q2593" s="11" t="s">
        <v>8284</v>
      </c>
      <c r="R2593" s="18">
        <f t="shared" si="203"/>
        <v>1.7333333333333333E-2</v>
      </c>
      <c r="S2593" s="19">
        <f t="shared" si="204"/>
        <v>13</v>
      </c>
      <c r="T2593" s="11" t="s">
        <v>8336</v>
      </c>
      <c r="U2593" s="11" t="s">
        <v>8337</v>
      </c>
    </row>
    <row r="2594" spans="1:21" ht="42.75" x14ac:dyDescent="0.45">
      <c r="A2594" s="11">
        <v>2592</v>
      </c>
      <c r="B2594" s="16" t="s">
        <v>2592</v>
      </c>
      <c r="C2594" s="16" t="s">
        <v>6702</v>
      </c>
      <c r="D2594" s="23">
        <v>30000</v>
      </c>
      <c r="E2594" s="23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7">
        <f t="shared" si="200"/>
        <v>41917.592835648145</v>
      </c>
      <c r="K2594" s="11">
        <v>1409944421</v>
      </c>
      <c r="L2594" s="17">
        <f t="shared" si="201"/>
        <v>41887.592835648145</v>
      </c>
      <c r="M2594" s="21">
        <f t="shared" si="202"/>
        <v>30</v>
      </c>
      <c r="N2594" s="11" t="b">
        <v>0</v>
      </c>
      <c r="O2594" s="11">
        <v>1</v>
      </c>
      <c r="P2594" s="11" t="b">
        <v>0</v>
      </c>
      <c r="Q2594" s="11" t="s">
        <v>8284</v>
      </c>
      <c r="R2594" s="18">
        <f t="shared" si="203"/>
        <v>1.6666666666666668E-3</v>
      </c>
      <c r="S2594" s="19">
        <f t="shared" si="204"/>
        <v>50</v>
      </c>
      <c r="T2594" s="11" t="s">
        <v>8336</v>
      </c>
      <c r="U2594" s="11" t="s">
        <v>8337</v>
      </c>
    </row>
    <row r="2595" spans="1:21" ht="42.75" x14ac:dyDescent="0.45">
      <c r="A2595" s="11">
        <v>2593</v>
      </c>
      <c r="B2595" s="16" t="s">
        <v>2593</v>
      </c>
      <c r="C2595" s="16" t="s">
        <v>6703</v>
      </c>
      <c r="D2595" s="23">
        <v>10000</v>
      </c>
      <c r="E2595" s="23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7">
        <f t="shared" si="200"/>
        <v>42119.636874999997</v>
      </c>
      <c r="K2595" s="11">
        <v>1427401026</v>
      </c>
      <c r="L2595" s="17">
        <f t="shared" si="201"/>
        <v>42089.636874999997</v>
      </c>
      <c r="M2595" s="21">
        <f t="shared" si="202"/>
        <v>30</v>
      </c>
      <c r="N2595" s="11" t="b">
        <v>0</v>
      </c>
      <c r="O2595" s="11">
        <v>0</v>
      </c>
      <c r="P2595" s="11" t="b">
        <v>0</v>
      </c>
      <c r="Q2595" s="11" t="s">
        <v>8284</v>
      </c>
      <c r="R2595" s="18">
        <f t="shared" si="203"/>
        <v>0</v>
      </c>
      <c r="S2595" s="19" t="e">
        <f t="shared" si="204"/>
        <v>#DIV/0!</v>
      </c>
      <c r="T2595" s="11" t="s">
        <v>8336</v>
      </c>
      <c r="U2595" s="11" t="s">
        <v>8337</v>
      </c>
    </row>
    <row r="2596" spans="1:21" ht="42.75" x14ac:dyDescent="0.45">
      <c r="A2596" s="11">
        <v>2594</v>
      </c>
      <c r="B2596" s="16" t="s">
        <v>2594</v>
      </c>
      <c r="C2596" s="16" t="s">
        <v>6704</v>
      </c>
      <c r="D2596" s="23">
        <v>80000</v>
      </c>
      <c r="E2596" s="23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7">
        <f t="shared" si="200"/>
        <v>41858.759583333333</v>
      </c>
      <c r="K2596" s="11">
        <v>1404861228</v>
      </c>
      <c r="L2596" s="17">
        <f t="shared" si="201"/>
        <v>41828.759583333333</v>
      </c>
      <c r="M2596" s="21">
        <f t="shared" si="202"/>
        <v>30</v>
      </c>
      <c r="N2596" s="11" t="b">
        <v>0</v>
      </c>
      <c r="O2596" s="11">
        <v>1</v>
      </c>
      <c r="P2596" s="11" t="b">
        <v>0</v>
      </c>
      <c r="Q2596" s="11" t="s">
        <v>8284</v>
      </c>
      <c r="R2596" s="18">
        <f t="shared" si="203"/>
        <v>1.2500000000000001E-5</v>
      </c>
      <c r="S2596" s="19">
        <f t="shared" si="204"/>
        <v>1</v>
      </c>
      <c r="T2596" s="11" t="s">
        <v>8336</v>
      </c>
      <c r="U2596" s="11" t="s">
        <v>8337</v>
      </c>
    </row>
    <row r="2597" spans="1:21" ht="28.5" x14ac:dyDescent="0.45">
      <c r="A2597" s="11">
        <v>2595</v>
      </c>
      <c r="B2597" s="16" t="s">
        <v>2595</v>
      </c>
      <c r="C2597" s="16" t="s">
        <v>6705</v>
      </c>
      <c r="D2597" s="23">
        <v>15000</v>
      </c>
      <c r="E2597" s="23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7">
        <f t="shared" si="200"/>
        <v>42790.035879629628</v>
      </c>
      <c r="K2597" s="11">
        <v>1485323500</v>
      </c>
      <c r="L2597" s="17">
        <f t="shared" si="201"/>
        <v>42760.035879629628</v>
      </c>
      <c r="M2597" s="21">
        <f t="shared" si="202"/>
        <v>30</v>
      </c>
      <c r="N2597" s="11" t="b">
        <v>0</v>
      </c>
      <c r="O2597" s="11">
        <v>19</v>
      </c>
      <c r="P2597" s="11" t="b">
        <v>0</v>
      </c>
      <c r="Q2597" s="11" t="s">
        <v>8284</v>
      </c>
      <c r="R2597" s="18">
        <f t="shared" si="203"/>
        <v>0.12166666666666667</v>
      </c>
      <c r="S2597" s="19">
        <f t="shared" si="204"/>
        <v>96.05263157894737</v>
      </c>
      <c r="T2597" s="11" t="s">
        <v>8336</v>
      </c>
      <c r="U2597" s="11" t="s">
        <v>8337</v>
      </c>
    </row>
    <row r="2598" spans="1:21" ht="42.75" x14ac:dyDescent="0.45">
      <c r="A2598" s="11">
        <v>2596</v>
      </c>
      <c r="B2598" s="16" t="s">
        <v>2596</v>
      </c>
      <c r="C2598" s="16" t="s">
        <v>6706</v>
      </c>
      <c r="D2598" s="23">
        <v>35000</v>
      </c>
      <c r="E2598" s="23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7">
        <f t="shared" si="200"/>
        <v>41858.45612268518</v>
      </c>
      <c r="K2598" s="11">
        <v>1404835009</v>
      </c>
      <c r="L2598" s="17">
        <f t="shared" si="201"/>
        <v>41828.45612268518</v>
      </c>
      <c r="M2598" s="21">
        <f t="shared" si="202"/>
        <v>30</v>
      </c>
      <c r="N2598" s="11" t="b">
        <v>0</v>
      </c>
      <c r="O2598" s="11">
        <v>27</v>
      </c>
      <c r="P2598" s="11" t="b">
        <v>0</v>
      </c>
      <c r="Q2598" s="11" t="s">
        <v>8284</v>
      </c>
      <c r="R2598" s="18">
        <f t="shared" si="203"/>
        <v>0.23588571428571428</v>
      </c>
      <c r="S2598" s="19">
        <f t="shared" si="204"/>
        <v>305.77777777777777</v>
      </c>
      <c r="T2598" s="11" t="s">
        <v>8336</v>
      </c>
      <c r="U2598" s="11" t="s">
        <v>8337</v>
      </c>
    </row>
    <row r="2599" spans="1:21" ht="42.75" x14ac:dyDescent="0.45">
      <c r="A2599" s="11">
        <v>2597</v>
      </c>
      <c r="B2599" s="16" t="s">
        <v>2597</v>
      </c>
      <c r="C2599" s="16" t="s">
        <v>6707</v>
      </c>
      <c r="D2599" s="23">
        <v>1500</v>
      </c>
      <c r="E2599" s="23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7">
        <f t="shared" si="200"/>
        <v>42540.133298611108</v>
      </c>
      <c r="K2599" s="11">
        <v>1463731917</v>
      </c>
      <c r="L2599" s="17">
        <f t="shared" si="201"/>
        <v>42510.133298611108</v>
      </c>
      <c r="M2599" s="21">
        <f t="shared" si="202"/>
        <v>30</v>
      </c>
      <c r="N2599" s="11" t="b">
        <v>0</v>
      </c>
      <c r="O2599" s="11">
        <v>7</v>
      </c>
      <c r="P2599" s="11" t="b">
        <v>0</v>
      </c>
      <c r="Q2599" s="11" t="s">
        <v>8284</v>
      </c>
      <c r="R2599" s="18">
        <f t="shared" si="203"/>
        <v>5.6666666666666664E-2</v>
      </c>
      <c r="S2599" s="19">
        <f t="shared" si="204"/>
        <v>12.142857142857142</v>
      </c>
      <c r="T2599" s="11" t="s">
        <v>8336</v>
      </c>
      <c r="U2599" s="11" t="s">
        <v>8337</v>
      </c>
    </row>
    <row r="2600" spans="1:21" ht="42.75" x14ac:dyDescent="0.45">
      <c r="A2600" s="11">
        <v>2598</v>
      </c>
      <c r="B2600" s="16" t="s">
        <v>2598</v>
      </c>
      <c r="C2600" s="16" t="s">
        <v>6708</v>
      </c>
      <c r="D2600" s="23">
        <v>3000</v>
      </c>
      <c r="E2600" s="23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7">
        <f t="shared" si="200"/>
        <v>42270.631956018515</v>
      </c>
      <c r="K2600" s="11">
        <v>1440447001</v>
      </c>
      <c r="L2600" s="17">
        <f t="shared" si="201"/>
        <v>42240.631956018515</v>
      </c>
      <c r="M2600" s="21">
        <f t="shared" si="202"/>
        <v>30</v>
      </c>
      <c r="N2600" s="11" t="b">
        <v>0</v>
      </c>
      <c r="O2600" s="11">
        <v>14</v>
      </c>
      <c r="P2600" s="11" t="b">
        <v>0</v>
      </c>
      <c r="Q2600" s="11" t="s">
        <v>8284</v>
      </c>
      <c r="R2600" s="18">
        <f t="shared" si="203"/>
        <v>0.39</v>
      </c>
      <c r="S2600" s="19">
        <f t="shared" si="204"/>
        <v>83.571428571428569</v>
      </c>
      <c r="T2600" s="11" t="s">
        <v>8336</v>
      </c>
      <c r="U2600" s="11" t="s">
        <v>8337</v>
      </c>
    </row>
    <row r="2601" spans="1:21" ht="28.5" x14ac:dyDescent="0.45">
      <c r="A2601" s="11">
        <v>2599</v>
      </c>
      <c r="B2601" s="16" t="s">
        <v>2599</v>
      </c>
      <c r="C2601" s="16" t="s">
        <v>6709</v>
      </c>
      <c r="D2601" s="23">
        <v>9041</v>
      </c>
      <c r="E2601" s="23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7">
        <f t="shared" si="200"/>
        <v>41854.545682870368</v>
      </c>
      <c r="K2601" s="11">
        <v>1403201147</v>
      </c>
      <c r="L2601" s="17">
        <f t="shared" si="201"/>
        <v>41809.545682870368</v>
      </c>
      <c r="M2601" s="21">
        <f t="shared" si="202"/>
        <v>45</v>
      </c>
      <c r="N2601" s="11" t="b">
        <v>0</v>
      </c>
      <c r="O2601" s="11">
        <v>5</v>
      </c>
      <c r="P2601" s="11" t="b">
        <v>0</v>
      </c>
      <c r="Q2601" s="11" t="s">
        <v>8284</v>
      </c>
      <c r="R2601" s="18">
        <f t="shared" si="203"/>
        <v>9.9546510341776348E-3</v>
      </c>
      <c r="S2601" s="19">
        <f t="shared" si="204"/>
        <v>18</v>
      </c>
      <c r="T2601" s="11" t="s">
        <v>8336</v>
      </c>
      <c r="U2601" s="11" t="s">
        <v>8337</v>
      </c>
    </row>
    <row r="2602" spans="1:21" ht="28.5" x14ac:dyDescent="0.45">
      <c r="A2602" s="11">
        <v>2600</v>
      </c>
      <c r="B2602" s="16" t="s">
        <v>2600</v>
      </c>
      <c r="C2602" s="16" t="s">
        <v>6710</v>
      </c>
      <c r="D2602" s="23">
        <v>50000</v>
      </c>
      <c r="E2602" s="23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7">
        <f t="shared" si="200"/>
        <v>42454.650462962956</v>
      </c>
      <c r="K2602" s="11">
        <v>1453757800</v>
      </c>
      <c r="L2602" s="17">
        <f t="shared" si="201"/>
        <v>42394.692129629628</v>
      </c>
      <c r="M2602" s="21">
        <f t="shared" si="202"/>
        <v>59.958333333328483</v>
      </c>
      <c r="N2602" s="11" t="b">
        <v>0</v>
      </c>
      <c r="O2602" s="11">
        <v>30</v>
      </c>
      <c r="P2602" s="11" t="b">
        <v>0</v>
      </c>
      <c r="Q2602" s="11" t="s">
        <v>8284</v>
      </c>
      <c r="R2602" s="18">
        <f t="shared" si="203"/>
        <v>6.9320000000000007E-2</v>
      </c>
      <c r="S2602" s="19">
        <f t="shared" si="204"/>
        <v>115.53333333333333</v>
      </c>
      <c r="T2602" s="11" t="s">
        <v>8336</v>
      </c>
      <c r="U2602" s="11" t="s">
        <v>8337</v>
      </c>
    </row>
    <row r="2603" spans="1:21" ht="42.75" x14ac:dyDescent="0.45">
      <c r="A2603" s="11">
        <v>2601</v>
      </c>
      <c r="B2603" s="16" t="s">
        <v>2601</v>
      </c>
      <c r="C2603" s="16" t="s">
        <v>6711</v>
      </c>
      <c r="D2603" s="23">
        <v>500</v>
      </c>
      <c r="E2603" s="23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7">
        <f t="shared" si="200"/>
        <v>41164.957638888889</v>
      </c>
      <c r="K2603" s="11">
        <v>1346276349</v>
      </c>
      <c r="L2603" s="17">
        <f t="shared" si="201"/>
        <v>41150.693854166668</v>
      </c>
      <c r="M2603" s="21">
        <f t="shared" si="202"/>
        <v>14.263784722221317</v>
      </c>
      <c r="N2603" s="11" t="b">
        <v>1</v>
      </c>
      <c r="O2603" s="11">
        <v>151</v>
      </c>
      <c r="P2603" s="11" t="b">
        <v>1</v>
      </c>
      <c r="Q2603" s="11" t="s">
        <v>8301</v>
      </c>
      <c r="R2603" s="18">
        <f t="shared" si="203"/>
        <v>6.6139999999999999</v>
      </c>
      <c r="S2603" s="19">
        <f t="shared" si="204"/>
        <v>21.900662251655628</v>
      </c>
      <c r="T2603" s="11" t="s">
        <v>8319</v>
      </c>
      <c r="U2603" s="11" t="s">
        <v>8355</v>
      </c>
    </row>
    <row r="2604" spans="1:21" ht="42.75" x14ac:dyDescent="0.45">
      <c r="A2604" s="11">
        <v>2602</v>
      </c>
      <c r="B2604" s="16" t="s">
        <v>2602</v>
      </c>
      <c r="C2604" s="16" t="s">
        <v>6712</v>
      </c>
      <c r="D2604" s="23">
        <v>12000</v>
      </c>
      <c r="E2604" s="23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7">
        <f t="shared" si="200"/>
        <v>41955.680555555555</v>
      </c>
      <c r="K2604" s="11">
        <v>1412358968</v>
      </c>
      <c r="L2604" s="17">
        <f t="shared" si="201"/>
        <v>41915.538981481477</v>
      </c>
      <c r="M2604" s="21">
        <f t="shared" si="202"/>
        <v>40.141574074077653</v>
      </c>
      <c r="N2604" s="11" t="b">
        <v>1</v>
      </c>
      <c r="O2604" s="11">
        <v>489</v>
      </c>
      <c r="P2604" s="11" t="b">
        <v>1</v>
      </c>
      <c r="Q2604" s="11" t="s">
        <v>8301</v>
      </c>
      <c r="R2604" s="18">
        <f t="shared" si="203"/>
        <v>3.2609166666666667</v>
      </c>
      <c r="S2604" s="19">
        <f t="shared" si="204"/>
        <v>80.022494887525568</v>
      </c>
      <c r="T2604" s="11" t="s">
        <v>8319</v>
      </c>
      <c r="U2604" s="11" t="s">
        <v>8355</v>
      </c>
    </row>
    <row r="2605" spans="1:21" ht="28.5" x14ac:dyDescent="0.45">
      <c r="A2605" s="11">
        <v>2603</v>
      </c>
      <c r="B2605" s="16" t="s">
        <v>2603</v>
      </c>
      <c r="C2605" s="16" t="s">
        <v>6713</v>
      </c>
      <c r="D2605" s="23">
        <v>1750</v>
      </c>
      <c r="E2605" s="23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7">
        <f t="shared" si="200"/>
        <v>41631.704328703701</v>
      </c>
      <c r="K2605" s="11">
        <v>1386626054</v>
      </c>
      <c r="L2605" s="17">
        <f t="shared" si="201"/>
        <v>41617.704328703701</v>
      </c>
      <c r="M2605" s="21">
        <f t="shared" si="202"/>
        <v>14</v>
      </c>
      <c r="N2605" s="11" t="b">
        <v>1</v>
      </c>
      <c r="O2605" s="11">
        <v>50</v>
      </c>
      <c r="P2605" s="11" t="b">
        <v>1</v>
      </c>
      <c r="Q2605" s="11" t="s">
        <v>8301</v>
      </c>
      <c r="R2605" s="18">
        <f t="shared" si="203"/>
        <v>1.0148571428571429</v>
      </c>
      <c r="S2605" s="19">
        <f t="shared" si="204"/>
        <v>35.520000000000003</v>
      </c>
      <c r="T2605" s="11" t="s">
        <v>8319</v>
      </c>
      <c r="U2605" s="11" t="s">
        <v>8355</v>
      </c>
    </row>
    <row r="2606" spans="1:21" ht="42.75" x14ac:dyDescent="0.45">
      <c r="A2606" s="11">
        <v>2604</v>
      </c>
      <c r="B2606" s="16" t="s">
        <v>2604</v>
      </c>
      <c r="C2606" s="16" t="s">
        <v>6714</v>
      </c>
      <c r="D2606" s="23">
        <v>20000</v>
      </c>
      <c r="E2606" s="23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7">
        <f t="shared" si="200"/>
        <v>41027.842858796292</v>
      </c>
      <c r="K2606" s="11">
        <v>1333070023</v>
      </c>
      <c r="L2606" s="17">
        <f t="shared" si="201"/>
        <v>40997.842858796292</v>
      </c>
      <c r="M2606" s="21">
        <f t="shared" si="202"/>
        <v>30</v>
      </c>
      <c r="N2606" s="11" t="b">
        <v>1</v>
      </c>
      <c r="O2606" s="11">
        <v>321</v>
      </c>
      <c r="P2606" s="11" t="b">
        <v>1</v>
      </c>
      <c r="Q2606" s="11" t="s">
        <v>8301</v>
      </c>
      <c r="R2606" s="18">
        <f t="shared" si="203"/>
        <v>1.0421799999999999</v>
      </c>
      <c r="S2606" s="19">
        <f t="shared" si="204"/>
        <v>64.933333333333323</v>
      </c>
      <c r="T2606" s="11" t="s">
        <v>8319</v>
      </c>
      <c r="U2606" s="11" t="s">
        <v>8355</v>
      </c>
    </row>
    <row r="2607" spans="1:21" ht="42.75" x14ac:dyDescent="0.45">
      <c r="A2607" s="11">
        <v>2605</v>
      </c>
      <c r="B2607" s="16" t="s">
        <v>2605</v>
      </c>
      <c r="C2607" s="16" t="s">
        <v>6715</v>
      </c>
      <c r="D2607" s="23">
        <v>100000</v>
      </c>
      <c r="E2607" s="23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7">
        <f t="shared" si="200"/>
        <v>42538.33321759259</v>
      </c>
      <c r="K2607" s="11">
        <v>1463576390</v>
      </c>
      <c r="L2607" s="17">
        <f t="shared" si="201"/>
        <v>42508.33321759259</v>
      </c>
      <c r="M2607" s="21">
        <f t="shared" si="202"/>
        <v>30</v>
      </c>
      <c r="N2607" s="11" t="b">
        <v>1</v>
      </c>
      <c r="O2607" s="11">
        <v>1762</v>
      </c>
      <c r="P2607" s="11" t="b">
        <v>1</v>
      </c>
      <c r="Q2607" s="11" t="s">
        <v>8301</v>
      </c>
      <c r="R2607" s="18">
        <f t="shared" si="203"/>
        <v>1.0742157000000001</v>
      </c>
      <c r="S2607" s="19">
        <f t="shared" si="204"/>
        <v>60.965703745743475</v>
      </c>
      <c r="T2607" s="11" t="s">
        <v>8319</v>
      </c>
      <c r="U2607" s="11" t="s">
        <v>8355</v>
      </c>
    </row>
    <row r="2608" spans="1:21" ht="57" x14ac:dyDescent="0.45">
      <c r="A2608" s="11">
        <v>2606</v>
      </c>
      <c r="B2608" s="16" t="s">
        <v>2606</v>
      </c>
      <c r="C2608" s="16" t="s">
        <v>6716</v>
      </c>
      <c r="D2608" s="23">
        <v>11000</v>
      </c>
      <c r="E2608" s="23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7">
        <f t="shared" si="200"/>
        <v>41758.504421296289</v>
      </c>
      <c r="K2608" s="11">
        <v>1396026382</v>
      </c>
      <c r="L2608" s="17">
        <f t="shared" si="201"/>
        <v>41726.504421296289</v>
      </c>
      <c r="M2608" s="21">
        <f t="shared" si="202"/>
        <v>32</v>
      </c>
      <c r="N2608" s="11" t="b">
        <v>1</v>
      </c>
      <c r="O2608" s="11">
        <v>385</v>
      </c>
      <c r="P2608" s="11" t="b">
        <v>1</v>
      </c>
      <c r="Q2608" s="11" t="s">
        <v>8301</v>
      </c>
      <c r="R2608" s="18">
        <f t="shared" si="203"/>
        <v>1.1005454545454545</v>
      </c>
      <c r="S2608" s="19">
        <f t="shared" si="204"/>
        <v>31.444155844155844</v>
      </c>
      <c r="T2608" s="11" t="s">
        <v>8319</v>
      </c>
      <c r="U2608" s="11" t="s">
        <v>8355</v>
      </c>
    </row>
    <row r="2609" spans="1:21" ht="42.75" x14ac:dyDescent="0.45">
      <c r="A2609" s="11">
        <v>2607</v>
      </c>
      <c r="B2609" s="16" t="s">
        <v>2607</v>
      </c>
      <c r="C2609" s="16" t="s">
        <v>6717</v>
      </c>
      <c r="D2609" s="23">
        <v>8000</v>
      </c>
      <c r="E2609" s="23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7">
        <f t="shared" si="200"/>
        <v>42227.874999999993</v>
      </c>
      <c r="K2609" s="11">
        <v>1435611572</v>
      </c>
      <c r="L2609" s="17">
        <f t="shared" si="201"/>
        <v>42184.666342592587</v>
      </c>
      <c r="M2609" s="21">
        <f t="shared" si="202"/>
        <v>43.208657407405553</v>
      </c>
      <c r="N2609" s="11" t="b">
        <v>1</v>
      </c>
      <c r="O2609" s="11">
        <v>398</v>
      </c>
      <c r="P2609" s="11" t="b">
        <v>1</v>
      </c>
      <c r="Q2609" s="11" t="s">
        <v>8301</v>
      </c>
      <c r="R2609" s="18">
        <f t="shared" si="203"/>
        <v>4.077</v>
      </c>
      <c r="S2609" s="19">
        <f t="shared" si="204"/>
        <v>81.949748743718587</v>
      </c>
      <c r="T2609" s="11" t="s">
        <v>8319</v>
      </c>
      <c r="U2609" s="11" t="s">
        <v>8355</v>
      </c>
    </row>
    <row r="2610" spans="1:21" ht="42.75" x14ac:dyDescent="0.45">
      <c r="A2610" s="11">
        <v>2608</v>
      </c>
      <c r="B2610" s="16" t="s">
        <v>2608</v>
      </c>
      <c r="C2610" s="16" t="s">
        <v>6718</v>
      </c>
      <c r="D2610" s="23">
        <v>8000</v>
      </c>
      <c r="E2610" s="23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7">
        <f t="shared" si="200"/>
        <v>42808.791666666664</v>
      </c>
      <c r="K2610" s="11">
        <v>1485976468</v>
      </c>
      <c r="L2610" s="17">
        <f t="shared" si="201"/>
        <v>42767.593379629623</v>
      </c>
      <c r="M2610" s="21">
        <f t="shared" si="202"/>
        <v>41.198287037041155</v>
      </c>
      <c r="N2610" s="11" t="b">
        <v>1</v>
      </c>
      <c r="O2610" s="11">
        <v>304</v>
      </c>
      <c r="P2610" s="11" t="b">
        <v>1</v>
      </c>
      <c r="Q2610" s="11" t="s">
        <v>8301</v>
      </c>
      <c r="R2610" s="18">
        <f t="shared" si="203"/>
        <v>2.2392500000000002</v>
      </c>
      <c r="S2610" s="19">
        <f t="shared" si="204"/>
        <v>58.92763157894737</v>
      </c>
      <c r="T2610" s="11" t="s">
        <v>8319</v>
      </c>
      <c r="U2610" s="11" t="s">
        <v>8355</v>
      </c>
    </row>
    <row r="2611" spans="1:21" ht="42.75" x14ac:dyDescent="0.45">
      <c r="A2611" s="11">
        <v>2609</v>
      </c>
      <c r="B2611" s="16" t="s">
        <v>2609</v>
      </c>
      <c r="C2611" s="16" t="s">
        <v>6719</v>
      </c>
      <c r="D2611" s="23">
        <v>35000</v>
      </c>
      <c r="E2611" s="23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7">
        <f t="shared" si="200"/>
        <v>41105.02952546296</v>
      </c>
      <c r="K2611" s="11">
        <v>1339738951</v>
      </c>
      <c r="L2611" s="17">
        <f t="shared" si="201"/>
        <v>41075.02952546296</v>
      </c>
      <c r="M2611" s="21">
        <f t="shared" si="202"/>
        <v>30</v>
      </c>
      <c r="N2611" s="11" t="b">
        <v>1</v>
      </c>
      <c r="O2611" s="11">
        <v>676</v>
      </c>
      <c r="P2611" s="11" t="b">
        <v>1</v>
      </c>
      <c r="Q2611" s="11" t="s">
        <v>8301</v>
      </c>
      <c r="R2611" s="18">
        <f t="shared" si="203"/>
        <v>3.038011142857143</v>
      </c>
      <c r="S2611" s="19">
        <f t="shared" si="204"/>
        <v>157.29347633136095</v>
      </c>
      <c r="T2611" s="11" t="s">
        <v>8319</v>
      </c>
      <c r="U2611" s="11" t="s">
        <v>8355</v>
      </c>
    </row>
    <row r="2612" spans="1:21" ht="28.5" x14ac:dyDescent="0.45">
      <c r="A2612" s="11">
        <v>2610</v>
      </c>
      <c r="B2612" s="16" t="s">
        <v>2610</v>
      </c>
      <c r="C2612" s="16" t="s">
        <v>6720</v>
      </c>
      <c r="D2612" s="23">
        <v>22765</v>
      </c>
      <c r="E2612" s="23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7">
        <f t="shared" si="200"/>
        <v>42604.082638888889</v>
      </c>
      <c r="K2612" s="11">
        <v>1468444125</v>
      </c>
      <c r="L2612" s="17">
        <f t="shared" si="201"/>
        <v>42564.672743055555</v>
      </c>
      <c r="M2612" s="21">
        <f t="shared" si="202"/>
        <v>39.409895833334303</v>
      </c>
      <c r="N2612" s="11" t="b">
        <v>1</v>
      </c>
      <c r="O2612" s="11">
        <v>577</v>
      </c>
      <c r="P2612" s="11" t="b">
        <v>1</v>
      </c>
      <c r="Q2612" s="11" t="s">
        <v>8301</v>
      </c>
      <c r="R2612" s="18">
        <f t="shared" si="203"/>
        <v>1.4132510432681749</v>
      </c>
      <c r="S2612" s="19">
        <f t="shared" si="204"/>
        <v>55.758509532062391</v>
      </c>
      <c r="T2612" s="11" t="s">
        <v>8319</v>
      </c>
      <c r="U2612" s="11" t="s">
        <v>8355</v>
      </c>
    </row>
    <row r="2613" spans="1:21" ht="42.75" x14ac:dyDescent="0.45">
      <c r="A2613" s="11">
        <v>2611</v>
      </c>
      <c r="B2613" s="16" t="s">
        <v>2611</v>
      </c>
      <c r="C2613" s="16" t="s">
        <v>6721</v>
      </c>
      <c r="D2613" s="23">
        <v>11000</v>
      </c>
      <c r="E2613" s="23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7">
        <f t="shared" si="200"/>
        <v>42737.749305555553</v>
      </c>
      <c r="K2613" s="11">
        <v>1480493014</v>
      </c>
      <c r="L2613" s="17">
        <f t="shared" si="201"/>
        <v>42704.127476851849</v>
      </c>
      <c r="M2613" s="21">
        <f t="shared" si="202"/>
        <v>33.621828703704523</v>
      </c>
      <c r="N2613" s="11" t="b">
        <v>1</v>
      </c>
      <c r="O2613" s="11">
        <v>3663</v>
      </c>
      <c r="P2613" s="11" t="b">
        <v>1</v>
      </c>
      <c r="Q2613" s="11" t="s">
        <v>8301</v>
      </c>
      <c r="R2613" s="18">
        <f t="shared" si="203"/>
        <v>27.906363636363636</v>
      </c>
      <c r="S2613" s="19">
        <f t="shared" si="204"/>
        <v>83.802893802893806</v>
      </c>
      <c r="T2613" s="11" t="s">
        <v>8319</v>
      </c>
      <c r="U2613" s="11" t="s">
        <v>8355</v>
      </c>
    </row>
    <row r="2614" spans="1:21" ht="42.75" x14ac:dyDescent="0.45">
      <c r="A2614" s="11">
        <v>2612</v>
      </c>
      <c r="B2614" s="16" t="s">
        <v>2612</v>
      </c>
      <c r="C2614" s="16" t="s">
        <v>6722</v>
      </c>
      <c r="D2614" s="23">
        <v>10000</v>
      </c>
      <c r="E2614" s="23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7">
        <f t="shared" si="200"/>
        <v>42012.934837962959</v>
      </c>
      <c r="K2614" s="11">
        <v>1418095570</v>
      </c>
      <c r="L2614" s="17">
        <f t="shared" si="201"/>
        <v>41981.934837962959</v>
      </c>
      <c r="M2614" s="21">
        <f t="shared" si="202"/>
        <v>31</v>
      </c>
      <c r="N2614" s="11" t="b">
        <v>1</v>
      </c>
      <c r="O2614" s="11">
        <v>294</v>
      </c>
      <c r="P2614" s="11" t="b">
        <v>1</v>
      </c>
      <c r="Q2614" s="11" t="s">
        <v>8301</v>
      </c>
      <c r="R2614" s="18">
        <f t="shared" si="203"/>
        <v>1.7176130000000001</v>
      </c>
      <c r="S2614" s="19">
        <f t="shared" si="204"/>
        <v>58.422210884353746</v>
      </c>
      <c r="T2614" s="11" t="s">
        <v>8319</v>
      </c>
      <c r="U2614" s="11" t="s">
        <v>8355</v>
      </c>
    </row>
    <row r="2615" spans="1:21" ht="42.75" x14ac:dyDescent="0.45">
      <c r="A2615" s="11">
        <v>2613</v>
      </c>
      <c r="B2615" s="16" t="s">
        <v>2613</v>
      </c>
      <c r="C2615" s="16" t="s">
        <v>6723</v>
      </c>
      <c r="D2615" s="23">
        <v>7500</v>
      </c>
      <c r="E2615" s="23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7">
        <f t="shared" si="200"/>
        <v>41173.609884259255</v>
      </c>
      <c r="K2615" s="11">
        <v>1345664294</v>
      </c>
      <c r="L2615" s="17">
        <f t="shared" si="201"/>
        <v>41143.609884259255</v>
      </c>
      <c r="M2615" s="21">
        <f t="shared" si="202"/>
        <v>30</v>
      </c>
      <c r="N2615" s="11" t="b">
        <v>1</v>
      </c>
      <c r="O2615" s="11">
        <v>28</v>
      </c>
      <c r="P2615" s="11" t="b">
        <v>1</v>
      </c>
      <c r="Q2615" s="11" t="s">
        <v>8301</v>
      </c>
      <c r="R2615" s="18">
        <f t="shared" si="203"/>
        <v>1.0101333333333333</v>
      </c>
      <c r="S2615" s="19">
        <f t="shared" si="204"/>
        <v>270.57142857142856</v>
      </c>
      <c r="T2615" s="11" t="s">
        <v>8319</v>
      </c>
      <c r="U2615" s="11" t="s">
        <v>8355</v>
      </c>
    </row>
    <row r="2616" spans="1:21" ht="42.75" x14ac:dyDescent="0.45">
      <c r="A2616" s="11">
        <v>2614</v>
      </c>
      <c r="B2616" s="16" t="s">
        <v>2614</v>
      </c>
      <c r="C2616" s="16" t="s">
        <v>6724</v>
      </c>
      <c r="D2616" s="23">
        <v>10500</v>
      </c>
      <c r="E2616" s="23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7">
        <f t="shared" si="200"/>
        <v>41759</v>
      </c>
      <c r="K2616" s="11">
        <v>1396371612</v>
      </c>
      <c r="L2616" s="17">
        <f t="shared" si="201"/>
        <v>41730.500138888885</v>
      </c>
      <c r="M2616" s="21">
        <f t="shared" si="202"/>
        <v>28.499861111115024</v>
      </c>
      <c r="N2616" s="11" t="b">
        <v>1</v>
      </c>
      <c r="O2616" s="11">
        <v>100</v>
      </c>
      <c r="P2616" s="11" t="b">
        <v>1</v>
      </c>
      <c r="Q2616" s="11" t="s">
        <v>8301</v>
      </c>
      <c r="R2616" s="18">
        <f t="shared" si="203"/>
        <v>1.02</v>
      </c>
      <c r="S2616" s="19">
        <f t="shared" si="204"/>
        <v>107.1</v>
      </c>
      <c r="T2616" s="11" t="s">
        <v>8319</v>
      </c>
      <c r="U2616" s="11" t="s">
        <v>8355</v>
      </c>
    </row>
    <row r="2617" spans="1:21" ht="42.75" x14ac:dyDescent="0.45">
      <c r="A2617" s="11">
        <v>2615</v>
      </c>
      <c r="B2617" s="16" t="s">
        <v>2615</v>
      </c>
      <c r="C2617" s="16" t="s">
        <v>6725</v>
      </c>
      <c r="D2617" s="23">
        <v>2001</v>
      </c>
      <c r="E2617" s="23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7">
        <f t="shared" si="200"/>
        <v>42490.291666666664</v>
      </c>
      <c r="K2617" s="11">
        <v>1458820564</v>
      </c>
      <c r="L2617" s="17">
        <f t="shared" si="201"/>
        <v>42453.288935185185</v>
      </c>
      <c r="M2617" s="21">
        <f t="shared" si="202"/>
        <v>37.002731481479714</v>
      </c>
      <c r="N2617" s="11" t="b">
        <v>0</v>
      </c>
      <c r="O2617" s="11">
        <v>72</v>
      </c>
      <c r="P2617" s="11" t="b">
        <v>1</v>
      </c>
      <c r="Q2617" s="11" t="s">
        <v>8301</v>
      </c>
      <c r="R2617" s="18">
        <f t="shared" si="203"/>
        <v>1.6976511744127936</v>
      </c>
      <c r="S2617" s="19">
        <f t="shared" si="204"/>
        <v>47.180555555555557</v>
      </c>
      <c r="T2617" s="11" t="s">
        <v>8319</v>
      </c>
      <c r="U2617" s="11" t="s">
        <v>8355</v>
      </c>
    </row>
    <row r="2618" spans="1:21" ht="42.75" x14ac:dyDescent="0.45">
      <c r="A2618" s="11">
        <v>2616</v>
      </c>
      <c r="B2618" s="16" t="s">
        <v>2616</v>
      </c>
      <c r="C2618" s="16" t="s">
        <v>6726</v>
      </c>
      <c r="D2618" s="23">
        <v>25000</v>
      </c>
      <c r="E2618" s="23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7">
        <f t="shared" si="200"/>
        <v>42241.786215277774</v>
      </c>
      <c r="K2618" s="11">
        <v>1437954729</v>
      </c>
      <c r="L2618" s="17">
        <f t="shared" si="201"/>
        <v>42211.786215277774</v>
      </c>
      <c r="M2618" s="21">
        <f t="shared" si="202"/>
        <v>30</v>
      </c>
      <c r="N2618" s="11" t="b">
        <v>1</v>
      </c>
      <c r="O2618" s="11">
        <v>238</v>
      </c>
      <c r="P2618" s="11" t="b">
        <v>1</v>
      </c>
      <c r="Q2618" s="11" t="s">
        <v>8301</v>
      </c>
      <c r="R2618" s="18">
        <f t="shared" si="203"/>
        <v>1.14534</v>
      </c>
      <c r="S2618" s="19">
        <f t="shared" si="204"/>
        <v>120.30882352941177</v>
      </c>
      <c r="T2618" s="11" t="s">
        <v>8319</v>
      </c>
      <c r="U2618" s="11" t="s">
        <v>8355</v>
      </c>
    </row>
    <row r="2619" spans="1:21" ht="42.75" x14ac:dyDescent="0.45">
      <c r="A2619" s="11">
        <v>2617</v>
      </c>
      <c r="B2619" s="16" t="s">
        <v>2617</v>
      </c>
      <c r="C2619" s="16" t="s">
        <v>6727</v>
      </c>
      <c r="D2619" s="23">
        <v>500</v>
      </c>
      <c r="E2619" s="23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7">
        <f t="shared" si="200"/>
        <v>41932.666099537033</v>
      </c>
      <c r="K2619" s="11">
        <v>1411246751</v>
      </c>
      <c r="L2619" s="17">
        <f t="shared" si="201"/>
        <v>41902.666099537033</v>
      </c>
      <c r="M2619" s="21">
        <f t="shared" si="202"/>
        <v>30</v>
      </c>
      <c r="N2619" s="11" t="b">
        <v>1</v>
      </c>
      <c r="O2619" s="11">
        <v>159</v>
      </c>
      <c r="P2619" s="11" t="b">
        <v>1</v>
      </c>
      <c r="Q2619" s="11" t="s">
        <v>8301</v>
      </c>
      <c r="R2619" s="18">
        <f t="shared" si="203"/>
        <v>8.7759999999999998</v>
      </c>
      <c r="S2619" s="19">
        <f t="shared" si="204"/>
        <v>27.59748427672956</v>
      </c>
      <c r="T2619" s="11" t="s">
        <v>8319</v>
      </c>
      <c r="U2619" s="11" t="s">
        <v>8355</v>
      </c>
    </row>
    <row r="2620" spans="1:21" ht="28.5" x14ac:dyDescent="0.45">
      <c r="A2620" s="11">
        <v>2618</v>
      </c>
      <c r="B2620" s="16" t="s">
        <v>2618</v>
      </c>
      <c r="C2620" s="16" t="s">
        <v>6728</v>
      </c>
      <c r="D2620" s="23">
        <v>15000</v>
      </c>
      <c r="E2620" s="23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7">
        <f t="shared" si="200"/>
        <v>42339.625706018516</v>
      </c>
      <c r="K2620" s="11">
        <v>1443812461</v>
      </c>
      <c r="L2620" s="17">
        <f t="shared" si="201"/>
        <v>42279.584039351852</v>
      </c>
      <c r="M2620" s="21">
        <f t="shared" si="202"/>
        <v>60.041666666664241</v>
      </c>
      <c r="N2620" s="11" t="b">
        <v>1</v>
      </c>
      <c r="O2620" s="11">
        <v>77</v>
      </c>
      <c r="P2620" s="11" t="b">
        <v>1</v>
      </c>
      <c r="Q2620" s="11" t="s">
        <v>8301</v>
      </c>
      <c r="R2620" s="18">
        <f t="shared" si="203"/>
        <v>1.0538666666666667</v>
      </c>
      <c r="S2620" s="19">
        <f t="shared" si="204"/>
        <v>205.2987012987013</v>
      </c>
      <c r="T2620" s="11" t="s">
        <v>8319</v>
      </c>
      <c r="U2620" s="11" t="s">
        <v>8355</v>
      </c>
    </row>
    <row r="2621" spans="1:21" ht="42.75" x14ac:dyDescent="0.45">
      <c r="A2621" s="11">
        <v>2619</v>
      </c>
      <c r="B2621" s="16" t="s">
        <v>2619</v>
      </c>
      <c r="C2621" s="16" t="s">
        <v>6729</v>
      </c>
      <c r="D2621" s="23">
        <v>1000</v>
      </c>
      <c r="E2621" s="23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7">
        <f t="shared" si="200"/>
        <v>42300.249999999993</v>
      </c>
      <c r="K2621" s="11">
        <v>1443302004</v>
      </c>
      <c r="L2621" s="17">
        <f t="shared" si="201"/>
        <v>42273.67597222222</v>
      </c>
      <c r="M2621" s="21">
        <f t="shared" si="202"/>
        <v>26.574027777773154</v>
      </c>
      <c r="N2621" s="11" t="b">
        <v>1</v>
      </c>
      <c r="O2621" s="11">
        <v>53</v>
      </c>
      <c r="P2621" s="11" t="b">
        <v>1</v>
      </c>
      <c r="Q2621" s="11" t="s">
        <v>8301</v>
      </c>
      <c r="R2621" s="18">
        <f t="shared" si="203"/>
        <v>1.8839999999999999</v>
      </c>
      <c r="S2621" s="19">
        <f t="shared" si="204"/>
        <v>35.547169811320757</v>
      </c>
      <c r="T2621" s="11" t="s">
        <v>8319</v>
      </c>
      <c r="U2621" s="11" t="s">
        <v>8355</v>
      </c>
    </row>
    <row r="2622" spans="1:21" ht="42.75" x14ac:dyDescent="0.45">
      <c r="A2622" s="11">
        <v>2620</v>
      </c>
      <c r="B2622" s="16" t="s">
        <v>2620</v>
      </c>
      <c r="C2622" s="16" t="s">
        <v>6730</v>
      </c>
      <c r="D2622" s="23">
        <v>65000</v>
      </c>
      <c r="E2622" s="23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7">
        <f t="shared" si="200"/>
        <v>42287.833333333336</v>
      </c>
      <c r="K2622" s="11">
        <v>1441339242</v>
      </c>
      <c r="L2622" s="17">
        <f t="shared" si="201"/>
        <v>42250.958819444444</v>
      </c>
      <c r="M2622" s="21">
        <f t="shared" si="202"/>
        <v>36.87451388889167</v>
      </c>
      <c r="N2622" s="11" t="b">
        <v>1</v>
      </c>
      <c r="O2622" s="11">
        <v>1251</v>
      </c>
      <c r="P2622" s="11" t="b">
        <v>1</v>
      </c>
      <c r="Q2622" s="11" t="s">
        <v>8301</v>
      </c>
      <c r="R2622" s="18">
        <f t="shared" si="203"/>
        <v>1.436523076923077</v>
      </c>
      <c r="S2622" s="19">
        <f t="shared" si="204"/>
        <v>74.639488409272587</v>
      </c>
      <c r="T2622" s="11" t="s">
        <v>8319</v>
      </c>
      <c r="U2622" s="11" t="s">
        <v>8355</v>
      </c>
    </row>
    <row r="2623" spans="1:21" ht="42.75" x14ac:dyDescent="0.45">
      <c r="A2623" s="11">
        <v>2621</v>
      </c>
      <c r="B2623" s="16" t="s">
        <v>2621</v>
      </c>
      <c r="C2623" s="16" t="s">
        <v>6731</v>
      </c>
      <c r="D2623" s="23">
        <v>15000</v>
      </c>
      <c r="E2623" s="23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7">
        <f t="shared" si="200"/>
        <v>42145.539212962962</v>
      </c>
      <c r="K2623" s="11">
        <v>1429638988</v>
      </c>
      <c r="L2623" s="17">
        <f t="shared" si="201"/>
        <v>42115.539212962962</v>
      </c>
      <c r="M2623" s="21">
        <f t="shared" si="202"/>
        <v>30</v>
      </c>
      <c r="N2623" s="11" t="b">
        <v>1</v>
      </c>
      <c r="O2623" s="11">
        <v>465</v>
      </c>
      <c r="P2623" s="11" t="b">
        <v>1</v>
      </c>
      <c r="Q2623" s="11" t="s">
        <v>8301</v>
      </c>
      <c r="R2623" s="18">
        <f t="shared" si="203"/>
        <v>1.4588000000000001</v>
      </c>
      <c r="S2623" s="19">
        <f t="shared" si="204"/>
        <v>47.058064516129029</v>
      </c>
      <c r="T2623" s="11" t="s">
        <v>8319</v>
      </c>
      <c r="U2623" s="11" t="s">
        <v>8355</v>
      </c>
    </row>
    <row r="2624" spans="1:21" ht="42.75" x14ac:dyDescent="0.45">
      <c r="A2624" s="11">
        <v>2622</v>
      </c>
      <c r="B2624" s="16" t="s">
        <v>2622</v>
      </c>
      <c r="C2624" s="16" t="s">
        <v>6732</v>
      </c>
      <c r="D2624" s="23">
        <v>1500</v>
      </c>
      <c r="E2624" s="23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7">
        <f t="shared" si="200"/>
        <v>42734.534907407404</v>
      </c>
      <c r="K2624" s="11">
        <v>1479232216</v>
      </c>
      <c r="L2624" s="17">
        <f t="shared" si="201"/>
        <v>42689.534907407404</v>
      </c>
      <c r="M2624" s="21">
        <f t="shared" si="202"/>
        <v>45</v>
      </c>
      <c r="N2624" s="11" t="b">
        <v>0</v>
      </c>
      <c r="O2624" s="11">
        <v>74</v>
      </c>
      <c r="P2624" s="11" t="b">
        <v>1</v>
      </c>
      <c r="Q2624" s="11" t="s">
        <v>8301</v>
      </c>
      <c r="R2624" s="18">
        <f t="shared" si="203"/>
        <v>1.3118399999999999</v>
      </c>
      <c r="S2624" s="19">
        <f t="shared" si="204"/>
        <v>26.591351351351353</v>
      </c>
      <c r="T2624" s="11" t="s">
        <v>8319</v>
      </c>
      <c r="U2624" s="11" t="s">
        <v>8355</v>
      </c>
    </row>
    <row r="2625" spans="1:21" ht="42.75" x14ac:dyDescent="0.45">
      <c r="A2625" s="11">
        <v>2623</v>
      </c>
      <c r="B2625" s="16" t="s">
        <v>2623</v>
      </c>
      <c r="C2625" s="16" t="s">
        <v>6733</v>
      </c>
      <c r="D2625" s="23">
        <v>2000</v>
      </c>
      <c r="E2625" s="23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7">
        <f t="shared" si="200"/>
        <v>42706.048217592594</v>
      </c>
      <c r="K2625" s="11">
        <v>1479449366</v>
      </c>
      <c r="L2625" s="17">
        <f t="shared" si="201"/>
        <v>42692.048217592594</v>
      </c>
      <c r="M2625" s="21">
        <f t="shared" si="202"/>
        <v>14</v>
      </c>
      <c r="N2625" s="11" t="b">
        <v>0</v>
      </c>
      <c r="O2625" s="11">
        <v>62</v>
      </c>
      <c r="P2625" s="11" t="b">
        <v>1</v>
      </c>
      <c r="Q2625" s="11" t="s">
        <v>8301</v>
      </c>
      <c r="R2625" s="18">
        <f t="shared" si="203"/>
        <v>1.1399999999999999</v>
      </c>
      <c r="S2625" s="19">
        <f t="shared" si="204"/>
        <v>36.774193548387096</v>
      </c>
      <c r="T2625" s="11" t="s">
        <v>8319</v>
      </c>
      <c r="U2625" s="11" t="s">
        <v>8355</v>
      </c>
    </row>
    <row r="2626" spans="1:21" ht="42.75" x14ac:dyDescent="0.45">
      <c r="A2626" s="11">
        <v>2624</v>
      </c>
      <c r="B2626" s="16" t="s">
        <v>2624</v>
      </c>
      <c r="C2626" s="16" t="s">
        <v>6734</v>
      </c>
      <c r="D2626" s="23">
        <v>8000</v>
      </c>
      <c r="E2626" s="23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7">
        <f t="shared" si="200"/>
        <v>41165.213217592587</v>
      </c>
      <c r="K2626" s="11">
        <v>1345716422</v>
      </c>
      <c r="L2626" s="17">
        <f t="shared" si="201"/>
        <v>41144.213217592587</v>
      </c>
      <c r="M2626" s="21">
        <f t="shared" si="202"/>
        <v>21</v>
      </c>
      <c r="N2626" s="11" t="b">
        <v>0</v>
      </c>
      <c r="O2626" s="11">
        <v>3468</v>
      </c>
      <c r="P2626" s="11" t="b">
        <v>1</v>
      </c>
      <c r="Q2626" s="11" t="s">
        <v>8301</v>
      </c>
      <c r="R2626" s="18">
        <f t="shared" si="203"/>
        <v>13.794206249999998</v>
      </c>
      <c r="S2626" s="19">
        <f t="shared" si="204"/>
        <v>31.820544982698959</v>
      </c>
      <c r="T2626" s="11" t="s">
        <v>8319</v>
      </c>
      <c r="U2626" s="11" t="s">
        <v>8355</v>
      </c>
    </row>
    <row r="2627" spans="1:21" ht="42.75" x14ac:dyDescent="0.45">
      <c r="A2627" s="11">
        <v>2625</v>
      </c>
      <c r="B2627" s="16" t="s">
        <v>2625</v>
      </c>
      <c r="C2627" s="16" t="s">
        <v>6735</v>
      </c>
      <c r="D2627" s="23">
        <v>150</v>
      </c>
      <c r="E2627" s="23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7">
        <f t="shared" ref="J2627:J2690" si="205">(((I2627/86400)+25569+(-5/24)))</f>
        <v>42683.643611111103</v>
      </c>
      <c r="K2627" s="11">
        <v>1476559608</v>
      </c>
      <c r="L2627" s="17">
        <f t="shared" ref="L2627:L2690" si="206">(((K2627/86400)+25569+(-5/24)))</f>
        <v>42658.601944444446</v>
      </c>
      <c r="M2627" s="21">
        <f t="shared" ref="M2627:M2690" si="207">J2627-L2627</f>
        <v>25.041666666656965</v>
      </c>
      <c r="N2627" s="11" t="b">
        <v>0</v>
      </c>
      <c r="O2627" s="11">
        <v>52</v>
      </c>
      <c r="P2627" s="11" t="b">
        <v>1</v>
      </c>
      <c r="Q2627" s="11" t="s">
        <v>8301</v>
      </c>
      <c r="R2627" s="18">
        <f t="shared" ref="R2627:R2690" si="208">E2627/D2627</f>
        <v>9.56</v>
      </c>
      <c r="S2627" s="19">
        <f t="shared" ref="S2627:S2690" si="209">E2627/O2627</f>
        <v>27.576923076923077</v>
      </c>
      <c r="T2627" s="11" t="s">
        <v>8319</v>
      </c>
      <c r="U2627" s="11" t="s">
        <v>8355</v>
      </c>
    </row>
    <row r="2628" spans="1:21" ht="42.75" x14ac:dyDescent="0.45">
      <c r="A2628" s="11">
        <v>2626</v>
      </c>
      <c r="B2628" s="16" t="s">
        <v>2626</v>
      </c>
      <c r="C2628" s="16" t="s">
        <v>6736</v>
      </c>
      <c r="D2628" s="23">
        <v>2500</v>
      </c>
      <c r="E2628" s="23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7">
        <f t="shared" si="205"/>
        <v>42158.41978009259</v>
      </c>
      <c r="K2628" s="11">
        <v>1430751869</v>
      </c>
      <c r="L2628" s="17">
        <f t="shared" si="206"/>
        <v>42128.41978009259</v>
      </c>
      <c r="M2628" s="21">
        <f t="shared" si="207"/>
        <v>30</v>
      </c>
      <c r="N2628" s="11" t="b">
        <v>0</v>
      </c>
      <c r="O2628" s="11">
        <v>50</v>
      </c>
      <c r="P2628" s="11" t="b">
        <v>1</v>
      </c>
      <c r="Q2628" s="11" t="s">
        <v>8301</v>
      </c>
      <c r="R2628" s="18">
        <f t="shared" si="208"/>
        <v>1.1200000000000001</v>
      </c>
      <c r="S2628" s="19">
        <f t="shared" si="209"/>
        <v>56</v>
      </c>
      <c r="T2628" s="11" t="s">
        <v>8319</v>
      </c>
      <c r="U2628" s="11" t="s">
        <v>8355</v>
      </c>
    </row>
    <row r="2629" spans="1:21" ht="42.75" x14ac:dyDescent="0.45">
      <c r="A2629" s="11">
        <v>2627</v>
      </c>
      <c r="B2629" s="16" t="s">
        <v>2627</v>
      </c>
      <c r="C2629" s="16" t="s">
        <v>6737</v>
      </c>
      <c r="D2629" s="23">
        <v>150</v>
      </c>
      <c r="E2629" s="23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7">
        <f t="shared" si="205"/>
        <v>42334.662743055553</v>
      </c>
      <c r="K2629" s="11">
        <v>1445975661</v>
      </c>
      <c r="L2629" s="17">
        <f t="shared" si="206"/>
        <v>42304.621076388888</v>
      </c>
      <c r="M2629" s="21">
        <f t="shared" si="207"/>
        <v>30.041666666664241</v>
      </c>
      <c r="N2629" s="11" t="b">
        <v>0</v>
      </c>
      <c r="O2629" s="11">
        <v>45</v>
      </c>
      <c r="P2629" s="11" t="b">
        <v>1</v>
      </c>
      <c r="Q2629" s="11" t="s">
        <v>8301</v>
      </c>
      <c r="R2629" s="18">
        <f t="shared" si="208"/>
        <v>6.4666666666666668</v>
      </c>
      <c r="S2629" s="19">
        <f t="shared" si="209"/>
        <v>21.555555555555557</v>
      </c>
      <c r="T2629" s="11" t="s">
        <v>8319</v>
      </c>
      <c r="U2629" s="11" t="s">
        <v>8355</v>
      </c>
    </row>
    <row r="2630" spans="1:21" ht="28.5" x14ac:dyDescent="0.45">
      <c r="A2630" s="11">
        <v>2628</v>
      </c>
      <c r="B2630" s="16" t="s">
        <v>2628</v>
      </c>
      <c r="C2630" s="16" t="s">
        <v>6738</v>
      </c>
      <c r="D2630" s="23">
        <v>839</v>
      </c>
      <c r="E2630" s="23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7">
        <f t="shared" si="205"/>
        <v>41973.757719907408</v>
      </c>
      <c r="K2630" s="11">
        <v>1415661067</v>
      </c>
      <c r="L2630" s="17">
        <f t="shared" si="206"/>
        <v>41953.757719907408</v>
      </c>
      <c r="M2630" s="21">
        <f t="shared" si="207"/>
        <v>20</v>
      </c>
      <c r="N2630" s="11" t="b">
        <v>0</v>
      </c>
      <c r="O2630" s="11">
        <v>21</v>
      </c>
      <c r="P2630" s="11" t="b">
        <v>1</v>
      </c>
      <c r="Q2630" s="11" t="s">
        <v>8301</v>
      </c>
      <c r="R2630" s="18">
        <f t="shared" si="208"/>
        <v>1.1036948748510131</v>
      </c>
      <c r="S2630" s="19">
        <f t="shared" si="209"/>
        <v>44.095238095238095</v>
      </c>
      <c r="T2630" s="11" t="s">
        <v>8319</v>
      </c>
      <c r="U2630" s="11" t="s">
        <v>8355</v>
      </c>
    </row>
    <row r="2631" spans="1:21" ht="28.5" x14ac:dyDescent="0.45">
      <c r="A2631" s="11">
        <v>2629</v>
      </c>
      <c r="B2631" s="16" t="s">
        <v>2629</v>
      </c>
      <c r="C2631" s="16" t="s">
        <v>6739</v>
      </c>
      <c r="D2631" s="23">
        <v>5000</v>
      </c>
      <c r="E2631" s="23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7">
        <f t="shared" si="205"/>
        <v>42138.330115740733</v>
      </c>
      <c r="K2631" s="11">
        <v>1429016122</v>
      </c>
      <c r="L2631" s="17">
        <f t="shared" si="206"/>
        <v>42108.330115740733</v>
      </c>
      <c r="M2631" s="21">
        <f t="shared" si="207"/>
        <v>30</v>
      </c>
      <c r="N2631" s="11" t="b">
        <v>0</v>
      </c>
      <c r="O2631" s="11">
        <v>100</v>
      </c>
      <c r="P2631" s="11" t="b">
        <v>1</v>
      </c>
      <c r="Q2631" s="11" t="s">
        <v>8301</v>
      </c>
      <c r="R2631" s="18">
        <f t="shared" si="208"/>
        <v>1.2774000000000001</v>
      </c>
      <c r="S2631" s="19">
        <f t="shared" si="209"/>
        <v>63.87</v>
      </c>
      <c r="T2631" s="11" t="s">
        <v>8319</v>
      </c>
      <c r="U2631" s="11" t="s">
        <v>8355</v>
      </c>
    </row>
    <row r="2632" spans="1:21" ht="42.75" x14ac:dyDescent="0.45">
      <c r="A2632" s="11">
        <v>2630</v>
      </c>
      <c r="B2632" s="16" t="s">
        <v>2630</v>
      </c>
      <c r="C2632" s="16" t="s">
        <v>6740</v>
      </c>
      <c r="D2632" s="23">
        <v>2000</v>
      </c>
      <c r="E2632" s="23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7">
        <f t="shared" si="205"/>
        <v>42551.208333333336</v>
      </c>
      <c r="K2632" s="11">
        <v>1464921112</v>
      </c>
      <c r="L2632" s="17">
        <f t="shared" si="206"/>
        <v>42523.897129629629</v>
      </c>
      <c r="M2632" s="21">
        <f t="shared" si="207"/>
        <v>27.311203703706269</v>
      </c>
      <c r="N2632" s="11" t="b">
        <v>0</v>
      </c>
      <c r="O2632" s="11">
        <v>81</v>
      </c>
      <c r="P2632" s="11" t="b">
        <v>1</v>
      </c>
      <c r="Q2632" s="11" t="s">
        <v>8301</v>
      </c>
      <c r="R2632" s="18">
        <f t="shared" si="208"/>
        <v>1.579</v>
      </c>
      <c r="S2632" s="19">
        <f t="shared" si="209"/>
        <v>38.987654320987652</v>
      </c>
      <c r="T2632" s="11" t="s">
        <v>8319</v>
      </c>
      <c r="U2632" s="11" t="s">
        <v>8355</v>
      </c>
    </row>
    <row r="2633" spans="1:21" ht="42.75" x14ac:dyDescent="0.45">
      <c r="A2633" s="11">
        <v>2631</v>
      </c>
      <c r="B2633" s="16" t="s">
        <v>2631</v>
      </c>
      <c r="C2633" s="16" t="s">
        <v>6741</v>
      </c>
      <c r="D2633" s="23">
        <v>20000</v>
      </c>
      <c r="E2633" s="23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7">
        <f t="shared" si="205"/>
        <v>42245.960960648146</v>
      </c>
      <c r="K2633" s="11">
        <v>1438488227</v>
      </c>
      <c r="L2633" s="17">
        <f t="shared" si="206"/>
        <v>42217.960960648146</v>
      </c>
      <c r="M2633" s="21">
        <f t="shared" si="207"/>
        <v>28</v>
      </c>
      <c r="N2633" s="11" t="b">
        <v>0</v>
      </c>
      <c r="O2633" s="11">
        <v>286</v>
      </c>
      <c r="P2633" s="11" t="b">
        <v>1</v>
      </c>
      <c r="Q2633" s="11" t="s">
        <v>8301</v>
      </c>
      <c r="R2633" s="18">
        <f t="shared" si="208"/>
        <v>1.1466525000000001</v>
      </c>
      <c r="S2633" s="19">
        <f t="shared" si="209"/>
        <v>80.185489510489504</v>
      </c>
      <c r="T2633" s="11" t="s">
        <v>8319</v>
      </c>
      <c r="U2633" s="11" t="s">
        <v>8355</v>
      </c>
    </row>
    <row r="2634" spans="1:21" ht="42.75" x14ac:dyDescent="0.45">
      <c r="A2634" s="11">
        <v>2632</v>
      </c>
      <c r="B2634" s="16" t="s">
        <v>2632</v>
      </c>
      <c r="C2634" s="16" t="s">
        <v>6742</v>
      </c>
      <c r="D2634" s="23">
        <v>1070</v>
      </c>
      <c r="E2634" s="23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7">
        <f t="shared" si="205"/>
        <v>42518.853460648148</v>
      </c>
      <c r="K2634" s="11">
        <v>1462325339</v>
      </c>
      <c r="L2634" s="17">
        <f t="shared" si="206"/>
        <v>42493.853460648148</v>
      </c>
      <c r="M2634" s="21">
        <f t="shared" si="207"/>
        <v>25</v>
      </c>
      <c r="N2634" s="11" t="b">
        <v>0</v>
      </c>
      <c r="O2634" s="11">
        <v>42</v>
      </c>
      <c r="P2634" s="11" t="b">
        <v>1</v>
      </c>
      <c r="Q2634" s="11" t="s">
        <v>8301</v>
      </c>
      <c r="R2634" s="18">
        <f t="shared" si="208"/>
        <v>1.3700934579439252</v>
      </c>
      <c r="S2634" s="19">
        <f t="shared" si="209"/>
        <v>34.904761904761905</v>
      </c>
      <c r="T2634" s="11" t="s">
        <v>8319</v>
      </c>
      <c r="U2634" s="11" t="s">
        <v>8355</v>
      </c>
    </row>
    <row r="2635" spans="1:21" ht="42.75" x14ac:dyDescent="0.45">
      <c r="A2635" s="11">
        <v>2633</v>
      </c>
      <c r="B2635" s="16" t="s">
        <v>2633</v>
      </c>
      <c r="C2635" s="16" t="s">
        <v>6743</v>
      </c>
      <c r="D2635" s="23">
        <v>5000</v>
      </c>
      <c r="E2635" s="23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7">
        <f t="shared" si="205"/>
        <v>41697.75</v>
      </c>
      <c r="K2635" s="11">
        <v>1390938332</v>
      </c>
      <c r="L2635" s="17">
        <f t="shared" si="206"/>
        <v>41667.614953703705</v>
      </c>
      <c r="M2635" s="21">
        <f t="shared" si="207"/>
        <v>30.135046296294604</v>
      </c>
      <c r="N2635" s="11" t="b">
        <v>0</v>
      </c>
      <c r="O2635" s="11">
        <v>199</v>
      </c>
      <c r="P2635" s="11" t="b">
        <v>1</v>
      </c>
      <c r="Q2635" s="11" t="s">
        <v>8301</v>
      </c>
      <c r="R2635" s="18">
        <f t="shared" si="208"/>
        <v>3.5461999999999998</v>
      </c>
      <c r="S2635" s="19">
        <f t="shared" si="209"/>
        <v>89.100502512562812</v>
      </c>
      <c r="T2635" s="11" t="s">
        <v>8319</v>
      </c>
      <c r="U2635" s="11" t="s">
        <v>8355</v>
      </c>
    </row>
    <row r="2636" spans="1:21" ht="42.75" x14ac:dyDescent="0.45">
      <c r="A2636" s="11">
        <v>2634</v>
      </c>
      <c r="B2636" s="16" t="s">
        <v>2634</v>
      </c>
      <c r="C2636" s="16" t="s">
        <v>6744</v>
      </c>
      <c r="D2636" s="23">
        <v>930</v>
      </c>
      <c r="E2636" s="23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7">
        <f t="shared" si="205"/>
        <v>42642.448159722218</v>
      </c>
      <c r="K2636" s="11">
        <v>1472571921</v>
      </c>
      <c r="L2636" s="17">
        <f t="shared" si="206"/>
        <v>42612.448159722218</v>
      </c>
      <c r="M2636" s="21">
        <f t="shared" si="207"/>
        <v>30</v>
      </c>
      <c r="N2636" s="11" t="b">
        <v>0</v>
      </c>
      <c r="O2636" s="11">
        <v>25</v>
      </c>
      <c r="P2636" s="11" t="b">
        <v>1</v>
      </c>
      <c r="Q2636" s="11" t="s">
        <v>8301</v>
      </c>
      <c r="R2636" s="18">
        <f t="shared" si="208"/>
        <v>1.0602150537634409</v>
      </c>
      <c r="S2636" s="19">
        <f t="shared" si="209"/>
        <v>39.44</v>
      </c>
      <c r="T2636" s="11" t="s">
        <v>8319</v>
      </c>
      <c r="U2636" s="11" t="s">
        <v>8355</v>
      </c>
    </row>
    <row r="2637" spans="1:21" ht="42.75" x14ac:dyDescent="0.45">
      <c r="A2637" s="11">
        <v>2635</v>
      </c>
      <c r="B2637" s="16" t="s">
        <v>2635</v>
      </c>
      <c r="C2637" s="16" t="s">
        <v>6745</v>
      </c>
      <c r="D2637" s="23">
        <v>11500</v>
      </c>
      <c r="E2637" s="23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7">
        <f t="shared" si="205"/>
        <v>42072.700937499998</v>
      </c>
      <c r="K2637" s="11">
        <v>1422917361</v>
      </c>
      <c r="L2637" s="17">
        <f t="shared" si="206"/>
        <v>42037.742604166669</v>
      </c>
      <c r="M2637" s="21">
        <f t="shared" si="207"/>
        <v>34.958333333328483</v>
      </c>
      <c r="N2637" s="11" t="b">
        <v>0</v>
      </c>
      <c r="O2637" s="11">
        <v>84</v>
      </c>
      <c r="P2637" s="11" t="b">
        <v>1</v>
      </c>
      <c r="Q2637" s="11" t="s">
        <v>8301</v>
      </c>
      <c r="R2637" s="18">
        <f t="shared" si="208"/>
        <v>1</v>
      </c>
      <c r="S2637" s="19">
        <f t="shared" si="209"/>
        <v>136.9047619047619</v>
      </c>
      <c r="T2637" s="11" t="s">
        <v>8319</v>
      </c>
      <c r="U2637" s="11" t="s">
        <v>8355</v>
      </c>
    </row>
    <row r="2638" spans="1:21" ht="42.75" x14ac:dyDescent="0.45">
      <c r="A2638" s="11">
        <v>2636</v>
      </c>
      <c r="B2638" s="16" t="s">
        <v>2636</v>
      </c>
      <c r="C2638" s="16" t="s">
        <v>6746</v>
      </c>
      <c r="D2638" s="23">
        <v>1000</v>
      </c>
      <c r="E2638" s="23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7">
        <f t="shared" si="205"/>
        <v>42658.833333333336</v>
      </c>
      <c r="K2638" s="11">
        <v>1474641914</v>
      </c>
      <c r="L2638" s="17">
        <f t="shared" si="206"/>
        <v>42636.406412037039</v>
      </c>
      <c r="M2638" s="21">
        <f t="shared" si="207"/>
        <v>22.426921296297223</v>
      </c>
      <c r="N2638" s="11" t="b">
        <v>0</v>
      </c>
      <c r="O2638" s="11">
        <v>50</v>
      </c>
      <c r="P2638" s="11" t="b">
        <v>1</v>
      </c>
      <c r="Q2638" s="11" t="s">
        <v>8301</v>
      </c>
      <c r="R2638" s="18">
        <f t="shared" si="208"/>
        <v>1.873</v>
      </c>
      <c r="S2638" s="19">
        <f t="shared" si="209"/>
        <v>37.46</v>
      </c>
      <c r="T2638" s="11" t="s">
        <v>8319</v>
      </c>
      <c r="U2638" s="11" t="s">
        <v>8355</v>
      </c>
    </row>
    <row r="2639" spans="1:21" ht="28.5" x14ac:dyDescent="0.45">
      <c r="A2639" s="11">
        <v>2637</v>
      </c>
      <c r="B2639" s="16" t="s">
        <v>2637</v>
      </c>
      <c r="C2639" s="16" t="s">
        <v>6747</v>
      </c>
      <c r="D2639" s="23">
        <v>500</v>
      </c>
      <c r="E2639" s="23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7">
        <f t="shared" si="205"/>
        <v>42655.341145833336</v>
      </c>
      <c r="K2639" s="11">
        <v>1474895475</v>
      </c>
      <c r="L2639" s="17">
        <f t="shared" si="206"/>
        <v>42639.341145833336</v>
      </c>
      <c r="M2639" s="21">
        <f t="shared" si="207"/>
        <v>16</v>
      </c>
      <c r="N2639" s="11" t="b">
        <v>0</v>
      </c>
      <c r="O2639" s="11">
        <v>26</v>
      </c>
      <c r="P2639" s="11" t="b">
        <v>1</v>
      </c>
      <c r="Q2639" s="11" t="s">
        <v>8301</v>
      </c>
      <c r="R2639" s="18">
        <f t="shared" si="208"/>
        <v>1.6619999999999999</v>
      </c>
      <c r="S2639" s="19">
        <f t="shared" si="209"/>
        <v>31.96153846153846</v>
      </c>
      <c r="T2639" s="11" t="s">
        <v>8319</v>
      </c>
      <c r="U2639" s="11" t="s">
        <v>8355</v>
      </c>
    </row>
    <row r="2640" spans="1:21" ht="42.75" x14ac:dyDescent="0.45">
      <c r="A2640" s="11">
        <v>2638</v>
      </c>
      <c r="B2640" s="16" t="s">
        <v>2638</v>
      </c>
      <c r="C2640" s="16" t="s">
        <v>6748</v>
      </c>
      <c r="D2640" s="23">
        <v>347</v>
      </c>
      <c r="E2640" s="23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7">
        <f t="shared" si="205"/>
        <v>42019.70480324074</v>
      </c>
      <c r="K2640" s="11">
        <v>1418766895</v>
      </c>
      <c r="L2640" s="17">
        <f t="shared" si="206"/>
        <v>41989.70480324074</v>
      </c>
      <c r="M2640" s="21">
        <f t="shared" si="207"/>
        <v>30</v>
      </c>
      <c r="N2640" s="11" t="b">
        <v>0</v>
      </c>
      <c r="O2640" s="11">
        <v>14</v>
      </c>
      <c r="P2640" s="11" t="b">
        <v>1</v>
      </c>
      <c r="Q2640" s="11" t="s">
        <v>8301</v>
      </c>
      <c r="R2640" s="18">
        <f t="shared" si="208"/>
        <v>1.0172910662824208</v>
      </c>
      <c r="S2640" s="19">
        <f t="shared" si="209"/>
        <v>25.214285714285715</v>
      </c>
      <c r="T2640" s="11" t="s">
        <v>8319</v>
      </c>
      <c r="U2640" s="11" t="s">
        <v>8355</v>
      </c>
    </row>
    <row r="2641" spans="1:21" ht="42.75" x14ac:dyDescent="0.45">
      <c r="A2641" s="11">
        <v>2639</v>
      </c>
      <c r="B2641" s="16" t="s">
        <v>2639</v>
      </c>
      <c r="C2641" s="16" t="s">
        <v>6749</v>
      </c>
      <c r="D2641" s="23">
        <v>300</v>
      </c>
      <c r="E2641" s="23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7">
        <f t="shared" si="205"/>
        <v>42054.656805555554</v>
      </c>
      <c r="K2641" s="11">
        <v>1421786748</v>
      </c>
      <c r="L2641" s="17">
        <f t="shared" si="206"/>
        <v>42024.656805555554</v>
      </c>
      <c r="M2641" s="21">
        <f t="shared" si="207"/>
        <v>30</v>
      </c>
      <c r="N2641" s="11" t="b">
        <v>0</v>
      </c>
      <c r="O2641" s="11">
        <v>49</v>
      </c>
      <c r="P2641" s="11" t="b">
        <v>1</v>
      </c>
      <c r="Q2641" s="11" t="s">
        <v>8301</v>
      </c>
      <c r="R2641" s="18">
        <f t="shared" si="208"/>
        <v>1.64</v>
      </c>
      <c r="S2641" s="19">
        <f t="shared" si="209"/>
        <v>10.040816326530612</v>
      </c>
      <c r="T2641" s="11" t="s">
        <v>8319</v>
      </c>
      <c r="U2641" s="11" t="s">
        <v>8355</v>
      </c>
    </row>
    <row r="2642" spans="1:21" ht="57" x14ac:dyDescent="0.45">
      <c r="A2642" s="11">
        <v>2640</v>
      </c>
      <c r="B2642" s="16" t="s">
        <v>2640</v>
      </c>
      <c r="C2642" s="16" t="s">
        <v>6750</v>
      </c>
      <c r="D2642" s="23">
        <v>3000</v>
      </c>
      <c r="E2642" s="23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7">
        <f t="shared" si="205"/>
        <v>42162.952245370368</v>
      </c>
      <c r="K2642" s="11">
        <v>1428551474</v>
      </c>
      <c r="L2642" s="17">
        <f t="shared" si="206"/>
        <v>42102.952245370368</v>
      </c>
      <c r="M2642" s="21">
        <f t="shared" si="207"/>
        <v>60</v>
      </c>
      <c r="N2642" s="11" t="b">
        <v>0</v>
      </c>
      <c r="O2642" s="11">
        <v>69</v>
      </c>
      <c r="P2642" s="11" t="b">
        <v>1</v>
      </c>
      <c r="Q2642" s="11" t="s">
        <v>8301</v>
      </c>
      <c r="R2642" s="18">
        <f t="shared" si="208"/>
        <v>1.0566666666666666</v>
      </c>
      <c r="S2642" s="19">
        <f t="shared" si="209"/>
        <v>45.94202898550725</v>
      </c>
      <c r="T2642" s="11" t="s">
        <v>8319</v>
      </c>
      <c r="U2642" s="11" t="s">
        <v>8355</v>
      </c>
    </row>
    <row r="2643" spans="1:21" ht="28.5" x14ac:dyDescent="0.45">
      <c r="A2643" s="11">
        <v>2641</v>
      </c>
      <c r="B2643" s="16" t="s">
        <v>2641</v>
      </c>
      <c r="C2643" s="16" t="s">
        <v>6751</v>
      </c>
      <c r="D2643" s="23">
        <v>1500</v>
      </c>
      <c r="E2643" s="23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7">
        <f t="shared" si="205"/>
        <v>41897.631249999999</v>
      </c>
      <c r="K2643" s="11">
        <v>1409341863</v>
      </c>
      <c r="L2643" s="17">
        <f t="shared" si="206"/>
        <v>41880.618784722217</v>
      </c>
      <c r="M2643" s="21">
        <f t="shared" si="207"/>
        <v>17.012465277781303</v>
      </c>
      <c r="N2643" s="11" t="b">
        <v>0</v>
      </c>
      <c r="O2643" s="11">
        <v>1</v>
      </c>
      <c r="P2643" s="11" t="b">
        <v>0</v>
      </c>
      <c r="Q2643" s="11" t="s">
        <v>8301</v>
      </c>
      <c r="R2643" s="18">
        <f t="shared" si="208"/>
        <v>0.01</v>
      </c>
      <c r="S2643" s="19">
        <f t="shared" si="209"/>
        <v>15</v>
      </c>
      <c r="T2643" s="11" t="s">
        <v>8319</v>
      </c>
      <c r="U2643" s="11" t="s">
        <v>8355</v>
      </c>
    </row>
    <row r="2644" spans="1:21" ht="57" x14ac:dyDescent="0.45">
      <c r="A2644" s="11">
        <v>2642</v>
      </c>
      <c r="B2644" s="16" t="s">
        <v>2642</v>
      </c>
      <c r="C2644" s="16" t="s">
        <v>6752</v>
      </c>
      <c r="D2644" s="23">
        <v>500000</v>
      </c>
      <c r="E2644" s="23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7">
        <f t="shared" si="205"/>
        <v>42566.081249999996</v>
      </c>
      <c r="K2644" s="11">
        <v>1465970108</v>
      </c>
      <c r="L2644" s="17">
        <f t="shared" si="206"/>
        <v>42536.03828703703</v>
      </c>
      <c r="M2644" s="21">
        <f t="shared" si="207"/>
        <v>30.042962962965248</v>
      </c>
      <c r="N2644" s="11" t="b">
        <v>0</v>
      </c>
      <c r="O2644" s="11">
        <v>0</v>
      </c>
      <c r="P2644" s="11" t="b">
        <v>0</v>
      </c>
      <c r="Q2644" s="11" t="s">
        <v>8301</v>
      </c>
      <c r="R2644" s="18">
        <f t="shared" si="208"/>
        <v>0</v>
      </c>
      <c r="S2644" s="19" t="e">
        <f t="shared" si="209"/>
        <v>#DIV/0!</v>
      </c>
      <c r="T2644" s="11" t="s">
        <v>8319</v>
      </c>
      <c r="U2644" s="11" t="s">
        <v>8355</v>
      </c>
    </row>
    <row r="2645" spans="1:21" ht="42.75" x14ac:dyDescent="0.45">
      <c r="A2645" s="11">
        <v>2643</v>
      </c>
      <c r="B2645" s="16" t="s">
        <v>2643</v>
      </c>
      <c r="C2645" s="16" t="s">
        <v>6753</v>
      </c>
      <c r="D2645" s="23">
        <v>1000000</v>
      </c>
      <c r="E2645" s="23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7">
        <f t="shared" si="205"/>
        <v>42725.124305555553</v>
      </c>
      <c r="K2645" s="11">
        <v>1479218315</v>
      </c>
      <c r="L2645" s="17">
        <f t="shared" si="206"/>
        <v>42689.374016203707</v>
      </c>
      <c r="M2645" s="21">
        <f t="shared" si="207"/>
        <v>35.750289351846732</v>
      </c>
      <c r="N2645" s="11" t="b">
        <v>1</v>
      </c>
      <c r="O2645" s="11">
        <v>1501</v>
      </c>
      <c r="P2645" s="11" t="b">
        <v>0</v>
      </c>
      <c r="Q2645" s="11" t="s">
        <v>8301</v>
      </c>
      <c r="R2645" s="18">
        <f t="shared" si="208"/>
        <v>0.33559730999999998</v>
      </c>
      <c r="S2645" s="19">
        <f t="shared" si="209"/>
        <v>223.58248500999335</v>
      </c>
      <c r="T2645" s="11" t="s">
        <v>8319</v>
      </c>
      <c r="U2645" s="11" t="s">
        <v>8355</v>
      </c>
    </row>
    <row r="2646" spans="1:21" ht="42.75" x14ac:dyDescent="0.45">
      <c r="A2646" s="11">
        <v>2644</v>
      </c>
      <c r="B2646" s="16" t="s">
        <v>2644</v>
      </c>
      <c r="C2646" s="16" t="s">
        <v>6754</v>
      </c>
      <c r="D2646" s="23">
        <v>100000</v>
      </c>
      <c r="E2646" s="23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7">
        <f t="shared" si="205"/>
        <v>42804.583738425928</v>
      </c>
      <c r="K2646" s="11">
        <v>1486580435</v>
      </c>
      <c r="L2646" s="17">
        <f t="shared" si="206"/>
        <v>42774.583738425928</v>
      </c>
      <c r="M2646" s="21">
        <f t="shared" si="207"/>
        <v>30</v>
      </c>
      <c r="N2646" s="11" t="b">
        <v>1</v>
      </c>
      <c r="O2646" s="11">
        <v>52</v>
      </c>
      <c r="P2646" s="11" t="b">
        <v>0</v>
      </c>
      <c r="Q2646" s="11" t="s">
        <v>8301</v>
      </c>
      <c r="R2646" s="18">
        <f t="shared" si="208"/>
        <v>2.053E-2</v>
      </c>
      <c r="S2646" s="19">
        <f t="shared" si="209"/>
        <v>39.480769230769234</v>
      </c>
      <c r="T2646" s="11" t="s">
        <v>8319</v>
      </c>
      <c r="U2646" s="11" t="s">
        <v>8355</v>
      </c>
    </row>
    <row r="2647" spans="1:21" ht="42.75" x14ac:dyDescent="0.45">
      <c r="A2647" s="11">
        <v>2645</v>
      </c>
      <c r="B2647" s="16" t="s">
        <v>2645</v>
      </c>
      <c r="C2647" s="16" t="s">
        <v>6755</v>
      </c>
      <c r="D2647" s="23">
        <v>20000</v>
      </c>
      <c r="E2647" s="23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7">
        <f t="shared" si="205"/>
        <v>41951.675960648143</v>
      </c>
      <c r="K2647" s="11">
        <v>1412885603</v>
      </c>
      <c r="L2647" s="17">
        <f t="shared" si="206"/>
        <v>41921.634293981479</v>
      </c>
      <c r="M2647" s="21">
        <f t="shared" si="207"/>
        <v>30.041666666664241</v>
      </c>
      <c r="N2647" s="11" t="b">
        <v>1</v>
      </c>
      <c r="O2647" s="11">
        <v>23</v>
      </c>
      <c r="P2647" s="11" t="b">
        <v>0</v>
      </c>
      <c r="Q2647" s="11" t="s">
        <v>8301</v>
      </c>
      <c r="R2647" s="18">
        <f t="shared" si="208"/>
        <v>0.105</v>
      </c>
      <c r="S2647" s="19">
        <f t="shared" si="209"/>
        <v>91.304347826086953</v>
      </c>
      <c r="T2647" s="11" t="s">
        <v>8319</v>
      </c>
      <c r="U2647" s="11" t="s">
        <v>8355</v>
      </c>
    </row>
    <row r="2648" spans="1:21" ht="42.75" x14ac:dyDescent="0.45">
      <c r="A2648" s="11">
        <v>2646</v>
      </c>
      <c r="B2648" s="16" t="s">
        <v>2646</v>
      </c>
      <c r="C2648" s="16" t="s">
        <v>6756</v>
      </c>
      <c r="D2648" s="23">
        <v>500000</v>
      </c>
      <c r="E2648" s="23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7">
        <f t="shared" si="205"/>
        <v>42256.10496527778</v>
      </c>
      <c r="K2648" s="11">
        <v>1439191869</v>
      </c>
      <c r="L2648" s="17">
        <f t="shared" si="206"/>
        <v>42226.10496527778</v>
      </c>
      <c r="M2648" s="21">
        <f t="shared" si="207"/>
        <v>30</v>
      </c>
      <c r="N2648" s="11" t="b">
        <v>1</v>
      </c>
      <c r="O2648" s="11">
        <v>535</v>
      </c>
      <c r="P2648" s="11" t="b">
        <v>0</v>
      </c>
      <c r="Q2648" s="11" t="s">
        <v>8301</v>
      </c>
      <c r="R2648" s="18">
        <f t="shared" si="208"/>
        <v>8.4172839999999999E-2</v>
      </c>
      <c r="S2648" s="19">
        <f t="shared" si="209"/>
        <v>78.666205607476627</v>
      </c>
      <c r="T2648" s="11" t="s">
        <v>8319</v>
      </c>
      <c r="U2648" s="11" t="s">
        <v>8355</v>
      </c>
    </row>
    <row r="2649" spans="1:21" ht="42.75" x14ac:dyDescent="0.45">
      <c r="A2649" s="11">
        <v>2647</v>
      </c>
      <c r="B2649" s="16" t="s">
        <v>2647</v>
      </c>
      <c r="C2649" s="16" t="s">
        <v>6757</v>
      </c>
      <c r="D2649" s="23">
        <v>2500</v>
      </c>
      <c r="E2649" s="23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7">
        <f t="shared" si="205"/>
        <v>42230.053460648145</v>
      </c>
      <c r="K2649" s="11">
        <v>1436941019</v>
      </c>
      <c r="L2649" s="17">
        <f t="shared" si="206"/>
        <v>42200.053460648145</v>
      </c>
      <c r="M2649" s="21">
        <f t="shared" si="207"/>
        <v>30</v>
      </c>
      <c r="N2649" s="11" t="b">
        <v>0</v>
      </c>
      <c r="O2649" s="11">
        <v>3</v>
      </c>
      <c r="P2649" s="11" t="b">
        <v>0</v>
      </c>
      <c r="Q2649" s="11" t="s">
        <v>8301</v>
      </c>
      <c r="R2649" s="18">
        <f t="shared" si="208"/>
        <v>1.44E-2</v>
      </c>
      <c r="S2649" s="19">
        <f t="shared" si="209"/>
        <v>12</v>
      </c>
      <c r="T2649" s="11" t="s">
        <v>8319</v>
      </c>
      <c r="U2649" s="11" t="s">
        <v>8355</v>
      </c>
    </row>
    <row r="2650" spans="1:21" ht="42.75" x14ac:dyDescent="0.45">
      <c r="A2650" s="11">
        <v>2648</v>
      </c>
      <c r="B2650" s="16" t="s">
        <v>2648</v>
      </c>
      <c r="C2650" s="16" t="s">
        <v>6758</v>
      </c>
      <c r="D2650" s="23">
        <v>12000</v>
      </c>
      <c r="E2650" s="23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7">
        <f t="shared" si="205"/>
        <v>42438.506481481476</v>
      </c>
      <c r="K2650" s="11">
        <v>1454951360</v>
      </c>
      <c r="L2650" s="17">
        <f t="shared" si="206"/>
        <v>42408.506481481476</v>
      </c>
      <c r="M2650" s="21">
        <f t="shared" si="207"/>
        <v>30</v>
      </c>
      <c r="N2650" s="11" t="b">
        <v>0</v>
      </c>
      <c r="O2650" s="11">
        <v>6</v>
      </c>
      <c r="P2650" s="11" t="b">
        <v>0</v>
      </c>
      <c r="Q2650" s="11" t="s">
        <v>8301</v>
      </c>
      <c r="R2650" s="18">
        <f t="shared" si="208"/>
        <v>8.8333333333333337E-3</v>
      </c>
      <c r="S2650" s="19">
        <f t="shared" si="209"/>
        <v>17.666666666666668</v>
      </c>
      <c r="T2650" s="11" t="s">
        <v>8319</v>
      </c>
      <c r="U2650" s="11" t="s">
        <v>8355</v>
      </c>
    </row>
    <row r="2651" spans="1:21" ht="28.5" x14ac:dyDescent="0.45">
      <c r="A2651" s="11">
        <v>2649</v>
      </c>
      <c r="B2651" s="16" t="s">
        <v>2649</v>
      </c>
      <c r="C2651" s="16" t="s">
        <v>6759</v>
      </c>
      <c r="D2651" s="23">
        <v>125000</v>
      </c>
      <c r="E2651" s="23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7">
        <f t="shared" si="205"/>
        <v>42401.788668981484</v>
      </c>
      <c r="K2651" s="11">
        <v>1449186941</v>
      </c>
      <c r="L2651" s="17">
        <f t="shared" si="206"/>
        <v>42341.788668981484</v>
      </c>
      <c r="M2651" s="21">
        <f t="shared" si="207"/>
        <v>60</v>
      </c>
      <c r="N2651" s="11" t="b">
        <v>0</v>
      </c>
      <c r="O2651" s="11">
        <v>3</v>
      </c>
      <c r="P2651" s="11" t="b">
        <v>0</v>
      </c>
      <c r="Q2651" s="11" t="s">
        <v>8301</v>
      </c>
      <c r="R2651" s="18">
        <f t="shared" si="208"/>
        <v>9.9200000000000004E-4</v>
      </c>
      <c r="S2651" s="19">
        <f t="shared" si="209"/>
        <v>41.333333333333336</v>
      </c>
      <c r="T2651" s="11" t="s">
        <v>8319</v>
      </c>
      <c r="U2651" s="11" t="s">
        <v>8355</v>
      </c>
    </row>
    <row r="2652" spans="1:21" ht="57" x14ac:dyDescent="0.45">
      <c r="A2652" s="11">
        <v>2650</v>
      </c>
      <c r="B2652" s="16" t="s">
        <v>2650</v>
      </c>
      <c r="C2652" s="16" t="s">
        <v>6760</v>
      </c>
      <c r="D2652" s="23">
        <v>60000</v>
      </c>
      <c r="E2652" s="23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7">
        <f t="shared" si="205"/>
        <v>42725.416006944441</v>
      </c>
      <c r="K2652" s="11">
        <v>1479740343</v>
      </c>
      <c r="L2652" s="17">
        <f t="shared" si="206"/>
        <v>42695.416006944441</v>
      </c>
      <c r="M2652" s="21">
        <f t="shared" si="207"/>
        <v>30</v>
      </c>
      <c r="N2652" s="11" t="b">
        <v>0</v>
      </c>
      <c r="O2652" s="11">
        <v>5</v>
      </c>
      <c r="P2652" s="11" t="b">
        <v>0</v>
      </c>
      <c r="Q2652" s="11" t="s">
        <v>8301</v>
      </c>
      <c r="R2652" s="18">
        <f t="shared" si="208"/>
        <v>5.966666666666667E-3</v>
      </c>
      <c r="S2652" s="19">
        <f t="shared" si="209"/>
        <v>71.599999999999994</v>
      </c>
      <c r="T2652" s="11" t="s">
        <v>8319</v>
      </c>
      <c r="U2652" s="11" t="s">
        <v>8355</v>
      </c>
    </row>
    <row r="2653" spans="1:21" ht="42.75" x14ac:dyDescent="0.45">
      <c r="A2653" s="11">
        <v>2651</v>
      </c>
      <c r="B2653" s="16" t="s">
        <v>2651</v>
      </c>
      <c r="C2653" s="16" t="s">
        <v>6761</v>
      </c>
      <c r="D2653" s="23">
        <v>280000</v>
      </c>
      <c r="E2653" s="23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7">
        <f t="shared" si="205"/>
        <v>42355.597326388888</v>
      </c>
      <c r="K2653" s="11">
        <v>1447960809</v>
      </c>
      <c r="L2653" s="17">
        <f t="shared" si="206"/>
        <v>42327.597326388888</v>
      </c>
      <c r="M2653" s="21">
        <f t="shared" si="207"/>
        <v>28</v>
      </c>
      <c r="N2653" s="11" t="b">
        <v>0</v>
      </c>
      <c r="O2653" s="11">
        <v>17</v>
      </c>
      <c r="P2653" s="11" t="b">
        <v>0</v>
      </c>
      <c r="Q2653" s="11" t="s">
        <v>8301</v>
      </c>
      <c r="R2653" s="18">
        <f t="shared" si="208"/>
        <v>1.8689285714285714E-2</v>
      </c>
      <c r="S2653" s="19">
        <f t="shared" si="209"/>
        <v>307.8235294117647</v>
      </c>
      <c r="T2653" s="11" t="s">
        <v>8319</v>
      </c>
      <c r="U2653" s="11" t="s">
        <v>8355</v>
      </c>
    </row>
    <row r="2654" spans="1:21" ht="42.75" x14ac:dyDescent="0.45">
      <c r="A2654" s="11">
        <v>2652</v>
      </c>
      <c r="B2654" s="16" t="s">
        <v>2652</v>
      </c>
      <c r="C2654" s="16" t="s">
        <v>6762</v>
      </c>
      <c r="D2654" s="23">
        <v>100000</v>
      </c>
      <c r="E2654" s="23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7">
        <f t="shared" si="205"/>
        <v>41982.950520833336</v>
      </c>
      <c r="K2654" s="11">
        <v>1415591325</v>
      </c>
      <c r="L2654" s="17">
        <f t="shared" si="206"/>
        <v>41952.950520833336</v>
      </c>
      <c r="M2654" s="21">
        <f t="shared" si="207"/>
        <v>30</v>
      </c>
      <c r="N2654" s="11" t="b">
        <v>0</v>
      </c>
      <c r="O2654" s="11">
        <v>11</v>
      </c>
      <c r="P2654" s="11" t="b">
        <v>0</v>
      </c>
      <c r="Q2654" s="11" t="s">
        <v>8301</v>
      </c>
      <c r="R2654" s="18">
        <f t="shared" si="208"/>
        <v>8.8500000000000002E-3</v>
      </c>
      <c r="S2654" s="19">
        <f t="shared" si="209"/>
        <v>80.454545454545453</v>
      </c>
      <c r="T2654" s="11" t="s">
        <v>8319</v>
      </c>
      <c r="U2654" s="11" t="s">
        <v>8355</v>
      </c>
    </row>
    <row r="2655" spans="1:21" ht="42.75" x14ac:dyDescent="0.45">
      <c r="A2655" s="11">
        <v>2653</v>
      </c>
      <c r="B2655" s="16" t="s">
        <v>2653</v>
      </c>
      <c r="C2655" s="16" t="s">
        <v>6763</v>
      </c>
      <c r="D2655" s="23">
        <v>51000</v>
      </c>
      <c r="E2655" s="23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7">
        <f t="shared" si="205"/>
        <v>41802.958333333328</v>
      </c>
      <c r="K2655" s="11">
        <v>1399909127</v>
      </c>
      <c r="L2655" s="17">
        <f t="shared" si="206"/>
        <v>41771.443599537037</v>
      </c>
      <c r="M2655" s="21">
        <f t="shared" si="207"/>
        <v>31.514733796291694</v>
      </c>
      <c r="N2655" s="11" t="b">
        <v>0</v>
      </c>
      <c r="O2655" s="11">
        <v>70</v>
      </c>
      <c r="P2655" s="11" t="b">
        <v>0</v>
      </c>
      <c r="Q2655" s="11" t="s">
        <v>8301</v>
      </c>
      <c r="R2655" s="18">
        <f t="shared" si="208"/>
        <v>0.1152156862745098</v>
      </c>
      <c r="S2655" s="19">
        <f t="shared" si="209"/>
        <v>83.942857142857136</v>
      </c>
      <c r="T2655" s="11" t="s">
        <v>8319</v>
      </c>
      <c r="U2655" s="11" t="s">
        <v>8355</v>
      </c>
    </row>
    <row r="2656" spans="1:21" ht="42.75" x14ac:dyDescent="0.45">
      <c r="A2656" s="11">
        <v>2654</v>
      </c>
      <c r="B2656" s="16" t="s">
        <v>2654</v>
      </c>
      <c r="C2656" s="16" t="s">
        <v>6764</v>
      </c>
      <c r="D2656" s="23">
        <v>100000</v>
      </c>
      <c r="E2656" s="23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7">
        <f t="shared" si="205"/>
        <v>42115.350995370369</v>
      </c>
      <c r="K2656" s="11">
        <v>1424442326</v>
      </c>
      <c r="L2656" s="17">
        <f t="shared" si="206"/>
        <v>42055.392662037033</v>
      </c>
      <c r="M2656" s="21">
        <f t="shared" si="207"/>
        <v>59.958333333335759</v>
      </c>
      <c r="N2656" s="11" t="b">
        <v>0</v>
      </c>
      <c r="O2656" s="11">
        <v>6</v>
      </c>
      <c r="P2656" s="11" t="b">
        <v>0</v>
      </c>
      <c r="Q2656" s="11" t="s">
        <v>8301</v>
      </c>
      <c r="R2656" s="18">
        <f t="shared" si="208"/>
        <v>5.1000000000000004E-4</v>
      </c>
      <c r="S2656" s="19">
        <f t="shared" si="209"/>
        <v>8.5</v>
      </c>
      <c r="T2656" s="11" t="s">
        <v>8319</v>
      </c>
      <c r="U2656" s="11" t="s">
        <v>8355</v>
      </c>
    </row>
    <row r="2657" spans="1:21" x14ac:dyDescent="0.45">
      <c r="A2657" s="11">
        <v>2655</v>
      </c>
      <c r="B2657" s="16" t="s">
        <v>2655</v>
      </c>
      <c r="C2657" s="16" t="s">
        <v>6765</v>
      </c>
      <c r="D2657" s="23">
        <v>15000</v>
      </c>
      <c r="E2657" s="23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7">
        <f t="shared" si="205"/>
        <v>42409.624999999993</v>
      </c>
      <c r="K2657" s="11">
        <v>1452631647</v>
      </c>
      <c r="L2657" s="17">
        <f t="shared" si="206"/>
        <v>42381.657951388886</v>
      </c>
      <c r="M2657" s="21">
        <f t="shared" si="207"/>
        <v>27.967048611106293</v>
      </c>
      <c r="N2657" s="11" t="b">
        <v>0</v>
      </c>
      <c r="O2657" s="11">
        <v>43</v>
      </c>
      <c r="P2657" s="11" t="b">
        <v>0</v>
      </c>
      <c r="Q2657" s="11" t="s">
        <v>8301</v>
      </c>
      <c r="R2657" s="18">
        <f t="shared" si="208"/>
        <v>0.21033333333333334</v>
      </c>
      <c r="S2657" s="19">
        <f t="shared" si="209"/>
        <v>73.372093023255815</v>
      </c>
      <c r="T2657" s="11" t="s">
        <v>8319</v>
      </c>
      <c r="U2657" s="11" t="s">
        <v>8355</v>
      </c>
    </row>
    <row r="2658" spans="1:21" ht="28.5" x14ac:dyDescent="0.45">
      <c r="A2658" s="11">
        <v>2656</v>
      </c>
      <c r="B2658" s="16" t="s">
        <v>2656</v>
      </c>
      <c r="C2658" s="16" t="s">
        <v>6766</v>
      </c>
      <c r="D2658" s="23">
        <v>150000</v>
      </c>
      <c r="E2658" s="23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7">
        <f t="shared" si="205"/>
        <v>42806.583333333336</v>
      </c>
      <c r="K2658" s="11">
        <v>1485966688</v>
      </c>
      <c r="L2658" s="17">
        <f t="shared" si="206"/>
        <v>42767.480185185188</v>
      </c>
      <c r="M2658" s="21">
        <f t="shared" si="207"/>
        <v>39.103148148147739</v>
      </c>
      <c r="N2658" s="11" t="b">
        <v>0</v>
      </c>
      <c r="O2658" s="11">
        <v>152</v>
      </c>
      <c r="P2658" s="11" t="b">
        <v>0</v>
      </c>
      <c r="Q2658" s="11" t="s">
        <v>8301</v>
      </c>
      <c r="R2658" s="18">
        <f t="shared" si="208"/>
        <v>0.11436666666666667</v>
      </c>
      <c r="S2658" s="19">
        <f t="shared" si="209"/>
        <v>112.86184210526316</v>
      </c>
      <c r="T2658" s="11" t="s">
        <v>8319</v>
      </c>
      <c r="U2658" s="11" t="s">
        <v>8355</v>
      </c>
    </row>
    <row r="2659" spans="1:21" ht="42.75" x14ac:dyDescent="0.45">
      <c r="A2659" s="11">
        <v>2657</v>
      </c>
      <c r="B2659" s="16" t="s">
        <v>2657</v>
      </c>
      <c r="C2659" s="16" t="s">
        <v>6767</v>
      </c>
      <c r="D2659" s="23">
        <v>30000</v>
      </c>
      <c r="E2659" s="23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7">
        <f t="shared" si="205"/>
        <v>42584.854166666664</v>
      </c>
      <c r="K2659" s="11">
        <v>1467325053</v>
      </c>
      <c r="L2659" s="17">
        <f t="shared" si="206"/>
        <v>42551.720520833333</v>
      </c>
      <c r="M2659" s="21">
        <f t="shared" si="207"/>
        <v>33.133645833331684</v>
      </c>
      <c r="N2659" s="11" t="b">
        <v>0</v>
      </c>
      <c r="O2659" s="11">
        <v>59</v>
      </c>
      <c r="P2659" s="11" t="b">
        <v>0</v>
      </c>
      <c r="Q2659" s="11" t="s">
        <v>8301</v>
      </c>
      <c r="R2659" s="18">
        <f t="shared" si="208"/>
        <v>0.18737933333333334</v>
      </c>
      <c r="S2659" s="19">
        <f t="shared" si="209"/>
        <v>95.277627118644077</v>
      </c>
      <c r="T2659" s="11" t="s">
        <v>8319</v>
      </c>
      <c r="U2659" s="11" t="s">
        <v>8355</v>
      </c>
    </row>
    <row r="2660" spans="1:21" ht="42.75" x14ac:dyDescent="0.45">
      <c r="A2660" s="11">
        <v>2658</v>
      </c>
      <c r="B2660" s="16" t="s">
        <v>2658</v>
      </c>
      <c r="C2660" s="16" t="s">
        <v>6768</v>
      </c>
      <c r="D2660" s="23">
        <v>98000</v>
      </c>
      <c r="E2660" s="23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7">
        <f t="shared" si="205"/>
        <v>42581.675856481474</v>
      </c>
      <c r="K2660" s="11">
        <v>1467321194</v>
      </c>
      <c r="L2660" s="17">
        <f t="shared" si="206"/>
        <v>42551.675856481474</v>
      </c>
      <c r="M2660" s="21">
        <f t="shared" si="207"/>
        <v>30</v>
      </c>
      <c r="N2660" s="11" t="b">
        <v>0</v>
      </c>
      <c r="O2660" s="11">
        <v>4</v>
      </c>
      <c r="P2660" s="11" t="b">
        <v>0</v>
      </c>
      <c r="Q2660" s="11" t="s">
        <v>8301</v>
      </c>
      <c r="R2660" s="18">
        <f t="shared" si="208"/>
        <v>9.2857142857142856E-4</v>
      </c>
      <c r="S2660" s="19">
        <f t="shared" si="209"/>
        <v>22.75</v>
      </c>
      <c r="T2660" s="11" t="s">
        <v>8319</v>
      </c>
      <c r="U2660" s="11" t="s">
        <v>8355</v>
      </c>
    </row>
    <row r="2661" spans="1:21" x14ac:dyDescent="0.45">
      <c r="A2661" s="11">
        <v>2659</v>
      </c>
      <c r="B2661" s="16" t="s">
        <v>2659</v>
      </c>
      <c r="C2661" s="16" t="s">
        <v>6769</v>
      </c>
      <c r="D2661" s="23">
        <v>49000</v>
      </c>
      <c r="E2661" s="23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7">
        <f t="shared" si="205"/>
        <v>42111.861226851848</v>
      </c>
      <c r="K2661" s="11">
        <v>1426729210</v>
      </c>
      <c r="L2661" s="17">
        <f t="shared" si="206"/>
        <v>42081.861226851848</v>
      </c>
      <c r="M2661" s="21">
        <f t="shared" si="207"/>
        <v>30</v>
      </c>
      <c r="N2661" s="11" t="b">
        <v>0</v>
      </c>
      <c r="O2661" s="11">
        <v>10</v>
      </c>
      <c r="P2661" s="11" t="b">
        <v>0</v>
      </c>
      <c r="Q2661" s="11" t="s">
        <v>8301</v>
      </c>
      <c r="R2661" s="18">
        <f t="shared" si="208"/>
        <v>2.720408163265306E-2</v>
      </c>
      <c r="S2661" s="19">
        <f t="shared" si="209"/>
        <v>133.30000000000001</v>
      </c>
      <c r="T2661" s="11" t="s">
        <v>8319</v>
      </c>
      <c r="U2661" s="11" t="s">
        <v>8355</v>
      </c>
    </row>
    <row r="2662" spans="1:21" ht="42.75" x14ac:dyDescent="0.45">
      <c r="A2662" s="11">
        <v>2660</v>
      </c>
      <c r="B2662" s="16" t="s">
        <v>2660</v>
      </c>
      <c r="C2662" s="16" t="s">
        <v>6770</v>
      </c>
      <c r="D2662" s="23">
        <v>20000</v>
      </c>
      <c r="E2662" s="23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7">
        <f t="shared" si="205"/>
        <v>42332.546504629623</v>
      </c>
      <c r="K2662" s="11">
        <v>1443200818</v>
      </c>
      <c r="L2662" s="17">
        <f t="shared" si="206"/>
        <v>42272.504837962959</v>
      </c>
      <c r="M2662" s="21">
        <f t="shared" si="207"/>
        <v>60.041666666664241</v>
      </c>
      <c r="N2662" s="11" t="b">
        <v>0</v>
      </c>
      <c r="O2662" s="11">
        <v>5</v>
      </c>
      <c r="P2662" s="11" t="b">
        <v>0</v>
      </c>
      <c r="Q2662" s="11" t="s">
        <v>8301</v>
      </c>
      <c r="R2662" s="18">
        <f t="shared" si="208"/>
        <v>9.5E-4</v>
      </c>
      <c r="S2662" s="19">
        <f t="shared" si="209"/>
        <v>3.8</v>
      </c>
      <c r="T2662" s="11" t="s">
        <v>8319</v>
      </c>
      <c r="U2662" s="11" t="s">
        <v>8355</v>
      </c>
    </row>
    <row r="2663" spans="1:21" ht="42.75" x14ac:dyDescent="0.45">
      <c r="A2663" s="11">
        <v>2661</v>
      </c>
      <c r="B2663" s="16" t="s">
        <v>2661</v>
      </c>
      <c r="C2663" s="16" t="s">
        <v>6771</v>
      </c>
      <c r="D2663" s="23">
        <v>5000</v>
      </c>
      <c r="E2663" s="23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7">
        <f t="shared" si="205"/>
        <v>41572.750115740739</v>
      </c>
      <c r="K2663" s="11">
        <v>1380150010</v>
      </c>
      <c r="L2663" s="17">
        <f t="shared" si="206"/>
        <v>41542.750115740739</v>
      </c>
      <c r="M2663" s="21">
        <f t="shared" si="207"/>
        <v>30</v>
      </c>
      <c r="N2663" s="11" t="b">
        <v>0</v>
      </c>
      <c r="O2663" s="11">
        <v>60</v>
      </c>
      <c r="P2663" s="11" t="b">
        <v>1</v>
      </c>
      <c r="Q2663" s="11" t="s">
        <v>8302</v>
      </c>
      <c r="R2663" s="18">
        <f t="shared" si="208"/>
        <v>1.0289999999999999</v>
      </c>
      <c r="S2663" s="19">
        <f t="shared" si="209"/>
        <v>85.75</v>
      </c>
      <c r="T2663" s="11" t="s">
        <v>8319</v>
      </c>
      <c r="U2663" s="11" t="s">
        <v>8356</v>
      </c>
    </row>
    <row r="2664" spans="1:21" ht="42.75" x14ac:dyDescent="0.45">
      <c r="A2664" s="11">
        <v>2662</v>
      </c>
      <c r="B2664" s="16" t="s">
        <v>2662</v>
      </c>
      <c r="C2664" s="16" t="s">
        <v>6772</v>
      </c>
      <c r="D2664" s="23">
        <v>20000</v>
      </c>
      <c r="E2664" s="23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7">
        <f t="shared" si="205"/>
        <v>42237.538344907407</v>
      </c>
      <c r="K2664" s="11">
        <v>1437587713</v>
      </c>
      <c r="L2664" s="17">
        <f t="shared" si="206"/>
        <v>42207.538344907407</v>
      </c>
      <c r="M2664" s="21">
        <f t="shared" si="207"/>
        <v>30</v>
      </c>
      <c r="N2664" s="11" t="b">
        <v>0</v>
      </c>
      <c r="O2664" s="11">
        <v>80</v>
      </c>
      <c r="P2664" s="11" t="b">
        <v>1</v>
      </c>
      <c r="Q2664" s="11" t="s">
        <v>8302</v>
      </c>
      <c r="R2664" s="18">
        <f t="shared" si="208"/>
        <v>1.0680000000000001</v>
      </c>
      <c r="S2664" s="19">
        <f t="shared" si="209"/>
        <v>267</v>
      </c>
      <c r="T2664" s="11" t="s">
        <v>8319</v>
      </c>
      <c r="U2664" s="11" t="s">
        <v>8356</v>
      </c>
    </row>
    <row r="2665" spans="1:21" ht="42.75" x14ac:dyDescent="0.45">
      <c r="A2665" s="11">
        <v>2663</v>
      </c>
      <c r="B2665" s="16" t="s">
        <v>2663</v>
      </c>
      <c r="C2665" s="16" t="s">
        <v>6773</v>
      </c>
      <c r="D2665" s="23">
        <v>20000</v>
      </c>
      <c r="E2665" s="23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7">
        <f t="shared" si="205"/>
        <v>42251.416666666664</v>
      </c>
      <c r="K2665" s="11">
        <v>1438873007</v>
      </c>
      <c r="L2665" s="17">
        <f t="shared" si="206"/>
        <v>42222.41443287037</v>
      </c>
      <c r="M2665" s="21">
        <f t="shared" si="207"/>
        <v>29.002233796294604</v>
      </c>
      <c r="N2665" s="11" t="b">
        <v>0</v>
      </c>
      <c r="O2665" s="11">
        <v>56</v>
      </c>
      <c r="P2665" s="11" t="b">
        <v>1</v>
      </c>
      <c r="Q2665" s="11" t="s">
        <v>8302</v>
      </c>
      <c r="R2665" s="18">
        <f t="shared" si="208"/>
        <v>1.0459624999999999</v>
      </c>
      <c r="S2665" s="19">
        <f t="shared" si="209"/>
        <v>373.55803571428572</v>
      </c>
      <c r="T2665" s="11" t="s">
        <v>8319</v>
      </c>
      <c r="U2665" s="11" t="s">
        <v>8356</v>
      </c>
    </row>
    <row r="2666" spans="1:21" ht="42.75" x14ac:dyDescent="0.45">
      <c r="A2666" s="11">
        <v>2664</v>
      </c>
      <c r="B2666" s="16" t="s">
        <v>2664</v>
      </c>
      <c r="C2666" s="16" t="s">
        <v>6774</v>
      </c>
      <c r="D2666" s="23">
        <v>17500</v>
      </c>
      <c r="E2666" s="23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7">
        <f t="shared" si="205"/>
        <v>42347.082638888889</v>
      </c>
      <c r="K2666" s="11">
        <v>1446683797</v>
      </c>
      <c r="L2666" s="17">
        <f t="shared" si="206"/>
        <v>42312.817094907405</v>
      </c>
      <c r="M2666" s="21">
        <f t="shared" si="207"/>
        <v>34.26554398148437</v>
      </c>
      <c r="N2666" s="11" t="b">
        <v>0</v>
      </c>
      <c r="O2666" s="11">
        <v>104</v>
      </c>
      <c r="P2666" s="11" t="b">
        <v>1</v>
      </c>
      <c r="Q2666" s="11" t="s">
        <v>8302</v>
      </c>
      <c r="R2666" s="18">
        <f t="shared" si="208"/>
        <v>1.0342857142857143</v>
      </c>
      <c r="S2666" s="19">
        <f t="shared" si="209"/>
        <v>174.03846153846155</v>
      </c>
      <c r="T2666" s="11" t="s">
        <v>8319</v>
      </c>
      <c r="U2666" s="11" t="s">
        <v>8356</v>
      </c>
    </row>
    <row r="2667" spans="1:21" ht="42.75" x14ac:dyDescent="0.45">
      <c r="A2667" s="11">
        <v>2665</v>
      </c>
      <c r="B2667" s="16" t="s">
        <v>2665</v>
      </c>
      <c r="C2667" s="16" t="s">
        <v>6775</v>
      </c>
      <c r="D2667" s="23">
        <v>3500</v>
      </c>
      <c r="E2667" s="23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7">
        <f t="shared" si="205"/>
        <v>42128.687199074069</v>
      </c>
      <c r="K2667" s="11">
        <v>1426886974</v>
      </c>
      <c r="L2667" s="17">
        <f t="shared" si="206"/>
        <v>42083.687199074069</v>
      </c>
      <c r="M2667" s="21">
        <f t="shared" si="207"/>
        <v>45</v>
      </c>
      <c r="N2667" s="11" t="b">
        <v>0</v>
      </c>
      <c r="O2667" s="11">
        <v>46</v>
      </c>
      <c r="P2667" s="11" t="b">
        <v>1</v>
      </c>
      <c r="Q2667" s="11" t="s">
        <v>8302</v>
      </c>
      <c r="R2667" s="18">
        <f t="shared" si="208"/>
        <v>1.2314285714285715</v>
      </c>
      <c r="S2667" s="19">
        <f t="shared" si="209"/>
        <v>93.695652173913047</v>
      </c>
      <c r="T2667" s="11" t="s">
        <v>8319</v>
      </c>
      <c r="U2667" s="11" t="s">
        <v>8356</v>
      </c>
    </row>
    <row r="2668" spans="1:21" ht="42.75" x14ac:dyDescent="0.45">
      <c r="A2668" s="11">
        <v>2666</v>
      </c>
      <c r="B2668" s="16" t="s">
        <v>2666</v>
      </c>
      <c r="C2668" s="16" t="s">
        <v>6776</v>
      </c>
      <c r="D2668" s="23">
        <v>10000</v>
      </c>
      <c r="E2668" s="23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7">
        <f t="shared" si="205"/>
        <v>42272.666666666664</v>
      </c>
      <c r="K2668" s="11">
        <v>1440008439</v>
      </c>
      <c r="L2668" s="17">
        <f t="shared" si="206"/>
        <v>42235.55600694444</v>
      </c>
      <c r="M2668" s="21">
        <f t="shared" si="207"/>
        <v>37.110659722224227</v>
      </c>
      <c r="N2668" s="11" t="b">
        <v>0</v>
      </c>
      <c r="O2668" s="11">
        <v>206</v>
      </c>
      <c r="P2668" s="11" t="b">
        <v>1</v>
      </c>
      <c r="Q2668" s="11" t="s">
        <v>8302</v>
      </c>
      <c r="R2668" s="18">
        <f t="shared" si="208"/>
        <v>1.592951</v>
      </c>
      <c r="S2668" s="19">
        <f t="shared" si="209"/>
        <v>77.327718446601949</v>
      </c>
      <c r="T2668" s="11" t="s">
        <v>8319</v>
      </c>
      <c r="U2668" s="11" t="s">
        <v>8356</v>
      </c>
    </row>
    <row r="2669" spans="1:21" ht="42.75" x14ac:dyDescent="0.45">
      <c r="A2669" s="11">
        <v>2667</v>
      </c>
      <c r="B2669" s="16" t="s">
        <v>2667</v>
      </c>
      <c r="C2669" s="16" t="s">
        <v>6777</v>
      </c>
      <c r="D2669" s="23">
        <v>1500</v>
      </c>
      <c r="E2669" s="23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7">
        <f t="shared" si="205"/>
        <v>42410.717777777776</v>
      </c>
      <c r="K2669" s="11">
        <v>1452550416</v>
      </c>
      <c r="L2669" s="17">
        <f t="shared" si="206"/>
        <v>42380.717777777776</v>
      </c>
      <c r="M2669" s="21">
        <f t="shared" si="207"/>
        <v>30</v>
      </c>
      <c r="N2669" s="11" t="b">
        <v>0</v>
      </c>
      <c r="O2669" s="11">
        <v>18</v>
      </c>
      <c r="P2669" s="11" t="b">
        <v>1</v>
      </c>
      <c r="Q2669" s="11" t="s">
        <v>8302</v>
      </c>
      <c r="R2669" s="18">
        <f t="shared" si="208"/>
        <v>1.1066666666666667</v>
      </c>
      <c r="S2669" s="19">
        <f t="shared" si="209"/>
        <v>92.222222222222229</v>
      </c>
      <c r="T2669" s="11" t="s">
        <v>8319</v>
      </c>
      <c r="U2669" s="11" t="s">
        <v>8356</v>
      </c>
    </row>
    <row r="2670" spans="1:21" ht="28.5" x14ac:dyDescent="0.45">
      <c r="A2670" s="11">
        <v>2668</v>
      </c>
      <c r="B2670" s="16" t="s">
        <v>2668</v>
      </c>
      <c r="C2670" s="16" t="s">
        <v>6778</v>
      </c>
      <c r="D2670" s="23">
        <v>1000</v>
      </c>
      <c r="E2670" s="23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7">
        <f t="shared" si="205"/>
        <v>42317.397222222215</v>
      </c>
      <c r="K2670" s="11">
        <v>1443449265</v>
      </c>
      <c r="L2670" s="17">
        <f t="shared" si="206"/>
        <v>42275.380381944444</v>
      </c>
      <c r="M2670" s="21">
        <f t="shared" si="207"/>
        <v>42.016840277770825</v>
      </c>
      <c r="N2670" s="11" t="b">
        <v>0</v>
      </c>
      <c r="O2670" s="11">
        <v>28</v>
      </c>
      <c r="P2670" s="11" t="b">
        <v>1</v>
      </c>
      <c r="Q2670" s="11" t="s">
        <v>8302</v>
      </c>
      <c r="R2670" s="18">
        <f t="shared" si="208"/>
        <v>1.7070000000000001</v>
      </c>
      <c r="S2670" s="19">
        <f t="shared" si="209"/>
        <v>60.964285714285715</v>
      </c>
      <c r="T2670" s="11" t="s">
        <v>8319</v>
      </c>
      <c r="U2670" s="11" t="s">
        <v>8356</v>
      </c>
    </row>
    <row r="2671" spans="1:21" ht="42.75" x14ac:dyDescent="0.45">
      <c r="A2671" s="11">
        <v>2669</v>
      </c>
      <c r="B2671" s="16" t="s">
        <v>2669</v>
      </c>
      <c r="C2671" s="16" t="s">
        <v>6779</v>
      </c>
      <c r="D2671" s="23">
        <v>800</v>
      </c>
      <c r="E2671" s="23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7">
        <f t="shared" si="205"/>
        <v>42378.827499999992</v>
      </c>
      <c r="K2671" s="11">
        <v>1447203096</v>
      </c>
      <c r="L2671" s="17">
        <f t="shared" si="206"/>
        <v>42318.827499999992</v>
      </c>
      <c r="M2671" s="21">
        <f t="shared" si="207"/>
        <v>60</v>
      </c>
      <c r="N2671" s="11" t="b">
        <v>0</v>
      </c>
      <c r="O2671" s="11">
        <v>11</v>
      </c>
      <c r="P2671" s="11" t="b">
        <v>1</v>
      </c>
      <c r="Q2671" s="11" t="s">
        <v>8302</v>
      </c>
      <c r="R2671" s="18">
        <f t="shared" si="208"/>
        <v>1.25125</v>
      </c>
      <c r="S2671" s="19">
        <f t="shared" si="209"/>
        <v>91</v>
      </c>
      <c r="T2671" s="11" t="s">
        <v>8319</v>
      </c>
      <c r="U2671" s="11" t="s">
        <v>8356</v>
      </c>
    </row>
    <row r="2672" spans="1:21" ht="42.75" x14ac:dyDescent="0.45">
      <c r="A2672" s="11">
        <v>2670</v>
      </c>
      <c r="B2672" s="16" t="s">
        <v>2670</v>
      </c>
      <c r="C2672" s="16" t="s">
        <v>6780</v>
      </c>
      <c r="D2672" s="23">
        <v>38888</v>
      </c>
      <c r="E2672" s="23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7">
        <f t="shared" si="205"/>
        <v>41848.812268518515</v>
      </c>
      <c r="K2672" s="11">
        <v>1404174580</v>
      </c>
      <c r="L2672" s="17">
        <f t="shared" si="206"/>
        <v>41820.812268518515</v>
      </c>
      <c r="M2672" s="21">
        <f t="shared" si="207"/>
        <v>28</v>
      </c>
      <c r="N2672" s="11" t="b">
        <v>1</v>
      </c>
      <c r="O2672" s="11">
        <v>60</v>
      </c>
      <c r="P2672" s="11" t="b">
        <v>0</v>
      </c>
      <c r="Q2672" s="11" t="s">
        <v>8302</v>
      </c>
      <c r="R2672" s="18">
        <f t="shared" si="208"/>
        <v>6.4158609339642042E-2</v>
      </c>
      <c r="S2672" s="19">
        <f t="shared" si="209"/>
        <v>41.583333333333336</v>
      </c>
      <c r="T2672" s="11" t="s">
        <v>8319</v>
      </c>
      <c r="U2672" s="11" t="s">
        <v>8356</v>
      </c>
    </row>
    <row r="2673" spans="1:21" ht="42.75" x14ac:dyDescent="0.45">
      <c r="A2673" s="11">
        <v>2671</v>
      </c>
      <c r="B2673" s="16" t="s">
        <v>2671</v>
      </c>
      <c r="C2673" s="16" t="s">
        <v>6781</v>
      </c>
      <c r="D2673" s="23">
        <v>25000</v>
      </c>
      <c r="E2673" s="23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7">
        <f t="shared" si="205"/>
        <v>41992.609722222223</v>
      </c>
      <c r="K2673" s="11">
        <v>1416419916</v>
      </c>
      <c r="L2673" s="17">
        <f t="shared" si="206"/>
        <v>41962.54069444444</v>
      </c>
      <c r="M2673" s="21">
        <f t="shared" si="207"/>
        <v>30.069027777783049</v>
      </c>
      <c r="N2673" s="11" t="b">
        <v>1</v>
      </c>
      <c r="O2673" s="11">
        <v>84</v>
      </c>
      <c r="P2673" s="11" t="b">
        <v>0</v>
      </c>
      <c r="Q2673" s="11" t="s">
        <v>8302</v>
      </c>
      <c r="R2673" s="18">
        <f t="shared" si="208"/>
        <v>0.11344</v>
      </c>
      <c r="S2673" s="19">
        <f t="shared" si="209"/>
        <v>33.761904761904759</v>
      </c>
      <c r="T2673" s="11" t="s">
        <v>8319</v>
      </c>
      <c r="U2673" s="11" t="s">
        <v>8356</v>
      </c>
    </row>
    <row r="2674" spans="1:21" ht="42.75" x14ac:dyDescent="0.45">
      <c r="A2674" s="11">
        <v>2672</v>
      </c>
      <c r="B2674" s="16" t="s">
        <v>2672</v>
      </c>
      <c r="C2674" s="16" t="s">
        <v>6782</v>
      </c>
      <c r="D2674" s="23">
        <v>10000</v>
      </c>
      <c r="E2674" s="23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7">
        <f t="shared" si="205"/>
        <v>42366.041666666664</v>
      </c>
      <c r="K2674" s="11">
        <v>1449436390</v>
      </c>
      <c r="L2674" s="17">
        <f t="shared" si="206"/>
        <v>42344.675810185181</v>
      </c>
      <c r="M2674" s="21">
        <f t="shared" si="207"/>
        <v>21.365856481483206</v>
      </c>
      <c r="N2674" s="11" t="b">
        <v>1</v>
      </c>
      <c r="O2674" s="11">
        <v>47</v>
      </c>
      <c r="P2674" s="11" t="b">
        <v>0</v>
      </c>
      <c r="Q2674" s="11" t="s">
        <v>8302</v>
      </c>
      <c r="R2674" s="18">
        <f t="shared" si="208"/>
        <v>0.33189999999999997</v>
      </c>
      <c r="S2674" s="19">
        <f t="shared" si="209"/>
        <v>70.61702127659575</v>
      </c>
      <c r="T2674" s="11" t="s">
        <v>8319</v>
      </c>
      <c r="U2674" s="11" t="s">
        <v>8356</v>
      </c>
    </row>
    <row r="2675" spans="1:21" ht="42.75" x14ac:dyDescent="0.45">
      <c r="A2675" s="11">
        <v>2673</v>
      </c>
      <c r="B2675" s="16" t="s">
        <v>2673</v>
      </c>
      <c r="C2675" s="16" t="s">
        <v>6783</v>
      </c>
      <c r="D2675" s="23">
        <v>40000</v>
      </c>
      <c r="E2675" s="23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7">
        <f t="shared" si="205"/>
        <v>41941.739583333328</v>
      </c>
      <c r="K2675" s="11">
        <v>1412081999</v>
      </c>
      <c r="L2675" s="17">
        <f t="shared" si="206"/>
        <v>41912.333321759259</v>
      </c>
      <c r="M2675" s="21">
        <f t="shared" si="207"/>
        <v>29.406261574069504</v>
      </c>
      <c r="N2675" s="11" t="b">
        <v>1</v>
      </c>
      <c r="O2675" s="11">
        <v>66</v>
      </c>
      <c r="P2675" s="11" t="b">
        <v>0</v>
      </c>
      <c r="Q2675" s="11" t="s">
        <v>8302</v>
      </c>
      <c r="R2675" s="18">
        <f t="shared" si="208"/>
        <v>0.27579999999999999</v>
      </c>
      <c r="S2675" s="19">
        <f t="shared" si="209"/>
        <v>167.15151515151516</v>
      </c>
      <c r="T2675" s="11" t="s">
        <v>8319</v>
      </c>
      <c r="U2675" s="11" t="s">
        <v>8356</v>
      </c>
    </row>
    <row r="2676" spans="1:21" ht="57" x14ac:dyDescent="0.45">
      <c r="A2676" s="11">
        <v>2674</v>
      </c>
      <c r="B2676" s="16" t="s">
        <v>2674</v>
      </c>
      <c r="C2676" s="16" t="s">
        <v>6784</v>
      </c>
      <c r="D2676" s="23">
        <v>35000</v>
      </c>
      <c r="E2676" s="23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7">
        <f t="shared" si="205"/>
        <v>42555.999305555553</v>
      </c>
      <c r="K2676" s="11">
        <v>1465398670</v>
      </c>
      <c r="L2676" s="17">
        <f t="shared" si="206"/>
        <v>42529.424421296295</v>
      </c>
      <c r="M2676" s="21">
        <f t="shared" si="207"/>
        <v>26.574884259258397</v>
      </c>
      <c r="N2676" s="11" t="b">
        <v>1</v>
      </c>
      <c r="O2676" s="11">
        <v>171</v>
      </c>
      <c r="P2676" s="11" t="b">
        <v>0</v>
      </c>
      <c r="Q2676" s="11" t="s">
        <v>8302</v>
      </c>
      <c r="R2676" s="18">
        <f t="shared" si="208"/>
        <v>0.62839999999999996</v>
      </c>
      <c r="S2676" s="19">
        <f t="shared" si="209"/>
        <v>128.61988304093566</v>
      </c>
      <c r="T2676" s="11" t="s">
        <v>8319</v>
      </c>
      <c r="U2676" s="11" t="s">
        <v>8356</v>
      </c>
    </row>
    <row r="2677" spans="1:21" ht="42.75" x14ac:dyDescent="0.45">
      <c r="A2677" s="11">
        <v>2675</v>
      </c>
      <c r="B2677" s="16" t="s">
        <v>2675</v>
      </c>
      <c r="C2677" s="16" t="s">
        <v>6785</v>
      </c>
      <c r="D2677" s="23">
        <v>25000</v>
      </c>
      <c r="E2677" s="23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7">
        <f t="shared" si="205"/>
        <v>41953.690844907404</v>
      </c>
      <c r="K2677" s="11">
        <v>1413059689</v>
      </c>
      <c r="L2677" s="17">
        <f t="shared" si="206"/>
        <v>41923.649178240739</v>
      </c>
      <c r="M2677" s="21">
        <f t="shared" si="207"/>
        <v>30.041666666664241</v>
      </c>
      <c r="N2677" s="11" t="b">
        <v>1</v>
      </c>
      <c r="O2677" s="11">
        <v>29</v>
      </c>
      <c r="P2677" s="11" t="b">
        <v>0</v>
      </c>
      <c r="Q2677" s="11" t="s">
        <v>8302</v>
      </c>
      <c r="R2677" s="18">
        <f t="shared" si="208"/>
        <v>7.5880000000000003E-2</v>
      </c>
      <c r="S2677" s="19">
        <f t="shared" si="209"/>
        <v>65.41379310344827</v>
      </c>
      <c r="T2677" s="11" t="s">
        <v>8319</v>
      </c>
      <c r="U2677" s="11" t="s">
        <v>8356</v>
      </c>
    </row>
    <row r="2678" spans="1:21" ht="42.75" x14ac:dyDescent="0.45">
      <c r="A2678" s="11">
        <v>2676</v>
      </c>
      <c r="B2678" s="16" t="s">
        <v>2676</v>
      </c>
      <c r="C2678" s="16" t="s">
        <v>6786</v>
      </c>
      <c r="D2678" s="23">
        <v>2100</v>
      </c>
      <c r="E2678" s="23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7">
        <f t="shared" si="205"/>
        <v>42512.416365740741</v>
      </c>
      <c r="K2678" s="11">
        <v>1461337174</v>
      </c>
      <c r="L2678" s="17">
        <f t="shared" si="206"/>
        <v>42482.416365740741</v>
      </c>
      <c r="M2678" s="21">
        <f t="shared" si="207"/>
        <v>30</v>
      </c>
      <c r="N2678" s="11" t="b">
        <v>0</v>
      </c>
      <c r="O2678" s="11">
        <v>9</v>
      </c>
      <c r="P2678" s="11" t="b">
        <v>0</v>
      </c>
      <c r="Q2678" s="11" t="s">
        <v>8302</v>
      </c>
      <c r="R2678" s="18">
        <f t="shared" si="208"/>
        <v>0.50380952380952382</v>
      </c>
      <c r="S2678" s="19">
        <f t="shared" si="209"/>
        <v>117.55555555555556</v>
      </c>
      <c r="T2678" s="11" t="s">
        <v>8319</v>
      </c>
      <c r="U2678" s="11" t="s">
        <v>8356</v>
      </c>
    </row>
    <row r="2679" spans="1:21" ht="42.75" x14ac:dyDescent="0.45">
      <c r="A2679" s="11">
        <v>2677</v>
      </c>
      <c r="B2679" s="16" t="s">
        <v>2677</v>
      </c>
      <c r="C2679" s="16" t="s">
        <v>6787</v>
      </c>
      <c r="D2679" s="23">
        <v>19500</v>
      </c>
      <c r="E2679" s="23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7">
        <f t="shared" si="205"/>
        <v>41822.821099537039</v>
      </c>
      <c r="K2679" s="11">
        <v>1401756143</v>
      </c>
      <c r="L2679" s="17">
        <f t="shared" si="206"/>
        <v>41792.821099537039</v>
      </c>
      <c r="M2679" s="21">
        <f t="shared" si="207"/>
        <v>30</v>
      </c>
      <c r="N2679" s="11" t="b">
        <v>0</v>
      </c>
      <c r="O2679" s="11">
        <v>27</v>
      </c>
      <c r="P2679" s="11" t="b">
        <v>0</v>
      </c>
      <c r="Q2679" s="11" t="s">
        <v>8302</v>
      </c>
      <c r="R2679" s="18">
        <f t="shared" si="208"/>
        <v>0.17512820512820512</v>
      </c>
      <c r="S2679" s="19">
        <f t="shared" si="209"/>
        <v>126.48148148148148</v>
      </c>
      <c r="T2679" s="11" t="s">
        <v>8319</v>
      </c>
      <c r="U2679" s="11" t="s">
        <v>8356</v>
      </c>
    </row>
    <row r="2680" spans="1:21" ht="42.75" x14ac:dyDescent="0.45">
      <c r="A2680" s="11">
        <v>2678</v>
      </c>
      <c r="B2680" s="16" t="s">
        <v>2678</v>
      </c>
      <c r="C2680" s="16" t="s">
        <v>6788</v>
      </c>
      <c r="D2680" s="23">
        <v>8000000</v>
      </c>
      <c r="E2680" s="23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7">
        <f t="shared" si="205"/>
        <v>42271.589872685181</v>
      </c>
      <c r="K2680" s="11">
        <v>1440529765</v>
      </c>
      <c r="L2680" s="17">
        <f t="shared" si="206"/>
        <v>42241.589872685181</v>
      </c>
      <c r="M2680" s="21">
        <f t="shared" si="207"/>
        <v>30</v>
      </c>
      <c r="N2680" s="11" t="b">
        <v>0</v>
      </c>
      <c r="O2680" s="11">
        <v>2</v>
      </c>
      <c r="P2680" s="11" t="b">
        <v>0</v>
      </c>
      <c r="Q2680" s="11" t="s">
        <v>8302</v>
      </c>
      <c r="R2680" s="18">
        <f t="shared" si="208"/>
        <v>1.3750000000000001E-4</v>
      </c>
      <c r="S2680" s="19">
        <f t="shared" si="209"/>
        <v>550</v>
      </c>
      <c r="T2680" s="11" t="s">
        <v>8319</v>
      </c>
      <c r="U2680" s="11" t="s">
        <v>8356</v>
      </c>
    </row>
    <row r="2681" spans="1:21" ht="42.75" x14ac:dyDescent="0.45">
      <c r="A2681" s="11">
        <v>2679</v>
      </c>
      <c r="B2681" s="16" t="s">
        <v>2679</v>
      </c>
      <c r="C2681" s="16" t="s">
        <v>6789</v>
      </c>
      <c r="D2681" s="23">
        <v>40000</v>
      </c>
      <c r="E2681" s="23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7">
        <f t="shared" si="205"/>
        <v>42062.792754629627</v>
      </c>
      <c r="K2681" s="11">
        <v>1422489694</v>
      </c>
      <c r="L2681" s="17">
        <f t="shared" si="206"/>
        <v>42032.792754629627</v>
      </c>
      <c r="M2681" s="21">
        <f t="shared" si="207"/>
        <v>30</v>
      </c>
      <c r="N2681" s="11" t="b">
        <v>0</v>
      </c>
      <c r="O2681" s="11">
        <v>3</v>
      </c>
      <c r="P2681" s="11" t="b">
        <v>0</v>
      </c>
      <c r="Q2681" s="11" t="s">
        <v>8302</v>
      </c>
      <c r="R2681" s="18">
        <f t="shared" si="208"/>
        <v>3.3E-3</v>
      </c>
      <c r="S2681" s="19">
        <f t="shared" si="209"/>
        <v>44</v>
      </c>
      <c r="T2681" s="11" t="s">
        <v>8319</v>
      </c>
      <c r="U2681" s="11" t="s">
        <v>8356</v>
      </c>
    </row>
    <row r="2682" spans="1:21" x14ac:dyDescent="0.45">
      <c r="A2682" s="11">
        <v>2680</v>
      </c>
      <c r="B2682" s="16" t="s">
        <v>2680</v>
      </c>
      <c r="C2682" s="16" t="s">
        <v>6790</v>
      </c>
      <c r="D2682" s="23">
        <v>32000</v>
      </c>
      <c r="E2682" s="23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7">
        <f t="shared" si="205"/>
        <v>42465.961701388886</v>
      </c>
      <c r="K2682" s="11">
        <v>1457327091</v>
      </c>
      <c r="L2682" s="17">
        <f t="shared" si="206"/>
        <v>42436.003368055557</v>
      </c>
      <c r="M2682" s="21">
        <f t="shared" si="207"/>
        <v>29.958333333328483</v>
      </c>
      <c r="N2682" s="11" t="b">
        <v>0</v>
      </c>
      <c r="O2682" s="11">
        <v>4</v>
      </c>
      <c r="P2682" s="11" t="b">
        <v>0</v>
      </c>
      <c r="Q2682" s="11" t="s">
        <v>8302</v>
      </c>
      <c r="R2682" s="18">
        <f t="shared" si="208"/>
        <v>8.6250000000000007E-3</v>
      </c>
      <c r="S2682" s="19">
        <f t="shared" si="209"/>
        <v>69</v>
      </c>
      <c r="T2682" s="11" t="s">
        <v>8319</v>
      </c>
      <c r="U2682" s="11" t="s">
        <v>8356</v>
      </c>
    </row>
    <row r="2683" spans="1:21" ht="42.75" x14ac:dyDescent="0.45">
      <c r="A2683" s="11">
        <v>2681</v>
      </c>
      <c r="B2683" s="16" t="s">
        <v>2681</v>
      </c>
      <c r="C2683" s="16" t="s">
        <v>6791</v>
      </c>
      <c r="D2683" s="23">
        <v>8000</v>
      </c>
      <c r="E2683" s="23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7">
        <f t="shared" si="205"/>
        <v>41830.686921296292</v>
      </c>
      <c r="K2683" s="11">
        <v>1402867750</v>
      </c>
      <c r="L2683" s="17">
        <f t="shared" si="206"/>
        <v>41805.686921296292</v>
      </c>
      <c r="M2683" s="21">
        <f t="shared" si="207"/>
        <v>25</v>
      </c>
      <c r="N2683" s="11" t="b">
        <v>0</v>
      </c>
      <c r="O2683" s="11">
        <v>2</v>
      </c>
      <c r="P2683" s="11" t="b">
        <v>0</v>
      </c>
      <c r="Q2683" s="11" t="s">
        <v>8284</v>
      </c>
      <c r="R2683" s="18">
        <f t="shared" si="208"/>
        <v>6.875E-3</v>
      </c>
      <c r="S2683" s="19">
        <f t="shared" si="209"/>
        <v>27.5</v>
      </c>
      <c r="T2683" s="11" t="s">
        <v>8336</v>
      </c>
      <c r="U2683" s="11" t="s">
        <v>8337</v>
      </c>
    </row>
    <row r="2684" spans="1:21" ht="42.75" x14ac:dyDescent="0.45">
      <c r="A2684" s="11">
        <v>2682</v>
      </c>
      <c r="B2684" s="16" t="s">
        <v>2682</v>
      </c>
      <c r="C2684" s="16" t="s">
        <v>6792</v>
      </c>
      <c r="D2684" s="23">
        <v>6000</v>
      </c>
      <c r="E2684" s="23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7">
        <f t="shared" si="205"/>
        <v>41965.040972222218</v>
      </c>
      <c r="K2684" s="11">
        <v>1413838540</v>
      </c>
      <c r="L2684" s="17">
        <f t="shared" si="206"/>
        <v>41932.663657407407</v>
      </c>
      <c r="M2684" s="21">
        <f t="shared" si="207"/>
        <v>32.377314814810234</v>
      </c>
      <c r="N2684" s="11" t="b">
        <v>0</v>
      </c>
      <c r="O2684" s="11">
        <v>20</v>
      </c>
      <c r="P2684" s="11" t="b">
        <v>0</v>
      </c>
      <c r="Q2684" s="11" t="s">
        <v>8284</v>
      </c>
      <c r="R2684" s="18">
        <f t="shared" si="208"/>
        <v>0.28299999999999997</v>
      </c>
      <c r="S2684" s="19">
        <f t="shared" si="209"/>
        <v>84.9</v>
      </c>
      <c r="T2684" s="11" t="s">
        <v>8336</v>
      </c>
      <c r="U2684" s="11" t="s">
        <v>8337</v>
      </c>
    </row>
    <row r="2685" spans="1:21" ht="42.75" x14ac:dyDescent="0.45">
      <c r="A2685" s="11">
        <v>2683</v>
      </c>
      <c r="B2685" s="16" t="s">
        <v>2683</v>
      </c>
      <c r="C2685" s="16" t="s">
        <v>6793</v>
      </c>
      <c r="D2685" s="23">
        <v>15000</v>
      </c>
      <c r="E2685" s="23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7">
        <f t="shared" si="205"/>
        <v>42064.546759259254</v>
      </c>
      <c r="K2685" s="11">
        <v>1422641240</v>
      </c>
      <c r="L2685" s="17">
        <f t="shared" si="206"/>
        <v>42034.546759259254</v>
      </c>
      <c r="M2685" s="21">
        <f t="shared" si="207"/>
        <v>30</v>
      </c>
      <c r="N2685" s="11" t="b">
        <v>0</v>
      </c>
      <c r="O2685" s="11">
        <v>3</v>
      </c>
      <c r="P2685" s="11" t="b">
        <v>0</v>
      </c>
      <c r="Q2685" s="11" t="s">
        <v>8284</v>
      </c>
      <c r="R2685" s="18">
        <f t="shared" si="208"/>
        <v>2.3999999999999998E-3</v>
      </c>
      <c r="S2685" s="19">
        <f t="shared" si="209"/>
        <v>12</v>
      </c>
      <c r="T2685" s="11" t="s">
        <v>8336</v>
      </c>
      <c r="U2685" s="11" t="s">
        <v>8337</v>
      </c>
    </row>
    <row r="2686" spans="1:21" ht="42.75" x14ac:dyDescent="0.45">
      <c r="A2686" s="11">
        <v>2684</v>
      </c>
      <c r="B2686" s="16" t="s">
        <v>2684</v>
      </c>
      <c r="C2686" s="16" t="s">
        <v>6794</v>
      </c>
      <c r="D2686" s="23">
        <v>70000</v>
      </c>
      <c r="E2686" s="23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7">
        <f t="shared" si="205"/>
        <v>41860.706307870372</v>
      </c>
      <c r="K2686" s="11">
        <v>1404165425</v>
      </c>
      <c r="L2686" s="17">
        <f t="shared" si="206"/>
        <v>41820.706307870372</v>
      </c>
      <c r="M2686" s="21">
        <f t="shared" si="207"/>
        <v>40</v>
      </c>
      <c r="N2686" s="11" t="b">
        <v>0</v>
      </c>
      <c r="O2686" s="11">
        <v>4</v>
      </c>
      <c r="P2686" s="11" t="b">
        <v>0</v>
      </c>
      <c r="Q2686" s="11" t="s">
        <v>8284</v>
      </c>
      <c r="R2686" s="18">
        <f t="shared" si="208"/>
        <v>1.1428571428571429E-2</v>
      </c>
      <c r="S2686" s="19">
        <f t="shared" si="209"/>
        <v>200</v>
      </c>
      <c r="T2686" s="11" t="s">
        <v>8336</v>
      </c>
      <c r="U2686" s="11" t="s">
        <v>8337</v>
      </c>
    </row>
    <row r="2687" spans="1:21" ht="42.75" x14ac:dyDescent="0.45">
      <c r="A2687" s="11">
        <v>2685</v>
      </c>
      <c r="B2687" s="16" t="s">
        <v>2685</v>
      </c>
      <c r="C2687" s="16" t="s">
        <v>6795</v>
      </c>
      <c r="D2687" s="23">
        <v>50000</v>
      </c>
      <c r="E2687" s="23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7">
        <f t="shared" si="205"/>
        <v>42121.44594907407</v>
      </c>
      <c r="K2687" s="11">
        <v>1424968930</v>
      </c>
      <c r="L2687" s="17">
        <f t="shared" si="206"/>
        <v>42061.487615740734</v>
      </c>
      <c r="M2687" s="21">
        <f t="shared" si="207"/>
        <v>59.958333333335759</v>
      </c>
      <c r="N2687" s="11" t="b">
        <v>0</v>
      </c>
      <c r="O2687" s="11">
        <v>1</v>
      </c>
      <c r="P2687" s="11" t="b">
        <v>0</v>
      </c>
      <c r="Q2687" s="11" t="s">
        <v>8284</v>
      </c>
      <c r="R2687" s="18">
        <f t="shared" si="208"/>
        <v>2.0000000000000001E-4</v>
      </c>
      <c r="S2687" s="19">
        <f t="shared" si="209"/>
        <v>10</v>
      </c>
      <c r="T2687" s="11" t="s">
        <v>8336</v>
      </c>
      <c r="U2687" s="11" t="s">
        <v>8337</v>
      </c>
    </row>
    <row r="2688" spans="1:21" ht="42.75" x14ac:dyDescent="0.45">
      <c r="A2688" s="11">
        <v>2686</v>
      </c>
      <c r="B2688" s="16" t="s">
        <v>2686</v>
      </c>
      <c r="C2688" s="16" t="s">
        <v>6796</v>
      </c>
      <c r="D2688" s="23">
        <v>30000</v>
      </c>
      <c r="E2688" s="23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7">
        <f t="shared" si="205"/>
        <v>41912.766469907401</v>
      </c>
      <c r="K2688" s="11">
        <v>1410391423</v>
      </c>
      <c r="L2688" s="17">
        <f t="shared" si="206"/>
        <v>41892.766469907401</v>
      </c>
      <c r="M2688" s="21">
        <f t="shared" si="207"/>
        <v>20</v>
      </c>
      <c r="N2688" s="11" t="b">
        <v>0</v>
      </c>
      <c r="O2688" s="11">
        <v>0</v>
      </c>
      <c r="P2688" s="11" t="b">
        <v>0</v>
      </c>
      <c r="Q2688" s="11" t="s">
        <v>8284</v>
      </c>
      <c r="R2688" s="18">
        <f t="shared" si="208"/>
        <v>0</v>
      </c>
      <c r="S2688" s="19" t="e">
        <f t="shared" si="209"/>
        <v>#DIV/0!</v>
      </c>
      <c r="T2688" s="11" t="s">
        <v>8336</v>
      </c>
      <c r="U2688" s="11" t="s">
        <v>8337</v>
      </c>
    </row>
    <row r="2689" spans="1:21" ht="42.75" x14ac:dyDescent="0.45">
      <c r="A2689" s="11">
        <v>2687</v>
      </c>
      <c r="B2689" s="16" t="s">
        <v>2687</v>
      </c>
      <c r="C2689" s="16" t="s">
        <v>6797</v>
      </c>
      <c r="D2689" s="23">
        <v>15000</v>
      </c>
      <c r="E2689" s="23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7">
        <f t="shared" si="205"/>
        <v>42184.431921296295</v>
      </c>
      <c r="K2689" s="11">
        <v>1432999318</v>
      </c>
      <c r="L2689" s="17">
        <f t="shared" si="206"/>
        <v>42154.431921296295</v>
      </c>
      <c r="M2689" s="21">
        <f t="shared" si="207"/>
        <v>30</v>
      </c>
      <c r="N2689" s="11" t="b">
        <v>0</v>
      </c>
      <c r="O2689" s="11">
        <v>0</v>
      </c>
      <c r="P2689" s="11" t="b">
        <v>0</v>
      </c>
      <c r="Q2689" s="11" t="s">
        <v>8284</v>
      </c>
      <c r="R2689" s="18">
        <f t="shared" si="208"/>
        <v>0</v>
      </c>
      <c r="S2689" s="19" t="e">
        <f t="shared" si="209"/>
        <v>#DIV/0!</v>
      </c>
      <c r="T2689" s="11" t="s">
        <v>8336</v>
      </c>
      <c r="U2689" s="11" t="s">
        <v>8337</v>
      </c>
    </row>
    <row r="2690" spans="1:21" ht="28.5" x14ac:dyDescent="0.45">
      <c r="A2690" s="11">
        <v>2688</v>
      </c>
      <c r="B2690" s="16" t="s">
        <v>2688</v>
      </c>
      <c r="C2690" s="16" t="s">
        <v>6798</v>
      </c>
      <c r="D2690" s="23">
        <v>50000</v>
      </c>
      <c r="E2690" s="23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7">
        <f t="shared" si="205"/>
        <v>42058.916666666664</v>
      </c>
      <c r="K2690" s="11">
        <v>1422067870</v>
      </c>
      <c r="L2690" s="17">
        <f t="shared" si="206"/>
        <v>42027.910532407404</v>
      </c>
      <c r="M2690" s="21">
        <f t="shared" si="207"/>
        <v>31.006134259259852</v>
      </c>
      <c r="N2690" s="11" t="b">
        <v>0</v>
      </c>
      <c r="O2690" s="11">
        <v>14</v>
      </c>
      <c r="P2690" s="11" t="b">
        <v>0</v>
      </c>
      <c r="Q2690" s="11" t="s">
        <v>8284</v>
      </c>
      <c r="R2690" s="18">
        <f t="shared" si="208"/>
        <v>1.48E-3</v>
      </c>
      <c r="S2690" s="19">
        <f t="shared" si="209"/>
        <v>5.2857142857142856</v>
      </c>
      <c r="T2690" s="11" t="s">
        <v>8336</v>
      </c>
      <c r="U2690" s="11" t="s">
        <v>8337</v>
      </c>
    </row>
    <row r="2691" spans="1:21" ht="42.75" x14ac:dyDescent="0.45">
      <c r="A2691" s="11">
        <v>2689</v>
      </c>
      <c r="B2691" s="16" t="s">
        <v>2689</v>
      </c>
      <c r="C2691" s="16" t="s">
        <v>6799</v>
      </c>
      <c r="D2691" s="23">
        <v>35000</v>
      </c>
      <c r="E2691" s="23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7">
        <f t="shared" ref="J2691:J2754" si="210">(((I2691/86400)+25569+(-5/24)))</f>
        <v>42581.75335648148</v>
      </c>
      <c r="K2691" s="11">
        <v>1467327890</v>
      </c>
      <c r="L2691" s="17">
        <f t="shared" ref="L2691:L2754" si="211">(((K2691/86400)+25569+(-5/24)))</f>
        <v>42551.75335648148</v>
      </c>
      <c r="M2691" s="21">
        <f t="shared" ref="M2691:M2754" si="212">J2691-L2691</f>
        <v>30</v>
      </c>
      <c r="N2691" s="11" t="b">
        <v>0</v>
      </c>
      <c r="O2691" s="11">
        <v>1</v>
      </c>
      <c r="P2691" s="11" t="b">
        <v>0</v>
      </c>
      <c r="Q2691" s="11" t="s">
        <v>8284</v>
      </c>
      <c r="R2691" s="18">
        <f t="shared" ref="R2691:R2754" si="213">E2691/D2691</f>
        <v>2.8571428571428571E-5</v>
      </c>
      <c r="S2691" s="19">
        <f t="shared" ref="S2691:S2754" si="214">E2691/O2691</f>
        <v>1</v>
      </c>
      <c r="T2691" s="11" t="s">
        <v>8336</v>
      </c>
      <c r="U2691" s="11" t="s">
        <v>8337</v>
      </c>
    </row>
    <row r="2692" spans="1:21" ht="42.75" x14ac:dyDescent="0.45">
      <c r="A2692" s="11">
        <v>2690</v>
      </c>
      <c r="B2692" s="16" t="s">
        <v>2690</v>
      </c>
      <c r="C2692" s="16" t="s">
        <v>6800</v>
      </c>
      <c r="D2692" s="23">
        <v>80000</v>
      </c>
      <c r="E2692" s="23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7">
        <f t="shared" si="210"/>
        <v>42157.89671296296</v>
      </c>
      <c r="K2692" s="11">
        <v>1429410676</v>
      </c>
      <c r="L2692" s="17">
        <f t="shared" si="211"/>
        <v>42112.89671296296</v>
      </c>
      <c r="M2692" s="21">
        <f t="shared" si="212"/>
        <v>45</v>
      </c>
      <c r="N2692" s="11" t="b">
        <v>0</v>
      </c>
      <c r="O2692" s="11">
        <v>118</v>
      </c>
      <c r="P2692" s="11" t="b">
        <v>0</v>
      </c>
      <c r="Q2692" s="11" t="s">
        <v>8284</v>
      </c>
      <c r="R2692" s="18">
        <f t="shared" si="213"/>
        <v>0.107325</v>
      </c>
      <c r="S2692" s="19">
        <f t="shared" si="214"/>
        <v>72.762711864406782</v>
      </c>
      <c r="T2692" s="11" t="s">
        <v>8336</v>
      </c>
      <c r="U2692" s="11" t="s">
        <v>8337</v>
      </c>
    </row>
    <row r="2693" spans="1:21" ht="28.5" x14ac:dyDescent="0.45">
      <c r="A2693" s="11">
        <v>2691</v>
      </c>
      <c r="B2693" s="16" t="s">
        <v>2691</v>
      </c>
      <c r="C2693" s="16" t="s">
        <v>6801</v>
      </c>
      <c r="D2693" s="23">
        <v>65000</v>
      </c>
      <c r="E2693" s="23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7">
        <f t="shared" si="210"/>
        <v>42134.515706018516</v>
      </c>
      <c r="K2693" s="11">
        <v>1427390557</v>
      </c>
      <c r="L2693" s="17">
        <f t="shared" si="211"/>
        <v>42089.515706018516</v>
      </c>
      <c r="M2693" s="21">
        <f t="shared" si="212"/>
        <v>45</v>
      </c>
      <c r="N2693" s="11" t="b">
        <v>0</v>
      </c>
      <c r="O2693" s="11">
        <v>2</v>
      </c>
      <c r="P2693" s="11" t="b">
        <v>0</v>
      </c>
      <c r="Q2693" s="11" t="s">
        <v>8284</v>
      </c>
      <c r="R2693" s="18">
        <f t="shared" si="213"/>
        <v>5.3846153846153844E-4</v>
      </c>
      <c r="S2693" s="19">
        <f t="shared" si="214"/>
        <v>17.5</v>
      </c>
      <c r="T2693" s="11" t="s">
        <v>8336</v>
      </c>
      <c r="U2693" s="11" t="s">
        <v>8337</v>
      </c>
    </row>
    <row r="2694" spans="1:21" ht="42.75" x14ac:dyDescent="0.45">
      <c r="A2694" s="11">
        <v>2692</v>
      </c>
      <c r="B2694" s="16" t="s">
        <v>2692</v>
      </c>
      <c r="C2694" s="16" t="s">
        <v>6802</v>
      </c>
      <c r="D2694" s="23">
        <v>3500</v>
      </c>
      <c r="E2694" s="23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7">
        <f t="shared" si="210"/>
        <v>42088.084027777775</v>
      </c>
      <c r="K2694" s="11">
        <v>1424678460</v>
      </c>
      <c r="L2694" s="17">
        <f t="shared" si="211"/>
        <v>42058.125694444439</v>
      </c>
      <c r="M2694" s="21">
        <f t="shared" si="212"/>
        <v>29.958333333335759</v>
      </c>
      <c r="N2694" s="11" t="b">
        <v>0</v>
      </c>
      <c r="O2694" s="11">
        <v>1</v>
      </c>
      <c r="P2694" s="11" t="b">
        <v>0</v>
      </c>
      <c r="Q2694" s="11" t="s">
        <v>8284</v>
      </c>
      <c r="R2694" s="18">
        <f t="shared" si="213"/>
        <v>7.1428571428571426E-3</v>
      </c>
      <c r="S2694" s="19">
        <f t="shared" si="214"/>
        <v>25</v>
      </c>
      <c r="T2694" s="11" t="s">
        <v>8336</v>
      </c>
      <c r="U2694" s="11" t="s">
        <v>8337</v>
      </c>
    </row>
    <row r="2695" spans="1:21" ht="42.75" x14ac:dyDescent="0.45">
      <c r="A2695" s="11">
        <v>2693</v>
      </c>
      <c r="B2695" s="16" t="s">
        <v>2693</v>
      </c>
      <c r="C2695" s="16" t="s">
        <v>6803</v>
      </c>
      <c r="D2695" s="23">
        <v>5000</v>
      </c>
      <c r="E2695" s="23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7">
        <f t="shared" si="210"/>
        <v>41863.930162037032</v>
      </c>
      <c r="K2695" s="11">
        <v>1405307966</v>
      </c>
      <c r="L2695" s="17">
        <f t="shared" si="211"/>
        <v>41833.930162037032</v>
      </c>
      <c r="M2695" s="21">
        <f t="shared" si="212"/>
        <v>30</v>
      </c>
      <c r="N2695" s="11" t="b">
        <v>0</v>
      </c>
      <c r="O2695" s="11">
        <v>3</v>
      </c>
      <c r="P2695" s="11" t="b">
        <v>0</v>
      </c>
      <c r="Q2695" s="11" t="s">
        <v>8284</v>
      </c>
      <c r="R2695" s="18">
        <f t="shared" si="213"/>
        <v>8.0000000000000002E-3</v>
      </c>
      <c r="S2695" s="19">
        <f t="shared" si="214"/>
        <v>13.333333333333334</v>
      </c>
      <c r="T2695" s="11" t="s">
        <v>8336</v>
      </c>
      <c r="U2695" s="11" t="s">
        <v>8337</v>
      </c>
    </row>
    <row r="2696" spans="1:21" ht="42.75" x14ac:dyDescent="0.45">
      <c r="A2696" s="11">
        <v>2694</v>
      </c>
      <c r="B2696" s="16" t="s">
        <v>2694</v>
      </c>
      <c r="C2696" s="16" t="s">
        <v>6804</v>
      </c>
      <c r="D2696" s="23">
        <v>30000</v>
      </c>
      <c r="E2696" s="23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7">
        <f t="shared" si="210"/>
        <v>41907.932164351849</v>
      </c>
      <c r="K2696" s="11">
        <v>1409109739</v>
      </c>
      <c r="L2696" s="17">
        <f t="shared" si="211"/>
        <v>41877.932164351849</v>
      </c>
      <c r="M2696" s="21">
        <f t="shared" si="212"/>
        <v>30</v>
      </c>
      <c r="N2696" s="11" t="b">
        <v>0</v>
      </c>
      <c r="O2696" s="11">
        <v>1</v>
      </c>
      <c r="P2696" s="11" t="b">
        <v>0</v>
      </c>
      <c r="Q2696" s="11" t="s">
        <v>8284</v>
      </c>
      <c r="R2696" s="18">
        <f t="shared" si="213"/>
        <v>3.3333333333333335E-5</v>
      </c>
      <c r="S2696" s="19">
        <f t="shared" si="214"/>
        <v>1</v>
      </c>
      <c r="T2696" s="11" t="s">
        <v>8336</v>
      </c>
      <c r="U2696" s="11" t="s">
        <v>8337</v>
      </c>
    </row>
    <row r="2697" spans="1:21" ht="28.5" x14ac:dyDescent="0.45">
      <c r="A2697" s="11">
        <v>2695</v>
      </c>
      <c r="B2697" s="16" t="s">
        <v>2695</v>
      </c>
      <c r="C2697" s="16" t="s">
        <v>6805</v>
      </c>
      <c r="D2697" s="23">
        <v>15000</v>
      </c>
      <c r="E2697" s="23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7">
        <f t="shared" si="210"/>
        <v>42107.931921296295</v>
      </c>
      <c r="K2697" s="11">
        <v>1423801318</v>
      </c>
      <c r="L2697" s="17">
        <f t="shared" si="211"/>
        <v>42047.973587962959</v>
      </c>
      <c r="M2697" s="21">
        <f t="shared" si="212"/>
        <v>59.958333333335759</v>
      </c>
      <c r="N2697" s="11" t="b">
        <v>0</v>
      </c>
      <c r="O2697" s="11">
        <v>3</v>
      </c>
      <c r="P2697" s="11" t="b">
        <v>0</v>
      </c>
      <c r="Q2697" s="11" t="s">
        <v>8284</v>
      </c>
      <c r="R2697" s="18">
        <f t="shared" si="213"/>
        <v>4.7333333333333333E-3</v>
      </c>
      <c r="S2697" s="19">
        <f t="shared" si="214"/>
        <v>23.666666666666668</v>
      </c>
      <c r="T2697" s="11" t="s">
        <v>8336</v>
      </c>
      <c r="U2697" s="11" t="s">
        <v>8337</v>
      </c>
    </row>
    <row r="2698" spans="1:21" ht="42.75" x14ac:dyDescent="0.45">
      <c r="A2698" s="11">
        <v>2696</v>
      </c>
      <c r="B2698" s="16" t="s">
        <v>2696</v>
      </c>
      <c r="C2698" s="16" t="s">
        <v>6806</v>
      </c>
      <c r="D2698" s="23">
        <v>60000</v>
      </c>
      <c r="E2698" s="23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7">
        <f t="shared" si="210"/>
        <v>41998.636111111111</v>
      </c>
      <c r="K2698" s="11">
        <v>1416600960</v>
      </c>
      <c r="L2698" s="17">
        <f t="shared" si="211"/>
        <v>41964.636111111111</v>
      </c>
      <c r="M2698" s="21">
        <f t="shared" si="212"/>
        <v>34</v>
      </c>
      <c r="N2698" s="11" t="b">
        <v>0</v>
      </c>
      <c r="O2698" s="11">
        <v>38</v>
      </c>
      <c r="P2698" s="11" t="b">
        <v>0</v>
      </c>
      <c r="Q2698" s="11" t="s">
        <v>8284</v>
      </c>
      <c r="R2698" s="18">
        <f t="shared" si="213"/>
        <v>5.6500000000000002E-2</v>
      </c>
      <c r="S2698" s="19">
        <f t="shared" si="214"/>
        <v>89.21052631578948</v>
      </c>
      <c r="T2698" s="11" t="s">
        <v>8336</v>
      </c>
      <c r="U2698" s="11" t="s">
        <v>8337</v>
      </c>
    </row>
    <row r="2699" spans="1:21" ht="42.75" x14ac:dyDescent="0.45">
      <c r="A2699" s="11">
        <v>2697</v>
      </c>
      <c r="B2699" s="16" t="s">
        <v>2697</v>
      </c>
      <c r="C2699" s="16" t="s">
        <v>6807</v>
      </c>
      <c r="D2699" s="23">
        <v>23000</v>
      </c>
      <c r="E2699" s="23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7">
        <f t="shared" si="210"/>
        <v>42218.708333333336</v>
      </c>
      <c r="K2699" s="11">
        <v>1435876423</v>
      </c>
      <c r="L2699" s="17">
        <f t="shared" si="211"/>
        <v>42187.731747685182</v>
      </c>
      <c r="M2699" s="21">
        <f t="shared" si="212"/>
        <v>30.976585648153559</v>
      </c>
      <c r="N2699" s="11" t="b">
        <v>0</v>
      </c>
      <c r="O2699" s="11">
        <v>52</v>
      </c>
      <c r="P2699" s="11" t="b">
        <v>0</v>
      </c>
      <c r="Q2699" s="11" t="s">
        <v>8284</v>
      </c>
      <c r="R2699" s="18">
        <f t="shared" si="213"/>
        <v>0.26352173913043481</v>
      </c>
      <c r="S2699" s="19">
        <f t="shared" si="214"/>
        <v>116.55769230769231</v>
      </c>
      <c r="T2699" s="11" t="s">
        <v>8336</v>
      </c>
      <c r="U2699" s="11" t="s">
        <v>8337</v>
      </c>
    </row>
    <row r="2700" spans="1:21" ht="42.75" x14ac:dyDescent="0.45">
      <c r="A2700" s="11">
        <v>2698</v>
      </c>
      <c r="B2700" s="16" t="s">
        <v>2698</v>
      </c>
      <c r="C2700" s="16" t="s">
        <v>6808</v>
      </c>
      <c r="D2700" s="23">
        <v>8000</v>
      </c>
      <c r="E2700" s="23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7">
        <f t="shared" si="210"/>
        <v>41817.689907407403</v>
      </c>
      <c r="K2700" s="11">
        <v>1401312808</v>
      </c>
      <c r="L2700" s="17">
        <f t="shared" si="211"/>
        <v>41787.689907407403</v>
      </c>
      <c r="M2700" s="21">
        <f t="shared" si="212"/>
        <v>30</v>
      </c>
      <c r="N2700" s="11" t="b">
        <v>0</v>
      </c>
      <c r="O2700" s="11">
        <v>2</v>
      </c>
      <c r="P2700" s="11" t="b">
        <v>0</v>
      </c>
      <c r="Q2700" s="11" t="s">
        <v>8284</v>
      </c>
      <c r="R2700" s="18">
        <f t="shared" si="213"/>
        <v>3.2512500000000002E-3</v>
      </c>
      <c r="S2700" s="19">
        <f t="shared" si="214"/>
        <v>13.005000000000001</v>
      </c>
      <c r="T2700" s="11" t="s">
        <v>8336</v>
      </c>
      <c r="U2700" s="11" t="s">
        <v>8337</v>
      </c>
    </row>
    <row r="2701" spans="1:21" ht="42.75" x14ac:dyDescent="0.45">
      <c r="A2701" s="11">
        <v>2699</v>
      </c>
      <c r="B2701" s="16" t="s">
        <v>2699</v>
      </c>
      <c r="C2701" s="16" t="s">
        <v>6809</v>
      </c>
      <c r="D2701" s="23">
        <v>2</v>
      </c>
      <c r="E2701" s="23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7">
        <f t="shared" si="210"/>
        <v>41859.688229166662</v>
      </c>
      <c r="K2701" s="11">
        <v>1404941463</v>
      </c>
      <c r="L2701" s="17">
        <f t="shared" si="211"/>
        <v>41829.688229166662</v>
      </c>
      <c r="M2701" s="21">
        <f t="shared" si="212"/>
        <v>30</v>
      </c>
      <c r="N2701" s="11" t="b">
        <v>0</v>
      </c>
      <c r="O2701" s="11">
        <v>0</v>
      </c>
      <c r="P2701" s="11" t="b">
        <v>0</v>
      </c>
      <c r="Q2701" s="11" t="s">
        <v>8284</v>
      </c>
      <c r="R2701" s="18">
        <f t="shared" si="213"/>
        <v>0</v>
      </c>
      <c r="S2701" s="19" t="e">
        <f t="shared" si="214"/>
        <v>#DIV/0!</v>
      </c>
      <c r="T2701" s="11" t="s">
        <v>8336</v>
      </c>
      <c r="U2701" s="11" t="s">
        <v>8337</v>
      </c>
    </row>
    <row r="2702" spans="1:21" ht="42.75" x14ac:dyDescent="0.45">
      <c r="A2702" s="11">
        <v>2700</v>
      </c>
      <c r="B2702" s="16" t="s">
        <v>2700</v>
      </c>
      <c r="C2702" s="16" t="s">
        <v>6810</v>
      </c>
      <c r="D2702" s="23">
        <v>9999</v>
      </c>
      <c r="E2702" s="23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7">
        <f t="shared" si="210"/>
        <v>41900.666342592587</v>
      </c>
      <c r="K2702" s="11">
        <v>1408481972</v>
      </c>
      <c r="L2702" s="17">
        <f t="shared" si="211"/>
        <v>41870.666342592587</v>
      </c>
      <c r="M2702" s="21">
        <f t="shared" si="212"/>
        <v>30</v>
      </c>
      <c r="N2702" s="11" t="b">
        <v>0</v>
      </c>
      <c r="O2702" s="11">
        <v>4</v>
      </c>
      <c r="P2702" s="11" t="b">
        <v>0</v>
      </c>
      <c r="Q2702" s="11" t="s">
        <v>8284</v>
      </c>
      <c r="R2702" s="18">
        <f t="shared" si="213"/>
        <v>7.0007000700070005E-3</v>
      </c>
      <c r="S2702" s="19">
        <f t="shared" si="214"/>
        <v>17.5</v>
      </c>
      <c r="T2702" s="11" t="s">
        <v>8336</v>
      </c>
      <c r="U2702" s="11" t="s">
        <v>8337</v>
      </c>
    </row>
    <row r="2703" spans="1:21" ht="42.75" x14ac:dyDescent="0.45">
      <c r="A2703" s="11">
        <v>2701</v>
      </c>
      <c r="B2703" s="16" t="s">
        <v>2701</v>
      </c>
      <c r="C2703" s="16" t="s">
        <v>6811</v>
      </c>
      <c r="D2703" s="23">
        <v>3400</v>
      </c>
      <c r="E2703" s="23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7">
        <f t="shared" si="210"/>
        <v>42832.524699074071</v>
      </c>
      <c r="K2703" s="11">
        <v>1488911734</v>
      </c>
      <c r="L2703" s="17">
        <f t="shared" si="211"/>
        <v>42801.566365740735</v>
      </c>
      <c r="M2703" s="21">
        <f t="shared" si="212"/>
        <v>30.958333333335759</v>
      </c>
      <c r="N2703" s="11" t="b">
        <v>0</v>
      </c>
      <c r="O2703" s="11">
        <v>46</v>
      </c>
      <c r="P2703" s="11" t="b">
        <v>0</v>
      </c>
      <c r="Q2703" s="11" t="s">
        <v>8303</v>
      </c>
      <c r="R2703" s="18">
        <f t="shared" si="213"/>
        <v>0.46176470588235297</v>
      </c>
      <c r="S2703" s="19">
        <f t="shared" si="214"/>
        <v>34.130434782608695</v>
      </c>
      <c r="T2703" s="11" t="s">
        <v>8317</v>
      </c>
      <c r="U2703" s="11" t="s">
        <v>8357</v>
      </c>
    </row>
    <row r="2704" spans="1:21" ht="42.75" x14ac:dyDescent="0.45">
      <c r="A2704" s="11">
        <v>2702</v>
      </c>
      <c r="B2704" s="16" t="s">
        <v>2702</v>
      </c>
      <c r="C2704" s="16" t="s">
        <v>6812</v>
      </c>
      <c r="D2704" s="23">
        <v>10000</v>
      </c>
      <c r="E2704" s="23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7">
        <f t="shared" si="210"/>
        <v>42830.551817129628</v>
      </c>
      <c r="K2704" s="11">
        <v>1488827677</v>
      </c>
      <c r="L2704" s="17">
        <f t="shared" si="211"/>
        <v>42800.593483796292</v>
      </c>
      <c r="M2704" s="21">
        <f t="shared" si="212"/>
        <v>29.958333333335759</v>
      </c>
      <c r="N2704" s="11" t="b">
        <v>1</v>
      </c>
      <c r="O2704" s="11">
        <v>26</v>
      </c>
      <c r="P2704" s="11" t="b">
        <v>0</v>
      </c>
      <c r="Q2704" s="11" t="s">
        <v>8303</v>
      </c>
      <c r="R2704" s="18">
        <f t="shared" si="213"/>
        <v>0.34410000000000002</v>
      </c>
      <c r="S2704" s="19">
        <f t="shared" si="214"/>
        <v>132.34615384615384</v>
      </c>
      <c r="T2704" s="11" t="s">
        <v>8317</v>
      </c>
      <c r="U2704" s="11" t="s">
        <v>8357</v>
      </c>
    </row>
    <row r="2705" spans="1:21" ht="28.5" x14ac:dyDescent="0.45">
      <c r="A2705" s="11">
        <v>2703</v>
      </c>
      <c r="B2705" s="16" t="s">
        <v>2703</v>
      </c>
      <c r="C2705" s="16" t="s">
        <v>6813</v>
      </c>
      <c r="D2705" s="23">
        <v>40000</v>
      </c>
      <c r="E2705" s="23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7">
        <f t="shared" si="210"/>
        <v>42816.440162037034</v>
      </c>
      <c r="K2705" s="11">
        <v>1485016430</v>
      </c>
      <c r="L2705" s="17">
        <f t="shared" si="211"/>
        <v>42756.481828703698</v>
      </c>
      <c r="M2705" s="21">
        <f t="shared" si="212"/>
        <v>59.958333333335759</v>
      </c>
      <c r="N2705" s="11" t="b">
        <v>0</v>
      </c>
      <c r="O2705" s="11">
        <v>45</v>
      </c>
      <c r="P2705" s="11" t="b">
        <v>0</v>
      </c>
      <c r="Q2705" s="11" t="s">
        <v>8303</v>
      </c>
      <c r="R2705" s="18">
        <f t="shared" si="213"/>
        <v>1.0375000000000001</v>
      </c>
      <c r="S2705" s="19">
        <f t="shared" si="214"/>
        <v>922.22222222222217</v>
      </c>
      <c r="T2705" s="11" t="s">
        <v>8317</v>
      </c>
      <c r="U2705" s="11" t="s">
        <v>8357</v>
      </c>
    </row>
    <row r="2706" spans="1:21" ht="42.75" x14ac:dyDescent="0.45">
      <c r="A2706" s="11">
        <v>2704</v>
      </c>
      <c r="B2706" s="16" t="s">
        <v>2704</v>
      </c>
      <c r="C2706" s="16" t="s">
        <v>6814</v>
      </c>
      <c r="D2706" s="23">
        <v>19000</v>
      </c>
      <c r="E2706" s="23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7">
        <f t="shared" si="210"/>
        <v>42830.61243055555</v>
      </c>
      <c r="K2706" s="11">
        <v>1487709714</v>
      </c>
      <c r="L2706" s="17">
        <f t="shared" si="211"/>
        <v>42787.654097222221</v>
      </c>
      <c r="M2706" s="21">
        <f t="shared" si="212"/>
        <v>42.958333333328483</v>
      </c>
      <c r="N2706" s="11" t="b">
        <v>0</v>
      </c>
      <c r="O2706" s="11">
        <v>7</v>
      </c>
      <c r="P2706" s="11" t="b">
        <v>0</v>
      </c>
      <c r="Q2706" s="11" t="s">
        <v>8303</v>
      </c>
      <c r="R2706" s="18">
        <f t="shared" si="213"/>
        <v>6.0263157894736845E-2</v>
      </c>
      <c r="S2706" s="19">
        <f t="shared" si="214"/>
        <v>163.57142857142858</v>
      </c>
      <c r="T2706" s="11" t="s">
        <v>8317</v>
      </c>
      <c r="U2706" s="11" t="s">
        <v>8357</v>
      </c>
    </row>
    <row r="2707" spans="1:21" ht="28.5" x14ac:dyDescent="0.45">
      <c r="A2707" s="11">
        <v>2705</v>
      </c>
      <c r="B2707" s="16" t="s">
        <v>2705</v>
      </c>
      <c r="C2707" s="16" t="s">
        <v>6815</v>
      </c>
      <c r="D2707" s="23">
        <v>16500</v>
      </c>
      <c r="E2707" s="23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7">
        <f t="shared" si="210"/>
        <v>42818.666180555556</v>
      </c>
      <c r="K2707" s="11">
        <v>1486504758</v>
      </c>
      <c r="L2707" s="17">
        <f t="shared" si="211"/>
        <v>42773.70784722222</v>
      </c>
      <c r="M2707" s="21">
        <f t="shared" si="212"/>
        <v>44.958333333335759</v>
      </c>
      <c r="N2707" s="11" t="b">
        <v>0</v>
      </c>
      <c r="O2707" s="11">
        <v>8</v>
      </c>
      <c r="P2707" s="11" t="b">
        <v>0</v>
      </c>
      <c r="Q2707" s="11" t="s">
        <v>8303</v>
      </c>
      <c r="R2707" s="18">
        <f t="shared" si="213"/>
        <v>0.10539393939393939</v>
      </c>
      <c r="S2707" s="19">
        <f t="shared" si="214"/>
        <v>217.375</v>
      </c>
      <c r="T2707" s="11" t="s">
        <v>8317</v>
      </c>
      <c r="U2707" s="11" t="s">
        <v>8357</v>
      </c>
    </row>
    <row r="2708" spans="1:21" ht="42.75" x14ac:dyDescent="0.45">
      <c r="A2708" s="11">
        <v>2706</v>
      </c>
      <c r="B2708" s="16" t="s">
        <v>2706</v>
      </c>
      <c r="C2708" s="16" t="s">
        <v>6816</v>
      </c>
      <c r="D2708" s="23">
        <v>35000</v>
      </c>
      <c r="E2708" s="23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7">
        <f t="shared" si="210"/>
        <v>41928.082638888889</v>
      </c>
      <c r="K2708" s="11">
        <v>1410937483</v>
      </c>
      <c r="L2708" s="17">
        <f t="shared" si="211"/>
        <v>41899.086608796293</v>
      </c>
      <c r="M2708" s="21">
        <f t="shared" si="212"/>
        <v>28.996030092595902</v>
      </c>
      <c r="N2708" s="11" t="b">
        <v>1</v>
      </c>
      <c r="O2708" s="11">
        <v>263</v>
      </c>
      <c r="P2708" s="11" t="b">
        <v>1</v>
      </c>
      <c r="Q2708" s="11" t="s">
        <v>8303</v>
      </c>
      <c r="R2708" s="18">
        <f t="shared" si="213"/>
        <v>1.1229714285714285</v>
      </c>
      <c r="S2708" s="19">
        <f t="shared" si="214"/>
        <v>149.44486692015209</v>
      </c>
      <c r="T2708" s="11" t="s">
        <v>8317</v>
      </c>
      <c r="U2708" s="11" t="s">
        <v>8357</v>
      </c>
    </row>
    <row r="2709" spans="1:21" ht="42.75" x14ac:dyDescent="0.45">
      <c r="A2709" s="11">
        <v>2707</v>
      </c>
      <c r="B2709" s="16" t="s">
        <v>2707</v>
      </c>
      <c r="C2709" s="16" t="s">
        <v>6817</v>
      </c>
      <c r="D2709" s="23">
        <v>8000</v>
      </c>
      <c r="E2709" s="23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7">
        <f t="shared" si="210"/>
        <v>41421.082638888889</v>
      </c>
      <c r="K2709" s="11">
        <v>1367088443</v>
      </c>
      <c r="L2709" s="17">
        <f t="shared" si="211"/>
        <v>41391.574571759258</v>
      </c>
      <c r="M2709" s="21">
        <f t="shared" si="212"/>
        <v>29.508067129630945</v>
      </c>
      <c r="N2709" s="11" t="b">
        <v>1</v>
      </c>
      <c r="O2709" s="11">
        <v>394</v>
      </c>
      <c r="P2709" s="11" t="b">
        <v>1</v>
      </c>
      <c r="Q2709" s="11" t="s">
        <v>8303</v>
      </c>
      <c r="R2709" s="18">
        <f t="shared" si="213"/>
        <v>3.50844625</v>
      </c>
      <c r="S2709" s="19">
        <f t="shared" si="214"/>
        <v>71.237487309644663</v>
      </c>
      <c r="T2709" s="11" t="s">
        <v>8317</v>
      </c>
      <c r="U2709" s="11" t="s">
        <v>8357</v>
      </c>
    </row>
    <row r="2710" spans="1:21" ht="42.75" x14ac:dyDescent="0.45">
      <c r="A2710" s="11">
        <v>2708</v>
      </c>
      <c r="B2710" s="16" t="s">
        <v>2708</v>
      </c>
      <c r="C2710" s="16" t="s">
        <v>6818</v>
      </c>
      <c r="D2710" s="23">
        <v>20000</v>
      </c>
      <c r="E2710" s="23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7">
        <f t="shared" si="210"/>
        <v>42572.489884259259</v>
      </c>
      <c r="K2710" s="11">
        <v>1463935526</v>
      </c>
      <c r="L2710" s="17">
        <f t="shared" si="211"/>
        <v>42512.489884259259</v>
      </c>
      <c r="M2710" s="21">
        <f t="shared" si="212"/>
        <v>60</v>
      </c>
      <c r="N2710" s="11" t="b">
        <v>1</v>
      </c>
      <c r="O2710" s="11">
        <v>1049</v>
      </c>
      <c r="P2710" s="11" t="b">
        <v>1</v>
      </c>
      <c r="Q2710" s="11" t="s">
        <v>8303</v>
      </c>
      <c r="R2710" s="18">
        <f t="shared" si="213"/>
        <v>2.3321535</v>
      </c>
      <c r="S2710" s="19">
        <f t="shared" si="214"/>
        <v>44.464318398474738</v>
      </c>
      <c r="T2710" s="11" t="s">
        <v>8317</v>
      </c>
      <c r="U2710" s="11" t="s">
        <v>8357</v>
      </c>
    </row>
    <row r="2711" spans="1:21" ht="42.75" x14ac:dyDescent="0.45">
      <c r="A2711" s="11">
        <v>2709</v>
      </c>
      <c r="B2711" s="16" t="s">
        <v>2709</v>
      </c>
      <c r="C2711" s="16" t="s">
        <v>6819</v>
      </c>
      <c r="D2711" s="23">
        <v>50000</v>
      </c>
      <c r="E2711" s="23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7">
        <f t="shared" si="210"/>
        <v>42646.957638888889</v>
      </c>
      <c r="K2711" s="11">
        <v>1472528141</v>
      </c>
      <c r="L2711" s="17">
        <f t="shared" si="211"/>
        <v>42611.941446759258</v>
      </c>
      <c r="M2711" s="21">
        <f t="shared" si="212"/>
        <v>35.016192129631236</v>
      </c>
      <c r="N2711" s="11" t="b">
        <v>1</v>
      </c>
      <c r="O2711" s="11">
        <v>308</v>
      </c>
      <c r="P2711" s="11" t="b">
        <v>1</v>
      </c>
      <c r="Q2711" s="11" t="s">
        <v>8303</v>
      </c>
      <c r="R2711" s="18">
        <f t="shared" si="213"/>
        <v>1.01606</v>
      </c>
      <c r="S2711" s="19">
        <f t="shared" si="214"/>
        <v>164.94480519480518</v>
      </c>
      <c r="T2711" s="11" t="s">
        <v>8317</v>
      </c>
      <c r="U2711" s="11" t="s">
        <v>8357</v>
      </c>
    </row>
    <row r="2712" spans="1:21" ht="28.5" x14ac:dyDescent="0.45">
      <c r="A2712" s="11">
        <v>2710</v>
      </c>
      <c r="B2712" s="16" t="s">
        <v>2710</v>
      </c>
      <c r="C2712" s="16" t="s">
        <v>6820</v>
      </c>
      <c r="D2712" s="23">
        <v>60000</v>
      </c>
      <c r="E2712" s="23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7">
        <f t="shared" si="210"/>
        <v>41859.875</v>
      </c>
      <c r="K2712" s="11">
        <v>1404797428</v>
      </c>
      <c r="L2712" s="17">
        <f t="shared" si="211"/>
        <v>41828.021157407406</v>
      </c>
      <c r="M2712" s="21">
        <f t="shared" si="212"/>
        <v>31.853842592594447</v>
      </c>
      <c r="N2712" s="11" t="b">
        <v>1</v>
      </c>
      <c r="O2712" s="11">
        <v>1088</v>
      </c>
      <c r="P2712" s="11" t="b">
        <v>1</v>
      </c>
      <c r="Q2712" s="11" t="s">
        <v>8303</v>
      </c>
      <c r="R2712" s="18">
        <f t="shared" si="213"/>
        <v>1.5390035000000002</v>
      </c>
      <c r="S2712" s="19">
        <f t="shared" si="214"/>
        <v>84.871516544117654</v>
      </c>
      <c r="T2712" s="11" t="s">
        <v>8317</v>
      </c>
      <c r="U2712" s="11" t="s">
        <v>8357</v>
      </c>
    </row>
    <row r="2713" spans="1:21" ht="42.75" x14ac:dyDescent="0.45">
      <c r="A2713" s="11">
        <v>2711</v>
      </c>
      <c r="B2713" s="16" t="s">
        <v>2711</v>
      </c>
      <c r="C2713" s="16" t="s">
        <v>6821</v>
      </c>
      <c r="D2713" s="23">
        <v>3910</v>
      </c>
      <c r="E2713" s="23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7">
        <f t="shared" si="210"/>
        <v>41810.709027777775</v>
      </c>
      <c r="K2713" s="11">
        <v>1400694790</v>
      </c>
      <c r="L2713" s="17">
        <f t="shared" si="211"/>
        <v>41780.536921296291</v>
      </c>
      <c r="M2713" s="21">
        <f t="shared" si="212"/>
        <v>30.172106481484661</v>
      </c>
      <c r="N2713" s="11" t="b">
        <v>1</v>
      </c>
      <c r="O2713" s="11">
        <v>73</v>
      </c>
      <c r="P2713" s="11" t="b">
        <v>1</v>
      </c>
      <c r="Q2713" s="11" t="s">
        <v>8303</v>
      </c>
      <c r="R2713" s="18">
        <f t="shared" si="213"/>
        <v>1.007161125319693</v>
      </c>
      <c r="S2713" s="19">
        <f t="shared" si="214"/>
        <v>53.945205479452056</v>
      </c>
      <c r="T2713" s="11" t="s">
        <v>8317</v>
      </c>
      <c r="U2713" s="11" t="s">
        <v>8357</v>
      </c>
    </row>
    <row r="2714" spans="1:21" ht="42.75" x14ac:dyDescent="0.45">
      <c r="A2714" s="11">
        <v>2712</v>
      </c>
      <c r="B2714" s="16" t="s">
        <v>2712</v>
      </c>
      <c r="C2714" s="16" t="s">
        <v>6822</v>
      </c>
      <c r="D2714" s="23">
        <v>5500</v>
      </c>
      <c r="E2714" s="23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7">
        <f t="shared" si="210"/>
        <v>41468.541666666664</v>
      </c>
      <c r="K2714" s="11">
        <v>1370568560</v>
      </c>
      <c r="L2714" s="17">
        <f t="shared" si="211"/>
        <v>41431.853703703702</v>
      </c>
      <c r="M2714" s="21">
        <f t="shared" si="212"/>
        <v>36.687962962962047</v>
      </c>
      <c r="N2714" s="11" t="b">
        <v>1</v>
      </c>
      <c r="O2714" s="11">
        <v>143</v>
      </c>
      <c r="P2714" s="11" t="b">
        <v>1</v>
      </c>
      <c r="Q2714" s="11" t="s">
        <v>8303</v>
      </c>
      <c r="R2714" s="18">
        <f t="shared" si="213"/>
        <v>1.3138181818181818</v>
      </c>
      <c r="S2714" s="19">
        <f t="shared" si="214"/>
        <v>50.531468531468533</v>
      </c>
      <c r="T2714" s="11" t="s">
        <v>8317</v>
      </c>
      <c r="U2714" s="11" t="s">
        <v>8357</v>
      </c>
    </row>
    <row r="2715" spans="1:21" ht="42.75" x14ac:dyDescent="0.45">
      <c r="A2715" s="11">
        <v>2713</v>
      </c>
      <c r="B2715" s="16" t="s">
        <v>2713</v>
      </c>
      <c r="C2715" s="16" t="s">
        <v>6823</v>
      </c>
      <c r="D2715" s="23">
        <v>150000</v>
      </c>
      <c r="E2715" s="23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7">
        <f t="shared" si="210"/>
        <v>42362.445416666662</v>
      </c>
      <c r="K2715" s="11">
        <v>1447515684</v>
      </c>
      <c r="L2715" s="17">
        <f t="shared" si="211"/>
        <v>42322.445416666662</v>
      </c>
      <c r="M2715" s="21">
        <f t="shared" si="212"/>
        <v>40</v>
      </c>
      <c r="N2715" s="11" t="b">
        <v>1</v>
      </c>
      <c r="O2715" s="11">
        <v>1420</v>
      </c>
      <c r="P2715" s="11" t="b">
        <v>1</v>
      </c>
      <c r="Q2715" s="11" t="s">
        <v>8303</v>
      </c>
      <c r="R2715" s="18">
        <f t="shared" si="213"/>
        <v>1.0224133333333334</v>
      </c>
      <c r="S2715" s="19">
        <f t="shared" si="214"/>
        <v>108.00140845070422</v>
      </c>
      <c r="T2715" s="11" t="s">
        <v>8317</v>
      </c>
      <c r="U2715" s="11" t="s">
        <v>8357</v>
      </c>
    </row>
    <row r="2716" spans="1:21" ht="28.5" x14ac:dyDescent="0.45">
      <c r="A2716" s="11">
        <v>2714</v>
      </c>
      <c r="B2716" s="16" t="s">
        <v>2714</v>
      </c>
      <c r="C2716" s="16" t="s">
        <v>6824</v>
      </c>
      <c r="D2716" s="23">
        <v>25000</v>
      </c>
      <c r="E2716" s="23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7">
        <f t="shared" si="210"/>
        <v>42657.749999999993</v>
      </c>
      <c r="K2716" s="11">
        <v>1474040596</v>
      </c>
      <c r="L2716" s="17">
        <f t="shared" si="211"/>
        <v>42629.446712962956</v>
      </c>
      <c r="M2716" s="21">
        <f t="shared" si="212"/>
        <v>28.30328703703708</v>
      </c>
      <c r="N2716" s="11" t="b">
        <v>1</v>
      </c>
      <c r="O2716" s="11">
        <v>305</v>
      </c>
      <c r="P2716" s="11" t="b">
        <v>1</v>
      </c>
      <c r="Q2716" s="11" t="s">
        <v>8303</v>
      </c>
      <c r="R2716" s="18">
        <f t="shared" si="213"/>
        <v>1.1635599999999999</v>
      </c>
      <c r="S2716" s="19">
        <f t="shared" si="214"/>
        <v>95.373770491803285</v>
      </c>
      <c r="T2716" s="11" t="s">
        <v>8317</v>
      </c>
      <c r="U2716" s="11" t="s">
        <v>8357</v>
      </c>
    </row>
    <row r="2717" spans="1:21" ht="42.75" x14ac:dyDescent="0.45">
      <c r="A2717" s="11">
        <v>2715</v>
      </c>
      <c r="B2717" s="16" t="s">
        <v>2715</v>
      </c>
      <c r="C2717" s="16" t="s">
        <v>6825</v>
      </c>
      <c r="D2717" s="23">
        <v>12000</v>
      </c>
      <c r="E2717" s="23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7">
        <f t="shared" si="210"/>
        <v>42421.190138888887</v>
      </c>
      <c r="K2717" s="11">
        <v>1453109628</v>
      </c>
      <c r="L2717" s="17">
        <f t="shared" si="211"/>
        <v>42387.190138888887</v>
      </c>
      <c r="M2717" s="21">
        <f t="shared" si="212"/>
        <v>34</v>
      </c>
      <c r="N2717" s="11" t="b">
        <v>1</v>
      </c>
      <c r="O2717" s="11">
        <v>551</v>
      </c>
      <c r="P2717" s="11" t="b">
        <v>1</v>
      </c>
      <c r="Q2717" s="11" t="s">
        <v>8303</v>
      </c>
      <c r="R2717" s="18">
        <f t="shared" si="213"/>
        <v>2.6462241666666664</v>
      </c>
      <c r="S2717" s="19">
        <f t="shared" si="214"/>
        <v>57.631016333938291</v>
      </c>
      <c r="T2717" s="11" t="s">
        <v>8317</v>
      </c>
      <c r="U2717" s="11" t="s">
        <v>8357</v>
      </c>
    </row>
    <row r="2718" spans="1:21" ht="57" x14ac:dyDescent="0.45">
      <c r="A2718" s="11">
        <v>2716</v>
      </c>
      <c r="B2718" s="16" t="s">
        <v>2716</v>
      </c>
      <c r="C2718" s="16" t="s">
        <v>6826</v>
      </c>
      <c r="D2718" s="23">
        <v>10000</v>
      </c>
      <c r="E2718" s="23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7">
        <f t="shared" si="210"/>
        <v>42285.124918981477</v>
      </c>
      <c r="K2718" s="11">
        <v>1441699193</v>
      </c>
      <c r="L2718" s="17">
        <f t="shared" si="211"/>
        <v>42255.124918981477</v>
      </c>
      <c r="M2718" s="21">
        <f t="shared" si="212"/>
        <v>30</v>
      </c>
      <c r="N2718" s="11" t="b">
        <v>1</v>
      </c>
      <c r="O2718" s="11">
        <v>187</v>
      </c>
      <c r="P2718" s="11" t="b">
        <v>1</v>
      </c>
      <c r="Q2718" s="11" t="s">
        <v>8303</v>
      </c>
      <c r="R2718" s="18">
        <f t="shared" si="213"/>
        <v>1.1998010000000001</v>
      </c>
      <c r="S2718" s="19">
        <f t="shared" si="214"/>
        <v>64.160481283422456</v>
      </c>
      <c r="T2718" s="11" t="s">
        <v>8317</v>
      </c>
      <c r="U2718" s="11" t="s">
        <v>8357</v>
      </c>
    </row>
    <row r="2719" spans="1:21" ht="42.75" x14ac:dyDescent="0.45">
      <c r="A2719" s="11">
        <v>2717</v>
      </c>
      <c r="B2719" s="16" t="s">
        <v>2717</v>
      </c>
      <c r="C2719" s="16" t="s">
        <v>6827</v>
      </c>
      <c r="D2719" s="23">
        <v>25000</v>
      </c>
      <c r="E2719" s="23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7">
        <f t="shared" si="210"/>
        <v>41979.748252314814</v>
      </c>
      <c r="K2719" s="11">
        <v>1414015049</v>
      </c>
      <c r="L2719" s="17">
        <f t="shared" si="211"/>
        <v>41934.706585648142</v>
      </c>
      <c r="M2719" s="21">
        <f t="shared" si="212"/>
        <v>45.041666666671517</v>
      </c>
      <c r="N2719" s="11" t="b">
        <v>1</v>
      </c>
      <c r="O2719" s="11">
        <v>325</v>
      </c>
      <c r="P2719" s="11" t="b">
        <v>1</v>
      </c>
      <c r="Q2719" s="11" t="s">
        <v>8303</v>
      </c>
      <c r="R2719" s="18">
        <f t="shared" si="213"/>
        <v>1.2010400000000001</v>
      </c>
      <c r="S2719" s="19">
        <f t="shared" si="214"/>
        <v>92.387692307692305</v>
      </c>
      <c r="T2719" s="11" t="s">
        <v>8317</v>
      </c>
      <c r="U2719" s="11" t="s">
        <v>8357</v>
      </c>
    </row>
    <row r="2720" spans="1:21" ht="42.75" x14ac:dyDescent="0.45">
      <c r="A2720" s="11">
        <v>2718</v>
      </c>
      <c r="B2720" s="16" t="s">
        <v>2718</v>
      </c>
      <c r="C2720" s="16" t="s">
        <v>6828</v>
      </c>
      <c r="D2720" s="23">
        <v>18000</v>
      </c>
      <c r="E2720" s="23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7">
        <f t="shared" si="210"/>
        <v>42493.749999999993</v>
      </c>
      <c r="K2720" s="11">
        <v>1459865945</v>
      </c>
      <c r="L2720" s="17">
        <f t="shared" si="211"/>
        <v>42465.388252314813</v>
      </c>
      <c r="M2720" s="21">
        <f t="shared" si="212"/>
        <v>28.36174768517958</v>
      </c>
      <c r="N2720" s="11" t="b">
        <v>1</v>
      </c>
      <c r="O2720" s="11">
        <v>148</v>
      </c>
      <c r="P2720" s="11" t="b">
        <v>1</v>
      </c>
      <c r="Q2720" s="11" t="s">
        <v>8303</v>
      </c>
      <c r="R2720" s="18">
        <f t="shared" si="213"/>
        <v>1.0358333333333334</v>
      </c>
      <c r="S2720" s="19">
        <f t="shared" si="214"/>
        <v>125.97972972972973</v>
      </c>
      <c r="T2720" s="11" t="s">
        <v>8317</v>
      </c>
      <c r="U2720" s="11" t="s">
        <v>8357</v>
      </c>
    </row>
    <row r="2721" spans="1:21" ht="42.75" x14ac:dyDescent="0.45">
      <c r="A2721" s="11">
        <v>2719</v>
      </c>
      <c r="B2721" s="16" t="s">
        <v>2719</v>
      </c>
      <c r="C2721" s="16" t="s">
        <v>6829</v>
      </c>
      <c r="D2721" s="23">
        <v>6000</v>
      </c>
      <c r="E2721" s="23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7">
        <f t="shared" si="210"/>
        <v>42477.781180555554</v>
      </c>
      <c r="K2721" s="11">
        <v>1455756294</v>
      </c>
      <c r="L2721" s="17">
        <f t="shared" si="211"/>
        <v>42417.822847222218</v>
      </c>
      <c r="M2721" s="21">
        <f t="shared" si="212"/>
        <v>59.958333333335759</v>
      </c>
      <c r="N2721" s="11" t="b">
        <v>0</v>
      </c>
      <c r="O2721" s="11">
        <v>69</v>
      </c>
      <c r="P2721" s="11" t="b">
        <v>1</v>
      </c>
      <c r="Q2721" s="11" t="s">
        <v>8303</v>
      </c>
      <c r="R2721" s="18">
        <f t="shared" si="213"/>
        <v>1.0883333333333334</v>
      </c>
      <c r="S2721" s="19">
        <f t="shared" si="214"/>
        <v>94.637681159420296</v>
      </c>
      <c r="T2721" s="11" t="s">
        <v>8317</v>
      </c>
      <c r="U2721" s="11" t="s">
        <v>8357</v>
      </c>
    </row>
    <row r="2722" spans="1:21" ht="42.75" x14ac:dyDescent="0.45">
      <c r="A2722" s="11">
        <v>2720</v>
      </c>
      <c r="B2722" s="16" t="s">
        <v>2720</v>
      </c>
      <c r="C2722" s="16" t="s">
        <v>6830</v>
      </c>
      <c r="D2722" s="23">
        <v>25000</v>
      </c>
      <c r="E2722" s="23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7">
        <f t="shared" si="210"/>
        <v>42685.299224537033</v>
      </c>
      <c r="K2722" s="11">
        <v>1476270653</v>
      </c>
      <c r="L2722" s="17">
        <f t="shared" si="211"/>
        <v>42655.257557870369</v>
      </c>
      <c r="M2722" s="21">
        <f t="shared" si="212"/>
        <v>30.041666666664241</v>
      </c>
      <c r="N2722" s="11" t="b">
        <v>0</v>
      </c>
      <c r="O2722" s="11">
        <v>173</v>
      </c>
      <c r="P2722" s="11" t="b">
        <v>1</v>
      </c>
      <c r="Q2722" s="11" t="s">
        <v>8303</v>
      </c>
      <c r="R2722" s="18">
        <f t="shared" si="213"/>
        <v>1.1812400000000001</v>
      </c>
      <c r="S2722" s="19">
        <f t="shared" si="214"/>
        <v>170.69942196531792</v>
      </c>
      <c r="T2722" s="11" t="s">
        <v>8317</v>
      </c>
      <c r="U2722" s="11" t="s">
        <v>8357</v>
      </c>
    </row>
    <row r="2723" spans="1:21" ht="42.75" x14ac:dyDescent="0.45">
      <c r="A2723" s="11">
        <v>2721</v>
      </c>
      <c r="B2723" s="16" t="s">
        <v>2721</v>
      </c>
      <c r="C2723" s="16" t="s">
        <v>6831</v>
      </c>
      <c r="D2723" s="23">
        <v>750</v>
      </c>
      <c r="E2723" s="23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7">
        <f t="shared" si="210"/>
        <v>41523.583333333328</v>
      </c>
      <c r="K2723" s="11">
        <v>1375880598</v>
      </c>
      <c r="L2723" s="17">
        <f t="shared" si="211"/>
        <v>41493.335625</v>
      </c>
      <c r="M2723" s="21">
        <f t="shared" si="212"/>
        <v>30.247708333328774</v>
      </c>
      <c r="N2723" s="11" t="b">
        <v>0</v>
      </c>
      <c r="O2723" s="11">
        <v>269</v>
      </c>
      <c r="P2723" s="11" t="b">
        <v>1</v>
      </c>
      <c r="Q2723" s="11" t="s">
        <v>8295</v>
      </c>
      <c r="R2723" s="18">
        <f t="shared" si="213"/>
        <v>14.62</v>
      </c>
      <c r="S2723" s="19">
        <f t="shared" si="214"/>
        <v>40.762081784386616</v>
      </c>
      <c r="T2723" s="11" t="s">
        <v>8319</v>
      </c>
      <c r="U2723" s="11" t="s">
        <v>8349</v>
      </c>
    </row>
    <row r="2724" spans="1:21" ht="42.75" x14ac:dyDescent="0.45">
      <c r="A2724" s="11">
        <v>2722</v>
      </c>
      <c r="B2724" s="16" t="s">
        <v>2722</v>
      </c>
      <c r="C2724" s="16" t="s">
        <v>6832</v>
      </c>
      <c r="D2724" s="23">
        <v>5000</v>
      </c>
      <c r="E2724" s="23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7">
        <f t="shared" si="210"/>
        <v>42764.64876157407</v>
      </c>
      <c r="K2724" s="11">
        <v>1480538053</v>
      </c>
      <c r="L2724" s="17">
        <f t="shared" si="211"/>
        <v>42704.64876157407</v>
      </c>
      <c r="M2724" s="21">
        <f t="shared" si="212"/>
        <v>60</v>
      </c>
      <c r="N2724" s="11" t="b">
        <v>0</v>
      </c>
      <c r="O2724" s="11">
        <v>185</v>
      </c>
      <c r="P2724" s="11" t="b">
        <v>1</v>
      </c>
      <c r="Q2724" s="11" t="s">
        <v>8295</v>
      </c>
      <c r="R2724" s="18">
        <f t="shared" si="213"/>
        <v>2.5253999999999999</v>
      </c>
      <c r="S2724" s="19">
        <f t="shared" si="214"/>
        <v>68.254054054054052</v>
      </c>
      <c r="T2724" s="11" t="s">
        <v>8319</v>
      </c>
      <c r="U2724" s="11" t="s">
        <v>8349</v>
      </c>
    </row>
    <row r="2725" spans="1:21" ht="42.75" x14ac:dyDescent="0.45">
      <c r="A2725" s="11">
        <v>2723</v>
      </c>
      <c r="B2725" s="16" t="s">
        <v>2723</v>
      </c>
      <c r="C2725" s="16" t="s">
        <v>6833</v>
      </c>
      <c r="D2725" s="23">
        <v>12000</v>
      </c>
      <c r="E2725" s="23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7">
        <f t="shared" si="210"/>
        <v>42004.672314814808</v>
      </c>
      <c r="K2725" s="11">
        <v>1414872488</v>
      </c>
      <c r="L2725" s="17">
        <f t="shared" si="211"/>
        <v>41944.630648148144</v>
      </c>
      <c r="M2725" s="21">
        <f t="shared" si="212"/>
        <v>60.041666666664241</v>
      </c>
      <c r="N2725" s="11" t="b">
        <v>0</v>
      </c>
      <c r="O2725" s="11">
        <v>176</v>
      </c>
      <c r="P2725" s="11" t="b">
        <v>1</v>
      </c>
      <c r="Q2725" s="11" t="s">
        <v>8295</v>
      </c>
      <c r="R2725" s="18">
        <f t="shared" si="213"/>
        <v>1.4005000000000001</v>
      </c>
      <c r="S2725" s="19">
        <f t="shared" si="214"/>
        <v>95.48863636363636</v>
      </c>
      <c r="T2725" s="11" t="s">
        <v>8319</v>
      </c>
      <c r="U2725" s="11" t="s">
        <v>8349</v>
      </c>
    </row>
    <row r="2726" spans="1:21" ht="42.75" x14ac:dyDescent="0.45">
      <c r="A2726" s="11">
        <v>2724</v>
      </c>
      <c r="B2726" s="16" t="s">
        <v>2724</v>
      </c>
      <c r="C2726" s="16" t="s">
        <v>6834</v>
      </c>
      <c r="D2726" s="23">
        <v>2468</v>
      </c>
      <c r="E2726" s="23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7">
        <f t="shared" si="210"/>
        <v>42231.118738425925</v>
      </c>
      <c r="K2726" s="11">
        <v>1436860259</v>
      </c>
      <c r="L2726" s="17">
        <f t="shared" si="211"/>
        <v>42199.118738425925</v>
      </c>
      <c r="M2726" s="21">
        <f t="shared" si="212"/>
        <v>32</v>
      </c>
      <c r="N2726" s="11" t="b">
        <v>0</v>
      </c>
      <c r="O2726" s="11">
        <v>1019</v>
      </c>
      <c r="P2726" s="11" t="b">
        <v>1</v>
      </c>
      <c r="Q2726" s="11" t="s">
        <v>8295</v>
      </c>
      <c r="R2726" s="18">
        <f t="shared" si="213"/>
        <v>2.9687520259319289</v>
      </c>
      <c r="S2726" s="19">
        <f t="shared" si="214"/>
        <v>7.1902649656526005</v>
      </c>
      <c r="T2726" s="11" t="s">
        <v>8319</v>
      </c>
      <c r="U2726" s="11" t="s">
        <v>8349</v>
      </c>
    </row>
    <row r="2727" spans="1:21" ht="28.5" x14ac:dyDescent="0.45">
      <c r="A2727" s="11">
        <v>2725</v>
      </c>
      <c r="B2727" s="16" t="s">
        <v>2725</v>
      </c>
      <c r="C2727" s="16" t="s">
        <v>6835</v>
      </c>
      <c r="D2727" s="23">
        <v>40000</v>
      </c>
      <c r="E2727" s="23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7">
        <f t="shared" si="210"/>
        <v>42795.53628472222</v>
      </c>
      <c r="K2727" s="11">
        <v>1484070735</v>
      </c>
      <c r="L2727" s="17">
        <f t="shared" si="211"/>
        <v>42745.53628472222</v>
      </c>
      <c r="M2727" s="21">
        <f t="shared" si="212"/>
        <v>50</v>
      </c>
      <c r="N2727" s="11" t="b">
        <v>0</v>
      </c>
      <c r="O2727" s="11">
        <v>113</v>
      </c>
      <c r="P2727" s="11" t="b">
        <v>1</v>
      </c>
      <c r="Q2727" s="11" t="s">
        <v>8295</v>
      </c>
      <c r="R2727" s="18">
        <f t="shared" si="213"/>
        <v>1.445425</v>
      </c>
      <c r="S2727" s="19">
        <f t="shared" si="214"/>
        <v>511.65486725663715</v>
      </c>
      <c r="T2727" s="11" t="s">
        <v>8319</v>
      </c>
      <c r="U2727" s="11" t="s">
        <v>8349</v>
      </c>
    </row>
    <row r="2728" spans="1:21" x14ac:dyDescent="0.45">
      <c r="A2728" s="11">
        <v>2726</v>
      </c>
      <c r="B2728" s="16" t="s">
        <v>2726</v>
      </c>
      <c r="C2728" s="16" t="s">
        <v>6836</v>
      </c>
      <c r="D2728" s="23">
        <v>100000</v>
      </c>
      <c r="E2728" s="23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7">
        <f t="shared" si="210"/>
        <v>42482.371655092589</v>
      </c>
      <c r="K2728" s="11">
        <v>1458741311</v>
      </c>
      <c r="L2728" s="17">
        <f t="shared" si="211"/>
        <v>42452.371655092589</v>
      </c>
      <c r="M2728" s="21">
        <f t="shared" si="212"/>
        <v>30</v>
      </c>
      <c r="N2728" s="11" t="b">
        <v>0</v>
      </c>
      <c r="O2728" s="11">
        <v>404</v>
      </c>
      <c r="P2728" s="11" t="b">
        <v>1</v>
      </c>
      <c r="Q2728" s="11" t="s">
        <v>8295</v>
      </c>
      <c r="R2728" s="18">
        <f t="shared" si="213"/>
        <v>1.05745</v>
      </c>
      <c r="S2728" s="19">
        <f t="shared" si="214"/>
        <v>261.74504950495049</v>
      </c>
      <c r="T2728" s="11" t="s">
        <v>8319</v>
      </c>
      <c r="U2728" s="11" t="s">
        <v>8349</v>
      </c>
    </row>
    <row r="2729" spans="1:21" ht="42.75" x14ac:dyDescent="0.45">
      <c r="A2729" s="11">
        <v>2727</v>
      </c>
      <c r="B2729" s="16" t="s">
        <v>2727</v>
      </c>
      <c r="C2729" s="16" t="s">
        <v>6837</v>
      </c>
      <c r="D2729" s="23">
        <v>10000</v>
      </c>
      <c r="E2729" s="23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7">
        <f t="shared" si="210"/>
        <v>42223.468321759261</v>
      </c>
      <c r="K2729" s="11">
        <v>1436804063</v>
      </c>
      <c r="L2729" s="17">
        <f t="shared" si="211"/>
        <v>42198.468321759261</v>
      </c>
      <c r="M2729" s="21">
        <f t="shared" si="212"/>
        <v>25</v>
      </c>
      <c r="N2729" s="11" t="b">
        <v>0</v>
      </c>
      <c r="O2729" s="11">
        <v>707</v>
      </c>
      <c r="P2729" s="11" t="b">
        <v>1</v>
      </c>
      <c r="Q2729" s="11" t="s">
        <v>8295</v>
      </c>
      <c r="R2729" s="18">
        <f t="shared" si="213"/>
        <v>4.9321000000000002</v>
      </c>
      <c r="S2729" s="19">
        <f t="shared" si="214"/>
        <v>69.760961810466767</v>
      </c>
      <c r="T2729" s="11" t="s">
        <v>8319</v>
      </c>
      <c r="U2729" s="11" t="s">
        <v>8349</v>
      </c>
    </row>
    <row r="2730" spans="1:21" ht="28.5" x14ac:dyDescent="0.45">
      <c r="A2730" s="11">
        <v>2728</v>
      </c>
      <c r="B2730" s="16" t="s">
        <v>2728</v>
      </c>
      <c r="C2730" s="16" t="s">
        <v>6838</v>
      </c>
      <c r="D2730" s="23">
        <v>15000</v>
      </c>
      <c r="E2730" s="23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7">
        <f t="shared" si="210"/>
        <v>42368.391597222224</v>
      </c>
      <c r="K2730" s="11">
        <v>1448461434</v>
      </c>
      <c r="L2730" s="17">
        <f t="shared" si="211"/>
        <v>42333.391597222224</v>
      </c>
      <c r="M2730" s="21">
        <f t="shared" si="212"/>
        <v>35</v>
      </c>
      <c r="N2730" s="11" t="b">
        <v>0</v>
      </c>
      <c r="O2730" s="11">
        <v>392</v>
      </c>
      <c r="P2730" s="11" t="b">
        <v>1</v>
      </c>
      <c r="Q2730" s="11" t="s">
        <v>8295</v>
      </c>
      <c r="R2730" s="18">
        <f t="shared" si="213"/>
        <v>2.0182666666666669</v>
      </c>
      <c r="S2730" s="19">
        <f t="shared" si="214"/>
        <v>77.229591836734699</v>
      </c>
      <c r="T2730" s="11" t="s">
        <v>8319</v>
      </c>
      <c r="U2730" s="11" t="s">
        <v>8349</v>
      </c>
    </row>
    <row r="2731" spans="1:21" ht="28.5" x14ac:dyDescent="0.45">
      <c r="A2731" s="11">
        <v>2729</v>
      </c>
      <c r="B2731" s="16" t="s">
        <v>2729</v>
      </c>
      <c r="C2731" s="16" t="s">
        <v>6839</v>
      </c>
      <c r="D2731" s="23">
        <v>7500</v>
      </c>
      <c r="E2731" s="23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7">
        <f t="shared" si="210"/>
        <v>42125.032372685186</v>
      </c>
      <c r="K2731" s="11">
        <v>1427867197</v>
      </c>
      <c r="L2731" s="17">
        <f t="shared" si="211"/>
        <v>42095.032372685186</v>
      </c>
      <c r="M2731" s="21">
        <f t="shared" si="212"/>
        <v>30</v>
      </c>
      <c r="N2731" s="11" t="b">
        <v>0</v>
      </c>
      <c r="O2731" s="11">
        <v>23</v>
      </c>
      <c r="P2731" s="11" t="b">
        <v>1</v>
      </c>
      <c r="Q2731" s="11" t="s">
        <v>8295</v>
      </c>
      <c r="R2731" s="18">
        <f t="shared" si="213"/>
        <v>1.0444</v>
      </c>
      <c r="S2731" s="19">
        <f t="shared" si="214"/>
        <v>340.56521739130437</v>
      </c>
      <c r="T2731" s="11" t="s">
        <v>8319</v>
      </c>
      <c r="U2731" s="11" t="s">
        <v>8349</v>
      </c>
    </row>
    <row r="2732" spans="1:21" ht="28.5" x14ac:dyDescent="0.45">
      <c r="A2732" s="11">
        <v>2730</v>
      </c>
      <c r="B2732" s="16" t="s">
        <v>2730</v>
      </c>
      <c r="C2732" s="16" t="s">
        <v>6840</v>
      </c>
      <c r="D2732" s="23">
        <v>27000</v>
      </c>
      <c r="E2732" s="23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7">
        <f t="shared" si="210"/>
        <v>41386.333043981482</v>
      </c>
      <c r="K2732" s="11">
        <v>1363611575</v>
      </c>
      <c r="L2732" s="17">
        <f t="shared" si="211"/>
        <v>41351.333043981482</v>
      </c>
      <c r="M2732" s="21">
        <f t="shared" si="212"/>
        <v>35</v>
      </c>
      <c r="N2732" s="11" t="b">
        <v>0</v>
      </c>
      <c r="O2732" s="11">
        <v>682</v>
      </c>
      <c r="P2732" s="11" t="b">
        <v>1</v>
      </c>
      <c r="Q2732" s="11" t="s">
        <v>8295</v>
      </c>
      <c r="R2732" s="18">
        <f t="shared" si="213"/>
        <v>1.7029262962962963</v>
      </c>
      <c r="S2732" s="19">
        <f t="shared" si="214"/>
        <v>67.417903225806455</v>
      </c>
      <c r="T2732" s="11" t="s">
        <v>8319</v>
      </c>
      <c r="U2732" s="11" t="s">
        <v>8349</v>
      </c>
    </row>
    <row r="2733" spans="1:21" ht="42.75" x14ac:dyDescent="0.45">
      <c r="A2733" s="11">
        <v>2731</v>
      </c>
      <c r="B2733" s="16" t="s">
        <v>2731</v>
      </c>
      <c r="C2733" s="16" t="s">
        <v>6841</v>
      </c>
      <c r="D2733" s="23">
        <v>30000</v>
      </c>
      <c r="E2733" s="23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7">
        <f t="shared" si="210"/>
        <v>41929.958333333328</v>
      </c>
      <c r="K2733" s="11">
        <v>1408624622</v>
      </c>
      <c r="L2733" s="17">
        <f t="shared" si="211"/>
        <v>41872.317384259259</v>
      </c>
      <c r="M2733" s="21">
        <f t="shared" si="212"/>
        <v>57.640949074069795</v>
      </c>
      <c r="N2733" s="11" t="b">
        <v>0</v>
      </c>
      <c r="O2733" s="11">
        <v>37</v>
      </c>
      <c r="P2733" s="11" t="b">
        <v>1</v>
      </c>
      <c r="Q2733" s="11" t="s">
        <v>8295</v>
      </c>
      <c r="R2733" s="18">
        <f t="shared" si="213"/>
        <v>1.0430333333333333</v>
      </c>
      <c r="S2733" s="19">
        <f t="shared" si="214"/>
        <v>845.70270270270271</v>
      </c>
      <c r="T2733" s="11" t="s">
        <v>8319</v>
      </c>
      <c r="U2733" s="11" t="s">
        <v>8349</v>
      </c>
    </row>
    <row r="2734" spans="1:21" ht="42.75" x14ac:dyDescent="0.45">
      <c r="A2734" s="11">
        <v>2732</v>
      </c>
      <c r="B2734" s="16" t="s">
        <v>2732</v>
      </c>
      <c r="C2734" s="16" t="s">
        <v>6842</v>
      </c>
      <c r="D2734" s="23">
        <v>12000</v>
      </c>
      <c r="E2734" s="23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7">
        <f t="shared" si="210"/>
        <v>41421.791666666664</v>
      </c>
      <c r="K2734" s="11">
        <v>1366917828</v>
      </c>
      <c r="L2734" s="17">
        <f t="shared" si="211"/>
        <v>41389.599861111106</v>
      </c>
      <c r="M2734" s="21">
        <f t="shared" si="212"/>
        <v>32.191805555557949</v>
      </c>
      <c r="N2734" s="11" t="b">
        <v>0</v>
      </c>
      <c r="O2734" s="11">
        <v>146</v>
      </c>
      <c r="P2734" s="11" t="b">
        <v>1</v>
      </c>
      <c r="Q2734" s="11" t="s">
        <v>8295</v>
      </c>
      <c r="R2734" s="18">
        <f t="shared" si="213"/>
        <v>1.1825000000000001</v>
      </c>
      <c r="S2734" s="19">
        <f t="shared" si="214"/>
        <v>97.191780821917803</v>
      </c>
      <c r="T2734" s="11" t="s">
        <v>8319</v>
      </c>
      <c r="U2734" s="11" t="s">
        <v>8349</v>
      </c>
    </row>
    <row r="2735" spans="1:21" ht="42.75" x14ac:dyDescent="0.45">
      <c r="A2735" s="11">
        <v>2733</v>
      </c>
      <c r="B2735" s="16" t="s">
        <v>2733</v>
      </c>
      <c r="C2735" s="16" t="s">
        <v>6843</v>
      </c>
      <c r="D2735" s="23">
        <v>50000</v>
      </c>
      <c r="E2735" s="23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7">
        <f t="shared" si="210"/>
        <v>42104.022847222215</v>
      </c>
      <c r="K2735" s="11">
        <v>1423463574</v>
      </c>
      <c r="L2735" s="17">
        <f t="shared" si="211"/>
        <v>42044.064513888887</v>
      </c>
      <c r="M2735" s="21">
        <f t="shared" si="212"/>
        <v>59.958333333328483</v>
      </c>
      <c r="N2735" s="11" t="b">
        <v>0</v>
      </c>
      <c r="O2735" s="11">
        <v>119</v>
      </c>
      <c r="P2735" s="11" t="b">
        <v>1</v>
      </c>
      <c r="Q2735" s="11" t="s">
        <v>8295</v>
      </c>
      <c r="R2735" s="18">
        <f t="shared" si="213"/>
        <v>1.07538</v>
      </c>
      <c r="S2735" s="19">
        <f t="shared" si="214"/>
        <v>451.84033613445376</v>
      </c>
      <c r="T2735" s="11" t="s">
        <v>8319</v>
      </c>
      <c r="U2735" s="11" t="s">
        <v>8349</v>
      </c>
    </row>
    <row r="2736" spans="1:21" ht="42.75" x14ac:dyDescent="0.45">
      <c r="A2736" s="11">
        <v>2734</v>
      </c>
      <c r="B2736" s="16" t="s">
        <v>2734</v>
      </c>
      <c r="C2736" s="16" t="s">
        <v>6844</v>
      </c>
      <c r="D2736" s="23">
        <v>1</v>
      </c>
      <c r="E2736" s="23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7">
        <f t="shared" si="210"/>
        <v>42656.707638888889</v>
      </c>
      <c r="K2736" s="11">
        <v>1473782592</v>
      </c>
      <c r="L2736" s="17">
        <f t="shared" si="211"/>
        <v>42626.460555555554</v>
      </c>
      <c r="M2736" s="21">
        <f t="shared" si="212"/>
        <v>30.247083333335468</v>
      </c>
      <c r="N2736" s="11" t="b">
        <v>0</v>
      </c>
      <c r="O2736" s="11">
        <v>163</v>
      </c>
      <c r="P2736" s="11" t="b">
        <v>1</v>
      </c>
      <c r="Q2736" s="11" t="s">
        <v>8295</v>
      </c>
      <c r="R2736" s="18">
        <f t="shared" si="213"/>
        <v>22603</v>
      </c>
      <c r="S2736" s="19">
        <f t="shared" si="214"/>
        <v>138.66871165644173</v>
      </c>
      <c r="T2736" s="11" t="s">
        <v>8319</v>
      </c>
      <c r="U2736" s="11" t="s">
        <v>8349</v>
      </c>
    </row>
    <row r="2737" spans="1:21" ht="42.75" x14ac:dyDescent="0.45">
      <c r="A2737" s="11">
        <v>2735</v>
      </c>
      <c r="B2737" s="16" t="s">
        <v>2735</v>
      </c>
      <c r="C2737" s="16" t="s">
        <v>6845</v>
      </c>
      <c r="D2737" s="23">
        <v>750</v>
      </c>
      <c r="E2737" s="23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7">
        <f t="shared" si="210"/>
        <v>41346.625</v>
      </c>
      <c r="K2737" s="11">
        <v>1360551250</v>
      </c>
      <c r="L2737" s="17">
        <f t="shared" si="211"/>
        <v>41315.912615740737</v>
      </c>
      <c r="M2737" s="21">
        <f t="shared" si="212"/>
        <v>30.712384259262762</v>
      </c>
      <c r="N2737" s="11" t="b">
        <v>0</v>
      </c>
      <c r="O2737" s="11">
        <v>339</v>
      </c>
      <c r="P2737" s="11" t="b">
        <v>1</v>
      </c>
      <c r="Q2737" s="11" t="s">
        <v>8295</v>
      </c>
      <c r="R2737" s="18">
        <f t="shared" si="213"/>
        <v>9.7813466666666677</v>
      </c>
      <c r="S2737" s="19">
        <f t="shared" si="214"/>
        <v>21.640147492625371</v>
      </c>
      <c r="T2737" s="11" t="s">
        <v>8319</v>
      </c>
      <c r="U2737" s="11" t="s">
        <v>8349</v>
      </c>
    </row>
    <row r="2738" spans="1:21" ht="57" x14ac:dyDescent="0.45">
      <c r="A2738" s="11">
        <v>2736</v>
      </c>
      <c r="B2738" s="16" t="s">
        <v>2736</v>
      </c>
      <c r="C2738" s="16" t="s">
        <v>6846</v>
      </c>
      <c r="D2738" s="23">
        <v>8000</v>
      </c>
      <c r="E2738" s="23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7">
        <f t="shared" si="210"/>
        <v>41752.458020833328</v>
      </c>
      <c r="K2738" s="11">
        <v>1395676773</v>
      </c>
      <c r="L2738" s="17">
        <f t="shared" si="211"/>
        <v>41722.458020833328</v>
      </c>
      <c r="M2738" s="21">
        <f t="shared" si="212"/>
        <v>30</v>
      </c>
      <c r="N2738" s="11" t="b">
        <v>0</v>
      </c>
      <c r="O2738" s="11">
        <v>58</v>
      </c>
      <c r="P2738" s="11" t="b">
        <v>1</v>
      </c>
      <c r="Q2738" s="11" t="s">
        <v>8295</v>
      </c>
      <c r="R2738" s="18">
        <f t="shared" si="213"/>
        <v>1.2290000000000001</v>
      </c>
      <c r="S2738" s="19">
        <f t="shared" si="214"/>
        <v>169.51724137931035</v>
      </c>
      <c r="T2738" s="11" t="s">
        <v>8319</v>
      </c>
      <c r="U2738" s="11" t="s">
        <v>8349</v>
      </c>
    </row>
    <row r="2739" spans="1:21" ht="42.75" x14ac:dyDescent="0.45">
      <c r="A2739" s="11">
        <v>2737</v>
      </c>
      <c r="B2739" s="16" t="s">
        <v>2737</v>
      </c>
      <c r="C2739" s="16" t="s">
        <v>6847</v>
      </c>
      <c r="D2739" s="23">
        <v>30000</v>
      </c>
      <c r="E2739" s="23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7">
        <f t="shared" si="210"/>
        <v>41654.583333333328</v>
      </c>
      <c r="K2739" s="11">
        <v>1386108087</v>
      </c>
      <c r="L2739" s="17">
        <f t="shared" si="211"/>
        <v>41611.709340277775</v>
      </c>
      <c r="M2739" s="21">
        <f t="shared" si="212"/>
        <v>42.873993055553001</v>
      </c>
      <c r="N2739" s="11" t="b">
        <v>0</v>
      </c>
      <c r="O2739" s="11">
        <v>456</v>
      </c>
      <c r="P2739" s="11" t="b">
        <v>1</v>
      </c>
      <c r="Q2739" s="11" t="s">
        <v>8295</v>
      </c>
      <c r="R2739" s="18">
        <f t="shared" si="213"/>
        <v>2.4606080000000001</v>
      </c>
      <c r="S2739" s="19">
        <f t="shared" si="214"/>
        <v>161.88210526315791</v>
      </c>
      <c r="T2739" s="11" t="s">
        <v>8319</v>
      </c>
      <c r="U2739" s="11" t="s">
        <v>8349</v>
      </c>
    </row>
    <row r="2740" spans="1:21" ht="42.75" x14ac:dyDescent="0.45">
      <c r="A2740" s="11">
        <v>2738</v>
      </c>
      <c r="B2740" s="16" t="s">
        <v>2738</v>
      </c>
      <c r="C2740" s="16" t="s">
        <v>6848</v>
      </c>
      <c r="D2740" s="23">
        <v>5000</v>
      </c>
      <c r="E2740" s="23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7">
        <f t="shared" si="210"/>
        <v>42679.935231481482</v>
      </c>
      <c r="K2740" s="11">
        <v>1473218804</v>
      </c>
      <c r="L2740" s="17">
        <f t="shared" si="211"/>
        <v>42619.935231481482</v>
      </c>
      <c r="M2740" s="21">
        <f t="shared" si="212"/>
        <v>60</v>
      </c>
      <c r="N2740" s="11" t="b">
        <v>0</v>
      </c>
      <c r="O2740" s="11">
        <v>15</v>
      </c>
      <c r="P2740" s="11" t="b">
        <v>1</v>
      </c>
      <c r="Q2740" s="11" t="s">
        <v>8295</v>
      </c>
      <c r="R2740" s="18">
        <f t="shared" si="213"/>
        <v>1.4794</v>
      </c>
      <c r="S2740" s="19">
        <f t="shared" si="214"/>
        <v>493.13333333333333</v>
      </c>
      <c r="T2740" s="11" t="s">
        <v>8319</v>
      </c>
      <c r="U2740" s="11" t="s">
        <v>8349</v>
      </c>
    </row>
    <row r="2741" spans="1:21" ht="42.75" x14ac:dyDescent="0.45">
      <c r="A2741" s="11">
        <v>2739</v>
      </c>
      <c r="B2741" s="16" t="s">
        <v>2739</v>
      </c>
      <c r="C2741" s="16" t="s">
        <v>6849</v>
      </c>
      <c r="D2741" s="23">
        <v>1100</v>
      </c>
      <c r="E2741" s="23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7">
        <f t="shared" si="210"/>
        <v>41764.679594907408</v>
      </c>
      <c r="K2741" s="11">
        <v>1395436717</v>
      </c>
      <c r="L2741" s="17">
        <f t="shared" si="211"/>
        <v>41719.679594907408</v>
      </c>
      <c r="M2741" s="21">
        <f t="shared" si="212"/>
        <v>45</v>
      </c>
      <c r="N2741" s="11" t="b">
        <v>0</v>
      </c>
      <c r="O2741" s="11">
        <v>191</v>
      </c>
      <c r="P2741" s="11" t="b">
        <v>1</v>
      </c>
      <c r="Q2741" s="11" t="s">
        <v>8295</v>
      </c>
      <c r="R2741" s="18">
        <f t="shared" si="213"/>
        <v>3.8409090909090908</v>
      </c>
      <c r="S2741" s="19">
        <f t="shared" si="214"/>
        <v>22.120418848167539</v>
      </c>
      <c r="T2741" s="11" t="s">
        <v>8319</v>
      </c>
      <c r="U2741" s="11" t="s">
        <v>8349</v>
      </c>
    </row>
    <row r="2742" spans="1:21" ht="28.5" x14ac:dyDescent="0.45">
      <c r="A2742" s="11">
        <v>2740</v>
      </c>
      <c r="B2742" s="16" t="s">
        <v>2740</v>
      </c>
      <c r="C2742" s="16" t="s">
        <v>6850</v>
      </c>
      <c r="D2742" s="23">
        <v>300</v>
      </c>
      <c r="E2742" s="23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7">
        <f t="shared" si="210"/>
        <v>42074.781851851854</v>
      </c>
      <c r="K2742" s="11">
        <v>1423529152</v>
      </c>
      <c r="L2742" s="17">
        <f t="shared" si="211"/>
        <v>42044.823518518511</v>
      </c>
      <c r="M2742" s="21">
        <f t="shared" si="212"/>
        <v>29.958333333343035</v>
      </c>
      <c r="N2742" s="11" t="b">
        <v>0</v>
      </c>
      <c r="O2742" s="11">
        <v>17</v>
      </c>
      <c r="P2742" s="11" t="b">
        <v>1</v>
      </c>
      <c r="Q2742" s="11" t="s">
        <v>8295</v>
      </c>
      <c r="R2742" s="18">
        <f t="shared" si="213"/>
        <v>1.0333333333333334</v>
      </c>
      <c r="S2742" s="19">
        <f t="shared" si="214"/>
        <v>18.235294117647058</v>
      </c>
      <c r="T2742" s="11" t="s">
        <v>8319</v>
      </c>
      <c r="U2742" s="11" t="s">
        <v>8349</v>
      </c>
    </row>
    <row r="2743" spans="1:21" ht="28.5" x14ac:dyDescent="0.45">
      <c r="A2743" s="11">
        <v>2741</v>
      </c>
      <c r="B2743" s="16" t="s">
        <v>2741</v>
      </c>
      <c r="C2743" s="16" t="s">
        <v>6851</v>
      </c>
      <c r="D2743" s="23">
        <v>8000</v>
      </c>
      <c r="E2743" s="23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7">
        <f t="shared" si="210"/>
        <v>41931.879861111105</v>
      </c>
      <c r="K2743" s="11">
        <v>1412005602</v>
      </c>
      <c r="L2743" s="17">
        <f t="shared" si="211"/>
        <v>41911.449097222219</v>
      </c>
      <c r="M2743" s="21">
        <f t="shared" si="212"/>
        <v>20.430763888885849</v>
      </c>
      <c r="N2743" s="11" t="b">
        <v>0</v>
      </c>
      <c r="O2743" s="11">
        <v>4</v>
      </c>
      <c r="P2743" s="11" t="b">
        <v>0</v>
      </c>
      <c r="Q2743" s="11" t="s">
        <v>8304</v>
      </c>
      <c r="R2743" s="18">
        <f t="shared" si="213"/>
        <v>4.3750000000000004E-3</v>
      </c>
      <c r="S2743" s="19">
        <f t="shared" si="214"/>
        <v>8.75</v>
      </c>
      <c r="T2743" s="11" t="s">
        <v>8322</v>
      </c>
      <c r="U2743" s="11" t="s">
        <v>8358</v>
      </c>
    </row>
    <row r="2744" spans="1:21" ht="42.75" x14ac:dyDescent="0.45">
      <c r="A2744" s="11">
        <v>2742</v>
      </c>
      <c r="B2744" s="16" t="s">
        <v>2742</v>
      </c>
      <c r="C2744" s="16" t="s">
        <v>6852</v>
      </c>
      <c r="D2744" s="23">
        <v>2500</v>
      </c>
      <c r="E2744" s="23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7">
        <f t="shared" si="210"/>
        <v>41044.511423611111</v>
      </c>
      <c r="K2744" s="11">
        <v>1335892587</v>
      </c>
      <c r="L2744" s="17">
        <f t="shared" si="211"/>
        <v>41030.511423611111</v>
      </c>
      <c r="M2744" s="21">
        <f t="shared" si="212"/>
        <v>14</v>
      </c>
      <c r="N2744" s="11" t="b">
        <v>0</v>
      </c>
      <c r="O2744" s="11">
        <v>18</v>
      </c>
      <c r="P2744" s="11" t="b">
        <v>0</v>
      </c>
      <c r="Q2744" s="11" t="s">
        <v>8304</v>
      </c>
      <c r="R2744" s="18">
        <f t="shared" si="213"/>
        <v>0.29239999999999999</v>
      </c>
      <c r="S2744" s="19">
        <f t="shared" si="214"/>
        <v>40.611111111111114</v>
      </c>
      <c r="T2744" s="11" t="s">
        <v>8322</v>
      </c>
      <c r="U2744" s="11" t="s">
        <v>8358</v>
      </c>
    </row>
    <row r="2745" spans="1:21" ht="57" x14ac:dyDescent="0.45">
      <c r="A2745" s="11">
        <v>2743</v>
      </c>
      <c r="B2745" s="16" t="s">
        <v>2743</v>
      </c>
      <c r="C2745" s="16" t="s">
        <v>6853</v>
      </c>
      <c r="D2745" s="23">
        <v>5999</v>
      </c>
      <c r="E2745" s="23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7">
        <f t="shared" si="210"/>
        <v>42662.120451388888</v>
      </c>
      <c r="K2745" s="11">
        <v>1474271607</v>
      </c>
      <c r="L2745" s="17">
        <f t="shared" si="211"/>
        <v>42632.120451388888</v>
      </c>
      <c r="M2745" s="21">
        <f t="shared" si="212"/>
        <v>30</v>
      </c>
      <c r="N2745" s="11" t="b">
        <v>0</v>
      </c>
      <c r="O2745" s="11">
        <v>0</v>
      </c>
      <c r="P2745" s="11" t="b">
        <v>0</v>
      </c>
      <c r="Q2745" s="11" t="s">
        <v>8304</v>
      </c>
      <c r="R2745" s="18">
        <f t="shared" si="213"/>
        <v>0</v>
      </c>
      <c r="S2745" s="19" t="e">
        <f t="shared" si="214"/>
        <v>#DIV/0!</v>
      </c>
      <c r="T2745" s="11" t="s">
        <v>8322</v>
      </c>
      <c r="U2745" s="11" t="s">
        <v>8358</v>
      </c>
    </row>
    <row r="2746" spans="1:21" ht="42.75" x14ac:dyDescent="0.45">
      <c r="A2746" s="11">
        <v>2744</v>
      </c>
      <c r="B2746" s="16" t="s">
        <v>2744</v>
      </c>
      <c r="C2746" s="16" t="s">
        <v>6854</v>
      </c>
      <c r="D2746" s="23">
        <v>16000</v>
      </c>
      <c r="E2746" s="23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7">
        <f t="shared" si="210"/>
        <v>40967.854143518518</v>
      </c>
      <c r="K2746" s="11">
        <v>1327886998</v>
      </c>
      <c r="L2746" s="17">
        <f t="shared" si="211"/>
        <v>40937.854143518518</v>
      </c>
      <c r="M2746" s="21">
        <f t="shared" si="212"/>
        <v>30</v>
      </c>
      <c r="N2746" s="11" t="b">
        <v>0</v>
      </c>
      <c r="O2746" s="11">
        <v>22</v>
      </c>
      <c r="P2746" s="11" t="b">
        <v>0</v>
      </c>
      <c r="Q2746" s="11" t="s">
        <v>8304</v>
      </c>
      <c r="R2746" s="18">
        <f t="shared" si="213"/>
        <v>5.2187499999999998E-2</v>
      </c>
      <c r="S2746" s="19">
        <f t="shared" si="214"/>
        <v>37.954545454545453</v>
      </c>
      <c r="T2746" s="11" t="s">
        <v>8322</v>
      </c>
      <c r="U2746" s="11" t="s">
        <v>8358</v>
      </c>
    </row>
    <row r="2747" spans="1:21" ht="42.75" x14ac:dyDescent="0.45">
      <c r="A2747" s="11">
        <v>2745</v>
      </c>
      <c r="B2747" s="16" t="s">
        <v>2745</v>
      </c>
      <c r="C2747" s="16" t="s">
        <v>6855</v>
      </c>
      <c r="D2747" s="23">
        <v>8000</v>
      </c>
      <c r="E2747" s="23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7">
        <f t="shared" si="210"/>
        <v>41104.779722222222</v>
      </c>
      <c r="K2747" s="11">
        <v>1337125368</v>
      </c>
      <c r="L2747" s="17">
        <f t="shared" si="211"/>
        <v>41044.779722222222</v>
      </c>
      <c r="M2747" s="21">
        <f t="shared" si="212"/>
        <v>60</v>
      </c>
      <c r="N2747" s="11" t="b">
        <v>0</v>
      </c>
      <c r="O2747" s="11">
        <v>49</v>
      </c>
      <c r="P2747" s="11" t="b">
        <v>0</v>
      </c>
      <c r="Q2747" s="11" t="s">
        <v>8304</v>
      </c>
      <c r="R2747" s="18">
        <f t="shared" si="213"/>
        <v>0.21887499999999999</v>
      </c>
      <c r="S2747" s="19">
        <f t="shared" si="214"/>
        <v>35.734693877551024</v>
      </c>
      <c r="T2747" s="11" t="s">
        <v>8322</v>
      </c>
      <c r="U2747" s="11" t="s">
        <v>8358</v>
      </c>
    </row>
    <row r="2748" spans="1:21" ht="42.75" x14ac:dyDescent="0.45">
      <c r="A2748" s="11">
        <v>2746</v>
      </c>
      <c r="B2748" s="16" t="s">
        <v>2746</v>
      </c>
      <c r="C2748" s="16" t="s">
        <v>6856</v>
      </c>
      <c r="D2748" s="23">
        <v>3000</v>
      </c>
      <c r="E2748" s="23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7">
        <f t="shared" si="210"/>
        <v>41880.57304398148</v>
      </c>
      <c r="K2748" s="11">
        <v>1406745911</v>
      </c>
      <c r="L2748" s="17">
        <f t="shared" si="211"/>
        <v>41850.57304398148</v>
      </c>
      <c r="M2748" s="21">
        <f t="shared" si="212"/>
        <v>30</v>
      </c>
      <c r="N2748" s="11" t="b">
        <v>0</v>
      </c>
      <c r="O2748" s="11">
        <v>19</v>
      </c>
      <c r="P2748" s="11" t="b">
        <v>0</v>
      </c>
      <c r="Q2748" s="11" t="s">
        <v>8304</v>
      </c>
      <c r="R2748" s="18">
        <f t="shared" si="213"/>
        <v>0.26700000000000002</v>
      </c>
      <c r="S2748" s="19">
        <f t="shared" si="214"/>
        <v>42.157894736842103</v>
      </c>
      <c r="T2748" s="11" t="s">
        <v>8322</v>
      </c>
      <c r="U2748" s="11" t="s">
        <v>8358</v>
      </c>
    </row>
    <row r="2749" spans="1:21" ht="42.75" x14ac:dyDescent="0.45">
      <c r="A2749" s="11">
        <v>2747</v>
      </c>
      <c r="B2749" s="16" t="s">
        <v>2747</v>
      </c>
      <c r="C2749" s="16" t="s">
        <v>6857</v>
      </c>
      <c r="D2749" s="23">
        <v>500</v>
      </c>
      <c r="E2749" s="23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7">
        <f t="shared" si="210"/>
        <v>41075.923611111109</v>
      </c>
      <c r="K2749" s="11">
        <v>1337095997</v>
      </c>
      <c r="L2749" s="17">
        <f t="shared" si="211"/>
        <v>41044.439780092587</v>
      </c>
      <c r="M2749" s="21">
        <f t="shared" si="212"/>
        <v>31.483831018522324</v>
      </c>
      <c r="N2749" s="11" t="b">
        <v>0</v>
      </c>
      <c r="O2749" s="11">
        <v>4</v>
      </c>
      <c r="P2749" s="11" t="b">
        <v>0</v>
      </c>
      <c r="Q2749" s="11" t="s">
        <v>8304</v>
      </c>
      <c r="R2749" s="18">
        <f t="shared" si="213"/>
        <v>0.28000000000000003</v>
      </c>
      <c r="S2749" s="19">
        <f t="shared" si="214"/>
        <v>35</v>
      </c>
      <c r="T2749" s="11" t="s">
        <v>8322</v>
      </c>
      <c r="U2749" s="11" t="s">
        <v>8358</v>
      </c>
    </row>
    <row r="2750" spans="1:21" ht="42.75" x14ac:dyDescent="0.45">
      <c r="A2750" s="11">
        <v>2748</v>
      </c>
      <c r="B2750" s="16" t="s">
        <v>2748</v>
      </c>
      <c r="C2750" s="16" t="s">
        <v>6858</v>
      </c>
      <c r="D2750" s="23">
        <v>5000</v>
      </c>
      <c r="E2750" s="23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7">
        <f t="shared" si="210"/>
        <v>42615.502337962964</v>
      </c>
      <c r="K2750" s="11">
        <v>1470243802</v>
      </c>
      <c r="L2750" s="17">
        <f t="shared" si="211"/>
        <v>42585.502337962964</v>
      </c>
      <c r="M2750" s="21">
        <f t="shared" si="212"/>
        <v>30</v>
      </c>
      <c r="N2750" s="11" t="b">
        <v>0</v>
      </c>
      <c r="O2750" s="11">
        <v>4</v>
      </c>
      <c r="P2750" s="11" t="b">
        <v>0</v>
      </c>
      <c r="Q2750" s="11" t="s">
        <v>8304</v>
      </c>
      <c r="R2750" s="18">
        <f t="shared" si="213"/>
        <v>1.06E-2</v>
      </c>
      <c r="S2750" s="19">
        <f t="shared" si="214"/>
        <v>13.25</v>
      </c>
      <c r="T2750" s="11" t="s">
        <v>8322</v>
      </c>
      <c r="U2750" s="11" t="s">
        <v>8358</v>
      </c>
    </row>
    <row r="2751" spans="1:21" ht="28.5" x14ac:dyDescent="0.45">
      <c r="A2751" s="11">
        <v>2749</v>
      </c>
      <c r="B2751" s="16" t="s">
        <v>2749</v>
      </c>
      <c r="C2751" s="16" t="s">
        <v>6859</v>
      </c>
      <c r="D2751" s="23">
        <v>10000</v>
      </c>
      <c r="E2751" s="23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7">
        <f t="shared" si="210"/>
        <v>42098.549039351848</v>
      </c>
      <c r="K2751" s="11">
        <v>1425582637</v>
      </c>
      <c r="L2751" s="17">
        <f t="shared" si="211"/>
        <v>42068.59070601852</v>
      </c>
      <c r="M2751" s="21">
        <f t="shared" si="212"/>
        <v>29.958333333328483</v>
      </c>
      <c r="N2751" s="11" t="b">
        <v>0</v>
      </c>
      <c r="O2751" s="11">
        <v>2</v>
      </c>
      <c r="P2751" s="11" t="b">
        <v>0</v>
      </c>
      <c r="Q2751" s="11" t="s">
        <v>8304</v>
      </c>
      <c r="R2751" s="18">
        <f t="shared" si="213"/>
        <v>1.0999999999999999E-2</v>
      </c>
      <c r="S2751" s="19">
        <f t="shared" si="214"/>
        <v>55</v>
      </c>
      <c r="T2751" s="11" t="s">
        <v>8322</v>
      </c>
      <c r="U2751" s="11" t="s">
        <v>8358</v>
      </c>
    </row>
    <row r="2752" spans="1:21" ht="42.75" x14ac:dyDescent="0.45">
      <c r="A2752" s="11">
        <v>2750</v>
      </c>
      <c r="B2752" s="16" t="s">
        <v>2750</v>
      </c>
      <c r="C2752" s="16" t="s">
        <v>6860</v>
      </c>
      <c r="D2752" s="23">
        <v>1999</v>
      </c>
      <c r="E2752" s="23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7">
        <f t="shared" si="210"/>
        <v>41090.625</v>
      </c>
      <c r="K2752" s="11">
        <v>1340055345</v>
      </c>
      <c r="L2752" s="17">
        <f t="shared" si="211"/>
        <v>41078.691493055558</v>
      </c>
      <c r="M2752" s="21">
        <f t="shared" si="212"/>
        <v>11.933506944442343</v>
      </c>
      <c r="N2752" s="11" t="b">
        <v>0</v>
      </c>
      <c r="O2752" s="11">
        <v>0</v>
      </c>
      <c r="P2752" s="11" t="b">
        <v>0</v>
      </c>
      <c r="Q2752" s="11" t="s">
        <v>8304</v>
      </c>
      <c r="R2752" s="18">
        <f t="shared" si="213"/>
        <v>0</v>
      </c>
      <c r="S2752" s="19" t="e">
        <f t="shared" si="214"/>
        <v>#DIV/0!</v>
      </c>
      <c r="T2752" s="11" t="s">
        <v>8322</v>
      </c>
      <c r="U2752" s="11" t="s">
        <v>8358</v>
      </c>
    </row>
    <row r="2753" spans="1:21" ht="42.75" x14ac:dyDescent="0.45">
      <c r="A2753" s="11">
        <v>2751</v>
      </c>
      <c r="B2753" s="16" t="s">
        <v>2751</v>
      </c>
      <c r="C2753" s="16" t="s">
        <v>6861</v>
      </c>
      <c r="D2753" s="23">
        <v>3274</v>
      </c>
      <c r="E2753" s="23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7">
        <f t="shared" si="210"/>
        <v>41807.678726851846</v>
      </c>
      <c r="K2753" s="11">
        <v>1397855842</v>
      </c>
      <c r="L2753" s="17">
        <f t="shared" si="211"/>
        <v>41747.678726851846</v>
      </c>
      <c r="M2753" s="21">
        <f t="shared" si="212"/>
        <v>60</v>
      </c>
      <c r="N2753" s="11" t="b">
        <v>0</v>
      </c>
      <c r="O2753" s="11">
        <v>0</v>
      </c>
      <c r="P2753" s="11" t="b">
        <v>0</v>
      </c>
      <c r="Q2753" s="11" t="s">
        <v>8304</v>
      </c>
      <c r="R2753" s="18">
        <f t="shared" si="213"/>
        <v>0</v>
      </c>
      <c r="S2753" s="19" t="e">
        <f t="shared" si="214"/>
        <v>#DIV/0!</v>
      </c>
      <c r="T2753" s="11" t="s">
        <v>8322</v>
      </c>
      <c r="U2753" s="11" t="s">
        <v>8358</v>
      </c>
    </row>
    <row r="2754" spans="1:21" ht="42.75" x14ac:dyDescent="0.45">
      <c r="A2754" s="11">
        <v>2752</v>
      </c>
      <c r="B2754" s="16" t="s">
        <v>2752</v>
      </c>
      <c r="C2754" s="16" t="s">
        <v>6862</v>
      </c>
      <c r="D2754" s="23">
        <v>4800</v>
      </c>
      <c r="E2754" s="23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7">
        <f t="shared" si="210"/>
        <v>40895.556759259256</v>
      </c>
      <c r="K2754" s="11">
        <v>1320776504</v>
      </c>
      <c r="L2754" s="17">
        <f t="shared" si="211"/>
        <v>40855.556759259256</v>
      </c>
      <c r="M2754" s="21">
        <f t="shared" si="212"/>
        <v>40</v>
      </c>
      <c r="N2754" s="11" t="b">
        <v>0</v>
      </c>
      <c r="O2754" s="11">
        <v>14</v>
      </c>
      <c r="P2754" s="11" t="b">
        <v>0</v>
      </c>
      <c r="Q2754" s="11" t="s">
        <v>8304</v>
      </c>
      <c r="R2754" s="18">
        <f t="shared" si="213"/>
        <v>0.11458333333333333</v>
      </c>
      <c r="S2754" s="19">
        <f t="shared" si="214"/>
        <v>39.285714285714285</v>
      </c>
      <c r="T2754" s="11" t="s">
        <v>8322</v>
      </c>
      <c r="U2754" s="11" t="s">
        <v>8358</v>
      </c>
    </row>
    <row r="2755" spans="1:21" ht="42.75" x14ac:dyDescent="0.45">
      <c r="A2755" s="11">
        <v>2753</v>
      </c>
      <c r="B2755" s="16" t="s">
        <v>2753</v>
      </c>
      <c r="C2755" s="16" t="s">
        <v>6863</v>
      </c>
      <c r="D2755" s="23">
        <v>2000</v>
      </c>
      <c r="E2755" s="23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7">
        <f t="shared" ref="J2755:J2818" si="215">(((I2755/86400)+25569+(-5/24)))</f>
        <v>41147.692395833328</v>
      </c>
      <c r="K2755" s="11">
        <v>1343425023</v>
      </c>
      <c r="L2755" s="17">
        <f t="shared" ref="L2755:L2818" si="216">(((K2755/86400)+25569+(-5/24)))</f>
        <v>41117.692395833328</v>
      </c>
      <c r="M2755" s="21">
        <f t="shared" ref="M2755:M2818" si="217">J2755-L2755</f>
        <v>30</v>
      </c>
      <c r="N2755" s="11" t="b">
        <v>0</v>
      </c>
      <c r="O2755" s="11">
        <v>8</v>
      </c>
      <c r="P2755" s="11" t="b">
        <v>0</v>
      </c>
      <c r="Q2755" s="11" t="s">
        <v>8304</v>
      </c>
      <c r="R2755" s="18">
        <f t="shared" ref="R2755:R2818" si="218">E2755/D2755</f>
        <v>0.19</v>
      </c>
      <c r="S2755" s="19">
        <f t="shared" ref="S2755:S2818" si="219">E2755/O2755</f>
        <v>47.5</v>
      </c>
      <c r="T2755" s="11" t="s">
        <v>8322</v>
      </c>
      <c r="U2755" s="11" t="s">
        <v>8358</v>
      </c>
    </row>
    <row r="2756" spans="1:21" ht="42.75" x14ac:dyDescent="0.45">
      <c r="A2756" s="11">
        <v>2754</v>
      </c>
      <c r="B2756" s="16" t="s">
        <v>2754</v>
      </c>
      <c r="C2756" s="16" t="s">
        <v>6864</v>
      </c>
      <c r="D2756" s="23">
        <v>10000</v>
      </c>
      <c r="E2756" s="23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7">
        <f t="shared" si="215"/>
        <v>41893.427673611106</v>
      </c>
      <c r="K2756" s="11">
        <v>1407856551</v>
      </c>
      <c r="L2756" s="17">
        <f t="shared" si="216"/>
        <v>41863.427673611106</v>
      </c>
      <c r="M2756" s="21">
        <f t="shared" si="217"/>
        <v>30</v>
      </c>
      <c r="N2756" s="11" t="b">
        <v>0</v>
      </c>
      <c r="O2756" s="11">
        <v>0</v>
      </c>
      <c r="P2756" s="11" t="b">
        <v>0</v>
      </c>
      <c r="Q2756" s="11" t="s">
        <v>8304</v>
      </c>
      <c r="R2756" s="18">
        <f t="shared" si="218"/>
        <v>0</v>
      </c>
      <c r="S2756" s="19" t="e">
        <f t="shared" si="219"/>
        <v>#DIV/0!</v>
      </c>
      <c r="T2756" s="11" t="s">
        <v>8322</v>
      </c>
      <c r="U2756" s="11" t="s">
        <v>8358</v>
      </c>
    </row>
    <row r="2757" spans="1:21" ht="42.75" x14ac:dyDescent="0.45">
      <c r="A2757" s="11">
        <v>2755</v>
      </c>
      <c r="B2757" s="16" t="s">
        <v>2755</v>
      </c>
      <c r="C2757" s="16" t="s">
        <v>6865</v>
      </c>
      <c r="D2757" s="23">
        <v>500</v>
      </c>
      <c r="E2757" s="23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7">
        <f t="shared" si="215"/>
        <v>42102.582488425927</v>
      </c>
      <c r="K2757" s="11">
        <v>1425927527</v>
      </c>
      <c r="L2757" s="17">
        <f t="shared" si="216"/>
        <v>42072.582488425927</v>
      </c>
      <c r="M2757" s="21">
        <f t="shared" si="217"/>
        <v>30</v>
      </c>
      <c r="N2757" s="11" t="b">
        <v>0</v>
      </c>
      <c r="O2757" s="11">
        <v>15</v>
      </c>
      <c r="P2757" s="11" t="b">
        <v>0</v>
      </c>
      <c r="Q2757" s="11" t="s">
        <v>8304</v>
      </c>
      <c r="R2757" s="18">
        <f t="shared" si="218"/>
        <v>0.52</v>
      </c>
      <c r="S2757" s="19">
        <f t="shared" si="219"/>
        <v>17.333333333333332</v>
      </c>
      <c r="T2757" s="11" t="s">
        <v>8322</v>
      </c>
      <c r="U2757" s="11" t="s">
        <v>8358</v>
      </c>
    </row>
    <row r="2758" spans="1:21" ht="42.75" x14ac:dyDescent="0.45">
      <c r="A2758" s="11">
        <v>2756</v>
      </c>
      <c r="B2758" s="16" t="s">
        <v>2756</v>
      </c>
      <c r="C2758" s="16" t="s">
        <v>6866</v>
      </c>
      <c r="D2758" s="23">
        <v>10000</v>
      </c>
      <c r="E2758" s="23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7">
        <f t="shared" si="215"/>
        <v>41650.692141203697</v>
      </c>
      <c r="K2758" s="11">
        <v>1386884201</v>
      </c>
      <c r="L2758" s="17">
        <f t="shared" si="216"/>
        <v>41620.692141203697</v>
      </c>
      <c r="M2758" s="21">
        <f t="shared" si="217"/>
        <v>30</v>
      </c>
      <c r="N2758" s="11" t="b">
        <v>0</v>
      </c>
      <c r="O2758" s="11">
        <v>33</v>
      </c>
      <c r="P2758" s="11" t="b">
        <v>0</v>
      </c>
      <c r="Q2758" s="11" t="s">
        <v>8304</v>
      </c>
      <c r="R2758" s="18">
        <f t="shared" si="218"/>
        <v>0.1048</v>
      </c>
      <c r="S2758" s="19">
        <f t="shared" si="219"/>
        <v>31.757575757575758</v>
      </c>
      <c r="T2758" s="11" t="s">
        <v>8322</v>
      </c>
      <c r="U2758" s="11" t="s">
        <v>8358</v>
      </c>
    </row>
    <row r="2759" spans="1:21" ht="28.5" x14ac:dyDescent="0.45">
      <c r="A2759" s="11">
        <v>2757</v>
      </c>
      <c r="B2759" s="16" t="s">
        <v>2757</v>
      </c>
      <c r="C2759" s="16" t="s">
        <v>6867</v>
      </c>
      <c r="D2759" s="23">
        <v>1500</v>
      </c>
      <c r="E2759" s="23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7">
        <f t="shared" si="215"/>
        <v>42588.448287037034</v>
      </c>
      <c r="K2759" s="11">
        <v>1469202332</v>
      </c>
      <c r="L2759" s="17">
        <f t="shared" si="216"/>
        <v>42573.448287037034</v>
      </c>
      <c r="M2759" s="21">
        <f t="shared" si="217"/>
        <v>15</v>
      </c>
      <c r="N2759" s="11" t="b">
        <v>0</v>
      </c>
      <c r="O2759" s="11">
        <v>2</v>
      </c>
      <c r="P2759" s="11" t="b">
        <v>0</v>
      </c>
      <c r="Q2759" s="11" t="s">
        <v>8304</v>
      </c>
      <c r="R2759" s="18">
        <f t="shared" si="218"/>
        <v>6.6666666666666671E-3</v>
      </c>
      <c r="S2759" s="19">
        <f t="shared" si="219"/>
        <v>5</v>
      </c>
      <c r="T2759" s="11" t="s">
        <v>8322</v>
      </c>
      <c r="U2759" s="11" t="s">
        <v>8358</v>
      </c>
    </row>
    <row r="2760" spans="1:21" ht="57" x14ac:dyDescent="0.45">
      <c r="A2760" s="11">
        <v>2758</v>
      </c>
      <c r="B2760" s="16" t="s">
        <v>2758</v>
      </c>
      <c r="C2760" s="16" t="s">
        <v>6868</v>
      </c>
      <c r="D2760" s="23">
        <v>2000</v>
      </c>
      <c r="E2760" s="23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7">
        <f t="shared" si="215"/>
        <v>42653.23359953703</v>
      </c>
      <c r="K2760" s="11">
        <v>1474886183</v>
      </c>
      <c r="L2760" s="17">
        <f t="shared" si="216"/>
        <v>42639.23359953703</v>
      </c>
      <c r="M2760" s="21">
        <f t="shared" si="217"/>
        <v>14</v>
      </c>
      <c r="N2760" s="11" t="b">
        <v>0</v>
      </c>
      <c r="O2760" s="11">
        <v>6</v>
      </c>
      <c r="P2760" s="11" t="b">
        <v>0</v>
      </c>
      <c r="Q2760" s="11" t="s">
        <v>8304</v>
      </c>
      <c r="R2760" s="18">
        <f t="shared" si="218"/>
        <v>0.11700000000000001</v>
      </c>
      <c r="S2760" s="19">
        <f t="shared" si="219"/>
        <v>39</v>
      </c>
      <c r="T2760" s="11" t="s">
        <v>8322</v>
      </c>
      <c r="U2760" s="11" t="s">
        <v>8358</v>
      </c>
    </row>
    <row r="2761" spans="1:21" ht="42.75" x14ac:dyDescent="0.45">
      <c r="A2761" s="11">
        <v>2759</v>
      </c>
      <c r="B2761" s="16" t="s">
        <v>2759</v>
      </c>
      <c r="C2761" s="16" t="s">
        <v>6869</v>
      </c>
      <c r="D2761" s="23">
        <v>1000</v>
      </c>
      <c r="E2761" s="23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7">
        <f t="shared" si="215"/>
        <v>42567.158171296294</v>
      </c>
      <c r="K2761" s="11">
        <v>1464943666</v>
      </c>
      <c r="L2761" s="17">
        <f t="shared" si="216"/>
        <v>42524.158171296294</v>
      </c>
      <c r="M2761" s="21">
        <f t="shared" si="217"/>
        <v>43</v>
      </c>
      <c r="N2761" s="11" t="b">
        <v>0</v>
      </c>
      <c r="O2761" s="11">
        <v>2</v>
      </c>
      <c r="P2761" s="11" t="b">
        <v>0</v>
      </c>
      <c r="Q2761" s="11" t="s">
        <v>8304</v>
      </c>
      <c r="R2761" s="18">
        <f t="shared" si="218"/>
        <v>0.105</v>
      </c>
      <c r="S2761" s="19">
        <f t="shared" si="219"/>
        <v>52.5</v>
      </c>
      <c r="T2761" s="11" t="s">
        <v>8322</v>
      </c>
      <c r="U2761" s="11" t="s">
        <v>8358</v>
      </c>
    </row>
    <row r="2762" spans="1:21" ht="42.75" x14ac:dyDescent="0.45">
      <c r="A2762" s="11">
        <v>2760</v>
      </c>
      <c r="B2762" s="16" t="s">
        <v>2760</v>
      </c>
      <c r="C2762" s="16" t="s">
        <v>6870</v>
      </c>
      <c r="D2762" s="23">
        <v>5000</v>
      </c>
      <c r="E2762" s="23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7">
        <f t="shared" si="215"/>
        <v>41445.252986111111</v>
      </c>
      <c r="K2762" s="11">
        <v>1369134258</v>
      </c>
      <c r="L2762" s="17">
        <f t="shared" si="216"/>
        <v>41415.252986111111</v>
      </c>
      <c r="M2762" s="21">
        <f t="shared" si="217"/>
        <v>30</v>
      </c>
      <c r="N2762" s="11" t="b">
        <v>0</v>
      </c>
      <c r="O2762" s="11">
        <v>0</v>
      </c>
      <c r="P2762" s="11" t="b">
        <v>0</v>
      </c>
      <c r="Q2762" s="11" t="s">
        <v>8304</v>
      </c>
      <c r="R2762" s="18">
        <f t="shared" si="218"/>
        <v>0</v>
      </c>
      <c r="S2762" s="19" t="e">
        <f t="shared" si="219"/>
        <v>#DIV/0!</v>
      </c>
      <c r="T2762" s="11" t="s">
        <v>8322</v>
      </c>
      <c r="U2762" s="11" t="s">
        <v>8358</v>
      </c>
    </row>
    <row r="2763" spans="1:21" ht="28.5" x14ac:dyDescent="0.45">
      <c r="A2763" s="11">
        <v>2761</v>
      </c>
      <c r="B2763" s="16" t="s">
        <v>2761</v>
      </c>
      <c r="C2763" s="16" t="s">
        <v>6871</v>
      </c>
      <c r="D2763" s="23">
        <v>5000</v>
      </c>
      <c r="E2763" s="23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7">
        <f t="shared" si="215"/>
        <v>41276.85524305555</v>
      </c>
      <c r="K2763" s="11">
        <v>1354584693</v>
      </c>
      <c r="L2763" s="17">
        <f t="shared" si="216"/>
        <v>41246.85524305555</v>
      </c>
      <c r="M2763" s="21">
        <f t="shared" si="217"/>
        <v>30</v>
      </c>
      <c r="N2763" s="11" t="b">
        <v>0</v>
      </c>
      <c r="O2763" s="11">
        <v>4</v>
      </c>
      <c r="P2763" s="11" t="b">
        <v>0</v>
      </c>
      <c r="Q2763" s="11" t="s">
        <v>8304</v>
      </c>
      <c r="R2763" s="18">
        <f t="shared" si="218"/>
        <v>7.1999999999999998E-3</v>
      </c>
      <c r="S2763" s="19">
        <f t="shared" si="219"/>
        <v>9</v>
      </c>
      <c r="T2763" s="11" t="s">
        <v>8322</v>
      </c>
      <c r="U2763" s="11" t="s">
        <v>8358</v>
      </c>
    </row>
    <row r="2764" spans="1:21" ht="42.75" x14ac:dyDescent="0.45">
      <c r="A2764" s="11">
        <v>2762</v>
      </c>
      <c r="B2764" s="16" t="s">
        <v>2762</v>
      </c>
      <c r="C2764" s="16" t="s">
        <v>6872</v>
      </c>
      <c r="D2764" s="23">
        <v>3250</v>
      </c>
      <c r="E2764" s="23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7">
        <f t="shared" si="215"/>
        <v>40986.786979166667</v>
      </c>
      <c r="K2764" s="11">
        <v>1326934395</v>
      </c>
      <c r="L2764" s="17">
        <f t="shared" si="216"/>
        <v>40926.828645833331</v>
      </c>
      <c r="M2764" s="21">
        <f t="shared" si="217"/>
        <v>59.958333333335759</v>
      </c>
      <c r="N2764" s="11" t="b">
        <v>0</v>
      </c>
      <c r="O2764" s="11">
        <v>1</v>
      </c>
      <c r="P2764" s="11" t="b">
        <v>0</v>
      </c>
      <c r="Q2764" s="11" t="s">
        <v>8304</v>
      </c>
      <c r="R2764" s="18">
        <f t="shared" si="218"/>
        <v>7.6923076923076927E-3</v>
      </c>
      <c r="S2764" s="19">
        <f t="shared" si="219"/>
        <v>25</v>
      </c>
      <c r="T2764" s="11" t="s">
        <v>8322</v>
      </c>
      <c r="U2764" s="11" t="s">
        <v>8358</v>
      </c>
    </row>
    <row r="2765" spans="1:21" ht="28.5" x14ac:dyDescent="0.45">
      <c r="A2765" s="11">
        <v>2763</v>
      </c>
      <c r="B2765" s="16" t="s">
        <v>2763</v>
      </c>
      <c r="C2765" s="16" t="s">
        <v>6873</v>
      </c>
      <c r="D2765" s="23">
        <v>39400</v>
      </c>
      <c r="E2765" s="23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7">
        <f t="shared" si="215"/>
        <v>41418.371342592589</v>
      </c>
      <c r="K2765" s="11">
        <v>1365515684</v>
      </c>
      <c r="L2765" s="17">
        <f t="shared" si="216"/>
        <v>41373.371342592589</v>
      </c>
      <c r="M2765" s="21">
        <f t="shared" si="217"/>
        <v>45</v>
      </c>
      <c r="N2765" s="11" t="b">
        <v>0</v>
      </c>
      <c r="O2765" s="11">
        <v>3</v>
      </c>
      <c r="P2765" s="11" t="b">
        <v>0</v>
      </c>
      <c r="Q2765" s="11" t="s">
        <v>8304</v>
      </c>
      <c r="R2765" s="18">
        <f t="shared" si="218"/>
        <v>2.2842639593908631E-3</v>
      </c>
      <c r="S2765" s="19">
        <f t="shared" si="219"/>
        <v>30</v>
      </c>
      <c r="T2765" s="11" t="s">
        <v>8322</v>
      </c>
      <c r="U2765" s="11" t="s">
        <v>8358</v>
      </c>
    </row>
    <row r="2766" spans="1:21" ht="42.75" x14ac:dyDescent="0.45">
      <c r="A2766" s="11">
        <v>2764</v>
      </c>
      <c r="B2766" s="16" t="s">
        <v>2764</v>
      </c>
      <c r="C2766" s="16" t="s">
        <v>6874</v>
      </c>
      <c r="D2766" s="23">
        <v>4000</v>
      </c>
      <c r="E2766" s="23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7">
        <f t="shared" si="215"/>
        <v>41059.583333333328</v>
      </c>
      <c r="K2766" s="11">
        <v>1335855631</v>
      </c>
      <c r="L2766" s="17">
        <f t="shared" si="216"/>
        <v>41030.083692129629</v>
      </c>
      <c r="M2766" s="21">
        <f t="shared" si="217"/>
        <v>29.499641203699866</v>
      </c>
      <c r="N2766" s="11" t="b">
        <v>0</v>
      </c>
      <c r="O2766" s="11">
        <v>4</v>
      </c>
      <c r="P2766" s="11" t="b">
        <v>0</v>
      </c>
      <c r="Q2766" s="11" t="s">
        <v>8304</v>
      </c>
      <c r="R2766" s="18">
        <f t="shared" si="218"/>
        <v>1.125E-2</v>
      </c>
      <c r="S2766" s="19">
        <f t="shared" si="219"/>
        <v>11.25</v>
      </c>
      <c r="T2766" s="11" t="s">
        <v>8322</v>
      </c>
      <c r="U2766" s="11" t="s">
        <v>8358</v>
      </c>
    </row>
    <row r="2767" spans="1:21" ht="42.75" x14ac:dyDescent="0.45">
      <c r="A2767" s="11">
        <v>2765</v>
      </c>
      <c r="B2767" s="16" t="s">
        <v>2765</v>
      </c>
      <c r="C2767" s="16" t="s">
        <v>6875</v>
      </c>
      <c r="D2767" s="23">
        <v>4000</v>
      </c>
      <c r="E2767" s="23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7">
        <f t="shared" si="215"/>
        <v>41210.370694444442</v>
      </c>
      <c r="K2767" s="11">
        <v>1350050028</v>
      </c>
      <c r="L2767" s="17">
        <f t="shared" si="216"/>
        <v>41194.370694444442</v>
      </c>
      <c r="M2767" s="21">
        <f t="shared" si="217"/>
        <v>16</v>
      </c>
      <c r="N2767" s="11" t="b">
        <v>0</v>
      </c>
      <c r="O2767" s="11">
        <v>0</v>
      </c>
      <c r="P2767" s="11" t="b">
        <v>0</v>
      </c>
      <c r="Q2767" s="11" t="s">
        <v>8304</v>
      </c>
      <c r="R2767" s="18">
        <f t="shared" si="218"/>
        <v>0</v>
      </c>
      <c r="S2767" s="19" t="e">
        <f t="shared" si="219"/>
        <v>#DIV/0!</v>
      </c>
      <c r="T2767" s="11" t="s">
        <v>8322</v>
      </c>
      <c r="U2767" s="11" t="s">
        <v>8358</v>
      </c>
    </row>
    <row r="2768" spans="1:21" ht="42.75" x14ac:dyDescent="0.45">
      <c r="A2768" s="11">
        <v>2766</v>
      </c>
      <c r="B2768" s="16" t="s">
        <v>2766</v>
      </c>
      <c r="C2768" s="16" t="s">
        <v>6876</v>
      </c>
      <c r="D2768" s="23">
        <v>5000</v>
      </c>
      <c r="E2768" s="23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7">
        <f t="shared" si="215"/>
        <v>40766.459699074076</v>
      </c>
      <c r="K2768" s="11">
        <v>1310486518</v>
      </c>
      <c r="L2768" s="17">
        <f t="shared" si="216"/>
        <v>40736.459699074076</v>
      </c>
      <c r="M2768" s="21">
        <f t="shared" si="217"/>
        <v>30</v>
      </c>
      <c r="N2768" s="11" t="b">
        <v>0</v>
      </c>
      <c r="O2768" s="11">
        <v>4</v>
      </c>
      <c r="P2768" s="11" t="b">
        <v>0</v>
      </c>
      <c r="Q2768" s="11" t="s">
        <v>8304</v>
      </c>
      <c r="R2768" s="18">
        <f t="shared" si="218"/>
        <v>0.02</v>
      </c>
      <c r="S2768" s="19">
        <f t="shared" si="219"/>
        <v>25</v>
      </c>
      <c r="T2768" s="11" t="s">
        <v>8322</v>
      </c>
      <c r="U2768" s="11" t="s">
        <v>8358</v>
      </c>
    </row>
    <row r="2769" spans="1:21" ht="42.75" x14ac:dyDescent="0.45">
      <c r="A2769" s="11">
        <v>2767</v>
      </c>
      <c r="B2769" s="16" t="s">
        <v>2767</v>
      </c>
      <c r="C2769" s="16" t="s">
        <v>6877</v>
      </c>
      <c r="D2769" s="23">
        <v>4000</v>
      </c>
      <c r="E2769" s="23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7">
        <f t="shared" si="215"/>
        <v>42232.750578703701</v>
      </c>
      <c r="K2769" s="11">
        <v>1434582050</v>
      </c>
      <c r="L2769" s="17">
        <f t="shared" si="216"/>
        <v>42172.750578703701</v>
      </c>
      <c r="M2769" s="21">
        <f t="shared" si="217"/>
        <v>60</v>
      </c>
      <c r="N2769" s="11" t="b">
        <v>0</v>
      </c>
      <c r="O2769" s="11">
        <v>3</v>
      </c>
      <c r="P2769" s="11" t="b">
        <v>0</v>
      </c>
      <c r="Q2769" s="11" t="s">
        <v>8304</v>
      </c>
      <c r="R2769" s="18">
        <f t="shared" si="218"/>
        <v>8.5000000000000006E-3</v>
      </c>
      <c r="S2769" s="19">
        <f t="shared" si="219"/>
        <v>11.333333333333334</v>
      </c>
      <c r="T2769" s="11" t="s">
        <v>8322</v>
      </c>
      <c r="U2769" s="11" t="s">
        <v>8358</v>
      </c>
    </row>
    <row r="2770" spans="1:21" ht="42.75" x14ac:dyDescent="0.45">
      <c r="A2770" s="11">
        <v>2768</v>
      </c>
      <c r="B2770" s="16" t="s">
        <v>2768</v>
      </c>
      <c r="C2770" s="16" t="s">
        <v>6878</v>
      </c>
      <c r="D2770" s="23">
        <v>7000</v>
      </c>
      <c r="E2770" s="23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7">
        <f t="shared" si="215"/>
        <v>40997.364849537036</v>
      </c>
      <c r="K2770" s="11">
        <v>1330440323</v>
      </c>
      <c r="L2770" s="17">
        <f t="shared" si="216"/>
        <v>40967.4065162037</v>
      </c>
      <c r="M2770" s="21">
        <f t="shared" si="217"/>
        <v>29.958333333335759</v>
      </c>
      <c r="N2770" s="11" t="b">
        <v>0</v>
      </c>
      <c r="O2770" s="11">
        <v>34</v>
      </c>
      <c r="P2770" s="11" t="b">
        <v>0</v>
      </c>
      <c r="Q2770" s="11" t="s">
        <v>8304</v>
      </c>
      <c r="R2770" s="18">
        <f t="shared" si="218"/>
        <v>0.14314285714285716</v>
      </c>
      <c r="S2770" s="19">
        <f t="shared" si="219"/>
        <v>29.470588235294116</v>
      </c>
      <c r="T2770" s="11" t="s">
        <v>8322</v>
      </c>
      <c r="U2770" s="11" t="s">
        <v>8358</v>
      </c>
    </row>
    <row r="2771" spans="1:21" ht="42.75" x14ac:dyDescent="0.45">
      <c r="A2771" s="11">
        <v>2769</v>
      </c>
      <c r="B2771" s="16" t="s">
        <v>2769</v>
      </c>
      <c r="C2771" s="16" t="s">
        <v>6879</v>
      </c>
      <c r="D2771" s="23">
        <v>800</v>
      </c>
      <c r="E2771" s="23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7">
        <f t="shared" si="215"/>
        <v>41795.617939814816</v>
      </c>
      <c r="K2771" s="11">
        <v>1397677790</v>
      </c>
      <c r="L2771" s="17">
        <f t="shared" si="216"/>
        <v>41745.617939814816</v>
      </c>
      <c r="M2771" s="21">
        <f t="shared" si="217"/>
        <v>50</v>
      </c>
      <c r="N2771" s="11" t="b">
        <v>0</v>
      </c>
      <c r="O2771" s="11">
        <v>2</v>
      </c>
      <c r="P2771" s="11" t="b">
        <v>0</v>
      </c>
      <c r="Q2771" s="11" t="s">
        <v>8304</v>
      </c>
      <c r="R2771" s="18">
        <f t="shared" si="218"/>
        <v>2.5000000000000001E-3</v>
      </c>
      <c r="S2771" s="19">
        <f t="shared" si="219"/>
        <v>1</v>
      </c>
      <c r="T2771" s="11" t="s">
        <v>8322</v>
      </c>
      <c r="U2771" s="11" t="s">
        <v>8358</v>
      </c>
    </row>
    <row r="2772" spans="1:21" ht="42.75" x14ac:dyDescent="0.45">
      <c r="A2772" s="11">
        <v>2770</v>
      </c>
      <c r="B2772" s="16" t="s">
        <v>2770</v>
      </c>
      <c r="C2772" s="16" t="s">
        <v>6880</v>
      </c>
      <c r="D2772" s="23">
        <v>20000</v>
      </c>
      <c r="E2772" s="23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7">
        <f t="shared" si="215"/>
        <v>41716.455208333333</v>
      </c>
      <c r="K2772" s="11">
        <v>1392569730</v>
      </c>
      <c r="L2772" s="17">
        <f t="shared" si="216"/>
        <v>41686.496874999997</v>
      </c>
      <c r="M2772" s="21">
        <f t="shared" si="217"/>
        <v>29.958333333335759</v>
      </c>
      <c r="N2772" s="11" t="b">
        <v>0</v>
      </c>
      <c r="O2772" s="11">
        <v>33</v>
      </c>
      <c r="P2772" s="11" t="b">
        <v>0</v>
      </c>
      <c r="Q2772" s="11" t="s">
        <v>8304</v>
      </c>
      <c r="R2772" s="18">
        <f t="shared" si="218"/>
        <v>0.1041125</v>
      </c>
      <c r="S2772" s="19">
        <f t="shared" si="219"/>
        <v>63.098484848484851</v>
      </c>
      <c r="T2772" s="11" t="s">
        <v>8322</v>
      </c>
      <c r="U2772" s="11" t="s">
        <v>8358</v>
      </c>
    </row>
    <row r="2773" spans="1:21" ht="42.75" x14ac:dyDescent="0.45">
      <c r="A2773" s="11">
        <v>2771</v>
      </c>
      <c r="B2773" s="16" t="s">
        <v>2771</v>
      </c>
      <c r="C2773" s="16" t="s">
        <v>6881</v>
      </c>
      <c r="D2773" s="23">
        <v>19980</v>
      </c>
      <c r="E2773" s="23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7">
        <f t="shared" si="215"/>
        <v>41306.5</v>
      </c>
      <c r="K2773" s="11">
        <v>1355489140</v>
      </c>
      <c r="L2773" s="17">
        <f t="shared" si="216"/>
        <v>41257.323379629626</v>
      </c>
      <c r="M2773" s="21">
        <f t="shared" si="217"/>
        <v>49.176620370373712</v>
      </c>
      <c r="N2773" s="11" t="b">
        <v>0</v>
      </c>
      <c r="O2773" s="11">
        <v>0</v>
      </c>
      <c r="P2773" s="11" t="b">
        <v>0</v>
      </c>
      <c r="Q2773" s="11" t="s">
        <v>8304</v>
      </c>
      <c r="R2773" s="18">
        <f t="shared" si="218"/>
        <v>0</v>
      </c>
      <c r="S2773" s="19" t="e">
        <f t="shared" si="219"/>
        <v>#DIV/0!</v>
      </c>
      <c r="T2773" s="11" t="s">
        <v>8322</v>
      </c>
      <c r="U2773" s="11" t="s">
        <v>8358</v>
      </c>
    </row>
    <row r="2774" spans="1:21" ht="42.75" x14ac:dyDescent="0.45">
      <c r="A2774" s="11">
        <v>2772</v>
      </c>
      <c r="B2774" s="16" t="s">
        <v>2772</v>
      </c>
      <c r="C2774" s="16" t="s">
        <v>6882</v>
      </c>
      <c r="D2774" s="23">
        <v>8000</v>
      </c>
      <c r="E2774" s="23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7">
        <f t="shared" si="215"/>
        <v>41552.660810185182</v>
      </c>
      <c r="K2774" s="11">
        <v>1379710294</v>
      </c>
      <c r="L2774" s="17">
        <f t="shared" si="216"/>
        <v>41537.660810185182</v>
      </c>
      <c r="M2774" s="21">
        <f t="shared" si="217"/>
        <v>15</v>
      </c>
      <c r="N2774" s="11" t="b">
        <v>0</v>
      </c>
      <c r="O2774" s="11">
        <v>0</v>
      </c>
      <c r="P2774" s="11" t="b">
        <v>0</v>
      </c>
      <c r="Q2774" s="11" t="s">
        <v>8304</v>
      </c>
      <c r="R2774" s="18">
        <f t="shared" si="218"/>
        <v>0</v>
      </c>
      <c r="S2774" s="19" t="e">
        <f t="shared" si="219"/>
        <v>#DIV/0!</v>
      </c>
      <c r="T2774" s="11" t="s">
        <v>8322</v>
      </c>
      <c r="U2774" s="11" t="s">
        <v>8358</v>
      </c>
    </row>
    <row r="2775" spans="1:21" ht="42.75" x14ac:dyDescent="0.45">
      <c r="A2775" s="11">
        <v>2773</v>
      </c>
      <c r="B2775" s="16" t="s">
        <v>2773</v>
      </c>
      <c r="C2775" s="16" t="s">
        <v>6883</v>
      </c>
      <c r="D2775" s="23">
        <v>530</v>
      </c>
      <c r="E2775" s="23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7">
        <f t="shared" si="215"/>
        <v>42484.656493055554</v>
      </c>
      <c r="K2775" s="11">
        <v>1460666721</v>
      </c>
      <c r="L2775" s="17">
        <f t="shared" si="216"/>
        <v>42474.656493055554</v>
      </c>
      <c r="M2775" s="21">
        <f t="shared" si="217"/>
        <v>10</v>
      </c>
      <c r="N2775" s="11" t="b">
        <v>0</v>
      </c>
      <c r="O2775" s="11">
        <v>1</v>
      </c>
      <c r="P2775" s="11" t="b">
        <v>0</v>
      </c>
      <c r="Q2775" s="11" t="s">
        <v>8304</v>
      </c>
      <c r="R2775" s="18">
        <f t="shared" si="218"/>
        <v>1.8867924528301887E-3</v>
      </c>
      <c r="S2775" s="19">
        <f t="shared" si="219"/>
        <v>1</v>
      </c>
      <c r="T2775" s="11" t="s">
        <v>8322</v>
      </c>
      <c r="U2775" s="11" t="s">
        <v>8358</v>
      </c>
    </row>
    <row r="2776" spans="1:21" ht="42.75" x14ac:dyDescent="0.45">
      <c r="A2776" s="11">
        <v>2774</v>
      </c>
      <c r="B2776" s="16" t="s">
        <v>2774</v>
      </c>
      <c r="C2776" s="16" t="s">
        <v>6884</v>
      </c>
      <c r="D2776" s="23">
        <v>4000</v>
      </c>
      <c r="E2776" s="23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7">
        <f t="shared" si="215"/>
        <v>41340.918148148143</v>
      </c>
      <c r="K2776" s="11">
        <v>1360119728</v>
      </c>
      <c r="L2776" s="17">
        <f t="shared" si="216"/>
        <v>41310.918148148143</v>
      </c>
      <c r="M2776" s="21">
        <f t="shared" si="217"/>
        <v>30</v>
      </c>
      <c r="N2776" s="11" t="b">
        <v>0</v>
      </c>
      <c r="O2776" s="11">
        <v>13</v>
      </c>
      <c r="P2776" s="11" t="b">
        <v>0</v>
      </c>
      <c r="Q2776" s="11" t="s">
        <v>8304</v>
      </c>
      <c r="R2776" s="18">
        <f t="shared" si="218"/>
        <v>0.14249999999999999</v>
      </c>
      <c r="S2776" s="19">
        <f t="shared" si="219"/>
        <v>43.846153846153847</v>
      </c>
      <c r="T2776" s="11" t="s">
        <v>8322</v>
      </c>
      <c r="U2776" s="11" t="s">
        <v>8358</v>
      </c>
    </row>
    <row r="2777" spans="1:21" ht="42.75" x14ac:dyDescent="0.45">
      <c r="A2777" s="11">
        <v>2775</v>
      </c>
      <c r="B2777" s="16" t="s">
        <v>2775</v>
      </c>
      <c r="C2777" s="16" t="s">
        <v>6885</v>
      </c>
      <c r="D2777" s="23">
        <v>5000</v>
      </c>
      <c r="E2777" s="23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7">
        <f t="shared" si="215"/>
        <v>40892.805023148147</v>
      </c>
      <c r="K2777" s="11">
        <v>1321402754</v>
      </c>
      <c r="L2777" s="17">
        <f t="shared" si="216"/>
        <v>40862.805023148147</v>
      </c>
      <c r="M2777" s="21">
        <f t="shared" si="217"/>
        <v>30</v>
      </c>
      <c r="N2777" s="11" t="b">
        <v>0</v>
      </c>
      <c r="O2777" s="11">
        <v>2</v>
      </c>
      <c r="P2777" s="11" t="b">
        <v>0</v>
      </c>
      <c r="Q2777" s="11" t="s">
        <v>8304</v>
      </c>
      <c r="R2777" s="18">
        <f t="shared" si="218"/>
        <v>0.03</v>
      </c>
      <c r="S2777" s="19">
        <f t="shared" si="219"/>
        <v>75</v>
      </c>
      <c r="T2777" s="11" t="s">
        <v>8322</v>
      </c>
      <c r="U2777" s="11" t="s">
        <v>8358</v>
      </c>
    </row>
    <row r="2778" spans="1:21" ht="57" x14ac:dyDescent="0.45">
      <c r="A2778" s="11">
        <v>2776</v>
      </c>
      <c r="B2778" s="16" t="s">
        <v>2776</v>
      </c>
      <c r="C2778" s="16" t="s">
        <v>6886</v>
      </c>
      <c r="D2778" s="23">
        <v>21000</v>
      </c>
      <c r="E2778" s="23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7">
        <f t="shared" si="215"/>
        <v>42167.088842592588</v>
      </c>
      <c r="K2778" s="11">
        <v>1431414476</v>
      </c>
      <c r="L2778" s="17">
        <f t="shared" si="216"/>
        <v>42136.088842592588</v>
      </c>
      <c r="M2778" s="21">
        <f t="shared" si="217"/>
        <v>31</v>
      </c>
      <c r="N2778" s="11" t="b">
        <v>0</v>
      </c>
      <c r="O2778" s="11">
        <v>36</v>
      </c>
      <c r="P2778" s="11" t="b">
        <v>0</v>
      </c>
      <c r="Q2778" s="11" t="s">
        <v>8304</v>
      </c>
      <c r="R2778" s="18">
        <f t="shared" si="218"/>
        <v>7.8809523809523815E-2</v>
      </c>
      <c r="S2778" s="19">
        <f t="shared" si="219"/>
        <v>45.972222222222221</v>
      </c>
      <c r="T2778" s="11" t="s">
        <v>8322</v>
      </c>
      <c r="U2778" s="11" t="s">
        <v>8358</v>
      </c>
    </row>
    <row r="2779" spans="1:21" ht="42.75" x14ac:dyDescent="0.45">
      <c r="A2779" s="11">
        <v>2777</v>
      </c>
      <c r="B2779" s="16" t="s">
        <v>2777</v>
      </c>
      <c r="C2779" s="16" t="s">
        <v>6887</v>
      </c>
      <c r="D2779" s="23">
        <v>3000</v>
      </c>
      <c r="E2779" s="23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7">
        <f t="shared" si="215"/>
        <v>42202.460694444446</v>
      </c>
      <c r="K2779" s="11">
        <v>1434557004</v>
      </c>
      <c r="L2779" s="17">
        <f t="shared" si="216"/>
        <v>42172.460694444446</v>
      </c>
      <c r="M2779" s="21">
        <f t="shared" si="217"/>
        <v>30</v>
      </c>
      <c r="N2779" s="11" t="b">
        <v>0</v>
      </c>
      <c r="O2779" s="11">
        <v>1</v>
      </c>
      <c r="P2779" s="11" t="b">
        <v>0</v>
      </c>
      <c r="Q2779" s="11" t="s">
        <v>8304</v>
      </c>
      <c r="R2779" s="18">
        <f t="shared" si="218"/>
        <v>3.3333333333333335E-3</v>
      </c>
      <c r="S2779" s="19">
        <f t="shared" si="219"/>
        <v>10</v>
      </c>
      <c r="T2779" s="11" t="s">
        <v>8322</v>
      </c>
      <c r="U2779" s="11" t="s">
        <v>8358</v>
      </c>
    </row>
    <row r="2780" spans="1:21" ht="57" x14ac:dyDescent="0.45">
      <c r="A2780" s="11">
        <v>2778</v>
      </c>
      <c r="B2780" s="16" t="s">
        <v>2778</v>
      </c>
      <c r="C2780" s="16" t="s">
        <v>6888</v>
      </c>
      <c r="D2780" s="23">
        <v>5500</v>
      </c>
      <c r="E2780" s="23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7">
        <f t="shared" si="215"/>
        <v>41876.769745370366</v>
      </c>
      <c r="K2780" s="11">
        <v>1406417306</v>
      </c>
      <c r="L2780" s="17">
        <f t="shared" si="216"/>
        <v>41846.769745370366</v>
      </c>
      <c r="M2780" s="21">
        <f t="shared" si="217"/>
        <v>30</v>
      </c>
      <c r="N2780" s="11" t="b">
        <v>0</v>
      </c>
      <c r="O2780" s="11">
        <v>15</v>
      </c>
      <c r="P2780" s="11" t="b">
        <v>0</v>
      </c>
      <c r="Q2780" s="11" t="s">
        <v>8304</v>
      </c>
      <c r="R2780" s="18">
        <f t="shared" si="218"/>
        <v>0.25545454545454543</v>
      </c>
      <c r="S2780" s="19">
        <f t="shared" si="219"/>
        <v>93.666666666666671</v>
      </c>
      <c r="T2780" s="11" t="s">
        <v>8322</v>
      </c>
      <c r="U2780" s="11" t="s">
        <v>8358</v>
      </c>
    </row>
    <row r="2781" spans="1:21" ht="42.75" x14ac:dyDescent="0.45">
      <c r="A2781" s="11">
        <v>2779</v>
      </c>
      <c r="B2781" s="16" t="s">
        <v>2779</v>
      </c>
      <c r="C2781" s="16" t="s">
        <v>6889</v>
      </c>
      <c r="D2781" s="23">
        <v>2500</v>
      </c>
      <c r="E2781" s="23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7">
        <f t="shared" si="215"/>
        <v>42330.419224537036</v>
      </c>
      <c r="K2781" s="11">
        <v>1445609021</v>
      </c>
      <c r="L2781" s="17">
        <f t="shared" si="216"/>
        <v>42300.377557870372</v>
      </c>
      <c r="M2781" s="21">
        <f t="shared" si="217"/>
        <v>30.041666666664241</v>
      </c>
      <c r="N2781" s="11" t="b">
        <v>0</v>
      </c>
      <c r="O2781" s="11">
        <v>1</v>
      </c>
      <c r="P2781" s="11" t="b">
        <v>0</v>
      </c>
      <c r="Q2781" s="11" t="s">
        <v>8304</v>
      </c>
      <c r="R2781" s="18">
        <f t="shared" si="218"/>
        <v>2.12E-2</v>
      </c>
      <c r="S2781" s="19">
        <f t="shared" si="219"/>
        <v>53</v>
      </c>
      <c r="T2781" s="11" t="s">
        <v>8322</v>
      </c>
      <c r="U2781" s="11" t="s">
        <v>8358</v>
      </c>
    </row>
    <row r="2782" spans="1:21" ht="28.5" x14ac:dyDescent="0.45">
      <c r="A2782" s="11">
        <v>2780</v>
      </c>
      <c r="B2782" s="16" t="s">
        <v>2780</v>
      </c>
      <c r="C2782" s="16" t="s">
        <v>6890</v>
      </c>
      <c r="D2782" s="23">
        <v>100000</v>
      </c>
      <c r="E2782" s="23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7">
        <f t="shared" si="215"/>
        <v>42804.239444444444</v>
      </c>
      <c r="K2782" s="11">
        <v>1486550688</v>
      </c>
      <c r="L2782" s="17">
        <f t="shared" si="216"/>
        <v>42774.239444444444</v>
      </c>
      <c r="M2782" s="21">
        <f t="shared" si="217"/>
        <v>30</v>
      </c>
      <c r="N2782" s="11" t="b">
        <v>0</v>
      </c>
      <c r="O2782" s="11">
        <v>0</v>
      </c>
      <c r="P2782" s="11" t="b">
        <v>0</v>
      </c>
      <c r="Q2782" s="11" t="s">
        <v>8304</v>
      </c>
      <c r="R2782" s="18">
        <f t="shared" si="218"/>
        <v>0</v>
      </c>
      <c r="S2782" s="19" t="e">
        <f t="shared" si="219"/>
        <v>#DIV/0!</v>
      </c>
      <c r="T2782" s="11" t="s">
        <v>8322</v>
      </c>
      <c r="U2782" s="11" t="s">
        <v>8358</v>
      </c>
    </row>
    <row r="2783" spans="1:21" ht="42.75" x14ac:dyDescent="0.45">
      <c r="A2783" s="11">
        <v>2781</v>
      </c>
      <c r="B2783" s="16" t="s">
        <v>2781</v>
      </c>
      <c r="C2783" s="16" t="s">
        <v>6891</v>
      </c>
      <c r="D2783" s="23">
        <v>1250</v>
      </c>
      <c r="E2783" s="23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7">
        <f t="shared" si="215"/>
        <v>42047.083333333336</v>
      </c>
      <c r="K2783" s="11">
        <v>1421274954</v>
      </c>
      <c r="L2783" s="17">
        <f t="shared" si="216"/>
        <v>42018.733263888884</v>
      </c>
      <c r="M2783" s="21">
        <f t="shared" si="217"/>
        <v>28.350069444451947</v>
      </c>
      <c r="N2783" s="11" t="b">
        <v>0</v>
      </c>
      <c r="O2783" s="11">
        <v>28</v>
      </c>
      <c r="P2783" s="11" t="b">
        <v>1</v>
      </c>
      <c r="Q2783" s="11" t="s">
        <v>8271</v>
      </c>
      <c r="R2783" s="18">
        <f t="shared" si="218"/>
        <v>1.0528</v>
      </c>
      <c r="S2783" s="19">
        <f t="shared" si="219"/>
        <v>47</v>
      </c>
      <c r="T2783" s="11" t="s">
        <v>8317</v>
      </c>
      <c r="U2783" s="11" t="s">
        <v>8318</v>
      </c>
    </row>
    <row r="2784" spans="1:21" ht="28.5" x14ac:dyDescent="0.45">
      <c r="A2784" s="11">
        <v>2782</v>
      </c>
      <c r="B2784" s="16" t="s">
        <v>2782</v>
      </c>
      <c r="C2784" s="16" t="s">
        <v>6892</v>
      </c>
      <c r="D2784" s="23">
        <v>1000</v>
      </c>
      <c r="E2784" s="23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7">
        <f t="shared" si="215"/>
        <v>42051.999305555553</v>
      </c>
      <c r="K2784" s="11">
        <v>1421964718</v>
      </c>
      <c r="L2784" s="17">
        <f t="shared" si="216"/>
        <v>42026.716643518514</v>
      </c>
      <c r="M2784" s="21">
        <f t="shared" si="217"/>
        <v>25.282662037039699</v>
      </c>
      <c r="N2784" s="11" t="b">
        <v>0</v>
      </c>
      <c r="O2784" s="11">
        <v>18</v>
      </c>
      <c r="P2784" s="11" t="b">
        <v>1</v>
      </c>
      <c r="Q2784" s="11" t="s">
        <v>8271</v>
      </c>
      <c r="R2784" s="18">
        <f t="shared" si="218"/>
        <v>1.2</v>
      </c>
      <c r="S2784" s="19">
        <f t="shared" si="219"/>
        <v>66.666666666666671</v>
      </c>
      <c r="T2784" s="11" t="s">
        <v>8317</v>
      </c>
      <c r="U2784" s="11" t="s">
        <v>8318</v>
      </c>
    </row>
    <row r="2785" spans="1:21" ht="42.75" x14ac:dyDescent="0.45">
      <c r="A2785" s="11">
        <v>2783</v>
      </c>
      <c r="B2785" s="16" t="s">
        <v>2783</v>
      </c>
      <c r="C2785" s="16" t="s">
        <v>6893</v>
      </c>
      <c r="D2785" s="23">
        <v>1000</v>
      </c>
      <c r="E2785" s="23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7">
        <f t="shared" si="215"/>
        <v>42117.326921296299</v>
      </c>
      <c r="K2785" s="11">
        <v>1428583846</v>
      </c>
      <c r="L2785" s="17">
        <f t="shared" si="216"/>
        <v>42103.326921296299</v>
      </c>
      <c r="M2785" s="21">
        <f t="shared" si="217"/>
        <v>14</v>
      </c>
      <c r="N2785" s="11" t="b">
        <v>0</v>
      </c>
      <c r="O2785" s="11">
        <v>61</v>
      </c>
      <c r="P2785" s="11" t="b">
        <v>1</v>
      </c>
      <c r="Q2785" s="11" t="s">
        <v>8271</v>
      </c>
      <c r="R2785" s="18">
        <f t="shared" si="218"/>
        <v>1.145</v>
      </c>
      <c r="S2785" s="19">
        <f t="shared" si="219"/>
        <v>18.770491803278688</v>
      </c>
      <c r="T2785" s="11" t="s">
        <v>8317</v>
      </c>
      <c r="U2785" s="11" t="s">
        <v>8318</v>
      </c>
    </row>
    <row r="2786" spans="1:21" ht="42.75" x14ac:dyDescent="0.45">
      <c r="A2786" s="11">
        <v>2784</v>
      </c>
      <c r="B2786" s="16" t="s">
        <v>2784</v>
      </c>
      <c r="C2786" s="16" t="s">
        <v>6894</v>
      </c>
      <c r="D2786" s="23">
        <v>6000</v>
      </c>
      <c r="E2786" s="23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7">
        <f t="shared" si="215"/>
        <v>41941.579201388886</v>
      </c>
      <c r="K2786" s="11">
        <v>1412794443</v>
      </c>
      <c r="L2786" s="17">
        <f t="shared" si="216"/>
        <v>41920.579201388886</v>
      </c>
      <c r="M2786" s="21">
        <f t="shared" si="217"/>
        <v>21</v>
      </c>
      <c r="N2786" s="11" t="b">
        <v>0</v>
      </c>
      <c r="O2786" s="11">
        <v>108</v>
      </c>
      <c r="P2786" s="11" t="b">
        <v>1</v>
      </c>
      <c r="Q2786" s="11" t="s">
        <v>8271</v>
      </c>
      <c r="R2786" s="18">
        <f t="shared" si="218"/>
        <v>1.19</v>
      </c>
      <c r="S2786" s="19">
        <f t="shared" si="219"/>
        <v>66.111111111111114</v>
      </c>
      <c r="T2786" s="11" t="s">
        <v>8317</v>
      </c>
      <c r="U2786" s="11" t="s">
        <v>8318</v>
      </c>
    </row>
    <row r="2787" spans="1:21" ht="42.75" x14ac:dyDescent="0.45">
      <c r="A2787" s="11">
        <v>2785</v>
      </c>
      <c r="B2787" s="16" t="s">
        <v>2785</v>
      </c>
      <c r="C2787" s="16" t="s">
        <v>6895</v>
      </c>
      <c r="D2787" s="23">
        <v>5000</v>
      </c>
      <c r="E2787" s="23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7">
        <f t="shared" si="215"/>
        <v>42587.666666666664</v>
      </c>
      <c r="K2787" s="11">
        <v>1467865967</v>
      </c>
      <c r="L2787" s="17">
        <f t="shared" si="216"/>
        <v>42557.981099537035</v>
      </c>
      <c r="M2787" s="21">
        <f t="shared" si="217"/>
        <v>29.685567129628907</v>
      </c>
      <c r="N2787" s="11" t="b">
        <v>0</v>
      </c>
      <c r="O2787" s="11">
        <v>142</v>
      </c>
      <c r="P2787" s="11" t="b">
        <v>1</v>
      </c>
      <c r="Q2787" s="11" t="s">
        <v>8271</v>
      </c>
      <c r="R2787" s="18">
        <f t="shared" si="218"/>
        <v>1.0468</v>
      </c>
      <c r="S2787" s="19">
        <f t="shared" si="219"/>
        <v>36.859154929577464</v>
      </c>
      <c r="T2787" s="11" t="s">
        <v>8317</v>
      </c>
      <c r="U2787" s="11" t="s">
        <v>8318</v>
      </c>
    </row>
    <row r="2788" spans="1:21" ht="28.5" x14ac:dyDescent="0.45">
      <c r="A2788" s="11">
        <v>2786</v>
      </c>
      <c r="B2788" s="16" t="s">
        <v>2786</v>
      </c>
      <c r="C2788" s="16" t="s">
        <v>6896</v>
      </c>
      <c r="D2788" s="23">
        <v>2500</v>
      </c>
      <c r="E2788" s="23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7">
        <f t="shared" si="215"/>
        <v>41829.360879629625</v>
      </c>
      <c r="K2788" s="11">
        <v>1403703580</v>
      </c>
      <c r="L2788" s="17">
        <f t="shared" si="216"/>
        <v>41815.360879629625</v>
      </c>
      <c r="M2788" s="21">
        <f t="shared" si="217"/>
        <v>14</v>
      </c>
      <c r="N2788" s="11" t="b">
        <v>0</v>
      </c>
      <c r="O2788" s="11">
        <v>74</v>
      </c>
      <c r="P2788" s="11" t="b">
        <v>1</v>
      </c>
      <c r="Q2788" s="11" t="s">
        <v>8271</v>
      </c>
      <c r="R2788" s="18">
        <f t="shared" si="218"/>
        <v>1.1783999999999999</v>
      </c>
      <c r="S2788" s="19">
        <f t="shared" si="219"/>
        <v>39.810810810810814</v>
      </c>
      <c r="T2788" s="11" t="s">
        <v>8317</v>
      </c>
      <c r="U2788" s="11" t="s">
        <v>8318</v>
      </c>
    </row>
    <row r="2789" spans="1:21" ht="42.75" x14ac:dyDescent="0.45">
      <c r="A2789" s="11">
        <v>2787</v>
      </c>
      <c r="B2789" s="16" t="s">
        <v>2787</v>
      </c>
      <c r="C2789" s="16" t="s">
        <v>6897</v>
      </c>
      <c r="D2789" s="23">
        <v>1000</v>
      </c>
      <c r="E2789" s="23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7">
        <f t="shared" si="215"/>
        <v>41837.990185185183</v>
      </c>
      <c r="K2789" s="11">
        <v>1403066752</v>
      </c>
      <c r="L2789" s="17">
        <f t="shared" si="216"/>
        <v>41807.990185185183</v>
      </c>
      <c r="M2789" s="21">
        <f t="shared" si="217"/>
        <v>30</v>
      </c>
      <c r="N2789" s="11" t="b">
        <v>0</v>
      </c>
      <c r="O2789" s="11">
        <v>38</v>
      </c>
      <c r="P2789" s="11" t="b">
        <v>1</v>
      </c>
      <c r="Q2789" s="11" t="s">
        <v>8271</v>
      </c>
      <c r="R2789" s="18">
        <f t="shared" si="218"/>
        <v>1.1970000000000001</v>
      </c>
      <c r="S2789" s="19">
        <f t="shared" si="219"/>
        <v>31.5</v>
      </c>
      <c r="T2789" s="11" t="s">
        <v>8317</v>
      </c>
      <c r="U2789" s="11" t="s">
        <v>8318</v>
      </c>
    </row>
    <row r="2790" spans="1:21" ht="42.75" x14ac:dyDescent="0.45">
      <c r="A2790" s="11">
        <v>2788</v>
      </c>
      <c r="B2790" s="16" t="s">
        <v>2788</v>
      </c>
      <c r="C2790" s="16" t="s">
        <v>6898</v>
      </c>
      <c r="D2790" s="23">
        <v>2000</v>
      </c>
      <c r="E2790" s="23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7">
        <f t="shared" si="215"/>
        <v>42580.49355324074</v>
      </c>
      <c r="K2790" s="11">
        <v>1467219043</v>
      </c>
      <c r="L2790" s="17">
        <f t="shared" si="216"/>
        <v>42550.49355324074</v>
      </c>
      <c r="M2790" s="21">
        <f t="shared" si="217"/>
        <v>30</v>
      </c>
      <c r="N2790" s="11" t="b">
        <v>0</v>
      </c>
      <c r="O2790" s="11">
        <v>20</v>
      </c>
      <c r="P2790" s="11" t="b">
        <v>1</v>
      </c>
      <c r="Q2790" s="11" t="s">
        <v>8271</v>
      </c>
      <c r="R2790" s="18">
        <f t="shared" si="218"/>
        <v>1.0249999999999999</v>
      </c>
      <c r="S2790" s="19">
        <f t="shared" si="219"/>
        <v>102.5</v>
      </c>
      <c r="T2790" s="11" t="s">
        <v>8317</v>
      </c>
      <c r="U2790" s="11" t="s">
        <v>8318</v>
      </c>
    </row>
    <row r="2791" spans="1:21" ht="28.5" x14ac:dyDescent="0.45">
      <c r="A2791" s="11">
        <v>2789</v>
      </c>
      <c r="B2791" s="16" t="s">
        <v>2789</v>
      </c>
      <c r="C2791" s="16" t="s">
        <v>6899</v>
      </c>
      <c r="D2791" s="23">
        <v>3000</v>
      </c>
      <c r="E2791" s="23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7">
        <f t="shared" si="215"/>
        <v>42074.958333333336</v>
      </c>
      <c r="K2791" s="11">
        <v>1424477934</v>
      </c>
      <c r="L2791" s="17">
        <f t="shared" si="216"/>
        <v>42055.804791666662</v>
      </c>
      <c r="M2791" s="21">
        <f t="shared" si="217"/>
        <v>19.153541666673846</v>
      </c>
      <c r="N2791" s="11" t="b">
        <v>0</v>
      </c>
      <c r="O2791" s="11">
        <v>24</v>
      </c>
      <c r="P2791" s="11" t="b">
        <v>1</v>
      </c>
      <c r="Q2791" s="11" t="s">
        <v>8271</v>
      </c>
      <c r="R2791" s="18">
        <f t="shared" si="218"/>
        <v>1.0116666666666667</v>
      </c>
      <c r="S2791" s="19">
        <f t="shared" si="219"/>
        <v>126.45833333333333</v>
      </c>
      <c r="T2791" s="11" t="s">
        <v>8317</v>
      </c>
      <c r="U2791" s="11" t="s">
        <v>8318</v>
      </c>
    </row>
    <row r="2792" spans="1:21" ht="42.75" x14ac:dyDescent="0.45">
      <c r="A2792" s="11">
        <v>2790</v>
      </c>
      <c r="B2792" s="16" t="s">
        <v>2790</v>
      </c>
      <c r="C2792" s="16" t="s">
        <v>6900</v>
      </c>
      <c r="D2792" s="23">
        <v>3000</v>
      </c>
      <c r="E2792" s="23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7">
        <f t="shared" si="215"/>
        <v>42046.730358796289</v>
      </c>
      <c r="K2792" s="11">
        <v>1421101903</v>
      </c>
      <c r="L2792" s="17">
        <f t="shared" si="216"/>
        <v>42016.730358796289</v>
      </c>
      <c r="M2792" s="21">
        <f t="shared" si="217"/>
        <v>30</v>
      </c>
      <c r="N2792" s="11" t="b">
        <v>0</v>
      </c>
      <c r="O2792" s="11">
        <v>66</v>
      </c>
      <c r="P2792" s="11" t="b">
        <v>1</v>
      </c>
      <c r="Q2792" s="11" t="s">
        <v>8271</v>
      </c>
      <c r="R2792" s="18">
        <f t="shared" si="218"/>
        <v>1.0533333333333332</v>
      </c>
      <c r="S2792" s="19">
        <f t="shared" si="219"/>
        <v>47.878787878787875</v>
      </c>
      <c r="T2792" s="11" t="s">
        <v>8317</v>
      </c>
      <c r="U2792" s="11" t="s">
        <v>8318</v>
      </c>
    </row>
    <row r="2793" spans="1:21" ht="42.75" x14ac:dyDescent="0.45">
      <c r="A2793" s="11">
        <v>2791</v>
      </c>
      <c r="B2793" s="16" t="s">
        <v>2791</v>
      </c>
      <c r="C2793" s="16" t="s">
        <v>6901</v>
      </c>
      <c r="D2793" s="23">
        <v>2000</v>
      </c>
      <c r="E2793" s="23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7">
        <f t="shared" si="215"/>
        <v>42621.958333333336</v>
      </c>
      <c r="K2793" s="11">
        <v>1470778559</v>
      </c>
      <c r="L2793" s="17">
        <f t="shared" si="216"/>
        <v>42591.691655092589</v>
      </c>
      <c r="M2793" s="21">
        <f t="shared" si="217"/>
        <v>30.266678240746842</v>
      </c>
      <c r="N2793" s="11" t="b">
        <v>0</v>
      </c>
      <c r="O2793" s="11">
        <v>28</v>
      </c>
      <c r="P2793" s="11" t="b">
        <v>1</v>
      </c>
      <c r="Q2793" s="11" t="s">
        <v>8271</v>
      </c>
      <c r="R2793" s="18">
        <f t="shared" si="218"/>
        <v>1.0249999999999999</v>
      </c>
      <c r="S2793" s="19">
        <f t="shared" si="219"/>
        <v>73.214285714285708</v>
      </c>
      <c r="T2793" s="11" t="s">
        <v>8317</v>
      </c>
      <c r="U2793" s="11" t="s">
        <v>8318</v>
      </c>
    </row>
    <row r="2794" spans="1:21" ht="42.75" x14ac:dyDescent="0.45">
      <c r="A2794" s="11">
        <v>2792</v>
      </c>
      <c r="B2794" s="16" t="s">
        <v>2792</v>
      </c>
      <c r="C2794" s="16" t="s">
        <v>6902</v>
      </c>
      <c r="D2794" s="23">
        <v>2000</v>
      </c>
      <c r="E2794" s="23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7">
        <f t="shared" si="215"/>
        <v>42228.022673611107</v>
      </c>
      <c r="K2794" s="11">
        <v>1435469559</v>
      </c>
      <c r="L2794" s="17">
        <f t="shared" si="216"/>
        <v>42183.022673611107</v>
      </c>
      <c r="M2794" s="21">
        <f t="shared" si="217"/>
        <v>45</v>
      </c>
      <c r="N2794" s="11" t="b">
        <v>0</v>
      </c>
      <c r="O2794" s="11">
        <v>24</v>
      </c>
      <c r="P2794" s="11" t="b">
        <v>1</v>
      </c>
      <c r="Q2794" s="11" t="s">
        <v>8271</v>
      </c>
      <c r="R2794" s="18">
        <f t="shared" si="218"/>
        <v>1.0760000000000001</v>
      </c>
      <c r="S2794" s="19">
        <f t="shared" si="219"/>
        <v>89.666666666666671</v>
      </c>
      <c r="T2794" s="11" t="s">
        <v>8317</v>
      </c>
      <c r="U2794" s="11" t="s">
        <v>8318</v>
      </c>
    </row>
    <row r="2795" spans="1:21" ht="57" x14ac:dyDescent="0.45">
      <c r="A2795" s="11">
        <v>2793</v>
      </c>
      <c r="B2795" s="16" t="s">
        <v>2793</v>
      </c>
      <c r="C2795" s="16" t="s">
        <v>6903</v>
      </c>
      <c r="D2795" s="23">
        <v>10000</v>
      </c>
      <c r="E2795" s="23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7">
        <f t="shared" si="215"/>
        <v>42206.210706018515</v>
      </c>
      <c r="K2795" s="11">
        <v>1434881005</v>
      </c>
      <c r="L2795" s="17">
        <f t="shared" si="216"/>
        <v>42176.210706018515</v>
      </c>
      <c r="M2795" s="21">
        <f t="shared" si="217"/>
        <v>30</v>
      </c>
      <c r="N2795" s="11" t="b">
        <v>0</v>
      </c>
      <c r="O2795" s="11">
        <v>73</v>
      </c>
      <c r="P2795" s="11" t="b">
        <v>1</v>
      </c>
      <c r="Q2795" s="11" t="s">
        <v>8271</v>
      </c>
      <c r="R2795" s="18">
        <f t="shared" si="218"/>
        <v>1.105675</v>
      </c>
      <c r="S2795" s="19">
        <f t="shared" si="219"/>
        <v>151.4623287671233</v>
      </c>
      <c r="T2795" s="11" t="s">
        <v>8317</v>
      </c>
      <c r="U2795" s="11" t="s">
        <v>8318</v>
      </c>
    </row>
    <row r="2796" spans="1:21" ht="57" x14ac:dyDescent="0.45">
      <c r="A2796" s="11">
        <v>2794</v>
      </c>
      <c r="B2796" s="16" t="s">
        <v>2794</v>
      </c>
      <c r="C2796" s="16" t="s">
        <v>6904</v>
      </c>
      <c r="D2796" s="23">
        <v>50</v>
      </c>
      <c r="E2796" s="23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7">
        <f t="shared" si="215"/>
        <v>42432.583333333336</v>
      </c>
      <c r="K2796" s="11">
        <v>1455640559</v>
      </c>
      <c r="L2796" s="17">
        <f t="shared" si="216"/>
        <v>42416.48332175926</v>
      </c>
      <c r="M2796" s="21">
        <f t="shared" si="217"/>
        <v>16.100011574075324</v>
      </c>
      <c r="N2796" s="11" t="b">
        <v>0</v>
      </c>
      <c r="O2796" s="11">
        <v>3</v>
      </c>
      <c r="P2796" s="11" t="b">
        <v>1</v>
      </c>
      <c r="Q2796" s="11" t="s">
        <v>8271</v>
      </c>
      <c r="R2796" s="18">
        <f t="shared" si="218"/>
        <v>1.5</v>
      </c>
      <c r="S2796" s="19">
        <f t="shared" si="219"/>
        <v>25</v>
      </c>
      <c r="T2796" s="11" t="s">
        <v>8317</v>
      </c>
      <c r="U2796" s="11" t="s">
        <v>8318</v>
      </c>
    </row>
    <row r="2797" spans="1:21" ht="42.75" x14ac:dyDescent="0.45">
      <c r="A2797" s="11">
        <v>2795</v>
      </c>
      <c r="B2797" s="16" t="s">
        <v>2795</v>
      </c>
      <c r="C2797" s="16" t="s">
        <v>6905</v>
      </c>
      <c r="D2797" s="23">
        <v>700</v>
      </c>
      <c r="E2797" s="23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7">
        <f t="shared" si="215"/>
        <v>41796.75</v>
      </c>
      <c r="K2797" s="11">
        <v>1400675841</v>
      </c>
      <c r="L2797" s="17">
        <f t="shared" si="216"/>
        <v>41780.317604166667</v>
      </c>
      <c r="M2797" s="21">
        <f t="shared" si="217"/>
        <v>16.43239583333343</v>
      </c>
      <c r="N2797" s="11" t="b">
        <v>0</v>
      </c>
      <c r="O2797" s="11">
        <v>20</v>
      </c>
      <c r="P2797" s="11" t="b">
        <v>1</v>
      </c>
      <c r="Q2797" s="11" t="s">
        <v>8271</v>
      </c>
      <c r="R2797" s="18">
        <f t="shared" si="218"/>
        <v>1.0428571428571429</v>
      </c>
      <c r="S2797" s="19">
        <f t="shared" si="219"/>
        <v>36.5</v>
      </c>
      <c r="T2797" s="11" t="s">
        <v>8317</v>
      </c>
      <c r="U2797" s="11" t="s">
        <v>8318</v>
      </c>
    </row>
    <row r="2798" spans="1:21" ht="42.75" x14ac:dyDescent="0.45">
      <c r="A2798" s="11">
        <v>2796</v>
      </c>
      <c r="B2798" s="16" t="s">
        <v>2796</v>
      </c>
      <c r="C2798" s="16" t="s">
        <v>6906</v>
      </c>
      <c r="D2798" s="23">
        <v>800</v>
      </c>
      <c r="E2798" s="23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7">
        <f t="shared" si="215"/>
        <v>41825.319768518515</v>
      </c>
      <c r="K2798" s="11">
        <v>1401972028</v>
      </c>
      <c r="L2798" s="17">
        <f t="shared" si="216"/>
        <v>41795.319768518515</v>
      </c>
      <c r="M2798" s="21">
        <f t="shared" si="217"/>
        <v>30</v>
      </c>
      <c r="N2798" s="11" t="b">
        <v>0</v>
      </c>
      <c r="O2798" s="11">
        <v>21</v>
      </c>
      <c r="P2798" s="11" t="b">
        <v>1</v>
      </c>
      <c r="Q2798" s="11" t="s">
        <v>8271</v>
      </c>
      <c r="R2798" s="18">
        <f t="shared" si="218"/>
        <v>1.155</v>
      </c>
      <c r="S2798" s="19">
        <f t="shared" si="219"/>
        <v>44</v>
      </c>
      <c r="T2798" s="11" t="s">
        <v>8317</v>
      </c>
      <c r="U2798" s="11" t="s">
        <v>8318</v>
      </c>
    </row>
    <row r="2799" spans="1:21" ht="42.75" x14ac:dyDescent="0.45">
      <c r="A2799" s="11">
        <v>2797</v>
      </c>
      <c r="B2799" s="16" t="s">
        <v>2797</v>
      </c>
      <c r="C2799" s="16" t="s">
        <v>6907</v>
      </c>
      <c r="D2799" s="23">
        <v>8000</v>
      </c>
      <c r="E2799" s="23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7">
        <f t="shared" si="215"/>
        <v>41828.731944444444</v>
      </c>
      <c r="K2799" s="11">
        <v>1402266840</v>
      </c>
      <c r="L2799" s="17">
        <f t="shared" si="216"/>
        <v>41798.731944444444</v>
      </c>
      <c r="M2799" s="21">
        <f t="shared" si="217"/>
        <v>30</v>
      </c>
      <c r="N2799" s="11" t="b">
        <v>0</v>
      </c>
      <c r="O2799" s="11">
        <v>94</v>
      </c>
      <c r="P2799" s="11" t="b">
        <v>1</v>
      </c>
      <c r="Q2799" s="11" t="s">
        <v>8271</v>
      </c>
      <c r="R2799" s="18">
        <f t="shared" si="218"/>
        <v>1.02645125</v>
      </c>
      <c r="S2799" s="19">
        <f t="shared" si="219"/>
        <v>87.357553191489373</v>
      </c>
      <c r="T2799" s="11" t="s">
        <v>8317</v>
      </c>
      <c r="U2799" s="11" t="s">
        <v>8318</v>
      </c>
    </row>
    <row r="2800" spans="1:21" ht="42.75" x14ac:dyDescent="0.45">
      <c r="A2800" s="11">
        <v>2798</v>
      </c>
      <c r="B2800" s="16" t="s">
        <v>2798</v>
      </c>
      <c r="C2800" s="16" t="s">
        <v>6908</v>
      </c>
      <c r="D2800" s="23">
        <v>5000</v>
      </c>
      <c r="E2800" s="23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7">
        <f t="shared" si="215"/>
        <v>42216.458333333336</v>
      </c>
      <c r="K2800" s="11">
        <v>1437063121</v>
      </c>
      <c r="L2800" s="17">
        <f t="shared" si="216"/>
        <v>42201.466678240737</v>
      </c>
      <c r="M2800" s="21">
        <f t="shared" si="217"/>
        <v>14.991655092599103</v>
      </c>
      <c r="N2800" s="11" t="b">
        <v>0</v>
      </c>
      <c r="O2800" s="11">
        <v>139</v>
      </c>
      <c r="P2800" s="11" t="b">
        <v>1</v>
      </c>
      <c r="Q2800" s="11" t="s">
        <v>8271</v>
      </c>
      <c r="R2800" s="18">
        <f t="shared" si="218"/>
        <v>1.014</v>
      </c>
      <c r="S2800" s="19">
        <f t="shared" si="219"/>
        <v>36.474820143884891</v>
      </c>
      <c r="T2800" s="11" t="s">
        <v>8317</v>
      </c>
      <c r="U2800" s="11" t="s">
        <v>8318</v>
      </c>
    </row>
    <row r="2801" spans="1:21" ht="42.75" x14ac:dyDescent="0.45">
      <c r="A2801" s="11">
        <v>2799</v>
      </c>
      <c r="B2801" s="16" t="s">
        <v>2799</v>
      </c>
      <c r="C2801" s="16" t="s">
        <v>6909</v>
      </c>
      <c r="D2801" s="23">
        <v>5000</v>
      </c>
      <c r="E2801" s="23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7">
        <f t="shared" si="215"/>
        <v>42538.458333333336</v>
      </c>
      <c r="K2801" s="11">
        <v>1463466070</v>
      </c>
      <c r="L2801" s="17">
        <f t="shared" si="216"/>
        <v>42507.05636574074</v>
      </c>
      <c r="M2801" s="21">
        <f t="shared" si="217"/>
        <v>31.401967592595611</v>
      </c>
      <c r="N2801" s="11" t="b">
        <v>0</v>
      </c>
      <c r="O2801" s="11">
        <v>130</v>
      </c>
      <c r="P2801" s="11" t="b">
        <v>1</v>
      </c>
      <c r="Q2801" s="11" t="s">
        <v>8271</v>
      </c>
      <c r="R2801" s="18">
        <f t="shared" si="218"/>
        <v>1.1663479999999999</v>
      </c>
      <c r="S2801" s="19">
        <f t="shared" si="219"/>
        <v>44.859538461538463</v>
      </c>
      <c r="T2801" s="11" t="s">
        <v>8317</v>
      </c>
      <c r="U2801" s="11" t="s">
        <v>8318</v>
      </c>
    </row>
    <row r="2802" spans="1:21" ht="42.75" x14ac:dyDescent="0.45">
      <c r="A2802" s="11">
        <v>2800</v>
      </c>
      <c r="B2802" s="16" t="s">
        <v>2800</v>
      </c>
      <c r="C2802" s="16" t="s">
        <v>6910</v>
      </c>
      <c r="D2802" s="23">
        <v>1000</v>
      </c>
      <c r="E2802" s="23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7">
        <f t="shared" si="215"/>
        <v>42008.344513888886</v>
      </c>
      <c r="K2802" s="11">
        <v>1415193366</v>
      </c>
      <c r="L2802" s="17">
        <f t="shared" si="216"/>
        <v>41948.344513888886</v>
      </c>
      <c r="M2802" s="21">
        <f t="shared" si="217"/>
        <v>60</v>
      </c>
      <c r="N2802" s="11" t="b">
        <v>0</v>
      </c>
      <c r="O2802" s="11">
        <v>31</v>
      </c>
      <c r="P2802" s="11" t="b">
        <v>1</v>
      </c>
      <c r="Q2802" s="11" t="s">
        <v>8271</v>
      </c>
      <c r="R2802" s="18">
        <f t="shared" si="218"/>
        <v>1.33</v>
      </c>
      <c r="S2802" s="19">
        <f t="shared" si="219"/>
        <v>42.903225806451616</v>
      </c>
      <c r="T2802" s="11" t="s">
        <v>8317</v>
      </c>
      <c r="U2802" s="11" t="s">
        <v>8318</v>
      </c>
    </row>
    <row r="2803" spans="1:21" ht="42.75" x14ac:dyDescent="0.45">
      <c r="A2803" s="11">
        <v>2801</v>
      </c>
      <c r="B2803" s="16" t="s">
        <v>2801</v>
      </c>
      <c r="C2803" s="16" t="s">
        <v>6911</v>
      </c>
      <c r="D2803" s="23">
        <v>500</v>
      </c>
      <c r="E2803" s="23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7">
        <f t="shared" si="215"/>
        <v>41922.25</v>
      </c>
      <c r="K2803" s="11">
        <v>1411019409</v>
      </c>
      <c r="L2803" s="17">
        <f t="shared" si="216"/>
        <v>41900.034826388888</v>
      </c>
      <c r="M2803" s="21">
        <f t="shared" si="217"/>
        <v>22.215173611111823</v>
      </c>
      <c r="N2803" s="11" t="b">
        <v>0</v>
      </c>
      <c r="O2803" s="11">
        <v>13</v>
      </c>
      <c r="P2803" s="11" t="b">
        <v>1</v>
      </c>
      <c r="Q2803" s="11" t="s">
        <v>8271</v>
      </c>
      <c r="R2803" s="18">
        <f t="shared" si="218"/>
        <v>1.3320000000000001</v>
      </c>
      <c r="S2803" s="19">
        <f t="shared" si="219"/>
        <v>51.230769230769234</v>
      </c>
      <c r="T2803" s="11" t="s">
        <v>8317</v>
      </c>
      <c r="U2803" s="11" t="s">
        <v>8318</v>
      </c>
    </row>
    <row r="2804" spans="1:21" ht="42.75" x14ac:dyDescent="0.45">
      <c r="A2804" s="11">
        <v>2802</v>
      </c>
      <c r="B2804" s="16" t="s">
        <v>2802</v>
      </c>
      <c r="C2804" s="16" t="s">
        <v>6912</v>
      </c>
      <c r="D2804" s="23">
        <v>3000</v>
      </c>
      <c r="E2804" s="23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7">
        <f t="shared" si="215"/>
        <v>42222.438738425924</v>
      </c>
      <c r="K2804" s="11">
        <v>1436283107</v>
      </c>
      <c r="L2804" s="17">
        <f t="shared" si="216"/>
        <v>42192.438738425924</v>
      </c>
      <c r="M2804" s="21">
        <f t="shared" si="217"/>
        <v>30</v>
      </c>
      <c r="N2804" s="11" t="b">
        <v>0</v>
      </c>
      <c r="O2804" s="11">
        <v>90</v>
      </c>
      <c r="P2804" s="11" t="b">
        <v>1</v>
      </c>
      <c r="Q2804" s="11" t="s">
        <v>8271</v>
      </c>
      <c r="R2804" s="18">
        <f t="shared" si="218"/>
        <v>1.0183333333333333</v>
      </c>
      <c r="S2804" s="19">
        <f t="shared" si="219"/>
        <v>33.944444444444443</v>
      </c>
      <c r="T2804" s="11" t="s">
        <v>8317</v>
      </c>
      <c r="U2804" s="11" t="s">
        <v>8318</v>
      </c>
    </row>
    <row r="2805" spans="1:21" ht="42.75" x14ac:dyDescent="0.45">
      <c r="A2805" s="11">
        <v>2803</v>
      </c>
      <c r="B2805" s="16" t="s">
        <v>2803</v>
      </c>
      <c r="C2805" s="16" t="s">
        <v>6913</v>
      </c>
      <c r="D2805" s="23">
        <v>10000</v>
      </c>
      <c r="E2805" s="23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7">
        <f t="shared" si="215"/>
        <v>42200.791666666664</v>
      </c>
      <c r="K2805" s="11">
        <v>1433295276</v>
      </c>
      <c r="L2805" s="17">
        <f t="shared" si="216"/>
        <v>42157.857361111113</v>
      </c>
      <c r="M2805" s="21">
        <f t="shared" si="217"/>
        <v>42.934305555550964</v>
      </c>
      <c r="N2805" s="11" t="b">
        <v>0</v>
      </c>
      <c r="O2805" s="11">
        <v>141</v>
      </c>
      <c r="P2805" s="11" t="b">
        <v>1</v>
      </c>
      <c r="Q2805" s="11" t="s">
        <v>8271</v>
      </c>
      <c r="R2805" s="18">
        <f t="shared" si="218"/>
        <v>1.2795000000000001</v>
      </c>
      <c r="S2805" s="19">
        <f t="shared" si="219"/>
        <v>90.744680851063833</v>
      </c>
      <c r="T2805" s="11" t="s">
        <v>8317</v>
      </c>
      <c r="U2805" s="11" t="s">
        <v>8318</v>
      </c>
    </row>
    <row r="2806" spans="1:21" ht="42.75" x14ac:dyDescent="0.45">
      <c r="A2806" s="11">
        <v>2804</v>
      </c>
      <c r="B2806" s="16" t="s">
        <v>2804</v>
      </c>
      <c r="C2806" s="16" t="s">
        <v>6914</v>
      </c>
      <c r="D2806" s="23">
        <v>1000</v>
      </c>
      <c r="E2806" s="23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7">
        <f t="shared" si="215"/>
        <v>41911.245254629626</v>
      </c>
      <c r="K2806" s="11">
        <v>1409395990</v>
      </c>
      <c r="L2806" s="17">
        <f t="shared" si="216"/>
        <v>41881.245254629626</v>
      </c>
      <c r="M2806" s="21">
        <f t="shared" si="217"/>
        <v>30</v>
      </c>
      <c r="N2806" s="11" t="b">
        <v>0</v>
      </c>
      <c r="O2806" s="11">
        <v>23</v>
      </c>
      <c r="P2806" s="11" t="b">
        <v>1</v>
      </c>
      <c r="Q2806" s="11" t="s">
        <v>8271</v>
      </c>
      <c r="R2806" s="18">
        <f t="shared" si="218"/>
        <v>1.1499999999999999</v>
      </c>
      <c r="S2806" s="19">
        <f t="shared" si="219"/>
        <v>50</v>
      </c>
      <c r="T2806" s="11" t="s">
        <v>8317</v>
      </c>
      <c r="U2806" s="11" t="s">
        <v>8318</v>
      </c>
    </row>
    <row r="2807" spans="1:21" ht="57" x14ac:dyDescent="0.45">
      <c r="A2807" s="11">
        <v>2805</v>
      </c>
      <c r="B2807" s="16" t="s">
        <v>2805</v>
      </c>
      <c r="C2807" s="16" t="s">
        <v>6915</v>
      </c>
      <c r="D2807" s="23">
        <v>400</v>
      </c>
      <c r="E2807" s="23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7">
        <f t="shared" si="215"/>
        <v>42238.2971412037</v>
      </c>
      <c r="K2807" s="11">
        <v>1438085273</v>
      </c>
      <c r="L2807" s="17">
        <f t="shared" si="216"/>
        <v>42213.2971412037</v>
      </c>
      <c r="M2807" s="21">
        <f t="shared" si="217"/>
        <v>25</v>
      </c>
      <c r="N2807" s="11" t="b">
        <v>0</v>
      </c>
      <c r="O2807" s="11">
        <v>18</v>
      </c>
      <c r="P2807" s="11" t="b">
        <v>1</v>
      </c>
      <c r="Q2807" s="11" t="s">
        <v>8271</v>
      </c>
      <c r="R2807" s="18">
        <f t="shared" si="218"/>
        <v>1.1000000000000001</v>
      </c>
      <c r="S2807" s="19">
        <f t="shared" si="219"/>
        <v>24.444444444444443</v>
      </c>
      <c r="T2807" s="11" t="s">
        <v>8317</v>
      </c>
      <c r="U2807" s="11" t="s">
        <v>8318</v>
      </c>
    </row>
    <row r="2808" spans="1:21" ht="42.75" x14ac:dyDescent="0.45">
      <c r="A2808" s="11">
        <v>2806</v>
      </c>
      <c r="B2808" s="16" t="s">
        <v>2806</v>
      </c>
      <c r="C2808" s="16" t="s">
        <v>6916</v>
      </c>
      <c r="D2808" s="23">
        <v>3000</v>
      </c>
      <c r="E2808" s="23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7">
        <f t="shared" si="215"/>
        <v>42221.249999999993</v>
      </c>
      <c r="K2808" s="11">
        <v>1435645490</v>
      </c>
      <c r="L2808" s="17">
        <f t="shared" si="216"/>
        <v>42185.058912037035</v>
      </c>
      <c r="M2808" s="21">
        <f t="shared" si="217"/>
        <v>36.191087962957681</v>
      </c>
      <c r="N2808" s="11" t="b">
        <v>0</v>
      </c>
      <c r="O2808" s="11">
        <v>76</v>
      </c>
      <c r="P2808" s="11" t="b">
        <v>1</v>
      </c>
      <c r="Q2808" s="11" t="s">
        <v>8271</v>
      </c>
      <c r="R2808" s="18">
        <f t="shared" si="218"/>
        <v>1.121</v>
      </c>
      <c r="S2808" s="19">
        <f t="shared" si="219"/>
        <v>44.25</v>
      </c>
      <c r="T2808" s="11" t="s">
        <v>8317</v>
      </c>
      <c r="U2808" s="11" t="s">
        <v>8318</v>
      </c>
    </row>
    <row r="2809" spans="1:21" x14ac:dyDescent="0.45">
      <c r="A2809" s="11">
        <v>2807</v>
      </c>
      <c r="B2809" s="16" t="s">
        <v>2807</v>
      </c>
      <c r="C2809" s="16" t="s">
        <v>6917</v>
      </c>
      <c r="D2809" s="23">
        <v>5000</v>
      </c>
      <c r="E2809" s="23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7">
        <f t="shared" si="215"/>
        <v>42184.664791666662</v>
      </c>
      <c r="K2809" s="11">
        <v>1433019438</v>
      </c>
      <c r="L2809" s="17">
        <f t="shared" si="216"/>
        <v>42154.664791666662</v>
      </c>
      <c r="M2809" s="21">
        <f t="shared" si="217"/>
        <v>30</v>
      </c>
      <c r="N2809" s="11" t="b">
        <v>0</v>
      </c>
      <c r="O2809" s="11">
        <v>93</v>
      </c>
      <c r="P2809" s="11" t="b">
        <v>1</v>
      </c>
      <c r="Q2809" s="11" t="s">
        <v>8271</v>
      </c>
      <c r="R2809" s="18">
        <f t="shared" si="218"/>
        <v>1.26</v>
      </c>
      <c r="S2809" s="19">
        <f t="shared" si="219"/>
        <v>67.741935483870961</v>
      </c>
      <c r="T2809" s="11" t="s">
        <v>8317</v>
      </c>
      <c r="U2809" s="11" t="s">
        <v>8318</v>
      </c>
    </row>
    <row r="2810" spans="1:21" ht="42.75" x14ac:dyDescent="0.45">
      <c r="A2810" s="11">
        <v>2808</v>
      </c>
      <c r="B2810" s="16" t="s">
        <v>2808</v>
      </c>
      <c r="C2810" s="16" t="s">
        <v>6918</v>
      </c>
      <c r="D2810" s="23">
        <v>4500</v>
      </c>
      <c r="E2810" s="23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7">
        <f t="shared" si="215"/>
        <v>42238.638136574074</v>
      </c>
      <c r="K2810" s="11">
        <v>1437682735</v>
      </c>
      <c r="L2810" s="17">
        <f t="shared" si="216"/>
        <v>42208.638136574074</v>
      </c>
      <c r="M2810" s="21">
        <f t="shared" si="217"/>
        <v>30</v>
      </c>
      <c r="N2810" s="11" t="b">
        <v>0</v>
      </c>
      <c r="O2810" s="11">
        <v>69</v>
      </c>
      <c r="P2810" s="11" t="b">
        <v>1</v>
      </c>
      <c r="Q2810" s="11" t="s">
        <v>8271</v>
      </c>
      <c r="R2810" s="18">
        <f t="shared" si="218"/>
        <v>1.0024444444444445</v>
      </c>
      <c r="S2810" s="19">
        <f t="shared" si="219"/>
        <v>65.376811594202906</v>
      </c>
      <c r="T2810" s="11" t="s">
        <v>8317</v>
      </c>
      <c r="U2810" s="11" t="s">
        <v>8318</v>
      </c>
    </row>
    <row r="2811" spans="1:21" ht="42.75" x14ac:dyDescent="0.45">
      <c r="A2811" s="11">
        <v>2809</v>
      </c>
      <c r="B2811" s="16" t="s">
        <v>2809</v>
      </c>
      <c r="C2811" s="16" t="s">
        <v>6919</v>
      </c>
      <c r="D2811" s="23">
        <v>2500</v>
      </c>
      <c r="E2811" s="23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7">
        <f t="shared" si="215"/>
        <v>42459.402083333327</v>
      </c>
      <c r="K2811" s="11">
        <v>1458647725</v>
      </c>
      <c r="L2811" s="17">
        <f t="shared" si="216"/>
        <v>42451.288483796299</v>
      </c>
      <c r="M2811" s="21">
        <f t="shared" si="217"/>
        <v>8.1135995370277669</v>
      </c>
      <c r="N2811" s="11" t="b">
        <v>0</v>
      </c>
      <c r="O2811" s="11">
        <v>21</v>
      </c>
      <c r="P2811" s="11" t="b">
        <v>1</v>
      </c>
      <c r="Q2811" s="11" t="s">
        <v>8271</v>
      </c>
      <c r="R2811" s="18">
        <f t="shared" si="218"/>
        <v>1.024</v>
      </c>
      <c r="S2811" s="19">
        <f t="shared" si="219"/>
        <v>121.9047619047619</v>
      </c>
      <c r="T2811" s="11" t="s">
        <v>8317</v>
      </c>
      <c r="U2811" s="11" t="s">
        <v>8318</v>
      </c>
    </row>
    <row r="2812" spans="1:21" ht="42.75" x14ac:dyDescent="0.45">
      <c r="A2812" s="11">
        <v>2810</v>
      </c>
      <c r="B2812" s="16" t="s">
        <v>2810</v>
      </c>
      <c r="C2812" s="16" t="s">
        <v>6920</v>
      </c>
      <c r="D2812" s="23">
        <v>2500</v>
      </c>
      <c r="E2812" s="23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7">
        <f t="shared" si="215"/>
        <v>41790.957638888889</v>
      </c>
      <c r="K2812" s="11">
        <v>1398828064</v>
      </c>
      <c r="L2812" s="17">
        <f t="shared" si="216"/>
        <v>41758.931296296294</v>
      </c>
      <c r="M2812" s="21">
        <f t="shared" si="217"/>
        <v>32.026342592595029</v>
      </c>
      <c r="N2812" s="11" t="b">
        <v>0</v>
      </c>
      <c r="O2812" s="11">
        <v>57</v>
      </c>
      <c r="P2812" s="11" t="b">
        <v>1</v>
      </c>
      <c r="Q2812" s="11" t="s">
        <v>8271</v>
      </c>
      <c r="R2812" s="18">
        <f t="shared" si="218"/>
        <v>1.0820000000000001</v>
      </c>
      <c r="S2812" s="19">
        <f t="shared" si="219"/>
        <v>47.456140350877192</v>
      </c>
      <c r="T2812" s="11" t="s">
        <v>8317</v>
      </c>
      <c r="U2812" s="11" t="s">
        <v>8318</v>
      </c>
    </row>
    <row r="2813" spans="1:21" ht="42.75" x14ac:dyDescent="0.45">
      <c r="A2813" s="11">
        <v>2811</v>
      </c>
      <c r="B2813" s="16" t="s">
        <v>2811</v>
      </c>
      <c r="C2813" s="16" t="s">
        <v>6921</v>
      </c>
      <c r="D2813" s="23">
        <v>10000</v>
      </c>
      <c r="E2813" s="23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7">
        <f t="shared" si="215"/>
        <v>42058.288229166668</v>
      </c>
      <c r="K2813" s="11">
        <v>1422100503</v>
      </c>
      <c r="L2813" s="17">
        <f t="shared" si="216"/>
        <v>42028.288229166668</v>
      </c>
      <c r="M2813" s="21">
        <f t="shared" si="217"/>
        <v>30</v>
      </c>
      <c r="N2813" s="11" t="b">
        <v>0</v>
      </c>
      <c r="O2813" s="11">
        <v>108</v>
      </c>
      <c r="P2813" s="11" t="b">
        <v>1</v>
      </c>
      <c r="Q2813" s="11" t="s">
        <v>8271</v>
      </c>
      <c r="R2813" s="18">
        <f t="shared" si="218"/>
        <v>1.0026999999999999</v>
      </c>
      <c r="S2813" s="19">
        <f t="shared" si="219"/>
        <v>92.842592592592595</v>
      </c>
      <c r="T2813" s="11" t="s">
        <v>8317</v>
      </c>
      <c r="U2813" s="11" t="s">
        <v>8318</v>
      </c>
    </row>
    <row r="2814" spans="1:21" ht="42.75" x14ac:dyDescent="0.45">
      <c r="A2814" s="11">
        <v>2812</v>
      </c>
      <c r="B2814" s="16" t="s">
        <v>2812</v>
      </c>
      <c r="C2814" s="16" t="s">
        <v>6922</v>
      </c>
      <c r="D2814" s="23">
        <v>5000</v>
      </c>
      <c r="E2814" s="23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7">
        <f t="shared" si="215"/>
        <v>42099.958333333336</v>
      </c>
      <c r="K2814" s="11">
        <v>1424368298</v>
      </c>
      <c r="L2814" s="17">
        <f t="shared" si="216"/>
        <v>42054.535856481474</v>
      </c>
      <c r="M2814" s="21">
        <f t="shared" si="217"/>
        <v>45.422476851861575</v>
      </c>
      <c r="N2814" s="11" t="b">
        <v>0</v>
      </c>
      <c r="O2814" s="11">
        <v>83</v>
      </c>
      <c r="P2814" s="11" t="b">
        <v>1</v>
      </c>
      <c r="Q2814" s="11" t="s">
        <v>8271</v>
      </c>
      <c r="R2814" s="18">
        <f t="shared" si="218"/>
        <v>1.133</v>
      </c>
      <c r="S2814" s="19">
        <f t="shared" si="219"/>
        <v>68.253012048192772</v>
      </c>
      <c r="T2814" s="11" t="s">
        <v>8317</v>
      </c>
      <c r="U2814" s="11" t="s">
        <v>8318</v>
      </c>
    </row>
    <row r="2815" spans="1:21" ht="42.75" x14ac:dyDescent="0.45">
      <c r="A2815" s="11">
        <v>2813</v>
      </c>
      <c r="B2815" s="16" t="s">
        <v>2813</v>
      </c>
      <c r="C2815" s="16" t="s">
        <v>6923</v>
      </c>
      <c r="D2815" s="23">
        <v>2800</v>
      </c>
      <c r="E2815" s="23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7">
        <f t="shared" si="215"/>
        <v>42718.534270833326</v>
      </c>
      <c r="K2815" s="11">
        <v>1479577761</v>
      </c>
      <c r="L2815" s="17">
        <f t="shared" si="216"/>
        <v>42693.534270833326</v>
      </c>
      <c r="M2815" s="21">
        <f t="shared" si="217"/>
        <v>25</v>
      </c>
      <c r="N2815" s="11" t="b">
        <v>0</v>
      </c>
      <c r="O2815" s="11">
        <v>96</v>
      </c>
      <c r="P2815" s="11" t="b">
        <v>1</v>
      </c>
      <c r="Q2815" s="11" t="s">
        <v>8271</v>
      </c>
      <c r="R2815" s="18">
        <f t="shared" si="218"/>
        <v>1.2757571428571428</v>
      </c>
      <c r="S2815" s="19">
        <f t="shared" si="219"/>
        <v>37.209583333333335</v>
      </c>
      <c r="T2815" s="11" t="s">
        <v>8317</v>
      </c>
      <c r="U2815" s="11" t="s">
        <v>8318</v>
      </c>
    </row>
    <row r="2816" spans="1:21" ht="42.75" x14ac:dyDescent="0.45">
      <c r="A2816" s="11">
        <v>2814</v>
      </c>
      <c r="B2816" s="16" t="s">
        <v>2814</v>
      </c>
      <c r="C2816" s="16" t="s">
        <v>6924</v>
      </c>
      <c r="D2816" s="23">
        <v>1500</v>
      </c>
      <c r="E2816" s="23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7">
        <f t="shared" si="215"/>
        <v>42133.191145833327</v>
      </c>
      <c r="K2816" s="11">
        <v>1428572115</v>
      </c>
      <c r="L2816" s="17">
        <f t="shared" si="216"/>
        <v>42103.191145833327</v>
      </c>
      <c r="M2816" s="21">
        <f t="shared" si="217"/>
        <v>30</v>
      </c>
      <c r="N2816" s="11" t="b">
        <v>0</v>
      </c>
      <c r="O2816" s="11">
        <v>64</v>
      </c>
      <c r="P2816" s="11" t="b">
        <v>1</v>
      </c>
      <c r="Q2816" s="11" t="s">
        <v>8271</v>
      </c>
      <c r="R2816" s="18">
        <f t="shared" si="218"/>
        <v>1.0773333333333333</v>
      </c>
      <c r="S2816" s="19">
        <f t="shared" si="219"/>
        <v>25.25</v>
      </c>
      <c r="T2816" s="11" t="s">
        <v>8317</v>
      </c>
      <c r="U2816" s="11" t="s">
        <v>8318</v>
      </c>
    </row>
    <row r="2817" spans="1:21" ht="42.75" x14ac:dyDescent="0.45">
      <c r="A2817" s="11">
        <v>2815</v>
      </c>
      <c r="B2817" s="16" t="s">
        <v>2815</v>
      </c>
      <c r="C2817" s="16" t="s">
        <v>6925</v>
      </c>
      <c r="D2817" s="23">
        <v>250</v>
      </c>
      <c r="E2817" s="23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7">
        <f t="shared" si="215"/>
        <v>42589.568391203698</v>
      </c>
      <c r="K2817" s="11">
        <v>1468003109</v>
      </c>
      <c r="L2817" s="17">
        <f t="shared" si="216"/>
        <v>42559.568391203698</v>
      </c>
      <c r="M2817" s="21">
        <f t="shared" si="217"/>
        <v>30</v>
      </c>
      <c r="N2817" s="11" t="b">
        <v>0</v>
      </c>
      <c r="O2817" s="11">
        <v>14</v>
      </c>
      <c r="P2817" s="11" t="b">
        <v>1</v>
      </c>
      <c r="Q2817" s="11" t="s">
        <v>8271</v>
      </c>
      <c r="R2817" s="18">
        <f t="shared" si="218"/>
        <v>2.42</v>
      </c>
      <c r="S2817" s="19">
        <f t="shared" si="219"/>
        <v>43.214285714285715</v>
      </c>
      <c r="T2817" s="11" t="s">
        <v>8317</v>
      </c>
      <c r="U2817" s="11" t="s">
        <v>8318</v>
      </c>
    </row>
    <row r="2818" spans="1:21" ht="42.75" x14ac:dyDescent="0.45">
      <c r="A2818" s="11">
        <v>2816</v>
      </c>
      <c r="B2818" s="16" t="s">
        <v>2816</v>
      </c>
      <c r="C2818" s="16" t="s">
        <v>6926</v>
      </c>
      <c r="D2818" s="23">
        <v>3000</v>
      </c>
      <c r="E2818" s="23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7">
        <f t="shared" si="215"/>
        <v>42218.458333333336</v>
      </c>
      <c r="K2818" s="11">
        <v>1435921992</v>
      </c>
      <c r="L2818" s="17">
        <f t="shared" si="216"/>
        <v>42188.259166666663</v>
      </c>
      <c r="M2818" s="21">
        <f t="shared" si="217"/>
        <v>30.199166666672681</v>
      </c>
      <c r="N2818" s="11" t="b">
        <v>0</v>
      </c>
      <c r="O2818" s="11">
        <v>169</v>
      </c>
      <c r="P2818" s="11" t="b">
        <v>1</v>
      </c>
      <c r="Q2818" s="11" t="s">
        <v>8271</v>
      </c>
      <c r="R2818" s="18">
        <f t="shared" si="218"/>
        <v>1.4156666666666666</v>
      </c>
      <c r="S2818" s="19">
        <f t="shared" si="219"/>
        <v>25.130177514792898</v>
      </c>
      <c r="T2818" s="11" t="s">
        <v>8317</v>
      </c>
      <c r="U2818" s="11" t="s">
        <v>8318</v>
      </c>
    </row>
    <row r="2819" spans="1:21" ht="42.75" x14ac:dyDescent="0.45">
      <c r="A2819" s="11">
        <v>2817</v>
      </c>
      <c r="B2819" s="16" t="s">
        <v>2817</v>
      </c>
      <c r="C2819" s="16" t="s">
        <v>6927</v>
      </c>
      <c r="D2819" s="23">
        <v>600</v>
      </c>
      <c r="E2819" s="23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7">
        <f t="shared" ref="J2819:J2882" si="220">(((I2819/86400)+25569+(-5/24)))</f>
        <v>42063.42664351852</v>
      </c>
      <c r="K2819" s="11">
        <v>1421680462</v>
      </c>
      <c r="L2819" s="17">
        <f t="shared" ref="L2819:L2882" si="221">(((K2819/86400)+25569+(-5/24)))</f>
        <v>42023.42664351852</v>
      </c>
      <c r="M2819" s="21">
        <f t="shared" ref="M2819:M2882" si="222">J2819-L2819</f>
        <v>40</v>
      </c>
      <c r="N2819" s="11" t="b">
        <v>0</v>
      </c>
      <c r="O2819" s="11">
        <v>33</v>
      </c>
      <c r="P2819" s="11" t="b">
        <v>1</v>
      </c>
      <c r="Q2819" s="11" t="s">
        <v>8271</v>
      </c>
      <c r="R2819" s="18">
        <f t="shared" ref="R2819:R2882" si="223">E2819/D2819</f>
        <v>1.3</v>
      </c>
      <c r="S2819" s="19">
        <f t="shared" ref="S2819:S2882" si="224">E2819/O2819</f>
        <v>23.636363636363637</v>
      </c>
      <c r="T2819" s="11" t="s">
        <v>8317</v>
      </c>
      <c r="U2819" s="11" t="s">
        <v>8318</v>
      </c>
    </row>
    <row r="2820" spans="1:21" ht="42.75" x14ac:dyDescent="0.45">
      <c r="A2820" s="11">
        <v>2818</v>
      </c>
      <c r="B2820" s="16" t="s">
        <v>2818</v>
      </c>
      <c r="C2820" s="16" t="s">
        <v>6928</v>
      </c>
      <c r="D2820" s="23">
        <v>10000</v>
      </c>
      <c r="E2820" s="23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7">
        <f t="shared" si="220"/>
        <v>42270.389884259253</v>
      </c>
      <c r="K2820" s="11">
        <v>1441290086</v>
      </c>
      <c r="L2820" s="17">
        <f t="shared" si="221"/>
        <v>42250.389884259253</v>
      </c>
      <c r="M2820" s="21">
        <f t="shared" si="222"/>
        <v>20</v>
      </c>
      <c r="N2820" s="11" t="b">
        <v>0</v>
      </c>
      <c r="O2820" s="11">
        <v>102</v>
      </c>
      <c r="P2820" s="11" t="b">
        <v>1</v>
      </c>
      <c r="Q2820" s="11" t="s">
        <v>8271</v>
      </c>
      <c r="R2820" s="18">
        <f t="shared" si="223"/>
        <v>1.0603</v>
      </c>
      <c r="S2820" s="19">
        <f t="shared" si="224"/>
        <v>103.95098039215686</v>
      </c>
      <c r="T2820" s="11" t="s">
        <v>8317</v>
      </c>
      <c r="U2820" s="11" t="s">
        <v>8318</v>
      </c>
    </row>
    <row r="2821" spans="1:21" ht="42.75" x14ac:dyDescent="0.45">
      <c r="A2821" s="11">
        <v>2819</v>
      </c>
      <c r="B2821" s="16" t="s">
        <v>2819</v>
      </c>
      <c r="C2821" s="16" t="s">
        <v>6929</v>
      </c>
      <c r="D2821" s="23">
        <v>5000</v>
      </c>
      <c r="E2821" s="23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7">
        <f t="shared" si="220"/>
        <v>42169.317233796297</v>
      </c>
      <c r="K2821" s="11">
        <v>1431693409</v>
      </c>
      <c r="L2821" s="17">
        <f t="shared" si="221"/>
        <v>42139.317233796297</v>
      </c>
      <c r="M2821" s="21">
        <f t="shared" si="222"/>
        <v>30</v>
      </c>
      <c r="N2821" s="11" t="b">
        <v>0</v>
      </c>
      <c r="O2821" s="11">
        <v>104</v>
      </c>
      <c r="P2821" s="11" t="b">
        <v>1</v>
      </c>
      <c r="Q2821" s="11" t="s">
        <v>8271</v>
      </c>
      <c r="R2821" s="18">
        <f t="shared" si="223"/>
        <v>1.048</v>
      </c>
      <c r="S2821" s="19">
        <f t="shared" si="224"/>
        <v>50.384615384615387</v>
      </c>
      <c r="T2821" s="11" t="s">
        <v>8317</v>
      </c>
      <c r="U2821" s="11" t="s">
        <v>8318</v>
      </c>
    </row>
    <row r="2822" spans="1:21" ht="42.75" x14ac:dyDescent="0.45">
      <c r="A2822" s="11">
        <v>2820</v>
      </c>
      <c r="B2822" s="16" t="s">
        <v>2820</v>
      </c>
      <c r="C2822" s="16" t="s">
        <v>6930</v>
      </c>
      <c r="D2822" s="23">
        <v>200</v>
      </c>
      <c r="E2822" s="23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7">
        <f t="shared" si="220"/>
        <v>42425.791666666664</v>
      </c>
      <c r="K2822" s="11">
        <v>1454337589</v>
      </c>
      <c r="L2822" s="17">
        <f t="shared" si="221"/>
        <v>42401.402650462966</v>
      </c>
      <c r="M2822" s="21">
        <f t="shared" si="222"/>
        <v>24.389016203698702</v>
      </c>
      <c r="N2822" s="11" t="b">
        <v>0</v>
      </c>
      <c r="O2822" s="11">
        <v>20</v>
      </c>
      <c r="P2822" s="11" t="b">
        <v>1</v>
      </c>
      <c r="Q2822" s="11" t="s">
        <v>8271</v>
      </c>
      <c r="R2822" s="18">
        <f t="shared" si="223"/>
        <v>1.36</v>
      </c>
      <c r="S2822" s="19">
        <f t="shared" si="224"/>
        <v>13.6</v>
      </c>
      <c r="T2822" s="11" t="s">
        <v>8317</v>
      </c>
      <c r="U2822" s="11" t="s">
        <v>8318</v>
      </c>
    </row>
    <row r="2823" spans="1:21" ht="42.75" x14ac:dyDescent="0.45">
      <c r="A2823" s="11">
        <v>2821</v>
      </c>
      <c r="B2823" s="16" t="s">
        <v>2821</v>
      </c>
      <c r="C2823" s="16" t="s">
        <v>6931</v>
      </c>
      <c r="D2823" s="23">
        <v>1000</v>
      </c>
      <c r="E2823" s="23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7">
        <f t="shared" si="220"/>
        <v>41905.714525462965</v>
      </c>
      <c r="K2823" s="11">
        <v>1408918135</v>
      </c>
      <c r="L2823" s="17">
        <f t="shared" si="221"/>
        <v>41875.714525462965</v>
      </c>
      <c r="M2823" s="21">
        <f t="shared" si="222"/>
        <v>30</v>
      </c>
      <c r="N2823" s="11" t="b">
        <v>0</v>
      </c>
      <c r="O2823" s="11">
        <v>35</v>
      </c>
      <c r="P2823" s="11" t="b">
        <v>1</v>
      </c>
      <c r="Q2823" s="11" t="s">
        <v>8271</v>
      </c>
      <c r="R2823" s="18">
        <f t="shared" si="223"/>
        <v>1</v>
      </c>
      <c r="S2823" s="19">
        <f t="shared" si="224"/>
        <v>28.571428571428573</v>
      </c>
      <c r="T2823" s="11" t="s">
        <v>8317</v>
      </c>
      <c r="U2823" s="11" t="s">
        <v>8318</v>
      </c>
    </row>
    <row r="2824" spans="1:21" ht="42.75" x14ac:dyDescent="0.45">
      <c r="A2824" s="11">
        <v>2822</v>
      </c>
      <c r="B2824" s="16" t="s">
        <v>2822</v>
      </c>
      <c r="C2824" s="16" t="s">
        <v>6932</v>
      </c>
      <c r="D2824" s="23">
        <v>6000</v>
      </c>
      <c r="E2824" s="23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7">
        <f t="shared" si="220"/>
        <v>42090.433935185181</v>
      </c>
      <c r="K2824" s="11">
        <v>1424881492</v>
      </c>
      <c r="L2824" s="17">
        <f t="shared" si="221"/>
        <v>42060.475601851846</v>
      </c>
      <c r="M2824" s="21">
        <f t="shared" si="222"/>
        <v>29.958333333335759</v>
      </c>
      <c r="N2824" s="11" t="b">
        <v>0</v>
      </c>
      <c r="O2824" s="11">
        <v>94</v>
      </c>
      <c r="P2824" s="11" t="b">
        <v>1</v>
      </c>
      <c r="Q2824" s="11" t="s">
        <v>8271</v>
      </c>
      <c r="R2824" s="18">
        <f t="shared" si="223"/>
        <v>1</v>
      </c>
      <c r="S2824" s="19">
        <f t="shared" si="224"/>
        <v>63.829787234042556</v>
      </c>
      <c r="T2824" s="11" t="s">
        <v>8317</v>
      </c>
      <c r="U2824" s="11" t="s">
        <v>8318</v>
      </c>
    </row>
    <row r="2825" spans="1:21" ht="42.75" x14ac:dyDescent="0.45">
      <c r="A2825" s="11">
        <v>2823</v>
      </c>
      <c r="B2825" s="16" t="s">
        <v>2823</v>
      </c>
      <c r="C2825" s="16" t="s">
        <v>6933</v>
      </c>
      <c r="D2825" s="23">
        <v>100</v>
      </c>
      <c r="E2825" s="23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7">
        <f t="shared" si="220"/>
        <v>42094.749305555553</v>
      </c>
      <c r="K2825" s="11">
        <v>1425428206</v>
      </c>
      <c r="L2825" s="17">
        <f t="shared" si="221"/>
        <v>42066.803310185183</v>
      </c>
      <c r="M2825" s="21">
        <f t="shared" si="222"/>
        <v>27.945995370369928</v>
      </c>
      <c r="N2825" s="11" t="b">
        <v>0</v>
      </c>
      <c r="O2825" s="11">
        <v>14</v>
      </c>
      <c r="P2825" s="11" t="b">
        <v>1</v>
      </c>
      <c r="Q2825" s="11" t="s">
        <v>8271</v>
      </c>
      <c r="R2825" s="18">
        <f t="shared" si="223"/>
        <v>1.24</v>
      </c>
      <c r="S2825" s="19">
        <f t="shared" si="224"/>
        <v>8.8571428571428577</v>
      </c>
      <c r="T2825" s="11" t="s">
        <v>8317</v>
      </c>
      <c r="U2825" s="11" t="s">
        <v>8318</v>
      </c>
    </row>
    <row r="2826" spans="1:21" ht="28.5" x14ac:dyDescent="0.45">
      <c r="A2826" s="11">
        <v>2824</v>
      </c>
      <c r="B2826" s="16" t="s">
        <v>2824</v>
      </c>
      <c r="C2826" s="16" t="s">
        <v>6934</v>
      </c>
      <c r="D2826" s="23">
        <v>650</v>
      </c>
      <c r="E2826" s="23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7">
        <f t="shared" si="220"/>
        <v>42167.863194444442</v>
      </c>
      <c r="K2826" s="11">
        <v>1431412196</v>
      </c>
      <c r="L2826" s="17">
        <f t="shared" si="221"/>
        <v>42136.0624537037</v>
      </c>
      <c r="M2826" s="21">
        <f t="shared" si="222"/>
        <v>31.800740740742185</v>
      </c>
      <c r="N2826" s="11" t="b">
        <v>0</v>
      </c>
      <c r="O2826" s="11">
        <v>15</v>
      </c>
      <c r="P2826" s="11" t="b">
        <v>1</v>
      </c>
      <c r="Q2826" s="11" t="s">
        <v>8271</v>
      </c>
      <c r="R2826" s="18">
        <f t="shared" si="223"/>
        <v>1.1692307692307693</v>
      </c>
      <c r="S2826" s="19">
        <f t="shared" si="224"/>
        <v>50.666666666666664</v>
      </c>
      <c r="T2826" s="11" t="s">
        <v>8317</v>
      </c>
      <c r="U2826" s="11" t="s">
        <v>8318</v>
      </c>
    </row>
    <row r="2827" spans="1:21" ht="42.75" x14ac:dyDescent="0.45">
      <c r="A2827" s="11">
        <v>2825</v>
      </c>
      <c r="B2827" s="16" t="s">
        <v>2825</v>
      </c>
      <c r="C2827" s="16" t="s">
        <v>6935</v>
      </c>
      <c r="D2827" s="23">
        <v>3000</v>
      </c>
      <c r="E2827" s="23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7">
        <f t="shared" si="220"/>
        <v>42342.584328703706</v>
      </c>
      <c r="K2827" s="11">
        <v>1446663686</v>
      </c>
      <c r="L2827" s="17">
        <f t="shared" si="221"/>
        <v>42312.584328703706</v>
      </c>
      <c r="M2827" s="21">
        <f t="shared" si="222"/>
        <v>30</v>
      </c>
      <c r="N2827" s="11" t="b">
        <v>0</v>
      </c>
      <c r="O2827" s="11">
        <v>51</v>
      </c>
      <c r="P2827" s="11" t="b">
        <v>1</v>
      </c>
      <c r="Q2827" s="11" t="s">
        <v>8271</v>
      </c>
      <c r="R2827" s="18">
        <f t="shared" si="223"/>
        <v>1.0333333333333334</v>
      </c>
      <c r="S2827" s="19">
        <f t="shared" si="224"/>
        <v>60.784313725490193</v>
      </c>
      <c r="T2827" s="11" t="s">
        <v>8317</v>
      </c>
      <c r="U2827" s="11" t="s">
        <v>8318</v>
      </c>
    </row>
    <row r="2828" spans="1:21" ht="42.75" x14ac:dyDescent="0.45">
      <c r="A2828" s="11">
        <v>2826</v>
      </c>
      <c r="B2828" s="16" t="s">
        <v>2826</v>
      </c>
      <c r="C2828" s="16" t="s">
        <v>6936</v>
      </c>
      <c r="D2828" s="23">
        <v>2000</v>
      </c>
      <c r="E2828" s="23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7">
        <f t="shared" si="220"/>
        <v>42195.083333333336</v>
      </c>
      <c r="K2828" s="11">
        <v>1434415812</v>
      </c>
      <c r="L2828" s="17">
        <f t="shared" si="221"/>
        <v>42170.826527777775</v>
      </c>
      <c r="M2828" s="21">
        <f t="shared" si="222"/>
        <v>24.256805555560277</v>
      </c>
      <c r="N2828" s="11" t="b">
        <v>0</v>
      </c>
      <c r="O2828" s="11">
        <v>19</v>
      </c>
      <c r="P2828" s="11" t="b">
        <v>1</v>
      </c>
      <c r="Q2828" s="11" t="s">
        <v>8271</v>
      </c>
      <c r="R2828" s="18">
        <f t="shared" si="223"/>
        <v>1.0774999999999999</v>
      </c>
      <c r="S2828" s="19">
        <f t="shared" si="224"/>
        <v>113.42105263157895</v>
      </c>
      <c r="T2828" s="11" t="s">
        <v>8317</v>
      </c>
      <c r="U2828" s="11" t="s">
        <v>8318</v>
      </c>
    </row>
    <row r="2829" spans="1:21" ht="42.75" x14ac:dyDescent="0.45">
      <c r="A2829" s="11">
        <v>2827</v>
      </c>
      <c r="B2829" s="16" t="s">
        <v>2827</v>
      </c>
      <c r="C2829" s="16" t="s">
        <v>6937</v>
      </c>
      <c r="D2829" s="23">
        <v>2000</v>
      </c>
      <c r="E2829" s="23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7">
        <f t="shared" si="220"/>
        <v>42524.479166666664</v>
      </c>
      <c r="K2829" s="11">
        <v>1462379066</v>
      </c>
      <c r="L2829" s="17">
        <f t="shared" si="221"/>
        <v>42494.475300925922</v>
      </c>
      <c r="M2829" s="21">
        <f t="shared" si="222"/>
        <v>30.003865740742185</v>
      </c>
      <c r="N2829" s="11" t="b">
        <v>0</v>
      </c>
      <c r="O2829" s="11">
        <v>23</v>
      </c>
      <c r="P2829" s="11" t="b">
        <v>1</v>
      </c>
      <c r="Q2829" s="11" t="s">
        <v>8271</v>
      </c>
      <c r="R2829" s="18">
        <f t="shared" si="223"/>
        <v>1.2024999999999999</v>
      </c>
      <c r="S2829" s="19">
        <f t="shared" si="224"/>
        <v>104.56521739130434</v>
      </c>
      <c r="T2829" s="11" t="s">
        <v>8317</v>
      </c>
      <c r="U2829" s="11" t="s">
        <v>8318</v>
      </c>
    </row>
    <row r="2830" spans="1:21" ht="42.75" x14ac:dyDescent="0.45">
      <c r="A2830" s="11">
        <v>2828</v>
      </c>
      <c r="B2830" s="16" t="s">
        <v>2828</v>
      </c>
      <c r="C2830" s="16" t="s">
        <v>6938</v>
      </c>
      <c r="D2830" s="23">
        <v>9500</v>
      </c>
      <c r="E2830" s="23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7">
        <f t="shared" si="220"/>
        <v>42279.749999999993</v>
      </c>
      <c r="K2830" s="11">
        <v>1441606869</v>
      </c>
      <c r="L2830" s="17">
        <f t="shared" si="221"/>
        <v>42254.056354166663</v>
      </c>
      <c r="M2830" s="21">
        <f t="shared" si="222"/>
        <v>25.693645833329356</v>
      </c>
      <c r="N2830" s="11" t="b">
        <v>0</v>
      </c>
      <c r="O2830" s="11">
        <v>97</v>
      </c>
      <c r="P2830" s="11" t="b">
        <v>1</v>
      </c>
      <c r="Q2830" s="11" t="s">
        <v>8271</v>
      </c>
      <c r="R2830" s="18">
        <f t="shared" si="223"/>
        <v>1.0037894736842106</v>
      </c>
      <c r="S2830" s="19">
        <f t="shared" si="224"/>
        <v>98.30927835051547</v>
      </c>
      <c r="T2830" s="11" t="s">
        <v>8317</v>
      </c>
      <c r="U2830" s="11" t="s">
        <v>8318</v>
      </c>
    </row>
    <row r="2831" spans="1:21" ht="42.75" x14ac:dyDescent="0.45">
      <c r="A2831" s="11">
        <v>2829</v>
      </c>
      <c r="B2831" s="16" t="s">
        <v>2829</v>
      </c>
      <c r="C2831" s="16" t="s">
        <v>6939</v>
      </c>
      <c r="D2831" s="23">
        <v>2500</v>
      </c>
      <c r="E2831" s="23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7">
        <f t="shared" si="220"/>
        <v>42523.225902777776</v>
      </c>
      <c r="K2831" s="11">
        <v>1462443918</v>
      </c>
      <c r="L2831" s="17">
        <f t="shared" si="221"/>
        <v>42495.225902777776</v>
      </c>
      <c r="M2831" s="21">
        <f t="shared" si="222"/>
        <v>28</v>
      </c>
      <c r="N2831" s="11" t="b">
        <v>0</v>
      </c>
      <c r="O2831" s="11">
        <v>76</v>
      </c>
      <c r="P2831" s="11" t="b">
        <v>1</v>
      </c>
      <c r="Q2831" s="11" t="s">
        <v>8271</v>
      </c>
      <c r="R2831" s="18">
        <f t="shared" si="223"/>
        <v>1.0651999999999999</v>
      </c>
      <c r="S2831" s="19">
        <f t="shared" si="224"/>
        <v>35.039473684210527</v>
      </c>
      <c r="T2831" s="11" t="s">
        <v>8317</v>
      </c>
      <c r="U2831" s="11" t="s">
        <v>8318</v>
      </c>
    </row>
    <row r="2832" spans="1:21" ht="28.5" x14ac:dyDescent="0.45">
      <c r="A2832" s="11">
        <v>2830</v>
      </c>
      <c r="B2832" s="16" t="s">
        <v>2830</v>
      </c>
      <c r="C2832" s="16" t="s">
        <v>6940</v>
      </c>
      <c r="D2832" s="23">
        <v>3000</v>
      </c>
      <c r="E2832" s="23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7">
        <f t="shared" si="220"/>
        <v>41770.957638888889</v>
      </c>
      <c r="K2832" s="11">
        <v>1398802148</v>
      </c>
      <c r="L2832" s="17">
        <f t="shared" si="221"/>
        <v>41758.631342592591</v>
      </c>
      <c r="M2832" s="21">
        <f t="shared" si="222"/>
        <v>12.326296296298096</v>
      </c>
      <c r="N2832" s="11" t="b">
        <v>0</v>
      </c>
      <c r="O2832" s="11">
        <v>11</v>
      </c>
      <c r="P2832" s="11" t="b">
        <v>1</v>
      </c>
      <c r="Q2832" s="11" t="s">
        <v>8271</v>
      </c>
      <c r="R2832" s="18">
        <f t="shared" si="223"/>
        <v>1</v>
      </c>
      <c r="S2832" s="19">
        <f t="shared" si="224"/>
        <v>272.72727272727275</v>
      </c>
      <c r="T2832" s="11" t="s">
        <v>8317</v>
      </c>
      <c r="U2832" s="11" t="s">
        <v>8318</v>
      </c>
    </row>
    <row r="2833" spans="1:21" ht="28.5" x14ac:dyDescent="0.45">
      <c r="A2833" s="11">
        <v>2831</v>
      </c>
      <c r="B2833" s="16" t="s">
        <v>2831</v>
      </c>
      <c r="C2833" s="16" t="s">
        <v>6941</v>
      </c>
      <c r="D2833" s="23">
        <v>3000</v>
      </c>
      <c r="E2833" s="23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7">
        <f t="shared" si="220"/>
        <v>42201.616550925923</v>
      </c>
      <c r="K2833" s="11">
        <v>1434484070</v>
      </c>
      <c r="L2833" s="17">
        <f t="shared" si="221"/>
        <v>42171.616550925923</v>
      </c>
      <c r="M2833" s="21">
        <f t="shared" si="222"/>
        <v>30</v>
      </c>
      <c r="N2833" s="11" t="b">
        <v>0</v>
      </c>
      <c r="O2833" s="11">
        <v>52</v>
      </c>
      <c r="P2833" s="11" t="b">
        <v>1</v>
      </c>
      <c r="Q2833" s="11" t="s">
        <v>8271</v>
      </c>
      <c r="R2833" s="18">
        <f t="shared" si="223"/>
        <v>1.1066666666666667</v>
      </c>
      <c r="S2833" s="19">
        <f t="shared" si="224"/>
        <v>63.846153846153847</v>
      </c>
      <c r="T2833" s="11" t="s">
        <v>8317</v>
      </c>
      <c r="U2833" s="11" t="s">
        <v>8318</v>
      </c>
    </row>
    <row r="2834" spans="1:21" ht="42.75" x14ac:dyDescent="0.45">
      <c r="A2834" s="11">
        <v>2832</v>
      </c>
      <c r="B2834" s="16" t="s">
        <v>2832</v>
      </c>
      <c r="C2834" s="16" t="s">
        <v>6942</v>
      </c>
      <c r="D2834" s="23">
        <v>2500</v>
      </c>
      <c r="E2834" s="23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7">
        <f t="shared" si="220"/>
        <v>41966.708333333336</v>
      </c>
      <c r="K2834" s="11">
        <v>1414342894</v>
      </c>
      <c r="L2834" s="17">
        <f t="shared" si="221"/>
        <v>41938.501087962963</v>
      </c>
      <c r="M2834" s="21">
        <f t="shared" si="222"/>
        <v>28.20724537037313</v>
      </c>
      <c r="N2834" s="11" t="b">
        <v>0</v>
      </c>
      <c r="O2834" s="11">
        <v>95</v>
      </c>
      <c r="P2834" s="11" t="b">
        <v>1</v>
      </c>
      <c r="Q2834" s="11" t="s">
        <v>8271</v>
      </c>
      <c r="R2834" s="18">
        <f t="shared" si="223"/>
        <v>1.1471959999999999</v>
      </c>
      <c r="S2834" s="19">
        <f t="shared" si="224"/>
        <v>30.189368421052631</v>
      </c>
      <c r="T2834" s="11" t="s">
        <v>8317</v>
      </c>
      <c r="U2834" s="11" t="s">
        <v>8318</v>
      </c>
    </row>
    <row r="2835" spans="1:21" x14ac:dyDescent="0.45">
      <c r="A2835" s="11">
        <v>2833</v>
      </c>
      <c r="B2835" s="16" t="s">
        <v>2833</v>
      </c>
      <c r="C2835" s="16" t="s">
        <v>6943</v>
      </c>
      <c r="D2835" s="23">
        <v>2700</v>
      </c>
      <c r="E2835" s="23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7">
        <f t="shared" si="220"/>
        <v>42287.874999999993</v>
      </c>
      <c r="K2835" s="11">
        <v>1442804633</v>
      </c>
      <c r="L2835" s="17">
        <f t="shared" si="221"/>
        <v>42267.919363425921</v>
      </c>
      <c r="M2835" s="21">
        <f t="shared" si="222"/>
        <v>19.955636574071832</v>
      </c>
      <c r="N2835" s="11" t="b">
        <v>0</v>
      </c>
      <c r="O2835" s="11">
        <v>35</v>
      </c>
      <c r="P2835" s="11" t="b">
        <v>1</v>
      </c>
      <c r="Q2835" s="11" t="s">
        <v>8271</v>
      </c>
      <c r="R2835" s="18">
        <f t="shared" si="223"/>
        <v>1.0825925925925926</v>
      </c>
      <c r="S2835" s="19">
        <f t="shared" si="224"/>
        <v>83.51428571428572</v>
      </c>
      <c r="T2835" s="11" t="s">
        <v>8317</v>
      </c>
      <c r="U2835" s="11" t="s">
        <v>8318</v>
      </c>
    </row>
    <row r="2836" spans="1:21" ht="42.75" x14ac:dyDescent="0.45">
      <c r="A2836" s="11">
        <v>2834</v>
      </c>
      <c r="B2836" s="16" t="s">
        <v>2834</v>
      </c>
      <c r="C2836" s="16" t="s">
        <v>6944</v>
      </c>
      <c r="D2836" s="23">
        <v>800</v>
      </c>
      <c r="E2836" s="23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7">
        <f t="shared" si="220"/>
        <v>42034.751504629625</v>
      </c>
      <c r="K2836" s="11">
        <v>1421362930</v>
      </c>
      <c r="L2836" s="17">
        <f t="shared" si="221"/>
        <v>42019.751504629625</v>
      </c>
      <c r="M2836" s="21">
        <f t="shared" si="222"/>
        <v>15</v>
      </c>
      <c r="N2836" s="11" t="b">
        <v>0</v>
      </c>
      <c r="O2836" s="11">
        <v>21</v>
      </c>
      <c r="P2836" s="11" t="b">
        <v>1</v>
      </c>
      <c r="Q2836" s="11" t="s">
        <v>8271</v>
      </c>
      <c r="R2836" s="18">
        <f t="shared" si="223"/>
        <v>1.7</v>
      </c>
      <c r="S2836" s="19">
        <f t="shared" si="224"/>
        <v>64.761904761904759</v>
      </c>
      <c r="T2836" s="11" t="s">
        <v>8317</v>
      </c>
      <c r="U2836" s="11" t="s">
        <v>8318</v>
      </c>
    </row>
    <row r="2837" spans="1:21" ht="42.75" x14ac:dyDescent="0.45">
      <c r="A2837" s="11">
        <v>2835</v>
      </c>
      <c r="B2837" s="16" t="s">
        <v>2835</v>
      </c>
      <c r="C2837" s="16" t="s">
        <v>6945</v>
      </c>
      <c r="D2837" s="23">
        <v>1000</v>
      </c>
      <c r="E2837" s="23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7">
        <f t="shared" si="220"/>
        <v>42342.791666666664</v>
      </c>
      <c r="K2837" s="11">
        <v>1446742417</v>
      </c>
      <c r="L2837" s="17">
        <f t="shared" si="221"/>
        <v>42313.495567129627</v>
      </c>
      <c r="M2837" s="21">
        <f t="shared" si="222"/>
        <v>29.296099537037662</v>
      </c>
      <c r="N2837" s="11" t="b">
        <v>0</v>
      </c>
      <c r="O2837" s="11">
        <v>93</v>
      </c>
      <c r="P2837" s="11" t="b">
        <v>1</v>
      </c>
      <c r="Q2837" s="11" t="s">
        <v>8271</v>
      </c>
      <c r="R2837" s="18">
        <f t="shared" si="223"/>
        <v>1.8709899999999999</v>
      </c>
      <c r="S2837" s="19">
        <f t="shared" si="224"/>
        <v>20.118172043010752</v>
      </c>
      <c r="T2837" s="11" t="s">
        <v>8317</v>
      </c>
      <c r="U2837" s="11" t="s">
        <v>8318</v>
      </c>
    </row>
    <row r="2838" spans="1:21" ht="42.75" x14ac:dyDescent="0.45">
      <c r="A2838" s="11">
        <v>2836</v>
      </c>
      <c r="B2838" s="16" t="s">
        <v>2836</v>
      </c>
      <c r="C2838" s="16" t="s">
        <v>6946</v>
      </c>
      <c r="D2838" s="23">
        <v>450</v>
      </c>
      <c r="E2838" s="23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7">
        <f t="shared" si="220"/>
        <v>42783.999305555553</v>
      </c>
      <c r="K2838" s="11">
        <v>1484115418</v>
      </c>
      <c r="L2838" s="17">
        <f t="shared" si="221"/>
        <v>42746.053449074076</v>
      </c>
      <c r="M2838" s="21">
        <f t="shared" si="222"/>
        <v>37.945856481477676</v>
      </c>
      <c r="N2838" s="11" t="b">
        <v>0</v>
      </c>
      <c r="O2838" s="11">
        <v>11</v>
      </c>
      <c r="P2838" s="11" t="b">
        <v>1</v>
      </c>
      <c r="Q2838" s="11" t="s">
        <v>8271</v>
      </c>
      <c r="R2838" s="18">
        <f t="shared" si="223"/>
        <v>1.0777777777777777</v>
      </c>
      <c r="S2838" s="19">
        <f t="shared" si="224"/>
        <v>44.090909090909093</v>
      </c>
      <c r="T2838" s="11" t="s">
        <v>8317</v>
      </c>
      <c r="U2838" s="11" t="s">
        <v>8318</v>
      </c>
    </row>
    <row r="2839" spans="1:21" ht="57" x14ac:dyDescent="0.45">
      <c r="A2839" s="11">
        <v>2837</v>
      </c>
      <c r="B2839" s="16" t="s">
        <v>2837</v>
      </c>
      <c r="C2839" s="16" t="s">
        <v>6947</v>
      </c>
      <c r="D2839" s="23">
        <v>850</v>
      </c>
      <c r="E2839" s="23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7">
        <f t="shared" si="220"/>
        <v>42347.741712962961</v>
      </c>
      <c r="K2839" s="11">
        <v>1446241684</v>
      </c>
      <c r="L2839" s="17">
        <f t="shared" si="221"/>
        <v>42307.700046296297</v>
      </c>
      <c r="M2839" s="21">
        <f t="shared" si="222"/>
        <v>40.041666666664241</v>
      </c>
      <c r="N2839" s="11" t="b">
        <v>0</v>
      </c>
      <c r="O2839" s="11">
        <v>21</v>
      </c>
      <c r="P2839" s="11" t="b">
        <v>1</v>
      </c>
      <c r="Q2839" s="11" t="s">
        <v>8271</v>
      </c>
      <c r="R2839" s="18">
        <f t="shared" si="223"/>
        <v>1</v>
      </c>
      <c r="S2839" s="19">
        <f t="shared" si="224"/>
        <v>40.476190476190474</v>
      </c>
      <c r="T2839" s="11" t="s">
        <v>8317</v>
      </c>
      <c r="U2839" s="11" t="s">
        <v>8318</v>
      </c>
    </row>
    <row r="2840" spans="1:21" ht="42.75" x14ac:dyDescent="0.45">
      <c r="A2840" s="11">
        <v>2838</v>
      </c>
      <c r="B2840" s="16" t="s">
        <v>2838</v>
      </c>
      <c r="C2840" s="16" t="s">
        <v>6948</v>
      </c>
      <c r="D2840" s="23">
        <v>2000</v>
      </c>
      <c r="E2840" s="23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7">
        <f t="shared" si="220"/>
        <v>41864.708333333328</v>
      </c>
      <c r="K2840" s="11">
        <v>1406039696</v>
      </c>
      <c r="L2840" s="17">
        <f t="shared" si="221"/>
        <v>41842.399259259255</v>
      </c>
      <c r="M2840" s="21">
        <f t="shared" si="222"/>
        <v>22.309074074073578</v>
      </c>
      <c r="N2840" s="11" t="b">
        <v>0</v>
      </c>
      <c r="O2840" s="11">
        <v>54</v>
      </c>
      <c r="P2840" s="11" t="b">
        <v>1</v>
      </c>
      <c r="Q2840" s="11" t="s">
        <v>8271</v>
      </c>
      <c r="R2840" s="18">
        <f t="shared" si="223"/>
        <v>1.2024999999999999</v>
      </c>
      <c r="S2840" s="19">
        <f t="shared" si="224"/>
        <v>44.537037037037038</v>
      </c>
      <c r="T2840" s="11" t="s">
        <v>8317</v>
      </c>
      <c r="U2840" s="11" t="s">
        <v>8318</v>
      </c>
    </row>
    <row r="2841" spans="1:21" ht="42.75" x14ac:dyDescent="0.45">
      <c r="A2841" s="11">
        <v>2839</v>
      </c>
      <c r="B2841" s="16" t="s">
        <v>2839</v>
      </c>
      <c r="C2841" s="16" t="s">
        <v>6949</v>
      </c>
      <c r="D2841" s="23">
        <v>3500</v>
      </c>
      <c r="E2841" s="23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7">
        <f t="shared" si="220"/>
        <v>41875.999305555553</v>
      </c>
      <c r="K2841" s="11">
        <v>1406958354</v>
      </c>
      <c r="L2841" s="17">
        <f t="shared" si="221"/>
        <v>41853.031874999993</v>
      </c>
      <c r="M2841" s="21">
        <f t="shared" si="222"/>
        <v>22.967430555559986</v>
      </c>
      <c r="N2841" s="11" t="b">
        <v>0</v>
      </c>
      <c r="O2841" s="11">
        <v>31</v>
      </c>
      <c r="P2841" s="11" t="b">
        <v>1</v>
      </c>
      <c r="Q2841" s="11" t="s">
        <v>8271</v>
      </c>
      <c r="R2841" s="18">
        <f t="shared" si="223"/>
        <v>1.1142857142857143</v>
      </c>
      <c r="S2841" s="19">
        <f t="shared" si="224"/>
        <v>125.80645161290323</v>
      </c>
      <c r="T2841" s="11" t="s">
        <v>8317</v>
      </c>
      <c r="U2841" s="11" t="s">
        <v>8318</v>
      </c>
    </row>
    <row r="2842" spans="1:21" ht="57" x14ac:dyDescent="0.45">
      <c r="A2842" s="11">
        <v>2840</v>
      </c>
      <c r="B2842" s="16" t="s">
        <v>2840</v>
      </c>
      <c r="C2842" s="16" t="s">
        <v>6950</v>
      </c>
      <c r="D2842" s="23">
        <v>2500</v>
      </c>
      <c r="E2842" s="23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7">
        <f t="shared" si="220"/>
        <v>42081.499999999993</v>
      </c>
      <c r="K2842" s="11">
        <v>1424825479</v>
      </c>
      <c r="L2842" s="17">
        <f t="shared" si="221"/>
        <v>42059.827303240738</v>
      </c>
      <c r="M2842" s="21">
        <f t="shared" si="222"/>
        <v>21.672696759254904</v>
      </c>
      <c r="N2842" s="11" t="b">
        <v>0</v>
      </c>
      <c r="O2842" s="11">
        <v>132</v>
      </c>
      <c r="P2842" s="11" t="b">
        <v>1</v>
      </c>
      <c r="Q2842" s="11" t="s">
        <v>8271</v>
      </c>
      <c r="R2842" s="18">
        <f t="shared" si="223"/>
        <v>1.04</v>
      </c>
      <c r="S2842" s="19">
        <f t="shared" si="224"/>
        <v>19.696969696969695</v>
      </c>
      <c r="T2842" s="11" t="s">
        <v>8317</v>
      </c>
      <c r="U2842" s="11" t="s">
        <v>8318</v>
      </c>
    </row>
    <row r="2843" spans="1:21" ht="42.75" x14ac:dyDescent="0.45">
      <c r="A2843" s="11">
        <v>2841</v>
      </c>
      <c r="B2843" s="16" t="s">
        <v>2841</v>
      </c>
      <c r="C2843" s="16" t="s">
        <v>6951</v>
      </c>
      <c r="D2843" s="23">
        <v>1000</v>
      </c>
      <c r="E2843" s="23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7">
        <f t="shared" si="220"/>
        <v>42351.572881944441</v>
      </c>
      <c r="K2843" s="11">
        <v>1444844697</v>
      </c>
      <c r="L2843" s="17">
        <f t="shared" si="221"/>
        <v>42291.531215277777</v>
      </c>
      <c r="M2843" s="21">
        <f t="shared" si="222"/>
        <v>60.041666666664241</v>
      </c>
      <c r="N2843" s="11" t="b">
        <v>0</v>
      </c>
      <c r="O2843" s="11">
        <v>1</v>
      </c>
      <c r="P2843" s="11" t="b">
        <v>0</v>
      </c>
      <c r="Q2843" s="11" t="s">
        <v>8271</v>
      </c>
      <c r="R2843" s="18">
        <f t="shared" si="223"/>
        <v>0.01</v>
      </c>
      <c r="S2843" s="19">
        <f t="shared" si="224"/>
        <v>10</v>
      </c>
      <c r="T2843" s="11" t="s">
        <v>8317</v>
      </c>
      <c r="U2843" s="11" t="s">
        <v>8318</v>
      </c>
    </row>
    <row r="2844" spans="1:21" ht="42.75" x14ac:dyDescent="0.45">
      <c r="A2844" s="11">
        <v>2842</v>
      </c>
      <c r="B2844" s="16" t="s">
        <v>2842</v>
      </c>
      <c r="C2844" s="16" t="s">
        <v>6952</v>
      </c>
      <c r="D2844" s="23">
        <v>1500</v>
      </c>
      <c r="E2844" s="23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7">
        <f t="shared" si="220"/>
        <v>41811.25</v>
      </c>
      <c r="K2844" s="11">
        <v>1401058295</v>
      </c>
      <c r="L2844" s="17">
        <f t="shared" si="221"/>
        <v>41784.744155092594</v>
      </c>
      <c r="M2844" s="21">
        <f t="shared" si="222"/>
        <v>26.505844907405844</v>
      </c>
      <c r="N2844" s="11" t="b">
        <v>0</v>
      </c>
      <c r="O2844" s="11">
        <v>0</v>
      </c>
      <c r="P2844" s="11" t="b">
        <v>0</v>
      </c>
      <c r="Q2844" s="11" t="s">
        <v>8271</v>
      </c>
      <c r="R2844" s="18">
        <f t="shared" si="223"/>
        <v>0</v>
      </c>
      <c r="S2844" s="19" t="e">
        <f t="shared" si="224"/>
        <v>#DIV/0!</v>
      </c>
      <c r="T2844" s="11" t="s">
        <v>8317</v>
      </c>
      <c r="U2844" s="11" t="s">
        <v>8318</v>
      </c>
    </row>
    <row r="2845" spans="1:21" ht="42.75" x14ac:dyDescent="0.45">
      <c r="A2845" s="11">
        <v>2843</v>
      </c>
      <c r="B2845" s="16" t="s">
        <v>2843</v>
      </c>
      <c r="C2845" s="16" t="s">
        <v>6953</v>
      </c>
      <c r="D2845" s="23">
        <v>1200</v>
      </c>
      <c r="E2845" s="23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7">
        <f t="shared" si="220"/>
        <v>42533.958333333336</v>
      </c>
      <c r="K2845" s="11">
        <v>1462210950</v>
      </c>
      <c r="L2845" s="17">
        <f t="shared" si="221"/>
        <v>42492.529513888883</v>
      </c>
      <c r="M2845" s="21">
        <f t="shared" si="222"/>
        <v>41.428819444452529</v>
      </c>
      <c r="N2845" s="11" t="b">
        <v>0</v>
      </c>
      <c r="O2845" s="11">
        <v>0</v>
      </c>
      <c r="P2845" s="11" t="b">
        <v>0</v>
      </c>
      <c r="Q2845" s="11" t="s">
        <v>8271</v>
      </c>
      <c r="R2845" s="18">
        <f t="shared" si="223"/>
        <v>0</v>
      </c>
      <c r="S2845" s="19" t="e">
        <f t="shared" si="224"/>
        <v>#DIV/0!</v>
      </c>
      <c r="T2845" s="11" t="s">
        <v>8317</v>
      </c>
      <c r="U2845" s="11" t="s">
        <v>8318</v>
      </c>
    </row>
    <row r="2846" spans="1:21" ht="42.75" x14ac:dyDescent="0.45">
      <c r="A2846" s="11">
        <v>2844</v>
      </c>
      <c r="B2846" s="16" t="s">
        <v>2844</v>
      </c>
      <c r="C2846" s="16" t="s">
        <v>6954</v>
      </c>
      <c r="D2846" s="23">
        <v>550</v>
      </c>
      <c r="E2846" s="23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7">
        <f t="shared" si="220"/>
        <v>42739.337731481479</v>
      </c>
      <c r="K2846" s="11">
        <v>1480943180</v>
      </c>
      <c r="L2846" s="17">
        <f t="shared" si="221"/>
        <v>42709.337731481479</v>
      </c>
      <c r="M2846" s="21">
        <f t="shared" si="222"/>
        <v>30</v>
      </c>
      <c r="N2846" s="11" t="b">
        <v>0</v>
      </c>
      <c r="O2846" s="11">
        <v>1</v>
      </c>
      <c r="P2846" s="11" t="b">
        <v>0</v>
      </c>
      <c r="Q2846" s="11" t="s">
        <v>8271</v>
      </c>
      <c r="R2846" s="18">
        <f t="shared" si="223"/>
        <v>5.4545454545454543E-2</v>
      </c>
      <c r="S2846" s="19">
        <f t="shared" si="224"/>
        <v>30</v>
      </c>
      <c r="T2846" s="11" t="s">
        <v>8317</v>
      </c>
      <c r="U2846" s="11" t="s">
        <v>8318</v>
      </c>
    </row>
    <row r="2847" spans="1:21" ht="42.75" x14ac:dyDescent="0.45">
      <c r="A2847" s="11">
        <v>2845</v>
      </c>
      <c r="B2847" s="16" t="s">
        <v>2845</v>
      </c>
      <c r="C2847" s="16" t="s">
        <v>6955</v>
      </c>
      <c r="D2847" s="23">
        <v>7500</v>
      </c>
      <c r="E2847" s="23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7">
        <f t="shared" si="220"/>
        <v>42162.808252314811</v>
      </c>
      <c r="K2847" s="11">
        <v>1428539033</v>
      </c>
      <c r="L2847" s="17">
        <f t="shared" si="221"/>
        <v>42102.808252314811</v>
      </c>
      <c r="M2847" s="21">
        <f t="shared" si="222"/>
        <v>60</v>
      </c>
      <c r="N2847" s="11" t="b">
        <v>0</v>
      </c>
      <c r="O2847" s="11">
        <v>39</v>
      </c>
      <c r="P2847" s="11" t="b">
        <v>0</v>
      </c>
      <c r="Q2847" s="11" t="s">
        <v>8271</v>
      </c>
      <c r="R2847" s="18">
        <f t="shared" si="223"/>
        <v>0.31546666666666667</v>
      </c>
      <c r="S2847" s="19">
        <f t="shared" si="224"/>
        <v>60.666666666666664</v>
      </c>
      <c r="T2847" s="11" t="s">
        <v>8317</v>
      </c>
      <c r="U2847" s="11" t="s">
        <v>8318</v>
      </c>
    </row>
    <row r="2848" spans="1:21" ht="42.75" x14ac:dyDescent="0.45">
      <c r="A2848" s="11">
        <v>2846</v>
      </c>
      <c r="B2848" s="16" t="s">
        <v>2846</v>
      </c>
      <c r="C2848" s="16" t="s">
        <v>6956</v>
      </c>
      <c r="D2848" s="23">
        <v>8000</v>
      </c>
      <c r="E2848" s="23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7">
        <f t="shared" si="220"/>
        <v>42153.483726851853</v>
      </c>
      <c r="K2848" s="11">
        <v>1429029394</v>
      </c>
      <c r="L2848" s="17">
        <f t="shared" si="221"/>
        <v>42108.483726851853</v>
      </c>
      <c r="M2848" s="21">
        <f t="shared" si="222"/>
        <v>45</v>
      </c>
      <c r="N2848" s="11" t="b">
        <v>0</v>
      </c>
      <c r="O2848" s="11">
        <v>0</v>
      </c>
      <c r="P2848" s="11" t="b">
        <v>0</v>
      </c>
      <c r="Q2848" s="11" t="s">
        <v>8271</v>
      </c>
      <c r="R2848" s="18">
        <f t="shared" si="223"/>
        <v>0</v>
      </c>
      <c r="S2848" s="19" t="e">
        <f t="shared" si="224"/>
        <v>#DIV/0!</v>
      </c>
      <c r="T2848" s="11" t="s">
        <v>8317</v>
      </c>
      <c r="U2848" s="11" t="s">
        <v>8318</v>
      </c>
    </row>
    <row r="2849" spans="1:21" ht="42.75" x14ac:dyDescent="0.45">
      <c r="A2849" s="11">
        <v>2847</v>
      </c>
      <c r="B2849" s="16" t="s">
        <v>2847</v>
      </c>
      <c r="C2849" s="16" t="s">
        <v>6957</v>
      </c>
      <c r="D2849" s="23">
        <v>2000</v>
      </c>
      <c r="E2849" s="23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7">
        <f t="shared" si="220"/>
        <v>42513.597974537035</v>
      </c>
      <c r="K2849" s="11">
        <v>1458847265</v>
      </c>
      <c r="L2849" s="17">
        <f t="shared" si="221"/>
        <v>42453.597974537035</v>
      </c>
      <c r="M2849" s="21">
        <f t="shared" si="222"/>
        <v>60</v>
      </c>
      <c r="N2849" s="11" t="b">
        <v>0</v>
      </c>
      <c r="O2849" s="11">
        <v>0</v>
      </c>
      <c r="P2849" s="11" t="b">
        <v>0</v>
      </c>
      <c r="Q2849" s="11" t="s">
        <v>8271</v>
      </c>
      <c r="R2849" s="18">
        <f t="shared" si="223"/>
        <v>0</v>
      </c>
      <c r="S2849" s="19" t="e">
        <f t="shared" si="224"/>
        <v>#DIV/0!</v>
      </c>
      <c r="T2849" s="11" t="s">
        <v>8317</v>
      </c>
      <c r="U2849" s="11" t="s">
        <v>8318</v>
      </c>
    </row>
    <row r="2850" spans="1:21" ht="57" x14ac:dyDescent="0.45">
      <c r="A2850" s="11">
        <v>2848</v>
      </c>
      <c r="B2850" s="16" t="s">
        <v>2848</v>
      </c>
      <c r="C2850" s="16" t="s">
        <v>6958</v>
      </c>
      <c r="D2850" s="23">
        <v>35000</v>
      </c>
      <c r="E2850" s="23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7">
        <f t="shared" si="220"/>
        <v>42153.440497685187</v>
      </c>
      <c r="K2850" s="11">
        <v>1430321659</v>
      </c>
      <c r="L2850" s="17">
        <f t="shared" si="221"/>
        <v>42123.440497685187</v>
      </c>
      <c r="M2850" s="21">
        <f t="shared" si="222"/>
        <v>30</v>
      </c>
      <c r="N2850" s="11" t="b">
        <v>0</v>
      </c>
      <c r="O2850" s="11">
        <v>3</v>
      </c>
      <c r="P2850" s="11" t="b">
        <v>0</v>
      </c>
      <c r="Q2850" s="11" t="s">
        <v>8271</v>
      </c>
      <c r="R2850" s="18">
        <f t="shared" si="223"/>
        <v>2E-3</v>
      </c>
      <c r="S2850" s="19">
        <f t="shared" si="224"/>
        <v>23.333333333333332</v>
      </c>
      <c r="T2850" s="11" t="s">
        <v>8317</v>
      </c>
      <c r="U2850" s="11" t="s">
        <v>8318</v>
      </c>
    </row>
    <row r="2851" spans="1:21" ht="42.75" x14ac:dyDescent="0.45">
      <c r="A2851" s="11">
        <v>2849</v>
      </c>
      <c r="B2851" s="16" t="s">
        <v>2849</v>
      </c>
      <c r="C2851" s="16" t="s">
        <v>6959</v>
      </c>
      <c r="D2851" s="23">
        <v>500</v>
      </c>
      <c r="E2851" s="23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7">
        <f t="shared" si="220"/>
        <v>42483.219907407409</v>
      </c>
      <c r="K2851" s="11">
        <v>1458814600</v>
      </c>
      <c r="L2851" s="17">
        <f t="shared" si="221"/>
        <v>42453.219907407409</v>
      </c>
      <c r="M2851" s="21">
        <f t="shared" si="222"/>
        <v>30</v>
      </c>
      <c r="N2851" s="11" t="b">
        <v>0</v>
      </c>
      <c r="O2851" s="11">
        <v>1</v>
      </c>
      <c r="P2851" s="11" t="b">
        <v>0</v>
      </c>
      <c r="Q2851" s="11" t="s">
        <v>8271</v>
      </c>
      <c r="R2851" s="18">
        <f t="shared" si="223"/>
        <v>0.01</v>
      </c>
      <c r="S2851" s="19">
        <f t="shared" si="224"/>
        <v>5</v>
      </c>
      <c r="T2851" s="11" t="s">
        <v>8317</v>
      </c>
      <c r="U2851" s="11" t="s">
        <v>8318</v>
      </c>
    </row>
    <row r="2852" spans="1:21" ht="42.75" x14ac:dyDescent="0.45">
      <c r="A2852" s="11">
        <v>2850</v>
      </c>
      <c r="B2852" s="16" t="s">
        <v>2850</v>
      </c>
      <c r="C2852" s="16" t="s">
        <v>6960</v>
      </c>
      <c r="D2852" s="23">
        <v>8000</v>
      </c>
      <c r="E2852" s="23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7">
        <f t="shared" si="220"/>
        <v>41887.798738425925</v>
      </c>
      <c r="K2852" s="11">
        <v>1407370211</v>
      </c>
      <c r="L2852" s="17">
        <f t="shared" si="221"/>
        <v>41857.798738425925</v>
      </c>
      <c r="M2852" s="21">
        <f t="shared" si="222"/>
        <v>30</v>
      </c>
      <c r="N2852" s="11" t="b">
        <v>0</v>
      </c>
      <c r="O2852" s="11">
        <v>13</v>
      </c>
      <c r="P2852" s="11" t="b">
        <v>0</v>
      </c>
      <c r="Q2852" s="11" t="s">
        <v>8271</v>
      </c>
      <c r="R2852" s="18">
        <f t="shared" si="223"/>
        <v>3.8875E-2</v>
      </c>
      <c r="S2852" s="19">
        <f t="shared" si="224"/>
        <v>23.923076923076923</v>
      </c>
      <c r="T2852" s="11" t="s">
        <v>8317</v>
      </c>
      <c r="U2852" s="11" t="s">
        <v>8318</v>
      </c>
    </row>
    <row r="2853" spans="1:21" ht="42.75" x14ac:dyDescent="0.45">
      <c r="A2853" s="11">
        <v>2851</v>
      </c>
      <c r="B2853" s="16" t="s">
        <v>2851</v>
      </c>
      <c r="C2853" s="16" t="s">
        <v>6961</v>
      </c>
      <c r="D2853" s="23">
        <v>4500</v>
      </c>
      <c r="E2853" s="23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7">
        <f t="shared" si="220"/>
        <v>42398.761805555558</v>
      </c>
      <c r="K2853" s="11">
        <v>1453334629</v>
      </c>
      <c r="L2853" s="17">
        <f t="shared" si="221"/>
        <v>42389.794317129628</v>
      </c>
      <c r="M2853" s="21">
        <f t="shared" si="222"/>
        <v>8.9674884259293322</v>
      </c>
      <c r="N2853" s="11" t="b">
        <v>0</v>
      </c>
      <c r="O2853" s="11">
        <v>0</v>
      </c>
      <c r="P2853" s="11" t="b">
        <v>0</v>
      </c>
      <c r="Q2853" s="11" t="s">
        <v>8271</v>
      </c>
      <c r="R2853" s="18">
        <f t="shared" si="223"/>
        <v>0</v>
      </c>
      <c r="S2853" s="19" t="e">
        <f t="shared" si="224"/>
        <v>#DIV/0!</v>
      </c>
      <c r="T2853" s="11" t="s">
        <v>8317</v>
      </c>
      <c r="U2853" s="11" t="s">
        <v>8318</v>
      </c>
    </row>
    <row r="2854" spans="1:21" ht="42.75" x14ac:dyDescent="0.45">
      <c r="A2854" s="11">
        <v>2852</v>
      </c>
      <c r="B2854" s="16" t="s">
        <v>2852</v>
      </c>
      <c r="C2854" s="16" t="s">
        <v>6962</v>
      </c>
      <c r="D2854" s="23">
        <v>5000</v>
      </c>
      <c r="E2854" s="23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7">
        <f t="shared" si="220"/>
        <v>41810.836840277778</v>
      </c>
      <c r="K2854" s="11">
        <v>1400720703</v>
      </c>
      <c r="L2854" s="17">
        <f t="shared" si="221"/>
        <v>41780.836840277778</v>
      </c>
      <c r="M2854" s="21">
        <f t="shared" si="222"/>
        <v>30</v>
      </c>
      <c r="N2854" s="11" t="b">
        <v>0</v>
      </c>
      <c r="O2854" s="11">
        <v>6</v>
      </c>
      <c r="P2854" s="11" t="b">
        <v>0</v>
      </c>
      <c r="Q2854" s="11" t="s">
        <v>8271</v>
      </c>
      <c r="R2854" s="18">
        <f t="shared" si="223"/>
        <v>1.9E-2</v>
      </c>
      <c r="S2854" s="19">
        <f t="shared" si="224"/>
        <v>15.833333333333334</v>
      </c>
      <c r="T2854" s="11" t="s">
        <v>8317</v>
      </c>
      <c r="U2854" s="11" t="s">
        <v>8318</v>
      </c>
    </row>
    <row r="2855" spans="1:21" ht="42.75" x14ac:dyDescent="0.45">
      <c r="A2855" s="11">
        <v>2853</v>
      </c>
      <c r="B2855" s="16" t="s">
        <v>2853</v>
      </c>
      <c r="C2855" s="16" t="s">
        <v>6963</v>
      </c>
      <c r="D2855" s="23">
        <v>9500</v>
      </c>
      <c r="E2855" s="23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7">
        <f t="shared" si="220"/>
        <v>41895.98260416666</v>
      </c>
      <c r="K2855" s="11">
        <v>1405485297</v>
      </c>
      <c r="L2855" s="17">
        <f t="shared" si="221"/>
        <v>41835.98260416666</v>
      </c>
      <c r="M2855" s="21">
        <f t="shared" si="222"/>
        <v>60</v>
      </c>
      <c r="N2855" s="11" t="b">
        <v>0</v>
      </c>
      <c r="O2855" s="11">
        <v>0</v>
      </c>
      <c r="P2855" s="11" t="b">
        <v>0</v>
      </c>
      <c r="Q2855" s="11" t="s">
        <v>8271</v>
      </c>
      <c r="R2855" s="18">
        <f t="shared" si="223"/>
        <v>0</v>
      </c>
      <c r="S2855" s="19" t="e">
        <f t="shared" si="224"/>
        <v>#DIV/0!</v>
      </c>
      <c r="T2855" s="11" t="s">
        <v>8317</v>
      </c>
      <c r="U2855" s="11" t="s">
        <v>8318</v>
      </c>
    </row>
    <row r="2856" spans="1:21" ht="42.75" x14ac:dyDescent="0.45">
      <c r="A2856" s="11">
        <v>2854</v>
      </c>
      <c r="B2856" s="16" t="s">
        <v>2854</v>
      </c>
      <c r="C2856" s="16" t="s">
        <v>6964</v>
      </c>
      <c r="D2856" s="23">
        <v>1000</v>
      </c>
      <c r="E2856" s="23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7">
        <f t="shared" si="220"/>
        <v>42131.508321759255</v>
      </c>
      <c r="K2856" s="11">
        <v>1429290719</v>
      </c>
      <c r="L2856" s="17">
        <f t="shared" si="221"/>
        <v>42111.508321759255</v>
      </c>
      <c r="M2856" s="21">
        <f t="shared" si="222"/>
        <v>20</v>
      </c>
      <c r="N2856" s="11" t="b">
        <v>0</v>
      </c>
      <c r="O2856" s="11">
        <v>14</v>
      </c>
      <c r="P2856" s="11" t="b">
        <v>0</v>
      </c>
      <c r="Q2856" s="11" t="s">
        <v>8271</v>
      </c>
      <c r="R2856" s="18">
        <f t="shared" si="223"/>
        <v>0.41699999999999998</v>
      </c>
      <c r="S2856" s="19">
        <f t="shared" si="224"/>
        <v>29.785714285714285</v>
      </c>
      <c r="T2856" s="11" t="s">
        <v>8317</v>
      </c>
      <c r="U2856" s="11" t="s">
        <v>8318</v>
      </c>
    </row>
    <row r="2857" spans="1:21" ht="42.75" x14ac:dyDescent="0.45">
      <c r="A2857" s="11">
        <v>2855</v>
      </c>
      <c r="B2857" s="16" t="s">
        <v>2855</v>
      </c>
      <c r="C2857" s="16" t="s">
        <v>6965</v>
      </c>
      <c r="D2857" s="23">
        <v>600</v>
      </c>
      <c r="E2857" s="23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7">
        <f t="shared" si="220"/>
        <v>42398.773611111108</v>
      </c>
      <c r="K2857" s="11">
        <v>1451607071</v>
      </c>
      <c r="L2857" s="17">
        <f t="shared" si="221"/>
        <v>42369.799432870372</v>
      </c>
      <c r="M2857" s="21">
        <f t="shared" si="222"/>
        <v>28.974178240736364</v>
      </c>
      <c r="N2857" s="11" t="b">
        <v>0</v>
      </c>
      <c r="O2857" s="11">
        <v>5</v>
      </c>
      <c r="P2857" s="11" t="b">
        <v>0</v>
      </c>
      <c r="Q2857" s="11" t="s">
        <v>8271</v>
      </c>
      <c r="R2857" s="18">
        <f t="shared" si="223"/>
        <v>0.5</v>
      </c>
      <c r="S2857" s="19">
        <f t="shared" si="224"/>
        <v>60</v>
      </c>
      <c r="T2857" s="11" t="s">
        <v>8317</v>
      </c>
      <c r="U2857" s="11" t="s">
        <v>8318</v>
      </c>
    </row>
    <row r="2858" spans="1:21" ht="42.75" x14ac:dyDescent="0.45">
      <c r="A2858" s="11">
        <v>2856</v>
      </c>
      <c r="B2858" s="16" t="s">
        <v>2856</v>
      </c>
      <c r="C2858" s="16" t="s">
        <v>6966</v>
      </c>
      <c r="D2858" s="23">
        <v>3000</v>
      </c>
      <c r="E2858" s="23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7">
        <f t="shared" si="220"/>
        <v>42224.69027777778</v>
      </c>
      <c r="K2858" s="11">
        <v>1433897647</v>
      </c>
      <c r="L2858" s="17">
        <f t="shared" si="221"/>
        <v>42164.829247685186</v>
      </c>
      <c r="M2858" s="21">
        <f t="shared" si="222"/>
        <v>59.861030092593865</v>
      </c>
      <c r="N2858" s="11" t="b">
        <v>0</v>
      </c>
      <c r="O2858" s="11">
        <v>6</v>
      </c>
      <c r="P2858" s="11" t="b">
        <v>0</v>
      </c>
      <c r="Q2858" s="11" t="s">
        <v>8271</v>
      </c>
      <c r="R2858" s="18">
        <f t="shared" si="223"/>
        <v>4.8666666666666664E-2</v>
      </c>
      <c r="S2858" s="19">
        <f t="shared" si="224"/>
        <v>24.333333333333332</v>
      </c>
      <c r="T2858" s="11" t="s">
        <v>8317</v>
      </c>
      <c r="U2858" s="11" t="s">
        <v>8318</v>
      </c>
    </row>
    <row r="2859" spans="1:21" ht="57" x14ac:dyDescent="0.45">
      <c r="A2859" s="11">
        <v>2857</v>
      </c>
      <c r="B2859" s="16" t="s">
        <v>2857</v>
      </c>
      <c r="C2859" s="16" t="s">
        <v>6967</v>
      </c>
      <c r="D2859" s="23">
        <v>38000</v>
      </c>
      <c r="E2859" s="23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7">
        <f t="shared" si="220"/>
        <v>42786.541666666664</v>
      </c>
      <c r="K2859" s="11">
        <v>1482444295</v>
      </c>
      <c r="L2859" s="17">
        <f t="shared" si="221"/>
        <v>42726.711747685178</v>
      </c>
      <c r="M2859" s="21">
        <f t="shared" si="222"/>
        <v>59.829918981486117</v>
      </c>
      <c r="N2859" s="11" t="b">
        <v>0</v>
      </c>
      <c r="O2859" s="11">
        <v>15</v>
      </c>
      <c r="P2859" s="11" t="b">
        <v>0</v>
      </c>
      <c r="Q2859" s="11" t="s">
        <v>8271</v>
      </c>
      <c r="R2859" s="18">
        <f t="shared" si="223"/>
        <v>0.19736842105263158</v>
      </c>
      <c r="S2859" s="19">
        <f t="shared" si="224"/>
        <v>500</v>
      </c>
      <c r="T2859" s="11" t="s">
        <v>8317</v>
      </c>
      <c r="U2859" s="11" t="s">
        <v>8318</v>
      </c>
    </row>
    <row r="2860" spans="1:21" ht="42.75" x14ac:dyDescent="0.45">
      <c r="A2860" s="11">
        <v>2858</v>
      </c>
      <c r="B2860" s="16" t="s">
        <v>2858</v>
      </c>
      <c r="C2860" s="16" t="s">
        <v>6968</v>
      </c>
      <c r="D2860" s="23">
        <v>1000</v>
      </c>
      <c r="E2860" s="23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7">
        <f t="shared" si="220"/>
        <v>41978.269444444442</v>
      </c>
      <c r="K2860" s="11">
        <v>1415711095</v>
      </c>
      <c r="L2860" s="17">
        <f t="shared" si="221"/>
        <v>41954.336747685178</v>
      </c>
      <c r="M2860" s="21">
        <f t="shared" si="222"/>
        <v>23.932696759264218</v>
      </c>
      <c r="N2860" s="11" t="b">
        <v>0</v>
      </c>
      <c r="O2860" s="11">
        <v>0</v>
      </c>
      <c r="P2860" s="11" t="b">
        <v>0</v>
      </c>
      <c r="Q2860" s="11" t="s">
        <v>8271</v>
      </c>
      <c r="R2860" s="18">
        <f t="shared" si="223"/>
        <v>0</v>
      </c>
      <c r="S2860" s="19" t="e">
        <f t="shared" si="224"/>
        <v>#DIV/0!</v>
      </c>
      <c r="T2860" s="11" t="s">
        <v>8317</v>
      </c>
      <c r="U2860" s="11" t="s">
        <v>8318</v>
      </c>
    </row>
    <row r="2861" spans="1:21" ht="28.5" x14ac:dyDescent="0.45">
      <c r="A2861" s="11">
        <v>2859</v>
      </c>
      <c r="B2861" s="16" t="s">
        <v>2859</v>
      </c>
      <c r="C2861" s="16" t="s">
        <v>6969</v>
      </c>
      <c r="D2861" s="23">
        <v>2000</v>
      </c>
      <c r="E2861" s="23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7">
        <f t="shared" si="220"/>
        <v>42293.153981481482</v>
      </c>
      <c r="K2861" s="11">
        <v>1439800904</v>
      </c>
      <c r="L2861" s="17">
        <f t="shared" si="221"/>
        <v>42233.153981481482</v>
      </c>
      <c r="M2861" s="21">
        <f t="shared" si="222"/>
        <v>60</v>
      </c>
      <c r="N2861" s="11" t="b">
        <v>0</v>
      </c>
      <c r="O2861" s="11">
        <v>1</v>
      </c>
      <c r="P2861" s="11" t="b">
        <v>0</v>
      </c>
      <c r="Q2861" s="11" t="s">
        <v>8271</v>
      </c>
      <c r="R2861" s="18">
        <f t="shared" si="223"/>
        <v>1.7500000000000002E-2</v>
      </c>
      <c r="S2861" s="19">
        <f t="shared" si="224"/>
        <v>35</v>
      </c>
      <c r="T2861" s="11" t="s">
        <v>8317</v>
      </c>
      <c r="U2861" s="11" t="s">
        <v>8318</v>
      </c>
    </row>
    <row r="2862" spans="1:21" ht="42.75" x14ac:dyDescent="0.45">
      <c r="A2862" s="11">
        <v>2860</v>
      </c>
      <c r="B2862" s="16" t="s">
        <v>2860</v>
      </c>
      <c r="C2862" s="16" t="s">
        <v>6970</v>
      </c>
      <c r="D2862" s="23">
        <v>4000</v>
      </c>
      <c r="E2862" s="23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7">
        <f t="shared" si="220"/>
        <v>42540.592314814814</v>
      </c>
      <c r="K2862" s="11">
        <v>1461179576</v>
      </c>
      <c r="L2862" s="17">
        <f t="shared" si="221"/>
        <v>42480.592314814814</v>
      </c>
      <c r="M2862" s="21">
        <f t="shared" si="222"/>
        <v>60</v>
      </c>
      <c r="N2862" s="11" t="b">
        <v>0</v>
      </c>
      <c r="O2862" s="11">
        <v>9</v>
      </c>
      <c r="P2862" s="11" t="b">
        <v>0</v>
      </c>
      <c r="Q2862" s="11" t="s">
        <v>8271</v>
      </c>
      <c r="R2862" s="18">
        <f t="shared" si="223"/>
        <v>6.6500000000000004E-2</v>
      </c>
      <c r="S2862" s="19">
        <f t="shared" si="224"/>
        <v>29.555555555555557</v>
      </c>
      <c r="T2862" s="11" t="s">
        <v>8317</v>
      </c>
      <c r="U2862" s="11" t="s">
        <v>8318</v>
      </c>
    </row>
    <row r="2863" spans="1:21" ht="42.75" x14ac:dyDescent="0.45">
      <c r="A2863" s="11">
        <v>2861</v>
      </c>
      <c r="B2863" s="16" t="s">
        <v>2861</v>
      </c>
      <c r="C2863" s="16" t="s">
        <v>6971</v>
      </c>
      <c r="D2863" s="23">
        <v>250</v>
      </c>
      <c r="E2863" s="23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7">
        <f t="shared" si="220"/>
        <v>42271.3825</v>
      </c>
      <c r="K2863" s="11">
        <v>1441894248</v>
      </c>
      <c r="L2863" s="17">
        <f t="shared" si="221"/>
        <v>42257.3825</v>
      </c>
      <c r="M2863" s="21">
        <f t="shared" si="222"/>
        <v>14</v>
      </c>
      <c r="N2863" s="11" t="b">
        <v>0</v>
      </c>
      <c r="O2863" s="11">
        <v>3</v>
      </c>
      <c r="P2863" s="11" t="b">
        <v>0</v>
      </c>
      <c r="Q2863" s="11" t="s">
        <v>8271</v>
      </c>
      <c r="R2863" s="18">
        <f t="shared" si="223"/>
        <v>0.32</v>
      </c>
      <c r="S2863" s="19">
        <f t="shared" si="224"/>
        <v>26.666666666666668</v>
      </c>
      <c r="T2863" s="11" t="s">
        <v>8317</v>
      </c>
      <c r="U2863" s="11" t="s">
        <v>8318</v>
      </c>
    </row>
    <row r="2864" spans="1:21" ht="42.75" x14ac:dyDescent="0.45">
      <c r="A2864" s="11">
        <v>2862</v>
      </c>
      <c r="B2864" s="16" t="s">
        <v>2862</v>
      </c>
      <c r="C2864" s="16" t="s">
        <v>6972</v>
      </c>
      <c r="D2864" s="23">
        <v>12700</v>
      </c>
      <c r="E2864" s="23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7">
        <f t="shared" si="220"/>
        <v>41814.581354166665</v>
      </c>
      <c r="K2864" s="11">
        <v>1401044229</v>
      </c>
      <c r="L2864" s="17">
        <f t="shared" si="221"/>
        <v>41784.581354166665</v>
      </c>
      <c r="M2864" s="21">
        <f t="shared" si="222"/>
        <v>30</v>
      </c>
      <c r="N2864" s="11" t="b">
        <v>0</v>
      </c>
      <c r="O2864" s="11">
        <v>3</v>
      </c>
      <c r="P2864" s="11" t="b">
        <v>0</v>
      </c>
      <c r="Q2864" s="11" t="s">
        <v>8271</v>
      </c>
      <c r="R2864" s="18">
        <f t="shared" si="223"/>
        <v>4.3307086614173228E-3</v>
      </c>
      <c r="S2864" s="19">
        <f t="shared" si="224"/>
        <v>18.333333333333332</v>
      </c>
      <c r="T2864" s="11" t="s">
        <v>8317</v>
      </c>
      <c r="U2864" s="11" t="s">
        <v>8318</v>
      </c>
    </row>
    <row r="2865" spans="1:21" ht="42.75" x14ac:dyDescent="0.45">
      <c r="A2865" s="11">
        <v>2863</v>
      </c>
      <c r="B2865" s="16" t="s">
        <v>2863</v>
      </c>
      <c r="C2865" s="16" t="s">
        <v>6973</v>
      </c>
      <c r="D2865" s="23">
        <v>50000</v>
      </c>
      <c r="E2865" s="23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7">
        <f t="shared" si="220"/>
        <v>41891.46670138889</v>
      </c>
      <c r="K2865" s="11">
        <v>1405095123</v>
      </c>
      <c r="L2865" s="17">
        <f t="shared" si="221"/>
        <v>41831.46670138889</v>
      </c>
      <c r="M2865" s="21">
        <f t="shared" si="222"/>
        <v>60</v>
      </c>
      <c r="N2865" s="11" t="b">
        <v>0</v>
      </c>
      <c r="O2865" s="11">
        <v>1</v>
      </c>
      <c r="P2865" s="11" t="b">
        <v>0</v>
      </c>
      <c r="Q2865" s="11" t="s">
        <v>8271</v>
      </c>
      <c r="R2865" s="18">
        <f t="shared" si="223"/>
        <v>4.0000000000000002E-4</v>
      </c>
      <c r="S2865" s="19">
        <f t="shared" si="224"/>
        <v>20</v>
      </c>
      <c r="T2865" s="11" t="s">
        <v>8317</v>
      </c>
      <c r="U2865" s="11" t="s">
        <v>8318</v>
      </c>
    </row>
    <row r="2866" spans="1:21" x14ac:dyDescent="0.45">
      <c r="A2866" s="11">
        <v>2864</v>
      </c>
      <c r="B2866" s="16" t="s">
        <v>2864</v>
      </c>
      <c r="C2866" s="16" t="s">
        <v>6974</v>
      </c>
      <c r="D2866" s="23">
        <v>2500</v>
      </c>
      <c r="E2866" s="23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7">
        <f t="shared" si="220"/>
        <v>42202.345833333333</v>
      </c>
      <c r="K2866" s="11">
        <v>1434552207</v>
      </c>
      <c r="L2866" s="17">
        <f t="shared" si="221"/>
        <v>42172.405173611107</v>
      </c>
      <c r="M2866" s="21">
        <f t="shared" si="222"/>
        <v>29.940659722225973</v>
      </c>
      <c r="N2866" s="11" t="b">
        <v>0</v>
      </c>
      <c r="O2866" s="11">
        <v>3</v>
      </c>
      <c r="P2866" s="11" t="b">
        <v>0</v>
      </c>
      <c r="Q2866" s="11" t="s">
        <v>8271</v>
      </c>
      <c r="R2866" s="18">
        <f t="shared" si="223"/>
        <v>1.6E-2</v>
      </c>
      <c r="S2866" s="19">
        <f t="shared" si="224"/>
        <v>13.333333333333334</v>
      </c>
      <c r="T2866" s="11" t="s">
        <v>8317</v>
      </c>
      <c r="U2866" s="11" t="s">
        <v>8318</v>
      </c>
    </row>
    <row r="2867" spans="1:21" ht="42.75" x14ac:dyDescent="0.45">
      <c r="A2867" s="11">
        <v>2865</v>
      </c>
      <c r="B2867" s="16" t="s">
        <v>2865</v>
      </c>
      <c r="C2867" s="16" t="s">
        <v>6975</v>
      </c>
      <c r="D2867" s="23">
        <v>2888</v>
      </c>
      <c r="E2867" s="23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7">
        <f t="shared" si="220"/>
        <v>42009.905775462961</v>
      </c>
      <c r="K2867" s="11">
        <v>1415328259</v>
      </c>
      <c r="L2867" s="17">
        <f t="shared" si="221"/>
        <v>41949.905775462961</v>
      </c>
      <c r="M2867" s="21">
        <f t="shared" si="222"/>
        <v>60</v>
      </c>
      <c r="N2867" s="11" t="b">
        <v>0</v>
      </c>
      <c r="O2867" s="11">
        <v>0</v>
      </c>
      <c r="P2867" s="11" t="b">
        <v>0</v>
      </c>
      <c r="Q2867" s="11" t="s">
        <v>8271</v>
      </c>
      <c r="R2867" s="18">
        <f t="shared" si="223"/>
        <v>0</v>
      </c>
      <c r="S2867" s="19" t="e">
        <f t="shared" si="224"/>
        <v>#DIV/0!</v>
      </c>
      <c r="T2867" s="11" t="s">
        <v>8317</v>
      </c>
      <c r="U2867" s="11" t="s">
        <v>8318</v>
      </c>
    </row>
    <row r="2868" spans="1:21" ht="42.75" x14ac:dyDescent="0.45">
      <c r="A2868" s="11">
        <v>2866</v>
      </c>
      <c r="B2868" s="16" t="s">
        <v>2866</v>
      </c>
      <c r="C2868" s="16" t="s">
        <v>6976</v>
      </c>
      <c r="D2868" s="23">
        <v>5000</v>
      </c>
      <c r="E2868" s="23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7">
        <f t="shared" si="220"/>
        <v>42657.708333333336</v>
      </c>
      <c r="K2868" s="11">
        <v>1473893721</v>
      </c>
      <c r="L2868" s="17">
        <f t="shared" si="221"/>
        <v>42627.746770833335</v>
      </c>
      <c r="M2868" s="21">
        <f t="shared" si="222"/>
        <v>29.961562500000582</v>
      </c>
      <c r="N2868" s="11" t="b">
        <v>0</v>
      </c>
      <c r="O2868" s="11">
        <v>2</v>
      </c>
      <c r="P2868" s="11" t="b">
        <v>0</v>
      </c>
      <c r="Q2868" s="11" t="s">
        <v>8271</v>
      </c>
      <c r="R2868" s="18">
        <f t="shared" si="223"/>
        <v>8.9999999999999993E-3</v>
      </c>
      <c r="S2868" s="19">
        <f t="shared" si="224"/>
        <v>22.5</v>
      </c>
      <c r="T2868" s="11" t="s">
        <v>8317</v>
      </c>
      <c r="U2868" s="11" t="s">
        <v>8318</v>
      </c>
    </row>
    <row r="2869" spans="1:21" ht="42.75" x14ac:dyDescent="0.45">
      <c r="A2869" s="11">
        <v>2867</v>
      </c>
      <c r="B2869" s="16" t="s">
        <v>2867</v>
      </c>
      <c r="C2869" s="16" t="s">
        <v>6977</v>
      </c>
      <c r="D2869" s="23">
        <v>2500</v>
      </c>
      <c r="E2869" s="23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7">
        <f t="shared" si="220"/>
        <v>42554.958333333336</v>
      </c>
      <c r="K2869" s="11">
        <v>1465533672</v>
      </c>
      <c r="L2869" s="17">
        <f t="shared" si="221"/>
        <v>42530.986944444441</v>
      </c>
      <c r="M2869" s="21">
        <f t="shared" si="222"/>
        <v>23.97138888889458</v>
      </c>
      <c r="N2869" s="11" t="b">
        <v>0</v>
      </c>
      <c r="O2869" s="11">
        <v>10</v>
      </c>
      <c r="P2869" s="11" t="b">
        <v>0</v>
      </c>
      <c r="Q2869" s="11" t="s">
        <v>8271</v>
      </c>
      <c r="R2869" s="18">
        <f t="shared" si="223"/>
        <v>0.2016</v>
      </c>
      <c r="S2869" s="19">
        <f t="shared" si="224"/>
        <v>50.4</v>
      </c>
      <c r="T2869" s="11" t="s">
        <v>8317</v>
      </c>
      <c r="U2869" s="11" t="s">
        <v>8318</v>
      </c>
    </row>
    <row r="2870" spans="1:21" ht="42.75" x14ac:dyDescent="0.45">
      <c r="A2870" s="11">
        <v>2868</v>
      </c>
      <c r="B2870" s="16" t="s">
        <v>2868</v>
      </c>
      <c r="C2870" s="16" t="s">
        <v>6978</v>
      </c>
      <c r="D2870" s="23">
        <v>15000</v>
      </c>
      <c r="E2870" s="23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7">
        <f t="shared" si="220"/>
        <v>42648.618680555555</v>
      </c>
      <c r="K2870" s="11">
        <v>1473105054</v>
      </c>
      <c r="L2870" s="17">
        <f t="shared" si="221"/>
        <v>42618.618680555555</v>
      </c>
      <c r="M2870" s="21">
        <f t="shared" si="222"/>
        <v>30</v>
      </c>
      <c r="N2870" s="11" t="b">
        <v>0</v>
      </c>
      <c r="O2870" s="11">
        <v>60</v>
      </c>
      <c r="P2870" s="11" t="b">
        <v>0</v>
      </c>
      <c r="Q2870" s="11" t="s">
        <v>8271</v>
      </c>
      <c r="R2870" s="18">
        <f t="shared" si="223"/>
        <v>0.42011733333333334</v>
      </c>
      <c r="S2870" s="19">
        <f t="shared" si="224"/>
        <v>105.02933333333334</v>
      </c>
      <c r="T2870" s="11" t="s">
        <v>8317</v>
      </c>
      <c r="U2870" s="11" t="s">
        <v>8318</v>
      </c>
    </row>
    <row r="2871" spans="1:21" ht="57" x14ac:dyDescent="0.45">
      <c r="A2871" s="11">
        <v>2869</v>
      </c>
      <c r="B2871" s="16" t="s">
        <v>2869</v>
      </c>
      <c r="C2871" s="16" t="s">
        <v>6979</v>
      </c>
      <c r="D2871" s="23">
        <v>20000</v>
      </c>
      <c r="E2871" s="23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7">
        <f t="shared" si="220"/>
        <v>42570.385196759256</v>
      </c>
      <c r="K2871" s="11">
        <v>1466345681</v>
      </c>
      <c r="L2871" s="17">
        <f t="shared" si="221"/>
        <v>42540.385196759256</v>
      </c>
      <c r="M2871" s="21">
        <f t="shared" si="222"/>
        <v>30</v>
      </c>
      <c r="N2871" s="11" t="b">
        <v>0</v>
      </c>
      <c r="O2871" s="11">
        <v>5</v>
      </c>
      <c r="P2871" s="11" t="b">
        <v>0</v>
      </c>
      <c r="Q2871" s="11" t="s">
        <v>8271</v>
      </c>
      <c r="R2871" s="18">
        <f t="shared" si="223"/>
        <v>8.8500000000000002E-3</v>
      </c>
      <c r="S2871" s="19">
        <f t="shared" si="224"/>
        <v>35.4</v>
      </c>
      <c r="T2871" s="11" t="s">
        <v>8317</v>
      </c>
      <c r="U2871" s="11" t="s">
        <v>8318</v>
      </c>
    </row>
    <row r="2872" spans="1:21" ht="42.75" x14ac:dyDescent="0.45">
      <c r="A2872" s="11">
        <v>2870</v>
      </c>
      <c r="B2872" s="16" t="s">
        <v>2870</v>
      </c>
      <c r="C2872" s="16" t="s">
        <v>6980</v>
      </c>
      <c r="D2872" s="23">
        <v>5000</v>
      </c>
      <c r="E2872" s="23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7">
        <f t="shared" si="220"/>
        <v>41775.981076388889</v>
      </c>
      <c r="K2872" s="11">
        <v>1397709165</v>
      </c>
      <c r="L2872" s="17">
        <f t="shared" si="221"/>
        <v>41745.981076388889</v>
      </c>
      <c r="M2872" s="21">
        <f t="shared" si="222"/>
        <v>30</v>
      </c>
      <c r="N2872" s="11" t="b">
        <v>0</v>
      </c>
      <c r="O2872" s="11">
        <v>9</v>
      </c>
      <c r="P2872" s="11" t="b">
        <v>0</v>
      </c>
      <c r="Q2872" s="11" t="s">
        <v>8271</v>
      </c>
      <c r="R2872" s="18">
        <f t="shared" si="223"/>
        <v>0.15</v>
      </c>
      <c r="S2872" s="19">
        <f t="shared" si="224"/>
        <v>83.333333333333329</v>
      </c>
      <c r="T2872" s="11" t="s">
        <v>8317</v>
      </c>
      <c r="U2872" s="11" t="s">
        <v>8318</v>
      </c>
    </row>
    <row r="2873" spans="1:21" ht="42.75" x14ac:dyDescent="0.45">
      <c r="A2873" s="11">
        <v>2871</v>
      </c>
      <c r="B2873" s="16" t="s">
        <v>2871</v>
      </c>
      <c r="C2873" s="16" t="s">
        <v>6981</v>
      </c>
      <c r="D2873" s="23">
        <v>10000</v>
      </c>
      <c r="E2873" s="23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7">
        <f t="shared" si="220"/>
        <v>41994.530243055553</v>
      </c>
      <c r="K2873" s="11">
        <v>1417455813</v>
      </c>
      <c r="L2873" s="17">
        <f t="shared" si="221"/>
        <v>41974.530243055553</v>
      </c>
      <c r="M2873" s="21">
        <f t="shared" si="222"/>
        <v>20</v>
      </c>
      <c r="N2873" s="11" t="b">
        <v>0</v>
      </c>
      <c r="O2873" s="11">
        <v>13</v>
      </c>
      <c r="P2873" s="11" t="b">
        <v>0</v>
      </c>
      <c r="Q2873" s="11" t="s">
        <v>8271</v>
      </c>
      <c r="R2873" s="18">
        <f t="shared" si="223"/>
        <v>4.6699999999999998E-2</v>
      </c>
      <c r="S2873" s="19">
        <f t="shared" si="224"/>
        <v>35.92307692307692</v>
      </c>
      <c r="T2873" s="11" t="s">
        <v>8317</v>
      </c>
      <c r="U2873" s="11" t="s">
        <v>8318</v>
      </c>
    </row>
    <row r="2874" spans="1:21" ht="28.5" x14ac:dyDescent="0.45">
      <c r="A2874" s="11">
        <v>2872</v>
      </c>
      <c r="B2874" s="16" t="s">
        <v>2872</v>
      </c>
      <c r="C2874" s="16" t="s">
        <v>6982</v>
      </c>
      <c r="D2874" s="23">
        <v>3000</v>
      </c>
      <c r="E2874" s="23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7">
        <f t="shared" si="220"/>
        <v>42174.907847222225</v>
      </c>
      <c r="K2874" s="11">
        <v>1429584438</v>
      </c>
      <c r="L2874" s="17">
        <f t="shared" si="221"/>
        <v>42114.907847222225</v>
      </c>
      <c r="M2874" s="21">
        <f t="shared" si="222"/>
        <v>60</v>
      </c>
      <c r="N2874" s="11" t="b">
        <v>0</v>
      </c>
      <c r="O2874" s="11">
        <v>0</v>
      </c>
      <c r="P2874" s="11" t="b">
        <v>0</v>
      </c>
      <c r="Q2874" s="11" t="s">
        <v>8271</v>
      </c>
      <c r="R2874" s="18">
        <f t="shared" si="223"/>
        <v>0</v>
      </c>
      <c r="S2874" s="19" t="e">
        <f t="shared" si="224"/>
        <v>#DIV/0!</v>
      </c>
      <c r="T2874" s="11" t="s">
        <v>8317</v>
      </c>
      <c r="U2874" s="11" t="s">
        <v>8318</v>
      </c>
    </row>
    <row r="2875" spans="1:21" ht="42.75" x14ac:dyDescent="0.45">
      <c r="A2875" s="11">
        <v>2873</v>
      </c>
      <c r="B2875" s="16" t="s">
        <v>2873</v>
      </c>
      <c r="C2875" s="16" t="s">
        <v>6983</v>
      </c>
      <c r="D2875" s="23">
        <v>2500</v>
      </c>
      <c r="E2875" s="23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7">
        <f t="shared" si="220"/>
        <v>42032.609155092585</v>
      </c>
      <c r="K2875" s="11">
        <v>1419881831</v>
      </c>
      <c r="L2875" s="17">
        <f t="shared" si="221"/>
        <v>42002.609155092585</v>
      </c>
      <c r="M2875" s="21">
        <f t="shared" si="222"/>
        <v>30</v>
      </c>
      <c r="N2875" s="11" t="b">
        <v>0</v>
      </c>
      <c r="O2875" s="11">
        <v>8</v>
      </c>
      <c r="P2875" s="11" t="b">
        <v>0</v>
      </c>
      <c r="Q2875" s="11" t="s">
        <v>8271</v>
      </c>
      <c r="R2875" s="18">
        <f t="shared" si="223"/>
        <v>0.38119999999999998</v>
      </c>
      <c r="S2875" s="19">
        <f t="shared" si="224"/>
        <v>119.125</v>
      </c>
      <c r="T2875" s="11" t="s">
        <v>8317</v>
      </c>
      <c r="U2875" s="11" t="s">
        <v>8318</v>
      </c>
    </row>
    <row r="2876" spans="1:21" ht="42.75" x14ac:dyDescent="0.45">
      <c r="A2876" s="11">
        <v>2874</v>
      </c>
      <c r="B2876" s="16" t="s">
        <v>2874</v>
      </c>
      <c r="C2876" s="16" t="s">
        <v>6984</v>
      </c>
      <c r="D2876" s="23">
        <v>5000</v>
      </c>
      <c r="E2876" s="23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7">
        <f t="shared" si="220"/>
        <v>42752.636412037034</v>
      </c>
      <c r="K2876" s="11">
        <v>1482092186</v>
      </c>
      <c r="L2876" s="17">
        <f t="shared" si="221"/>
        <v>42722.636412037034</v>
      </c>
      <c r="M2876" s="21">
        <f t="shared" si="222"/>
        <v>30</v>
      </c>
      <c r="N2876" s="11" t="b">
        <v>0</v>
      </c>
      <c r="O2876" s="11">
        <v>3</v>
      </c>
      <c r="P2876" s="11" t="b">
        <v>0</v>
      </c>
      <c r="Q2876" s="11" t="s">
        <v>8271</v>
      </c>
      <c r="R2876" s="18">
        <f t="shared" si="223"/>
        <v>5.4199999999999998E-2</v>
      </c>
      <c r="S2876" s="19">
        <f t="shared" si="224"/>
        <v>90.333333333333329</v>
      </c>
      <c r="T2876" s="11" t="s">
        <v>8317</v>
      </c>
      <c r="U2876" s="11" t="s">
        <v>8318</v>
      </c>
    </row>
    <row r="2877" spans="1:21" ht="42.75" x14ac:dyDescent="0.45">
      <c r="A2877" s="11">
        <v>2875</v>
      </c>
      <c r="B2877" s="16" t="s">
        <v>2875</v>
      </c>
      <c r="C2877" s="16" t="s">
        <v>6985</v>
      </c>
      <c r="D2877" s="23">
        <v>20000</v>
      </c>
      <c r="E2877" s="23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7">
        <f t="shared" si="220"/>
        <v>42494.920057870368</v>
      </c>
      <c r="K2877" s="11">
        <v>1459825493</v>
      </c>
      <c r="L2877" s="17">
        <f t="shared" si="221"/>
        <v>42464.920057870368</v>
      </c>
      <c r="M2877" s="21">
        <f t="shared" si="222"/>
        <v>30</v>
      </c>
      <c r="N2877" s="11" t="b">
        <v>0</v>
      </c>
      <c r="O2877" s="11">
        <v>3</v>
      </c>
      <c r="P2877" s="11" t="b">
        <v>0</v>
      </c>
      <c r="Q2877" s="11" t="s">
        <v>8271</v>
      </c>
      <c r="R2877" s="18">
        <f t="shared" si="223"/>
        <v>3.5E-4</v>
      </c>
      <c r="S2877" s="19">
        <f t="shared" si="224"/>
        <v>2.3333333333333335</v>
      </c>
      <c r="T2877" s="11" t="s">
        <v>8317</v>
      </c>
      <c r="U2877" s="11" t="s">
        <v>8318</v>
      </c>
    </row>
    <row r="2878" spans="1:21" ht="42.75" x14ac:dyDescent="0.45">
      <c r="A2878" s="11">
        <v>2876</v>
      </c>
      <c r="B2878" s="16" t="s">
        <v>2876</v>
      </c>
      <c r="C2878" s="16" t="s">
        <v>6986</v>
      </c>
      <c r="D2878" s="23">
        <v>150000</v>
      </c>
      <c r="E2878" s="23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7">
        <f t="shared" si="220"/>
        <v>42201.535636574066</v>
      </c>
      <c r="K2878" s="11">
        <v>1434477079</v>
      </c>
      <c r="L2878" s="17">
        <f t="shared" si="221"/>
        <v>42171.535636574066</v>
      </c>
      <c r="M2878" s="21">
        <f t="shared" si="222"/>
        <v>30</v>
      </c>
      <c r="N2878" s="11" t="b">
        <v>0</v>
      </c>
      <c r="O2878" s="11">
        <v>0</v>
      </c>
      <c r="P2878" s="11" t="b">
        <v>0</v>
      </c>
      <c r="Q2878" s="11" t="s">
        <v>8271</v>
      </c>
      <c r="R2878" s="18">
        <f t="shared" si="223"/>
        <v>0</v>
      </c>
      <c r="S2878" s="19" t="e">
        <f t="shared" si="224"/>
        <v>#DIV/0!</v>
      </c>
      <c r="T2878" s="11" t="s">
        <v>8317</v>
      </c>
      <c r="U2878" s="11" t="s">
        <v>8318</v>
      </c>
    </row>
    <row r="2879" spans="1:21" ht="42.75" x14ac:dyDescent="0.45">
      <c r="A2879" s="11">
        <v>2877</v>
      </c>
      <c r="B2879" s="16" t="s">
        <v>2877</v>
      </c>
      <c r="C2879" s="16" t="s">
        <v>6987</v>
      </c>
      <c r="D2879" s="23">
        <v>6000</v>
      </c>
      <c r="E2879" s="23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7">
        <f t="shared" si="220"/>
        <v>42704.499999999993</v>
      </c>
      <c r="K2879" s="11">
        <v>1477781724</v>
      </c>
      <c r="L2879" s="17">
        <f t="shared" si="221"/>
        <v>42672.746805555558</v>
      </c>
      <c r="M2879" s="21">
        <f t="shared" si="222"/>
        <v>31.753194444434484</v>
      </c>
      <c r="N2879" s="11" t="b">
        <v>0</v>
      </c>
      <c r="O2879" s="11">
        <v>6</v>
      </c>
      <c r="P2879" s="11" t="b">
        <v>0</v>
      </c>
      <c r="Q2879" s="11" t="s">
        <v>8271</v>
      </c>
      <c r="R2879" s="18">
        <f t="shared" si="223"/>
        <v>0.10833333333333334</v>
      </c>
      <c r="S2879" s="19">
        <f t="shared" si="224"/>
        <v>108.33333333333333</v>
      </c>
      <c r="T2879" s="11" t="s">
        <v>8317</v>
      </c>
      <c r="U2879" s="11" t="s">
        <v>8318</v>
      </c>
    </row>
    <row r="2880" spans="1:21" ht="42.75" x14ac:dyDescent="0.45">
      <c r="A2880" s="11">
        <v>2878</v>
      </c>
      <c r="B2880" s="16" t="s">
        <v>2878</v>
      </c>
      <c r="C2880" s="16" t="s">
        <v>6988</v>
      </c>
      <c r="D2880" s="23">
        <v>3000</v>
      </c>
      <c r="E2880" s="23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7">
        <f t="shared" si="220"/>
        <v>42188.407349537032</v>
      </c>
      <c r="K2880" s="11">
        <v>1430750795</v>
      </c>
      <c r="L2880" s="17">
        <f t="shared" si="221"/>
        <v>42128.407349537032</v>
      </c>
      <c r="M2880" s="21">
        <f t="shared" si="222"/>
        <v>60</v>
      </c>
      <c r="N2880" s="11" t="b">
        <v>0</v>
      </c>
      <c r="O2880" s="11">
        <v>4</v>
      </c>
      <c r="P2880" s="11" t="b">
        <v>0</v>
      </c>
      <c r="Q2880" s="11" t="s">
        <v>8271</v>
      </c>
      <c r="R2880" s="18">
        <f t="shared" si="223"/>
        <v>2.1000000000000001E-2</v>
      </c>
      <c r="S2880" s="19">
        <f t="shared" si="224"/>
        <v>15.75</v>
      </c>
      <c r="T2880" s="11" t="s">
        <v>8317</v>
      </c>
      <c r="U2880" s="11" t="s">
        <v>8318</v>
      </c>
    </row>
    <row r="2881" spans="1:21" ht="42.75" x14ac:dyDescent="0.45">
      <c r="A2881" s="11">
        <v>2879</v>
      </c>
      <c r="B2881" s="16" t="s">
        <v>2879</v>
      </c>
      <c r="C2881" s="16" t="s">
        <v>6989</v>
      </c>
      <c r="D2881" s="23">
        <v>11200</v>
      </c>
      <c r="E2881" s="23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7">
        <f t="shared" si="220"/>
        <v>42389.516909722217</v>
      </c>
      <c r="K2881" s="11">
        <v>1450718661</v>
      </c>
      <c r="L2881" s="17">
        <f t="shared" si="221"/>
        <v>42359.516909722217</v>
      </c>
      <c r="M2881" s="21">
        <f t="shared" si="222"/>
        <v>30</v>
      </c>
      <c r="N2881" s="11" t="b">
        <v>0</v>
      </c>
      <c r="O2881" s="11">
        <v>1</v>
      </c>
      <c r="P2881" s="11" t="b">
        <v>0</v>
      </c>
      <c r="Q2881" s="11" t="s">
        <v>8271</v>
      </c>
      <c r="R2881" s="18">
        <f t="shared" si="223"/>
        <v>2.5892857142857141E-3</v>
      </c>
      <c r="S2881" s="19">
        <f t="shared" si="224"/>
        <v>29</v>
      </c>
      <c r="T2881" s="11" t="s">
        <v>8317</v>
      </c>
      <c r="U2881" s="11" t="s">
        <v>8318</v>
      </c>
    </row>
    <row r="2882" spans="1:21" ht="42.75" x14ac:dyDescent="0.45">
      <c r="A2882" s="11">
        <v>2880</v>
      </c>
      <c r="B2882" s="16" t="s">
        <v>2880</v>
      </c>
      <c r="C2882" s="16" t="s">
        <v>6990</v>
      </c>
      <c r="D2882" s="23">
        <v>12000</v>
      </c>
      <c r="E2882" s="23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7">
        <f t="shared" si="220"/>
        <v>42236.503472222219</v>
      </c>
      <c r="K2882" s="11">
        <v>1436305452</v>
      </c>
      <c r="L2882" s="17">
        <f t="shared" si="221"/>
        <v>42192.69736111111</v>
      </c>
      <c r="M2882" s="21">
        <f t="shared" si="222"/>
        <v>43.806111111109203</v>
      </c>
      <c r="N2882" s="11" t="b">
        <v>0</v>
      </c>
      <c r="O2882" s="11">
        <v>29</v>
      </c>
      <c r="P2882" s="11" t="b">
        <v>0</v>
      </c>
      <c r="Q2882" s="11" t="s">
        <v>8271</v>
      </c>
      <c r="R2882" s="18">
        <f t="shared" si="223"/>
        <v>0.23333333333333334</v>
      </c>
      <c r="S2882" s="19">
        <f t="shared" si="224"/>
        <v>96.551724137931032</v>
      </c>
      <c r="T2882" s="11" t="s">
        <v>8317</v>
      </c>
      <c r="U2882" s="11" t="s">
        <v>8318</v>
      </c>
    </row>
    <row r="2883" spans="1:21" ht="42.75" x14ac:dyDescent="0.45">
      <c r="A2883" s="11">
        <v>2881</v>
      </c>
      <c r="B2883" s="16" t="s">
        <v>2881</v>
      </c>
      <c r="C2883" s="16" t="s">
        <v>6991</v>
      </c>
      <c r="D2883" s="23">
        <v>5500</v>
      </c>
      <c r="E2883" s="23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7">
        <f t="shared" ref="J2883:J2946" si="225">(((I2883/86400)+25569+(-5/24)))</f>
        <v>41976.430972222217</v>
      </c>
      <c r="K2883" s="11">
        <v>1412432436</v>
      </c>
      <c r="L2883" s="17">
        <f t="shared" ref="L2883:L2946" si="226">(((K2883/86400)+25569+(-5/24)))</f>
        <v>41916.389305555553</v>
      </c>
      <c r="M2883" s="21">
        <f t="shared" ref="M2883:M2946" si="227">J2883-L2883</f>
        <v>60.041666666664241</v>
      </c>
      <c r="N2883" s="11" t="b">
        <v>0</v>
      </c>
      <c r="O2883" s="11">
        <v>0</v>
      </c>
      <c r="P2883" s="11" t="b">
        <v>0</v>
      </c>
      <c r="Q2883" s="11" t="s">
        <v>8271</v>
      </c>
      <c r="R2883" s="18">
        <f t="shared" ref="R2883:R2946" si="228">E2883/D2883</f>
        <v>0</v>
      </c>
      <c r="S2883" s="19" t="e">
        <f t="shared" ref="S2883:S2946" si="229">E2883/O2883</f>
        <v>#DIV/0!</v>
      </c>
      <c r="T2883" s="11" t="s">
        <v>8317</v>
      </c>
      <c r="U2883" s="11" t="s">
        <v>8318</v>
      </c>
    </row>
    <row r="2884" spans="1:21" ht="42.75" x14ac:dyDescent="0.45">
      <c r="A2884" s="11">
        <v>2882</v>
      </c>
      <c r="B2884" s="16" t="s">
        <v>2882</v>
      </c>
      <c r="C2884" s="16" t="s">
        <v>6992</v>
      </c>
      <c r="D2884" s="23">
        <v>750</v>
      </c>
      <c r="E2884" s="23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7">
        <f t="shared" si="225"/>
        <v>42491.387939814813</v>
      </c>
      <c r="K2884" s="11">
        <v>1459520318</v>
      </c>
      <c r="L2884" s="17">
        <f t="shared" si="226"/>
        <v>42461.387939814813</v>
      </c>
      <c r="M2884" s="21">
        <f t="shared" si="227"/>
        <v>30</v>
      </c>
      <c r="N2884" s="11" t="b">
        <v>0</v>
      </c>
      <c r="O2884" s="11">
        <v>4</v>
      </c>
      <c r="P2884" s="11" t="b">
        <v>0</v>
      </c>
      <c r="Q2884" s="11" t="s">
        <v>8271</v>
      </c>
      <c r="R2884" s="18">
        <f t="shared" si="228"/>
        <v>0.33600000000000002</v>
      </c>
      <c r="S2884" s="19">
        <f t="shared" si="229"/>
        <v>63</v>
      </c>
      <c r="T2884" s="11" t="s">
        <v>8317</v>
      </c>
      <c r="U2884" s="11" t="s">
        <v>8318</v>
      </c>
    </row>
    <row r="2885" spans="1:21" ht="42.75" x14ac:dyDescent="0.45">
      <c r="A2885" s="11">
        <v>2883</v>
      </c>
      <c r="B2885" s="16" t="s">
        <v>2883</v>
      </c>
      <c r="C2885" s="16" t="s">
        <v>6993</v>
      </c>
      <c r="D2885" s="23">
        <v>10000</v>
      </c>
      <c r="E2885" s="23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7">
        <f t="shared" si="225"/>
        <v>42405.999305555553</v>
      </c>
      <c r="K2885" s="11">
        <v>1451684437</v>
      </c>
      <c r="L2885" s="17">
        <f t="shared" si="226"/>
        <v>42370.694872685184</v>
      </c>
      <c r="M2885" s="21">
        <f t="shared" si="227"/>
        <v>35.304432870369055</v>
      </c>
      <c r="N2885" s="11" t="b">
        <v>0</v>
      </c>
      <c r="O2885" s="11">
        <v>5</v>
      </c>
      <c r="P2885" s="11" t="b">
        <v>0</v>
      </c>
      <c r="Q2885" s="11" t="s">
        <v>8271</v>
      </c>
      <c r="R2885" s="18">
        <f t="shared" si="228"/>
        <v>0.1908</v>
      </c>
      <c r="S2885" s="19">
        <f t="shared" si="229"/>
        <v>381.6</v>
      </c>
      <c r="T2885" s="11" t="s">
        <v>8317</v>
      </c>
      <c r="U2885" s="11" t="s">
        <v>8318</v>
      </c>
    </row>
    <row r="2886" spans="1:21" ht="28.5" x14ac:dyDescent="0.45">
      <c r="A2886" s="11">
        <v>2884</v>
      </c>
      <c r="B2886" s="16" t="s">
        <v>2884</v>
      </c>
      <c r="C2886" s="16" t="s">
        <v>6994</v>
      </c>
      <c r="D2886" s="23">
        <v>45000</v>
      </c>
      <c r="E2886" s="23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7">
        <f t="shared" si="225"/>
        <v>41978.518923611111</v>
      </c>
      <c r="K2886" s="11">
        <v>1415208435</v>
      </c>
      <c r="L2886" s="17">
        <f t="shared" si="226"/>
        <v>41948.518923611111</v>
      </c>
      <c r="M2886" s="21">
        <f t="shared" si="227"/>
        <v>30</v>
      </c>
      <c r="N2886" s="11" t="b">
        <v>0</v>
      </c>
      <c r="O2886" s="11">
        <v>4</v>
      </c>
      <c r="P2886" s="11" t="b">
        <v>0</v>
      </c>
      <c r="Q2886" s="11" t="s">
        <v>8271</v>
      </c>
      <c r="R2886" s="18">
        <f t="shared" si="228"/>
        <v>4.1111111111111114E-3</v>
      </c>
      <c r="S2886" s="19">
        <f t="shared" si="229"/>
        <v>46.25</v>
      </c>
      <c r="T2886" s="11" t="s">
        <v>8317</v>
      </c>
      <c r="U2886" s="11" t="s">
        <v>8318</v>
      </c>
    </row>
    <row r="2887" spans="1:21" ht="28.5" x14ac:dyDescent="0.45">
      <c r="A2887" s="11">
        <v>2885</v>
      </c>
      <c r="B2887" s="16" t="s">
        <v>2885</v>
      </c>
      <c r="C2887" s="16" t="s">
        <v>6995</v>
      </c>
      <c r="D2887" s="23">
        <v>400</v>
      </c>
      <c r="E2887" s="23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7">
        <f t="shared" si="225"/>
        <v>42076.82640046296</v>
      </c>
      <c r="K2887" s="11">
        <v>1423705801</v>
      </c>
      <c r="L2887" s="17">
        <f t="shared" si="226"/>
        <v>42046.868067129624</v>
      </c>
      <c r="M2887" s="21">
        <f t="shared" si="227"/>
        <v>29.958333333335759</v>
      </c>
      <c r="N2887" s="11" t="b">
        <v>0</v>
      </c>
      <c r="O2887" s="11">
        <v>5</v>
      </c>
      <c r="P2887" s="11" t="b">
        <v>0</v>
      </c>
      <c r="Q2887" s="11" t="s">
        <v>8271</v>
      </c>
      <c r="R2887" s="18">
        <f t="shared" si="228"/>
        <v>0.32500000000000001</v>
      </c>
      <c r="S2887" s="19">
        <f t="shared" si="229"/>
        <v>26</v>
      </c>
      <c r="T2887" s="11" t="s">
        <v>8317</v>
      </c>
      <c r="U2887" s="11" t="s">
        <v>8318</v>
      </c>
    </row>
    <row r="2888" spans="1:21" ht="42.75" x14ac:dyDescent="0.45">
      <c r="A2888" s="11">
        <v>2886</v>
      </c>
      <c r="B2888" s="16" t="s">
        <v>2886</v>
      </c>
      <c r="C2888" s="16" t="s">
        <v>6996</v>
      </c>
      <c r="D2888" s="23">
        <v>200</v>
      </c>
      <c r="E2888" s="23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7">
        <f t="shared" si="225"/>
        <v>42265.957638888889</v>
      </c>
      <c r="K2888" s="11">
        <v>1442243484</v>
      </c>
      <c r="L2888" s="17">
        <f t="shared" si="226"/>
        <v>42261.424583333333</v>
      </c>
      <c r="M2888" s="21">
        <f t="shared" si="227"/>
        <v>4.5330555555556202</v>
      </c>
      <c r="N2888" s="11" t="b">
        <v>0</v>
      </c>
      <c r="O2888" s="11">
        <v>1</v>
      </c>
      <c r="P2888" s="11" t="b">
        <v>0</v>
      </c>
      <c r="Q2888" s="11" t="s">
        <v>8271</v>
      </c>
      <c r="R2888" s="18">
        <f t="shared" si="228"/>
        <v>0.05</v>
      </c>
      <c r="S2888" s="19">
        <f t="shared" si="229"/>
        <v>10</v>
      </c>
      <c r="T2888" s="11" t="s">
        <v>8317</v>
      </c>
      <c r="U2888" s="11" t="s">
        <v>8318</v>
      </c>
    </row>
    <row r="2889" spans="1:21" ht="42.75" x14ac:dyDescent="0.45">
      <c r="A2889" s="11">
        <v>2887</v>
      </c>
      <c r="B2889" s="16" t="s">
        <v>2887</v>
      </c>
      <c r="C2889" s="16" t="s">
        <v>6997</v>
      </c>
      <c r="D2889" s="23">
        <v>3000</v>
      </c>
      <c r="E2889" s="23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7">
        <f t="shared" si="225"/>
        <v>42015.219027777777</v>
      </c>
      <c r="K2889" s="11">
        <v>1418379324</v>
      </c>
      <c r="L2889" s="17">
        <f t="shared" si="226"/>
        <v>41985.219027777777</v>
      </c>
      <c r="M2889" s="21">
        <f t="shared" si="227"/>
        <v>30</v>
      </c>
      <c r="N2889" s="11" t="b">
        <v>0</v>
      </c>
      <c r="O2889" s="11">
        <v>1</v>
      </c>
      <c r="P2889" s="11" t="b">
        <v>0</v>
      </c>
      <c r="Q2889" s="11" t="s">
        <v>8271</v>
      </c>
      <c r="R2889" s="18">
        <f t="shared" si="228"/>
        <v>1.6666666666666668E-3</v>
      </c>
      <c r="S2889" s="19">
        <f t="shared" si="229"/>
        <v>5</v>
      </c>
      <c r="T2889" s="11" t="s">
        <v>8317</v>
      </c>
      <c r="U2889" s="11" t="s">
        <v>8318</v>
      </c>
    </row>
    <row r="2890" spans="1:21" ht="42.75" x14ac:dyDescent="0.45">
      <c r="A2890" s="11">
        <v>2888</v>
      </c>
      <c r="B2890" s="16" t="s">
        <v>2888</v>
      </c>
      <c r="C2890" s="16" t="s">
        <v>6998</v>
      </c>
      <c r="D2890" s="23">
        <v>30000</v>
      </c>
      <c r="E2890" s="23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7">
        <f t="shared" si="225"/>
        <v>41929.999305555553</v>
      </c>
      <c r="K2890" s="11">
        <v>1412945440</v>
      </c>
      <c r="L2890" s="17">
        <f t="shared" si="226"/>
        <v>41922.326851851853</v>
      </c>
      <c r="M2890" s="21">
        <f t="shared" si="227"/>
        <v>7.6724537037007394</v>
      </c>
      <c r="N2890" s="11" t="b">
        <v>0</v>
      </c>
      <c r="O2890" s="11">
        <v>0</v>
      </c>
      <c r="P2890" s="11" t="b">
        <v>0</v>
      </c>
      <c r="Q2890" s="11" t="s">
        <v>8271</v>
      </c>
      <c r="R2890" s="18">
        <f t="shared" si="228"/>
        <v>0</v>
      </c>
      <c r="S2890" s="19" t="e">
        <f t="shared" si="229"/>
        <v>#DIV/0!</v>
      </c>
      <c r="T2890" s="11" t="s">
        <v>8317</v>
      </c>
      <c r="U2890" s="11" t="s">
        <v>8318</v>
      </c>
    </row>
    <row r="2891" spans="1:21" ht="42.75" x14ac:dyDescent="0.45">
      <c r="A2891" s="11">
        <v>2889</v>
      </c>
      <c r="B2891" s="16" t="s">
        <v>2889</v>
      </c>
      <c r="C2891" s="16" t="s">
        <v>6999</v>
      </c>
      <c r="D2891" s="23">
        <v>3000</v>
      </c>
      <c r="E2891" s="23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7">
        <f t="shared" si="225"/>
        <v>41880.654918981476</v>
      </c>
      <c r="K2891" s="11">
        <v>1406752985</v>
      </c>
      <c r="L2891" s="17">
        <f t="shared" si="226"/>
        <v>41850.654918981476</v>
      </c>
      <c r="M2891" s="21">
        <f t="shared" si="227"/>
        <v>30</v>
      </c>
      <c r="N2891" s="11" t="b">
        <v>0</v>
      </c>
      <c r="O2891" s="11">
        <v>14</v>
      </c>
      <c r="P2891" s="11" t="b">
        <v>0</v>
      </c>
      <c r="Q2891" s="11" t="s">
        <v>8271</v>
      </c>
      <c r="R2891" s="18">
        <f t="shared" si="228"/>
        <v>0.38066666666666665</v>
      </c>
      <c r="S2891" s="19">
        <f t="shared" si="229"/>
        <v>81.571428571428569</v>
      </c>
      <c r="T2891" s="11" t="s">
        <v>8317</v>
      </c>
      <c r="U2891" s="11" t="s">
        <v>8318</v>
      </c>
    </row>
    <row r="2892" spans="1:21" ht="42.75" x14ac:dyDescent="0.45">
      <c r="A2892" s="11">
        <v>2890</v>
      </c>
      <c r="B2892" s="16" t="s">
        <v>2890</v>
      </c>
      <c r="C2892" s="16" t="s">
        <v>7000</v>
      </c>
      <c r="D2892" s="23">
        <v>2000</v>
      </c>
      <c r="E2892" s="23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7">
        <f t="shared" si="225"/>
        <v>41859.916666666664</v>
      </c>
      <c r="K2892" s="11">
        <v>1405100992</v>
      </c>
      <c r="L2892" s="17">
        <f t="shared" si="226"/>
        <v>41831.534629629627</v>
      </c>
      <c r="M2892" s="21">
        <f t="shared" si="227"/>
        <v>28.382037037037662</v>
      </c>
      <c r="N2892" s="11" t="b">
        <v>0</v>
      </c>
      <c r="O2892" s="11">
        <v>3</v>
      </c>
      <c r="P2892" s="11" t="b">
        <v>0</v>
      </c>
      <c r="Q2892" s="11" t="s">
        <v>8271</v>
      </c>
      <c r="R2892" s="18">
        <f t="shared" si="228"/>
        <v>1.0500000000000001E-2</v>
      </c>
      <c r="S2892" s="19">
        <f t="shared" si="229"/>
        <v>7</v>
      </c>
      <c r="T2892" s="11" t="s">
        <v>8317</v>
      </c>
      <c r="U2892" s="11" t="s">
        <v>8318</v>
      </c>
    </row>
    <row r="2893" spans="1:21" ht="42.75" x14ac:dyDescent="0.45">
      <c r="A2893" s="11">
        <v>2891</v>
      </c>
      <c r="B2893" s="16" t="s">
        <v>2891</v>
      </c>
      <c r="C2893" s="16" t="s">
        <v>7001</v>
      </c>
      <c r="D2893" s="23">
        <v>10000</v>
      </c>
      <c r="E2893" s="23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7">
        <f t="shared" si="225"/>
        <v>42475.633425925924</v>
      </c>
      <c r="K2893" s="11">
        <v>1455570728</v>
      </c>
      <c r="L2893" s="17">
        <f t="shared" si="226"/>
        <v>42415.675092592595</v>
      </c>
      <c r="M2893" s="21">
        <f t="shared" si="227"/>
        <v>59.958333333328483</v>
      </c>
      <c r="N2893" s="11" t="b">
        <v>0</v>
      </c>
      <c r="O2893" s="11">
        <v>10</v>
      </c>
      <c r="P2893" s="11" t="b">
        <v>0</v>
      </c>
      <c r="Q2893" s="11" t="s">
        <v>8271</v>
      </c>
      <c r="R2893" s="18">
        <f t="shared" si="228"/>
        <v>2.7300000000000001E-2</v>
      </c>
      <c r="S2893" s="19">
        <f t="shared" si="229"/>
        <v>27.3</v>
      </c>
      <c r="T2893" s="11" t="s">
        <v>8317</v>
      </c>
      <c r="U2893" s="11" t="s">
        <v>8318</v>
      </c>
    </row>
    <row r="2894" spans="1:21" ht="42.75" x14ac:dyDescent="0.45">
      <c r="A2894" s="11">
        <v>2892</v>
      </c>
      <c r="B2894" s="16" t="s">
        <v>2892</v>
      </c>
      <c r="C2894" s="16" t="s">
        <v>7002</v>
      </c>
      <c r="D2894" s="23">
        <v>5500</v>
      </c>
      <c r="E2894" s="23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7">
        <f t="shared" si="225"/>
        <v>41876.666666666664</v>
      </c>
      <c r="K2894" s="11">
        <v>1408381704</v>
      </c>
      <c r="L2894" s="17">
        <f t="shared" si="226"/>
        <v>41869.505833333329</v>
      </c>
      <c r="M2894" s="21">
        <f t="shared" si="227"/>
        <v>7.1608333333351766</v>
      </c>
      <c r="N2894" s="11" t="b">
        <v>0</v>
      </c>
      <c r="O2894" s="11">
        <v>17</v>
      </c>
      <c r="P2894" s="11" t="b">
        <v>0</v>
      </c>
      <c r="Q2894" s="11" t="s">
        <v>8271</v>
      </c>
      <c r="R2894" s="18">
        <f t="shared" si="228"/>
        <v>9.0909090909090912E-2</v>
      </c>
      <c r="S2894" s="19">
        <f t="shared" si="229"/>
        <v>29.411764705882351</v>
      </c>
      <c r="T2894" s="11" t="s">
        <v>8317</v>
      </c>
      <c r="U2894" s="11" t="s">
        <v>8318</v>
      </c>
    </row>
    <row r="2895" spans="1:21" x14ac:dyDescent="0.45">
      <c r="A2895" s="11">
        <v>2893</v>
      </c>
      <c r="B2895" s="16" t="s">
        <v>2893</v>
      </c>
      <c r="C2895" s="16" t="s">
        <v>7003</v>
      </c>
      <c r="D2895" s="23">
        <v>5000</v>
      </c>
      <c r="E2895" s="23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7">
        <f t="shared" si="225"/>
        <v>42012.874999999993</v>
      </c>
      <c r="K2895" s="11">
        <v>1415644395</v>
      </c>
      <c r="L2895" s="17">
        <f t="shared" si="226"/>
        <v>41953.564756944441</v>
      </c>
      <c r="M2895" s="21">
        <f t="shared" si="227"/>
        <v>59.310243055551837</v>
      </c>
      <c r="N2895" s="11" t="b">
        <v>0</v>
      </c>
      <c r="O2895" s="11">
        <v>2</v>
      </c>
      <c r="P2895" s="11" t="b">
        <v>0</v>
      </c>
      <c r="Q2895" s="11" t="s">
        <v>8271</v>
      </c>
      <c r="R2895" s="18">
        <f t="shared" si="228"/>
        <v>5.0000000000000001E-3</v>
      </c>
      <c r="S2895" s="19">
        <f t="shared" si="229"/>
        <v>12.5</v>
      </c>
      <c r="T2895" s="11" t="s">
        <v>8317</v>
      </c>
      <c r="U2895" s="11" t="s">
        <v>8318</v>
      </c>
    </row>
    <row r="2896" spans="1:21" ht="28.5" x14ac:dyDescent="0.45">
      <c r="A2896" s="11">
        <v>2894</v>
      </c>
      <c r="B2896" s="16" t="s">
        <v>2894</v>
      </c>
      <c r="C2896" s="16" t="s">
        <v>7004</v>
      </c>
      <c r="D2896" s="23">
        <v>50000</v>
      </c>
      <c r="E2896" s="23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7">
        <f t="shared" si="225"/>
        <v>42097.736284722218</v>
      </c>
      <c r="K2896" s="11">
        <v>1422920415</v>
      </c>
      <c r="L2896" s="17">
        <f t="shared" si="226"/>
        <v>42037.777951388889</v>
      </c>
      <c r="M2896" s="21">
        <f t="shared" si="227"/>
        <v>59.958333333328483</v>
      </c>
      <c r="N2896" s="11" t="b">
        <v>0</v>
      </c>
      <c r="O2896" s="11">
        <v>0</v>
      </c>
      <c r="P2896" s="11" t="b">
        <v>0</v>
      </c>
      <c r="Q2896" s="11" t="s">
        <v>8271</v>
      </c>
      <c r="R2896" s="18">
        <f t="shared" si="228"/>
        <v>0</v>
      </c>
      <c r="S2896" s="19" t="e">
        <f t="shared" si="229"/>
        <v>#DIV/0!</v>
      </c>
      <c r="T2896" s="11" t="s">
        <v>8317</v>
      </c>
      <c r="U2896" s="11" t="s">
        <v>8318</v>
      </c>
    </row>
    <row r="2897" spans="1:21" ht="42.75" x14ac:dyDescent="0.45">
      <c r="A2897" s="11">
        <v>2895</v>
      </c>
      <c r="B2897" s="16" t="s">
        <v>2895</v>
      </c>
      <c r="C2897" s="16" t="s">
        <v>7005</v>
      </c>
      <c r="D2897" s="23">
        <v>500</v>
      </c>
      <c r="E2897" s="23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7">
        <f t="shared" si="225"/>
        <v>41812.666666666664</v>
      </c>
      <c r="K2897" s="11">
        <v>1403356792</v>
      </c>
      <c r="L2897" s="17">
        <f t="shared" si="226"/>
        <v>41811.347129629627</v>
      </c>
      <c r="M2897" s="21">
        <f t="shared" si="227"/>
        <v>1.3195370370376622</v>
      </c>
      <c r="N2897" s="11" t="b">
        <v>0</v>
      </c>
      <c r="O2897" s="11">
        <v>4</v>
      </c>
      <c r="P2897" s="11" t="b">
        <v>0</v>
      </c>
      <c r="Q2897" s="11" t="s">
        <v>8271</v>
      </c>
      <c r="R2897" s="18">
        <f t="shared" si="228"/>
        <v>4.5999999999999999E-2</v>
      </c>
      <c r="S2897" s="19">
        <f t="shared" si="229"/>
        <v>5.75</v>
      </c>
      <c r="T2897" s="11" t="s">
        <v>8317</v>
      </c>
      <c r="U2897" s="11" t="s">
        <v>8318</v>
      </c>
    </row>
    <row r="2898" spans="1:21" ht="42.75" x14ac:dyDescent="0.45">
      <c r="A2898" s="11">
        <v>2896</v>
      </c>
      <c r="B2898" s="16" t="s">
        <v>2896</v>
      </c>
      <c r="C2898" s="16" t="s">
        <v>7006</v>
      </c>
      <c r="D2898" s="23">
        <v>3000</v>
      </c>
      <c r="E2898" s="23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7">
        <f t="shared" si="225"/>
        <v>42716.041666666664</v>
      </c>
      <c r="K2898" s="11">
        <v>1480283321</v>
      </c>
      <c r="L2898" s="17">
        <f t="shared" si="226"/>
        <v>42701.700474537036</v>
      </c>
      <c r="M2898" s="21">
        <f t="shared" si="227"/>
        <v>14.341192129628325</v>
      </c>
      <c r="N2898" s="11" t="b">
        <v>0</v>
      </c>
      <c r="O2898" s="11">
        <v>12</v>
      </c>
      <c r="P2898" s="11" t="b">
        <v>0</v>
      </c>
      <c r="Q2898" s="11" t="s">
        <v>8271</v>
      </c>
      <c r="R2898" s="18">
        <f t="shared" si="228"/>
        <v>0.20833333333333334</v>
      </c>
      <c r="S2898" s="19">
        <f t="shared" si="229"/>
        <v>52.083333333333336</v>
      </c>
      <c r="T2898" s="11" t="s">
        <v>8317</v>
      </c>
      <c r="U2898" s="11" t="s">
        <v>8318</v>
      </c>
    </row>
    <row r="2899" spans="1:21" ht="42.75" x14ac:dyDescent="0.45">
      <c r="A2899" s="11">
        <v>2897</v>
      </c>
      <c r="B2899" s="16" t="s">
        <v>2897</v>
      </c>
      <c r="C2899" s="16" t="s">
        <v>7007</v>
      </c>
      <c r="D2899" s="23">
        <v>12000</v>
      </c>
      <c r="E2899" s="23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7">
        <f t="shared" si="225"/>
        <v>42288.436863425923</v>
      </c>
      <c r="K2899" s="11">
        <v>1441985458</v>
      </c>
      <c r="L2899" s="17">
        <f t="shared" si="226"/>
        <v>42258.438171296293</v>
      </c>
      <c r="M2899" s="21">
        <f t="shared" si="227"/>
        <v>29.99869212962949</v>
      </c>
      <c r="N2899" s="11" t="b">
        <v>0</v>
      </c>
      <c r="O2899" s="11">
        <v>3</v>
      </c>
      <c r="P2899" s="11" t="b">
        <v>0</v>
      </c>
      <c r="Q2899" s="11" t="s">
        <v>8271</v>
      </c>
      <c r="R2899" s="18">
        <f t="shared" si="228"/>
        <v>4.583333333333333E-2</v>
      </c>
      <c r="S2899" s="19">
        <f t="shared" si="229"/>
        <v>183.33333333333334</v>
      </c>
      <c r="T2899" s="11" t="s">
        <v>8317</v>
      </c>
      <c r="U2899" s="11" t="s">
        <v>8318</v>
      </c>
    </row>
    <row r="2900" spans="1:21" ht="42.75" x14ac:dyDescent="0.45">
      <c r="A2900" s="11">
        <v>2898</v>
      </c>
      <c r="B2900" s="16" t="s">
        <v>2898</v>
      </c>
      <c r="C2900" s="16" t="s">
        <v>7008</v>
      </c>
      <c r="D2900" s="23">
        <v>7500</v>
      </c>
      <c r="E2900" s="23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7">
        <f t="shared" si="225"/>
        <v>42308.456631944442</v>
      </c>
      <c r="K2900" s="11">
        <v>1443715053</v>
      </c>
      <c r="L2900" s="17">
        <f t="shared" si="226"/>
        <v>42278.456631944442</v>
      </c>
      <c r="M2900" s="21">
        <f t="shared" si="227"/>
        <v>30</v>
      </c>
      <c r="N2900" s="11" t="b">
        <v>0</v>
      </c>
      <c r="O2900" s="11">
        <v>12</v>
      </c>
      <c r="P2900" s="11" t="b">
        <v>0</v>
      </c>
      <c r="Q2900" s="11" t="s">
        <v>8271</v>
      </c>
      <c r="R2900" s="18">
        <f t="shared" si="228"/>
        <v>4.2133333333333335E-2</v>
      </c>
      <c r="S2900" s="19">
        <f t="shared" si="229"/>
        <v>26.333333333333332</v>
      </c>
      <c r="T2900" s="11" t="s">
        <v>8317</v>
      </c>
      <c r="U2900" s="11" t="s">
        <v>8318</v>
      </c>
    </row>
    <row r="2901" spans="1:21" ht="42.75" x14ac:dyDescent="0.45">
      <c r="A2901" s="11">
        <v>2899</v>
      </c>
      <c r="B2901" s="16" t="s">
        <v>2899</v>
      </c>
      <c r="C2901" s="16" t="s">
        <v>7009</v>
      </c>
      <c r="D2901" s="23">
        <v>10000</v>
      </c>
      <c r="E2901" s="23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7">
        <f t="shared" si="225"/>
        <v>42574.869884259257</v>
      </c>
      <c r="K2901" s="11">
        <v>1464141158</v>
      </c>
      <c r="L2901" s="17">
        <f t="shared" si="226"/>
        <v>42514.869884259257</v>
      </c>
      <c r="M2901" s="21">
        <f t="shared" si="227"/>
        <v>60</v>
      </c>
      <c r="N2901" s="11" t="b">
        <v>0</v>
      </c>
      <c r="O2901" s="11">
        <v>0</v>
      </c>
      <c r="P2901" s="11" t="b">
        <v>0</v>
      </c>
      <c r="Q2901" s="11" t="s">
        <v>8271</v>
      </c>
      <c r="R2901" s="18">
        <f t="shared" si="228"/>
        <v>0</v>
      </c>
      <c r="S2901" s="19" t="e">
        <f t="shared" si="229"/>
        <v>#DIV/0!</v>
      </c>
      <c r="T2901" s="11" t="s">
        <v>8317</v>
      </c>
      <c r="U2901" s="11" t="s">
        <v>8318</v>
      </c>
    </row>
    <row r="2902" spans="1:21" ht="57" x14ac:dyDescent="0.45">
      <c r="A2902" s="11">
        <v>2900</v>
      </c>
      <c r="B2902" s="16" t="s">
        <v>2900</v>
      </c>
      <c r="C2902" s="16" t="s">
        <v>7010</v>
      </c>
      <c r="D2902" s="23">
        <v>5500</v>
      </c>
      <c r="E2902" s="23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7">
        <f t="shared" si="225"/>
        <v>41860.025833333333</v>
      </c>
      <c r="K2902" s="11">
        <v>1404970632</v>
      </c>
      <c r="L2902" s="17">
        <f t="shared" si="226"/>
        <v>41830.025833333333</v>
      </c>
      <c r="M2902" s="21">
        <f t="shared" si="227"/>
        <v>30</v>
      </c>
      <c r="N2902" s="11" t="b">
        <v>0</v>
      </c>
      <c r="O2902" s="11">
        <v>7</v>
      </c>
      <c r="P2902" s="11" t="b">
        <v>0</v>
      </c>
      <c r="Q2902" s="11" t="s">
        <v>8271</v>
      </c>
      <c r="R2902" s="18">
        <f t="shared" si="228"/>
        <v>0.61909090909090914</v>
      </c>
      <c r="S2902" s="19">
        <f t="shared" si="229"/>
        <v>486.42857142857144</v>
      </c>
      <c r="T2902" s="11" t="s">
        <v>8317</v>
      </c>
      <c r="U2902" s="11" t="s">
        <v>8318</v>
      </c>
    </row>
    <row r="2903" spans="1:21" ht="42.75" x14ac:dyDescent="0.45">
      <c r="A2903" s="11">
        <v>2901</v>
      </c>
      <c r="B2903" s="16" t="s">
        <v>2901</v>
      </c>
      <c r="C2903" s="16" t="s">
        <v>7011</v>
      </c>
      <c r="D2903" s="23">
        <v>750</v>
      </c>
      <c r="E2903" s="23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7">
        <f t="shared" si="225"/>
        <v>42042.696053240739</v>
      </c>
      <c r="K2903" s="11">
        <v>1418161339</v>
      </c>
      <c r="L2903" s="17">
        <f t="shared" si="226"/>
        <v>41982.696053240739</v>
      </c>
      <c r="M2903" s="21">
        <f t="shared" si="227"/>
        <v>60</v>
      </c>
      <c r="N2903" s="11" t="b">
        <v>0</v>
      </c>
      <c r="O2903" s="11">
        <v>2</v>
      </c>
      <c r="P2903" s="11" t="b">
        <v>0</v>
      </c>
      <c r="Q2903" s="11" t="s">
        <v>8271</v>
      </c>
      <c r="R2903" s="18">
        <f t="shared" si="228"/>
        <v>8.0000000000000002E-3</v>
      </c>
      <c r="S2903" s="19">
        <f t="shared" si="229"/>
        <v>3</v>
      </c>
      <c r="T2903" s="11" t="s">
        <v>8317</v>
      </c>
      <c r="U2903" s="11" t="s">
        <v>8318</v>
      </c>
    </row>
    <row r="2904" spans="1:21" ht="42.75" x14ac:dyDescent="0.45">
      <c r="A2904" s="11">
        <v>2902</v>
      </c>
      <c r="B2904" s="16" t="s">
        <v>2902</v>
      </c>
      <c r="C2904" s="16" t="s">
        <v>7012</v>
      </c>
      <c r="D2904" s="23">
        <v>150000</v>
      </c>
      <c r="E2904" s="23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7">
        <f t="shared" si="225"/>
        <v>42240.231435185182</v>
      </c>
      <c r="K2904" s="11">
        <v>1437820396</v>
      </c>
      <c r="L2904" s="17">
        <f t="shared" si="226"/>
        <v>42210.231435185182</v>
      </c>
      <c r="M2904" s="21">
        <f t="shared" si="227"/>
        <v>30</v>
      </c>
      <c r="N2904" s="11" t="b">
        <v>0</v>
      </c>
      <c r="O2904" s="11">
        <v>1</v>
      </c>
      <c r="P2904" s="11" t="b">
        <v>0</v>
      </c>
      <c r="Q2904" s="11" t="s">
        <v>8271</v>
      </c>
      <c r="R2904" s="18">
        <f t="shared" si="228"/>
        <v>1.6666666666666666E-4</v>
      </c>
      <c r="S2904" s="19">
        <f t="shared" si="229"/>
        <v>25</v>
      </c>
      <c r="T2904" s="11" t="s">
        <v>8317</v>
      </c>
      <c r="U2904" s="11" t="s">
        <v>8318</v>
      </c>
    </row>
    <row r="2905" spans="1:21" ht="42.75" x14ac:dyDescent="0.45">
      <c r="A2905" s="11">
        <v>2903</v>
      </c>
      <c r="B2905" s="16" t="s">
        <v>2903</v>
      </c>
      <c r="C2905" s="16" t="s">
        <v>7013</v>
      </c>
      <c r="D2905" s="23">
        <v>5000</v>
      </c>
      <c r="E2905" s="23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7">
        <f t="shared" si="225"/>
        <v>42255.95854166666</v>
      </c>
      <c r="K2905" s="11">
        <v>1436587218</v>
      </c>
      <c r="L2905" s="17">
        <f t="shared" si="226"/>
        <v>42195.95854166666</v>
      </c>
      <c r="M2905" s="21">
        <f t="shared" si="227"/>
        <v>60</v>
      </c>
      <c r="N2905" s="11" t="b">
        <v>0</v>
      </c>
      <c r="O2905" s="11">
        <v>4</v>
      </c>
      <c r="P2905" s="11" t="b">
        <v>0</v>
      </c>
      <c r="Q2905" s="11" t="s">
        <v>8271</v>
      </c>
      <c r="R2905" s="18">
        <f t="shared" si="228"/>
        <v>7.7999999999999996E-3</v>
      </c>
      <c r="S2905" s="19">
        <f t="shared" si="229"/>
        <v>9.75</v>
      </c>
      <c r="T2905" s="11" t="s">
        <v>8317</v>
      </c>
      <c r="U2905" s="11" t="s">
        <v>8318</v>
      </c>
    </row>
    <row r="2906" spans="1:21" ht="42.75" x14ac:dyDescent="0.45">
      <c r="A2906" s="11">
        <v>2904</v>
      </c>
      <c r="B2906" s="16" t="s">
        <v>2904</v>
      </c>
      <c r="C2906" s="16" t="s">
        <v>7014</v>
      </c>
      <c r="D2906" s="23">
        <v>1500</v>
      </c>
      <c r="E2906" s="23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7">
        <f t="shared" si="225"/>
        <v>41952.291666666664</v>
      </c>
      <c r="K2906" s="11">
        <v>1414538031</v>
      </c>
      <c r="L2906" s="17">
        <f t="shared" si="226"/>
        <v>41940.759618055556</v>
      </c>
      <c r="M2906" s="21">
        <f t="shared" si="227"/>
        <v>11.532048611108621</v>
      </c>
      <c r="N2906" s="11" t="b">
        <v>0</v>
      </c>
      <c r="O2906" s="11">
        <v>4</v>
      </c>
      <c r="P2906" s="11" t="b">
        <v>0</v>
      </c>
      <c r="Q2906" s="11" t="s">
        <v>8271</v>
      </c>
      <c r="R2906" s="18">
        <f t="shared" si="228"/>
        <v>0.05</v>
      </c>
      <c r="S2906" s="19">
        <f t="shared" si="229"/>
        <v>18.75</v>
      </c>
      <c r="T2906" s="11" t="s">
        <v>8317</v>
      </c>
      <c r="U2906" s="11" t="s">
        <v>8318</v>
      </c>
    </row>
    <row r="2907" spans="1:21" ht="42.75" x14ac:dyDescent="0.45">
      <c r="A2907" s="11">
        <v>2905</v>
      </c>
      <c r="B2907" s="16" t="s">
        <v>2905</v>
      </c>
      <c r="C2907" s="16" t="s">
        <v>7015</v>
      </c>
      <c r="D2907" s="23">
        <v>3500</v>
      </c>
      <c r="E2907" s="23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7">
        <f t="shared" si="225"/>
        <v>42619.848530092589</v>
      </c>
      <c r="K2907" s="11">
        <v>1472001713</v>
      </c>
      <c r="L2907" s="17">
        <f t="shared" si="226"/>
        <v>42605.848530092589</v>
      </c>
      <c r="M2907" s="21">
        <f t="shared" si="227"/>
        <v>14</v>
      </c>
      <c r="N2907" s="11" t="b">
        <v>0</v>
      </c>
      <c r="O2907" s="11">
        <v>17</v>
      </c>
      <c r="P2907" s="11" t="b">
        <v>0</v>
      </c>
      <c r="Q2907" s="11" t="s">
        <v>8271</v>
      </c>
      <c r="R2907" s="18">
        <f t="shared" si="228"/>
        <v>0.17771428571428571</v>
      </c>
      <c r="S2907" s="19">
        <f t="shared" si="229"/>
        <v>36.588235294117645</v>
      </c>
      <c r="T2907" s="11" t="s">
        <v>8317</v>
      </c>
      <c r="U2907" s="11" t="s">
        <v>8318</v>
      </c>
    </row>
    <row r="2908" spans="1:21" ht="42.75" x14ac:dyDescent="0.45">
      <c r="A2908" s="11">
        <v>2906</v>
      </c>
      <c r="B2908" s="16" t="s">
        <v>2906</v>
      </c>
      <c r="C2908" s="16" t="s">
        <v>7016</v>
      </c>
      <c r="D2908" s="23">
        <v>6000</v>
      </c>
      <c r="E2908" s="23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7">
        <f t="shared" si="225"/>
        <v>42216.833333333336</v>
      </c>
      <c r="K2908" s="11">
        <v>1436888066</v>
      </c>
      <c r="L2908" s="17">
        <f t="shared" si="226"/>
        <v>42199.440578703703</v>
      </c>
      <c r="M2908" s="21">
        <f t="shared" si="227"/>
        <v>17.392754629632691</v>
      </c>
      <c r="N2908" s="11" t="b">
        <v>0</v>
      </c>
      <c r="O2908" s="11">
        <v>7</v>
      </c>
      <c r="P2908" s="11" t="b">
        <v>0</v>
      </c>
      <c r="Q2908" s="11" t="s">
        <v>8271</v>
      </c>
      <c r="R2908" s="18">
        <f t="shared" si="228"/>
        <v>9.4166666666666662E-2</v>
      </c>
      <c r="S2908" s="19">
        <f t="shared" si="229"/>
        <v>80.714285714285708</v>
      </c>
      <c r="T2908" s="11" t="s">
        <v>8317</v>
      </c>
      <c r="U2908" s="11" t="s">
        <v>8318</v>
      </c>
    </row>
    <row r="2909" spans="1:21" ht="42.75" x14ac:dyDescent="0.45">
      <c r="A2909" s="11">
        <v>2907</v>
      </c>
      <c r="B2909" s="16" t="s">
        <v>2907</v>
      </c>
      <c r="C2909" s="16" t="s">
        <v>7017</v>
      </c>
      <c r="D2909" s="23">
        <v>2500</v>
      </c>
      <c r="E2909" s="23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7">
        <f t="shared" si="225"/>
        <v>42504.669409722221</v>
      </c>
      <c r="K2909" s="11">
        <v>1458075837</v>
      </c>
      <c r="L2909" s="17">
        <f t="shared" si="226"/>
        <v>42444.669409722221</v>
      </c>
      <c r="M2909" s="21">
        <f t="shared" si="227"/>
        <v>60</v>
      </c>
      <c r="N2909" s="11" t="b">
        <v>0</v>
      </c>
      <c r="O2909" s="11">
        <v>2</v>
      </c>
      <c r="P2909" s="11" t="b">
        <v>0</v>
      </c>
      <c r="Q2909" s="11" t="s">
        <v>8271</v>
      </c>
      <c r="R2909" s="18">
        <f t="shared" si="228"/>
        <v>8.0000000000000004E-4</v>
      </c>
      <c r="S2909" s="19">
        <f t="shared" si="229"/>
        <v>1</v>
      </c>
      <c r="T2909" s="11" t="s">
        <v>8317</v>
      </c>
      <c r="U2909" s="11" t="s">
        <v>8318</v>
      </c>
    </row>
    <row r="2910" spans="1:21" ht="57" x14ac:dyDescent="0.45">
      <c r="A2910" s="11">
        <v>2908</v>
      </c>
      <c r="B2910" s="16" t="s">
        <v>2908</v>
      </c>
      <c r="C2910" s="16" t="s">
        <v>7018</v>
      </c>
      <c r="D2910" s="23">
        <v>9600</v>
      </c>
      <c r="E2910" s="23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7">
        <f t="shared" si="225"/>
        <v>42529.523368055554</v>
      </c>
      <c r="K2910" s="11">
        <v>1462815219</v>
      </c>
      <c r="L2910" s="17">
        <f t="shared" si="226"/>
        <v>42499.523368055554</v>
      </c>
      <c r="M2910" s="21">
        <f t="shared" si="227"/>
        <v>30</v>
      </c>
      <c r="N2910" s="11" t="b">
        <v>0</v>
      </c>
      <c r="O2910" s="11">
        <v>5</v>
      </c>
      <c r="P2910" s="11" t="b">
        <v>0</v>
      </c>
      <c r="Q2910" s="11" t="s">
        <v>8271</v>
      </c>
      <c r="R2910" s="18">
        <f t="shared" si="228"/>
        <v>2.75E-2</v>
      </c>
      <c r="S2910" s="19">
        <f t="shared" si="229"/>
        <v>52.8</v>
      </c>
      <c r="T2910" s="11" t="s">
        <v>8317</v>
      </c>
      <c r="U2910" s="11" t="s">
        <v>8318</v>
      </c>
    </row>
    <row r="2911" spans="1:21" ht="42.75" x14ac:dyDescent="0.45">
      <c r="A2911" s="11">
        <v>2909</v>
      </c>
      <c r="B2911" s="16" t="s">
        <v>2909</v>
      </c>
      <c r="C2911" s="16" t="s">
        <v>7019</v>
      </c>
      <c r="D2911" s="23">
        <v>180000</v>
      </c>
      <c r="E2911" s="23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7">
        <f t="shared" si="225"/>
        <v>41968.615277777775</v>
      </c>
      <c r="K2911" s="11">
        <v>1413527001</v>
      </c>
      <c r="L2911" s="17">
        <f t="shared" si="226"/>
        <v>41929.057881944442</v>
      </c>
      <c r="M2911" s="21">
        <f t="shared" si="227"/>
        <v>39.55739583333343</v>
      </c>
      <c r="N2911" s="11" t="b">
        <v>0</v>
      </c>
      <c r="O2911" s="11">
        <v>1</v>
      </c>
      <c r="P2911" s="11" t="b">
        <v>0</v>
      </c>
      <c r="Q2911" s="11" t="s">
        <v>8271</v>
      </c>
      <c r="R2911" s="18">
        <f t="shared" si="228"/>
        <v>1.1111111111111112E-4</v>
      </c>
      <c r="S2911" s="19">
        <f t="shared" si="229"/>
        <v>20</v>
      </c>
      <c r="T2911" s="11" t="s">
        <v>8317</v>
      </c>
      <c r="U2911" s="11" t="s">
        <v>8318</v>
      </c>
    </row>
    <row r="2912" spans="1:21" ht="42.75" x14ac:dyDescent="0.45">
      <c r="A2912" s="11">
        <v>2910</v>
      </c>
      <c r="B2912" s="16" t="s">
        <v>2910</v>
      </c>
      <c r="C2912" s="16" t="s">
        <v>7020</v>
      </c>
      <c r="D2912" s="23">
        <v>30000</v>
      </c>
      <c r="E2912" s="23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7">
        <f t="shared" si="225"/>
        <v>42167.632951388885</v>
      </c>
      <c r="K2912" s="11">
        <v>1428955887</v>
      </c>
      <c r="L2912" s="17">
        <f t="shared" si="226"/>
        <v>42107.632951388885</v>
      </c>
      <c r="M2912" s="21">
        <f t="shared" si="227"/>
        <v>60</v>
      </c>
      <c r="N2912" s="11" t="b">
        <v>0</v>
      </c>
      <c r="O2912" s="11">
        <v>1</v>
      </c>
      <c r="P2912" s="11" t="b">
        <v>0</v>
      </c>
      <c r="Q2912" s="11" t="s">
        <v>8271</v>
      </c>
      <c r="R2912" s="18">
        <f t="shared" si="228"/>
        <v>3.3333333333333335E-5</v>
      </c>
      <c r="S2912" s="19">
        <f t="shared" si="229"/>
        <v>1</v>
      </c>
      <c r="T2912" s="11" t="s">
        <v>8317</v>
      </c>
      <c r="U2912" s="11" t="s">
        <v>8318</v>
      </c>
    </row>
    <row r="2913" spans="1:21" ht="42.75" x14ac:dyDescent="0.45">
      <c r="A2913" s="11">
        <v>2911</v>
      </c>
      <c r="B2913" s="16" t="s">
        <v>2911</v>
      </c>
      <c r="C2913" s="16" t="s">
        <v>7021</v>
      </c>
      <c r="D2913" s="23">
        <v>1800</v>
      </c>
      <c r="E2913" s="23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7">
        <f t="shared" si="225"/>
        <v>42182.560486111113</v>
      </c>
      <c r="K2913" s="11">
        <v>1431973626</v>
      </c>
      <c r="L2913" s="17">
        <f t="shared" si="226"/>
        <v>42142.560486111113</v>
      </c>
      <c r="M2913" s="21">
        <f t="shared" si="227"/>
        <v>40</v>
      </c>
      <c r="N2913" s="11" t="b">
        <v>0</v>
      </c>
      <c r="O2913" s="11">
        <v>14</v>
      </c>
      <c r="P2913" s="11" t="b">
        <v>0</v>
      </c>
      <c r="Q2913" s="11" t="s">
        <v>8271</v>
      </c>
      <c r="R2913" s="18">
        <f t="shared" si="228"/>
        <v>0.36499999999999999</v>
      </c>
      <c r="S2913" s="19">
        <f t="shared" si="229"/>
        <v>46.928571428571431</v>
      </c>
      <c r="T2913" s="11" t="s">
        <v>8317</v>
      </c>
      <c r="U2913" s="11" t="s">
        <v>8318</v>
      </c>
    </row>
    <row r="2914" spans="1:21" ht="42.75" x14ac:dyDescent="0.45">
      <c r="A2914" s="11">
        <v>2912</v>
      </c>
      <c r="B2914" s="16" t="s">
        <v>2912</v>
      </c>
      <c r="C2914" s="16" t="s">
        <v>7022</v>
      </c>
      <c r="D2914" s="23">
        <v>14440</v>
      </c>
      <c r="E2914" s="23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7">
        <f t="shared" si="225"/>
        <v>42383.923310185179</v>
      </c>
      <c r="K2914" s="11">
        <v>1450235374</v>
      </c>
      <c r="L2914" s="17">
        <f t="shared" si="226"/>
        <v>42353.923310185179</v>
      </c>
      <c r="M2914" s="21">
        <f t="shared" si="227"/>
        <v>30</v>
      </c>
      <c r="N2914" s="11" t="b">
        <v>0</v>
      </c>
      <c r="O2914" s="11">
        <v>26</v>
      </c>
      <c r="P2914" s="11" t="b">
        <v>0</v>
      </c>
      <c r="Q2914" s="11" t="s">
        <v>8271</v>
      </c>
      <c r="R2914" s="18">
        <f t="shared" si="228"/>
        <v>0.14058171745152354</v>
      </c>
      <c r="S2914" s="19">
        <f t="shared" si="229"/>
        <v>78.07692307692308</v>
      </c>
      <c r="T2914" s="11" t="s">
        <v>8317</v>
      </c>
      <c r="U2914" s="11" t="s">
        <v>8318</v>
      </c>
    </row>
    <row r="2915" spans="1:21" ht="42.75" x14ac:dyDescent="0.45">
      <c r="A2915" s="11">
        <v>2913</v>
      </c>
      <c r="B2915" s="16" t="s">
        <v>2913</v>
      </c>
      <c r="C2915" s="16" t="s">
        <v>7023</v>
      </c>
      <c r="D2915" s="23">
        <v>10000</v>
      </c>
      <c r="E2915" s="23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7">
        <f t="shared" si="225"/>
        <v>41888.714571759258</v>
      </c>
      <c r="K2915" s="11">
        <v>1404857339</v>
      </c>
      <c r="L2915" s="17">
        <f t="shared" si="226"/>
        <v>41828.714571759258</v>
      </c>
      <c r="M2915" s="21">
        <f t="shared" si="227"/>
        <v>60</v>
      </c>
      <c r="N2915" s="11" t="b">
        <v>0</v>
      </c>
      <c r="O2915" s="11">
        <v>2</v>
      </c>
      <c r="P2915" s="11" t="b">
        <v>0</v>
      </c>
      <c r="Q2915" s="11" t="s">
        <v>8271</v>
      </c>
      <c r="R2915" s="18">
        <f t="shared" si="228"/>
        <v>2.0000000000000001E-4</v>
      </c>
      <c r="S2915" s="19">
        <f t="shared" si="229"/>
        <v>1</v>
      </c>
      <c r="T2915" s="11" t="s">
        <v>8317</v>
      </c>
      <c r="U2915" s="11" t="s">
        <v>8318</v>
      </c>
    </row>
    <row r="2916" spans="1:21" ht="28.5" x14ac:dyDescent="0.45">
      <c r="A2916" s="11">
        <v>2914</v>
      </c>
      <c r="B2916" s="16" t="s">
        <v>2914</v>
      </c>
      <c r="C2916" s="16" t="s">
        <v>7024</v>
      </c>
      <c r="D2916" s="23">
        <v>25000</v>
      </c>
      <c r="E2916" s="23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7">
        <f t="shared" si="225"/>
        <v>42077.657337962963</v>
      </c>
      <c r="K2916" s="11">
        <v>1421185594</v>
      </c>
      <c r="L2916" s="17">
        <f t="shared" si="226"/>
        <v>42017.699004629627</v>
      </c>
      <c r="M2916" s="21">
        <f t="shared" si="227"/>
        <v>59.958333333335759</v>
      </c>
      <c r="N2916" s="11" t="b">
        <v>0</v>
      </c>
      <c r="O2916" s="11">
        <v>1</v>
      </c>
      <c r="P2916" s="11" t="b">
        <v>0</v>
      </c>
      <c r="Q2916" s="11" t="s">
        <v>8271</v>
      </c>
      <c r="R2916" s="18">
        <f t="shared" si="228"/>
        <v>4.0000000000000003E-5</v>
      </c>
      <c r="S2916" s="19">
        <f t="shared" si="229"/>
        <v>1</v>
      </c>
      <c r="T2916" s="11" t="s">
        <v>8317</v>
      </c>
      <c r="U2916" s="11" t="s">
        <v>8318</v>
      </c>
    </row>
    <row r="2917" spans="1:21" ht="42.75" x14ac:dyDescent="0.45">
      <c r="A2917" s="11">
        <v>2915</v>
      </c>
      <c r="B2917" s="16" t="s">
        <v>2915</v>
      </c>
      <c r="C2917" s="16" t="s">
        <v>7025</v>
      </c>
      <c r="D2917" s="23">
        <v>1000</v>
      </c>
      <c r="E2917" s="23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7">
        <f t="shared" si="225"/>
        <v>42445.1480324074</v>
      </c>
      <c r="K2917" s="11">
        <v>1455528790</v>
      </c>
      <c r="L2917" s="17">
        <f t="shared" si="226"/>
        <v>42415.189699074072</v>
      </c>
      <c r="M2917" s="21">
        <f t="shared" si="227"/>
        <v>29.958333333328483</v>
      </c>
      <c r="N2917" s="11" t="b">
        <v>0</v>
      </c>
      <c r="O2917" s="11">
        <v>3</v>
      </c>
      <c r="P2917" s="11" t="b">
        <v>0</v>
      </c>
      <c r="Q2917" s="11" t="s">
        <v>8271</v>
      </c>
      <c r="R2917" s="18">
        <f t="shared" si="228"/>
        <v>0.61099999999999999</v>
      </c>
      <c r="S2917" s="19">
        <f t="shared" si="229"/>
        <v>203.66666666666666</v>
      </c>
      <c r="T2917" s="11" t="s">
        <v>8317</v>
      </c>
      <c r="U2917" s="11" t="s">
        <v>8318</v>
      </c>
    </row>
    <row r="2918" spans="1:21" ht="42.75" x14ac:dyDescent="0.45">
      <c r="A2918" s="11">
        <v>2916</v>
      </c>
      <c r="B2918" s="16" t="s">
        <v>2916</v>
      </c>
      <c r="C2918" s="16" t="s">
        <v>7026</v>
      </c>
      <c r="D2918" s="23">
        <v>1850</v>
      </c>
      <c r="E2918" s="23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7">
        <f t="shared" si="225"/>
        <v>41778.268391203703</v>
      </c>
      <c r="K2918" s="11">
        <v>1398511589</v>
      </c>
      <c r="L2918" s="17">
        <f t="shared" si="226"/>
        <v>41755.268391203703</v>
      </c>
      <c r="M2918" s="21">
        <f t="shared" si="227"/>
        <v>23</v>
      </c>
      <c r="N2918" s="11" t="b">
        <v>0</v>
      </c>
      <c r="O2918" s="11">
        <v>7</v>
      </c>
      <c r="P2918" s="11" t="b">
        <v>0</v>
      </c>
      <c r="Q2918" s="11" t="s">
        <v>8271</v>
      </c>
      <c r="R2918" s="18">
        <f t="shared" si="228"/>
        <v>7.8378378378378383E-2</v>
      </c>
      <c r="S2918" s="19">
        <f t="shared" si="229"/>
        <v>20.714285714285715</v>
      </c>
      <c r="T2918" s="11" t="s">
        <v>8317</v>
      </c>
      <c r="U2918" s="11" t="s">
        <v>8318</v>
      </c>
    </row>
    <row r="2919" spans="1:21" ht="42.75" x14ac:dyDescent="0.45">
      <c r="A2919" s="11">
        <v>2917</v>
      </c>
      <c r="B2919" s="16" t="s">
        <v>2917</v>
      </c>
      <c r="C2919" s="16" t="s">
        <v>7027</v>
      </c>
      <c r="D2919" s="23">
        <v>2000</v>
      </c>
      <c r="E2919" s="23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7">
        <f t="shared" si="225"/>
        <v>42263.026006944441</v>
      </c>
      <c r="K2919" s="11">
        <v>1440826647</v>
      </c>
      <c r="L2919" s="17">
        <f t="shared" si="226"/>
        <v>42245.026006944441</v>
      </c>
      <c r="M2919" s="21">
        <f t="shared" si="227"/>
        <v>18</v>
      </c>
      <c r="N2919" s="11" t="b">
        <v>0</v>
      </c>
      <c r="O2919" s="11">
        <v>9</v>
      </c>
      <c r="P2919" s="11" t="b">
        <v>0</v>
      </c>
      <c r="Q2919" s="11" t="s">
        <v>8271</v>
      </c>
      <c r="R2919" s="18">
        <f t="shared" si="228"/>
        <v>0.2185</v>
      </c>
      <c r="S2919" s="19">
        <f t="shared" si="229"/>
        <v>48.555555555555557</v>
      </c>
      <c r="T2919" s="11" t="s">
        <v>8317</v>
      </c>
      <c r="U2919" s="11" t="s">
        <v>8318</v>
      </c>
    </row>
    <row r="2920" spans="1:21" ht="42.75" x14ac:dyDescent="0.45">
      <c r="A2920" s="11">
        <v>2918</v>
      </c>
      <c r="B2920" s="16" t="s">
        <v>2918</v>
      </c>
      <c r="C2920" s="16" t="s">
        <v>7028</v>
      </c>
      <c r="D2920" s="23">
        <v>5000</v>
      </c>
      <c r="E2920" s="23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7">
        <f t="shared" si="225"/>
        <v>42306.421377314815</v>
      </c>
      <c r="K2920" s="11">
        <v>1443712007</v>
      </c>
      <c r="L2920" s="17">
        <f t="shared" si="226"/>
        <v>42278.421377314815</v>
      </c>
      <c r="M2920" s="21">
        <f t="shared" si="227"/>
        <v>28</v>
      </c>
      <c r="N2920" s="11" t="b">
        <v>0</v>
      </c>
      <c r="O2920" s="11">
        <v>20</v>
      </c>
      <c r="P2920" s="11" t="b">
        <v>0</v>
      </c>
      <c r="Q2920" s="11" t="s">
        <v>8271</v>
      </c>
      <c r="R2920" s="18">
        <f t="shared" si="228"/>
        <v>0.27239999999999998</v>
      </c>
      <c r="S2920" s="19">
        <f t="shared" si="229"/>
        <v>68.099999999999994</v>
      </c>
      <c r="T2920" s="11" t="s">
        <v>8317</v>
      </c>
      <c r="U2920" s="11" t="s">
        <v>8318</v>
      </c>
    </row>
    <row r="2921" spans="1:21" ht="42.75" x14ac:dyDescent="0.45">
      <c r="A2921" s="11">
        <v>2919</v>
      </c>
      <c r="B2921" s="16" t="s">
        <v>2919</v>
      </c>
      <c r="C2921" s="16" t="s">
        <v>7029</v>
      </c>
      <c r="D2921" s="23">
        <v>600</v>
      </c>
      <c r="E2921" s="23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7">
        <f t="shared" si="225"/>
        <v>41856.411215277774</v>
      </c>
      <c r="K2921" s="11">
        <v>1404658329</v>
      </c>
      <c r="L2921" s="17">
        <f t="shared" si="226"/>
        <v>41826.411215277774</v>
      </c>
      <c r="M2921" s="21">
        <f t="shared" si="227"/>
        <v>30</v>
      </c>
      <c r="N2921" s="11" t="b">
        <v>0</v>
      </c>
      <c r="O2921" s="11">
        <v>6</v>
      </c>
      <c r="P2921" s="11" t="b">
        <v>0</v>
      </c>
      <c r="Q2921" s="11" t="s">
        <v>8271</v>
      </c>
      <c r="R2921" s="18">
        <f t="shared" si="228"/>
        <v>8.5000000000000006E-2</v>
      </c>
      <c r="S2921" s="19">
        <f t="shared" si="229"/>
        <v>8.5</v>
      </c>
      <c r="T2921" s="11" t="s">
        <v>8317</v>
      </c>
      <c r="U2921" s="11" t="s">
        <v>8318</v>
      </c>
    </row>
    <row r="2922" spans="1:21" ht="42.75" x14ac:dyDescent="0.45">
      <c r="A2922" s="11">
        <v>2920</v>
      </c>
      <c r="B2922" s="16" t="s">
        <v>2920</v>
      </c>
      <c r="C2922" s="16" t="s">
        <v>7030</v>
      </c>
      <c r="D2922" s="23">
        <v>2500</v>
      </c>
      <c r="E2922" s="23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7">
        <f t="shared" si="225"/>
        <v>42088.54247685185</v>
      </c>
      <c r="K2922" s="11">
        <v>1424718070</v>
      </c>
      <c r="L2922" s="17">
        <f t="shared" si="226"/>
        <v>42058.584143518521</v>
      </c>
      <c r="M2922" s="21">
        <f t="shared" si="227"/>
        <v>29.958333333328483</v>
      </c>
      <c r="N2922" s="11" t="b">
        <v>0</v>
      </c>
      <c r="O2922" s="11">
        <v>13</v>
      </c>
      <c r="P2922" s="11" t="b">
        <v>0</v>
      </c>
      <c r="Q2922" s="11" t="s">
        <v>8271</v>
      </c>
      <c r="R2922" s="18">
        <f t="shared" si="228"/>
        <v>0.26840000000000003</v>
      </c>
      <c r="S2922" s="19">
        <f t="shared" si="229"/>
        <v>51.615384615384613</v>
      </c>
      <c r="T2922" s="11" t="s">
        <v>8317</v>
      </c>
      <c r="U2922" s="11" t="s">
        <v>8318</v>
      </c>
    </row>
    <row r="2923" spans="1:21" ht="28.5" x14ac:dyDescent="0.45">
      <c r="A2923" s="11">
        <v>2921</v>
      </c>
      <c r="B2923" s="16" t="s">
        <v>2921</v>
      </c>
      <c r="C2923" s="16" t="s">
        <v>7031</v>
      </c>
      <c r="D2923" s="23">
        <v>100</v>
      </c>
      <c r="E2923" s="23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7">
        <f t="shared" si="225"/>
        <v>41907.678287037037</v>
      </c>
      <c r="K2923" s="11">
        <v>1409087804</v>
      </c>
      <c r="L2923" s="17">
        <f t="shared" si="226"/>
        <v>41877.678287037037</v>
      </c>
      <c r="M2923" s="21">
        <f t="shared" si="227"/>
        <v>30</v>
      </c>
      <c r="N2923" s="11" t="b">
        <v>0</v>
      </c>
      <c r="O2923" s="11">
        <v>3</v>
      </c>
      <c r="P2923" s="11" t="b">
        <v>1</v>
      </c>
      <c r="Q2923" s="11" t="s">
        <v>8305</v>
      </c>
      <c r="R2923" s="18">
        <f t="shared" si="228"/>
        <v>1.29</v>
      </c>
      <c r="S2923" s="19">
        <f t="shared" si="229"/>
        <v>43</v>
      </c>
      <c r="T2923" s="11" t="s">
        <v>8317</v>
      </c>
      <c r="U2923" s="11" t="s">
        <v>8359</v>
      </c>
    </row>
    <row r="2924" spans="1:21" ht="42.75" x14ac:dyDescent="0.45">
      <c r="A2924" s="11">
        <v>2922</v>
      </c>
      <c r="B2924" s="16" t="s">
        <v>2922</v>
      </c>
      <c r="C2924" s="16" t="s">
        <v>7032</v>
      </c>
      <c r="D2924" s="23">
        <v>500</v>
      </c>
      <c r="E2924" s="23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7">
        <f t="shared" si="225"/>
        <v>42142.665821759256</v>
      </c>
      <c r="K2924" s="11">
        <v>1428094727</v>
      </c>
      <c r="L2924" s="17">
        <f t="shared" si="226"/>
        <v>42097.665821759256</v>
      </c>
      <c r="M2924" s="21">
        <f t="shared" si="227"/>
        <v>45</v>
      </c>
      <c r="N2924" s="11" t="b">
        <v>0</v>
      </c>
      <c r="O2924" s="11">
        <v>6</v>
      </c>
      <c r="P2924" s="11" t="b">
        <v>1</v>
      </c>
      <c r="Q2924" s="11" t="s">
        <v>8305</v>
      </c>
      <c r="R2924" s="18">
        <f t="shared" si="228"/>
        <v>1</v>
      </c>
      <c r="S2924" s="19">
        <f t="shared" si="229"/>
        <v>83.333333333333329</v>
      </c>
      <c r="T2924" s="11" t="s">
        <v>8317</v>
      </c>
      <c r="U2924" s="11" t="s">
        <v>8359</v>
      </c>
    </row>
    <row r="2925" spans="1:21" ht="42.75" x14ac:dyDescent="0.45">
      <c r="A2925" s="11">
        <v>2923</v>
      </c>
      <c r="B2925" s="16" t="s">
        <v>2923</v>
      </c>
      <c r="C2925" s="16" t="s">
        <v>7033</v>
      </c>
      <c r="D2925" s="23">
        <v>300</v>
      </c>
      <c r="E2925" s="23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7">
        <f t="shared" si="225"/>
        <v>42027.916666666664</v>
      </c>
      <c r="K2925" s="11">
        <v>1420774779</v>
      </c>
      <c r="L2925" s="17">
        <f t="shared" si="226"/>
        <v>42012.944201388884</v>
      </c>
      <c r="M2925" s="21">
        <f t="shared" si="227"/>
        <v>14.972465277780429</v>
      </c>
      <c r="N2925" s="11" t="b">
        <v>0</v>
      </c>
      <c r="O2925" s="11">
        <v>10</v>
      </c>
      <c r="P2925" s="11" t="b">
        <v>1</v>
      </c>
      <c r="Q2925" s="11" t="s">
        <v>8305</v>
      </c>
      <c r="R2925" s="18">
        <f t="shared" si="228"/>
        <v>1</v>
      </c>
      <c r="S2925" s="19">
        <f t="shared" si="229"/>
        <v>30</v>
      </c>
      <c r="T2925" s="11" t="s">
        <v>8317</v>
      </c>
      <c r="U2925" s="11" t="s">
        <v>8359</v>
      </c>
    </row>
    <row r="2926" spans="1:21" ht="42.75" x14ac:dyDescent="0.45">
      <c r="A2926" s="11">
        <v>2924</v>
      </c>
      <c r="B2926" s="16" t="s">
        <v>2924</v>
      </c>
      <c r="C2926" s="16" t="s">
        <v>7034</v>
      </c>
      <c r="D2926" s="23">
        <v>25000</v>
      </c>
      <c r="E2926" s="23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7">
        <f t="shared" si="225"/>
        <v>42132.957638888889</v>
      </c>
      <c r="K2926" s="11">
        <v>1428585710</v>
      </c>
      <c r="L2926" s="17">
        <f t="shared" si="226"/>
        <v>42103.348495370366</v>
      </c>
      <c r="M2926" s="21">
        <f t="shared" si="227"/>
        <v>29.609143518522615</v>
      </c>
      <c r="N2926" s="11" t="b">
        <v>0</v>
      </c>
      <c r="O2926" s="11">
        <v>147</v>
      </c>
      <c r="P2926" s="11" t="b">
        <v>1</v>
      </c>
      <c r="Q2926" s="11" t="s">
        <v>8305</v>
      </c>
      <c r="R2926" s="18">
        <f t="shared" si="228"/>
        <v>1.032</v>
      </c>
      <c r="S2926" s="19">
        <f t="shared" si="229"/>
        <v>175.51020408163265</v>
      </c>
      <c r="T2926" s="11" t="s">
        <v>8317</v>
      </c>
      <c r="U2926" s="11" t="s">
        <v>8359</v>
      </c>
    </row>
    <row r="2927" spans="1:21" ht="42.75" x14ac:dyDescent="0.45">
      <c r="A2927" s="11">
        <v>2925</v>
      </c>
      <c r="B2927" s="16" t="s">
        <v>2925</v>
      </c>
      <c r="C2927" s="16" t="s">
        <v>7035</v>
      </c>
      <c r="D2927" s="23">
        <v>45000</v>
      </c>
      <c r="E2927" s="23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7">
        <f t="shared" si="225"/>
        <v>41893.375787037039</v>
      </c>
      <c r="K2927" s="11">
        <v>1407852068</v>
      </c>
      <c r="L2927" s="17">
        <f t="shared" si="226"/>
        <v>41863.375787037039</v>
      </c>
      <c r="M2927" s="21">
        <f t="shared" si="227"/>
        <v>30</v>
      </c>
      <c r="N2927" s="11" t="b">
        <v>0</v>
      </c>
      <c r="O2927" s="11">
        <v>199</v>
      </c>
      <c r="P2927" s="11" t="b">
        <v>1</v>
      </c>
      <c r="Q2927" s="11" t="s">
        <v>8305</v>
      </c>
      <c r="R2927" s="18">
        <f t="shared" si="228"/>
        <v>1.0244597777777777</v>
      </c>
      <c r="S2927" s="19">
        <f t="shared" si="229"/>
        <v>231.66175879396985</v>
      </c>
      <c r="T2927" s="11" t="s">
        <v>8317</v>
      </c>
      <c r="U2927" s="11" t="s">
        <v>8359</v>
      </c>
    </row>
    <row r="2928" spans="1:21" ht="42.75" x14ac:dyDescent="0.45">
      <c r="A2928" s="11">
        <v>2926</v>
      </c>
      <c r="B2928" s="16" t="s">
        <v>2926</v>
      </c>
      <c r="C2928" s="16" t="s">
        <v>7036</v>
      </c>
      <c r="D2928" s="23">
        <v>3000</v>
      </c>
      <c r="E2928" s="23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7">
        <f t="shared" si="225"/>
        <v>42058.557627314811</v>
      </c>
      <c r="K2928" s="11">
        <v>1423506179</v>
      </c>
      <c r="L2928" s="17">
        <f t="shared" si="226"/>
        <v>42044.557627314811</v>
      </c>
      <c r="M2928" s="21">
        <f t="shared" si="227"/>
        <v>14</v>
      </c>
      <c r="N2928" s="11" t="b">
        <v>0</v>
      </c>
      <c r="O2928" s="11">
        <v>50</v>
      </c>
      <c r="P2928" s="11" t="b">
        <v>1</v>
      </c>
      <c r="Q2928" s="11" t="s">
        <v>8305</v>
      </c>
      <c r="R2928" s="18">
        <f t="shared" si="228"/>
        <v>1.25</v>
      </c>
      <c r="S2928" s="19">
        <f t="shared" si="229"/>
        <v>75</v>
      </c>
      <c r="T2928" s="11" t="s">
        <v>8317</v>
      </c>
      <c r="U2928" s="11" t="s">
        <v>8359</v>
      </c>
    </row>
    <row r="2929" spans="1:21" ht="42.75" x14ac:dyDescent="0.45">
      <c r="A2929" s="11">
        <v>2927</v>
      </c>
      <c r="B2929" s="16" t="s">
        <v>2927</v>
      </c>
      <c r="C2929" s="16" t="s">
        <v>7037</v>
      </c>
      <c r="D2929" s="23">
        <v>1800</v>
      </c>
      <c r="E2929" s="23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7">
        <f t="shared" si="225"/>
        <v>41835</v>
      </c>
      <c r="K2929" s="11">
        <v>1402934629</v>
      </c>
      <c r="L2929" s="17">
        <f t="shared" si="226"/>
        <v>41806.460983796293</v>
      </c>
      <c r="M2929" s="21">
        <f t="shared" si="227"/>
        <v>28.539016203707433</v>
      </c>
      <c r="N2929" s="11" t="b">
        <v>0</v>
      </c>
      <c r="O2929" s="11">
        <v>21</v>
      </c>
      <c r="P2929" s="11" t="b">
        <v>1</v>
      </c>
      <c r="Q2929" s="11" t="s">
        <v>8305</v>
      </c>
      <c r="R2929" s="18">
        <f t="shared" si="228"/>
        <v>1.3083333333333333</v>
      </c>
      <c r="S2929" s="19">
        <f t="shared" si="229"/>
        <v>112.14285714285714</v>
      </c>
      <c r="T2929" s="11" t="s">
        <v>8317</v>
      </c>
      <c r="U2929" s="11" t="s">
        <v>8359</v>
      </c>
    </row>
    <row r="2930" spans="1:21" ht="28.5" x14ac:dyDescent="0.45">
      <c r="A2930" s="11">
        <v>2928</v>
      </c>
      <c r="B2930" s="16" t="s">
        <v>2928</v>
      </c>
      <c r="C2930" s="16" t="s">
        <v>7038</v>
      </c>
      <c r="D2930" s="23">
        <v>1000</v>
      </c>
      <c r="E2930" s="23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7">
        <f t="shared" si="225"/>
        <v>42433.789884259262</v>
      </c>
      <c r="K2930" s="11">
        <v>1454543846</v>
      </c>
      <c r="L2930" s="17">
        <f t="shared" si="226"/>
        <v>42403.789884259262</v>
      </c>
      <c r="M2930" s="21">
        <f t="shared" si="227"/>
        <v>30</v>
      </c>
      <c r="N2930" s="11" t="b">
        <v>0</v>
      </c>
      <c r="O2930" s="11">
        <v>24</v>
      </c>
      <c r="P2930" s="11" t="b">
        <v>1</v>
      </c>
      <c r="Q2930" s="11" t="s">
        <v>8305</v>
      </c>
      <c r="R2930" s="18">
        <f t="shared" si="228"/>
        <v>1</v>
      </c>
      <c r="S2930" s="19">
        <f t="shared" si="229"/>
        <v>41.666666666666664</v>
      </c>
      <c r="T2930" s="11" t="s">
        <v>8317</v>
      </c>
      <c r="U2930" s="11" t="s">
        <v>8359</v>
      </c>
    </row>
    <row r="2931" spans="1:21" ht="42.75" x14ac:dyDescent="0.45">
      <c r="A2931" s="11">
        <v>2929</v>
      </c>
      <c r="B2931" s="16" t="s">
        <v>2929</v>
      </c>
      <c r="C2931" s="16" t="s">
        <v>7039</v>
      </c>
      <c r="D2931" s="23">
        <v>8000</v>
      </c>
      <c r="E2931" s="23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7">
        <f t="shared" si="225"/>
        <v>41784.355995370366</v>
      </c>
      <c r="K2931" s="11">
        <v>1398432758</v>
      </c>
      <c r="L2931" s="17">
        <f t="shared" si="226"/>
        <v>41754.355995370366</v>
      </c>
      <c r="M2931" s="21">
        <f t="shared" si="227"/>
        <v>30</v>
      </c>
      <c r="N2931" s="11" t="b">
        <v>0</v>
      </c>
      <c r="O2931" s="11">
        <v>32</v>
      </c>
      <c r="P2931" s="11" t="b">
        <v>1</v>
      </c>
      <c r="Q2931" s="11" t="s">
        <v>8305</v>
      </c>
      <c r="R2931" s="18">
        <f t="shared" si="228"/>
        <v>1.02069375</v>
      </c>
      <c r="S2931" s="19">
        <f t="shared" si="229"/>
        <v>255.17343750000001</v>
      </c>
      <c r="T2931" s="11" t="s">
        <v>8317</v>
      </c>
      <c r="U2931" s="11" t="s">
        <v>8359</v>
      </c>
    </row>
    <row r="2932" spans="1:21" ht="42.75" x14ac:dyDescent="0.45">
      <c r="A2932" s="11">
        <v>2930</v>
      </c>
      <c r="B2932" s="16" t="s">
        <v>2930</v>
      </c>
      <c r="C2932" s="16" t="s">
        <v>7040</v>
      </c>
      <c r="D2932" s="23">
        <v>10000</v>
      </c>
      <c r="E2932" s="23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7">
        <f t="shared" si="225"/>
        <v>42131.375740740739</v>
      </c>
      <c r="K2932" s="11">
        <v>1428415264</v>
      </c>
      <c r="L2932" s="17">
        <f t="shared" si="226"/>
        <v>42101.375740740739</v>
      </c>
      <c r="M2932" s="21">
        <f t="shared" si="227"/>
        <v>30</v>
      </c>
      <c r="N2932" s="11" t="b">
        <v>0</v>
      </c>
      <c r="O2932" s="11">
        <v>62</v>
      </c>
      <c r="P2932" s="11" t="b">
        <v>1</v>
      </c>
      <c r="Q2932" s="11" t="s">
        <v>8305</v>
      </c>
      <c r="R2932" s="18">
        <f t="shared" si="228"/>
        <v>1.0092000000000001</v>
      </c>
      <c r="S2932" s="19">
        <f t="shared" si="229"/>
        <v>162.7741935483871</v>
      </c>
      <c r="T2932" s="11" t="s">
        <v>8317</v>
      </c>
      <c r="U2932" s="11" t="s">
        <v>8359</v>
      </c>
    </row>
    <row r="2933" spans="1:21" ht="42.75" x14ac:dyDescent="0.45">
      <c r="A2933" s="11">
        <v>2931</v>
      </c>
      <c r="B2933" s="16" t="s">
        <v>2931</v>
      </c>
      <c r="C2933" s="16" t="s">
        <v>7041</v>
      </c>
      <c r="D2933" s="23">
        <v>750</v>
      </c>
      <c r="E2933" s="23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7">
        <f t="shared" si="225"/>
        <v>41897.047222222223</v>
      </c>
      <c r="K2933" s="11">
        <v>1408604363</v>
      </c>
      <c r="L2933" s="17">
        <f t="shared" si="226"/>
        <v>41872.082905092589</v>
      </c>
      <c r="M2933" s="21">
        <f t="shared" si="227"/>
        <v>24.964317129633855</v>
      </c>
      <c r="N2933" s="11" t="b">
        <v>0</v>
      </c>
      <c r="O2933" s="11">
        <v>9</v>
      </c>
      <c r="P2933" s="11" t="b">
        <v>1</v>
      </c>
      <c r="Q2933" s="11" t="s">
        <v>8305</v>
      </c>
      <c r="R2933" s="18">
        <f t="shared" si="228"/>
        <v>1.06</v>
      </c>
      <c r="S2933" s="19">
        <f t="shared" si="229"/>
        <v>88.333333333333329</v>
      </c>
      <c r="T2933" s="11" t="s">
        <v>8317</v>
      </c>
      <c r="U2933" s="11" t="s">
        <v>8359</v>
      </c>
    </row>
    <row r="2934" spans="1:21" ht="42.75" x14ac:dyDescent="0.45">
      <c r="A2934" s="11">
        <v>2932</v>
      </c>
      <c r="B2934" s="16" t="s">
        <v>2932</v>
      </c>
      <c r="C2934" s="16" t="s">
        <v>7042</v>
      </c>
      <c r="D2934" s="23">
        <v>3100</v>
      </c>
      <c r="E2934" s="23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7">
        <f t="shared" si="225"/>
        <v>42056.249999999993</v>
      </c>
      <c r="K2934" s="11">
        <v>1421812637</v>
      </c>
      <c r="L2934" s="17">
        <f t="shared" si="226"/>
        <v>42024.956446759257</v>
      </c>
      <c r="M2934" s="21">
        <f t="shared" si="227"/>
        <v>31.293553240735491</v>
      </c>
      <c r="N2934" s="11" t="b">
        <v>0</v>
      </c>
      <c r="O2934" s="11">
        <v>38</v>
      </c>
      <c r="P2934" s="11" t="b">
        <v>1</v>
      </c>
      <c r="Q2934" s="11" t="s">
        <v>8305</v>
      </c>
      <c r="R2934" s="18">
        <f t="shared" si="228"/>
        <v>1.0509677419354839</v>
      </c>
      <c r="S2934" s="19">
        <f t="shared" si="229"/>
        <v>85.736842105263165</v>
      </c>
      <c r="T2934" s="11" t="s">
        <v>8317</v>
      </c>
      <c r="U2934" s="11" t="s">
        <v>8359</v>
      </c>
    </row>
    <row r="2935" spans="1:21" ht="42.75" x14ac:dyDescent="0.45">
      <c r="A2935" s="11">
        <v>2933</v>
      </c>
      <c r="B2935" s="16" t="s">
        <v>2933</v>
      </c>
      <c r="C2935" s="16" t="s">
        <v>7043</v>
      </c>
      <c r="D2935" s="23">
        <v>2500</v>
      </c>
      <c r="E2935" s="23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7">
        <f t="shared" si="225"/>
        <v>42525.748298611106</v>
      </c>
      <c r="K2935" s="11">
        <v>1462489053</v>
      </c>
      <c r="L2935" s="17">
        <f t="shared" si="226"/>
        <v>42495.748298611106</v>
      </c>
      <c r="M2935" s="21">
        <f t="shared" si="227"/>
        <v>30</v>
      </c>
      <c r="N2935" s="11" t="b">
        <v>0</v>
      </c>
      <c r="O2935" s="11">
        <v>54</v>
      </c>
      <c r="P2935" s="11" t="b">
        <v>1</v>
      </c>
      <c r="Q2935" s="11" t="s">
        <v>8305</v>
      </c>
      <c r="R2935" s="18">
        <f t="shared" si="228"/>
        <v>1.0276000000000001</v>
      </c>
      <c r="S2935" s="19">
        <f t="shared" si="229"/>
        <v>47.574074074074076</v>
      </c>
      <c r="T2935" s="11" t="s">
        <v>8317</v>
      </c>
      <c r="U2935" s="11" t="s">
        <v>8359</v>
      </c>
    </row>
    <row r="2936" spans="1:21" ht="42.75" x14ac:dyDescent="0.45">
      <c r="A2936" s="11">
        <v>2934</v>
      </c>
      <c r="B2936" s="16" t="s">
        <v>2934</v>
      </c>
      <c r="C2936" s="16" t="s">
        <v>7044</v>
      </c>
      <c r="D2936" s="23">
        <v>2500</v>
      </c>
      <c r="E2936" s="23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7">
        <f t="shared" si="225"/>
        <v>41805.427824074075</v>
      </c>
      <c r="K2936" s="11">
        <v>1400253364</v>
      </c>
      <c r="L2936" s="17">
        <f t="shared" si="226"/>
        <v>41775.427824074075</v>
      </c>
      <c r="M2936" s="21">
        <f t="shared" si="227"/>
        <v>30</v>
      </c>
      <c r="N2936" s="11" t="b">
        <v>0</v>
      </c>
      <c r="O2936" s="11">
        <v>37</v>
      </c>
      <c r="P2936" s="11" t="b">
        <v>1</v>
      </c>
      <c r="Q2936" s="11" t="s">
        <v>8305</v>
      </c>
      <c r="R2936" s="18">
        <f t="shared" si="228"/>
        <v>1.08</v>
      </c>
      <c r="S2936" s="19">
        <f t="shared" si="229"/>
        <v>72.972972972972968</v>
      </c>
      <c r="T2936" s="11" t="s">
        <v>8317</v>
      </c>
      <c r="U2936" s="11" t="s">
        <v>8359</v>
      </c>
    </row>
    <row r="2937" spans="1:21" ht="42.75" x14ac:dyDescent="0.45">
      <c r="A2937" s="11">
        <v>2935</v>
      </c>
      <c r="B2937" s="16" t="s">
        <v>2935</v>
      </c>
      <c r="C2937" s="16" t="s">
        <v>7045</v>
      </c>
      <c r="D2937" s="23">
        <v>3500</v>
      </c>
      <c r="E2937" s="23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7">
        <f t="shared" si="225"/>
        <v>42611.499999999993</v>
      </c>
      <c r="K2937" s="11">
        <v>1467468008</v>
      </c>
      <c r="L2937" s="17">
        <f t="shared" si="226"/>
        <v>42553.375092592592</v>
      </c>
      <c r="M2937" s="21">
        <f t="shared" si="227"/>
        <v>58.124907407400315</v>
      </c>
      <c r="N2937" s="11" t="b">
        <v>0</v>
      </c>
      <c r="O2937" s="11">
        <v>39</v>
      </c>
      <c r="P2937" s="11" t="b">
        <v>1</v>
      </c>
      <c r="Q2937" s="11" t="s">
        <v>8305</v>
      </c>
      <c r="R2937" s="18">
        <f t="shared" si="228"/>
        <v>1.0088571428571429</v>
      </c>
      <c r="S2937" s="19">
        <f t="shared" si="229"/>
        <v>90.538461538461533</v>
      </c>
      <c r="T2937" s="11" t="s">
        <v>8317</v>
      </c>
      <c r="U2937" s="11" t="s">
        <v>8359</v>
      </c>
    </row>
    <row r="2938" spans="1:21" ht="42.75" x14ac:dyDescent="0.45">
      <c r="A2938" s="11">
        <v>2936</v>
      </c>
      <c r="B2938" s="16" t="s">
        <v>2936</v>
      </c>
      <c r="C2938" s="16" t="s">
        <v>7046</v>
      </c>
      <c r="D2938" s="23">
        <v>1000</v>
      </c>
      <c r="E2938" s="23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7">
        <f t="shared" si="225"/>
        <v>41924.999305555553</v>
      </c>
      <c r="K2938" s="11">
        <v>1412091423</v>
      </c>
      <c r="L2938" s="17">
        <f t="shared" si="226"/>
        <v>41912.442395833328</v>
      </c>
      <c r="M2938" s="21">
        <f t="shared" si="227"/>
        <v>12.5569097222251</v>
      </c>
      <c r="N2938" s="11" t="b">
        <v>0</v>
      </c>
      <c r="O2938" s="11">
        <v>34</v>
      </c>
      <c r="P2938" s="11" t="b">
        <v>1</v>
      </c>
      <c r="Q2938" s="11" t="s">
        <v>8305</v>
      </c>
      <c r="R2938" s="18">
        <f t="shared" si="228"/>
        <v>1.28</v>
      </c>
      <c r="S2938" s="19">
        <f t="shared" si="229"/>
        <v>37.647058823529413</v>
      </c>
      <c r="T2938" s="11" t="s">
        <v>8317</v>
      </c>
      <c r="U2938" s="11" t="s">
        <v>8359</v>
      </c>
    </row>
    <row r="2939" spans="1:21" ht="28.5" x14ac:dyDescent="0.45">
      <c r="A2939" s="11">
        <v>2937</v>
      </c>
      <c r="B2939" s="16" t="s">
        <v>2937</v>
      </c>
      <c r="C2939" s="16" t="s">
        <v>7047</v>
      </c>
      <c r="D2939" s="23">
        <v>1500</v>
      </c>
      <c r="E2939" s="23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7">
        <f t="shared" si="225"/>
        <v>41833.248993055553</v>
      </c>
      <c r="K2939" s="11">
        <v>1402657113</v>
      </c>
      <c r="L2939" s="17">
        <f t="shared" si="226"/>
        <v>41803.248993055553</v>
      </c>
      <c r="M2939" s="21">
        <f t="shared" si="227"/>
        <v>30</v>
      </c>
      <c r="N2939" s="11" t="b">
        <v>0</v>
      </c>
      <c r="O2939" s="11">
        <v>55</v>
      </c>
      <c r="P2939" s="11" t="b">
        <v>1</v>
      </c>
      <c r="Q2939" s="11" t="s">
        <v>8305</v>
      </c>
      <c r="R2939" s="18">
        <f t="shared" si="228"/>
        <v>1.3333333333333333</v>
      </c>
      <c r="S2939" s="19">
        <f t="shared" si="229"/>
        <v>36.363636363636367</v>
      </c>
      <c r="T2939" s="11" t="s">
        <v>8317</v>
      </c>
      <c r="U2939" s="11" t="s">
        <v>8359</v>
      </c>
    </row>
    <row r="2940" spans="1:21" ht="42.75" x14ac:dyDescent="0.45">
      <c r="A2940" s="11">
        <v>2938</v>
      </c>
      <c r="B2940" s="16" t="s">
        <v>2938</v>
      </c>
      <c r="C2940" s="16" t="s">
        <v>7048</v>
      </c>
      <c r="D2940" s="23">
        <v>4000</v>
      </c>
      <c r="E2940" s="23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7">
        <f t="shared" si="225"/>
        <v>42034.495532407404</v>
      </c>
      <c r="K2940" s="11">
        <v>1420044814</v>
      </c>
      <c r="L2940" s="17">
        <f t="shared" si="226"/>
        <v>42004.495532407404</v>
      </c>
      <c r="M2940" s="21">
        <f t="shared" si="227"/>
        <v>30</v>
      </c>
      <c r="N2940" s="11" t="b">
        <v>0</v>
      </c>
      <c r="O2940" s="11">
        <v>32</v>
      </c>
      <c r="P2940" s="11" t="b">
        <v>1</v>
      </c>
      <c r="Q2940" s="11" t="s">
        <v>8305</v>
      </c>
      <c r="R2940" s="18">
        <f t="shared" si="228"/>
        <v>1.0137499999999999</v>
      </c>
      <c r="S2940" s="19">
        <f t="shared" si="229"/>
        <v>126.71875</v>
      </c>
      <c r="T2940" s="11" t="s">
        <v>8317</v>
      </c>
      <c r="U2940" s="11" t="s">
        <v>8359</v>
      </c>
    </row>
    <row r="2941" spans="1:21" ht="42.75" x14ac:dyDescent="0.45">
      <c r="A2941" s="11">
        <v>2939</v>
      </c>
      <c r="B2941" s="16" t="s">
        <v>2939</v>
      </c>
      <c r="C2941" s="16" t="s">
        <v>7049</v>
      </c>
      <c r="D2941" s="23">
        <v>8000</v>
      </c>
      <c r="E2941" s="23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7">
        <f t="shared" si="225"/>
        <v>41878.833333333328</v>
      </c>
      <c r="K2941" s="11">
        <v>1406316312</v>
      </c>
      <c r="L2941" s="17">
        <f t="shared" si="226"/>
        <v>41845.60083333333</v>
      </c>
      <c r="M2941" s="21">
        <f t="shared" si="227"/>
        <v>33.232499999998254</v>
      </c>
      <c r="N2941" s="11" t="b">
        <v>0</v>
      </c>
      <c r="O2941" s="11">
        <v>25</v>
      </c>
      <c r="P2941" s="11" t="b">
        <v>1</v>
      </c>
      <c r="Q2941" s="11" t="s">
        <v>8305</v>
      </c>
      <c r="R2941" s="18">
        <f t="shared" si="228"/>
        <v>1.0287500000000001</v>
      </c>
      <c r="S2941" s="19">
        <f t="shared" si="229"/>
        <v>329.2</v>
      </c>
      <c r="T2941" s="11" t="s">
        <v>8317</v>
      </c>
      <c r="U2941" s="11" t="s">
        <v>8359</v>
      </c>
    </row>
    <row r="2942" spans="1:21" ht="42.75" x14ac:dyDescent="0.45">
      <c r="A2942" s="11">
        <v>2940</v>
      </c>
      <c r="B2942" s="16" t="s">
        <v>2940</v>
      </c>
      <c r="C2942" s="16" t="s">
        <v>7050</v>
      </c>
      <c r="D2942" s="23">
        <v>2500</v>
      </c>
      <c r="E2942" s="23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7">
        <f t="shared" si="225"/>
        <v>42022.565023148149</v>
      </c>
      <c r="K2942" s="11">
        <v>1418150018</v>
      </c>
      <c r="L2942" s="17">
        <f t="shared" si="226"/>
        <v>41982.565023148149</v>
      </c>
      <c r="M2942" s="21">
        <f t="shared" si="227"/>
        <v>40</v>
      </c>
      <c r="N2942" s="11" t="b">
        <v>0</v>
      </c>
      <c r="O2942" s="11">
        <v>33</v>
      </c>
      <c r="P2942" s="11" t="b">
        <v>1</v>
      </c>
      <c r="Q2942" s="11" t="s">
        <v>8305</v>
      </c>
      <c r="R2942" s="18">
        <f t="shared" si="228"/>
        <v>1.0724</v>
      </c>
      <c r="S2942" s="19">
        <f t="shared" si="229"/>
        <v>81.242424242424249</v>
      </c>
      <c r="T2942" s="11" t="s">
        <v>8317</v>
      </c>
      <c r="U2942" s="11" t="s">
        <v>8359</v>
      </c>
    </row>
    <row r="2943" spans="1:21" ht="42.75" x14ac:dyDescent="0.45">
      <c r="A2943" s="11">
        <v>2941</v>
      </c>
      <c r="B2943" s="16" t="s">
        <v>2941</v>
      </c>
      <c r="C2943" s="16" t="s">
        <v>7051</v>
      </c>
      <c r="D2943" s="23">
        <v>25000</v>
      </c>
      <c r="E2943" s="23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7">
        <f t="shared" si="225"/>
        <v>42064.751793981479</v>
      </c>
      <c r="K2943" s="11">
        <v>1422658955</v>
      </c>
      <c r="L2943" s="17">
        <f t="shared" si="226"/>
        <v>42034.751793981479</v>
      </c>
      <c r="M2943" s="21">
        <f t="shared" si="227"/>
        <v>30</v>
      </c>
      <c r="N2943" s="11" t="b">
        <v>0</v>
      </c>
      <c r="O2943" s="11">
        <v>1</v>
      </c>
      <c r="P2943" s="11" t="b">
        <v>0</v>
      </c>
      <c r="Q2943" s="11" t="s">
        <v>8303</v>
      </c>
      <c r="R2943" s="18">
        <f t="shared" si="228"/>
        <v>4.0000000000000003E-5</v>
      </c>
      <c r="S2943" s="19">
        <f t="shared" si="229"/>
        <v>1</v>
      </c>
      <c r="T2943" s="11" t="s">
        <v>8317</v>
      </c>
      <c r="U2943" s="11" t="s">
        <v>8357</v>
      </c>
    </row>
    <row r="2944" spans="1:21" ht="42.75" x14ac:dyDescent="0.45">
      <c r="A2944" s="11">
        <v>2942</v>
      </c>
      <c r="B2944" s="16" t="s">
        <v>2942</v>
      </c>
      <c r="C2944" s="16" t="s">
        <v>7052</v>
      </c>
      <c r="D2944" s="23">
        <v>200000</v>
      </c>
      <c r="E2944" s="23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7">
        <f t="shared" si="225"/>
        <v>42354.637499999997</v>
      </c>
      <c r="K2944" s="11">
        <v>1448565459</v>
      </c>
      <c r="L2944" s="17">
        <f t="shared" si="226"/>
        <v>42334.595590277771</v>
      </c>
      <c r="M2944" s="21">
        <f t="shared" si="227"/>
        <v>20.041909722225682</v>
      </c>
      <c r="N2944" s="11" t="b">
        <v>0</v>
      </c>
      <c r="O2944" s="11">
        <v>202</v>
      </c>
      <c r="P2944" s="11" t="b">
        <v>0</v>
      </c>
      <c r="Q2944" s="11" t="s">
        <v>8303</v>
      </c>
      <c r="R2944" s="18">
        <f t="shared" si="228"/>
        <v>0.20424999999999999</v>
      </c>
      <c r="S2944" s="19">
        <f t="shared" si="229"/>
        <v>202.22772277227722</v>
      </c>
      <c r="T2944" s="11" t="s">
        <v>8317</v>
      </c>
      <c r="U2944" s="11" t="s">
        <v>8357</v>
      </c>
    </row>
    <row r="2945" spans="1:21" ht="42.75" x14ac:dyDescent="0.45">
      <c r="A2945" s="11">
        <v>2943</v>
      </c>
      <c r="B2945" s="16" t="s">
        <v>2943</v>
      </c>
      <c r="C2945" s="16" t="s">
        <v>7053</v>
      </c>
      <c r="D2945" s="23">
        <v>3000</v>
      </c>
      <c r="E2945" s="23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7">
        <f t="shared" si="225"/>
        <v>42106.921064814807</v>
      </c>
      <c r="K2945" s="11">
        <v>1426302380</v>
      </c>
      <c r="L2945" s="17">
        <f t="shared" si="226"/>
        <v>42076.921064814807</v>
      </c>
      <c r="M2945" s="21">
        <f t="shared" si="227"/>
        <v>30</v>
      </c>
      <c r="N2945" s="11" t="b">
        <v>0</v>
      </c>
      <c r="O2945" s="11">
        <v>0</v>
      </c>
      <c r="P2945" s="11" t="b">
        <v>0</v>
      </c>
      <c r="Q2945" s="11" t="s">
        <v>8303</v>
      </c>
      <c r="R2945" s="18">
        <f t="shared" si="228"/>
        <v>0</v>
      </c>
      <c r="S2945" s="19" t="e">
        <f t="shared" si="229"/>
        <v>#DIV/0!</v>
      </c>
      <c r="T2945" s="11" t="s">
        <v>8317</v>
      </c>
      <c r="U2945" s="11" t="s">
        <v>8357</v>
      </c>
    </row>
    <row r="2946" spans="1:21" ht="42.75" x14ac:dyDescent="0.45">
      <c r="A2946" s="11">
        <v>2944</v>
      </c>
      <c r="B2946" s="16" t="s">
        <v>2944</v>
      </c>
      <c r="C2946" s="16" t="s">
        <v>7054</v>
      </c>
      <c r="D2946" s="23">
        <v>10000</v>
      </c>
      <c r="E2946" s="23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7">
        <f t="shared" si="225"/>
        <v>42162.705995370365</v>
      </c>
      <c r="K2946" s="11">
        <v>1431122198</v>
      </c>
      <c r="L2946" s="17">
        <f t="shared" si="226"/>
        <v>42132.705995370365</v>
      </c>
      <c r="M2946" s="21">
        <f t="shared" si="227"/>
        <v>30</v>
      </c>
      <c r="N2946" s="11" t="b">
        <v>0</v>
      </c>
      <c r="O2946" s="11">
        <v>1</v>
      </c>
      <c r="P2946" s="11" t="b">
        <v>0</v>
      </c>
      <c r="Q2946" s="11" t="s">
        <v>8303</v>
      </c>
      <c r="R2946" s="18">
        <f t="shared" si="228"/>
        <v>0.01</v>
      </c>
      <c r="S2946" s="19">
        <f t="shared" si="229"/>
        <v>100</v>
      </c>
      <c r="T2946" s="11" t="s">
        <v>8317</v>
      </c>
      <c r="U2946" s="11" t="s">
        <v>8357</v>
      </c>
    </row>
    <row r="2947" spans="1:21" ht="57" x14ac:dyDescent="0.45">
      <c r="A2947" s="11">
        <v>2945</v>
      </c>
      <c r="B2947" s="16" t="s">
        <v>2945</v>
      </c>
      <c r="C2947" s="16" t="s">
        <v>7055</v>
      </c>
      <c r="D2947" s="23">
        <v>50000</v>
      </c>
      <c r="E2947" s="23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7">
        <f t="shared" ref="J2947:J3010" si="230">(((I2947/86400)+25569+(-5/24)))</f>
        <v>42147.931250000001</v>
      </c>
      <c r="K2947" s="11">
        <v>1429845660</v>
      </c>
      <c r="L2947" s="17">
        <f t="shared" ref="L2947:L3010" si="231">(((K2947/86400)+25569+(-5/24)))</f>
        <v>42117.931250000001</v>
      </c>
      <c r="M2947" s="21">
        <f t="shared" ref="M2947:M3010" si="232">J2947-L2947</f>
        <v>30</v>
      </c>
      <c r="N2947" s="11" t="b">
        <v>0</v>
      </c>
      <c r="O2947" s="11">
        <v>0</v>
      </c>
      <c r="P2947" s="11" t="b">
        <v>0</v>
      </c>
      <c r="Q2947" s="11" t="s">
        <v>8303</v>
      </c>
      <c r="R2947" s="18">
        <f t="shared" ref="R2947:R3010" si="233">E2947/D2947</f>
        <v>0</v>
      </c>
      <c r="S2947" s="19" t="e">
        <f t="shared" ref="S2947:S3010" si="234">E2947/O2947</f>
        <v>#DIV/0!</v>
      </c>
      <c r="T2947" s="11" t="s">
        <v>8317</v>
      </c>
      <c r="U2947" s="11" t="s">
        <v>8357</v>
      </c>
    </row>
    <row r="2948" spans="1:21" ht="42.75" x14ac:dyDescent="0.45">
      <c r="A2948" s="11">
        <v>2946</v>
      </c>
      <c r="B2948" s="16" t="s">
        <v>2946</v>
      </c>
      <c r="C2948" s="16" t="s">
        <v>7056</v>
      </c>
      <c r="D2948" s="23">
        <v>2000</v>
      </c>
      <c r="E2948" s="23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7">
        <f t="shared" si="230"/>
        <v>42597.322824074072</v>
      </c>
      <c r="K2948" s="11">
        <v>1468673092</v>
      </c>
      <c r="L2948" s="17">
        <f t="shared" si="231"/>
        <v>42567.322824074072</v>
      </c>
      <c r="M2948" s="21">
        <f t="shared" si="232"/>
        <v>30</v>
      </c>
      <c r="N2948" s="11" t="b">
        <v>0</v>
      </c>
      <c r="O2948" s="11">
        <v>2</v>
      </c>
      <c r="P2948" s="11" t="b">
        <v>0</v>
      </c>
      <c r="Q2948" s="11" t="s">
        <v>8303</v>
      </c>
      <c r="R2948" s="18">
        <f t="shared" si="233"/>
        <v>1E-3</v>
      </c>
      <c r="S2948" s="19">
        <f t="shared" si="234"/>
        <v>1</v>
      </c>
      <c r="T2948" s="11" t="s">
        <v>8317</v>
      </c>
      <c r="U2948" s="11" t="s">
        <v>8357</v>
      </c>
    </row>
    <row r="2949" spans="1:21" ht="57" x14ac:dyDescent="0.45">
      <c r="A2949" s="11">
        <v>2947</v>
      </c>
      <c r="B2949" s="16" t="s">
        <v>2947</v>
      </c>
      <c r="C2949" s="16" t="s">
        <v>7057</v>
      </c>
      <c r="D2949" s="23">
        <v>25000</v>
      </c>
      <c r="E2949" s="23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7">
        <f t="shared" si="230"/>
        <v>42698.507638888885</v>
      </c>
      <c r="K2949" s="11">
        <v>1475760567</v>
      </c>
      <c r="L2949" s="17">
        <f t="shared" si="231"/>
        <v>42649.353784722225</v>
      </c>
      <c r="M2949" s="21">
        <f t="shared" si="232"/>
        <v>49.153854166659585</v>
      </c>
      <c r="N2949" s="11" t="b">
        <v>0</v>
      </c>
      <c r="O2949" s="11">
        <v>13</v>
      </c>
      <c r="P2949" s="11" t="b">
        <v>0</v>
      </c>
      <c r="Q2949" s="11" t="s">
        <v>8303</v>
      </c>
      <c r="R2949" s="18">
        <f t="shared" si="233"/>
        <v>4.2880000000000001E-2</v>
      </c>
      <c r="S2949" s="19">
        <f t="shared" si="234"/>
        <v>82.461538461538467</v>
      </c>
      <c r="T2949" s="11" t="s">
        <v>8317</v>
      </c>
      <c r="U2949" s="11" t="s">
        <v>8357</v>
      </c>
    </row>
    <row r="2950" spans="1:21" ht="42.75" x14ac:dyDescent="0.45">
      <c r="A2950" s="11">
        <v>2948</v>
      </c>
      <c r="B2950" s="16" t="s">
        <v>2948</v>
      </c>
      <c r="C2950" s="16" t="s">
        <v>7058</v>
      </c>
      <c r="D2950" s="23">
        <v>500000</v>
      </c>
      <c r="E2950" s="23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7">
        <f t="shared" si="230"/>
        <v>42157.440891203696</v>
      </c>
      <c r="K2950" s="11">
        <v>1428075293</v>
      </c>
      <c r="L2950" s="17">
        <f t="shared" si="231"/>
        <v>42097.440891203696</v>
      </c>
      <c r="M2950" s="21">
        <f t="shared" si="232"/>
        <v>60</v>
      </c>
      <c r="N2950" s="11" t="b">
        <v>0</v>
      </c>
      <c r="O2950" s="11">
        <v>9</v>
      </c>
      <c r="P2950" s="11" t="b">
        <v>0</v>
      </c>
      <c r="Q2950" s="11" t="s">
        <v>8303</v>
      </c>
      <c r="R2950" s="18">
        <f t="shared" si="233"/>
        <v>4.8000000000000001E-5</v>
      </c>
      <c r="S2950" s="19">
        <f t="shared" si="234"/>
        <v>2.6666666666666665</v>
      </c>
      <c r="T2950" s="11" t="s">
        <v>8317</v>
      </c>
      <c r="U2950" s="11" t="s">
        <v>8357</v>
      </c>
    </row>
    <row r="2951" spans="1:21" ht="42.75" x14ac:dyDescent="0.45">
      <c r="A2951" s="11">
        <v>2949</v>
      </c>
      <c r="B2951" s="16" t="s">
        <v>2949</v>
      </c>
      <c r="C2951" s="16" t="s">
        <v>7059</v>
      </c>
      <c r="D2951" s="23">
        <v>1000</v>
      </c>
      <c r="E2951" s="23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7">
        <f t="shared" si="230"/>
        <v>42327.656446759262</v>
      </c>
      <c r="K2951" s="11">
        <v>1445370317</v>
      </c>
      <c r="L2951" s="17">
        <f t="shared" si="231"/>
        <v>42297.61478009259</v>
      </c>
      <c r="M2951" s="21">
        <f t="shared" si="232"/>
        <v>30.041666666671517</v>
      </c>
      <c r="N2951" s="11" t="b">
        <v>0</v>
      </c>
      <c r="O2951" s="11">
        <v>2</v>
      </c>
      <c r="P2951" s="11" t="b">
        <v>0</v>
      </c>
      <c r="Q2951" s="11" t="s">
        <v>8303</v>
      </c>
      <c r="R2951" s="18">
        <f t="shared" si="233"/>
        <v>2.5000000000000001E-2</v>
      </c>
      <c r="S2951" s="19">
        <f t="shared" si="234"/>
        <v>12.5</v>
      </c>
      <c r="T2951" s="11" t="s">
        <v>8317</v>
      </c>
      <c r="U2951" s="11" t="s">
        <v>8357</v>
      </c>
    </row>
    <row r="2952" spans="1:21" ht="42.75" x14ac:dyDescent="0.45">
      <c r="A2952" s="11">
        <v>2950</v>
      </c>
      <c r="B2952" s="16" t="s">
        <v>2950</v>
      </c>
      <c r="C2952" s="16" t="s">
        <v>7060</v>
      </c>
      <c r="D2952" s="23">
        <v>5000000</v>
      </c>
      <c r="E2952" s="23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7">
        <f t="shared" si="230"/>
        <v>42392.156851851854</v>
      </c>
      <c r="K2952" s="11">
        <v>1450946752</v>
      </c>
      <c r="L2952" s="17">
        <f t="shared" si="231"/>
        <v>42362.156851851854</v>
      </c>
      <c r="M2952" s="21">
        <f t="shared" si="232"/>
        <v>30</v>
      </c>
      <c r="N2952" s="11" t="b">
        <v>0</v>
      </c>
      <c r="O2952" s="11">
        <v>0</v>
      </c>
      <c r="P2952" s="11" t="b">
        <v>0</v>
      </c>
      <c r="Q2952" s="11" t="s">
        <v>8303</v>
      </c>
      <c r="R2952" s="18">
        <f t="shared" si="233"/>
        <v>0</v>
      </c>
      <c r="S2952" s="19" t="e">
        <f t="shared" si="234"/>
        <v>#DIV/0!</v>
      </c>
      <c r="T2952" s="11" t="s">
        <v>8317</v>
      </c>
      <c r="U2952" s="11" t="s">
        <v>8357</v>
      </c>
    </row>
    <row r="2953" spans="1:21" ht="57" x14ac:dyDescent="0.45">
      <c r="A2953" s="11">
        <v>2951</v>
      </c>
      <c r="B2953" s="16" t="s">
        <v>2951</v>
      </c>
      <c r="C2953" s="16" t="s">
        <v>7061</v>
      </c>
      <c r="D2953" s="23">
        <v>50000</v>
      </c>
      <c r="E2953" s="23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7">
        <f t="shared" si="230"/>
        <v>41917.594594907401</v>
      </c>
      <c r="K2953" s="11">
        <v>1408648573</v>
      </c>
      <c r="L2953" s="17">
        <f t="shared" si="231"/>
        <v>41872.594594907401</v>
      </c>
      <c r="M2953" s="21">
        <f t="shared" si="232"/>
        <v>45</v>
      </c>
      <c r="N2953" s="11" t="b">
        <v>0</v>
      </c>
      <c r="O2953" s="11">
        <v>58</v>
      </c>
      <c r="P2953" s="11" t="b">
        <v>0</v>
      </c>
      <c r="Q2953" s="11" t="s">
        <v>8303</v>
      </c>
      <c r="R2953" s="18">
        <f t="shared" si="233"/>
        <v>2.1919999999999999E-2</v>
      </c>
      <c r="S2953" s="19">
        <f t="shared" si="234"/>
        <v>18.896551724137932</v>
      </c>
      <c r="T2953" s="11" t="s">
        <v>8317</v>
      </c>
      <c r="U2953" s="11" t="s">
        <v>8357</v>
      </c>
    </row>
    <row r="2954" spans="1:21" ht="42.75" x14ac:dyDescent="0.45">
      <c r="A2954" s="11">
        <v>2952</v>
      </c>
      <c r="B2954" s="16" t="s">
        <v>2952</v>
      </c>
      <c r="C2954" s="16" t="s">
        <v>7062</v>
      </c>
      <c r="D2954" s="23">
        <v>20000</v>
      </c>
      <c r="E2954" s="23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7">
        <f t="shared" si="230"/>
        <v>42659.958333333336</v>
      </c>
      <c r="K2954" s="11">
        <v>1473957239</v>
      </c>
      <c r="L2954" s="17">
        <f t="shared" si="231"/>
        <v>42628.481932870367</v>
      </c>
      <c r="M2954" s="21">
        <f t="shared" si="232"/>
        <v>31.476400462968741</v>
      </c>
      <c r="N2954" s="11" t="b">
        <v>0</v>
      </c>
      <c r="O2954" s="11">
        <v>8</v>
      </c>
      <c r="P2954" s="11" t="b">
        <v>0</v>
      </c>
      <c r="Q2954" s="11" t="s">
        <v>8303</v>
      </c>
      <c r="R2954" s="18">
        <f t="shared" si="233"/>
        <v>8.0250000000000002E-2</v>
      </c>
      <c r="S2954" s="19">
        <f t="shared" si="234"/>
        <v>200.625</v>
      </c>
      <c r="T2954" s="11" t="s">
        <v>8317</v>
      </c>
      <c r="U2954" s="11" t="s">
        <v>8357</v>
      </c>
    </row>
    <row r="2955" spans="1:21" ht="42.75" x14ac:dyDescent="0.45">
      <c r="A2955" s="11">
        <v>2953</v>
      </c>
      <c r="B2955" s="16" t="s">
        <v>2953</v>
      </c>
      <c r="C2955" s="16" t="s">
        <v>7063</v>
      </c>
      <c r="D2955" s="23">
        <v>400000</v>
      </c>
      <c r="E2955" s="23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7">
        <f t="shared" si="230"/>
        <v>42285.583576388883</v>
      </c>
      <c r="K2955" s="11">
        <v>1441738821</v>
      </c>
      <c r="L2955" s="17">
        <f t="shared" si="231"/>
        <v>42255.583576388883</v>
      </c>
      <c r="M2955" s="21">
        <f t="shared" si="232"/>
        <v>30</v>
      </c>
      <c r="N2955" s="11" t="b">
        <v>0</v>
      </c>
      <c r="O2955" s="11">
        <v>3</v>
      </c>
      <c r="P2955" s="11" t="b">
        <v>0</v>
      </c>
      <c r="Q2955" s="11" t="s">
        <v>8303</v>
      </c>
      <c r="R2955" s="18">
        <f t="shared" si="233"/>
        <v>1.5125E-3</v>
      </c>
      <c r="S2955" s="19">
        <f t="shared" si="234"/>
        <v>201.66666666666666</v>
      </c>
      <c r="T2955" s="11" t="s">
        <v>8317</v>
      </c>
      <c r="U2955" s="11" t="s">
        <v>8357</v>
      </c>
    </row>
    <row r="2956" spans="1:21" ht="42.75" x14ac:dyDescent="0.45">
      <c r="A2956" s="11">
        <v>2954</v>
      </c>
      <c r="B2956" s="16" t="s">
        <v>2954</v>
      </c>
      <c r="C2956" s="16" t="s">
        <v>7064</v>
      </c>
      <c r="D2956" s="23">
        <v>15000</v>
      </c>
      <c r="E2956" s="23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7">
        <f t="shared" si="230"/>
        <v>42810.333368055552</v>
      </c>
      <c r="K2956" s="11">
        <v>1487944803</v>
      </c>
      <c r="L2956" s="17">
        <f t="shared" si="231"/>
        <v>42790.375034722216</v>
      </c>
      <c r="M2956" s="21">
        <f t="shared" si="232"/>
        <v>19.958333333335759</v>
      </c>
      <c r="N2956" s="11" t="b">
        <v>0</v>
      </c>
      <c r="O2956" s="11">
        <v>0</v>
      </c>
      <c r="P2956" s="11" t="b">
        <v>0</v>
      </c>
      <c r="Q2956" s="11" t="s">
        <v>8303</v>
      </c>
      <c r="R2956" s="18">
        <f t="shared" si="233"/>
        <v>0</v>
      </c>
      <c r="S2956" s="19" t="e">
        <f t="shared" si="234"/>
        <v>#DIV/0!</v>
      </c>
      <c r="T2956" s="11" t="s">
        <v>8317</v>
      </c>
      <c r="U2956" s="11" t="s">
        <v>8357</v>
      </c>
    </row>
    <row r="2957" spans="1:21" ht="28.5" x14ac:dyDescent="0.45">
      <c r="A2957" s="11">
        <v>2955</v>
      </c>
      <c r="B2957" s="16" t="s">
        <v>2955</v>
      </c>
      <c r="C2957" s="16" t="s">
        <v>7065</v>
      </c>
      <c r="D2957" s="23">
        <v>1200</v>
      </c>
      <c r="E2957" s="23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7">
        <f t="shared" si="230"/>
        <v>42171.532974537033</v>
      </c>
      <c r="K2957" s="11">
        <v>1431884849</v>
      </c>
      <c r="L2957" s="17">
        <f t="shared" si="231"/>
        <v>42141.532974537033</v>
      </c>
      <c r="M2957" s="21">
        <f t="shared" si="232"/>
        <v>30</v>
      </c>
      <c r="N2957" s="11" t="b">
        <v>0</v>
      </c>
      <c r="O2957" s="11">
        <v>11</v>
      </c>
      <c r="P2957" s="11" t="b">
        <v>0</v>
      </c>
      <c r="Q2957" s="11" t="s">
        <v>8303</v>
      </c>
      <c r="R2957" s="18">
        <f t="shared" si="233"/>
        <v>0.59583333333333333</v>
      </c>
      <c r="S2957" s="19">
        <f t="shared" si="234"/>
        <v>65</v>
      </c>
      <c r="T2957" s="11" t="s">
        <v>8317</v>
      </c>
      <c r="U2957" s="11" t="s">
        <v>8357</v>
      </c>
    </row>
    <row r="2958" spans="1:21" ht="42.75" x14ac:dyDescent="0.45">
      <c r="A2958" s="11">
        <v>2956</v>
      </c>
      <c r="B2958" s="16" t="s">
        <v>2956</v>
      </c>
      <c r="C2958" s="16" t="s">
        <v>7066</v>
      </c>
      <c r="D2958" s="23">
        <v>7900</v>
      </c>
      <c r="E2958" s="23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7">
        <f t="shared" si="230"/>
        <v>42494.750578703701</v>
      </c>
      <c r="K2958" s="11">
        <v>1459810850</v>
      </c>
      <c r="L2958" s="17">
        <f t="shared" si="231"/>
        <v>42464.750578703701</v>
      </c>
      <c r="M2958" s="21">
        <f t="shared" si="232"/>
        <v>30</v>
      </c>
      <c r="N2958" s="11" t="b">
        <v>0</v>
      </c>
      <c r="O2958" s="11">
        <v>20</v>
      </c>
      <c r="P2958" s="11" t="b">
        <v>0</v>
      </c>
      <c r="Q2958" s="11" t="s">
        <v>8303</v>
      </c>
      <c r="R2958" s="18">
        <f t="shared" si="233"/>
        <v>0.16734177215189874</v>
      </c>
      <c r="S2958" s="19">
        <f t="shared" si="234"/>
        <v>66.099999999999994</v>
      </c>
      <c r="T2958" s="11" t="s">
        <v>8317</v>
      </c>
      <c r="U2958" s="11" t="s">
        <v>8357</v>
      </c>
    </row>
    <row r="2959" spans="1:21" ht="42.75" x14ac:dyDescent="0.45">
      <c r="A2959" s="11">
        <v>2957</v>
      </c>
      <c r="B2959" s="16" t="s">
        <v>2957</v>
      </c>
      <c r="C2959" s="16" t="s">
        <v>7067</v>
      </c>
      <c r="D2959" s="23">
        <v>15000</v>
      </c>
      <c r="E2959" s="23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7">
        <f t="shared" si="230"/>
        <v>42090.761249999996</v>
      </c>
      <c r="K2959" s="11">
        <v>1422317772</v>
      </c>
      <c r="L2959" s="17">
        <f t="shared" si="231"/>
        <v>42030.80291666666</v>
      </c>
      <c r="M2959" s="21">
        <f t="shared" si="232"/>
        <v>59.958333333335759</v>
      </c>
      <c r="N2959" s="11" t="b">
        <v>0</v>
      </c>
      <c r="O2959" s="11">
        <v>3</v>
      </c>
      <c r="P2959" s="11" t="b">
        <v>0</v>
      </c>
      <c r="Q2959" s="11" t="s">
        <v>8303</v>
      </c>
      <c r="R2959" s="18">
        <f t="shared" si="233"/>
        <v>1.8666666666666668E-2</v>
      </c>
      <c r="S2959" s="19">
        <f t="shared" si="234"/>
        <v>93.333333333333329</v>
      </c>
      <c r="T2959" s="11" t="s">
        <v>8317</v>
      </c>
      <c r="U2959" s="11" t="s">
        <v>8357</v>
      </c>
    </row>
    <row r="2960" spans="1:21" ht="42.75" x14ac:dyDescent="0.45">
      <c r="A2960" s="11">
        <v>2958</v>
      </c>
      <c r="B2960" s="16" t="s">
        <v>2958</v>
      </c>
      <c r="C2960" s="16" t="s">
        <v>7068</v>
      </c>
      <c r="D2960" s="23">
        <v>80000</v>
      </c>
      <c r="E2960" s="23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7">
        <f t="shared" si="230"/>
        <v>42498.529131944444</v>
      </c>
      <c r="K2960" s="11">
        <v>1457548917</v>
      </c>
      <c r="L2960" s="17">
        <f t="shared" si="231"/>
        <v>42438.570798611108</v>
      </c>
      <c r="M2960" s="21">
        <f t="shared" si="232"/>
        <v>59.958333333335759</v>
      </c>
      <c r="N2960" s="11" t="b">
        <v>0</v>
      </c>
      <c r="O2960" s="11">
        <v>0</v>
      </c>
      <c r="P2960" s="11" t="b">
        <v>0</v>
      </c>
      <c r="Q2960" s="11" t="s">
        <v>8303</v>
      </c>
      <c r="R2960" s="18">
        <f t="shared" si="233"/>
        <v>0</v>
      </c>
      <c r="S2960" s="19" t="e">
        <f t="shared" si="234"/>
        <v>#DIV/0!</v>
      </c>
      <c r="T2960" s="11" t="s">
        <v>8317</v>
      </c>
      <c r="U2960" s="11" t="s">
        <v>8357</v>
      </c>
    </row>
    <row r="2961" spans="1:21" ht="42.75" x14ac:dyDescent="0.45">
      <c r="A2961" s="11">
        <v>2959</v>
      </c>
      <c r="B2961" s="16" t="s">
        <v>2959</v>
      </c>
      <c r="C2961" s="16" t="s">
        <v>7069</v>
      </c>
      <c r="D2961" s="23">
        <v>10000</v>
      </c>
      <c r="E2961" s="23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7">
        <f t="shared" si="230"/>
        <v>42527.800057870372</v>
      </c>
      <c r="K2961" s="11">
        <v>1462666325</v>
      </c>
      <c r="L2961" s="17">
        <f t="shared" si="231"/>
        <v>42497.800057870372</v>
      </c>
      <c r="M2961" s="21">
        <f t="shared" si="232"/>
        <v>30</v>
      </c>
      <c r="N2961" s="11" t="b">
        <v>0</v>
      </c>
      <c r="O2961" s="11">
        <v>0</v>
      </c>
      <c r="P2961" s="11" t="b">
        <v>0</v>
      </c>
      <c r="Q2961" s="11" t="s">
        <v>8303</v>
      </c>
      <c r="R2961" s="18">
        <f t="shared" si="233"/>
        <v>0</v>
      </c>
      <c r="S2961" s="19" t="e">
        <f t="shared" si="234"/>
        <v>#DIV/0!</v>
      </c>
      <c r="T2961" s="11" t="s">
        <v>8317</v>
      </c>
      <c r="U2961" s="11" t="s">
        <v>8357</v>
      </c>
    </row>
    <row r="2962" spans="1:21" ht="42.75" x14ac:dyDescent="0.45">
      <c r="A2962" s="11">
        <v>2960</v>
      </c>
      <c r="B2962" s="16" t="s">
        <v>2960</v>
      </c>
      <c r="C2962" s="16" t="s">
        <v>7070</v>
      </c>
      <c r="D2962" s="23">
        <v>30000000</v>
      </c>
      <c r="E2962" s="23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7">
        <f t="shared" si="230"/>
        <v>41893.54887731481</v>
      </c>
      <c r="K2962" s="11">
        <v>1407867023</v>
      </c>
      <c r="L2962" s="17">
        <f t="shared" si="231"/>
        <v>41863.54887731481</v>
      </c>
      <c r="M2962" s="21">
        <f t="shared" si="232"/>
        <v>30</v>
      </c>
      <c r="N2962" s="11" t="b">
        <v>0</v>
      </c>
      <c r="O2962" s="11">
        <v>0</v>
      </c>
      <c r="P2962" s="11" t="b">
        <v>0</v>
      </c>
      <c r="Q2962" s="11" t="s">
        <v>8303</v>
      </c>
      <c r="R2962" s="18">
        <f t="shared" si="233"/>
        <v>0</v>
      </c>
      <c r="S2962" s="19" t="e">
        <f t="shared" si="234"/>
        <v>#DIV/0!</v>
      </c>
      <c r="T2962" s="11" t="s">
        <v>8317</v>
      </c>
      <c r="U2962" s="11" t="s">
        <v>8357</v>
      </c>
    </row>
    <row r="2963" spans="1:21" ht="42.75" x14ac:dyDescent="0.45">
      <c r="A2963" s="11">
        <v>2961</v>
      </c>
      <c r="B2963" s="16" t="s">
        <v>2961</v>
      </c>
      <c r="C2963" s="16" t="s">
        <v>7071</v>
      </c>
      <c r="D2963" s="23">
        <v>5000</v>
      </c>
      <c r="E2963" s="23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7">
        <f t="shared" si="230"/>
        <v>42088.958333333336</v>
      </c>
      <c r="K2963" s="11">
        <v>1424927159</v>
      </c>
      <c r="L2963" s="17">
        <f t="shared" si="231"/>
        <v>42061.004155092589</v>
      </c>
      <c r="M2963" s="21">
        <f t="shared" si="232"/>
        <v>27.954178240746842</v>
      </c>
      <c r="N2963" s="11" t="b">
        <v>0</v>
      </c>
      <c r="O2963" s="11">
        <v>108</v>
      </c>
      <c r="P2963" s="11" t="b">
        <v>1</v>
      </c>
      <c r="Q2963" s="11" t="s">
        <v>8271</v>
      </c>
      <c r="R2963" s="18">
        <f t="shared" si="233"/>
        <v>1.0962000000000001</v>
      </c>
      <c r="S2963" s="19">
        <f t="shared" si="234"/>
        <v>50.75</v>
      </c>
      <c r="T2963" s="11" t="s">
        <v>8317</v>
      </c>
      <c r="U2963" s="11" t="s">
        <v>8318</v>
      </c>
    </row>
    <row r="2964" spans="1:21" ht="42.75" x14ac:dyDescent="0.45">
      <c r="A2964" s="11">
        <v>2962</v>
      </c>
      <c r="B2964" s="16" t="s">
        <v>2962</v>
      </c>
      <c r="C2964" s="16" t="s">
        <v>7072</v>
      </c>
      <c r="D2964" s="23">
        <v>1000</v>
      </c>
      <c r="E2964" s="23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7">
        <f t="shared" si="230"/>
        <v>42064.082638888889</v>
      </c>
      <c r="K2964" s="11">
        <v>1422769906</v>
      </c>
      <c r="L2964" s="17">
        <f t="shared" si="231"/>
        <v>42036.035949074074</v>
      </c>
      <c r="M2964" s="21">
        <f t="shared" si="232"/>
        <v>28.046689814815181</v>
      </c>
      <c r="N2964" s="11" t="b">
        <v>0</v>
      </c>
      <c r="O2964" s="11">
        <v>20</v>
      </c>
      <c r="P2964" s="11" t="b">
        <v>1</v>
      </c>
      <c r="Q2964" s="11" t="s">
        <v>8271</v>
      </c>
      <c r="R2964" s="18">
        <f t="shared" si="233"/>
        <v>1.218</v>
      </c>
      <c r="S2964" s="19">
        <f t="shared" si="234"/>
        <v>60.9</v>
      </c>
      <c r="T2964" s="11" t="s">
        <v>8317</v>
      </c>
      <c r="U2964" s="11" t="s">
        <v>8318</v>
      </c>
    </row>
    <row r="2965" spans="1:21" ht="57" x14ac:dyDescent="0.45">
      <c r="A2965" s="11">
        <v>2963</v>
      </c>
      <c r="B2965" s="16" t="s">
        <v>2963</v>
      </c>
      <c r="C2965" s="16" t="s">
        <v>7073</v>
      </c>
      <c r="D2965" s="23">
        <v>10000</v>
      </c>
      <c r="E2965" s="23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7">
        <f t="shared" si="230"/>
        <v>42187.26185185185</v>
      </c>
      <c r="K2965" s="11">
        <v>1433243824</v>
      </c>
      <c r="L2965" s="17">
        <f t="shared" si="231"/>
        <v>42157.26185185185</v>
      </c>
      <c r="M2965" s="21">
        <f t="shared" si="232"/>
        <v>30</v>
      </c>
      <c r="N2965" s="11" t="b">
        <v>0</v>
      </c>
      <c r="O2965" s="11">
        <v>98</v>
      </c>
      <c r="P2965" s="11" t="b">
        <v>1</v>
      </c>
      <c r="Q2965" s="11" t="s">
        <v>8271</v>
      </c>
      <c r="R2965" s="18">
        <f t="shared" si="233"/>
        <v>1.0685</v>
      </c>
      <c r="S2965" s="19">
        <f t="shared" si="234"/>
        <v>109.03061224489795</v>
      </c>
      <c r="T2965" s="11" t="s">
        <v>8317</v>
      </c>
      <c r="U2965" s="11" t="s">
        <v>8318</v>
      </c>
    </row>
    <row r="2966" spans="1:21" ht="42.75" x14ac:dyDescent="0.45">
      <c r="A2966" s="11">
        <v>2964</v>
      </c>
      <c r="B2966" s="16" t="s">
        <v>2964</v>
      </c>
      <c r="C2966" s="16" t="s">
        <v>7074</v>
      </c>
      <c r="D2966" s="23">
        <v>5000</v>
      </c>
      <c r="E2966" s="23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7">
        <f t="shared" si="230"/>
        <v>41857.688888888886</v>
      </c>
      <c r="K2966" s="11">
        <v>1404769819</v>
      </c>
      <c r="L2966" s="17">
        <f t="shared" si="231"/>
        <v>41827.701608796291</v>
      </c>
      <c r="M2966" s="21">
        <f t="shared" si="232"/>
        <v>29.987280092595029</v>
      </c>
      <c r="N2966" s="11" t="b">
        <v>0</v>
      </c>
      <c r="O2966" s="11">
        <v>196</v>
      </c>
      <c r="P2966" s="11" t="b">
        <v>1</v>
      </c>
      <c r="Q2966" s="11" t="s">
        <v>8271</v>
      </c>
      <c r="R2966" s="18">
        <f t="shared" si="233"/>
        <v>1.0071379999999999</v>
      </c>
      <c r="S2966" s="19">
        <f t="shared" si="234"/>
        <v>25.692295918367346</v>
      </c>
      <c r="T2966" s="11" t="s">
        <v>8317</v>
      </c>
      <c r="U2966" s="11" t="s">
        <v>8318</v>
      </c>
    </row>
    <row r="2967" spans="1:21" ht="42.75" x14ac:dyDescent="0.45">
      <c r="A2967" s="11">
        <v>2965</v>
      </c>
      <c r="B2967" s="16" t="s">
        <v>2965</v>
      </c>
      <c r="C2967" s="16" t="s">
        <v>7075</v>
      </c>
      <c r="D2967" s="23">
        <v>1500</v>
      </c>
      <c r="E2967" s="23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7">
        <f t="shared" si="230"/>
        <v>42192.521215277775</v>
      </c>
      <c r="K2967" s="11">
        <v>1433698233</v>
      </c>
      <c r="L2967" s="17">
        <f t="shared" si="231"/>
        <v>42162.521215277775</v>
      </c>
      <c r="M2967" s="21">
        <f t="shared" si="232"/>
        <v>30</v>
      </c>
      <c r="N2967" s="11" t="b">
        <v>0</v>
      </c>
      <c r="O2967" s="11">
        <v>39</v>
      </c>
      <c r="P2967" s="11" t="b">
        <v>1</v>
      </c>
      <c r="Q2967" s="11" t="s">
        <v>8271</v>
      </c>
      <c r="R2967" s="18">
        <f t="shared" si="233"/>
        <v>1.0900000000000001</v>
      </c>
      <c r="S2967" s="19">
        <f t="shared" si="234"/>
        <v>41.92307692307692</v>
      </c>
      <c r="T2967" s="11" t="s">
        <v>8317</v>
      </c>
      <c r="U2967" s="11" t="s">
        <v>8318</v>
      </c>
    </row>
    <row r="2968" spans="1:21" ht="42.75" x14ac:dyDescent="0.45">
      <c r="A2968" s="11">
        <v>2966</v>
      </c>
      <c r="B2968" s="16" t="s">
        <v>2966</v>
      </c>
      <c r="C2968" s="16" t="s">
        <v>7076</v>
      </c>
      <c r="D2968" s="23">
        <v>10000</v>
      </c>
      <c r="E2968" s="23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7">
        <f t="shared" si="230"/>
        <v>42263.530231481483</v>
      </c>
      <c r="K2968" s="11">
        <v>1439833412</v>
      </c>
      <c r="L2968" s="17">
        <f t="shared" si="231"/>
        <v>42233.530231481483</v>
      </c>
      <c r="M2968" s="21">
        <f t="shared" si="232"/>
        <v>30</v>
      </c>
      <c r="N2968" s="11" t="b">
        <v>0</v>
      </c>
      <c r="O2968" s="11">
        <v>128</v>
      </c>
      <c r="P2968" s="11" t="b">
        <v>1</v>
      </c>
      <c r="Q2968" s="11" t="s">
        <v>8271</v>
      </c>
      <c r="R2968" s="18">
        <f t="shared" si="233"/>
        <v>1.1363000000000001</v>
      </c>
      <c r="S2968" s="19">
        <f t="shared" si="234"/>
        <v>88.7734375</v>
      </c>
      <c r="T2968" s="11" t="s">
        <v>8317</v>
      </c>
      <c r="U2968" s="11" t="s">
        <v>8318</v>
      </c>
    </row>
    <row r="2969" spans="1:21" ht="42.75" x14ac:dyDescent="0.45">
      <c r="A2969" s="11">
        <v>2967</v>
      </c>
      <c r="B2969" s="16" t="s">
        <v>2967</v>
      </c>
      <c r="C2969" s="16" t="s">
        <v>7077</v>
      </c>
      <c r="D2969" s="23">
        <v>5000</v>
      </c>
      <c r="E2969" s="23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7">
        <f t="shared" si="230"/>
        <v>42071.947824074072</v>
      </c>
      <c r="K2969" s="11">
        <v>1423284292</v>
      </c>
      <c r="L2969" s="17">
        <f t="shared" si="231"/>
        <v>42041.989490740736</v>
      </c>
      <c r="M2969" s="21">
        <f t="shared" si="232"/>
        <v>29.958333333335759</v>
      </c>
      <c r="N2969" s="11" t="b">
        <v>0</v>
      </c>
      <c r="O2969" s="11">
        <v>71</v>
      </c>
      <c r="P2969" s="11" t="b">
        <v>1</v>
      </c>
      <c r="Q2969" s="11" t="s">
        <v>8271</v>
      </c>
      <c r="R2969" s="18">
        <f t="shared" si="233"/>
        <v>1.1392</v>
      </c>
      <c r="S2969" s="19">
        <f t="shared" si="234"/>
        <v>80.225352112676063</v>
      </c>
      <c r="T2969" s="11" t="s">
        <v>8317</v>
      </c>
      <c r="U2969" s="11" t="s">
        <v>8318</v>
      </c>
    </row>
    <row r="2970" spans="1:21" ht="28.5" x14ac:dyDescent="0.45">
      <c r="A2970" s="11">
        <v>2968</v>
      </c>
      <c r="B2970" s="16" t="s">
        <v>2968</v>
      </c>
      <c r="C2970" s="16" t="s">
        <v>7078</v>
      </c>
      <c r="D2970" s="23">
        <v>3500</v>
      </c>
      <c r="E2970" s="23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7">
        <f t="shared" si="230"/>
        <v>42598.957638888889</v>
      </c>
      <c r="K2970" s="11">
        <v>1470227660</v>
      </c>
      <c r="L2970" s="17">
        <f t="shared" si="231"/>
        <v>42585.315509259257</v>
      </c>
      <c r="M2970" s="21">
        <f t="shared" si="232"/>
        <v>13.642129629632109</v>
      </c>
      <c r="N2970" s="11" t="b">
        <v>0</v>
      </c>
      <c r="O2970" s="11">
        <v>47</v>
      </c>
      <c r="P2970" s="11" t="b">
        <v>1</v>
      </c>
      <c r="Q2970" s="11" t="s">
        <v>8271</v>
      </c>
      <c r="R2970" s="18">
        <f t="shared" si="233"/>
        <v>1.06</v>
      </c>
      <c r="S2970" s="19">
        <f t="shared" si="234"/>
        <v>78.936170212765958</v>
      </c>
      <c r="T2970" s="11" t="s">
        <v>8317</v>
      </c>
      <c r="U2970" s="11" t="s">
        <v>8318</v>
      </c>
    </row>
    <row r="2971" spans="1:21" ht="42.75" x14ac:dyDescent="0.45">
      <c r="A2971" s="11">
        <v>2969</v>
      </c>
      <c r="B2971" s="16" t="s">
        <v>2969</v>
      </c>
      <c r="C2971" s="16" t="s">
        <v>7079</v>
      </c>
      <c r="D2971" s="23">
        <v>1000</v>
      </c>
      <c r="E2971" s="23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7">
        <f t="shared" si="230"/>
        <v>42127.743750000001</v>
      </c>
      <c r="K2971" s="11">
        <v>1428087153</v>
      </c>
      <c r="L2971" s="17">
        <f t="shared" si="231"/>
        <v>42097.578159722216</v>
      </c>
      <c r="M2971" s="21">
        <f t="shared" si="232"/>
        <v>30.165590277785668</v>
      </c>
      <c r="N2971" s="11" t="b">
        <v>0</v>
      </c>
      <c r="O2971" s="11">
        <v>17</v>
      </c>
      <c r="P2971" s="11" t="b">
        <v>1</v>
      </c>
      <c r="Q2971" s="11" t="s">
        <v>8271</v>
      </c>
      <c r="R2971" s="18">
        <f t="shared" si="233"/>
        <v>1.625</v>
      </c>
      <c r="S2971" s="19">
        <f t="shared" si="234"/>
        <v>95.588235294117652</v>
      </c>
      <c r="T2971" s="11" t="s">
        <v>8317</v>
      </c>
      <c r="U2971" s="11" t="s">
        <v>8318</v>
      </c>
    </row>
    <row r="2972" spans="1:21" ht="42.75" x14ac:dyDescent="0.45">
      <c r="A2972" s="11">
        <v>2970</v>
      </c>
      <c r="B2972" s="16" t="s">
        <v>2970</v>
      </c>
      <c r="C2972" s="16" t="s">
        <v>7080</v>
      </c>
      <c r="D2972" s="23">
        <v>6000</v>
      </c>
      <c r="E2972" s="23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7">
        <f t="shared" si="230"/>
        <v>41838.461238425924</v>
      </c>
      <c r="K2972" s="11">
        <v>1403107451</v>
      </c>
      <c r="L2972" s="17">
        <f t="shared" si="231"/>
        <v>41808.461238425924</v>
      </c>
      <c r="M2972" s="21">
        <f t="shared" si="232"/>
        <v>30</v>
      </c>
      <c r="N2972" s="11" t="b">
        <v>0</v>
      </c>
      <c r="O2972" s="11">
        <v>91</v>
      </c>
      <c r="P2972" s="11" t="b">
        <v>1</v>
      </c>
      <c r="Q2972" s="11" t="s">
        <v>8271</v>
      </c>
      <c r="R2972" s="18">
        <f t="shared" si="233"/>
        <v>1.06</v>
      </c>
      <c r="S2972" s="19">
        <f t="shared" si="234"/>
        <v>69.890109890109883</v>
      </c>
      <c r="T2972" s="11" t="s">
        <v>8317</v>
      </c>
      <c r="U2972" s="11" t="s">
        <v>8318</v>
      </c>
    </row>
    <row r="2973" spans="1:21" ht="42.75" x14ac:dyDescent="0.45">
      <c r="A2973" s="11">
        <v>2971</v>
      </c>
      <c r="B2973" s="16" t="s">
        <v>2971</v>
      </c>
      <c r="C2973" s="16" t="s">
        <v>7081</v>
      </c>
      <c r="D2973" s="23">
        <v>3200</v>
      </c>
      <c r="E2973" s="23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7">
        <f t="shared" si="230"/>
        <v>41882.449976851851</v>
      </c>
      <c r="K2973" s="11">
        <v>1406908078</v>
      </c>
      <c r="L2973" s="17">
        <f t="shared" si="231"/>
        <v>41852.449976851851</v>
      </c>
      <c r="M2973" s="21">
        <f t="shared" si="232"/>
        <v>30</v>
      </c>
      <c r="N2973" s="11" t="b">
        <v>0</v>
      </c>
      <c r="O2973" s="11">
        <v>43</v>
      </c>
      <c r="P2973" s="11" t="b">
        <v>1</v>
      </c>
      <c r="Q2973" s="11" t="s">
        <v>8271</v>
      </c>
      <c r="R2973" s="18">
        <f t="shared" si="233"/>
        <v>1.0015624999999999</v>
      </c>
      <c r="S2973" s="19">
        <f t="shared" si="234"/>
        <v>74.534883720930239</v>
      </c>
      <c r="T2973" s="11" t="s">
        <v>8317</v>
      </c>
      <c r="U2973" s="11" t="s">
        <v>8318</v>
      </c>
    </row>
    <row r="2974" spans="1:21" ht="28.5" x14ac:dyDescent="0.45">
      <c r="A2974" s="11">
        <v>2972</v>
      </c>
      <c r="B2974" s="16" t="s">
        <v>2972</v>
      </c>
      <c r="C2974" s="16" t="s">
        <v>7082</v>
      </c>
      <c r="D2974" s="23">
        <v>2000</v>
      </c>
      <c r="E2974" s="23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7">
        <f t="shared" si="230"/>
        <v>42708.833333333336</v>
      </c>
      <c r="K2974" s="11">
        <v>1479609520</v>
      </c>
      <c r="L2974" s="17">
        <f t="shared" si="231"/>
        <v>42693.90185185185</v>
      </c>
      <c r="M2974" s="21">
        <f t="shared" si="232"/>
        <v>14.931481481486117</v>
      </c>
      <c r="N2974" s="11" t="b">
        <v>0</v>
      </c>
      <c r="O2974" s="11">
        <v>17</v>
      </c>
      <c r="P2974" s="11" t="b">
        <v>1</v>
      </c>
      <c r="Q2974" s="11" t="s">
        <v>8271</v>
      </c>
      <c r="R2974" s="18">
        <f t="shared" si="233"/>
        <v>1.0535000000000001</v>
      </c>
      <c r="S2974" s="19">
        <f t="shared" si="234"/>
        <v>123.94117647058823</v>
      </c>
      <c r="T2974" s="11" t="s">
        <v>8317</v>
      </c>
      <c r="U2974" s="11" t="s">
        <v>8318</v>
      </c>
    </row>
    <row r="2975" spans="1:21" ht="42.75" x14ac:dyDescent="0.45">
      <c r="A2975" s="11">
        <v>2973</v>
      </c>
      <c r="B2975" s="16" t="s">
        <v>2973</v>
      </c>
      <c r="C2975" s="16" t="s">
        <v>7083</v>
      </c>
      <c r="D2975" s="23">
        <v>5000</v>
      </c>
      <c r="E2975" s="23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7">
        <f t="shared" si="230"/>
        <v>42369.958333333336</v>
      </c>
      <c r="K2975" s="11">
        <v>1449171508</v>
      </c>
      <c r="L2975" s="17">
        <f t="shared" si="231"/>
        <v>42341.610046296293</v>
      </c>
      <c r="M2975" s="21">
        <f t="shared" si="232"/>
        <v>28.34828703704261</v>
      </c>
      <c r="N2975" s="11" t="b">
        <v>0</v>
      </c>
      <c r="O2975" s="11">
        <v>33</v>
      </c>
      <c r="P2975" s="11" t="b">
        <v>1</v>
      </c>
      <c r="Q2975" s="11" t="s">
        <v>8271</v>
      </c>
      <c r="R2975" s="18">
        <f t="shared" si="233"/>
        <v>1.748</v>
      </c>
      <c r="S2975" s="19">
        <f t="shared" si="234"/>
        <v>264.84848484848487</v>
      </c>
      <c r="T2975" s="11" t="s">
        <v>8317</v>
      </c>
      <c r="U2975" s="11" t="s">
        <v>8318</v>
      </c>
    </row>
    <row r="2976" spans="1:21" ht="42.75" x14ac:dyDescent="0.45">
      <c r="A2976" s="11">
        <v>2974</v>
      </c>
      <c r="B2976" s="16" t="s">
        <v>2974</v>
      </c>
      <c r="C2976" s="16" t="s">
        <v>7084</v>
      </c>
      <c r="D2976" s="23">
        <v>5000</v>
      </c>
      <c r="E2976" s="23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7">
        <f t="shared" si="230"/>
        <v>41907.857638888883</v>
      </c>
      <c r="K2976" s="11">
        <v>1409275671</v>
      </c>
      <c r="L2976" s="17">
        <f t="shared" si="231"/>
        <v>41879.852673611109</v>
      </c>
      <c r="M2976" s="21">
        <f t="shared" si="232"/>
        <v>28.004965277774318</v>
      </c>
      <c r="N2976" s="11" t="b">
        <v>0</v>
      </c>
      <c r="O2976" s="11">
        <v>87</v>
      </c>
      <c r="P2976" s="11" t="b">
        <v>1</v>
      </c>
      <c r="Q2976" s="11" t="s">
        <v>8271</v>
      </c>
      <c r="R2976" s="18">
        <f t="shared" si="233"/>
        <v>1.02</v>
      </c>
      <c r="S2976" s="19">
        <f t="shared" si="234"/>
        <v>58.620689655172413</v>
      </c>
      <c r="T2976" s="11" t="s">
        <v>8317</v>
      </c>
      <c r="U2976" s="11" t="s">
        <v>8318</v>
      </c>
    </row>
    <row r="2977" spans="1:21" ht="42.75" x14ac:dyDescent="0.45">
      <c r="A2977" s="11">
        <v>2975</v>
      </c>
      <c r="B2977" s="16" t="s">
        <v>2975</v>
      </c>
      <c r="C2977" s="16" t="s">
        <v>7085</v>
      </c>
      <c r="D2977" s="23">
        <v>8000</v>
      </c>
      <c r="E2977" s="23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7">
        <f t="shared" si="230"/>
        <v>41969.916666666664</v>
      </c>
      <c r="K2977" s="11">
        <v>1414599886</v>
      </c>
      <c r="L2977" s="17">
        <f t="shared" si="231"/>
        <v>41941.475532407407</v>
      </c>
      <c r="M2977" s="21">
        <f t="shared" si="232"/>
        <v>28.441134259257524</v>
      </c>
      <c r="N2977" s="11" t="b">
        <v>0</v>
      </c>
      <c r="O2977" s="11">
        <v>113</v>
      </c>
      <c r="P2977" s="11" t="b">
        <v>1</v>
      </c>
      <c r="Q2977" s="11" t="s">
        <v>8271</v>
      </c>
      <c r="R2977" s="18">
        <f t="shared" si="233"/>
        <v>1.00125</v>
      </c>
      <c r="S2977" s="19">
        <f t="shared" si="234"/>
        <v>70.884955752212392</v>
      </c>
      <c r="T2977" s="11" t="s">
        <v>8317</v>
      </c>
      <c r="U2977" s="11" t="s">
        <v>8318</v>
      </c>
    </row>
    <row r="2978" spans="1:21" ht="42.75" x14ac:dyDescent="0.45">
      <c r="A2978" s="11">
        <v>2976</v>
      </c>
      <c r="B2978" s="16" t="s">
        <v>2976</v>
      </c>
      <c r="C2978" s="16" t="s">
        <v>7086</v>
      </c>
      <c r="D2978" s="23">
        <v>70</v>
      </c>
      <c r="E2978" s="23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7">
        <f t="shared" si="230"/>
        <v>42442.291666666664</v>
      </c>
      <c r="K2978" s="11">
        <v>1456421530</v>
      </c>
      <c r="L2978" s="17">
        <f t="shared" si="231"/>
        <v>42425.522337962961</v>
      </c>
      <c r="M2978" s="21">
        <f t="shared" si="232"/>
        <v>16.76932870370365</v>
      </c>
      <c r="N2978" s="11" t="b">
        <v>0</v>
      </c>
      <c r="O2978" s="11">
        <v>14</v>
      </c>
      <c r="P2978" s="11" t="b">
        <v>1</v>
      </c>
      <c r="Q2978" s="11" t="s">
        <v>8271</v>
      </c>
      <c r="R2978" s="18">
        <f t="shared" si="233"/>
        <v>1.7142857142857142</v>
      </c>
      <c r="S2978" s="19">
        <f t="shared" si="234"/>
        <v>8.5714285714285712</v>
      </c>
      <c r="T2978" s="11" t="s">
        <v>8317</v>
      </c>
      <c r="U2978" s="11" t="s">
        <v>8318</v>
      </c>
    </row>
    <row r="2979" spans="1:21" ht="57" x14ac:dyDescent="0.45">
      <c r="A2979" s="11">
        <v>2977</v>
      </c>
      <c r="B2979" s="16" t="s">
        <v>2977</v>
      </c>
      <c r="C2979" s="16" t="s">
        <v>7087</v>
      </c>
      <c r="D2979" s="23">
        <v>3000</v>
      </c>
      <c r="E2979" s="23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7">
        <f t="shared" si="230"/>
        <v>42085.884722222218</v>
      </c>
      <c r="K2979" s="11">
        <v>1421960934</v>
      </c>
      <c r="L2979" s="17">
        <f t="shared" si="231"/>
        <v>42026.672847222224</v>
      </c>
      <c r="M2979" s="21">
        <f t="shared" si="232"/>
        <v>59.211874999993597</v>
      </c>
      <c r="N2979" s="11" t="b">
        <v>0</v>
      </c>
      <c r="O2979" s="11">
        <v>30</v>
      </c>
      <c r="P2979" s="11" t="b">
        <v>1</v>
      </c>
      <c r="Q2979" s="11" t="s">
        <v>8271</v>
      </c>
      <c r="R2979" s="18">
        <f t="shared" si="233"/>
        <v>1.1356666666666666</v>
      </c>
      <c r="S2979" s="19">
        <f t="shared" si="234"/>
        <v>113.56666666666666</v>
      </c>
      <c r="T2979" s="11" t="s">
        <v>8317</v>
      </c>
      <c r="U2979" s="11" t="s">
        <v>8318</v>
      </c>
    </row>
    <row r="2980" spans="1:21" ht="42.75" x14ac:dyDescent="0.45">
      <c r="A2980" s="11">
        <v>2978</v>
      </c>
      <c r="B2980" s="16" t="s">
        <v>2978</v>
      </c>
      <c r="C2980" s="16" t="s">
        <v>7088</v>
      </c>
      <c r="D2980" s="23">
        <v>750</v>
      </c>
      <c r="E2980" s="23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7">
        <f t="shared" si="230"/>
        <v>41932.040972222218</v>
      </c>
      <c r="K2980" s="11">
        <v>1412954547</v>
      </c>
      <c r="L2980" s="17">
        <f t="shared" si="231"/>
        <v>41922.432256944441</v>
      </c>
      <c r="M2980" s="21">
        <f t="shared" si="232"/>
        <v>9.6087152777763549</v>
      </c>
      <c r="N2980" s="11" t="b">
        <v>0</v>
      </c>
      <c r="O2980" s="11">
        <v>16</v>
      </c>
      <c r="P2980" s="11" t="b">
        <v>1</v>
      </c>
      <c r="Q2980" s="11" t="s">
        <v>8271</v>
      </c>
      <c r="R2980" s="18">
        <f t="shared" si="233"/>
        <v>1.2946666666666666</v>
      </c>
      <c r="S2980" s="19">
        <f t="shared" si="234"/>
        <v>60.6875</v>
      </c>
      <c r="T2980" s="11" t="s">
        <v>8317</v>
      </c>
      <c r="U2980" s="11" t="s">
        <v>8318</v>
      </c>
    </row>
    <row r="2981" spans="1:21" ht="42.75" x14ac:dyDescent="0.45">
      <c r="A2981" s="11">
        <v>2979</v>
      </c>
      <c r="B2981" s="16" t="s">
        <v>2979</v>
      </c>
      <c r="C2981" s="16" t="s">
        <v>7089</v>
      </c>
      <c r="D2981" s="23">
        <v>5000</v>
      </c>
      <c r="E2981" s="23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7">
        <f t="shared" si="230"/>
        <v>42010.041666666664</v>
      </c>
      <c r="K2981" s="11">
        <v>1419104823</v>
      </c>
      <c r="L2981" s="17">
        <f t="shared" si="231"/>
        <v>41993.616006944438</v>
      </c>
      <c r="M2981" s="21">
        <f t="shared" si="232"/>
        <v>16.425659722226555</v>
      </c>
      <c r="N2981" s="11" t="b">
        <v>0</v>
      </c>
      <c r="O2981" s="11">
        <v>46</v>
      </c>
      <c r="P2981" s="11" t="b">
        <v>1</v>
      </c>
      <c r="Q2981" s="11" t="s">
        <v>8271</v>
      </c>
      <c r="R2981" s="18">
        <f t="shared" si="233"/>
        <v>1.014</v>
      </c>
      <c r="S2981" s="19">
        <f t="shared" si="234"/>
        <v>110.21739130434783</v>
      </c>
      <c r="T2981" s="11" t="s">
        <v>8317</v>
      </c>
      <c r="U2981" s="11" t="s">
        <v>8318</v>
      </c>
    </row>
    <row r="2982" spans="1:21" ht="42.75" x14ac:dyDescent="0.45">
      <c r="A2982" s="11">
        <v>2980</v>
      </c>
      <c r="B2982" s="16" t="s">
        <v>2980</v>
      </c>
      <c r="C2982" s="16" t="s">
        <v>7090</v>
      </c>
      <c r="D2982" s="23">
        <v>3000</v>
      </c>
      <c r="E2982" s="23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7">
        <f t="shared" si="230"/>
        <v>42239.874999999993</v>
      </c>
      <c r="K2982" s="11">
        <v>1438639130</v>
      </c>
      <c r="L2982" s="17">
        <f t="shared" si="231"/>
        <v>42219.70752314815</v>
      </c>
      <c r="M2982" s="21">
        <f t="shared" si="232"/>
        <v>20.167476851842366</v>
      </c>
      <c r="N2982" s="11" t="b">
        <v>0</v>
      </c>
      <c r="O2982" s="11">
        <v>24</v>
      </c>
      <c r="P2982" s="11" t="b">
        <v>1</v>
      </c>
      <c r="Q2982" s="11" t="s">
        <v>8271</v>
      </c>
      <c r="R2982" s="18">
        <f t="shared" si="233"/>
        <v>1.0916666666666666</v>
      </c>
      <c r="S2982" s="19">
        <f t="shared" si="234"/>
        <v>136.45833333333334</v>
      </c>
      <c r="T2982" s="11" t="s">
        <v>8317</v>
      </c>
      <c r="U2982" s="11" t="s">
        <v>8318</v>
      </c>
    </row>
    <row r="2983" spans="1:21" ht="42.75" x14ac:dyDescent="0.45">
      <c r="A2983" s="11">
        <v>2981</v>
      </c>
      <c r="B2983" s="16" t="s">
        <v>2981</v>
      </c>
      <c r="C2983" s="16" t="s">
        <v>7091</v>
      </c>
      <c r="D2983" s="23">
        <v>4000</v>
      </c>
      <c r="E2983" s="23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7">
        <f t="shared" si="230"/>
        <v>42270.351342592585</v>
      </c>
      <c r="K2983" s="11">
        <v>1439126756</v>
      </c>
      <c r="L2983" s="17">
        <f t="shared" si="231"/>
        <v>42225.351342592585</v>
      </c>
      <c r="M2983" s="21">
        <f t="shared" si="232"/>
        <v>45</v>
      </c>
      <c r="N2983" s="11" t="b">
        <v>1</v>
      </c>
      <c r="O2983" s="11">
        <v>97</v>
      </c>
      <c r="P2983" s="11" t="b">
        <v>1</v>
      </c>
      <c r="Q2983" s="11" t="s">
        <v>8303</v>
      </c>
      <c r="R2983" s="18">
        <f t="shared" si="233"/>
        <v>1.28925</v>
      </c>
      <c r="S2983" s="19">
        <f t="shared" si="234"/>
        <v>53.164948453608247</v>
      </c>
      <c r="T2983" s="11" t="s">
        <v>8317</v>
      </c>
      <c r="U2983" s="11" t="s">
        <v>8357</v>
      </c>
    </row>
    <row r="2984" spans="1:21" ht="28.5" x14ac:dyDescent="0.45">
      <c r="A2984" s="11">
        <v>2982</v>
      </c>
      <c r="B2984" s="16" t="s">
        <v>2982</v>
      </c>
      <c r="C2984" s="16" t="s">
        <v>7092</v>
      </c>
      <c r="D2984" s="23">
        <v>5000</v>
      </c>
      <c r="E2984" s="23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7">
        <f t="shared" si="230"/>
        <v>42411.478506944441</v>
      </c>
      <c r="K2984" s="11">
        <v>1452616143</v>
      </c>
      <c r="L2984" s="17">
        <f t="shared" si="231"/>
        <v>42381.478506944441</v>
      </c>
      <c r="M2984" s="21">
        <f t="shared" si="232"/>
        <v>30</v>
      </c>
      <c r="N2984" s="11" t="b">
        <v>1</v>
      </c>
      <c r="O2984" s="11">
        <v>59</v>
      </c>
      <c r="P2984" s="11" t="b">
        <v>1</v>
      </c>
      <c r="Q2984" s="11" t="s">
        <v>8303</v>
      </c>
      <c r="R2984" s="18">
        <f t="shared" si="233"/>
        <v>1.0206</v>
      </c>
      <c r="S2984" s="19">
        <f t="shared" si="234"/>
        <v>86.491525423728817</v>
      </c>
      <c r="T2984" s="11" t="s">
        <v>8317</v>
      </c>
      <c r="U2984" s="11" t="s">
        <v>8357</v>
      </c>
    </row>
    <row r="2985" spans="1:21" ht="42.75" x14ac:dyDescent="0.45">
      <c r="A2985" s="11">
        <v>2983</v>
      </c>
      <c r="B2985" s="16" t="s">
        <v>2983</v>
      </c>
      <c r="C2985" s="16" t="s">
        <v>7093</v>
      </c>
      <c r="D2985" s="23">
        <v>116000</v>
      </c>
      <c r="E2985" s="23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7">
        <f t="shared" si="230"/>
        <v>41954.465694444443</v>
      </c>
      <c r="K2985" s="11">
        <v>1410534636</v>
      </c>
      <c r="L2985" s="17">
        <f t="shared" si="231"/>
        <v>41894.424027777779</v>
      </c>
      <c r="M2985" s="21">
        <f t="shared" si="232"/>
        <v>60.041666666664241</v>
      </c>
      <c r="N2985" s="11" t="b">
        <v>1</v>
      </c>
      <c r="O2985" s="11">
        <v>1095</v>
      </c>
      <c r="P2985" s="11" t="b">
        <v>1</v>
      </c>
      <c r="Q2985" s="11" t="s">
        <v>8303</v>
      </c>
      <c r="R2985" s="18">
        <f t="shared" si="233"/>
        <v>1.465395775862069</v>
      </c>
      <c r="S2985" s="19">
        <f t="shared" si="234"/>
        <v>155.23827397260274</v>
      </c>
      <c r="T2985" s="11" t="s">
        <v>8317</v>
      </c>
      <c r="U2985" s="11" t="s">
        <v>8357</v>
      </c>
    </row>
    <row r="2986" spans="1:21" ht="42.75" x14ac:dyDescent="0.45">
      <c r="A2986" s="11">
        <v>2984</v>
      </c>
      <c r="B2986" s="16" t="s">
        <v>2984</v>
      </c>
      <c r="C2986" s="16" t="s">
        <v>7094</v>
      </c>
      <c r="D2986" s="23">
        <v>25000</v>
      </c>
      <c r="E2986" s="23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7">
        <f t="shared" si="230"/>
        <v>42606.070381944439</v>
      </c>
      <c r="K2986" s="11">
        <v>1469428881</v>
      </c>
      <c r="L2986" s="17">
        <f t="shared" si="231"/>
        <v>42576.070381944439</v>
      </c>
      <c r="M2986" s="21">
        <f t="shared" si="232"/>
        <v>30</v>
      </c>
      <c r="N2986" s="11" t="b">
        <v>1</v>
      </c>
      <c r="O2986" s="11">
        <v>218</v>
      </c>
      <c r="P2986" s="11" t="b">
        <v>1</v>
      </c>
      <c r="Q2986" s="11" t="s">
        <v>8303</v>
      </c>
      <c r="R2986" s="18">
        <f t="shared" si="233"/>
        <v>1.00352</v>
      </c>
      <c r="S2986" s="19">
        <f t="shared" si="234"/>
        <v>115.08256880733946</v>
      </c>
      <c r="T2986" s="11" t="s">
        <v>8317</v>
      </c>
      <c r="U2986" s="11" t="s">
        <v>8357</v>
      </c>
    </row>
    <row r="2987" spans="1:21" ht="42.75" x14ac:dyDescent="0.45">
      <c r="A2987" s="11">
        <v>2985</v>
      </c>
      <c r="B2987" s="16" t="s">
        <v>2985</v>
      </c>
      <c r="C2987" s="16" t="s">
        <v>7095</v>
      </c>
      <c r="D2987" s="23">
        <v>10000</v>
      </c>
      <c r="E2987" s="23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7">
        <f t="shared" si="230"/>
        <v>42673.958333333336</v>
      </c>
      <c r="K2987" s="11">
        <v>1476228128</v>
      </c>
      <c r="L2987" s="17">
        <f t="shared" si="231"/>
        <v>42654.765370370369</v>
      </c>
      <c r="M2987" s="21">
        <f t="shared" si="232"/>
        <v>19.192962962966703</v>
      </c>
      <c r="N2987" s="11" t="b">
        <v>0</v>
      </c>
      <c r="O2987" s="11">
        <v>111</v>
      </c>
      <c r="P2987" s="11" t="b">
        <v>1</v>
      </c>
      <c r="Q2987" s="11" t="s">
        <v>8303</v>
      </c>
      <c r="R2987" s="18">
        <f t="shared" si="233"/>
        <v>1.2164999999999999</v>
      </c>
      <c r="S2987" s="19">
        <f t="shared" si="234"/>
        <v>109.5945945945946</v>
      </c>
      <c r="T2987" s="11" t="s">
        <v>8317</v>
      </c>
      <c r="U2987" s="11" t="s">
        <v>8357</v>
      </c>
    </row>
    <row r="2988" spans="1:21" ht="42.75" x14ac:dyDescent="0.45">
      <c r="A2988" s="11">
        <v>2986</v>
      </c>
      <c r="B2988" s="16" t="s">
        <v>2986</v>
      </c>
      <c r="C2988" s="16" t="s">
        <v>7096</v>
      </c>
      <c r="D2988" s="23">
        <v>2400</v>
      </c>
      <c r="E2988" s="23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7">
        <f t="shared" si="230"/>
        <v>42491.250069444439</v>
      </c>
      <c r="K2988" s="11">
        <v>1456920006</v>
      </c>
      <c r="L2988" s="17">
        <f t="shared" si="231"/>
        <v>42431.29173611111</v>
      </c>
      <c r="M2988" s="21">
        <f t="shared" si="232"/>
        <v>59.958333333328483</v>
      </c>
      <c r="N2988" s="11" t="b">
        <v>0</v>
      </c>
      <c r="O2988" s="11">
        <v>56</v>
      </c>
      <c r="P2988" s="11" t="b">
        <v>1</v>
      </c>
      <c r="Q2988" s="11" t="s">
        <v>8303</v>
      </c>
      <c r="R2988" s="18">
        <f t="shared" si="233"/>
        <v>1.0549999999999999</v>
      </c>
      <c r="S2988" s="19">
        <f t="shared" si="234"/>
        <v>45.214285714285715</v>
      </c>
      <c r="T2988" s="11" t="s">
        <v>8317</v>
      </c>
      <c r="U2988" s="11" t="s">
        <v>8357</v>
      </c>
    </row>
    <row r="2989" spans="1:21" ht="42.75" x14ac:dyDescent="0.45">
      <c r="A2989" s="11">
        <v>2987</v>
      </c>
      <c r="B2989" s="16" t="s">
        <v>2987</v>
      </c>
      <c r="C2989" s="16" t="s">
        <v>7097</v>
      </c>
      <c r="D2989" s="23">
        <v>25000</v>
      </c>
      <c r="E2989" s="23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7">
        <f t="shared" si="230"/>
        <v>42655.791666666664</v>
      </c>
      <c r="K2989" s="11">
        <v>1473837751</v>
      </c>
      <c r="L2989" s="17">
        <f t="shared" si="231"/>
        <v>42627.098969907405</v>
      </c>
      <c r="M2989" s="21">
        <f t="shared" si="232"/>
        <v>28.692696759258979</v>
      </c>
      <c r="N2989" s="11" t="b">
        <v>0</v>
      </c>
      <c r="O2989" s="11">
        <v>265</v>
      </c>
      <c r="P2989" s="11" t="b">
        <v>1</v>
      </c>
      <c r="Q2989" s="11" t="s">
        <v>8303</v>
      </c>
      <c r="R2989" s="18">
        <f t="shared" si="233"/>
        <v>1.1040080000000001</v>
      </c>
      <c r="S2989" s="19">
        <f t="shared" si="234"/>
        <v>104.15169811320754</v>
      </c>
      <c r="T2989" s="11" t="s">
        <v>8317</v>
      </c>
      <c r="U2989" s="11" t="s">
        <v>8357</v>
      </c>
    </row>
    <row r="2990" spans="1:21" ht="42.75" x14ac:dyDescent="0.45">
      <c r="A2990" s="11">
        <v>2988</v>
      </c>
      <c r="B2990" s="16" t="s">
        <v>2988</v>
      </c>
      <c r="C2990" s="16" t="s">
        <v>7098</v>
      </c>
      <c r="D2990" s="23">
        <v>1000</v>
      </c>
      <c r="E2990" s="23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7">
        <f t="shared" si="230"/>
        <v>42541.153715277775</v>
      </c>
      <c r="K2990" s="11">
        <v>1463820081</v>
      </c>
      <c r="L2990" s="17">
        <f t="shared" si="231"/>
        <v>42511.153715277775</v>
      </c>
      <c r="M2990" s="21">
        <f t="shared" si="232"/>
        <v>30</v>
      </c>
      <c r="N2990" s="11" t="b">
        <v>0</v>
      </c>
      <c r="O2990" s="11">
        <v>28</v>
      </c>
      <c r="P2990" s="11" t="b">
        <v>1</v>
      </c>
      <c r="Q2990" s="11" t="s">
        <v>8303</v>
      </c>
      <c r="R2990" s="18">
        <f t="shared" si="233"/>
        <v>1</v>
      </c>
      <c r="S2990" s="19">
        <f t="shared" si="234"/>
        <v>35.714285714285715</v>
      </c>
      <c r="T2990" s="11" t="s">
        <v>8317</v>
      </c>
      <c r="U2990" s="11" t="s">
        <v>8357</v>
      </c>
    </row>
    <row r="2991" spans="1:21" x14ac:dyDescent="0.45">
      <c r="A2991" s="11">
        <v>2989</v>
      </c>
      <c r="B2991" s="16" t="s">
        <v>2989</v>
      </c>
      <c r="C2991" s="16" t="s">
        <v>7099</v>
      </c>
      <c r="D2991" s="23">
        <v>20000</v>
      </c>
      <c r="E2991" s="23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7">
        <f t="shared" si="230"/>
        <v>42358.999305555553</v>
      </c>
      <c r="K2991" s="11">
        <v>1448756962</v>
      </c>
      <c r="L2991" s="17">
        <f t="shared" si="231"/>
        <v>42336.812060185184</v>
      </c>
      <c r="M2991" s="21">
        <f t="shared" si="232"/>
        <v>22.187245370369055</v>
      </c>
      <c r="N2991" s="11" t="b">
        <v>0</v>
      </c>
      <c r="O2991" s="11">
        <v>364</v>
      </c>
      <c r="P2991" s="11" t="b">
        <v>1</v>
      </c>
      <c r="Q2991" s="11" t="s">
        <v>8303</v>
      </c>
      <c r="R2991" s="18">
        <f t="shared" si="233"/>
        <v>1.76535</v>
      </c>
      <c r="S2991" s="19">
        <f t="shared" si="234"/>
        <v>96.997252747252745</v>
      </c>
      <c r="T2991" s="11" t="s">
        <v>8317</v>
      </c>
      <c r="U2991" s="11" t="s">
        <v>8357</v>
      </c>
    </row>
    <row r="2992" spans="1:21" ht="42.75" x14ac:dyDescent="0.45">
      <c r="A2992" s="11">
        <v>2990</v>
      </c>
      <c r="B2992" s="16" t="s">
        <v>2990</v>
      </c>
      <c r="C2992" s="16" t="s">
        <v>7100</v>
      </c>
      <c r="D2992" s="23">
        <v>10000</v>
      </c>
      <c r="E2992" s="23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7">
        <f t="shared" si="230"/>
        <v>42376.365972222215</v>
      </c>
      <c r="K2992" s="11">
        <v>1449150420</v>
      </c>
      <c r="L2992" s="17">
        <f t="shared" si="231"/>
        <v>42341.365972222215</v>
      </c>
      <c r="M2992" s="21">
        <f t="shared" si="232"/>
        <v>35</v>
      </c>
      <c r="N2992" s="11" t="b">
        <v>0</v>
      </c>
      <c r="O2992" s="11">
        <v>27</v>
      </c>
      <c r="P2992" s="11" t="b">
        <v>1</v>
      </c>
      <c r="Q2992" s="11" t="s">
        <v>8303</v>
      </c>
      <c r="R2992" s="18">
        <f t="shared" si="233"/>
        <v>1</v>
      </c>
      <c r="S2992" s="19">
        <f t="shared" si="234"/>
        <v>370.37037037037038</v>
      </c>
      <c r="T2992" s="11" t="s">
        <v>8317</v>
      </c>
      <c r="U2992" s="11" t="s">
        <v>8357</v>
      </c>
    </row>
    <row r="2993" spans="1:21" ht="42.75" x14ac:dyDescent="0.45">
      <c r="A2993" s="11">
        <v>2991</v>
      </c>
      <c r="B2993" s="16" t="s">
        <v>2991</v>
      </c>
      <c r="C2993" s="16" t="s">
        <v>7101</v>
      </c>
      <c r="D2993" s="23">
        <v>8500</v>
      </c>
      <c r="E2993" s="23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7">
        <f t="shared" si="230"/>
        <v>42762.628819444442</v>
      </c>
      <c r="K2993" s="11">
        <v>1483646730</v>
      </c>
      <c r="L2993" s="17">
        <f t="shared" si="231"/>
        <v>42740.628819444442</v>
      </c>
      <c r="M2993" s="21">
        <f t="shared" si="232"/>
        <v>22</v>
      </c>
      <c r="N2993" s="11" t="b">
        <v>0</v>
      </c>
      <c r="O2993" s="11">
        <v>93</v>
      </c>
      <c r="P2993" s="11" t="b">
        <v>1</v>
      </c>
      <c r="Q2993" s="11" t="s">
        <v>8303</v>
      </c>
      <c r="R2993" s="18">
        <f t="shared" si="233"/>
        <v>1.0329411764705883</v>
      </c>
      <c r="S2993" s="19">
        <f t="shared" si="234"/>
        <v>94.408602150537632</v>
      </c>
      <c r="T2993" s="11" t="s">
        <v>8317</v>
      </c>
      <c r="U2993" s="11" t="s">
        <v>8357</v>
      </c>
    </row>
    <row r="2994" spans="1:21" ht="42.75" x14ac:dyDescent="0.45">
      <c r="A2994" s="11">
        <v>2992</v>
      </c>
      <c r="B2994" s="16" t="s">
        <v>2992</v>
      </c>
      <c r="C2994" s="16" t="s">
        <v>7102</v>
      </c>
      <c r="D2994" s="23">
        <v>3000</v>
      </c>
      <c r="E2994" s="23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7">
        <f t="shared" si="230"/>
        <v>42652.559143518512</v>
      </c>
      <c r="K2994" s="11">
        <v>1473445510</v>
      </c>
      <c r="L2994" s="17">
        <f t="shared" si="231"/>
        <v>42622.559143518512</v>
      </c>
      <c r="M2994" s="21">
        <f t="shared" si="232"/>
        <v>30</v>
      </c>
      <c r="N2994" s="11" t="b">
        <v>0</v>
      </c>
      <c r="O2994" s="11">
        <v>64</v>
      </c>
      <c r="P2994" s="11" t="b">
        <v>1</v>
      </c>
      <c r="Q2994" s="11" t="s">
        <v>8303</v>
      </c>
      <c r="R2994" s="18">
        <f t="shared" si="233"/>
        <v>1.0449999999999999</v>
      </c>
      <c r="S2994" s="19">
        <f t="shared" si="234"/>
        <v>48.984375</v>
      </c>
      <c r="T2994" s="11" t="s">
        <v>8317</v>
      </c>
      <c r="U2994" s="11" t="s">
        <v>8357</v>
      </c>
    </row>
    <row r="2995" spans="1:21" x14ac:dyDescent="0.45">
      <c r="A2995" s="11">
        <v>2993</v>
      </c>
      <c r="B2995" s="16" t="s">
        <v>2993</v>
      </c>
      <c r="C2995" s="16" t="s">
        <v>7103</v>
      </c>
      <c r="D2995" s="23">
        <v>1000</v>
      </c>
      <c r="E2995" s="23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7">
        <f t="shared" si="230"/>
        <v>42420.63040509259</v>
      </c>
      <c r="K2995" s="11">
        <v>1453406867</v>
      </c>
      <c r="L2995" s="17">
        <f t="shared" si="231"/>
        <v>42390.63040509259</v>
      </c>
      <c r="M2995" s="21">
        <f t="shared" si="232"/>
        <v>30</v>
      </c>
      <c r="N2995" s="11" t="b">
        <v>0</v>
      </c>
      <c r="O2995" s="11">
        <v>22</v>
      </c>
      <c r="P2995" s="11" t="b">
        <v>1</v>
      </c>
      <c r="Q2995" s="11" t="s">
        <v>8303</v>
      </c>
      <c r="R2995" s="18">
        <f t="shared" si="233"/>
        <v>1.0029999999999999</v>
      </c>
      <c r="S2995" s="19">
        <f t="shared" si="234"/>
        <v>45.590909090909093</v>
      </c>
      <c r="T2995" s="11" t="s">
        <v>8317</v>
      </c>
      <c r="U2995" s="11" t="s">
        <v>8357</v>
      </c>
    </row>
    <row r="2996" spans="1:21" ht="42.75" x14ac:dyDescent="0.45">
      <c r="A2996" s="11">
        <v>2994</v>
      </c>
      <c r="B2996" s="16" t="s">
        <v>2994</v>
      </c>
      <c r="C2996" s="16" t="s">
        <v>7104</v>
      </c>
      <c r="D2996" s="23">
        <v>300</v>
      </c>
      <c r="E2996" s="23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7">
        <f t="shared" si="230"/>
        <v>41915.270509259259</v>
      </c>
      <c r="K2996" s="11">
        <v>1409743772</v>
      </c>
      <c r="L2996" s="17">
        <f t="shared" si="231"/>
        <v>41885.270509259259</v>
      </c>
      <c r="M2996" s="21">
        <f t="shared" si="232"/>
        <v>30</v>
      </c>
      <c r="N2996" s="11" t="b">
        <v>0</v>
      </c>
      <c r="O2996" s="11">
        <v>59</v>
      </c>
      <c r="P2996" s="11" t="b">
        <v>1</v>
      </c>
      <c r="Q2996" s="11" t="s">
        <v>8303</v>
      </c>
      <c r="R2996" s="18">
        <f t="shared" si="233"/>
        <v>4.577466666666667</v>
      </c>
      <c r="S2996" s="19">
        <f t="shared" si="234"/>
        <v>23.275254237288134</v>
      </c>
      <c r="T2996" s="11" t="s">
        <v>8317</v>
      </c>
      <c r="U2996" s="11" t="s">
        <v>8357</v>
      </c>
    </row>
    <row r="2997" spans="1:21" ht="42.75" x14ac:dyDescent="0.45">
      <c r="A2997" s="11">
        <v>2995</v>
      </c>
      <c r="B2997" s="16" t="s">
        <v>2995</v>
      </c>
      <c r="C2997" s="16" t="s">
        <v>7105</v>
      </c>
      <c r="D2997" s="23">
        <v>15000</v>
      </c>
      <c r="E2997" s="23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7">
        <f t="shared" si="230"/>
        <v>42754.456840277773</v>
      </c>
      <c r="K2997" s="11">
        <v>1482249471</v>
      </c>
      <c r="L2997" s="17">
        <f t="shared" si="231"/>
        <v>42724.456840277773</v>
      </c>
      <c r="M2997" s="21">
        <f t="shared" si="232"/>
        <v>30</v>
      </c>
      <c r="N2997" s="11" t="b">
        <v>0</v>
      </c>
      <c r="O2997" s="11">
        <v>249</v>
      </c>
      <c r="P2997" s="11" t="b">
        <v>1</v>
      </c>
      <c r="Q2997" s="11" t="s">
        <v>8303</v>
      </c>
      <c r="R2997" s="18">
        <f t="shared" si="233"/>
        <v>1.0496000000000001</v>
      </c>
      <c r="S2997" s="19">
        <f t="shared" si="234"/>
        <v>63.2289156626506</v>
      </c>
      <c r="T2997" s="11" t="s">
        <v>8317</v>
      </c>
      <c r="U2997" s="11" t="s">
        <v>8357</v>
      </c>
    </row>
    <row r="2998" spans="1:21" ht="28.5" x14ac:dyDescent="0.45">
      <c r="A2998" s="11">
        <v>2996</v>
      </c>
      <c r="B2998" s="16" t="s">
        <v>2996</v>
      </c>
      <c r="C2998" s="16" t="s">
        <v>7106</v>
      </c>
      <c r="D2998" s="23">
        <v>35000</v>
      </c>
      <c r="E2998" s="23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7">
        <f t="shared" si="230"/>
        <v>42150.704166666663</v>
      </c>
      <c r="K2998" s="11">
        <v>1427493240</v>
      </c>
      <c r="L2998" s="17">
        <f t="shared" si="231"/>
        <v>42090.704166666663</v>
      </c>
      <c r="M2998" s="21">
        <f t="shared" si="232"/>
        <v>60</v>
      </c>
      <c r="N2998" s="11" t="b">
        <v>0</v>
      </c>
      <c r="O2998" s="11">
        <v>392</v>
      </c>
      <c r="P2998" s="11" t="b">
        <v>1</v>
      </c>
      <c r="Q2998" s="11" t="s">
        <v>8303</v>
      </c>
      <c r="R2998" s="18">
        <f t="shared" si="233"/>
        <v>1.7194285714285715</v>
      </c>
      <c r="S2998" s="19">
        <f t="shared" si="234"/>
        <v>153.5204081632653</v>
      </c>
      <c r="T2998" s="11" t="s">
        <v>8317</v>
      </c>
      <c r="U2998" s="11" t="s">
        <v>8357</v>
      </c>
    </row>
    <row r="2999" spans="1:21" ht="42.75" x14ac:dyDescent="0.45">
      <c r="A2999" s="11">
        <v>2997</v>
      </c>
      <c r="B2999" s="16" t="s">
        <v>2997</v>
      </c>
      <c r="C2999" s="16" t="s">
        <v>7107</v>
      </c>
      <c r="D2999" s="23">
        <v>10000</v>
      </c>
      <c r="E2999" s="23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7">
        <f t="shared" si="230"/>
        <v>42792.999305555553</v>
      </c>
      <c r="K2999" s="11">
        <v>1486661793</v>
      </c>
      <c r="L2999" s="17">
        <f t="shared" si="231"/>
        <v>42775.525381944441</v>
      </c>
      <c r="M2999" s="21">
        <f t="shared" si="232"/>
        <v>17.473923611112696</v>
      </c>
      <c r="N2999" s="11" t="b">
        <v>0</v>
      </c>
      <c r="O2999" s="11">
        <v>115</v>
      </c>
      <c r="P2999" s="11" t="b">
        <v>1</v>
      </c>
      <c r="Q2999" s="11" t="s">
        <v>8303</v>
      </c>
      <c r="R2999" s="18">
        <f t="shared" si="233"/>
        <v>1.0373000000000001</v>
      </c>
      <c r="S2999" s="19">
        <f t="shared" si="234"/>
        <v>90.2</v>
      </c>
      <c r="T2999" s="11" t="s">
        <v>8317</v>
      </c>
      <c r="U2999" s="11" t="s">
        <v>8357</v>
      </c>
    </row>
    <row r="3000" spans="1:21" ht="42.75" x14ac:dyDescent="0.45">
      <c r="A3000" s="11">
        <v>2998</v>
      </c>
      <c r="B3000" s="16" t="s">
        <v>2998</v>
      </c>
      <c r="C3000" s="16" t="s">
        <v>7108</v>
      </c>
      <c r="D3000" s="23">
        <v>50000</v>
      </c>
      <c r="E3000" s="23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7">
        <f t="shared" si="230"/>
        <v>41805.975694444445</v>
      </c>
      <c r="K3000" s="11">
        <v>1400474329</v>
      </c>
      <c r="L3000" s="17">
        <f t="shared" si="231"/>
        <v>41777.985289351847</v>
      </c>
      <c r="M3000" s="21">
        <f t="shared" si="232"/>
        <v>27.990405092597939</v>
      </c>
      <c r="N3000" s="11" t="b">
        <v>0</v>
      </c>
      <c r="O3000" s="11">
        <v>433</v>
      </c>
      <c r="P3000" s="11" t="b">
        <v>1</v>
      </c>
      <c r="Q3000" s="11" t="s">
        <v>8303</v>
      </c>
      <c r="R3000" s="18">
        <f t="shared" si="233"/>
        <v>1.0302899999999999</v>
      </c>
      <c r="S3000" s="19">
        <f t="shared" si="234"/>
        <v>118.97113163972287</v>
      </c>
      <c r="T3000" s="11" t="s">
        <v>8317</v>
      </c>
      <c r="U3000" s="11" t="s">
        <v>8357</v>
      </c>
    </row>
    <row r="3001" spans="1:21" ht="42.75" x14ac:dyDescent="0.45">
      <c r="A3001" s="11">
        <v>2999</v>
      </c>
      <c r="B3001" s="16" t="s">
        <v>2999</v>
      </c>
      <c r="C3001" s="16" t="s">
        <v>7109</v>
      </c>
      <c r="D3001" s="23">
        <v>1350</v>
      </c>
      <c r="E3001" s="23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7">
        <f t="shared" si="230"/>
        <v>42794.874999999993</v>
      </c>
      <c r="K3001" s="11">
        <v>1487094360</v>
      </c>
      <c r="L3001" s="17">
        <f t="shared" si="231"/>
        <v>42780.531944444439</v>
      </c>
      <c r="M3001" s="21">
        <f t="shared" si="232"/>
        <v>14.343055555553292</v>
      </c>
      <c r="N3001" s="11" t="b">
        <v>0</v>
      </c>
      <c r="O3001" s="11">
        <v>20</v>
      </c>
      <c r="P3001" s="11" t="b">
        <v>1</v>
      </c>
      <c r="Q3001" s="11" t="s">
        <v>8303</v>
      </c>
      <c r="R3001" s="18">
        <f t="shared" si="233"/>
        <v>1.1888888888888889</v>
      </c>
      <c r="S3001" s="19">
        <f t="shared" si="234"/>
        <v>80.25</v>
      </c>
      <c r="T3001" s="11" t="s">
        <v>8317</v>
      </c>
      <c r="U3001" s="11" t="s">
        <v>8357</v>
      </c>
    </row>
    <row r="3002" spans="1:21" ht="42.75" x14ac:dyDescent="0.45">
      <c r="A3002" s="11">
        <v>3000</v>
      </c>
      <c r="B3002" s="16" t="s">
        <v>3000</v>
      </c>
      <c r="C3002" s="16" t="s">
        <v>7110</v>
      </c>
      <c r="D3002" s="23">
        <v>500</v>
      </c>
      <c r="E3002" s="23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7">
        <f t="shared" si="230"/>
        <v>42766.541666666664</v>
      </c>
      <c r="K3002" s="11">
        <v>1484682670</v>
      </c>
      <c r="L3002" s="17">
        <f t="shared" si="231"/>
        <v>42752.61886574074</v>
      </c>
      <c r="M3002" s="21">
        <f t="shared" si="232"/>
        <v>13.922800925924093</v>
      </c>
      <c r="N3002" s="11" t="b">
        <v>0</v>
      </c>
      <c r="O3002" s="11">
        <v>8</v>
      </c>
      <c r="P3002" s="11" t="b">
        <v>1</v>
      </c>
      <c r="Q3002" s="11" t="s">
        <v>8303</v>
      </c>
      <c r="R3002" s="18">
        <f t="shared" si="233"/>
        <v>1</v>
      </c>
      <c r="S3002" s="19">
        <f t="shared" si="234"/>
        <v>62.5</v>
      </c>
      <c r="T3002" s="11" t="s">
        <v>8317</v>
      </c>
      <c r="U3002" s="11" t="s">
        <v>8357</v>
      </c>
    </row>
    <row r="3003" spans="1:21" ht="42.75" x14ac:dyDescent="0.45">
      <c r="A3003" s="11">
        <v>3001</v>
      </c>
      <c r="B3003" s="16" t="s">
        <v>3001</v>
      </c>
      <c r="C3003" s="16" t="s">
        <v>7111</v>
      </c>
      <c r="D3003" s="23">
        <v>7214</v>
      </c>
      <c r="E3003" s="23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7">
        <f t="shared" si="230"/>
        <v>42564.687291666669</v>
      </c>
      <c r="K3003" s="11">
        <v>1465853382</v>
      </c>
      <c r="L3003" s="17">
        <f t="shared" si="231"/>
        <v>42534.687291666669</v>
      </c>
      <c r="M3003" s="21">
        <f t="shared" si="232"/>
        <v>30</v>
      </c>
      <c r="N3003" s="11" t="b">
        <v>0</v>
      </c>
      <c r="O3003" s="11">
        <v>175</v>
      </c>
      <c r="P3003" s="11" t="b">
        <v>1</v>
      </c>
      <c r="Q3003" s="11" t="s">
        <v>8303</v>
      </c>
      <c r="R3003" s="18">
        <f t="shared" si="233"/>
        <v>3.1869988910451896</v>
      </c>
      <c r="S3003" s="19">
        <f t="shared" si="234"/>
        <v>131.37719999999999</v>
      </c>
      <c r="T3003" s="11" t="s">
        <v>8317</v>
      </c>
      <c r="U3003" s="11" t="s">
        <v>8357</v>
      </c>
    </row>
    <row r="3004" spans="1:21" ht="28.5" x14ac:dyDescent="0.45">
      <c r="A3004" s="11">
        <v>3002</v>
      </c>
      <c r="B3004" s="16" t="s">
        <v>3002</v>
      </c>
      <c r="C3004" s="16" t="s">
        <v>7112</v>
      </c>
      <c r="D3004" s="23">
        <v>7000</v>
      </c>
      <c r="E3004" s="23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7">
        <f t="shared" si="230"/>
        <v>41269.627916666665</v>
      </c>
      <c r="K3004" s="11">
        <v>1353960252</v>
      </c>
      <c r="L3004" s="17">
        <f t="shared" si="231"/>
        <v>41239.627916666665</v>
      </c>
      <c r="M3004" s="21">
        <f t="shared" si="232"/>
        <v>30</v>
      </c>
      <c r="N3004" s="11" t="b">
        <v>0</v>
      </c>
      <c r="O3004" s="11">
        <v>104</v>
      </c>
      <c r="P3004" s="11" t="b">
        <v>1</v>
      </c>
      <c r="Q3004" s="11" t="s">
        <v>8303</v>
      </c>
      <c r="R3004" s="18">
        <f t="shared" si="233"/>
        <v>1.0850614285714286</v>
      </c>
      <c r="S3004" s="19">
        <f t="shared" si="234"/>
        <v>73.032980769230775</v>
      </c>
      <c r="T3004" s="11" t="s">
        <v>8317</v>
      </c>
      <c r="U3004" s="11" t="s">
        <v>8357</v>
      </c>
    </row>
    <row r="3005" spans="1:21" ht="42.75" x14ac:dyDescent="0.45">
      <c r="A3005" s="11">
        <v>3003</v>
      </c>
      <c r="B3005" s="16" t="s">
        <v>3003</v>
      </c>
      <c r="C3005" s="16" t="s">
        <v>7113</v>
      </c>
      <c r="D3005" s="23">
        <v>3000</v>
      </c>
      <c r="E3005" s="23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7">
        <f t="shared" si="230"/>
        <v>42430.040972222218</v>
      </c>
      <c r="K3005" s="11">
        <v>1454098976</v>
      </c>
      <c r="L3005" s="17">
        <f t="shared" si="231"/>
        <v>42398.640925925924</v>
      </c>
      <c r="M3005" s="21">
        <f t="shared" si="232"/>
        <v>31.400046296294022</v>
      </c>
      <c r="N3005" s="11" t="b">
        <v>0</v>
      </c>
      <c r="O3005" s="11">
        <v>17</v>
      </c>
      <c r="P3005" s="11" t="b">
        <v>1</v>
      </c>
      <c r="Q3005" s="11" t="s">
        <v>8303</v>
      </c>
      <c r="R3005" s="18">
        <f t="shared" si="233"/>
        <v>1.0116666666666667</v>
      </c>
      <c r="S3005" s="19">
        <f t="shared" si="234"/>
        <v>178.52941176470588</v>
      </c>
      <c r="T3005" s="11" t="s">
        <v>8317</v>
      </c>
      <c r="U3005" s="11" t="s">
        <v>8357</v>
      </c>
    </row>
    <row r="3006" spans="1:21" ht="42.75" x14ac:dyDescent="0.45">
      <c r="A3006" s="11">
        <v>3004</v>
      </c>
      <c r="B3006" s="16" t="s">
        <v>3004</v>
      </c>
      <c r="C3006" s="16" t="s">
        <v>7114</v>
      </c>
      <c r="D3006" s="23">
        <v>40000</v>
      </c>
      <c r="E3006" s="23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7">
        <f t="shared" si="230"/>
        <v>41958.714398148142</v>
      </c>
      <c r="K3006" s="11">
        <v>1413493724</v>
      </c>
      <c r="L3006" s="17">
        <f t="shared" si="231"/>
        <v>41928.672731481478</v>
      </c>
      <c r="M3006" s="21">
        <f t="shared" si="232"/>
        <v>30.041666666664241</v>
      </c>
      <c r="N3006" s="11" t="b">
        <v>0</v>
      </c>
      <c r="O3006" s="11">
        <v>277</v>
      </c>
      <c r="P3006" s="11" t="b">
        <v>1</v>
      </c>
      <c r="Q3006" s="11" t="s">
        <v>8303</v>
      </c>
      <c r="R3006" s="18">
        <f t="shared" si="233"/>
        <v>1.12815</v>
      </c>
      <c r="S3006" s="19">
        <f t="shared" si="234"/>
        <v>162.90974729241879</v>
      </c>
      <c r="T3006" s="11" t="s">
        <v>8317</v>
      </c>
      <c r="U3006" s="11" t="s">
        <v>8357</v>
      </c>
    </row>
    <row r="3007" spans="1:21" ht="42.75" x14ac:dyDescent="0.45">
      <c r="A3007" s="11">
        <v>3005</v>
      </c>
      <c r="B3007" s="16" t="s">
        <v>3005</v>
      </c>
      <c r="C3007" s="16" t="s">
        <v>7115</v>
      </c>
      <c r="D3007" s="23">
        <v>10600</v>
      </c>
      <c r="E3007" s="23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7">
        <f t="shared" si="230"/>
        <v>41918.466493055552</v>
      </c>
      <c r="K3007" s="11">
        <v>1410019905</v>
      </c>
      <c r="L3007" s="17">
        <f t="shared" si="231"/>
        <v>41888.466493055552</v>
      </c>
      <c r="M3007" s="21">
        <f t="shared" si="232"/>
        <v>30</v>
      </c>
      <c r="N3007" s="11" t="b">
        <v>0</v>
      </c>
      <c r="O3007" s="11">
        <v>118</v>
      </c>
      <c r="P3007" s="11" t="b">
        <v>1</v>
      </c>
      <c r="Q3007" s="11" t="s">
        <v>8303</v>
      </c>
      <c r="R3007" s="18">
        <f t="shared" si="233"/>
        <v>1.2049622641509434</v>
      </c>
      <c r="S3007" s="19">
        <f t="shared" si="234"/>
        <v>108.24237288135593</v>
      </c>
      <c r="T3007" s="11" t="s">
        <v>8317</v>
      </c>
      <c r="U3007" s="11" t="s">
        <v>8357</v>
      </c>
    </row>
    <row r="3008" spans="1:21" ht="28.5" x14ac:dyDescent="0.45">
      <c r="A3008" s="11">
        <v>3006</v>
      </c>
      <c r="B3008" s="16" t="s">
        <v>3006</v>
      </c>
      <c r="C3008" s="16" t="s">
        <v>7116</v>
      </c>
      <c r="D3008" s="23">
        <v>8000</v>
      </c>
      <c r="E3008" s="23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7">
        <f t="shared" si="230"/>
        <v>41987.54850694444</v>
      </c>
      <c r="K3008" s="11">
        <v>1415988591</v>
      </c>
      <c r="L3008" s="17">
        <f t="shared" si="231"/>
        <v>41957.54850694444</v>
      </c>
      <c r="M3008" s="21">
        <f t="shared" si="232"/>
        <v>30</v>
      </c>
      <c r="N3008" s="11" t="b">
        <v>0</v>
      </c>
      <c r="O3008" s="11">
        <v>97</v>
      </c>
      <c r="P3008" s="11" t="b">
        <v>1</v>
      </c>
      <c r="Q3008" s="11" t="s">
        <v>8303</v>
      </c>
      <c r="R3008" s="18">
        <f t="shared" si="233"/>
        <v>1.0774999999999999</v>
      </c>
      <c r="S3008" s="19">
        <f t="shared" si="234"/>
        <v>88.865979381443296</v>
      </c>
      <c r="T3008" s="11" t="s">
        <v>8317</v>
      </c>
      <c r="U3008" s="11" t="s">
        <v>8357</v>
      </c>
    </row>
    <row r="3009" spans="1:21" ht="28.5" x14ac:dyDescent="0.45">
      <c r="A3009" s="11">
        <v>3007</v>
      </c>
      <c r="B3009" s="16" t="s">
        <v>3007</v>
      </c>
      <c r="C3009" s="16" t="s">
        <v>7117</v>
      </c>
      <c r="D3009" s="23">
        <v>600</v>
      </c>
      <c r="E3009" s="23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7">
        <f t="shared" si="230"/>
        <v>42119.007905092592</v>
      </c>
      <c r="K3009" s="11">
        <v>1428124283</v>
      </c>
      <c r="L3009" s="17">
        <f t="shared" si="231"/>
        <v>42098.007905092592</v>
      </c>
      <c r="M3009" s="21">
        <f t="shared" si="232"/>
        <v>21</v>
      </c>
      <c r="N3009" s="11" t="b">
        <v>0</v>
      </c>
      <c r="O3009" s="11">
        <v>20</v>
      </c>
      <c r="P3009" s="11" t="b">
        <v>1</v>
      </c>
      <c r="Q3009" s="11" t="s">
        <v>8303</v>
      </c>
      <c r="R3009" s="18">
        <f t="shared" si="233"/>
        <v>1.8</v>
      </c>
      <c r="S3009" s="19">
        <f t="shared" si="234"/>
        <v>54</v>
      </c>
      <c r="T3009" s="11" t="s">
        <v>8317</v>
      </c>
      <c r="U3009" s="11" t="s">
        <v>8357</v>
      </c>
    </row>
    <row r="3010" spans="1:21" ht="42.75" x14ac:dyDescent="0.45">
      <c r="A3010" s="11">
        <v>3008</v>
      </c>
      <c r="B3010" s="16" t="s">
        <v>3008</v>
      </c>
      <c r="C3010" s="16" t="s">
        <v>7118</v>
      </c>
      <c r="D3010" s="23">
        <v>3000</v>
      </c>
      <c r="E3010" s="23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7">
        <f t="shared" si="230"/>
        <v>42390.003692129627</v>
      </c>
      <c r="K3010" s="11">
        <v>1450760719</v>
      </c>
      <c r="L3010" s="17">
        <f t="shared" si="231"/>
        <v>42360.003692129627</v>
      </c>
      <c r="M3010" s="21">
        <f t="shared" si="232"/>
        <v>30</v>
      </c>
      <c r="N3010" s="11" t="b">
        <v>0</v>
      </c>
      <c r="O3010" s="11">
        <v>26</v>
      </c>
      <c r="P3010" s="11" t="b">
        <v>1</v>
      </c>
      <c r="Q3010" s="11" t="s">
        <v>8303</v>
      </c>
      <c r="R3010" s="18">
        <f t="shared" si="233"/>
        <v>1.0116666666666667</v>
      </c>
      <c r="S3010" s="19">
        <f t="shared" si="234"/>
        <v>116.73076923076923</v>
      </c>
      <c r="T3010" s="11" t="s">
        <v>8317</v>
      </c>
      <c r="U3010" s="11" t="s">
        <v>8357</v>
      </c>
    </row>
    <row r="3011" spans="1:21" ht="42.75" x14ac:dyDescent="0.45">
      <c r="A3011" s="11">
        <v>3009</v>
      </c>
      <c r="B3011" s="16" t="s">
        <v>3009</v>
      </c>
      <c r="C3011" s="16" t="s">
        <v>7119</v>
      </c>
      <c r="D3011" s="23">
        <v>25000</v>
      </c>
      <c r="E3011" s="23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7">
        <f t="shared" ref="J3011:J3074" si="235">(((I3011/86400)+25569+(-5/24)))</f>
        <v>41969.403240740743</v>
      </c>
      <c r="K3011" s="11">
        <v>1414417240</v>
      </c>
      <c r="L3011" s="17">
        <f t="shared" ref="L3011:L3074" si="236">(((K3011/86400)+25569+(-5/24)))</f>
        <v>41939.361574074072</v>
      </c>
      <c r="M3011" s="21">
        <f t="shared" ref="M3011:M3074" si="237">J3011-L3011</f>
        <v>30.041666666671517</v>
      </c>
      <c r="N3011" s="11" t="b">
        <v>0</v>
      </c>
      <c r="O3011" s="11">
        <v>128</v>
      </c>
      <c r="P3011" s="11" t="b">
        <v>1</v>
      </c>
      <c r="Q3011" s="11" t="s">
        <v>8303</v>
      </c>
      <c r="R3011" s="18">
        <f t="shared" ref="R3011:R3074" si="238">E3011/D3011</f>
        <v>1.19756</v>
      </c>
      <c r="S3011" s="19">
        <f t="shared" ref="S3011:S3074" si="239">E3011/O3011</f>
        <v>233.8984375</v>
      </c>
      <c r="T3011" s="11" t="s">
        <v>8317</v>
      </c>
      <c r="U3011" s="11" t="s">
        <v>8357</v>
      </c>
    </row>
    <row r="3012" spans="1:21" ht="42.75" x14ac:dyDescent="0.45">
      <c r="A3012" s="11">
        <v>3010</v>
      </c>
      <c r="B3012" s="16" t="s">
        <v>3010</v>
      </c>
      <c r="C3012" s="16" t="s">
        <v>7120</v>
      </c>
      <c r="D3012" s="23">
        <v>1500</v>
      </c>
      <c r="E3012" s="23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7">
        <f t="shared" si="235"/>
        <v>42056.624062499999</v>
      </c>
      <c r="K3012" s="11">
        <v>1419364719</v>
      </c>
      <c r="L3012" s="17">
        <f t="shared" si="236"/>
        <v>41996.624062499999</v>
      </c>
      <c r="M3012" s="21">
        <f t="shared" si="237"/>
        <v>60</v>
      </c>
      <c r="N3012" s="11" t="b">
        <v>0</v>
      </c>
      <c r="O3012" s="11">
        <v>15</v>
      </c>
      <c r="P3012" s="11" t="b">
        <v>1</v>
      </c>
      <c r="Q3012" s="11" t="s">
        <v>8303</v>
      </c>
      <c r="R3012" s="18">
        <f t="shared" si="238"/>
        <v>1.58</v>
      </c>
      <c r="S3012" s="19">
        <f t="shared" si="239"/>
        <v>158</v>
      </c>
      <c r="T3012" s="11" t="s">
        <v>8317</v>
      </c>
      <c r="U3012" s="11" t="s">
        <v>8357</v>
      </c>
    </row>
    <row r="3013" spans="1:21" ht="42.75" x14ac:dyDescent="0.45">
      <c r="A3013" s="11">
        <v>3011</v>
      </c>
      <c r="B3013" s="16" t="s">
        <v>3011</v>
      </c>
      <c r="C3013" s="16" t="s">
        <v>7121</v>
      </c>
      <c r="D3013" s="23">
        <v>300</v>
      </c>
      <c r="E3013" s="23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7">
        <f t="shared" si="235"/>
        <v>42361.749305555553</v>
      </c>
      <c r="K3013" s="11">
        <v>1448536516</v>
      </c>
      <c r="L3013" s="17">
        <f t="shared" si="236"/>
        <v>42334.260601851849</v>
      </c>
      <c r="M3013" s="21">
        <f t="shared" si="237"/>
        <v>27.488703703704232</v>
      </c>
      <c r="N3013" s="11" t="b">
        <v>0</v>
      </c>
      <c r="O3013" s="11">
        <v>25</v>
      </c>
      <c r="P3013" s="11" t="b">
        <v>1</v>
      </c>
      <c r="Q3013" s="11" t="s">
        <v>8303</v>
      </c>
      <c r="R3013" s="18">
        <f t="shared" si="238"/>
        <v>1.2366666666666666</v>
      </c>
      <c r="S3013" s="19">
        <f t="shared" si="239"/>
        <v>14.84</v>
      </c>
      <c r="T3013" s="11" t="s">
        <v>8317</v>
      </c>
      <c r="U3013" s="11" t="s">
        <v>8357</v>
      </c>
    </row>
    <row r="3014" spans="1:21" ht="42.75" x14ac:dyDescent="0.45">
      <c r="A3014" s="11">
        <v>3012</v>
      </c>
      <c r="B3014" s="16" t="s">
        <v>3012</v>
      </c>
      <c r="C3014" s="16" t="s">
        <v>7122</v>
      </c>
      <c r="D3014" s="23">
        <v>4000</v>
      </c>
      <c r="E3014" s="23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7">
        <f t="shared" si="235"/>
        <v>42045.494560185187</v>
      </c>
      <c r="K3014" s="11">
        <v>1421772730</v>
      </c>
      <c r="L3014" s="17">
        <f t="shared" si="236"/>
        <v>42024.494560185187</v>
      </c>
      <c r="M3014" s="21">
        <f t="shared" si="237"/>
        <v>21</v>
      </c>
      <c r="N3014" s="11" t="b">
        <v>0</v>
      </c>
      <c r="O3014" s="11">
        <v>55</v>
      </c>
      <c r="P3014" s="11" t="b">
        <v>1</v>
      </c>
      <c r="Q3014" s="11" t="s">
        <v>8303</v>
      </c>
      <c r="R3014" s="18">
        <f t="shared" si="238"/>
        <v>1.1712499999999999</v>
      </c>
      <c r="S3014" s="19">
        <f t="shared" si="239"/>
        <v>85.181818181818187</v>
      </c>
      <c r="T3014" s="11" t="s">
        <v>8317</v>
      </c>
      <c r="U3014" s="11" t="s">
        <v>8357</v>
      </c>
    </row>
    <row r="3015" spans="1:21" ht="42.75" x14ac:dyDescent="0.45">
      <c r="A3015" s="11">
        <v>3013</v>
      </c>
      <c r="B3015" s="16" t="s">
        <v>3013</v>
      </c>
      <c r="C3015" s="16" t="s">
        <v>7123</v>
      </c>
      <c r="D3015" s="23">
        <v>10000</v>
      </c>
      <c r="E3015" s="23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7">
        <f t="shared" si="235"/>
        <v>42176.627881944441</v>
      </c>
      <c r="K3015" s="11">
        <v>1432325049</v>
      </c>
      <c r="L3015" s="17">
        <f t="shared" si="236"/>
        <v>42146.627881944441</v>
      </c>
      <c r="M3015" s="21">
        <f t="shared" si="237"/>
        <v>30</v>
      </c>
      <c r="N3015" s="11" t="b">
        <v>0</v>
      </c>
      <c r="O3015" s="11">
        <v>107</v>
      </c>
      <c r="P3015" s="11" t="b">
        <v>1</v>
      </c>
      <c r="Q3015" s="11" t="s">
        <v>8303</v>
      </c>
      <c r="R3015" s="18">
        <f t="shared" si="238"/>
        <v>1.5696000000000001</v>
      </c>
      <c r="S3015" s="19">
        <f t="shared" si="239"/>
        <v>146.69158878504672</v>
      </c>
      <c r="T3015" s="11" t="s">
        <v>8317</v>
      </c>
      <c r="U3015" s="11" t="s">
        <v>8357</v>
      </c>
    </row>
    <row r="3016" spans="1:21" ht="42.75" x14ac:dyDescent="0.45">
      <c r="A3016" s="11">
        <v>3014</v>
      </c>
      <c r="B3016" s="16" t="s">
        <v>3014</v>
      </c>
      <c r="C3016" s="16" t="s">
        <v>7124</v>
      </c>
      <c r="D3016" s="23">
        <v>25000</v>
      </c>
      <c r="E3016" s="23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7">
        <f t="shared" si="235"/>
        <v>41948</v>
      </c>
      <c r="K3016" s="11">
        <v>1412737080</v>
      </c>
      <c r="L3016" s="17">
        <f t="shared" si="236"/>
        <v>41919.915277777771</v>
      </c>
      <c r="M3016" s="21">
        <f t="shared" si="237"/>
        <v>28.084722222229175</v>
      </c>
      <c r="N3016" s="11" t="b">
        <v>0</v>
      </c>
      <c r="O3016" s="11">
        <v>557</v>
      </c>
      <c r="P3016" s="11" t="b">
        <v>1</v>
      </c>
      <c r="Q3016" s="11" t="s">
        <v>8303</v>
      </c>
      <c r="R3016" s="18">
        <f t="shared" si="238"/>
        <v>1.13104</v>
      </c>
      <c r="S3016" s="19">
        <f t="shared" si="239"/>
        <v>50.764811490125673</v>
      </c>
      <c r="T3016" s="11" t="s">
        <v>8317</v>
      </c>
      <c r="U3016" s="11" t="s">
        <v>8357</v>
      </c>
    </row>
    <row r="3017" spans="1:21" ht="42.75" x14ac:dyDescent="0.45">
      <c r="A3017" s="11">
        <v>3015</v>
      </c>
      <c r="B3017" s="16" t="s">
        <v>3015</v>
      </c>
      <c r="C3017" s="16" t="s">
        <v>7125</v>
      </c>
      <c r="D3017" s="23">
        <v>3400</v>
      </c>
      <c r="E3017" s="23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7">
        <f t="shared" si="235"/>
        <v>41800.958333333328</v>
      </c>
      <c r="K3017" s="11">
        <v>1401125238</v>
      </c>
      <c r="L3017" s="17">
        <f t="shared" si="236"/>
        <v>41785.518958333334</v>
      </c>
      <c r="M3017" s="21">
        <f t="shared" si="237"/>
        <v>15.43937499999447</v>
      </c>
      <c r="N3017" s="11" t="b">
        <v>0</v>
      </c>
      <c r="O3017" s="11">
        <v>40</v>
      </c>
      <c r="P3017" s="11" t="b">
        <v>1</v>
      </c>
      <c r="Q3017" s="11" t="s">
        <v>8303</v>
      </c>
      <c r="R3017" s="18">
        <f t="shared" si="238"/>
        <v>1.0317647058823529</v>
      </c>
      <c r="S3017" s="19">
        <f t="shared" si="239"/>
        <v>87.7</v>
      </c>
      <c r="T3017" s="11" t="s">
        <v>8317</v>
      </c>
      <c r="U3017" s="11" t="s">
        <v>8357</v>
      </c>
    </row>
    <row r="3018" spans="1:21" ht="42.75" x14ac:dyDescent="0.45">
      <c r="A3018" s="11">
        <v>3016</v>
      </c>
      <c r="B3018" s="16" t="s">
        <v>3016</v>
      </c>
      <c r="C3018" s="16" t="s">
        <v>7126</v>
      </c>
      <c r="D3018" s="23">
        <v>8500</v>
      </c>
      <c r="E3018" s="23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7">
        <f t="shared" si="235"/>
        <v>41838.339722222219</v>
      </c>
      <c r="K3018" s="11">
        <v>1400504952</v>
      </c>
      <c r="L3018" s="17">
        <f t="shared" si="236"/>
        <v>41778.339722222219</v>
      </c>
      <c r="M3018" s="21">
        <f t="shared" si="237"/>
        <v>60</v>
      </c>
      <c r="N3018" s="11" t="b">
        <v>0</v>
      </c>
      <c r="O3018" s="11">
        <v>36</v>
      </c>
      <c r="P3018" s="11" t="b">
        <v>1</v>
      </c>
      <c r="Q3018" s="11" t="s">
        <v>8303</v>
      </c>
      <c r="R3018" s="18">
        <f t="shared" si="238"/>
        <v>1.0261176470588236</v>
      </c>
      <c r="S3018" s="19">
        <f t="shared" si="239"/>
        <v>242.27777777777777</v>
      </c>
      <c r="T3018" s="11" t="s">
        <v>8317</v>
      </c>
      <c r="U3018" s="11" t="s">
        <v>8357</v>
      </c>
    </row>
    <row r="3019" spans="1:21" ht="42.75" x14ac:dyDescent="0.45">
      <c r="A3019" s="11">
        <v>3017</v>
      </c>
      <c r="B3019" s="16" t="s">
        <v>3017</v>
      </c>
      <c r="C3019" s="16" t="s">
        <v>7127</v>
      </c>
      <c r="D3019" s="23">
        <v>22000</v>
      </c>
      <c r="E3019" s="23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7">
        <f t="shared" si="235"/>
        <v>41871.641701388886</v>
      </c>
      <c r="K3019" s="11">
        <v>1405974243</v>
      </c>
      <c r="L3019" s="17">
        <f t="shared" si="236"/>
        <v>41841.641701388886</v>
      </c>
      <c r="M3019" s="21">
        <f t="shared" si="237"/>
        <v>30</v>
      </c>
      <c r="N3019" s="11" t="b">
        <v>0</v>
      </c>
      <c r="O3019" s="11">
        <v>159</v>
      </c>
      <c r="P3019" s="11" t="b">
        <v>1</v>
      </c>
      <c r="Q3019" s="11" t="s">
        <v>8303</v>
      </c>
      <c r="R3019" s="18">
        <f t="shared" si="238"/>
        <v>1.0584090909090909</v>
      </c>
      <c r="S3019" s="19">
        <f t="shared" si="239"/>
        <v>146.44654088050314</v>
      </c>
      <c r="T3019" s="11" t="s">
        <v>8317</v>
      </c>
      <c r="U3019" s="11" t="s">
        <v>8357</v>
      </c>
    </row>
    <row r="3020" spans="1:21" ht="42.75" x14ac:dyDescent="0.45">
      <c r="A3020" s="11">
        <v>3018</v>
      </c>
      <c r="B3020" s="16" t="s">
        <v>3018</v>
      </c>
      <c r="C3020" s="16" t="s">
        <v>7128</v>
      </c>
      <c r="D3020" s="23">
        <v>4200</v>
      </c>
      <c r="E3020" s="23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7">
        <f t="shared" si="235"/>
        <v>42205.708333333336</v>
      </c>
      <c r="K3020" s="11">
        <v>1433747376</v>
      </c>
      <c r="L3020" s="17">
        <f t="shared" si="236"/>
        <v>42163.09</v>
      </c>
      <c r="M3020" s="21">
        <f t="shared" si="237"/>
        <v>42.618333333339251</v>
      </c>
      <c r="N3020" s="11" t="b">
        <v>0</v>
      </c>
      <c r="O3020" s="11">
        <v>41</v>
      </c>
      <c r="P3020" s="11" t="b">
        <v>1</v>
      </c>
      <c r="Q3020" s="11" t="s">
        <v>8303</v>
      </c>
      <c r="R3020" s="18">
        <f t="shared" si="238"/>
        <v>1.0071428571428571</v>
      </c>
      <c r="S3020" s="19">
        <f t="shared" si="239"/>
        <v>103.17073170731707</v>
      </c>
      <c r="T3020" s="11" t="s">
        <v>8317</v>
      </c>
      <c r="U3020" s="11" t="s">
        <v>8357</v>
      </c>
    </row>
    <row r="3021" spans="1:21" ht="42.75" x14ac:dyDescent="0.45">
      <c r="A3021" s="11">
        <v>3019</v>
      </c>
      <c r="B3021" s="16" t="s">
        <v>3019</v>
      </c>
      <c r="C3021" s="16" t="s">
        <v>7129</v>
      </c>
      <c r="D3021" s="23">
        <v>15000</v>
      </c>
      <c r="E3021" s="23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7">
        <f t="shared" si="235"/>
        <v>41785.916666666664</v>
      </c>
      <c r="K3021" s="11">
        <v>1398801620</v>
      </c>
      <c r="L3021" s="17">
        <f t="shared" si="236"/>
        <v>41758.625231481477</v>
      </c>
      <c r="M3021" s="21">
        <f t="shared" si="237"/>
        <v>27.291435185186856</v>
      </c>
      <c r="N3021" s="11" t="b">
        <v>0</v>
      </c>
      <c r="O3021" s="11">
        <v>226</v>
      </c>
      <c r="P3021" s="11" t="b">
        <v>1</v>
      </c>
      <c r="Q3021" s="11" t="s">
        <v>8303</v>
      </c>
      <c r="R3021" s="18">
        <f t="shared" si="238"/>
        <v>1.2123333333333333</v>
      </c>
      <c r="S3021" s="19">
        <f t="shared" si="239"/>
        <v>80.464601769911511</v>
      </c>
      <c r="T3021" s="11" t="s">
        <v>8317</v>
      </c>
      <c r="U3021" s="11" t="s">
        <v>8357</v>
      </c>
    </row>
    <row r="3022" spans="1:21" ht="42.75" x14ac:dyDescent="0.45">
      <c r="A3022" s="11">
        <v>3020</v>
      </c>
      <c r="B3022" s="16" t="s">
        <v>3020</v>
      </c>
      <c r="C3022" s="16" t="s">
        <v>7130</v>
      </c>
      <c r="D3022" s="23">
        <v>7000</v>
      </c>
      <c r="E3022" s="23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7">
        <f t="shared" si="235"/>
        <v>42230.638113425921</v>
      </c>
      <c r="K3022" s="11">
        <v>1434399533</v>
      </c>
      <c r="L3022" s="17">
        <f t="shared" si="236"/>
        <v>42170.638113425921</v>
      </c>
      <c r="M3022" s="21">
        <f t="shared" si="237"/>
        <v>60</v>
      </c>
      <c r="N3022" s="11" t="b">
        <v>0</v>
      </c>
      <c r="O3022" s="11">
        <v>30</v>
      </c>
      <c r="P3022" s="11" t="b">
        <v>1</v>
      </c>
      <c r="Q3022" s="11" t="s">
        <v>8303</v>
      </c>
      <c r="R3022" s="18">
        <f t="shared" si="238"/>
        <v>1.0057142857142858</v>
      </c>
      <c r="S3022" s="19">
        <f t="shared" si="239"/>
        <v>234.66666666666666</v>
      </c>
      <c r="T3022" s="11" t="s">
        <v>8317</v>
      </c>
      <c r="U3022" s="11" t="s">
        <v>8357</v>
      </c>
    </row>
    <row r="3023" spans="1:21" ht="42.75" x14ac:dyDescent="0.45">
      <c r="A3023" s="11">
        <v>3021</v>
      </c>
      <c r="B3023" s="16" t="s">
        <v>3021</v>
      </c>
      <c r="C3023" s="16" t="s">
        <v>7131</v>
      </c>
      <c r="D3023" s="23">
        <v>4500</v>
      </c>
      <c r="E3023" s="23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7">
        <f t="shared" si="235"/>
        <v>42696.040972222218</v>
      </c>
      <c r="K3023" s="11">
        <v>1476715869</v>
      </c>
      <c r="L3023" s="17">
        <f t="shared" si="236"/>
        <v>42660.410520833328</v>
      </c>
      <c r="M3023" s="21">
        <f t="shared" si="237"/>
        <v>35.630451388889924</v>
      </c>
      <c r="N3023" s="11" t="b">
        <v>0</v>
      </c>
      <c r="O3023" s="11">
        <v>103</v>
      </c>
      <c r="P3023" s="11" t="b">
        <v>1</v>
      </c>
      <c r="Q3023" s="11" t="s">
        <v>8303</v>
      </c>
      <c r="R3023" s="18">
        <f t="shared" si="238"/>
        <v>1.1602222222222223</v>
      </c>
      <c r="S3023" s="19">
        <f t="shared" si="239"/>
        <v>50.689320388349515</v>
      </c>
      <c r="T3023" s="11" t="s">
        <v>8317</v>
      </c>
      <c r="U3023" s="11" t="s">
        <v>8357</v>
      </c>
    </row>
    <row r="3024" spans="1:21" ht="42.75" x14ac:dyDescent="0.45">
      <c r="A3024" s="11">
        <v>3022</v>
      </c>
      <c r="B3024" s="16" t="s">
        <v>3022</v>
      </c>
      <c r="C3024" s="16" t="s">
        <v>7132</v>
      </c>
      <c r="D3024" s="23">
        <v>10000</v>
      </c>
      <c r="E3024" s="23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7">
        <f t="shared" si="235"/>
        <v>42609.745474537034</v>
      </c>
      <c r="K3024" s="11">
        <v>1468450409</v>
      </c>
      <c r="L3024" s="17">
        <f t="shared" si="236"/>
        <v>42564.745474537034</v>
      </c>
      <c r="M3024" s="21">
        <f t="shared" si="237"/>
        <v>45</v>
      </c>
      <c r="N3024" s="11" t="b">
        <v>0</v>
      </c>
      <c r="O3024" s="11">
        <v>62</v>
      </c>
      <c r="P3024" s="11" t="b">
        <v>1</v>
      </c>
      <c r="Q3024" s="11" t="s">
        <v>8303</v>
      </c>
      <c r="R3024" s="18">
        <f t="shared" si="238"/>
        <v>1.0087999999999999</v>
      </c>
      <c r="S3024" s="19">
        <f t="shared" si="239"/>
        <v>162.70967741935485</v>
      </c>
      <c r="T3024" s="11" t="s">
        <v>8317</v>
      </c>
      <c r="U3024" s="11" t="s">
        <v>8357</v>
      </c>
    </row>
    <row r="3025" spans="1:21" ht="42.75" x14ac:dyDescent="0.45">
      <c r="A3025" s="11">
        <v>3023</v>
      </c>
      <c r="B3025" s="16" t="s">
        <v>3023</v>
      </c>
      <c r="C3025" s="16" t="s">
        <v>7133</v>
      </c>
      <c r="D3025" s="23">
        <v>700</v>
      </c>
      <c r="E3025" s="23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7">
        <f t="shared" si="235"/>
        <v>42166.467430555553</v>
      </c>
      <c r="K3025" s="11">
        <v>1430151186</v>
      </c>
      <c r="L3025" s="17">
        <f t="shared" si="236"/>
        <v>42121.467430555553</v>
      </c>
      <c r="M3025" s="21">
        <f t="shared" si="237"/>
        <v>45</v>
      </c>
      <c r="N3025" s="11" t="b">
        <v>0</v>
      </c>
      <c r="O3025" s="11">
        <v>6</v>
      </c>
      <c r="P3025" s="11" t="b">
        <v>1</v>
      </c>
      <c r="Q3025" s="11" t="s">
        <v>8303</v>
      </c>
      <c r="R3025" s="18">
        <f t="shared" si="238"/>
        <v>1.03</v>
      </c>
      <c r="S3025" s="19">
        <f t="shared" si="239"/>
        <v>120.16666666666667</v>
      </c>
      <c r="T3025" s="11" t="s">
        <v>8317</v>
      </c>
      <c r="U3025" s="11" t="s">
        <v>8357</v>
      </c>
    </row>
    <row r="3026" spans="1:21" ht="42.75" x14ac:dyDescent="0.45">
      <c r="A3026" s="11">
        <v>3024</v>
      </c>
      <c r="B3026" s="16" t="s">
        <v>3024</v>
      </c>
      <c r="C3026" s="16" t="s">
        <v>7134</v>
      </c>
      <c r="D3026" s="23">
        <v>5000</v>
      </c>
      <c r="E3026" s="23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7">
        <f t="shared" si="235"/>
        <v>41188.785590277774</v>
      </c>
      <c r="K3026" s="11">
        <v>1346975475</v>
      </c>
      <c r="L3026" s="17">
        <f t="shared" si="236"/>
        <v>41158.785590277774</v>
      </c>
      <c r="M3026" s="21">
        <f t="shared" si="237"/>
        <v>30</v>
      </c>
      <c r="N3026" s="11" t="b">
        <v>0</v>
      </c>
      <c r="O3026" s="11">
        <v>182</v>
      </c>
      <c r="P3026" s="11" t="b">
        <v>1</v>
      </c>
      <c r="Q3026" s="11" t="s">
        <v>8303</v>
      </c>
      <c r="R3026" s="18">
        <f t="shared" si="238"/>
        <v>2.4641999999999999</v>
      </c>
      <c r="S3026" s="19">
        <f t="shared" si="239"/>
        <v>67.697802197802204</v>
      </c>
      <c r="T3026" s="11" t="s">
        <v>8317</v>
      </c>
      <c r="U3026" s="11" t="s">
        <v>8357</v>
      </c>
    </row>
    <row r="3027" spans="1:21" ht="42.75" x14ac:dyDescent="0.45">
      <c r="A3027" s="11">
        <v>3025</v>
      </c>
      <c r="B3027" s="16" t="s">
        <v>3025</v>
      </c>
      <c r="C3027" s="16" t="s">
        <v>7135</v>
      </c>
      <c r="D3027" s="23">
        <v>2500</v>
      </c>
      <c r="E3027" s="23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7">
        <f t="shared" si="235"/>
        <v>41789.458333333328</v>
      </c>
      <c r="K3027" s="11">
        <v>1399032813</v>
      </c>
      <c r="L3027" s="17">
        <f t="shared" si="236"/>
        <v>41761.301076388889</v>
      </c>
      <c r="M3027" s="21">
        <f t="shared" si="237"/>
        <v>28.157256944439723</v>
      </c>
      <c r="N3027" s="11" t="b">
        <v>0</v>
      </c>
      <c r="O3027" s="11">
        <v>145</v>
      </c>
      <c r="P3027" s="11" t="b">
        <v>1</v>
      </c>
      <c r="Q3027" s="11" t="s">
        <v>8303</v>
      </c>
      <c r="R3027" s="18">
        <f t="shared" si="238"/>
        <v>3.0219999999999998</v>
      </c>
      <c r="S3027" s="19">
        <f t="shared" si="239"/>
        <v>52.103448275862071</v>
      </c>
      <c r="T3027" s="11" t="s">
        <v>8317</v>
      </c>
      <c r="U3027" s="11" t="s">
        <v>8357</v>
      </c>
    </row>
    <row r="3028" spans="1:21" ht="42.75" x14ac:dyDescent="0.45">
      <c r="A3028" s="11">
        <v>3026</v>
      </c>
      <c r="B3028" s="16" t="s">
        <v>3026</v>
      </c>
      <c r="C3028" s="16" t="s">
        <v>7136</v>
      </c>
      <c r="D3028" s="23">
        <v>900</v>
      </c>
      <c r="E3028" s="23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7">
        <f t="shared" si="235"/>
        <v>42797.251064814809</v>
      </c>
      <c r="K3028" s="11">
        <v>1487329292</v>
      </c>
      <c r="L3028" s="17">
        <f t="shared" si="236"/>
        <v>42783.251064814809</v>
      </c>
      <c r="M3028" s="21">
        <f t="shared" si="237"/>
        <v>14</v>
      </c>
      <c r="N3028" s="11" t="b">
        <v>0</v>
      </c>
      <c r="O3028" s="11">
        <v>25</v>
      </c>
      <c r="P3028" s="11" t="b">
        <v>1</v>
      </c>
      <c r="Q3028" s="11" t="s">
        <v>8303</v>
      </c>
      <c r="R3028" s="18">
        <f t="shared" si="238"/>
        <v>1.4333333333333333</v>
      </c>
      <c r="S3028" s="19">
        <f t="shared" si="239"/>
        <v>51.6</v>
      </c>
      <c r="T3028" s="11" t="s">
        <v>8317</v>
      </c>
      <c r="U3028" s="11" t="s">
        <v>8357</v>
      </c>
    </row>
    <row r="3029" spans="1:21" ht="42.75" x14ac:dyDescent="0.45">
      <c r="A3029" s="11">
        <v>3027</v>
      </c>
      <c r="B3029" s="16" t="s">
        <v>3027</v>
      </c>
      <c r="C3029" s="16" t="s">
        <v>7137</v>
      </c>
      <c r="D3029" s="23">
        <v>40000</v>
      </c>
      <c r="E3029" s="23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7">
        <f t="shared" si="235"/>
        <v>42083.454293981478</v>
      </c>
      <c r="K3029" s="11">
        <v>1424278451</v>
      </c>
      <c r="L3029" s="17">
        <f t="shared" si="236"/>
        <v>42053.49596064815</v>
      </c>
      <c r="M3029" s="21">
        <f t="shared" si="237"/>
        <v>29.958333333328483</v>
      </c>
      <c r="N3029" s="11" t="b">
        <v>0</v>
      </c>
      <c r="O3029" s="11">
        <v>320</v>
      </c>
      <c r="P3029" s="11" t="b">
        <v>1</v>
      </c>
      <c r="Q3029" s="11" t="s">
        <v>8303</v>
      </c>
      <c r="R3029" s="18">
        <f t="shared" si="238"/>
        <v>1.3144</v>
      </c>
      <c r="S3029" s="19">
        <f t="shared" si="239"/>
        <v>164.3</v>
      </c>
      <c r="T3029" s="11" t="s">
        <v>8317</v>
      </c>
      <c r="U3029" s="11" t="s">
        <v>8357</v>
      </c>
    </row>
    <row r="3030" spans="1:21" ht="28.5" x14ac:dyDescent="0.45">
      <c r="A3030" s="11">
        <v>3028</v>
      </c>
      <c r="B3030" s="16" t="s">
        <v>3028</v>
      </c>
      <c r="C3030" s="16" t="s">
        <v>7138</v>
      </c>
      <c r="D3030" s="23">
        <v>5000</v>
      </c>
      <c r="E3030" s="23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7">
        <f t="shared" si="235"/>
        <v>42597.055844907409</v>
      </c>
      <c r="K3030" s="11">
        <v>1468650025</v>
      </c>
      <c r="L3030" s="17">
        <f t="shared" si="236"/>
        <v>42567.055844907409</v>
      </c>
      <c r="M3030" s="21">
        <f t="shared" si="237"/>
        <v>30</v>
      </c>
      <c r="N3030" s="11" t="b">
        <v>0</v>
      </c>
      <c r="O3030" s="11">
        <v>99</v>
      </c>
      <c r="P3030" s="11" t="b">
        <v>1</v>
      </c>
      <c r="Q3030" s="11" t="s">
        <v>8303</v>
      </c>
      <c r="R3030" s="18">
        <f t="shared" si="238"/>
        <v>1.6801999999999999</v>
      </c>
      <c r="S3030" s="19">
        <f t="shared" si="239"/>
        <v>84.858585858585855</v>
      </c>
      <c r="T3030" s="11" t="s">
        <v>8317</v>
      </c>
      <c r="U3030" s="11" t="s">
        <v>8357</v>
      </c>
    </row>
    <row r="3031" spans="1:21" ht="42.75" x14ac:dyDescent="0.45">
      <c r="A3031" s="11">
        <v>3029</v>
      </c>
      <c r="B3031" s="16" t="s">
        <v>3029</v>
      </c>
      <c r="C3031" s="16" t="s">
        <v>7139</v>
      </c>
      <c r="D3031" s="23">
        <v>30000</v>
      </c>
      <c r="E3031" s="23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7">
        <f t="shared" si="235"/>
        <v>41960.982638888883</v>
      </c>
      <c r="K3031" s="11">
        <v>1413824447</v>
      </c>
      <c r="L3031" s="17">
        <f t="shared" si="236"/>
        <v>41932.500543981478</v>
      </c>
      <c r="M3031" s="21">
        <f t="shared" si="237"/>
        <v>28.482094907405553</v>
      </c>
      <c r="N3031" s="11" t="b">
        <v>0</v>
      </c>
      <c r="O3031" s="11">
        <v>348</v>
      </c>
      <c r="P3031" s="11" t="b">
        <v>1</v>
      </c>
      <c r="Q3031" s="11" t="s">
        <v>8303</v>
      </c>
      <c r="R3031" s="18">
        <f t="shared" si="238"/>
        <v>1.0967666666666667</v>
      </c>
      <c r="S3031" s="19">
        <f t="shared" si="239"/>
        <v>94.548850574712645</v>
      </c>
      <c r="T3031" s="11" t="s">
        <v>8317</v>
      </c>
      <c r="U3031" s="11" t="s">
        <v>8357</v>
      </c>
    </row>
    <row r="3032" spans="1:21" ht="42.75" x14ac:dyDescent="0.45">
      <c r="A3032" s="11">
        <v>3030</v>
      </c>
      <c r="B3032" s="16" t="s">
        <v>3030</v>
      </c>
      <c r="C3032" s="16" t="s">
        <v>7140</v>
      </c>
      <c r="D3032" s="23">
        <v>1750</v>
      </c>
      <c r="E3032" s="23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7">
        <f t="shared" si="235"/>
        <v>42263.5390162037</v>
      </c>
      <c r="K3032" s="11">
        <v>1439834171</v>
      </c>
      <c r="L3032" s="17">
        <f t="shared" si="236"/>
        <v>42233.5390162037</v>
      </c>
      <c r="M3032" s="21">
        <f t="shared" si="237"/>
        <v>30</v>
      </c>
      <c r="N3032" s="11" t="b">
        <v>0</v>
      </c>
      <c r="O3032" s="11">
        <v>41</v>
      </c>
      <c r="P3032" s="11" t="b">
        <v>1</v>
      </c>
      <c r="Q3032" s="11" t="s">
        <v>8303</v>
      </c>
      <c r="R3032" s="18">
        <f t="shared" si="238"/>
        <v>1.0668571428571429</v>
      </c>
      <c r="S3032" s="19">
        <f t="shared" si="239"/>
        <v>45.536585365853661</v>
      </c>
      <c r="T3032" s="11" t="s">
        <v>8317</v>
      </c>
      <c r="U3032" s="11" t="s">
        <v>8357</v>
      </c>
    </row>
    <row r="3033" spans="1:21" ht="71.25" x14ac:dyDescent="0.45">
      <c r="A3033" s="11">
        <v>3031</v>
      </c>
      <c r="B3033" s="16" t="s">
        <v>3031</v>
      </c>
      <c r="C3033" s="16" t="s">
        <v>7141</v>
      </c>
      <c r="D3033" s="23">
        <v>1500</v>
      </c>
      <c r="E3033" s="23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7">
        <f t="shared" si="235"/>
        <v>42657.674155092587</v>
      </c>
      <c r="K3033" s="11">
        <v>1471295447</v>
      </c>
      <c r="L3033" s="17">
        <f t="shared" si="236"/>
        <v>42597.674155092587</v>
      </c>
      <c r="M3033" s="21">
        <f t="shared" si="237"/>
        <v>60</v>
      </c>
      <c r="N3033" s="11" t="b">
        <v>0</v>
      </c>
      <c r="O3033" s="11">
        <v>29</v>
      </c>
      <c r="P3033" s="11" t="b">
        <v>1</v>
      </c>
      <c r="Q3033" s="11" t="s">
        <v>8303</v>
      </c>
      <c r="R3033" s="18">
        <f t="shared" si="238"/>
        <v>1</v>
      </c>
      <c r="S3033" s="19">
        <f t="shared" si="239"/>
        <v>51.724137931034484</v>
      </c>
      <c r="T3033" s="11" t="s">
        <v>8317</v>
      </c>
      <c r="U3033" s="11" t="s">
        <v>8357</v>
      </c>
    </row>
    <row r="3034" spans="1:21" ht="42.75" x14ac:dyDescent="0.45">
      <c r="A3034" s="11">
        <v>3032</v>
      </c>
      <c r="B3034" s="16" t="s">
        <v>3032</v>
      </c>
      <c r="C3034" s="16" t="s">
        <v>7142</v>
      </c>
      <c r="D3034" s="23">
        <v>1000</v>
      </c>
      <c r="E3034" s="23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7">
        <f t="shared" si="235"/>
        <v>42257.836331018516</v>
      </c>
      <c r="K3034" s="11">
        <v>1439341459</v>
      </c>
      <c r="L3034" s="17">
        <f t="shared" si="236"/>
        <v>42227.836331018516</v>
      </c>
      <c r="M3034" s="21">
        <f t="shared" si="237"/>
        <v>30</v>
      </c>
      <c r="N3034" s="11" t="b">
        <v>0</v>
      </c>
      <c r="O3034" s="11">
        <v>25</v>
      </c>
      <c r="P3034" s="11" t="b">
        <v>1</v>
      </c>
      <c r="Q3034" s="11" t="s">
        <v>8303</v>
      </c>
      <c r="R3034" s="18">
        <f t="shared" si="238"/>
        <v>1.272</v>
      </c>
      <c r="S3034" s="19">
        <f t="shared" si="239"/>
        <v>50.88</v>
      </c>
      <c r="T3034" s="11" t="s">
        <v>8317</v>
      </c>
      <c r="U3034" s="11" t="s">
        <v>8357</v>
      </c>
    </row>
    <row r="3035" spans="1:21" ht="42.75" x14ac:dyDescent="0.45">
      <c r="A3035" s="11">
        <v>3033</v>
      </c>
      <c r="B3035" s="16" t="s">
        <v>3033</v>
      </c>
      <c r="C3035" s="16" t="s">
        <v>7143</v>
      </c>
      <c r="D3035" s="23">
        <v>3000</v>
      </c>
      <c r="E3035" s="23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7">
        <f t="shared" si="235"/>
        <v>42599.901909722219</v>
      </c>
      <c r="K3035" s="11">
        <v>1468895925</v>
      </c>
      <c r="L3035" s="17">
        <f t="shared" si="236"/>
        <v>42569.901909722219</v>
      </c>
      <c r="M3035" s="21">
        <f t="shared" si="237"/>
        <v>30</v>
      </c>
      <c r="N3035" s="11" t="b">
        <v>0</v>
      </c>
      <c r="O3035" s="11">
        <v>23</v>
      </c>
      <c r="P3035" s="11" t="b">
        <v>1</v>
      </c>
      <c r="Q3035" s="11" t="s">
        <v>8303</v>
      </c>
      <c r="R3035" s="18">
        <f t="shared" si="238"/>
        <v>1.4653333333333334</v>
      </c>
      <c r="S3035" s="19">
        <f t="shared" si="239"/>
        <v>191.13043478260869</v>
      </c>
      <c r="T3035" s="11" t="s">
        <v>8317</v>
      </c>
      <c r="U3035" s="11" t="s">
        <v>8357</v>
      </c>
    </row>
    <row r="3036" spans="1:21" ht="57" x14ac:dyDescent="0.45">
      <c r="A3036" s="11">
        <v>3034</v>
      </c>
      <c r="B3036" s="16" t="s">
        <v>3034</v>
      </c>
      <c r="C3036" s="16" t="s">
        <v>7144</v>
      </c>
      <c r="D3036" s="23">
        <v>100000</v>
      </c>
      <c r="E3036" s="23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7">
        <f t="shared" si="235"/>
        <v>42674.957638888889</v>
      </c>
      <c r="K3036" s="11">
        <v>1475326255</v>
      </c>
      <c r="L3036" s="17">
        <f t="shared" si="236"/>
        <v>42644.327025462961</v>
      </c>
      <c r="M3036" s="21">
        <f t="shared" si="237"/>
        <v>30.630613425928459</v>
      </c>
      <c r="N3036" s="11" t="b">
        <v>0</v>
      </c>
      <c r="O3036" s="11">
        <v>1260</v>
      </c>
      <c r="P3036" s="11" t="b">
        <v>1</v>
      </c>
      <c r="Q3036" s="11" t="s">
        <v>8303</v>
      </c>
      <c r="R3036" s="18">
        <f t="shared" si="238"/>
        <v>1.1253599999999999</v>
      </c>
      <c r="S3036" s="19">
        <f t="shared" si="239"/>
        <v>89.314285714285717</v>
      </c>
      <c r="T3036" s="11" t="s">
        <v>8317</v>
      </c>
      <c r="U3036" s="11" t="s">
        <v>8357</v>
      </c>
    </row>
    <row r="3037" spans="1:21" ht="28.5" x14ac:dyDescent="0.45">
      <c r="A3037" s="11">
        <v>3035</v>
      </c>
      <c r="B3037" s="16" t="s">
        <v>3035</v>
      </c>
      <c r="C3037" s="16" t="s">
        <v>7145</v>
      </c>
      <c r="D3037" s="23">
        <v>25000</v>
      </c>
      <c r="E3037" s="23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7">
        <f t="shared" si="235"/>
        <v>41398.351956018516</v>
      </c>
      <c r="K3037" s="11">
        <v>1365082009</v>
      </c>
      <c r="L3037" s="17">
        <f t="shared" si="236"/>
        <v>41368.351956018516</v>
      </c>
      <c r="M3037" s="21">
        <f t="shared" si="237"/>
        <v>30</v>
      </c>
      <c r="N3037" s="11" t="b">
        <v>0</v>
      </c>
      <c r="O3037" s="11">
        <v>307</v>
      </c>
      <c r="P3037" s="11" t="b">
        <v>1</v>
      </c>
      <c r="Q3037" s="11" t="s">
        <v>8303</v>
      </c>
      <c r="R3037" s="18">
        <f t="shared" si="238"/>
        <v>1.0878684000000001</v>
      </c>
      <c r="S3037" s="19">
        <f t="shared" si="239"/>
        <v>88.588631921824103</v>
      </c>
      <c r="T3037" s="11" t="s">
        <v>8317</v>
      </c>
      <c r="U3037" s="11" t="s">
        <v>8357</v>
      </c>
    </row>
    <row r="3038" spans="1:21" ht="42.75" x14ac:dyDescent="0.45">
      <c r="A3038" s="11">
        <v>3036</v>
      </c>
      <c r="B3038" s="16" t="s">
        <v>3036</v>
      </c>
      <c r="C3038" s="16" t="s">
        <v>7146</v>
      </c>
      <c r="D3038" s="23">
        <v>25000</v>
      </c>
      <c r="E3038" s="23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7">
        <f t="shared" si="235"/>
        <v>41502.290972222218</v>
      </c>
      <c r="K3038" s="11">
        <v>1373568644</v>
      </c>
      <c r="L3038" s="17">
        <f t="shared" si="236"/>
        <v>41466.576898148145</v>
      </c>
      <c r="M3038" s="21">
        <f t="shared" si="237"/>
        <v>35.714074074072414</v>
      </c>
      <c r="N3038" s="11" t="b">
        <v>0</v>
      </c>
      <c r="O3038" s="11">
        <v>329</v>
      </c>
      <c r="P3038" s="11" t="b">
        <v>1</v>
      </c>
      <c r="Q3038" s="11" t="s">
        <v>8303</v>
      </c>
      <c r="R3038" s="18">
        <f t="shared" si="238"/>
        <v>1.26732</v>
      </c>
      <c r="S3038" s="19">
        <f t="shared" si="239"/>
        <v>96.300911854103347</v>
      </c>
      <c r="T3038" s="11" t="s">
        <v>8317</v>
      </c>
      <c r="U3038" s="11" t="s">
        <v>8357</v>
      </c>
    </row>
    <row r="3039" spans="1:21" ht="57" x14ac:dyDescent="0.45">
      <c r="A3039" s="11">
        <v>3037</v>
      </c>
      <c r="B3039" s="16" t="s">
        <v>3037</v>
      </c>
      <c r="C3039" s="16" t="s">
        <v>7147</v>
      </c>
      <c r="D3039" s="23">
        <v>500</v>
      </c>
      <c r="E3039" s="23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7">
        <f t="shared" si="235"/>
        <v>40452.999305555553</v>
      </c>
      <c r="K3039" s="11">
        <v>1279574773</v>
      </c>
      <c r="L3039" s="17">
        <f t="shared" si="236"/>
        <v>40378.684872685182</v>
      </c>
      <c r="M3039" s="21">
        <f t="shared" si="237"/>
        <v>74.314432870371093</v>
      </c>
      <c r="N3039" s="11" t="b">
        <v>0</v>
      </c>
      <c r="O3039" s="11">
        <v>32</v>
      </c>
      <c r="P3039" s="11" t="b">
        <v>1</v>
      </c>
      <c r="Q3039" s="11" t="s">
        <v>8303</v>
      </c>
      <c r="R3039" s="18">
        <f t="shared" si="238"/>
        <v>2.1320000000000001</v>
      </c>
      <c r="S3039" s="19">
        <f t="shared" si="239"/>
        <v>33.3125</v>
      </c>
      <c r="T3039" s="11" t="s">
        <v>8317</v>
      </c>
      <c r="U3039" s="11" t="s">
        <v>8357</v>
      </c>
    </row>
    <row r="3040" spans="1:21" ht="42.75" x14ac:dyDescent="0.45">
      <c r="A3040" s="11">
        <v>3038</v>
      </c>
      <c r="B3040" s="16" t="s">
        <v>3038</v>
      </c>
      <c r="C3040" s="16" t="s">
        <v>7148</v>
      </c>
      <c r="D3040" s="23">
        <v>1000</v>
      </c>
      <c r="E3040" s="23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7">
        <f t="shared" si="235"/>
        <v>42433.043946759259</v>
      </c>
      <c r="K3040" s="11">
        <v>1451887397</v>
      </c>
      <c r="L3040" s="17">
        <f t="shared" si="236"/>
        <v>42373.043946759259</v>
      </c>
      <c r="M3040" s="21">
        <f t="shared" si="237"/>
        <v>60</v>
      </c>
      <c r="N3040" s="11" t="b">
        <v>0</v>
      </c>
      <c r="O3040" s="11">
        <v>27</v>
      </c>
      <c r="P3040" s="11" t="b">
        <v>1</v>
      </c>
      <c r="Q3040" s="11" t="s">
        <v>8303</v>
      </c>
      <c r="R3040" s="18">
        <f t="shared" si="238"/>
        <v>1.0049999999999999</v>
      </c>
      <c r="S3040" s="19">
        <f t="shared" si="239"/>
        <v>37.222222222222221</v>
      </c>
      <c r="T3040" s="11" t="s">
        <v>8317</v>
      </c>
      <c r="U3040" s="11" t="s">
        <v>8357</v>
      </c>
    </row>
    <row r="3041" spans="1:21" ht="42.75" x14ac:dyDescent="0.45">
      <c r="A3041" s="11">
        <v>3039</v>
      </c>
      <c r="B3041" s="16" t="s">
        <v>3039</v>
      </c>
      <c r="C3041" s="16" t="s">
        <v>7149</v>
      </c>
      <c r="D3041" s="23">
        <v>20000</v>
      </c>
      <c r="E3041" s="23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7">
        <f t="shared" si="235"/>
        <v>41637.124305555553</v>
      </c>
      <c r="K3041" s="11">
        <v>1386011038</v>
      </c>
      <c r="L3041" s="17">
        <f t="shared" si="236"/>
        <v>41610.586087962962</v>
      </c>
      <c r="M3041" s="21">
        <f t="shared" si="237"/>
        <v>26.538217592591536</v>
      </c>
      <c r="N3041" s="11" t="b">
        <v>0</v>
      </c>
      <c r="O3041" s="11">
        <v>236</v>
      </c>
      <c r="P3041" s="11" t="b">
        <v>1</v>
      </c>
      <c r="Q3041" s="11" t="s">
        <v>8303</v>
      </c>
      <c r="R3041" s="18">
        <f t="shared" si="238"/>
        <v>1.0871389999999999</v>
      </c>
      <c r="S3041" s="19">
        <f t="shared" si="239"/>
        <v>92.130423728813554</v>
      </c>
      <c r="T3041" s="11" t="s">
        <v>8317</v>
      </c>
      <c r="U3041" s="11" t="s">
        <v>8357</v>
      </c>
    </row>
    <row r="3042" spans="1:21" ht="42.75" x14ac:dyDescent="0.45">
      <c r="A3042" s="11">
        <v>3040</v>
      </c>
      <c r="B3042" s="16" t="s">
        <v>3040</v>
      </c>
      <c r="C3042" s="16" t="s">
        <v>7150</v>
      </c>
      <c r="D3042" s="23">
        <v>3000</v>
      </c>
      <c r="E3042" s="23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7">
        <f t="shared" si="235"/>
        <v>42181.749999999993</v>
      </c>
      <c r="K3042" s="11">
        <v>1434999621</v>
      </c>
      <c r="L3042" s="17">
        <f t="shared" si="236"/>
        <v>42177.583576388883</v>
      </c>
      <c r="M3042" s="21">
        <f t="shared" si="237"/>
        <v>4.1664236111100763</v>
      </c>
      <c r="N3042" s="11" t="b">
        <v>0</v>
      </c>
      <c r="O3042" s="11">
        <v>42</v>
      </c>
      <c r="P3042" s="11" t="b">
        <v>1</v>
      </c>
      <c r="Q3042" s="11" t="s">
        <v>8303</v>
      </c>
      <c r="R3042" s="18">
        <f t="shared" si="238"/>
        <v>1.075</v>
      </c>
      <c r="S3042" s="19">
        <f t="shared" si="239"/>
        <v>76.785714285714292</v>
      </c>
      <c r="T3042" s="11" t="s">
        <v>8317</v>
      </c>
      <c r="U3042" s="11" t="s">
        <v>8357</v>
      </c>
    </row>
    <row r="3043" spans="1:21" ht="28.5" x14ac:dyDescent="0.45">
      <c r="A3043" s="11">
        <v>3041</v>
      </c>
      <c r="B3043" s="16" t="s">
        <v>3041</v>
      </c>
      <c r="C3043" s="16" t="s">
        <v>7151</v>
      </c>
      <c r="D3043" s="23">
        <v>8300</v>
      </c>
      <c r="E3043" s="23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7">
        <f t="shared" si="235"/>
        <v>42389.660277777781</v>
      </c>
      <c r="K3043" s="11">
        <v>1450731048</v>
      </c>
      <c r="L3043" s="17">
        <f t="shared" si="236"/>
        <v>42359.660277777781</v>
      </c>
      <c r="M3043" s="21">
        <f t="shared" si="237"/>
        <v>30</v>
      </c>
      <c r="N3043" s="11" t="b">
        <v>0</v>
      </c>
      <c r="O3043" s="11">
        <v>95</v>
      </c>
      <c r="P3043" s="11" t="b">
        <v>1</v>
      </c>
      <c r="Q3043" s="11" t="s">
        <v>8303</v>
      </c>
      <c r="R3043" s="18">
        <f t="shared" si="238"/>
        <v>1.1048192771084338</v>
      </c>
      <c r="S3043" s="19">
        <f t="shared" si="239"/>
        <v>96.526315789473685</v>
      </c>
      <c r="T3043" s="11" t="s">
        <v>8317</v>
      </c>
      <c r="U3043" s="11" t="s">
        <v>8357</v>
      </c>
    </row>
    <row r="3044" spans="1:21" ht="42.75" x14ac:dyDescent="0.45">
      <c r="A3044" s="11">
        <v>3042</v>
      </c>
      <c r="B3044" s="16" t="s">
        <v>3042</v>
      </c>
      <c r="C3044" s="16" t="s">
        <v>7152</v>
      </c>
      <c r="D3044" s="23">
        <v>1500</v>
      </c>
      <c r="E3044" s="23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7">
        <f t="shared" si="235"/>
        <v>42283.479710648149</v>
      </c>
      <c r="K3044" s="11">
        <v>1441557047</v>
      </c>
      <c r="L3044" s="17">
        <f t="shared" si="236"/>
        <v>42253.479710648149</v>
      </c>
      <c r="M3044" s="21">
        <f t="shared" si="237"/>
        <v>30</v>
      </c>
      <c r="N3044" s="11" t="b">
        <v>0</v>
      </c>
      <c r="O3044" s="11">
        <v>37</v>
      </c>
      <c r="P3044" s="11" t="b">
        <v>1</v>
      </c>
      <c r="Q3044" s="11" t="s">
        <v>8303</v>
      </c>
      <c r="R3044" s="18">
        <f t="shared" si="238"/>
        <v>1.28</v>
      </c>
      <c r="S3044" s="19">
        <f t="shared" si="239"/>
        <v>51.891891891891895</v>
      </c>
      <c r="T3044" s="11" t="s">
        <v>8317</v>
      </c>
      <c r="U3044" s="11" t="s">
        <v>8357</v>
      </c>
    </row>
    <row r="3045" spans="1:21" ht="42.75" x14ac:dyDescent="0.45">
      <c r="A3045" s="11">
        <v>3043</v>
      </c>
      <c r="B3045" s="16" t="s">
        <v>3043</v>
      </c>
      <c r="C3045" s="16" t="s">
        <v>7153</v>
      </c>
      <c r="D3045" s="23">
        <v>15000</v>
      </c>
      <c r="E3045" s="23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7">
        <f t="shared" si="235"/>
        <v>42109.909722222219</v>
      </c>
      <c r="K3045" s="11">
        <v>1426815699</v>
      </c>
      <c r="L3045" s="17">
        <f t="shared" si="236"/>
        <v>42082.862256944441</v>
      </c>
      <c r="M3045" s="21">
        <f t="shared" si="237"/>
        <v>27.047465277777519</v>
      </c>
      <c r="N3045" s="11" t="b">
        <v>0</v>
      </c>
      <c r="O3045" s="11">
        <v>128</v>
      </c>
      <c r="P3045" s="11" t="b">
        <v>1</v>
      </c>
      <c r="Q3045" s="11" t="s">
        <v>8303</v>
      </c>
      <c r="R3045" s="18">
        <f t="shared" si="238"/>
        <v>1.1000666666666667</v>
      </c>
      <c r="S3045" s="19">
        <f t="shared" si="239"/>
        <v>128.9140625</v>
      </c>
      <c r="T3045" s="11" t="s">
        <v>8317</v>
      </c>
      <c r="U3045" s="11" t="s">
        <v>8357</v>
      </c>
    </row>
    <row r="3046" spans="1:21" ht="42.75" x14ac:dyDescent="0.45">
      <c r="A3046" s="11">
        <v>3044</v>
      </c>
      <c r="B3046" s="16" t="s">
        <v>3044</v>
      </c>
      <c r="C3046" s="16" t="s">
        <v>7154</v>
      </c>
      <c r="D3046" s="23">
        <v>12000</v>
      </c>
      <c r="E3046" s="23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7">
        <f t="shared" si="235"/>
        <v>42402.518495370365</v>
      </c>
      <c r="K3046" s="11">
        <v>1453137998</v>
      </c>
      <c r="L3046" s="17">
        <f t="shared" si="236"/>
        <v>42387.518495370365</v>
      </c>
      <c r="M3046" s="21">
        <f t="shared" si="237"/>
        <v>15</v>
      </c>
      <c r="N3046" s="11" t="b">
        <v>0</v>
      </c>
      <c r="O3046" s="11">
        <v>156</v>
      </c>
      <c r="P3046" s="11" t="b">
        <v>1</v>
      </c>
      <c r="Q3046" s="11" t="s">
        <v>8303</v>
      </c>
      <c r="R3046" s="18">
        <f t="shared" si="238"/>
        <v>1.0934166666666667</v>
      </c>
      <c r="S3046" s="19">
        <f t="shared" si="239"/>
        <v>84.108974358974365</v>
      </c>
      <c r="T3046" s="11" t="s">
        <v>8317</v>
      </c>
      <c r="U3046" s="11" t="s">
        <v>8357</v>
      </c>
    </row>
    <row r="3047" spans="1:21" ht="42.75" x14ac:dyDescent="0.45">
      <c r="A3047" s="11">
        <v>3045</v>
      </c>
      <c r="B3047" s="16" t="s">
        <v>3045</v>
      </c>
      <c r="C3047" s="16" t="s">
        <v>7155</v>
      </c>
      <c r="D3047" s="23">
        <v>4000</v>
      </c>
      <c r="E3047" s="23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7">
        <f t="shared" si="235"/>
        <v>41872.947395833333</v>
      </c>
      <c r="K3047" s="11">
        <v>1406087055</v>
      </c>
      <c r="L3047" s="17">
        <f t="shared" si="236"/>
        <v>41842.947395833333</v>
      </c>
      <c r="M3047" s="21">
        <f t="shared" si="237"/>
        <v>30</v>
      </c>
      <c r="N3047" s="11" t="b">
        <v>0</v>
      </c>
      <c r="O3047" s="11">
        <v>64</v>
      </c>
      <c r="P3047" s="11" t="b">
        <v>1</v>
      </c>
      <c r="Q3047" s="11" t="s">
        <v>8303</v>
      </c>
      <c r="R3047" s="18">
        <f t="shared" si="238"/>
        <v>1.3270650000000002</v>
      </c>
      <c r="S3047" s="19">
        <f t="shared" si="239"/>
        <v>82.941562500000003</v>
      </c>
      <c r="T3047" s="11" t="s">
        <v>8317</v>
      </c>
      <c r="U3047" s="11" t="s">
        <v>8357</v>
      </c>
    </row>
    <row r="3048" spans="1:21" ht="42.75" x14ac:dyDescent="0.45">
      <c r="A3048" s="11">
        <v>3046</v>
      </c>
      <c r="B3048" s="16" t="s">
        <v>3046</v>
      </c>
      <c r="C3048" s="16" t="s">
        <v>7156</v>
      </c>
      <c r="D3048" s="23">
        <v>7900</v>
      </c>
      <c r="E3048" s="23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7">
        <f t="shared" si="235"/>
        <v>41891.994444444441</v>
      </c>
      <c r="K3048" s="11">
        <v>1407784586</v>
      </c>
      <c r="L3048" s="17">
        <f t="shared" si="236"/>
        <v>41862.59474537037</v>
      </c>
      <c r="M3048" s="21">
        <f t="shared" si="237"/>
        <v>29.399699074070668</v>
      </c>
      <c r="N3048" s="11" t="b">
        <v>0</v>
      </c>
      <c r="O3048" s="11">
        <v>58</v>
      </c>
      <c r="P3048" s="11" t="b">
        <v>1</v>
      </c>
      <c r="Q3048" s="11" t="s">
        <v>8303</v>
      </c>
      <c r="R3048" s="18">
        <f t="shared" si="238"/>
        <v>1.9084810126582279</v>
      </c>
      <c r="S3048" s="19">
        <f t="shared" si="239"/>
        <v>259.94827586206895</v>
      </c>
      <c r="T3048" s="11" t="s">
        <v>8317</v>
      </c>
      <c r="U3048" s="11" t="s">
        <v>8357</v>
      </c>
    </row>
    <row r="3049" spans="1:21" ht="42.75" x14ac:dyDescent="0.45">
      <c r="A3049" s="11">
        <v>3047</v>
      </c>
      <c r="B3049" s="16" t="s">
        <v>3047</v>
      </c>
      <c r="C3049" s="16" t="s">
        <v>7157</v>
      </c>
      <c r="D3049" s="23">
        <v>500</v>
      </c>
      <c r="E3049" s="23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7">
        <f t="shared" si="235"/>
        <v>42487.344444444439</v>
      </c>
      <c r="K3049" s="11">
        <v>1457999054</v>
      </c>
      <c r="L3049" s="17">
        <f t="shared" si="236"/>
        <v>42443.780717592592</v>
      </c>
      <c r="M3049" s="21">
        <f t="shared" si="237"/>
        <v>43.563726851847605</v>
      </c>
      <c r="N3049" s="11" t="b">
        <v>0</v>
      </c>
      <c r="O3049" s="11">
        <v>20</v>
      </c>
      <c r="P3049" s="11" t="b">
        <v>1</v>
      </c>
      <c r="Q3049" s="11" t="s">
        <v>8303</v>
      </c>
      <c r="R3049" s="18">
        <f t="shared" si="238"/>
        <v>1.49</v>
      </c>
      <c r="S3049" s="19">
        <f t="shared" si="239"/>
        <v>37.25</v>
      </c>
      <c r="T3049" s="11" t="s">
        <v>8317</v>
      </c>
      <c r="U3049" s="11" t="s">
        <v>8357</v>
      </c>
    </row>
    <row r="3050" spans="1:21" ht="42.75" x14ac:dyDescent="0.45">
      <c r="A3050" s="11">
        <v>3048</v>
      </c>
      <c r="B3050" s="16" t="s">
        <v>3048</v>
      </c>
      <c r="C3050" s="16" t="s">
        <v>7158</v>
      </c>
      <c r="D3050" s="23">
        <v>5000</v>
      </c>
      <c r="E3050" s="23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7">
        <f t="shared" si="235"/>
        <v>42004.681944444441</v>
      </c>
      <c r="K3050" s="11">
        <v>1417556262</v>
      </c>
      <c r="L3050" s="17">
        <f t="shared" si="236"/>
        <v>41975.692847222221</v>
      </c>
      <c r="M3050" s="21">
        <f t="shared" si="237"/>
        <v>28.989097222220153</v>
      </c>
      <c r="N3050" s="11" t="b">
        <v>0</v>
      </c>
      <c r="O3050" s="11">
        <v>47</v>
      </c>
      <c r="P3050" s="11" t="b">
        <v>1</v>
      </c>
      <c r="Q3050" s="11" t="s">
        <v>8303</v>
      </c>
      <c r="R3050" s="18">
        <f t="shared" si="238"/>
        <v>1.6639999999999999</v>
      </c>
      <c r="S3050" s="19">
        <f t="shared" si="239"/>
        <v>177.02127659574469</v>
      </c>
      <c r="T3050" s="11" t="s">
        <v>8317</v>
      </c>
      <c r="U3050" s="11" t="s">
        <v>8357</v>
      </c>
    </row>
    <row r="3051" spans="1:21" ht="42.75" x14ac:dyDescent="0.45">
      <c r="A3051" s="11">
        <v>3049</v>
      </c>
      <c r="B3051" s="16" t="s">
        <v>3049</v>
      </c>
      <c r="C3051" s="16" t="s">
        <v>7159</v>
      </c>
      <c r="D3051" s="23">
        <v>3750</v>
      </c>
      <c r="E3051" s="23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7">
        <f t="shared" si="235"/>
        <v>42168.806192129625</v>
      </c>
      <c r="K3051" s="11">
        <v>1431649255</v>
      </c>
      <c r="L3051" s="17">
        <f t="shared" si="236"/>
        <v>42138.806192129625</v>
      </c>
      <c r="M3051" s="21">
        <f t="shared" si="237"/>
        <v>30</v>
      </c>
      <c r="N3051" s="11" t="b">
        <v>0</v>
      </c>
      <c r="O3051" s="11">
        <v>54</v>
      </c>
      <c r="P3051" s="11" t="b">
        <v>1</v>
      </c>
      <c r="Q3051" s="11" t="s">
        <v>8303</v>
      </c>
      <c r="R3051" s="18">
        <f t="shared" si="238"/>
        <v>1.0666666666666667</v>
      </c>
      <c r="S3051" s="19">
        <f t="shared" si="239"/>
        <v>74.074074074074076</v>
      </c>
      <c r="T3051" s="11" t="s">
        <v>8317</v>
      </c>
      <c r="U3051" s="11" t="s">
        <v>8357</v>
      </c>
    </row>
    <row r="3052" spans="1:21" ht="28.5" x14ac:dyDescent="0.45">
      <c r="A3052" s="11">
        <v>3050</v>
      </c>
      <c r="B3052" s="16" t="s">
        <v>3050</v>
      </c>
      <c r="C3052" s="16" t="s">
        <v>7160</v>
      </c>
      <c r="D3052" s="23">
        <v>600</v>
      </c>
      <c r="E3052" s="23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7">
        <f t="shared" si="235"/>
        <v>42494.960185185184</v>
      </c>
      <c r="K3052" s="11">
        <v>1459828960</v>
      </c>
      <c r="L3052" s="17">
        <f t="shared" si="236"/>
        <v>42464.960185185184</v>
      </c>
      <c r="M3052" s="21">
        <f t="shared" si="237"/>
        <v>30</v>
      </c>
      <c r="N3052" s="11" t="b">
        <v>0</v>
      </c>
      <c r="O3052" s="11">
        <v>9</v>
      </c>
      <c r="P3052" s="11" t="b">
        <v>1</v>
      </c>
      <c r="Q3052" s="11" t="s">
        <v>8303</v>
      </c>
      <c r="R3052" s="18">
        <f t="shared" si="238"/>
        <v>1.06</v>
      </c>
      <c r="S3052" s="19">
        <f t="shared" si="239"/>
        <v>70.666666666666671</v>
      </c>
      <c r="T3052" s="11" t="s">
        <v>8317</v>
      </c>
      <c r="U3052" s="11" t="s">
        <v>8357</v>
      </c>
    </row>
    <row r="3053" spans="1:21" ht="42.75" x14ac:dyDescent="0.45">
      <c r="A3053" s="11">
        <v>3051</v>
      </c>
      <c r="B3053" s="16" t="s">
        <v>3051</v>
      </c>
      <c r="C3053" s="16" t="s">
        <v>7161</v>
      </c>
      <c r="D3053" s="23">
        <v>3500</v>
      </c>
      <c r="E3053" s="23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7">
        <f t="shared" si="235"/>
        <v>42774.207696759258</v>
      </c>
      <c r="K3053" s="11">
        <v>1483955945</v>
      </c>
      <c r="L3053" s="17">
        <f t="shared" si="236"/>
        <v>42744.207696759258</v>
      </c>
      <c r="M3053" s="21">
        <f t="shared" si="237"/>
        <v>30</v>
      </c>
      <c r="N3053" s="11" t="b">
        <v>1</v>
      </c>
      <c r="O3053" s="11">
        <v>35</v>
      </c>
      <c r="P3053" s="11" t="b">
        <v>0</v>
      </c>
      <c r="Q3053" s="11" t="s">
        <v>8303</v>
      </c>
      <c r="R3053" s="18">
        <f t="shared" si="238"/>
        <v>0.23628571428571429</v>
      </c>
      <c r="S3053" s="19">
        <f t="shared" si="239"/>
        <v>23.62857142857143</v>
      </c>
      <c r="T3053" s="11" t="s">
        <v>8317</v>
      </c>
      <c r="U3053" s="11" t="s">
        <v>8357</v>
      </c>
    </row>
    <row r="3054" spans="1:21" ht="28.5" x14ac:dyDescent="0.45">
      <c r="A3054" s="11">
        <v>3052</v>
      </c>
      <c r="B3054" s="16" t="s">
        <v>3052</v>
      </c>
      <c r="C3054" s="16" t="s">
        <v>7162</v>
      </c>
      <c r="D3054" s="23">
        <v>50000</v>
      </c>
      <c r="E3054" s="23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7">
        <f t="shared" si="235"/>
        <v>42152.457638888889</v>
      </c>
      <c r="K3054" s="11">
        <v>1430237094</v>
      </c>
      <c r="L3054" s="17">
        <f t="shared" si="236"/>
        <v>42122.461736111109</v>
      </c>
      <c r="M3054" s="21">
        <f t="shared" si="237"/>
        <v>29.995902777780429</v>
      </c>
      <c r="N3054" s="11" t="b">
        <v>0</v>
      </c>
      <c r="O3054" s="11">
        <v>2</v>
      </c>
      <c r="P3054" s="11" t="b">
        <v>0</v>
      </c>
      <c r="Q3054" s="11" t="s">
        <v>8303</v>
      </c>
      <c r="R3054" s="18">
        <f t="shared" si="238"/>
        <v>1.5E-3</v>
      </c>
      <c r="S3054" s="19">
        <f t="shared" si="239"/>
        <v>37.5</v>
      </c>
      <c r="T3054" s="11" t="s">
        <v>8317</v>
      </c>
      <c r="U3054" s="11" t="s">
        <v>8357</v>
      </c>
    </row>
    <row r="3055" spans="1:21" ht="42.75" x14ac:dyDescent="0.45">
      <c r="A3055" s="11">
        <v>3053</v>
      </c>
      <c r="B3055" s="16" t="s">
        <v>3053</v>
      </c>
      <c r="C3055" s="16" t="s">
        <v>7163</v>
      </c>
      <c r="D3055" s="23">
        <v>10000</v>
      </c>
      <c r="E3055" s="23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7">
        <f t="shared" si="235"/>
        <v>41913.957638888889</v>
      </c>
      <c r="K3055" s="11">
        <v>1407781013</v>
      </c>
      <c r="L3055" s="17">
        <f t="shared" si="236"/>
        <v>41862.553391203699</v>
      </c>
      <c r="M3055" s="21">
        <f t="shared" si="237"/>
        <v>51.404247685190057</v>
      </c>
      <c r="N3055" s="11" t="b">
        <v>0</v>
      </c>
      <c r="O3055" s="11">
        <v>3</v>
      </c>
      <c r="P3055" s="11" t="b">
        <v>0</v>
      </c>
      <c r="Q3055" s="11" t="s">
        <v>8303</v>
      </c>
      <c r="R3055" s="18">
        <f t="shared" si="238"/>
        <v>4.0000000000000001E-3</v>
      </c>
      <c r="S3055" s="19">
        <f t="shared" si="239"/>
        <v>13.333333333333334</v>
      </c>
      <c r="T3055" s="11" t="s">
        <v>8317</v>
      </c>
      <c r="U3055" s="11" t="s">
        <v>8357</v>
      </c>
    </row>
    <row r="3056" spans="1:21" ht="42.75" x14ac:dyDescent="0.45">
      <c r="A3056" s="11">
        <v>3054</v>
      </c>
      <c r="B3056" s="16" t="s">
        <v>3054</v>
      </c>
      <c r="C3056" s="16" t="s">
        <v>7164</v>
      </c>
      <c r="D3056" s="23">
        <v>300</v>
      </c>
      <c r="E3056" s="23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7">
        <f t="shared" si="235"/>
        <v>42064.836111111108</v>
      </c>
      <c r="K3056" s="11">
        <v>1422043154</v>
      </c>
      <c r="L3056" s="17">
        <f t="shared" si="236"/>
        <v>42027.624467592592</v>
      </c>
      <c r="M3056" s="21">
        <f t="shared" si="237"/>
        <v>37.211643518516212</v>
      </c>
      <c r="N3056" s="11" t="b">
        <v>0</v>
      </c>
      <c r="O3056" s="11">
        <v>0</v>
      </c>
      <c r="P3056" s="11" t="b">
        <v>0</v>
      </c>
      <c r="Q3056" s="11" t="s">
        <v>8303</v>
      </c>
      <c r="R3056" s="18">
        <f t="shared" si="238"/>
        <v>0</v>
      </c>
      <c r="S3056" s="19" t="e">
        <f t="shared" si="239"/>
        <v>#DIV/0!</v>
      </c>
      <c r="T3056" s="11" t="s">
        <v>8317</v>
      </c>
      <c r="U3056" s="11" t="s">
        <v>8357</v>
      </c>
    </row>
    <row r="3057" spans="1:21" ht="42.75" x14ac:dyDescent="0.45">
      <c r="A3057" s="11">
        <v>3055</v>
      </c>
      <c r="B3057" s="16" t="s">
        <v>3055</v>
      </c>
      <c r="C3057" s="16" t="s">
        <v>7165</v>
      </c>
      <c r="D3057" s="23">
        <v>20000</v>
      </c>
      <c r="E3057" s="23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7">
        <f t="shared" si="235"/>
        <v>42013.749884259254</v>
      </c>
      <c r="K3057" s="11">
        <v>1415660390</v>
      </c>
      <c r="L3057" s="17">
        <f t="shared" si="236"/>
        <v>41953.749884259254</v>
      </c>
      <c r="M3057" s="21">
        <f t="shared" si="237"/>
        <v>60</v>
      </c>
      <c r="N3057" s="11" t="b">
        <v>0</v>
      </c>
      <c r="O3057" s="11">
        <v>1</v>
      </c>
      <c r="P3057" s="11" t="b">
        <v>0</v>
      </c>
      <c r="Q3057" s="11" t="s">
        <v>8303</v>
      </c>
      <c r="R3057" s="18">
        <f t="shared" si="238"/>
        <v>5.0000000000000002E-5</v>
      </c>
      <c r="S3057" s="19">
        <f t="shared" si="239"/>
        <v>1</v>
      </c>
      <c r="T3057" s="11" t="s">
        <v>8317</v>
      </c>
      <c r="U3057" s="11" t="s">
        <v>8357</v>
      </c>
    </row>
    <row r="3058" spans="1:21" ht="42.75" x14ac:dyDescent="0.45">
      <c r="A3058" s="11">
        <v>3056</v>
      </c>
      <c r="B3058" s="16" t="s">
        <v>3056</v>
      </c>
      <c r="C3058" s="16" t="s">
        <v>7166</v>
      </c>
      <c r="D3058" s="23">
        <v>25000</v>
      </c>
      <c r="E3058" s="23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7">
        <f t="shared" si="235"/>
        <v>41911.428055555552</v>
      </c>
      <c r="K3058" s="11">
        <v>1406819784</v>
      </c>
      <c r="L3058" s="17">
        <f t="shared" si="236"/>
        <v>41851.428055555552</v>
      </c>
      <c r="M3058" s="21">
        <f t="shared" si="237"/>
        <v>60</v>
      </c>
      <c r="N3058" s="11" t="b">
        <v>0</v>
      </c>
      <c r="O3058" s="11">
        <v>0</v>
      </c>
      <c r="P3058" s="11" t="b">
        <v>0</v>
      </c>
      <c r="Q3058" s="11" t="s">
        <v>8303</v>
      </c>
      <c r="R3058" s="18">
        <f t="shared" si="238"/>
        <v>0</v>
      </c>
      <c r="S3058" s="19" t="e">
        <f t="shared" si="239"/>
        <v>#DIV/0!</v>
      </c>
      <c r="T3058" s="11" t="s">
        <v>8317</v>
      </c>
      <c r="U3058" s="11" t="s">
        <v>8357</v>
      </c>
    </row>
    <row r="3059" spans="1:21" ht="42.75" x14ac:dyDescent="0.45">
      <c r="A3059" s="11">
        <v>3057</v>
      </c>
      <c r="B3059" s="16" t="s">
        <v>3057</v>
      </c>
      <c r="C3059" s="16" t="s">
        <v>7167</v>
      </c>
      <c r="D3059" s="23">
        <v>50000</v>
      </c>
      <c r="E3059" s="23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7">
        <f t="shared" si="235"/>
        <v>42463.400590277779</v>
      </c>
      <c r="K3059" s="11">
        <v>1457105811</v>
      </c>
      <c r="L3059" s="17">
        <f t="shared" si="236"/>
        <v>42433.442256944443</v>
      </c>
      <c r="M3059" s="21">
        <f t="shared" si="237"/>
        <v>29.958333333335759</v>
      </c>
      <c r="N3059" s="11" t="b">
        <v>0</v>
      </c>
      <c r="O3059" s="11">
        <v>0</v>
      </c>
      <c r="P3059" s="11" t="b">
        <v>0</v>
      </c>
      <c r="Q3059" s="11" t="s">
        <v>8303</v>
      </c>
      <c r="R3059" s="18">
        <f t="shared" si="238"/>
        <v>0</v>
      </c>
      <c r="S3059" s="19" t="e">
        <f t="shared" si="239"/>
        <v>#DIV/0!</v>
      </c>
      <c r="T3059" s="11" t="s">
        <v>8317</v>
      </c>
      <c r="U3059" s="11" t="s">
        <v>8357</v>
      </c>
    </row>
    <row r="3060" spans="1:21" ht="42.75" x14ac:dyDescent="0.45">
      <c r="A3060" s="11">
        <v>3058</v>
      </c>
      <c r="B3060" s="16" t="s">
        <v>3058</v>
      </c>
      <c r="C3060" s="16" t="s">
        <v>7168</v>
      </c>
      <c r="D3060" s="23">
        <v>18000</v>
      </c>
      <c r="E3060" s="23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7">
        <f t="shared" si="235"/>
        <v>42510.165972222218</v>
      </c>
      <c r="K3060" s="11">
        <v>1459414740</v>
      </c>
      <c r="L3060" s="17">
        <f t="shared" si="236"/>
        <v>42460.165972222218</v>
      </c>
      <c r="M3060" s="21">
        <f t="shared" si="237"/>
        <v>50</v>
      </c>
      <c r="N3060" s="11" t="b">
        <v>0</v>
      </c>
      <c r="O3060" s="11">
        <v>3</v>
      </c>
      <c r="P3060" s="11" t="b">
        <v>0</v>
      </c>
      <c r="Q3060" s="11" t="s">
        <v>8303</v>
      </c>
      <c r="R3060" s="18">
        <f t="shared" si="238"/>
        <v>1.6666666666666666E-4</v>
      </c>
      <c r="S3060" s="19">
        <f t="shared" si="239"/>
        <v>1</v>
      </c>
      <c r="T3060" s="11" t="s">
        <v>8317</v>
      </c>
      <c r="U3060" s="11" t="s">
        <v>8357</v>
      </c>
    </row>
    <row r="3061" spans="1:21" ht="42.75" x14ac:dyDescent="0.45">
      <c r="A3061" s="11">
        <v>3059</v>
      </c>
      <c r="B3061" s="16" t="s">
        <v>3059</v>
      </c>
      <c r="C3061" s="16" t="s">
        <v>7169</v>
      </c>
      <c r="D3061" s="23">
        <v>15000</v>
      </c>
      <c r="E3061" s="23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7">
        <f t="shared" si="235"/>
        <v>41859.727384259255</v>
      </c>
      <c r="K3061" s="11">
        <v>1404944846</v>
      </c>
      <c r="L3061" s="17">
        <f t="shared" si="236"/>
        <v>41829.727384259255</v>
      </c>
      <c r="M3061" s="21">
        <f t="shared" si="237"/>
        <v>30</v>
      </c>
      <c r="N3061" s="11" t="b">
        <v>0</v>
      </c>
      <c r="O3061" s="11">
        <v>11</v>
      </c>
      <c r="P3061" s="11" t="b">
        <v>0</v>
      </c>
      <c r="Q3061" s="11" t="s">
        <v>8303</v>
      </c>
      <c r="R3061" s="18">
        <f t="shared" si="238"/>
        <v>3.0066666666666665E-2</v>
      </c>
      <c r="S3061" s="19">
        <f t="shared" si="239"/>
        <v>41</v>
      </c>
      <c r="T3061" s="11" t="s">
        <v>8317</v>
      </c>
      <c r="U3061" s="11" t="s">
        <v>8357</v>
      </c>
    </row>
    <row r="3062" spans="1:21" ht="28.5" x14ac:dyDescent="0.45">
      <c r="A3062" s="11">
        <v>3060</v>
      </c>
      <c r="B3062" s="16" t="s">
        <v>3060</v>
      </c>
      <c r="C3062" s="16" t="s">
        <v>7170</v>
      </c>
      <c r="D3062" s="23">
        <v>220000</v>
      </c>
      <c r="E3062" s="23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7">
        <f t="shared" si="235"/>
        <v>42275.066365740735</v>
      </c>
      <c r="K3062" s="11">
        <v>1440830134</v>
      </c>
      <c r="L3062" s="17">
        <f t="shared" si="236"/>
        <v>42245.066365740735</v>
      </c>
      <c r="M3062" s="21">
        <f t="shared" si="237"/>
        <v>30</v>
      </c>
      <c r="N3062" s="11" t="b">
        <v>0</v>
      </c>
      <c r="O3062" s="11">
        <v>6</v>
      </c>
      <c r="P3062" s="11" t="b">
        <v>0</v>
      </c>
      <c r="Q3062" s="11" t="s">
        <v>8303</v>
      </c>
      <c r="R3062" s="18">
        <f t="shared" si="238"/>
        <v>1.5227272727272728E-3</v>
      </c>
      <c r="S3062" s="19">
        <f t="shared" si="239"/>
        <v>55.833333333333336</v>
      </c>
      <c r="T3062" s="11" t="s">
        <v>8317</v>
      </c>
      <c r="U3062" s="11" t="s">
        <v>8357</v>
      </c>
    </row>
    <row r="3063" spans="1:21" x14ac:dyDescent="0.45">
      <c r="A3063" s="11">
        <v>3061</v>
      </c>
      <c r="B3063" s="16" t="s">
        <v>3061</v>
      </c>
      <c r="C3063" s="16" t="s">
        <v>7171</v>
      </c>
      <c r="D3063" s="23">
        <v>1000000</v>
      </c>
      <c r="E3063" s="23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7">
        <f t="shared" si="235"/>
        <v>41864.575787037036</v>
      </c>
      <c r="K3063" s="11">
        <v>1405363748</v>
      </c>
      <c r="L3063" s="17">
        <f t="shared" si="236"/>
        <v>41834.575787037036</v>
      </c>
      <c r="M3063" s="21">
        <f t="shared" si="237"/>
        <v>30</v>
      </c>
      <c r="N3063" s="11" t="b">
        <v>0</v>
      </c>
      <c r="O3063" s="11">
        <v>0</v>
      </c>
      <c r="P3063" s="11" t="b">
        <v>0</v>
      </c>
      <c r="Q3063" s="11" t="s">
        <v>8303</v>
      </c>
      <c r="R3063" s="18">
        <f t="shared" si="238"/>
        <v>0</v>
      </c>
      <c r="S3063" s="19" t="e">
        <f t="shared" si="239"/>
        <v>#DIV/0!</v>
      </c>
      <c r="T3063" s="11" t="s">
        <v>8317</v>
      </c>
      <c r="U3063" s="11" t="s">
        <v>8357</v>
      </c>
    </row>
    <row r="3064" spans="1:21" ht="42.75" x14ac:dyDescent="0.45">
      <c r="A3064" s="11">
        <v>3062</v>
      </c>
      <c r="B3064" s="16" t="s">
        <v>3062</v>
      </c>
      <c r="C3064" s="16" t="s">
        <v>7172</v>
      </c>
      <c r="D3064" s="23">
        <v>10000</v>
      </c>
      <c r="E3064" s="23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7">
        <f t="shared" si="235"/>
        <v>42277.541666666664</v>
      </c>
      <c r="K3064" s="11">
        <v>1441111892</v>
      </c>
      <c r="L3064" s="17">
        <f t="shared" si="236"/>
        <v>42248.3274537037</v>
      </c>
      <c r="M3064" s="21">
        <f t="shared" si="237"/>
        <v>29.214212962964666</v>
      </c>
      <c r="N3064" s="11" t="b">
        <v>0</v>
      </c>
      <c r="O3064" s="11">
        <v>67</v>
      </c>
      <c r="P3064" s="11" t="b">
        <v>0</v>
      </c>
      <c r="Q3064" s="11" t="s">
        <v>8303</v>
      </c>
      <c r="R3064" s="18">
        <f t="shared" si="238"/>
        <v>0.66839999999999999</v>
      </c>
      <c r="S3064" s="19">
        <f t="shared" si="239"/>
        <v>99.761194029850742</v>
      </c>
      <c r="T3064" s="11" t="s">
        <v>8317</v>
      </c>
      <c r="U3064" s="11" t="s">
        <v>8357</v>
      </c>
    </row>
    <row r="3065" spans="1:21" ht="42.75" x14ac:dyDescent="0.45">
      <c r="A3065" s="11">
        <v>3063</v>
      </c>
      <c r="B3065" s="16" t="s">
        <v>3063</v>
      </c>
      <c r="C3065" s="16" t="s">
        <v>7173</v>
      </c>
      <c r="D3065" s="23">
        <v>3000</v>
      </c>
      <c r="E3065" s="23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7">
        <f t="shared" si="235"/>
        <v>42665.714560185188</v>
      </c>
      <c r="K3065" s="11">
        <v>1474150138</v>
      </c>
      <c r="L3065" s="17">
        <f t="shared" si="236"/>
        <v>42630.714560185188</v>
      </c>
      <c r="M3065" s="21">
        <f t="shared" si="237"/>
        <v>35</v>
      </c>
      <c r="N3065" s="11" t="b">
        <v>0</v>
      </c>
      <c r="O3065" s="11">
        <v>23</v>
      </c>
      <c r="P3065" s="11" t="b">
        <v>0</v>
      </c>
      <c r="Q3065" s="11" t="s">
        <v>8303</v>
      </c>
      <c r="R3065" s="18">
        <f t="shared" si="238"/>
        <v>0.19566666666666666</v>
      </c>
      <c r="S3065" s="19">
        <f t="shared" si="239"/>
        <v>25.521739130434781</v>
      </c>
      <c r="T3065" s="11" t="s">
        <v>8317</v>
      </c>
      <c r="U3065" s="11" t="s">
        <v>8357</v>
      </c>
    </row>
    <row r="3066" spans="1:21" ht="28.5" x14ac:dyDescent="0.45">
      <c r="A3066" s="11">
        <v>3064</v>
      </c>
      <c r="B3066" s="16" t="s">
        <v>3064</v>
      </c>
      <c r="C3066" s="16" t="s">
        <v>7174</v>
      </c>
      <c r="D3066" s="23">
        <v>75000</v>
      </c>
      <c r="E3066" s="23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7">
        <f t="shared" si="235"/>
        <v>42330.082638888889</v>
      </c>
      <c r="K3066" s="11">
        <v>1445483246</v>
      </c>
      <c r="L3066" s="17">
        <f t="shared" si="236"/>
        <v>42298.9218287037</v>
      </c>
      <c r="M3066" s="21">
        <f t="shared" si="237"/>
        <v>31.160810185188893</v>
      </c>
      <c r="N3066" s="11" t="b">
        <v>0</v>
      </c>
      <c r="O3066" s="11">
        <v>72</v>
      </c>
      <c r="P3066" s="11" t="b">
        <v>0</v>
      </c>
      <c r="Q3066" s="11" t="s">
        <v>8303</v>
      </c>
      <c r="R3066" s="18">
        <f t="shared" si="238"/>
        <v>0.11294666666666667</v>
      </c>
      <c r="S3066" s="19">
        <f t="shared" si="239"/>
        <v>117.65277777777777</v>
      </c>
      <c r="T3066" s="11" t="s">
        <v>8317</v>
      </c>
      <c r="U3066" s="11" t="s">
        <v>8357</v>
      </c>
    </row>
    <row r="3067" spans="1:21" ht="42.75" x14ac:dyDescent="0.45">
      <c r="A3067" s="11">
        <v>3065</v>
      </c>
      <c r="B3067" s="16" t="s">
        <v>3065</v>
      </c>
      <c r="C3067" s="16" t="s">
        <v>7175</v>
      </c>
      <c r="D3067" s="23">
        <v>25000</v>
      </c>
      <c r="E3067" s="23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7">
        <f t="shared" si="235"/>
        <v>41849.846898148149</v>
      </c>
      <c r="K3067" s="11">
        <v>1404523172</v>
      </c>
      <c r="L3067" s="17">
        <f t="shared" si="236"/>
        <v>41824.846898148149</v>
      </c>
      <c r="M3067" s="21">
        <f t="shared" si="237"/>
        <v>25</v>
      </c>
      <c r="N3067" s="11" t="b">
        <v>0</v>
      </c>
      <c r="O3067" s="11">
        <v>2</v>
      </c>
      <c r="P3067" s="11" t="b">
        <v>0</v>
      </c>
      <c r="Q3067" s="11" t="s">
        <v>8303</v>
      </c>
      <c r="R3067" s="18">
        <f t="shared" si="238"/>
        <v>4.0000000000000002E-4</v>
      </c>
      <c r="S3067" s="19">
        <f t="shared" si="239"/>
        <v>5</v>
      </c>
      <c r="T3067" s="11" t="s">
        <v>8317</v>
      </c>
      <c r="U3067" s="11" t="s">
        <v>8357</v>
      </c>
    </row>
    <row r="3068" spans="1:21" ht="42.75" x14ac:dyDescent="0.45">
      <c r="A3068" s="11">
        <v>3066</v>
      </c>
      <c r="B3068" s="16" t="s">
        <v>3066</v>
      </c>
      <c r="C3068" s="16" t="s">
        <v>7176</v>
      </c>
      <c r="D3068" s="23">
        <v>350000</v>
      </c>
      <c r="E3068" s="23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7">
        <f t="shared" si="235"/>
        <v>42561.020104166666</v>
      </c>
      <c r="K3068" s="11">
        <v>1465536537</v>
      </c>
      <c r="L3068" s="17">
        <f t="shared" si="236"/>
        <v>42531.020104166666</v>
      </c>
      <c r="M3068" s="21">
        <f t="shared" si="237"/>
        <v>30</v>
      </c>
      <c r="N3068" s="11" t="b">
        <v>0</v>
      </c>
      <c r="O3068" s="11">
        <v>15</v>
      </c>
      <c r="P3068" s="11" t="b">
        <v>0</v>
      </c>
      <c r="Q3068" s="11" t="s">
        <v>8303</v>
      </c>
      <c r="R3068" s="18">
        <f t="shared" si="238"/>
        <v>0.11985714285714286</v>
      </c>
      <c r="S3068" s="19">
        <f t="shared" si="239"/>
        <v>2796.6666666666665</v>
      </c>
      <c r="T3068" s="11" t="s">
        <v>8317</v>
      </c>
      <c r="U3068" s="11" t="s">
        <v>8357</v>
      </c>
    </row>
    <row r="3069" spans="1:21" ht="42.75" x14ac:dyDescent="0.45">
      <c r="A3069" s="11">
        <v>3067</v>
      </c>
      <c r="B3069" s="16" t="s">
        <v>3067</v>
      </c>
      <c r="C3069" s="16" t="s">
        <v>7177</v>
      </c>
      <c r="D3069" s="23">
        <v>8000</v>
      </c>
      <c r="E3069" s="23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7">
        <f t="shared" si="235"/>
        <v>42256.730081018519</v>
      </c>
      <c r="K3069" s="11">
        <v>1439245879</v>
      </c>
      <c r="L3069" s="17">
        <f t="shared" si="236"/>
        <v>42226.730081018519</v>
      </c>
      <c r="M3069" s="21">
        <f t="shared" si="237"/>
        <v>30</v>
      </c>
      <c r="N3069" s="11" t="b">
        <v>0</v>
      </c>
      <c r="O3069" s="11">
        <v>1</v>
      </c>
      <c r="P3069" s="11" t="b">
        <v>0</v>
      </c>
      <c r="Q3069" s="11" t="s">
        <v>8303</v>
      </c>
      <c r="R3069" s="18">
        <f t="shared" si="238"/>
        <v>2.5000000000000001E-2</v>
      </c>
      <c r="S3069" s="19">
        <f t="shared" si="239"/>
        <v>200</v>
      </c>
      <c r="T3069" s="11" t="s">
        <v>8317</v>
      </c>
      <c r="U3069" s="11" t="s">
        <v>8357</v>
      </c>
    </row>
    <row r="3070" spans="1:21" ht="42.75" x14ac:dyDescent="0.45">
      <c r="A3070" s="11">
        <v>3068</v>
      </c>
      <c r="B3070" s="16" t="s">
        <v>3068</v>
      </c>
      <c r="C3070" s="16" t="s">
        <v>7178</v>
      </c>
      <c r="D3070" s="23">
        <v>250000</v>
      </c>
      <c r="E3070" s="23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7">
        <f t="shared" si="235"/>
        <v>42293.483240740738</v>
      </c>
      <c r="K3070" s="11">
        <v>1442421352</v>
      </c>
      <c r="L3070" s="17">
        <f t="shared" si="236"/>
        <v>42263.483240740738</v>
      </c>
      <c r="M3070" s="21">
        <f t="shared" si="237"/>
        <v>30</v>
      </c>
      <c r="N3070" s="11" t="b">
        <v>0</v>
      </c>
      <c r="O3070" s="11">
        <v>2</v>
      </c>
      <c r="P3070" s="11" t="b">
        <v>0</v>
      </c>
      <c r="Q3070" s="11" t="s">
        <v>8303</v>
      </c>
      <c r="R3070" s="18">
        <f t="shared" si="238"/>
        <v>6.9999999999999999E-4</v>
      </c>
      <c r="S3070" s="19">
        <f t="shared" si="239"/>
        <v>87.5</v>
      </c>
      <c r="T3070" s="11" t="s">
        <v>8317</v>
      </c>
      <c r="U3070" s="11" t="s">
        <v>8357</v>
      </c>
    </row>
    <row r="3071" spans="1:21" ht="42.75" x14ac:dyDescent="0.45">
      <c r="A3071" s="11">
        <v>3069</v>
      </c>
      <c r="B3071" s="16" t="s">
        <v>3069</v>
      </c>
      <c r="C3071" s="16" t="s">
        <v>7179</v>
      </c>
      <c r="D3071" s="23">
        <v>1000</v>
      </c>
      <c r="E3071" s="23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7">
        <f t="shared" si="235"/>
        <v>41987.625393518516</v>
      </c>
      <c r="K3071" s="11">
        <v>1415995234</v>
      </c>
      <c r="L3071" s="17">
        <f t="shared" si="236"/>
        <v>41957.625393518516</v>
      </c>
      <c r="M3071" s="21">
        <f t="shared" si="237"/>
        <v>30</v>
      </c>
      <c r="N3071" s="11" t="b">
        <v>0</v>
      </c>
      <c r="O3071" s="11">
        <v>7</v>
      </c>
      <c r="P3071" s="11" t="b">
        <v>0</v>
      </c>
      <c r="Q3071" s="11" t="s">
        <v>8303</v>
      </c>
      <c r="R3071" s="18">
        <f t="shared" si="238"/>
        <v>0.14099999999999999</v>
      </c>
      <c r="S3071" s="19">
        <f t="shared" si="239"/>
        <v>20.142857142857142</v>
      </c>
      <c r="T3071" s="11" t="s">
        <v>8317</v>
      </c>
      <c r="U3071" s="11" t="s">
        <v>8357</v>
      </c>
    </row>
    <row r="3072" spans="1:21" ht="42.75" x14ac:dyDescent="0.45">
      <c r="A3072" s="11">
        <v>3070</v>
      </c>
      <c r="B3072" s="16" t="s">
        <v>3070</v>
      </c>
      <c r="C3072" s="16" t="s">
        <v>7180</v>
      </c>
      <c r="D3072" s="23">
        <v>10000</v>
      </c>
      <c r="E3072" s="23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7">
        <f t="shared" si="235"/>
        <v>42711.525104166663</v>
      </c>
      <c r="K3072" s="11">
        <v>1479317769</v>
      </c>
      <c r="L3072" s="17">
        <f t="shared" si="236"/>
        <v>42690.525104166663</v>
      </c>
      <c r="M3072" s="21">
        <f t="shared" si="237"/>
        <v>21</v>
      </c>
      <c r="N3072" s="11" t="b">
        <v>0</v>
      </c>
      <c r="O3072" s="11">
        <v>16</v>
      </c>
      <c r="P3072" s="11" t="b">
        <v>0</v>
      </c>
      <c r="Q3072" s="11" t="s">
        <v>8303</v>
      </c>
      <c r="R3072" s="18">
        <f t="shared" si="238"/>
        <v>3.3399999999999999E-2</v>
      </c>
      <c r="S3072" s="19">
        <f t="shared" si="239"/>
        <v>20.875</v>
      </c>
      <c r="T3072" s="11" t="s">
        <v>8317</v>
      </c>
      <c r="U3072" s="11" t="s">
        <v>8357</v>
      </c>
    </row>
    <row r="3073" spans="1:21" ht="42.75" x14ac:dyDescent="0.45">
      <c r="A3073" s="11">
        <v>3071</v>
      </c>
      <c r="B3073" s="16" t="s">
        <v>3071</v>
      </c>
      <c r="C3073" s="16" t="s">
        <v>7181</v>
      </c>
      <c r="D3073" s="23">
        <v>12000</v>
      </c>
      <c r="E3073" s="23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7">
        <f t="shared" si="235"/>
        <v>42115.040972222218</v>
      </c>
      <c r="K3073" s="11">
        <v>1428082481</v>
      </c>
      <c r="L3073" s="17">
        <f t="shared" si="236"/>
        <v>42097.524085648147</v>
      </c>
      <c r="M3073" s="21">
        <f t="shared" si="237"/>
        <v>17.516886574070668</v>
      </c>
      <c r="N3073" s="11" t="b">
        <v>0</v>
      </c>
      <c r="O3073" s="11">
        <v>117</v>
      </c>
      <c r="P3073" s="11" t="b">
        <v>0</v>
      </c>
      <c r="Q3073" s="11" t="s">
        <v>8303</v>
      </c>
      <c r="R3073" s="18">
        <f t="shared" si="238"/>
        <v>0.59775</v>
      </c>
      <c r="S3073" s="19">
        <f t="shared" si="239"/>
        <v>61.307692307692307</v>
      </c>
      <c r="T3073" s="11" t="s">
        <v>8317</v>
      </c>
      <c r="U3073" s="11" t="s">
        <v>8357</v>
      </c>
    </row>
    <row r="3074" spans="1:21" ht="42.75" x14ac:dyDescent="0.45">
      <c r="A3074" s="11">
        <v>3072</v>
      </c>
      <c r="B3074" s="16" t="s">
        <v>3072</v>
      </c>
      <c r="C3074" s="16" t="s">
        <v>7182</v>
      </c>
      <c r="D3074" s="23">
        <v>12000</v>
      </c>
      <c r="E3074" s="23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7">
        <f t="shared" si="235"/>
        <v>42672.865277777775</v>
      </c>
      <c r="K3074" s="11">
        <v>1476549262</v>
      </c>
      <c r="L3074" s="17">
        <f t="shared" si="236"/>
        <v>42658.482199074067</v>
      </c>
      <c r="M3074" s="21">
        <f t="shared" si="237"/>
        <v>14.383078703707724</v>
      </c>
      <c r="N3074" s="11" t="b">
        <v>0</v>
      </c>
      <c r="O3074" s="11">
        <v>2</v>
      </c>
      <c r="P3074" s="11" t="b">
        <v>0</v>
      </c>
      <c r="Q3074" s="11" t="s">
        <v>8303</v>
      </c>
      <c r="R3074" s="18">
        <f t="shared" si="238"/>
        <v>1.6666666666666666E-4</v>
      </c>
      <c r="S3074" s="19">
        <f t="shared" si="239"/>
        <v>1</v>
      </c>
      <c r="T3074" s="11" t="s">
        <v>8317</v>
      </c>
      <c r="U3074" s="11" t="s">
        <v>8357</v>
      </c>
    </row>
    <row r="3075" spans="1:21" ht="42.75" x14ac:dyDescent="0.45">
      <c r="A3075" s="11">
        <v>3073</v>
      </c>
      <c r="B3075" s="16" t="s">
        <v>3073</v>
      </c>
      <c r="C3075" s="16" t="s">
        <v>7183</v>
      </c>
      <c r="D3075" s="23">
        <v>2800000</v>
      </c>
      <c r="E3075" s="23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7">
        <f t="shared" ref="J3075:J3138" si="240">(((I3075/86400)+25569+(-5/24)))</f>
        <v>42169.59652777778</v>
      </c>
      <c r="K3075" s="11">
        <v>1429287900</v>
      </c>
      <c r="L3075" s="17">
        <f t="shared" ref="L3075:L3138" si="241">(((K3075/86400)+25569+(-5/24)))</f>
        <v>42111.475694444445</v>
      </c>
      <c r="M3075" s="21">
        <f t="shared" ref="M3075:M3138" si="242">J3075-L3075</f>
        <v>58.120833333334303</v>
      </c>
      <c r="N3075" s="11" t="b">
        <v>0</v>
      </c>
      <c r="O3075" s="11">
        <v>7</v>
      </c>
      <c r="P3075" s="11" t="b">
        <v>0</v>
      </c>
      <c r="Q3075" s="11" t="s">
        <v>8303</v>
      </c>
      <c r="R3075" s="18">
        <f t="shared" ref="R3075:R3138" si="243">E3075/D3075</f>
        <v>2.3035714285714285E-4</v>
      </c>
      <c r="S3075" s="19">
        <f t="shared" ref="S3075:S3138" si="244">E3075/O3075</f>
        <v>92.142857142857139</v>
      </c>
      <c r="T3075" s="11" t="s">
        <v>8317</v>
      </c>
      <c r="U3075" s="11" t="s">
        <v>8357</v>
      </c>
    </row>
    <row r="3076" spans="1:21" ht="57" x14ac:dyDescent="0.45">
      <c r="A3076" s="11">
        <v>3074</v>
      </c>
      <c r="B3076" s="16" t="s">
        <v>3074</v>
      </c>
      <c r="C3076" s="16" t="s">
        <v>7184</v>
      </c>
      <c r="D3076" s="23">
        <v>25000</v>
      </c>
      <c r="E3076" s="23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7">
        <f t="shared" si="240"/>
        <v>42439.362951388888</v>
      </c>
      <c r="K3076" s="11">
        <v>1455025359</v>
      </c>
      <c r="L3076" s="17">
        <f t="shared" si="241"/>
        <v>42409.362951388888</v>
      </c>
      <c r="M3076" s="21">
        <f t="shared" si="242"/>
        <v>30</v>
      </c>
      <c r="N3076" s="11" t="b">
        <v>0</v>
      </c>
      <c r="O3076" s="11">
        <v>3</v>
      </c>
      <c r="P3076" s="11" t="b">
        <v>0</v>
      </c>
      <c r="Q3076" s="11" t="s">
        <v>8303</v>
      </c>
      <c r="R3076" s="18">
        <f t="shared" si="243"/>
        <v>8.8000000000000003E-4</v>
      </c>
      <c r="S3076" s="19">
        <f t="shared" si="244"/>
        <v>7.333333333333333</v>
      </c>
      <c r="T3076" s="11" t="s">
        <v>8317</v>
      </c>
      <c r="U3076" s="11" t="s">
        <v>8357</v>
      </c>
    </row>
    <row r="3077" spans="1:21" ht="42.75" x14ac:dyDescent="0.45">
      <c r="A3077" s="11">
        <v>3075</v>
      </c>
      <c r="B3077" s="16" t="s">
        <v>3075</v>
      </c>
      <c r="C3077" s="16" t="s">
        <v>7185</v>
      </c>
      <c r="D3077" s="23">
        <v>15000</v>
      </c>
      <c r="E3077" s="23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7">
        <f t="shared" si="240"/>
        <v>42600.89398148148</v>
      </c>
      <c r="K3077" s="11">
        <v>1467253640</v>
      </c>
      <c r="L3077" s="17">
        <f t="shared" si="241"/>
        <v>42550.89398148148</v>
      </c>
      <c r="M3077" s="21">
        <f t="shared" si="242"/>
        <v>50</v>
      </c>
      <c r="N3077" s="11" t="b">
        <v>0</v>
      </c>
      <c r="O3077" s="11">
        <v>20</v>
      </c>
      <c r="P3077" s="11" t="b">
        <v>0</v>
      </c>
      <c r="Q3077" s="11" t="s">
        <v>8303</v>
      </c>
      <c r="R3077" s="18">
        <f t="shared" si="243"/>
        <v>8.6400000000000005E-2</v>
      </c>
      <c r="S3077" s="19">
        <f t="shared" si="244"/>
        <v>64.8</v>
      </c>
      <c r="T3077" s="11" t="s">
        <v>8317</v>
      </c>
      <c r="U3077" s="11" t="s">
        <v>8357</v>
      </c>
    </row>
    <row r="3078" spans="1:21" ht="28.5" x14ac:dyDescent="0.45">
      <c r="A3078" s="11">
        <v>3076</v>
      </c>
      <c r="B3078" s="16" t="s">
        <v>3076</v>
      </c>
      <c r="C3078" s="16" t="s">
        <v>7186</v>
      </c>
      <c r="D3078" s="23">
        <v>10000</v>
      </c>
      <c r="E3078" s="23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7">
        <f t="shared" si="240"/>
        <v>42286.443553240737</v>
      </c>
      <c r="K3078" s="11">
        <v>1439221123</v>
      </c>
      <c r="L3078" s="17">
        <f t="shared" si="241"/>
        <v>42226.443553240737</v>
      </c>
      <c r="M3078" s="21">
        <f t="shared" si="242"/>
        <v>60</v>
      </c>
      <c r="N3078" s="11" t="b">
        <v>0</v>
      </c>
      <c r="O3078" s="11">
        <v>50</v>
      </c>
      <c r="P3078" s="11" t="b">
        <v>0</v>
      </c>
      <c r="Q3078" s="11" t="s">
        <v>8303</v>
      </c>
      <c r="R3078" s="18">
        <f t="shared" si="243"/>
        <v>0.15060000000000001</v>
      </c>
      <c r="S3078" s="19">
        <f t="shared" si="244"/>
        <v>30.12</v>
      </c>
      <c r="T3078" s="11" t="s">
        <v>8317</v>
      </c>
      <c r="U3078" s="11" t="s">
        <v>8357</v>
      </c>
    </row>
    <row r="3079" spans="1:21" ht="42.75" x14ac:dyDescent="0.45">
      <c r="A3079" s="11">
        <v>3077</v>
      </c>
      <c r="B3079" s="16" t="s">
        <v>3077</v>
      </c>
      <c r="C3079" s="16" t="s">
        <v>7187</v>
      </c>
      <c r="D3079" s="23">
        <v>22000</v>
      </c>
      <c r="E3079" s="23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7">
        <f t="shared" si="240"/>
        <v>42796.74858796296</v>
      </c>
      <c r="K3079" s="11">
        <v>1485903478</v>
      </c>
      <c r="L3079" s="17">
        <f t="shared" si="241"/>
        <v>42766.74858796296</v>
      </c>
      <c r="M3079" s="21">
        <f t="shared" si="242"/>
        <v>30</v>
      </c>
      <c r="N3079" s="11" t="b">
        <v>0</v>
      </c>
      <c r="O3079" s="11">
        <v>2</v>
      </c>
      <c r="P3079" s="11" t="b">
        <v>0</v>
      </c>
      <c r="Q3079" s="11" t="s">
        <v>8303</v>
      </c>
      <c r="R3079" s="18">
        <f t="shared" si="243"/>
        <v>4.7727272727272731E-3</v>
      </c>
      <c r="S3079" s="19">
        <f t="shared" si="244"/>
        <v>52.5</v>
      </c>
      <c r="T3079" s="11" t="s">
        <v>8317</v>
      </c>
      <c r="U3079" s="11" t="s">
        <v>8357</v>
      </c>
    </row>
    <row r="3080" spans="1:21" ht="42.75" x14ac:dyDescent="0.45">
      <c r="A3080" s="11">
        <v>3078</v>
      </c>
      <c r="B3080" s="16" t="s">
        <v>3078</v>
      </c>
      <c r="C3080" s="16" t="s">
        <v>7188</v>
      </c>
      <c r="D3080" s="23">
        <v>60000</v>
      </c>
      <c r="E3080" s="23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7">
        <f t="shared" si="240"/>
        <v>42060.930497685178</v>
      </c>
      <c r="K3080" s="11">
        <v>1422328795</v>
      </c>
      <c r="L3080" s="17">
        <f t="shared" si="241"/>
        <v>42030.930497685178</v>
      </c>
      <c r="M3080" s="21">
        <f t="shared" si="242"/>
        <v>30</v>
      </c>
      <c r="N3080" s="11" t="b">
        <v>0</v>
      </c>
      <c r="O3080" s="11">
        <v>3</v>
      </c>
      <c r="P3080" s="11" t="b">
        <v>0</v>
      </c>
      <c r="Q3080" s="11" t="s">
        <v>8303</v>
      </c>
      <c r="R3080" s="18">
        <f t="shared" si="243"/>
        <v>1.1833333333333333E-3</v>
      </c>
      <c r="S3080" s="19">
        <f t="shared" si="244"/>
        <v>23.666666666666668</v>
      </c>
      <c r="T3080" s="11" t="s">
        <v>8317</v>
      </c>
      <c r="U3080" s="11" t="s">
        <v>8357</v>
      </c>
    </row>
    <row r="3081" spans="1:21" ht="42.75" x14ac:dyDescent="0.45">
      <c r="A3081" s="11">
        <v>3079</v>
      </c>
      <c r="B3081" s="16" t="s">
        <v>3079</v>
      </c>
      <c r="C3081" s="16" t="s">
        <v>7189</v>
      </c>
      <c r="D3081" s="23">
        <v>1333666</v>
      </c>
      <c r="E3081" s="23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7">
        <f t="shared" si="240"/>
        <v>42085.463368055549</v>
      </c>
      <c r="K3081" s="11">
        <v>1424452035</v>
      </c>
      <c r="L3081" s="17">
        <f t="shared" si="241"/>
        <v>42055.50503472222</v>
      </c>
      <c r="M3081" s="21">
        <f t="shared" si="242"/>
        <v>29.958333333328483</v>
      </c>
      <c r="N3081" s="11" t="b">
        <v>0</v>
      </c>
      <c r="O3081" s="11">
        <v>27</v>
      </c>
      <c r="P3081" s="11" t="b">
        <v>0</v>
      </c>
      <c r="Q3081" s="11" t="s">
        <v>8303</v>
      </c>
      <c r="R3081" s="18">
        <f t="shared" si="243"/>
        <v>8.4173998587352451E-3</v>
      </c>
      <c r="S3081" s="19">
        <f t="shared" si="244"/>
        <v>415.77777777777777</v>
      </c>
      <c r="T3081" s="11" t="s">
        <v>8317</v>
      </c>
      <c r="U3081" s="11" t="s">
        <v>8357</v>
      </c>
    </row>
    <row r="3082" spans="1:21" ht="42.75" x14ac:dyDescent="0.45">
      <c r="A3082" s="11">
        <v>3080</v>
      </c>
      <c r="B3082" s="16" t="s">
        <v>3080</v>
      </c>
      <c r="C3082" s="16" t="s">
        <v>7190</v>
      </c>
      <c r="D3082" s="23">
        <v>2000000</v>
      </c>
      <c r="E3082" s="23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7">
        <f t="shared" si="240"/>
        <v>41999.861620370364</v>
      </c>
      <c r="K3082" s="11">
        <v>1414456844</v>
      </c>
      <c r="L3082" s="17">
        <f t="shared" si="241"/>
        <v>41939.8199537037</v>
      </c>
      <c r="M3082" s="21">
        <f t="shared" si="242"/>
        <v>60.041666666664241</v>
      </c>
      <c r="N3082" s="11" t="b">
        <v>0</v>
      </c>
      <c r="O3082" s="11">
        <v>7</v>
      </c>
      <c r="P3082" s="11" t="b">
        <v>0</v>
      </c>
      <c r="Q3082" s="11" t="s">
        <v>8303</v>
      </c>
      <c r="R3082" s="18">
        <f t="shared" si="243"/>
        <v>1.8799999999999999E-4</v>
      </c>
      <c r="S3082" s="19">
        <f t="shared" si="244"/>
        <v>53.714285714285715</v>
      </c>
      <c r="T3082" s="11" t="s">
        <v>8317</v>
      </c>
      <c r="U3082" s="11" t="s">
        <v>8357</v>
      </c>
    </row>
    <row r="3083" spans="1:21" ht="42.75" x14ac:dyDescent="0.45">
      <c r="A3083" s="11">
        <v>3081</v>
      </c>
      <c r="B3083" s="16" t="s">
        <v>3081</v>
      </c>
      <c r="C3083" s="16" t="s">
        <v>7191</v>
      </c>
      <c r="D3083" s="23">
        <v>1000000</v>
      </c>
      <c r="E3083" s="23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7">
        <f t="shared" si="240"/>
        <v>42266.973275462959</v>
      </c>
      <c r="K3083" s="11">
        <v>1440130891</v>
      </c>
      <c r="L3083" s="17">
        <f t="shared" si="241"/>
        <v>42236.973275462959</v>
      </c>
      <c r="M3083" s="21">
        <f t="shared" si="242"/>
        <v>30</v>
      </c>
      <c r="N3083" s="11" t="b">
        <v>0</v>
      </c>
      <c r="O3083" s="11">
        <v>5</v>
      </c>
      <c r="P3083" s="11" t="b">
        <v>0</v>
      </c>
      <c r="Q3083" s="11" t="s">
        <v>8303</v>
      </c>
      <c r="R3083" s="18">
        <f t="shared" si="243"/>
        <v>2.1029999999999998E-3</v>
      </c>
      <c r="S3083" s="19">
        <f t="shared" si="244"/>
        <v>420.6</v>
      </c>
      <c r="T3083" s="11" t="s">
        <v>8317</v>
      </c>
      <c r="U3083" s="11" t="s">
        <v>8357</v>
      </c>
    </row>
    <row r="3084" spans="1:21" ht="42.75" x14ac:dyDescent="0.45">
      <c r="A3084" s="11">
        <v>3082</v>
      </c>
      <c r="B3084" s="16" t="s">
        <v>3082</v>
      </c>
      <c r="C3084" s="16" t="s">
        <v>7192</v>
      </c>
      <c r="D3084" s="23">
        <v>9000</v>
      </c>
      <c r="E3084" s="23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7">
        <f t="shared" si="240"/>
        <v>42323.756319444445</v>
      </c>
      <c r="K3084" s="11">
        <v>1445033346</v>
      </c>
      <c r="L3084" s="17">
        <f t="shared" si="241"/>
        <v>42293.714652777773</v>
      </c>
      <c r="M3084" s="21">
        <f t="shared" si="242"/>
        <v>30.041666666671517</v>
      </c>
      <c r="N3084" s="11" t="b">
        <v>0</v>
      </c>
      <c r="O3084" s="11">
        <v>0</v>
      </c>
      <c r="P3084" s="11" t="b">
        <v>0</v>
      </c>
      <c r="Q3084" s="11" t="s">
        <v>8303</v>
      </c>
      <c r="R3084" s="18">
        <f t="shared" si="243"/>
        <v>0</v>
      </c>
      <c r="S3084" s="19" t="e">
        <f t="shared" si="244"/>
        <v>#DIV/0!</v>
      </c>
      <c r="T3084" s="11" t="s">
        <v>8317</v>
      </c>
      <c r="U3084" s="11" t="s">
        <v>8357</v>
      </c>
    </row>
    <row r="3085" spans="1:21" ht="57" x14ac:dyDescent="0.45">
      <c r="A3085" s="11">
        <v>3083</v>
      </c>
      <c r="B3085" s="16" t="s">
        <v>3083</v>
      </c>
      <c r="C3085" s="16" t="s">
        <v>7193</v>
      </c>
      <c r="D3085" s="23">
        <v>20000</v>
      </c>
      <c r="E3085" s="23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7">
        <f t="shared" si="240"/>
        <v>41883</v>
      </c>
      <c r="K3085" s="11">
        <v>1406986278</v>
      </c>
      <c r="L3085" s="17">
        <f t="shared" si="241"/>
        <v>41853.355069444442</v>
      </c>
      <c r="M3085" s="21">
        <f t="shared" si="242"/>
        <v>29.644930555557949</v>
      </c>
      <c r="N3085" s="11" t="b">
        <v>0</v>
      </c>
      <c r="O3085" s="11">
        <v>3</v>
      </c>
      <c r="P3085" s="11" t="b">
        <v>0</v>
      </c>
      <c r="Q3085" s="11" t="s">
        <v>8303</v>
      </c>
      <c r="R3085" s="18">
        <f t="shared" si="243"/>
        <v>2.8E-3</v>
      </c>
      <c r="S3085" s="19">
        <f t="shared" si="244"/>
        <v>18.666666666666668</v>
      </c>
      <c r="T3085" s="11" t="s">
        <v>8317</v>
      </c>
      <c r="U3085" s="11" t="s">
        <v>8357</v>
      </c>
    </row>
    <row r="3086" spans="1:21" ht="42.75" x14ac:dyDescent="0.45">
      <c r="A3086" s="11">
        <v>3084</v>
      </c>
      <c r="B3086" s="16" t="s">
        <v>3084</v>
      </c>
      <c r="C3086" s="16" t="s">
        <v>7194</v>
      </c>
      <c r="D3086" s="23">
        <v>4059</v>
      </c>
      <c r="E3086" s="23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7">
        <f t="shared" si="240"/>
        <v>42129.574999999997</v>
      </c>
      <c r="K3086" s="11">
        <v>1428340931</v>
      </c>
      <c r="L3086" s="17">
        <f t="shared" si="241"/>
        <v>42100.515405092585</v>
      </c>
      <c r="M3086" s="21">
        <f t="shared" si="242"/>
        <v>29.059594907412247</v>
      </c>
      <c r="N3086" s="11" t="b">
        <v>0</v>
      </c>
      <c r="O3086" s="11">
        <v>6</v>
      </c>
      <c r="P3086" s="11" t="b">
        <v>0</v>
      </c>
      <c r="Q3086" s="11" t="s">
        <v>8303</v>
      </c>
      <c r="R3086" s="18">
        <f t="shared" si="243"/>
        <v>0.11579206701157921</v>
      </c>
      <c r="S3086" s="19">
        <f t="shared" si="244"/>
        <v>78.333333333333329</v>
      </c>
      <c r="T3086" s="11" t="s">
        <v>8317</v>
      </c>
      <c r="U3086" s="11" t="s">
        <v>8357</v>
      </c>
    </row>
    <row r="3087" spans="1:21" ht="42.75" x14ac:dyDescent="0.45">
      <c r="A3087" s="11">
        <v>3085</v>
      </c>
      <c r="B3087" s="16" t="s">
        <v>3085</v>
      </c>
      <c r="C3087" s="16" t="s">
        <v>7195</v>
      </c>
      <c r="D3087" s="23">
        <v>25000</v>
      </c>
      <c r="E3087" s="23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7">
        <f t="shared" si="240"/>
        <v>42276.675451388888</v>
      </c>
      <c r="K3087" s="11">
        <v>1440969159</v>
      </c>
      <c r="L3087" s="17">
        <f t="shared" si="241"/>
        <v>42246.675451388888</v>
      </c>
      <c r="M3087" s="21">
        <f t="shared" si="242"/>
        <v>30</v>
      </c>
      <c r="N3087" s="11" t="b">
        <v>0</v>
      </c>
      <c r="O3087" s="11">
        <v>9</v>
      </c>
      <c r="P3087" s="11" t="b">
        <v>0</v>
      </c>
      <c r="Q3087" s="11" t="s">
        <v>8303</v>
      </c>
      <c r="R3087" s="18">
        <f t="shared" si="243"/>
        <v>2.4400000000000002E-2</v>
      </c>
      <c r="S3087" s="19">
        <f t="shared" si="244"/>
        <v>67.777777777777771</v>
      </c>
      <c r="T3087" s="11" t="s">
        <v>8317</v>
      </c>
      <c r="U3087" s="11" t="s">
        <v>8357</v>
      </c>
    </row>
    <row r="3088" spans="1:21" ht="42.75" x14ac:dyDescent="0.45">
      <c r="A3088" s="11">
        <v>3086</v>
      </c>
      <c r="B3088" s="16" t="s">
        <v>3086</v>
      </c>
      <c r="C3088" s="16" t="s">
        <v>7196</v>
      </c>
      <c r="D3088" s="23">
        <v>20000</v>
      </c>
      <c r="E3088" s="23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7">
        <f t="shared" si="240"/>
        <v>42233.462488425925</v>
      </c>
      <c r="K3088" s="11">
        <v>1434643559</v>
      </c>
      <c r="L3088" s="17">
        <f t="shared" si="241"/>
        <v>42173.462488425925</v>
      </c>
      <c r="M3088" s="21">
        <f t="shared" si="242"/>
        <v>60</v>
      </c>
      <c r="N3088" s="11" t="b">
        <v>0</v>
      </c>
      <c r="O3088" s="11">
        <v>3</v>
      </c>
      <c r="P3088" s="11" t="b">
        <v>0</v>
      </c>
      <c r="Q3088" s="11" t="s">
        <v>8303</v>
      </c>
      <c r="R3088" s="18">
        <f t="shared" si="243"/>
        <v>2.5000000000000001E-3</v>
      </c>
      <c r="S3088" s="19">
        <f t="shared" si="244"/>
        <v>16.666666666666668</v>
      </c>
      <c r="T3088" s="11" t="s">
        <v>8317</v>
      </c>
      <c r="U3088" s="11" t="s">
        <v>8357</v>
      </c>
    </row>
    <row r="3089" spans="1:21" ht="42.75" x14ac:dyDescent="0.45">
      <c r="A3089" s="11">
        <v>3087</v>
      </c>
      <c r="B3089" s="16" t="s">
        <v>3087</v>
      </c>
      <c r="C3089" s="16" t="s">
        <v>7197</v>
      </c>
      <c r="D3089" s="23">
        <v>20000</v>
      </c>
      <c r="E3089" s="23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7">
        <f t="shared" si="240"/>
        <v>42724.983680555553</v>
      </c>
      <c r="K3089" s="11">
        <v>1477107390</v>
      </c>
      <c r="L3089" s="17">
        <f t="shared" si="241"/>
        <v>42664.942013888889</v>
      </c>
      <c r="M3089" s="21">
        <f t="shared" si="242"/>
        <v>60.041666666664241</v>
      </c>
      <c r="N3089" s="11" t="b">
        <v>0</v>
      </c>
      <c r="O3089" s="11">
        <v>2</v>
      </c>
      <c r="P3089" s="11" t="b">
        <v>0</v>
      </c>
      <c r="Q3089" s="11" t="s">
        <v>8303</v>
      </c>
      <c r="R3089" s="18">
        <f t="shared" si="243"/>
        <v>6.2500000000000003E-3</v>
      </c>
      <c r="S3089" s="19">
        <f t="shared" si="244"/>
        <v>62.5</v>
      </c>
      <c r="T3089" s="11" t="s">
        <v>8317</v>
      </c>
      <c r="U3089" s="11" t="s">
        <v>8357</v>
      </c>
    </row>
    <row r="3090" spans="1:21" ht="42.75" x14ac:dyDescent="0.45">
      <c r="A3090" s="11">
        <v>3088</v>
      </c>
      <c r="B3090" s="16" t="s">
        <v>3088</v>
      </c>
      <c r="C3090" s="16" t="s">
        <v>7198</v>
      </c>
      <c r="D3090" s="23">
        <v>65000</v>
      </c>
      <c r="E3090" s="23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7">
        <f t="shared" si="240"/>
        <v>42012.361805555549</v>
      </c>
      <c r="K3090" s="11">
        <v>1418046247</v>
      </c>
      <c r="L3090" s="17">
        <f t="shared" si="241"/>
        <v>41981.363969907405</v>
      </c>
      <c r="M3090" s="21">
        <f t="shared" si="242"/>
        <v>30.997835648144246</v>
      </c>
      <c r="N3090" s="11" t="b">
        <v>0</v>
      </c>
      <c r="O3090" s="11">
        <v>3</v>
      </c>
      <c r="P3090" s="11" t="b">
        <v>0</v>
      </c>
      <c r="Q3090" s="11" t="s">
        <v>8303</v>
      </c>
      <c r="R3090" s="18">
        <f t="shared" si="243"/>
        <v>1.9384615384615384E-3</v>
      </c>
      <c r="S3090" s="19">
        <f t="shared" si="244"/>
        <v>42</v>
      </c>
      <c r="T3090" s="11" t="s">
        <v>8317</v>
      </c>
      <c r="U3090" s="11" t="s">
        <v>8357</v>
      </c>
    </row>
    <row r="3091" spans="1:21" ht="42.75" x14ac:dyDescent="0.45">
      <c r="A3091" s="11">
        <v>3089</v>
      </c>
      <c r="B3091" s="16" t="s">
        <v>3089</v>
      </c>
      <c r="C3091" s="16" t="s">
        <v>7199</v>
      </c>
      <c r="D3091" s="23">
        <v>25000</v>
      </c>
      <c r="E3091" s="23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7">
        <f t="shared" si="240"/>
        <v>42559.874305555553</v>
      </c>
      <c r="K3091" s="11">
        <v>1465304483</v>
      </c>
      <c r="L3091" s="17">
        <f t="shared" si="241"/>
        <v>42528.334293981483</v>
      </c>
      <c r="M3091" s="21">
        <f t="shared" si="242"/>
        <v>31.540011574070377</v>
      </c>
      <c r="N3091" s="11" t="b">
        <v>0</v>
      </c>
      <c r="O3091" s="11">
        <v>45</v>
      </c>
      <c r="P3091" s="11" t="b">
        <v>0</v>
      </c>
      <c r="Q3091" s="11" t="s">
        <v>8303</v>
      </c>
      <c r="R3091" s="18">
        <f t="shared" si="243"/>
        <v>0.23416000000000001</v>
      </c>
      <c r="S3091" s="19">
        <f t="shared" si="244"/>
        <v>130.0888888888889</v>
      </c>
      <c r="T3091" s="11" t="s">
        <v>8317</v>
      </c>
      <c r="U3091" s="11" t="s">
        <v>8357</v>
      </c>
    </row>
    <row r="3092" spans="1:21" ht="42.75" x14ac:dyDescent="0.45">
      <c r="A3092" s="11">
        <v>3090</v>
      </c>
      <c r="B3092" s="16" t="s">
        <v>3090</v>
      </c>
      <c r="C3092" s="16" t="s">
        <v>7200</v>
      </c>
      <c r="D3092" s="23">
        <v>225000</v>
      </c>
      <c r="E3092" s="23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7">
        <f t="shared" si="240"/>
        <v>42125.568807870368</v>
      </c>
      <c r="K3092" s="11">
        <v>1425325145</v>
      </c>
      <c r="L3092" s="17">
        <f t="shared" si="241"/>
        <v>42065.610474537032</v>
      </c>
      <c r="M3092" s="21">
        <f t="shared" si="242"/>
        <v>59.958333333335759</v>
      </c>
      <c r="N3092" s="11" t="b">
        <v>0</v>
      </c>
      <c r="O3092" s="11">
        <v>9</v>
      </c>
      <c r="P3092" s="11" t="b">
        <v>0</v>
      </c>
      <c r="Q3092" s="11" t="s">
        <v>8303</v>
      </c>
      <c r="R3092" s="18">
        <f t="shared" si="243"/>
        <v>5.080888888888889E-2</v>
      </c>
      <c r="S3092" s="19">
        <f t="shared" si="244"/>
        <v>1270.2222222222222</v>
      </c>
      <c r="T3092" s="11" t="s">
        <v>8317</v>
      </c>
      <c r="U3092" s="11" t="s">
        <v>8357</v>
      </c>
    </row>
    <row r="3093" spans="1:21" ht="42.75" x14ac:dyDescent="0.45">
      <c r="A3093" s="11">
        <v>3091</v>
      </c>
      <c r="B3093" s="16" t="s">
        <v>3091</v>
      </c>
      <c r="C3093" s="16" t="s">
        <v>7201</v>
      </c>
      <c r="D3093" s="23">
        <v>5000</v>
      </c>
      <c r="E3093" s="23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7">
        <f t="shared" si="240"/>
        <v>42596.740081018514</v>
      </c>
      <c r="K3093" s="11">
        <v>1468622743</v>
      </c>
      <c r="L3093" s="17">
        <f t="shared" si="241"/>
        <v>42566.740081018514</v>
      </c>
      <c r="M3093" s="21">
        <f t="shared" si="242"/>
        <v>30</v>
      </c>
      <c r="N3093" s="11" t="b">
        <v>0</v>
      </c>
      <c r="O3093" s="11">
        <v>9</v>
      </c>
      <c r="P3093" s="11" t="b">
        <v>0</v>
      </c>
      <c r="Q3093" s="11" t="s">
        <v>8303</v>
      </c>
      <c r="R3093" s="18">
        <f t="shared" si="243"/>
        <v>0.15920000000000001</v>
      </c>
      <c r="S3093" s="19">
        <f t="shared" si="244"/>
        <v>88.444444444444443</v>
      </c>
      <c r="T3093" s="11" t="s">
        <v>8317</v>
      </c>
      <c r="U3093" s="11" t="s">
        <v>8357</v>
      </c>
    </row>
    <row r="3094" spans="1:21" ht="42.75" x14ac:dyDescent="0.45">
      <c r="A3094" s="11">
        <v>3092</v>
      </c>
      <c r="B3094" s="16" t="s">
        <v>3092</v>
      </c>
      <c r="C3094" s="16" t="s">
        <v>7202</v>
      </c>
      <c r="D3094" s="23">
        <v>100000</v>
      </c>
      <c r="E3094" s="23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7">
        <f t="shared" si="240"/>
        <v>42292.708333333336</v>
      </c>
      <c r="K3094" s="11">
        <v>1441723912</v>
      </c>
      <c r="L3094" s="17">
        <f t="shared" si="241"/>
        <v>42255.41101851852</v>
      </c>
      <c r="M3094" s="21">
        <f t="shared" si="242"/>
        <v>37.297314814815763</v>
      </c>
      <c r="N3094" s="11" t="b">
        <v>0</v>
      </c>
      <c r="O3094" s="11">
        <v>21</v>
      </c>
      <c r="P3094" s="11" t="b">
        <v>0</v>
      </c>
      <c r="Q3094" s="11" t="s">
        <v>8303</v>
      </c>
      <c r="R3094" s="18">
        <f t="shared" si="243"/>
        <v>1.1831900000000001E-2</v>
      </c>
      <c r="S3094" s="19">
        <f t="shared" si="244"/>
        <v>56.342380952380957</v>
      </c>
      <c r="T3094" s="11" t="s">
        <v>8317</v>
      </c>
      <c r="U3094" s="11" t="s">
        <v>8357</v>
      </c>
    </row>
    <row r="3095" spans="1:21" ht="42.75" x14ac:dyDescent="0.45">
      <c r="A3095" s="11">
        <v>3093</v>
      </c>
      <c r="B3095" s="16" t="s">
        <v>3093</v>
      </c>
      <c r="C3095" s="16" t="s">
        <v>7203</v>
      </c>
      <c r="D3095" s="23">
        <v>4000</v>
      </c>
      <c r="E3095" s="23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7">
        <f t="shared" si="240"/>
        <v>41790.957638888889</v>
      </c>
      <c r="K3095" s="11">
        <v>1398980941</v>
      </c>
      <c r="L3095" s="17">
        <f t="shared" si="241"/>
        <v>41760.700706018521</v>
      </c>
      <c r="M3095" s="21">
        <f t="shared" si="242"/>
        <v>30.256932870368473</v>
      </c>
      <c r="N3095" s="11" t="b">
        <v>0</v>
      </c>
      <c r="O3095" s="11">
        <v>17</v>
      </c>
      <c r="P3095" s="11" t="b">
        <v>0</v>
      </c>
      <c r="Q3095" s="11" t="s">
        <v>8303</v>
      </c>
      <c r="R3095" s="18">
        <f t="shared" si="243"/>
        <v>0.22750000000000001</v>
      </c>
      <c r="S3095" s="19">
        <f t="shared" si="244"/>
        <v>53.529411764705884</v>
      </c>
      <c r="T3095" s="11" t="s">
        <v>8317</v>
      </c>
      <c r="U3095" s="11" t="s">
        <v>8357</v>
      </c>
    </row>
    <row r="3096" spans="1:21" ht="42.75" x14ac:dyDescent="0.45">
      <c r="A3096" s="11">
        <v>3094</v>
      </c>
      <c r="B3096" s="16" t="s">
        <v>3094</v>
      </c>
      <c r="C3096" s="16" t="s">
        <v>7204</v>
      </c>
      <c r="D3096" s="23">
        <v>100000</v>
      </c>
      <c r="E3096" s="23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7">
        <f t="shared" si="240"/>
        <v>42267.587453703702</v>
      </c>
      <c r="K3096" s="11">
        <v>1437591956</v>
      </c>
      <c r="L3096" s="17">
        <f t="shared" si="241"/>
        <v>42207.587453703702</v>
      </c>
      <c r="M3096" s="21">
        <f t="shared" si="242"/>
        <v>60</v>
      </c>
      <c r="N3096" s="11" t="b">
        <v>0</v>
      </c>
      <c r="O3096" s="11">
        <v>1</v>
      </c>
      <c r="P3096" s="11" t="b">
        <v>0</v>
      </c>
      <c r="Q3096" s="11" t="s">
        <v>8303</v>
      </c>
      <c r="R3096" s="18">
        <f t="shared" si="243"/>
        <v>2.5000000000000001E-4</v>
      </c>
      <c r="S3096" s="19">
        <f t="shared" si="244"/>
        <v>25</v>
      </c>
      <c r="T3096" s="11" t="s">
        <v>8317</v>
      </c>
      <c r="U3096" s="11" t="s">
        <v>8357</v>
      </c>
    </row>
    <row r="3097" spans="1:21" ht="42.75" x14ac:dyDescent="0.45">
      <c r="A3097" s="11">
        <v>3095</v>
      </c>
      <c r="B3097" s="16" t="s">
        <v>3095</v>
      </c>
      <c r="C3097" s="16" t="s">
        <v>7205</v>
      </c>
      <c r="D3097" s="23">
        <v>14920</v>
      </c>
      <c r="E3097" s="23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7">
        <f t="shared" si="240"/>
        <v>42582.81689814815</v>
      </c>
      <c r="K3097" s="11">
        <v>1464827780</v>
      </c>
      <c r="L3097" s="17">
        <f t="shared" si="241"/>
        <v>42522.81689814815</v>
      </c>
      <c r="M3097" s="21">
        <f t="shared" si="242"/>
        <v>60</v>
      </c>
      <c r="N3097" s="11" t="b">
        <v>0</v>
      </c>
      <c r="O3097" s="11">
        <v>1</v>
      </c>
      <c r="P3097" s="11" t="b">
        <v>0</v>
      </c>
      <c r="Q3097" s="11" t="s">
        <v>8303</v>
      </c>
      <c r="R3097" s="18">
        <f t="shared" si="243"/>
        <v>3.351206434316354E-3</v>
      </c>
      <c r="S3097" s="19">
        <f t="shared" si="244"/>
        <v>50</v>
      </c>
      <c r="T3097" s="11" t="s">
        <v>8317</v>
      </c>
      <c r="U3097" s="11" t="s">
        <v>8357</v>
      </c>
    </row>
    <row r="3098" spans="1:21" ht="42.75" x14ac:dyDescent="0.45">
      <c r="A3098" s="11">
        <v>3096</v>
      </c>
      <c r="B3098" s="16" t="s">
        <v>3096</v>
      </c>
      <c r="C3098" s="16" t="s">
        <v>7206</v>
      </c>
      <c r="D3098" s="23">
        <v>20000</v>
      </c>
      <c r="E3098" s="23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7">
        <f t="shared" si="240"/>
        <v>42144.617199074077</v>
      </c>
      <c r="K3098" s="11">
        <v>1429559326</v>
      </c>
      <c r="L3098" s="17">
        <f t="shared" si="241"/>
        <v>42114.617199074077</v>
      </c>
      <c r="M3098" s="21">
        <f t="shared" si="242"/>
        <v>30</v>
      </c>
      <c r="N3098" s="11" t="b">
        <v>0</v>
      </c>
      <c r="O3098" s="11">
        <v>14</v>
      </c>
      <c r="P3098" s="11" t="b">
        <v>0</v>
      </c>
      <c r="Q3098" s="11" t="s">
        <v>8303</v>
      </c>
      <c r="R3098" s="18">
        <f t="shared" si="243"/>
        <v>3.9750000000000001E-2</v>
      </c>
      <c r="S3098" s="19">
        <f t="shared" si="244"/>
        <v>56.785714285714285</v>
      </c>
      <c r="T3098" s="11" t="s">
        <v>8317</v>
      </c>
      <c r="U3098" s="11" t="s">
        <v>8357</v>
      </c>
    </row>
    <row r="3099" spans="1:21" ht="42.75" x14ac:dyDescent="0.45">
      <c r="A3099" s="11">
        <v>3097</v>
      </c>
      <c r="B3099" s="16" t="s">
        <v>3097</v>
      </c>
      <c r="C3099" s="16" t="s">
        <v>7207</v>
      </c>
      <c r="D3099" s="23">
        <v>10000</v>
      </c>
      <c r="E3099" s="23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7">
        <f t="shared" si="240"/>
        <v>42650.374999999993</v>
      </c>
      <c r="K3099" s="11">
        <v>1474027501</v>
      </c>
      <c r="L3099" s="17">
        <f t="shared" si="241"/>
        <v>42629.29515046296</v>
      </c>
      <c r="M3099" s="21">
        <f t="shared" si="242"/>
        <v>21.079849537032715</v>
      </c>
      <c r="N3099" s="11" t="b">
        <v>0</v>
      </c>
      <c r="O3099" s="11">
        <v>42</v>
      </c>
      <c r="P3099" s="11" t="b">
        <v>0</v>
      </c>
      <c r="Q3099" s="11" t="s">
        <v>8303</v>
      </c>
      <c r="R3099" s="18">
        <f t="shared" si="243"/>
        <v>0.17150000000000001</v>
      </c>
      <c r="S3099" s="19">
        <f t="shared" si="244"/>
        <v>40.833333333333336</v>
      </c>
      <c r="T3099" s="11" t="s">
        <v>8317</v>
      </c>
      <c r="U3099" s="11" t="s">
        <v>8357</v>
      </c>
    </row>
    <row r="3100" spans="1:21" ht="42.75" x14ac:dyDescent="0.45">
      <c r="A3100" s="11">
        <v>3098</v>
      </c>
      <c r="B3100" s="16" t="s">
        <v>3098</v>
      </c>
      <c r="C3100" s="16" t="s">
        <v>7208</v>
      </c>
      <c r="D3100" s="23">
        <v>48725</v>
      </c>
      <c r="E3100" s="23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7">
        <f t="shared" si="240"/>
        <v>42407.803472222215</v>
      </c>
      <c r="K3100" s="11">
        <v>1450724449</v>
      </c>
      <c r="L3100" s="17">
        <f t="shared" si="241"/>
        <v>42359.58390046296</v>
      </c>
      <c r="M3100" s="21">
        <f t="shared" si="242"/>
        <v>48.219571759254904</v>
      </c>
      <c r="N3100" s="11" t="b">
        <v>0</v>
      </c>
      <c r="O3100" s="11">
        <v>27</v>
      </c>
      <c r="P3100" s="11" t="b">
        <v>0</v>
      </c>
      <c r="Q3100" s="11" t="s">
        <v>8303</v>
      </c>
      <c r="R3100" s="18">
        <f t="shared" si="243"/>
        <v>3.608004104669061E-2</v>
      </c>
      <c r="S3100" s="19">
        <f t="shared" si="244"/>
        <v>65.111111111111114</v>
      </c>
      <c r="T3100" s="11" t="s">
        <v>8317</v>
      </c>
      <c r="U3100" s="11" t="s">
        <v>8357</v>
      </c>
    </row>
    <row r="3101" spans="1:21" ht="42.75" x14ac:dyDescent="0.45">
      <c r="A3101" s="11">
        <v>3099</v>
      </c>
      <c r="B3101" s="16" t="s">
        <v>3099</v>
      </c>
      <c r="C3101" s="16" t="s">
        <v>7209</v>
      </c>
      <c r="D3101" s="23">
        <v>2000</v>
      </c>
      <c r="E3101" s="23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7">
        <f t="shared" si="240"/>
        <v>42411.981377314813</v>
      </c>
      <c r="K3101" s="11">
        <v>1452659591</v>
      </c>
      <c r="L3101" s="17">
        <f t="shared" si="241"/>
        <v>42381.981377314813</v>
      </c>
      <c r="M3101" s="21">
        <f t="shared" si="242"/>
        <v>30</v>
      </c>
      <c r="N3101" s="11" t="b">
        <v>0</v>
      </c>
      <c r="O3101" s="11">
        <v>5</v>
      </c>
      <c r="P3101" s="11" t="b">
        <v>0</v>
      </c>
      <c r="Q3101" s="11" t="s">
        <v>8303</v>
      </c>
      <c r="R3101" s="18">
        <f t="shared" si="243"/>
        <v>0.13900000000000001</v>
      </c>
      <c r="S3101" s="19">
        <f t="shared" si="244"/>
        <v>55.6</v>
      </c>
      <c r="T3101" s="11" t="s">
        <v>8317</v>
      </c>
      <c r="U3101" s="11" t="s">
        <v>8357</v>
      </c>
    </row>
    <row r="3102" spans="1:21" ht="42.75" x14ac:dyDescent="0.45">
      <c r="A3102" s="11">
        <v>3100</v>
      </c>
      <c r="B3102" s="16" t="s">
        <v>3100</v>
      </c>
      <c r="C3102" s="16" t="s">
        <v>7210</v>
      </c>
      <c r="D3102" s="23">
        <v>12000</v>
      </c>
      <c r="E3102" s="23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7">
        <f t="shared" si="240"/>
        <v>41932.4140625</v>
      </c>
      <c r="K3102" s="11">
        <v>1411224975</v>
      </c>
      <c r="L3102" s="17">
        <f t="shared" si="241"/>
        <v>41902.4140625</v>
      </c>
      <c r="M3102" s="21">
        <f t="shared" si="242"/>
        <v>30</v>
      </c>
      <c r="N3102" s="11" t="b">
        <v>0</v>
      </c>
      <c r="O3102" s="11">
        <v>13</v>
      </c>
      <c r="P3102" s="11" t="b">
        <v>0</v>
      </c>
      <c r="Q3102" s="11" t="s">
        <v>8303</v>
      </c>
      <c r="R3102" s="18">
        <f t="shared" si="243"/>
        <v>0.15225</v>
      </c>
      <c r="S3102" s="19">
        <f t="shared" si="244"/>
        <v>140.53846153846155</v>
      </c>
      <c r="T3102" s="11" t="s">
        <v>8317</v>
      </c>
      <c r="U3102" s="11" t="s">
        <v>8357</v>
      </c>
    </row>
    <row r="3103" spans="1:21" ht="57" x14ac:dyDescent="0.45">
      <c r="A3103" s="11">
        <v>3101</v>
      </c>
      <c r="B3103" s="16" t="s">
        <v>3101</v>
      </c>
      <c r="C3103" s="16" t="s">
        <v>7211</v>
      </c>
      <c r="D3103" s="23">
        <v>2500</v>
      </c>
      <c r="E3103" s="23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7">
        <f t="shared" si="240"/>
        <v>42201.12222222222</v>
      </c>
      <c r="K3103" s="11">
        <v>1434445937</v>
      </c>
      <c r="L3103" s="17">
        <f t="shared" si="241"/>
        <v>42171.175196759257</v>
      </c>
      <c r="M3103" s="21">
        <f t="shared" si="242"/>
        <v>29.947025462963211</v>
      </c>
      <c r="N3103" s="11" t="b">
        <v>0</v>
      </c>
      <c r="O3103" s="11">
        <v>12</v>
      </c>
      <c r="P3103" s="11" t="b">
        <v>0</v>
      </c>
      <c r="Q3103" s="11" t="s">
        <v>8303</v>
      </c>
      <c r="R3103" s="18">
        <f t="shared" si="243"/>
        <v>0.12</v>
      </c>
      <c r="S3103" s="19">
        <f t="shared" si="244"/>
        <v>25</v>
      </c>
      <c r="T3103" s="11" t="s">
        <v>8317</v>
      </c>
      <c r="U3103" s="11" t="s">
        <v>8357</v>
      </c>
    </row>
    <row r="3104" spans="1:21" ht="42.75" x14ac:dyDescent="0.45">
      <c r="A3104" s="11">
        <v>3102</v>
      </c>
      <c r="B3104" s="16" t="s">
        <v>3102</v>
      </c>
      <c r="C3104" s="16" t="s">
        <v>7212</v>
      </c>
      <c r="D3104" s="23">
        <v>16000</v>
      </c>
      <c r="E3104" s="23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7">
        <f t="shared" si="240"/>
        <v>42605.132152777776</v>
      </c>
      <c r="K3104" s="11">
        <v>1467619818</v>
      </c>
      <c r="L3104" s="17">
        <f t="shared" si="241"/>
        <v>42555.132152777776</v>
      </c>
      <c r="M3104" s="21">
        <f t="shared" si="242"/>
        <v>50</v>
      </c>
      <c r="N3104" s="11" t="b">
        <v>0</v>
      </c>
      <c r="O3104" s="11">
        <v>90</v>
      </c>
      <c r="P3104" s="11" t="b">
        <v>0</v>
      </c>
      <c r="Q3104" s="11" t="s">
        <v>8303</v>
      </c>
      <c r="R3104" s="18">
        <f t="shared" si="243"/>
        <v>0.391125</v>
      </c>
      <c r="S3104" s="19">
        <f t="shared" si="244"/>
        <v>69.533333333333331</v>
      </c>
      <c r="T3104" s="11" t="s">
        <v>8317</v>
      </c>
      <c r="U3104" s="11" t="s">
        <v>8357</v>
      </c>
    </row>
    <row r="3105" spans="1:21" ht="28.5" x14ac:dyDescent="0.45">
      <c r="A3105" s="11">
        <v>3103</v>
      </c>
      <c r="B3105" s="16" t="s">
        <v>3103</v>
      </c>
      <c r="C3105" s="16" t="s">
        <v>7213</v>
      </c>
      <c r="D3105" s="23">
        <v>4100</v>
      </c>
      <c r="E3105" s="23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7">
        <f t="shared" si="240"/>
        <v>42166.94798611111</v>
      </c>
      <c r="K3105" s="11">
        <v>1428896706</v>
      </c>
      <c r="L3105" s="17">
        <f t="shared" si="241"/>
        <v>42106.94798611111</v>
      </c>
      <c r="M3105" s="21">
        <f t="shared" si="242"/>
        <v>60</v>
      </c>
      <c r="N3105" s="11" t="b">
        <v>0</v>
      </c>
      <c r="O3105" s="11">
        <v>2</v>
      </c>
      <c r="P3105" s="11" t="b">
        <v>0</v>
      </c>
      <c r="Q3105" s="11" t="s">
        <v>8303</v>
      </c>
      <c r="R3105" s="18">
        <f t="shared" si="243"/>
        <v>2.6829268292682929E-3</v>
      </c>
      <c r="S3105" s="19">
        <f t="shared" si="244"/>
        <v>5.5</v>
      </c>
      <c r="T3105" s="11" t="s">
        <v>8317</v>
      </c>
      <c r="U3105" s="11" t="s">
        <v>8357</v>
      </c>
    </row>
    <row r="3106" spans="1:21" ht="42.75" x14ac:dyDescent="0.45">
      <c r="A3106" s="11">
        <v>3104</v>
      </c>
      <c r="B3106" s="16" t="s">
        <v>3104</v>
      </c>
      <c r="C3106" s="16" t="s">
        <v>7214</v>
      </c>
      <c r="D3106" s="23">
        <v>4000</v>
      </c>
      <c r="E3106" s="23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7">
        <f t="shared" si="240"/>
        <v>42037.874999999993</v>
      </c>
      <c r="K3106" s="11">
        <v>1420235311</v>
      </c>
      <c r="L3106" s="17">
        <f t="shared" si="241"/>
        <v>42006.70035879629</v>
      </c>
      <c r="M3106" s="21">
        <f t="shared" si="242"/>
        <v>31.174641203702777</v>
      </c>
      <c r="N3106" s="11" t="b">
        <v>0</v>
      </c>
      <c r="O3106" s="11">
        <v>5</v>
      </c>
      <c r="P3106" s="11" t="b">
        <v>0</v>
      </c>
      <c r="Q3106" s="11" t="s">
        <v>8303</v>
      </c>
      <c r="R3106" s="18">
        <f t="shared" si="243"/>
        <v>0.29625000000000001</v>
      </c>
      <c r="S3106" s="19">
        <f t="shared" si="244"/>
        <v>237</v>
      </c>
      <c r="T3106" s="11" t="s">
        <v>8317</v>
      </c>
      <c r="U3106" s="11" t="s">
        <v>8357</v>
      </c>
    </row>
    <row r="3107" spans="1:21" ht="42.75" x14ac:dyDescent="0.45">
      <c r="A3107" s="11">
        <v>3105</v>
      </c>
      <c r="B3107" s="16" t="s">
        <v>3105</v>
      </c>
      <c r="C3107" s="16" t="s">
        <v>7215</v>
      </c>
      <c r="D3107" s="23">
        <v>5845</v>
      </c>
      <c r="E3107" s="23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7">
        <f t="shared" si="240"/>
        <v>41931</v>
      </c>
      <c r="K3107" s="11">
        <v>1408986916</v>
      </c>
      <c r="L3107" s="17">
        <f t="shared" si="241"/>
        <v>41876.510601851849</v>
      </c>
      <c r="M3107" s="21">
        <f t="shared" si="242"/>
        <v>54.48939814815094</v>
      </c>
      <c r="N3107" s="11" t="b">
        <v>0</v>
      </c>
      <c r="O3107" s="11">
        <v>31</v>
      </c>
      <c r="P3107" s="11" t="b">
        <v>0</v>
      </c>
      <c r="Q3107" s="11" t="s">
        <v>8303</v>
      </c>
      <c r="R3107" s="18">
        <f t="shared" si="243"/>
        <v>0.4236099230111206</v>
      </c>
      <c r="S3107" s="19">
        <f t="shared" si="244"/>
        <v>79.870967741935488</v>
      </c>
      <c r="T3107" s="11" t="s">
        <v>8317</v>
      </c>
      <c r="U3107" s="11" t="s">
        <v>8357</v>
      </c>
    </row>
    <row r="3108" spans="1:21" ht="57" x14ac:dyDescent="0.45">
      <c r="A3108" s="11">
        <v>3106</v>
      </c>
      <c r="B3108" s="16" t="s">
        <v>3106</v>
      </c>
      <c r="C3108" s="16" t="s">
        <v>7216</v>
      </c>
      <c r="D3108" s="23">
        <v>1000</v>
      </c>
      <c r="E3108" s="23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7">
        <f t="shared" si="240"/>
        <v>42263.708333333336</v>
      </c>
      <c r="K3108" s="11">
        <v>1440497876</v>
      </c>
      <c r="L3108" s="17">
        <f t="shared" si="241"/>
        <v>42241.220787037033</v>
      </c>
      <c r="M3108" s="21">
        <f t="shared" si="242"/>
        <v>22.487546296302753</v>
      </c>
      <c r="N3108" s="11" t="b">
        <v>0</v>
      </c>
      <c r="O3108" s="11">
        <v>4</v>
      </c>
      <c r="P3108" s="11" t="b">
        <v>0</v>
      </c>
      <c r="Q3108" s="11" t="s">
        <v>8303</v>
      </c>
      <c r="R3108" s="18">
        <f t="shared" si="243"/>
        <v>4.1000000000000002E-2</v>
      </c>
      <c r="S3108" s="19">
        <f t="shared" si="244"/>
        <v>10.25</v>
      </c>
      <c r="T3108" s="11" t="s">
        <v>8317</v>
      </c>
      <c r="U3108" s="11" t="s">
        <v>8357</v>
      </c>
    </row>
    <row r="3109" spans="1:21" ht="42.75" x14ac:dyDescent="0.45">
      <c r="A3109" s="11">
        <v>3107</v>
      </c>
      <c r="B3109" s="16" t="s">
        <v>3107</v>
      </c>
      <c r="C3109" s="16" t="s">
        <v>7217</v>
      </c>
      <c r="D3109" s="23">
        <v>40000</v>
      </c>
      <c r="E3109" s="23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7">
        <f t="shared" si="240"/>
        <v>42135.605914351851</v>
      </c>
      <c r="K3109" s="11">
        <v>1430767951</v>
      </c>
      <c r="L3109" s="17">
        <f t="shared" si="241"/>
        <v>42128.605914351851</v>
      </c>
      <c r="M3109" s="21">
        <f t="shared" si="242"/>
        <v>7</v>
      </c>
      <c r="N3109" s="11" t="b">
        <v>0</v>
      </c>
      <c r="O3109" s="11">
        <v>29</v>
      </c>
      <c r="P3109" s="11" t="b">
        <v>0</v>
      </c>
      <c r="Q3109" s="11" t="s">
        <v>8303</v>
      </c>
      <c r="R3109" s="18">
        <f t="shared" si="243"/>
        <v>0.197625</v>
      </c>
      <c r="S3109" s="19">
        <f t="shared" si="244"/>
        <v>272.58620689655174</v>
      </c>
      <c r="T3109" s="11" t="s">
        <v>8317</v>
      </c>
      <c r="U3109" s="11" t="s">
        <v>8357</v>
      </c>
    </row>
    <row r="3110" spans="1:21" x14ac:dyDescent="0.45">
      <c r="A3110" s="11">
        <v>3108</v>
      </c>
      <c r="B3110" s="16" t="s">
        <v>3108</v>
      </c>
      <c r="C3110" s="16" t="s">
        <v>7218</v>
      </c>
      <c r="D3110" s="23">
        <v>50000</v>
      </c>
      <c r="E3110" s="23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7">
        <f t="shared" si="240"/>
        <v>42122.430486111109</v>
      </c>
      <c r="K3110" s="11">
        <v>1425053994</v>
      </c>
      <c r="L3110" s="17">
        <f t="shared" si="241"/>
        <v>42062.47215277778</v>
      </c>
      <c r="M3110" s="21">
        <f t="shared" si="242"/>
        <v>59.958333333328483</v>
      </c>
      <c r="N3110" s="11" t="b">
        <v>0</v>
      </c>
      <c r="O3110" s="11">
        <v>2</v>
      </c>
      <c r="P3110" s="11" t="b">
        <v>0</v>
      </c>
      <c r="Q3110" s="11" t="s">
        <v>8303</v>
      </c>
      <c r="R3110" s="18">
        <f t="shared" si="243"/>
        <v>5.1999999999999995E-4</v>
      </c>
      <c r="S3110" s="19">
        <f t="shared" si="244"/>
        <v>13</v>
      </c>
      <c r="T3110" s="11" t="s">
        <v>8317</v>
      </c>
      <c r="U3110" s="11" t="s">
        <v>8357</v>
      </c>
    </row>
    <row r="3111" spans="1:21" ht="42.75" x14ac:dyDescent="0.45">
      <c r="A3111" s="11">
        <v>3109</v>
      </c>
      <c r="B3111" s="16" t="s">
        <v>3109</v>
      </c>
      <c r="C3111" s="16" t="s">
        <v>7219</v>
      </c>
      <c r="D3111" s="23">
        <v>26500</v>
      </c>
      <c r="E3111" s="23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7">
        <f t="shared" si="240"/>
        <v>41878.916782407403</v>
      </c>
      <c r="K3111" s="11">
        <v>1406170810</v>
      </c>
      <c r="L3111" s="17">
        <f t="shared" si="241"/>
        <v>41843.916782407403</v>
      </c>
      <c r="M3111" s="21">
        <f t="shared" si="242"/>
        <v>35</v>
      </c>
      <c r="N3111" s="11" t="b">
        <v>0</v>
      </c>
      <c r="O3111" s="11">
        <v>114</v>
      </c>
      <c r="P3111" s="11" t="b">
        <v>0</v>
      </c>
      <c r="Q3111" s="11" t="s">
        <v>8303</v>
      </c>
      <c r="R3111" s="18">
        <f t="shared" si="243"/>
        <v>0.25030188679245285</v>
      </c>
      <c r="S3111" s="19">
        <f t="shared" si="244"/>
        <v>58.184210526315788</v>
      </c>
      <c r="T3111" s="11" t="s">
        <v>8317</v>
      </c>
      <c r="U3111" s="11" t="s">
        <v>8357</v>
      </c>
    </row>
    <row r="3112" spans="1:21" ht="42.75" x14ac:dyDescent="0.45">
      <c r="A3112" s="11">
        <v>3110</v>
      </c>
      <c r="B3112" s="16" t="s">
        <v>3110</v>
      </c>
      <c r="C3112" s="16" t="s">
        <v>7220</v>
      </c>
      <c r="D3112" s="23">
        <v>25000</v>
      </c>
      <c r="E3112" s="23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7">
        <f t="shared" si="240"/>
        <v>42784.823136574072</v>
      </c>
      <c r="K3112" s="11">
        <v>1484009119</v>
      </c>
      <c r="L3112" s="17">
        <f t="shared" si="241"/>
        <v>42744.823136574072</v>
      </c>
      <c r="M3112" s="21">
        <f t="shared" si="242"/>
        <v>40</v>
      </c>
      <c r="N3112" s="11" t="b">
        <v>0</v>
      </c>
      <c r="O3112" s="11">
        <v>1</v>
      </c>
      <c r="P3112" s="11" t="b">
        <v>0</v>
      </c>
      <c r="Q3112" s="11" t="s">
        <v>8303</v>
      </c>
      <c r="R3112" s="18">
        <f t="shared" si="243"/>
        <v>4.0000000000000002E-4</v>
      </c>
      <c r="S3112" s="19">
        <f t="shared" si="244"/>
        <v>10</v>
      </c>
      <c r="T3112" s="11" t="s">
        <v>8317</v>
      </c>
      <c r="U3112" s="11" t="s">
        <v>8357</v>
      </c>
    </row>
    <row r="3113" spans="1:21" ht="28.5" x14ac:dyDescent="0.45">
      <c r="A3113" s="11">
        <v>3111</v>
      </c>
      <c r="B3113" s="16" t="s">
        <v>3111</v>
      </c>
      <c r="C3113" s="16" t="s">
        <v>7221</v>
      </c>
      <c r="D3113" s="23">
        <v>20000</v>
      </c>
      <c r="E3113" s="23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7">
        <f t="shared" si="240"/>
        <v>41916.386805555558</v>
      </c>
      <c r="K3113" s="11">
        <v>1409753820</v>
      </c>
      <c r="L3113" s="17">
        <f t="shared" si="241"/>
        <v>41885.386805555558</v>
      </c>
      <c r="M3113" s="21">
        <f t="shared" si="242"/>
        <v>31</v>
      </c>
      <c r="N3113" s="11" t="b">
        <v>0</v>
      </c>
      <c r="O3113" s="11">
        <v>76</v>
      </c>
      <c r="P3113" s="11" t="b">
        <v>0</v>
      </c>
      <c r="Q3113" s="11" t="s">
        <v>8303</v>
      </c>
      <c r="R3113" s="18">
        <f t="shared" si="243"/>
        <v>0.26640000000000003</v>
      </c>
      <c r="S3113" s="19">
        <f t="shared" si="244"/>
        <v>70.10526315789474</v>
      </c>
      <c r="T3113" s="11" t="s">
        <v>8317</v>
      </c>
      <c r="U3113" s="11" t="s">
        <v>8357</v>
      </c>
    </row>
    <row r="3114" spans="1:21" ht="42.75" x14ac:dyDescent="0.45">
      <c r="A3114" s="11">
        <v>3112</v>
      </c>
      <c r="B3114" s="16" t="s">
        <v>3112</v>
      </c>
      <c r="C3114" s="16" t="s">
        <v>7222</v>
      </c>
      <c r="D3114" s="23">
        <v>11000</v>
      </c>
      <c r="E3114" s="23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7">
        <f t="shared" si="240"/>
        <v>42674.913587962961</v>
      </c>
      <c r="K3114" s="11">
        <v>1472784934</v>
      </c>
      <c r="L3114" s="17">
        <f t="shared" si="241"/>
        <v>42614.913587962961</v>
      </c>
      <c r="M3114" s="21">
        <f t="shared" si="242"/>
        <v>60</v>
      </c>
      <c r="N3114" s="11" t="b">
        <v>0</v>
      </c>
      <c r="O3114" s="11">
        <v>9</v>
      </c>
      <c r="P3114" s="11" t="b">
        <v>0</v>
      </c>
      <c r="Q3114" s="11" t="s">
        <v>8303</v>
      </c>
      <c r="R3114" s="18">
        <f t="shared" si="243"/>
        <v>4.7363636363636365E-2</v>
      </c>
      <c r="S3114" s="19">
        <f t="shared" si="244"/>
        <v>57.888888888888886</v>
      </c>
      <c r="T3114" s="11" t="s">
        <v>8317</v>
      </c>
      <c r="U3114" s="11" t="s">
        <v>8357</v>
      </c>
    </row>
    <row r="3115" spans="1:21" ht="42.75" x14ac:dyDescent="0.45">
      <c r="A3115" s="11">
        <v>3113</v>
      </c>
      <c r="B3115" s="16" t="s">
        <v>3113</v>
      </c>
      <c r="C3115" s="16" t="s">
        <v>7223</v>
      </c>
      <c r="D3115" s="23">
        <v>109225</v>
      </c>
      <c r="E3115" s="23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7">
        <f t="shared" si="240"/>
        <v>42111.522939814815</v>
      </c>
      <c r="K3115" s="11">
        <v>1426699982</v>
      </c>
      <c r="L3115" s="17">
        <f t="shared" si="241"/>
        <v>42081.522939814815</v>
      </c>
      <c r="M3115" s="21">
        <f t="shared" si="242"/>
        <v>30</v>
      </c>
      <c r="N3115" s="11" t="b">
        <v>0</v>
      </c>
      <c r="O3115" s="11">
        <v>37</v>
      </c>
      <c r="P3115" s="11" t="b">
        <v>0</v>
      </c>
      <c r="Q3115" s="11" t="s">
        <v>8303</v>
      </c>
      <c r="R3115" s="18">
        <f t="shared" si="243"/>
        <v>4.2435339894712751E-2</v>
      </c>
      <c r="S3115" s="19">
        <f t="shared" si="244"/>
        <v>125.27027027027027</v>
      </c>
      <c r="T3115" s="11" t="s">
        <v>8317</v>
      </c>
      <c r="U3115" s="11" t="s">
        <v>8357</v>
      </c>
    </row>
    <row r="3116" spans="1:21" ht="42.75" x14ac:dyDescent="0.45">
      <c r="A3116" s="11">
        <v>3114</v>
      </c>
      <c r="B3116" s="16" t="s">
        <v>3114</v>
      </c>
      <c r="C3116" s="16" t="s">
        <v>7224</v>
      </c>
      <c r="D3116" s="23">
        <v>75000</v>
      </c>
      <c r="E3116" s="23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7">
        <f t="shared" si="240"/>
        <v>41903.42418981481</v>
      </c>
      <c r="K3116" s="11">
        <v>1406128250</v>
      </c>
      <c r="L3116" s="17">
        <f t="shared" si="241"/>
        <v>41843.42418981481</v>
      </c>
      <c r="M3116" s="21">
        <f t="shared" si="242"/>
        <v>60</v>
      </c>
      <c r="N3116" s="11" t="b">
        <v>0</v>
      </c>
      <c r="O3116" s="11">
        <v>0</v>
      </c>
      <c r="P3116" s="11" t="b">
        <v>0</v>
      </c>
      <c r="Q3116" s="11" t="s">
        <v>8303</v>
      </c>
      <c r="R3116" s="18">
        <f t="shared" si="243"/>
        <v>0</v>
      </c>
      <c r="S3116" s="19" t="e">
        <f t="shared" si="244"/>
        <v>#DIV/0!</v>
      </c>
      <c r="T3116" s="11" t="s">
        <v>8317</v>
      </c>
      <c r="U3116" s="11" t="s">
        <v>8357</v>
      </c>
    </row>
    <row r="3117" spans="1:21" ht="42.75" x14ac:dyDescent="0.45">
      <c r="A3117" s="11">
        <v>3115</v>
      </c>
      <c r="B3117" s="16" t="s">
        <v>3115</v>
      </c>
      <c r="C3117" s="16" t="s">
        <v>7225</v>
      </c>
      <c r="D3117" s="23">
        <v>10000</v>
      </c>
      <c r="E3117" s="23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7">
        <f t="shared" si="240"/>
        <v>42526.238738425927</v>
      </c>
      <c r="K3117" s="11">
        <v>1462531427</v>
      </c>
      <c r="L3117" s="17">
        <f t="shared" si="241"/>
        <v>42496.238738425927</v>
      </c>
      <c r="M3117" s="21">
        <f t="shared" si="242"/>
        <v>30</v>
      </c>
      <c r="N3117" s="11" t="b">
        <v>0</v>
      </c>
      <c r="O3117" s="11">
        <v>1</v>
      </c>
      <c r="P3117" s="11" t="b">
        <v>0</v>
      </c>
      <c r="Q3117" s="11" t="s">
        <v>8303</v>
      </c>
      <c r="R3117" s="18">
        <f t="shared" si="243"/>
        <v>0.03</v>
      </c>
      <c r="S3117" s="19">
        <f t="shared" si="244"/>
        <v>300</v>
      </c>
      <c r="T3117" s="11" t="s">
        <v>8317</v>
      </c>
      <c r="U3117" s="11" t="s">
        <v>8357</v>
      </c>
    </row>
    <row r="3118" spans="1:21" ht="42.75" x14ac:dyDescent="0.45">
      <c r="A3118" s="11">
        <v>3116</v>
      </c>
      <c r="B3118" s="16" t="s">
        <v>3116</v>
      </c>
      <c r="C3118" s="16" t="s">
        <v>7226</v>
      </c>
      <c r="D3118" s="23">
        <v>750</v>
      </c>
      <c r="E3118" s="23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7">
        <f t="shared" si="240"/>
        <v>42095.30700231481</v>
      </c>
      <c r="K3118" s="11">
        <v>1426681325</v>
      </c>
      <c r="L3118" s="17">
        <f t="shared" si="241"/>
        <v>42081.30700231481</v>
      </c>
      <c r="M3118" s="21">
        <f t="shared" si="242"/>
        <v>14</v>
      </c>
      <c r="N3118" s="11" t="b">
        <v>0</v>
      </c>
      <c r="O3118" s="11">
        <v>10</v>
      </c>
      <c r="P3118" s="11" t="b">
        <v>0</v>
      </c>
      <c r="Q3118" s="11" t="s">
        <v>8303</v>
      </c>
      <c r="R3118" s="18">
        <f t="shared" si="243"/>
        <v>0.57333333333333336</v>
      </c>
      <c r="S3118" s="19">
        <f t="shared" si="244"/>
        <v>43</v>
      </c>
      <c r="T3118" s="11" t="s">
        <v>8317</v>
      </c>
      <c r="U3118" s="11" t="s">
        <v>8357</v>
      </c>
    </row>
    <row r="3119" spans="1:21" ht="42.75" x14ac:dyDescent="0.45">
      <c r="A3119" s="11">
        <v>3117</v>
      </c>
      <c r="B3119" s="16" t="s">
        <v>3117</v>
      </c>
      <c r="C3119" s="16" t="s">
        <v>7227</v>
      </c>
      <c r="D3119" s="23">
        <v>1000</v>
      </c>
      <c r="E3119" s="23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7">
        <f t="shared" si="240"/>
        <v>42517.341666666667</v>
      </c>
      <c r="K3119" s="11">
        <v>1463648360</v>
      </c>
      <c r="L3119" s="17">
        <f t="shared" si="241"/>
        <v>42509.166203703702</v>
      </c>
      <c r="M3119" s="21">
        <f t="shared" si="242"/>
        <v>8.1754629629649571</v>
      </c>
      <c r="N3119" s="11" t="b">
        <v>0</v>
      </c>
      <c r="O3119" s="11">
        <v>1</v>
      </c>
      <c r="P3119" s="11" t="b">
        <v>0</v>
      </c>
      <c r="Q3119" s="11" t="s">
        <v>8303</v>
      </c>
      <c r="R3119" s="18">
        <f t="shared" si="243"/>
        <v>1E-3</v>
      </c>
      <c r="S3119" s="19">
        <f t="shared" si="244"/>
        <v>1</v>
      </c>
      <c r="T3119" s="11" t="s">
        <v>8317</v>
      </c>
      <c r="U3119" s="11" t="s">
        <v>8357</v>
      </c>
    </row>
    <row r="3120" spans="1:21" ht="28.5" x14ac:dyDescent="0.45">
      <c r="A3120" s="11">
        <v>3118</v>
      </c>
      <c r="B3120" s="16" t="s">
        <v>3118</v>
      </c>
      <c r="C3120" s="16" t="s">
        <v>7228</v>
      </c>
      <c r="D3120" s="23">
        <v>500000</v>
      </c>
      <c r="E3120" s="23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7">
        <f t="shared" si="240"/>
        <v>42553.441238425927</v>
      </c>
      <c r="K3120" s="11">
        <v>1465832123</v>
      </c>
      <c r="L3120" s="17">
        <f t="shared" si="241"/>
        <v>42534.441238425927</v>
      </c>
      <c r="M3120" s="21">
        <f t="shared" si="242"/>
        <v>19</v>
      </c>
      <c r="N3120" s="11" t="b">
        <v>0</v>
      </c>
      <c r="O3120" s="11">
        <v>2</v>
      </c>
      <c r="P3120" s="11" t="b">
        <v>0</v>
      </c>
      <c r="Q3120" s="11" t="s">
        <v>8303</v>
      </c>
      <c r="R3120" s="18">
        <f t="shared" si="243"/>
        <v>3.0999999999999999E-3</v>
      </c>
      <c r="S3120" s="19">
        <f t="shared" si="244"/>
        <v>775</v>
      </c>
      <c r="T3120" s="11" t="s">
        <v>8317</v>
      </c>
      <c r="U3120" s="11" t="s">
        <v>8357</v>
      </c>
    </row>
    <row r="3121" spans="1:21" ht="42.75" x14ac:dyDescent="0.45">
      <c r="A3121" s="11">
        <v>3119</v>
      </c>
      <c r="B3121" s="16" t="s">
        <v>3119</v>
      </c>
      <c r="C3121" s="16" t="s">
        <v>7229</v>
      </c>
      <c r="D3121" s="23">
        <v>10000</v>
      </c>
      <c r="E3121" s="23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7">
        <f t="shared" si="240"/>
        <v>42089.795509259253</v>
      </c>
      <c r="K3121" s="11">
        <v>1424826332</v>
      </c>
      <c r="L3121" s="17">
        <f t="shared" si="241"/>
        <v>42059.837175925924</v>
      </c>
      <c r="M3121" s="21">
        <f t="shared" si="242"/>
        <v>29.958333333328483</v>
      </c>
      <c r="N3121" s="11" t="b">
        <v>0</v>
      </c>
      <c r="O3121" s="11">
        <v>1</v>
      </c>
      <c r="P3121" s="11" t="b">
        <v>0</v>
      </c>
      <c r="Q3121" s="11" t="s">
        <v>8303</v>
      </c>
      <c r="R3121" s="18">
        <f t="shared" si="243"/>
        <v>5.0000000000000001E-4</v>
      </c>
      <c r="S3121" s="19">
        <f t="shared" si="244"/>
        <v>5</v>
      </c>
      <c r="T3121" s="11" t="s">
        <v>8317</v>
      </c>
      <c r="U3121" s="11" t="s">
        <v>8357</v>
      </c>
    </row>
    <row r="3122" spans="1:21" ht="42.75" x14ac:dyDescent="0.45">
      <c r="A3122" s="11">
        <v>3120</v>
      </c>
      <c r="B3122" s="16" t="s">
        <v>3120</v>
      </c>
      <c r="C3122" s="16" t="s">
        <v>7230</v>
      </c>
      <c r="D3122" s="23">
        <v>1300000</v>
      </c>
      <c r="E3122" s="23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7">
        <f t="shared" si="240"/>
        <v>42495.692083333335</v>
      </c>
      <c r="K3122" s="11">
        <v>1457303796</v>
      </c>
      <c r="L3122" s="17">
        <f t="shared" si="241"/>
        <v>42435.733749999992</v>
      </c>
      <c r="M3122" s="21">
        <f t="shared" si="242"/>
        <v>59.958333333343035</v>
      </c>
      <c r="N3122" s="11" t="b">
        <v>0</v>
      </c>
      <c r="O3122" s="11">
        <v>10</v>
      </c>
      <c r="P3122" s="11" t="b">
        <v>0</v>
      </c>
      <c r="Q3122" s="11" t="s">
        <v>8303</v>
      </c>
      <c r="R3122" s="18">
        <f t="shared" si="243"/>
        <v>9.8461538461538464E-5</v>
      </c>
      <c r="S3122" s="19">
        <f t="shared" si="244"/>
        <v>12.8</v>
      </c>
      <c r="T3122" s="11" t="s">
        <v>8317</v>
      </c>
      <c r="U3122" s="11" t="s">
        <v>8357</v>
      </c>
    </row>
    <row r="3123" spans="1:21" ht="28.5" x14ac:dyDescent="0.45">
      <c r="A3123" s="11">
        <v>3121</v>
      </c>
      <c r="B3123" s="16" t="s">
        <v>3121</v>
      </c>
      <c r="C3123" s="16" t="s">
        <v>7231</v>
      </c>
      <c r="D3123" s="23">
        <v>1500</v>
      </c>
      <c r="E3123" s="23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7">
        <f t="shared" si="240"/>
        <v>41908.471469907403</v>
      </c>
      <c r="K3123" s="11">
        <v>1406564335</v>
      </c>
      <c r="L3123" s="17">
        <f t="shared" si="241"/>
        <v>41848.471469907403</v>
      </c>
      <c r="M3123" s="21">
        <f t="shared" si="242"/>
        <v>60</v>
      </c>
      <c r="N3123" s="11" t="b">
        <v>0</v>
      </c>
      <c r="O3123" s="11">
        <v>1</v>
      </c>
      <c r="P3123" s="11" t="b">
        <v>0</v>
      </c>
      <c r="Q3123" s="11" t="s">
        <v>8303</v>
      </c>
      <c r="R3123" s="18">
        <f t="shared" si="243"/>
        <v>6.6666666666666671E-3</v>
      </c>
      <c r="S3123" s="19">
        <f t="shared" si="244"/>
        <v>10</v>
      </c>
      <c r="T3123" s="11" t="s">
        <v>8317</v>
      </c>
      <c r="U3123" s="11" t="s">
        <v>8357</v>
      </c>
    </row>
    <row r="3124" spans="1:21" x14ac:dyDescent="0.45">
      <c r="A3124" s="11">
        <v>3122</v>
      </c>
      <c r="B3124" s="16" t="s">
        <v>3122</v>
      </c>
      <c r="C3124" s="16" t="s">
        <v>7232</v>
      </c>
      <c r="D3124" s="23">
        <v>199</v>
      </c>
      <c r="E3124" s="23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7">
        <f t="shared" si="240"/>
        <v>42683.765416666669</v>
      </c>
      <c r="K3124" s="11">
        <v>1478298132</v>
      </c>
      <c r="L3124" s="17">
        <f t="shared" si="241"/>
        <v>42678.723749999997</v>
      </c>
      <c r="M3124" s="21">
        <f t="shared" si="242"/>
        <v>5.0416666666715173</v>
      </c>
      <c r="N3124" s="11" t="b">
        <v>0</v>
      </c>
      <c r="O3124" s="11">
        <v>2</v>
      </c>
      <c r="P3124" s="11" t="b">
        <v>0</v>
      </c>
      <c r="Q3124" s="11" t="s">
        <v>8303</v>
      </c>
      <c r="R3124" s="18">
        <f t="shared" si="243"/>
        <v>0.58291457286432158</v>
      </c>
      <c r="S3124" s="19">
        <f t="shared" si="244"/>
        <v>58</v>
      </c>
      <c r="T3124" s="11" t="s">
        <v>8317</v>
      </c>
      <c r="U3124" s="11" t="s">
        <v>8357</v>
      </c>
    </row>
    <row r="3125" spans="1:21" ht="42.75" x14ac:dyDescent="0.45">
      <c r="A3125" s="11">
        <v>3123</v>
      </c>
      <c r="B3125" s="16" t="s">
        <v>3123</v>
      </c>
      <c r="C3125" s="16" t="s">
        <v>7233</v>
      </c>
      <c r="D3125" s="23">
        <v>125000</v>
      </c>
      <c r="E3125" s="23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7">
        <f t="shared" si="240"/>
        <v>42560.784699074073</v>
      </c>
      <c r="K3125" s="11">
        <v>1465516198</v>
      </c>
      <c r="L3125" s="17">
        <f t="shared" si="241"/>
        <v>42530.784699074073</v>
      </c>
      <c r="M3125" s="21">
        <f t="shared" si="242"/>
        <v>30</v>
      </c>
      <c r="N3125" s="11" t="b">
        <v>0</v>
      </c>
      <c r="O3125" s="11">
        <v>348</v>
      </c>
      <c r="P3125" s="11" t="b">
        <v>0</v>
      </c>
      <c r="Q3125" s="11" t="s">
        <v>8303</v>
      </c>
      <c r="R3125" s="18">
        <f t="shared" si="243"/>
        <v>0.68153600000000003</v>
      </c>
      <c r="S3125" s="19">
        <f t="shared" si="244"/>
        <v>244.80459770114942</v>
      </c>
      <c r="T3125" s="11" t="s">
        <v>8317</v>
      </c>
      <c r="U3125" s="11" t="s">
        <v>8357</v>
      </c>
    </row>
    <row r="3126" spans="1:21" ht="42.75" x14ac:dyDescent="0.45">
      <c r="A3126" s="11">
        <v>3124</v>
      </c>
      <c r="B3126" s="16" t="s">
        <v>3124</v>
      </c>
      <c r="C3126" s="16" t="s">
        <v>7234</v>
      </c>
      <c r="D3126" s="23">
        <v>800000</v>
      </c>
      <c r="E3126" s="23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7">
        <f t="shared" si="240"/>
        <v>42037.571770833332</v>
      </c>
      <c r="K3126" s="11">
        <v>1417718601</v>
      </c>
      <c r="L3126" s="17">
        <f t="shared" si="241"/>
        <v>41977.571770833332</v>
      </c>
      <c r="M3126" s="21">
        <f t="shared" si="242"/>
        <v>60</v>
      </c>
      <c r="N3126" s="11" t="b">
        <v>0</v>
      </c>
      <c r="O3126" s="11">
        <v>4</v>
      </c>
      <c r="P3126" s="11" t="b">
        <v>0</v>
      </c>
      <c r="Q3126" s="11" t="s">
        <v>8303</v>
      </c>
      <c r="R3126" s="18">
        <f t="shared" si="243"/>
        <v>3.2499999999999997E-5</v>
      </c>
      <c r="S3126" s="19">
        <f t="shared" si="244"/>
        <v>6.5</v>
      </c>
      <c r="T3126" s="11" t="s">
        <v>8317</v>
      </c>
      <c r="U3126" s="11" t="s">
        <v>8357</v>
      </c>
    </row>
    <row r="3127" spans="1:21" x14ac:dyDescent="0.45">
      <c r="A3127" s="11">
        <v>3125</v>
      </c>
      <c r="B3127" s="16" t="s">
        <v>3125</v>
      </c>
      <c r="C3127" s="16" t="s">
        <v>7235</v>
      </c>
      <c r="D3127" s="23">
        <v>1500000</v>
      </c>
      <c r="E3127" s="23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7">
        <f t="shared" si="240"/>
        <v>42375.998518518514</v>
      </c>
      <c r="K3127" s="11">
        <v>1449550672</v>
      </c>
      <c r="L3127" s="17">
        <f t="shared" si="241"/>
        <v>42345.998518518514</v>
      </c>
      <c r="M3127" s="21">
        <f t="shared" si="242"/>
        <v>30</v>
      </c>
      <c r="N3127" s="11" t="b">
        <v>0</v>
      </c>
      <c r="O3127" s="11">
        <v>0</v>
      </c>
      <c r="P3127" s="11" t="b">
        <v>0</v>
      </c>
      <c r="Q3127" s="11" t="s">
        <v>8303</v>
      </c>
      <c r="R3127" s="18">
        <f t="shared" si="243"/>
        <v>0</v>
      </c>
      <c r="S3127" s="19" t="e">
        <f t="shared" si="244"/>
        <v>#DIV/0!</v>
      </c>
      <c r="T3127" s="11" t="s">
        <v>8317</v>
      </c>
      <c r="U3127" s="11" t="s">
        <v>8357</v>
      </c>
    </row>
    <row r="3128" spans="1:21" ht="71.25" x14ac:dyDescent="0.45">
      <c r="A3128" s="11">
        <v>3126</v>
      </c>
      <c r="B3128" s="16" t="s">
        <v>3126</v>
      </c>
      <c r="C3128" s="16" t="s">
        <v>7236</v>
      </c>
      <c r="D3128" s="23">
        <v>25000</v>
      </c>
      <c r="E3128" s="23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7">
        <f t="shared" si="240"/>
        <v>42456.768078703702</v>
      </c>
      <c r="K3128" s="11">
        <v>1456532762</v>
      </c>
      <c r="L3128" s="17">
        <f t="shared" si="241"/>
        <v>42426.809745370367</v>
      </c>
      <c r="M3128" s="21">
        <f t="shared" si="242"/>
        <v>29.958333333335759</v>
      </c>
      <c r="N3128" s="11" t="b">
        <v>0</v>
      </c>
      <c r="O3128" s="11">
        <v>17</v>
      </c>
      <c r="P3128" s="11" t="b">
        <v>0</v>
      </c>
      <c r="Q3128" s="11" t="s">
        <v>8303</v>
      </c>
      <c r="R3128" s="18">
        <f t="shared" si="243"/>
        <v>4.1599999999999998E-2</v>
      </c>
      <c r="S3128" s="19">
        <f t="shared" si="244"/>
        <v>61.176470588235297</v>
      </c>
      <c r="T3128" s="11" t="s">
        <v>8317</v>
      </c>
      <c r="U3128" s="11" t="s">
        <v>8357</v>
      </c>
    </row>
    <row r="3129" spans="1:21" ht="42.75" x14ac:dyDescent="0.45">
      <c r="A3129" s="11">
        <v>3127</v>
      </c>
      <c r="B3129" s="16" t="s">
        <v>3127</v>
      </c>
      <c r="C3129" s="16" t="s">
        <v>7237</v>
      </c>
      <c r="D3129" s="23">
        <v>100000</v>
      </c>
      <c r="E3129" s="23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7">
        <f t="shared" si="240"/>
        <v>42064.648483796293</v>
      </c>
      <c r="K3129" s="11">
        <v>1422650029</v>
      </c>
      <c r="L3129" s="17">
        <f t="shared" si="241"/>
        <v>42034.648483796293</v>
      </c>
      <c r="M3129" s="21">
        <f t="shared" si="242"/>
        <v>30</v>
      </c>
      <c r="N3129" s="11" t="b">
        <v>0</v>
      </c>
      <c r="O3129" s="11">
        <v>0</v>
      </c>
      <c r="P3129" s="11" t="b">
        <v>0</v>
      </c>
      <c r="Q3129" s="11" t="s">
        <v>8303</v>
      </c>
      <c r="R3129" s="18">
        <f t="shared" si="243"/>
        <v>0</v>
      </c>
      <c r="S3129" s="19" t="e">
        <f t="shared" si="244"/>
        <v>#DIV/0!</v>
      </c>
      <c r="T3129" s="11" t="s">
        <v>8317</v>
      </c>
      <c r="U3129" s="11" t="s">
        <v>8357</v>
      </c>
    </row>
    <row r="3130" spans="1:21" ht="42.75" x14ac:dyDescent="0.45">
      <c r="A3130" s="11">
        <v>3128</v>
      </c>
      <c r="B3130" s="16" t="s">
        <v>3128</v>
      </c>
      <c r="C3130" s="16" t="s">
        <v>7238</v>
      </c>
      <c r="D3130" s="23">
        <v>15000</v>
      </c>
      <c r="E3130" s="23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7">
        <f t="shared" si="240"/>
        <v>42810.575706018521</v>
      </c>
      <c r="K3130" s="11">
        <v>1487101741</v>
      </c>
      <c r="L3130" s="17">
        <f t="shared" si="241"/>
        <v>42780.617372685178</v>
      </c>
      <c r="M3130" s="21">
        <f t="shared" si="242"/>
        <v>29.958333333343035</v>
      </c>
      <c r="N3130" s="11" t="b">
        <v>0</v>
      </c>
      <c r="O3130" s="11">
        <v>117</v>
      </c>
      <c r="P3130" s="11" t="b">
        <v>0</v>
      </c>
      <c r="Q3130" s="11" t="s">
        <v>8271</v>
      </c>
      <c r="R3130" s="18">
        <f t="shared" si="243"/>
        <v>1.0860666666666667</v>
      </c>
      <c r="S3130" s="19">
        <f t="shared" si="244"/>
        <v>139.23931623931625</v>
      </c>
      <c r="T3130" s="11" t="s">
        <v>8317</v>
      </c>
      <c r="U3130" s="11" t="s">
        <v>8318</v>
      </c>
    </row>
    <row r="3131" spans="1:21" ht="42.75" x14ac:dyDescent="0.45">
      <c r="A3131" s="11">
        <v>3129</v>
      </c>
      <c r="B3131" s="16" t="s">
        <v>3129</v>
      </c>
      <c r="C3131" s="16" t="s">
        <v>7239</v>
      </c>
      <c r="D3131" s="23">
        <v>1250</v>
      </c>
      <c r="E3131" s="23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7">
        <f t="shared" si="240"/>
        <v>42843.592812499999</v>
      </c>
      <c r="K3131" s="11">
        <v>1489090419</v>
      </c>
      <c r="L3131" s="17">
        <f t="shared" si="241"/>
        <v>42803.634479166663</v>
      </c>
      <c r="M3131" s="21">
        <f t="shared" si="242"/>
        <v>39.958333333335759</v>
      </c>
      <c r="N3131" s="11" t="b">
        <v>0</v>
      </c>
      <c r="O3131" s="11">
        <v>1</v>
      </c>
      <c r="P3131" s="11" t="b">
        <v>0</v>
      </c>
      <c r="Q3131" s="11" t="s">
        <v>8271</v>
      </c>
      <c r="R3131" s="18">
        <f t="shared" si="243"/>
        <v>8.0000000000000002E-3</v>
      </c>
      <c r="S3131" s="19">
        <f t="shared" si="244"/>
        <v>10</v>
      </c>
      <c r="T3131" s="11" t="s">
        <v>8317</v>
      </c>
      <c r="U3131" s="11" t="s">
        <v>8318</v>
      </c>
    </row>
    <row r="3132" spans="1:21" ht="42.75" x14ac:dyDescent="0.45">
      <c r="A3132" s="11">
        <v>3130</v>
      </c>
      <c r="B3132" s="16" t="s">
        <v>3130</v>
      </c>
      <c r="C3132" s="16" t="s">
        <v>7240</v>
      </c>
      <c r="D3132" s="23">
        <v>10000</v>
      </c>
      <c r="E3132" s="23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7">
        <f t="shared" si="240"/>
        <v>42838.999305555553</v>
      </c>
      <c r="K3132" s="11">
        <v>1489504916</v>
      </c>
      <c r="L3132" s="17">
        <f t="shared" si="241"/>
        <v>42808.431898148141</v>
      </c>
      <c r="M3132" s="21">
        <f t="shared" si="242"/>
        <v>30.567407407412247</v>
      </c>
      <c r="N3132" s="11" t="b">
        <v>0</v>
      </c>
      <c r="O3132" s="11">
        <v>4</v>
      </c>
      <c r="P3132" s="11" t="b">
        <v>0</v>
      </c>
      <c r="Q3132" s="11" t="s">
        <v>8271</v>
      </c>
      <c r="R3132" s="18">
        <f t="shared" si="243"/>
        <v>3.7499999999999999E-2</v>
      </c>
      <c r="S3132" s="19">
        <f t="shared" si="244"/>
        <v>93.75</v>
      </c>
      <c r="T3132" s="11" t="s">
        <v>8317</v>
      </c>
      <c r="U3132" s="11" t="s">
        <v>8318</v>
      </c>
    </row>
    <row r="3133" spans="1:21" ht="28.5" x14ac:dyDescent="0.45">
      <c r="A3133" s="11">
        <v>3131</v>
      </c>
      <c r="B3133" s="16" t="s">
        <v>3131</v>
      </c>
      <c r="C3133" s="16" t="s">
        <v>7241</v>
      </c>
      <c r="D3133" s="23">
        <v>4100</v>
      </c>
      <c r="E3133" s="23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7">
        <f t="shared" si="240"/>
        <v>42833.329224537032</v>
      </c>
      <c r="K3133" s="11">
        <v>1489067645</v>
      </c>
      <c r="L3133" s="17">
        <f t="shared" si="241"/>
        <v>42803.370891203704</v>
      </c>
      <c r="M3133" s="21">
        <f t="shared" si="242"/>
        <v>29.958333333328483</v>
      </c>
      <c r="N3133" s="11" t="b">
        <v>0</v>
      </c>
      <c r="O3133" s="11">
        <v>12</v>
      </c>
      <c r="P3133" s="11" t="b">
        <v>0</v>
      </c>
      <c r="Q3133" s="11" t="s">
        <v>8271</v>
      </c>
      <c r="R3133" s="18">
        <f t="shared" si="243"/>
        <v>0.15731707317073171</v>
      </c>
      <c r="S3133" s="19">
        <f t="shared" si="244"/>
        <v>53.75</v>
      </c>
      <c r="T3133" s="11" t="s">
        <v>8317</v>
      </c>
      <c r="U3133" s="11" t="s">
        <v>8318</v>
      </c>
    </row>
    <row r="3134" spans="1:21" ht="28.5" x14ac:dyDescent="0.45">
      <c r="A3134" s="11">
        <v>3132</v>
      </c>
      <c r="B3134" s="16" t="s">
        <v>3132</v>
      </c>
      <c r="C3134" s="16" t="s">
        <v>7242</v>
      </c>
      <c r="D3134" s="23">
        <v>30000</v>
      </c>
      <c r="E3134" s="23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7">
        <f t="shared" si="240"/>
        <v>42846.100231481476</v>
      </c>
      <c r="K3134" s="11">
        <v>1487579060</v>
      </c>
      <c r="L3134" s="17">
        <f t="shared" si="241"/>
        <v>42786.141898148147</v>
      </c>
      <c r="M3134" s="21">
        <f t="shared" si="242"/>
        <v>59.958333333328483</v>
      </c>
      <c r="N3134" s="11" t="b">
        <v>0</v>
      </c>
      <c r="O3134" s="11">
        <v>1</v>
      </c>
      <c r="P3134" s="11" t="b">
        <v>0</v>
      </c>
      <c r="Q3134" s="11" t="s">
        <v>8271</v>
      </c>
      <c r="R3134" s="18">
        <f t="shared" si="243"/>
        <v>3.3333333333333332E-4</v>
      </c>
      <c r="S3134" s="19">
        <f t="shared" si="244"/>
        <v>10</v>
      </c>
      <c r="T3134" s="11" t="s">
        <v>8317</v>
      </c>
      <c r="U3134" s="11" t="s">
        <v>8318</v>
      </c>
    </row>
    <row r="3135" spans="1:21" ht="42.75" x14ac:dyDescent="0.45">
      <c r="A3135" s="11">
        <v>3133</v>
      </c>
      <c r="B3135" s="16" t="s">
        <v>3133</v>
      </c>
      <c r="C3135" s="16" t="s">
        <v>7243</v>
      </c>
      <c r="D3135" s="23">
        <v>500</v>
      </c>
      <c r="E3135" s="23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7">
        <f t="shared" si="240"/>
        <v>42818.315208333333</v>
      </c>
      <c r="K3135" s="11">
        <v>1487770434</v>
      </c>
      <c r="L3135" s="17">
        <f t="shared" si="241"/>
        <v>42788.356874999998</v>
      </c>
      <c r="M3135" s="21">
        <f t="shared" si="242"/>
        <v>29.958333333335759</v>
      </c>
      <c r="N3135" s="11" t="b">
        <v>0</v>
      </c>
      <c r="O3135" s="11">
        <v>16</v>
      </c>
      <c r="P3135" s="11" t="b">
        <v>0</v>
      </c>
      <c r="Q3135" s="11" t="s">
        <v>8271</v>
      </c>
      <c r="R3135" s="18">
        <f t="shared" si="243"/>
        <v>1.08</v>
      </c>
      <c r="S3135" s="19">
        <f t="shared" si="244"/>
        <v>33.75</v>
      </c>
      <c r="T3135" s="11" t="s">
        <v>8317</v>
      </c>
      <c r="U3135" s="11" t="s">
        <v>8318</v>
      </c>
    </row>
    <row r="3136" spans="1:21" ht="42.75" x14ac:dyDescent="0.45">
      <c r="A3136" s="11">
        <v>3134</v>
      </c>
      <c r="B3136" s="16" t="s">
        <v>3134</v>
      </c>
      <c r="C3136" s="16" t="s">
        <v>7244</v>
      </c>
      <c r="D3136" s="23">
        <v>1000</v>
      </c>
      <c r="E3136" s="23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7">
        <f t="shared" si="240"/>
        <v>42821.470127314817</v>
      </c>
      <c r="K3136" s="11">
        <v>1488820619</v>
      </c>
      <c r="L3136" s="17">
        <f t="shared" si="241"/>
        <v>42800.511793981474</v>
      </c>
      <c r="M3136" s="21">
        <f t="shared" si="242"/>
        <v>20.958333333343035</v>
      </c>
      <c r="N3136" s="11" t="b">
        <v>0</v>
      </c>
      <c r="O3136" s="11">
        <v>12</v>
      </c>
      <c r="P3136" s="11" t="b">
        <v>0</v>
      </c>
      <c r="Q3136" s="11" t="s">
        <v>8271</v>
      </c>
      <c r="R3136" s="18">
        <f t="shared" si="243"/>
        <v>0.22500000000000001</v>
      </c>
      <c r="S3136" s="19">
        <f t="shared" si="244"/>
        <v>18.75</v>
      </c>
      <c r="T3136" s="11" t="s">
        <v>8317</v>
      </c>
      <c r="U3136" s="11" t="s">
        <v>8318</v>
      </c>
    </row>
    <row r="3137" spans="1:21" ht="42.75" x14ac:dyDescent="0.45">
      <c r="A3137" s="11">
        <v>3135</v>
      </c>
      <c r="B3137" s="16" t="s">
        <v>3135</v>
      </c>
      <c r="C3137" s="16" t="s">
        <v>7245</v>
      </c>
      <c r="D3137" s="23">
        <v>777</v>
      </c>
      <c r="E3137" s="23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7">
        <f t="shared" si="240"/>
        <v>42828.943530092591</v>
      </c>
      <c r="K3137" s="11">
        <v>1489376321</v>
      </c>
      <c r="L3137" s="17">
        <f t="shared" si="241"/>
        <v>42806.943530092591</v>
      </c>
      <c r="M3137" s="21">
        <f t="shared" si="242"/>
        <v>22</v>
      </c>
      <c r="N3137" s="11" t="b">
        <v>0</v>
      </c>
      <c r="O3137" s="11">
        <v>7</v>
      </c>
      <c r="P3137" s="11" t="b">
        <v>0</v>
      </c>
      <c r="Q3137" s="11" t="s">
        <v>8271</v>
      </c>
      <c r="R3137" s="18">
        <f t="shared" si="243"/>
        <v>0.20849420849420849</v>
      </c>
      <c r="S3137" s="19">
        <f t="shared" si="244"/>
        <v>23.142857142857142</v>
      </c>
      <c r="T3137" s="11" t="s">
        <v>8317</v>
      </c>
      <c r="U3137" s="11" t="s">
        <v>8318</v>
      </c>
    </row>
    <row r="3138" spans="1:21" ht="42.75" x14ac:dyDescent="0.45">
      <c r="A3138" s="11">
        <v>3136</v>
      </c>
      <c r="B3138" s="16" t="s">
        <v>3136</v>
      </c>
      <c r="C3138" s="16" t="s">
        <v>7246</v>
      </c>
      <c r="D3138" s="23">
        <v>500</v>
      </c>
      <c r="E3138" s="23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7">
        <f t="shared" si="240"/>
        <v>42825.749305555553</v>
      </c>
      <c r="K3138" s="11">
        <v>1487847954</v>
      </c>
      <c r="L3138" s="17">
        <f t="shared" si="241"/>
        <v>42789.25409722222</v>
      </c>
      <c r="M3138" s="21">
        <f t="shared" si="242"/>
        <v>36.495208333333721</v>
      </c>
      <c r="N3138" s="11" t="b">
        <v>0</v>
      </c>
      <c r="O3138" s="11">
        <v>22</v>
      </c>
      <c r="P3138" s="11" t="b">
        <v>0</v>
      </c>
      <c r="Q3138" s="11" t="s">
        <v>8271</v>
      </c>
      <c r="R3138" s="18">
        <f t="shared" si="243"/>
        <v>1.278</v>
      </c>
      <c r="S3138" s="19">
        <f t="shared" si="244"/>
        <v>29.045454545454547</v>
      </c>
      <c r="T3138" s="11" t="s">
        <v>8317</v>
      </c>
      <c r="U3138" s="11" t="s">
        <v>8318</v>
      </c>
    </row>
    <row r="3139" spans="1:21" ht="28.5" x14ac:dyDescent="0.45">
      <c r="A3139" s="11">
        <v>3137</v>
      </c>
      <c r="B3139" s="16" t="s">
        <v>3137</v>
      </c>
      <c r="C3139" s="16" t="s">
        <v>7247</v>
      </c>
      <c r="D3139" s="23">
        <v>1500</v>
      </c>
      <c r="E3139" s="23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7">
        <f t="shared" ref="J3139:J3202" si="245">(((I3139/86400)+25569+(-5/24)))</f>
        <v>42858.591666666667</v>
      </c>
      <c r="K3139" s="11">
        <v>1489439669</v>
      </c>
      <c r="L3139" s="17">
        <f t="shared" ref="L3139:L3202" si="246">(((K3139/86400)+25569+(-5/24)))</f>
        <v>42807.676724537036</v>
      </c>
      <c r="M3139" s="21">
        <f t="shared" ref="M3139:M3202" si="247">J3139-L3139</f>
        <v>50.914942129631527</v>
      </c>
      <c r="N3139" s="11" t="b">
        <v>0</v>
      </c>
      <c r="O3139" s="11">
        <v>1</v>
      </c>
      <c r="P3139" s="11" t="b">
        <v>0</v>
      </c>
      <c r="Q3139" s="11" t="s">
        <v>8271</v>
      </c>
      <c r="R3139" s="18">
        <f t="shared" ref="R3139:R3202" si="248">E3139/D3139</f>
        <v>3.3333333333333333E-2</v>
      </c>
      <c r="S3139" s="19">
        <f t="shared" ref="S3139:S3202" si="249">E3139/O3139</f>
        <v>50</v>
      </c>
      <c r="T3139" s="11" t="s">
        <v>8317</v>
      </c>
      <c r="U3139" s="11" t="s">
        <v>8318</v>
      </c>
    </row>
    <row r="3140" spans="1:21" ht="57" x14ac:dyDescent="0.45">
      <c r="A3140" s="11">
        <v>3138</v>
      </c>
      <c r="B3140" s="16" t="s">
        <v>3138</v>
      </c>
      <c r="C3140" s="16" t="s">
        <v>7248</v>
      </c>
      <c r="D3140" s="23">
        <v>200</v>
      </c>
      <c r="E3140" s="23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7">
        <f t="shared" si="245"/>
        <v>42828.437581018516</v>
      </c>
      <c r="K3140" s="11">
        <v>1489591807</v>
      </c>
      <c r="L3140" s="17">
        <f t="shared" si="246"/>
        <v>42809.437581018516</v>
      </c>
      <c r="M3140" s="21">
        <f t="shared" si="247"/>
        <v>19</v>
      </c>
      <c r="N3140" s="11" t="b">
        <v>0</v>
      </c>
      <c r="O3140" s="11">
        <v>0</v>
      </c>
      <c r="P3140" s="11" t="b">
        <v>0</v>
      </c>
      <c r="Q3140" s="11" t="s">
        <v>8271</v>
      </c>
      <c r="R3140" s="18">
        <f t="shared" si="248"/>
        <v>0</v>
      </c>
      <c r="S3140" s="19" t="e">
        <f t="shared" si="249"/>
        <v>#DIV/0!</v>
      </c>
      <c r="T3140" s="11" t="s">
        <v>8317</v>
      </c>
      <c r="U3140" s="11" t="s">
        <v>8318</v>
      </c>
    </row>
    <row r="3141" spans="1:21" ht="42.75" x14ac:dyDescent="0.45">
      <c r="A3141" s="11">
        <v>3139</v>
      </c>
      <c r="B3141" s="16" t="s">
        <v>3139</v>
      </c>
      <c r="C3141" s="16" t="s">
        <v>7249</v>
      </c>
      <c r="D3141" s="23">
        <v>50000</v>
      </c>
      <c r="E3141" s="23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7">
        <f t="shared" si="245"/>
        <v>42818.981249999997</v>
      </c>
      <c r="K3141" s="11">
        <v>1487485760</v>
      </c>
      <c r="L3141" s="17">
        <f t="shared" si="246"/>
        <v>42785.062037037038</v>
      </c>
      <c r="M3141" s="21">
        <f t="shared" si="247"/>
        <v>33.919212962959136</v>
      </c>
      <c r="N3141" s="11" t="b">
        <v>0</v>
      </c>
      <c r="O3141" s="11">
        <v>6</v>
      </c>
      <c r="P3141" s="11" t="b">
        <v>0</v>
      </c>
      <c r="Q3141" s="11" t="s">
        <v>8271</v>
      </c>
      <c r="R3141" s="18">
        <f t="shared" si="248"/>
        <v>5.3999999999999999E-2</v>
      </c>
      <c r="S3141" s="19">
        <f t="shared" si="249"/>
        <v>450</v>
      </c>
      <c r="T3141" s="11" t="s">
        <v>8317</v>
      </c>
      <c r="U3141" s="11" t="s">
        <v>8318</v>
      </c>
    </row>
    <row r="3142" spans="1:21" ht="42.75" x14ac:dyDescent="0.45">
      <c r="A3142" s="11">
        <v>3140</v>
      </c>
      <c r="B3142" s="16" t="s">
        <v>3140</v>
      </c>
      <c r="C3142" s="16" t="s">
        <v>7250</v>
      </c>
      <c r="D3142" s="23">
        <v>10000</v>
      </c>
      <c r="E3142" s="23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7">
        <f t="shared" si="245"/>
        <v>42832.468784722216</v>
      </c>
      <c r="K3142" s="11">
        <v>1488993303</v>
      </c>
      <c r="L3142" s="17">
        <f t="shared" si="246"/>
        <v>42802.510451388887</v>
      </c>
      <c r="M3142" s="21">
        <f t="shared" si="247"/>
        <v>29.958333333328483</v>
      </c>
      <c r="N3142" s="11" t="b">
        <v>0</v>
      </c>
      <c r="O3142" s="11">
        <v>4</v>
      </c>
      <c r="P3142" s="11" t="b">
        <v>0</v>
      </c>
      <c r="Q3142" s="11" t="s">
        <v>8271</v>
      </c>
      <c r="R3142" s="18">
        <f t="shared" si="248"/>
        <v>9.5999999999999992E-3</v>
      </c>
      <c r="S3142" s="19">
        <f t="shared" si="249"/>
        <v>24</v>
      </c>
      <c r="T3142" s="11" t="s">
        <v>8317</v>
      </c>
      <c r="U3142" s="11" t="s">
        <v>8318</v>
      </c>
    </row>
    <row r="3143" spans="1:21" ht="57" x14ac:dyDescent="0.45">
      <c r="A3143" s="11">
        <v>3141</v>
      </c>
      <c r="B3143" s="16" t="s">
        <v>3141</v>
      </c>
      <c r="C3143" s="16" t="s">
        <v>7251</v>
      </c>
      <c r="D3143" s="23">
        <v>500</v>
      </c>
      <c r="E3143" s="23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7">
        <f t="shared" si="245"/>
        <v>42841.624999999993</v>
      </c>
      <c r="K3143" s="11">
        <v>1488823488</v>
      </c>
      <c r="L3143" s="17">
        <f t="shared" si="246"/>
        <v>42800.544999999998</v>
      </c>
      <c r="M3143" s="21">
        <f t="shared" si="247"/>
        <v>41.07999999999447</v>
      </c>
      <c r="N3143" s="11" t="b">
        <v>0</v>
      </c>
      <c r="O3143" s="11">
        <v>8</v>
      </c>
      <c r="P3143" s="11" t="b">
        <v>0</v>
      </c>
      <c r="Q3143" s="11" t="s">
        <v>8271</v>
      </c>
      <c r="R3143" s="18">
        <f t="shared" si="248"/>
        <v>0.51600000000000001</v>
      </c>
      <c r="S3143" s="19">
        <f t="shared" si="249"/>
        <v>32.25</v>
      </c>
      <c r="T3143" s="11" t="s">
        <v>8317</v>
      </c>
      <c r="U3143" s="11" t="s">
        <v>8318</v>
      </c>
    </row>
    <row r="3144" spans="1:21" ht="42.75" x14ac:dyDescent="0.45">
      <c r="A3144" s="11">
        <v>3142</v>
      </c>
      <c r="B3144" s="16" t="s">
        <v>3142</v>
      </c>
      <c r="C3144" s="16" t="s">
        <v>7252</v>
      </c>
      <c r="D3144" s="23">
        <v>2750</v>
      </c>
      <c r="E3144" s="23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7">
        <f t="shared" si="245"/>
        <v>42813.263182870367</v>
      </c>
      <c r="K3144" s="11">
        <v>1487333939</v>
      </c>
      <c r="L3144" s="17">
        <f t="shared" si="246"/>
        <v>42783.304849537039</v>
      </c>
      <c r="M3144" s="21">
        <f t="shared" si="247"/>
        <v>29.958333333328483</v>
      </c>
      <c r="N3144" s="11" t="b">
        <v>0</v>
      </c>
      <c r="O3144" s="11">
        <v>3</v>
      </c>
      <c r="P3144" s="11" t="b">
        <v>0</v>
      </c>
      <c r="Q3144" s="11" t="s">
        <v>8271</v>
      </c>
      <c r="R3144" s="18">
        <f t="shared" si="248"/>
        <v>1.6363636363636365E-2</v>
      </c>
      <c r="S3144" s="19">
        <f t="shared" si="249"/>
        <v>15</v>
      </c>
      <c r="T3144" s="11" t="s">
        <v>8317</v>
      </c>
      <c r="U3144" s="11" t="s">
        <v>8318</v>
      </c>
    </row>
    <row r="3145" spans="1:21" ht="57" x14ac:dyDescent="0.45">
      <c r="A3145" s="11">
        <v>3143</v>
      </c>
      <c r="B3145" s="16" t="s">
        <v>3143</v>
      </c>
      <c r="C3145" s="16" t="s">
        <v>7253</v>
      </c>
      <c r="D3145" s="23">
        <v>700</v>
      </c>
      <c r="E3145" s="23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7">
        <f t="shared" si="245"/>
        <v>42834.149953703702</v>
      </c>
      <c r="K3145" s="11">
        <v>1489480556</v>
      </c>
      <c r="L3145" s="17">
        <f t="shared" si="246"/>
        <v>42808.149953703702</v>
      </c>
      <c r="M3145" s="21">
        <f t="shared" si="247"/>
        <v>26</v>
      </c>
      <c r="N3145" s="11" t="b">
        <v>0</v>
      </c>
      <c r="O3145" s="11">
        <v>0</v>
      </c>
      <c r="P3145" s="11" t="b">
        <v>0</v>
      </c>
      <c r="Q3145" s="11" t="s">
        <v>8271</v>
      </c>
      <c r="R3145" s="18">
        <f t="shared" si="248"/>
        <v>0</v>
      </c>
      <c r="S3145" s="19" t="e">
        <f t="shared" si="249"/>
        <v>#DIV/0!</v>
      </c>
      <c r="T3145" s="11" t="s">
        <v>8317</v>
      </c>
      <c r="U3145" s="11" t="s">
        <v>8318</v>
      </c>
    </row>
    <row r="3146" spans="1:21" ht="57" x14ac:dyDescent="0.45">
      <c r="A3146" s="11">
        <v>3144</v>
      </c>
      <c r="B3146" s="16" t="s">
        <v>3144</v>
      </c>
      <c r="C3146" s="16" t="s">
        <v>7254</v>
      </c>
      <c r="D3146" s="23">
        <v>10000</v>
      </c>
      <c r="E3146" s="23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7">
        <f t="shared" si="245"/>
        <v>42813.041666666664</v>
      </c>
      <c r="K3146" s="11">
        <v>1488459307</v>
      </c>
      <c r="L3146" s="17">
        <f t="shared" si="246"/>
        <v>42796.329942129632</v>
      </c>
      <c r="M3146" s="21">
        <f t="shared" si="247"/>
        <v>16.711724537031841</v>
      </c>
      <c r="N3146" s="11" t="b">
        <v>0</v>
      </c>
      <c r="O3146" s="11">
        <v>30</v>
      </c>
      <c r="P3146" s="11" t="b">
        <v>0</v>
      </c>
      <c r="Q3146" s="11" t="s">
        <v>8271</v>
      </c>
      <c r="R3146" s="18">
        <f t="shared" si="248"/>
        <v>0.754</v>
      </c>
      <c r="S3146" s="19">
        <f t="shared" si="249"/>
        <v>251.33333333333334</v>
      </c>
      <c r="T3146" s="11" t="s">
        <v>8317</v>
      </c>
      <c r="U3146" s="11" t="s">
        <v>8318</v>
      </c>
    </row>
    <row r="3147" spans="1:21" ht="42.75" x14ac:dyDescent="0.45">
      <c r="A3147" s="11">
        <v>3145</v>
      </c>
      <c r="B3147" s="16" t="s">
        <v>3145</v>
      </c>
      <c r="C3147" s="16" t="s">
        <v>7255</v>
      </c>
      <c r="D3147" s="23">
        <v>25000</v>
      </c>
      <c r="E3147" s="23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7">
        <f t="shared" si="245"/>
        <v>42821.790902777771</v>
      </c>
      <c r="K3147" s="11">
        <v>1485478734</v>
      </c>
      <c r="L3147" s="17">
        <f t="shared" si="246"/>
        <v>42761.832569444443</v>
      </c>
      <c r="M3147" s="21">
        <f t="shared" si="247"/>
        <v>59.958333333328483</v>
      </c>
      <c r="N3147" s="11" t="b">
        <v>0</v>
      </c>
      <c r="O3147" s="11">
        <v>0</v>
      </c>
      <c r="P3147" s="11" t="b">
        <v>0</v>
      </c>
      <c r="Q3147" s="11" t="s">
        <v>8271</v>
      </c>
      <c r="R3147" s="18">
        <f t="shared" si="248"/>
        <v>0</v>
      </c>
      <c r="S3147" s="19" t="e">
        <f t="shared" si="249"/>
        <v>#DIV/0!</v>
      </c>
      <c r="T3147" s="11" t="s">
        <v>8317</v>
      </c>
      <c r="U3147" s="11" t="s">
        <v>8318</v>
      </c>
    </row>
    <row r="3148" spans="1:21" ht="28.5" x14ac:dyDescent="0.45">
      <c r="A3148" s="11">
        <v>3146</v>
      </c>
      <c r="B3148" s="16" t="s">
        <v>3146</v>
      </c>
      <c r="C3148" s="16" t="s">
        <v>7256</v>
      </c>
      <c r="D3148" s="23">
        <v>50000</v>
      </c>
      <c r="E3148" s="23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7">
        <f t="shared" si="245"/>
        <v>42841.432476851849</v>
      </c>
      <c r="K3148" s="11">
        <v>1488471766</v>
      </c>
      <c r="L3148" s="17">
        <f t="shared" si="246"/>
        <v>42796.474143518521</v>
      </c>
      <c r="M3148" s="21">
        <f t="shared" si="247"/>
        <v>44.958333333328483</v>
      </c>
      <c r="N3148" s="11" t="b">
        <v>0</v>
      </c>
      <c r="O3148" s="11">
        <v>12</v>
      </c>
      <c r="P3148" s="11" t="b">
        <v>0</v>
      </c>
      <c r="Q3148" s="11" t="s">
        <v>8271</v>
      </c>
      <c r="R3148" s="18">
        <f t="shared" si="248"/>
        <v>0.105</v>
      </c>
      <c r="S3148" s="19">
        <f t="shared" si="249"/>
        <v>437.5</v>
      </c>
      <c r="T3148" s="11" t="s">
        <v>8317</v>
      </c>
      <c r="U3148" s="11" t="s">
        <v>8318</v>
      </c>
    </row>
    <row r="3149" spans="1:21" ht="42.75" x14ac:dyDescent="0.45">
      <c r="A3149" s="11">
        <v>3147</v>
      </c>
      <c r="B3149" s="16" t="s">
        <v>3147</v>
      </c>
      <c r="C3149" s="16" t="s">
        <v>7257</v>
      </c>
      <c r="D3149" s="23">
        <v>20000</v>
      </c>
      <c r="E3149" s="23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7">
        <f t="shared" si="245"/>
        <v>41949.802719907406</v>
      </c>
      <c r="K3149" s="11">
        <v>1411859755</v>
      </c>
      <c r="L3149" s="17">
        <f t="shared" si="246"/>
        <v>41909.761053240734</v>
      </c>
      <c r="M3149" s="21">
        <f t="shared" si="247"/>
        <v>40.041666666671517</v>
      </c>
      <c r="N3149" s="11" t="b">
        <v>1</v>
      </c>
      <c r="O3149" s="11">
        <v>213</v>
      </c>
      <c r="P3149" s="11" t="b">
        <v>1</v>
      </c>
      <c r="Q3149" s="11" t="s">
        <v>8271</v>
      </c>
      <c r="R3149" s="18">
        <f t="shared" si="248"/>
        <v>1.1752499999999999</v>
      </c>
      <c r="S3149" s="19">
        <f t="shared" si="249"/>
        <v>110.35211267605634</v>
      </c>
      <c r="T3149" s="11" t="s">
        <v>8317</v>
      </c>
      <c r="U3149" s="11" t="s">
        <v>8318</v>
      </c>
    </row>
    <row r="3150" spans="1:21" ht="28.5" x14ac:dyDescent="0.45">
      <c r="A3150" s="11">
        <v>3148</v>
      </c>
      <c r="B3150" s="16" t="s">
        <v>3148</v>
      </c>
      <c r="C3150" s="16" t="s">
        <v>7258</v>
      </c>
      <c r="D3150" s="23">
        <v>1800</v>
      </c>
      <c r="E3150" s="23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7">
        <f t="shared" si="245"/>
        <v>41912.958333333328</v>
      </c>
      <c r="K3150" s="11">
        <v>1410278284</v>
      </c>
      <c r="L3150" s="17">
        <f t="shared" si="246"/>
        <v>41891.456990740735</v>
      </c>
      <c r="M3150" s="21">
        <f t="shared" si="247"/>
        <v>21.501342592593573</v>
      </c>
      <c r="N3150" s="11" t="b">
        <v>1</v>
      </c>
      <c r="O3150" s="11">
        <v>57</v>
      </c>
      <c r="P3150" s="11" t="b">
        <v>1</v>
      </c>
      <c r="Q3150" s="11" t="s">
        <v>8271</v>
      </c>
      <c r="R3150" s="18">
        <f t="shared" si="248"/>
        <v>1.3116666666666668</v>
      </c>
      <c r="S3150" s="19">
        <f t="shared" si="249"/>
        <v>41.421052631578945</v>
      </c>
      <c r="T3150" s="11" t="s">
        <v>8317</v>
      </c>
      <c r="U3150" s="11" t="s">
        <v>8318</v>
      </c>
    </row>
    <row r="3151" spans="1:21" ht="42.75" x14ac:dyDescent="0.45">
      <c r="A3151" s="11">
        <v>3149</v>
      </c>
      <c r="B3151" s="16" t="s">
        <v>3149</v>
      </c>
      <c r="C3151" s="16" t="s">
        <v>7259</v>
      </c>
      <c r="D3151" s="23">
        <v>1250</v>
      </c>
      <c r="E3151" s="23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7">
        <f t="shared" si="245"/>
        <v>41249.875</v>
      </c>
      <c r="K3151" s="11">
        <v>1352766300</v>
      </c>
      <c r="L3151" s="17">
        <f t="shared" si="246"/>
        <v>41225.809027777774</v>
      </c>
      <c r="M3151" s="21">
        <f t="shared" si="247"/>
        <v>24.065972222226264</v>
      </c>
      <c r="N3151" s="11" t="b">
        <v>1</v>
      </c>
      <c r="O3151" s="11">
        <v>25</v>
      </c>
      <c r="P3151" s="11" t="b">
        <v>1</v>
      </c>
      <c r="Q3151" s="11" t="s">
        <v>8271</v>
      </c>
      <c r="R3151" s="18">
        <f t="shared" si="248"/>
        <v>1.04</v>
      </c>
      <c r="S3151" s="19">
        <f t="shared" si="249"/>
        <v>52</v>
      </c>
      <c r="T3151" s="11" t="s">
        <v>8317</v>
      </c>
      <c r="U3151" s="11" t="s">
        <v>8318</v>
      </c>
    </row>
    <row r="3152" spans="1:21" ht="57" x14ac:dyDescent="0.45">
      <c r="A3152" s="11">
        <v>3150</v>
      </c>
      <c r="B3152" s="16" t="s">
        <v>3150</v>
      </c>
      <c r="C3152" s="16" t="s">
        <v>7260</v>
      </c>
      <c r="D3152" s="23">
        <v>3500</v>
      </c>
      <c r="E3152" s="23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7">
        <f t="shared" si="245"/>
        <v>40567.958333333328</v>
      </c>
      <c r="K3152" s="11">
        <v>1288160403</v>
      </c>
      <c r="L3152" s="17">
        <f t="shared" si="246"/>
        <v>40478.055590277778</v>
      </c>
      <c r="M3152" s="21">
        <f t="shared" si="247"/>
        <v>89.902743055550673</v>
      </c>
      <c r="N3152" s="11" t="b">
        <v>1</v>
      </c>
      <c r="O3152" s="11">
        <v>104</v>
      </c>
      <c r="P3152" s="11" t="b">
        <v>1</v>
      </c>
      <c r="Q3152" s="11" t="s">
        <v>8271</v>
      </c>
      <c r="R3152" s="18">
        <f t="shared" si="248"/>
        <v>1.01</v>
      </c>
      <c r="S3152" s="19">
        <f t="shared" si="249"/>
        <v>33.990384615384613</v>
      </c>
      <c r="T3152" s="11" t="s">
        <v>8317</v>
      </c>
      <c r="U3152" s="11" t="s">
        <v>8318</v>
      </c>
    </row>
    <row r="3153" spans="1:21" ht="42.75" x14ac:dyDescent="0.45">
      <c r="A3153" s="11">
        <v>3151</v>
      </c>
      <c r="B3153" s="16" t="s">
        <v>3151</v>
      </c>
      <c r="C3153" s="16" t="s">
        <v>7261</v>
      </c>
      <c r="D3153" s="23">
        <v>3500</v>
      </c>
      <c r="E3153" s="23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7">
        <f t="shared" si="245"/>
        <v>41892.631643518514</v>
      </c>
      <c r="K3153" s="11">
        <v>1407787774</v>
      </c>
      <c r="L3153" s="17">
        <f t="shared" si="246"/>
        <v>41862.631643518514</v>
      </c>
      <c r="M3153" s="21">
        <f t="shared" si="247"/>
        <v>30</v>
      </c>
      <c r="N3153" s="11" t="b">
        <v>1</v>
      </c>
      <c r="O3153" s="11">
        <v>34</v>
      </c>
      <c r="P3153" s="11" t="b">
        <v>1</v>
      </c>
      <c r="Q3153" s="11" t="s">
        <v>8271</v>
      </c>
      <c r="R3153" s="18">
        <f t="shared" si="248"/>
        <v>1.004</v>
      </c>
      <c r="S3153" s="19">
        <f t="shared" si="249"/>
        <v>103.35294117647059</v>
      </c>
      <c r="T3153" s="11" t="s">
        <v>8317</v>
      </c>
      <c r="U3153" s="11" t="s">
        <v>8318</v>
      </c>
    </row>
    <row r="3154" spans="1:21" ht="42.75" x14ac:dyDescent="0.45">
      <c r="A3154" s="11">
        <v>3152</v>
      </c>
      <c r="B3154" s="16" t="s">
        <v>3152</v>
      </c>
      <c r="C3154" s="16" t="s">
        <v>7262</v>
      </c>
      <c r="D3154" s="23">
        <v>2200</v>
      </c>
      <c r="E3154" s="23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7">
        <f t="shared" si="245"/>
        <v>41580.659340277773</v>
      </c>
      <c r="K3154" s="11">
        <v>1380833367</v>
      </c>
      <c r="L3154" s="17">
        <f t="shared" si="246"/>
        <v>41550.659340277773</v>
      </c>
      <c r="M3154" s="21">
        <f t="shared" si="247"/>
        <v>30</v>
      </c>
      <c r="N3154" s="11" t="b">
        <v>1</v>
      </c>
      <c r="O3154" s="11">
        <v>67</v>
      </c>
      <c r="P3154" s="11" t="b">
        <v>1</v>
      </c>
      <c r="Q3154" s="11" t="s">
        <v>8271</v>
      </c>
      <c r="R3154" s="18">
        <f t="shared" si="248"/>
        <v>1.0595454545454546</v>
      </c>
      <c r="S3154" s="19">
        <f t="shared" si="249"/>
        <v>34.791044776119406</v>
      </c>
      <c r="T3154" s="11" t="s">
        <v>8317</v>
      </c>
      <c r="U3154" s="11" t="s">
        <v>8318</v>
      </c>
    </row>
    <row r="3155" spans="1:21" ht="42.75" x14ac:dyDescent="0.45">
      <c r="A3155" s="11">
        <v>3153</v>
      </c>
      <c r="B3155" s="16" t="s">
        <v>3153</v>
      </c>
      <c r="C3155" s="16" t="s">
        <v>7263</v>
      </c>
      <c r="D3155" s="23">
        <v>3000</v>
      </c>
      <c r="E3155" s="23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7">
        <f t="shared" si="245"/>
        <v>40663.999305555553</v>
      </c>
      <c r="K3155" s="11">
        <v>1301542937</v>
      </c>
      <c r="L3155" s="17">
        <f t="shared" si="246"/>
        <v>40632.946030092593</v>
      </c>
      <c r="M3155" s="21">
        <f t="shared" si="247"/>
        <v>31.053275462960301</v>
      </c>
      <c r="N3155" s="11" t="b">
        <v>1</v>
      </c>
      <c r="O3155" s="11">
        <v>241</v>
      </c>
      <c r="P3155" s="11" t="b">
        <v>1</v>
      </c>
      <c r="Q3155" s="11" t="s">
        <v>8271</v>
      </c>
      <c r="R3155" s="18">
        <f t="shared" si="248"/>
        <v>3.3558333333333334</v>
      </c>
      <c r="S3155" s="19">
        <f t="shared" si="249"/>
        <v>41.773858921161825</v>
      </c>
      <c r="T3155" s="11" t="s">
        <v>8317</v>
      </c>
      <c r="U3155" s="11" t="s">
        <v>8318</v>
      </c>
    </row>
    <row r="3156" spans="1:21" ht="42.75" x14ac:dyDescent="0.45">
      <c r="A3156" s="11">
        <v>3154</v>
      </c>
      <c r="B3156" s="16" t="s">
        <v>3154</v>
      </c>
      <c r="C3156" s="16" t="s">
        <v>7264</v>
      </c>
      <c r="D3156" s="23">
        <v>7000</v>
      </c>
      <c r="E3156" s="23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7">
        <f t="shared" si="245"/>
        <v>41000.625671296293</v>
      </c>
      <c r="K3156" s="11">
        <v>1330722058</v>
      </c>
      <c r="L3156" s="17">
        <f t="shared" si="246"/>
        <v>40970.667337962957</v>
      </c>
      <c r="M3156" s="21">
        <f t="shared" si="247"/>
        <v>29.958333333335759</v>
      </c>
      <c r="N3156" s="11" t="b">
        <v>1</v>
      </c>
      <c r="O3156" s="11">
        <v>123</v>
      </c>
      <c r="P3156" s="11" t="b">
        <v>1</v>
      </c>
      <c r="Q3156" s="11" t="s">
        <v>8271</v>
      </c>
      <c r="R3156" s="18">
        <f t="shared" si="248"/>
        <v>1.1292857142857142</v>
      </c>
      <c r="S3156" s="19">
        <f t="shared" si="249"/>
        <v>64.268292682926827</v>
      </c>
      <c r="T3156" s="11" t="s">
        <v>8317</v>
      </c>
      <c r="U3156" s="11" t="s">
        <v>8318</v>
      </c>
    </row>
    <row r="3157" spans="1:21" ht="42.75" x14ac:dyDescent="0.45">
      <c r="A3157" s="11">
        <v>3155</v>
      </c>
      <c r="B3157" s="16" t="s">
        <v>3155</v>
      </c>
      <c r="C3157" s="16" t="s">
        <v>7265</v>
      </c>
      <c r="D3157" s="23">
        <v>5000</v>
      </c>
      <c r="E3157" s="23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7">
        <f t="shared" si="245"/>
        <v>41263.290798611109</v>
      </c>
      <c r="K3157" s="11">
        <v>1353412725</v>
      </c>
      <c r="L3157" s="17">
        <f t="shared" si="246"/>
        <v>41233.290798611109</v>
      </c>
      <c r="M3157" s="21">
        <f t="shared" si="247"/>
        <v>30</v>
      </c>
      <c r="N3157" s="11" t="b">
        <v>1</v>
      </c>
      <c r="O3157" s="11">
        <v>302</v>
      </c>
      <c r="P3157" s="11" t="b">
        <v>1</v>
      </c>
      <c r="Q3157" s="11" t="s">
        <v>8271</v>
      </c>
      <c r="R3157" s="18">
        <f t="shared" si="248"/>
        <v>1.885046</v>
      </c>
      <c r="S3157" s="19">
        <f t="shared" si="249"/>
        <v>31.209370860927152</v>
      </c>
      <c r="T3157" s="11" t="s">
        <v>8317</v>
      </c>
      <c r="U3157" s="11" t="s">
        <v>8318</v>
      </c>
    </row>
    <row r="3158" spans="1:21" ht="42.75" x14ac:dyDescent="0.45">
      <c r="A3158" s="11">
        <v>3156</v>
      </c>
      <c r="B3158" s="16" t="s">
        <v>3156</v>
      </c>
      <c r="C3158" s="16" t="s">
        <v>7266</v>
      </c>
      <c r="D3158" s="23">
        <v>5500</v>
      </c>
      <c r="E3158" s="23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7">
        <f t="shared" si="245"/>
        <v>41061.744722222218</v>
      </c>
      <c r="K3158" s="11">
        <v>1335567144</v>
      </c>
      <c r="L3158" s="17">
        <f t="shared" si="246"/>
        <v>41026.744722222218</v>
      </c>
      <c r="M3158" s="21">
        <f t="shared" si="247"/>
        <v>35</v>
      </c>
      <c r="N3158" s="11" t="b">
        <v>1</v>
      </c>
      <c r="O3158" s="11">
        <v>89</v>
      </c>
      <c r="P3158" s="11" t="b">
        <v>1</v>
      </c>
      <c r="Q3158" s="11" t="s">
        <v>8271</v>
      </c>
      <c r="R3158" s="18">
        <f t="shared" si="248"/>
        <v>1.0181818181818181</v>
      </c>
      <c r="S3158" s="19">
        <f t="shared" si="249"/>
        <v>62.921348314606739</v>
      </c>
      <c r="T3158" s="11" t="s">
        <v>8317</v>
      </c>
      <c r="U3158" s="11" t="s">
        <v>8318</v>
      </c>
    </row>
    <row r="3159" spans="1:21" ht="28.5" x14ac:dyDescent="0.45">
      <c r="A3159" s="11">
        <v>3157</v>
      </c>
      <c r="B3159" s="16" t="s">
        <v>3157</v>
      </c>
      <c r="C3159" s="16" t="s">
        <v>7267</v>
      </c>
      <c r="D3159" s="23">
        <v>4000</v>
      </c>
      <c r="E3159" s="23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7">
        <f t="shared" si="245"/>
        <v>41839</v>
      </c>
      <c r="K3159" s="11">
        <v>1404932105</v>
      </c>
      <c r="L3159" s="17">
        <f t="shared" si="246"/>
        <v>41829.579918981479</v>
      </c>
      <c r="M3159" s="21">
        <f t="shared" si="247"/>
        <v>9.4200810185211594</v>
      </c>
      <c r="N3159" s="11" t="b">
        <v>1</v>
      </c>
      <c r="O3159" s="11">
        <v>41</v>
      </c>
      <c r="P3159" s="11" t="b">
        <v>1</v>
      </c>
      <c r="Q3159" s="11" t="s">
        <v>8271</v>
      </c>
      <c r="R3159" s="18">
        <f t="shared" si="248"/>
        <v>1.01</v>
      </c>
      <c r="S3159" s="19">
        <f t="shared" si="249"/>
        <v>98.536585365853654</v>
      </c>
      <c r="T3159" s="11" t="s">
        <v>8317</v>
      </c>
      <c r="U3159" s="11" t="s">
        <v>8318</v>
      </c>
    </row>
    <row r="3160" spans="1:21" ht="28.5" x14ac:dyDescent="0.45">
      <c r="A3160" s="11">
        <v>3158</v>
      </c>
      <c r="B3160" s="16" t="s">
        <v>3158</v>
      </c>
      <c r="C3160" s="16" t="s">
        <v>7268</v>
      </c>
      <c r="D3160" s="23">
        <v>5000</v>
      </c>
      <c r="E3160" s="23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7">
        <f t="shared" si="245"/>
        <v>41477.631388888891</v>
      </c>
      <c r="K3160" s="11">
        <v>1371931752</v>
      </c>
      <c r="L3160" s="17">
        <f t="shared" si="246"/>
        <v>41447.631388888891</v>
      </c>
      <c r="M3160" s="21">
        <f t="shared" si="247"/>
        <v>30</v>
      </c>
      <c r="N3160" s="11" t="b">
        <v>1</v>
      </c>
      <c r="O3160" s="11">
        <v>69</v>
      </c>
      <c r="P3160" s="11" t="b">
        <v>1</v>
      </c>
      <c r="Q3160" s="11" t="s">
        <v>8271</v>
      </c>
      <c r="R3160" s="18">
        <f t="shared" si="248"/>
        <v>1.1399999999999999</v>
      </c>
      <c r="S3160" s="19">
        <f t="shared" si="249"/>
        <v>82.608695652173907</v>
      </c>
      <c r="T3160" s="11" t="s">
        <v>8317</v>
      </c>
      <c r="U3160" s="11" t="s">
        <v>8318</v>
      </c>
    </row>
    <row r="3161" spans="1:21" ht="28.5" x14ac:dyDescent="0.45">
      <c r="A3161" s="11">
        <v>3159</v>
      </c>
      <c r="B3161" s="16" t="s">
        <v>3159</v>
      </c>
      <c r="C3161" s="16" t="s">
        <v>7269</v>
      </c>
      <c r="D3161" s="23">
        <v>1500</v>
      </c>
      <c r="E3161" s="23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7">
        <f t="shared" si="245"/>
        <v>40926.75</v>
      </c>
      <c r="K3161" s="11">
        <v>1323221761</v>
      </c>
      <c r="L3161" s="17">
        <f t="shared" si="246"/>
        <v>40883.858344907407</v>
      </c>
      <c r="M3161" s="21">
        <f t="shared" si="247"/>
        <v>42.891655092593282</v>
      </c>
      <c r="N3161" s="11" t="b">
        <v>1</v>
      </c>
      <c r="O3161" s="11">
        <v>52</v>
      </c>
      <c r="P3161" s="11" t="b">
        <v>1</v>
      </c>
      <c r="Q3161" s="11" t="s">
        <v>8271</v>
      </c>
      <c r="R3161" s="18">
        <f t="shared" si="248"/>
        <v>1.3348133333333334</v>
      </c>
      <c r="S3161" s="19">
        <f t="shared" si="249"/>
        <v>38.504230769230773</v>
      </c>
      <c r="T3161" s="11" t="s">
        <v>8317</v>
      </c>
      <c r="U3161" s="11" t="s">
        <v>8318</v>
      </c>
    </row>
    <row r="3162" spans="1:21" ht="42.75" x14ac:dyDescent="0.45">
      <c r="A3162" s="11">
        <v>3160</v>
      </c>
      <c r="B3162" s="16" t="s">
        <v>3160</v>
      </c>
      <c r="C3162" s="16" t="s">
        <v>7270</v>
      </c>
      <c r="D3162" s="23">
        <v>4500</v>
      </c>
      <c r="E3162" s="23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7">
        <f t="shared" si="245"/>
        <v>41863.999305555553</v>
      </c>
      <c r="K3162" s="11">
        <v>1405923687</v>
      </c>
      <c r="L3162" s="17">
        <f t="shared" si="246"/>
        <v>41841.056562499994</v>
      </c>
      <c r="M3162" s="21">
        <f t="shared" si="247"/>
        <v>22.942743055558822</v>
      </c>
      <c r="N3162" s="11" t="b">
        <v>1</v>
      </c>
      <c r="O3162" s="11">
        <v>57</v>
      </c>
      <c r="P3162" s="11" t="b">
        <v>1</v>
      </c>
      <c r="Q3162" s="11" t="s">
        <v>8271</v>
      </c>
      <c r="R3162" s="18">
        <f t="shared" si="248"/>
        <v>1.0153333333333334</v>
      </c>
      <c r="S3162" s="19">
        <f t="shared" si="249"/>
        <v>80.15789473684211</v>
      </c>
      <c r="T3162" s="11" t="s">
        <v>8317</v>
      </c>
      <c r="U3162" s="11" t="s">
        <v>8318</v>
      </c>
    </row>
    <row r="3163" spans="1:21" ht="42.75" x14ac:dyDescent="0.45">
      <c r="A3163" s="11">
        <v>3161</v>
      </c>
      <c r="B3163" s="16" t="s">
        <v>3161</v>
      </c>
      <c r="C3163" s="16" t="s">
        <v>7271</v>
      </c>
      <c r="D3163" s="23">
        <v>2000</v>
      </c>
      <c r="E3163" s="23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7">
        <f t="shared" si="245"/>
        <v>41927.327800925923</v>
      </c>
      <c r="K3163" s="11">
        <v>1410785522</v>
      </c>
      <c r="L3163" s="17">
        <f t="shared" si="246"/>
        <v>41897.327800925923</v>
      </c>
      <c r="M3163" s="21">
        <f t="shared" si="247"/>
        <v>30</v>
      </c>
      <c r="N3163" s="11" t="b">
        <v>1</v>
      </c>
      <c r="O3163" s="11">
        <v>74</v>
      </c>
      <c r="P3163" s="11" t="b">
        <v>1</v>
      </c>
      <c r="Q3163" s="11" t="s">
        <v>8271</v>
      </c>
      <c r="R3163" s="18">
        <f t="shared" si="248"/>
        <v>1.0509999999999999</v>
      </c>
      <c r="S3163" s="19">
        <f t="shared" si="249"/>
        <v>28.405405405405407</v>
      </c>
      <c r="T3163" s="11" t="s">
        <v>8317</v>
      </c>
      <c r="U3163" s="11" t="s">
        <v>8318</v>
      </c>
    </row>
    <row r="3164" spans="1:21" ht="42.75" x14ac:dyDescent="0.45">
      <c r="A3164" s="11">
        <v>3162</v>
      </c>
      <c r="B3164" s="16" t="s">
        <v>3162</v>
      </c>
      <c r="C3164" s="16" t="s">
        <v>7272</v>
      </c>
      <c r="D3164" s="23">
        <v>4000</v>
      </c>
      <c r="E3164" s="23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7">
        <f t="shared" si="245"/>
        <v>41826.875</v>
      </c>
      <c r="K3164" s="11">
        <v>1402331262</v>
      </c>
      <c r="L3164" s="17">
        <f t="shared" si="246"/>
        <v>41799.47756944444</v>
      </c>
      <c r="M3164" s="21">
        <f t="shared" si="247"/>
        <v>27.397430555560277</v>
      </c>
      <c r="N3164" s="11" t="b">
        <v>1</v>
      </c>
      <c r="O3164" s="11">
        <v>63</v>
      </c>
      <c r="P3164" s="11" t="b">
        <v>1</v>
      </c>
      <c r="Q3164" s="11" t="s">
        <v>8271</v>
      </c>
      <c r="R3164" s="18">
        <f t="shared" si="248"/>
        <v>1.2715000000000001</v>
      </c>
      <c r="S3164" s="19">
        <f t="shared" si="249"/>
        <v>80.730158730158735</v>
      </c>
      <c r="T3164" s="11" t="s">
        <v>8317</v>
      </c>
      <c r="U3164" s="11" t="s">
        <v>8318</v>
      </c>
    </row>
    <row r="3165" spans="1:21" ht="42.75" x14ac:dyDescent="0.45">
      <c r="A3165" s="11">
        <v>3163</v>
      </c>
      <c r="B3165" s="16" t="s">
        <v>3163</v>
      </c>
      <c r="C3165" s="16" t="s">
        <v>7273</v>
      </c>
      <c r="D3165" s="23">
        <v>13000</v>
      </c>
      <c r="E3165" s="23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7">
        <f t="shared" si="245"/>
        <v>41805.545428240737</v>
      </c>
      <c r="K3165" s="11">
        <v>1400263525</v>
      </c>
      <c r="L3165" s="17">
        <f t="shared" si="246"/>
        <v>41775.545428240737</v>
      </c>
      <c r="M3165" s="21">
        <f t="shared" si="247"/>
        <v>30</v>
      </c>
      <c r="N3165" s="11" t="b">
        <v>1</v>
      </c>
      <c r="O3165" s="11">
        <v>72</v>
      </c>
      <c r="P3165" s="11" t="b">
        <v>1</v>
      </c>
      <c r="Q3165" s="11" t="s">
        <v>8271</v>
      </c>
      <c r="R3165" s="18">
        <f t="shared" si="248"/>
        <v>1.1115384615384616</v>
      </c>
      <c r="S3165" s="19">
        <f t="shared" si="249"/>
        <v>200.69444444444446</v>
      </c>
      <c r="T3165" s="11" t="s">
        <v>8317</v>
      </c>
      <c r="U3165" s="11" t="s">
        <v>8318</v>
      </c>
    </row>
    <row r="3166" spans="1:21" ht="42.75" x14ac:dyDescent="0.45">
      <c r="A3166" s="11">
        <v>3164</v>
      </c>
      <c r="B3166" s="16" t="s">
        <v>3164</v>
      </c>
      <c r="C3166" s="16" t="s">
        <v>7274</v>
      </c>
      <c r="D3166" s="23">
        <v>2500</v>
      </c>
      <c r="E3166" s="23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7">
        <f t="shared" si="245"/>
        <v>41799.597395833327</v>
      </c>
      <c r="K3166" s="11">
        <v>1399490415</v>
      </c>
      <c r="L3166" s="17">
        <f t="shared" si="246"/>
        <v>41766.597395833327</v>
      </c>
      <c r="M3166" s="21">
        <f t="shared" si="247"/>
        <v>33</v>
      </c>
      <c r="N3166" s="11" t="b">
        <v>1</v>
      </c>
      <c r="O3166" s="11">
        <v>71</v>
      </c>
      <c r="P3166" s="11" t="b">
        <v>1</v>
      </c>
      <c r="Q3166" s="11" t="s">
        <v>8271</v>
      </c>
      <c r="R3166" s="18">
        <f t="shared" si="248"/>
        <v>1.0676000000000001</v>
      </c>
      <c r="S3166" s="19">
        <f t="shared" si="249"/>
        <v>37.591549295774648</v>
      </c>
      <c r="T3166" s="11" t="s">
        <v>8317</v>
      </c>
      <c r="U3166" s="11" t="s">
        <v>8318</v>
      </c>
    </row>
    <row r="3167" spans="1:21" ht="42.75" x14ac:dyDescent="0.45">
      <c r="A3167" s="11">
        <v>3165</v>
      </c>
      <c r="B3167" s="16" t="s">
        <v>3165</v>
      </c>
      <c r="C3167" s="16" t="s">
        <v>7275</v>
      </c>
      <c r="D3167" s="23">
        <v>750</v>
      </c>
      <c r="E3167" s="23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7">
        <f t="shared" si="245"/>
        <v>40665.957638888889</v>
      </c>
      <c r="K3167" s="11">
        <v>1302493760</v>
      </c>
      <c r="L3167" s="17">
        <f t="shared" si="246"/>
        <v>40643.950925925921</v>
      </c>
      <c r="M3167" s="21">
        <f t="shared" si="247"/>
        <v>22.006712962967867</v>
      </c>
      <c r="N3167" s="11" t="b">
        <v>1</v>
      </c>
      <c r="O3167" s="11">
        <v>21</v>
      </c>
      <c r="P3167" s="11" t="b">
        <v>1</v>
      </c>
      <c r="Q3167" s="11" t="s">
        <v>8271</v>
      </c>
      <c r="R3167" s="18">
        <f t="shared" si="248"/>
        <v>1.6266666666666667</v>
      </c>
      <c r="S3167" s="19">
        <f t="shared" si="249"/>
        <v>58.095238095238095</v>
      </c>
      <c r="T3167" s="11" t="s">
        <v>8317</v>
      </c>
      <c r="U3167" s="11" t="s">
        <v>8318</v>
      </c>
    </row>
    <row r="3168" spans="1:21" ht="42.75" x14ac:dyDescent="0.45">
      <c r="A3168" s="11">
        <v>3166</v>
      </c>
      <c r="B3168" s="16" t="s">
        <v>3166</v>
      </c>
      <c r="C3168" s="16" t="s">
        <v>7276</v>
      </c>
      <c r="D3168" s="23">
        <v>35000</v>
      </c>
      <c r="E3168" s="23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7">
        <f t="shared" si="245"/>
        <v>41969.124305555553</v>
      </c>
      <c r="K3168" s="11">
        <v>1414514153</v>
      </c>
      <c r="L3168" s="17">
        <f t="shared" si="246"/>
        <v>41940.483252314814</v>
      </c>
      <c r="M3168" s="21">
        <f t="shared" si="247"/>
        <v>28.641053240738984</v>
      </c>
      <c r="N3168" s="11" t="b">
        <v>1</v>
      </c>
      <c r="O3168" s="11">
        <v>930</v>
      </c>
      <c r="P3168" s="11" t="b">
        <v>1</v>
      </c>
      <c r="Q3168" s="11" t="s">
        <v>8271</v>
      </c>
      <c r="R3168" s="18">
        <f t="shared" si="248"/>
        <v>1.6022808571428573</v>
      </c>
      <c r="S3168" s="19">
        <f t="shared" si="249"/>
        <v>60.300892473118282</v>
      </c>
      <c r="T3168" s="11" t="s">
        <v>8317</v>
      </c>
      <c r="U3168" s="11" t="s">
        <v>8318</v>
      </c>
    </row>
    <row r="3169" spans="1:21" ht="28.5" x14ac:dyDescent="0.45">
      <c r="A3169" s="11">
        <v>3167</v>
      </c>
      <c r="B3169" s="16" t="s">
        <v>3167</v>
      </c>
      <c r="C3169" s="16" t="s">
        <v>7277</v>
      </c>
      <c r="D3169" s="23">
        <v>3000</v>
      </c>
      <c r="E3169" s="23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7">
        <f t="shared" si="245"/>
        <v>41852.967372685183</v>
      </c>
      <c r="K3169" s="11">
        <v>1405743181</v>
      </c>
      <c r="L3169" s="17">
        <f t="shared" si="246"/>
        <v>41838.967372685183</v>
      </c>
      <c r="M3169" s="21">
        <f t="shared" si="247"/>
        <v>14</v>
      </c>
      <c r="N3169" s="11" t="b">
        <v>1</v>
      </c>
      <c r="O3169" s="11">
        <v>55</v>
      </c>
      <c r="P3169" s="11" t="b">
        <v>1</v>
      </c>
      <c r="Q3169" s="11" t="s">
        <v>8271</v>
      </c>
      <c r="R3169" s="18">
        <f t="shared" si="248"/>
        <v>1.1616666666666666</v>
      </c>
      <c r="S3169" s="19">
        <f t="shared" si="249"/>
        <v>63.363636363636367</v>
      </c>
      <c r="T3169" s="11" t="s">
        <v>8317</v>
      </c>
      <c r="U3169" s="11" t="s">
        <v>8318</v>
      </c>
    </row>
    <row r="3170" spans="1:21" ht="42.75" x14ac:dyDescent="0.45">
      <c r="A3170" s="11">
        <v>3168</v>
      </c>
      <c r="B3170" s="16" t="s">
        <v>3168</v>
      </c>
      <c r="C3170" s="16" t="s">
        <v>7278</v>
      </c>
      <c r="D3170" s="23">
        <v>2500</v>
      </c>
      <c r="E3170" s="23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7">
        <f t="shared" si="245"/>
        <v>41803.708333333328</v>
      </c>
      <c r="K3170" s="11">
        <v>1399948353</v>
      </c>
      <c r="L3170" s="17">
        <f t="shared" si="246"/>
        <v>41771.897604166668</v>
      </c>
      <c r="M3170" s="21">
        <f t="shared" si="247"/>
        <v>31.810729166660167</v>
      </c>
      <c r="N3170" s="11" t="b">
        <v>1</v>
      </c>
      <c r="O3170" s="11">
        <v>61</v>
      </c>
      <c r="P3170" s="11" t="b">
        <v>1</v>
      </c>
      <c r="Q3170" s="11" t="s">
        <v>8271</v>
      </c>
      <c r="R3170" s="18">
        <f t="shared" si="248"/>
        <v>1.242</v>
      </c>
      <c r="S3170" s="19">
        <f t="shared" si="249"/>
        <v>50.901639344262293</v>
      </c>
      <c r="T3170" s="11" t="s">
        <v>8317</v>
      </c>
      <c r="U3170" s="11" t="s">
        <v>8318</v>
      </c>
    </row>
    <row r="3171" spans="1:21" ht="28.5" x14ac:dyDescent="0.45">
      <c r="A3171" s="11">
        <v>3169</v>
      </c>
      <c r="B3171" s="16" t="s">
        <v>3169</v>
      </c>
      <c r="C3171" s="16" t="s">
        <v>7279</v>
      </c>
      <c r="D3171" s="23">
        <v>8000</v>
      </c>
      <c r="E3171" s="23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7">
        <f t="shared" si="245"/>
        <v>41620.999305555553</v>
      </c>
      <c r="K3171" s="11">
        <v>1384364561</v>
      </c>
      <c r="L3171" s="17">
        <f t="shared" si="246"/>
        <v>41591.529641203699</v>
      </c>
      <c r="M3171" s="21">
        <f t="shared" si="247"/>
        <v>29.46966435185459</v>
      </c>
      <c r="N3171" s="11" t="b">
        <v>1</v>
      </c>
      <c r="O3171" s="11">
        <v>82</v>
      </c>
      <c r="P3171" s="11" t="b">
        <v>1</v>
      </c>
      <c r="Q3171" s="11" t="s">
        <v>8271</v>
      </c>
      <c r="R3171" s="18">
        <f t="shared" si="248"/>
        <v>1.030125</v>
      </c>
      <c r="S3171" s="19">
        <f t="shared" si="249"/>
        <v>100.5</v>
      </c>
      <c r="T3171" s="11" t="s">
        <v>8317</v>
      </c>
      <c r="U3171" s="11" t="s">
        <v>8318</v>
      </c>
    </row>
    <row r="3172" spans="1:21" ht="42.75" x14ac:dyDescent="0.45">
      <c r="A3172" s="11">
        <v>3170</v>
      </c>
      <c r="B3172" s="16" t="s">
        <v>3170</v>
      </c>
      <c r="C3172" s="16" t="s">
        <v>7280</v>
      </c>
      <c r="D3172" s="23">
        <v>2000</v>
      </c>
      <c r="E3172" s="23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7">
        <f t="shared" si="245"/>
        <v>41821.958333333328</v>
      </c>
      <c r="K3172" s="11">
        <v>1401414944</v>
      </c>
      <c r="L3172" s="17">
        <f t="shared" si="246"/>
        <v>41788.872037037036</v>
      </c>
      <c r="M3172" s="21">
        <f t="shared" si="247"/>
        <v>33.086296296292858</v>
      </c>
      <c r="N3172" s="11" t="b">
        <v>1</v>
      </c>
      <c r="O3172" s="11">
        <v>71</v>
      </c>
      <c r="P3172" s="11" t="b">
        <v>1</v>
      </c>
      <c r="Q3172" s="11" t="s">
        <v>8271</v>
      </c>
      <c r="R3172" s="18">
        <f t="shared" si="248"/>
        <v>1.1225000000000001</v>
      </c>
      <c r="S3172" s="19">
        <f t="shared" si="249"/>
        <v>31.619718309859156</v>
      </c>
      <c r="T3172" s="11" t="s">
        <v>8317</v>
      </c>
      <c r="U3172" s="11" t="s">
        <v>8318</v>
      </c>
    </row>
    <row r="3173" spans="1:21" ht="42.75" x14ac:dyDescent="0.45">
      <c r="A3173" s="11">
        <v>3171</v>
      </c>
      <c r="B3173" s="16" t="s">
        <v>3171</v>
      </c>
      <c r="C3173" s="16" t="s">
        <v>7281</v>
      </c>
      <c r="D3173" s="23">
        <v>7000</v>
      </c>
      <c r="E3173" s="23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7">
        <f t="shared" si="245"/>
        <v>42496.399976851848</v>
      </c>
      <c r="K3173" s="11">
        <v>1459953358</v>
      </c>
      <c r="L3173" s="17">
        <f t="shared" si="246"/>
        <v>42466.399976851848</v>
      </c>
      <c r="M3173" s="21">
        <f t="shared" si="247"/>
        <v>30</v>
      </c>
      <c r="N3173" s="11" t="b">
        <v>1</v>
      </c>
      <c r="O3173" s="11">
        <v>117</v>
      </c>
      <c r="P3173" s="11" t="b">
        <v>1</v>
      </c>
      <c r="Q3173" s="11" t="s">
        <v>8271</v>
      </c>
      <c r="R3173" s="18">
        <f t="shared" si="248"/>
        <v>1.0881428571428571</v>
      </c>
      <c r="S3173" s="19">
        <f t="shared" si="249"/>
        <v>65.102564102564102</v>
      </c>
      <c r="T3173" s="11" t="s">
        <v>8317</v>
      </c>
      <c r="U3173" s="11" t="s">
        <v>8318</v>
      </c>
    </row>
    <row r="3174" spans="1:21" ht="42.75" x14ac:dyDescent="0.45">
      <c r="A3174" s="11">
        <v>3172</v>
      </c>
      <c r="B3174" s="16" t="s">
        <v>3172</v>
      </c>
      <c r="C3174" s="16" t="s">
        <v>7282</v>
      </c>
      <c r="D3174" s="23">
        <v>2000</v>
      </c>
      <c r="E3174" s="23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7">
        <f t="shared" si="245"/>
        <v>40953.521620370368</v>
      </c>
      <c r="K3174" s="11">
        <v>1326648668</v>
      </c>
      <c r="L3174" s="17">
        <f t="shared" si="246"/>
        <v>40923.521620370368</v>
      </c>
      <c r="M3174" s="21">
        <f t="shared" si="247"/>
        <v>30</v>
      </c>
      <c r="N3174" s="11" t="b">
        <v>1</v>
      </c>
      <c r="O3174" s="11">
        <v>29</v>
      </c>
      <c r="P3174" s="11" t="b">
        <v>1</v>
      </c>
      <c r="Q3174" s="11" t="s">
        <v>8271</v>
      </c>
      <c r="R3174" s="18">
        <f t="shared" si="248"/>
        <v>1.1499999999999999</v>
      </c>
      <c r="S3174" s="19">
        <f t="shared" si="249"/>
        <v>79.310344827586206</v>
      </c>
      <c r="T3174" s="11" t="s">
        <v>8317</v>
      </c>
      <c r="U3174" s="11" t="s">
        <v>8318</v>
      </c>
    </row>
    <row r="3175" spans="1:21" ht="42.75" x14ac:dyDescent="0.45">
      <c r="A3175" s="11">
        <v>3173</v>
      </c>
      <c r="B3175" s="16" t="s">
        <v>3173</v>
      </c>
      <c r="C3175" s="16" t="s">
        <v>7283</v>
      </c>
      <c r="D3175" s="23">
        <v>10000</v>
      </c>
      <c r="E3175" s="23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7">
        <f t="shared" si="245"/>
        <v>41908.670046296298</v>
      </c>
      <c r="K3175" s="11">
        <v>1409173492</v>
      </c>
      <c r="L3175" s="17">
        <f t="shared" si="246"/>
        <v>41878.670046296298</v>
      </c>
      <c r="M3175" s="21">
        <f t="shared" si="247"/>
        <v>30</v>
      </c>
      <c r="N3175" s="11" t="b">
        <v>1</v>
      </c>
      <c r="O3175" s="11">
        <v>74</v>
      </c>
      <c r="P3175" s="11" t="b">
        <v>1</v>
      </c>
      <c r="Q3175" s="11" t="s">
        <v>8271</v>
      </c>
      <c r="R3175" s="18">
        <f t="shared" si="248"/>
        <v>1.03</v>
      </c>
      <c r="S3175" s="19">
        <f t="shared" si="249"/>
        <v>139.18918918918919</v>
      </c>
      <c r="T3175" s="11" t="s">
        <v>8317</v>
      </c>
      <c r="U3175" s="11" t="s">
        <v>8318</v>
      </c>
    </row>
    <row r="3176" spans="1:21" ht="42.75" x14ac:dyDescent="0.45">
      <c r="A3176" s="11">
        <v>3174</v>
      </c>
      <c r="B3176" s="16" t="s">
        <v>3174</v>
      </c>
      <c r="C3176" s="16" t="s">
        <v>7284</v>
      </c>
      <c r="D3176" s="23">
        <v>3000</v>
      </c>
      <c r="E3176" s="23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7">
        <f t="shared" si="245"/>
        <v>41876.656342592592</v>
      </c>
      <c r="K3176" s="11">
        <v>1407789908</v>
      </c>
      <c r="L3176" s="17">
        <f t="shared" si="246"/>
        <v>41862.656342592592</v>
      </c>
      <c r="M3176" s="21">
        <f t="shared" si="247"/>
        <v>14</v>
      </c>
      <c r="N3176" s="11" t="b">
        <v>1</v>
      </c>
      <c r="O3176" s="11">
        <v>23</v>
      </c>
      <c r="P3176" s="11" t="b">
        <v>1</v>
      </c>
      <c r="Q3176" s="11" t="s">
        <v>8271</v>
      </c>
      <c r="R3176" s="18">
        <f t="shared" si="248"/>
        <v>1.0113333333333334</v>
      </c>
      <c r="S3176" s="19">
        <f t="shared" si="249"/>
        <v>131.91304347826087</v>
      </c>
      <c r="T3176" s="11" t="s">
        <v>8317</v>
      </c>
      <c r="U3176" s="11" t="s">
        <v>8318</v>
      </c>
    </row>
    <row r="3177" spans="1:21" ht="57" x14ac:dyDescent="0.45">
      <c r="A3177" s="11">
        <v>3175</v>
      </c>
      <c r="B3177" s="16" t="s">
        <v>3175</v>
      </c>
      <c r="C3177" s="16" t="s">
        <v>7285</v>
      </c>
      <c r="D3177" s="23">
        <v>5000</v>
      </c>
      <c r="E3177" s="23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7">
        <f t="shared" si="245"/>
        <v>40591.678553240738</v>
      </c>
      <c r="K3177" s="11">
        <v>1292793427</v>
      </c>
      <c r="L3177" s="17">
        <f t="shared" si="246"/>
        <v>40531.678553240738</v>
      </c>
      <c r="M3177" s="21">
        <f t="shared" si="247"/>
        <v>60</v>
      </c>
      <c r="N3177" s="11" t="b">
        <v>1</v>
      </c>
      <c r="O3177" s="11">
        <v>60</v>
      </c>
      <c r="P3177" s="11" t="b">
        <v>1</v>
      </c>
      <c r="Q3177" s="11" t="s">
        <v>8271</v>
      </c>
      <c r="R3177" s="18">
        <f t="shared" si="248"/>
        <v>1.0955999999999999</v>
      </c>
      <c r="S3177" s="19">
        <f t="shared" si="249"/>
        <v>91.3</v>
      </c>
      <c r="T3177" s="11" t="s">
        <v>8317</v>
      </c>
      <c r="U3177" s="11" t="s">
        <v>8318</v>
      </c>
    </row>
    <row r="3178" spans="1:21" ht="42.75" x14ac:dyDescent="0.45">
      <c r="A3178" s="11">
        <v>3176</v>
      </c>
      <c r="B3178" s="16" t="s">
        <v>3176</v>
      </c>
      <c r="C3178" s="16" t="s">
        <v>7286</v>
      </c>
      <c r="D3178" s="23">
        <v>1900</v>
      </c>
      <c r="E3178" s="23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7">
        <f t="shared" si="245"/>
        <v>41504.416666666664</v>
      </c>
      <c r="K3178" s="11">
        <v>1374531631</v>
      </c>
      <c r="L3178" s="17">
        <f t="shared" si="246"/>
        <v>41477.722581018512</v>
      </c>
      <c r="M3178" s="21">
        <f t="shared" si="247"/>
        <v>26.694085648152395</v>
      </c>
      <c r="N3178" s="11" t="b">
        <v>1</v>
      </c>
      <c r="O3178" s="11">
        <v>55</v>
      </c>
      <c r="P3178" s="11" t="b">
        <v>1</v>
      </c>
      <c r="Q3178" s="11" t="s">
        <v>8271</v>
      </c>
      <c r="R3178" s="18">
        <f t="shared" si="248"/>
        <v>1.148421052631579</v>
      </c>
      <c r="S3178" s="19">
        <f t="shared" si="249"/>
        <v>39.672727272727272</v>
      </c>
      <c r="T3178" s="11" t="s">
        <v>8317</v>
      </c>
      <c r="U3178" s="11" t="s">
        <v>8318</v>
      </c>
    </row>
    <row r="3179" spans="1:21" ht="42.75" x14ac:dyDescent="0.45">
      <c r="A3179" s="11">
        <v>3177</v>
      </c>
      <c r="B3179" s="16" t="s">
        <v>3177</v>
      </c>
      <c r="C3179" s="16" t="s">
        <v>7287</v>
      </c>
      <c r="D3179" s="23">
        <v>2500</v>
      </c>
      <c r="E3179" s="23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7">
        <f t="shared" si="245"/>
        <v>41811.458437499998</v>
      </c>
      <c r="K3179" s="11">
        <v>1400774409</v>
      </c>
      <c r="L3179" s="17">
        <f t="shared" si="246"/>
        <v>41781.458437499998</v>
      </c>
      <c r="M3179" s="21">
        <f t="shared" si="247"/>
        <v>30</v>
      </c>
      <c r="N3179" s="11" t="b">
        <v>1</v>
      </c>
      <c r="O3179" s="11">
        <v>51</v>
      </c>
      <c r="P3179" s="11" t="b">
        <v>1</v>
      </c>
      <c r="Q3179" s="11" t="s">
        <v>8271</v>
      </c>
      <c r="R3179" s="18">
        <f t="shared" si="248"/>
        <v>1.1739999999999999</v>
      </c>
      <c r="S3179" s="19">
        <f t="shared" si="249"/>
        <v>57.549019607843135</v>
      </c>
      <c r="T3179" s="11" t="s">
        <v>8317</v>
      </c>
      <c r="U3179" s="11" t="s">
        <v>8318</v>
      </c>
    </row>
    <row r="3180" spans="1:21" ht="42.75" x14ac:dyDescent="0.45">
      <c r="A3180" s="11">
        <v>3178</v>
      </c>
      <c r="B3180" s="16" t="s">
        <v>3178</v>
      </c>
      <c r="C3180" s="16" t="s">
        <v>7288</v>
      </c>
      <c r="D3180" s="23">
        <v>1500</v>
      </c>
      <c r="E3180" s="23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7">
        <f t="shared" si="245"/>
        <v>41836.396701388883</v>
      </c>
      <c r="K3180" s="11">
        <v>1402929075</v>
      </c>
      <c r="L3180" s="17">
        <f t="shared" si="246"/>
        <v>41806.396701388883</v>
      </c>
      <c r="M3180" s="21">
        <f t="shared" si="247"/>
        <v>30</v>
      </c>
      <c r="N3180" s="11" t="b">
        <v>1</v>
      </c>
      <c r="O3180" s="11">
        <v>78</v>
      </c>
      <c r="P3180" s="11" t="b">
        <v>1</v>
      </c>
      <c r="Q3180" s="11" t="s">
        <v>8271</v>
      </c>
      <c r="R3180" s="18">
        <f t="shared" si="248"/>
        <v>1.7173333333333334</v>
      </c>
      <c r="S3180" s="19">
        <f t="shared" si="249"/>
        <v>33.025641025641029</v>
      </c>
      <c r="T3180" s="11" t="s">
        <v>8317</v>
      </c>
      <c r="U3180" s="11" t="s">
        <v>8318</v>
      </c>
    </row>
    <row r="3181" spans="1:21" ht="28.5" x14ac:dyDescent="0.45">
      <c r="A3181" s="11">
        <v>3179</v>
      </c>
      <c r="B3181" s="16" t="s">
        <v>3179</v>
      </c>
      <c r="C3181" s="16" t="s">
        <v>7289</v>
      </c>
      <c r="D3181" s="23">
        <v>4200</v>
      </c>
      <c r="E3181" s="23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7">
        <f t="shared" si="245"/>
        <v>41400.49387731481</v>
      </c>
      <c r="K3181" s="11">
        <v>1365699071</v>
      </c>
      <c r="L3181" s="17">
        <f t="shared" si="246"/>
        <v>41375.49387731481</v>
      </c>
      <c r="M3181" s="21">
        <f t="shared" si="247"/>
        <v>25</v>
      </c>
      <c r="N3181" s="11" t="b">
        <v>1</v>
      </c>
      <c r="O3181" s="11">
        <v>62</v>
      </c>
      <c r="P3181" s="11" t="b">
        <v>1</v>
      </c>
      <c r="Q3181" s="11" t="s">
        <v>8271</v>
      </c>
      <c r="R3181" s="18">
        <f t="shared" si="248"/>
        <v>1.1416238095238094</v>
      </c>
      <c r="S3181" s="19">
        <f t="shared" si="249"/>
        <v>77.335806451612896</v>
      </c>
      <c r="T3181" s="11" t="s">
        <v>8317</v>
      </c>
      <c r="U3181" s="11" t="s">
        <v>8318</v>
      </c>
    </row>
    <row r="3182" spans="1:21" ht="42.75" x14ac:dyDescent="0.45">
      <c r="A3182" s="11">
        <v>3180</v>
      </c>
      <c r="B3182" s="16" t="s">
        <v>3180</v>
      </c>
      <c r="C3182" s="16" t="s">
        <v>7290</v>
      </c>
      <c r="D3182" s="23">
        <v>1200</v>
      </c>
      <c r="E3182" s="23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7">
        <f t="shared" si="245"/>
        <v>41810.204270833332</v>
      </c>
      <c r="K3182" s="11">
        <v>1400666049</v>
      </c>
      <c r="L3182" s="17">
        <f t="shared" si="246"/>
        <v>41780.204270833332</v>
      </c>
      <c r="M3182" s="21">
        <f t="shared" si="247"/>
        <v>30</v>
      </c>
      <c r="N3182" s="11" t="b">
        <v>1</v>
      </c>
      <c r="O3182" s="11">
        <v>45</v>
      </c>
      <c r="P3182" s="11" t="b">
        <v>1</v>
      </c>
      <c r="Q3182" s="11" t="s">
        <v>8271</v>
      </c>
      <c r="R3182" s="18">
        <f t="shared" si="248"/>
        <v>1.1975</v>
      </c>
      <c r="S3182" s="19">
        <f t="shared" si="249"/>
        <v>31.933333333333334</v>
      </c>
      <c r="T3182" s="11" t="s">
        <v>8317</v>
      </c>
      <c r="U3182" s="11" t="s">
        <v>8318</v>
      </c>
    </row>
    <row r="3183" spans="1:21" ht="42.75" x14ac:dyDescent="0.45">
      <c r="A3183" s="11">
        <v>3181</v>
      </c>
      <c r="B3183" s="16" t="s">
        <v>3181</v>
      </c>
      <c r="C3183" s="16" t="s">
        <v>7291</v>
      </c>
      <c r="D3183" s="23">
        <v>500</v>
      </c>
      <c r="E3183" s="23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7">
        <f t="shared" si="245"/>
        <v>41805.458333333328</v>
      </c>
      <c r="K3183" s="11">
        <v>1400570787</v>
      </c>
      <c r="L3183" s="17">
        <f t="shared" si="246"/>
        <v>41779.101701388885</v>
      </c>
      <c r="M3183" s="21">
        <f t="shared" si="247"/>
        <v>26.356631944443507</v>
      </c>
      <c r="N3183" s="11" t="b">
        <v>1</v>
      </c>
      <c r="O3183" s="11">
        <v>15</v>
      </c>
      <c r="P3183" s="11" t="b">
        <v>1</v>
      </c>
      <c r="Q3183" s="11" t="s">
        <v>8271</v>
      </c>
      <c r="R3183" s="18">
        <f t="shared" si="248"/>
        <v>1.0900000000000001</v>
      </c>
      <c r="S3183" s="19">
        <f t="shared" si="249"/>
        <v>36.333333333333336</v>
      </c>
      <c r="T3183" s="11" t="s">
        <v>8317</v>
      </c>
      <c r="U3183" s="11" t="s">
        <v>8318</v>
      </c>
    </row>
    <row r="3184" spans="1:21" ht="57" x14ac:dyDescent="0.45">
      <c r="A3184" s="11">
        <v>3182</v>
      </c>
      <c r="B3184" s="16" t="s">
        <v>3182</v>
      </c>
      <c r="C3184" s="16" t="s">
        <v>7292</v>
      </c>
      <c r="D3184" s="23">
        <v>7000</v>
      </c>
      <c r="E3184" s="23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7">
        <f t="shared" si="245"/>
        <v>40939.5</v>
      </c>
      <c r="K3184" s="11">
        <v>1323211621</v>
      </c>
      <c r="L3184" s="17">
        <f t="shared" si="246"/>
        <v>40883.740983796291</v>
      </c>
      <c r="M3184" s="21">
        <f t="shared" si="247"/>
        <v>55.759016203708597</v>
      </c>
      <c r="N3184" s="11" t="b">
        <v>1</v>
      </c>
      <c r="O3184" s="11">
        <v>151</v>
      </c>
      <c r="P3184" s="11" t="b">
        <v>1</v>
      </c>
      <c r="Q3184" s="11" t="s">
        <v>8271</v>
      </c>
      <c r="R3184" s="18">
        <f t="shared" si="248"/>
        <v>1.0088571428571429</v>
      </c>
      <c r="S3184" s="19">
        <f t="shared" si="249"/>
        <v>46.768211920529801</v>
      </c>
      <c r="T3184" s="11" t="s">
        <v>8317</v>
      </c>
      <c r="U3184" s="11" t="s">
        <v>8318</v>
      </c>
    </row>
    <row r="3185" spans="1:21" ht="42.75" x14ac:dyDescent="0.45">
      <c r="A3185" s="11">
        <v>3183</v>
      </c>
      <c r="B3185" s="16" t="s">
        <v>3183</v>
      </c>
      <c r="C3185" s="16" t="s">
        <v>7293</v>
      </c>
      <c r="D3185" s="23">
        <v>2500</v>
      </c>
      <c r="E3185" s="23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7">
        <f t="shared" si="245"/>
        <v>41509.586446759255</v>
      </c>
      <c r="K3185" s="11">
        <v>1375729469</v>
      </c>
      <c r="L3185" s="17">
        <f t="shared" si="246"/>
        <v>41491.586446759255</v>
      </c>
      <c r="M3185" s="21">
        <f t="shared" si="247"/>
        <v>18</v>
      </c>
      <c r="N3185" s="11" t="b">
        <v>1</v>
      </c>
      <c r="O3185" s="11">
        <v>68</v>
      </c>
      <c r="P3185" s="11" t="b">
        <v>1</v>
      </c>
      <c r="Q3185" s="11" t="s">
        <v>8271</v>
      </c>
      <c r="R3185" s="18">
        <f t="shared" si="248"/>
        <v>1.0900000000000001</v>
      </c>
      <c r="S3185" s="19">
        <f t="shared" si="249"/>
        <v>40.073529411764703</v>
      </c>
      <c r="T3185" s="11" t="s">
        <v>8317</v>
      </c>
      <c r="U3185" s="11" t="s">
        <v>8318</v>
      </c>
    </row>
    <row r="3186" spans="1:21" ht="42.75" x14ac:dyDescent="0.45">
      <c r="A3186" s="11">
        <v>3184</v>
      </c>
      <c r="B3186" s="16" t="s">
        <v>3184</v>
      </c>
      <c r="C3186" s="16" t="s">
        <v>7294</v>
      </c>
      <c r="D3186" s="23">
        <v>4300</v>
      </c>
      <c r="E3186" s="23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7">
        <f t="shared" si="245"/>
        <v>41821.785081018512</v>
      </c>
      <c r="K3186" s="11">
        <v>1401666631</v>
      </c>
      <c r="L3186" s="17">
        <f t="shared" si="246"/>
        <v>41791.785081018512</v>
      </c>
      <c r="M3186" s="21">
        <f t="shared" si="247"/>
        <v>30</v>
      </c>
      <c r="N3186" s="11" t="b">
        <v>1</v>
      </c>
      <c r="O3186" s="11">
        <v>46</v>
      </c>
      <c r="P3186" s="11" t="b">
        <v>1</v>
      </c>
      <c r="Q3186" s="11" t="s">
        <v>8271</v>
      </c>
      <c r="R3186" s="18">
        <f t="shared" si="248"/>
        <v>1.0720930232558139</v>
      </c>
      <c r="S3186" s="19">
        <f t="shared" si="249"/>
        <v>100.21739130434783</v>
      </c>
      <c r="T3186" s="11" t="s">
        <v>8317</v>
      </c>
      <c r="U3186" s="11" t="s">
        <v>8318</v>
      </c>
    </row>
    <row r="3187" spans="1:21" ht="42.75" x14ac:dyDescent="0.45">
      <c r="A3187" s="11">
        <v>3185</v>
      </c>
      <c r="B3187" s="16" t="s">
        <v>3185</v>
      </c>
      <c r="C3187" s="16" t="s">
        <v>7295</v>
      </c>
      <c r="D3187" s="23">
        <v>1000</v>
      </c>
      <c r="E3187" s="23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7">
        <f t="shared" si="245"/>
        <v>41836.768993055557</v>
      </c>
      <c r="K3187" s="11">
        <v>1404948441</v>
      </c>
      <c r="L3187" s="17">
        <f t="shared" si="246"/>
        <v>41829.768993055557</v>
      </c>
      <c r="M3187" s="21">
        <f t="shared" si="247"/>
        <v>7</v>
      </c>
      <c r="N3187" s="11" t="b">
        <v>1</v>
      </c>
      <c r="O3187" s="11">
        <v>24</v>
      </c>
      <c r="P3187" s="11" t="b">
        <v>1</v>
      </c>
      <c r="Q3187" s="11" t="s">
        <v>8271</v>
      </c>
      <c r="R3187" s="18">
        <f t="shared" si="248"/>
        <v>1</v>
      </c>
      <c r="S3187" s="19">
        <f t="shared" si="249"/>
        <v>41.666666666666664</v>
      </c>
      <c r="T3187" s="11" t="s">
        <v>8317</v>
      </c>
      <c r="U3187" s="11" t="s">
        <v>8318</v>
      </c>
    </row>
    <row r="3188" spans="1:21" ht="42.75" x14ac:dyDescent="0.45">
      <c r="A3188" s="11">
        <v>3186</v>
      </c>
      <c r="B3188" s="16" t="s">
        <v>3186</v>
      </c>
      <c r="C3188" s="16" t="s">
        <v>7296</v>
      </c>
      <c r="D3188" s="23">
        <v>3200</v>
      </c>
      <c r="E3188" s="23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7">
        <f t="shared" si="245"/>
        <v>41898.666666666664</v>
      </c>
      <c r="K3188" s="11">
        <v>1408313438</v>
      </c>
      <c r="L3188" s="17">
        <f t="shared" si="246"/>
        <v>41868.715717592589</v>
      </c>
      <c r="M3188" s="21">
        <f t="shared" si="247"/>
        <v>29.950949074074742</v>
      </c>
      <c r="N3188" s="11" t="b">
        <v>1</v>
      </c>
      <c r="O3188" s="11">
        <v>70</v>
      </c>
      <c r="P3188" s="11" t="b">
        <v>1</v>
      </c>
      <c r="Q3188" s="11" t="s">
        <v>8271</v>
      </c>
      <c r="R3188" s="18">
        <f t="shared" si="248"/>
        <v>1.0218750000000001</v>
      </c>
      <c r="S3188" s="19">
        <f t="shared" si="249"/>
        <v>46.714285714285715</v>
      </c>
      <c r="T3188" s="11" t="s">
        <v>8317</v>
      </c>
      <c r="U3188" s="11" t="s">
        <v>8318</v>
      </c>
    </row>
    <row r="3189" spans="1:21" ht="42.75" x14ac:dyDescent="0.45">
      <c r="A3189" s="11">
        <v>3187</v>
      </c>
      <c r="B3189" s="16" t="s">
        <v>3187</v>
      </c>
      <c r="C3189" s="16" t="s">
        <v>7297</v>
      </c>
      <c r="D3189" s="23">
        <v>15000</v>
      </c>
      <c r="E3189" s="23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7">
        <f t="shared" si="245"/>
        <v>41855.458020833328</v>
      </c>
      <c r="K3189" s="11">
        <v>1405439973</v>
      </c>
      <c r="L3189" s="17">
        <f t="shared" si="246"/>
        <v>41835.458020833328</v>
      </c>
      <c r="M3189" s="21">
        <f t="shared" si="247"/>
        <v>20</v>
      </c>
      <c r="N3189" s="11" t="b">
        <v>1</v>
      </c>
      <c r="O3189" s="11">
        <v>244</v>
      </c>
      <c r="P3189" s="11" t="b">
        <v>1</v>
      </c>
      <c r="Q3189" s="11" t="s">
        <v>8271</v>
      </c>
      <c r="R3189" s="18">
        <f t="shared" si="248"/>
        <v>1.1629333333333334</v>
      </c>
      <c r="S3189" s="19">
        <f t="shared" si="249"/>
        <v>71.491803278688522</v>
      </c>
      <c r="T3189" s="11" t="s">
        <v>8317</v>
      </c>
      <c r="U3189" s="11" t="s">
        <v>8318</v>
      </c>
    </row>
    <row r="3190" spans="1:21" ht="42.75" x14ac:dyDescent="0.45">
      <c r="A3190" s="11">
        <v>3188</v>
      </c>
      <c r="B3190" s="16" t="s">
        <v>3188</v>
      </c>
      <c r="C3190" s="16" t="s">
        <v>7298</v>
      </c>
      <c r="D3190" s="23">
        <v>200</v>
      </c>
      <c r="E3190" s="23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7">
        <f t="shared" si="245"/>
        <v>42165.207199074073</v>
      </c>
      <c r="K3190" s="11">
        <v>1432115902</v>
      </c>
      <c r="L3190" s="17">
        <f t="shared" si="246"/>
        <v>42144.207199074073</v>
      </c>
      <c r="M3190" s="21">
        <f t="shared" si="247"/>
        <v>21</v>
      </c>
      <c r="N3190" s="11" t="b">
        <v>0</v>
      </c>
      <c r="O3190" s="11">
        <v>9</v>
      </c>
      <c r="P3190" s="11" t="b">
        <v>0</v>
      </c>
      <c r="Q3190" s="11" t="s">
        <v>8305</v>
      </c>
      <c r="R3190" s="18">
        <f t="shared" si="248"/>
        <v>0.65</v>
      </c>
      <c r="S3190" s="19">
        <f t="shared" si="249"/>
        <v>14.444444444444445</v>
      </c>
      <c r="T3190" s="11" t="s">
        <v>8317</v>
      </c>
      <c r="U3190" s="11" t="s">
        <v>8359</v>
      </c>
    </row>
    <row r="3191" spans="1:21" ht="57" x14ac:dyDescent="0.45">
      <c r="A3191" s="11">
        <v>3189</v>
      </c>
      <c r="B3191" s="16" t="s">
        <v>3189</v>
      </c>
      <c r="C3191" s="16" t="s">
        <v>7299</v>
      </c>
      <c r="D3191" s="23">
        <v>55000</v>
      </c>
      <c r="E3191" s="23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7">
        <f t="shared" si="245"/>
        <v>42148.138101851851</v>
      </c>
      <c r="K3191" s="11">
        <v>1429863532</v>
      </c>
      <c r="L3191" s="17">
        <f t="shared" si="246"/>
        <v>42118.138101851851</v>
      </c>
      <c r="M3191" s="21">
        <f t="shared" si="247"/>
        <v>30</v>
      </c>
      <c r="N3191" s="11" t="b">
        <v>0</v>
      </c>
      <c r="O3191" s="11">
        <v>19</v>
      </c>
      <c r="P3191" s="11" t="b">
        <v>0</v>
      </c>
      <c r="Q3191" s="11" t="s">
        <v>8305</v>
      </c>
      <c r="R3191" s="18">
        <f t="shared" si="248"/>
        <v>0.12327272727272727</v>
      </c>
      <c r="S3191" s="19">
        <f t="shared" si="249"/>
        <v>356.84210526315792</v>
      </c>
      <c r="T3191" s="11" t="s">
        <v>8317</v>
      </c>
      <c r="U3191" s="11" t="s">
        <v>8359</v>
      </c>
    </row>
    <row r="3192" spans="1:21" ht="42.75" x14ac:dyDescent="0.45">
      <c r="A3192" s="11">
        <v>3190</v>
      </c>
      <c r="B3192" s="16" t="s">
        <v>3190</v>
      </c>
      <c r="C3192" s="16" t="s">
        <v>7300</v>
      </c>
      <c r="D3192" s="23">
        <v>4000</v>
      </c>
      <c r="E3192" s="23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7">
        <f t="shared" si="245"/>
        <v>42712.984664351847</v>
      </c>
      <c r="K3192" s="11">
        <v>1478662675</v>
      </c>
      <c r="L3192" s="17">
        <f t="shared" si="246"/>
        <v>42682.942997685182</v>
      </c>
      <c r="M3192" s="21">
        <f t="shared" si="247"/>
        <v>30.041666666664241</v>
      </c>
      <c r="N3192" s="11" t="b">
        <v>0</v>
      </c>
      <c r="O3192" s="11">
        <v>0</v>
      </c>
      <c r="P3192" s="11" t="b">
        <v>0</v>
      </c>
      <c r="Q3192" s="11" t="s">
        <v>8305</v>
      </c>
      <c r="R3192" s="18">
        <f t="shared" si="248"/>
        <v>0</v>
      </c>
      <c r="S3192" s="19" t="e">
        <f t="shared" si="249"/>
        <v>#DIV/0!</v>
      </c>
      <c r="T3192" s="11" t="s">
        <v>8317</v>
      </c>
      <c r="U3192" s="11" t="s">
        <v>8359</v>
      </c>
    </row>
    <row r="3193" spans="1:21" ht="42.75" x14ac:dyDescent="0.45">
      <c r="A3193" s="11">
        <v>3191</v>
      </c>
      <c r="B3193" s="16" t="s">
        <v>3191</v>
      </c>
      <c r="C3193" s="16" t="s">
        <v>7301</v>
      </c>
      <c r="D3193" s="23">
        <v>3750</v>
      </c>
      <c r="E3193" s="23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7">
        <f t="shared" si="245"/>
        <v>42598.547094907401</v>
      </c>
      <c r="K3193" s="11">
        <v>1466186869</v>
      </c>
      <c r="L3193" s="17">
        <f t="shared" si="246"/>
        <v>42538.547094907401</v>
      </c>
      <c r="M3193" s="21">
        <f t="shared" si="247"/>
        <v>60</v>
      </c>
      <c r="N3193" s="11" t="b">
        <v>0</v>
      </c>
      <c r="O3193" s="11">
        <v>4</v>
      </c>
      <c r="P3193" s="11" t="b">
        <v>0</v>
      </c>
      <c r="Q3193" s="11" t="s">
        <v>8305</v>
      </c>
      <c r="R3193" s="18">
        <f t="shared" si="248"/>
        <v>4.0266666666666666E-2</v>
      </c>
      <c r="S3193" s="19">
        <f t="shared" si="249"/>
        <v>37.75</v>
      </c>
      <c r="T3193" s="11" t="s">
        <v>8317</v>
      </c>
      <c r="U3193" s="11" t="s">
        <v>8359</v>
      </c>
    </row>
    <row r="3194" spans="1:21" ht="42.75" x14ac:dyDescent="0.45">
      <c r="A3194" s="11">
        <v>3192</v>
      </c>
      <c r="B3194" s="16" t="s">
        <v>3192</v>
      </c>
      <c r="C3194" s="16" t="s">
        <v>7302</v>
      </c>
      <c r="D3194" s="23">
        <v>10000</v>
      </c>
      <c r="E3194" s="23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7">
        <f t="shared" si="245"/>
        <v>42063.708333333336</v>
      </c>
      <c r="K3194" s="11">
        <v>1421274859</v>
      </c>
      <c r="L3194" s="17">
        <f t="shared" si="246"/>
        <v>42018.732164351844</v>
      </c>
      <c r="M3194" s="21">
        <f t="shared" si="247"/>
        <v>44.976168981491355</v>
      </c>
      <c r="N3194" s="11" t="b">
        <v>0</v>
      </c>
      <c r="O3194" s="11">
        <v>8</v>
      </c>
      <c r="P3194" s="11" t="b">
        <v>0</v>
      </c>
      <c r="Q3194" s="11" t="s">
        <v>8305</v>
      </c>
      <c r="R3194" s="18">
        <f t="shared" si="248"/>
        <v>1.0200000000000001E-2</v>
      </c>
      <c r="S3194" s="19">
        <f t="shared" si="249"/>
        <v>12.75</v>
      </c>
      <c r="T3194" s="11" t="s">
        <v>8317</v>
      </c>
      <c r="U3194" s="11" t="s">
        <v>8359</v>
      </c>
    </row>
    <row r="3195" spans="1:21" ht="42.75" x14ac:dyDescent="0.45">
      <c r="A3195" s="11">
        <v>3193</v>
      </c>
      <c r="B3195" s="16" t="s">
        <v>3193</v>
      </c>
      <c r="C3195" s="16" t="s">
        <v>7303</v>
      </c>
      <c r="D3195" s="23">
        <v>5000</v>
      </c>
      <c r="E3195" s="23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7">
        <f t="shared" si="245"/>
        <v>42055.759907407402</v>
      </c>
      <c r="K3195" s="11">
        <v>1420586056</v>
      </c>
      <c r="L3195" s="17">
        <f t="shared" si="246"/>
        <v>42010.759907407402</v>
      </c>
      <c r="M3195" s="21">
        <f t="shared" si="247"/>
        <v>45</v>
      </c>
      <c r="N3195" s="11" t="b">
        <v>0</v>
      </c>
      <c r="O3195" s="11">
        <v>24</v>
      </c>
      <c r="P3195" s="11" t="b">
        <v>0</v>
      </c>
      <c r="Q3195" s="11" t="s">
        <v>8305</v>
      </c>
      <c r="R3195" s="18">
        <f t="shared" si="248"/>
        <v>0.1174</v>
      </c>
      <c r="S3195" s="19">
        <f t="shared" si="249"/>
        <v>24.458333333333332</v>
      </c>
      <c r="T3195" s="11" t="s">
        <v>8317</v>
      </c>
      <c r="U3195" s="11" t="s">
        <v>8359</v>
      </c>
    </row>
    <row r="3196" spans="1:21" ht="42.75" x14ac:dyDescent="0.45">
      <c r="A3196" s="11">
        <v>3194</v>
      </c>
      <c r="B3196" s="16" t="s">
        <v>3194</v>
      </c>
      <c r="C3196" s="16" t="s">
        <v>7304</v>
      </c>
      <c r="D3196" s="23">
        <v>11000</v>
      </c>
      <c r="E3196" s="23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7">
        <f t="shared" si="245"/>
        <v>42211.854143518511</v>
      </c>
      <c r="K3196" s="11">
        <v>1435368598</v>
      </c>
      <c r="L3196" s="17">
        <f t="shared" si="246"/>
        <v>42181.854143518511</v>
      </c>
      <c r="M3196" s="21">
        <f t="shared" si="247"/>
        <v>30</v>
      </c>
      <c r="N3196" s="11" t="b">
        <v>0</v>
      </c>
      <c r="O3196" s="11">
        <v>0</v>
      </c>
      <c r="P3196" s="11" t="b">
        <v>0</v>
      </c>
      <c r="Q3196" s="11" t="s">
        <v>8305</v>
      </c>
      <c r="R3196" s="18">
        <f t="shared" si="248"/>
        <v>0</v>
      </c>
      <c r="S3196" s="19" t="e">
        <f t="shared" si="249"/>
        <v>#DIV/0!</v>
      </c>
      <c r="T3196" s="11" t="s">
        <v>8317</v>
      </c>
      <c r="U3196" s="11" t="s">
        <v>8359</v>
      </c>
    </row>
    <row r="3197" spans="1:21" ht="42.75" x14ac:dyDescent="0.45">
      <c r="A3197" s="11">
        <v>3195</v>
      </c>
      <c r="B3197" s="16" t="s">
        <v>3195</v>
      </c>
      <c r="C3197" s="16" t="s">
        <v>7305</v>
      </c>
      <c r="D3197" s="23">
        <v>3500</v>
      </c>
      <c r="E3197" s="23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7">
        <f t="shared" si="245"/>
        <v>42047.385902777773</v>
      </c>
      <c r="K3197" s="11">
        <v>1421158542</v>
      </c>
      <c r="L3197" s="17">
        <f t="shared" si="246"/>
        <v>42017.385902777773</v>
      </c>
      <c r="M3197" s="21">
        <f t="shared" si="247"/>
        <v>30</v>
      </c>
      <c r="N3197" s="11" t="b">
        <v>0</v>
      </c>
      <c r="O3197" s="11">
        <v>39</v>
      </c>
      <c r="P3197" s="11" t="b">
        <v>0</v>
      </c>
      <c r="Q3197" s="11" t="s">
        <v>8305</v>
      </c>
      <c r="R3197" s="18">
        <f t="shared" si="248"/>
        <v>0.59142857142857141</v>
      </c>
      <c r="S3197" s="19">
        <f t="shared" si="249"/>
        <v>53.07692307692308</v>
      </c>
      <c r="T3197" s="11" t="s">
        <v>8317</v>
      </c>
      <c r="U3197" s="11" t="s">
        <v>8359</v>
      </c>
    </row>
    <row r="3198" spans="1:21" ht="42.75" x14ac:dyDescent="0.45">
      <c r="A3198" s="11">
        <v>3196</v>
      </c>
      <c r="B3198" s="16" t="s">
        <v>3196</v>
      </c>
      <c r="C3198" s="16" t="s">
        <v>7306</v>
      </c>
      <c r="D3198" s="23">
        <v>3000000</v>
      </c>
      <c r="E3198" s="23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7">
        <f t="shared" si="245"/>
        <v>42217.374999999993</v>
      </c>
      <c r="K3198" s="11">
        <v>1433254875</v>
      </c>
      <c r="L3198" s="17">
        <f t="shared" si="246"/>
        <v>42157.389756944445</v>
      </c>
      <c r="M3198" s="21">
        <f t="shared" si="247"/>
        <v>59.985243055547471</v>
      </c>
      <c r="N3198" s="11" t="b">
        <v>0</v>
      </c>
      <c r="O3198" s="11">
        <v>6</v>
      </c>
      <c r="P3198" s="11" t="b">
        <v>0</v>
      </c>
      <c r="Q3198" s="11" t="s">
        <v>8305</v>
      </c>
      <c r="R3198" s="18">
        <f t="shared" si="248"/>
        <v>5.9999999999999995E-4</v>
      </c>
      <c r="S3198" s="19">
        <f t="shared" si="249"/>
        <v>300</v>
      </c>
      <c r="T3198" s="11" t="s">
        <v>8317</v>
      </c>
      <c r="U3198" s="11" t="s">
        <v>8359</v>
      </c>
    </row>
    <row r="3199" spans="1:21" ht="28.5" x14ac:dyDescent="0.45">
      <c r="A3199" s="11">
        <v>3197</v>
      </c>
      <c r="B3199" s="16" t="s">
        <v>3197</v>
      </c>
      <c r="C3199" s="16" t="s">
        <v>7307</v>
      </c>
      <c r="D3199" s="23">
        <v>10000</v>
      </c>
      <c r="E3199" s="23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7">
        <f t="shared" si="245"/>
        <v>42039.28493055555</v>
      </c>
      <c r="K3199" s="11">
        <v>1420458618</v>
      </c>
      <c r="L3199" s="17">
        <f t="shared" si="246"/>
        <v>42009.28493055555</v>
      </c>
      <c r="M3199" s="21">
        <f t="shared" si="247"/>
        <v>30</v>
      </c>
      <c r="N3199" s="11" t="b">
        <v>0</v>
      </c>
      <c r="O3199" s="11">
        <v>4</v>
      </c>
      <c r="P3199" s="11" t="b">
        <v>0</v>
      </c>
      <c r="Q3199" s="11" t="s">
        <v>8305</v>
      </c>
      <c r="R3199" s="18">
        <f t="shared" si="248"/>
        <v>0.1145</v>
      </c>
      <c r="S3199" s="19">
        <f t="shared" si="249"/>
        <v>286.25</v>
      </c>
      <c r="T3199" s="11" t="s">
        <v>8317</v>
      </c>
      <c r="U3199" s="11" t="s">
        <v>8359</v>
      </c>
    </row>
    <row r="3200" spans="1:21" ht="42.75" x14ac:dyDescent="0.45">
      <c r="A3200" s="11">
        <v>3198</v>
      </c>
      <c r="B3200" s="16" t="s">
        <v>3198</v>
      </c>
      <c r="C3200" s="16" t="s">
        <v>7308</v>
      </c>
      <c r="D3200" s="23">
        <v>30000</v>
      </c>
      <c r="E3200" s="23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7">
        <f t="shared" si="245"/>
        <v>42051.216168981475</v>
      </c>
      <c r="K3200" s="11">
        <v>1420798277</v>
      </c>
      <c r="L3200" s="17">
        <f t="shared" si="246"/>
        <v>42013.216168981475</v>
      </c>
      <c r="M3200" s="21">
        <f t="shared" si="247"/>
        <v>38</v>
      </c>
      <c r="N3200" s="11" t="b">
        <v>0</v>
      </c>
      <c r="O3200" s="11">
        <v>3</v>
      </c>
      <c r="P3200" s="11" t="b">
        <v>0</v>
      </c>
      <c r="Q3200" s="11" t="s">
        <v>8305</v>
      </c>
      <c r="R3200" s="18">
        <f t="shared" si="248"/>
        <v>3.6666666666666666E-3</v>
      </c>
      <c r="S3200" s="19">
        <f t="shared" si="249"/>
        <v>36.666666666666664</v>
      </c>
      <c r="T3200" s="11" t="s">
        <v>8317</v>
      </c>
      <c r="U3200" s="11" t="s">
        <v>8359</v>
      </c>
    </row>
    <row r="3201" spans="1:21" ht="42.75" x14ac:dyDescent="0.45">
      <c r="A3201" s="11">
        <v>3199</v>
      </c>
      <c r="B3201" s="16" t="s">
        <v>3199</v>
      </c>
      <c r="C3201" s="16" t="s">
        <v>7309</v>
      </c>
      <c r="D3201" s="23">
        <v>5000</v>
      </c>
      <c r="E3201" s="23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7">
        <f t="shared" si="245"/>
        <v>41888.666666666664</v>
      </c>
      <c r="K3201" s="11">
        <v>1407435418</v>
      </c>
      <c r="L3201" s="17">
        <f t="shared" si="246"/>
        <v>41858.553449074076</v>
      </c>
      <c r="M3201" s="21">
        <f t="shared" si="247"/>
        <v>30.113217592588626</v>
      </c>
      <c r="N3201" s="11" t="b">
        <v>0</v>
      </c>
      <c r="O3201" s="11">
        <v>53</v>
      </c>
      <c r="P3201" s="11" t="b">
        <v>0</v>
      </c>
      <c r="Q3201" s="11" t="s">
        <v>8305</v>
      </c>
      <c r="R3201" s="18">
        <f t="shared" si="248"/>
        <v>0.52159999999999995</v>
      </c>
      <c r="S3201" s="19">
        <f t="shared" si="249"/>
        <v>49.20754716981132</v>
      </c>
      <c r="T3201" s="11" t="s">
        <v>8317</v>
      </c>
      <c r="U3201" s="11" t="s">
        <v>8359</v>
      </c>
    </row>
    <row r="3202" spans="1:21" ht="42.75" x14ac:dyDescent="0.45">
      <c r="A3202" s="11">
        <v>3200</v>
      </c>
      <c r="B3202" s="16" t="s">
        <v>3200</v>
      </c>
      <c r="C3202" s="16" t="s">
        <v>7310</v>
      </c>
      <c r="D3202" s="23">
        <v>50000</v>
      </c>
      <c r="E3202" s="23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7">
        <f t="shared" si="245"/>
        <v>42490.023611111108</v>
      </c>
      <c r="K3202" s="11">
        <v>1459410101</v>
      </c>
      <c r="L3202" s="17">
        <f t="shared" si="246"/>
        <v>42460.112280092588</v>
      </c>
      <c r="M3202" s="21">
        <f t="shared" si="247"/>
        <v>29.911331018520286</v>
      </c>
      <c r="N3202" s="11" t="b">
        <v>0</v>
      </c>
      <c r="O3202" s="11">
        <v>1</v>
      </c>
      <c r="P3202" s="11" t="b">
        <v>0</v>
      </c>
      <c r="Q3202" s="11" t="s">
        <v>8305</v>
      </c>
      <c r="R3202" s="18">
        <f t="shared" si="248"/>
        <v>2.0000000000000002E-5</v>
      </c>
      <c r="S3202" s="19">
        <f t="shared" si="249"/>
        <v>1</v>
      </c>
      <c r="T3202" s="11" t="s">
        <v>8317</v>
      </c>
      <c r="U3202" s="11" t="s">
        <v>8359</v>
      </c>
    </row>
    <row r="3203" spans="1:21" ht="42.75" x14ac:dyDescent="0.45">
      <c r="A3203" s="11">
        <v>3201</v>
      </c>
      <c r="B3203" s="16" t="s">
        <v>3201</v>
      </c>
      <c r="C3203" s="16" t="s">
        <v>7311</v>
      </c>
      <c r="D3203" s="23">
        <v>2000</v>
      </c>
      <c r="E3203" s="23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7">
        <f t="shared" ref="J3203:J3266" si="250">(((I3203/86400)+25569+(-5/24)))</f>
        <v>41882.558761574073</v>
      </c>
      <c r="K3203" s="11">
        <v>1407695077</v>
      </c>
      <c r="L3203" s="17">
        <f t="shared" ref="L3203:L3266" si="251">(((K3203/86400)+25569+(-5/24)))</f>
        <v>41861.558761574073</v>
      </c>
      <c r="M3203" s="21">
        <f t="shared" ref="M3203:M3266" si="252">J3203-L3203</f>
        <v>21</v>
      </c>
      <c r="N3203" s="11" t="b">
        <v>0</v>
      </c>
      <c r="O3203" s="11">
        <v>2</v>
      </c>
      <c r="P3203" s="11" t="b">
        <v>0</v>
      </c>
      <c r="Q3203" s="11" t="s">
        <v>8305</v>
      </c>
      <c r="R3203" s="18">
        <f t="shared" ref="R3203:R3266" si="253">E3203/D3203</f>
        <v>1.2500000000000001E-2</v>
      </c>
      <c r="S3203" s="19">
        <f t="shared" ref="S3203:S3266" si="254">E3203/O3203</f>
        <v>12.5</v>
      </c>
      <c r="T3203" s="11" t="s">
        <v>8317</v>
      </c>
      <c r="U3203" s="11" t="s">
        <v>8359</v>
      </c>
    </row>
    <row r="3204" spans="1:21" ht="42.75" x14ac:dyDescent="0.45">
      <c r="A3204" s="11">
        <v>3202</v>
      </c>
      <c r="B3204" s="16" t="s">
        <v>3202</v>
      </c>
      <c r="C3204" s="16" t="s">
        <v>7312</v>
      </c>
      <c r="D3204" s="23">
        <v>5000</v>
      </c>
      <c r="E3204" s="23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7">
        <f t="shared" si="250"/>
        <v>42352.040972222218</v>
      </c>
      <c r="K3204" s="11">
        <v>1445027346</v>
      </c>
      <c r="L3204" s="17">
        <f t="shared" si="251"/>
        <v>42293.645208333335</v>
      </c>
      <c r="M3204" s="21">
        <f t="shared" si="252"/>
        <v>58.395763888882357</v>
      </c>
      <c r="N3204" s="11" t="b">
        <v>0</v>
      </c>
      <c r="O3204" s="11">
        <v>25</v>
      </c>
      <c r="P3204" s="11" t="b">
        <v>0</v>
      </c>
      <c r="Q3204" s="11" t="s">
        <v>8305</v>
      </c>
      <c r="R3204" s="18">
        <f t="shared" si="253"/>
        <v>0.54520000000000002</v>
      </c>
      <c r="S3204" s="19">
        <f t="shared" si="254"/>
        <v>109.04</v>
      </c>
      <c r="T3204" s="11" t="s">
        <v>8317</v>
      </c>
      <c r="U3204" s="11" t="s">
        <v>8359</v>
      </c>
    </row>
    <row r="3205" spans="1:21" ht="42.75" x14ac:dyDescent="0.45">
      <c r="A3205" s="11">
        <v>3203</v>
      </c>
      <c r="B3205" s="16" t="s">
        <v>3203</v>
      </c>
      <c r="C3205" s="16" t="s">
        <v>7313</v>
      </c>
      <c r="D3205" s="23">
        <v>1000</v>
      </c>
      <c r="E3205" s="23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7">
        <f t="shared" si="250"/>
        <v>42272.780347222222</v>
      </c>
      <c r="K3205" s="11">
        <v>1440632622</v>
      </c>
      <c r="L3205" s="17">
        <f t="shared" si="251"/>
        <v>42242.780347222222</v>
      </c>
      <c r="M3205" s="21">
        <f t="shared" si="252"/>
        <v>30</v>
      </c>
      <c r="N3205" s="11" t="b">
        <v>0</v>
      </c>
      <c r="O3205" s="11">
        <v>6</v>
      </c>
      <c r="P3205" s="11" t="b">
        <v>0</v>
      </c>
      <c r="Q3205" s="11" t="s">
        <v>8305</v>
      </c>
      <c r="R3205" s="18">
        <f t="shared" si="253"/>
        <v>0.25</v>
      </c>
      <c r="S3205" s="19">
        <f t="shared" si="254"/>
        <v>41.666666666666664</v>
      </c>
      <c r="T3205" s="11" t="s">
        <v>8317</v>
      </c>
      <c r="U3205" s="11" t="s">
        <v>8359</v>
      </c>
    </row>
    <row r="3206" spans="1:21" ht="42.75" x14ac:dyDescent="0.45">
      <c r="A3206" s="11">
        <v>3204</v>
      </c>
      <c r="B3206" s="16" t="s">
        <v>3204</v>
      </c>
      <c r="C3206" s="16" t="s">
        <v>7314</v>
      </c>
      <c r="D3206" s="23">
        <v>500</v>
      </c>
      <c r="E3206" s="23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7">
        <f t="shared" si="250"/>
        <v>42202.468055555553</v>
      </c>
      <c r="K3206" s="11">
        <v>1434558479</v>
      </c>
      <c r="L3206" s="17">
        <f t="shared" si="251"/>
        <v>42172.477766203701</v>
      </c>
      <c r="M3206" s="21">
        <f t="shared" si="252"/>
        <v>29.99028935185197</v>
      </c>
      <c r="N3206" s="11" t="b">
        <v>0</v>
      </c>
      <c r="O3206" s="11">
        <v>0</v>
      </c>
      <c r="P3206" s="11" t="b">
        <v>0</v>
      </c>
      <c r="Q3206" s="11" t="s">
        <v>8305</v>
      </c>
      <c r="R3206" s="18">
        <f t="shared" si="253"/>
        <v>0</v>
      </c>
      <c r="S3206" s="19" t="e">
        <f t="shared" si="254"/>
        <v>#DIV/0!</v>
      </c>
      <c r="T3206" s="11" t="s">
        <v>8317</v>
      </c>
      <c r="U3206" s="11" t="s">
        <v>8359</v>
      </c>
    </row>
    <row r="3207" spans="1:21" ht="42.75" x14ac:dyDescent="0.45">
      <c r="A3207" s="11">
        <v>3205</v>
      </c>
      <c r="B3207" s="16" t="s">
        <v>3205</v>
      </c>
      <c r="C3207" s="16" t="s">
        <v>7315</v>
      </c>
      <c r="D3207" s="23">
        <v>8000</v>
      </c>
      <c r="E3207" s="23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7">
        <f t="shared" si="250"/>
        <v>42125.166342592587</v>
      </c>
      <c r="K3207" s="11">
        <v>1427878772</v>
      </c>
      <c r="L3207" s="17">
        <f t="shared" si="251"/>
        <v>42095.166342592587</v>
      </c>
      <c r="M3207" s="21">
        <f t="shared" si="252"/>
        <v>30</v>
      </c>
      <c r="N3207" s="11" t="b">
        <v>0</v>
      </c>
      <c r="O3207" s="11">
        <v>12</v>
      </c>
      <c r="P3207" s="11" t="b">
        <v>0</v>
      </c>
      <c r="Q3207" s="11" t="s">
        <v>8305</v>
      </c>
      <c r="R3207" s="18">
        <f t="shared" si="253"/>
        <v>3.4125000000000003E-2</v>
      </c>
      <c r="S3207" s="19">
        <f t="shared" si="254"/>
        <v>22.75</v>
      </c>
      <c r="T3207" s="11" t="s">
        <v>8317</v>
      </c>
      <c r="U3207" s="11" t="s">
        <v>8359</v>
      </c>
    </row>
    <row r="3208" spans="1:21" ht="42.75" x14ac:dyDescent="0.45">
      <c r="A3208" s="11">
        <v>3206</v>
      </c>
      <c r="B3208" s="16" t="s">
        <v>3206</v>
      </c>
      <c r="C3208" s="16" t="s">
        <v>7316</v>
      </c>
      <c r="D3208" s="23">
        <v>5000</v>
      </c>
      <c r="E3208" s="23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7">
        <f t="shared" si="250"/>
        <v>42266.067719907405</v>
      </c>
      <c r="K3208" s="11">
        <v>1440052651</v>
      </c>
      <c r="L3208" s="17">
        <f t="shared" si="251"/>
        <v>42236.067719907405</v>
      </c>
      <c r="M3208" s="21">
        <f t="shared" si="252"/>
        <v>30</v>
      </c>
      <c r="N3208" s="11" t="b">
        <v>0</v>
      </c>
      <c r="O3208" s="11">
        <v>0</v>
      </c>
      <c r="P3208" s="11" t="b">
        <v>0</v>
      </c>
      <c r="Q3208" s="11" t="s">
        <v>8305</v>
      </c>
      <c r="R3208" s="18">
        <f t="shared" si="253"/>
        <v>0</v>
      </c>
      <c r="S3208" s="19" t="e">
        <f t="shared" si="254"/>
        <v>#DIV/0!</v>
      </c>
      <c r="T3208" s="11" t="s">
        <v>8317</v>
      </c>
      <c r="U3208" s="11" t="s">
        <v>8359</v>
      </c>
    </row>
    <row r="3209" spans="1:21" ht="42.75" x14ac:dyDescent="0.45">
      <c r="A3209" s="11">
        <v>3207</v>
      </c>
      <c r="B3209" s="16" t="s">
        <v>3207</v>
      </c>
      <c r="C3209" s="16" t="s">
        <v>7317</v>
      </c>
      <c r="D3209" s="23">
        <v>5500</v>
      </c>
      <c r="E3209" s="23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7">
        <f t="shared" si="250"/>
        <v>42117.027858796289</v>
      </c>
      <c r="K3209" s="11">
        <v>1424587207</v>
      </c>
      <c r="L3209" s="17">
        <f t="shared" si="251"/>
        <v>42057.069525462961</v>
      </c>
      <c r="M3209" s="21">
        <f t="shared" si="252"/>
        <v>59.958333333328483</v>
      </c>
      <c r="N3209" s="11" t="b">
        <v>0</v>
      </c>
      <c r="O3209" s="11">
        <v>36</v>
      </c>
      <c r="P3209" s="11" t="b">
        <v>0</v>
      </c>
      <c r="Q3209" s="11" t="s">
        <v>8305</v>
      </c>
      <c r="R3209" s="18">
        <f t="shared" si="253"/>
        <v>0.46363636363636362</v>
      </c>
      <c r="S3209" s="19">
        <f t="shared" si="254"/>
        <v>70.833333333333329</v>
      </c>
      <c r="T3209" s="11" t="s">
        <v>8317</v>
      </c>
      <c r="U3209" s="11" t="s">
        <v>8359</v>
      </c>
    </row>
    <row r="3210" spans="1:21" ht="42.75" x14ac:dyDescent="0.45">
      <c r="A3210" s="11">
        <v>3208</v>
      </c>
      <c r="B3210" s="16" t="s">
        <v>3208</v>
      </c>
      <c r="C3210" s="16" t="s">
        <v>7318</v>
      </c>
      <c r="D3210" s="23">
        <v>5000</v>
      </c>
      <c r="E3210" s="23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7">
        <f t="shared" si="250"/>
        <v>41848.396724537037</v>
      </c>
      <c r="K3210" s="11">
        <v>1404743477</v>
      </c>
      <c r="L3210" s="17">
        <f t="shared" si="251"/>
        <v>41827.396724537037</v>
      </c>
      <c r="M3210" s="21">
        <f t="shared" si="252"/>
        <v>21</v>
      </c>
      <c r="N3210" s="11" t="b">
        <v>1</v>
      </c>
      <c r="O3210" s="11">
        <v>82</v>
      </c>
      <c r="P3210" s="11" t="b">
        <v>1</v>
      </c>
      <c r="Q3210" s="11" t="s">
        <v>8271</v>
      </c>
      <c r="R3210" s="18">
        <f t="shared" si="253"/>
        <v>1.0349999999999999</v>
      </c>
      <c r="S3210" s="19">
        <f t="shared" si="254"/>
        <v>63.109756097560975</v>
      </c>
      <c r="T3210" s="11" t="s">
        <v>8317</v>
      </c>
      <c r="U3210" s="11" t="s">
        <v>8318</v>
      </c>
    </row>
    <row r="3211" spans="1:21" ht="42.75" x14ac:dyDescent="0.45">
      <c r="A3211" s="11">
        <v>3209</v>
      </c>
      <c r="B3211" s="16" t="s">
        <v>3209</v>
      </c>
      <c r="C3211" s="16" t="s">
        <v>7319</v>
      </c>
      <c r="D3211" s="23">
        <v>9500</v>
      </c>
      <c r="E3211" s="23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7">
        <f t="shared" si="250"/>
        <v>41810.75</v>
      </c>
      <c r="K3211" s="11">
        <v>1400512658</v>
      </c>
      <c r="L3211" s="17">
        <f t="shared" si="251"/>
        <v>41778.42891203703</v>
      </c>
      <c r="M3211" s="21">
        <f t="shared" si="252"/>
        <v>32.321087962969614</v>
      </c>
      <c r="N3211" s="11" t="b">
        <v>1</v>
      </c>
      <c r="O3211" s="11">
        <v>226</v>
      </c>
      <c r="P3211" s="11" t="b">
        <v>1</v>
      </c>
      <c r="Q3211" s="11" t="s">
        <v>8271</v>
      </c>
      <c r="R3211" s="18">
        <f t="shared" si="253"/>
        <v>1.1932315789473684</v>
      </c>
      <c r="S3211" s="19">
        <f t="shared" si="254"/>
        <v>50.157964601769912</v>
      </c>
      <c r="T3211" s="11" t="s">
        <v>8317</v>
      </c>
      <c r="U3211" s="11" t="s">
        <v>8318</v>
      </c>
    </row>
    <row r="3212" spans="1:21" ht="42.75" x14ac:dyDescent="0.45">
      <c r="A3212" s="11">
        <v>3210</v>
      </c>
      <c r="B3212" s="16" t="s">
        <v>3210</v>
      </c>
      <c r="C3212" s="16" t="s">
        <v>7320</v>
      </c>
      <c r="D3212" s="23">
        <v>3000</v>
      </c>
      <c r="E3212" s="23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7">
        <f t="shared" si="250"/>
        <v>41060.957638888889</v>
      </c>
      <c r="K3212" s="11">
        <v>1334442519</v>
      </c>
      <c r="L3212" s="17">
        <f t="shared" si="251"/>
        <v>41013.728229166663</v>
      </c>
      <c r="M3212" s="21">
        <f t="shared" si="252"/>
        <v>47.229409722225682</v>
      </c>
      <c r="N3212" s="11" t="b">
        <v>1</v>
      </c>
      <c r="O3212" s="11">
        <v>60</v>
      </c>
      <c r="P3212" s="11" t="b">
        <v>1</v>
      </c>
      <c r="Q3212" s="11" t="s">
        <v>8271</v>
      </c>
      <c r="R3212" s="18">
        <f t="shared" si="253"/>
        <v>1.2576666666666667</v>
      </c>
      <c r="S3212" s="19">
        <f t="shared" si="254"/>
        <v>62.883333333333333</v>
      </c>
      <c r="T3212" s="11" t="s">
        <v>8317</v>
      </c>
      <c r="U3212" s="11" t="s">
        <v>8318</v>
      </c>
    </row>
    <row r="3213" spans="1:21" ht="42.75" x14ac:dyDescent="0.45">
      <c r="A3213" s="11">
        <v>3211</v>
      </c>
      <c r="B3213" s="16" t="s">
        <v>3211</v>
      </c>
      <c r="C3213" s="16" t="s">
        <v>7321</v>
      </c>
      <c r="D3213" s="23">
        <v>23000</v>
      </c>
      <c r="E3213" s="23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7">
        <f t="shared" si="250"/>
        <v>41865.875</v>
      </c>
      <c r="K3213" s="11">
        <v>1405346680</v>
      </c>
      <c r="L3213" s="17">
        <f t="shared" si="251"/>
        <v>41834.378240740734</v>
      </c>
      <c r="M3213" s="21">
        <f t="shared" si="252"/>
        <v>31.496759259265673</v>
      </c>
      <c r="N3213" s="11" t="b">
        <v>1</v>
      </c>
      <c r="O3213" s="11">
        <v>322</v>
      </c>
      <c r="P3213" s="11" t="b">
        <v>1</v>
      </c>
      <c r="Q3213" s="11" t="s">
        <v>8271</v>
      </c>
      <c r="R3213" s="18">
        <f t="shared" si="253"/>
        <v>1.1974347826086957</v>
      </c>
      <c r="S3213" s="19">
        <f t="shared" si="254"/>
        <v>85.531055900621112</v>
      </c>
      <c r="T3213" s="11" t="s">
        <v>8317</v>
      </c>
      <c r="U3213" s="11" t="s">
        <v>8318</v>
      </c>
    </row>
    <row r="3214" spans="1:21" ht="28.5" x14ac:dyDescent="0.45">
      <c r="A3214" s="11">
        <v>3212</v>
      </c>
      <c r="B3214" s="16" t="s">
        <v>3212</v>
      </c>
      <c r="C3214" s="16" t="s">
        <v>7322</v>
      </c>
      <c r="D3214" s="23">
        <v>4000</v>
      </c>
      <c r="E3214" s="23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7">
        <f t="shared" si="250"/>
        <v>41859.587395833332</v>
      </c>
      <c r="K3214" s="11">
        <v>1404932751</v>
      </c>
      <c r="L3214" s="17">
        <f t="shared" si="251"/>
        <v>41829.587395833332</v>
      </c>
      <c r="M3214" s="21">
        <f t="shared" si="252"/>
        <v>30</v>
      </c>
      <c r="N3214" s="11" t="b">
        <v>1</v>
      </c>
      <c r="O3214" s="11">
        <v>94</v>
      </c>
      <c r="P3214" s="11" t="b">
        <v>1</v>
      </c>
      <c r="Q3214" s="11" t="s">
        <v>8271</v>
      </c>
      <c r="R3214" s="18">
        <f t="shared" si="253"/>
        <v>1.2625</v>
      </c>
      <c r="S3214" s="19">
        <f t="shared" si="254"/>
        <v>53.723404255319146</v>
      </c>
      <c r="T3214" s="11" t="s">
        <v>8317</v>
      </c>
      <c r="U3214" s="11" t="s">
        <v>8318</v>
      </c>
    </row>
    <row r="3215" spans="1:21" ht="42.75" x14ac:dyDescent="0.45">
      <c r="A3215" s="11">
        <v>3213</v>
      </c>
      <c r="B3215" s="16" t="s">
        <v>3213</v>
      </c>
      <c r="C3215" s="16" t="s">
        <v>7323</v>
      </c>
      <c r="D3215" s="23">
        <v>6000</v>
      </c>
      <c r="E3215" s="23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7">
        <f t="shared" si="250"/>
        <v>42211.555081018516</v>
      </c>
      <c r="K3215" s="11">
        <v>1434478759</v>
      </c>
      <c r="L3215" s="17">
        <f t="shared" si="251"/>
        <v>42171.555081018516</v>
      </c>
      <c r="M3215" s="21">
        <f t="shared" si="252"/>
        <v>40</v>
      </c>
      <c r="N3215" s="11" t="b">
        <v>1</v>
      </c>
      <c r="O3215" s="11">
        <v>47</v>
      </c>
      <c r="P3215" s="11" t="b">
        <v>1</v>
      </c>
      <c r="Q3215" s="11" t="s">
        <v>8271</v>
      </c>
      <c r="R3215" s="18">
        <f t="shared" si="253"/>
        <v>1.0011666666666668</v>
      </c>
      <c r="S3215" s="19">
        <f t="shared" si="254"/>
        <v>127.80851063829788</v>
      </c>
      <c r="T3215" s="11" t="s">
        <v>8317</v>
      </c>
      <c r="U3215" s="11" t="s">
        <v>8318</v>
      </c>
    </row>
    <row r="3216" spans="1:21" ht="42.75" x14ac:dyDescent="0.45">
      <c r="A3216" s="11">
        <v>3214</v>
      </c>
      <c r="B3216" s="16" t="s">
        <v>3214</v>
      </c>
      <c r="C3216" s="16" t="s">
        <v>7324</v>
      </c>
      <c r="D3216" s="23">
        <v>12000</v>
      </c>
      <c r="E3216" s="23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7">
        <f t="shared" si="250"/>
        <v>42374.788194444445</v>
      </c>
      <c r="K3216" s="11">
        <v>1448823673</v>
      </c>
      <c r="L3216" s="17">
        <f t="shared" si="251"/>
        <v>42337.584178240737</v>
      </c>
      <c r="M3216" s="21">
        <f t="shared" si="252"/>
        <v>37.204016203708306</v>
      </c>
      <c r="N3216" s="11" t="b">
        <v>1</v>
      </c>
      <c r="O3216" s="11">
        <v>115</v>
      </c>
      <c r="P3216" s="11" t="b">
        <v>1</v>
      </c>
      <c r="Q3216" s="11" t="s">
        <v>8271</v>
      </c>
      <c r="R3216" s="18">
        <f t="shared" si="253"/>
        <v>1.0213333333333334</v>
      </c>
      <c r="S3216" s="19">
        <f t="shared" si="254"/>
        <v>106.57391304347826</v>
      </c>
      <c r="T3216" s="11" t="s">
        <v>8317</v>
      </c>
      <c r="U3216" s="11" t="s">
        <v>8318</v>
      </c>
    </row>
    <row r="3217" spans="1:21" ht="57" x14ac:dyDescent="0.45">
      <c r="A3217" s="11">
        <v>3215</v>
      </c>
      <c r="B3217" s="16" t="s">
        <v>3215</v>
      </c>
      <c r="C3217" s="16" t="s">
        <v>7325</v>
      </c>
      <c r="D3217" s="23">
        <v>35000</v>
      </c>
      <c r="E3217" s="23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7">
        <f t="shared" si="250"/>
        <v>42256.957638888889</v>
      </c>
      <c r="K3217" s="11">
        <v>1438617471</v>
      </c>
      <c r="L3217" s="17">
        <f t="shared" si="251"/>
        <v>42219.456840277773</v>
      </c>
      <c r="M3217" s="21">
        <f t="shared" si="252"/>
        <v>37.500798611115897</v>
      </c>
      <c r="N3217" s="11" t="b">
        <v>1</v>
      </c>
      <c r="O3217" s="11">
        <v>134</v>
      </c>
      <c r="P3217" s="11" t="b">
        <v>1</v>
      </c>
      <c r="Q3217" s="11" t="s">
        <v>8271</v>
      </c>
      <c r="R3217" s="18">
        <f t="shared" si="253"/>
        <v>1.0035142857142858</v>
      </c>
      <c r="S3217" s="19">
        <f t="shared" si="254"/>
        <v>262.11194029850748</v>
      </c>
      <c r="T3217" s="11" t="s">
        <v>8317</v>
      </c>
      <c r="U3217" s="11" t="s">
        <v>8318</v>
      </c>
    </row>
    <row r="3218" spans="1:21" ht="42.75" x14ac:dyDescent="0.45">
      <c r="A3218" s="11">
        <v>3216</v>
      </c>
      <c r="B3218" s="16" t="s">
        <v>3216</v>
      </c>
      <c r="C3218" s="16" t="s">
        <v>7326</v>
      </c>
      <c r="D3218" s="23">
        <v>2000</v>
      </c>
      <c r="E3218" s="23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7">
        <f t="shared" si="250"/>
        <v>42196.395833333336</v>
      </c>
      <c r="K3218" s="11">
        <v>1433934371</v>
      </c>
      <c r="L3218" s="17">
        <f t="shared" si="251"/>
        <v>42165.254293981481</v>
      </c>
      <c r="M3218" s="21">
        <f t="shared" si="252"/>
        <v>31.14153935185459</v>
      </c>
      <c r="N3218" s="11" t="b">
        <v>1</v>
      </c>
      <c r="O3218" s="11">
        <v>35</v>
      </c>
      <c r="P3218" s="11" t="b">
        <v>1</v>
      </c>
      <c r="Q3218" s="11" t="s">
        <v>8271</v>
      </c>
      <c r="R3218" s="18">
        <f t="shared" si="253"/>
        <v>1.0004999999999999</v>
      </c>
      <c r="S3218" s="19">
        <f t="shared" si="254"/>
        <v>57.171428571428571</v>
      </c>
      <c r="T3218" s="11" t="s">
        <v>8317</v>
      </c>
      <c r="U3218" s="11" t="s">
        <v>8318</v>
      </c>
    </row>
    <row r="3219" spans="1:21" ht="28.5" x14ac:dyDescent="0.45">
      <c r="A3219" s="11">
        <v>3217</v>
      </c>
      <c r="B3219" s="16" t="s">
        <v>3217</v>
      </c>
      <c r="C3219" s="16" t="s">
        <v>7327</v>
      </c>
      <c r="D3219" s="23">
        <v>4500</v>
      </c>
      <c r="E3219" s="23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7">
        <f t="shared" si="250"/>
        <v>42678.337777777771</v>
      </c>
      <c r="K3219" s="11">
        <v>1475672784</v>
      </c>
      <c r="L3219" s="17">
        <f t="shared" si="251"/>
        <v>42648.337777777771</v>
      </c>
      <c r="M3219" s="21">
        <f t="shared" si="252"/>
        <v>30</v>
      </c>
      <c r="N3219" s="11" t="b">
        <v>1</v>
      </c>
      <c r="O3219" s="11">
        <v>104</v>
      </c>
      <c r="P3219" s="11" t="b">
        <v>1</v>
      </c>
      <c r="Q3219" s="11" t="s">
        <v>8271</v>
      </c>
      <c r="R3219" s="18">
        <f t="shared" si="253"/>
        <v>1.1602222222222223</v>
      </c>
      <c r="S3219" s="19">
        <f t="shared" si="254"/>
        <v>50.20192307692308</v>
      </c>
      <c r="T3219" s="11" t="s">
        <v>8317</v>
      </c>
      <c r="U3219" s="11" t="s">
        <v>8318</v>
      </c>
    </row>
    <row r="3220" spans="1:21" ht="42.75" x14ac:dyDescent="0.45">
      <c r="A3220" s="11">
        <v>3218</v>
      </c>
      <c r="B3220" s="16" t="s">
        <v>3218</v>
      </c>
      <c r="C3220" s="16" t="s">
        <v>7328</v>
      </c>
      <c r="D3220" s="23">
        <v>12000</v>
      </c>
      <c r="E3220" s="23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7">
        <f t="shared" si="250"/>
        <v>42003.791666666664</v>
      </c>
      <c r="K3220" s="11">
        <v>1417132986</v>
      </c>
      <c r="L3220" s="17">
        <f t="shared" si="251"/>
        <v>41970.793819444443</v>
      </c>
      <c r="M3220" s="21">
        <f t="shared" si="252"/>
        <v>32.997847222221026</v>
      </c>
      <c r="N3220" s="11" t="b">
        <v>1</v>
      </c>
      <c r="O3220" s="11">
        <v>184</v>
      </c>
      <c r="P3220" s="11" t="b">
        <v>1</v>
      </c>
      <c r="Q3220" s="11" t="s">
        <v>8271</v>
      </c>
      <c r="R3220" s="18">
        <f t="shared" si="253"/>
        <v>1.0209999999999999</v>
      </c>
      <c r="S3220" s="19">
        <f t="shared" si="254"/>
        <v>66.586956521739125</v>
      </c>
      <c r="T3220" s="11" t="s">
        <v>8317</v>
      </c>
      <c r="U3220" s="11" t="s">
        <v>8318</v>
      </c>
    </row>
    <row r="3221" spans="1:21" ht="28.5" x14ac:dyDescent="0.45">
      <c r="A3221" s="11">
        <v>3219</v>
      </c>
      <c r="B3221" s="16" t="s">
        <v>3219</v>
      </c>
      <c r="C3221" s="16" t="s">
        <v>7329</v>
      </c>
      <c r="D3221" s="23">
        <v>20000</v>
      </c>
      <c r="E3221" s="23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7">
        <f t="shared" si="250"/>
        <v>42085.733182870368</v>
      </c>
      <c r="K3221" s="11">
        <v>1424043347</v>
      </c>
      <c r="L3221" s="17">
        <f t="shared" si="251"/>
        <v>42050.77484953704</v>
      </c>
      <c r="M3221" s="21">
        <f t="shared" si="252"/>
        <v>34.958333333328483</v>
      </c>
      <c r="N3221" s="11" t="b">
        <v>1</v>
      </c>
      <c r="O3221" s="11">
        <v>119</v>
      </c>
      <c r="P3221" s="11" t="b">
        <v>1</v>
      </c>
      <c r="Q3221" s="11" t="s">
        <v>8271</v>
      </c>
      <c r="R3221" s="18">
        <f t="shared" si="253"/>
        <v>1.0011000000000001</v>
      </c>
      <c r="S3221" s="19">
        <f t="shared" si="254"/>
        <v>168.25210084033614</v>
      </c>
      <c r="T3221" s="11" t="s">
        <v>8317</v>
      </c>
      <c r="U3221" s="11" t="s">
        <v>8318</v>
      </c>
    </row>
    <row r="3222" spans="1:21" ht="28.5" x14ac:dyDescent="0.45">
      <c r="A3222" s="11">
        <v>3220</v>
      </c>
      <c r="B3222" s="16" t="s">
        <v>3220</v>
      </c>
      <c r="C3222" s="16" t="s">
        <v>7330</v>
      </c>
      <c r="D3222" s="23">
        <v>15000</v>
      </c>
      <c r="E3222" s="23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7">
        <f t="shared" si="250"/>
        <v>42806.666666666664</v>
      </c>
      <c r="K3222" s="11">
        <v>1486411204</v>
      </c>
      <c r="L3222" s="17">
        <f t="shared" si="251"/>
        <v>42772.625046296293</v>
      </c>
      <c r="M3222" s="21">
        <f t="shared" si="252"/>
        <v>34.041620370371675</v>
      </c>
      <c r="N3222" s="11" t="b">
        <v>1</v>
      </c>
      <c r="O3222" s="11">
        <v>59</v>
      </c>
      <c r="P3222" s="11" t="b">
        <v>1</v>
      </c>
      <c r="Q3222" s="11" t="s">
        <v>8271</v>
      </c>
      <c r="R3222" s="18">
        <f t="shared" si="253"/>
        <v>1.0084</v>
      </c>
      <c r="S3222" s="19">
        <f t="shared" si="254"/>
        <v>256.37288135593218</v>
      </c>
      <c r="T3222" s="11" t="s">
        <v>8317</v>
      </c>
      <c r="U3222" s="11" t="s">
        <v>8318</v>
      </c>
    </row>
    <row r="3223" spans="1:21" ht="57" x14ac:dyDescent="0.45">
      <c r="A3223" s="11">
        <v>3221</v>
      </c>
      <c r="B3223" s="16" t="s">
        <v>3221</v>
      </c>
      <c r="C3223" s="16" t="s">
        <v>7331</v>
      </c>
      <c r="D3223" s="23">
        <v>4000</v>
      </c>
      <c r="E3223" s="23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7">
        <f t="shared" si="250"/>
        <v>42190.488460648143</v>
      </c>
      <c r="K3223" s="11">
        <v>1433090603</v>
      </c>
      <c r="L3223" s="17">
        <f t="shared" si="251"/>
        <v>42155.488460648143</v>
      </c>
      <c r="M3223" s="21">
        <f t="shared" si="252"/>
        <v>35</v>
      </c>
      <c r="N3223" s="11" t="b">
        <v>1</v>
      </c>
      <c r="O3223" s="11">
        <v>113</v>
      </c>
      <c r="P3223" s="11" t="b">
        <v>1</v>
      </c>
      <c r="Q3223" s="11" t="s">
        <v>8271</v>
      </c>
      <c r="R3223" s="18">
        <f t="shared" si="253"/>
        <v>1.0342499999999999</v>
      </c>
      <c r="S3223" s="19">
        <f t="shared" si="254"/>
        <v>36.610619469026545</v>
      </c>
      <c r="T3223" s="11" t="s">
        <v>8317</v>
      </c>
      <c r="U3223" s="11" t="s">
        <v>8318</v>
      </c>
    </row>
    <row r="3224" spans="1:21" ht="42.75" x14ac:dyDescent="0.45">
      <c r="A3224" s="11">
        <v>3222</v>
      </c>
      <c r="B3224" s="16" t="s">
        <v>3222</v>
      </c>
      <c r="C3224" s="16" t="s">
        <v>7332</v>
      </c>
      <c r="D3224" s="23">
        <v>2500</v>
      </c>
      <c r="E3224" s="23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7">
        <f t="shared" si="250"/>
        <v>42301.686805555553</v>
      </c>
      <c r="K3224" s="11">
        <v>1443016697</v>
      </c>
      <c r="L3224" s="17">
        <f t="shared" si="251"/>
        <v>42270.373807870368</v>
      </c>
      <c r="M3224" s="21">
        <f t="shared" si="252"/>
        <v>31.31299768518511</v>
      </c>
      <c r="N3224" s="11" t="b">
        <v>1</v>
      </c>
      <c r="O3224" s="11">
        <v>84</v>
      </c>
      <c r="P3224" s="11" t="b">
        <v>1</v>
      </c>
      <c r="Q3224" s="11" t="s">
        <v>8271</v>
      </c>
      <c r="R3224" s="18">
        <f t="shared" si="253"/>
        <v>1.248</v>
      </c>
      <c r="S3224" s="19">
        <f t="shared" si="254"/>
        <v>37.142857142857146</v>
      </c>
      <c r="T3224" s="11" t="s">
        <v>8317</v>
      </c>
      <c r="U3224" s="11" t="s">
        <v>8318</v>
      </c>
    </row>
    <row r="3225" spans="1:21" ht="28.5" x14ac:dyDescent="0.45">
      <c r="A3225" s="11">
        <v>3223</v>
      </c>
      <c r="B3225" s="16" t="s">
        <v>3223</v>
      </c>
      <c r="C3225" s="16" t="s">
        <v>7333</v>
      </c>
      <c r="D3225" s="23">
        <v>3100</v>
      </c>
      <c r="E3225" s="23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7">
        <f t="shared" si="250"/>
        <v>42236.627037037033</v>
      </c>
      <c r="K3225" s="11">
        <v>1437508976</v>
      </c>
      <c r="L3225" s="17">
        <f t="shared" si="251"/>
        <v>42206.627037037033</v>
      </c>
      <c r="M3225" s="21">
        <f t="shared" si="252"/>
        <v>30</v>
      </c>
      <c r="N3225" s="11" t="b">
        <v>1</v>
      </c>
      <c r="O3225" s="11">
        <v>74</v>
      </c>
      <c r="P3225" s="11" t="b">
        <v>1</v>
      </c>
      <c r="Q3225" s="11" t="s">
        <v>8271</v>
      </c>
      <c r="R3225" s="18">
        <f t="shared" si="253"/>
        <v>1.0951612903225807</v>
      </c>
      <c r="S3225" s="19">
        <f t="shared" si="254"/>
        <v>45.878378378378379</v>
      </c>
      <c r="T3225" s="11" t="s">
        <v>8317</v>
      </c>
      <c r="U3225" s="11" t="s">
        <v>8318</v>
      </c>
    </row>
    <row r="3226" spans="1:21" ht="42.75" x14ac:dyDescent="0.45">
      <c r="A3226" s="11">
        <v>3224</v>
      </c>
      <c r="B3226" s="16" t="s">
        <v>3224</v>
      </c>
      <c r="C3226" s="16" t="s">
        <v>7334</v>
      </c>
      <c r="D3226" s="23">
        <v>30000</v>
      </c>
      <c r="E3226" s="23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7">
        <f t="shared" si="250"/>
        <v>42744.999999999993</v>
      </c>
      <c r="K3226" s="11">
        <v>1479932713</v>
      </c>
      <c r="L3226" s="17">
        <f t="shared" si="251"/>
        <v>42697.642511574071</v>
      </c>
      <c r="M3226" s="21">
        <f t="shared" si="252"/>
        <v>47.357488425921474</v>
      </c>
      <c r="N3226" s="11" t="b">
        <v>1</v>
      </c>
      <c r="O3226" s="11">
        <v>216</v>
      </c>
      <c r="P3226" s="11" t="b">
        <v>1</v>
      </c>
      <c r="Q3226" s="11" t="s">
        <v>8271</v>
      </c>
      <c r="R3226" s="18">
        <f t="shared" si="253"/>
        <v>1.0203333333333333</v>
      </c>
      <c r="S3226" s="19">
        <f t="shared" si="254"/>
        <v>141.71296296296296</v>
      </c>
      <c r="T3226" s="11" t="s">
        <v>8317</v>
      </c>
      <c r="U3226" s="11" t="s">
        <v>8318</v>
      </c>
    </row>
    <row r="3227" spans="1:21" ht="42.75" x14ac:dyDescent="0.45">
      <c r="A3227" s="11">
        <v>3225</v>
      </c>
      <c r="B3227" s="16" t="s">
        <v>3225</v>
      </c>
      <c r="C3227" s="16" t="s">
        <v>7335</v>
      </c>
      <c r="D3227" s="23">
        <v>2000</v>
      </c>
      <c r="E3227" s="23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7">
        <f t="shared" si="250"/>
        <v>42524.666666666664</v>
      </c>
      <c r="K3227" s="11">
        <v>1463145938</v>
      </c>
      <c r="L3227" s="17">
        <f t="shared" si="251"/>
        <v>42503.351134259261</v>
      </c>
      <c r="M3227" s="21">
        <f t="shared" si="252"/>
        <v>21.315532407403225</v>
      </c>
      <c r="N3227" s="11" t="b">
        <v>1</v>
      </c>
      <c r="O3227" s="11">
        <v>39</v>
      </c>
      <c r="P3227" s="11" t="b">
        <v>1</v>
      </c>
      <c r="Q3227" s="11" t="s">
        <v>8271</v>
      </c>
      <c r="R3227" s="18">
        <f t="shared" si="253"/>
        <v>1.0235000000000001</v>
      </c>
      <c r="S3227" s="19">
        <f t="shared" si="254"/>
        <v>52.487179487179489</v>
      </c>
      <c r="T3227" s="11" t="s">
        <v>8317</v>
      </c>
      <c r="U3227" s="11" t="s">
        <v>8318</v>
      </c>
    </row>
    <row r="3228" spans="1:21" ht="42.75" x14ac:dyDescent="0.45">
      <c r="A3228" s="11">
        <v>3226</v>
      </c>
      <c r="B3228" s="16" t="s">
        <v>3226</v>
      </c>
      <c r="C3228" s="16" t="s">
        <v>7336</v>
      </c>
      <c r="D3228" s="23">
        <v>1200</v>
      </c>
      <c r="E3228" s="23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7">
        <f t="shared" si="250"/>
        <v>42307.375138888885</v>
      </c>
      <c r="K3228" s="11">
        <v>1443621612</v>
      </c>
      <c r="L3228" s="17">
        <f t="shared" si="251"/>
        <v>42277.375138888885</v>
      </c>
      <c r="M3228" s="21">
        <f t="shared" si="252"/>
        <v>30</v>
      </c>
      <c r="N3228" s="11" t="b">
        <v>1</v>
      </c>
      <c r="O3228" s="11">
        <v>21</v>
      </c>
      <c r="P3228" s="11" t="b">
        <v>1</v>
      </c>
      <c r="Q3228" s="11" t="s">
        <v>8271</v>
      </c>
      <c r="R3228" s="18">
        <f t="shared" si="253"/>
        <v>1.0416666666666667</v>
      </c>
      <c r="S3228" s="19">
        <f t="shared" si="254"/>
        <v>59.523809523809526</v>
      </c>
      <c r="T3228" s="11" t="s">
        <v>8317</v>
      </c>
      <c r="U3228" s="11" t="s">
        <v>8318</v>
      </c>
    </row>
    <row r="3229" spans="1:21" ht="42.75" x14ac:dyDescent="0.45">
      <c r="A3229" s="11">
        <v>3227</v>
      </c>
      <c r="B3229" s="16" t="s">
        <v>3227</v>
      </c>
      <c r="C3229" s="16" t="s">
        <v>7337</v>
      </c>
      <c r="D3229" s="23">
        <v>1200</v>
      </c>
      <c r="E3229" s="23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7">
        <f t="shared" si="250"/>
        <v>42752.674027777779</v>
      </c>
      <c r="K3229" s="11">
        <v>1482095436</v>
      </c>
      <c r="L3229" s="17">
        <f t="shared" si="251"/>
        <v>42722.674027777779</v>
      </c>
      <c r="M3229" s="21">
        <f t="shared" si="252"/>
        <v>30</v>
      </c>
      <c r="N3229" s="11" t="b">
        <v>0</v>
      </c>
      <c r="O3229" s="11">
        <v>30</v>
      </c>
      <c r="P3229" s="11" t="b">
        <v>1</v>
      </c>
      <c r="Q3229" s="11" t="s">
        <v>8271</v>
      </c>
      <c r="R3229" s="18">
        <f t="shared" si="253"/>
        <v>1.25</v>
      </c>
      <c r="S3229" s="19">
        <f t="shared" si="254"/>
        <v>50</v>
      </c>
      <c r="T3229" s="11" t="s">
        <v>8317</v>
      </c>
      <c r="U3229" s="11" t="s">
        <v>8318</v>
      </c>
    </row>
    <row r="3230" spans="1:21" ht="28.5" x14ac:dyDescent="0.45">
      <c r="A3230" s="11">
        <v>3228</v>
      </c>
      <c r="B3230" s="16" t="s">
        <v>3228</v>
      </c>
      <c r="C3230" s="16" t="s">
        <v>7338</v>
      </c>
      <c r="D3230" s="23">
        <v>7000</v>
      </c>
      <c r="E3230" s="23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7">
        <f t="shared" si="250"/>
        <v>42354.999305555553</v>
      </c>
      <c r="K3230" s="11">
        <v>1447606884</v>
      </c>
      <c r="L3230" s="17">
        <f t="shared" si="251"/>
        <v>42323.500972222224</v>
      </c>
      <c r="M3230" s="21">
        <f t="shared" si="252"/>
        <v>31.498333333329356</v>
      </c>
      <c r="N3230" s="11" t="b">
        <v>1</v>
      </c>
      <c r="O3230" s="11">
        <v>37</v>
      </c>
      <c r="P3230" s="11" t="b">
        <v>1</v>
      </c>
      <c r="Q3230" s="11" t="s">
        <v>8271</v>
      </c>
      <c r="R3230" s="18">
        <f t="shared" si="253"/>
        <v>1.0234285714285714</v>
      </c>
      <c r="S3230" s="19">
        <f t="shared" si="254"/>
        <v>193.62162162162161</v>
      </c>
      <c r="T3230" s="11" t="s">
        <v>8317</v>
      </c>
      <c r="U3230" s="11" t="s">
        <v>8318</v>
      </c>
    </row>
    <row r="3231" spans="1:21" ht="42.75" x14ac:dyDescent="0.45">
      <c r="A3231" s="11">
        <v>3229</v>
      </c>
      <c r="B3231" s="16" t="s">
        <v>3229</v>
      </c>
      <c r="C3231" s="16" t="s">
        <v>7339</v>
      </c>
      <c r="D3231" s="23">
        <v>20000</v>
      </c>
      <c r="E3231" s="23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7">
        <f t="shared" si="250"/>
        <v>41963.124976851854</v>
      </c>
      <c r="K3231" s="11">
        <v>1413874798</v>
      </c>
      <c r="L3231" s="17">
        <f t="shared" si="251"/>
        <v>41933.083310185182</v>
      </c>
      <c r="M3231" s="21">
        <f t="shared" si="252"/>
        <v>30.041666666671517</v>
      </c>
      <c r="N3231" s="11" t="b">
        <v>1</v>
      </c>
      <c r="O3231" s="11">
        <v>202</v>
      </c>
      <c r="P3231" s="11" t="b">
        <v>1</v>
      </c>
      <c r="Q3231" s="11" t="s">
        <v>8271</v>
      </c>
      <c r="R3231" s="18">
        <f t="shared" si="253"/>
        <v>1.0786500000000001</v>
      </c>
      <c r="S3231" s="19">
        <f t="shared" si="254"/>
        <v>106.79702970297029</v>
      </c>
      <c r="T3231" s="11" t="s">
        <v>8317</v>
      </c>
      <c r="U3231" s="11" t="s">
        <v>8318</v>
      </c>
    </row>
    <row r="3232" spans="1:21" ht="42.75" x14ac:dyDescent="0.45">
      <c r="A3232" s="11">
        <v>3230</v>
      </c>
      <c r="B3232" s="16" t="s">
        <v>3230</v>
      </c>
      <c r="C3232" s="16" t="s">
        <v>7340</v>
      </c>
      <c r="D3232" s="23">
        <v>2600</v>
      </c>
      <c r="E3232" s="23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7">
        <f t="shared" si="250"/>
        <v>41912.957638888889</v>
      </c>
      <c r="K3232" s="11">
        <v>1410840126</v>
      </c>
      <c r="L3232" s="17">
        <f t="shared" si="251"/>
        <v>41897.959791666661</v>
      </c>
      <c r="M3232" s="21">
        <f t="shared" si="252"/>
        <v>14.997847222228302</v>
      </c>
      <c r="N3232" s="11" t="b">
        <v>1</v>
      </c>
      <c r="O3232" s="11">
        <v>37</v>
      </c>
      <c r="P3232" s="11" t="b">
        <v>1</v>
      </c>
      <c r="Q3232" s="11" t="s">
        <v>8271</v>
      </c>
      <c r="R3232" s="18">
        <f t="shared" si="253"/>
        <v>1.0988461538461538</v>
      </c>
      <c r="S3232" s="19">
        <f t="shared" si="254"/>
        <v>77.21621621621621</v>
      </c>
      <c r="T3232" s="11" t="s">
        <v>8317</v>
      </c>
      <c r="U3232" s="11" t="s">
        <v>8318</v>
      </c>
    </row>
    <row r="3233" spans="1:21" ht="42.75" x14ac:dyDescent="0.45">
      <c r="A3233" s="11">
        <v>3231</v>
      </c>
      <c r="B3233" s="16" t="s">
        <v>3231</v>
      </c>
      <c r="C3233" s="16" t="s">
        <v>7341</v>
      </c>
      <c r="D3233" s="23">
        <v>1000</v>
      </c>
      <c r="E3233" s="23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7">
        <f t="shared" si="250"/>
        <v>42476.735497685186</v>
      </c>
      <c r="K3233" s="11">
        <v>1458254347</v>
      </c>
      <c r="L3233" s="17">
        <f t="shared" si="251"/>
        <v>42446.735497685186</v>
      </c>
      <c r="M3233" s="21">
        <f t="shared" si="252"/>
        <v>30</v>
      </c>
      <c r="N3233" s="11" t="b">
        <v>0</v>
      </c>
      <c r="O3233" s="11">
        <v>28</v>
      </c>
      <c r="P3233" s="11" t="b">
        <v>1</v>
      </c>
      <c r="Q3233" s="11" t="s">
        <v>8271</v>
      </c>
      <c r="R3233" s="18">
        <f t="shared" si="253"/>
        <v>1.61</v>
      </c>
      <c r="S3233" s="19">
        <f t="shared" si="254"/>
        <v>57.5</v>
      </c>
      <c r="T3233" s="11" t="s">
        <v>8317</v>
      </c>
      <c r="U3233" s="11" t="s">
        <v>8318</v>
      </c>
    </row>
    <row r="3234" spans="1:21" ht="42.75" x14ac:dyDescent="0.45">
      <c r="A3234" s="11">
        <v>3232</v>
      </c>
      <c r="B3234" s="16" t="s">
        <v>3232</v>
      </c>
      <c r="C3234" s="16" t="s">
        <v>7342</v>
      </c>
      <c r="D3234" s="23">
        <v>1000</v>
      </c>
      <c r="E3234" s="23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7">
        <f t="shared" si="250"/>
        <v>42493.957638888889</v>
      </c>
      <c r="K3234" s="11">
        <v>1459711917</v>
      </c>
      <c r="L3234" s="17">
        <f t="shared" si="251"/>
        <v>42463.605520833335</v>
      </c>
      <c r="M3234" s="21">
        <f t="shared" si="252"/>
        <v>30.352118055554456</v>
      </c>
      <c r="N3234" s="11" t="b">
        <v>1</v>
      </c>
      <c r="O3234" s="11">
        <v>26</v>
      </c>
      <c r="P3234" s="11" t="b">
        <v>1</v>
      </c>
      <c r="Q3234" s="11" t="s">
        <v>8271</v>
      </c>
      <c r="R3234" s="18">
        <f t="shared" si="253"/>
        <v>1.3120000000000001</v>
      </c>
      <c r="S3234" s="19">
        <f t="shared" si="254"/>
        <v>50.46153846153846</v>
      </c>
      <c r="T3234" s="11" t="s">
        <v>8317</v>
      </c>
      <c r="U3234" s="11" t="s">
        <v>8318</v>
      </c>
    </row>
    <row r="3235" spans="1:21" ht="42.75" x14ac:dyDescent="0.45">
      <c r="A3235" s="11">
        <v>3233</v>
      </c>
      <c r="B3235" s="16" t="s">
        <v>3233</v>
      </c>
      <c r="C3235" s="16" t="s">
        <v>7343</v>
      </c>
      <c r="D3235" s="23">
        <v>5000</v>
      </c>
      <c r="E3235" s="23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7">
        <f t="shared" si="250"/>
        <v>42796.596701388888</v>
      </c>
      <c r="K3235" s="11">
        <v>1485890355</v>
      </c>
      <c r="L3235" s="17">
        <f t="shared" si="251"/>
        <v>42766.596701388888</v>
      </c>
      <c r="M3235" s="21">
        <f t="shared" si="252"/>
        <v>30</v>
      </c>
      <c r="N3235" s="11" t="b">
        <v>0</v>
      </c>
      <c r="O3235" s="11">
        <v>61</v>
      </c>
      <c r="P3235" s="11" t="b">
        <v>1</v>
      </c>
      <c r="Q3235" s="11" t="s">
        <v>8271</v>
      </c>
      <c r="R3235" s="18">
        <f t="shared" si="253"/>
        <v>1.1879999999999999</v>
      </c>
      <c r="S3235" s="19">
        <f t="shared" si="254"/>
        <v>97.377049180327873</v>
      </c>
      <c r="T3235" s="11" t="s">
        <v>8317</v>
      </c>
      <c r="U3235" s="11" t="s">
        <v>8318</v>
      </c>
    </row>
    <row r="3236" spans="1:21" ht="42.75" x14ac:dyDescent="0.45">
      <c r="A3236" s="11">
        <v>3234</v>
      </c>
      <c r="B3236" s="16" t="s">
        <v>3234</v>
      </c>
      <c r="C3236" s="16" t="s">
        <v>7344</v>
      </c>
      <c r="D3236" s="23">
        <v>4000</v>
      </c>
      <c r="E3236" s="23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7">
        <f t="shared" si="250"/>
        <v>42767.771527777775</v>
      </c>
      <c r="K3236" s="11">
        <v>1483124208</v>
      </c>
      <c r="L3236" s="17">
        <f t="shared" si="251"/>
        <v>42734.581111111103</v>
      </c>
      <c r="M3236" s="21">
        <f t="shared" si="252"/>
        <v>33.190416666671808</v>
      </c>
      <c r="N3236" s="11" t="b">
        <v>0</v>
      </c>
      <c r="O3236" s="11">
        <v>115</v>
      </c>
      <c r="P3236" s="11" t="b">
        <v>1</v>
      </c>
      <c r="Q3236" s="11" t="s">
        <v>8271</v>
      </c>
      <c r="R3236" s="18">
        <f t="shared" si="253"/>
        <v>1.0039275000000001</v>
      </c>
      <c r="S3236" s="19">
        <f t="shared" si="254"/>
        <v>34.91921739130435</v>
      </c>
      <c r="T3236" s="11" t="s">
        <v>8317</v>
      </c>
      <c r="U3236" s="11" t="s">
        <v>8318</v>
      </c>
    </row>
    <row r="3237" spans="1:21" ht="42.75" x14ac:dyDescent="0.45">
      <c r="A3237" s="11">
        <v>3235</v>
      </c>
      <c r="B3237" s="16" t="s">
        <v>3235</v>
      </c>
      <c r="C3237" s="16" t="s">
        <v>7345</v>
      </c>
      <c r="D3237" s="23">
        <v>15000</v>
      </c>
      <c r="E3237" s="23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7">
        <f t="shared" si="250"/>
        <v>42552.139479166661</v>
      </c>
      <c r="K3237" s="11">
        <v>1464769251</v>
      </c>
      <c r="L3237" s="17">
        <f t="shared" si="251"/>
        <v>42522.139479166661</v>
      </c>
      <c r="M3237" s="21">
        <f t="shared" si="252"/>
        <v>30</v>
      </c>
      <c r="N3237" s="11" t="b">
        <v>1</v>
      </c>
      <c r="O3237" s="11">
        <v>181</v>
      </c>
      <c r="P3237" s="11" t="b">
        <v>1</v>
      </c>
      <c r="Q3237" s="11" t="s">
        <v>8271</v>
      </c>
      <c r="R3237" s="18">
        <f t="shared" si="253"/>
        <v>1.0320666666666667</v>
      </c>
      <c r="S3237" s="19">
        <f t="shared" si="254"/>
        <v>85.530386740331494</v>
      </c>
      <c r="T3237" s="11" t="s">
        <v>8317</v>
      </c>
      <c r="U3237" s="11" t="s">
        <v>8318</v>
      </c>
    </row>
    <row r="3238" spans="1:21" ht="42.75" x14ac:dyDescent="0.45">
      <c r="A3238" s="11">
        <v>3236</v>
      </c>
      <c r="B3238" s="16" t="s">
        <v>3236</v>
      </c>
      <c r="C3238" s="16" t="s">
        <v>7346</v>
      </c>
      <c r="D3238" s="23">
        <v>20000</v>
      </c>
      <c r="E3238" s="23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7">
        <f t="shared" si="250"/>
        <v>42732.708715277775</v>
      </c>
      <c r="K3238" s="11">
        <v>1480370433</v>
      </c>
      <c r="L3238" s="17">
        <f t="shared" si="251"/>
        <v>42702.708715277775</v>
      </c>
      <c r="M3238" s="21">
        <f t="shared" si="252"/>
        <v>30</v>
      </c>
      <c r="N3238" s="11" t="b">
        <v>0</v>
      </c>
      <c r="O3238" s="11">
        <v>110</v>
      </c>
      <c r="P3238" s="11" t="b">
        <v>1</v>
      </c>
      <c r="Q3238" s="11" t="s">
        <v>8271</v>
      </c>
      <c r="R3238" s="18">
        <f t="shared" si="253"/>
        <v>1.006</v>
      </c>
      <c r="S3238" s="19">
        <f t="shared" si="254"/>
        <v>182.90909090909091</v>
      </c>
      <c r="T3238" s="11" t="s">
        <v>8317</v>
      </c>
      <c r="U3238" s="11" t="s">
        <v>8318</v>
      </c>
    </row>
    <row r="3239" spans="1:21" ht="28.5" x14ac:dyDescent="0.45">
      <c r="A3239" s="11">
        <v>3237</v>
      </c>
      <c r="B3239" s="16" t="s">
        <v>3237</v>
      </c>
      <c r="C3239" s="16" t="s">
        <v>7347</v>
      </c>
      <c r="D3239" s="23">
        <v>35000</v>
      </c>
      <c r="E3239" s="23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7">
        <f t="shared" si="250"/>
        <v>42275.957638888889</v>
      </c>
      <c r="K3239" s="11">
        <v>1441452184</v>
      </c>
      <c r="L3239" s="17">
        <f t="shared" si="251"/>
        <v>42252.266018518516</v>
      </c>
      <c r="M3239" s="21">
        <f t="shared" si="252"/>
        <v>23.69162037037313</v>
      </c>
      <c r="N3239" s="11" t="b">
        <v>1</v>
      </c>
      <c r="O3239" s="11">
        <v>269</v>
      </c>
      <c r="P3239" s="11" t="b">
        <v>1</v>
      </c>
      <c r="Q3239" s="11" t="s">
        <v>8271</v>
      </c>
      <c r="R3239" s="18">
        <f t="shared" si="253"/>
        <v>1.0078754285714286</v>
      </c>
      <c r="S3239" s="19">
        <f t="shared" si="254"/>
        <v>131.13620817843866</v>
      </c>
      <c r="T3239" s="11" t="s">
        <v>8317</v>
      </c>
      <c r="U3239" s="11" t="s">
        <v>8318</v>
      </c>
    </row>
    <row r="3240" spans="1:21" ht="42.75" x14ac:dyDescent="0.45">
      <c r="A3240" s="11">
        <v>3238</v>
      </c>
      <c r="B3240" s="16" t="s">
        <v>3238</v>
      </c>
      <c r="C3240" s="16" t="s">
        <v>7348</v>
      </c>
      <c r="D3240" s="23">
        <v>2800</v>
      </c>
      <c r="E3240" s="23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7">
        <f t="shared" si="250"/>
        <v>42186.302060185182</v>
      </c>
      <c r="K3240" s="11">
        <v>1433160898</v>
      </c>
      <c r="L3240" s="17">
        <f t="shared" si="251"/>
        <v>42156.302060185182</v>
      </c>
      <c r="M3240" s="21">
        <f t="shared" si="252"/>
        <v>30</v>
      </c>
      <c r="N3240" s="11" t="b">
        <v>1</v>
      </c>
      <c r="O3240" s="11">
        <v>79</v>
      </c>
      <c r="P3240" s="11" t="b">
        <v>1</v>
      </c>
      <c r="Q3240" s="11" t="s">
        <v>8271</v>
      </c>
      <c r="R3240" s="18">
        <f t="shared" si="253"/>
        <v>1.1232142857142857</v>
      </c>
      <c r="S3240" s="19">
        <f t="shared" si="254"/>
        <v>39.810126582278478</v>
      </c>
      <c r="T3240" s="11" t="s">
        <v>8317</v>
      </c>
      <c r="U3240" s="11" t="s">
        <v>8318</v>
      </c>
    </row>
    <row r="3241" spans="1:21" ht="42.75" x14ac:dyDescent="0.45">
      <c r="A3241" s="11">
        <v>3239</v>
      </c>
      <c r="B3241" s="16" t="s">
        <v>3239</v>
      </c>
      <c r="C3241" s="16" t="s">
        <v>7349</v>
      </c>
      <c r="D3241" s="23">
        <v>5862</v>
      </c>
      <c r="E3241" s="23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7">
        <f t="shared" si="250"/>
        <v>42302.790972222218</v>
      </c>
      <c r="K3241" s="11">
        <v>1443665293</v>
      </c>
      <c r="L3241" s="17">
        <f t="shared" si="251"/>
        <v>42277.880706018514</v>
      </c>
      <c r="M3241" s="21">
        <f t="shared" si="252"/>
        <v>24.910266203703941</v>
      </c>
      <c r="N3241" s="11" t="b">
        <v>1</v>
      </c>
      <c r="O3241" s="11">
        <v>104</v>
      </c>
      <c r="P3241" s="11" t="b">
        <v>1</v>
      </c>
      <c r="Q3241" s="11" t="s">
        <v>8271</v>
      </c>
      <c r="R3241" s="18">
        <f t="shared" si="253"/>
        <v>1.0591914022517912</v>
      </c>
      <c r="S3241" s="19">
        <f t="shared" si="254"/>
        <v>59.701730769230764</v>
      </c>
      <c r="T3241" s="11" t="s">
        <v>8317</v>
      </c>
      <c r="U3241" s="11" t="s">
        <v>8318</v>
      </c>
    </row>
    <row r="3242" spans="1:21" ht="42.75" x14ac:dyDescent="0.45">
      <c r="A3242" s="11">
        <v>3240</v>
      </c>
      <c r="B3242" s="16" t="s">
        <v>3240</v>
      </c>
      <c r="C3242" s="16" t="s">
        <v>7350</v>
      </c>
      <c r="D3242" s="23">
        <v>3000</v>
      </c>
      <c r="E3242" s="23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7">
        <f t="shared" si="250"/>
        <v>42782.749999999993</v>
      </c>
      <c r="K3242" s="11">
        <v>1484843948</v>
      </c>
      <c r="L3242" s="17">
        <f t="shared" si="251"/>
        <v>42754.485509259255</v>
      </c>
      <c r="M3242" s="21">
        <f t="shared" si="252"/>
        <v>28.264490740737529</v>
      </c>
      <c r="N3242" s="11" t="b">
        <v>0</v>
      </c>
      <c r="O3242" s="11">
        <v>34</v>
      </c>
      <c r="P3242" s="11" t="b">
        <v>1</v>
      </c>
      <c r="Q3242" s="11" t="s">
        <v>8271</v>
      </c>
      <c r="R3242" s="18">
        <f t="shared" si="253"/>
        <v>1.0056666666666667</v>
      </c>
      <c r="S3242" s="19">
        <f t="shared" si="254"/>
        <v>88.735294117647058</v>
      </c>
      <c r="T3242" s="11" t="s">
        <v>8317</v>
      </c>
      <c r="U3242" s="11" t="s">
        <v>8318</v>
      </c>
    </row>
    <row r="3243" spans="1:21" ht="57" x14ac:dyDescent="0.45">
      <c r="A3243" s="11">
        <v>3241</v>
      </c>
      <c r="B3243" s="16" t="s">
        <v>3241</v>
      </c>
      <c r="C3243" s="16" t="s">
        <v>7351</v>
      </c>
      <c r="D3243" s="23">
        <v>8500</v>
      </c>
      <c r="E3243" s="23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7">
        <f t="shared" si="250"/>
        <v>41926.082638888889</v>
      </c>
      <c r="K3243" s="11">
        <v>1410421670</v>
      </c>
      <c r="L3243" s="17">
        <f t="shared" si="251"/>
        <v>41893.116550925923</v>
      </c>
      <c r="M3243" s="21">
        <f t="shared" si="252"/>
        <v>32.966087962966412</v>
      </c>
      <c r="N3243" s="11" t="b">
        <v>1</v>
      </c>
      <c r="O3243" s="11">
        <v>167</v>
      </c>
      <c r="P3243" s="11" t="b">
        <v>1</v>
      </c>
      <c r="Q3243" s="11" t="s">
        <v>8271</v>
      </c>
      <c r="R3243" s="18">
        <f t="shared" si="253"/>
        <v>1.1530588235294117</v>
      </c>
      <c r="S3243" s="19">
        <f t="shared" si="254"/>
        <v>58.688622754491021</v>
      </c>
      <c r="T3243" s="11" t="s">
        <v>8317</v>
      </c>
      <c r="U3243" s="11" t="s">
        <v>8318</v>
      </c>
    </row>
    <row r="3244" spans="1:21" ht="28.5" x14ac:dyDescent="0.45">
      <c r="A3244" s="11">
        <v>3242</v>
      </c>
      <c r="B3244" s="16" t="s">
        <v>3242</v>
      </c>
      <c r="C3244" s="16" t="s">
        <v>7352</v>
      </c>
      <c r="D3244" s="23">
        <v>10000</v>
      </c>
      <c r="E3244" s="23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7">
        <f t="shared" si="250"/>
        <v>41901.547361111108</v>
      </c>
      <c r="K3244" s="11">
        <v>1408558092</v>
      </c>
      <c r="L3244" s="17">
        <f t="shared" si="251"/>
        <v>41871.547361111108</v>
      </c>
      <c r="M3244" s="21">
        <f t="shared" si="252"/>
        <v>30</v>
      </c>
      <c r="N3244" s="11" t="b">
        <v>1</v>
      </c>
      <c r="O3244" s="11">
        <v>183</v>
      </c>
      <c r="P3244" s="11" t="b">
        <v>1</v>
      </c>
      <c r="Q3244" s="11" t="s">
        <v>8271</v>
      </c>
      <c r="R3244" s="18">
        <f t="shared" si="253"/>
        <v>1.273042</v>
      </c>
      <c r="S3244" s="19">
        <f t="shared" si="254"/>
        <v>69.56513661202186</v>
      </c>
      <c r="T3244" s="11" t="s">
        <v>8317</v>
      </c>
      <c r="U3244" s="11" t="s">
        <v>8318</v>
      </c>
    </row>
    <row r="3245" spans="1:21" ht="42.75" x14ac:dyDescent="0.45">
      <c r="A3245" s="11">
        <v>3243</v>
      </c>
      <c r="B3245" s="16" t="s">
        <v>3243</v>
      </c>
      <c r="C3245" s="16" t="s">
        <v>7353</v>
      </c>
      <c r="D3245" s="23">
        <v>8000</v>
      </c>
      <c r="E3245" s="23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7">
        <f t="shared" si="250"/>
        <v>42285.791666666664</v>
      </c>
      <c r="K3245" s="11">
        <v>1442283562</v>
      </c>
      <c r="L3245" s="17">
        <f t="shared" si="251"/>
        <v>42261.888449074067</v>
      </c>
      <c r="M3245" s="21">
        <f t="shared" si="252"/>
        <v>23.903217592596775</v>
      </c>
      <c r="N3245" s="11" t="b">
        <v>1</v>
      </c>
      <c r="O3245" s="11">
        <v>71</v>
      </c>
      <c r="P3245" s="11" t="b">
        <v>1</v>
      </c>
      <c r="Q3245" s="11" t="s">
        <v>8271</v>
      </c>
      <c r="R3245" s="18">
        <f t="shared" si="253"/>
        <v>1.028375</v>
      </c>
      <c r="S3245" s="19">
        <f t="shared" si="254"/>
        <v>115.87323943661971</v>
      </c>
      <c r="T3245" s="11" t="s">
        <v>8317</v>
      </c>
      <c r="U3245" s="11" t="s">
        <v>8318</v>
      </c>
    </row>
    <row r="3246" spans="1:21" ht="42.75" x14ac:dyDescent="0.45">
      <c r="A3246" s="11">
        <v>3244</v>
      </c>
      <c r="B3246" s="16" t="s">
        <v>3244</v>
      </c>
      <c r="C3246" s="16" t="s">
        <v>7354</v>
      </c>
      <c r="D3246" s="23">
        <v>1600</v>
      </c>
      <c r="E3246" s="23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7">
        <f t="shared" si="250"/>
        <v>42705.527569444443</v>
      </c>
      <c r="K3246" s="11">
        <v>1478018382</v>
      </c>
      <c r="L3246" s="17">
        <f t="shared" si="251"/>
        <v>42675.485902777778</v>
      </c>
      <c r="M3246" s="21">
        <f t="shared" si="252"/>
        <v>30.041666666664241</v>
      </c>
      <c r="N3246" s="11" t="b">
        <v>0</v>
      </c>
      <c r="O3246" s="11">
        <v>69</v>
      </c>
      <c r="P3246" s="11" t="b">
        <v>1</v>
      </c>
      <c r="Q3246" s="11" t="s">
        <v>8271</v>
      </c>
      <c r="R3246" s="18">
        <f t="shared" si="253"/>
        <v>1.0293749999999999</v>
      </c>
      <c r="S3246" s="19">
        <f t="shared" si="254"/>
        <v>23.869565217391305</v>
      </c>
      <c r="T3246" s="11" t="s">
        <v>8317</v>
      </c>
      <c r="U3246" s="11" t="s">
        <v>8318</v>
      </c>
    </row>
    <row r="3247" spans="1:21" ht="42.75" x14ac:dyDescent="0.45">
      <c r="A3247" s="11">
        <v>3245</v>
      </c>
      <c r="B3247" s="16" t="s">
        <v>3245</v>
      </c>
      <c r="C3247" s="16" t="s">
        <v>7355</v>
      </c>
      <c r="D3247" s="23">
        <v>21000</v>
      </c>
      <c r="E3247" s="23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7">
        <f t="shared" si="250"/>
        <v>42166.874999999993</v>
      </c>
      <c r="K3247" s="11">
        <v>1431354258</v>
      </c>
      <c r="L3247" s="17">
        <f t="shared" si="251"/>
        <v>42135.391874999994</v>
      </c>
      <c r="M3247" s="21">
        <f t="shared" si="252"/>
        <v>31.483124999998836</v>
      </c>
      <c r="N3247" s="11" t="b">
        <v>0</v>
      </c>
      <c r="O3247" s="11">
        <v>270</v>
      </c>
      <c r="P3247" s="11" t="b">
        <v>1</v>
      </c>
      <c r="Q3247" s="11" t="s">
        <v>8271</v>
      </c>
      <c r="R3247" s="18">
        <f t="shared" si="253"/>
        <v>1.043047619047619</v>
      </c>
      <c r="S3247" s="19">
        <f t="shared" si="254"/>
        <v>81.125925925925927</v>
      </c>
      <c r="T3247" s="11" t="s">
        <v>8317</v>
      </c>
      <c r="U3247" s="11" t="s">
        <v>8318</v>
      </c>
    </row>
    <row r="3248" spans="1:21" ht="42.75" x14ac:dyDescent="0.45">
      <c r="A3248" s="11">
        <v>3246</v>
      </c>
      <c r="B3248" s="16" t="s">
        <v>3246</v>
      </c>
      <c r="C3248" s="16" t="s">
        <v>7356</v>
      </c>
      <c r="D3248" s="23">
        <v>10000</v>
      </c>
      <c r="E3248" s="23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7">
        <f t="shared" si="250"/>
        <v>42258.957638888889</v>
      </c>
      <c r="K3248" s="11">
        <v>1439551200</v>
      </c>
      <c r="L3248" s="17">
        <f t="shared" si="251"/>
        <v>42230.263888888883</v>
      </c>
      <c r="M3248" s="21">
        <f t="shared" si="252"/>
        <v>28.693750000005821</v>
      </c>
      <c r="N3248" s="11" t="b">
        <v>1</v>
      </c>
      <c r="O3248" s="11">
        <v>193</v>
      </c>
      <c r="P3248" s="11" t="b">
        <v>1</v>
      </c>
      <c r="Q3248" s="11" t="s">
        <v>8271</v>
      </c>
      <c r="R3248" s="18">
        <f t="shared" si="253"/>
        <v>1.1122000000000001</v>
      </c>
      <c r="S3248" s="19">
        <f t="shared" si="254"/>
        <v>57.626943005181346</v>
      </c>
      <c r="T3248" s="11" t="s">
        <v>8317</v>
      </c>
      <c r="U3248" s="11" t="s">
        <v>8318</v>
      </c>
    </row>
    <row r="3249" spans="1:21" ht="42.75" x14ac:dyDescent="0.45">
      <c r="A3249" s="11">
        <v>3247</v>
      </c>
      <c r="B3249" s="16" t="s">
        <v>3247</v>
      </c>
      <c r="C3249" s="16" t="s">
        <v>7357</v>
      </c>
      <c r="D3249" s="23">
        <v>2500</v>
      </c>
      <c r="E3249" s="23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7">
        <f t="shared" si="250"/>
        <v>42197.22583333333</v>
      </c>
      <c r="K3249" s="11">
        <v>1434104712</v>
      </c>
      <c r="L3249" s="17">
        <f t="shared" si="251"/>
        <v>42167.22583333333</v>
      </c>
      <c r="M3249" s="21">
        <f t="shared" si="252"/>
        <v>30</v>
      </c>
      <c r="N3249" s="11" t="b">
        <v>1</v>
      </c>
      <c r="O3249" s="11">
        <v>57</v>
      </c>
      <c r="P3249" s="11" t="b">
        <v>1</v>
      </c>
      <c r="Q3249" s="11" t="s">
        <v>8271</v>
      </c>
      <c r="R3249" s="18">
        <f t="shared" si="253"/>
        <v>1.0586</v>
      </c>
      <c r="S3249" s="19">
        <f t="shared" si="254"/>
        <v>46.429824561403507</v>
      </c>
      <c r="T3249" s="11" t="s">
        <v>8317</v>
      </c>
      <c r="U3249" s="11" t="s">
        <v>8318</v>
      </c>
    </row>
    <row r="3250" spans="1:21" ht="28.5" x14ac:dyDescent="0.45">
      <c r="A3250" s="11">
        <v>3248</v>
      </c>
      <c r="B3250" s="16" t="s">
        <v>3248</v>
      </c>
      <c r="C3250" s="16" t="s">
        <v>7358</v>
      </c>
      <c r="D3250" s="23">
        <v>12000</v>
      </c>
      <c r="E3250" s="23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7">
        <f t="shared" si="250"/>
        <v>42098.638391203705</v>
      </c>
      <c r="K3250" s="11">
        <v>1425590357</v>
      </c>
      <c r="L3250" s="17">
        <f t="shared" si="251"/>
        <v>42068.68005787037</v>
      </c>
      <c r="M3250" s="21">
        <f t="shared" si="252"/>
        <v>29.958333333335759</v>
      </c>
      <c r="N3250" s="11" t="b">
        <v>1</v>
      </c>
      <c r="O3250" s="11">
        <v>200</v>
      </c>
      <c r="P3250" s="11" t="b">
        <v>1</v>
      </c>
      <c r="Q3250" s="11" t="s">
        <v>8271</v>
      </c>
      <c r="R3250" s="18">
        <f t="shared" si="253"/>
        <v>1.0079166666666666</v>
      </c>
      <c r="S3250" s="19">
        <f t="shared" si="254"/>
        <v>60.475000000000001</v>
      </c>
      <c r="T3250" s="11" t="s">
        <v>8317</v>
      </c>
      <c r="U3250" s="11" t="s">
        <v>8318</v>
      </c>
    </row>
    <row r="3251" spans="1:21" ht="42.75" x14ac:dyDescent="0.45">
      <c r="A3251" s="11">
        <v>3249</v>
      </c>
      <c r="B3251" s="16" t="s">
        <v>3249</v>
      </c>
      <c r="C3251" s="16" t="s">
        <v>7359</v>
      </c>
      <c r="D3251" s="23">
        <v>5500</v>
      </c>
      <c r="E3251" s="23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7">
        <f t="shared" si="250"/>
        <v>42175.538356481477</v>
      </c>
      <c r="K3251" s="11">
        <v>1432230914</v>
      </c>
      <c r="L3251" s="17">
        <f t="shared" si="251"/>
        <v>42145.538356481477</v>
      </c>
      <c r="M3251" s="21">
        <f t="shared" si="252"/>
        <v>30</v>
      </c>
      <c r="N3251" s="11" t="b">
        <v>1</v>
      </c>
      <c r="O3251" s="11">
        <v>88</v>
      </c>
      <c r="P3251" s="11" t="b">
        <v>1</v>
      </c>
      <c r="Q3251" s="11" t="s">
        <v>8271</v>
      </c>
      <c r="R3251" s="18">
        <f t="shared" si="253"/>
        <v>1.0492727272727274</v>
      </c>
      <c r="S3251" s="19">
        <f t="shared" si="254"/>
        <v>65.579545454545453</v>
      </c>
      <c r="T3251" s="11" t="s">
        <v>8317</v>
      </c>
      <c r="U3251" s="11" t="s">
        <v>8318</v>
      </c>
    </row>
    <row r="3252" spans="1:21" ht="42.75" x14ac:dyDescent="0.45">
      <c r="A3252" s="11">
        <v>3250</v>
      </c>
      <c r="B3252" s="16" t="s">
        <v>3250</v>
      </c>
      <c r="C3252" s="16" t="s">
        <v>7360</v>
      </c>
      <c r="D3252" s="23">
        <v>25000</v>
      </c>
      <c r="E3252" s="23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7">
        <f t="shared" si="250"/>
        <v>41948.575509259259</v>
      </c>
      <c r="K3252" s="11">
        <v>1412617724</v>
      </c>
      <c r="L3252" s="17">
        <f t="shared" si="251"/>
        <v>41918.533842592587</v>
      </c>
      <c r="M3252" s="21">
        <f t="shared" si="252"/>
        <v>30.041666666671517</v>
      </c>
      <c r="N3252" s="11" t="b">
        <v>1</v>
      </c>
      <c r="O3252" s="11">
        <v>213</v>
      </c>
      <c r="P3252" s="11" t="b">
        <v>1</v>
      </c>
      <c r="Q3252" s="11" t="s">
        <v>8271</v>
      </c>
      <c r="R3252" s="18">
        <f t="shared" si="253"/>
        <v>1.01552</v>
      </c>
      <c r="S3252" s="19">
        <f t="shared" si="254"/>
        <v>119.1924882629108</v>
      </c>
      <c r="T3252" s="11" t="s">
        <v>8317</v>
      </c>
      <c r="U3252" s="11" t="s">
        <v>8318</v>
      </c>
    </row>
    <row r="3253" spans="1:21" ht="42.75" x14ac:dyDescent="0.45">
      <c r="A3253" s="11">
        <v>3251</v>
      </c>
      <c r="B3253" s="16" t="s">
        <v>3251</v>
      </c>
      <c r="C3253" s="16" t="s">
        <v>7361</v>
      </c>
      <c r="D3253" s="23">
        <v>1500</v>
      </c>
      <c r="E3253" s="23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7">
        <f t="shared" si="250"/>
        <v>42176.52275462963</v>
      </c>
      <c r="K3253" s="11">
        <v>1432315966</v>
      </c>
      <c r="L3253" s="17">
        <f t="shared" si="251"/>
        <v>42146.52275462963</v>
      </c>
      <c r="M3253" s="21">
        <f t="shared" si="252"/>
        <v>30</v>
      </c>
      <c r="N3253" s="11" t="b">
        <v>1</v>
      </c>
      <c r="O3253" s="11">
        <v>20</v>
      </c>
      <c r="P3253" s="11" t="b">
        <v>1</v>
      </c>
      <c r="Q3253" s="11" t="s">
        <v>8271</v>
      </c>
      <c r="R3253" s="18">
        <f t="shared" si="253"/>
        <v>1.1073333333333333</v>
      </c>
      <c r="S3253" s="19">
        <f t="shared" si="254"/>
        <v>83.05</v>
      </c>
      <c r="T3253" s="11" t="s">
        <v>8317</v>
      </c>
      <c r="U3253" s="11" t="s">
        <v>8318</v>
      </c>
    </row>
    <row r="3254" spans="1:21" ht="28.5" x14ac:dyDescent="0.45">
      <c r="A3254" s="11">
        <v>3252</v>
      </c>
      <c r="B3254" s="16" t="s">
        <v>3252</v>
      </c>
      <c r="C3254" s="16" t="s">
        <v>7362</v>
      </c>
      <c r="D3254" s="23">
        <v>2250</v>
      </c>
      <c r="E3254" s="23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7">
        <f t="shared" si="250"/>
        <v>42620.264351851853</v>
      </c>
      <c r="K3254" s="11">
        <v>1470655240</v>
      </c>
      <c r="L3254" s="17">
        <f t="shared" si="251"/>
        <v>42590.264351851853</v>
      </c>
      <c r="M3254" s="21">
        <f t="shared" si="252"/>
        <v>30</v>
      </c>
      <c r="N3254" s="11" t="b">
        <v>1</v>
      </c>
      <c r="O3254" s="11">
        <v>50</v>
      </c>
      <c r="P3254" s="11" t="b">
        <v>1</v>
      </c>
      <c r="Q3254" s="11" t="s">
        <v>8271</v>
      </c>
      <c r="R3254" s="18">
        <f t="shared" si="253"/>
        <v>1.2782222222222221</v>
      </c>
      <c r="S3254" s="19">
        <f t="shared" si="254"/>
        <v>57.52</v>
      </c>
      <c r="T3254" s="11" t="s">
        <v>8317</v>
      </c>
      <c r="U3254" s="11" t="s">
        <v>8318</v>
      </c>
    </row>
    <row r="3255" spans="1:21" ht="42.75" x14ac:dyDescent="0.45">
      <c r="A3255" s="11">
        <v>3253</v>
      </c>
      <c r="B3255" s="16" t="s">
        <v>3253</v>
      </c>
      <c r="C3255" s="16" t="s">
        <v>7363</v>
      </c>
      <c r="D3255" s="23">
        <v>20000</v>
      </c>
      <c r="E3255" s="23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7">
        <f t="shared" si="250"/>
        <v>42620.947916666664</v>
      </c>
      <c r="K3255" s="11">
        <v>1471701028</v>
      </c>
      <c r="L3255" s="17">
        <f t="shared" si="251"/>
        <v>42602.368379629632</v>
      </c>
      <c r="M3255" s="21">
        <f t="shared" si="252"/>
        <v>18.579537037032424</v>
      </c>
      <c r="N3255" s="11" t="b">
        <v>1</v>
      </c>
      <c r="O3255" s="11">
        <v>115</v>
      </c>
      <c r="P3255" s="11" t="b">
        <v>1</v>
      </c>
      <c r="Q3255" s="11" t="s">
        <v>8271</v>
      </c>
      <c r="R3255" s="18">
        <f t="shared" si="253"/>
        <v>1.0182500000000001</v>
      </c>
      <c r="S3255" s="19">
        <f t="shared" si="254"/>
        <v>177.08695652173913</v>
      </c>
      <c r="T3255" s="11" t="s">
        <v>8317</v>
      </c>
      <c r="U3255" s="11" t="s">
        <v>8318</v>
      </c>
    </row>
    <row r="3256" spans="1:21" ht="42.75" x14ac:dyDescent="0.45">
      <c r="A3256" s="11">
        <v>3254</v>
      </c>
      <c r="B3256" s="16" t="s">
        <v>3254</v>
      </c>
      <c r="C3256" s="16" t="s">
        <v>7364</v>
      </c>
      <c r="D3256" s="23">
        <v>13000</v>
      </c>
      <c r="E3256" s="23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7">
        <f t="shared" si="250"/>
        <v>42088.835752314808</v>
      </c>
      <c r="K3256" s="11">
        <v>1424743409</v>
      </c>
      <c r="L3256" s="17">
        <f t="shared" si="251"/>
        <v>42058.877418981479</v>
      </c>
      <c r="M3256" s="21">
        <f t="shared" si="252"/>
        <v>29.958333333328483</v>
      </c>
      <c r="N3256" s="11" t="b">
        <v>1</v>
      </c>
      <c r="O3256" s="11">
        <v>186</v>
      </c>
      <c r="P3256" s="11" t="b">
        <v>1</v>
      </c>
      <c r="Q3256" s="11" t="s">
        <v>8271</v>
      </c>
      <c r="R3256" s="18">
        <f t="shared" si="253"/>
        <v>1.012576923076923</v>
      </c>
      <c r="S3256" s="19">
        <f t="shared" si="254"/>
        <v>70.771505376344081</v>
      </c>
      <c r="T3256" s="11" t="s">
        <v>8317</v>
      </c>
      <c r="U3256" s="11" t="s">
        <v>8318</v>
      </c>
    </row>
    <row r="3257" spans="1:21" ht="42.75" x14ac:dyDescent="0.45">
      <c r="A3257" s="11">
        <v>3255</v>
      </c>
      <c r="B3257" s="16" t="s">
        <v>3255</v>
      </c>
      <c r="C3257" s="16" t="s">
        <v>7365</v>
      </c>
      <c r="D3257" s="23">
        <v>300</v>
      </c>
      <c r="E3257" s="23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7">
        <f t="shared" si="250"/>
        <v>41919.559895833328</v>
      </c>
      <c r="K3257" s="11">
        <v>1410114375</v>
      </c>
      <c r="L3257" s="17">
        <f t="shared" si="251"/>
        <v>41889.559895833328</v>
      </c>
      <c r="M3257" s="21">
        <f t="shared" si="252"/>
        <v>30</v>
      </c>
      <c r="N3257" s="11" t="b">
        <v>1</v>
      </c>
      <c r="O3257" s="11">
        <v>18</v>
      </c>
      <c r="P3257" s="11" t="b">
        <v>1</v>
      </c>
      <c r="Q3257" s="11" t="s">
        <v>8271</v>
      </c>
      <c r="R3257" s="18">
        <f t="shared" si="253"/>
        <v>1.75</v>
      </c>
      <c r="S3257" s="19">
        <f t="shared" si="254"/>
        <v>29.166666666666668</v>
      </c>
      <c r="T3257" s="11" t="s">
        <v>8317</v>
      </c>
      <c r="U3257" s="11" t="s">
        <v>8318</v>
      </c>
    </row>
    <row r="3258" spans="1:21" ht="42.75" x14ac:dyDescent="0.45">
      <c r="A3258" s="11">
        <v>3256</v>
      </c>
      <c r="B3258" s="16" t="s">
        <v>3256</v>
      </c>
      <c r="C3258" s="16" t="s">
        <v>7366</v>
      </c>
      <c r="D3258" s="23">
        <v>10000</v>
      </c>
      <c r="E3258" s="23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7">
        <f t="shared" si="250"/>
        <v>42165.957638888889</v>
      </c>
      <c r="K3258" s="11">
        <v>1432129577</v>
      </c>
      <c r="L3258" s="17">
        <f t="shared" si="251"/>
        <v>42144.365474537037</v>
      </c>
      <c r="M3258" s="21">
        <f t="shared" si="252"/>
        <v>21.592164351852261</v>
      </c>
      <c r="N3258" s="11" t="b">
        <v>1</v>
      </c>
      <c r="O3258" s="11">
        <v>176</v>
      </c>
      <c r="P3258" s="11" t="b">
        <v>1</v>
      </c>
      <c r="Q3258" s="11" t="s">
        <v>8271</v>
      </c>
      <c r="R3258" s="18">
        <f t="shared" si="253"/>
        <v>1.2806</v>
      </c>
      <c r="S3258" s="19">
        <f t="shared" si="254"/>
        <v>72.76136363636364</v>
      </c>
      <c r="T3258" s="11" t="s">
        <v>8317</v>
      </c>
      <c r="U3258" s="11" t="s">
        <v>8318</v>
      </c>
    </row>
    <row r="3259" spans="1:21" ht="42.75" x14ac:dyDescent="0.45">
      <c r="A3259" s="11">
        <v>3257</v>
      </c>
      <c r="B3259" s="16" t="s">
        <v>3257</v>
      </c>
      <c r="C3259" s="16" t="s">
        <v>7367</v>
      </c>
      <c r="D3259" s="23">
        <v>2000</v>
      </c>
      <c r="E3259" s="23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7">
        <f t="shared" si="250"/>
        <v>42788.351296296292</v>
      </c>
      <c r="K3259" s="11">
        <v>1485177952</v>
      </c>
      <c r="L3259" s="17">
        <f t="shared" si="251"/>
        <v>42758.351296296292</v>
      </c>
      <c r="M3259" s="21">
        <f t="shared" si="252"/>
        <v>30</v>
      </c>
      <c r="N3259" s="11" t="b">
        <v>0</v>
      </c>
      <c r="O3259" s="11">
        <v>41</v>
      </c>
      <c r="P3259" s="11" t="b">
        <v>1</v>
      </c>
      <c r="Q3259" s="11" t="s">
        <v>8271</v>
      </c>
      <c r="R3259" s="18">
        <f t="shared" si="253"/>
        <v>1.0629949999999999</v>
      </c>
      <c r="S3259" s="19">
        <f t="shared" si="254"/>
        <v>51.853414634146333</v>
      </c>
      <c r="T3259" s="11" t="s">
        <v>8317</v>
      </c>
      <c r="U3259" s="11" t="s">
        <v>8318</v>
      </c>
    </row>
    <row r="3260" spans="1:21" ht="28.5" x14ac:dyDescent="0.45">
      <c r="A3260" s="11">
        <v>3258</v>
      </c>
      <c r="B3260" s="16" t="s">
        <v>3258</v>
      </c>
      <c r="C3260" s="16" t="s">
        <v>7368</v>
      </c>
      <c r="D3260" s="23">
        <v>7000</v>
      </c>
      <c r="E3260" s="23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7">
        <f t="shared" si="250"/>
        <v>42012.678946759253</v>
      </c>
      <c r="K3260" s="11">
        <v>1418159861</v>
      </c>
      <c r="L3260" s="17">
        <f t="shared" si="251"/>
        <v>41982.678946759253</v>
      </c>
      <c r="M3260" s="21">
        <f t="shared" si="252"/>
        <v>30</v>
      </c>
      <c r="N3260" s="11" t="b">
        <v>1</v>
      </c>
      <c r="O3260" s="11">
        <v>75</v>
      </c>
      <c r="P3260" s="11" t="b">
        <v>1</v>
      </c>
      <c r="Q3260" s="11" t="s">
        <v>8271</v>
      </c>
      <c r="R3260" s="18">
        <f t="shared" si="253"/>
        <v>1.052142857142857</v>
      </c>
      <c r="S3260" s="19">
        <f t="shared" si="254"/>
        <v>98.2</v>
      </c>
      <c r="T3260" s="11" t="s">
        <v>8317</v>
      </c>
      <c r="U3260" s="11" t="s">
        <v>8318</v>
      </c>
    </row>
    <row r="3261" spans="1:21" ht="42.75" x14ac:dyDescent="0.45">
      <c r="A3261" s="11">
        <v>3259</v>
      </c>
      <c r="B3261" s="16" t="s">
        <v>3259</v>
      </c>
      <c r="C3261" s="16" t="s">
        <v>7369</v>
      </c>
      <c r="D3261" s="23">
        <v>23000</v>
      </c>
      <c r="E3261" s="23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7">
        <f t="shared" si="250"/>
        <v>42643.957638888889</v>
      </c>
      <c r="K3261" s="11">
        <v>1472753745</v>
      </c>
      <c r="L3261" s="17">
        <f t="shared" si="251"/>
        <v>42614.552604166667</v>
      </c>
      <c r="M3261" s="21">
        <f t="shared" si="252"/>
        <v>29.405034722221899</v>
      </c>
      <c r="N3261" s="11" t="b">
        <v>1</v>
      </c>
      <c r="O3261" s="11">
        <v>97</v>
      </c>
      <c r="P3261" s="11" t="b">
        <v>1</v>
      </c>
      <c r="Q3261" s="11" t="s">
        <v>8271</v>
      </c>
      <c r="R3261" s="18">
        <f t="shared" si="253"/>
        <v>1.0616782608695652</v>
      </c>
      <c r="S3261" s="19">
        <f t="shared" si="254"/>
        <v>251.7381443298969</v>
      </c>
      <c r="T3261" s="11" t="s">
        <v>8317</v>
      </c>
      <c r="U3261" s="11" t="s">
        <v>8318</v>
      </c>
    </row>
    <row r="3262" spans="1:21" ht="42.75" x14ac:dyDescent="0.45">
      <c r="A3262" s="11">
        <v>3260</v>
      </c>
      <c r="B3262" s="16" t="s">
        <v>3260</v>
      </c>
      <c r="C3262" s="16" t="s">
        <v>7370</v>
      </c>
      <c r="D3262" s="23">
        <v>5000</v>
      </c>
      <c r="E3262" s="23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7">
        <f t="shared" si="250"/>
        <v>42338.505995370368</v>
      </c>
      <c r="K3262" s="11">
        <v>1445875718</v>
      </c>
      <c r="L3262" s="17">
        <f t="shared" si="251"/>
        <v>42303.464328703696</v>
      </c>
      <c r="M3262" s="21">
        <f t="shared" si="252"/>
        <v>35.041666666671517</v>
      </c>
      <c r="N3262" s="11" t="b">
        <v>1</v>
      </c>
      <c r="O3262" s="11">
        <v>73</v>
      </c>
      <c r="P3262" s="11" t="b">
        <v>1</v>
      </c>
      <c r="Q3262" s="11" t="s">
        <v>8271</v>
      </c>
      <c r="R3262" s="18">
        <f t="shared" si="253"/>
        <v>1.0924</v>
      </c>
      <c r="S3262" s="19">
        <f t="shared" si="254"/>
        <v>74.821917808219183</v>
      </c>
      <c r="T3262" s="11" t="s">
        <v>8317</v>
      </c>
      <c r="U3262" s="11" t="s">
        <v>8318</v>
      </c>
    </row>
    <row r="3263" spans="1:21" ht="42.75" x14ac:dyDescent="0.45">
      <c r="A3263" s="11">
        <v>3261</v>
      </c>
      <c r="B3263" s="16" t="s">
        <v>3261</v>
      </c>
      <c r="C3263" s="16" t="s">
        <v>7371</v>
      </c>
      <c r="D3263" s="23">
        <v>3300</v>
      </c>
      <c r="E3263" s="23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7">
        <f t="shared" si="250"/>
        <v>42201.517083333332</v>
      </c>
      <c r="K3263" s="11">
        <v>1434475476</v>
      </c>
      <c r="L3263" s="17">
        <f t="shared" si="251"/>
        <v>42171.517083333332</v>
      </c>
      <c r="M3263" s="21">
        <f t="shared" si="252"/>
        <v>30</v>
      </c>
      <c r="N3263" s="11" t="b">
        <v>1</v>
      </c>
      <c r="O3263" s="11">
        <v>49</v>
      </c>
      <c r="P3263" s="11" t="b">
        <v>1</v>
      </c>
      <c r="Q3263" s="11" t="s">
        <v>8271</v>
      </c>
      <c r="R3263" s="18">
        <f t="shared" si="253"/>
        <v>1.0045454545454546</v>
      </c>
      <c r="S3263" s="19">
        <f t="shared" si="254"/>
        <v>67.65306122448979</v>
      </c>
      <c r="T3263" s="11" t="s">
        <v>8317</v>
      </c>
      <c r="U3263" s="11" t="s">
        <v>8318</v>
      </c>
    </row>
    <row r="3264" spans="1:21" ht="28.5" x14ac:dyDescent="0.45">
      <c r="A3264" s="11">
        <v>3262</v>
      </c>
      <c r="B3264" s="16" t="s">
        <v>3262</v>
      </c>
      <c r="C3264" s="16" t="s">
        <v>7372</v>
      </c>
      <c r="D3264" s="23">
        <v>12200</v>
      </c>
      <c r="E3264" s="23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7">
        <f t="shared" si="250"/>
        <v>41994.958333333336</v>
      </c>
      <c r="K3264" s="11">
        <v>1416555262</v>
      </c>
      <c r="L3264" s="17">
        <f t="shared" si="251"/>
        <v>41964.107199074067</v>
      </c>
      <c r="M3264" s="21">
        <f t="shared" si="252"/>
        <v>30.851134259268292</v>
      </c>
      <c r="N3264" s="11" t="b">
        <v>1</v>
      </c>
      <c r="O3264" s="11">
        <v>134</v>
      </c>
      <c r="P3264" s="11" t="b">
        <v>1</v>
      </c>
      <c r="Q3264" s="11" t="s">
        <v>8271</v>
      </c>
      <c r="R3264" s="18">
        <f t="shared" si="253"/>
        <v>1.0304098360655738</v>
      </c>
      <c r="S3264" s="19">
        <f t="shared" si="254"/>
        <v>93.81343283582089</v>
      </c>
      <c r="T3264" s="11" t="s">
        <v>8317</v>
      </c>
      <c r="U3264" s="11" t="s">
        <v>8318</v>
      </c>
    </row>
    <row r="3265" spans="1:21" ht="28.5" x14ac:dyDescent="0.45">
      <c r="A3265" s="11">
        <v>3263</v>
      </c>
      <c r="B3265" s="16" t="s">
        <v>3263</v>
      </c>
      <c r="C3265" s="16" t="s">
        <v>7373</v>
      </c>
      <c r="D3265" s="23">
        <v>2500</v>
      </c>
      <c r="E3265" s="23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7">
        <f t="shared" si="250"/>
        <v>42307.666666666664</v>
      </c>
      <c r="K3265" s="11">
        <v>1444220588</v>
      </c>
      <c r="L3265" s="17">
        <f t="shared" si="251"/>
        <v>42284.30773148148</v>
      </c>
      <c r="M3265" s="21">
        <f t="shared" si="252"/>
        <v>23.358935185184237</v>
      </c>
      <c r="N3265" s="11" t="b">
        <v>1</v>
      </c>
      <c r="O3265" s="11">
        <v>68</v>
      </c>
      <c r="P3265" s="11" t="b">
        <v>1</v>
      </c>
      <c r="Q3265" s="11" t="s">
        <v>8271</v>
      </c>
      <c r="R3265" s="18">
        <f t="shared" si="253"/>
        <v>1.121664</v>
      </c>
      <c r="S3265" s="19">
        <f t="shared" si="254"/>
        <v>41.237647058823526</v>
      </c>
      <c r="T3265" s="11" t="s">
        <v>8317</v>
      </c>
      <c r="U3265" s="11" t="s">
        <v>8318</v>
      </c>
    </row>
    <row r="3266" spans="1:21" ht="28.5" x14ac:dyDescent="0.45">
      <c r="A3266" s="11">
        <v>3264</v>
      </c>
      <c r="B3266" s="16" t="s">
        <v>3264</v>
      </c>
      <c r="C3266" s="16" t="s">
        <v>7374</v>
      </c>
      <c r="D3266" s="23">
        <v>2500</v>
      </c>
      <c r="E3266" s="23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7">
        <f t="shared" si="250"/>
        <v>42032.708333333336</v>
      </c>
      <c r="K3266" s="11">
        <v>1421089938</v>
      </c>
      <c r="L3266" s="17">
        <f t="shared" si="251"/>
        <v>42016.591874999998</v>
      </c>
      <c r="M3266" s="21">
        <f t="shared" si="252"/>
        <v>16.116458333337505</v>
      </c>
      <c r="N3266" s="11" t="b">
        <v>1</v>
      </c>
      <c r="O3266" s="11">
        <v>49</v>
      </c>
      <c r="P3266" s="11" t="b">
        <v>1</v>
      </c>
      <c r="Q3266" s="11" t="s">
        <v>8271</v>
      </c>
      <c r="R3266" s="18">
        <f t="shared" si="253"/>
        <v>1.03</v>
      </c>
      <c r="S3266" s="19">
        <f t="shared" si="254"/>
        <v>52.551020408163268</v>
      </c>
      <c r="T3266" s="11" t="s">
        <v>8317</v>
      </c>
      <c r="U3266" s="11" t="s">
        <v>8318</v>
      </c>
    </row>
    <row r="3267" spans="1:21" ht="42.75" x14ac:dyDescent="0.45">
      <c r="A3267" s="11">
        <v>3265</v>
      </c>
      <c r="B3267" s="16" t="s">
        <v>3265</v>
      </c>
      <c r="C3267" s="16" t="s">
        <v>7375</v>
      </c>
      <c r="D3267" s="23">
        <v>2700</v>
      </c>
      <c r="E3267" s="23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7">
        <f t="shared" ref="J3267:J3330" si="255">(((I3267/86400)+25569+(-5/24)))</f>
        <v>42341.499999999993</v>
      </c>
      <c r="K3267" s="11">
        <v>1446570315</v>
      </c>
      <c r="L3267" s="17">
        <f t="shared" ref="L3267:L3330" si="256">(((K3267/86400)+25569+(-5/24)))</f>
        <v>42311.503645833327</v>
      </c>
      <c r="M3267" s="21">
        <f t="shared" ref="M3267:M3330" si="257">J3267-L3267</f>
        <v>29.996354166665697</v>
      </c>
      <c r="N3267" s="11" t="b">
        <v>1</v>
      </c>
      <c r="O3267" s="11">
        <v>63</v>
      </c>
      <c r="P3267" s="11" t="b">
        <v>1</v>
      </c>
      <c r="Q3267" s="11" t="s">
        <v>8271</v>
      </c>
      <c r="R3267" s="18">
        <f t="shared" ref="R3267:R3330" si="258">E3267/D3267</f>
        <v>1.64</v>
      </c>
      <c r="S3267" s="19">
        <f t="shared" ref="S3267:S3330" si="259">E3267/O3267</f>
        <v>70.285714285714292</v>
      </c>
      <c r="T3267" s="11" t="s">
        <v>8317</v>
      </c>
      <c r="U3267" s="11" t="s">
        <v>8318</v>
      </c>
    </row>
    <row r="3268" spans="1:21" ht="42.75" x14ac:dyDescent="0.45">
      <c r="A3268" s="11">
        <v>3266</v>
      </c>
      <c r="B3268" s="16" t="s">
        <v>3266</v>
      </c>
      <c r="C3268" s="16" t="s">
        <v>7376</v>
      </c>
      <c r="D3268" s="23">
        <v>6000</v>
      </c>
      <c r="E3268" s="23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7">
        <f t="shared" si="255"/>
        <v>42167.666666666664</v>
      </c>
      <c r="K3268" s="11">
        <v>1431435122</v>
      </c>
      <c r="L3268" s="17">
        <f t="shared" si="256"/>
        <v>42136.327800925923</v>
      </c>
      <c r="M3268" s="21">
        <f t="shared" si="257"/>
        <v>31.338865740741312</v>
      </c>
      <c r="N3268" s="11" t="b">
        <v>1</v>
      </c>
      <c r="O3268" s="11">
        <v>163</v>
      </c>
      <c r="P3268" s="11" t="b">
        <v>1</v>
      </c>
      <c r="Q3268" s="11" t="s">
        <v>8271</v>
      </c>
      <c r="R3268" s="18">
        <f t="shared" si="258"/>
        <v>1.3128333333333333</v>
      </c>
      <c r="S3268" s="19">
        <f t="shared" si="259"/>
        <v>48.325153374233132</v>
      </c>
      <c r="T3268" s="11" t="s">
        <v>8317</v>
      </c>
      <c r="U3268" s="11" t="s">
        <v>8318</v>
      </c>
    </row>
    <row r="3269" spans="1:21" ht="42.75" x14ac:dyDescent="0.45">
      <c r="A3269" s="11">
        <v>3267</v>
      </c>
      <c r="B3269" s="16" t="s">
        <v>3267</v>
      </c>
      <c r="C3269" s="16" t="s">
        <v>7377</v>
      </c>
      <c r="D3269" s="23">
        <v>15000</v>
      </c>
      <c r="E3269" s="23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7">
        <f t="shared" si="255"/>
        <v>42202.549305555549</v>
      </c>
      <c r="K3269" s="11">
        <v>1434564660</v>
      </c>
      <c r="L3269" s="17">
        <f t="shared" si="256"/>
        <v>42172.549305555549</v>
      </c>
      <c r="M3269" s="21">
        <f t="shared" si="257"/>
        <v>30</v>
      </c>
      <c r="N3269" s="11" t="b">
        <v>1</v>
      </c>
      <c r="O3269" s="11">
        <v>288</v>
      </c>
      <c r="P3269" s="11" t="b">
        <v>1</v>
      </c>
      <c r="Q3269" s="11" t="s">
        <v>8271</v>
      </c>
      <c r="R3269" s="18">
        <f t="shared" si="258"/>
        <v>1.0209999999999999</v>
      </c>
      <c r="S3269" s="19">
        <f t="shared" si="259"/>
        <v>53.177083333333336</v>
      </c>
      <c r="T3269" s="11" t="s">
        <v>8317</v>
      </c>
      <c r="U3269" s="11" t="s">
        <v>8318</v>
      </c>
    </row>
    <row r="3270" spans="1:21" ht="42.75" x14ac:dyDescent="0.45">
      <c r="A3270" s="11">
        <v>3268</v>
      </c>
      <c r="B3270" s="16" t="s">
        <v>3268</v>
      </c>
      <c r="C3270" s="16" t="s">
        <v>7378</v>
      </c>
      <c r="D3270" s="23">
        <v>2000</v>
      </c>
      <c r="E3270" s="23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7">
        <f t="shared" si="255"/>
        <v>42606.695925925924</v>
      </c>
      <c r="K3270" s="11">
        <v>1470692528</v>
      </c>
      <c r="L3270" s="17">
        <f t="shared" si="256"/>
        <v>42590.695925925924</v>
      </c>
      <c r="M3270" s="21">
        <f t="shared" si="257"/>
        <v>16</v>
      </c>
      <c r="N3270" s="11" t="b">
        <v>1</v>
      </c>
      <c r="O3270" s="11">
        <v>42</v>
      </c>
      <c r="P3270" s="11" t="b">
        <v>1</v>
      </c>
      <c r="Q3270" s="11" t="s">
        <v>8271</v>
      </c>
      <c r="R3270" s="18">
        <f t="shared" si="258"/>
        <v>1.28</v>
      </c>
      <c r="S3270" s="19">
        <f t="shared" si="259"/>
        <v>60.952380952380949</v>
      </c>
      <c r="T3270" s="11" t="s">
        <v>8317</v>
      </c>
      <c r="U3270" s="11" t="s">
        <v>8318</v>
      </c>
    </row>
    <row r="3271" spans="1:21" ht="42.75" x14ac:dyDescent="0.45">
      <c r="A3271" s="11">
        <v>3269</v>
      </c>
      <c r="B3271" s="16" t="s">
        <v>3269</v>
      </c>
      <c r="C3271" s="16" t="s">
        <v>7379</v>
      </c>
      <c r="D3271" s="23">
        <v>8000</v>
      </c>
      <c r="E3271" s="23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7">
        <f t="shared" si="255"/>
        <v>42171.249999999993</v>
      </c>
      <c r="K3271" s="11">
        <v>1431509397</v>
      </c>
      <c r="L3271" s="17">
        <f t="shared" si="256"/>
        <v>42137.187465277777</v>
      </c>
      <c r="M3271" s="21">
        <f t="shared" si="257"/>
        <v>34.062534722215787</v>
      </c>
      <c r="N3271" s="11" t="b">
        <v>1</v>
      </c>
      <c r="O3271" s="11">
        <v>70</v>
      </c>
      <c r="P3271" s="11" t="b">
        <v>1</v>
      </c>
      <c r="Q3271" s="11" t="s">
        <v>8271</v>
      </c>
      <c r="R3271" s="18">
        <f t="shared" si="258"/>
        <v>1.0149999999999999</v>
      </c>
      <c r="S3271" s="19">
        <f t="shared" si="259"/>
        <v>116</v>
      </c>
      <c r="T3271" s="11" t="s">
        <v>8317</v>
      </c>
      <c r="U3271" s="11" t="s">
        <v>8318</v>
      </c>
    </row>
    <row r="3272" spans="1:21" ht="42.75" x14ac:dyDescent="0.45">
      <c r="A3272" s="11">
        <v>3270</v>
      </c>
      <c r="B3272" s="16" t="s">
        <v>3270</v>
      </c>
      <c r="C3272" s="16" t="s">
        <v>7380</v>
      </c>
      <c r="D3272" s="23">
        <v>1800</v>
      </c>
      <c r="E3272" s="23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7">
        <f t="shared" si="255"/>
        <v>42197.324826388889</v>
      </c>
      <c r="K3272" s="11">
        <v>1434113265</v>
      </c>
      <c r="L3272" s="17">
        <f t="shared" si="256"/>
        <v>42167.324826388889</v>
      </c>
      <c r="M3272" s="21">
        <f t="shared" si="257"/>
        <v>30</v>
      </c>
      <c r="N3272" s="11" t="b">
        <v>1</v>
      </c>
      <c r="O3272" s="11">
        <v>30</v>
      </c>
      <c r="P3272" s="11" t="b">
        <v>1</v>
      </c>
      <c r="Q3272" s="11" t="s">
        <v>8271</v>
      </c>
      <c r="R3272" s="18">
        <f t="shared" si="258"/>
        <v>1.0166666666666666</v>
      </c>
      <c r="S3272" s="19">
        <f t="shared" si="259"/>
        <v>61</v>
      </c>
      <c r="T3272" s="11" t="s">
        <v>8317</v>
      </c>
      <c r="U3272" s="11" t="s">
        <v>8318</v>
      </c>
    </row>
    <row r="3273" spans="1:21" x14ac:dyDescent="0.45">
      <c r="A3273" s="11">
        <v>3271</v>
      </c>
      <c r="B3273" s="16" t="s">
        <v>3271</v>
      </c>
      <c r="C3273" s="16" t="s">
        <v>7381</v>
      </c>
      <c r="D3273" s="23">
        <v>1500</v>
      </c>
      <c r="E3273" s="23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7">
        <f t="shared" si="255"/>
        <v>41945.270543981482</v>
      </c>
      <c r="K3273" s="11">
        <v>1412332175</v>
      </c>
      <c r="L3273" s="17">
        <f t="shared" si="256"/>
        <v>41915.22887731481</v>
      </c>
      <c r="M3273" s="21">
        <f t="shared" si="257"/>
        <v>30.041666666671517</v>
      </c>
      <c r="N3273" s="11" t="b">
        <v>1</v>
      </c>
      <c r="O3273" s="11">
        <v>51</v>
      </c>
      <c r="P3273" s="11" t="b">
        <v>1</v>
      </c>
      <c r="Q3273" s="11" t="s">
        <v>8271</v>
      </c>
      <c r="R3273" s="18">
        <f t="shared" si="258"/>
        <v>1.3</v>
      </c>
      <c r="S3273" s="19">
        <f t="shared" si="259"/>
        <v>38.235294117647058</v>
      </c>
      <c r="T3273" s="11" t="s">
        <v>8317</v>
      </c>
      <c r="U3273" s="11" t="s">
        <v>8318</v>
      </c>
    </row>
    <row r="3274" spans="1:21" ht="42.75" x14ac:dyDescent="0.45">
      <c r="A3274" s="11">
        <v>3272</v>
      </c>
      <c r="B3274" s="16" t="s">
        <v>3272</v>
      </c>
      <c r="C3274" s="16" t="s">
        <v>7382</v>
      </c>
      <c r="D3274" s="23">
        <v>10000</v>
      </c>
      <c r="E3274" s="23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7">
        <f t="shared" si="255"/>
        <v>42314.333437499998</v>
      </c>
      <c r="K3274" s="11">
        <v>1444219209</v>
      </c>
      <c r="L3274" s="17">
        <f t="shared" si="256"/>
        <v>42284.291770833333</v>
      </c>
      <c r="M3274" s="21">
        <f t="shared" si="257"/>
        <v>30.041666666664241</v>
      </c>
      <c r="N3274" s="11" t="b">
        <v>1</v>
      </c>
      <c r="O3274" s="11">
        <v>145</v>
      </c>
      <c r="P3274" s="11" t="b">
        <v>1</v>
      </c>
      <c r="Q3274" s="11" t="s">
        <v>8271</v>
      </c>
      <c r="R3274" s="18">
        <f t="shared" si="258"/>
        <v>1.5443</v>
      </c>
      <c r="S3274" s="19">
        <f t="shared" si="259"/>
        <v>106.50344827586207</v>
      </c>
      <c r="T3274" s="11" t="s">
        <v>8317</v>
      </c>
      <c r="U3274" s="11" t="s">
        <v>8318</v>
      </c>
    </row>
    <row r="3275" spans="1:21" ht="42.75" x14ac:dyDescent="0.45">
      <c r="A3275" s="11">
        <v>3273</v>
      </c>
      <c r="B3275" s="16" t="s">
        <v>3273</v>
      </c>
      <c r="C3275" s="16" t="s">
        <v>7383</v>
      </c>
      <c r="D3275" s="23">
        <v>4000</v>
      </c>
      <c r="E3275" s="23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7">
        <f t="shared" si="255"/>
        <v>42627.583333333336</v>
      </c>
      <c r="K3275" s="11">
        <v>1472498042</v>
      </c>
      <c r="L3275" s="17">
        <f t="shared" si="256"/>
        <v>42611.5930787037</v>
      </c>
      <c r="M3275" s="21">
        <f t="shared" si="257"/>
        <v>15.990254629636183</v>
      </c>
      <c r="N3275" s="11" t="b">
        <v>1</v>
      </c>
      <c r="O3275" s="11">
        <v>21</v>
      </c>
      <c r="P3275" s="11" t="b">
        <v>1</v>
      </c>
      <c r="Q3275" s="11" t="s">
        <v>8271</v>
      </c>
      <c r="R3275" s="18">
        <f t="shared" si="258"/>
        <v>1.0740000000000001</v>
      </c>
      <c r="S3275" s="19">
        <f t="shared" si="259"/>
        <v>204.57142857142858</v>
      </c>
      <c r="T3275" s="11" t="s">
        <v>8317</v>
      </c>
      <c r="U3275" s="11" t="s">
        <v>8318</v>
      </c>
    </row>
    <row r="3276" spans="1:21" ht="42.75" x14ac:dyDescent="0.45">
      <c r="A3276" s="11">
        <v>3274</v>
      </c>
      <c r="B3276" s="16" t="s">
        <v>3274</v>
      </c>
      <c r="C3276" s="16" t="s">
        <v>7384</v>
      </c>
      <c r="D3276" s="23">
        <v>15500</v>
      </c>
      <c r="E3276" s="23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7">
        <f t="shared" si="255"/>
        <v>42444.666666666664</v>
      </c>
      <c r="K3276" s="11">
        <v>1454259272</v>
      </c>
      <c r="L3276" s="17">
        <f t="shared" si="256"/>
        <v>42400.496203703697</v>
      </c>
      <c r="M3276" s="21">
        <f t="shared" si="257"/>
        <v>44.170462962967576</v>
      </c>
      <c r="N3276" s="11" t="b">
        <v>1</v>
      </c>
      <c r="O3276" s="11">
        <v>286</v>
      </c>
      <c r="P3276" s="11" t="b">
        <v>1</v>
      </c>
      <c r="Q3276" s="11" t="s">
        <v>8271</v>
      </c>
      <c r="R3276" s="18">
        <f t="shared" si="258"/>
        <v>1.0132258064516129</v>
      </c>
      <c r="S3276" s="19">
        <f t="shared" si="259"/>
        <v>54.912587412587413</v>
      </c>
      <c r="T3276" s="11" t="s">
        <v>8317</v>
      </c>
      <c r="U3276" s="11" t="s">
        <v>8318</v>
      </c>
    </row>
    <row r="3277" spans="1:21" ht="42.75" x14ac:dyDescent="0.45">
      <c r="A3277" s="11">
        <v>3275</v>
      </c>
      <c r="B3277" s="16" t="s">
        <v>3275</v>
      </c>
      <c r="C3277" s="16" t="s">
        <v>7385</v>
      </c>
      <c r="D3277" s="23">
        <v>1800</v>
      </c>
      <c r="E3277" s="23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7">
        <f t="shared" si="255"/>
        <v>42043.979166666664</v>
      </c>
      <c r="K3277" s="11">
        <v>1421183271</v>
      </c>
      <c r="L3277" s="17">
        <f t="shared" si="256"/>
        <v>42017.672118055554</v>
      </c>
      <c r="M3277" s="21">
        <f t="shared" si="257"/>
        <v>26.307048611110076</v>
      </c>
      <c r="N3277" s="11" t="b">
        <v>1</v>
      </c>
      <c r="O3277" s="11">
        <v>12</v>
      </c>
      <c r="P3277" s="11" t="b">
        <v>1</v>
      </c>
      <c r="Q3277" s="11" t="s">
        <v>8271</v>
      </c>
      <c r="R3277" s="18">
        <f t="shared" si="258"/>
        <v>1.0027777777777778</v>
      </c>
      <c r="S3277" s="19">
        <f t="shared" si="259"/>
        <v>150.41666666666666</v>
      </c>
      <c r="T3277" s="11" t="s">
        <v>8317</v>
      </c>
      <c r="U3277" s="11" t="s">
        <v>8318</v>
      </c>
    </row>
    <row r="3278" spans="1:21" ht="42.75" x14ac:dyDescent="0.45">
      <c r="A3278" s="11">
        <v>3276</v>
      </c>
      <c r="B3278" s="16" t="s">
        <v>3276</v>
      </c>
      <c r="C3278" s="16" t="s">
        <v>7386</v>
      </c>
      <c r="D3278" s="23">
        <v>4500</v>
      </c>
      <c r="E3278" s="23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7">
        <f t="shared" si="255"/>
        <v>42460.957638888889</v>
      </c>
      <c r="K3278" s="11">
        <v>1456526879</v>
      </c>
      <c r="L3278" s="17">
        <f t="shared" si="256"/>
        <v>42426.741655092592</v>
      </c>
      <c r="M3278" s="21">
        <f t="shared" si="257"/>
        <v>34.215983796297223</v>
      </c>
      <c r="N3278" s="11" t="b">
        <v>1</v>
      </c>
      <c r="O3278" s="11">
        <v>100</v>
      </c>
      <c r="P3278" s="11" t="b">
        <v>1</v>
      </c>
      <c r="Q3278" s="11" t="s">
        <v>8271</v>
      </c>
      <c r="R3278" s="18">
        <f t="shared" si="258"/>
        <v>1.1684444444444444</v>
      </c>
      <c r="S3278" s="19">
        <f t="shared" si="259"/>
        <v>52.58</v>
      </c>
      <c r="T3278" s="11" t="s">
        <v>8317</v>
      </c>
      <c r="U3278" s="11" t="s">
        <v>8318</v>
      </c>
    </row>
    <row r="3279" spans="1:21" ht="42.75" x14ac:dyDescent="0.45">
      <c r="A3279" s="11">
        <v>3277</v>
      </c>
      <c r="B3279" s="16" t="s">
        <v>3277</v>
      </c>
      <c r="C3279" s="16" t="s">
        <v>7387</v>
      </c>
      <c r="D3279" s="23">
        <v>5000</v>
      </c>
      <c r="E3279" s="23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7">
        <f t="shared" si="255"/>
        <v>41961.516273148147</v>
      </c>
      <c r="K3279" s="11">
        <v>1413735806</v>
      </c>
      <c r="L3279" s="17">
        <f t="shared" si="256"/>
        <v>41931.474606481475</v>
      </c>
      <c r="M3279" s="21">
        <f t="shared" si="257"/>
        <v>30.041666666671517</v>
      </c>
      <c r="N3279" s="11" t="b">
        <v>1</v>
      </c>
      <c r="O3279" s="11">
        <v>100</v>
      </c>
      <c r="P3279" s="11" t="b">
        <v>1</v>
      </c>
      <c r="Q3279" s="11" t="s">
        <v>8271</v>
      </c>
      <c r="R3279" s="18">
        <f t="shared" si="258"/>
        <v>1.0860000000000001</v>
      </c>
      <c r="S3279" s="19">
        <f t="shared" si="259"/>
        <v>54.3</v>
      </c>
      <c r="T3279" s="11" t="s">
        <v>8317</v>
      </c>
      <c r="U3279" s="11" t="s">
        <v>8318</v>
      </c>
    </row>
    <row r="3280" spans="1:21" ht="42.75" x14ac:dyDescent="0.45">
      <c r="A3280" s="11">
        <v>3278</v>
      </c>
      <c r="B3280" s="16" t="s">
        <v>3278</v>
      </c>
      <c r="C3280" s="16" t="s">
        <v>7388</v>
      </c>
      <c r="D3280" s="23">
        <v>2500</v>
      </c>
      <c r="E3280" s="23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7">
        <f t="shared" si="255"/>
        <v>42154.640081018515</v>
      </c>
      <c r="K3280" s="11">
        <v>1430425303</v>
      </c>
      <c r="L3280" s="17">
        <f t="shared" si="256"/>
        <v>42124.640081018515</v>
      </c>
      <c r="M3280" s="21">
        <f t="shared" si="257"/>
        <v>30</v>
      </c>
      <c r="N3280" s="11" t="b">
        <v>1</v>
      </c>
      <c r="O3280" s="11">
        <v>34</v>
      </c>
      <c r="P3280" s="11" t="b">
        <v>1</v>
      </c>
      <c r="Q3280" s="11" t="s">
        <v>8271</v>
      </c>
      <c r="R3280" s="18">
        <f t="shared" si="258"/>
        <v>1.034</v>
      </c>
      <c r="S3280" s="19">
        <f t="shared" si="259"/>
        <v>76.029411764705884</v>
      </c>
      <c r="T3280" s="11" t="s">
        <v>8317</v>
      </c>
      <c r="U3280" s="11" t="s">
        <v>8318</v>
      </c>
    </row>
    <row r="3281" spans="1:21" ht="42.75" x14ac:dyDescent="0.45">
      <c r="A3281" s="11">
        <v>3279</v>
      </c>
      <c r="B3281" s="16" t="s">
        <v>3279</v>
      </c>
      <c r="C3281" s="16" t="s">
        <v>7389</v>
      </c>
      <c r="D3281" s="23">
        <v>5800</v>
      </c>
      <c r="E3281" s="23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7">
        <f t="shared" si="255"/>
        <v>42460.852534722224</v>
      </c>
      <c r="K3281" s="11">
        <v>1456885659</v>
      </c>
      <c r="L3281" s="17">
        <f t="shared" si="256"/>
        <v>42430.894201388888</v>
      </c>
      <c r="M3281" s="21">
        <f t="shared" si="257"/>
        <v>29.958333333335759</v>
      </c>
      <c r="N3281" s="11" t="b">
        <v>0</v>
      </c>
      <c r="O3281" s="11">
        <v>63</v>
      </c>
      <c r="P3281" s="11" t="b">
        <v>1</v>
      </c>
      <c r="Q3281" s="11" t="s">
        <v>8271</v>
      </c>
      <c r="R3281" s="18">
        <f t="shared" si="258"/>
        <v>1.1427586206896552</v>
      </c>
      <c r="S3281" s="19">
        <f t="shared" si="259"/>
        <v>105.2063492063492</v>
      </c>
      <c r="T3281" s="11" t="s">
        <v>8317</v>
      </c>
      <c r="U3281" s="11" t="s">
        <v>8318</v>
      </c>
    </row>
    <row r="3282" spans="1:21" ht="42.75" x14ac:dyDescent="0.45">
      <c r="A3282" s="11">
        <v>3280</v>
      </c>
      <c r="B3282" s="16" t="s">
        <v>3280</v>
      </c>
      <c r="C3282" s="16" t="s">
        <v>7390</v>
      </c>
      <c r="D3282" s="23">
        <v>2000</v>
      </c>
      <c r="E3282" s="23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7">
        <f t="shared" si="255"/>
        <v>42155.999999999993</v>
      </c>
      <c r="K3282" s="11">
        <v>1430158198</v>
      </c>
      <c r="L3282" s="17">
        <f t="shared" si="256"/>
        <v>42121.548587962963</v>
      </c>
      <c r="M3282" s="21">
        <f t="shared" si="257"/>
        <v>34.451412037029513</v>
      </c>
      <c r="N3282" s="11" t="b">
        <v>0</v>
      </c>
      <c r="O3282" s="11">
        <v>30</v>
      </c>
      <c r="P3282" s="11" t="b">
        <v>1</v>
      </c>
      <c r="Q3282" s="11" t="s">
        <v>8271</v>
      </c>
      <c r="R3282" s="18">
        <f t="shared" si="258"/>
        <v>1.03</v>
      </c>
      <c r="S3282" s="19">
        <f t="shared" si="259"/>
        <v>68.666666666666671</v>
      </c>
      <c r="T3282" s="11" t="s">
        <v>8317</v>
      </c>
      <c r="U3282" s="11" t="s">
        <v>8318</v>
      </c>
    </row>
    <row r="3283" spans="1:21" ht="28.5" x14ac:dyDescent="0.45">
      <c r="A3283" s="11">
        <v>3281</v>
      </c>
      <c r="B3283" s="16" t="s">
        <v>3281</v>
      </c>
      <c r="C3283" s="16" t="s">
        <v>7391</v>
      </c>
      <c r="D3283" s="23">
        <v>5000</v>
      </c>
      <c r="E3283" s="23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7">
        <f t="shared" si="255"/>
        <v>42248.811400462961</v>
      </c>
      <c r="K3283" s="11">
        <v>1438561705</v>
      </c>
      <c r="L3283" s="17">
        <f t="shared" si="256"/>
        <v>42218.811400462961</v>
      </c>
      <c r="M3283" s="21">
        <f t="shared" si="257"/>
        <v>30</v>
      </c>
      <c r="N3283" s="11" t="b">
        <v>0</v>
      </c>
      <c r="O3283" s="11">
        <v>47</v>
      </c>
      <c r="P3283" s="11" t="b">
        <v>1</v>
      </c>
      <c r="Q3283" s="11" t="s">
        <v>8271</v>
      </c>
      <c r="R3283" s="18">
        <f t="shared" si="258"/>
        <v>1.216</v>
      </c>
      <c r="S3283" s="19">
        <f t="shared" si="259"/>
        <v>129.36170212765958</v>
      </c>
      <c r="T3283" s="11" t="s">
        <v>8317</v>
      </c>
      <c r="U3283" s="11" t="s">
        <v>8318</v>
      </c>
    </row>
    <row r="3284" spans="1:21" ht="42.75" x14ac:dyDescent="0.45">
      <c r="A3284" s="11">
        <v>3282</v>
      </c>
      <c r="B3284" s="16" t="s">
        <v>3282</v>
      </c>
      <c r="C3284" s="16" t="s">
        <v>7392</v>
      </c>
      <c r="D3284" s="23">
        <v>31000</v>
      </c>
      <c r="E3284" s="23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7">
        <f t="shared" si="255"/>
        <v>42488.985972222225</v>
      </c>
      <c r="K3284" s="11">
        <v>1458103188</v>
      </c>
      <c r="L3284" s="17">
        <f t="shared" si="256"/>
        <v>42444.985972222225</v>
      </c>
      <c r="M3284" s="21">
        <f t="shared" si="257"/>
        <v>44</v>
      </c>
      <c r="N3284" s="11" t="b">
        <v>0</v>
      </c>
      <c r="O3284" s="11">
        <v>237</v>
      </c>
      <c r="P3284" s="11" t="b">
        <v>1</v>
      </c>
      <c r="Q3284" s="11" t="s">
        <v>8271</v>
      </c>
      <c r="R3284" s="18">
        <f t="shared" si="258"/>
        <v>1.026467741935484</v>
      </c>
      <c r="S3284" s="19">
        <f t="shared" si="259"/>
        <v>134.26371308016877</v>
      </c>
      <c r="T3284" s="11" t="s">
        <v>8317</v>
      </c>
      <c r="U3284" s="11" t="s">
        <v>8318</v>
      </c>
    </row>
    <row r="3285" spans="1:21" ht="42.75" x14ac:dyDescent="0.45">
      <c r="A3285" s="11">
        <v>3283</v>
      </c>
      <c r="B3285" s="16" t="s">
        <v>3283</v>
      </c>
      <c r="C3285" s="16" t="s">
        <v>7393</v>
      </c>
      <c r="D3285" s="23">
        <v>800</v>
      </c>
      <c r="E3285" s="23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7">
        <f t="shared" si="255"/>
        <v>42410.666666666664</v>
      </c>
      <c r="K3285" s="11">
        <v>1452448298</v>
      </c>
      <c r="L3285" s="17">
        <f t="shared" si="256"/>
        <v>42379.535856481474</v>
      </c>
      <c r="M3285" s="21">
        <f t="shared" si="257"/>
        <v>31.130810185190057</v>
      </c>
      <c r="N3285" s="11" t="b">
        <v>0</v>
      </c>
      <c r="O3285" s="11">
        <v>47</v>
      </c>
      <c r="P3285" s="11" t="b">
        <v>1</v>
      </c>
      <c r="Q3285" s="11" t="s">
        <v>8271</v>
      </c>
      <c r="R3285" s="18">
        <f t="shared" si="258"/>
        <v>1.0475000000000001</v>
      </c>
      <c r="S3285" s="19">
        <f t="shared" si="259"/>
        <v>17.829787234042552</v>
      </c>
      <c r="T3285" s="11" t="s">
        <v>8317</v>
      </c>
      <c r="U3285" s="11" t="s">
        <v>8318</v>
      </c>
    </row>
    <row r="3286" spans="1:21" ht="42.75" x14ac:dyDescent="0.45">
      <c r="A3286" s="11">
        <v>3284</v>
      </c>
      <c r="B3286" s="16" t="s">
        <v>3284</v>
      </c>
      <c r="C3286" s="16" t="s">
        <v>7394</v>
      </c>
      <c r="D3286" s="23">
        <v>3000</v>
      </c>
      <c r="E3286" s="23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7">
        <f t="shared" si="255"/>
        <v>42398.040972222218</v>
      </c>
      <c r="K3286" s="11">
        <v>1452546853</v>
      </c>
      <c r="L3286" s="17">
        <f t="shared" si="256"/>
        <v>42380.676539351851</v>
      </c>
      <c r="M3286" s="21">
        <f t="shared" si="257"/>
        <v>17.364432870366727</v>
      </c>
      <c r="N3286" s="11" t="b">
        <v>0</v>
      </c>
      <c r="O3286" s="11">
        <v>15</v>
      </c>
      <c r="P3286" s="11" t="b">
        <v>1</v>
      </c>
      <c r="Q3286" s="11" t="s">
        <v>8271</v>
      </c>
      <c r="R3286" s="18">
        <f t="shared" si="258"/>
        <v>1.016</v>
      </c>
      <c r="S3286" s="19">
        <f t="shared" si="259"/>
        <v>203.2</v>
      </c>
      <c r="T3286" s="11" t="s">
        <v>8317</v>
      </c>
      <c r="U3286" s="11" t="s">
        <v>8318</v>
      </c>
    </row>
    <row r="3287" spans="1:21" x14ac:dyDescent="0.45">
      <c r="A3287" s="11">
        <v>3285</v>
      </c>
      <c r="B3287" s="16" t="s">
        <v>3285</v>
      </c>
      <c r="C3287" s="16" t="s">
        <v>7395</v>
      </c>
      <c r="D3287" s="23">
        <v>4999</v>
      </c>
      <c r="E3287" s="23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7">
        <f t="shared" si="255"/>
        <v>42793.999999999993</v>
      </c>
      <c r="K3287" s="11">
        <v>1485556626</v>
      </c>
      <c r="L3287" s="17">
        <f t="shared" si="256"/>
        <v>42762.734097222223</v>
      </c>
      <c r="M3287" s="21">
        <f t="shared" si="257"/>
        <v>31.265902777769952</v>
      </c>
      <c r="N3287" s="11" t="b">
        <v>0</v>
      </c>
      <c r="O3287" s="11">
        <v>81</v>
      </c>
      <c r="P3287" s="11" t="b">
        <v>1</v>
      </c>
      <c r="Q3287" s="11" t="s">
        <v>8271</v>
      </c>
      <c r="R3287" s="18">
        <f t="shared" si="258"/>
        <v>1.1210242048409682</v>
      </c>
      <c r="S3287" s="19">
        <f t="shared" si="259"/>
        <v>69.18518518518519</v>
      </c>
      <c r="T3287" s="11" t="s">
        <v>8317</v>
      </c>
      <c r="U3287" s="11" t="s">
        <v>8318</v>
      </c>
    </row>
    <row r="3288" spans="1:21" ht="42.75" x14ac:dyDescent="0.45">
      <c r="A3288" s="11">
        <v>3286</v>
      </c>
      <c r="B3288" s="16" t="s">
        <v>3286</v>
      </c>
      <c r="C3288" s="16" t="s">
        <v>7396</v>
      </c>
      <c r="D3288" s="23">
        <v>15000</v>
      </c>
      <c r="E3288" s="23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7">
        <f t="shared" si="255"/>
        <v>42597.631736111107</v>
      </c>
      <c r="K3288" s="11">
        <v>1468699782</v>
      </c>
      <c r="L3288" s="17">
        <f t="shared" si="256"/>
        <v>42567.631736111107</v>
      </c>
      <c r="M3288" s="21">
        <f t="shared" si="257"/>
        <v>30</v>
      </c>
      <c r="N3288" s="11" t="b">
        <v>0</v>
      </c>
      <c r="O3288" s="11">
        <v>122</v>
      </c>
      <c r="P3288" s="11" t="b">
        <v>1</v>
      </c>
      <c r="Q3288" s="11" t="s">
        <v>8271</v>
      </c>
      <c r="R3288" s="18">
        <f t="shared" si="258"/>
        <v>1.0176666666666667</v>
      </c>
      <c r="S3288" s="19">
        <f t="shared" si="259"/>
        <v>125.12295081967213</v>
      </c>
      <c r="T3288" s="11" t="s">
        <v>8317</v>
      </c>
      <c r="U3288" s="11" t="s">
        <v>8318</v>
      </c>
    </row>
    <row r="3289" spans="1:21" ht="28.5" x14ac:dyDescent="0.45">
      <c r="A3289" s="11">
        <v>3287</v>
      </c>
      <c r="B3289" s="16" t="s">
        <v>3287</v>
      </c>
      <c r="C3289" s="16" t="s">
        <v>7397</v>
      </c>
      <c r="D3289" s="23">
        <v>2500</v>
      </c>
      <c r="E3289" s="23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7">
        <f t="shared" si="255"/>
        <v>42336.541990740741</v>
      </c>
      <c r="K3289" s="11">
        <v>1446573628</v>
      </c>
      <c r="L3289" s="17">
        <f t="shared" si="256"/>
        <v>42311.541990740741</v>
      </c>
      <c r="M3289" s="21">
        <f t="shared" si="257"/>
        <v>25</v>
      </c>
      <c r="N3289" s="11" t="b">
        <v>0</v>
      </c>
      <c r="O3289" s="11">
        <v>34</v>
      </c>
      <c r="P3289" s="11" t="b">
        <v>1</v>
      </c>
      <c r="Q3289" s="11" t="s">
        <v>8271</v>
      </c>
      <c r="R3289" s="18">
        <f t="shared" si="258"/>
        <v>1</v>
      </c>
      <c r="S3289" s="19">
        <f t="shared" si="259"/>
        <v>73.529411764705884</v>
      </c>
      <c r="T3289" s="11" t="s">
        <v>8317</v>
      </c>
      <c r="U3289" s="11" t="s">
        <v>8318</v>
      </c>
    </row>
    <row r="3290" spans="1:21" ht="42.75" x14ac:dyDescent="0.45">
      <c r="A3290" s="11">
        <v>3288</v>
      </c>
      <c r="B3290" s="16" t="s">
        <v>3288</v>
      </c>
      <c r="C3290" s="16" t="s">
        <v>7398</v>
      </c>
      <c r="D3290" s="23">
        <v>10000</v>
      </c>
      <c r="E3290" s="23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7">
        <f t="shared" si="255"/>
        <v>42541.749999999993</v>
      </c>
      <c r="K3290" s="11">
        <v>1463337315</v>
      </c>
      <c r="L3290" s="17">
        <f t="shared" si="256"/>
        <v>42505.566145833327</v>
      </c>
      <c r="M3290" s="21">
        <f t="shared" si="257"/>
        <v>36.183854166665697</v>
      </c>
      <c r="N3290" s="11" t="b">
        <v>0</v>
      </c>
      <c r="O3290" s="11">
        <v>207</v>
      </c>
      <c r="P3290" s="11" t="b">
        <v>1</v>
      </c>
      <c r="Q3290" s="11" t="s">
        <v>8271</v>
      </c>
      <c r="R3290" s="18">
        <f t="shared" si="258"/>
        <v>1.0026489999999999</v>
      </c>
      <c r="S3290" s="19">
        <f t="shared" si="259"/>
        <v>48.437149758454105</v>
      </c>
      <c r="T3290" s="11" t="s">
        <v>8317</v>
      </c>
      <c r="U3290" s="11" t="s">
        <v>8318</v>
      </c>
    </row>
    <row r="3291" spans="1:21" ht="42.75" x14ac:dyDescent="0.45">
      <c r="A3291" s="11">
        <v>3289</v>
      </c>
      <c r="B3291" s="16" t="s">
        <v>3289</v>
      </c>
      <c r="C3291" s="16" t="s">
        <v>7399</v>
      </c>
      <c r="D3291" s="23">
        <v>500</v>
      </c>
      <c r="E3291" s="23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7">
        <f t="shared" si="255"/>
        <v>42786.159745370365</v>
      </c>
      <c r="K3291" s="11">
        <v>1485161402</v>
      </c>
      <c r="L3291" s="17">
        <f t="shared" si="256"/>
        <v>42758.159745370365</v>
      </c>
      <c r="M3291" s="21">
        <f t="shared" si="257"/>
        <v>28</v>
      </c>
      <c r="N3291" s="11" t="b">
        <v>0</v>
      </c>
      <c r="O3291" s="11">
        <v>25</v>
      </c>
      <c r="P3291" s="11" t="b">
        <v>1</v>
      </c>
      <c r="Q3291" s="11" t="s">
        <v>8271</v>
      </c>
      <c r="R3291" s="18">
        <f t="shared" si="258"/>
        <v>1.3304200000000002</v>
      </c>
      <c r="S3291" s="19">
        <f t="shared" si="259"/>
        <v>26.608400000000003</v>
      </c>
      <c r="T3291" s="11" t="s">
        <v>8317</v>
      </c>
      <c r="U3291" s="11" t="s">
        <v>8318</v>
      </c>
    </row>
    <row r="3292" spans="1:21" ht="71.25" x14ac:dyDescent="0.45">
      <c r="A3292" s="11">
        <v>3290</v>
      </c>
      <c r="B3292" s="16" t="s">
        <v>3290</v>
      </c>
      <c r="C3292" s="16" t="s">
        <v>7400</v>
      </c>
      <c r="D3292" s="23">
        <v>2000</v>
      </c>
      <c r="E3292" s="23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7">
        <f t="shared" si="255"/>
        <v>42805.306608796294</v>
      </c>
      <c r="K3292" s="11">
        <v>1486642891</v>
      </c>
      <c r="L3292" s="17">
        <f t="shared" si="256"/>
        <v>42775.306608796294</v>
      </c>
      <c r="M3292" s="21">
        <f t="shared" si="257"/>
        <v>30</v>
      </c>
      <c r="N3292" s="11" t="b">
        <v>0</v>
      </c>
      <c r="O3292" s="11">
        <v>72</v>
      </c>
      <c r="P3292" s="11" t="b">
        <v>1</v>
      </c>
      <c r="Q3292" s="11" t="s">
        <v>8271</v>
      </c>
      <c r="R3292" s="18">
        <f t="shared" si="258"/>
        <v>1.212</v>
      </c>
      <c r="S3292" s="19">
        <f t="shared" si="259"/>
        <v>33.666666666666664</v>
      </c>
      <c r="T3292" s="11" t="s">
        <v>8317</v>
      </c>
      <c r="U3292" s="11" t="s">
        <v>8318</v>
      </c>
    </row>
    <row r="3293" spans="1:21" ht="42.75" x14ac:dyDescent="0.45">
      <c r="A3293" s="11">
        <v>3291</v>
      </c>
      <c r="B3293" s="16" t="s">
        <v>3291</v>
      </c>
      <c r="C3293" s="16" t="s">
        <v>7401</v>
      </c>
      <c r="D3293" s="23">
        <v>500</v>
      </c>
      <c r="E3293" s="23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7">
        <f t="shared" si="255"/>
        <v>42263.957638888889</v>
      </c>
      <c r="K3293" s="11">
        <v>1439743900</v>
      </c>
      <c r="L3293" s="17">
        <f t="shared" si="256"/>
        <v>42232.494212962956</v>
      </c>
      <c r="M3293" s="21">
        <f t="shared" si="257"/>
        <v>31.463425925932825</v>
      </c>
      <c r="N3293" s="11" t="b">
        <v>0</v>
      </c>
      <c r="O3293" s="11">
        <v>14</v>
      </c>
      <c r="P3293" s="11" t="b">
        <v>1</v>
      </c>
      <c r="Q3293" s="11" t="s">
        <v>8271</v>
      </c>
      <c r="R3293" s="18">
        <f t="shared" si="258"/>
        <v>1.1399999999999999</v>
      </c>
      <c r="S3293" s="19">
        <f t="shared" si="259"/>
        <v>40.714285714285715</v>
      </c>
      <c r="T3293" s="11" t="s">
        <v>8317</v>
      </c>
      <c r="U3293" s="11" t="s">
        <v>8318</v>
      </c>
    </row>
    <row r="3294" spans="1:21" ht="42.75" x14ac:dyDescent="0.45">
      <c r="A3294" s="11">
        <v>3292</v>
      </c>
      <c r="B3294" s="16" t="s">
        <v>3292</v>
      </c>
      <c r="C3294" s="16" t="s">
        <v>7402</v>
      </c>
      <c r="D3294" s="23">
        <v>101</v>
      </c>
      <c r="E3294" s="23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7">
        <f t="shared" si="255"/>
        <v>42342.603564814817</v>
      </c>
      <c r="K3294" s="11">
        <v>1444069748</v>
      </c>
      <c r="L3294" s="17">
        <f t="shared" si="256"/>
        <v>42282.561898148146</v>
      </c>
      <c r="M3294" s="21">
        <f t="shared" si="257"/>
        <v>60.041666666671517</v>
      </c>
      <c r="N3294" s="11" t="b">
        <v>0</v>
      </c>
      <c r="O3294" s="11">
        <v>15</v>
      </c>
      <c r="P3294" s="11" t="b">
        <v>1</v>
      </c>
      <c r="Q3294" s="11" t="s">
        <v>8271</v>
      </c>
      <c r="R3294" s="18">
        <f t="shared" si="258"/>
        <v>2.8613861386138613</v>
      </c>
      <c r="S3294" s="19">
        <f t="shared" si="259"/>
        <v>19.266666666666666</v>
      </c>
      <c r="T3294" s="11" t="s">
        <v>8317</v>
      </c>
      <c r="U3294" s="11" t="s">
        <v>8318</v>
      </c>
    </row>
    <row r="3295" spans="1:21" ht="57" x14ac:dyDescent="0.45">
      <c r="A3295" s="11">
        <v>3293</v>
      </c>
      <c r="B3295" s="16" t="s">
        <v>3293</v>
      </c>
      <c r="C3295" s="16" t="s">
        <v>7403</v>
      </c>
      <c r="D3295" s="23">
        <v>4500</v>
      </c>
      <c r="E3295" s="23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7">
        <f t="shared" si="255"/>
        <v>42798.217037037037</v>
      </c>
      <c r="K3295" s="11">
        <v>1486030352</v>
      </c>
      <c r="L3295" s="17">
        <f t="shared" si="256"/>
        <v>42768.217037037037</v>
      </c>
      <c r="M3295" s="21">
        <f t="shared" si="257"/>
        <v>30</v>
      </c>
      <c r="N3295" s="11" t="b">
        <v>0</v>
      </c>
      <c r="O3295" s="11">
        <v>91</v>
      </c>
      <c r="P3295" s="11" t="b">
        <v>1</v>
      </c>
      <c r="Q3295" s="11" t="s">
        <v>8271</v>
      </c>
      <c r="R3295" s="18">
        <f t="shared" si="258"/>
        <v>1.7044444444444444</v>
      </c>
      <c r="S3295" s="19">
        <f t="shared" si="259"/>
        <v>84.285714285714292</v>
      </c>
      <c r="T3295" s="11" t="s">
        <v>8317</v>
      </c>
      <c r="U3295" s="11" t="s">
        <v>8318</v>
      </c>
    </row>
    <row r="3296" spans="1:21" ht="42.75" x14ac:dyDescent="0.45">
      <c r="A3296" s="11">
        <v>3294</v>
      </c>
      <c r="B3296" s="16" t="s">
        <v>3294</v>
      </c>
      <c r="C3296" s="16" t="s">
        <v>7404</v>
      </c>
      <c r="D3296" s="23">
        <v>600</v>
      </c>
      <c r="E3296" s="23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7">
        <f t="shared" si="255"/>
        <v>42171.33280092592</v>
      </c>
      <c r="K3296" s="11">
        <v>1431867554</v>
      </c>
      <c r="L3296" s="17">
        <f t="shared" si="256"/>
        <v>42141.33280092592</v>
      </c>
      <c r="M3296" s="21">
        <f t="shared" si="257"/>
        <v>30</v>
      </c>
      <c r="N3296" s="11" t="b">
        <v>0</v>
      </c>
      <c r="O3296" s="11">
        <v>24</v>
      </c>
      <c r="P3296" s="11" t="b">
        <v>1</v>
      </c>
      <c r="Q3296" s="11" t="s">
        <v>8271</v>
      </c>
      <c r="R3296" s="18">
        <f t="shared" si="258"/>
        <v>1.1833333333333333</v>
      </c>
      <c r="S3296" s="19">
        <f t="shared" si="259"/>
        <v>29.583333333333332</v>
      </c>
      <c r="T3296" s="11" t="s">
        <v>8317</v>
      </c>
      <c r="U3296" s="11" t="s">
        <v>8318</v>
      </c>
    </row>
    <row r="3297" spans="1:21" ht="42.75" x14ac:dyDescent="0.45">
      <c r="A3297" s="11">
        <v>3295</v>
      </c>
      <c r="B3297" s="16" t="s">
        <v>3295</v>
      </c>
      <c r="C3297" s="16" t="s">
        <v>7405</v>
      </c>
      <c r="D3297" s="23">
        <v>700</v>
      </c>
      <c r="E3297" s="23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7">
        <f t="shared" si="255"/>
        <v>42639.234131944446</v>
      </c>
      <c r="K3297" s="11">
        <v>1472294229</v>
      </c>
      <c r="L3297" s="17">
        <f t="shared" si="256"/>
        <v>42609.234131944446</v>
      </c>
      <c r="M3297" s="21">
        <f t="shared" si="257"/>
        <v>30</v>
      </c>
      <c r="N3297" s="11" t="b">
        <v>0</v>
      </c>
      <c r="O3297" s="11">
        <v>27</v>
      </c>
      <c r="P3297" s="11" t="b">
        <v>1</v>
      </c>
      <c r="Q3297" s="11" t="s">
        <v>8271</v>
      </c>
      <c r="R3297" s="18">
        <f t="shared" si="258"/>
        <v>1.0285857142857142</v>
      </c>
      <c r="S3297" s="19">
        <f t="shared" si="259"/>
        <v>26.667037037037037</v>
      </c>
      <c r="T3297" s="11" t="s">
        <v>8317</v>
      </c>
      <c r="U3297" s="11" t="s">
        <v>8318</v>
      </c>
    </row>
    <row r="3298" spans="1:21" ht="42.75" x14ac:dyDescent="0.45">
      <c r="A3298" s="11">
        <v>3296</v>
      </c>
      <c r="B3298" s="16" t="s">
        <v>3296</v>
      </c>
      <c r="C3298" s="16" t="s">
        <v>7406</v>
      </c>
      <c r="D3298" s="23">
        <v>1500</v>
      </c>
      <c r="E3298" s="23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7">
        <f t="shared" si="255"/>
        <v>42330.708333333336</v>
      </c>
      <c r="K3298" s="11">
        <v>1446401372</v>
      </c>
      <c r="L3298" s="17">
        <f t="shared" si="256"/>
        <v>42309.54828703704</v>
      </c>
      <c r="M3298" s="21">
        <f t="shared" si="257"/>
        <v>21.160046296296059</v>
      </c>
      <c r="N3298" s="11" t="b">
        <v>0</v>
      </c>
      <c r="O3298" s="11">
        <v>47</v>
      </c>
      <c r="P3298" s="11" t="b">
        <v>1</v>
      </c>
      <c r="Q3298" s="11" t="s">
        <v>8271</v>
      </c>
      <c r="R3298" s="18">
        <f t="shared" si="258"/>
        <v>1.4406666666666668</v>
      </c>
      <c r="S3298" s="19">
        <f t="shared" si="259"/>
        <v>45.978723404255319</v>
      </c>
      <c r="T3298" s="11" t="s">
        <v>8317</v>
      </c>
      <c r="U3298" s="11" t="s">
        <v>8318</v>
      </c>
    </row>
    <row r="3299" spans="1:21" ht="42.75" x14ac:dyDescent="0.45">
      <c r="A3299" s="11">
        <v>3297</v>
      </c>
      <c r="B3299" s="16" t="s">
        <v>3297</v>
      </c>
      <c r="C3299" s="16" t="s">
        <v>7407</v>
      </c>
      <c r="D3299" s="23">
        <v>5500</v>
      </c>
      <c r="E3299" s="23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7">
        <f t="shared" si="255"/>
        <v>42212.749305555553</v>
      </c>
      <c r="K3299" s="11">
        <v>1436380256</v>
      </c>
      <c r="L3299" s="17">
        <f t="shared" si="256"/>
        <v>42193.563148148147</v>
      </c>
      <c r="M3299" s="21">
        <f t="shared" si="257"/>
        <v>19.186157407406427</v>
      </c>
      <c r="N3299" s="11" t="b">
        <v>0</v>
      </c>
      <c r="O3299" s="11">
        <v>44</v>
      </c>
      <c r="P3299" s="11" t="b">
        <v>1</v>
      </c>
      <c r="Q3299" s="11" t="s">
        <v>8271</v>
      </c>
      <c r="R3299" s="18">
        <f t="shared" si="258"/>
        <v>1.0007272727272727</v>
      </c>
      <c r="S3299" s="19">
        <f t="shared" si="259"/>
        <v>125.09090909090909</v>
      </c>
      <c r="T3299" s="11" t="s">
        <v>8317</v>
      </c>
      <c r="U3299" s="11" t="s">
        <v>8318</v>
      </c>
    </row>
    <row r="3300" spans="1:21" ht="42.75" x14ac:dyDescent="0.45">
      <c r="A3300" s="11">
        <v>3298</v>
      </c>
      <c r="B3300" s="16" t="s">
        <v>3298</v>
      </c>
      <c r="C3300" s="16" t="s">
        <v>7408</v>
      </c>
      <c r="D3300" s="23">
        <v>10000</v>
      </c>
      <c r="E3300" s="23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7">
        <f t="shared" si="255"/>
        <v>42259.791666666664</v>
      </c>
      <c r="K3300" s="11">
        <v>1440370768</v>
      </c>
      <c r="L3300" s="17">
        <f t="shared" si="256"/>
        <v>42239.749629629623</v>
      </c>
      <c r="M3300" s="21">
        <f t="shared" si="257"/>
        <v>20.042037037041155</v>
      </c>
      <c r="N3300" s="11" t="b">
        <v>0</v>
      </c>
      <c r="O3300" s="11">
        <v>72</v>
      </c>
      <c r="P3300" s="11" t="b">
        <v>1</v>
      </c>
      <c r="Q3300" s="11" t="s">
        <v>8271</v>
      </c>
      <c r="R3300" s="18">
        <f t="shared" si="258"/>
        <v>1.0173000000000001</v>
      </c>
      <c r="S3300" s="19">
        <f t="shared" si="259"/>
        <v>141.29166666666666</v>
      </c>
      <c r="T3300" s="11" t="s">
        <v>8317</v>
      </c>
      <c r="U3300" s="11" t="s">
        <v>8318</v>
      </c>
    </row>
    <row r="3301" spans="1:21" ht="42.75" x14ac:dyDescent="0.45">
      <c r="A3301" s="11">
        <v>3299</v>
      </c>
      <c r="B3301" s="16" t="s">
        <v>3299</v>
      </c>
      <c r="C3301" s="16" t="s">
        <v>7409</v>
      </c>
      <c r="D3301" s="23">
        <v>3000</v>
      </c>
      <c r="E3301" s="23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7">
        <f t="shared" si="255"/>
        <v>42291.709062499998</v>
      </c>
      <c r="K3301" s="11">
        <v>1442268063</v>
      </c>
      <c r="L3301" s="17">
        <f t="shared" si="256"/>
        <v>42261.709062499998</v>
      </c>
      <c r="M3301" s="21">
        <f t="shared" si="257"/>
        <v>30</v>
      </c>
      <c r="N3301" s="11" t="b">
        <v>0</v>
      </c>
      <c r="O3301" s="11">
        <v>63</v>
      </c>
      <c r="P3301" s="11" t="b">
        <v>1</v>
      </c>
      <c r="Q3301" s="11" t="s">
        <v>8271</v>
      </c>
      <c r="R3301" s="18">
        <f t="shared" si="258"/>
        <v>1.1619999999999999</v>
      </c>
      <c r="S3301" s="19">
        <f t="shared" si="259"/>
        <v>55.333333333333336</v>
      </c>
      <c r="T3301" s="11" t="s">
        <v>8317</v>
      </c>
      <c r="U3301" s="11" t="s">
        <v>8318</v>
      </c>
    </row>
    <row r="3302" spans="1:21" ht="42.75" x14ac:dyDescent="0.45">
      <c r="A3302" s="11">
        <v>3300</v>
      </c>
      <c r="B3302" s="16" t="s">
        <v>3300</v>
      </c>
      <c r="C3302" s="16" t="s">
        <v>7410</v>
      </c>
      <c r="D3302" s="23">
        <v>3000</v>
      </c>
      <c r="E3302" s="23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7">
        <f t="shared" si="255"/>
        <v>42123.535439814812</v>
      </c>
      <c r="K3302" s="11">
        <v>1428515462</v>
      </c>
      <c r="L3302" s="17">
        <f t="shared" si="256"/>
        <v>42102.535439814812</v>
      </c>
      <c r="M3302" s="21">
        <f t="shared" si="257"/>
        <v>21</v>
      </c>
      <c r="N3302" s="11" t="b">
        <v>0</v>
      </c>
      <c r="O3302" s="11">
        <v>88</v>
      </c>
      <c r="P3302" s="11" t="b">
        <v>1</v>
      </c>
      <c r="Q3302" s="11" t="s">
        <v>8271</v>
      </c>
      <c r="R3302" s="18">
        <f t="shared" si="258"/>
        <v>1.3616666666666666</v>
      </c>
      <c r="S3302" s="19">
        <f t="shared" si="259"/>
        <v>46.420454545454547</v>
      </c>
      <c r="T3302" s="11" t="s">
        <v>8317</v>
      </c>
      <c r="U3302" s="11" t="s">
        <v>8318</v>
      </c>
    </row>
    <row r="3303" spans="1:21" ht="42.75" x14ac:dyDescent="0.45">
      <c r="A3303" s="11">
        <v>3301</v>
      </c>
      <c r="B3303" s="16" t="s">
        <v>3301</v>
      </c>
      <c r="C3303" s="16" t="s">
        <v>7411</v>
      </c>
      <c r="D3303" s="23">
        <v>3000</v>
      </c>
      <c r="E3303" s="23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7">
        <f t="shared" si="255"/>
        <v>42583.082638888889</v>
      </c>
      <c r="K3303" s="11">
        <v>1466185176</v>
      </c>
      <c r="L3303" s="17">
        <f t="shared" si="256"/>
        <v>42538.527499999997</v>
      </c>
      <c r="M3303" s="21">
        <f t="shared" si="257"/>
        <v>44.555138888892543</v>
      </c>
      <c r="N3303" s="11" t="b">
        <v>0</v>
      </c>
      <c r="O3303" s="11">
        <v>70</v>
      </c>
      <c r="P3303" s="11" t="b">
        <v>1</v>
      </c>
      <c r="Q3303" s="11" t="s">
        <v>8271</v>
      </c>
      <c r="R3303" s="18">
        <f t="shared" si="258"/>
        <v>1.3346666666666667</v>
      </c>
      <c r="S3303" s="19">
        <f t="shared" si="259"/>
        <v>57.2</v>
      </c>
      <c r="T3303" s="11" t="s">
        <v>8317</v>
      </c>
      <c r="U3303" s="11" t="s">
        <v>8318</v>
      </c>
    </row>
    <row r="3304" spans="1:21" x14ac:dyDescent="0.45">
      <c r="A3304" s="11">
        <v>3302</v>
      </c>
      <c r="B3304" s="16" t="s">
        <v>3302</v>
      </c>
      <c r="C3304" s="16" t="s">
        <v>7412</v>
      </c>
      <c r="D3304" s="23">
        <v>8400</v>
      </c>
      <c r="E3304" s="23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7">
        <f t="shared" si="255"/>
        <v>42711.143240740734</v>
      </c>
      <c r="K3304" s="11">
        <v>1478507176</v>
      </c>
      <c r="L3304" s="17">
        <f t="shared" si="256"/>
        <v>42681.143240740734</v>
      </c>
      <c r="M3304" s="21">
        <f t="shared" si="257"/>
        <v>30</v>
      </c>
      <c r="N3304" s="11" t="b">
        <v>0</v>
      </c>
      <c r="O3304" s="11">
        <v>50</v>
      </c>
      <c r="P3304" s="11" t="b">
        <v>1</v>
      </c>
      <c r="Q3304" s="11" t="s">
        <v>8271</v>
      </c>
      <c r="R3304" s="18">
        <f t="shared" si="258"/>
        <v>1.0339285714285715</v>
      </c>
      <c r="S3304" s="19">
        <f t="shared" si="259"/>
        <v>173.7</v>
      </c>
      <c r="T3304" s="11" t="s">
        <v>8317</v>
      </c>
      <c r="U3304" s="11" t="s">
        <v>8318</v>
      </c>
    </row>
    <row r="3305" spans="1:21" ht="42.75" x14ac:dyDescent="0.45">
      <c r="A3305" s="11">
        <v>3303</v>
      </c>
      <c r="B3305" s="16" t="s">
        <v>3303</v>
      </c>
      <c r="C3305" s="16" t="s">
        <v>7413</v>
      </c>
      <c r="D3305" s="23">
        <v>1800</v>
      </c>
      <c r="E3305" s="23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7">
        <f t="shared" si="255"/>
        <v>42091.401435185187</v>
      </c>
      <c r="K3305" s="11">
        <v>1424533084</v>
      </c>
      <c r="L3305" s="17">
        <f t="shared" si="256"/>
        <v>42056.443101851844</v>
      </c>
      <c r="M3305" s="21">
        <f t="shared" si="257"/>
        <v>34.958333333343035</v>
      </c>
      <c r="N3305" s="11" t="b">
        <v>0</v>
      </c>
      <c r="O3305" s="11">
        <v>35</v>
      </c>
      <c r="P3305" s="11" t="b">
        <v>1</v>
      </c>
      <c r="Q3305" s="11" t="s">
        <v>8271</v>
      </c>
      <c r="R3305" s="18">
        <f t="shared" si="258"/>
        <v>1.1588888888888889</v>
      </c>
      <c r="S3305" s="19">
        <f t="shared" si="259"/>
        <v>59.6</v>
      </c>
      <c r="T3305" s="11" t="s">
        <v>8317</v>
      </c>
      <c r="U3305" s="11" t="s">
        <v>8318</v>
      </c>
    </row>
    <row r="3306" spans="1:21" ht="42.75" x14ac:dyDescent="0.45">
      <c r="A3306" s="11">
        <v>3304</v>
      </c>
      <c r="B3306" s="16" t="s">
        <v>3304</v>
      </c>
      <c r="C3306" s="16" t="s">
        <v>7414</v>
      </c>
      <c r="D3306" s="23">
        <v>15000</v>
      </c>
      <c r="E3306" s="23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7">
        <f t="shared" si="255"/>
        <v>42726.41611111111</v>
      </c>
      <c r="K3306" s="11">
        <v>1479826752</v>
      </c>
      <c r="L3306" s="17">
        <f t="shared" si="256"/>
        <v>42696.41611111111</v>
      </c>
      <c r="M3306" s="21">
        <f t="shared" si="257"/>
        <v>30</v>
      </c>
      <c r="N3306" s="11" t="b">
        <v>0</v>
      </c>
      <c r="O3306" s="11">
        <v>175</v>
      </c>
      <c r="P3306" s="11" t="b">
        <v>1</v>
      </c>
      <c r="Q3306" s="11" t="s">
        <v>8271</v>
      </c>
      <c r="R3306" s="18">
        <f t="shared" si="258"/>
        <v>1.0451666666666666</v>
      </c>
      <c r="S3306" s="19">
        <f t="shared" si="259"/>
        <v>89.585714285714289</v>
      </c>
      <c r="T3306" s="11" t="s">
        <v>8317</v>
      </c>
      <c r="U3306" s="11" t="s">
        <v>8318</v>
      </c>
    </row>
    <row r="3307" spans="1:21" ht="42.75" x14ac:dyDescent="0.45">
      <c r="A3307" s="11">
        <v>3305</v>
      </c>
      <c r="B3307" s="16" t="s">
        <v>3305</v>
      </c>
      <c r="C3307" s="16" t="s">
        <v>7415</v>
      </c>
      <c r="D3307" s="23">
        <v>4000</v>
      </c>
      <c r="E3307" s="23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7">
        <f t="shared" si="255"/>
        <v>42216.647546296292</v>
      </c>
      <c r="K3307" s="11">
        <v>1435782748</v>
      </c>
      <c r="L3307" s="17">
        <f t="shared" si="256"/>
        <v>42186.647546296292</v>
      </c>
      <c r="M3307" s="21">
        <f t="shared" si="257"/>
        <v>30</v>
      </c>
      <c r="N3307" s="11" t="b">
        <v>0</v>
      </c>
      <c r="O3307" s="11">
        <v>20</v>
      </c>
      <c r="P3307" s="11" t="b">
        <v>1</v>
      </c>
      <c r="Q3307" s="11" t="s">
        <v>8271</v>
      </c>
      <c r="R3307" s="18">
        <f t="shared" si="258"/>
        <v>1.0202500000000001</v>
      </c>
      <c r="S3307" s="19">
        <f t="shared" si="259"/>
        <v>204.05</v>
      </c>
      <c r="T3307" s="11" t="s">
        <v>8317</v>
      </c>
      <c r="U3307" s="11" t="s">
        <v>8318</v>
      </c>
    </row>
    <row r="3308" spans="1:21" ht="57" x14ac:dyDescent="0.45">
      <c r="A3308" s="11">
        <v>3306</v>
      </c>
      <c r="B3308" s="16" t="s">
        <v>3306</v>
      </c>
      <c r="C3308" s="16" t="s">
        <v>7416</v>
      </c>
      <c r="D3308" s="23">
        <v>1500</v>
      </c>
      <c r="E3308" s="23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7">
        <f t="shared" si="255"/>
        <v>42530.916666666664</v>
      </c>
      <c r="K3308" s="11">
        <v>1462252542</v>
      </c>
      <c r="L3308" s="17">
        <f t="shared" si="256"/>
        <v>42493.010902777773</v>
      </c>
      <c r="M3308" s="21">
        <f t="shared" si="257"/>
        <v>37.90576388889167</v>
      </c>
      <c r="N3308" s="11" t="b">
        <v>0</v>
      </c>
      <c r="O3308" s="11">
        <v>54</v>
      </c>
      <c r="P3308" s="11" t="b">
        <v>1</v>
      </c>
      <c r="Q3308" s="11" t="s">
        <v>8271</v>
      </c>
      <c r="R3308" s="18">
        <f t="shared" si="258"/>
        <v>1.7533333333333334</v>
      </c>
      <c r="S3308" s="19">
        <f t="shared" si="259"/>
        <v>48.703703703703702</v>
      </c>
      <c r="T3308" s="11" t="s">
        <v>8317</v>
      </c>
      <c r="U3308" s="11" t="s">
        <v>8318</v>
      </c>
    </row>
    <row r="3309" spans="1:21" ht="42.75" x14ac:dyDescent="0.45">
      <c r="A3309" s="11">
        <v>3307</v>
      </c>
      <c r="B3309" s="16" t="s">
        <v>3307</v>
      </c>
      <c r="C3309" s="16" t="s">
        <v>7417</v>
      </c>
      <c r="D3309" s="23">
        <v>1000</v>
      </c>
      <c r="E3309" s="23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7">
        <f t="shared" si="255"/>
        <v>42504.848831018513</v>
      </c>
      <c r="K3309" s="11">
        <v>1460683339</v>
      </c>
      <c r="L3309" s="17">
        <f t="shared" si="256"/>
        <v>42474.848831018513</v>
      </c>
      <c r="M3309" s="21">
        <f t="shared" si="257"/>
        <v>30</v>
      </c>
      <c r="N3309" s="11" t="b">
        <v>0</v>
      </c>
      <c r="O3309" s="11">
        <v>20</v>
      </c>
      <c r="P3309" s="11" t="b">
        <v>1</v>
      </c>
      <c r="Q3309" s="11" t="s">
        <v>8271</v>
      </c>
      <c r="R3309" s="18">
        <f t="shared" si="258"/>
        <v>1.0668</v>
      </c>
      <c r="S3309" s="19">
        <f t="shared" si="259"/>
        <v>53.339999999999996</v>
      </c>
      <c r="T3309" s="11" t="s">
        <v>8317</v>
      </c>
      <c r="U3309" s="11" t="s">
        <v>8318</v>
      </c>
    </row>
    <row r="3310" spans="1:21" ht="42.75" x14ac:dyDescent="0.45">
      <c r="A3310" s="11">
        <v>3308</v>
      </c>
      <c r="B3310" s="16" t="s">
        <v>3308</v>
      </c>
      <c r="C3310" s="16" t="s">
        <v>7418</v>
      </c>
      <c r="D3310" s="23">
        <v>3500</v>
      </c>
      <c r="E3310" s="23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7">
        <f t="shared" si="255"/>
        <v>42473.668576388889</v>
      </c>
      <c r="K3310" s="11">
        <v>1458766965</v>
      </c>
      <c r="L3310" s="17">
        <f t="shared" si="256"/>
        <v>42452.668576388889</v>
      </c>
      <c r="M3310" s="21">
        <f t="shared" si="257"/>
        <v>21</v>
      </c>
      <c r="N3310" s="11" t="b">
        <v>0</v>
      </c>
      <c r="O3310" s="11">
        <v>57</v>
      </c>
      <c r="P3310" s="11" t="b">
        <v>1</v>
      </c>
      <c r="Q3310" s="11" t="s">
        <v>8271</v>
      </c>
      <c r="R3310" s="18">
        <f t="shared" si="258"/>
        <v>1.2228571428571429</v>
      </c>
      <c r="S3310" s="19">
        <f t="shared" si="259"/>
        <v>75.087719298245617</v>
      </c>
      <c r="T3310" s="11" t="s">
        <v>8317</v>
      </c>
      <c r="U3310" s="11" t="s">
        <v>8318</v>
      </c>
    </row>
    <row r="3311" spans="1:21" ht="28.5" x14ac:dyDescent="0.45">
      <c r="A3311" s="11">
        <v>3309</v>
      </c>
      <c r="B3311" s="16" t="s">
        <v>3309</v>
      </c>
      <c r="C3311" s="16" t="s">
        <v>7419</v>
      </c>
      <c r="D3311" s="23">
        <v>350</v>
      </c>
      <c r="E3311" s="23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7">
        <f t="shared" si="255"/>
        <v>42659.441874999997</v>
      </c>
      <c r="K3311" s="11">
        <v>1473953778</v>
      </c>
      <c r="L3311" s="17">
        <f t="shared" si="256"/>
        <v>42628.441874999997</v>
      </c>
      <c r="M3311" s="21">
        <f t="shared" si="257"/>
        <v>31</v>
      </c>
      <c r="N3311" s="11" t="b">
        <v>0</v>
      </c>
      <c r="O3311" s="11">
        <v>31</v>
      </c>
      <c r="P3311" s="11" t="b">
        <v>1</v>
      </c>
      <c r="Q3311" s="11" t="s">
        <v>8271</v>
      </c>
      <c r="R3311" s="18">
        <f t="shared" si="258"/>
        <v>1.5942857142857143</v>
      </c>
      <c r="S3311" s="19">
        <f t="shared" si="259"/>
        <v>18</v>
      </c>
      <c r="T3311" s="11" t="s">
        <v>8317</v>
      </c>
      <c r="U3311" s="11" t="s">
        <v>8318</v>
      </c>
    </row>
    <row r="3312" spans="1:21" ht="28.5" x14ac:dyDescent="0.45">
      <c r="A3312" s="11">
        <v>3310</v>
      </c>
      <c r="B3312" s="16" t="s">
        <v>3310</v>
      </c>
      <c r="C3312" s="16" t="s">
        <v>7420</v>
      </c>
      <c r="D3312" s="23">
        <v>6500</v>
      </c>
      <c r="E3312" s="23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7">
        <f t="shared" si="255"/>
        <v>42283.720196759255</v>
      </c>
      <c r="K3312" s="11">
        <v>1441577825</v>
      </c>
      <c r="L3312" s="17">
        <f t="shared" si="256"/>
        <v>42253.720196759255</v>
      </c>
      <c r="M3312" s="21">
        <f t="shared" si="257"/>
        <v>30</v>
      </c>
      <c r="N3312" s="11" t="b">
        <v>0</v>
      </c>
      <c r="O3312" s="11">
        <v>31</v>
      </c>
      <c r="P3312" s="11" t="b">
        <v>1</v>
      </c>
      <c r="Q3312" s="11" t="s">
        <v>8271</v>
      </c>
      <c r="R3312" s="18">
        <f t="shared" si="258"/>
        <v>1.0007692307692309</v>
      </c>
      <c r="S3312" s="19">
        <f t="shared" si="259"/>
        <v>209.83870967741936</v>
      </c>
      <c r="T3312" s="11" t="s">
        <v>8317</v>
      </c>
      <c r="U3312" s="11" t="s">
        <v>8318</v>
      </c>
    </row>
    <row r="3313" spans="1:21" ht="42.75" x14ac:dyDescent="0.45">
      <c r="A3313" s="11">
        <v>3311</v>
      </c>
      <c r="B3313" s="16" t="s">
        <v>3311</v>
      </c>
      <c r="C3313" s="16" t="s">
        <v>7421</v>
      </c>
      <c r="D3313" s="23">
        <v>2500</v>
      </c>
      <c r="E3313" s="23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7">
        <f t="shared" si="255"/>
        <v>42294.083449074074</v>
      </c>
      <c r="K3313" s="11">
        <v>1442473210</v>
      </c>
      <c r="L3313" s="17">
        <f t="shared" si="256"/>
        <v>42264.083449074074</v>
      </c>
      <c r="M3313" s="21">
        <f t="shared" si="257"/>
        <v>30</v>
      </c>
      <c r="N3313" s="11" t="b">
        <v>0</v>
      </c>
      <c r="O3313" s="11">
        <v>45</v>
      </c>
      <c r="P3313" s="11" t="b">
        <v>1</v>
      </c>
      <c r="Q3313" s="11" t="s">
        <v>8271</v>
      </c>
      <c r="R3313" s="18">
        <f t="shared" si="258"/>
        <v>1.0984</v>
      </c>
      <c r="S3313" s="19">
        <f t="shared" si="259"/>
        <v>61.022222222222226</v>
      </c>
      <c r="T3313" s="11" t="s">
        <v>8317</v>
      </c>
      <c r="U3313" s="11" t="s">
        <v>8318</v>
      </c>
    </row>
    <row r="3314" spans="1:21" ht="42.75" x14ac:dyDescent="0.45">
      <c r="A3314" s="11">
        <v>3312</v>
      </c>
      <c r="B3314" s="16" t="s">
        <v>3312</v>
      </c>
      <c r="C3314" s="16" t="s">
        <v>7422</v>
      </c>
      <c r="D3314" s="23">
        <v>2500</v>
      </c>
      <c r="E3314" s="23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7">
        <f t="shared" si="255"/>
        <v>42685.708333333336</v>
      </c>
      <c r="K3314" s="11">
        <v>1477077946</v>
      </c>
      <c r="L3314" s="17">
        <f t="shared" si="256"/>
        <v>42664.601226851846</v>
      </c>
      <c r="M3314" s="21">
        <f t="shared" si="257"/>
        <v>21.107106481489609</v>
      </c>
      <c r="N3314" s="11" t="b">
        <v>0</v>
      </c>
      <c r="O3314" s="11">
        <v>41</v>
      </c>
      <c r="P3314" s="11" t="b">
        <v>1</v>
      </c>
      <c r="Q3314" s="11" t="s">
        <v>8271</v>
      </c>
      <c r="R3314" s="18">
        <f t="shared" si="258"/>
        <v>1.0004</v>
      </c>
      <c r="S3314" s="19">
        <f t="shared" si="259"/>
        <v>61</v>
      </c>
      <c r="T3314" s="11" t="s">
        <v>8317</v>
      </c>
      <c r="U3314" s="11" t="s">
        <v>8318</v>
      </c>
    </row>
    <row r="3315" spans="1:21" ht="42.75" x14ac:dyDescent="0.45">
      <c r="A3315" s="11">
        <v>3313</v>
      </c>
      <c r="B3315" s="16" t="s">
        <v>3313</v>
      </c>
      <c r="C3315" s="16" t="s">
        <v>7423</v>
      </c>
      <c r="D3315" s="23">
        <v>2000</v>
      </c>
      <c r="E3315" s="23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7">
        <f t="shared" si="255"/>
        <v>42395.833333333336</v>
      </c>
      <c r="K3315" s="11">
        <v>1452664317</v>
      </c>
      <c r="L3315" s="17">
        <f t="shared" si="256"/>
        <v>42382.036076388882</v>
      </c>
      <c r="M3315" s="21">
        <f t="shared" si="257"/>
        <v>13.797256944453693</v>
      </c>
      <c r="N3315" s="11" t="b">
        <v>0</v>
      </c>
      <c r="O3315" s="11">
        <v>29</v>
      </c>
      <c r="P3315" s="11" t="b">
        <v>1</v>
      </c>
      <c r="Q3315" s="11" t="s">
        <v>8271</v>
      </c>
      <c r="R3315" s="18">
        <f t="shared" si="258"/>
        <v>1.1605000000000001</v>
      </c>
      <c r="S3315" s="19">
        <f t="shared" si="259"/>
        <v>80.034482758620683</v>
      </c>
      <c r="T3315" s="11" t="s">
        <v>8317</v>
      </c>
      <c r="U3315" s="11" t="s">
        <v>8318</v>
      </c>
    </row>
    <row r="3316" spans="1:21" ht="42.75" x14ac:dyDescent="0.45">
      <c r="A3316" s="11">
        <v>3314</v>
      </c>
      <c r="B3316" s="16" t="s">
        <v>3314</v>
      </c>
      <c r="C3316" s="16" t="s">
        <v>7424</v>
      </c>
      <c r="D3316" s="23">
        <v>800</v>
      </c>
      <c r="E3316" s="23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7">
        <f t="shared" si="255"/>
        <v>42132.628472222219</v>
      </c>
      <c r="K3316" s="11">
        <v>1428733511</v>
      </c>
      <c r="L3316" s="17">
        <f t="shared" si="256"/>
        <v>42105.059155092589</v>
      </c>
      <c r="M3316" s="21">
        <f t="shared" si="257"/>
        <v>27.569317129629781</v>
      </c>
      <c r="N3316" s="11" t="b">
        <v>0</v>
      </c>
      <c r="O3316" s="11">
        <v>58</v>
      </c>
      <c r="P3316" s="11" t="b">
        <v>1</v>
      </c>
      <c r="Q3316" s="11" t="s">
        <v>8271</v>
      </c>
      <c r="R3316" s="18">
        <f t="shared" si="258"/>
        <v>2.1074999999999999</v>
      </c>
      <c r="S3316" s="19">
        <f t="shared" si="259"/>
        <v>29.068965517241381</v>
      </c>
      <c r="T3316" s="11" t="s">
        <v>8317</v>
      </c>
      <c r="U3316" s="11" t="s">
        <v>8318</v>
      </c>
    </row>
    <row r="3317" spans="1:21" ht="42.75" x14ac:dyDescent="0.45">
      <c r="A3317" s="11">
        <v>3315</v>
      </c>
      <c r="B3317" s="16" t="s">
        <v>3315</v>
      </c>
      <c r="C3317" s="16" t="s">
        <v>7425</v>
      </c>
      <c r="D3317" s="23">
        <v>4000</v>
      </c>
      <c r="E3317" s="23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7">
        <f t="shared" si="255"/>
        <v>42496.09538194444</v>
      </c>
      <c r="K3317" s="11">
        <v>1459927041</v>
      </c>
      <c r="L3317" s="17">
        <f t="shared" si="256"/>
        <v>42466.09538194444</v>
      </c>
      <c r="M3317" s="21">
        <f t="shared" si="257"/>
        <v>30</v>
      </c>
      <c r="N3317" s="11" t="b">
        <v>0</v>
      </c>
      <c r="O3317" s="11">
        <v>89</v>
      </c>
      <c r="P3317" s="11" t="b">
        <v>1</v>
      </c>
      <c r="Q3317" s="11" t="s">
        <v>8271</v>
      </c>
      <c r="R3317" s="18">
        <f t="shared" si="258"/>
        <v>1.1000000000000001</v>
      </c>
      <c r="S3317" s="19">
        <f t="shared" si="259"/>
        <v>49.438202247191015</v>
      </c>
      <c r="T3317" s="11" t="s">
        <v>8317</v>
      </c>
      <c r="U3317" s="11" t="s">
        <v>8318</v>
      </c>
    </row>
    <row r="3318" spans="1:21" ht="71.25" x14ac:dyDescent="0.45">
      <c r="A3318" s="11">
        <v>3316</v>
      </c>
      <c r="B3318" s="16" t="s">
        <v>3316</v>
      </c>
      <c r="C3318" s="16" t="s">
        <v>7426</v>
      </c>
      <c r="D3318" s="23">
        <v>11737</v>
      </c>
      <c r="E3318" s="23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7">
        <f t="shared" si="255"/>
        <v>41859.370833333327</v>
      </c>
      <c r="K3318" s="11">
        <v>1404680075</v>
      </c>
      <c r="L3318" s="17">
        <f t="shared" si="256"/>
        <v>41826.662905092591</v>
      </c>
      <c r="M3318" s="21">
        <f t="shared" si="257"/>
        <v>32.707928240735782</v>
      </c>
      <c r="N3318" s="11" t="b">
        <v>0</v>
      </c>
      <c r="O3318" s="11">
        <v>125</v>
      </c>
      <c r="P3318" s="11" t="b">
        <v>1</v>
      </c>
      <c r="Q3318" s="11" t="s">
        <v>8271</v>
      </c>
      <c r="R3318" s="18">
        <f t="shared" si="258"/>
        <v>1.0008673425918038</v>
      </c>
      <c r="S3318" s="19">
        <f t="shared" si="259"/>
        <v>93.977440000000001</v>
      </c>
      <c r="T3318" s="11" t="s">
        <v>8317</v>
      </c>
      <c r="U3318" s="11" t="s">
        <v>8318</v>
      </c>
    </row>
    <row r="3319" spans="1:21" ht="42.75" x14ac:dyDescent="0.45">
      <c r="A3319" s="11">
        <v>3317</v>
      </c>
      <c r="B3319" s="16" t="s">
        <v>3317</v>
      </c>
      <c r="C3319" s="16" t="s">
        <v>7427</v>
      </c>
      <c r="D3319" s="23">
        <v>1050</v>
      </c>
      <c r="E3319" s="23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7">
        <f t="shared" si="255"/>
        <v>42528.831296296295</v>
      </c>
      <c r="K3319" s="11">
        <v>1462755424</v>
      </c>
      <c r="L3319" s="17">
        <f t="shared" si="256"/>
        <v>42498.831296296295</v>
      </c>
      <c r="M3319" s="21">
        <f t="shared" si="257"/>
        <v>30</v>
      </c>
      <c r="N3319" s="11" t="b">
        <v>0</v>
      </c>
      <c r="O3319" s="11">
        <v>18</v>
      </c>
      <c r="P3319" s="11" t="b">
        <v>1</v>
      </c>
      <c r="Q3319" s="11" t="s">
        <v>8271</v>
      </c>
      <c r="R3319" s="18">
        <f t="shared" si="258"/>
        <v>1.0619047619047619</v>
      </c>
      <c r="S3319" s="19">
        <f t="shared" si="259"/>
        <v>61.944444444444443</v>
      </c>
      <c r="T3319" s="11" t="s">
        <v>8317</v>
      </c>
      <c r="U3319" s="11" t="s">
        <v>8318</v>
      </c>
    </row>
    <row r="3320" spans="1:21" ht="28.5" x14ac:dyDescent="0.45">
      <c r="A3320" s="11">
        <v>3318</v>
      </c>
      <c r="B3320" s="16" t="s">
        <v>3318</v>
      </c>
      <c r="C3320" s="16" t="s">
        <v>7428</v>
      </c>
      <c r="D3320" s="23">
        <v>2000</v>
      </c>
      <c r="E3320" s="23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7">
        <f t="shared" si="255"/>
        <v>42470.895833333336</v>
      </c>
      <c r="K3320" s="11">
        <v>1456902893</v>
      </c>
      <c r="L3320" s="17">
        <f t="shared" si="256"/>
        <v>42431.093668981477</v>
      </c>
      <c r="M3320" s="21">
        <f t="shared" si="257"/>
        <v>39.802164351858664</v>
      </c>
      <c r="N3320" s="11" t="b">
        <v>0</v>
      </c>
      <c r="O3320" s="11">
        <v>32</v>
      </c>
      <c r="P3320" s="11" t="b">
        <v>1</v>
      </c>
      <c r="Q3320" s="11" t="s">
        <v>8271</v>
      </c>
      <c r="R3320" s="18">
        <f t="shared" si="258"/>
        <v>1.256</v>
      </c>
      <c r="S3320" s="19">
        <f t="shared" si="259"/>
        <v>78.5</v>
      </c>
      <c r="T3320" s="11" t="s">
        <v>8317</v>
      </c>
      <c r="U3320" s="11" t="s">
        <v>8318</v>
      </c>
    </row>
    <row r="3321" spans="1:21" ht="42.75" x14ac:dyDescent="0.45">
      <c r="A3321" s="11">
        <v>3319</v>
      </c>
      <c r="B3321" s="16" t="s">
        <v>3319</v>
      </c>
      <c r="C3321" s="16" t="s">
        <v>7429</v>
      </c>
      <c r="D3321" s="23">
        <v>500</v>
      </c>
      <c r="E3321" s="23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7">
        <f t="shared" si="255"/>
        <v>42035.377152777779</v>
      </c>
      <c r="K3321" s="11">
        <v>1418824986</v>
      </c>
      <c r="L3321" s="17">
        <f t="shared" si="256"/>
        <v>41990.377152777779</v>
      </c>
      <c r="M3321" s="21">
        <f t="shared" si="257"/>
        <v>45</v>
      </c>
      <c r="N3321" s="11" t="b">
        <v>0</v>
      </c>
      <c r="O3321" s="11">
        <v>16</v>
      </c>
      <c r="P3321" s="11" t="b">
        <v>1</v>
      </c>
      <c r="Q3321" s="11" t="s">
        <v>8271</v>
      </c>
      <c r="R3321" s="18">
        <f t="shared" si="258"/>
        <v>1.08</v>
      </c>
      <c r="S3321" s="19">
        <f t="shared" si="259"/>
        <v>33.75</v>
      </c>
      <c r="T3321" s="11" t="s">
        <v>8317</v>
      </c>
      <c r="U3321" s="11" t="s">
        <v>8318</v>
      </c>
    </row>
    <row r="3322" spans="1:21" ht="42.75" x14ac:dyDescent="0.45">
      <c r="A3322" s="11">
        <v>3320</v>
      </c>
      <c r="B3322" s="16" t="s">
        <v>3320</v>
      </c>
      <c r="C3322" s="16" t="s">
        <v>7430</v>
      </c>
      <c r="D3322" s="23">
        <v>2500</v>
      </c>
      <c r="E3322" s="23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7">
        <f t="shared" si="255"/>
        <v>42542.837465277778</v>
      </c>
      <c r="K3322" s="11">
        <v>1463965557</v>
      </c>
      <c r="L3322" s="17">
        <f t="shared" si="256"/>
        <v>42512.837465277778</v>
      </c>
      <c r="M3322" s="21">
        <f t="shared" si="257"/>
        <v>30</v>
      </c>
      <c r="N3322" s="11" t="b">
        <v>0</v>
      </c>
      <c r="O3322" s="11">
        <v>38</v>
      </c>
      <c r="P3322" s="11" t="b">
        <v>1</v>
      </c>
      <c r="Q3322" s="11" t="s">
        <v>8271</v>
      </c>
      <c r="R3322" s="18">
        <f t="shared" si="258"/>
        <v>1.01</v>
      </c>
      <c r="S3322" s="19">
        <f t="shared" si="259"/>
        <v>66.44736842105263</v>
      </c>
      <c r="T3322" s="11" t="s">
        <v>8317</v>
      </c>
      <c r="U3322" s="11" t="s">
        <v>8318</v>
      </c>
    </row>
    <row r="3323" spans="1:21" ht="42.75" x14ac:dyDescent="0.45">
      <c r="A3323" s="11">
        <v>3321</v>
      </c>
      <c r="B3323" s="16" t="s">
        <v>3321</v>
      </c>
      <c r="C3323" s="16" t="s">
        <v>7431</v>
      </c>
      <c r="D3323" s="23">
        <v>500</v>
      </c>
      <c r="E3323" s="23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7">
        <f t="shared" si="255"/>
        <v>41927.957638888889</v>
      </c>
      <c r="K3323" s="11">
        <v>1412216665</v>
      </c>
      <c r="L3323" s="17">
        <f t="shared" si="256"/>
        <v>41913.891956018517</v>
      </c>
      <c r="M3323" s="21">
        <f t="shared" si="257"/>
        <v>14.065682870372257</v>
      </c>
      <c r="N3323" s="11" t="b">
        <v>0</v>
      </c>
      <c r="O3323" s="11">
        <v>15</v>
      </c>
      <c r="P3323" s="11" t="b">
        <v>1</v>
      </c>
      <c r="Q3323" s="11" t="s">
        <v>8271</v>
      </c>
      <c r="R3323" s="18">
        <f t="shared" si="258"/>
        <v>1.0740000000000001</v>
      </c>
      <c r="S3323" s="19">
        <f t="shared" si="259"/>
        <v>35.799999999999997</v>
      </c>
      <c r="T3323" s="11" t="s">
        <v>8317</v>
      </c>
      <c r="U3323" s="11" t="s">
        <v>8318</v>
      </c>
    </row>
    <row r="3324" spans="1:21" ht="42.75" x14ac:dyDescent="0.45">
      <c r="A3324" s="11">
        <v>3322</v>
      </c>
      <c r="B3324" s="16" t="s">
        <v>3322</v>
      </c>
      <c r="C3324" s="16" t="s">
        <v>7432</v>
      </c>
      <c r="D3324" s="23">
        <v>3300</v>
      </c>
      <c r="E3324" s="23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7">
        <f t="shared" si="255"/>
        <v>42542.954861111109</v>
      </c>
      <c r="K3324" s="11">
        <v>1464653696</v>
      </c>
      <c r="L3324" s="17">
        <f t="shared" si="256"/>
        <v>42520.802037037036</v>
      </c>
      <c r="M3324" s="21">
        <f t="shared" si="257"/>
        <v>22.152824074073578</v>
      </c>
      <c r="N3324" s="11" t="b">
        <v>0</v>
      </c>
      <c r="O3324" s="11">
        <v>23</v>
      </c>
      <c r="P3324" s="11" t="b">
        <v>1</v>
      </c>
      <c r="Q3324" s="11" t="s">
        <v>8271</v>
      </c>
      <c r="R3324" s="18">
        <f t="shared" si="258"/>
        <v>1.0151515151515151</v>
      </c>
      <c r="S3324" s="19">
        <f t="shared" si="259"/>
        <v>145.65217391304347</v>
      </c>
      <c r="T3324" s="11" t="s">
        <v>8317</v>
      </c>
      <c r="U3324" s="11" t="s">
        <v>8318</v>
      </c>
    </row>
    <row r="3325" spans="1:21" ht="42.75" x14ac:dyDescent="0.45">
      <c r="A3325" s="11">
        <v>3323</v>
      </c>
      <c r="B3325" s="16" t="s">
        <v>3323</v>
      </c>
      <c r="C3325" s="16" t="s">
        <v>7433</v>
      </c>
      <c r="D3325" s="23">
        <v>1000</v>
      </c>
      <c r="E3325" s="23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7">
        <f t="shared" si="255"/>
        <v>42638.157499999994</v>
      </c>
      <c r="K3325" s="11">
        <v>1472201208</v>
      </c>
      <c r="L3325" s="17">
        <f t="shared" si="256"/>
        <v>42608.157499999994</v>
      </c>
      <c r="M3325" s="21">
        <f t="shared" si="257"/>
        <v>30</v>
      </c>
      <c r="N3325" s="11" t="b">
        <v>0</v>
      </c>
      <c r="O3325" s="11">
        <v>49</v>
      </c>
      <c r="P3325" s="11" t="b">
        <v>1</v>
      </c>
      <c r="Q3325" s="11" t="s">
        <v>8271</v>
      </c>
      <c r="R3325" s="18">
        <f t="shared" si="258"/>
        <v>1.2589999999999999</v>
      </c>
      <c r="S3325" s="19">
        <f t="shared" si="259"/>
        <v>25.693877551020407</v>
      </c>
      <c r="T3325" s="11" t="s">
        <v>8317</v>
      </c>
      <c r="U3325" s="11" t="s">
        <v>8318</v>
      </c>
    </row>
    <row r="3326" spans="1:21" ht="42.75" x14ac:dyDescent="0.45">
      <c r="A3326" s="11">
        <v>3324</v>
      </c>
      <c r="B3326" s="16" t="s">
        <v>3324</v>
      </c>
      <c r="C3326" s="16" t="s">
        <v>7434</v>
      </c>
      <c r="D3326" s="23">
        <v>1500</v>
      </c>
      <c r="E3326" s="23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7">
        <f t="shared" si="255"/>
        <v>42526.374884259254</v>
      </c>
      <c r="K3326" s="11">
        <v>1463925590</v>
      </c>
      <c r="L3326" s="17">
        <f t="shared" si="256"/>
        <v>42512.374884259254</v>
      </c>
      <c r="M3326" s="21">
        <f t="shared" si="257"/>
        <v>14</v>
      </c>
      <c r="N3326" s="11" t="b">
        <v>0</v>
      </c>
      <c r="O3326" s="11">
        <v>10</v>
      </c>
      <c r="P3326" s="11" t="b">
        <v>1</v>
      </c>
      <c r="Q3326" s="11" t="s">
        <v>8271</v>
      </c>
      <c r="R3326" s="18">
        <f t="shared" si="258"/>
        <v>1.0166666666666666</v>
      </c>
      <c r="S3326" s="19">
        <f t="shared" si="259"/>
        <v>152.5</v>
      </c>
      <c r="T3326" s="11" t="s">
        <v>8317</v>
      </c>
      <c r="U3326" s="11" t="s">
        <v>8318</v>
      </c>
    </row>
    <row r="3327" spans="1:21" ht="42.75" x14ac:dyDescent="0.45">
      <c r="A3327" s="11">
        <v>3325</v>
      </c>
      <c r="B3327" s="16" t="s">
        <v>3325</v>
      </c>
      <c r="C3327" s="16" t="s">
        <v>7435</v>
      </c>
      <c r="D3327" s="23">
        <v>400</v>
      </c>
      <c r="E3327" s="23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7">
        <f t="shared" si="255"/>
        <v>42099.535613425927</v>
      </c>
      <c r="K3327" s="11">
        <v>1425235877</v>
      </c>
      <c r="L3327" s="17">
        <f t="shared" si="256"/>
        <v>42064.577280092592</v>
      </c>
      <c r="M3327" s="21">
        <f t="shared" si="257"/>
        <v>34.958333333335759</v>
      </c>
      <c r="N3327" s="11" t="b">
        <v>0</v>
      </c>
      <c r="O3327" s="11">
        <v>15</v>
      </c>
      <c r="P3327" s="11" t="b">
        <v>1</v>
      </c>
      <c r="Q3327" s="11" t="s">
        <v>8271</v>
      </c>
      <c r="R3327" s="18">
        <f t="shared" si="258"/>
        <v>1.125</v>
      </c>
      <c r="S3327" s="19">
        <f t="shared" si="259"/>
        <v>30</v>
      </c>
      <c r="T3327" s="11" t="s">
        <v>8317</v>
      </c>
      <c r="U3327" s="11" t="s">
        <v>8318</v>
      </c>
    </row>
    <row r="3328" spans="1:21" ht="42.75" x14ac:dyDescent="0.45">
      <c r="A3328" s="11">
        <v>3326</v>
      </c>
      <c r="B3328" s="16" t="s">
        <v>3326</v>
      </c>
      <c r="C3328" s="16" t="s">
        <v>7436</v>
      </c>
      <c r="D3328" s="23">
        <v>8000</v>
      </c>
      <c r="E3328" s="23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7">
        <f t="shared" si="255"/>
        <v>42071.464178240734</v>
      </c>
      <c r="K3328" s="11">
        <v>1423242505</v>
      </c>
      <c r="L3328" s="17">
        <f t="shared" si="256"/>
        <v>42041.505844907406</v>
      </c>
      <c r="M3328" s="21">
        <f t="shared" si="257"/>
        <v>29.958333333328483</v>
      </c>
      <c r="N3328" s="11" t="b">
        <v>0</v>
      </c>
      <c r="O3328" s="11">
        <v>57</v>
      </c>
      <c r="P3328" s="11" t="b">
        <v>1</v>
      </c>
      <c r="Q3328" s="11" t="s">
        <v>8271</v>
      </c>
      <c r="R3328" s="18">
        <f t="shared" si="258"/>
        <v>1.0137499999999999</v>
      </c>
      <c r="S3328" s="19">
        <f t="shared" si="259"/>
        <v>142.28070175438597</v>
      </c>
      <c r="T3328" s="11" t="s">
        <v>8317</v>
      </c>
      <c r="U3328" s="11" t="s">
        <v>8318</v>
      </c>
    </row>
    <row r="3329" spans="1:21" ht="42.75" x14ac:dyDescent="0.45">
      <c r="A3329" s="11">
        <v>3327</v>
      </c>
      <c r="B3329" s="16" t="s">
        <v>3327</v>
      </c>
      <c r="C3329" s="16" t="s">
        <v>7437</v>
      </c>
      <c r="D3329" s="23">
        <v>800</v>
      </c>
      <c r="E3329" s="23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7">
        <f t="shared" si="255"/>
        <v>42498.166273148141</v>
      </c>
      <c r="K3329" s="11">
        <v>1460105966</v>
      </c>
      <c r="L3329" s="17">
        <f t="shared" si="256"/>
        <v>42468.166273148141</v>
      </c>
      <c r="M3329" s="21">
        <f t="shared" si="257"/>
        <v>30</v>
      </c>
      <c r="N3329" s="11" t="b">
        <v>0</v>
      </c>
      <c r="O3329" s="11">
        <v>33</v>
      </c>
      <c r="P3329" s="11" t="b">
        <v>1</v>
      </c>
      <c r="Q3329" s="11" t="s">
        <v>8271</v>
      </c>
      <c r="R3329" s="18">
        <f t="shared" si="258"/>
        <v>1.0125</v>
      </c>
      <c r="S3329" s="19">
        <f t="shared" si="259"/>
        <v>24.545454545454547</v>
      </c>
      <c r="T3329" s="11" t="s">
        <v>8317</v>
      </c>
      <c r="U3329" s="11" t="s">
        <v>8318</v>
      </c>
    </row>
    <row r="3330" spans="1:21" ht="42.75" x14ac:dyDescent="0.45">
      <c r="A3330" s="11">
        <v>3328</v>
      </c>
      <c r="B3330" s="16" t="s">
        <v>3328</v>
      </c>
      <c r="C3330" s="16" t="s">
        <v>7438</v>
      </c>
      <c r="D3330" s="23">
        <v>1800</v>
      </c>
      <c r="E3330" s="23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7">
        <f t="shared" si="255"/>
        <v>41824.833333333328</v>
      </c>
      <c r="K3330" s="11">
        <v>1404308883</v>
      </c>
      <c r="L3330" s="17">
        <f t="shared" si="256"/>
        <v>41822.366701388884</v>
      </c>
      <c r="M3330" s="21">
        <f t="shared" si="257"/>
        <v>2.4666319444440887</v>
      </c>
      <c r="N3330" s="11" t="b">
        <v>0</v>
      </c>
      <c r="O3330" s="11">
        <v>9</v>
      </c>
      <c r="P3330" s="11" t="b">
        <v>1</v>
      </c>
      <c r="Q3330" s="11" t="s">
        <v>8271</v>
      </c>
      <c r="R3330" s="18">
        <f t="shared" si="258"/>
        <v>1.4638888888888888</v>
      </c>
      <c r="S3330" s="19">
        <f t="shared" si="259"/>
        <v>292.77777777777777</v>
      </c>
      <c r="T3330" s="11" t="s">
        <v>8317</v>
      </c>
      <c r="U3330" s="11" t="s">
        <v>8318</v>
      </c>
    </row>
    <row r="3331" spans="1:21" ht="42.75" x14ac:dyDescent="0.45">
      <c r="A3331" s="11">
        <v>3329</v>
      </c>
      <c r="B3331" s="16" t="s">
        <v>3329</v>
      </c>
      <c r="C3331" s="16" t="s">
        <v>7439</v>
      </c>
      <c r="D3331" s="23">
        <v>1000</v>
      </c>
      <c r="E3331" s="23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7">
        <f t="shared" ref="J3331:J3394" si="260">(((I3331/86400)+25569+(-5/24)))</f>
        <v>41847.75</v>
      </c>
      <c r="K3331" s="11">
        <v>1405583108</v>
      </c>
      <c r="L3331" s="17">
        <f t="shared" ref="L3331:L3394" si="261">(((K3331/86400)+25569+(-5/24)))</f>
        <v>41837.114675925921</v>
      </c>
      <c r="M3331" s="21">
        <f t="shared" ref="M3331:M3394" si="262">J3331-L3331</f>
        <v>10.635324074079108</v>
      </c>
      <c r="N3331" s="11" t="b">
        <v>0</v>
      </c>
      <c r="O3331" s="11">
        <v>26</v>
      </c>
      <c r="P3331" s="11" t="b">
        <v>1</v>
      </c>
      <c r="Q3331" s="11" t="s">
        <v>8271</v>
      </c>
      <c r="R3331" s="18">
        <f t="shared" ref="R3331:R3394" si="263">E3331/D3331</f>
        <v>1.1679999999999999</v>
      </c>
      <c r="S3331" s="19">
        <f t="shared" ref="S3331:S3394" si="264">E3331/O3331</f>
        <v>44.92307692307692</v>
      </c>
      <c r="T3331" s="11" t="s">
        <v>8317</v>
      </c>
      <c r="U3331" s="11" t="s">
        <v>8318</v>
      </c>
    </row>
    <row r="3332" spans="1:21" ht="42.75" x14ac:dyDescent="0.45">
      <c r="A3332" s="11">
        <v>3330</v>
      </c>
      <c r="B3332" s="16" t="s">
        <v>3330</v>
      </c>
      <c r="C3332" s="16" t="s">
        <v>7440</v>
      </c>
      <c r="D3332" s="23">
        <v>1500</v>
      </c>
      <c r="E3332" s="23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7">
        <f t="shared" si="260"/>
        <v>42095.637361111112</v>
      </c>
      <c r="K3332" s="11">
        <v>1425331068</v>
      </c>
      <c r="L3332" s="17">
        <f t="shared" si="261"/>
        <v>42065.679027777776</v>
      </c>
      <c r="M3332" s="21">
        <f t="shared" si="262"/>
        <v>29.958333333335759</v>
      </c>
      <c r="N3332" s="11" t="b">
        <v>0</v>
      </c>
      <c r="O3332" s="11">
        <v>69</v>
      </c>
      <c r="P3332" s="11" t="b">
        <v>1</v>
      </c>
      <c r="Q3332" s="11" t="s">
        <v>8271</v>
      </c>
      <c r="R3332" s="18">
        <f t="shared" si="263"/>
        <v>1.0626666666666666</v>
      </c>
      <c r="S3332" s="19">
        <f t="shared" si="264"/>
        <v>23.10144927536232</v>
      </c>
      <c r="T3332" s="11" t="s">
        <v>8317</v>
      </c>
      <c r="U3332" s="11" t="s">
        <v>8318</v>
      </c>
    </row>
    <row r="3333" spans="1:21" ht="42.75" x14ac:dyDescent="0.45">
      <c r="A3333" s="11">
        <v>3331</v>
      </c>
      <c r="B3333" s="16" t="s">
        <v>3331</v>
      </c>
      <c r="C3333" s="16" t="s">
        <v>7441</v>
      </c>
      <c r="D3333" s="23">
        <v>5000</v>
      </c>
      <c r="E3333" s="23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7">
        <f t="shared" si="260"/>
        <v>42283.48942129629</v>
      </c>
      <c r="K3333" s="11">
        <v>1441125886</v>
      </c>
      <c r="L3333" s="17">
        <f t="shared" si="261"/>
        <v>42248.48942129629</v>
      </c>
      <c r="M3333" s="21">
        <f t="shared" si="262"/>
        <v>35</v>
      </c>
      <c r="N3333" s="11" t="b">
        <v>0</v>
      </c>
      <c r="O3333" s="11">
        <v>65</v>
      </c>
      <c r="P3333" s="11" t="b">
        <v>1</v>
      </c>
      <c r="Q3333" s="11" t="s">
        <v>8271</v>
      </c>
      <c r="R3333" s="18">
        <f t="shared" si="263"/>
        <v>1.0451999999999999</v>
      </c>
      <c r="S3333" s="19">
        <f t="shared" si="264"/>
        <v>80.400000000000006</v>
      </c>
      <c r="T3333" s="11" t="s">
        <v>8317</v>
      </c>
      <c r="U3333" s="11" t="s">
        <v>8318</v>
      </c>
    </row>
    <row r="3334" spans="1:21" ht="42.75" x14ac:dyDescent="0.45">
      <c r="A3334" s="11">
        <v>3332</v>
      </c>
      <c r="B3334" s="16" t="s">
        <v>3332</v>
      </c>
      <c r="C3334" s="16" t="s">
        <v>7442</v>
      </c>
      <c r="D3334" s="23">
        <v>6000</v>
      </c>
      <c r="E3334" s="23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7">
        <f t="shared" si="260"/>
        <v>41839.651967592588</v>
      </c>
      <c r="K3334" s="11">
        <v>1403210330</v>
      </c>
      <c r="L3334" s="17">
        <f t="shared" si="261"/>
        <v>41809.651967592588</v>
      </c>
      <c r="M3334" s="21">
        <f t="shared" si="262"/>
        <v>30</v>
      </c>
      <c r="N3334" s="11" t="b">
        <v>0</v>
      </c>
      <c r="O3334" s="11">
        <v>83</v>
      </c>
      <c r="P3334" s="11" t="b">
        <v>1</v>
      </c>
      <c r="Q3334" s="11" t="s">
        <v>8271</v>
      </c>
      <c r="R3334" s="18">
        <f t="shared" si="263"/>
        <v>1</v>
      </c>
      <c r="S3334" s="19">
        <f t="shared" si="264"/>
        <v>72.289156626506028</v>
      </c>
      <c r="T3334" s="11" t="s">
        <v>8317</v>
      </c>
      <c r="U3334" s="11" t="s">
        <v>8318</v>
      </c>
    </row>
    <row r="3335" spans="1:21" ht="42.75" x14ac:dyDescent="0.45">
      <c r="A3335" s="11">
        <v>3333</v>
      </c>
      <c r="B3335" s="16" t="s">
        <v>3333</v>
      </c>
      <c r="C3335" s="16" t="s">
        <v>7443</v>
      </c>
      <c r="D3335" s="23">
        <v>3500</v>
      </c>
      <c r="E3335" s="23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7">
        <f t="shared" si="260"/>
        <v>42170.468518518515</v>
      </c>
      <c r="K3335" s="11">
        <v>1432484080</v>
      </c>
      <c r="L3335" s="17">
        <f t="shared" si="261"/>
        <v>42148.468518518515</v>
      </c>
      <c r="M3335" s="21">
        <f t="shared" si="262"/>
        <v>22</v>
      </c>
      <c r="N3335" s="11" t="b">
        <v>0</v>
      </c>
      <c r="O3335" s="11">
        <v>111</v>
      </c>
      <c r="P3335" s="11" t="b">
        <v>1</v>
      </c>
      <c r="Q3335" s="11" t="s">
        <v>8271</v>
      </c>
      <c r="R3335" s="18">
        <f t="shared" si="263"/>
        <v>1.0457142857142858</v>
      </c>
      <c r="S3335" s="19">
        <f t="shared" si="264"/>
        <v>32.972972972972975</v>
      </c>
      <c r="T3335" s="11" t="s">
        <v>8317</v>
      </c>
      <c r="U3335" s="11" t="s">
        <v>8318</v>
      </c>
    </row>
    <row r="3336" spans="1:21" ht="28.5" x14ac:dyDescent="0.45">
      <c r="A3336" s="11">
        <v>3334</v>
      </c>
      <c r="B3336" s="16" t="s">
        <v>3334</v>
      </c>
      <c r="C3336" s="16" t="s">
        <v>7444</v>
      </c>
      <c r="D3336" s="23">
        <v>3871</v>
      </c>
      <c r="E3336" s="23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7">
        <f t="shared" si="260"/>
        <v>42215.312754629624</v>
      </c>
      <c r="K3336" s="11">
        <v>1435667422</v>
      </c>
      <c r="L3336" s="17">
        <f t="shared" si="261"/>
        <v>42185.312754629624</v>
      </c>
      <c r="M3336" s="21">
        <f t="shared" si="262"/>
        <v>30</v>
      </c>
      <c r="N3336" s="11" t="b">
        <v>0</v>
      </c>
      <c r="O3336" s="11">
        <v>46</v>
      </c>
      <c r="P3336" s="11" t="b">
        <v>1</v>
      </c>
      <c r="Q3336" s="11" t="s">
        <v>8271</v>
      </c>
      <c r="R3336" s="18">
        <f t="shared" si="263"/>
        <v>1.3862051149573753</v>
      </c>
      <c r="S3336" s="19">
        <f t="shared" si="264"/>
        <v>116.65217391304348</v>
      </c>
      <c r="T3336" s="11" t="s">
        <v>8317</v>
      </c>
      <c r="U3336" s="11" t="s">
        <v>8318</v>
      </c>
    </row>
    <row r="3337" spans="1:21" ht="42.75" x14ac:dyDescent="0.45">
      <c r="A3337" s="11">
        <v>3335</v>
      </c>
      <c r="B3337" s="16" t="s">
        <v>3335</v>
      </c>
      <c r="C3337" s="16" t="s">
        <v>7445</v>
      </c>
      <c r="D3337" s="23">
        <v>5000</v>
      </c>
      <c r="E3337" s="23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7">
        <f t="shared" si="260"/>
        <v>41854.75</v>
      </c>
      <c r="K3337" s="11">
        <v>1404749446</v>
      </c>
      <c r="L3337" s="17">
        <f t="shared" si="261"/>
        <v>41827.465810185182</v>
      </c>
      <c r="M3337" s="21">
        <f t="shared" si="262"/>
        <v>27.284189814818092</v>
      </c>
      <c r="N3337" s="11" t="b">
        <v>0</v>
      </c>
      <c r="O3337" s="11">
        <v>63</v>
      </c>
      <c r="P3337" s="11" t="b">
        <v>1</v>
      </c>
      <c r="Q3337" s="11" t="s">
        <v>8271</v>
      </c>
      <c r="R3337" s="18">
        <f t="shared" si="263"/>
        <v>1.0032000000000001</v>
      </c>
      <c r="S3337" s="19">
        <f t="shared" si="264"/>
        <v>79.61904761904762</v>
      </c>
      <c r="T3337" s="11" t="s">
        <v>8317</v>
      </c>
      <c r="U3337" s="11" t="s">
        <v>8318</v>
      </c>
    </row>
    <row r="3338" spans="1:21" ht="42.75" x14ac:dyDescent="0.45">
      <c r="A3338" s="11">
        <v>3336</v>
      </c>
      <c r="B3338" s="16" t="s">
        <v>3336</v>
      </c>
      <c r="C3338" s="16" t="s">
        <v>7446</v>
      </c>
      <c r="D3338" s="23">
        <v>250</v>
      </c>
      <c r="E3338" s="23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7">
        <f t="shared" si="260"/>
        <v>42465.148680555554</v>
      </c>
      <c r="K3338" s="11">
        <v>1457429646</v>
      </c>
      <c r="L3338" s="17">
        <f t="shared" si="261"/>
        <v>42437.190347222218</v>
      </c>
      <c r="M3338" s="21">
        <f t="shared" si="262"/>
        <v>27.958333333335759</v>
      </c>
      <c r="N3338" s="11" t="b">
        <v>0</v>
      </c>
      <c r="O3338" s="11">
        <v>9</v>
      </c>
      <c r="P3338" s="11" t="b">
        <v>1</v>
      </c>
      <c r="Q3338" s="11" t="s">
        <v>8271</v>
      </c>
      <c r="R3338" s="18">
        <f t="shared" si="263"/>
        <v>1</v>
      </c>
      <c r="S3338" s="19">
        <f t="shared" si="264"/>
        <v>27.777777777777779</v>
      </c>
      <c r="T3338" s="11" t="s">
        <v>8317</v>
      </c>
      <c r="U3338" s="11" t="s">
        <v>8318</v>
      </c>
    </row>
    <row r="3339" spans="1:21" ht="42.75" x14ac:dyDescent="0.45">
      <c r="A3339" s="11">
        <v>3337</v>
      </c>
      <c r="B3339" s="16" t="s">
        <v>3337</v>
      </c>
      <c r="C3339" s="16" t="s">
        <v>7447</v>
      </c>
      <c r="D3339" s="23">
        <v>2500</v>
      </c>
      <c r="E3339" s="23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7">
        <f t="shared" si="260"/>
        <v>41922.666666666664</v>
      </c>
      <c r="K3339" s="11">
        <v>1411109167</v>
      </c>
      <c r="L3339" s="17">
        <f t="shared" si="261"/>
        <v>41901.073692129627</v>
      </c>
      <c r="M3339" s="21">
        <f t="shared" si="262"/>
        <v>21.592974537037662</v>
      </c>
      <c r="N3339" s="11" t="b">
        <v>0</v>
      </c>
      <c r="O3339" s="11">
        <v>34</v>
      </c>
      <c r="P3339" s="11" t="b">
        <v>1</v>
      </c>
      <c r="Q3339" s="11" t="s">
        <v>8271</v>
      </c>
      <c r="R3339" s="18">
        <f t="shared" si="263"/>
        <v>1.1020000000000001</v>
      </c>
      <c r="S3339" s="19">
        <f t="shared" si="264"/>
        <v>81.029411764705884</v>
      </c>
      <c r="T3339" s="11" t="s">
        <v>8317</v>
      </c>
      <c r="U3339" s="11" t="s">
        <v>8318</v>
      </c>
    </row>
    <row r="3340" spans="1:21" ht="28.5" x14ac:dyDescent="0.45">
      <c r="A3340" s="11">
        <v>3338</v>
      </c>
      <c r="B3340" s="16" t="s">
        <v>3338</v>
      </c>
      <c r="C3340" s="16" t="s">
        <v>7448</v>
      </c>
      <c r="D3340" s="23">
        <v>15000</v>
      </c>
      <c r="E3340" s="23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7">
        <f t="shared" si="260"/>
        <v>42790.366666666661</v>
      </c>
      <c r="K3340" s="11">
        <v>1486129680</v>
      </c>
      <c r="L3340" s="17">
        <f t="shared" si="261"/>
        <v>42769.366666666661</v>
      </c>
      <c r="M3340" s="21">
        <f t="shared" si="262"/>
        <v>21</v>
      </c>
      <c r="N3340" s="11" t="b">
        <v>0</v>
      </c>
      <c r="O3340" s="11">
        <v>112</v>
      </c>
      <c r="P3340" s="11" t="b">
        <v>1</v>
      </c>
      <c r="Q3340" s="11" t="s">
        <v>8271</v>
      </c>
      <c r="R3340" s="18">
        <f t="shared" si="263"/>
        <v>1.0218</v>
      </c>
      <c r="S3340" s="19">
        <f t="shared" si="264"/>
        <v>136.84821428571428</v>
      </c>
      <c r="T3340" s="11" t="s">
        <v>8317</v>
      </c>
      <c r="U3340" s="11" t="s">
        <v>8318</v>
      </c>
    </row>
    <row r="3341" spans="1:21" ht="28.5" x14ac:dyDescent="0.45">
      <c r="A3341" s="11">
        <v>3339</v>
      </c>
      <c r="B3341" s="16" t="s">
        <v>3339</v>
      </c>
      <c r="C3341" s="16" t="s">
        <v>7449</v>
      </c>
      <c r="D3341" s="23">
        <v>8000</v>
      </c>
      <c r="E3341" s="23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7">
        <f t="shared" si="260"/>
        <v>42579.457384259258</v>
      </c>
      <c r="K3341" s="11">
        <v>1467129518</v>
      </c>
      <c r="L3341" s="17">
        <f t="shared" si="261"/>
        <v>42549.457384259258</v>
      </c>
      <c r="M3341" s="21">
        <f t="shared" si="262"/>
        <v>30</v>
      </c>
      <c r="N3341" s="11" t="b">
        <v>0</v>
      </c>
      <c r="O3341" s="11">
        <v>47</v>
      </c>
      <c r="P3341" s="11" t="b">
        <v>1</v>
      </c>
      <c r="Q3341" s="11" t="s">
        <v>8271</v>
      </c>
      <c r="R3341" s="18">
        <f t="shared" si="263"/>
        <v>1.0435000000000001</v>
      </c>
      <c r="S3341" s="19">
        <f t="shared" si="264"/>
        <v>177.61702127659575</v>
      </c>
      <c r="T3341" s="11" t="s">
        <v>8317</v>
      </c>
      <c r="U3341" s="11" t="s">
        <v>8318</v>
      </c>
    </row>
    <row r="3342" spans="1:21" ht="42.75" x14ac:dyDescent="0.45">
      <c r="A3342" s="11">
        <v>3340</v>
      </c>
      <c r="B3342" s="16" t="s">
        <v>3340</v>
      </c>
      <c r="C3342" s="16" t="s">
        <v>7450</v>
      </c>
      <c r="D3342" s="23">
        <v>3000</v>
      </c>
      <c r="E3342" s="23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7">
        <f t="shared" si="260"/>
        <v>42710.765671296293</v>
      </c>
      <c r="K3342" s="11">
        <v>1478906554</v>
      </c>
      <c r="L3342" s="17">
        <f t="shared" si="261"/>
        <v>42685.765671296293</v>
      </c>
      <c r="M3342" s="21">
        <f t="shared" si="262"/>
        <v>25</v>
      </c>
      <c r="N3342" s="11" t="b">
        <v>0</v>
      </c>
      <c r="O3342" s="11">
        <v>38</v>
      </c>
      <c r="P3342" s="11" t="b">
        <v>1</v>
      </c>
      <c r="Q3342" s="11" t="s">
        <v>8271</v>
      </c>
      <c r="R3342" s="18">
        <f t="shared" si="263"/>
        <v>1.3816666666666666</v>
      </c>
      <c r="S3342" s="19">
        <f t="shared" si="264"/>
        <v>109.07894736842105</v>
      </c>
      <c r="T3342" s="11" t="s">
        <v>8317</v>
      </c>
      <c r="U3342" s="11" t="s">
        <v>8318</v>
      </c>
    </row>
    <row r="3343" spans="1:21" ht="42.75" x14ac:dyDescent="0.45">
      <c r="A3343" s="11">
        <v>3341</v>
      </c>
      <c r="B3343" s="16" t="s">
        <v>3341</v>
      </c>
      <c r="C3343" s="16" t="s">
        <v>7451</v>
      </c>
      <c r="D3343" s="23">
        <v>3350</v>
      </c>
      <c r="E3343" s="23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7">
        <f t="shared" si="260"/>
        <v>42533.499999999993</v>
      </c>
      <c r="K3343" s="11">
        <v>1463771421</v>
      </c>
      <c r="L3343" s="17">
        <f t="shared" si="261"/>
        <v>42510.590520833335</v>
      </c>
      <c r="M3343" s="21">
        <f t="shared" si="262"/>
        <v>22.909479166657547</v>
      </c>
      <c r="N3343" s="11" t="b">
        <v>0</v>
      </c>
      <c r="O3343" s="11">
        <v>28</v>
      </c>
      <c r="P3343" s="11" t="b">
        <v>1</v>
      </c>
      <c r="Q3343" s="11" t="s">
        <v>8271</v>
      </c>
      <c r="R3343" s="18">
        <f t="shared" si="263"/>
        <v>1</v>
      </c>
      <c r="S3343" s="19">
        <f t="shared" si="264"/>
        <v>119.64285714285714</v>
      </c>
      <c r="T3343" s="11" t="s">
        <v>8317</v>
      </c>
      <c r="U3343" s="11" t="s">
        <v>8318</v>
      </c>
    </row>
    <row r="3344" spans="1:21" ht="28.5" x14ac:dyDescent="0.45">
      <c r="A3344" s="11">
        <v>3342</v>
      </c>
      <c r="B3344" s="16" t="s">
        <v>3342</v>
      </c>
      <c r="C3344" s="16" t="s">
        <v>7452</v>
      </c>
      <c r="D3344" s="23">
        <v>6000</v>
      </c>
      <c r="E3344" s="23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7">
        <f t="shared" si="260"/>
        <v>42094.999305555553</v>
      </c>
      <c r="K3344" s="11">
        <v>1425020810</v>
      </c>
      <c r="L3344" s="17">
        <f t="shared" si="261"/>
        <v>42062.088078703702</v>
      </c>
      <c r="M3344" s="21">
        <f t="shared" si="262"/>
        <v>32.911226851851097</v>
      </c>
      <c r="N3344" s="11" t="b">
        <v>0</v>
      </c>
      <c r="O3344" s="11">
        <v>78</v>
      </c>
      <c r="P3344" s="11" t="b">
        <v>1</v>
      </c>
      <c r="Q3344" s="11" t="s">
        <v>8271</v>
      </c>
      <c r="R3344" s="18">
        <f t="shared" si="263"/>
        <v>1.0166666666666666</v>
      </c>
      <c r="S3344" s="19">
        <f t="shared" si="264"/>
        <v>78.205128205128204</v>
      </c>
      <c r="T3344" s="11" t="s">
        <v>8317</v>
      </c>
      <c r="U3344" s="11" t="s">
        <v>8318</v>
      </c>
    </row>
    <row r="3345" spans="1:21" ht="42.75" x14ac:dyDescent="0.45">
      <c r="A3345" s="11">
        <v>3343</v>
      </c>
      <c r="B3345" s="16" t="s">
        <v>3343</v>
      </c>
      <c r="C3345" s="16" t="s">
        <v>7453</v>
      </c>
      <c r="D3345" s="23">
        <v>700</v>
      </c>
      <c r="E3345" s="23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7">
        <f t="shared" si="260"/>
        <v>42473.345833333333</v>
      </c>
      <c r="K3345" s="11">
        <v>1458770384</v>
      </c>
      <c r="L3345" s="17">
        <f t="shared" si="261"/>
        <v>42452.708148148151</v>
      </c>
      <c r="M3345" s="21">
        <f t="shared" si="262"/>
        <v>20.637685185181908</v>
      </c>
      <c r="N3345" s="11" t="b">
        <v>0</v>
      </c>
      <c r="O3345" s="11">
        <v>23</v>
      </c>
      <c r="P3345" s="11" t="b">
        <v>1</v>
      </c>
      <c r="Q3345" s="11" t="s">
        <v>8271</v>
      </c>
      <c r="R3345" s="18">
        <f t="shared" si="263"/>
        <v>1.7142857142857142</v>
      </c>
      <c r="S3345" s="19">
        <f t="shared" si="264"/>
        <v>52.173913043478258</v>
      </c>
      <c r="T3345" s="11" t="s">
        <v>8317</v>
      </c>
      <c r="U3345" s="11" t="s">
        <v>8318</v>
      </c>
    </row>
    <row r="3346" spans="1:21" ht="42.75" x14ac:dyDescent="0.45">
      <c r="A3346" s="11">
        <v>3344</v>
      </c>
      <c r="B3346" s="16" t="s">
        <v>3344</v>
      </c>
      <c r="C3346" s="16" t="s">
        <v>7454</v>
      </c>
      <c r="D3346" s="23">
        <v>4500</v>
      </c>
      <c r="E3346" s="23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7">
        <f t="shared" si="260"/>
        <v>41880.991817129623</v>
      </c>
      <c r="K3346" s="11">
        <v>1406782093</v>
      </c>
      <c r="L3346" s="17">
        <f t="shared" si="261"/>
        <v>41850.991817129623</v>
      </c>
      <c r="M3346" s="21">
        <f t="shared" si="262"/>
        <v>30</v>
      </c>
      <c r="N3346" s="11" t="b">
        <v>0</v>
      </c>
      <c r="O3346" s="11">
        <v>40</v>
      </c>
      <c r="P3346" s="11" t="b">
        <v>1</v>
      </c>
      <c r="Q3346" s="11" t="s">
        <v>8271</v>
      </c>
      <c r="R3346" s="18">
        <f t="shared" si="263"/>
        <v>1.0144444444444445</v>
      </c>
      <c r="S3346" s="19">
        <f t="shared" si="264"/>
        <v>114.125</v>
      </c>
      <c r="T3346" s="11" t="s">
        <v>8317</v>
      </c>
      <c r="U3346" s="11" t="s">
        <v>8318</v>
      </c>
    </row>
    <row r="3347" spans="1:21" ht="42.75" x14ac:dyDescent="0.45">
      <c r="A3347" s="11">
        <v>3345</v>
      </c>
      <c r="B3347" s="16" t="s">
        <v>3345</v>
      </c>
      <c r="C3347" s="16" t="s">
        <v>7455</v>
      </c>
      <c r="D3347" s="23">
        <v>500</v>
      </c>
      <c r="E3347" s="23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7">
        <f t="shared" si="260"/>
        <v>42111.817361111105</v>
      </c>
      <c r="K3347" s="11">
        <v>1424226768</v>
      </c>
      <c r="L3347" s="17">
        <f t="shared" si="261"/>
        <v>42052.897777777776</v>
      </c>
      <c r="M3347" s="21">
        <f t="shared" si="262"/>
        <v>58.919583333328774</v>
      </c>
      <c r="N3347" s="11" t="b">
        <v>0</v>
      </c>
      <c r="O3347" s="11">
        <v>13</v>
      </c>
      <c r="P3347" s="11" t="b">
        <v>1</v>
      </c>
      <c r="Q3347" s="11" t="s">
        <v>8271</v>
      </c>
      <c r="R3347" s="18">
        <f t="shared" si="263"/>
        <v>1.3</v>
      </c>
      <c r="S3347" s="19">
        <f t="shared" si="264"/>
        <v>50</v>
      </c>
      <c r="T3347" s="11" t="s">
        <v>8317</v>
      </c>
      <c r="U3347" s="11" t="s">
        <v>8318</v>
      </c>
    </row>
    <row r="3348" spans="1:21" ht="42.75" x14ac:dyDescent="0.45">
      <c r="A3348" s="11">
        <v>3346</v>
      </c>
      <c r="B3348" s="16" t="s">
        <v>3346</v>
      </c>
      <c r="C3348" s="16" t="s">
        <v>7456</v>
      </c>
      <c r="D3348" s="23">
        <v>1500</v>
      </c>
      <c r="E3348" s="23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7">
        <f t="shared" si="260"/>
        <v>42060.816087962965</v>
      </c>
      <c r="K3348" s="11">
        <v>1424306110</v>
      </c>
      <c r="L3348" s="17">
        <f t="shared" si="261"/>
        <v>42053.816087962965</v>
      </c>
      <c r="M3348" s="21">
        <f t="shared" si="262"/>
        <v>7</v>
      </c>
      <c r="N3348" s="11" t="b">
        <v>0</v>
      </c>
      <c r="O3348" s="11">
        <v>18</v>
      </c>
      <c r="P3348" s="11" t="b">
        <v>1</v>
      </c>
      <c r="Q3348" s="11" t="s">
        <v>8271</v>
      </c>
      <c r="R3348" s="18">
        <f t="shared" si="263"/>
        <v>1.1000000000000001</v>
      </c>
      <c r="S3348" s="19">
        <f t="shared" si="264"/>
        <v>91.666666666666671</v>
      </c>
      <c r="T3348" s="11" t="s">
        <v>8317</v>
      </c>
      <c r="U3348" s="11" t="s">
        <v>8318</v>
      </c>
    </row>
    <row r="3349" spans="1:21" ht="42.75" x14ac:dyDescent="0.45">
      <c r="A3349" s="11">
        <v>3347</v>
      </c>
      <c r="B3349" s="16" t="s">
        <v>3347</v>
      </c>
      <c r="C3349" s="16" t="s">
        <v>7457</v>
      </c>
      <c r="D3349" s="23">
        <v>2000</v>
      </c>
      <c r="E3349" s="23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7">
        <f t="shared" si="260"/>
        <v>42498.666666666664</v>
      </c>
      <c r="K3349" s="11">
        <v>1461503654</v>
      </c>
      <c r="L3349" s="17">
        <f t="shared" si="261"/>
        <v>42484.343217592592</v>
      </c>
      <c r="M3349" s="21">
        <f t="shared" si="262"/>
        <v>14.323449074072414</v>
      </c>
      <c r="N3349" s="11" t="b">
        <v>0</v>
      </c>
      <c r="O3349" s="11">
        <v>22</v>
      </c>
      <c r="P3349" s="11" t="b">
        <v>1</v>
      </c>
      <c r="Q3349" s="11" t="s">
        <v>8271</v>
      </c>
      <c r="R3349" s="18">
        <f t="shared" si="263"/>
        <v>1.1944999999999999</v>
      </c>
      <c r="S3349" s="19">
        <f t="shared" si="264"/>
        <v>108.59090909090909</v>
      </c>
      <c r="T3349" s="11" t="s">
        <v>8317</v>
      </c>
      <c r="U3349" s="11" t="s">
        <v>8318</v>
      </c>
    </row>
    <row r="3350" spans="1:21" ht="42.75" x14ac:dyDescent="0.45">
      <c r="A3350" s="11">
        <v>3348</v>
      </c>
      <c r="B3350" s="16" t="s">
        <v>3266</v>
      </c>
      <c r="C3350" s="16" t="s">
        <v>7458</v>
      </c>
      <c r="D3350" s="23">
        <v>5500</v>
      </c>
      <c r="E3350" s="23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7">
        <f t="shared" si="260"/>
        <v>42489.957638888889</v>
      </c>
      <c r="K3350" s="11">
        <v>1459949080</v>
      </c>
      <c r="L3350" s="17">
        <f t="shared" si="261"/>
        <v>42466.350462962961</v>
      </c>
      <c r="M3350" s="21">
        <f t="shared" si="262"/>
        <v>23.607175925928459</v>
      </c>
      <c r="N3350" s="11" t="b">
        <v>0</v>
      </c>
      <c r="O3350" s="11">
        <v>79</v>
      </c>
      <c r="P3350" s="11" t="b">
        <v>1</v>
      </c>
      <c r="Q3350" s="11" t="s">
        <v>8271</v>
      </c>
      <c r="R3350" s="18">
        <f t="shared" si="263"/>
        <v>1.002909090909091</v>
      </c>
      <c r="S3350" s="19">
        <f t="shared" si="264"/>
        <v>69.822784810126578</v>
      </c>
      <c r="T3350" s="11" t="s">
        <v>8317</v>
      </c>
      <c r="U3350" s="11" t="s">
        <v>8318</v>
      </c>
    </row>
    <row r="3351" spans="1:21" ht="42.75" x14ac:dyDescent="0.45">
      <c r="A3351" s="11">
        <v>3349</v>
      </c>
      <c r="B3351" s="16" t="s">
        <v>3348</v>
      </c>
      <c r="C3351" s="16" t="s">
        <v>7459</v>
      </c>
      <c r="D3351" s="23">
        <v>1000</v>
      </c>
      <c r="E3351" s="23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7">
        <f t="shared" si="260"/>
        <v>42534.499999999993</v>
      </c>
      <c r="K3351" s="11">
        <v>1463971172</v>
      </c>
      <c r="L3351" s="17">
        <f t="shared" si="261"/>
        <v>42512.902453703697</v>
      </c>
      <c r="M3351" s="21">
        <f t="shared" si="262"/>
        <v>21.597546296296059</v>
      </c>
      <c r="N3351" s="11" t="b">
        <v>0</v>
      </c>
      <c r="O3351" s="11">
        <v>14</v>
      </c>
      <c r="P3351" s="11" t="b">
        <v>1</v>
      </c>
      <c r="Q3351" s="11" t="s">
        <v>8271</v>
      </c>
      <c r="R3351" s="18">
        <f t="shared" si="263"/>
        <v>1.534</v>
      </c>
      <c r="S3351" s="19">
        <f t="shared" si="264"/>
        <v>109.57142857142857</v>
      </c>
      <c r="T3351" s="11" t="s">
        <v>8317</v>
      </c>
      <c r="U3351" s="11" t="s">
        <v>8318</v>
      </c>
    </row>
    <row r="3352" spans="1:21" ht="42.75" x14ac:dyDescent="0.45">
      <c r="A3352" s="11">
        <v>3350</v>
      </c>
      <c r="B3352" s="16" t="s">
        <v>3349</v>
      </c>
      <c r="C3352" s="16" t="s">
        <v>7460</v>
      </c>
      <c r="D3352" s="23">
        <v>3500</v>
      </c>
      <c r="E3352" s="23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7">
        <f t="shared" si="260"/>
        <v>42337.749999999993</v>
      </c>
      <c r="K3352" s="11">
        <v>1445791811</v>
      </c>
      <c r="L3352" s="17">
        <f t="shared" si="261"/>
        <v>42302.493182870363</v>
      </c>
      <c r="M3352" s="21">
        <f t="shared" si="262"/>
        <v>35.256817129629781</v>
      </c>
      <c r="N3352" s="11" t="b">
        <v>0</v>
      </c>
      <c r="O3352" s="11">
        <v>51</v>
      </c>
      <c r="P3352" s="11" t="b">
        <v>1</v>
      </c>
      <c r="Q3352" s="11" t="s">
        <v>8271</v>
      </c>
      <c r="R3352" s="18">
        <f t="shared" si="263"/>
        <v>1.0442857142857143</v>
      </c>
      <c r="S3352" s="19">
        <f t="shared" si="264"/>
        <v>71.666666666666671</v>
      </c>
      <c r="T3352" s="11" t="s">
        <v>8317</v>
      </c>
      <c r="U3352" s="11" t="s">
        <v>8318</v>
      </c>
    </row>
    <row r="3353" spans="1:21" ht="42.75" x14ac:dyDescent="0.45">
      <c r="A3353" s="11">
        <v>3351</v>
      </c>
      <c r="B3353" s="16" t="s">
        <v>3350</v>
      </c>
      <c r="C3353" s="16" t="s">
        <v>7461</v>
      </c>
      <c r="D3353" s="23">
        <v>5000</v>
      </c>
      <c r="E3353" s="23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7">
        <f t="shared" si="260"/>
        <v>41843.25</v>
      </c>
      <c r="K3353" s="11">
        <v>1402910965</v>
      </c>
      <c r="L3353" s="17">
        <f t="shared" si="261"/>
        <v>41806.187094907407</v>
      </c>
      <c r="M3353" s="21">
        <f t="shared" si="262"/>
        <v>37.0629050925927</v>
      </c>
      <c r="N3353" s="11" t="b">
        <v>0</v>
      </c>
      <c r="O3353" s="11">
        <v>54</v>
      </c>
      <c r="P3353" s="11" t="b">
        <v>1</v>
      </c>
      <c r="Q3353" s="11" t="s">
        <v>8271</v>
      </c>
      <c r="R3353" s="18">
        <f t="shared" si="263"/>
        <v>1.0109999999999999</v>
      </c>
      <c r="S3353" s="19">
        <f t="shared" si="264"/>
        <v>93.611111111111114</v>
      </c>
      <c r="T3353" s="11" t="s">
        <v>8317</v>
      </c>
      <c r="U3353" s="11" t="s">
        <v>8318</v>
      </c>
    </row>
    <row r="3354" spans="1:21" ht="42.75" x14ac:dyDescent="0.45">
      <c r="A3354" s="11">
        <v>3352</v>
      </c>
      <c r="B3354" s="16" t="s">
        <v>3351</v>
      </c>
      <c r="C3354" s="16" t="s">
        <v>7462</v>
      </c>
      <c r="D3354" s="23">
        <v>5000</v>
      </c>
      <c r="E3354" s="23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7">
        <f t="shared" si="260"/>
        <v>42552.749999999993</v>
      </c>
      <c r="K3354" s="11">
        <v>1462492178</v>
      </c>
      <c r="L3354" s="17">
        <f t="shared" si="261"/>
        <v>42495.784467592595</v>
      </c>
      <c r="M3354" s="21">
        <f t="shared" si="262"/>
        <v>56.965532407397404</v>
      </c>
      <c r="N3354" s="11" t="b">
        <v>0</v>
      </c>
      <c r="O3354" s="11">
        <v>70</v>
      </c>
      <c r="P3354" s="11" t="b">
        <v>1</v>
      </c>
      <c r="Q3354" s="11" t="s">
        <v>8271</v>
      </c>
      <c r="R3354" s="18">
        <f t="shared" si="263"/>
        <v>1.0751999999999999</v>
      </c>
      <c r="S3354" s="19">
        <f t="shared" si="264"/>
        <v>76.8</v>
      </c>
      <c r="T3354" s="11" t="s">
        <v>8317</v>
      </c>
      <c r="U3354" s="11" t="s">
        <v>8318</v>
      </c>
    </row>
    <row r="3355" spans="1:21" ht="42.75" x14ac:dyDescent="0.45">
      <c r="A3355" s="11">
        <v>3353</v>
      </c>
      <c r="B3355" s="16" t="s">
        <v>3352</v>
      </c>
      <c r="C3355" s="16" t="s">
        <v>7463</v>
      </c>
      <c r="D3355" s="23">
        <v>500</v>
      </c>
      <c r="E3355" s="23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7">
        <f t="shared" si="260"/>
        <v>42492.749999999993</v>
      </c>
      <c r="K3355" s="11">
        <v>1461061350</v>
      </c>
      <c r="L3355" s="17">
        <f t="shared" si="261"/>
        <v>42479.223958333336</v>
      </c>
      <c r="M3355" s="21">
        <f t="shared" si="262"/>
        <v>13.526041666656965</v>
      </c>
      <c r="N3355" s="11" t="b">
        <v>0</v>
      </c>
      <c r="O3355" s="11">
        <v>44</v>
      </c>
      <c r="P3355" s="11" t="b">
        <v>1</v>
      </c>
      <c r="Q3355" s="11" t="s">
        <v>8271</v>
      </c>
      <c r="R3355" s="18">
        <f t="shared" si="263"/>
        <v>3.15</v>
      </c>
      <c r="S3355" s="19">
        <f t="shared" si="264"/>
        <v>35.795454545454547</v>
      </c>
      <c r="T3355" s="11" t="s">
        <v>8317</v>
      </c>
      <c r="U3355" s="11" t="s">
        <v>8318</v>
      </c>
    </row>
    <row r="3356" spans="1:21" ht="28.5" x14ac:dyDescent="0.45">
      <c r="A3356" s="11">
        <v>3354</v>
      </c>
      <c r="B3356" s="16" t="s">
        <v>3353</v>
      </c>
      <c r="C3356" s="16" t="s">
        <v>7464</v>
      </c>
      <c r="D3356" s="23">
        <v>3000</v>
      </c>
      <c r="E3356" s="23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7">
        <f t="shared" si="260"/>
        <v>42305.959027777775</v>
      </c>
      <c r="K3356" s="11">
        <v>1443029206</v>
      </c>
      <c r="L3356" s="17">
        <f t="shared" si="261"/>
        <v>42270.518587962964</v>
      </c>
      <c r="M3356" s="21">
        <f t="shared" si="262"/>
        <v>35.440439814810816</v>
      </c>
      <c r="N3356" s="11" t="b">
        <v>0</v>
      </c>
      <c r="O3356" s="11">
        <v>55</v>
      </c>
      <c r="P3356" s="11" t="b">
        <v>1</v>
      </c>
      <c r="Q3356" s="11" t="s">
        <v>8271</v>
      </c>
      <c r="R3356" s="18">
        <f t="shared" si="263"/>
        <v>1.0193333333333334</v>
      </c>
      <c r="S3356" s="19">
        <f t="shared" si="264"/>
        <v>55.6</v>
      </c>
      <c r="T3356" s="11" t="s">
        <v>8317</v>
      </c>
      <c r="U3356" s="11" t="s">
        <v>8318</v>
      </c>
    </row>
    <row r="3357" spans="1:21" ht="42.75" x14ac:dyDescent="0.45">
      <c r="A3357" s="11">
        <v>3355</v>
      </c>
      <c r="B3357" s="16" t="s">
        <v>3354</v>
      </c>
      <c r="C3357" s="16" t="s">
        <v>7465</v>
      </c>
      <c r="D3357" s="23">
        <v>1750</v>
      </c>
      <c r="E3357" s="23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7">
        <f t="shared" si="260"/>
        <v>42500.261805555558</v>
      </c>
      <c r="K3357" s="11">
        <v>1461941527</v>
      </c>
      <c r="L3357" s="17">
        <f t="shared" si="261"/>
        <v>42489.411192129628</v>
      </c>
      <c r="M3357" s="21">
        <f t="shared" si="262"/>
        <v>10.850613425929623</v>
      </c>
      <c r="N3357" s="11" t="b">
        <v>0</v>
      </c>
      <c r="O3357" s="11">
        <v>15</v>
      </c>
      <c r="P3357" s="11" t="b">
        <v>1</v>
      </c>
      <c r="Q3357" s="11" t="s">
        <v>8271</v>
      </c>
      <c r="R3357" s="18">
        <f t="shared" si="263"/>
        <v>1.2628571428571429</v>
      </c>
      <c r="S3357" s="19">
        <f t="shared" si="264"/>
        <v>147.33333333333334</v>
      </c>
      <c r="T3357" s="11" t="s">
        <v>8317</v>
      </c>
      <c r="U3357" s="11" t="s">
        <v>8318</v>
      </c>
    </row>
    <row r="3358" spans="1:21" ht="42.75" x14ac:dyDescent="0.45">
      <c r="A3358" s="11">
        <v>3356</v>
      </c>
      <c r="B3358" s="16" t="s">
        <v>3355</v>
      </c>
      <c r="C3358" s="16" t="s">
        <v>7466</v>
      </c>
      <c r="D3358" s="23">
        <v>1500</v>
      </c>
      <c r="E3358" s="23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7">
        <f t="shared" si="260"/>
        <v>42566.607314814813</v>
      </c>
      <c r="K3358" s="11">
        <v>1466019272</v>
      </c>
      <c r="L3358" s="17">
        <f t="shared" si="261"/>
        <v>42536.607314814813</v>
      </c>
      <c r="M3358" s="21">
        <f t="shared" si="262"/>
        <v>30</v>
      </c>
      <c r="N3358" s="11" t="b">
        <v>0</v>
      </c>
      <c r="O3358" s="11">
        <v>27</v>
      </c>
      <c r="P3358" s="11" t="b">
        <v>1</v>
      </c>
      <c r="Q3358" s="11" t="s">
        <v>8271</v>
      </c>
      <c r="R3358" s="18">
        <f t="shared" si="263"/>
        <v>1.014</v>
      </c>
      <c r="S3358" s="19">
        <f t="shared" si="264"/>
        <v>56.333333333333336</v>
      </c>
      <c r="T3358" s="11" t="s">
        <v>8317</v>
      </c>
      <c r="U3358" s="11" t="s">
        <v>8318</v>
      </c>
    </row>
    <row r="3359" spans="1:21" ht="42.75" x14ac:dyDescent="0.45">
      <c r="A3359" s="11">
        <v>3357</v>
      </c>
      <c r="B3359" s="16" t="s">
        <v>3356</v>
      </c>
      <c r="C3359" s="16" t="s">
        <v>7467</v>
      </c>
      <c r="D3359" s="23">
        <v>2000</v>
      </c>
      <c r="E3359" s="23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7">
        <f t="shared" si="260"/>
        <v>41852.209606481476</v>
      </c>
      <c r="K3359" s="11">
        <v>1404295310</v>
      </c>
      <c r="L3359" s="17">
        <f t="shared" si="261"/>
        <v>41822.209606481476</v>
      </c>
      <c r="M3359" s="21">
        <f t="shared" si="262"/>
        <v>30</v>
      </c>
      <c r="N3359" s="11" t="b">
        <v>0</v>
      </c>
      <c r="O3359" s="11">
        <v>21</v>
      </c>
      <c r="P3359" s="11" t="b">
        <v>1</v>
      </c>
      <c r="Q3359" s="11" t="s">
        <v>8271</v>
      </c>
      <c r="R3359" s="18">
        <f t="shared" si="263"/>
        <v>1.01</v>
      </c>
      <c r="S3359" s="19">
        <f t="shared" si="264"/>
        <v>96.19047619047619</v>
      </c>
      <c r="T3359" s="11" t="s">
        <v>8317</v>
      </c>
      <c r="U3359" s="11" t="s">
        <v>8318</v>
      </c>
    </row>
    <row r="3360" spans="1:21" ht="42.75" x14ac:dyDescent="0.45">
      <c r="A3360" s="11">
        <v>3358</v>
      </c>
      <c r="B3360" s="16" t="s">
        <v>3357</v>
      </c>
      <c r="C3360" s="16" t="s">
        <v>7468</v>
      </c>
      <c r="D3360" s="23">
        <v>10000</v>
      </c>
      <c r="E3360" s="23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7">
        <f t="shared" si="260"/>
        <v>41962.144432870373</v>
      </c>
      <c r="K3360" s="11">
        <v>1413790079</v>
      </c>
      <c r="L3360" s="17">
        <f t="shared" si="261"/>
        <v>41932.102766203701</v>
      </c>
      <c r="M3360" s="21">
        <f t="shared" si="262"/>
        <v>30.041666666671517</v>
      </c>
      <c r="N3360" s="11" t="b">
        <v>0</v>
      </c>
      <c r="O3360" s="11">
        <v>162</v>
      </c>
      <c r="P3360" s="11" t="b">
        <v>1</v>
      </c>
      <c r="Q3360" s="11" t="s">
        <v>8271</v>
      </c>
      <c r="R3360" s="18">
        <f t="shared" si="263"/>
        <v>1.0299</v>
      </c>
      <c r="S3360" s="19">
        <f t="shared" si="264"/>
        <v>63.574074074074076</v>
      </c>
      <c r="T3360" s="11" t="s">
        <v>8317</v>
      </c>
      <c r="U3360" s="11" t="s">
        <v>8318</v>
      </c>
    </row>
    <row r="3361" spans="1:21" ht="28.5" x14ac:dyDescent="0.45">
      <c r="A3361" s="11">
        <v>3359</v>
      </c>
      <c r="B3361" s="16" t="s">
        <v>3358</v>
      </c>
      <c r="C3361" s="16" t="s">
        <v>7469</v>
      </c>
      <c r="D3361" s="23">
        <v>4000</v>
      </c>
      <c r="E3361" s="23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7">
        <f t="shared" si="260"/>
        <v>42790.848773148151</v>
      </c>
      <c r="K3361" s="11">
        <v>1484097734</v>
      </c>
      <c r="L3361" s="17">
        <f t="shared" si="261"/>
        <v>42745.848773148151</v>
      </c>
      <c r="M3361" s="21">
        <f t="shared" si="262"/>
        <v>45</v>
      </c>
      <c r="N3361" s="11" t="b">
        <v>0</v>
      </c>
      <c r="O3361" s="11">
        <v>23</v>
      </c>
      <c r="P3361" s="11" t="b">
        <v>1</v>
      </c>
      <c r="Q3361" s="11" t="s">
        <v>8271</v>
      </c>
      <c r="R3361" s="18">
        <f t="shared" si="263"/>
        <v>1.0625</v>
      </c>
      <c r="S3361" s="19">
        <f t="shared" si="264"/>
        <v>184.78260869565219</v>
      </c>
      <c r="T3361" s="11" t="s">
        <v>8317</v>
      </c>
      <c r="U3361" s="11" t="s">
        <v>8318</v>
      </c>
    </row>
    <row r="3362" spans="1:21" ht="28.5" x14ac:dyDescent="0.45">
      <c r="A3362" s="11">
        <v>3360</v>
      </c>
      <c r="B3362" s="16" t="s">
        <v>3359</v>
      </c>
      <c r="C3362" s="16" t="s">
        <v>7470</v>
      </c>
      <c r="D3362" s="23">
        <v>9000</v>
      </c>
      <c r="E3362" s="23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7">
        <f t="shared" si="260"/>
        <v>42718.457638888889</v>
      </c>
      <c r="K3362" s="11">
        <v>1479866343</v>
      </c>
      <c r="L3362" s="17">
        <f t="shared" si="261"/>
        <v>42696.874340277776</v>
      </c>
      <c r="M3362" s="21">
        <f t="shared" si="262"/>
        <v>21.583298611112696</v>
      </c>
      <c r="N3362" s="11" t="b">
        <v>0</v>
      </c>
      <c r="O3362" s="11">
        <v>72</v>
      </c>
      <c r="P3362" s="11" t="b">
        <v>1</v>
      </c>
      <c r="Q3362" s="11" t="s">
        <v>8271</v>
      </c>
      <c r="R3362" s="18">
        <f t="shared" si="263"/>
        <v>1.0137777777777779</v>
      </c>
      <c r="S3362" s="19">
        <f t="shared" si="264"/>
        <v>126.72222222222223</v>
      </c>
      <c r="T3362" s="11" t="s">
        <v>8317</v>
      </c>
      <c r="U3362" s="11" t="s">
        <v>8318</v>
      </c>
    </row>
    <row r="3363" spans="1:21" ht="42.75" x14ac:dyDescent="0.45">
      <c r="A3363" s="11">
        <v>3361</v>
      </c>
      <c r="B3363" s="16" t="s">
        <v>3360</v>
      </c>
      <c r="C3363" s="16" t="s">
        <v>7471</v>
      </c>
      <c r="D3363" s="23">
        <v>5000</v>
      </c>
      <c r="E3363" s="23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7">
        <f t="shared" si="260"/>
        <v>41883.457638888889</v>
      </c>
      <c r="K3363" s="11">
        <v>1408062990</v>
      </c>
      <c r="L3363" s="17">
        <f t="shared" si="261"/>
        <v>41865.817013888889</v>
      </c>
      <c r="M3363" s="21">
        <f t="shared" si="262"/>
        <v>17.640625</v>
      </c>
      <c r="N3363" s="11" t="b">
        <v>0</v>
      </c>
      <c r="O3363" s="11">
        <v>68</v>
      </c>
      <c r="P3363" s="11" t="b">
        <v>1</v>
      </c>
      <c r="Q3363" s="11" t="s">
        <v>8271</v>
      </c>
      <c r="R3363" s="18">
        <f t="shared" si="263"/>
        <v>1.1346000000000001</v>
      </c>
      <c r="S3363" s="19">
        <f t="shared" si="264"/>
        <v>83.42647058823529</v>
      </c>
      <c r="T3363" s="11" t="s">
        <v>8317</v>
      </c>
      <c r="U3363" s="11" t="s">
        <v>8318</v>
      </c>
    </row>
    <row r="3364" spans="1:21" ht="42.75" x14ac:dyDescent="0.45">
      <c r="A3364" s="11">
        <v>3362</v>
      </c>
      <c r="B3364" s="16" t="s">
        <v>3361</v>
      </c>
      <c r="C3364" s="16" t="s">
        <v>7472</v>
      </c>
      <c r="D3364" s="23">
        <v>500</v>
      </c>
      <c r="E3364" s="23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7">
        <f t="shared" si="260"/>
        <v>42069.996527777774</v>
      </c>
      <c r="K3364" s="11">
        <v>1424484717</v>
      </c>
      <c r="L3364" s="17">
        <f t="shared" si="261"/>
        <v>42055.883298611108</v>
      </c>
      <c r="M3364" s="21">
        <f t="shared" si="262"/>
        <v>14.113229166665406</v>
      </c>
      <c r="N3364" s="11" t="b">
        <v>0</v>
      </c>
      <c r="O3364" s="11">
        <v>20</v>
      </c>
      <c r="P3364" s="11" t="b">
        <v>1</v>
      </c>
      <c r="Q3364" s="11" t="s">
        <v>8271</v>
      </c>
      <c r="R3364" s="18">
        <f t="shared" si="263"/>
        <v>2.1800000000000002</v>
      </c>
      <c r="S3364" s="19">
        <f t="shared" si="264"/>
        <v>54.5</v>
      </c>
      <c r="T3364" s="11" t="s">
        <v>8317</v>
      </c>
      <c r="U3364" s="11" t="s">
        <v>8318</v>
      </c>
    </row>
    <row r="3365" spans="1:21" ht="42.75" x14ac:dyDescent="0.45">
      <c r="A3365" s="11">
        <v>3363</v>
      </c>
      <c r="B3365" s="16" t="s">
        <v>3362</v>
      </c>
      <c r="C3365" s="16" t="s">
        <v>7473</v>
      </c>
      <c r="D3365" s="23">
        <v>7750</v>
      </c>
      <c r="E3365" s="23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7">
        <f t="shared" si="260"/>
        <v>41870.458333333328</v>
      </c>
      <c r="K3365" s="11">
        <v>1406831445</v>
      </c>
      <c r="L3365" s="17">
        <f t="shared" si="261"/>
        <v>41851.563020833331</v>
      </c>
      <c r="M3365" s="21">
        <f t="shared" si="262"/>
        <v>18.89531249999709</v>
      </c>
      <c r="N3365" s="11" t="b">
        <v>0</v>
      </c>
      <c r="O3365" s="11">
        <v>26</v>
      </c>
      <c r="P3365" s="11" t="b">
        <v>1</v>
      </c>
      <c r="Q3365" s="11" t="s">
        <v>8271</v>
      </c>
      <c r="R3365" s="18">
        <f t="shared" si="263"/>
        <v>1.0141935483870967</v>
      </c>
      <c r="S3365" s="19">
        <f t="shared" si="264"/>
        <v>302.30769230769232</v>
      </c>
      <c r="T3365" s="11" t="s">
        <v>8317</v>
      </c>
      <c r="U3365" s="11" t="s">
        <v>8318</v>
      </c>
    </row>
    <row r="3366" spans="1:21" ht="42.75" x14ac:dyDescent="0.45">
      <c r="A3366" s="11">
        <v>3364</v>
      </c>
      <c r="B3366" s="16" t="s">
        <v>3363</v>
      </c>
      <c r="C3366" s="16" t="s">
        <v>7474</v>
      </c>
      <c r="D3366" s="23">
        <v>3000</v>
      </c>
      <c r="E3366" s="23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7">
        <f t="shared" si="260"/>
        <v>42444.666666666664</v>
      </c>
      <c r="K3366" s="11">
        <v>1456183649</v>
      </c>
      <c r="L3366" s="17">
        <f t="shared" si="261"/>
        <v>42422.769085648142</v>
      </c>
      <c r="M3366" s="21">
        <f t="shared" si="262"/>
        <v>21.897581018522033</v>
      </c>
      <c r="N3366" s="11" t="b">
        <v>0</v>
      </c>
      <c r="O3366" s="11">
        <v>72</v>
      </c>
      <c r="P3366" s="11" t="b">
        <v>1</v>
      </c>
      <c r="Q3366" s="11" t="s">
        <v>8271</v>
      </c>
      <c r="R3366" s="18">
        <f t="shared" si="263"/>
        <v>1.0593333333333332</v>
      </c>
      <c r="S3366" s="19">
        <f t="shared" si="264"/>
        <v>44.138888888888886</v>
      </c>
      <c r="T3366" s="11" t="s">
        <v>8317</v>
      </c>
      <c r="U3366" s="11" t="s">
        <v>8318</v>
      </c>
    </row>
    <row r="3367" spans="1:21" ht="42.75" x14ac:dyDescent="0.45">
      <c r="A3367" s="11">
        <v>3365</v>
      </c>
      <c r="B3367" s="16" t="s">
        <v>3364</v>
      </c>
      <c r="C3367" s="16" t="s">
        <v>7475</v>
      </c>
      <c r="D3367" s="23">
        <v>2500</v>
      </c>
      <c r="E3367" s="23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7">
        <f t="shared" si="260"/>
        <v>42350.893425925919</v>
      </c>
      <c r="K3367" s="11">
        <v>1447381592</v>
      </c>
      <c r="L3367" s="17">
        <f t="shared" si="261"/>
        <v>42320.893425925919</v>
      </c>
      <c r="M3367" s="21">
        <f t="shared" si="262"/>
        <v>30</v>
      </c>
      <c r="N3367" s="11" t="b">
        <v>0</v>
      </c>
      <c r="O3367" s="11">
        <v>3</v>
      </c>
      <c r="P3367" s="11" t="b">
        <v>1</v>
      </c>
      <c r="Q3367" s="11" t="s">
        <v>8271</v>
      </c>
      <c r="R3367" s="18">
        <f t="shared" si="263"/>
        <v>1.04</v>
      </c>
      <c r="S3367" s="19">
        <f t="shared" si="264"/>
        <v>866.66666666666663</v>
      </c>
      <c r="T3367" s="11" t="s">
        <v>8317</v>
      </c>
      <c r="U3367" s="11" t="s">
        <v>8318</v>
      </c>
    </row>
    <row r="3368" spans="1:21" ht="42.75" x14ac:dyDescent="0.45">
      <c r="A3368" s="11">
        <v>3366</v>
      </c>
      <c r="B3368" s="16" t="s">
        <v>3365</v>
      </c>
      <c r="C3368" s="16" t="s">
        <v>7476</v>
      </c>
      <c r="D3368" s="23">
        <v>500</v>
      </c>
      <c r="E3368" s="23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7">
        <f t="shared" si="260"/>
        <v>42136.859224537031</v>
      </c>
      <c r="K3368" s="11">
        <v>1428889037</v>
      </c>
      <c r="L3368" s="17">
        <f t="shared" si="261"/>
        <v>42106.859224537031</v>
      </c>
      <c r="M3368" s="21">
        <f t="shared" si="262"/>
        <v>30</v>
      </c>
      <c r="N3368" s="11" t="b">
        <v>0</v>
      </c>
      <c r="O3368" s="11">
        <v>18</v>
      </c>
      <c r="P3368" s="11" t="b">
        <v>1</v>
      </c>
      <c r="Q3368" s="11" t="s">
        <v>8271</v>
      </c>
      <c r="R3368" s="18">
        <f t="shared" si="263"/>
        <v>2.21</v>
      </c>
      <c r="S3368" s="19">
        <f t="shared" si="264"/>
        <v>61.388888888888886</v>
      </c>
      <c r="T3368" s="11" t="s">
        <v>8317</v>
      </c>
      <c r="U3368" s="11" t="s">
        <v>8318</v>
      </c>
    </row>
    <row r="3369" spans="1:21" ht="42.75" x14ac:dyDescent="0.45">
      <c r="A3369" s="11">
        <v>3367</v>
      </c>
      <c r="B3369" s="16" t="s">
        <v>3366</v>
      </c>
      <c r="C3369" s="16" t="s">
        <v>7477</v>
      </c>
      <c r="D3369" s="23">
        <v>750</v>
      </c>
      <c r="E3369" s="23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7">
        <f t="shared" si="260"/>
        <v>42217.725624999999</v>
      </c>
      <c r="K3369" s="11">
        <v>1436307894</v>
      </c>
      <c r="L3369" s="17">
        <f t="shared" si="261"/>
        <v>42192.725624999999</v>
      </c>
      <c r="M3369" s="21">
        <f t="shared" si="262"/>
        <v>25</v>
      </c>
      <c r="N3369" s="11" t="b">
        <v>0</v>
      </c>
      <c r="O3369" s="11">
        <v>30</v>
      </c>
      <c r="P3369" s="11" t="b">
        <v>1</v>
      </c>
      <c r="Q3369" s="11" t="s">
        <v>8271</v>
      </c>
      <c r="R3369" s="18">
        <f t="shared" si="263"/>
        <v>1.1866666666666668</v>
      </c>
      <c r="S3369" s="19">
        <f t="shared" si="264"/>
        <v>29.666666666666668</v>
      </c>
      <c r="T3369" s="11" t="s">
        <v>8317</v>
      </c>
      <c r="U3369" s="11" t="s">
        <v>8318</v>
      </c>
    </row>
    <row r="3370" spans="1:21" ht="42.75" x14ac:dyDescent="0.45">
      <c r="A3370" s="11">
        <v>3368</v>
      </c>
      <c r="B3370" s="16" t="s">
        <v>3367</v>
      </c>
      <c r="C3370" s="16" t="s">
        <v>7478</v>
      </c>
      <c r="D3370" s="23">
        <v>1000</v>
      </c>
      <c r="E3370" s="23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7">
        <f t="shared" si="260"/>
        <v>42004.999999999993</v>
      </c>
      <c r="K3370" s="11">
        <v>1416977259</v>
      </c>
      <c r="L3370" s="17">
        <f t="shared" si="261"/>
        <v>41968.991423611107</v>
      </c>
      <c r="M3370" s="21">
        <f t="shared" si="262"/>
        <v>36.008576388885558</v>
      </c>
      <c r="N3370" s="11" t="b">
        <v>0</v>
      </c>
      <c r="O3370" s="11">
        <v>23</v>
      </c>
      <c r="P3370" s="11" t="b">
        <v>1</v>
      </c>
      <c r="Q3370" s="11" t="s">
        <v>8271</v>
      </c>
      <c r="R3370" s="18">
        <f t="shared" si="263"/>
        <v>1.046</v>
      </c>
      <c r="S3370" s="19">
        <f t="shared" si="264"/>
        <v>45.478260869565219</v>
      </c>
      <c r="T3370" s="11" t="s">
        <v>8317</v>
      </c>
      <c r="U3370" s="11" t="s">
        <v>8318</v>
      </c>
    </row>
    <row r="3371" spans="1:21" ht="42.75" x14ac:dyDescent="0.45">
      <c r="A3371" s="11">
        <v>3369</v>
      </c>
      <c r="B3371" s="16" t="s">
        <v>3368</v>
      </c>
      <c r="C3371" s="16" t="s">
        <v>7479</v>
      </c>
      <c r="D3371" s="23">
        <v>5000</v>
      </c>
      <c r="E3371" s="23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7">
        <f t="shared" si="260"/>
        <v>42749.833101851851</v>
      </c>
      <c r="K3371" s="11">
        <v>1479257980</v>
      </c>
      <c r="L3371" s="17">
        <f t="shared" si="261"/>
        <v>42689.833101851851</v>
      </c>
      <c r="M3371" s="21">
        <f t="shared" si="262"/>
        <v>60</v>
      </c>
      <c r="N3371" s="11" t="b">
        <v>0</v>
      </c>
      <c r="O3371" s="11">
        <v>54</v>
      </c>
      <c r="P3371" s="11" t="b">
        <v>1</v>
      </c>
      <c r="Q3371" s="11" t="s">
        <v>8271</v>
      </c>
      <c r="R3371" s="18">
        <f t="shared" si="263"/>
        <v>1.0389999999999999</v>
      </c>
      <c r="S3371" s="19">
        <f t="shared" si="264"/>
        <v>96.203703703703709</v>
      </c>
      <c r="T3371" s="11" t="s">
        <v>8317</v>
      </c>
      <c r="U3371" s="11" t="s">
        <v>8318</v>
      </c>
    </row>
    <row r="3372" spans="1:21" ht="28.5" x14ac:dyDescent="0.45">
      <c r="A3372" s="11">
        <v>3370</v>
      </c>
      <c r="B3372" s="16" t="s">
        <v>3369</v>
      </c>
      <c r="C3372" s="16" t="s">
        <v>7480</v>
      </c>
      <c r="D3372" s="23">
        <v>1500</v>
      </c>
      <c r="E3372" s="23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7">
        <f t="shared" si="260"/>
        <v>42721.124999999993</v>
      </c>
      <c r="K3372" s="11">
        <v>1479283285</v>
      </c>
      <c r="L3372" s="17">
        <f t="shared" si="261"/>
        <v>42690.125983796293</v>
      </c>
      <c r="M3372" s="21">
        <f t="shared" si="262"/>
        <v>30.999016203699284</v>
      </c>
      <c r="N3372" s="11" t="b">
        <v>0</v>
      </c>
      <c r="O3372" s="11">
        <v>26</v>
      </c>
      <c r="P3372" s="11" t="b">
        <v>1</v>
      </c>
      <c r="Q3372" s="11" t="s">
        <v>8271</v>
      </c>
      <c r="R3372" s="18">
        <f t="shared" si="263"/>
        <v>1.1773333333333333</v>
      </c>
      <c r="S3372" s="19">
        <f t="shared" si="264"/>
        <v>67.92307692307692</v>
      </c>
      <c r="T3372" s="11" t="s">
        <v>8317</v>
      </c>
      <c r="U3372" s="11" t="s">
        <v>8318</v>
      </c>
    </row>
    <row r="3373" spans="1:21" ht="28.5" x14ac:dyDescent="0.45">
      <c r="A3373" s="11">
        <v>3371</v>
      </c>
      <c r="B3373" s="16" t="s">
        <v>3370</v>
      </c>
      <c r="C3373" s="16" t="s">
        <v>7481</v>
      </c>
      <c r="D3373" s="23">
        <v>200</v>
      </c>
      <c r="E3373" s="23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7">
        <f t="shared" si="260"/>
        <v>42340.666261574072</v>
      </c>
      <c r="K3373" s="11">
        <v>1446670765</v>
      </c>
      <c r="L3373" s="17">
        <f t="shared" si="261"/>
        <v>42312.666261574072</v>
      </c>
      <c r="M3373" s="21">
        <f t="shared" si="262"/>
        <v>28</v>
      </c>
      <c r="N3373" s="11" t="b">
        <v>0</v>
      </c>
      <c r="O3373" s="11">
        <v>9</v>
      </c>
      <c r="P3373" s="11" t="b">
        <v>1</v>
      </c>
      <c r="Q3373" s="11" t="s">
        <v>8271</v>
      </c>
      <c r="R3373" s="18">
        <f t="shared" si="263"/>
        <v>1.385</v>
      </c>
      <c r="S3373" s="19">
        <f t="shared" si="264"/>
        <v>30.777777777777779</v>
      </c>
      <c r="T3373" s="11" t="s">
        <v>8317</v>
      </c>
      <c r="U3373" s="11" t="s">
        <v>8318</v>
      </c>
    </row>
    <row r="3374" spans="1:21" ht="42.75" x14ac:dyDescent="0.45">
      <c r="A3374" s="11">
        <v>3372</v>
      </c>
      <c r="B3374" s="16" t="s">
        <v>3371</v>
      </c>
      <c r="C3374" s="16" t="s">
        <v>7482</v>
      </c>
      <c r="D3374" s="23">
        <v>1000</v>
      </c>
      <c r="E3374" s="23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7">
        <f t="shared" si="260"/>
        <v>41875.999305555553</v>
      </c>
      <c r="K3374" s="11">
        <v>1407157756</v>
      </c>
      <c r="L3374" s="17">
        <f t="shared" si="261"/>
        <v>41855.339768518512</v>
      </c>
      <c r="M3374" s="21">
        <f t="shared" si="262"/>
        <v>20.659537037041446</v>
      </c>
      <c r="N3374" s="11" t="b">
        <v>0</v>
      </c>
      <c r="O3374" s="11">
        <v>27</v>
      </c>
      <c r="P3374" s="11" t="b">
        <v>1</v>
      </c>
      <c r="Q3374" s="11" t="s">
        <v>8271</v>
      </c>
      <c r="R3374" s="18">
        <f t="shared" si="263"/>
        <v>1.0349999999999999</v>
      </c>
      <c r="S3374" s="19">
        <f t="shared" si="264"/>
        <v>38.333333333333336</v>
      </c>
      <c r="T3374" s="11" t="s">
        <v>8317</v>
      </c>
      <c r="U3374" s="11" t="s">
        <v>8318</v>
      </c>
    </row>
    <row r="3375" spans="1:21" ht="42.75" x14ac:dyDescent="0.45">
      <c r="A3375" s="11">
        <v>3373</v>
      </c>
      <c r="B3375" s="16" t="s">
        <v>3372</v>
      </c>
      <c r="C3375" s="16" t="s">
        <v>7483</v>
      </c>
      <c r="D3375" s="23">
        <v>2000</v>
      </c>
      <c r="E3375" s="23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7">
        <f t="shared" si="260"/>
        <v>42203.458333333336</v>
      </c>
      <c r="K3375" s="11">
        <v>1435177840</v>
      </c>
      <c r="L3375" s="17">
        <f t="shared" si="261"/>
        <v>42179.646296296291</v>
      </c>
      <c r="M3375" s="21">
        <f t="shared" si="262"/>
        <v>23.812037037045229</v>
      </c>
      <c r="N3375" s="11" t="b">
        <v>0</v>
      </c>
      <c r="O3375" s="11">
        <v>30</v>
      </c>
      <c r="P3375" s="11" t="b">
        <v>1</v>
      </c>
      <c r="Q3375" s="11" t="s">
        <v>8271</v>
      </c>
      <c r="R3375" s="18">
        <f t="shared" si="263"/>
        <v>1.0024999999999999</v>
      </c>
      <c r="S3375" s="19">
        <f t="shared" si="264"/>
        <v>66.833333333333329</v>
      </c>
      <c r="T3375" s="11" t="s">
        <v>8317</v>
      </c>
      <c r="U3375" s="11" t="s">
        <v>8318</v>
      </c>
    </row>
    <row r="3376" spans="1:21" ht="42.75" x14ac:dyDescent="0.45">
      <c r="A3376" s="11">
        <v>3374</v>
      </c>
      <c r="B3376" s="16" t="s">
        <v>3373</v>
      </c>
      <c r="C3376" s="16" t="s">
        <v>7484</v>
      </c>
      <c r="D3376" s="23">
        <v>3500</v>
      </c>
      <c r="E3376" s="23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7">
        <f t="shared" si="260"/>
        <v>42305.523333333331</v>
      </c>
      <c r="K3376" s="11">
        <v>1443461616</v>
      </c>
      <c r="L3376" s="17">
        <f t="shared" si="261"/>
        <v>42275.523333333331</v>
      </c>
      <c r="M3376" s="21">
        <f t="shared" si="262"/>
        <v>30</v>
      </c>
      <c r="N3376" s="11" t="b">
        <v>0</v>
      </c>
      <c r="O3376" s="11">
        <v>52</v>
      </c>
      <c r="P3376" s="11" t="b">
        <v>1</v>
      </c>
      <c r="Q3376" s="11" t="s">
        <v>8271</v>
      </c>
      <c r="R3376" s="18">
        <f t="shared" si="263"/>
        <v>1.0657142857142856</v>
      </c>
      <c r="S3376" s="19">
        <f t="shared" si="264"/>
        <v>71.730769230769226</v>
      </c>
      <c r="T3376" s="11" t="s">
        <v>8317</v>
      </c>
      <c r="U3376" s="11" t="s">
        <v>8318</v>
      </c>
    </row>
    <row r="3377" spans="1:21" ht="42.75" x14ac:dyDescent="0.45">
      <c r="A3377" s="11">
        <v>3375</v>
      </c>
      <c r="B3377" s="16" t="s">
        <v>3374</v>
      </c>
      <c r="C3377" s="16" t="s">
        <v>7485</v>
      </c>
      <c r="D3377" s="23">
        <v>3000</v>
      </c>
      <c r="E3377" s="23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7">
        <f t="shared" si="260"/>
        <v>41777.402465277773</v>
      </c>
      <c r="K3377" s="11">
        <v>1399387173</v>
      </c>
      <c r="L3377" s="17">
        <f t="shared" si="261"/>
        <v>41765.402465277773</v>
      </c>
      <c r="M3377" s="21">
        <f t="shared" si="262"/>
        <v>12</v>
      </c>
      <c r="N3377" s="11" t="b">
        <v>0</v>
      </c>
      <c r="O3377" s="11">
        <v>17</v>
      </c>
      <c r="P3377" s="11" t="b">
        <v>1</v>
      </c>
      <c r="Q3377" s="11" t="s">
        <v>8271</v>
      </c>
      <c r="R3377" s="18">
        <f t="shared" si="263"/>
        <v>1</v>
      </c>
      <c r="S3377" s="19">
        <f t="shared" si="264"/>
        <v>176.47058823529412</v>
      </c>
      <c r="T3377" s="11" t="s">
        <v>8317</v>
      </c>
      <c r="U3377" s="11" t="s">
        <v>8318</v>
      </c>
    </row>
    <row r="3378" spans="1:21" ht="42.75" x14ac:dyDescent="0.45">
      <c r="A3378" s="11">
        <v>3376</v>
      </c>
      <c r="B3378" s="16" t="s">
        <v>3375</v>
      </c>
      <c r="C3378" s="16" t="s">
        <v>7486</v>
      </c>
      <c r="D3378" s="23">
        <v>8000</v>
      </c>
      <c r="E3378" s="23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7">
        <f t="shared" si="260"/>
        <v>42119.451319444437</v>
      </c>
      <c r="K3378" s="11">
        <v>1424796594</v>
      </c>
      <c r="L3378" s="17">
        <f t="shared" si="261"/>
        <v>42059.492986111109</v>
      </c>
      <c r="M3378" s="21">
        <f t="shared" si="262"/>
        <v>59.958333333328483</v>
      </c>
      <c r="N3378" s="11" t="b">
        <v>0</v>
      </c>
      <c r="O3378" s="11">
        <v>19</v>
      </c>
      <c r="P3378" s="11" t="b">
        <v>1</v>
      </c>
      <c r="Q3378" s="11" t="s">
        <v>8271</v>
      </c>
      <c r="R3378" s="18">
        <f t="shared" si="263"/>
        <v>1.0001249999999999</v>
      </c>
      <c r="S3378" s="19">
        <f t="shared" si="264"/>
        <v>421.10526315789474</v>
      </c>
      <c r="T3378" s="11" t="s">
        <v>8317</v>
      </c>
      <c r="U3378" s="11" t="s">
        <v>8318</v>
      </c>
    </row>
    <row r="3379" spans="1:21" ht="42.75" x14ac:dyDescent="0.45">
      <c r="A3379" s="11">
        <v>3377</v>
      </c>
      <c r="B3379" s="16" t="s">
        <v>3376</v>
      </c>
      <c r="C3379" s="16" t="s">
        <v>7487</v>
      </c>
      <c r="D3379" s="23">
        <v>8000</v>
      </c>
      <c r="E3379" s="23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7">
        <f t="shared" si="260"/>
        <v>42083.49722222222</v>
      </c>
      <c r="K3379" s="11">
        <v>1424280899</v>
      </c>
      <c r="L3379" s="17">
        <f t="shared" si="261"/>
        <v>42053.524293981478</v>
      </c>
      <c r="M3379" s="21">
        <f t="shared" si="262"/>
        <v>29.972928240742476</v>
      </c>
      <c r="N3379" s="11" t="b">
        <v>0</v>
      </c>
      <c r="O3379" s="11">
        <v>77</v>
      </c>
      <c r="P3379" s="11" t="b">
        <v>1</v>
      </c>
      <c r="Q3379" s="11" t="s">
        <v>8271</v>
      </c>
      <c r="R3379" s="18">
        <f t="shared" si="263"/>
        <v>1.0105</v>
      </c>
      <c r="S3379" s="19">
        <f t="shared" si="264"/>
        <v>104.98701298701299</v>
      </c>
      <c r="T3379" s="11" t="s">
        <v>8317</v>
      </c>
      <c r="U3379" s="11" t="s">
        <v>8318</v>
      </c>
    </row>
    <row r="3380" spans="1:21" ht="42.75" x14ac:dyDescent="0.45">
      <c r="A3380" s="11">
        <v>3378</v>
      </c>
      <c r="B3380" s="16" t="s">
        <v>3377</v>
      </c>
      <c r="C3380" s="16" t="s">
        <v>7488</v>
      </c>
      <c r="D3380" s="23">
        <v>550</v>
      </c>
      <c r="E3380" s="23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7">
        <f t="shared" si="260"/>
        <v>41882.338888888888</v>
      </c>
      <c r="K3380" s="11">
        <v>1407400306</v>
      </c>
      <c r="L3380" s="17">
        <f t="shared" si="261"/>
        <v>41858.147060185183</v>
      </c>
      <c r="M3380" s="21">
        <f t="shared" si="262"/>
        <v>24.191828703704232</v>
      </c>
      <c r="N3380" s="11" t="b">
        <v>0</v>
      </c>
      <c r="O3380" s="11">
        <v>21</v>
      </c>
      <c r="P3380" s="11" t="b">
        <v>1</v>
      </c>
      <c r="Q3380" s="11" t="s">
        <v>8271</v>
      </c>
      <c r="R3380" s="18">
        <f t="shared" si="263"/>
        <v>1.0763636363636364</v>
      </c>
      <c r="S3380" s="19">
        <f t="shared" si="264"/>
        <v>28.19047619047619</v>
      </c>
      <c r="T3380" s="11" t="s">
        <v>8317</v>
      </c>
      <c r="U3380" s="11" t="s">
        <v>8318</v>
      </c>
    </row>
    <row r="3381" spans="1:21" ht="42.75" x14ac:dyDescent="0.45">
      <c r="A3381" s="11">
        <v>3379</v>
      </c>
      <c r="B3381" s="16" t="s">
        <v>3378</v>
      </c>
      <c r="C3381" s="16" t="s">
        <v>7489</v>
      </c>
      <c r="D3381" s="23">
        <v>2000</v>
      </c>
      <c r="E3381" s="23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7">
        <f t="shared" si="260"/>
        <v>42242.749999999993</v>
      </c>
      <c r="K3381" s="11">
        <v>1439122800</v>
      </c>
      <c r="L3381" s="17">
        <f t="shared" si="261"/>
        <v>42225.305555555555</v>
      </c>
      <c r="M3381" s="21">
        <f t="shared" si="262"/>
        <v>17.444444444437977</v>
      </c>
      <c r="N3381" s="11" t="b">
        <v>0</v>
      </c>
      <c r="O3381" s="11">
        <v>38</v>
      </c>
      <c r="P3381" s="11" t="b">
        <v>1</v>
      </c>
      <c r="Q3381" s="11" t="s">
        <v>8271</v>
      </c>
      <c r="R3381" s="18">
        <f t="shared" si="263"/>
        <v>1.0365</v>
      </c>
      <c r="S3381" s="19">
        <f t="shared" si="264"/>
        <v>54.55263157894737</v>
      </c>
      <c r="T3381" s="11" t="s">
        <v>8317</v>
      </c>
      <c r="U3381" s="11" t="s">
        <v>8318</v>
      </c>
    </row>
    <row r="3382" spans="1:21" ht="42.75" x14ac:dyDescent="0.45">
      <c r="A3382" s="11">
        <v>3380</v>
      </c>
      <c r="B3382" s="16" t="s">
        <v>3379</v>
      </c>
      <c r="C3382" s="16" t="s">
        <v>7490</v>
      </c>
      <c r="D3382" s="23">
        <v>3000</v>
      </c>
      <c r="E3382" s="23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7">
        <f t="shared" si="260"/>
        <v>41972.786782407406</v>
      </c>
      <c r="K3382" s="11">
        <v>1414277578</v>
      </c>
      <c r="L3382" s="17">
        <f t="shared" si="261"/>
        <v>41937.745115740741</v>
      </c>
      <c r="M3382" s="21">
        <f t="shared" si="262"/>
        <v>35.041666666664241</v>
      </c>
      <c r="N3382" s="11" t="b">
        <v>0</v>
      </c>
      <c r="O3382" s="11">
        <v>28</v>
      </c>
      <c r="P3382" s="11" t="b">
        <v>1</v>
      </c>
      <c r="Q3382" s="11" t="s">
        <v>8271</v>
      </c>
      <c r="R3382" s="18">
        <f t="shared" si="263"/>
        <v>1.0443333333333333</v>
      </c>
      <c r="S3382" s="19">
        <f t="shared" si="264"/>
        <v>111.89285714285714</v>
      </c>
      <c r="T3382" s="11" t="s">
        <v>8317</v>
      </c>
      <c r="U3382" s="11" t="s">
        <v>8318</v>
      </c>
    </row>
    <row r="3383" spans="1:21" ht="42.75" x14ac:dyDescent="0.45">
      <c r="A3383" s="11">
        <v>3381</v>
      </c>
      <c r="B3383" s="16" t="s">
        <v>3380</v>
      </c>
      <c r="C3383" s="16" t="s">
        <v>7491</v>
      </c>
      <c r="D3383" s="23">
        <v>4000</v>
      </c>
      <c r="E3383" s="23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7">
        <f t="shared" si="260"/>
        <v>42073.934988425921</v>
      </c>
      <c r="K3383" s="11">
        <v>1423455983</v>
      </c>
      <c r="L3383" s="17">
        <f t="shared" si="261"/>
        <v>42043.976655092592</v>
      </c>
      <c r="M3383" s="21">
        <f t="shared" si="262"/>
        <v>29.958333333328483</v>
      </c>
      <c r="N3383" s="11" t="b">
        <v>0</v>
      </c>
      <c r="O3383" s="11">
        <v>48</v>
      </c>
      <c r="P3383" s="11" t="b">
        <v>1</v>
      </c>
      <c r="Q3383" s="11" t="s">
        <v>8271</v>
      </c>
      <c r="R3383" s="18">
        <f t="shared" si="263"/>
        <v>1.0225</v>
      </c>
      <c r="S3383" s="19">
        <f t="shared" si="264"/>
        <v>85.208333333333329</v>
      </c>
      <c r="T3383" s="11" t="s">
        <v>8317</v>
      </c>
      <c r="U3383" s="11" t="s">
        <v>8318</v>
      </c>
    </row>
    <row r="3384" spans="1:21" ht="42.75" x14ac:dyDescent="0.45">
      <c r="A3384" s="11">
        <v>3382</v>
      </c>
      <c r="B3384" s="16" t="s">
        <v>3381</v>
      </c>
      <c r="C3384" s="16" t="s">
        <v>7492</v>
      </c>
      <c r="D3384" s="23">
        <v>3500</v>
      </c>
      <c r="E3384" s="23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7">
        <f t="shared" si="260"/>
        <v>42583.749305555553</v>
      </c>
      <c r="K3384" s="11">
        <v>1467973256</v>
      </c>
      <c r="L3384" s="17">
        <f t="shared" si="261"/>
        <v>42559.222870370366</v>
      </c>
      <c r="M3384" s="21">
        <f t="shared" si="262"/>
        <v>24.526435185187438</v>
      </c>
      <c r="N3384" s="11" t="b">
        <v>0</v>
      </c>
      <c r="O3384" s="11">
        <v>46</v>
      </c>
      <c r="P3384" s="11" t="b">
        <v>1</v>
      </c>
      <c r="Q3384" s="11" t="s">
        <v>8271</v>
      </c>
      <c r="R3384" s="18">
        <f t="shared" si="263"/>
        <v>1.0074285714285713</v>
      </c>
      <c r="S3384" s="19">
        <f t="shared" si="264"/>
        <v>76.652173913043484</v>
      </c>
      <c r="T3384" s="11" t="s">
        <v>8317</v>
      </c>
      <c r="U3384" s="11" t="s">
        <v>8318</v>
      </c>
    </row>
    <row r="3385" spans="1:21" ht="42.75" x14ac:dyDescent="0.45">
      <c r="A3385" s="11">
        <v>3383</v>
      </c>
      <c r="B3385" s="16" t="s">
        <v>3382</v>
      </c>
      <c r="C3385" s="16" t="s">
        <v>7493</v>
      </c>
      <c r="D3385" s="23">
        <v>1750</v>
      </c>
      <c r="E3385" s="23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7">
        <f t="shared" si="260"/>
        <v>42544.574305555558</v>
      </c>
      <c r="K3385" s="11">
        <v>1464979620</v>
      </c>
      <c r="L3385" s="17">
        <f t="shared" si="261"/>
        <v>42524.574305555558</v>
      </c>
      <c r="M3385" s="21">
        <f t="shared" si="262"/>
        <v>20</v>
      </c>
      <c r="N3385" s="11" t="b">
        <v>0</v>
      </c>
      <c r="O3385" s="11">
        <v>30</v>
      </c>
      <c r="P3385" s="11" t="b">
        <v>1</v>
      </c>
      <c r="Q3385" s="11" t="s">
        <v>8271</v>
      </c>
      <c r="R3385" s="18">
        <f t="shared" si="263"/>
        <v>1.1171428571428572</v>
      </c>
      <c r="S3385" s="19">
        <f t="shared" si="264"/>
        <v>65.166666666666671</v>
      </c>
      <c r="T3385" s="11" t="s">
        <v>8317</v>
      </c>
      <c r="U3385" s="11" t="s">
        <v>8318</v>
      </c>
    </row>
    <row r="3386" spans="1:21" ht="42.75" x14ac:dyDescent="0.45">
      <c r="A3386" s="11">
        <v>3384</v>
      </c>
      <c r="B3386" s="16" t="s">
        <v>3383</v>
      </c>
      <c r="C3386" s="16" t="s">
        <v>7494</v>
      </c>
      <c r="D3386" s="23">
        <v>6000</v>
      </c>
      <c r="E3386" s="23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7">
        <f t="shared" si="260"/>
        <v>42328.916666666664</v>
      </c>
      <c r="K3386" s="11">
        <v>1444874768</v>
      </c>
      <c r="L3386" s="17">
        <f t="shared" si="261"/>
        <v>42291.879259259258</v>
      </c>
      <c r="M3386" s="21">
        <f t="shared" si="262"/>
        <v>37.037407407406135</v>
      </c>
      <c r="N3386" s="11" t="b">
        <v>0</v>
      </c>
      <c r="O3386" s="11">
        <v>64</v>
      </c>
      <c r="P3386" s="11" t="b">
        <v>1</v>
      </c>
      <c r="Q3386" s="11" t="s">
        <v>8271</v>
      </c>
      <c r="R3386" s="18">
        <f t="shared" si="263"/>
        <v>1.0001100000000001</v>
      </c>
      <c r="S3386" s="19">
        <f t="shared" si="264"/>
        <v>93.760312499999998</v>
      </c>
      <c r="T3386" s="11" t="s">
        <v>8317</v>
      </c>
      <c r="U3386" s="11" t="s">
        <v>8318</v>
      </c>
    </row>
    <row r="3387" spans="1:21" ht="42.75" x14ac:dyDescent="0.45">
      <c r="A3387" s="11">
        <v>3385</v>
      </c>
      <c r="B3387" s="16" t="s">
        <v>3384</v>
      </c>
      <c r="C3387" s="16" t="s">
        <v>7495</v>
      </c>
      <c r="D3387" s="23">
        <v>2000</v>
      </c>
      <c r="E3387" s="23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7">
        <f t="shared" si="260"/>
        <v>41983.659166666665</v>
      </c>
      <c r="K3387" s="11">
        <v>1415652552</v>
      </c>
      <c r="L3387" s="17">
        <f t="shared" si="261"/>
        <v>41953.659166666665</v>
      </c>
      <c r="M3387" s="21">
        <f t="shared" si="262"/>
        <v>30</v>
      </c>
      <c r="N3387" s="11" t="b">
        <v>0</v>
      </c>
      <c r="O3387" s="11">
        <v>15</v>
      </c>
      <c r="P3387" s="11" t="b">
        <v>1</v>
      </c>
      <c r="Q3387" s="11" t="s">
        <v>8271</v>
      </c>
      <c r="R3387" s="18">
        <f t="shared" si="263"/>
        <v>1</v>
      </c>
      <c r="S3387" s="19">
        <f t="shared" si="264"/>
        <v>133.33333333333334</v>
      </c>
      <c r="T3387" s="11" t="s">
        <v>8317</v>
      </c>
      <c r="U3387" s="11" t="s">
        <v>8318</v>
      </c>
    </row>
    <row r="3388" spans="1:21" ht="42.75" x14ac:dyDescent="0.45">
      <c r="A3388" s="11">
        <v>3386</v>
      </c>
      <c r="B3388" s="16" t="s">
        <v>3385</v>
      </c>
      <c r="C3388" s="16" t="s">
        <v>7496</v>
      </c>
      <c r="D3388" s="23">
        <v>2000</v>
      </c>
      <c r="E3388" s="23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7">
        <f t="shared" si="260"/>
        <v>41976.436412037037</v>
      </c>
      <c r="K3388" s="11">
        <v>1415028506</v>
      </c>
      <c r="L3388" s="17">
        <f t="shared" si="261"/>
        <v>41946.436412037037</v>
      </c>
      <c r="M3388" s="21">
        <f t="shared" si="262"/>
        <v>30</v>
      </c>
      <c r="N3388" s="11" t="b">
        <v>0</v>
      </c>
      <c r="O3388" s="11">
        <v>41</v>
      </c>
      <c r="P3388" s="11" t="b">
        <v>1</v>
      </c>
      <c r="Q3388" s="11" t="s">
        <v>8271</v>
      </c>
      <c r="R3388" s="18">
        <f t="shared" si="263"/>
        <v>1.05</v>
      </c>
      <c r="S3388" s="19">
        <f t="shared" si="264"/>
        <v>51.219512195121951</v>
      </c>
      <c r="T3388" s="11" t="s">
        <v>8317</v>
      </c>
      <c r="U3388" s="11" t="s">
        <v>8318</v>
      </c>
    </row>
    <row r="3389" spans="1:21" ht="42.75" x14ac:dyDescent="0.45">
      <c r="A3389" s="11">
        <v>3387</v>
      </c>
      <c r="B3389" s="16" t="s">
        <v>3386</v>
      </c>
      <c r="C3389" s="16" t="s">
        <v>7497</v>
      </c>
      <c r="D3389" s="23">
        <v>3000</v>
      </c>
      <c r="E3389" s="23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7">
        <f t="shared" si="260"/>
        <v>41987.554259259261</v>
      </c>
      <c r="K3389" s="11">
        <v>1415125088</v>
      </c>
      <c r="L3389" s="17">
        <f t="shared" si="261"/>
        <v>41947.554259259261</v>
      </c>
      <c r="M3389" s="21">
        <f t="shared" si="262"/>
        <v>40</v>
      </c>
      <c r="N3389" s="11" t="b">
        <v>0</v>
      </c>
      <c r="O3389" s="11">
        <v>35</v>
      </c>
      <c r="P3389" s="11" t="b">
        <v>1</v>
      </c>
      <c r="Q3389" s="11" t="s">
        <v>8271</v>
      </c>
      <c r="R3389" s="18">
        <f t="shared" si="263"/>
        <v>1.1686666666666667</v>
      </c>
      <c r="S3389" s="19">
        <f t="shared" si="264"/>
        <v>100.17142857142858</v>
      </c>
      <c r="T3389" s="11" t="s">
        <v>8317</v>
      </c>
      <c r="U3389" s="11" t="s">
        <v>8318</v>
      </c>
    </row>
    <row r="3390" spans="1:21" ht="42.75" x14ac:dyDescent="0.45">
      <c r="A3390" s="11">
        <v>3388</v>
      </c>
      <c r="B3390" s="16" t="s">
        <v>3387</v>
      </c>
      <c r="C3390" s="16" t="s">
        <v>7498</v>
      </c>
      <c r="D3390" s="23">
        <v>1500</v>
      </c>
      <c r="E3390" s="23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7">
        <f t="shared" si="260"/>
        <v>42173.252789351849</v>
      </c>
      <c r="K3390" s="11">
        <v>1432033441</v>
      </c>
      <c r="L3390" s="17">
        <f t="shared" si="261"/>
        <v>42143.252789351849</v>
      </c>
      <c r="M3390" s="21">
        <f t="shared" si="262"/>
        <v>30</v>
      </c>
      <c r="N3390" s="11" t="b">
        <v>0</v>
      </c>
      <c r="O3390" s="11">
        <v>45</v>
      </c>
      <c r="P3390" s="11" t="b">
        <v>1</v>
      </c>
      <c r="Q3390" s="11" t="s">
        <v>8271</v>
      </c>
      <c r="R3390" s="18">
        <f t="shared" si="263"/>
        <v>1.038</v>
      </c>
      <c r="S3390" s="19">
        <f t="shared" si="264"/>
        <v>34.6</v>
      </c>
      <c r="T3390" s="11" t="s">
        <v>8317</v>
      </c>
      <c r="U3390" s="11" t="s">
        <v>8318</v>
      </c>
    </row>
    <row r="3391" spans="1:21" ht="42.75" x14ac:dyDescent="0.45">
      <c r="A3391" s="11">
        <v>3389</v>
      </c>
      <c r="B3391" s="16" t="s">
        <v>3388</v>
      </c>
      <c r="C3391" s="16" t="s">
        <v>7499</v>
      </c>
      <c r="D3391" s="23">
        <v>10000</v>
      </c>
      <c r="E3391" s="23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7">
        <f t="shared" si="260"/>
        <v>42524.355115740742</v>
      </c>
      <c r="K3391" s="11">
        <v>1462368682</v>
      </c>
      <c r="L3391" s="17">
        <f t="shared" si="261"/>
        <v>42494.355115740742</v>
      </c>
      <c r="M3391" s="21">
        <f t="shared" si="262"/>
        <v>30</v>
      </c>
      <c r="N3391" s="11" t="b">
        <v>0</v>
      </c>
      <c r="O3391" s="11">
        <v>62</v>
      </c>
      <c r="P3391" s="11" t="b">
        <v>1</v>
      </c>
      <c r="Q3391" s="11" t="s">
        <v>8271</v>
      </c>
      <c r="R3391" s="18">
        <f t="shared" si="263"/>
        <v>1.145</v>
      </c>
      <c r="S3391" s="19">
        <f t="shared" si="264"/>
        <v>184.67741935483872</v>
      </c>
      <c r="T3391" s="11" t="s">
        <v>8317</v>
      </c>
      <c r="U3391" s="11" t="s">
        <v>8318</v>
      </c>
    </row>
    <row r="3392" spans="1:21" ht="42.75" x14ac:dyDescent="0.45">
      <c r="A3392" s="11">
        <v>3390</v>
      </c>
      <c r="B3392" s="16" t="s">
        <v>3389</v>
      </c>
      <c r="C3392" s="16" t="s">
        <v>7500</v>
      </c>
      <c r="D3392" s="23">
        <v>1500</v>
      </c>
      <c r="E3392" s="23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7">
        <f t="shared" si="260"/>
        <v>41830.566493055558</v>
      </c>
      <c r="K3392" s="11">
        <v>1403721345</v>
      </c>
      <c r="L3392" s="17">
        <f t="shared" si="261"/>
        <v>41815.566493055558</v>
      </c>
      <c r="M3392" s="21">
        <f t="shared" si="262"/>
        <v>15</v>
      </c>
      <c r="N3392" s="11" t="b">
        <v>0</v>
      </c>
      <c r="O3392" s="11">
        <v>22</v>
      </c>
      <c r="P3392" s="11" t="b">
        <v>1</v>
      </c>
      <c r="Q3392" s="11" t="s">
        <v>8271</v>
      </c>
      <c r="R3392" s="18">
        <f t="shared" si="263"/>
        <v>1.024</v>
      </c>
      <c r="S3392" s="19">
        <f t="shared" si="264"/>
        <v>69.818181818181813</v>
      </c>
      <c r="T3392" s="11" t="s">
        <v>8317</v>
      </c>
      <c r="U3392" s="11" t="s">
        <v>8318</v>
      </c>
    </row>
    <row r="3393" spans="1:21" ht="42.75" x14ac:dyDescent="0.45">
      <c r="A3393" s="11">
        <v>3391</v>
      </c>
      <c r="B3393" s="16" t="s">
        <v>3390</v>
      </c>
      <c r="C3393" s="16" t="s">
        <v>7501</v>
      </c>
      <c r="D3393" s="23">
        <v>500</v>
      </c>
      <c r="E3393" s="23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7">
        <f t="shared" si="260"/>
        <v>41859.727777777771</v>
      </c>
      <c r="K3393" s="11">
        <v>1404997548</v>
      </c>
      <c r="L3393" s="17">
        <f t="shared" si="261"/>
        <v>41830.337361111109</v>
      </c>
      <c r="M3393" s="21">
        <f t="shared" si="262"/>
        <v>29.390416666661622</v>
      </c>
      <c r="N3393" s="11" t="b">
        <v>0</v>
      </c>
      <c r="O3393" s="11">
        <v>18</v>
      </c>
      <c r="P3393" s="11" t="b">
        <v>1</v>
      </c>
      <c r="Q3393" s="11" t="s">
        <v>8271</v>
      </c>
      <c r="R3393" s="18">
        <f t="shared" si="263"/>
        <v>2.23</v>
      </c>
      <c r="S3393" s="19">
        <f t="shared" si="264"/>
        <v>61.944444444444443</v>
      </c>
      <c r="T3393" s="11" t="s">
        <v>8317</v>
      </c>
      <c r="U3393" s="11" t="s">
        <v>8318</v>
      </c>
    </row>
    <row r="3394" spans="1:21" ht="42.75" x14ac:dyDescent="0.45">
      <c r="A3394" s="11">
        <v>3392</v>
      </c>
      <c r="B3394" s="16" t="s">
        <v>3391</v>
      </c>
      <c r="C3394" s="16" t="s">
        <v>7502</v>
      </c>
      <c r="D3394" s="23">
        <v>500</v>
      </c>
      <c r="E3394" s="23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7">
        <f t="shared" si="260"/>
        <v>42496.63721064815</v>
      </c>
      <c r="K3394" s="11">
        <v>1458245855</v>
      </c>
      <c r="L3394" s="17">
        <f t="shared" si="261"/>
        <v>42446.63721064815</v>
      </c>
      <c r="M3394" s="21">
        <f t="shared" si="262"/>
        <v>50</v>
      </c>
      <c r="N3394" s="11" t="b">
        <v>0</v>
      </c>
      <c r="O3394" s="11">
        <v>12</v>
      </c>
      <c r="P3394" s="11" t="b">
        <v>1</v>
      </c>
      <c r="Q3394" s="11" t="s">
        <v>8271</v>
      </c>
      <c r="R3394" s="18">
        <f t="shared" si="263"/>
        <v>1</v>
      </c>
      <c r="S3394" s="19">
        <f t="shared" si="264"/>
        <v>41.666666666666664</v>
      </c>
      <c r="T3394" s="11" t="s">
        <v>8317</v>
      </c>
      <c r="U3394" s="11" t="s">
        <v>8318</v>
      </c>
    </row>
    <row r="3395" spans="1:21" ht="42.75" x14ac:dyDescent="0.45">
      <c r="A3395" s="11">
        <v>3393</v>
      </c>
      <c r="B3395" s="16" t="s">
        <v>3392</v>
      </c>
      <c r="C3395" s="16" t="s">
        <v>7503</v>
      </c>
      <c r="D3395" s="23">
        <v>1500</v>
      </c>
      <c r="E3395" s="23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7">
        <f t="shared" ref="J3395:J3458" si="265">(((I3395/86400)+25569+(-5/24)))</f>
        <v>41948.823611111111</v>
      </c>
      <c r="K3395" s="11">
        <v>1413065230</v>
      </c>
      <c r="L3395" s="17">
        <f t="shared" ref="L3395:L3458" si="266">(((K3395/86400)+25569+(-5/24)))</f>
        <v>41923.713310185187</v>
      </c>
      <c r="M3395" s="21">
        <f t="shared" ref="M3395:M3458" si="267">J3395-L3395</f>
        <v>25.110300925924093</v>
      </c>
      <c r="N3395" s="11" t="b">
        <v>0</v>
      </c>
      <c r="O3395" s="11">
        <v>44</v>
      </c>
      <c r="P3395" s="11" t="b">
        <v>1</v>
      </c>
      <c r="Q3395" s="11" t="s">
        <v>8271</v>
      </c>
      <c r="R3395" s="18">
        <f t="shared" ref="R3395:R3458" si="268">E3395/D3395</f>
        <v>1.0580000000000001</v>
      </c>
      <c r="S3395" s="19">
        <f t="shared" ref="S3395:S3458" si="269">E3395/O3395</f>
        <v>36.06818181818182</v>
      </c>
      <c r="T3395" s="11" t="s">
        <v>8317</v>
      </c>
      <c r="U3395" s="11" t="s">
        <v>8318</v>
      </c>
    </row>
    <row r="3396" spans="1:21" ht="42.75" x14ac:dyDescent="0.45">
      <c r="A3396" s="11">
        <v>3394</v>
      </c>
      <c r="B3396" s="16" t="s">
        <v>3393</v>
      </c>
      <c r="C3396" s="16" t="s">
        <v>7504</v>
      </c>
      <c r="D3396" s="23">
        <v>550</v>
      </c>
      <c r="E3396" s="23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7">
        <f t="shared" si="265"/>
        <v>41847.387094907404</v>
      </c>
      <c r="K3396" s="11">
        <v>1403878645</v>
      </c>
      <c r="L3396" s="17">
        <f t="shared" si="266"/>
        <v>41817.387094907404</v>
      </c>
      <c r="M3396" s="21">
        <f t="shared" si="267"/>
        <v>30</v>
      </c>
      <c r="N3396" s="11" t="b">
        <v>0</v>
      </c>
      <c r="O3396" s="11">
        <v>27</v>
      </c>
      <c r="P3396" s="11" t="b">
        <v>1</v>
      </c>
      <c r="Q3396" s="11" t="s">
        <v>8271</v>
      </c>
      <c r="R3396" s="18">
        <f t="shared" si="268"/>
        <v>1.4236363636363636</v>
      </c>
      <c r="S3396" s="19">
        <f t="shared" si="269"/>
        <v>29</v>
      </c>
      <c r="T3396" s="11" t="s">
        <v>8317</v>
      </c>
      <c r="U3396" s="11" t="s">
        <v>8318</v>
      </c>
    </row>
    <row r="3397" spans="1:21" ht="28.5" x14ac:dyDescent="0.45">
      <c r="A3397" s="11">
        <v>3395</v>
      </c>
      <c r="B3397" s="16" t="s">
        <v>3394</v>
      </c>
      <c r="C3397" s="16" t="s">
        <v>7505</v>
      </c>
      <c r="D3397" s="23">
        <v>500</v>
      </c>
      <c r="E3397" s="23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7">
        <f t="shared" si="265"/>
        <v>42154.548611111109</v>
      </c>
      <c r="K3397" s="11">
        <v>1431795944</v>
      </c>
      <c r="L3397" s="17">
        <f t="shared" si="266"/>
        <v>42140.503981481474</v>
      </c>
      <c r="M3397" s="21">
        <f t="shared" si="267"/>
        <v>14.044629629635892</v>
      </c>
      <c r="N3397" s="11" t="b">
        <v>0</v>
      </c>
      <c r="O3397" s="11">
        <v>38</v>
      </c>
      <c r="P3397" s="11" t="b">
        <v>1</v>
      </c>
      <c r="Q3397" s="11" t="s">
        <v>8271</v>
      </c>
      <c r="R3397" s="18">
        <f t="shared" si="268"/>
        <v>1.84</v>
      </c>
      <c r="S3397" s="19">
        <f t="shared" si="269"/>
        <v>24.210526315789473</v>
      </c>
      <c r="T3397" s="11" t="s">
        <v>8317</v>
      </c>
      <c r="U3397" s="11" t="s">
        <v>8318</v>
      </c>
    </row>
    <row r="3398" spans="1:21" ht="42.75" x14ac:dyDescent="0.45">
      <c r="A3398" s="11">
        <v>3396</v>
      </c>
      <c r="B3398" s="16" t="s">
        <v>3395</v>
      </c>
      <c r="C3398" s="16" t="s">
        <v>7506</v>
      </c>
      <c r="D3398" s="23">
        <v>1500</v>
      </c>
      <c r="E3398" s="23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7">
        <f t="shared" si="265"/>
        <v>41790.957638888889</v>
      </c>
      <c r="K3398" s="11">
        <v>1399286589</v>
      </c>
      <c r="L3398" s="17">
        <f t="shared" si="266"/>
        <v>41764.238298611112</v>
      </c>
      <c r="M3398" s="21">
        <f t="shared" si="267"/>
        <v>26.719340277777519</v>
      </c>
      <c r="N3398" s="11" t="b">
        <v>0</v>
      </c>
      <c r="O3398" s="11">
        <v>28</v>
      </c>
      <c r="P3398" s="11" t="b">
        <v>1</v>
      </c>
      <c r="Q3398" s="11" t="s">
        <v>8271</v>
      </c>
      <c r="R3398" s="18">
        <f t="shared" si="268"/>
        <v>1.0433333333333332</v>
      </c>
      <c r="S3398" s="19">
        <f t="shared" si="269"/>
        <v>55.892857142857146</v>
      </c>
      <c r="T3398" s="11" t="s">
        <v>8317</v>
      </c>
      <c r="U3398" s="11" t="s">
        <v>8318</v>
      </c>
    </row>
    <row r="3399" spans="1:21" ht="28.5" x14ac:dyDescent="0.45">
      <c r="A3399" s="11">
        <v>3397</v>
      </c>
      <c r="B3399" s="16" t="s">
        <v>3396</v>
      </c>
      <c r="C3399" s="16" t="s">
        <v>7507</v>
      </c>
      <c r="D3399" s="23">
        <v>250</v>
      </c>
      <c r="E3399" s="23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7">
        <f t="shared" si="265"/>
        <v>42418.708333333336</v>
      </c>
      <c r="K3399" s="11">
        <v>1452338929</v>
      </c>
      <c r="L3399" s="17">
        <f t="shared" si="266"/>
        <v>42378.270011574066</v>
      </c>
      <c r="M3399" s="21">
        <f t="shared" si="267"/>
        <v>40.438321759269456</v>
      </c>
      <c r="N3399" s="11" t="b">
        <v>0</v>
      </c>
      <c r="O3399" s="11">
        <v>24</v>
      </c>
      <c r="P3399" s="11" t="b">
        <v>1</v>
      </c>
      <c r="Q3399" s="11" t="s">
        <v>8271</v>
      </c>
      <c r="R3399" s="18">
        <f t="shared" si="268"/>
        <v>1.1200000000000001</v>
      </c>
      <c r="S3399" s="19">
        <f t="shared" si="269"/>
        <v>11.666666666666666</v>
      </c>
      <c r="T3399" s="11" t="s">
        <v>8317</v>
      </c>
      <c r="U3399" s="11" t="s">
        <v>8318</v>
      </c>
    </row>
    <row r="3400" spans="1:21" ht="42.75" x14ac:dyDescent="0.45">
      <c r="A3400" s="11">
        <v>3398</v>
      </c>
      <c r="B3400" s="16" t="s">
        <v>3397</v>
      </c>
      <c r="C3400" s="16" t="s">
        <v>7508</v>
      </c>
      <c r="D3400" s="23">
        <v>4000</v>
      </c>
      <c r="E3400" s="23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7">
        <f t="shared" si="265"/>
        <v>41964.499999999993</v>
      </c>
      <c r="K3400" s="11">
        <v>1414605776</v>
      </c>
      <c r="L3400" s="17">
        <f t="shared" si="266"/>
        <v>41941.543703703697</v>
      </c>
      <c r="M3400" s="21">
        <f t="shared" si="267"/>
        <v>22.956296296295477</v>
      </c>
      <c r="N3400" s="11" t="b">
        <v>0</v>
      </c>
      <c r="O3400" s="11">
        <v>65</v>
      </c>
      <c r="P3400" s="11" t="b">
        <v>1</v>
      </c>
      <c r="Q3400" s="11" t="s">
        <v>8271</v>
      </c>
      <c r="R3400" s="18">
        <f t="shared" si="268"/>
        <v>1.1107499999999999</v>
      </c>
      <c r="S3400" s="19">
        <f t="shared" si="269"/>
        <v>68.353846153846149</v>
      </c>
      <c r="T3400" s="11" t="s">
        <v>8317</v>
      </c>
      <c r="U3400" s="11" t="s">
        <v>8318</v>
      </c>
    </row>
    <row r="3401" spans="1:21" ht="42.75" x14ac:dyDescent="0.45">
      <c r="A3401" s="11">
        <v>3399</v>
      </c>
      <c r="B3401" s="16" t="s">
        <v>3398</v>
      </c>
      <c r="C3401" s="16" t="s">
        <v>7509</v>
      </c>
      <c r="D3401" s="23">
        <v>1200</v>
      </c>
      <c r="E3401" s="23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7">
        <f t="shared" si="265"/>
        <v>42056.712094907409</v>
      </c>
      <c r="K3401" s="11">
        <v>1421964325</v>
      </c>
      <c r="L3401" s="17">
        <f t="shared" si="266"/>
        <v>42026.712094907409</v>
      </c>
      <c r="M3401" s="21">
        <f t="shared" si="267"/>
        <v>30</v>
      </c>
      <c r="N3401" s="11" t="b">
        <v>0</v>
      </c>
      <c r="O3401" s="11">
        <v>46</v>
      </c>
      <c r="P3401" s="11" t="b">
        <v>1</v>
      </c>
      <c r="Q3401" s="11" t="s">
        <v>8271</v>
      </c>
      <c r="R3401" s="18">
        <f t="shared" si="268"/>
        <v>1.0375000000000001</v>
      </c>
      <c r="S3401" s="19">
        <f t="shared" si="269"/>
        <v>27.065217391304348</v>
      </c>
      <c r="T3401" s="11" t="s">
        <v>8317</v>
      </c>
      <c r="U3401" s="11" t="s">
        <v>8318</v>
      </c>
    </row>
    <row r="3402" spans="1:21" ht="42.75" x14ac:dyDescent="0.45">
      <c r="A3402" s="11">
        <v>3400</v>
      </c>
      <c r="B3402" s="16" t="s">
        <v>3399</v>
      </c>
      <c r="C3402" s="16" t="s">
        <v>7510</v>
      </c>
      <c r="D3402" s="23">
        <v>10000</v>
      </c>
      <c r="E3402" s="23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7">
        <f t="shared" si="265"/>
        <v>41879.745532407404</v>
      </c>
      <c r="K3402" s="11">
        <v>1405378414</v>
      </c>
      <c r="L3402" s="17">
        <f t="shared" si="266"/>
        <v>41834.745532407404</v>
      </c>
      <c r="M3402" s="21">
        <f t="shared" si="267"/>
        <v>45</v>
      </c>
      <c r="N3402" s="11" t="b">
        <v>0</v>
      </c>
      <c r="O3402" s="11">
        <v>85</v>
      </c>
      <c r="P3402" s="11" t="b">
        <v>1</v>
      </c>
      <c r="Q3402" s="11" t="s">
        <v>8271</v>
      </c>
      <c r="R3402" s="18">
        <f t="shared" si="268"/>
        <v>1.0041</v>
      </c>
      <c r="S3402" s="19">
        <f t="shared" si="269"/>
        <v>118.12941176470588</v>
      </c>
      <c r="T3402" s="11" t="s">
        <v>8317</v>
      </c>
      <c r="U3402" s="11" t="s">
        <v>8318</v>
      </c>
    </row>
    <row r="3403" spans="1:21" ht="42.75" x14ac:dyDescent="0.45">
      <c r="A3403" s="11">
        <v>3401</v>
      </c>
      <c r="B3403" s="16" t="s">
        <v>3400</v>
      </c>
      <c r="C3403" s="16" t="s">
        <v>7511</v>
      </c>
      <c r="D3403" s="23">
        <v>2900</v>
      </c>
      <c r="E3403" s="23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7">
        <f t="shared" si="265"/>
        <v>42223.5155787037</v>
      </c>
      <c r="K3403" s="11">
        <v>1436376146</v>
      </c>
      <c r="L3403" s="17">
        <f t="shared" si="266"/>
        <v>42193.5155787037</v>
      </c>
      <c r="M3403" s="21">
        <f t="shared" si="267"/>
        <v>30</v>
      </c>
      <c r="N3403" s="11" t="b">
        <v>0</v>
      </c>
      <c r="O3403" s="11">
        <v>66</v>
      </c>
      <c r="P3403" s="11" t="b">
        <v>1</v>
      </c>
      <c r="Q3403" s="11" t="s">
        <v>8271</v>
      </c>
      <c r="R3403" s="18">
        <f t="shared" si="268"/>
        <v>1.0186206896551724</v>
      </c>
      <c r="S3403" s="19">
        <f t="shared" si="269"/>
        <v>44.757575757575758</v>
      </c>
      <c r="T3403" s="11" t="s">
        <v>8317</v>
      </c>
      <c r="U3403" s="11" t="s">
        <v>8318</v>
      </c>
    </row>
    <row r="3404" spans="1:21" ht="42.75" x14ac:dyDescent="0.45">
      <c r="A3404" s="11">
        <v>3402</v>
      </c>
      <c r="B3404" s="16" t="s">
        <v>3401</v>
      </c>
      <c r="C3404" s="16" t="s">
        <v>7512</v>
      </c>
      <c r="D3404" s="23">
        <v>15000</v>
      </c>
      <c r="E3404" s="23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7">
        <f t="shared" si="265"/>
        <v>42319.896527777775</v>
      </c>
      <c r="K3404" s="11">
        <v>1444747843</v>
      </c>
      <c r="L3404" s="17">
        <f t="shared" si="266"/>
        <v>42290.410219907404</v>
      </c>
      <c r="M3404" s="21">
        <f t="shared" si="267"/>
        <v>29.486307870371093</v>
      </c>
      <c r="N3404" s="11" t="b">
        <v>0</v>
      </c>
      <c r="O3404" s="11">
        <v>165</v>
      </c>
      <c r="P3404" s="11" t="b">
        <v>1</v>
      </c>
      <c r="Q3404" s="11" t="s">
        <v>8271</v>
      </c>
      <c r="R3404" s="18">
        <f t="shared" si="268"/>
        <v>1.0976666666666666</v>
      </c>
      <c r="S3404" s="19">
        <f t="shared" si="269"/>
        <v>99.787878787878782</v>
      </c>
      <c r="T3404" s="11" t="s">
        <v>8317</v>
      </c>
      <c r="U3404" s="11" t="s">
        <v>8318</v>
      </c>
    </row>
    <row r="3405" spans="1:21" ht="42.75" x14ac:dyDescent="0.45">
      <c r="A3405" s="11">
        <v>3403</v>
      </c>
      <c r="B3405" s="16" t="s">
        <v>3402</v>
      </c>
      <c r="C3405" s="16" t="s">
        <v>7513</v>
      </c>
      <c r="D3405" s="23">
        <v>2000</v>
      </c>
      <c r="E3405" s="23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7">
        <f t="shared" si="265"/>
        <v>42180.253749999996</v>
      </c>
      <c r="K3405" s="11">
        <v>1432638324</v>
      </c>
      <c r="L3405" s="17">
        <f t="shared" si="266"/>
        <v>42150.253749999996</v>
      </c>
      <c r="M3405" s="21">
        <f t="shared" si="267"/>
        <v>30</v>
      </c>
      <c r="N3405" s="11" t="b">
        <v>0</v>
      </c>
      <c r="O3405" s="11">
        <v>17</v>
      </c>
      <c r="P3405" s="11" t="b">
        <v>1</v>
      </c>
      <c r="Q3405" s="11" t="s">
        <v>8271</v>
      </c>
      <c r="R3405" s="18">
        <f t="shared" si="268"/>
        <v>1</v>
      </c>
      <c r="S3405" s="19">
        <f t="shared" si="269"/>
        <v>117.64705882352941</v>
      </c>
      <c r="T3405" s="11" t="s">
        <v>8317</v>
      </c>
      <c r="U3405" s="11" t="s">
        <v>8318</v>
      </c>
    </row>
    <row r="3406" spans="1:21" ht="42.75" x14ac:dyDescent="0.45">
      <c r="A3406" s="11">
        <v>3404</v>
      </c>
      <c r="B3406" s="16" t="s">
        <v>3403</v>
      </c>
      <c r="C3406" s="16" t="s">
        <v>7514</v>
      </c>
      <c r="D3406" s="23">
        <v>500</v>
      </c>
      <c r="E3406" s="23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7">
        <f t="shared" si="265"/>
        <v>42172.295162037037</v>
      </c>
      <c r="K3406" s="11">
        <v>1432814702</v>
      </c>
      <c r="L3406" s="17">
        <f t="shared" si="266"/>
        <v>42152.295162037037</v>
      </c>
      <c r="M3406" s="21">
        <f t="shared" si="267"/>
        <v>20</v>
      </c>
      <c r="N3406" s="11" t="b">
        <v>0</v>
      </c>
      <c r="O3406" s="11">
        <v>3</v>
      </c>
      <c r="P3406" s="11" t="b">
        <v>1</v>
      </c>
      <c r="Q3406" s="11" t="s">
        <v>8271</v>
      </c>
      <c r="R3406" s="18">
        <f t="shared" si="268"/>
        <v>1.22</v>
      </c>
      <c r="S3406" s="19">
        <f t="shared" si="269"/>
        <v>203.33333333333334</v>
      </c>
      <c r="T3406" s="11" t="s">
        <v>8317</v>
      </c>
      <c r="U3406" s="11" t="s">
        <v>8318</v>
      </c>
    </row>
    <row r="3407" spans="1:21" ht="42.75" x14ac:dyDescent="0.45">
      <c r="A3407" s="11">
        <v>3405</v>
      </c>
      <c r="B3407" s="16" t="s">
        <v>3404</v>
      </c>
      <c r="C3407" s="16" t="s">
        <v>7515</v>
      </c>
      <c r="D3407" s="23">
        <v>350</v>
      </c>
      <c r="E3407" s="23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7">
        <f t="shared" si="265"/>
        <v>42430.790972222218</v>
      </c>
      <c r="K3407" s="11">
        <v>1455063886</v>
      </c>
      <c r="L3407" s="17">
        <f t="shared" si="266"/>
        <v>42409.808865740742</v>
      </c>
      <c r="M3407" s="21">
        <f t="shared" si="267"/>
        <v>20.982106481475057</v>
      </c>
      <c r="N3407" s="11" t="b">
        <v>0</v>
      </c>
      <c r="O3407" s="11">
        <v>17</v>
      </c>
      <c r="P3407" s="11" t="b">
        <v>1</v>
      </c>
      <c r="Q3407" s="11" t="s">
        <v>8271</v>
      </c>
      <c r="R3407" s="18">
        <f t="shared" si="268"/>
        <v>1.3757142857142857</v>
      </c>
      <c r="S3407" s="19">
        <f t="shared" si="269"/>
        <v>28.323529411764707</v>
      </c>
      <c r="T3407" s="11" t="s">
        <v>8317</v>
      </c>
      <c r="U3407" s="11" t="s">
        <v>8318</v>
      </c>
    </row>
    <row r="3408" spans="1:21" ht="28.5" x14ac:dyDescent="0.45">
      <c r="A3408" s="11">
        <v>3406</v>
      </c>
      <c r="B3408" s="16" t="s">
        <v>3405</v>
      </c>
      <c r="C3408" s="16" t="s">
        <v>7516</v>
      </c>
      <c r="D3408" s="23">
        <v>10000</v>
      </c>
      <c r="E3408" s="23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7">
        <f t="shared" si="265"/>
        <v>41836.284444444442</v>
      </c>
      <c r="K3408" s="11">
        <v>1401623376</v>
      </c>
      <c r="L3408" s="17">
        <f t="shared" si="266"/>
        <v>41791.284444444442</v>
      </c>
      <c r="M3408" s="21">
        <f t="shared" si="267"/>
        <v>45</v>
      </c>
      <c r="N3408" s="11" t="b">
        <v>0</v>
      </c>
      <c r="O3408" s="11">
        <v>91</v>
      </c>
      <c r="P3408" s="11" t="b">
        <v>1</v>
      </c>
      <c r="Q3408" s="11" t="s">
        <v>8271</v>
      </c>
      <c r="R3408" s="18">
        <f t="shared" si="268"/>
        <v>1.0031000000000001</v>
      </c>
      <c r="S3408" s="19">
        <f t="shared" si="269"/>
        <v>110.23076923076923</v>
      </c>
      <c r="T3408" s="11" t="s">
        <v>8317</v>
      </c>
      <c r="U3408" s="11" t="s">
        <v>8318</v>
      </c>
    </row>
    <row r="3409" spans="1:21" ht="57" x14ac:dyDescent="0.45">
      <c r="A3409" s="11">
        <v>3407</v>
      </c>
      <c r="B3409" s="16" t="s">
        <v>3406</v>
      </c>
      <c r="C3409" s="16" t="s">
        <v>7517</v>
      </c>
      <c r="D3409" s="23">
        <v>2000</v>
      </c>
      <c r="E3409" s="23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7">
        <f t="shared" si="265"/>
        <v>41826.21399305555</v>
      </c>
      <c r="K3409" s="11">
        <v>1402049289</v>
      </c>
      <c r="L3409" s="17">
        <f t="shared" si="266"/>
        <v>41796.21399305555</v>
      </c>
      <c r="M3409" s="21">
        <f t="shared" si="267"/>
        <v>30</v>
      </c>
      <c r="N3409" s="11" t="b">
        <v>0</v>
      </c>
      <c r="O3409" s="11">
        <v>67</v>
      </c>
      <c r="P3409" s="11" t="b">
        <v>1</v>
      </c>
      <c r="Q3409" s="11" t="s">
        <v>8271</v>
      </c>
      <c r="R3409" s="18">
        <f t="shared" si="268"/>
        <v>1.071</v>
      </c>
      <c r="S3409" s="19">
        <f t="shared" si="269"/>
        <v>31.970149253731343</v>
      </c>
      <c r="T3409" s="11" t="s">
        <v>8317</v>
      </c>
      <c r="U3409" s="11" t="s">
        <v>8318</v>
      </c>
    </row>
    <row r="3410" spans="1:21" ht="42.75" x14ac:dyDescent="0.45">
      <c r="A3410" s="11">
        <v>3408</v>
      </c>
      <c r="B3410" s="16" t="s">
        <v>3407</v>
      </c>
      <c r="C3410" s="16" t="s">
        <v>7518</v>
      </c>
      <c r="D3410" s="23">
        <v>500</v>
      </c>
      <c r="E3410" s="23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7">
        <f t="shared" si="265"/>
        <v>41838.78361111111</v>
      </c>
      <c r="K3410" s="11">
        <v>1403135304</v>
      </c>
      <c r="L3410" s="17">
        <f t="shared" si="266"/>
        <v>41808.78361111111</v>
      </c>
      <c r="M3410" s="21">
        <f t="shared" si="267"/>
        <v>30</v>
      </c>
      <c r="N3410" s="11" t="b">
        <v>0</v>
      </c>
      <c r="O3410" s="11">
        <v>18</v>
      </c>
      <c r="P3410" s="11" t="b">
        <v>1</v>
      </c>
      <c r="Q3410" s="11" t="s">
        <v>8271</v>
      </c>
      <c r="R3410" s="18">
        <f t="shared" si="268"/>
        <v>2.11</v>
      </c>
      <c r="S3410" s="19">
        <f t="shared" si="269"/>
        <v>58.611111111111114</v>
      </c>
      <c r="T3410" s="11" t="s">
        <v>8317</v>
      </c>
      <c r="U3410" s="11" t="s">
        <v>8318</v>
      </c>
    </row>
    <row r="3411" spans="1:21" ht="42.75" x14ac:dyDescent="0.45">
      <c r="A3411" s="11">
        <v>3409</v>
      </c>
      <c r="B3411" s="16" t="s">
        <v>3408</v>
      </c>
      <c r="C3411" s="16" t="s">
        <v>7519</v>
      </c>
      <c r="D3411" s="23">
        <v>500</v>
      </c>
      <c r="E3411" s="23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7">
        <f t="shared" si="265"/>
        <v>42582.665277777771</v>
      </c>
      <c r="K3411" s="11">
        <v>1466710358</v>
      </c>
      <c r="L3411" s="17">
        <f t="shared" si="266"/>
        <v>42544.605995370366</v>
      </c>
      <c r="M3411" s="21">
        <f t="shared" si="267"/>
        <v>38.05928240740468</v>
      </c>
      <c r="N3411" s="11" t="b">
        <v>0</v>
      </c>
      <c r="O3411" s="11">
        <v>21</v>
      </c>
      <c r="P3411" s="11" t="b">
        <v>1</v>
      </c>
      <c r="Q3411" s="11" t="s">
        <v>8271</v>
      </c>
      <c r="R3411" s="18">
        <f t="shared" si="268"/>
        <v>1.236</v>
      </c>
      <c r="S3411" s="19">
        <f t="shared" si="269"/>
        <v>29.428571428571427</v>
      </c>
      <c r="T3411" s="11" t="s">
        <v>8317</v>
      </c>
      <c r="U3411" s="11" t="s">
        <v>8318</v>
      </c>
    </row>
    <row r="3412" spans="1:21" ht="42.75" x14ac:dyDescent="0.45">
      <c r="A3412" s="11">
        <v>3410</v>
      </c>
      <c r="B3412" s="16" t="s">
        <v>3409</v>
      </c>
      <c r="C3412" s="16" t="s">
        <v>7520</v>
      </c>
      <c r="D3412" s="23">
        <v>3000</v>
      </c>
      <c r="E3412" s="23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7">
        <f t="shared" si="265"/>
        <v>42527.083333333336</v>
      </c>
      <c r="K3412" s="11">
        <v>1462841990</v>
      </c>
      <c r="L3412" s="17">
        <f t="shared" si="266"/>
        <v>42499.83321759259</v>
      </c>
      <c r="M3412" s="21">
        <f t="shared" si="267"/>
        <v>27.250115740745969</v>
      </c>
      <c r="N3412" s="11" t="b">
        <v>0</v>
      </c>
      <c r="O3412" s="11">
        <v>40</v>
      </c>
      <c r="P3412" s="11" t="b">
        <v>1</v>
      </c>
      <c r="Q3412" s="11" t="s">
        <v>8271</v>
      </c>
      <c r="R3412" s="18">
        <f t="shared" si="268"/>
        <v>1.085</v>
      </c>
      <c r="S3412" s="19">
        <f t="shared" si="269"/>
        <v>81.375</v>
      </c>
      <c r="T3412" s="11" t="s">
        <v>8317</v>
      </c>
      <c r="U3412" s="11" t="s">
        <v>8318</v>
      </c>
    </row>
    <row r="3413" spans="1:21" ht="42.75" x14ac:dyDescent="0.45">
      <c r="A3413" s="11">
        <v>3411</v>
      </c>
      <c r="B3413" s="16" t="s">
        <v>3410</v>
      </c>
      <c r="C3413" s="16" t="s">
        <v>7521</v>
      </c>
      <c r="D3413" s="23">
        <v>15000</v>
      </c>
      <c r="E3413" s="23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7">
        <f t="shared" si="265"/>
        <v>42284.814490740733</v>
      </c>
      <c r="K3413" s="11">
        <v>1442536372</v>
      </c>
      <c r="L3413" s="17">
        <f t="shared" si="266"/>
        <v>42264.814490740733</v>
      </c>
      <c r="M3413" s="21">
        <f t="shared" si="267"/>
        <v>20</v>
      </c>
      <c r="N3413" s="11" t="b">
        <v>0</v>
      </c>
      <c r="O3413" s="11">
        <v>78</v>
      </c>
      <c r="P3413" s="11" t="b">
        <v>1</v>
      </c>
      <c r="Q3413" s="11" t="s">
        <v>8271</v>
      </c>
      <c r="R3413" s="18">
        <f t="shared" si="268"/>
        <v>1.0356666666666667</v>
      </c>
      <c r="S3413" s="19">
        <f t="shared" si="269"/>
        <v>199.16666666666666</v>
      </c>
      <c r="T3413" s="11" t="s">
        <v>8317</v>
      </c>
      <c r="U3413" s="11" t="s">
        <v>8318</v>
      </c>
    </row>
    <row r="3414" spans="1:21" ht="42.75" x14ac:dyDescent="0.45">
      <c r="A3414" s="11">
        <v>3412</v>
      </c>
      <c r="B3414" s="16" t="s">
        <v>3411</v>
      </c>
      <c r="C3414" s="16" t="s">
        <v>7522</v>
      </c>
      <c r="D3414" s="23">
        <v>3000</v>
      </c>
      <c r="E3414" s="23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7">
        <f t="shared" si="265"/>
        <v>41909.750717592593</v>
      </c>
      <c r="K3414" s="11">
        <v>1409266862</v>
      </c>
      <c r="L3414" s="17">
        <f t="shared" si="266"/>
        <v>41879.750717592593</v>
      </c>
      <c r="M3414" s="21">
        <f t="shared" si="267"/>
        <v>30</v>
      </c>
      <c r="N3414" s="11" t="b">
        <v>0</v>
      </c>
      <c r="O3414" s="11">
        <v>26</v>
      </c>
      <c r="P3414" s="11" t="b">
        <v>1</v>
      </c>
      <c r="Q3414" s="11" t="s">
        <v>8271</v>
      </c>
      <c r="R3414" s="18">
        <f t="shared" si="268"/>
        <v>1</v>
      </c>
      <c r="S3414" s="19">
        <f t="shared" si="269"/>
        <v>115.38461538461539</v>
      </c>
      <c r="T3414" s="11" t="s">
        <v>8317</v>
      </c>
      <c r="U3414" s="11" t="s">
        <v>8318</v>
      </c>
    </row>
    <row r="3415" spans="1:21" ht="42.75" x14ac:dyDescent="0.45">
      <c r="A3415" s="11">
        <v>3413</v>
      </c>
      <c r="B3415" s="16" t="s">
        <v>3412</v>
      </c>
      <c r="C3415" s="16" t="s">
        <v>7523</v>
      </c>
      <c r="D3415" s="23">
        <v>500</v>
      </c>
      <c r="E3415" s="23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7">
        <f t="shared" si="265"/>
        <v>42062.999305555553</v>
      </c>
      <c r="K3415" s="11">
        <v>1424280938</v>
      </c>
      <c r="L3415" s="17">
        <f t="shared" si="266"/>
        <v>42053.524745370371</v>
      </c>
      <c r="M3415" s="21">
        <f t="shared" si="267"/>
        <v>9.4745601851827814</v>
      </c>
      <c r="N3415" s="11" t="b">
        <v>0</v>
      </c>
      <c r="O3415" s="11">
        <v>14</v>
      </c>
      <c r="P3415" s="11" t="b">
        <v>1</v>
      </c>
      <c r="Q3415" s="11" t="s">
        <v>8271</v>
      </c>
      <c r="R3415" s="18">
        <f t="shared" si="268"/>
        <v>1.3</v>
      </c>
      <c r="S3415" s="19">
        <f t="shared" si="269"/>
        <v>46.428571428571431</v>
      </c>
      <c r="T3415" s="11" t="s">
        <v>8317</v>
      </c>
      <c r="U3415" s="11" t="s">
        <v>8318</v>
      </c>
    </row>
    <row r="3416" spans="1:21" ht="42.75" x14ac:dyDescent="0.45">
      <c r="A3416" s="11">
        <v>3414</v>
      </c>
      <c r="B3416" s="16" t="s">
        <v>3413</v>
      </c>
      <c r="C3416" s="16" t="s">
        <v>7524</v>
      </c>
      <c r="D3416" s="23">
        <v>3000</v>
      </c>
      <c r="E3416" s="23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7">
        <f t="shared" si="265"/>
        <v>42705.124305555553</v>
      </c>
      <c r="K3416" s="11">
        <v>1478030325</v>
      </c>
      <c r="L3416" s="17">
        <f t="shared" si="266"/>
        <v>42675.624131944445</v>
      </c>
      <c r="M3416" s="21">
        <f t="shared" si="267"/>
        <v>29.500173611108039</v>
      </c>
      <c r="N3416" s="11" t="b">
        <v>0</v>
      </c>
      <c r="O3416" s="11">
        <v>44</v>
      </c>
      <c r="P3416" s="11" t="b">
        <v>1</v>
      </c>
      <c r="Q3416" s="11" t="s">
        <v>8271</v>
      </c>
      <c r="R3416" s="18">
        <f t="shared" si="268"/>
        <v>1.0349999999999999</v>
      </c>
      <c r="S3416" s="19">
        <f t="shared" si="269"/>
        <v>70.568181818181813</v>
      </c>
      <c r="T3416" s="11" t="s">
        <v>8317</v>
      </c>
      <c r="U3416" s="11" t="s">
        <v>8318</v>
      </c>
    </row>
    <row r="3417" spans="1:21" ht="42.75" x14ac:dyDescent="0.45">
      <c r="A3417" s="11">
        <v>3415</v>
      </c>
      <c r="B3417" s="16" t="s">
        <v>3414</v>
      </c>
      <c r="C3417" s="16" t="s">
        <v>7525</v>
      </c>
      <c r="D3417" s="23">
        <v>200</v>
      </c>
      <c r="E3417" s="23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7">
        <f t="shared" si="265"/>
        <v>42477.770833333336</v>
      </c>
      <c r="K3417" s="11">
        <v>1459999656</v>
      </c>
      <c r="L3417" s="17">
        <f t="shared" si="266"/>
        <v>42466.935833333329</v>
      </c>
      <c r="M3417" s="21">
        <f t="shared" si="267"/>
        <v>10.835000000006403</v>
      </c>
      <c r="N3417" s="11" t="b">
        <v>0</v>
      </c>
      <c r="O3417" s="11">
        <v>9</v>
      </c>
      <c r="P3417" s="11" t="b">
        <v>1</v>
      </c>
      <c r="Q3417" s="11" t="s">
        <v>8271</v>
      </c>
      <c r="R3417" s="18">
        <f t="shared" si="268"/>
        <v>1</v>
      </c>
      <c r="S3417" s="19">
        <f t="shared" si="269"/>
        <v>22.222222222222221</v>
      </c>
      <c r="T3417" s="11" t="s">
        <v>8317</v>
      </c>
      <c r="U3417" s="11" t="s">
        <v>8318</v>
      </c>
    </row>
    <row r="3418" spans="1:21" ht="57" x14ac:dyDescent="0.45">
      <c r="A3418" s="11">
        <v>3416</v>
      </c>
      <c r="B3418" s="16" t="s">
        <v>3415</v>
      </c>
      <c r="C3418" s="16" t="s">
        <v>7526</v>
      </c>
      <c r="D3418" s="23">
        <v>4000</v>
      </c>
      <c r="E3418" s="23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7">
        <f t="shared" si="265"/>
        <v>42117.562499999993</v>
      </c>
      <c r="K3418" s="11">
        <v>1427363645</v>
      </c>
      <c r="L3418" s="17">
        <f t="shared" si="266"/>
        <v>42089.204224537032</v>
      </c>
      <c r="M3418" s="21">
        <f t="shared" si="267"/>
        <v>28.358275462960592</v>
      </c>
      <c r="N3418" s="11" t="b">
        <v>0</v>
      </c>
      <c r="O3418" s="11">
        <v>30</v>
      </c>
      <c r="P3418" s="11" t="b">
        <v>1</v>
      </c>
      <c r="Q3418" s="11" t="s">
        <v>8271</v>
      </c>
      <c r="R3418" s="18">
        <f t="shared" si="268"/>
        <v>1.196</v>
      </c>
      <c r="S3418" s="19">
        <f t="shared" si="269"/>
        <v>159.46666666666667</v>
      </c>
      <c r="T3418" s="11" t="s">
        <v>8317</v>
      </c>
      <c r="U3418" s="11" t="s">
        <v>8318</v>
      </c>
    </row>
    <row r="3419" spans="1:21" ht="42.75" x14ac:dyDescent="0.45">
      <c r="A3419" s="11">
        <v>3417</v>
      </c>
      <c r="B3419" s="16" t="s">
        <v>3416</v>
      </c>
      <c r="C3419" s="16" t="s">
        <v>7527</v>
      </c>
      <c r="D3419" s="23">
        <v>1700</v>
      </c>
      <c r="E3419" s="23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7">
        <f t="shared" si="265"/>
        <v>41937.821527777771</v>
      </c>
      <c r="K3419" s="11">
        <v>1410558948</v>
      </c>
      <c r="L3419" s="17">
        <f t="shared" si="266"/>
        <v>41894.705416666664</v>
      </c>
      <c r="M3419" s="21">
        <f t="shared" si="267"/>
        <v>43.116111111106875</v>
      </c>
      <c r="N3419" s="11" t="b">
        <v>0</v>
      </c>
      <c r="O3419" s="11">
        <v>45</v>
      </c>
      <c r="P3419" s="11" t="b">
        <v>1</v>
      </c>
      <c r="Q3419" s="11" t="s">
        <v>8271</v>
      </c>
      <c r="R3419" s="18">
        <f t="shared" si="268"/>
        <v>1.0000058823529412</v>
      </c>
      <c r="S3419" s="19">
        <f t="shared" si="269"/>
        <v>37.777999999999999</v>
      </c>
      <c r="T3419" s="11" t="s">
        <v>8317</v>
      </c>
      <c r="U3419" s="11" t="s">
        <v>8318</v>
      </c>
    </row>
    <row r="3420" spans="1:21" ht="42.75" x14ac:dyDescent="0.45">
      <c r="A3420" s="11">
        <v>3418</v>
      </c>
      <c r="B3420" s="16" t="s">
        <v>3417</v>
      </c>
      <c r="C3420" s="16" t="s">
        <v>7528</v>
      </c>
      <c r="D3420" s="23">
        <v>4000</v>
      </c>
      <c r="E3420" s="23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7">
        <f t="shared" si="265"/>
        <v>41782.626238425924</v>
      </c>
      <c r="K3420" s="11">
        <v>1398283307</v>
      </c>
      <c r="L3420" s="17">
        <f t="shared" si="266"/>
        <v>41752.626238425924</v>
      </c>
      <c r="M3420" s="21">
        <f t="shared" si="267"/>
        <v>30</v>
      </c>
      <c r="N3420" s="11" t="b">
        <v>0</v>
      </c>
      <c r="O3420" s="11">
        <v>56</v>
      </c>
      <c r="P3420" s="11" t="b">
        <v>1</v>
      </c>
      <c r="Q3420" s="11" t="s">
        <v>8271</v>
      </c>
      <c r="R3420" s="18">
        <f t="shared" si="268"/>
        <v>1.00875</v>
      </c>
      <c r="S3420" s="19">
        <f t="shared" si="269"/>
        <v>72.053571428571431</v>
      </c>
      <c r="T3420" s="11" t="s">
        <v>8317</v>
      </c>
      <c r="U3420" s="11" t="s">
        <v>8318</v>
      </c>
    </row>
    <row r="3421" spans="1:21" ht="57" x14ac:dyDescent="0.45">
      <c r="A3421" s="11">
        <v>3419</v>
      </c>
      <c r="B3421" s="16" t="s">
        <v>3418</v>
      </c>
      <c r="C3421" s="16" t="s">
        <v>7529</v>
      </c>
      <c r="D3421" s="23">
        <v>2750</v>
      </c>
      <c r="E3421" s="23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7">
        <f t="shared" si="265"/>
        <v>42466.687499999993</v>
      </c>
      <c r="K3421" s="11">
        <v>1458416585</v>
      </c>
      <c r="L3421" s="17">
        <f t="shared" si="266"/>
        <v>42448.613252314812</v>
      </c>
      <c r="M3421" s="21">
        <f t="shared" si="267"/>
        <v>18.074247685181035</v>
      </c>
      <c r="N3421" s="11" t="b">
        <v>0</v>
      </c>
      <c r="O3421" s="11">
        <v>46</v>
      </c>
      <c r="P3421" s="11" t="b">
        <v>1</v>
      </c>
      <c r="Q3421" s="11" t="s">
        <v>8271</v>
      </c>
      <c r="R3421" s="18">
        <f t="shared" si="268"/>
        <v>1.0654545454545454</v>
      </c>
      <c r="S3421" s="19">
        <f t="shared" si="269"/>
        <v>63.695652173913047</v>
      </c>
      <c r="T3421" s="11" t="s">
        <v>8317</v>
      </c>
      <c r="U3421" s="11" t="s">
        <v>8318</v>
      </c>
    </row>
    <row r="3422" spans="1:21" ht="42.75" x14ac:dyDescent="0.45">
      <c r="A3422" s="11">
        <v>3420</v>
      </c>
      <c r="B3422" s="16" t="s">
        <v>3419</v>
      </c>
      <c r="C3422" s="16" t="s">
        <v>7530</v>
      </c>
      <c r="D3422" s="23">
        <v>700</v>
      </c>
      <c r="E3422" s="23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7">
        <f t="shared" si="265"/>
        <v>42413.791666666664</v>
      </c>
      <c r="K3422" s="11">
        <v>1454638202</v>
      </c>
      <c r="L3422" s="17">
        <f t="shared" si="266"/>
        <v>42404.881967592592</v>
      </c>
      <c r="M3422" s="21">
        <f t="shared" si="267"/>
        <v>8.9096990740727051</v>
      </c>
      <c r="N3422" s="11" t="b">
        <v>0</v>
      </c>
      <c r="O3422" s="11">
        <v>34</v>
      </c>
      <c r="P3422" s="11" t="b">
        <v>1</v>
      </c>
      <c r="Q3422" s="11" t="s">
        <v>8271</v>
      </c>
      <c r="R3422" s="18">
        <f t="shared" si="268"/>
        <v>1.38</v>
      </c>
      <c r="S3422" s="19">
        <f t="shared" si="269"/>
        <v>28.411764705882351</v>
      </c>
      <c r="T3422" s="11" t="s">
        <v>8317</v>
      </c>
      <c r="U3422" s="11" t="s">
        <v>8318</v>
      </c>
    </row>
    <row r="3423" spans="1:21" ht="42.75" x14ac:dyDescent="0.45">
      <c r="A3423" s="11">
        <v>3421</v>
      </c>
      <c r="B3423" s="16" t="s">
        <v>3420</v>
      </c>
      <c r="C3423" s="16" t="s">
        <v>7531</v>
      </c>
      <c r="D3423" s="23">
        <v>10000</v>
      </c>
      <c r="E3423" s="23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7">
        <f t="shared" si="265"/>
        <v>42067.582905092589</v>
      </c>
      <c r="K3423" s="11">
        <v>1422903563</v>
      </c>
      <c r="L3423" s="17">
        <f t="shared" si="266"/>
        <v>42037.582905092589</v>
      </c>
      <c r="M3423" s="21">
        <f t="shared" si="267"/>
        <v>30</v>
      </c>
      <c r="N3423" s="11" t="b">
        <v>0</v>
      </c>
      <c r="O3423" s="11">
        <v>98</v>
      </c>
      <c r="P3423" s="11" t="b">
        <v>1</v>
      </c>
      <c r="Q3423" s="11" t="s">
        <v>8271</v>
      </c>
      <c r="R3423" s="18">
        <f t="shared" si="268"/>
        <v>1.0115000000000001</v>
      </c>
      <c r="S3423" s="19">
        <f t="shared" si="269"/>
        <v>103.21428571428571</v>
      </c>
      <c r="T3423" s="11" t="s">
        <v>8317</v>
      </c>
      <c r="U3423" s="11" t="s">
        <v>8318</v>
      </c>
    </row>
    <row r="3424" spans="1:21" ht="42.75" x14ac:dyDescent="0.45">
      <c r="A3424" s="11">
        <v>3422</v>
      </c>
      <c r="B3424" s="16" t="s">
        <v>3421</v>
      </c>
      <c r="C3424" s="16" t="s">
        <v>7532</v>
      </c>
      <c r="D3424" s="23">
        <v>3000</v>
      </c>
      <c r="E3424" s="23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7">
        <f t="shared" si="265"/>
        <v>42351.791666666664</v>
      </c>
      <c r="K3424" s="11">
        <v>1447594176</v>
      </c>
      <c r="L3424" s="17">
        <f t="shared" si="266"/>
        <v>42323.353888888887</v>
      </c>
      <c r="M3424" s="21">
        <f t="shared" si="267"/>
        <v>28.437777777777228</v>
      </c>
      <c r="N3424" s="11" t="b">
        <v>0</v>
      </c>
      <c r="O3424" s="11">
        <v>46</v>
      </c>
      <c r="P3424" s="11" t="b">
        <v>1</v>
      </c>
      <c r="Q3424" s="11" t="s">
        <v>8271</v>
      </c>
      <c r="R3424" s="18">
        <f t="shared" si="268"/>
        <v>1.091</v>
      </c>
      <c r="S3424" s="19">
        <f t="shared" si="269"/>
        <v>71.152173913043484</v>
      </c>
      <c r="T3424" s="11" t="s">
        <v>8317</v>
      </c>
      <c r="U3424" s="11" t="s">
        <v>8318</v>
      </c>
    </row>
    <row r="3425" spans="1:21" ht="42.75" x14ac:dyDescent="0.45">
      <c r="A3425" s="11">
        <v>3423</v>
      </c>
      <c r="B3425" s="16" t="s">
        <v>3422</v>
      </c>
      <c r="C3425" s="16" t="s">
        <v>7533</v>
      </c>
      <c r="D3425" s="23">
        <v>250</v>
      </c>
      <c r="E3425" s="23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7">
        <f t="shared" si="265"/>
        <v>42118.703020833331</v>
      </c>
      <c r="K3425" s="11">
        <v>1427320341</v>
      </c>
      <c r="L3425" s="17">
        <f t="shared" si="266"/>
        <v>42088.703020833331</v>
      </c>
      <c r="M3425" s="21">
        <f t="shared" si="267"/>
        <v>30</v>
      </c>
      <c r="N3425" s="11" t="b">
        <v>0</v>
      </c>
      <c r="O3425" s="11">
        <v>10</v>
      </c>
      <c r="P3425" s="11" t="b">
        <v>1</v>
      </c>
      <c r="Q3425" s="11" t="s">
        <v>8271</v>
      </c>
      <c r="R3425" s="18">
        <f t="shared" si="268"/>
        <v>1.4</v>
      </c>
      <c r="S3425" s="19">
        <f t="shared" si="269"/>
        <v>35</v>
      </c>
      <c r="T3425" s="11" t="s">
        <v>8317</v>
      </c>
      <c r="U3425" s="11" t="s">
        <v>8318</v>
      </c>
    </row>
    <row r="3426" spans="1:21" ht="42.75" x14ac:dyDescent="0.45">
      <c r="A3426" s="11">
        <v>3424</v>
      </c>
      <c r="B3426" s="16" t="s">
        <v>3423</v>
      </c>
      <c r="C3426" s="16" t="s">
        <v>7534</v>
      </c>
      <c r="D3426" s="23">
        <v>6000</v>
      </c>
      <c r="E3426" s="23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7">
        <f t="shared" si="265"/>
        <v>42040.082638888889</v>
      </c>
      <c r="K3426" s="11">
        <v>1421252084</v>
      </c>
      <c r="L3426" s="17">
        <f t="shared" si="266"/>
        <v>42018.468564814808</v>
      </c>
      <c r="M3426" s="21">
        <f t="shared" si="267"/>
        <v>21.614074074081145</v>
      </c>
      <c r="N3426" s="11" t="b">
        <v>0</v>
      </c>
      <c r="O3426" s="11">
        <v>76</v>
      </c>
      <c r="P3426" s="11" t="b">
        <v>1</v>
      </c>
      <c r="Q3426" s="11" t="s">
        <v>8271</v>
      </c>
      <c r="R3426" s="18">
        <f t="shared" si="268"/>
        <v>1.0358333333333334</v>
      </c>
      <c r="S3426" s="19">
        <f t="shared" si="269"/>
        <v>81.776315789473685</v>
      </c>
      <c r="T3426" s="11" t="s">
        <v>8317</v>
      </c>
      <c r="U3426" s="11" t="s">
        <v>8318</v>
      </c>
    </row>
    <row r="3427" spans="1:21" ht="42.75" x14ac:dyDescent="0.45">
      <c r="A3427" s="11">
        <v>3425</v>
      </c>
      <c r="B3427" s="16" t="s">
        <v>3424</v>
      </c>
      <c r="C3427" s="16" t="s">
        <v>7535</v>
      </c>
      <c r="D3427" s="23">
        <v>30000</v>
      </c>
      <c r="E3427" s="23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7">
        <f t="shared" si="265"/>
        <v>41916.40898148148</v>
      </c>
      <c r="K3427" s="11">
        <v>1409669336</v>
      </c>
      <c r="L3427" s="17">
        <f t="shared" si="266"/>
        <v>41884.40898148148</v>
      </c>
      <c r="M3427" s="21">
        <f t="shared" si="267"/>
        <v>32</v>
      </c>
      <c r="N3427" s="11" t="b">
        <v>0</v>
      </c>
      <c r="O3427" s="11">
        <v>104</v>
      </c>
      <c r="P3427" s="11" t="b">
        <v>1</v>
      </c>
      <c r="Q3427" s="11" t="s">
        <v>8271</v>
      </c>
      <c r="R3427" s="18">
        <f t="shared" si="268"/>
        <v>1.0297033333333332</v>
      </c>
      <c r="S3427" s="19">
        <f t="shared" si="269"/>
        <v>297.02980769230766</v>
      </c>
      <c r="T3427" s="11" t="s">
        <v>8317</v>
      </c>
      <c r="U3427" s="11" t="s">
        <v>8318</v>
      </c>
    </row>
    <row r="3428" spans="1:21" ht="42.75" x14ac:dyDescent="0.45">
      <c r="A3428" s="11">
        <v>3426</v>
      </c>
      <c r="B3428" s="16" t="s">
        <v>3425</v>
      </c>
      <c r="C3428" s="16" t="s">
        <v>7536</v>
      </c>
      <c r="D3428" s="23">
        <v>3750</v>
      </c>
      <c r="E3428" s="23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7">
        <f t="shared" si="265"/>
        <v>41902.875</v>
      </c>
      <c r="K3428" s="11">
        <v>1409620903</v>
      </c>
      <c r="L3428" s="17">
        <f t="shared" si="266"/>
        <v>41883.848414351851</v>
      </c>
      <c r="M3428" s="21">
        <f t="shared" si="267"/>
        <v>19.026585648149194</v>
      </c>
      <c r="N3428" s="11" t="b">
        <v>0</v>
      </c>
      <c r="O3428" s="11">
        <v>87</v>
      </c>
      <c r="P3428" s="11" t="b">
        <v>1</v>
      </c>
      <c r="Q3428" s="11" t="s">
        <v>8271</v>
      </c>
      <c r="R3428" s="18">
        <f t="shared" si="268"/>
        <v>1.0813333333333333</v>
      </c>
      <c r="S3428" s="19">
        <f t="shared" si="269"/>
        <v>46.609195402298852</v>
      </c>
      <c r="T3428" s="11" t="s">
        <v>8317</v>
      </c>
      <c r="U3428" s="11" t="s">
        <v>8318</v>
      </c>
    </row>
    <row r="3429" spans="1:21" ht="42.75" x14ac:dyDescent="0.45">
      <c r="A3429" s="11">
        <v>3427</v>
      </c>
      <c r="B3429" s="16" t="s">
        <v>3426</v>
      </c>
      <c r="C3429" s="16" t="s">
        <v>7537</v>
      </c>
      <c r="D3429" s="23">
        <v>1500</v>
      </c>
      <c r="E3429" s="23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7">
        <f t="shared" si="265"/>
        <v>41822.436944444438</v>
      </c>
      <c r="K3429" s="11">
        <v>1401722952</v>
      </c>
      <c r="L3429" s="17">
        <f t="shared" si="266"/>
        <v>41792.436944444438</v>
      </c>
      <c r="M3429" s="21">
        <f t="shared" si="267"/>
        <v>30</v>
      </c>
      <c r="N3429" s="11" t="b">
        <v>0</v>
      </c>
      <c r="O3429" s="11">
        <v>29</v>
      </c>
      <c r="P3429" s="11" t="b">
        <v>1</v>
      </c>
      <c r="Q3429" s="11" t="s">
        <v>8271</v>
      </c>
      <c r="R3429" s="18">
        <f t="shared" si="268"/>
        <v>1</v>
      </c>
      <c r="S3429" s="19">
        <f t="shared" si="269"/>
        <v>51.724137931034484</v>
      </c>
      <c r="T3429" s="11" t="s">
        <v>8317</v>
      </c>
      <c r="U3429" s="11" t="s">
        <v>8318</v>
      </c>
    </row>
    <row r="3430" spans="1:21" ht="42.75" x14ac:dyDescent="0.45">
      <c r="A3430" s="11">
        <v>3428</v>
      </c>
      <c r="B3430" s="16" t="s">
        <v>3427</v>
      </c>
      <c r="C3430" s="16" t="s">
        <v>7538</v>
      </c>
      <c r="D3430" s="23">
        <v>2000</v>
      </c>
      <c r="E3430" s="23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7">
        <f t="shared" si="265"/>
        <v>42063.499999999993</v>
      </c>
      <c r="K3430" s="11">
        <v>1422983847</v>
      </c>
      <c r="L3430" s="17">
        <f t="shared" si="266"/>
        <v>42038.512118055551</v>
      </c>
      <c r="M3430" s="21">
        <f t="shared" si="267"/>
        <v>24.987881944442051</v>
      </c>
      <c r="N3430" s="11" t="b">
        <v>0</v>
      </c>
      <c r="O3430" s="11">
        <v>51</v>
      </c>
      <c r="P3430" s="11" t="b">
        <v>1</v>
      </c>
      <c r="Q3430" s="11" t="s">
        <v>8271</v>
      </c>
      <c r="R3430" s="18">
        <f t="shared" si="268"/>
        <v>1.0275000000000001</v>
      </c>
      <c r="S3430" s="19">
        <f t="shared" si="269"/>
        <v>40.294117647058826</v>
      </c>
      <c r="T3430" s="11" t="s">
        <v>8317</v>
      </c>
      <c r="U3430" s="11" t="s">
        <v>8318</v>
      </c>
    </row>
    <row r="3431" spans="1:21" ht="42.75" x14ac:dyDescent="0.45">
      <c r="A3431" s="11">
        <v>3429</v>
      </c>
      <c r="B3431" s="16" t="s">
        <v>3428</v>
      </c>
      <c r="C3431" s="16" t="s">
        <v>7539</v>
      </c>
      <c r="D3431" s="23">
        <v>150</v>
      </c>
      <c r="E3431" s="23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7">
        <f t="shared" si="265"/>
        <v>42675.813206018516</v>
      </c>
      <c r="K3431" s="11">
        <v>1476837061</v>
      </c>
      <c r="L3431" s="17">
        <f t="shared" si="266"/>
        <v>42661.813206018516</v>
      </c>
      <c r="M3431" s="21">
        <f t="shared" si="267"/>
        <v>14</v>
      </c>
      <c r="N3431" s="11" t="b">
        <v>0</v>
      </c>
      <c r="O3431" s="11">
        <v>12</v>
      </c>
      <c r="P3431" s="11" t="b">
        <v>1</v>
      </c>
      <c r="Q3431" s="11" t="s">
        <v>8271</v>
      </c>
      <c r="R3431" s="18">
        <f t="shared" si="268"/>
        <v>1.3</v>
      </c>
      <c r="S3431" s="19">
        <f t="shared" si="269"/>
        <v>16.25</v>
      </c>
      <c r="T3431" s="11" t="s">
        <v>8317</v>
      </c>
      <c r="U3431" s="11" t="s">
        <v>8318</v>
      </c>
    </row>
    <row r="3432" spans="1:21" ht="42.75" x14ac:dyDescent="0.45">
      <c r="A3432" s="11">
        <v>3430</v>
      </c>
      <c r="B3432" s="16" t="s">
        <v>3429</v>
      </c>
      <c r="C3432" s="16" t="s">
        <v>7540</v>
      </c>
      <c r="D3432" s="23">
        <v>2000</v>
      </c>
      <c r="E3432" s="23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7">
        <f t="shared" si="265"/>
        <v>41850.737280092588</v>
      </c>
      <c r="K3432" s="11">
        <v>1404168101</v>
      </c>
      <c r="L3432" s="17">
        <f t="shared" si="266"/>
        <v>41820.737280092588</v>
      </c>
      <c r="M3432" s="21">
        <f t="shared" si="267"/>
        <v>30</v>
      </c>
      <c r="N3432" s="11" t="b">
        <v>0</v>
      </c>
      <c r="O3432" s="11">
        <v>72</v>
      </c>
      <c r="P3432" s="11" t="b">
        <v>1</v>
      </c>
      <c r="Q3432" s="11" t="s">
        <v>8271</v>
      </c>
      <c r="R3432" s="18">
        <f t="shared" si="268"/>
        <v>1.0854949999999999</v>
      </c>
      <c r="S3432" s="19">
        <f t="shared" si="269"/>
        <v>30.152638888888887</v>
      </c>
      <c r="T3432" s="11" t="s">
        <v>8317</v>
      </c>
      <c r="U3432" s="11" t="s">
        <v>8318</v>
      </c>
    </row>
    <row r="3433" spans="1:21" ht="42.75" x14ac:dyDescent="0.45">
      <c r="A3433" s="11">
        <v>3431</v>
      </c>
      <c r="B3433" s="16" t="s">
        <v>3430</v>
      </c>
      <c r="C3433" s="16" t="s">
        <v>7541</v>
      </c>
      <c r="D3433" s="23">
        <v>2000</v>
      </c>
      <c r="E3433" s="23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7">
        <f t="shared" si="265"/>
        <v>41869.522604166668</v>
      </c>
      <c r="K3433" s="11">
        <v>1405791153</v>
      </c>
      <c r="L3433" s="17">
        <f t="shared" si="266"/>
        <v>41839.522604166668</v>
      </c>
      <c r="M3433" s="21">
        <f t="shared" si="267"/>
        <v>30</v>
      </c>
      <c r="N3433" s="11" t="b">
        <v>0</v>
      </c>
      <c r="O3433" s="11">
        <v>21</v>
      </c>
      <c r="P3433" s="11" t="b">
        <v>1</v>
      </c>
      <c r="Q3433" s="11" t="s">
        <v>8271</v>
      </c>
      <c r="R3433" s="18">
        <f t="shared" si="268"/>
        <v>1</v>
      </c>
      <c r="S3433" s="19">
        <f t="shared" si="269"/>
        <v>95.238095238095241</v>
      </c>
      <c r="T3433" s="11" t="s">
        <v>8317</v>
      </c>
      <c r="U3433" s="11" t="s">
        <v>8318</v>
      </c>
    </row>
    <row r="3434" spans="1:21" ht="42.75" x14ac:dyDescent="0.45">
      <c r="A3434" s="11">
        <v>3432</v>
      </c>
      <c r="B3434" s="16" t="s">
        <v>3431</v>
      </c>
      <c r="C3434" s="16" t="s">
        <v>7542</v>
      </c>
      <c r="D3434" s="23">
        <v>2000</v>
      </c>
      <c r="E3434" s="23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7">
        <f t="shared" si="265"/>
        <v>42405.708333333336</v>
      </c>
      <c r="K3434" s="11">
        <v>1452520614</v>
      </c>
      <c r="L3434" s="17">
        <f t="shared" si="266"/>
        <v>42380.372847222221</v>
      </c>
      <c r="M3434" s="21">
        <f t="shared" si="267"/>
        <v>25.335486111114733</v>
      </c>
      <c r="N3434" s="11" t="b">
        <v>0</v>
      </c>
      <c r="O3434" s="11">
        <v>42</v>
      </c>
      <c r="P3434" s="11" t="b">
        <v>1</v>
      </c>
      <c r="Q3434" s="11" t="s">
        <v>8271</v>
      </c>
      <c r="R3434" s="18">
        <f t="shared" si="268"/>
        <v>1.0965</v>
      </c>
      <c r="S3434" s="19">
        <f t="shared" si="269"/>
        <v>52.214285714285715</v>
      </c>
      <c r="T3434" s="11" t="s">
        <v>8317</v>
      </c>
      <c r="U3434" s="11" t="s">
        <v>8318</v>
      </c>
    </row>
    <row r="3435" spans="1:21" ht="42.75" x14ac:dyDescent="0.45">
      <c r="A3435" s="11">
        <v>3433</v>
      </c>
      <c r="B3435" s="16" t="s">
        <v>3432</v>
      </c>
      <c r="C3435" s="16" t="s">
        <v>7543</v>
      </c>
      <c r="D3435" s="23">
        <v>9500</v>
      </c>
      <c r="E3435" s="23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7">
        <f t="shared" si="265"/>
        <v>41806.916666666664</v>
      </c>
      <c r="K3435" s="11">
        <v>1400290255</v>
      </c>
      <c r="L3435" s="17">
        <f t="shared" si="266"/>
        <v>41775.854803240734</v>
      </c>
      <c r="M3435" s="21">
        <f t="shared" si="267"/>
        <v>31.061863425929914</v>
      </c>
      <c r="N3435" s="11" t="b">
        <v>0</v>
      </c>
      <c r="O3435" s="11">
        <v>71</v>
      </c>
      <c r="P3435" s="11" t="b">
        <v>1</v>
      </c>
      <c r="Q3435" s="11" t="s">
        <v>8271</v>
      </c>
      <c r="R3435" s="18">
        <f t="shared" si="268"/>
        <v>1.0026315789473683</v>
      </c>
      <c r="S3435" s="19">
        <f t="shared" si="269"/>
        <v>134.1549295774648</v>
      </c>
      <c r="T3435" s="11" t="s">
        <v>8317</v>
      </c>
      <c r="U3435" s="11" t="s">
        <v>8318</v>
      </c>
    </row>
    <row r="3436" spans="1:21" ht="42.75" x14ac:dyDescent="0.45">
      <c r="A3436" s="11">
        <v>3434</v>
      </c>
      <c r="B3436" s="16" t="s">
        <v>3433</v>
      </c>
      <c r="C3436" s="16" t="s">
        <v>7544</v>
      </c>
      <c r="D3436" s="23">
        <v>10000</v>
      </c>
      <c r="E3436" s="23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7">
        <f t="shared" si="265"/>
        <v>41830.172094907401</v>
      </c>
      <c r="K3436" s="11">
        <v>1402391269</v>
      </c>
      <c r="L3436" s="17">
        <f t="shared" si="266"/>
        <v>41800.172094907401</v>
      </c>
      <c r="M3436" s="21">
        <f t="shared" si="267"/>
        <v>30</v>
      </c>
      <c r="N3436" s="11" t="b">
        <v>0</v>
      </c>
      <c r="O3436" s="11">
        <v>168</v>
      </c>
      <c r="P3436" s="11" t="b">
        <v>1</v>
      </c>
      <c r="Q3436" s="11" t="s">
        <v>8271</v>
      </c>
      <c r="R3436" s="18">
        <f t="shared" si="268"/>
        <v>1.0555000000000001</v>
      </c>
      <c r="S3436" s="19">
        <f t="shared" si="269"/>
        <v>62.827380952380949</v>
      </c>
      <c r="T3436" s="11" t="s">
        <v>8317</v>
      </c>
      <c r="U3436" s="11" t="s">
        <v>8318</v>
      </c>
    </row>
    <row r="3437" spans="1:21" ht="42.75" x14ac:dyDescent="0.45">
      <c r="A3437" s="11">
        <v>3435</v>
      </c>
      <c r="B3437" s="16" t="s">
        <v>3434</v>
      </c>
      <c r="C3437" s="16" t="s">
        <v>7545</v>
      </c>
      <c r="D3437" s="23">
        <v>1000</v>
      </c>
      <c r="E3437" s="23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7">
        <f t="shared" si="265"/>
        <v>42588.916666666664</v>
      </c>
      <c r="K3437" s="11">
        <v>1469112493</v>
      </c>
      <c r="L3437" s="17">
        <f t="shared" si="266"/>
        <v>42572.408483796295</v>
      </c>
      <c r="M3437" s="21">
        <f t="shared" si="267"/>
        <v>16.508182870369637</v>
      </c>
      <c r="N3437" s="11" t="b">
        <v>0</v>
      </c>
      <c r="O3437" s="11">
        <v>19</v>
      </c>
      <c r="P3437" s="11" t="b">
        <v>1</v>
      </c>
      <c r="Q3437" s="11" t="s">
        <v>8271</v>
      </c>
      <c r="R3437" s="18">
        <f t="shared" si="268"/>
        <v>1.1200000000000001</v>
      </c>
      <c r="S3437" s="19">
        <f t="shared" si="269"/>
        <v>58.94736842105263</v>
      </c>
      <c r="T3437" s="11" t="s">
        <v>8317</v>
      </c>
      <c r="U3437" s="11" t="s">
        <v>8318</v>
      </c>
    </row>
    <row r="3438" spans="1:21" ht="42.75" x14ac:dyDescent="0.45">
      <c r="A3438" s="11">
        <v>3436</v>
      </c>
      <c r="B3438" s="16" t="s">
        <v>3435</v>
      </c>
      <c r="C3438" s="16" t="s">
        <v>7546</v>
      </c>
      <c r="D3438" s="23">
        <v>5000</v>
      </c>
      <c r="E3438" s="23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7">
        <f t="shared" si="265"/>
        <v>41872.477777777771</v>
      </c>
      <c r="K3438" s="11">
        <v>1406811593</v>
      </c>
      <c r="L3438" s="17">
        <f t="shared" si="266"/>
        <v>41851.333252314813</v>
      </c>
      <c r="M3438" s="21">
        <f t="shared" si="267"/>
        <v>21.144525462957972</v>
      </c>
      <c r="N3438" s="11" t="b">
        <v>0</v>
      </c>
      <c r="O3438" s="11">
        <v>37</v>
      </c>
      <c r="P3438" s="11" t="b">
        <v>1</v>
      </c>
      <c r="Q3438" s="11" t="s">
        <v>8271</v>
      </c>
      <c r="R3438" s="18">
        <f t="shared" si="268"/>
        <v>1.0589999999999999</v>
      </c>
      <c r="S3438" s="19">
        <f t="shared" si="269"/>
        <v>143.1081081081081</v>
      </c>
      <c r="T3438" s="11" t="s">
        <v>8317</v>
      </c>
      <c r="U3438" s="11" t="s">
        <v>8318</v>
      </c>
    </row>
    <row r="3439" spans="1:21" ht="42.75" x14ac:dyDescent="0.45">
      <c r="A3439" s="11">
        <v>3437</v>
      </c>
      <c r="B3439" s="16" t="s">
        <v>3436</v>
      </c>
      <c r="C3439" s="16" t="s">
        <v>7547</v>
      </c>
      <c r="D3439" s="23">
        <v>3000</v>
      </c>
      <c r="E3439" s="23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7">
        <f t="shared" si="265"/>
        <v>42235.502546296295</v>
      </c>
      <c r="K3439" s="11">
        <v>1437411820</v>
      </c>
      <c r="L3439" s="17">
        <f t="shared" si="266"/>
        <v>42205.502546296295</v>
      </c>
      <c r="M3439" s="21">
        <f t="shared" si="267"/>
        <v>30</v>
      </c>
      <c r="N3439" s="11" t="b">
        <v>0</v>
      </c>
      <c r="O3439" s="11">
        <v>36</v>
      </c>
      <c r="P3439" s="11" t="b">
        <v>1</v>
      </c>
      <c r="Q3439" s="11" t="s">
        <v>8271</v>
      </c>
      <c r="R3439" s="18">
        <f t="shared" si="268"/>
        <v>1.01</v>
      </c>
      <c r="S3439" s="19">
        <f t="shared" si="269"/>
        <v>84.166666666666671</v>
      </c>
      <c r="T3439" s="11" t="s">
        <v>8317</v>
      </c>
      <c r="U3439" s="11" t="s">
        <v>8318</v>
      </c>
    </row>
    <row r="3440" spans="1:21" ht="42.75" x14ac:dyDescent="0.45">
      <c r="A3440" s="11">
        <v>3438</v>
      </c>
      <c r="B3440" s="16" t="s">
        <v>3437</v>
      </c>
      <c r="C3440" s="16" t="s">
        <v>7548</v>
      </c>
      <c r="D3440" s="23">
        <v>2500</v>
      </c>
      <c r="E3440" s="23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7">
        <f t="shared" si="265"/>
        <v>42126.666666666664</v>
      </c>
      <c r="K3440" s="11">
        <v>1428358567</v>
      </c>
      <c r="L3440" s="17">
        <f t="shared" si="266"/>
        <v>42100.719525462962</v>
      </c>
      <c r="M3440" s="21">
        <f t="shared" si="267"/>
        <v>25.947141203701904</v>
      </c>
      <c r="N3440" s="11" t="b">
        <v>0</v>
      </c>
      <c r="O3440" s="11">
        <v>14</v>
      </c>
      <c r="P3440" s="11" t="b">
        <v>1</v>
      </c>
      <c r="Q3440" s="11" t="s">
        <v>8271</v>
      </c>
      <c r="R3440" s="18">
        <f t="shared" si="268"/>
        <v>1.042</v>
      </c>
      <c r="S3440" s="19">
        <f t="shared" si="269"/>
        <v>186.07142857142858</v>
      </c>
      <c r="T3440" s="11" t="s">
        <v>8317</v>
      </c>
      <c r="U3440" s="11" t="s">
        <v>8318</v>
      </c>
    </row>
    <row r="3441" spans="1:21" ht="28.5" x14ac:dyDescent="0.45">
      <c r="A3441" s="11">
        <v>3439</v>
      </c>
      <c r="B3441" s="16" t="s">
        <v>3438</v>
      </c>
      <c r="C3441" s="16" t="s">
        <v>7549</v>
      </c>
      <c r="D3441" s="23">
        <v>1200</v>
      </c>
      <c r="E3441" s="23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7">
        <f t="shared" si="265"/>
        <v>42387.999305555553</v>
      </c>
      <c r="K3441" s="11">
        <v>1452030730</v>
      </c>
      <c r="L3441" s="17">
        <f t="shared" si="266"/>
        <v>42374.702893518515</v>
      </c>
      <c r="M3441" s="21">
        <f t="shared" si="267"/>
        <v>13.296412037037953</v>
      </c>
      <c r="N3441" s="11" t="b">
        <v>0</v>
      </c>
      <c r="O3441" s="11">
        <v>18</v>
      </c>
      <c r="P3441" s="11" t="b">
        <v>1</v>
      </c>
      <c r="Q3441" s="11" t="s">
        <v>8271</v>
      </c>
      <c r="R3441" s="18">
        <f t="shared" si="268"/>
        <v>1.3467833333333334</v>
      </c>
      <c r="S3441" s="19">
        <f t="shared" si="269"/>
        <v>89.785555555555561</v>
      </c>
      <c r="T3441" s="11" t="s">
        <v>8317</v>
      </c>
      <c r="U3441" s="11" t="s">
        <v>8318</v>
      </c>
    </row>
    <row r="3442" spans="1:21" ht="42.75" x14ac:dyDescent="0.45">
      <c r="A3442" s="11">
        <v>3440</v>
      </c>
      <c r="B3442" s="16" t="s">
        <v>3439</v>
      </c>
      <c r="C3442" s="16" t="s">
        <v>7550</v>
      </c>
      <c r="D3442" s="23">
        <v>5000</v>
      </c>
      <c r="E3442" s="23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7">
        <f t="shared" si="265"/>
        <v>41831.46875</v>
      </c>
      <c r="K3442" s="11">
        <v>1403146628</v>
      </c>
      <c r="L3442" s="17">
        <f t="shared" si="266"/>
        <v>41808.914675925924</v>
      </c>
      <c r="M3442" s="21">
        <f t="shared" si="267"/>
        <v>22.554074074076198</v>
      </c>
      <c r="N3442" s="11" t="b">
        <v>0</v>
      </c>
      <c r="O3442" s="11">
        <v>82</v>
      </c>
      <c r="P3442" s="11" t="b">
        <v>1</v>
      </c>
      <c r="Q3442" s="11" t="s">
        <v>8271</v>
      </c>
      <c r="R3442" s="18">
        <f t="shared" si="268"/>
        <v>1.052184</v>
      </c>
      <c r="S3442" s="19">
        <f t="shared" si="269"/>
        <v>64.157560975609755</v>
      </c>
      <c r="T3442" s="11" t="s">
        <v>8317</v>
      </c>
      <c r="U3442" s="11" t="s">
        <v>8318</v>
      </c>
    </row>
    <row r="3443" spans="1:21" ht="42.75" x14ac:dyDescent="0.45">
      <c r="A3443" s="11">
        <v>3441</v>
      </c>
      <c r="B3443" s="16" t="s">
        <v>3440</v>
      </c>
      <c r="C3443" s="16" t="s">
        <v>7551</v>
      </c>
      <c r="D3443" s="23">
        <v>2500</v>
      </c>
      <c r="E3443" s="23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7">
        <f t="shared" si="265"/>
        <v>42321.636805555558</v>
      </c>
      <c r="K3443" s="11">
        <v>1445077121</v>
      </c>
      <c r="L3443" s="17">
        <f t="shared" si="266"/>
        <v>42294.221307870372</v>
      </c>
      <c r="M3443" s="21">
        <f t="shared" si="267"/>
        <v>27.415497685185983</v>
      </c>
      <c r="N3443" s="11" t="b">
        <v>0</v>
      </c>
      <c r="O3443" s="11">
        <v>43</v>
      </c>
      <c r="P3443" s="11" t="b">
        <v>1</v>
      </c>
      <c r="Q3443" s="11" t="s">
        <v>8271</v>
      </c>
      <c r="R3443" s="18">
        <f t="shared" si="268"/>
        <v>1.026</v>
      </c>
      <c r="S3443" s="19">
        <f t="shared" si="269"/>
        <v>59.651162790697676</v>
      </c>
      <c r="T3443" s="11" t="s">
        <v>8317</v>
      </c>
      <c r="U3443" s="11" t="s">
        <v>8318</v>
      </c>
    </row>
    <row r="3444" spans="1:21" ht="42.75" x14ac:dyDescent="0.45">
      <c r="A3444" s="11">
        <v>3442</v>
      </c>
      <c r="B3444" s="16" t="s">
        <v>3441</v>
      </c>
      <c r="C3444" s="16" t="s">
        <v>7552</v>
      </c>
      <c r="D3444" s="23">
        <v>250</v>
      </c>
      <c r="E3444" s="23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7">
        <f t="shared" si="265"/>
        <v>42154.632777777777</v>
      </c>
      <c r="K3444" s="11">
        <v>1430424672</v>
      </c>
      <c r="L3444" s="17">
        <f t="shared" si="266"/>
        <v>42124.632777777777</v>
      </c>
      <c r="M3444" s="21">
        <f t="shared" si="267"/>
        <v>30</v>
      </c>
      <c r="N3444" s="11" t="b">
        <v>0</v>
      </c>
      <c r="O3444" s="11">
        <v>8</v>
      </c>
      <c r="P3444" s="11" t="b">
        <v>1</v>
      </c>
      <c r="Q3444" s="11" t="s">
        <v>8271</v>
      </c>
      <c r="R3444" s="18">
        <f t="shared" si="268"/>
        <v>1</v>
      </c>
      <c r="S3444" s="19">
        <f t="shared" si="269"/>
        <v>31.25</v>
      </c>
      <c r="T3444" s="11" t="s">
        <v>8317</v>
      </c>
      <c r="U3444" s="11" t="s">
        <v>8318</v>
      </c>
    </row>
    <row r="3445" spans="1:21" ht="42.75" x14ac:dyDescent="0.45">
      <c r="A3445" s="11">
        <v>3443</v>
      </c>
      <c r="B3445" s="16" t="s">
        <v>3442</v>
      </c>
      <c r="C3445" s="16" t="s">
        <v>7553</v>
      </c>
      <c r="D3445" s="23">
        <v>1000</v>
      </c>
      <c r="E3445" s="23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7">
        <f t="shared" si="265"/>
        <v>41891.316504629627</v>
      </c>
      <c r="K3445" s="11">
        <v>1407674146</v>
      </c>
      <c r="L3445" s="17">
        <f t="shared" si="266"/>
        <v>41861.316504629627</v>
      </c>
      <c r="M3445" s="21">
        <f t="shared" si="267"/>
        <v>30</v>
      </c>
      <c r="N3445" s="11" t="b">
        <v>0</v>
      </c>
      <c r="O3445" s="11">
        <v>45</v>
      </c>
      <c r="P3445" s="11" t="b">
        <v>1</v>
      </c>
      <c r="Q3445" s="11" t="s">
        <v>8271</v>
      </c>
      <c r="R3445" s="18">
        <f t="shared" si="268"/>
        <v>1.855</v>
      </c>
      <c r="S3445" s="19">
        <f t="shared" si="269"/>
        <v>41.222222222222221</v>
      </c>
      <c r="T3445" s="11" t="s">
        <v>8317</v>
      </c>
      <c r="U3445" s="11" t="s">
        <v>8318</v>
      </c>
    </row>
    <row r="3446" spans="1:21" ht="42.75" x14ac:dyDescent="0.45">
      <c r="A3446" s="11">
        <v>3444</v>
      </c>
      <c r="B3446" s="16" t="s">
        <v>3443</v>
      </c>
      <c r="C3446" s="16" t="s">
        <v>7554</v>
      </c>
      <c r="D3446" s="23">
        <v>300</v>
      </c>
      <c r="E3446" s="23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7">
        <f t="shared" si="265"/>
        <v>42529.374305555553</v>
      </c>
      <c r="K3446" s="11">
        <v>1464677986</v>
      </c>
      <c r="L3446" s="17">
        <f t="shared" si="266"/>
        <v>42521.08317129629</v>
      </c>
      <c r="M3446" s="21">
        <f t="shared" si="267"/>
        <v>8.2911342592633446</v>
      </c>
      <c r="N3446" s="11" t="b">
        <v>0</v>
      </c>
      <c r="O3446" s="11">
        <v>20</v>
      </c>
      <c r="P3446" s="11" t="b">
        <v>1</v>
      </c>
      <c r="Q3446" s="11" t="s">
        <v>8271</v>
      </c>
      <c r="R3446" s="18">
        <f t="shared" si="268"/>
        <v>2.89</v>
      </c>
      <c r="S3446" s="19">
        <f t="shared" si="269"/>
        <v>43.35</v>
      </c>
      <c r="T3446" s="11" t="s">
        <v>8317</v>
      </c>
      <c r="U3446" s="11" t="s">
        <v>8318</v>
      </c>
    </row>
    <row r="3447" spans="1:21" ht="42.75" x14ac:dyDescent="0.45">
      <c r="A3447" s="11">
        <v>3445</v>
      </c>
      <c r="B3447" s="16" t="s">
        <v>3444</v>
      </c>
      <c r="C3447" s="16" t="s">
        <v>7555</v>
      </c>
      <c r="D3447" s="23">
        <v>2000</v>
      </c>
      <c r="E3447" s="23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7">
        <f t="shared" si="265"/>
        <v>42300.322175925925</v>
      </c>
      <c r="K3447" s="11">
        <v>1443185036</v>
      </c>
      <c r="L3447" s="17">
        <f t="shared" si="266"/>
        <v>42272.322175925925</v>
      </c>
      <c r="M3447" s="21">
        <f t="shared" si="267"/>
        <v>28</v>
      </c>
      <c r="N3447" s="11" t="b">
        <v>0</v>
      </c>
      <c r="O3447" s="11">
        <v>31</v>
      </c>
      <c r="P3447" s="11" t="b">
        <v>1</v>
      </c>
      <c r="Q3447" s="11" t="s">
        <v>8271</v>
      </c>
      <c r="R3447" s="18">
        <f t="shared" si="268"/>
        <v>1</v>
      </c>
      <c r="S3447" s="19">
        <f t="shared" si="269"/>
        <v>64.516129032258064</v>
      </c>
      <c r="T3447" s="11" t="s">
        <v>8317</v>
      </c>
      <c r="U3447" s="11" t="s">
        <v>8318</v>
      </c>
    </row>
    <row r="3448" spans="1:21" ht="42.75" x14ac:dyDescent="0.45">
      <c r="A3448" s="11">
        <v>3446</v>
      </c>
      <c r="B3448" s="16" t="s">
        <v>3445</v>
      </c>
      <c r="C3448" s="16" t="s">
        <v>7556</v>
      </c>
      <c r="D3448" s="23">
        <v>1000</v>
      </c>
      <c r="E3448" s="23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7">
        <f t="shared" si="265"/>
        <v>42040.305555555555</v>
      </c>
      <c r="K3448" s="11">
        <v>1421092725</v>
      </c>
      <c r="L3448" s="17">
        <f t="shared" si="266"/>
        <v>42016.624131944445</v>
      </c>
      <c r="M3448" s="21">
        <f t="shared" si="267"/>
        <v>23.681423611109494</v>
      </c>
      <c r="N3448" s="11" t="b">
        <v>0</v>
      </c>
      <c r="O3448" s="11">
        <v>25</v>
      </c>
      <c r="P3448" s="11" t="b">
        <v>1</v>
      </c>
      <c r="Q3448" s="11" t="s">
        <v>8271</v>
      </c>
      <c r="R3448" s="18">
        <f t="shared" si="268"/>
        <v>1.0820000000000001</v>
      </c>
      <c r="S3448" s="19">
        <f t="shared" si="269"/>
        <v>43.28</v>
      </c>
      <c r="T3448" s="11" t="s">
        <v>8317</v>
      </c>
      <c r="U3448" s="11" t="s">
        <v>8318</v>
      </c>
    </row>
    <row r="3449" spans="1:21" ht="28.5" x14ac:dyDescent="0.45">
      <c r="A3449" s="11">
        <v>3447</v>
      </c>
      <c r="B3449" s="16" t="s">
        <v>3446</v>
      </c>
      <c r="C3449" s="16" t="s">
        <v>7557</v>
      </c>
      <c r="D3449" s="23">
        <v>1000</v>
      </c>
      <c r="E3449" s="23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7">
        <f t="shared" si="265"/>
        <v>42447.639027777775</v>
      </c>
      <c r="K3449" s="11">
        <v>1454448012</v>
      </c>
      <c r="L3449" s="17">
        <f t="shared" si="266"/>
        <v>42402.680694444447</v>
      </c>
      <c r="M3449" s="21">
        <f t="shared" si="267"/>
        <v>44.958333333328483</v>
      </c>
      <c r="N3449" s="11" t="b">
        <v>0</v>
      </c>
      <c r="O3449" s="11">
        <v>14</v>
      </c>
      <c r="P3449" s="11" t="b">
        <v>1</v>
      </c>
      <c r="Q3449" s="11" t="s">
        <v>8271</v>
      </c>
      <c r="R3449" s="18">
        <f t="shared" si="268"/>
        <v>1.0780000000000001</v>
      </c>
      <c r="S3449" s="19">
        <f t="shared" si="269"/>
        <v>77</v>
      </c>
      <c r="T3449" s="11" t="s">
        <v>8317</v>
      </c>
      <c r="U3449" s="11" t="s">
        <v>8318</v>
      </c>
    </row>
    <row r="3450" spans="1:21" ht="42.75" x14ac:dyDescent="0.45">
      <c r="A3450" s="11">
        <v>3448</v>
      </c>
      <c r="B3450" s="16" t="s">
        <v>3447</v>
      </c>
      <c r="C3450" s="16" t="s">
        <v>7558</v>
      </c>
      <c r="D3450" s="23">
        <v>2100</v>
      </c>
      <c r="E3450" s="23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7">
        <f t="shared" si="265"/>
        <v>41989.910752314812</v>
      </c>
      <c r="K3450" s="11">
        <v>1416192689</v>
      </c>
      <c r="L3450" s="17">
        <f t="shared" si="266"/>
        <v>41959.910752314812</v>
      </c>
      <c r="M3450" s="21">
        <f t="shared" si="267"/>
        <v>30</v>
      </c>
      <c r="N3450" s="11" t="b">
        <v>0</v>
      </c>
      <c r="O3450" s="11">
        <v>45</v>
      </c>
      <c r="P3450" s="11" t="b">
        <v>1</v>
      </c>
      <c r="Q3450" s="11" t="s">
        <v>8271</v>
      </c>
      <c r="R3450" s="18">
        <f t="shared" si="268"/>
        <v>1.0976190476190477</v>
      </c>
      <c r="S3450" s="19">
        <f t="shared" si="269"/>
        <v>51.222222222222221</v>
      </c>
      <c r="T3450" s="11" t="s">
        <v>8317</v>
      </c>
      <c r="U3450" s="11" t="s">
        <v>8318</v>
      </c>
    </row>
    <row r="3451" spans="1:21" ht="42.75" x14ac:dyDescent="0.45">
      <c r="A3451" s="11">
        <v>3449</v>
      </c>
      <c r="B3451" s="16" t="s">
        <v>3448</v>
      </c>
      <c r="C3451" s="16" t="s">
        <v>7559</v>
      </c>
      <c r="D3451" s="23">
        <v>800</v>
      </c>
      <c r="E3451" s="23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7">
        <f t="shared" si="265"/>
        <v>42559.958333333336</v>
      </c>
      <c r="K3451" s="11">
        <v>1465607738</v>
      </c>
      <c r="L3451" s="17">
        <f t="shared" si="266"/>
        <v>42531.844189814808</v>
      </c>
      <c r="M3451" s="21">
        <f t="shared" si="267"/>
        <v>28.114143518527271</v>
      </c>
      <c r="N3451" s="11" t="b">
        <v>0</v>
      </c>
      <c r="O3451" s="11">
        <v>20</v>
      </c>
      <c r="P3451" s="11" t="b">
        <v>1</v>
      </c>
      <c r="Q3451" s="11" t="s">
        <v>8271</v>
      </c>
      <c r="R3451" s="18">
        <f t="shared" si="268"/>
        <v>1.70625</v>
      </c>
      <c r="S3451" s="19">
        <f t="shared" si="269"/>
        <v>68.25</v>
      </c>
      <c r="T3451" s="11" t="s">
        <v>8317</v>
      </c>
      <c r="U3451" s="11" t="s">
        <v>8318</v>
      </c>
    </row>
    <row r="3452" spans="1:21" ht="42.75" x14ac:dyDescent="0.45">
      <c r="A3452" s="11">
        <v>3450</v>
      </c>
      <c r="B3452" s="16" t="s">
        <v>3449</v>
      </c>
      <c r="C3452" s="16" t="s">
        <v>7560</v>
      </c>
      <c r="D3452" s="23">
        <v>500</v>
      </c>
      <c r="E3452" s="23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7">
        <f t="shared" si="265"/>
        <v>42096.454525462956</v>
      </c>
      <c r="K3452" s="11">
        <v>1422809671</v>
      </c>
      <c r="L3452" s="17">
        <f t="shared" si="266"/>
        <v>42036.496192129627</v>
      </c>
      <c r="M3452" s="21">
        <f t="shared" si="267"/>
        <v>59.958333333328483</v>
      </c>
      <c r="N3452" s="11" t="b">
        <v>0</v>
      </c>
      <c r="O3452" s="11">
        <v>39</v>
      </c>
      <c r="P3452" s="11" t="b">
        <v>1</v>
      </c>
      <c r="Q3452" s="11" t="s">
        <v>8271</v>
      </c>
      <c r="R3452" s="18">
        <f t="shared" si="268"/>
        <v>1.52</v>
      </c>
      <c r="S3452" s="19">
        <f t="shared" si="269"/>
        <v>19.487179487179485</v>
      </c>
      <c r="T3452" s="11" t="s">
        <v>8317</v>
      </c>
      <c r="U3452" s="11" t="s">
        <v>8318</v>
      </c>
    </row>
    <row r="3453" spans="1:21" ht="42.75" x14ac:dyDescent="0.45">
      <c r="A3453" s="11">
        <v>3451</v>
      </c>
      <c r="B3453" s="16" t="s">
        <v>3450</v>
      </c>
      <c r="C3453" s="16" t="s">
        <v>7561</v>
      </c>
      <c r="D3453" s="23">
        <v>650</v>
      </c>
      <c r="E3453" s="23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7">
        <f t="shared" si="265"/>
        <v>42115.515358796292</v>
      </c>
      <c r="K3453" s="11">
        <v>1427304127</v>
      </c>
      <c r="L3453" s="17">
        <f t="shared" si="266"/>
        <v>42088.515358796292</v>
      </c>
      <c r="M3453" s="21">
        <f t="shared" si="267"/>
        <v>27</v>
      </c>
      <c r="N3453" s="11" t="b">
        <v>0</v>
      </c>
      <c r="O3453" s="11">
        <v>16</v>
      </c>
      <c r="P3453" s="11" t="b">
        <v>1</v>
      </c>
      <c r="Q3453" s="11" t="s">
        <v>8271</v>
      </c>
      <c r="R3453" s="18">
        <f t="shared" si="268"/>
        <v>1.0123076923076924</v>
      </c>
      <c r="S3453" s="19">
        <f t="shared" si="269"/>
        <v>41.125</v>
      </c>
      <c r="T3453" s="11" t="s">
        <v>8317</v>
      </c>
      <c r="U3453" s="11" t="s">
        <v>8318</v>
      </c>
    </row>
    <row r="3454" spans="1:21" ht="42.75" x14ac:dyDescent="0.45">
      <c r="A3454" s="11">
        <v>3452</v>
      </c>
      <c r="B3454" s="16" t="s">
        <v>3451</v>
      </c>
      <c r="C3454" s="16" t="s">
        <v>7562</v>
      </c>
      <c r="D3454" s="23">
        <v>1000</v>
      </c>
      <c r="E3454" s="23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7">
        <f t="shared" si="265"/>
        <v>41842.957638888889</v>
      </c>
      <c r="K3454" s="11">
        <v>1404141626</v>
      </c>
      <c r="L3454" s="17">
        <f t="shared" si="266"/>
        <v>41820.430856481478</v>
      </c>
      <c r="M3454" s="21">
        <f t="shared" si="267"/>
        <v>22.526782407410792</v>
      </c>
      <c r="N3454" s="11" t="b">
        <v>0</v>
      </c>
      <c r="O3454" s="11">
        <v>37</v>
      </c>
      <c r="P3454" s="11" t="b">
        <v>1</v>
      </c>
      <c r="Q3454" s="11" t="s">
        <v>8271</v>
      </c>
      <c r="R3454" s="18">
        <f t="shared" si="268"/>
        <v>1.532</v>
      </c>
      <c r="S3454" s="19">
        <f t="shared" si="269"/>
        <v>41.405405405405403</v>
      </c>
      <c r="T3454" s="11" t="s">
        <v>8317</v>
      </c>
      <c r="U3454" s="11" t="s">
        <v>8318</v>
      </c>
    </row>
    <row r="3455" spans="1:21" ht="42.75" x14ac:dyDescent="0.45">
      <c r="A3455" s="11">
        <v>3453</v>
      </c>
      <c r="B3455" s="16" t="s">
        <v>3452</v>
      </c>
      <c r="C3455" s="16" t="s">
        <v>7563</v>
      </c>
      <c r="D3455" s="23">
        <v>300</v>
      </c>
      <c r="E3455" s="23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7">
        <f t="shared" si="265"/>
        <v>42595.770324074074</v>
      </c>
      <c r="K3455" s="11">
        <v>1465946956</v>
      </c>
      <c r="L3455" s="17">
        <f t="shared" si="266"/>
        <v>42535.770324074074</v>
      </c>
      <c r="M3455" s="21">
        <f t="shared" si="267"/>
        <v>60</v>
      </c>
      <c r="N3455" s="11" t="b">
        <v>0</v>
      </c>
      <c r="O3455" s="11">
        <v>14</v>
      </c>
      <c r="P3455" s="11" t="b">
        <v>1</v>
      </c>
      <c r="Q3455" s="11" t="s">
        <v>8271</v>
      </c>
      <c r="R3455" s="18">
        <f t="shared" si="268"/>
        <v>1.2833333333333334</v>
      </c>
      <c r="S3455" s="19">
        <f t="shared" si="269"/>
        <v>27.5</v>
      </c>
      <c r="T3455" s="11" t="s">
        <v>8317</v>
      </c>
      <c r="U3455" s="11" t="s">
        <v>8318</v>
      </c>
    </row>
    <row r="3456" spans="1:21" ht="42.75" x14ac:dyDescent="0.45">
      <c r="A3456" s="11">
        <v>3454</v>
      </c>
      <c r="B3456" s="16" t="s">
        <v>3453</v>
      </c>
      <c r="C3456" s="16" t="s">
        <v>7564</v>
      </c>
      <c r="D3456" s="23">
        <v>700</v>
      </c>
      <c r="E3456" s="23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7">
        <f t="shared" si="265"/>
        <v>41851.490266203698</v>
      </c>
      <c r="K3456" s="11">
        <v>1404233159</v>
      </c>
      <c r="L3456" s="17">
        <f t="shared" si="266"/>
        <v>41821.490266203698</v>
      </c>
      <c r="M3456" s="21">
        <f t="shared" si="267"/>
        <v>30</v>
      </c>
      <c r="N3456" s="11" t="b">
        <v>0</v>
      </c>
      <c r="O3456" s="11">
        <v>21</v>
      </c>
      <c r="P3456" s="11" t="b">
        <v>1</v>
      </c>
      <c r="Q3456" s="11" t="s">
        <v>8271</v>
      </c>
      <c r="R3456" s="18">
        <f t="shared" si="268"/>
        <v>1.0071428571428571</v>
      </c>
      <c r="S3456" s="19">
        <f t="shared" si="269"/>
        <v>33.571428571428569</v>
      </c>
      <c r="T3456" s="11" t="s">
        <v>8317</v>
      </c>
      <c r="U3456" s="11" t="s">
        <v>8318</v>
      </c>
    </row>
    <row r="3457" spans="1:21" ht="42.75" x14ac:dyDescent="0.45">
      <c r="A3457" s="11">
        <v>3455</v>
      </c>
      <c r="B3457" s="16" t="s">
        <v>3454</v>
      </c>
      <c r="C3457" s="16" t="s">
        <v>7565</v>
      </c>
      <c r="D3457" s="23">
        <v>10000</v>
      </c>
      <c r="E3457" s="23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7">
        <f t="shared" si="265"/>
        <v>42656.541979166665</v>
      </c>
      <c r="K3457" s="11">
        <v>1473789627</v>
      </c>
      <c r="L3457" s="17">
        <f t="shared" si="266"/>
        <v>42626.541979166665</v>
      </c>
      <c r="M3457" s="21">
        <f t="shared" si="267"/>
        <v>30</v>
      </c>
      <c r="N3457" s="11" t="b">
        <v>0</v>
      </c>
      <c r="O3457" s="11">
        <v>69</v>
      </c>
      <c r="P3457" s="11" t="b">
        <v>1</v>
      </c>
      <c r="Q3457" s="11" t="s">
        <v>8271</v>
      </c>
      <c r="R3457" s="18">
        <f t="shared" si="268"/>
        <v>1.0065</v>
      </c>
      <c r="S3457" s="19">
        <f t="shared" si="269"/>
        <v>145.86956521739131</v>
      </c>
      <c r="T3457" s="11" t="s">
        <v>8317</v>
      </c>
      <c r="U3457" s="11" t="s">
        <v>8318</v>
      </c>
    </row>
    <row r="3458" spans="1:21" ht="42.75" x14ac:dyDescent="0.45">
      <c r="A3458" s="11">
        <v>3456</v>
      </c>
      <c r="B3458" s="16" t="s">
        <v>3455</v>
      </c>
      <c r="C3458" s="16" t="s">
        <v>7566</v>
      </c>
      <c r="D3458" s="23">
        <v>3000</v>
      </c>
      <c r="E3458" s="23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7">
        <f t="shared" si="265"/>
        <v>41852.082638888889</v>
      </c>
      <c r="K3458" s="11">
        <v>1404190567</v>
      </c>
      <c r="L3458" s="17">
        <f t="shared" si="266"/>
        <v>41820.997303240736</v>
      </c>
      <c r="M3458" s="21">
        <f t="shared" si="267"/>
        <v>31.085335648152977</v>
      </c>
      <c r="N3458" s="11" t="b">
        <v>0</v>
      </c>
      <c r="O3458" s="11">
        <v>16</v>
      </c>
      <c r="P3458" s="11" t="b">
        <v>1</v>
      </c>
      <c r="Q3458" s="11" t="s">
        <v>8271</v>
      </c>
      <c r="R3458" s="18">
        <f t="shared" si="268"/>
        <v>1.913</v>
      </c>
      <c r="S3458" s="19">
        <f t="shared" si="269"/>
        <v>358.6875</v>
      </c>
      <c r="T3458" s="11" t="s">
        <v>8317</v>
      </c>
      <c r="U3458" s="11" t="s">
        <v>8318</v>
      </c>
    </row>
    <row r="3459" spans="1:21" ht="28.5" x14ac:dyDescent="0.45">
      <c r="A3459" s="11">
        <v>3457</v>
      </c>
      <c r="B3459" s="16" t="s">
        <v>3456</v>
      </c>
      <c r="C3459" s="16" t="s">
        <v>7567</v>
      </c>
      <c r="D3459" s="23">
        <v>2000</v>
      </c>
      <c r="E3459" s="23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7">
        <f t="shared" ref="J3459:J3522" si="270">(((I3459/86400)+25569+(-5/24)))</f>
        <v>42047.040972222218</v>
      </c>
      <c r="K3459" s="11">
        <v>1421081857</v>
      </c>
      <c r="L3459" s="17">
        <f t="shared" ref="L3459:L3522" si="271">(((K3459/86400)+25569+(-5/24)))</f>
        <v>42016.498344907406</v>
      </c>
      <c r="M3459" s="21">
        <f t="shared" ref="M3459:M3522" si="272">J3459-L3459</f>
        <v>30.542627314811398</v>
      </c>
      <c r="N3459" s="11" t="b">
        <v>0</v>
      </c>
      <c r="O3459" s="11">
        <v>55</v>
      </c>
      <c r="P3459" s="11" t="b">
        <v>1</v>
      </c>
      <c r="Q3459" s="11" t="s">
        <v>8271</v>
      </c>
      <c r="R3459" s="18">
        <f t="shared" ref="R3459:R3522" si="273">E3459/D3459</f>
        <v>1.4019999999999999</v>
      </c>
      <c r="S3459" s="19">
        <f t="shared" ref="S3459:S3522" si="274">E3459/O3459</f>
        <v>50.981818181818184</v>
      </c>
      <c r="T3459" s="11" t="s">
        <v>8317</v>
      </c>
      <c r="U3459" s="11" t="s">
        <v>8318</v>
      </c>
    </row>
    <row r="3460" spans="1:21" ht="42.75" x14ac:dyDescent="0.45">
      <c r="A3460" s="11">
        <v>3458</v>
      </c>
      <c r="B3460" s="16" t="s">
        <v>3457</v>
      </c>
      <c r="C3460" s="16" t="s">
        <v>7568</v>
      </c>
      <c r="D3460" s="23">
        <v>978</v>
      </c>
      <c r="E3460" s="23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7">
        <f t="shared" si="270"/>
        <v>42037.977083333331</v>
      </c>
      <c r="K3460" s="11">
        <v>1420606303</v>
      </c>
      <c r="L3460" s="17">
        <f t="shared" si="271"/>
        <v>42010.994247685179</v>
      </c>
      <c r="M3460" s="21">
        <f t="shared" si="272"/>
        <v>26.982835648152104</v>
      </c>
      <c r="N3460" s="11" t="b">
        <v>0</v>
      </c>
      <c r="O3460" s="11">
        <v>27</v>
      </c>
      <c r="P3460" s="11" t="b">
        <v>1</v>
      </c>
      <c r="Q3460" s="11" t="s">
        <v>8271</v>
      </c>
      <c r="R3460" s="18">
        <f t="shared" si="273"/>
        <v>1.2433537832310839</v>
      </c>
      <c r="S3460" s="19">
        <f t="shared" si="274"/>
        <v>45.037037037037038</v>
      </c>
      <c r="T3460" s="11" t="s">
        <v>8317</v>
      </c>
      <c r="U3460" s="11" t="s">
        <v>8318</v>
      </c>
    </row>
    <row r="3461" spans="1:21" ht="42.75" x14ac:dyDescent="0.45">
      <c r="A3461" s="11">
        <v>3459</v>
      </c>
      <c r="B3461" s="16" t="s">
        <v>3458</v>
      </c>
      <c r="C3461" s="16" t="s">
        <v>7569</v>
      </c>
      <c r="D3461" s="23">
        <v>500</v>
      </c>
      <c r="E3461" s="23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7">
        <f t="shared" si="270"/>
        <v>42510.271527777775</v>
      </c>
      <c r="K3461" s="11">
        <v>1461151860</v>
      </c>
      <c r="L3461" s="17">
        <f t="shared" si="271"/>
        <v>42480.271527777775</v>
      </c>
      <c r="M3461" s="21">
        <f t="shared" si="272"/>
        <v>30</v>
      </c>
      <c r="N3461" s="11" t="b">
        <v>0</v>
      </c>
      <c r="O3461" s="11">
        <v>36</v>
      </c>
      <c r="P3461" s="11" t="b">
        <v>1</v>
      </c>
      <c r="Q3461" s="11" t="s">
        <v>8271</v>
      </c>
      <c r="R3461" s="18">
        <f t="shared" si="273"/>
        <v>1.262</v>
      </c>
      <c r="S3461" s="19">
        <f t="shared" si="274"/>
        <v>17.527777777777779</v>
      </c>
      <c r="T3461" s="11" t="s">
        <v>8317</v>
      </c>
      <c r="U3461" s="11" t="s">
        <v>8318</v>
      </c>
    </row>
    <row r="3462" spans="1:21" ht="42.75" x14ac:dyDescent="0.45">
      <c r="A3462" s="11">
        <v>3460</v>
      </c>
      <c r="B3462" s="16" t="s">
        <v>3459</v>
      </c>
      <c r="C3462" s="16" t="s">
        <v>7570</v>
      </c>
      <c r="D3462" s="23">
        <v>500</v>
      </c>
      <c r="E3462" s="23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7">
        <f t="shared" si="270"/>
        <v>41866.318888888891</v>
      </c>
      <c r="K3462" s="11">
        <v>1406896752</v>
      </c>
      <c r="L3462" s="17">
        <f t="shared" si="271"/>
        <v>41852.318888888891</v>
      </c>
      <c r="M3462" s="21">
        <f t="shared" si="272"/>
        <v>14</v>
      </c>
      <c r="N3462" s="11" t="b">
        <v>0</v>
      </c>
      <c r="O3462" s="11">
        <v>19</v>
      </c>
      <c r="P3462" s="11" t="b">
        <v>1</v>
      </c>
      <c r="Q3462" s="11" t="s">
        <v>8271</v>
      </c>
      <c r="R3462" s="18">
        <f t="shared" si="273"/>
        <v>1.9</v>
      </c>
      <c r="S3462" s="19">
        <f t="shared" si="274"/>
        <v>50</v>
      </c>
      <c r="T3462" s="11" t="s">
        <v>8317</v>
      </c>
      <c r="U3462" s="11" t="s">
        <v>8318</v>
      </c>
    </row>
    <row r="3463" spans="1:21" ht="42.75" x14ac:dyDescent="0.45">
      <c r="A3463" s="11">
        <v>3461</v>
      </c>
      <c r="B3463" s="16" t="s">
        <v>3460</v>
      </c>
      <c r="C3463" s="16" t="s">
        <v>7571</v>
      </c>
      <c r="D3463" s="23">
        <v>500</v>
      </c>
      <c r="E3463" s="23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7">
        <f t="shared" si="270"/>
        <v>42671.916666666664</v>
      </c>
      <c r="K3463" s="11">
        <v>1475248279</v>
      </c>
      <c r="L3463" s="17">
        <f t="shared" si="271"/>
        <v>42643.424525462957</v>
      </c>
      <c r="M3463" s="21">
        <f t="shared" si="272"/>
        <v>28.492141203707433</v>
      </c>
      <c r="N3463" s="11" t="b">
        <v>0</v>
      </c>
      <c r="O3463" s="11">
        <v>12</v>
      </c>
      <c r="P3463" s="11" t="b">
        <v>1</v>
      </c>
      <c r="Q3463" s="11" t="s">
        <v>8271</v>
      </c>
      <c r="R3463" s="18">
        <f t="shared" si="273"/>
        <v>1.39</v>
      </c>
      <c r="S3463" s="19">
        <f t="shared" si="274"/>
        <v>57.916666666666664</v>
      </c>
      <c r="T3463" s="11" t="s">
        <v>8317</v>
      </c>
      <c r="U3463" s="11" t="s">
        <v>8318</v>
      </c>
    </row>
    <row r="3464" spans="1:21" ht="42.75" x14ac:dyDescent="0.45">
      <c r="A3464" s="11">
        <v>3462</v>
      </c>
      <c r="B3464" s="16" t="s">
        <v>3461</v>
      </c>
      <c r="C3464" s="16" t="s">
        <v>7572</v>
      </c>
      <c r="D3464" s="23">
        <v>250</v>
      </c>
      <c r="E3464" s="23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7">
        <f t="shared" si="270"/>
        <v>42195.541666666664</v>
      </c>
      <c r="K3464" s="11">
        <v>1435181628</v>
      </c>
      <c r="L3464" s="17">
        <f t="shared" si="271"/>
        <v>42179.690138888887</v>
      </c>
      <c r="M3464" s="21">
        <f t="shared" si="272"/>
        <v>15.851527777776937</v>
      </c>
      <c r="N3464" s="11" t="b">
        <v>0</v>
      </c>
      <c r="O3464" s="11">
        <v>17</v>
      </c>
      <c r="P3464" s="11" t="b">
        <v>1</v>
      </c>
      <c r="Q3464" s="11" t="s">
        <v>8271</v>
      </c>
      <c r="R3464" s="18">
        <f t="shared" si="273"/>
        <v>2.02</v>
      </c>
      <c r="S3464" s="19">
        <f t="shared" si="274"/>
        <v>29.705882352941178</v>
      </c>
      <c r="T3464" s="11" t="s">
        <v>8317</v>
      </c>
      <c r="U3464" s="11" t="s">
        <v>8318</v>
      </c>
    </row>
    <row r="3465" spans="1:21" ht="42.75" x14ac:dyDescent="0.45">
      <c r="A3465" s="11">
        <v>3463</v>
      </c>
      <c r="B3465" s="16" t="s">
        <v>3462</v>
      </c>
      <c r="C3465" s="16" t="s">
        <v>7573</v>
      </c>
      <c r="D3465" s="23">
        <v>10000</v>
      </c>
      <c r="E3465" s="23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7">
        <f t="shared" si="270"/>
        <v>42653.957638888889</v>
      </c>
      <c r="K3465" s="11">
        <v>1472594585</v>
      </c>
      <c r="L3465" s="17">
        <f t="shared" si="271"/>
        <v>42612.710474537038</v>
      </c>
      <c r="M3465" s="21">
        <f t="shared" si="272"/>
        <v>41.247164351851097</v>
      </c>
      <c r="N3465" s="11" t="b">
        <v>0</v>
      </c>
      <c r="O3465" s="11">
        <v>114</v>
      </c>
      <c r="P3465" s="11" t="b">
        <v>1</v>
      </c>
      <c r="Q3465" s="11" t="s">
        <v>8271</v>
      </c>
      <c r="R3465" s="18">
        <f t="shared" si="273"/>
        <v>1.0338000000000001</v>
      </c>
      <c r="S3465" s="19">
        <f t="shared" si="274"/>
        <v>90.684210526315795</v>
      </c>
      <c r="T3465" s="11" t="s">
        <v>8317</v>
      </c>
      <c r="U3465" s="11" t="s">
        <v>8318</v>
      </c>
    </row>
    <row r="3466" spans="1:21" ht="42.75" x14ac:dyDescent="0.45">
      <c r="A3466" s="11">
        <v>3464</v>
      </c>
      <c r="B3466" s="16" t="s">
        <v>3463</v>
      </c>
      <c r="C3466" s="16" t="s">
        <v>7574</v>
      </c>
      <c r="D3466" s="23">
        <v>5000</v>
      </c>
      <c r="E3466" s="23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7">
        <f t="shared" si="270"/>
        <v>42604.921724537031</v>
      </c>
      <c r="K3466" s="11">
        <v>1469329637</v>
      </c>
      <c r="L3466" s="17">
        <f t="shared" si="271"/>
        <v>42574.921724537031</v>
      </c>
      <c r="M3466" s="21">
        <f t="shared" si="272"/>
        <v>30</v>
      </c>
      <c r="N3466" s="11" t="b">
        <v>0</v>
      </c>
      <c r="O3466" s="11">
        <v>93</v>
      </c>
      <c r="P3466" s="11" t="b">
        <v>1</v>
      </c>
      <c r="Q3466" s="11" t="s">
        <v>8271</v>
      </c>
      <c r="R3466" s="18">
        <f t="shared" si="273"/>
        <v>1.023236</v>
      </c>
      <c r="S3466" s="19">
        <f t="shared" si="274"/>
        <v>55.012688172043013</v>
      </c>
      <c r="T3466" s="11" t="s">
        <v>8317</v>
      </c>
      <c r="U3466" s="11" t="s">
        <v>8318</v>
      </c>
    </row>
    <row r="3467" spans="1:21" ht="42.75" x14ac:dyDescent="0.45">
      <c r="A3467" s="11">
        <v>3465</v>
      </c>
      <c r="B3467" s="16" t="s">
        <v>3464</v>
      </c>
      <c r="C3467" s="16" t="s">
        <v>7575</v>
      </c>
      <c r="D3467" s="23">
        <v>2000</v>
      </c>
      <c r="E3467" s="23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7">
        <f t="shared" si="270"/>
        <v>42225.458333333336</v>
      </c>
      <c r="K3467" s="11">
        <v>1436972472</v>
      </c>
      <c r="L3467" s="17">
        <f t="shared" si="271"/>
        <v>42200.417499999996</v>
      </c>
      <c r="M3467" s="21">
        <f t="shared" si="272"/>
        <v>25.040833333339833</v>
      </c>
      <c r="N3467" s="11" t="b">
        <v>0</v>
      </c>
      <c r="O3467" s="11">
        <v>36</v>
      </c>
      <c r="P3467" s="11" t="b">
        <v>1</v>
      </c>
      <c r="Q3467" s="11" t="s">
        <v>8271</v>
      </c>
      <c r="R3467" s="18">
        <f t="shared" si="273"/>
        <v>1.03</v>
      </c>
      <c r="S3467" s="19">
        <f t="shared" si="274"/>
        <v>57.222222222222221</v>
      </c>
      <c r="T3467" s="11" t="s">
        <v>8317</v>
      </c>
      <c r="U3467" s="11" t="s">
        <v>8318</v>
      </c>
    </row>
    <row r="3468" spans="1:21" ht="28.5" x14ac:dyDescent="0.45">
      <c r="A3468" s="11">
        <v>3466</v>
      </c>
      <c r="B3468" s="16" t="s">
        <v>3465</v>
      </c>
      <c r="C3468" s="16" t="s">
        <v>7576</v>
      </c>
      <c r="D3468" s="23">
        <v>3500</v>
      </c>
      <c r="E3468" s="23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7">
        <f t="shared" si="270"/>
        <v>42479.769097222219</v>
      </c>
      <c r="K3468" s="11">
        <v>1455928050</v>
      </c>
      <c r="L3468" s="17">
        <f t="shared" si="271"/>
        <v>42419.810763888883</v>
      </c>
      <c r="M3468" s="21">
        <f t="shared" si="272"/>
        <v>59.958333333335759</v>
      </c>
      <c r="N3468" s="11" t="b">
        <v>0</v>
      </c>
      <c r="O3468" s="11">
        <v>61</v>
      </c>
      <c r="P3468" s="11" t="b">
        <v>1</v>
      </c>
      <c r="Q3468" s="11" t="s">
        <v>8271</v>
      </c>
      <c r="R3468" s="18">
        <f t="shared" si="273"/>
        <v>1.2714285714285714</v>
      </c>
      <c r="S3468" s="19">
        <f t="shared" si="274"/>
        <v>72.950819672131146</v>
      </c>
      <c r="T3468" s="11" t="s">
        <v>8317</v>
      </c>
      <c r="U3468" s="11" t="s">
        <v>8318</v>
      </c>
    </row>
    <row r="3469" spans="1:21" x14ac:dyDescent="0.45">
      <c r="A3469" s="11">
        <v>3467</v>
      </c>
      <c r="B3469" s="16" t="s">
        <v>3466</v>
      </c>
      <c r="C3469" s="16" t="s">
        <v>7577</v>
      </c>
      <c r="D3469" s="23">
        <v>3000</v>
      </c>
      <c r="E3469" s="23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7">
        <f t="shared" si="270"/>
        <v>42083.421666666669</v>
      </c>
      <c r="K3469" s="11">
        <v>1424275632</v>
      </c>
      <c r="L3469" s="17">
        <f t="shared" si="271"/>
        <v>42053.463333333326</v>
      </c>
      <c r="M3469" s="21">
        <f t="shared" si="272"/>
        <v>29.958333333343035</v>
      </c>
      <c r="N3469" s="11" t="b">
        <v>0</v>
      </c>
      <c r="O3469" s="11">
        <v>47</v>
      </c>
      <c r="P3469" s="11" t="b">
        <v>1</v>
      </c>
      <c r="Q3469" s="11" t="s">
        <v>8271</v>
      </c>
      <c r="R3469" s="18">
        <f t="shared" si="273"/>
        <v>1.01</v>
      </c>
      <c r="S3469" s="19">
        <f t="shared" si="274"/>
        <v>64.468085106382972</v>
      </c>
      <c r="T3469" s="11" t="s">
        <v>8317</v>
      </c>
      <c r="U3469" s="11" t="s">
        <v>8318</v>
      </c>
    </row>
    <row r="3470" spans="1:21" ht="42.75" x14ac:dyDescent="0.45">
      <c r="A3470" s="11">
        <v>3468</v>
      </c>
      <c r="B3470" s="16" t="s">
        <v>3467</v>
      </c>
      <c r="C3470" s="16" t="s">
        <v>7578</v>
      </c>
      <c r="D3470" s="23">
        <v>10000</v>
      </c>
      <c r="E3470" s="23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7">
        <f t="shared" si="270"/>
        <v>42633.916666666664</v>
      </c>
      <c r="K3470" s="11">
        <v>1471976529</v>
      </c>
      <c r="L3470" s="17">
        <f t="shared" si="271"/>
        <v>42605.55704861111</v>
      </c>
      <c r="M3470" s="21">
        <f t="shared" si="272"/>
        <v>28.359618055554165</v>
      </c>
      <c r="N3470" s="11" t="b">
        <v>0</v>
      </c>
      <c r="O3470" s="11">
        <v>17</v>
      </c>
      <c r="P3470" s="11" t="b">
        <v>1</v>
      </c>
      <c r="Q3470" s="11" t="s">
        <v>8271</v>
      </c>
      <c r="R3470" s="18">
        <f t="shared" si="273"/>
        <v>1.2178</v>
      </c>
      <c r="S3470" s="19">
        <f t="shared" si="274"/>
        <v>716.35294117647061</v>
      </c>
      <c r="T3470" s="11" t="s">
        <v>8317</v>
      </c>
      <c r="U3470" s="11" t="s">
        <v>8318</v>
      </c>
    </row>
    <row r="3471" spans="1:21" ht="42.75" x14ac:dyDescent="0.45">
      <c r="A3471" s="11">
        <v>3469</v>
      </c>
      <c r="B3471" s="16" t="s">
        <v>3468</v>
      </c>
      <c r="C3471" s="16" t="s">
        <v>7579</v>
      </c>
      <c r="D3471" s="23">
        <v>2800</v>
      </c>
      <c r="E3471" s="23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7">
        <f t="shared" si="270"/>
        <v>42488.433391203704</v>
      </c>
      <c r="K3471" s="11">
        <v>1459265045</v>
      </c>
      <c r="L3471" s="17">
        <f t="shared" si="271"/>
        <v>42458.433391203704</v>
      </c>
      <c r="M3471" s="21">
        <f t="shared" si="272"/>
        <v>30</v>
      </c>
      <c r="N3471" s="11" t="b">
        <v>0</v>
      </c>
      <c r="O3471" s="11">
        <v>63</v>
      </c>
      <c r="P3471" s="11" t="b">
        <v>1</v>
      </c>
      <c r="Q3471" s="11" t="s">
        <v>8271</v>
      </c>
      <c r="R3471" s="18">
        <f t="shared" si="273"/>
        <v>1.1339285714285714</v>
      </c>
      <c r="S3471" s="19">
        <f t="shared" si="274"/>
        <v>50.396825396825399</v>
      </c>
      <c r="T3471" s="11" t="s">
        <v>8317</v>
      </c>
      <c r="U3471" s="11" t="s">
        <v>8318</v>
      </c>
    </row>
    <row r="3472" spans="1:21" ht="28.5" x14ac:dyDescent="0.45">
      <c r="A3472" s="11">
        <v>3470</v>
      </c>
      <c r="B3472" s="16" t="s">
        <v>3469</v>
      </c>
      <c r="C3472" s="16" t="s">
        <v>7580</v>
      </c>
      <c r="D3472" s="23">
        <v>250</v>
      </c>
      <c r="E3472" s="23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7">
        <f t="shared" si="270"/>
        <v>42566.693055555552</v>
      </c>
      <c r="K3472" s="11">
        <v>1465345902</v>
      </c>
      <c r="L3472" s="17">
        <f t="shared" si="271"/>
        <v>42528.813680555548</v>
      </c>
      <c r="M3472" s="21">
        <f t="shared" si="272"/>
        <v>37.879375000004075</v>
      </c>
      <c r="N3472" s="11" t="b">
        <v>0</v>
      </c>
      <c r="O3472" s="11">
        <v>9</v>
      </c>
      <c r="P3472" s="11" t="b">
        <v>1</v>
      </c>
      <c r="Q3472" s="11" t="s">
        <v>8271</v>
      </c>
      <c r="R3472" s="18">
        <f t="shared" si="273"/>
        <v>1.5</v>
      </c>
      <c r="S3472" s="19">
        <f t="shared" si="274"/>
        <v>41.666666666666664</v>
      </c>
      <c r="T3472" s="11" t="s">
        <v>8317</v>
      </c>
      <c r="U3472" s="11" t="s">
        <v>8318</v>
      </c>
    </row>
    <row r="3473" spans="1:21" ht="42.75" x14ac:dyDescent="0.45">
      <c r="A3473" s="11">
        <v>3471</v>
      </c>
      <c r="B3473" s="16" t="s">
        <v>3470</v>
      </c>
      <c r="C3473" s="16" t="s">
        <v>7581</v>
      </c>
      <c r="D3473" s="23">
        <v>500</v>
      </c>
      <c r="E3473" s="23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7">
        <f t="shared" si="270"/>
        <v>41882.625</v>
      </c>
      <c r="K3473" s="11">
        <v>1405971690</v>
      </c>
      <c r="L3473" s="17">
        <f t="shared" si="271"/>
        <v>41841.61215277778</v>
      </c>
      <c r="M3473" s="21">
        <f t="shared" si="272"/>
        <v>41.012847222220444</v>
      </c>
      <c r="N3473" s="11" t="b">
        <v>0</v>
      </c>
      <c r="O3473" s="11">
        <v>30</v>
      </c>
      <c r="P3473" s="11" t="b">
        <v>1</v>
      </c>
      <c r="Q3473" s="11" t="s">
        <v>8271</v>
      </c>
      <c r="R3473" s="18">
        <f t="shared" si="273"/>
        <v>2.1459999999999999</v>
      </c>
      <c r="S3473" s="19">
        <f t="shared" si="274"/>
        <v>35.766666666666666</v>
      </c>
      <c r="T3473" s="11" t="s">
        <v>8317</v>
      </c>
      <c r="U3473" s="11" t="s">
        <v>8318</v>
      </c>
    </row>
    <row r="3474" spans="1:21" ht="42.75" x14ac:dyDescent="0.45">
      <c r="A3474" s="11">
        <v>3472</v>
      </c>
      <c r="B3474" s="16" t="s">
        <v>3471</v>
      </c>
      <c r="C3474" s="16" t="s">
        <v>7582</v>
      </c>
      <c r="D3474" s="23">
        <v>2000</v>
      </c>
      <c r="E3474" s="23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7">
        <f t="shared" si="270"/>
        <v>41949.040972222218</v>
      </c>
      <c r="K3474" s="11">
        <v>1413432331</v>
      </c>
      <c r="L3474" s="17">
        <f t="shared" si="271"/>
        <v>41927.962164351848</v>
      </c>
      <c r="M3474" s="21">
        <f t="shared" si="272"/>
        <v>21.078807870369928</v>
      </c>
      <c r="N3474" s="11" t="b">
        <v>0</v>
      </c>
      <c r="O3474" s="11">
        <v>23</v>
      </c>
      <c r="P3474" s="11" t="b">
        <v>1</v>
      </c>
      <c r="Q3474" s="11" t="s">
        <v>8271</v>
      </c>
      <c r="R3474" s="18">
        <f t="shared" si="273"/>
        <v>1.0205</v>
      </c>
      <c r="S3474" s="19">
        <f t="shared" si="274"/>
        <v>88.739130434782609</v>
      </c>
      <c r="T3474" s="11" t="s">
        <v>8317</v>
      </c>
      <c r="U3474" s="11" t="s">
        <v>8318</v>
      </c>
    </row>
    <row r="3475" spans="1:21" ht="42.75" x14ac:dyDescent="0.45">
      <c r="A3475" s="11">
        <v>3473</v>
      </c>
      <c r="B3475" s="16" t="s">
        <v>3472</v>
      </c>
      <c r="C3475" s="16" t="s">
        <v>7583</v>
      </c>
      <c r="D3475" s="23">
        <v>4900</v>
      </c>
      <c r="E3475" s="23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7">
        <f t="shared" si="270"/>
        <v>42083.643749999996</v>
      </c>
      <c r="K3475" s="11">
        <v>1425067296</v>
      </c>
      <c r="L3475" s="17">
        <f t="shared" si="271"/>
        <v>42062.626111111109</v>
      </c>
      <c r="M3475" s="21">
        <f t="shared" si="272"/>
        <v>21.017638888886722</v>
      </c>
      <c r="N3475" s="11" t="b">
        <v>0</v>
      </c>
      <c r="O3475" s="11">
        <v>33</v>
      </c>
      <c r="P3475" s="11" t="b">
        <v>1</v>
      </c>
      <c r="Q3475" s="11" t="s">
        <v>8271</v>
      </c>
      <c r="R3475" s="18">
        <f t="shared" si="273"/>
        <v>1</v>
      </c>
      <c r="S3475" s="19">
        <f t="shared" si="274"/>
        <v>148.4848484848485</v>
      </c>
      <c r="T3475" s="11" t="s">
        <v>8317</v>
      </c>
      <c r="U3475" s="11" t="s">
        <v>8318</v>
      </c>
    </row>
    <row r="3476" spans="1:21" ht="42.75" x14ac:dyDescent="0.45">
      <c r="A3476" s="11">
        <v>3474</v>
      </c>
      <c r="B3476" s="16" t="s">
        <v>3473</v>
      </c>
      <c r="C3476" s="16" t="s">
        <v>7584</v>
      </c>
      <c r="D3476" s="23">
        <v>2000</v>
      </c>
      <c r="E3476" s="23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7">
        <f t="shared" si="270"/>
        <v>42571.293182870366</v>
      </c>
      <c r="K3476" s="11">
        <v>1466424131</v>
      </c>
      <c r="L3476" s="17">
        <f t="shared" si="271"/>
        <v>42541.293182870366</v>
      </c>
      <c r="M3476" s="21">
        <f t="shared" si="272"/>
        <v>30</v>
      </c>
      <c r="N3476" s="11" t="b">
        <v>0</v>
      </c>
      <c r="O3476" s="11">
        <v>39</v>
      </c>
      <c r="P3476" s="11" t="b">
        <v>1</v>
      </c>
      <c r="Q3476" s="11" t="s">
        <v>8271</v>
      </c>
      <c r="R3476" s="18">
        <f t="shared" si="273"/>
        <v>1.01</v>
      </c>
      <c r="S3476" s="19">
        <f t="shared" si="274"/>
        <v>51.794871794871796</v>
      </c>
      <c r="T3476" s="11" t="s">
        <v>8317</v>
      </c>
      <c r="U3476" s="11" t="s">
        <v>8318</v>
      </c>
    </row>
    <row r="3477" spans="1:21" ht="42.75" x14ac:dyDescent="0.45">
      <c r="A3477" s="11">
        <v>3475</v>
      </c>
      <c r="B3477" s="16" t="s">
        <v>3474</v>
      </c>
      <c r="C3477" s="16" t="s">
        <v>7585</v>
      </c>
      <c r="D3477" s="23">
        <v>300</v>
      </c>
      <c r="E3477" s="23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7">
        <f t="shared" si="270"/>
        <v>41945.791666666664</v>
      </c>
      <c r="K3477" s="11">
        <v>1412629704</v>
      </c>
      <c r="L3477" s="17">
        <f t="shared" si="271"/>
        <v>41918.672499999993</v>
      </c>
      <c r="M3477" s="21">
        <f t="shared" si="272"/>
        <v>27.119166666670935</v>
      </c>
      <c r="N3477" s="11" t="b">
        <v>0</v>
      </c>
      <c r="O3477" s="11">
        <v>17</v>
      </c>
      <c r="P3477" s="11" t="b">
        <v>1</v>
      </c>
      <c r="Q3477" s="11" t="s">
        <v>8271</v>
      </c>
      <c r="R3477" s="18">
        <f t="shared" si="273"/>
        <v>1.1333333333333333</v>
      </c>
      <c r="S3477" s="19">
        <f t="shared" si="274"/>
        <v>20</v>
      </c>
      <c r="T3477" s="11" t="s">
        <v>8317</v>
      </c>
      <c r="U3477" s="11" t="s">
        <v>8318</v>
      </c>
    </row>
    <row r="3478" spans="1:21" ht="42.75" x14ac:dyDescent="0.45">
      <c r="A3478" s="11">
        <v>3476</v>
      </c>
      <c r="B3478" s="16" t="s">
        <v>3475</v>
      </c>
      <c r="C3478" s="16" t="s">
        <v>7586</v>
      </c>
      <c r="D3478" s="23">
        <v>300</v>
      </c>
      <c r="E3478" s="23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7">
        <f t="shared" si="270"/>
        <v>41938.916666666664</v>
      </c>
      <c r="K3478" s="11">
        <v>1412836990</v>
      </c>
      <c r="L3478" s="17">
        <f t="shared" si="271"/>
        <v>41921.071643518517</v>
      </c>
      <c r="M3478" s="21">
        <f t="shared" si="272"/>
        <v>17.845023148147448</v>
      </c>
      <c r="N3478" s="11" t="b">
        <v>0</v>
      </c>
      <c r="O3478" s="11">
        <v>6</v>
      </c>
      <c r="P3478" s="11" t="b">
        <v>1</v>
      </c>
      <c r="Q3478" s="11" t="s">
        <v>8271</v>
      </c>
      <c r="R3478" s="18">
        <f t="shared" si="273"/>
        <v>1.04</v>
      </c>
      <c r="S3478" s="19">
        <f t="shared" si="274"/>
        <v>52</v>
      </c>
      <c r="T3478" s="11" t="s">
        <v>8317</v>
      </c>
      <c r="U3478" s="11" t="s">
        <v>8318</v>
      </c>
    </row>
    <row r="3479" spans="1:21" ht="42.75" x14ac:dyDescent="0.45">
      <c r="A3479" s="11">
        <v>3477</v>
      </c>
      <c r="B3479" s="16" t="s">
        <v>3476</v>
      </c>
      <c r="C3479" s="16" t="s">
        <v>7587</v>
      </c>
      <c r="D3479" s="23">
        <v>1800</v>
      </c>
      <c r="E3479" s="23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7">
        <f t="shared" si="270"/>
        <v>42140.916666666664</v>
      </c>
      <c r="K3479" s="11">
        <v>1430761243</v>
      </c>
      <c r="L3479" s="17">
        <f t="shared" si="271"/>
        <v>42128.528275462959</v>
      </c>
      <c r="M3479" s="21">
        <f t="shared" si="272"/>
        <v>12.388391203705396</v>
      </c>
      <c r="N3479" s="11" t="b">
        <v>0</v>
      </c>
      <c r="O3479" s="11">
        <v>39</v>
      </c>
      <c r="P3479" s="11" t="b">
        <v>1</v>
      </c>
      <c r="Q3479" s="11" t="s">
        <v>8271</v>
      </c>
      <c r="R3479" s="18">
        <f t="shared" si="273"/>
        <v>1.1533333333333333</v>
      </c>
      <c r="S3479" s="19">
        <f t="shared" si="274"/>
        <v>53.230769230769234</v>
      </c>
      <c r="T3479" s="11" t="s">
        <v>8317</v>
      </c>
      <c r="U3479" s="11" t="s">
        <v>8318</v>
      </c>
    </row>
    <row r="3480" spans="1:21" ht="42.75" x14ac:dyDescent="0.45">
      <c r="A3480" s="11">
        <v>3478</v>
      </c>
      <c r="B3480" s="16" t="s">
        <v>3477</v>
      </c>
      <c r="C3480" s="16" t="s">
        <v>7588</v>
      </c>
      <c r="D3480" s="23">
        <v>2000</v>
      </c>
      <c r="E3480" s="23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7">
        <f t="shared" si="270"/>
        <v>42079.666666666664</v>
      </c>
      <c r="K3480" s="11">
        <v>1424296822</v>
      </c>
      <c r="L3480" s="17">
        <f t="shared" si="271"/>
        <v>42053.708587962959</v>
      </c>
      <c r="M3480" s="21">
        <f t="shared" si="272"/>
        <v>25.958078703704814</v>
      </c>
      <c r="N3480" s="11" t="b">
        <v>0</v>
      </c>
      <c r="O3480" s="11">
        <v>57</v>
      </c>
      <c r="P3480" s="11" t="b">
        <v>1</v>
      </c>
      <c r="Q3480" s="11" t="s">
        <v>8271</v>
      </c>
      <c r="R3480" s="18">
        <f t="shared" si="273"/>
        <v>1.1285000000000001</v>
      </c>
      <c r="S3480" s="19">
        <f t="shared" si="274"/>
        <v>39.596491228070178</v>
      </c>
      <c r="T3480" s="11" t="s">
        <v>8317</v>
      </c>
      <c r="U3480" s="11" t="s">
        <v>8318</v>
      </c>
    </row>
    <row r="3481" spans="1:21" ht="42.75" x14ac:dyDescent="0.45">
      <c r="A3481" s="11">
        <v>3479</v>
      </c>
      <c r="B3481" s="16" t="s">
        <v>3478</v>
      </c>
      <c r="C3481" s="16" t="s">
        <v>7589</v>
      </c>
      <c r="D3481" s="23">
        <v>1500</v>
      </c>
      <c r="E3481" s="23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7">
        <f t="shared" si="270"/>
        <v>41811.64675925926</v>
      </c>
      <c r="K3481" s="11">
        <v>1400790680</v>
      </c>
      <c r="L3481" s="17">
        <f t="shared" si="271"/>
        <v>41781.64675925926</v>
      </c>
      <c r="M3481" s="21">
        <f t="shared" si="272"/>
        <v>30</v>
      </c>
      <c r="N3481" s="11" t="b">
        <v>0</v>
      </c>
      <c r="O3481" s="11">
        <v>56</v>
      </c>
      <c r="P3481" s="11" t="b">
        <v>1</v>
      </c>
      <c r="Q3481" s="11" t="s">
        <v>8271</v>
      </c>
      <c r="R3481" s="18">
        <f t="shared" si="273"/>
        <v>1.2786666666666666</v>
      </c>
      <c r="S3481" s="19">
        <f t="shared" si="274"/>
        <v>34.25</v>
      </c>
      <c r="T3481" s="11" t="s">
        <v>8317</v>
      </c>
      <c r="U3481" s="11" t="s">
        <v>8318</v>
      </c>
    </row>
    <row r="3482" spans="1:21" ht="42.75" x14ac:dyDescent="0.45">
      <c r="A3482" s="11">
        <v>3480</v>
      </c>
      <c r="B3482" s="16" t="s">
        <v>3479</v>
      </c>
      <c r="C3482" s="16" t="s">
        <v>7590</v>
      </c>
      <c r="D3482" s="23">
        <v>1500</v>
      </c>
      <c r="E3482" s="23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7">
        <f t="shared" si="270"/>
        <v>42195.666666666664</v>
      </c>
      <c r="K3482" s="11">
        <v>1434440227</v>
      </c>
      <c r="L3482" s="17">
        <f t="shared" si="271"/>
        <v>42171.109108796292</v>
      </c>
      <c r="M3482" s="21">
        <f t="shared" si="272"/>
        <v>24.557557870371966</v>
      </c>
      <c r="N3482" s="11" t="b">
        <v>0</v>
      </c>
      <c r="O3482" s="11">
        <v>13</v>
      </c>
      <c r="P3482" s="11" t="b">
        <v>1</v>
      </c>
      <c r="Q3482" s="11" t="s">
        <v>8271</v>
      </c>
      <c r="R3482" s="18">
        <f t="shared" si="273"/>
        <v>1.4266666666666667</v>
      </c>
      <c r="S3482" s="19">
        <f t="shared" si="274"/>
        <v>164.61538461538461</v>
      </c>
      <c r="T3482" s="11" t="s">
        <v>8317</v>
      </c>
      <c r="U3482" s="11" t="s">
        <v>8318</v>
      </c>
    </row>
    <row r="3483" spans="1:21" ht="42.75" x14ac:dyDescent="0.45">
      <c r="A3483" s="11">
        <v>3481</v>
      </c>
      <c r="B3483" s="16" t="s">
        <v>3480</v>
      </c>
      <c r="C3483" s="16" t="s">
        <v>7591</v>
      </c>
      <c r="D3483" s="23">
        <v>10000</v>
      </c>
      <c r="E3483" s="23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7">
        <f t="shared" si="270"/>
        <v>42006.039212962962</v>
      </c>
      <c r="K3483" s="11">
        <v>1418709388</v>
      </c>
      <c r="L3483" s="17">
        <f t="shared" si="271"/>
        <v>41989.039212962962</v>
      </c>
      <c r="M3483" s="21">
        <f t="shared" si="272"/>
        <v>17</v>
      </c>
      <c r="N3483" s="11" t="b">
        <v>0</v>
      </c>
      <c r="O3483" s="11">
        <v>95</v>
      </c>
      <c r="P3483" s="11" t="b">
        <v>1</v>
      </c>
      <c r="Q3483" s="11" t="s">
        <v>8271</v>
      </c>
      <c r="R3483" s="18">
        <f t="shared" si="273"/>
        <v>1.1879999999999999</v>
      </c>
      <c r="S3483" s="19">
        <f t="shared" si="274"/>
        <v>125.05263157894737</v>
      </c>
      <c r="T3483" s="11" t="s">
        <v>8317</v>
      </c>
      <c r="U3483" s="11" t="s">
        <v>8318</v>
      </c>
    </row>
    <row r="3484" spans="1:21" ht="42.75" x14ac:dyDescent="0.45">
      <c r="A3484" s="11">
        <v>3482</v>
      </c>
      <c r="B3484" s="16" t="s">
        <v>3481</v>
      </c>
      <c r="C3484" s="16" t="s">
        <v>7592</v>
      </c>
      <c r="D3484" s="23">
        <v>3000</v>
      </c>
      <c r="E3484" s="23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7">
        <f t="shared" si="270"/>
        <v>41826.563263888886</v>
      </c>
      <c r="K3484" s="11">
        <v>1402079466</v>
      </c>
      <c r="L3484" s="17">
        <f t="shared" si="271"/>
        <v>41796.563263888886</v>
      </c>
      <c r="M3484" s="21">
        <f t="shared" si="272"/>
        <v>30</v>
      </c>
      <c r="N3484" s="11" t="b">
        <v>0</v>
      </c>
      <c r="O3484" s="11">
        <v>80</v>
      </c>
      <c r="P3484" s="11" t="b">
        <v>1</v>
      </c>
      <c r="Q3484" s="11" t="s">
        <v>8271</v>
      </c>
      <c r="R3484" s="18">
        <f t="shared" si="273"/>
        <v>1.3833333333333333</v>
      </c>
      <c r="S3484" s="19">
        <f t="shared" si="274"/>
        <v>51.875</v>
      </c>
      <c r="T3484" s="11" t="s">
        <v>8317</v>
      </c>
      <c r="U3484" s="11" t="s">
        <v>8318</v>
      </c>
    </row>
    <row r="3485" spans="1:21" ht="42.75" x14ac:dyDescent="0.45">
      <c r="A3485" s="11">
        <v>3483</v>
      </c>
      <c r="B3485" s="16" t="s">
        <v>3482</v>
      </c>
      <c r="C3485" s="16" t="s">
        <v>7593</v>
      </c>
      <c r="D3485" s="23">
        <v>3350</v>
      </c>
      <c r="E3485" s="23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7">
        <f t="shared" si="270"/>
        <v>41823.460428240738</v>
      </c>
      <c r="K3485" s="11">
        <v>1401811381</v>
      </c>
      <c r="L3485" s="17">
        <f t="shared" si="271"/>
        <v>41793.460428240738</v>
      </c>
      <c r="M3485" s="21">
        <f t="shared" si="272"/>
        <v>30</v>
      </c>
      <c r="N3485" s="11" t="b">
        <v>0</v>
      </c>
      <c r="O3485" s="11">
        <v>133</v>
      </c>
      <c r="P3485" s="11" t="b">
        <v>1</v>
      </c>
      <c r="Q3485" s="11" t="s">
        <v>8271</v>
      </c>
      <c r="R3485" s="18">
        <f t="shared" si="273"/>
        <v>1.599402985074627</v>
      </c>
      <c r="S3485" s="19">
        <f t="shared" si="274"/>
        <v>40.285714285714285</v>
      </c>
      <c r="T3485" s="11" t="s">
        <v>8317</v>
      </c>
      <c r="U3485" s="11" t="s">
        <v>8318</v>
      </c>
    </row>
    <row r="3486" spans="1:21" ht="42.75" x14ac:dyDescent="0.45">
      <c r="A3486" s="11">
        <v>3484</v>
      </c>
      <c r="B3486" s="16" t="s">
        <v>3483</v>
      </c>
      <c r="C3486" s="16" t="s">
        <v>7594</v>
      </c>
      <c r="D3486" s="23">
        <v>2500</v>
      </c>
      <c r="E3486" s="23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7">
        <f t="shared" si="270"/>
        <v>42536.552071759252</v>
      </c>
      <c r="K3486" s="11">
        <v>1463422499</v>
      </c>
      <c r="L3486" s="17">
        <f t="shared" si="271"/>
        <v>42506.552071759252</v>
      </c>
      <c r="M3486" s="21">
        <f t="shared" si="272"/>
        <v>30</v>
      </c>
      <c r="N3486" s="11" t="b">
        <v>0</v>
      </c>
      <c r="O3486" s="11">
        <v>44</v>
      </c>
      <c r="P3486" s="11" t="b">
        <v>1</v>
      </c>
      <c r="Q3486" s="11" t="s">
        <v>8271</v>
      </c>
      <c r="R3486" s="18">
        <f t="shared" si="273"/>
        <v>1.1424000000000001</v>
      </c>
      <c r="S3486" s="19">
        <f t="shared" si="274"/>
        <v>64.909090909090907</v>
      </c>
      <c r="T3486" s="11" t="s">
        <v>8317</v>
      </c>
      <c r="U3486" s="11" t="s">
        <v>8318</v>
      </c>
    </row>
    <row r="3487" spans="1:21" ht="42.75" x14ac:dyDescent="0.45">
      <c r="A3487" s="11">
        <v>3485</v>
      </c>
      <c r="B3487" s="16" t="s">
        <v>3484</v>
      </c>
      <c r="C3487" s="16" t="s">
        <v>7595</v>
      </c>
      <c r="D3487" s="23">
        <v>1650</v>
      </c>
      <c r="E3487" s="23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7">
        <f t="shared" si="270"/>
        <v>42402.484722222223</v>
      </c>
      <c r="K3487" s="11">
        <v>1451839080</v>
      </c>
      <c r="L3487" s="17">
        <f t="shared" si="271"/>
        <v>42372.484722222223</v>
      </c>
      <c r="M3487" s="21">
        <f t="shared" si="272"/>
        <v>30</v>
      </c>
      <c r="N3487" s="11" t="b">
        <v>0</v>
      </c>
      <c r="O3487" s="11">
        <v>30</v>
      </c>
      <c r="P3487" s="11" t="b">
        <v>1</v>
      </c>
      <c r="Q3487" s="11" t="s">
        <v>8271</v>
      </c>
      <c r="R3487" s="18">
        <f t="shared" si="273"/>
        <v>1.0060606060606061</v>
      </c>
      <c r="S3487" s="19">
        <f t="shared" si="274"/>
        <v>55.333333333333336</v>
      </c>
      <c r="T3487" s="11" t="s">
        <v>8317</v>
      </c>
      <c r="U3487" s="11" t="s">
        <v>8318</v>
      </c>
    </row>
    <row r="3488" spans="1:21" ht="42.75" x14ac:dyDescent="0.45">
      <c r="A3488" s="11">
        <v>3486</v>
      </c>
      <c r="B3488" s="16" t="s">
        <v>3485</v>
      </c>
      <c r="C3488" s="16" t="s">
        <v>7596</v>
      </c>
      <c r="D3488" s="23">
        <v>3000</v>
      </c>
      <c r="E3488" s="23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7">
        <f t="shared" si="270"/>
        <v>42158.082638888889</v>
      </c>
      <c r="K3488" s="11">
        <v>1430600401</v>
      </c>
      <c r="L3488" s="17">
        <f t="shared" si="271"/>
        <v>42126.666678240734</v>
      </c>
      <c r="M3488" s="21">
        <f t="shared" si="272"/>
        <v>31.415960648155306</v>
      </c>
      <c r="N3488" s="11" t="b">
        <v>0</v>
      </c>
      <c r="O3488" s="11">
        <v>56</v>
      </c>
      <c r="P3488" s="11" t="b">
        <v>1</v>
      </c>
      <c r="Q3488" s="11" t="s">
        <v>8271</v>
      </c>
      <c r="R3488" s="18">
        <f t="shared" si="273"/>
        <v>1.552</v>
      </c>
      <c r="S3488" s="19">
        <f t="shared" si="274"/>
        <v>83.142857142857139</v>
      </c>
      <c r="T3488" s="11" t="s">
        <v>8317</v>
      </c>
      <c r="U3488" s="11" t="s">
        <v>8318</v>
      </c>
    </row>
    <row r="3489" spans="1:21" ht="42.75" x14ac:dyDescent="0.45">
      <c r="A3489" s="11">
        <v>3487</v>
      </c>
      <c r="B3489" s="16" t="s">
        <v>3486</v>
      </c>
      <c r="C3489" s="16" t="s">
        <v>7597</v>
      </c>
      <c r="D3489" s="23">
        <v>2000</v>
      </c>
      <c r="E3489" s="23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7">
        <f t="shared" si="270"/>
        <v>42179.732083333329</v>
      </c>
      <c r="K3489" s="11">
        <v>1432593252</v>
      </c>
      <c r="L3489" s="17">
        <f t="shared" si="271"/>
        <v>42149.732083333329</v>
      </c>
      <c r="M3489" s="21">
        <f t="shared" si="272"/>
        <v>30</v>
      </c>
      <c r="N3489" s="11" t="b">
        <v>0</v>
      </c>
      <c r="O3489" s="11">
        <v>66</v>
      </c>
      <c r="P3489" s="11" t="b">
        <v>1</v>
      </c>
      <c r="Q3489" s="11" t="s">
        <v>8271</v>
      </c>
      <c r="R3489" s="18">
        <f t="shared" si="273"/>
        <v>1.2775000000000001</v>
      </c>
      <c r="S3489" s="19">
        <f t="shared" si="274"/>
        <v>38.712121212121211</v>
      </c>
      <c r="T3489" s="11" t="s">
        <v>8317</v>
      </c>
      <c r="U3489" s="11" t="s">
        <v>8318</v>
      </c>
    </row>
    <row r="3490" spans="1:21" ht="42.75" x14ac:dyDescent="0.45">
      <c r="A3490" s="11">
        <v>3488</v>
      </c>
      <c r="B3490" s="16" t="s">
        <v>3487</v>
      </c>
      <c r="C3490" s="16" t="s">
        <v>7598</v>
      </c>
      <c r="D3490" s="23">
        <v>3000</v>
      </c>
      <c r="E3490" s="23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7">
        <f t="shared" si="270"/>
        <v>42111.458333333336</v>
      </c>
      <c r="K3490" s="11">
        <v>1427221560</v>
      </c>
      <c r="L3490" s="17">
        <f t="shared" si="271"/>
        <v>42087.55972222222</v>
      </c>
      <c r="M3490" s="21">
        <f t="shared" si="272"/>
        <v>23.898611111115315</v>
      </c>
      <c r="N3490" s="11" t="b">
        <v>0</v>
      </c>
      <c r="O3490" s="11">
        <v>29</v>
      </c>
      <c r="P3490" s="11" t="b">
        <v>1</v>
      </c>
      <c r="Q3490" s="11" t="s">
        <v>8271</v>
      </c>
      <c r="R3490" s="18">
        <f t="shared" si="273"/>
        <v>1.212</v>
      </c>
      <c r="S3490" s="19">
        <f t="shared" si="274"/>
        <v>125.37931034482759</v>
      </c>
      <c r="T3490" s="11" t="s">
        <v>8317</v>
      </c>
      <c r="U3490" s="11" t="s">
        <v>8318</v>
      </c>
    </row>
    <row r="3491" spans="1:21" ht="42.75" x14ac:dyDescent="0.45">
      <c r="A3491" s="11">
        <v>3489</v>
      </c>
      <c r="B3491" s="16" t="s">
        <v>3488</v>
      </c>
      <c r="C3491" s="16" t="s">
        <v>7599</v>
      </c>
      <c r="D3491" s="23">
        <v>5000</v>
      </c>
      <c r="E3491" s="23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7">
        <f t="shared" si="270"/>
        <v>41783.666666666664</v>
      </c>
      <c r="K3491" s="11">
        <v>1398352531</v>
      </c>
      <c r="L3491" s="17">
        <f t="shared" si="271"/>
        <v>41753.427442129629</v>
      </c>
      <c r="M3491" s="21">
        <f t="shared" si="272"/>
        <v>30.239224537035625</v>
      </c>
      <c r="N3491" s="11" t="b">
        <v>0</v>
      </c>
      <c r="O3491" s="11">
        <v>72</v>
      </c>
      <c r="P3491" s="11" t="b">
        <v>1</v>
      </c>
      <c r="Q3491" s="11" t="s">
        <v>8271</v>
      </c>
      <c r="R3491" s="18">
        <f t="shared" si="273"/>
        <v>1.127</v>
      </c>
      <c r="S3491" s="19">
        <f t="shared" si="274"/>
        <v>78.263888888888886</v>
      </c>
      <c r="T3491" s="11" t="s">
        <v>8317</v>
      </c>
      <c r="U3491" s="11" t="s">
        <v>8318</v>
      </c>
    </row>
    <row r="3492" spans="1:21" ht="42.75" x14ac:dyDescent="0.45">
      <c r="A3492" s="11">
        <v>3490</v>
      </c>
      <c r="B3492" s="16" t="s">
        <v>3489</v>
      </c>
      <c r="C3492" s="16" t="s">
        <v>7600</v>
      </c>
      <c r="D3492" s="23">
        <v>1000</v>
      </c>
      <c r="E3492" s="23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7">
        <f t="shared" si="270"/>
        <v>42473.594027777777</v>
      </c>
      <c r="K3492" s="11">
        <v>1457982924</v>
      </c>
      <c r="L3492" s="17">
        <f t="shared" si="271"/>
        <v>42443.594027777777</v>
      </c>
      <c r="M3492" s="21">
        <f t="shared" si="272"/>
        <v>30</v>
      </c>
      <c r="N3492" s="11" t="b">
        <v>0</v>
      </c>
      <c r="O3492" s="11">
        <v>27</v>
      </c>
      <c r="P3492" s="11" t="b">
        <v>1</v>
      </c>
      <c r="Q3492" s="11" t="s">
        <v>8271</v>
      </c>
      <c r="R3492" s="18">
        <f t="shared" si="273"/>
        <v>1.2749999999999999</v>
      </c>
      <c r="S3492" s="19">
        <f t="shared" si="274"/>
        <v>47.222222222222221</v>
      </c>
      <c r="T3492" s="11" t="s">
        <v>8317</v>
      </c>
      <c r="U3492" s="11" t="s">
        <v>8318</v>
      </c>
    </row>
    <row r="3493" spans="1:21" ht="42.75" x14ac:dyDescent="0.45">
      <c r="A3493" s="11">
        <v>3491</v>
      </c>
      <c r="B3493" s="16" t="s">
        <v>3490</v>
      </c>
      <c r="C3493" s="16" t="s">
        <v>7601</v>
      </c>
      <c r="D3493" s="23">
        <v>500</v>
      </c>
      <c r="E3493" s="23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7">
        <f t="shared" si="270"/>
        <v>42142.041481481479</v>
      </c>
      <c r="K3493" s="11">
        <v>1430114384</v>
      </c>
      <c r="L3493" s="17">
        <f t="shared" si="271"/>
        <v>42121.041481481479</v>
      </c>
      <c r="M3493" s="21">
        <f t="shared" si="272"/>
        <v>21</v>
      </c>
      <c r="N3493" s="11" t="b">
        <v>0</v>
      </c>
      <c r="O3493" s="11">
        <v>10</v>
      </c>
      <c r="P3493" s="11" t="b">
        <v>1</v>
      </c>
      <c r="Q3493" s="11" t="s">
        <v>8271</v>
      </c>
      <c r="R3493" s="18">
        <f t="shared" si="273"/>
        <v>1.5820000000000001</v>
      </c>
      <c r="S3493" s="19">
        <f t="shared" si="274"/>
        <v>79.099999999999994</v>
      </c>
      <c r="T3493" s="11" t="s">
        <v>8317</v>
      </c>
      <c r="U3493" s="11" t="s">
        <v>8318</v>
      </c>
    </row>
    <row r="3494" spans="1:21" ht="42.75" x14ac:dyDescent="0.45">
      <c r="A3494" s="11">
        <v>3492</v>
      </c>
      <c r="B3494" s="16" t="s">
        <v>3491</v>
      </c>
      <c r="C3494" s="16" t="s">
        <v>7602</v>
      </c>
      <c r="D3494" s="23">
        <v>3800</v>
      </c>
      <c r="E3494" s="23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7">
        <f t="shared" si="270"/>
        <v>42302.800891203697</v>
      </c>
      <c r="K3494" s="11">
        <v>1442794397</v>
      </c>
      <c r="L3494" s="17">
        <f t="shared" si="271"/>
        <v>42267.800891203697</v>
      </c>
      <c r="M3494" s="21">
        <f t="shared" si="272"/>
        <v>35</v>
      </c>
      <c r="N3494" s="11" t="b">
        <v>0</v>
      </c>
      <c r="O3494" s="11">
        <v>35</v>
      </c>
      <c r="P3494" s="11" t="b">
        <v>1</v>
      </c>
      <c r="Q3494" s="11" t="s">
        <v>8271</v>
      </c>
      <c r="R3494" s="18">
        <f t="shared" si="273"/>
        <v>1.0526894736842105</v>
      </c>
      <c r="S3494" s="19">
        <f t="shared" si="274"/>
        <v>114.29199999999999</v>
      </c>
      <c r="T3494" s="11" t="s">
        <v>8317</v>
      </c>
      <c r="U3494" s="11" t="s">
        <v>8318</v>
      </c>
    </row>
    <row r="3495" spans="1:21" ht="42.75" x14ac:dyDescent="0.45">
      <c r="A3495" s="11">
        <v>3493</v>
      </c>
      <c r="B3495" s="16" t="s">
        <v>3492</v>
      </c>
      <c r="C3495" s="16" t="s">
        <v>7603</v>
      </c>
      <c r="D3495" s="23">
        <v>1500</v>
      </c>
      <c r="E3495" s="23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7">
        <f t="shared" si="270"/>
        <v>41868.007638888885</v>
      </c>
      <c r="K3495" s="11">
        <v>1406580436</v>
      </c>
      <c r="L3495" s="17">
        <f t="shared" si="271"/>
        <v>41848.657824074071</v>
      </c>
      <c r="M3495" s="21">
        <f t="shared" si="272"/>
        <v>19.349814814813726</v>
      </c>
      <c r="N3495" s="11" t="b">
        <v>0</v>
      </c>
      <c r="O3495" s="11">
        <v>29</v>
      </c>
      <c r="P3495" s="11" t="b">
        <v>1</v>
      </c>
      <c r="Q3495" s="11" t="s">
        <v>8271</v>
      </c>
      <c r="R3495" s="18">
        <f t="shared" si="273"/>
        <v>1</v>
      </c>
      <c r="S3495" s="19">
        <f t="shared" si="274"/>
        <v>51.724137931034484</v>
      </c>
      <c r="T3495" s="11" t="s">
        <v>8317</v>
      </c>
      <c r="U3495" s="11" t="s">
        <v>8318</v>
      </c>
    </row>
    <row r="3496" spans="1:21" ht="42.75" x14ac:dyDescent="0.45">
      <c r="A3496" s="11">
        <v>3494</v>
      </c>
      <c r="B3496" s="16" t="s">
        <v>3493</v>
      </c>
      <c r="C3496" s="16" t="s">
        <v>7604</v>
      </c>
      <c r="D3496" s="23">
        <v>400</v>
      </c>
      <c r="E3496" s="23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7">
        <f t="shared" si="270"/>
        <v>42700.041666666664</v>
      </c>
      <c r="K3496" s="11">
        <v>1479186575</v>
      </c>
      <c r="L3496" s="17">
        <f t="shared" si="271"/>
        <v>42689.006655092591</v>
      </c>
      <c r="M3496" s="21">
        <f t="shared" si="272"/>
        <v>11.035011574072996</v>
      </c>
      <c r="N3496" s="11" t="b">
        <v>0</v>
      </c>
      <c r="O3496" s="11">
        <v>13</v>
      </c>
      <c r="P3496" s="11" t="b">
        <v>1</v>
      </c>
      <c r="Q3496" s="11" t="s">
        <v>8271</v>
      </c>
      <c r="R3496" s="18">
        <f t="shared" si="273"/>
        <v>1</v>
      </c>
      <c r="S3496" s="19">
        <f t="shared" si="274"/>
        <v>30.76923076923077</v>
      </c>
      <c r="T3496" s="11" t="s">
        <v>8317</v>
      </c>
      <c r="U3496" s="11" t="s">
        <v>8318</v>
      </c>
    </row>
    <row r="3497" spans="1:21" ht="42.75" x14ac:dyDescent="0.45">
      <c r="A3497" s="11">
        <v>3495</v>
      </c>
      <c r="B3497" s="16" t="s">
        <v>3494</v>
      </c>
      <c r="C3497" s="16" t="s">
        <v>7605</v>
      </c>
      <c r="D3497" s="23">
        <v>5000</v>
      </c>
      <c r="E3497" s="23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7">
        <f t="shared" si="270"/>
        <v>41944.512499999997</v>
      </c>
      <c r="K3497" s="11">
        <v>1412360309</v>
      </c>
      <c r="L3497" s="17">
        <f t="shared" si="271"/>
        <v>41915.554502314808</v>
      </c>
      <c r="M3497" s="21">
        <f t="shared" si="272"/>
        <v>28.957997685189184</v>
      </c>
      <c r="N3497" s="11" t="b">
        <v>0</v>
      </c>
      <c r="O3497" s="11">
        <v>72</v>
      </c>
      <c r="P3497" s="11" t="b">
        <v>1</v>
      </c>
      <c r="Q3497" s="11" t="s">
        <v>8271</v>
      </c>
      <c r="R3497" s="18">
        <f t="shared" si="273"/>
        <v>1.0686</v>
      </c>
      <c r="S3497" s="19">
        <f t="shared" si="274"/>
        <v>74.208333333333329</v>
      </c>
      <c r="T3497" s="11" t="s">
        <v>8317</v>
      </c>
      <c r="U3497" s="11" t="s">
        <v>8318</v>
      </c>
    </row>
    <row r="3498" spans="1:21" ht="42.75" x14ac:dyDescent="0.45">
      <c r="A3498" s="11">
        <v>3496</v>
      </c>
      <c r="B3498" s="16" t="s">
        <v>3495</v>
      </c>
      <c r="C3498" s="16" t="s">
        <v>7606</v>
      </c>
      <c r="D3498" s="23">
        <v>3000</v>
      </c>
      <c r="E3498" s="23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7">
        <f t="shared" si="270"/>
        <v>42624.638495370367</v>
      </c>
      <c r="K3498" s="11">
        <v>1470169166</v>
      </c>
      <c r="L3498" s="17">
        <f t="shared" si="271"/>
        <v>42584.638495370367</v>
      </c>
      <c r="M3498" s="21">
        <f t="shared" si="272"/>
        <v>40</v>
      </c>
      <c r="N3498" s="11" t="b">
        <v>0</v>
      </c>
      <c r="O3498" s="11">
        <v>78</v>
      </c>
      <c r="P3498" s="11" t="b">
        <v>1</v>
      </c>
      <c r="Q3498" s="11" t="s">
        <v>8271</v>
      </c>
      <c r="R3498" s="18">
        <f t="shared" si="273"/>
        <v>1.244</v>
      </c>
      <c r="S3498" s="19">
        <f t="shared" si="274"/>
        <v>47.846153846153847</v>
      </c>
      <c r="T3498" s="11" t="s">
        <v>8317</v>
      </c>
      <c r="U3498" s="11" t="s">
        <v>8318</v>
      </c>
    </row>
    <row r="3499" spans="1:21" ht="42.75" x14ac:dyDescent="0.45">
      <c r="A3499" s="11">
        <v>3497</v>
      </c>
      <c r="B3499" s="16" t="s">
        <v>3496</v>
      </c>
      <c r="C3499" s="16" t="s">
        <v>7607</v>
      </c>
      <c r="D3499" s="23">
        <v>1551</v>
      </c>
      <c r="E3499" s="23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7">
        <f t="shared" si="270"/>
        <v>42523.708333333336</v>
      </c>
      <c r="K3499" s="11">
        <v>1463852904</v>
      </c>
      <c r="L3499" s="17">
        <f t="shared" si="271"/>
        <v>42511.53361111111</v>
      </c>
      <c r="M3499" s="21">
        <f t="shared" si="272"/>
        <v>12.174722222225682</v>
      </c>
      <c r="N3499" s="11" t="b">
        <v>0</v>
      </c>
      <c r="O3499" s="11">
        <v>49</v>
      </c>
      <c r="P3499" s="11" t="b">
        <v>1</v>
      </c>
      <c r="Q3499" s="11" t="s">
        <v>8271</v>
      </c>
      <c r="R3499" s="18">
        <f t="shared" si="273"/>
        <v>1.0870406189555126</v>
      </c>
      <c r="S3499" s="19">
        <f t="shared" si="274"/>
        <v>34.408163265306122</v>
      </c>
      <c r="T3499" s="11" t="s">
        <v>8317</v>
      </c>
      <c r="U3499" s="11" t="s">
        <v>8318</v>
      </c>
    </row>
    <row r="3500" spans="1:21" ht="42.75" x14ac:dyDescent="0.45">
      <c r="A3500" s="11">
        <v>3498</v>
      </c>
      <c r="B3500" s="16" t="s">
        <v>3497</v>
      </c>
      <c r="C3500" s="16" t="s">
        <v>7608</v>
      </c>
      <c r="D3500" s="23">
        <v>1650</v>
      </c>
      <c r="E3500" s="23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7">
        <f t="shared" si="270"/>
        <v>42518.697222222218</v>
      </c>
      <c r="K3500" s="11">
        <v>1459309704</v>
      </c>
      <c r="L3500" s="17">
        <f t="shared" si="271"/>
        <v>42458.950277777774</v>
      </c>
      <c r="M3500" s="21">
        <f t="shared" si="272"/>
        <v>59.746944444443216</v>
      </c>
      <c r="N3500" s="11" t="b">
        <v>0</v>
      </c>
      <c r="O3500" s="11">
        <v>42</v>
      </c>
      <c r="P3500" s="11" t="b">
        <v>1</v>
      </c>
      <c r="Q3500" s="11" t="s">
        <v>8271</v>
      </c>
      <c r="R3500" s="18">
        <f t="shared" si="273"/>
        <v>1.0242424242424242</v>
      </c>
      <c r="S3500" s="19">
        <f t="shared" si="274"/>
        <v>40.238095238095241</v>
      </c>
      <c r="T3500" s="11" t="s">
        <v>8317</v>
      </c>
      <c r="U3500" s="11" t="s">
        <v>8318</v>
      </c>
    </row>
    <row r="3501" spans="1:21" ht="42.75" x14ac:dyDescent="0.45">
      <c r="A3501" s="11">
        <v>3499</v>
      </c>
      <c r="B3501" s="16" t="s">
        <v>3498</v>
      </c>
      <c r="C3501" s="16" t="s">
        <v>7609</v>
      </c>
      <c r="D3501" s="23">
        <v>2000</v>
      </c>
      <c r="E3501" s="23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7">
        <f t="shared" si="270"/>
        <v>42186.082638888889</v>
      </c>
      <c r="K3501" s="11">
        <v>1431046325</v>
      </c>
      <c r="L3501" s="17">
        <f t="shared" si="271"/>
        <v>42131.827835648146</v>
      </c>
      <c r="M3501" s="21">
        <f t="shared" si="272"/>
        <v>54.254803240743058</v>
      </c>
      <c r="N3501" s="11" t="b">
        <v>0</v>
      </c>
      <c r="O3501" s="11">
        <v>35</v>
      </c>
      <c r="P3501" s="11" t="b">
        <v>1</v>
      </c>
      <c r="Q3501" s="11" t="s">
        <v>8271</v>
      </c>
      <c r="R3501" s="18">
        <f t="shared" si="273"/>
        <v>1.0549999999999999</v>
      </c>
      <c r="S3501" s="19">
        <f t="shared" si="274"/>
        <v>60.285714285714285</v>
      </c>
      <c r="T3501" s="11" t="s">
        <v>8317</v>
      </c>
      <c r="U3501" s="11" t="s">
        <v>8318</v>
      </c>
    </row>
    <row r="3502" spans="1:21" ht="42.75" x14ac:dyDescent="0.45">
      <c r="A3502" s="11">
        <v>3500</v>
      </c>
      <c r="B3502" s="16" t="s">
        <v>3499</v>
      </c>
      <c r="C3502" s="16" t="s">
        <v>7610</v>
      </c>
      <c r="D3502" s="23">
        <v>1000</v>
      </c>
      <c r="E3502" s="23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7">
        <f t="shared" si="270"/>
        <v>42435.999305555553</v>
      </c>
      <c r="K3502" s="11">
        <v>1455919438</v>
      </c>
      <c r="L3502" s="17">
        <f t="shared" si="271"/>
        <v>42419.711087962962</v>
      </c>
      <c r="M3502" s="21">
        <f t="shared" si="272"/>
        <v>16.288217592591536</v>
      </c>
      <c r="N3502" s="11" t="b">
        <v>0</v>
      </c>
      <c r="O3502" s="11">
        <v>42</v>
      </c>
      <c r="P3502" s="11" t="b">
        <v>1</v>
      </c>
      <c r="Q3502" s="11" t="s">
        <v>8271</v>
      </c>
      <c r="R3502" s="18">
        <f t="shared" si="273"/>
        <v>1.0629999999999999</v>
      </c>
      <c r="S3502" s="19">
        <f t="shared" si="274"/>
        <v>25.30952380952381</v>
      </c>
      <c r="T3502" s="11" t="s">
        <v>8317</v>
      </c>
      <c r="U3502" s="11" t="s">
        <v>8318</v>
      </c>
    </row>
    <row r="3503" spans="1:21" ht="42.75" x14ac:dyDescent="0.45">
      <c r="A3503" s="11">
        <v>3501</v>
      </c>
      <c r="B3503" s="16" t="s">
        <v>3500</v>
      </c>
      <c r="C3503" s="16" t="s">
        <v>7611</v>
      </c>
      <c r="D3503" s="23">
        <v>1500</v>
      </c>
      <c r="E3503" s="23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7">
        <f t="shared" si="270"/>
        <v>42258.555497685178</v>
      </c>
      <c r="K3503" s="11">
        <v>1439835595</v>
      </c>
      <c r="L3503" s="17">
        <f t="shared" si="271"/>
        <v>42233.555497685178</v>
      </c>
      <c r="M3503" s="21">
        <f t="shared" si="272"/>
        <v>25</v>
      </c>
      <c r="N3503" s="11" t="b">
        <v>0</v>
      </c>
      <c r="O3503" s="11">
        <v>42</v>
      </c>
      <c r="P3503" s="11" t="b">
        <v>1</v>
      </c>
      <c r="Q3503" s="11" t="s">
        <v>8271</v>
      </c>
      <c r="R3503" s="18">
        <f t="shared" si="273"/>
        <v>1.0066666666666666</v>
      </c>
      <c r="S3503" s="19">
        <f t="shared" si="274"/>
        <v>35.952380952380949</v>
      </c>
      <c r="T3503" s="11" t="s">
        <v>8317</v>
      </c>
      <c r="U3503" s="11" t="s">
        <v>8318</v>
      </c>
    </row>
    <row r="3504" spans="1:21" ht="42.75" x14ac:dyDescent="0.45">
      <c r="A3504" s="11">
        <v>3502</v>
      </c>
      <c r="B3504" s="16" t="s">
        <v>3501</v>
      </c>
      <c r="C3504" s="16" t="s">
        <v>7612</v>
      </c>
      <c r="D3504" s="23">
        <v>4000</v>
      </c>
      <c r="E3504" s="23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7">
        <f t="shared" si="270"/>
        <v>42444.957638888889</v>
      </c>
      <c r="K3504" s="11">
        <v>1456862924</v>
      </c>
      <c r="L3504" s="17">
        <f t="shared" si="271"/>
        <v>42430.631064814814</v>
      </c>
      <c r="M3504" s="21">
        <f t="shared" si="272"/>
        <v>14.326574074075324</v>
      </c>
      <c r="N3504" s="11" t="b">
        <v>0</v>
      </c>
      <c r="O3504" s="11">
        <v>31</v>
      </c>
      <c r="P3504" s="11" t="b">
        <v>1</v>
      </c>
      <c r="Q3504" s="11" t="s">
        <v>8271</v>
      </c>
      <c r="R3504" s="18">
        <f t="shared" si="273"/>
        <v>1.054</v>
      </c>
      <c r="S3504" s="19">
        <f t="shared" si="274"/>
        <v>136</v>
      </c>
      <c r="T3504" s="11" t="s">
        <v>8317</v>
      </c>
      <c r="U3504" s="11" t="s">
        <v>8318</v>
      </c>
    </row>
    <row r="3505" spans="1:21" ht="42.75" x14ac:dyDescent="0.45">
      <c r="A3505" s="11">
        <v>3503</v>
      </c>
      <c r="B3505" s="16" t="s">
        <v>3502</v>
      </c>
      <c r="C3505" s="16" t="s">
        <v>7613</v>
      </c>
      <c r="D3505" s="23">
        <v>2500</v>
      </c>
      <c r="E3505" s="23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7">
        <f t="shared" si="270"/>
        <v>42575.27</v>
      </c>
      <c r="K3505" s="11">
        <v>1466767728</v>
      </c>
      <c r="L3505" s="17">
        <f t="shared" si="271"/>
        <v>42545.27</v>
      </c>
      <c r="M3505" s="21">
        <f t="shared" si="272"/>
        <v>30</v>
      </c>
      <c r="N3505" s="11" t="b">
        <v>0</v>
      </c>
      <c r="O3505" s="11">
        <v>38</v>
      </c>
      <c r="P3505" s="11" t="b">
        <v>1</v>
      </c>
      <c r="Q3505" s="11" t="s">
        <v>8271</v>
      </c>
      <c r="R3505" s="18">
        <f t="shared" si="273"/>
        <v>1.0755999999999999</v>
      </c>
      <c r="S3505" s="19">
        <f t="shared" si="274"/>
        <v>70.763157894736835</v>
      </c>
      <c r="T3505" s="11" t="s">
        <v>8317</v>
      </c>
      <c r="U3505" s="11" t="s">
        <v>8318</v>
      </c>
    </row>
    <row r="3506" spans="1:21" ht="42.75" x14ac:dyDescent="0.45">
      <c r="A3506" s="11">
        <v>3504</v>
      </c>
      <c r="B3506" s="16" t="s">
        <v>3503</v>
      </c>
      <c r="C3506" s="16" t="s">
        <v>7614</v>
      </c>
      <c r="D3506" s="23">
        <v>1000</v>
      </c>
      <c r="E3506" s="23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7">
        <f t="shared" si="270"/>
        <v>42327.582071759258</v>
      </c>
      <c r="K3506" s="11">
        <v>1445363891</v>
      </c>
      <c r="L3506" s="17">
        <f t="shared" si="271"/>
        <v>42297.540405092594</v>
      </c>
      <c r="M3506" s="21">
        <f t="shared" si="272"/>
        <v>30.041666666664241</v>
      </c>
      <c r="N3506" s="11" t="b">
        <v>0</v>
      </c>
      <c r="O3506" s="11">
        <v>8</v>
      </c>
      <c r="P3506" s="11" t="b">
        <v>1</v>
      </c>
      <c r="Q3506" s="11" t="s">
        <v>8271</v>
      </c>
      <c r="R3506" s="18">
        <f t="shared" si="273"/>
        <v>1</v>
      </c>
      <c r="S3506" s="19">
        <f t="shared" si="274"/>
        <v>125</v>
      </c>
      <c r="T3506" s="11" t="s">
        <v>8317</v>
      </c>
      <c r="U3506" s="11" t="s">
        <v>8318</v>
      </c>
    </row>
    <row r="3507" spans="1:21" ht="85.5" x14ac:dyDescent="0.45">
      <c r="A3507" s="11">
        <v>3505</v>
      </c>
      <c r="B3507" s="16" t="s">
        <v>3504</v>
      </c>
      <c r="C3507" s="16" t="s">
        <v>7615</v>
      </c>
      <c r="D3507" s="23">
        <v>2500</v>
      </c>
      <c r="E3507" s="23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7">
        <f t="shared" si="270"/>
        <v>41771.958333333328</v>
      </c>
      <c r="K3507" s="11">
        <v>1398983245</v>
      </c>
      <c r="L3507" s="17">
        <f t="shared" si="271"/>
        <v>41760.727372685185</v>
      </c>
      <c r="M3507" s="21">
        <f t="shared" si="272"/>
        <v>11.230960648143082</v>
      </c>
      <c r="N3507" s="11" t="b">
        <v>0</v>
      </c>
      <c r="O3507" s="11">
        <v>39</v>
      </c>
      <c r="P3507" s="11" t="b">
        <v>1</v>
      </c>
      <c r="Q3507" s="11" t="s">
        <v>8271</v>
      </c>
      <c r="R3507" s="18">
        <f t="shared" si="273"/>
        <v>1.0376000000000001</v>
      </c>
      <c r="S3507" s="19">
        <f t="shared" si="274"/>
        <v>66.512820512820511</v>
      </c>
      <c r="T3507" s="11" t="s">
        <v>8317</v>
      </c>
      <c r="U3507" s="11" t="s">
        <v>8318</v>
      </c>
    </row>
    <row r="3508" spans="1:21" ht="42.75" x14ac:dyDescent="0.45">
      <c r="A3508" s="11">
        <v>3506</v>
      </c>
      <c r="B3508" s="16" t="s">
        <v>3505</v>
      </c>
      <c r="C3508" s="16" t="s">
        <v>7616</v>
      </c>
      <c r="D3508" s="23">
        <v>3000</v>
      </c>
      <c r="E3508" s="23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7">
        <f t="shared" si="270"/>
        <v>41874.525925925926</v>
      </c>
      <c r="K3508" s="11">
        <v>1404927440</v>
      </c>
      <c r="L3508" s="17">
        <f t="shared" si="271"/>
        <v>41829.525925925926</v>
      </c>
      <c r="M3508" s="21">
        <f t="shared" si="272"/>
        <v>45</v>
      </c>
      <c r="N3508" s="11" t="b">
        <v>0</v>
      </c>
      <c r="O3508" s="11">
        <v>29</v>
      </c>
      <c r="P3508" s="11" t="b">
        <v>1</v>
      </c>
      <c r="Q3508" s="11" t="s">
        <v>8271</v>
      </c>
      <c r="R3508" s="18">
        <f t="shared" si="273"/>
        <v>1.0149999999999999</v>
      </c>
      <c r="S3508" s="19">
        <f t="shared" si="274"/>
        <v>105</v>
      </c>
      <c r="T3508" s="11" t="s">
        <v>8317</v>
      </c>
      <c r="U3508" s="11" t="s">
        <v>8318</v>
      </c>
    </row>
    <row r="3509" spans="1:21" ht="42.75" x14ac:dyDescent="0.45">
      <c r="A3509" s="11">
        <v>3507</v>
      </c>
      <c r="B3509" s="16" t="s">
        <v>3506</v>
      </c>
      <c r="C3509" s="16" t="s">
        <v>7617</v>
      </c>
      <c r="D3509" s="23">
        <v>10000</v>
      </c>
      <c r="E3509" s="23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7">
        <f t="shared" si="270"/>
        <v>42521.714548611104</v>
      </c>
      <c r="K3509" s="11">
        <v>1462140537</v>
      </c>
      <c r="L3509" s="17">
        <f t="shared" si="271"/>
        <v>42491.714548611104</v>
      </c>
      <c r="M3509" s="21">
        <f t="shared" si="272"/>
        <v>30</v>
      </c>
      <c r="N3509" s="11" t="b">
        <v>0</v>
      </c>
      <c r="O3509" s="11">
        <v>72</v>
      </c>
      <c r="P3509" s="11" t="b">
        <v>1</v>
      </c>
      <c r="Q3509" s="11" t="s">
        <v>8271</v>
      </c>
      <c r="R3509" s="18">
        <f t="shared" si="273"/>
        <v>1.044</v>
      </c>
      <c r="S3509" s="19">
        <f t="shared" si="274"/>
        <v>145</v>
      </c>
      <c r="T3509" s="11" t="s">
        <v>8317</v>
      </c>
      <c r="U3509" s="11" t="s">
        <v>8318</v>
      </c>
    </row>
    <row r="3510" spans="1:21" ht="42.75" x14ac:dyDescent="0.45">
      <c r="A3510" s="11">
        <v>3508</v>
      </c>
      <c r="B3510" s="16" t="s">
        <v>3507</v>
      </c>
      <c r="C3510" s="16" t="s">
        <v>7618</v>
      </c>
      <c r="D3510" s="23">
        <v>100</v>
      </c>
      <c r="E3510" s="23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7">
        <f t="shared" si="270"/>
        <v>42500.666666666664</v>
      </c>
      <c r="K3510" s="11">
        <v>1460914253</v>
      </c>
      <c r="L3510" s="17">
        <f t="shared" si="271"/>
        <v>42477.521446759252</v>
      </c>
      <c r="M3510" s="21">
        <f t="shared" si="272"/>
        <v>23.145219907411956</v>
      </c>
      <c r="N3510" s="11" t="b">
        <v>0</v>
      </c>
      <c r="O3510" s="11">
        <v>15</v>
      </c>
      <c r="P3510" s="11" t="b">
        <v>1</v>
      </c>
      <c r="Q3510" s="11" t="s">
        <v>8271</v>
      </c>
      <c r="R3510" s="18">
        <f t="shared" si="273"/>
        <v>1.8</v>
      </c>
      <c r="S3510" s="19">
        <f t="shared" si="274"/>
        <v>12</v>
      </c>
      <c r="T3510" s="11" t="s">
        <v>8317</v>
      </c>
      <c r="U3510" s="11" t="s">
        <v>8318</v>
      </c>
    </row>
    <row r="3511" spans="1:21" ht="42.75" x14ac:dyDescent="0.45">
      <c r="A3511" s="11">
        <v>3509</v>
      </c>
      <c r="B3511" s="16" t="s">
        <v>3508</v>
      </c>
      <c r="C3511" s="16" t="s">
        <v>7619</v>
      </c>
      <c r="D3511" s="23">
        <v>3000</v>
      </c>
      <c r="E3511" s="23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7">
        <f t="shared" si="270"/>
        <v>41963.996527777774</v>
      </c>
      <c r="K3511" s="11">
        <v>1415392666</v>
      </c>
      <c r="L3511" s="17">
        <f t="shared" si="271"/>
        <v>41950.651226851849</v>
      </c>
      <c r="M3511" s="21">
        <f t="shared" si="272"/>
        <v>13.345300925924676</v>
      </c>
      <c r="N3511" s="11" t="b">
        <v>0</v>
      </c>
      <c r="O3511" s="11">
        <v>33</v>
      </c>
      <c r="P3511" s="11" t="b">
        <v>1</v>
      </c>
      <c r="Q3511" s="11" t="s">
        <v>8271</v>
      </c>
      <c r="R3511" s="18">
        <f t="shared" si="273"/>
        <v>1.0633333333333332</v>
      </c>
      <c r="S3511" s="19">
        <f t="shared" si="274"/>
        <v>96.666666666666671</v>
      </c>
      <c r="T3511" s="11" t="s">
        <v>8317</v>
      </c>
      <c r="U3511" s="11" t="s">
        <v>8318</v>
      </c>
    </row>
    <row r="3512" spans="1:21" ht="42.75" x14ac:dyDescent="0.45">
      <c r="A3512" s="11">
        <v>3510</v>
      </c>
      <c r="B3512" s="16" t="s">
        <v>3509</v>
      </c>
      <c r="C3512" s="16" t="s">
        <v>7620</v>
      </c>
      <c r="D3512" s="23">
        <v>900</v>
      </c>
      <c r="E3512" s="23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7">
        <f t="shared" si="270"/>
        <v>41822.412569444445</v>
      </c>
      <c r="K3512" s="11">
        <v>1402584846</v>
      </c>
      <c r="L3512" s="17">
        <f t="shared" si="271"/>
        <v>41802.412569444445</v>
      </c>
      <c r="M3512" s="21">
        <f t="shared" si="272"/>
        <v>20</v>
      </c>
      <c r="N3512" s="11" t="b">
        <v>0</v>
      </c>
      <c r="O3512" s="11">
        <v>15</v>
      </c>
      <c r="P3512" s="11" t="b">
        <v>1</v>
      </c>
      <c r="Q3512" s="11" t="s">
        <v>8271</v>
      </c>
      <c r="R3512" s="18">
        <f t="shared" si="273"/>
        <v>1.0055555555555555</v>
      </c>
      <c r="S3512" s="19">
        <f t="shared" si="274"/>
        <v>60.333333333333336</v>
      </c>
      <c r="T3512" s="11" t="s">
        <v>8317</v>
      </c>
      <c r="U3512" s="11" t="s">
        <v>8318</v>
      </c>
    </row>
    <row r="3513" spans="1:21" ht="42.75" x14ac:dyDescent="0.45">
      <c r="A3513" s="11">
        <v>3511</v>
      </c>
      <c r="B3513" s="16" t="s">
        <v>3510</v>
      </c>
      <c r="C3513" s="16" t="s">
        <v>7621</v>
      </c>
      <c r="D3513" s="23">
        <v>1500</v>
      </c>
      <c r="E3513" s="23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7">
        <f t="shared" si="270"/>
        <v>41950.5625</v>
      </c>
      <c r="K3513" s="11">
        <v>1413406695</v>
      </c>
      <c r="L3513" s="17">
        <f t="shared" si="271"/>
        <v>41927.665451388886</v>
      </c>
      <c r="M3513" s="21">
        <f t="shared" si="272"/>
        <v>22.89704861111386</v>
      </c>
      <c r="N3513" s="11" t="b">
        <v>0</v>
      </c>
      <c r="O3513" s="11">
        <v>19</v>
      </c>
      <c r="P3513" s="11" t="b">
        <v>1</v>
      </c>
      <c r="Q3513" s="11" t="s">
        <v>8271</v>
      </c>
      <c r="R3513" s="18">
        <f t="shared" si="273"/>
        <v>1.012</v>
      </c>
      <c r="S3513" s="19">
        <f t="shared" si="274"/>
        <v>79.89473684210526</v>
      </c>
      <c r="T3513" s="11" t="s">
        <v>8317</v>
      </c>
      <c r="U3513" s="11" t="s">
        <v>8318</v>
      </c>
    </row>
    <row r="3514" spans="1:21" ht="42.75" x14ac:dyDescent="0.45">
      <c r="A3514" s="11">
        <v>3512</v>
      </c>
      <c r="B3514" s="16" t="s">
        <v>3511</v>
      </c>
      <c r="C3514" s="16" t="s">
        <v>7622</v>
      </c>
      <c r="D3514" s="23">
        <v>1000</v>
      </c>
      <c r="E3514" s="23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7">
        <f t="shared" si="270"/>
        <v>42117.286944444444</v>
      </c>
      <c r="K3514" s="11">
        <v>1424609592</v>
      </c>
      <c r="L3514" s="17">
        <f t="shared" si="271"/>
        <v>42057.328611111108</v>
      </c>
      <c r="M3514" s="21">
        <f t="shared" si="272"/>
        <v>59.958333333335759</v>
      </c>
      <c r="N3514" s="11" t="b">
        <v>0</v>
      </c>
      <c r="O3514" s="11">
        <v>17</v>
      </c>
      <c r="P3514" s="11" t="b">
        <v>1</v>
      </c>
      <c r="Q3514" s="11" t="s">
        <v>8271</v>
      </c>
      <c r="R3514" s="18">
        <f t="shared" si="273"/>
        <v>1</v>
      </c>
      <c r="S3514" s="19">
        <f t="shared" si="274"/>
        <v>58.823529411764703</v>
      </c>
      <c r="T3514" s="11" t="s">
        <v>8317</v>
      </c>
      <c r="U3514" s="11" t="s">
        <v>8318</v>
      </c>
    </row>
    <row r="3515" spans="1:21" ht="42.75" x14ac:dyDescent="0.45">
      <c r="A3515" s="11">
        <v>3513</v>
      </c>
      <c r="B3515" s="16" t="s">
        <v>3512</v>
      </c>
      <c r="C3515" s="16" t="s">
        <v>7623</v>
      </c>
      <c r="D3515" s="23">
        <v>2800</v>
      </c>
      <c r="E3515" s="23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7">
        <f t="shared" si="270"/>
        <v>41793.999305555553</v>
      </c>
      <c r="K3515" s="11">
        <v>1400725112</v>
      </c>
      <c r="L3515" s="17">
        <f t="shared" si="271"/>
        <v>41780.887870370367</v>
      </c>
      <c r="M3515" s="21">
        <f t="shared" si="272"/>
        <v>13.111435185186565</v>
      </c>
      <c r="N3515" s="11" t="b">
        <v>0</v>
      </c>
      <c r="O3515" s="11">
        <v>44</v>
      </c>
      <c r="P3515" s="11" t="b">
        <v>1</v>
      </c>
      <c r="Q3515" s="11" t="s">
        <v>8271</v>
      </c>
      <c r="R3515" s="18">
        <f t="shared" si="273"/>
        <v>1.1839285714285714</v>
      </c>
      <c r="S3515" s="19">
        <f t="shared" si="274"/>
        <v>75.340909090909093</v>
      </c>
      <c r="T3515" s="11" t="s">
        <v>8317</v>
      </c>
      <c r="U3515" s="11" t="s">
        <v>8318</v>
      </c>
    </row>
    <row r="3516" spans="1:21" ht="42.75" x14ac:dyDescent="0.45">
      <c r="A3516" s="11">
        <v>3514</v>
      </c>
      <c r="B3516" s="16" t="s">
        <v>3513</v>
      </c>
      <c r="C3516" s="16" t="s">
        <v>7624</v>
      </c>
      <c r="D3516" s="23">
        <v>500</v>
      </c>
      <c r="E3516" s="23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7">
        <f t="shared" si="270"/>
        <v>42036.999305555553</v>
      </c>
      <c r="K3516" s="11">
        <v>1421439552</v>
      </c>
      <c r="L3516" s="17">
        <f t="shared" si="271"/>
        <v>42020.638333333329</v>
      </c>
      <c r="M3516" s="21">
        <f t="shared" si="272"/>
        <v>16.360972222224518</v>
      </c>
      <c r="N3516" s="11" t="b">
        <v>0</v>
      </c>
      <c r="O3516" s="11">
        <v>10</v>
      </c>
      <c r="P3516" s="11" t="b">
        <v>1</v>
      </c>
      <c r="Q3516" s="11" t="s">
        <v>8271</v>
      </c>
      <c r="R3516" s="18">
        <f t="shared" si="273"/>
        <v>1.1000000000000001</v>
      </c>
      <c r="S3516" s="19">
        <f t="shared" si="274"/>
        <v>55</v>
      </c>
      <c r="T3516" s="11" t="s">
        <v>8317</v>
      </c>
      <c r="U3516" s="11" t="s">
        <v>8318</v>
      </c>
    </row>
    <row r="3517" spans="1:21" ht="42.75" x14ac:dyDescent="0.45">
      <c r="A3517" s="11">
        <v>3515</v>
      </c>
      <c r="B3517" s="16" t="s">
        <v>3514</v>
      </c>
      <c r="C3517" s="16" t="s">
        <v>7625</v>
      </c>
      <c r="D3517" s="23">
        <v>3000</v>
      </c>
      <c r="E3517" s="23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7">
        <f t="shared" si="270"/>
        <v>42155.564479166664</v>
      </c>
      <c r="K3517" s="11">
        <v>1430505171</v>
      </c>
      <c r="L3517" s="17">
        <f t="shared" si="271"/>
        <v>42125.564479166664</v>
      </c>
      <c r="M3517" s="21">
        <f t="shared" si="272"/>
        <v>30</v>
      </c>
      <c r="N3517" s="11" t="b">
        <v>0</v>
      </c>
      <c r="O3517" s="11">
        <v>46</v>
      </c>
      <c r="P3517" s="11" t="b">
        <v>1</v>
      </c>
      <c r="Q3517" s="11" t="s">
        <v>8271</v>
      </c>
      <c r="R3517" s="18">
        <f t="shared" si="273"/>
        <v>1.0266666666666666</v>
      </c>
      <c r="S3517" s="19">
        <f t="shared" si="274"/>
        <v>66.956521739130437</v>
      </c>
      <c r="T3517" s="11" t="s">
        <v>8317</v>
      </c>
      <c r="U3517" s="11" t="s">
        <v>8318</v>
      </c>
    </row>
    <row r="3518" spans="1:21" ht="42.75" x14ac:dyDescent="0.45">
      <c r="A3518" s="11">
        <v>3516</v>
      </c>
      <c r="B3518" s="16" t="s">
        <v>3515</v>
      </c>
      <c r="C3518" s="16" t="s">
        <v>7626</v>
      </c>
      <c r="D3518" s="23">
        <v>2500</v>
      </c>
      <c r="E3518" s="23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7">
        <f t="shared" si="270"/>
        <v>41889.916666666664</v>
      </c>
      <c r="K3518" s="11">
        <v>1407197670</v>
      </c>
      <c r="L3518" s="17">
        <f t="shared" si="271"/>
        <v>41855.801736111105</v>
      </c>
      <c r="M3518" s="21">
        <f t="shared" si="272"/>
        <v>34.114930555559113</v>
      </c>
      <c r="N3518" s="11" t="b">
        <v>0</v>
      </c>
      <c r="O3518" s="11">
        <v>11</v>
      </c>
      <c r="P3518" s="11" t="b">
        <v>1</v>
      </c>
      <c r="Q3518" s="11" t="s">
        <v>8271</v>
      </c>
      <c r="R3518" s="18">
        <f t="shared" si="273"/>
        <v>1</v>
      </c>
      <c r="S3518" s="19">
        <f t="shared" si="274"/>
        <v>227.27272727272728</v>
      </c>
      <c r="T3518" s="11" t="s">
        <v>8317</v>
      </c>
      <c r="U3518" s="11" t="s">
        <v>8318</v>
      </c>
    </row>
    <row r="3519" spans="1:21" ht="42.75" x14ac:dyDescent="0.45">
      <c r="A3519" s="11">
        <v>3517</v>
      </c>
      <c r="B3519" s="16" t="s">
        <v>3516</v>
      </c>
      <c r="C3519" s="16" t="s">
        <v>7627</v>
      </c>
      <c r="D3519" s="23">
        <v>4000</v>
      </c>
      <c r="E3519" s="23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7">
        <f t="shared" si="270"/>
        <v>41824.25</v>
      </c>
      <c r="K3519" s="11">
        <v>1401910634</v>
      </c>
      <c r="L3519" s="17">
        <f t="shared" si="271"/>
        <v>41794.609189814808</v>
      </c>
      <c r="M3519" s="21">
        <f t="shared" si="272"/>
        <v>29.640810185192095</v>
      </c>
      <c r="N3519" s="11" t="b">
        <v>0</v>
      </c>
      <c r="O3519" s="11">
        <v>13</v>
      </c>
      <c r="P3519" s="11" t="b">
        <v>1</v>
      </c>
      <c r="Q3519" s="11" t="s">
        <v>8271</v>
      </c>
      <c r="R3519" s="18">
        <f t="shared" si="273"/>
        <v>1</v>
      </c>
      <c r="S3519" s="19">
        <f t="shared" si="274"/>
        <v>307.69230769230768</v>
      </c>
      <c r="T3519" s="11" t="s">
        <v>8317</v>
      </c>
      <c r="U3519" s="11" t="s">
        <v>8318</v>
      </c>
    </row>
    <row r="3520" spans="1:21" ht="42.75" x14ac:dyDescent="0.45">
      <c r="A3520" s="11">
        <v>3518</v>
      </c>
      <c r="B3520" s="16" t="s">
        <v>3517</v>
      </c>
      <c r="C3520" s="16" t="s">
        <v>7628</v>
      </c>
      <c r="D3520" s="23">
        <v>1500</v>
      </c>
      <c r="E3520" s="23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7">
        <f t="shared" si="270"/>
        <v>41914.38958333333</v>
      </c>
      <c r="K3520" s="11">
        <v>1410461299</v>
      </c>
      <c r="L3520" s="17">
        <f t="shared" si="271"/>
        <v>41893.575219907405</v>
      </c>
      <c r="M3520" s="21">
        <f t="shared" si="272"/>
        <v>20.814363425924967</v>
      </c>
      <c r="N3520" s="11" t="b">
        <v>0</v>
      </c>
      <c r="O3520" s="11">
        <v>33</v>
      </c>
      <c r="P3520" s="11" t="b">
        <v>1</v>
      </c>
      <c r="Q3520" s="11" t="s">
        <v>8271</v>
      </c>
      <c r="R3520" s="18">
        <f t="shared" si="273"/>
        <v>1.10046</v>
      </c>
      <c r="S3520" s="19">
        <f t="shared" si="274"/>
        <v>50.020909090909093</v>
      </c>
      <c r="T3520" s="11" t="s">
        <v>8317</v>
      </c>
      <c r="U3520" s="11" t="s">
        <v>8318</v>
      </c>
    </row>
    <row r="3521" spans="1:21" ht="42.75" x14ac:dyDescent="0.45">
      <c r="A3521" s="11">
        <v>3519</v>
      </c>
      <c r="B3521" s="16" t="s">
        <v>3518</v>
      </c>
      <c r="C3521" s="16" t="s">
        <v>7629</v>
      </c>
      <c r="D3521" s="23">
        <v>2000</v>
      </c>
      <c r="E3521" s="23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7">
        <f t="shared" si="270"/>
        <v>42067.390624999993</v>
      </c>
      <c r="K3521" s="11">
        <v>1422886950</v>
      </c>
      <c r="L3521" s="17">
        <f t="shared" si="271"/>
        <v>42037.390624999993</v>
      </c>
      <c r="M3521" s="21">
        <f t="shared" si="272"/>
        <v>30</v>
      </c>
      <c r="N3521" s="11" t="b">
        <v>0</v>
      </c>
      <c r="O3521" s="11">
        <v>28</v>
      </c>
      <c r="P3521" s="11" t="b">
        <v>1</v>
      </c>
      <c r="Q3521" s="11" t="s">
        <v>8271</v>
      </c>
      <c r="R3521" s="18">
        <f t="shared" si="273"/>
        <v>1.0135000000000001</v>
      </c>
      <c r="S3521" s="19">
        <f t="shared" si="274"/>
        <v>72.392857142857139</v>
      </c>
      <c r="T3521" s="11" t="s">
        <v>8317</v>
      </c>
      <c r="U3521" s="11" t="s">
        <v>8318</v>
      </c>
    </row>
    <row r="3522" spans="1:21" ht="28.5" x14ac:dyDescent="0.45">
      <c r="A3522" s="11">
        <v>3520</v>
      </c>
      <c r="B3522" s="16" t="s">
        <v>3519</v>
      </c>
      <c r="C3522" s="16" t="s">
        <v>7630</v>
      </c>
      <c r="D3522" s="23">
        <v>2000</v>
      </c>
      <c r="E3522" s="23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7">
        <f t="shared" si="270"/>
        <v>42253.365972222215</v>
      </c>
      <c r="K3522" s="11">
        <v>1439322412</v>
      </c>
      <c r="L3522" s="17">
        <f t="shared" si="271"/>
        <v>42227.615879629629</v>
      </c>
      <c r="M3522" s="21">
        <f t="shared" si="272"/>
        <v>25.750092592585133</v>
      </c>
      <c r="N3522" s="11" t="b">
        <v>0</v>
      </c>
      <c r="O3522" s="11">
        <v>21</v>
      </c>
      <c r="P3522" s="11" t="b">
        <v>1</v>
      </c>
      <c r="Q3522" s="11" t="s">
        <v>8271</v>
      </c>
      <c r="R3522" s="18">
        <f t="shared" si="273"/>
        <v>1.0075000000000001</v>
      </c>
      <c r="S3522" s="19">
        <f t="shared" si="274"/>
        <v>95.952380952380949</v>
      </c>
      <c r="T3522" s="11" t="s">
        <v>8317</v>
      </c>
      <c r="U3522" s="11" t="s">
        <v>8318</v>
      </c>
    </row>
    <row r="3523" spans="1:21" ht="42.75" x14ac:dyDescent="0.45">
      <c r="A3523" s="11">
        <v>3521</v>
      </c>
      <c r="B3523" s="16" t="s">
        <v>3520</v>
      </c>
      <c r="C3523" s="16" t="s">
        <v>7631</v>
      </c>
      <c r="D3523" s="23">
        <v>350</v>
      </c>
      <c r="E3523" s="23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7">
        <f t="shared" ref="J3523:J3586" si="275">(((I3523/86400)+25569+(-5/24)))</f>
        <v>41911.153009259258</v>
      </c>
      <c r="K3523" s="11">
        <v>1409388020</v>
      </c>
      <c r="L3523" s="17">
        <f t="shared" ref="L3523:L3586" si="276">(((K3523/86400)+25569+(-5/24)))</f>
        <v>41881.153009259258</v>
      </c>
      <c r="M3523" s="21">
        <f t="shared" ref="M3523:M3586" si="277">J3523-L3523</f>
        <v>30</v>
      </c>
      <c r="N3523" s="11" t="b">
        <v>0</v>
      </c>
      <c r="O3523" s="11">
        <v>13</v>
      </c>
      <c r="P3523" s="11" t="b">
        <v>1</v>
      </c>
      <c r="Q3523" s="11" t="s">
        <v>8271</v>
      </c>
      <c r="R3523" s="18">
        <f t="shared" ref="R3523:R3586" si="278">E3523/D3523</f>
        <v>1.6942857142857144</v>
      </c>
      <c r="S3523" s="19">
        <f t="shared" ref="S3523:S3586" si="279">E3523/O3523</f>
        <v>45.615384615384613</v>
      </c>
      <c r="T3523" s="11" t="s">
        <v>8317</v>
      </c>
      <c r="U3523" s="11" t="s">
        <v>8318</v>
      </c>
    </row>
    <row r="3524" spans="1:21" ht="42.75" x14ac:dyDescent="0.45">
      <c r="A3524" s="11">
        <v>3522</v>
      </c>
      <c r="B3524" s="16" t="s">
        <v>3521</v>
      </c>
      <c r="C3524" s="16" t="s">
        <v>7632</v>
      </c>
      <c r="D3524" s="23">
        <v>1395</v>
      </c>
      <c r="E3524" s="23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7">
        <f t="shared" si="275"/>
        <v>42262.212500000001</v>
      </c>
      <c r="K3524" s="11">
        <v>1439924246</v>
      </c>
      <c r="L3524" s="17">
        <f t="shared" si="276"/>
        <v>42234.581550925919</v>
      </c>
      <c r="M3524" s="21">
        <f t="shared" si="277"/>
        <v>27.630949074082309</v>
      </c>
      <c r="N3524" s="11" t="b">
        <v>0</v>
      </c>
      <c r="O3524" s="11">
        <v>34</v>
      </c>
      <c r="P3524" s="11" t="b">
        <v>1</v>
      </c>
      <c r="Q3524" s="11" t="s">
        <v>8271</v>
      </c>
      <c r="R3524" s="18">
        <f t="shared" si="278"/>
        <v>1</v>
      </c>
      <c r="S3524" s="19">
        <f t="shared" si="279"/>
        <v>41.029411764705884</v>
      </c>
      <c r="T3524" s="11" t="s">
        <v>8317</v>
      </c>
      <c r="U3524" s="11" t="s">
        <v>8318</v>
      </c>
    </row>
    <row r="3525" spans="1:21" ht="42.75" x14ac:dyDescent="0.45">
      <c r="A3525" s="11">
        <v>3523</v>
      </c>
      <c r="B3525" s="16" t="s">
        <v>3522</v>
      </c>
      <c r="C3525" s="16" t="s">
        <v>7633</v>
      </c>
      <c r="D3525" s="23">
        <v>4000</v>
      </c>
      <c r="E3525" s="23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7">
        <f t="shared" si="275"/>
        <v>42638.749999999993</v>
      </c>
      <c r="K3525" s="11">
        <v>1469871148</v>
      </c>
      <c r="L3525" s="17">
        <f t="shared" si="276"/>
        <v>42581.189212962963</v>
      </c>
      <c r="M3525" s="21">
        <f t="shared" si="277"/>
        <v>57.560787037029513</v>
      </c>
      <c r="N3525" s="11" t="b">
        <v>0</v>
      </c>
      <c r="O3525" s="11">
        <v>80</v>
      </c>
      <c r="P3525" s="11" t="b">
        <v>1</v>
      </c>
      <c r="Q3525" s="11" t="s">
        <v>8271</v>
      </c>
      <c r="R3525" s="18">
        <f t="shared" si="278"/>
        <v>1.1365000000000001</v>
      </c>
      <c r="S3525" s="19">
        <f t="shared" si="279"/>
        <v>56.825000000000003</v>
      </c>
      <c r="T3525" s="11" t="s">
        <v>8317</v>
      </c>
      <c r="U3525" s="11" t="s">
        <v>8318</v>
      </c>
    </row>
    <row r="3526" spans="1:21" ht="42.75" x14ac:dyDescent="0.45">
      <c r="A3526" s="11">
        <v>3524</v>
      </c>
      <c r="B3526" s="16" t="s">
        <v>3523</v>
      </c>
      <c r="C3526" s="16" t="s">
        <v>7634</v>
      </c>
      <c r="D3526" s="23">
        <v>10000</v>
      </c>
      <c r="E3526" s="23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7">
        <f t="shared" si="275"/>
        <v>41894.958333333328</v>
      </c>
      <c r="K3526" s="11">
        <v>1409336373</v>
      </c>
      <c r="L3526" s="17">
        <f t="shared" si="276"/>
        <v>41880.555243055554</v>
      </c>
      <c r="M3526" s="21">
        <f t="shared" si="277"/>
        <v>14.403090277774027</v>
      </c>
      <c r="N3526" s="11" t="b">
        <v>0</v>
      </c>
      <c r="O3526" s="11">
        <v>74</v>
      </c>
      <c r="P3526" s="11" t="b">
        <v>1</v>
      </c>
      <c r="Q3526" s="11" t="s">
        <v>8271</v>
      </c>
      <c r="R3526" s="18">
        <f t="shared" si="278"/>
        <v>1.0156000000000001</v>
      </c>
      <c r="S3526" s="19">
        <f t="shared" si="279"/>
        <v>137.24324324324326</v>
      </c>
      <c r="T3526" s="11" t="s">
        <v>8317</v>
      </c>
      <c r="U3526" s="11" t="s">
        <v>8318</v>
      </c>
    </row>
    <row r="3527" spans="1:21" ht="42.75" x14ac:dyDescent="0.45">
      <c r="A3527" s="11">
        <v>3525</v>
      </c>
      <c r="B3527" s="16" t="s">
        <v>3524</v>
      </c>
      <c r="C3527" s="16" t="s">
        <v>7635</v>
      </c>
      <c r="D3527" s="23">
        <v>500</v>
      </c>
      <c r="E3527" s="23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7">
        <f t="shared" si="275"/>
        <v>42225.458333333336</v>
      </c>
      <c r="K3527" s="11">
        <v>1438188106</v>
      </c>
      <c r="L3527" s="17">
        <f t="shared" si="276"/>
        <v>42214.487337962964</v>
      </c>
      <c r="M3527" s="21">
        <f t="shared" si="277"/>
        <v>10.970995370371384</v>
      </c>
      <c r="N3527" s="11" t="b">
        <v>0</v>
      </c>
      <c r="O3527" s="11">
        <v>7</v>
      </c>
      <c r="P3527" s="11" t="b">
        <v>1</v>
      </c>
      <c r="Q3527" s="11" t="s">
        <v>8271</v>
      </c>
      <c r="R3527" s="18">
        <f t="shared" si="278"/>
        <v>1.06</v>
      </c>
      <c r="S3527" s="19">
        <f t="shared" si="279"/>
        <v>75.714285714285708</v>
      </c>
      <c r="T3527" s="11" t="s">
        <v>8317</v>
      </c>
      <c r="U3527" s="11" t="s">
        <v>8318</v>
      </c>
    </row>
    <row r="3528" spans="1:21" ht="42.75" x14ac:dyDescent="0.45">
      <c r="A3528" s="11">
        <v>3526</v>
      </c>
      <c r="B3528" s="16" t="s">
        <v>3525</v>
      </c>
      <c r="C3528" s="16" t="s">
        <v>7636</v>
      </c>
      <c r="D3528" s="23">
        <v>3300</v>
      </c>
      <c r="E3528" s="23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7">
        <f t="shared" si="275"/>
        <v>42488.040972222218</v>
      </c>
      <c r="K3528" s="11">
        <v>1459411371</v>
      </c>
      <c r="L3528" s="17">
        <f t="shared" si="276"/>
        <v>42460.126979166664</v>
      </c>
      <c r="M3528" s="21">
        <f t="shared" si="277"/>
        <v>27.913993055553874</v>
      </c>
      <c r="N3528" s="11" t="b">
        <v>0</v>
      </c>
      <c r="O3528" s="11">
        <v>34</v>
      </c>
      <c r="P3528" s="11" t="b">
        <v>1</v>
      </c>
      <c r="Q3528" s="11" t="s">
        <v>8271</v>
      </c>
      <c r="R3528" s="18">
        <f t="shared" si="278"/>
        <v>1.02</v>
      </c>
      <c r="S3528" s="19">
        <f t="shared" si="279"/>
        <v>99</v>
      </c>
      <c r="T3528" s="11" t="s">
        <v>8317</v>
      </c>
      <c r="U3528" s="11" t="s">
        <v>8318</v>
      </c>
    </row>
    <row r="3529" spans="1:21" ht="42.75" x14ac:dyDescent="0.45">
      <c r="A3529" s="11">
        <v>3527</v>
      </c>
      <c r="B3529" s="16" t="s">
        <v>3526</v>
      </c>
      <c r="C3529" s="16" t="s">
        <v>7637</v>
      </c>
      <c r="D3529" s="23">
        <v>6000</v>
      </c>
      <c r="E3529" s="23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7">
        <f t="shared" si="275"/>
        <v>42195.957638888889</v>
      </c>
      <c r="K3529" s="11">
        <v>1434069205</v>
      </c>
      <c r="L3529" s="17">
        <f t="shared" si="276"/>
        <v>42166.814872685187</v>
      </c>
      <c r="M3529" s="21">
        <f t="shared" si="277"/>
        <v>29.142766203702195</v>
      </c>
      <c r="N3529" s="11" t="b">
        <v>0</v>
      </c>
      <c r="O3529" s="11">
        <v>86</v>
      </c>
      <c r="P3529" s="11" t="b">
        <v>1</v>
      </c>
      <c r="Q3529" s="11" t="s">
        <v>8271</v>
      </c>
      <c r="R3529" s="18">
        <f t="shared" si="278"/>
        <v>1.1691666666666667</v>
      </c>
      <c r="S3529" s="19">
        <f t="shared" si="279"/>
        <v>81.569767441860463</v>
      </c>
      <c r="T3529" s="11" t="s">
        <v>8317</v>
      </c>
      <c r="U3529" s="11" t="s">
        <v>8318</v>
      </c>
    </row>
    <row r="3530" spans="1:21" ht="42.75" x14ac:dyDescent="0.45">
      <c r="A3530" s="11">
        <v>3528</v>
      </c>
      <c r="B3530" s="16" t="s">
        <v>3527</v>
      </c>
      <c r="C3530" s="16" t="s">
        <v>7638</v>
      </c>
      <c r="D3530" s="23">
        <v>1650</v>
      </c>
      <c r="E3530" s="23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7">
        <f t="shared" si="275"/>
        <v>42753.293032407404</v>
      </c>
      <c r="K3530" s="11">
        <v>1483012918</v>
      </c>
      <c r="L3530" s="17">
        <f t="shared" si="276"/>
        <v>42733.293032407404</v>
      </c>
      <c r="M3530" s="21">
        <f t="shared" si="277"/>
        <v>20</v>
      </c>
      <c r="N3530" s="11" t="b">
        <v>0</v>
      </c>
      <c r="O3530" s="11">
        <v>37</v>
      </c>
      <c r="P3530" s="11" t="b">
        <v>1</v>
      </c>
      <c r="Q3530" s="11" t="s">
        <v>8271</v>
      </c>
      <c r="R3530" s="18">
        <f t="shared" si="278"/>
        <v>1.0115151515151515</v>
      </c>
      <c r="S3530" s="19">
        <f t="shared" si="279"/>
        <v>45.108108108108105</v>
      </c>
      <c r="T3530" s="11" t="s">
        <v>8317</v>
      </c>
      <c r="U3530" s="11" t="s">
        <v>8318</v>
      </c>
    </row>
    <row r="3531" spans="1:21" ht="42.75" x14ac:dyDescent="0.45">
      <c r="A3531" s="11">
        <v>3529</v>
      </c>
      <c r="B3531" s="16" t="s">
        <v>3528</v>
      </c>
      <c r="C3531" s="16" t="s">
        <v>7639</v>
      </c>
      <c r="D3531" s="23">
        <v>500</v>
      </c>
      <c r="E3531" s="23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7">
        <f t="shared" si="275"/>
        <v>42197.833333333336</v>
      </c>
      <c r="K3531" s="11">
        <v>1434997018</v>
      </c>
      <c r="L3531" s="17">
        <f t="shared" si="276"/>
        <v>42177.553449074076</v>
      </c>
      <c r="M3531" s="21">
        <f t="shared" si="277"/>
        <v>20.279884259260143</v>
      </c>
      <c r="N3531" s="11" t="b">
        <v>0</v>
      </c>
      <c r="O3531" s="11">
        <v>18</v>
      </c>
      <c r="P3531" s="11" t="b">
        <v>1</v>
      </c>
      <c r="Q3531" s="11" t="s">
        <v>8271</v>
      </c>
      <c r="R3531" s="18">
        <f t="shared" si="278"/>
        <v>1.32</v>
      </c>
      <c r="S3531" s="19">
        <f t="shared" si="279"/>
        <v>36.666666666666664</v>
      </c>
      <c r="T3531" s="11" t="s">
        <v>8317</v>
      </c>
      <c r="U3531" s="11" t="s">
        <v>8318</v>
      </c>
    </row>
    <row r="3532" spans="1:21" ht="42.75" x14ac:dyDescent="0.45">
      <c r="A3532" s="11">
        <v>3530</v>
      </c>
      <c r="B3532" s="16" t="s">
        <v>3529</v>
      </c>
      <c r="C3532" s="16" t="s">
        <v>7640</v>
      </c>
      <c r="D3532" s="23">
        <v>2750</v>
      </c>
      <c r="E3532" s="23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7">
        <f t="shared" si="275"/>
        <v>42470.624999999993</v>
      </c>
      <c r="K3532" s="11">
        <v>1457881057</v>
      </c>
      <c r="L3532" s="17">
        <f t="shared" si="276"/>
        <v>42442.41501157407</v>
      </c>
      <c r="M3532" s="21">
        <f t="shared" si="277"/>
        <v>28.209988425922347</v>
      </c>
      <c r="N3532" s="11" t="b">
        <v>0</v>
      </c>
      <c r="O3532" s="11">
        <v>22</v>
      </c>
      <c r="P3532" s="11" t="b">
        <v>1</v>
      </c>
      <c r="Q3532" s="11" t="s">
        <v>8271</v>
      </c>
      <c r="R3532" s="18">
        <f t="shared" si="278"/>
        <v>1</v>
      </c>
      <c r="S3532" s="19">
        <f t="shared" si="279"/>
        <v>125</v>
      </c>
      <c r="T3532" s="11" t="s">
        <v>8317</v>
      </c>
      <c r="U3532" s="11" t="s">
        <v>8318</v>
      </c>
    </row>
    <row r="3533" spans="1:21" x14ac:dyDescent="0.45">
      <c r="A3533" s="11">
        <v>3531</v>
      </c>
      <c r="B3533" s="16" t="s">
        <v>3530</v>
      </c>
      <c r="C3533" s="16" t="s">
        <v>7641</v>
      </c>
      <c r="D3533" s="23">
        <v>1000</v>
      </c>
      <c r="E3533" s="23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7">
        <f t="shared" si="275"/>
        <v>42551.44599537037</v>
      </c>
      <c r="K3533" s="11">
        <v>1464709334</v>
      </c>
      <c r="L3533" s="17">
        <f t="shared" si="276"/>
        <v>42521.44599537037</v>
      </c>
      <c r="M3533" s="21">
        <f t="shared" si="277"/>
        <v>30</v>
      </c>
      <c r="N3533" s="11" t="b">
        <v>0</v>
      </c>
      <c r="O3533" s="11">
        <v>26</v>
      </c>
      <c r="P3533" s="11" t="b">
        <v>1</v>
      </c>
      <c r="Q3533" s="11" t="s">
        <v>8271</v>
      </c>
      <c r="R3533" s="18">
        <f t="shared" si="278"/>
        <v>1.28</v>
      </c>
      <c r="S3533" s="19">
        <f t="shared" si="279"/>
        <v>49.230769230769234</v>
      </c>
      <c r="T3533" s="11" t="s">
        <v>8317</v>
      </c>
      <c r="U3533" s="11" t="s">
        <v>8318</v>
      </c>
    </row>
    <row r="3534" spans="1:21" ht="42.75" x14ac:dyDescent="0.45">
      <c r="A3534" s="11">
        <v>3532</v>
      </c>
      <c r="B3534" s="16" t="s">
        <v>3531</v>
      </c>
      <c r="C3534" s="16" t="s">
        <v>7642</v>
      </c>
      <c r="D3534" s="23">
        <v>960</v>
      </c>
      <c r="E3534" s="23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7">
        <f t="shared" si="275"/>
        <v>41899.957638888889</v>
      </c>
      <c r="K3534" s="11">
        <v>1409667827</v>
      </c>
      <c r="L3534" s="17">
        <f t="shared" si="276"/>
        <v>41884.391516203701</v>
      </c>
      <c r="M3534" s="21">
        <f t="shared" si="277"/>
        <v>15.56612268518802</v>
      </c>
      <c r="N3534" s="11" t="b">
        <v>0</v>
      </c>
      <c r="O3534" s="11">
        <v>27</v>
      </c>
      <c r="P3534" s="11" t="b">
        <v>1</v>
      </c>
      <c r="Q3534" s="11" t="s">
        <v>8271</v>
      </c>
      <c r="R3534" s="18">
        <f t="shared" si="278"/>
        <v>1.1895833333333334</v>
      </c>
      <c r="S3534" s="19">
        <f t="shared" si="279"/>
        <v>42.296296296296298</v>
      </c>
      <c r="T3534" s="11" t="s">
        <v>8317</v>
      </c>
      <c r="U3534" s="11" t="s">
        <v>8318</v>
      </c>
    </row>
    <row r="3535" spans="1:21" ht="57" x14ac:dyDescent="0.45">
      <c r="A3535" s="11">
        <v>3533</v>
      </c>
      <c r="B3535" s="16" t="s">
        <v>3532</v>
      </c>
      <c r="C3535" s="16" t="s">
        <v>7643</v>
      </c>
      <c r="D3535" s="23">
        <v>500</v>
      </c>
      <c r="E3535" s="23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7">
        <f t="shared" si="275"/>
        <v>42319.594525462962</v>
      </c>
      <c r="K3535" s="11">
        <v>1444673767</v>
      </c>
      <c r="L3535" s="17">
        <f t="shared" si="276"/>
        <v>42289.552858796298</v>
      </c>
      <c r="M3535" s="21">
        <f t="shared" si="277"/>
        <v>30.041666666664241</v>
      </c>
      <c r="N3535" s="11" t="b">
        <v>0</v>
      </c>
      <c r="O3535" s="11">
        <v>8</v>
      </c>
      <c r="P3535" s="11" t="b">
        <v>1</v>
      </c>
      <c r="Q3535" s="11" t="s">
        <v>8271</v>
      </c>
      <c r="R3535" s="18">
        <f t="shared" si="278"/>
        <v>1.262</v>
      </c>
      <c r="S3535" s="19">
        <f t="shared" si="279"/>
        <v>78.875</v>
      </c>
      <c r="T3535" s="11" t="s">
        <v>8317</v>
      </c>
      <c r="U3535" s="11" t="s">
        <v>8318</v>
      </c>
    </row>
    <row r="3536" spans="1:21" ht="28.5" x14ac:dyDescent="0.45">
      <c r="A3536" s="11">
        <v>3534</v>
      </c>
      <c r="B3536" s="16" t="s">
        <v>3533</v>
      </c>
      <c r="C3536" s="16" t="s">
        <v>7644</v>
      </c>
      <c r="D3536" s="23">
        <v>5000</v>
      </c>
      <c r="E3536" s="23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7">
        <f t="shared" si="275"/>
        <v>42278.416932870365</v>
      </c>
      <c r="K3536" s="11">
        <v>1440687623</v>
      </c>
      <c r="L3536" s="17">
        <f t="shared" si="276"/>
        <v>42243.416932870365</v>
      </c>
      <c r="M3536" s="21">
        <f t="shared" si="277"/>
        <v>35</v>
      </c>
      <c r="N3536" s="11" t="b">
        <v>0</v>
      </c>
      <c r="O3536" s="11">
        <v>204</v>
      </c>
      <c r="P3536" s="11" t="b">
        <v>1</v>
      </c>
      <c r="Q3536" s="11" t="s">
        <v>8271</v>
      </c>
      <c r="R3536" s="18">
        <f t="shared" si="278"/>
        <v>1.5620000000000001</v>
      </c>
      <c r="S3536" s="19">
        <f t="shared" si="279"/>
        <v>38.284313725490193</v>
      </c>
      <c r="T3536" s="11" t="s">
        <v>8317</v>
      </c>
      <c r="U3536" s="11" t="s">
        <v>8318</v>
      </c>
    </row>
    <row r="3537" spans="1:21" ht="42.75" x14ac:dyDescent="0.45">
      <c r="A3537" s="11">
        <v>3535</v>
      </c>
      <c r="B3537" s="16" t="s">
        <v>3534</v>
      </c>
      <c r="C3537" s="16" t="s">
        <v>7645</v>
      </c>
      <c r="D3537" s="23">
        <v>2000</v>
      </c>
      <c r="E3537" s="23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7">
        <f t="shared" si="275"/>
        <v>42279.541666666664</v>
      </c>
      <c r="K3537" s="11">
        <v>1441120910</v>
      </c>
      <c r="L3537" s="17">
        <f t="shared" si="276"/>
        <v>42248.431828703702</v>
      </c>
      <c r="M3537" s="21">
        <f t="shared" si="277"/>
        <v>31.109837962962047</v>
      </c>
      <c r="N3537" s="11" t="b">
        <v>0</v>
      </c>
      <c r="O3537" s="11">
        <v>46</v>
      </c>
      <c r="P3537" s="11" t="b">
        <v>1</v>
      </c>
      <c r="Q3537" s="11" t="s">
        <v>8271</v>
      </c>
      <c r="R3537" s="18">
        <f t="shared" si="278"/>
        <v>1.0315000000000001</v>
      </c>
      <c r="S3537" s="19">
        <f t="shared" si="279"/>
        <v>44.847826086956523</v>
      </c>
      <c r="T3537" s="11" t="s">
        <v>8317</v>
      </c>
      <c r="U3537" s="11" t="s">
        <v>8318</v>
      </c>
    </row>
    <row r="3538" spans="1:21" ht="42.75" x14ac:dyDescent="0.45">
      <c r="A3538" s="11">
        <v>3536</v>
      </c>
      <c r="B3538" s="16" t="s">
        <v>3535</v>
      </c>
      <c r="C3538" s="16" t="s">
        <v>7646</v>
      </c>
      <c r="D3538" s="23">
        <v>150</v>
      </c>
      <c r="E3538" s="23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7">
        <f t="shared" si="275"/>
        <v>42358.290972222218</v>
      </c>
      <c r="K3538" s="11">
        <v>1448040425</v>
      </c>
      <c r="L3538" s="17">
        <f t="shared" si="276"/>
        <v>42328.518807870372</v>
      </c>
      <c r="M3538" s="21">
        <f t="shared" si="277"/>
        <v>29.772164351845277</v>
      </c>
      <c r="N3538" s="11" t="b">
        <v>0</v>
      </c>
      <c r="O3538" s="11">
        <v>17</v>
      </c>
      <c r="P3538" s="11" t="b">
        <v>1</v>
      </c>
      <c r="Q3538" s="11" t="s">
        <v>8271</v>
      </c>
      <c r="R3538" s="18">
        <f t="shared" si="278"/>
        <v>1.5333333333333334</v>
      </c>
      <c r="S3538" s="19">
        <f t="shared" si="279"/>
        <v>13.529411764705882</v>
      </c>
      <c r="T3538" s="11" t="s">
        <v>8317</v>
      </c>
      <c r="U3538" s="11" t="s">
        <v>8318</v>
      </c>
    </row>
    <row r="3539" spans="1:21" ht="42.75" x14ac:dyDescent="0.45">
      <c r="A3539" s="11">
        <v>3537</v>
      </c>
      <c r="B3539" s="16" t="s">
        <v>3536</v>
      </c>
      <c r="C3539" s="16" t="s">
        <v>7647</v>
      </c>
      <c r="D3539" s="23">
        <v>675</v>
      </c>
      <c r="E3539" s="23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7">
        <f t="shared" si="275"/>
        <v>41960.124305555553</v>
      </c>
      <c r="K3539" s="11">
        <v>1413016216</v>
      </c>
      <c r="L3539" s="17">
        <f t="shared" si="276"/>
        <v>41923.146018518521</v>
      </c>
      <c r="M3539" s="21">
        <f t="shared" si="277"/>
        <v>36.978287037032715</v>
      </c>
      <c r="N3539" s="11" t="b">
        <v>0</v>
      </c>
      <c r="O3539" s="11">
        <v>28</v>
      </c>
      <c r="P3539" s="11" t="b">
        <v>1</v>
      </c>
      <c r="Q3539" s="11" t="s">
        <v>8271</v>
      </c>
      <c r="R3539" s="18">
        <f t="shared" si="278"/>
        <v>1.8044444444444445</v>
      </c>
      <c r="S3539" s="19">
        <f t="shared" si="279"/>
        <v>43.5</v>
      </c>
      <c r="T3539" s="11" t="s">
        <v>8317</v>
      </c>
      <c r="U3539" s="11" t="s">
        <v>8318</v>
      </c>
    </row>
    <row r="3540" spans="1:21" ht="42.75" x14ac:dyDescent="0.45">
      <c r="A3540" s="11">
        <v>3538</v>
      </c>
      <c r="B3540" s="16" t="s">
        <v>3537</v>
      </c>
      <c r="C3540" s="16" t="s">
        <v>7648</v>
      </c>
      <c r="D3540" s="23">
        <v>2000</v>
      </c>
      <c r="E3540" s="23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7">
        <f t="shared" si="275"/>
        <v>42599.212268518517</v>
      </c>
      <c r="K3540" s="11">
        <v>1469009140</v>
      </c>
      <c r="L3540" s="17">
        <f t="shared" si="276"/>
        <v>42571.212268518517</v>
      </c>
      <c r="M3540" s="21">
        <f t="shared" si="277"/>
        <v>28</v>
      </c>
      <c r="N3540" s="11" t="b">
        <v>0</v>
      </c>
      <c r="O3540" s="11">
        <v>83</v>
      </c>
      <c r="P3540" s="11" t="b">
        <v>1</v>
      </c>
      <c r="Q3540" s="11" t="s">
        <v>8271</v>
      </c>
      <c r="R3540" s="18">
        <f t="shared" si="278"/>
        <v>1.2845</v>
      </c>
      <c r="S3540" s="19">
        <f t="shared" si="279"/>
        <v>30.951807228915662</v>
      </c>
      <c r="T3540" s="11" t="s">
        <v>8317</v>
      </c>
      <c r="U3540" s="11" t="s">
        <v>8318</v>
      </c>
    </row>
    <row r="3541" spans="1:21" ht="42.75" x14ac:dyDescent="0.45">
      <c r="A3541" s="11">
        <v>3539</v>
      </c>
      <c r="B3541" s="16" t="s">
        <v>3538</v>
      </c>
      <c r="C3541" s="16" t="s">
        <v>7649</v>
      </c>
      <c r="D3541" s="23">
        <v>600</v>
      </c>
      <c r="E3541" s="23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7">
        <f t="shared" si="275"/>
        <v>42621.547708333332</v>
      </c>
      <c r="K3541" s="11">
        <v>1471543722</v>
      </c>
      <c r="L3541" s="17">
        <f t="shared" si="276"/>
        <v>42600.547708333332</v>
      </c>
      <c r="M3541" s="21">
        <f t="shared" si="277"/>
        <v>21</v>
      </c>
      <c r="N3541" s="11" t="b">
        <v>0</v>
      </c>
      <c r="O3541" s="11">
        <v>13</v>
      </c>
      <c r="P3541" s="11" t="b">
        <v>1</v>
      </c>
      <c r="Q3541" s="11" t="s">
        <v>8271</v>
      </c>
      <c r="R3541" s="18">
        <f t="shared" si="278"/>
        <v>1.1966666666666668</v>
      </c>
      <c r="S3541" s="19">
        <f t="shared" si="279"/>
        <v>55.230769230769234</v>
      </c>
      <c r="T3541" s="11" t="s">
        <v>8317</v>
      </c>
      <c r="U3541" s="11" t="s">
        <v>8318</v>
      </c>
    </row>
    <row r="3542" spans="1:21" ht="57" x14ac:dyDescent="0.45">
      <c r="A3542" s="11">
        <v>3540</v>
      </c>
      <c r="B3542" s="16" t="s">
        <v>3539</v>
      </c>
      <c r="C3542" s="16" t="s">
        <v>7650</v>
      </c>
      <c r="D3542" s="23">
        <v>300</v>
      </c>
      <c r="E3542" s="23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7">
        <f t="shared" si="275"/>
        <v>42546.795034722221</v>
      </c>
      <c r="K3542" s="11">
        <v>1464307491</v>
      </c>
      <c r="L3542" s="17">
        <f t="shared" si="276"/>
        <v>42516.795034722221</v>
      </c>
      <c r="M3542" s="21">
        <f t="shared" si="277"/>
        <v>30</v>
      </c>
      <c r="N3542" s="11" t="b">
        <v>0</v>
      </c>
      <c r="O3542" s="11">
        <v>8</v>
      </c>
      <c r="P3542" s="11" t="b">
        <v>1</v>
      </c>
      <c r="Q3542" s="11" t="s">
        <v>8271</v>
      </c>
      <c r="R3542" s="18">
        <f t="shared" si="278"/>
        <v>1.23</v>
      </c>
      <c r="S3542" s="19">
        <f t="shared" si="279"/>
        <v>46.125</v>
      </c>
      <c r="T3542" s="11" t="s">
        <v>8317</v>
      </c>
      <c r="U3542" s="11" t="s">
        <v>8318</v>
      </c>
    </row>
    <row r="3543" spans="1:21" ht="42.75" x14ac:dyDescent="0.45">
      <c r="A3543" s="11">
        <v>3541</v>
      </c>
      <c r="B3543" s="16" t="s">
        <v>3540</v>
      </c>
      <c r="C3543" s="16" t="s">
        <v>7651</v>
      </c>
      <c r="D3543" s="23">
        <v>1200</v>
      </c>
      <c r="E3543" s="23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7">
        <f t="shared" si="275"/>
        <v>42247.521701388883</v>
      </c>
      <c r="K3543" s="11">
        <v>1438882275</v>
      </c>
      <c r="L3543" s="17">
        <f t="shared" si="276"/>
        <v>42222.521701388883</v>
      </c>
      <c r="M3543" s="21">
        <f t="shared" si="277"/>
        <v>25</v>
      </c>
      <c r="N3543" s="11" t="b">
        <v>0</v>
      </c>
      <c r="O3543" s="11">
        <v>32</v>
      </c>
      <c r="P3543" s="11" t="b">
        <v>1</v>
      </c>
      <c r="Q3543" s="11" t="s">
        <v>8271</v>
      </c>
      <c r="R3543" s="18">
        <f t="shared" si="278"/>
        <v>1.05</v>
      </c>
      <c r="S3543" s="19">
        <f t="shared" si="279"/>
        <v>39.375</v>
      </c>
      <c r="T3543" s="11" t="s">
        <v>8317</v>
      </c>
      <c r="U3543" s="11" t="s">
        <v>8318</v>
      </c>
    </row>
    <row r="3544" spans="1:21" ht="42.75" x14ac:dyDescent="0.45">
      <c r="A3544" s="11">
        <v>3542</v>
      </c>
      <c r="B3544" s="16" t="s">
        <v>3541</v>
      </c>
      <c r="C3544" s="16" t="s">
        <v>7652</v>
      </c>
      <c r="D3544" s="23">
        <v>5500</v>
      </c>
      <c r="E3544" s="23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7">
        <f t="shared" si="275"/>
        <v>41889.391458333332</v>
      </c>
      <c r="K3544" s="11">
        <v>1404915822</v>
      </c>
      <c r="L3544" s="17">
        <f t="shared" si="276"/>
        <v>41829.391458333332</v>
      </c>
      <c r="M3544" s="21">
        <f t="shared" si="277"/>
        <v>60</v>
      </c>
      <c r="N3544" s="11" t="b">
        <v>0</v>
      </c>
      <c r="O3544" s="11">
        <v>85</v>
      </c>
      <c r="P3544" s="11" t="b">
        <v>1</v>
      </c>
      <c r="Q3544" s="11" t="s">
        <v>8271</v>
      </c>
      <c r="R3544" s="18">
        <f t="shared" si="278"/>
        <v>1.0223636363636364</v>
      </c>
      <c r="S3544" s="19">
        <f t="shared" si="279"/>
        <v>66.152941176470591</v>
      </c>
      <c r="T3544" s="11" t="s">
        <v>8317</v>
      </c>
      <c r="U3544" s="11" t="s">
        <v>8318</v>
      </c>
    </row>
    <row r="3545" spans="1:21" ht="42.75" x14ac:dyDescent="0.45">
      <c r="A3545" s="11">
        <v>3543</v>
      </c>
      <c r="B3545" s="16" t="s">
        <v>3542</v>
      </c>
      <c r="C3545" s="16" t="s">
        <v>7653</v>
      </c>
      <c r="D3545" s="23">
        <v>1500</v>
      </c>
      <c r="E3545" s="23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7">
        <f t="shared" si="275"/>
        <v>42180.546979166662</v>
      </c>
      <c r="K3545" s="11">
        <v>1432663659</v>
      </c>
      <c r="L3545" s="17">
        <f t="shared" si="276"/>
        <v>42150.546979166662</v>
      </c>
      <c r="M3545" s="21">
        <f t="shared" si="277"/>
        <v>30</v>
      </c>
      <c r="N3545" s="11" t="b">
        <v>0</v>
      </c>
      <c r="O3545" s="11">
        <v>29</v>
      </c>
      <c r="P3545" s="11" t="b">
        <v>1</v>
      </c>
      <c r="Q3545" s="11" t="s">
        <v>8271</v>
      </c>
      <c r="R3545" s="18">
        <f t="shared" si="278"/>
        <v>1.0466666666666666</v>
      </c>
      <c r="S3545" s="19">
        <f t="shared" si="279"/>
        <v>54.137931034482762</v>
      </c>
      <c r="T3545" s="11" t="s">
        <v>8317</v>
      </c>
      <c r="U3545" s="11" t="s">
        <v>8318</v>
      </c>
    </row>
    <row r="3546" spans="1:21" ht="28.5" x14ac:dyDescent="0.45">
      <c r="A3546" s="11">
        <v>3544</v>
      </c>
      <c r="B3546" s="16" t="s">
        <v>3543</v>
      </c>
      <c r="C3546" s="16" t="s">
        <v>7654</v>
      </c>
      <c r="D3546" s="23">
        <v>2500</v>
      </c>
      <c r="E3546" s="23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7">
        <f t="shared" si="275"/>
        <v>42070.623344907406</v>
      </c>
      <c r="K3546" s="11">
        <v>1423166257</v>
      </c>
      <c r="L3546" s="17">
        <f t="shared" si="276"/>
        <v>42040.623344907406</v>
      </c>
      <c r="M3546" s="21">
        <f t="shared" si="277"/>
        <v>30</v>
      </c>
      <c r="N3546" s="11" t="b">
        <v>0</v>
      </c>
      <c r="O3546" s="11">
        <v>24</v>
      </c>
      <c r="P3546" s="11" t="b">
        <v>1</v>
      </c>
      <c r="Q3546" s="11" t="s">
        <v>8271</v>
      </c>
      <c r="R3546" s="18">
        <f t="shared" si="278"/>
        <v>1</v>
      </c>
      <c r="S3546" s="19">
        <f t="shared" si="279"/>
        <v>104.16666666666667</v>
      </c>
      <c r="T3546" s="11" t="s">
        <v>8317</v>
      </c>
      <c r="U3546" s="11" t="s">
        <v>8318</v>
      </c>
    </row>
    <row r="3547" spans="1:21" ht="42.75" x14ac:dyDescent="0.45">
      <c r="A3547" s="11">
        <v>3545</v>
      </c>
      <c r="B3547" s="16" t="s">
        <v>3544</v>
      </c>
      <c r="C3547" s="16" t="s">
        <v>7655</v>
      </c>
      <c r="D3547" s="23">
        <v>250</v>
      </c>
      <c r="E3547" s="23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7">
        <f t="shared" si="275"/>
        <v>42105.599062499998</v>
      </c>
      <c r="K3547" s="11">
        <v>1426188159</v>
      </c>
      <c r="L3547" s="17">
        <f t="shared" si="276"/>
        <v>42075.599062499998</v>
      </c>
      <c r="M3547" s="21">
        <f t="shared" si="277"/>
        <v>30</v>
      </c>
      <c r="N3547" s="11" t="b">
        <v>0</v>
      </c>
      <c r="O3547" s="11">
        <v>8</v>
      </c>
      <c r="P3547" s="11" t="b">
        <v>1</v>
      </c>
      <c r="Q3547" s="11" t="s">
        <v>8271</v>
      </c>
      <c r="R3547" s="18">
        <f t="shared" si="278"/>
        <v>1.004</v>
      </c>
      <c r="S3547" s="19">
        <f t="shared" si="279"/>
        <v>31.375</v>
      </c>
      <c r="T3547" s="11" t="s">
        <v>8317</v>
      </c>
      <c r="U3547" s="11" t="s">
        <v>8318</v>
      </c>
    </row>
    <row r="3548" spans="1:21" ht="42.75" x14ac:dyDescent="0.45">
      <c r="A3548" s="11">
        <v>3546</v>
      </c>
      <c r="B3548" s="16" t="s">
        <v>3545</v>
      </c>
      <c r="C3548" s="16" t="s">
        <v>7656</v>
      </c>
      <c r="D3548" s="23">
        <v>1100</v>
      </c>
      <c r="E3548" s="23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7">
        <f t="shared" si="275"/>
        <v>42094.957638888889</v>
      </c>
      <c r="K3548" s="11">
        <v>1426002684</v>
      </c>
      <c r="L3548" s="17">
        <f t="shared" si="276"/>
        <v>42073.452361111107</v>
      </c>
      <c r="M3548" s="21">
        <f t="shared" si="277"/>
        <v>21.505277777781885</v>
      </c>
      <c r="N3548" s="11" t="b">
        <v>0</v>
      </c>
      <c r="O3548" s="11">
        <v>19</v>
      </c>
      <c r="P3548" s="11" t="b">
        <v>1</v>
      </c>
      <c r="Q3548" s="11" t="s">
        <v>8271</v>
      </c>
      <c r="R3548" s="18">
        <f t="shared" si="278"/>
        <v>1.0227272727272727</v>
      </c>
      <c r="S3548" s="19">
        <f t="shared" si="279"/>
        <v>59.210526315789473</v>
      </c>
      <c r="T3548" s="11" t="s">
        <v>8317</v>
      </c>
      <c r="U3548" s="11" t="s">
        <v>8318</v>
      </c>
    </row>
    <row r="3549" spans="1:21" ht="42.75" x14ac:dyDescent="0.45">
      <c r="A3549" s="11">
        <v>3547</v>
      </c>
      <c r="B3549" s="16" t="s">
        <v>3546</v>
      </c>
      <c r="C3549" s="16" t="s">
        <v>7657</v>
      </c>
      <c r="D3549" s="23">
        <v>35000</v>
      </c>
      <c r="E3549" s="23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7">
        <f t="shared" si="275"/>
        <v>42503.957638888889</v>
      </c>
      <c r="K3549" s="11">
        <v>1461117201</v>
      </c>
      <c r="L3549" s="17">
        <f t="shared" si="276"/>
        <v>42479.870381944442</v>
      </c>
      <c r="M3549" s="21">
        <f t="shared" si="277"/>
        <v>24.08725694444729</v>
      </c>
      <c r="N3549" s="11" t="b">
        <v>0</v>
      </c>
      <c r="O3549" s="11">
        <v>336</v>
      </c>
      <c r="P3549" s="11" t="b">
        <v>1</v>
      </c>
      <c r="Q3549" s="11" t="s">
        <v>8271</v>
      </c>
      <c r="R3549" s="18">
        <f t="shared" si="278"/>
        <v>1.1440928571428572</v>
      </c>
      <c r="S3549" s="19">
        <f t="shared" si="279"/>
        <v>119.17633928571429</v>
      </c>
      <c r="T3549" s="11" t="s">
        <v>8317</v>
      </c>
      <c r="U3549" s="11" t="s">
        <v>8318</v>
      </c>
    </row>
    <row r="3550" spans="1:21" ht="42.75" x14ac:dyDescent="0.45">
      <c r="A3550" s="11">
        <v>3548</v>
      </c>
      <c r="B3550" s="16" t="s">
        <v>3547</v>
      </c>
      <c r="C3550" s="16" t="s">
        <v>7658</v>
      </c>
      <c r="D3550" s="23">
        <v>2100</v>
      </c>
      <c r="E3550" s="23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7">
        <f t="shared" si="275"/>
        <v>42433.833333333336</v>
      </c>
      <c r="K3550" s="11">
        <v>1455230214</v>
      </c>
      <c r="L3550" s="17">
        <f t="shared" si="276"/>
        <v>42411.733958333331</v>
      </c>
      <c r="M3550" s="21">
        <f t="shared" si="277"/>
        <v>22.099375000005239</v>
      </c>
      <c r="N3550" s="11" t="b">
        <v>0</v>
      </c>
      <c r="O3550" s="11">
        <v>13</v>
      </c>
      <c r="P3550" s="11" t="b">
        <v>1</v>
      </c>
      <c r="Q3550" s="11" t="s">
        <v>8271</v>
      </c>
      <c r="R3550" s="18">
        <f t="shared" si="278"/>
        <v>1.019047619047619</v>
      </c>
      <c r="S3550" s="19">
        <f t="shared" si="279"/>
        <v>164.61538461538461</v>
      </c>
      <c r="T3550" s="11" t="s">
        <v>8317</v>
      </c>
      <c r="U3550" s="11" t="s">
        <v>8318</v>
      </c>
    </row>
    <row r="3551" spans="1:21" ht="42.75" x14ac:dyDescent="0.45">
      <c r="A3551" s="11">
        <v>3549</v>
      </c>
      <c r="B3551" s="16" t="s">
        <v>3548</v>
      </c>
      <c r="C3551" s="16" t="s">
        <v>7659</v>
      </c>
      <c r="D3551" s="23">
        <v>1000</v>
      </c>
      <c r="E3551" s="23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7">
        <f t="shared" si="275"/>
        <v>42251.186030092591</v>
      </c>
      <c r="K3551" s="11">
        <v>1438939673</v>
      </c>
      <c r="L3551" s="17">
        <f t="shared" si="276"/>
        <v>42223.186030092591</v>
      </c>
      <c r="M3551" s="21">
        <f t="shared" si="277"/>
        <v>28</v>
      </c>
      <c r="N3551" s="11" t="b">
        <v>0</v>
      </c>
      <c r="O3551" s="11">
        <v>42</v>
      </c>
      <c r="P3551" s="11" t="b">
        <v>1</v>
      </c>
      <c r="Q3551" s="11" t="s">
        <v>8271</v>
      </c>
      <c r="R3551" s="18">
        <f t="shared" si="278"/>
        <v>1.02</v>
      </c>
      <c r="S3551" s="19">
        <f t="shared" si="279"/>
        <v>24.285714285714285</v>
      </c>
      <c r="T3551" s="11" t="s">
        <v>8317</v>
      </c>
      <c r="U3551" s="11" t="s">
        <v>8318</v>
      </c>
    </row>
    <row r="3552" spans="1:21" ht="42.75" x14ac:dyDescent="0.45">
      <c r="A3552" s="11">
        <v>3550</v>
      </c>
      <c r="B3552" s="16" t="s">
        <v>3549</v>
      </c>
      <c r="C3552" s="16" t="s">
        <v>7660</v>
      </c>
      <c r="D3552" s="23">
        <v>2500</v>
      </c>
      <c r="E3552" s="23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7">
        <f t="shared" si="275"/>
        <v>42492.685162037036</v>
      </c>
      <c r="K3552" s="11">
        <v>1459632398</v>
      </c>
      <c r="L3552" s="17">
        <f t="shared" si="276"/>
        <v>42462.685162037036</v>
      </c>
      <c r="M3552" s="21">
        <f t="shared" si="277"/>
        <v>30</v>
      </c>
      <c r="N3552" s="11" t="b">
        <v>0</v>
      </c>
      <c r="O3552" s="11">
        <v>64</v>
      </c>
      <c r="P3552" s="11" t="b">
        <v>1</v>
      </c>
      <c r="Q3552" s="11" t="s">
        <v>8271</v>
      </c>
      <c r="R3552" s="18">
        <f t="shared" si="278"/>
        <v>1.048</v>
      </c>
      <c r="S3552" s="19">
        <f t="shared" si="279"/>
        <v>40.9375</v>
      </c>
      <c r="T3552" s="11" t="s">
        <v>8317</v>
      </c>
      <c r="U3552" s="11" t="s">
        <v>8318</v>
      </c>
    </row>
    <row r="3553" spans="1:21" ht="42.75" x14ac:dyDescent="0.45">
      <c r="A3553" s="11">
        <v>3551</v>
      </c>
      <c r="B3553" s="16" t="s">
        <v>3550</v>
      </c>
      <c r="C3553" s="16" t="s">
        <v>7661</v>
      </c>
      <c r="D3553" s="23">
        <v>1500</v>
      </c>
      <c r="E3553" s="23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7">
        <f t="shared" si="275"/>
        <v>41781.713194444441</v>
      </c>
      <c r="K3553" s="11">
        <v>1398342170</v>
      </c>
      <c r="L3553" s="17">
        <f t="shared" si="276"/>
        <v>41753.307523148142</v>
      </c>
      <c r="M3553" s="21">
        <f t="shared" si="277"/>
        <v>28.405671296299261</v>
      </c>
      <c r="N3553" s="11" t="b">
        <v>0</v>
      </c>
      <c r="O3553" s="11">
        <v>25</v>
      </c>
      <c r="P3553" s="11" t="b">
        <v>1</v>
      </c>
      <c r="Q3553" s="11" t="s">
        <v>8271</v>
      </c>
      <c r="R3553" s="18">
        <f t="shared" si="278"/>
        <v>1.0183333333333333</v>
      </c>
      <c r="S3553" s="19">
        <f t="shared" si="279"/>
        <v>61.1</v>
      </c>
      <c r="T3553" s="11" t="s">
        <v>8317</v>
      </c>
      <c r="U3553" s="11" t="s">
        <v>8318</v>
      </c>
    </row>
    <row r="3554" spans="1:21" ht="42.75" x14ac:dyDescent="0.45">
      <c r="A3554" s="11">
        <v>3552</v>
      </c>
      <c r="B3554" s="16" t="s">
        <v>3551</v>
      </c>
      <c r="C3554" s="16" t="s">
        <v>7662</v>
      </c>
      <c r="D3554" s="23">
        <v>773</v>
      </c>
      <c r="E3554" s="23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7">
        <f t="shared" si="275"/>
        <v>41818.378749999996</v>
      </c>
      <c r="K3554" s="11">
        <v>1401372324</v>
      </c>
      <c r="L3554" s="17">
        <f t="shared" si="276"/>
        <v>41788.378749999996</v>
      </c>
      <c r="M3554" s="21">
        <f t="shared" si="277"/>
        <v>30</v>
      </c>
      <c r="N3554" s="11" t="b">
        <v>0</v>
      </c>
      <c r="O3554" s="11">
        <v>20</v>
      </c>
      <c r="P3554" s="11" t="b">
        <v>1</v>
      </c>
      <c r="Q3554" s="11" t="s">
        <v>8271</v>
      </c>
      <c r="R3554" s="18">
        <f t="shared" si="278"/>
        <v>1</v>
      </c>
      <c r="S3554" s="19">
        <f t="shared" si="279"/>
        <v>38.65</v>
      </c>
      <c r="T3554" s="11" t="s">
        <v>8317</v>
      </c>
      <c r="U3554" s="11" t="s">
        <v>8318</v>
      </c>
    </row>
    <row r="3555" spans="1:21" ht="42.75" x14ac:dyDescent="0.45">
      <c r="A3555" s="11">
        <v>3553</v>
      </c>
      <c r="B3555" s="16" t="s">
        <v>3552</v>
      </c>
      <c r="C3555" s="16" t="s">
        <v>7663</v>
      </c>
      <c r="D3555" s="23">
        <v>5500</v>
      </c>
      <c r="E3555" s="23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7">
        <f t="shared" si="275"/>
        <v>42227.791666666664</v>
      </c>
      <c r="K3555" s="11">
        <v>1436575280</v>
      </c>
      <c r="L3555" s="17">
        <f t="shared" si="276"/>
        <v>42195.820370370369</v>
      </c>
      <c r="M3555" s="21">
        <f t="shared" si="277"/>
        <v>31.971296296294895</v>
      </c>
      <c r="N3555" s="11" t="b">
        <v>0</v>
      </c>
      <c r="O3555" s="11">
        <v>104</v>
      </c>
      <c r="P3555" s="11" t="b">
        <v>1</v>
      </c>
      <c r="Q3555" s="11" t="s">
        <v>8271</v>
      </c>
      <c r="R3555" s="18">
        <f t="shared" si="278"/>
        <v>1.0627272727272727</v>
      </c>
      <c r="S3555" s="19">
        <f t="shared" si="279"/>
        <v>56.20192307692308</v>
      </c>
      <c r="T3555" s="11" t="s">
        <v>8317</v>
      </c>
      <c r="U3555" s="11" t="s">
        <v>8318</v>
      </c>
    </row>
    <row r="3556" spans="1:21" ht="42.75" x14ac:dyDescent="0.45">
      <c r="A3556" s="11">
        <v>3554</v>
      </c>
      <c r="B3556" s="16" t="s">
        <v>3553</v>
      </c>
      <c r="C3556" s="16" t="s">
        <v>7664</v>
      </c>
      <c r="D3556" s="23">
        <v>5000</v>
      </c>
      <c r="E3556" s="23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7">
        <f t="shared" si="275"/>
        <v>42046.499999999993</v>
      </c>
      <c r="K3556" s="11">
        <v>1421025159</v>
      </c>
      <c r="L3556" s="17">
        <f t="shared" si="276"/>
        <v>42015.842118055552</v>
      </c>
      <c r="M3556" s="21">
        <f t="shared" si="277"/>
        <v>30.657881944440305</v>
      </c>
      <c r="N3556" s="11" t="b">
        <v>0</v>
      </c>
      <c r="O3556" s="11">
        <v>53</v>
      </c>
      <c r="P3556" s="11" t="b">
        <v>1</v>
      </c>
      <c r="Q3556" s="11" t="s">
        <v>8271</v>
      </c>
      <c r="R3556" s="18">
        <f t="shared" si="278"/>
        <v>1.1342219999999998</v>
      </c>
      <c r="S3556" s="19">
        <f t="shared" si="279"/>
        <v>107.00207547169811</v>
      </c>
      <c r="T3556" s="11" t="s">
        <v>8317</v>
      </c>
      <c r="U3556" s="11" t="s">
        <v>8318</v>
      </c>
    </row>
    <row r="3557" spans="1:21" ht="42.75" x14ac:dyDescent="0.45">
      <c r="A3557" s="11">
        <v>3555</v>
      </c>
      <c r="B3557" s="16" t="s">
        <v>3554</v>
      </c>
      <c r="C3557" s="16" t="s">
        <v>7665</v>
      </c>
      <c r="D3557" s="23">
        <v>2400</v>
      </c>
      <c r="E3557" s="23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7">
        <f t="shared" si="275"/>
        <v>42691.275393518517</v>
      </c>
      <c r="K3557" s="11">
        <v>1476786994</v>
      </c>
      <c r="L3557" s="17">
        <f t="shared" si="276"/>
        <v>42661.233726851853</v>
      </c>
      <c r="M3557" s="21">
        <f t="shared" si="277"/>
        <v>30.041666666664241</v>
      </c>
      <c r="N3557" s="11" t="b">
        <v>0</v>
      </c>
      <c r="O3557" s="11">
        <v>14</v>
      </c>
      <c r="P3557" s="11" t="b">
        <v>1</v>
      </c>
      <c r="Q3557" s="11" t="s">
        <v>8271</v>
      </c>
      <c r="R3557" s="18">
        <f t="shared" si="278"/>
        <v>1</v>
      </c>
      <c r="S3557" s="19">
        <f t="shared" si="279"/>
        <v>171.42857142857142</v>
      </c>
      <c r="T3557" s="11" t="s">
        <v>8317</v>
      </c>
      <c r="U3557" s="11" t="s">
        <v>8318</v>
      </c>
    </row>
    <row r="3558" spans="1:21" ht="42.75" x14ac:dyDescent="0.45">
      <c r="A3558" s="11">
        <v>3556</v>
      </c>
      <c r="B3558" s="16" t="s">
        <v>3555</v>
      </c>
      <c r="C3558" s="16" t="s">
        <v>7666</v>
      </c>
      <c r="D3558" s="23">
        <v>2200</v>
      </c>
      <c r="E3558" s="23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7">
        <f t="shared" si="275"/>
        <v>41868.441249999996</v>
      </c>
      <c r="K3558" s="11">
        <v>1403105724</v>
      </c>
      <c r="L3558" s="17">
        <f t="shared" si="276"/>
        <v>41808.441249999996</v>
      </c>
      <c r="M3558" s="21">
        <f t="shared" si="277"/>
        <v>60</v>
      </c>
      <c r="N3558" s="11" t="b">
        <v>0</v>
      </c>
      <c r="O3558" s="11">
        <v>20</v>
      </c>
      <c r="P3558" s="11" t="b">
        <v>1</v>
      </c>
      <c r="Q3558" s="11" t="s">
        <v>8271</v>
      </c>
      <c r="R3558" s="18">
        <f t="shared" si="278"/>
        <v>1.0045454545454546</v>
      </c>
      <c r="S3558" s="19">
        <f t="shared" si="279"/>
        <v>110.5</v>
      </c>
      <c r="T3558" s="11" t="s">
        <v>8317</v>
      </c>
      <c r="U3558" s="11" t="s">
        <v>8318</v>
      </c>
    </row>
    <row r="3559" spans="1:21" ht="42.75" x14ac:dyDescent="0.45">
      <c r="A3559" s="11">
        <v>3557</v>
      </c>
      <c r="B3559" s="16" t="s">
        <v>3556</v>
      </c>
      <c r="C3559" s="16" t="s">
        <v>7667</v>
      </c>
      <c r="D3559" s="23">
        <v>100000</v>
      </c>
      <c r="E3559" s="23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7">
        <f t="shared" si="275"/>
        <v>41764.068414351852</v>
      </c>
      <c r="K3559" s="11">
        <v>1396334311</v>
      </c>
      <c r="L3559" s="17">
        <f t="shared" si="276"/>
        <v>41730.068414351852</v>
      </c>
      <c r="M3559" s="21">
        <f t="shared" si="277"/>
        <v>34</v>
      </c>
      <c r="N3559" s="11" t="b">
        <v>0</v>
      </c>
      <c r="O3559" s="11">
        <v>558</v>
      </c>
      <c r="P3559" s="11" t="b">
        <v>1</v>
      </c>
      <c r="Q3559" s="11" t="s">
        <v>8271</v>
      </c>
      <c r="R3559" s="18">
        <f t="shared" si="278"/>
        <v>1.0003599999999999</v>
      </c>
      <c r="S3559" s="19">
        <f t="shared" si="279"/>
        <v>179.27598566308242</v>
      </c>
      <c r="T3559" s="11" t="s">
        <v>8317</v>
      </c>
      <c r="U3559" s="11" t="s">
        <v>8318</v>
      </c>
    </row>
    <row r="3560" spans="1:21" ht="42.75" x14ac:dyDescent="0.45">
      <c r="A3560" s="11">
        <v>3558</v>
      </c>
      <c r="B3560" s="16" t="s">
        <v>3557</v>
      </c>
      <c r="C3560" s="16" t="s">
        <v>7668</v>
      </c>
      <c r="D3560" s="23">
        <v>350</v>
      </c>
      <c r="E3560" s="23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7">
        <f t="shared" si="275"/>
        <v>42181.666666666664</v>
      </c>
      <c r="K3560" s="11">
        <v>1431718575</v>
      </c>
      <c r="L3560" s="17">
        <f t="shared" si="276"/>
        <v>42139.608506944445</v>
      </c>
      <c r="M3560" s="21">
        <f t="shared" si="277"/>
        <v>42.058159722218988</v>
      </c>
      <c r="N3560" s="11" t="b">
        <v>0</v>
      </c>
      <c r="O3560" s="11">
        <v>22</v>
      </c>
      <c r="P3560" s="11" t="b">
        <v>1</v>
      </c>
      <c r="Q3560" s="11" t="s">
        <v>8271</v>
      </c>
      <c r="R3560" s="18">
        <f t="shared" si="278"/>
        <v>1.44</v>
      </c>
      <c r="S3560" s="19">
        <f t="shared" si="279"/>
        <v>22.90909090909091</v>
      </c>
      <c r="T3560" s="11" t="s">
        <v>8317</v>
      </c>
      <c r="U3560" s="11" t="s">
        <v>8318</v>
      </c>
    </row>
    <row r="3561" spans="1:21" ht="42.75" x14ac:dyDescent="0.45">
      <c r="A3561" s="11">
        <v>3559</v>
      </c>
      <c r="B3561" s="16" t="s">
        <v>3558</v>
      </c>
      <c r="C3561" s="16" t="s">
        <v>7669</v>
      </c>
      <c r="D3561" s="23">
        <v>1000</v>
      </c>
      <c r="E3561" s="23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7">
        <f t="shared" si="275"/>
        <v>42216.165277777771</v>
      </c>
      <c r="K3561" s="11">
        <v>1436408308</v>
      </c>
      <c r="L3561" s="17">
        <f t="shared" si="276"/>
        <v>42193.887824074067</v>
      </c>
      <c r="M3561" s="21">
        <f t="shared" si="277"/>
        <v>22.277453703703941</v>
      </c>
      <c r="N3561" s="11" t="b">
        <v>0</v>
      </c>
      <c r="O3561" s="11">
        <v>24</v>
      </c>
      <c r="P3561" s="11" t="b">
        <v>1</v>
      </c>
      <c r="Q3561" s="11" t="s">
        <v>8271</v>
      </c>
      <c r="R3561" s="18">
        <f t="shared" si="278"/>
        <v>1.0349999999999999</v>
      </c>
      <c r="S3561" s="19">
        <f t="shared" si="279"/>
        <v>43.125</v>
      </c>
      <c r="T3561" s="11" t="s">
        <v>8317</v>
      </c>
      <c r="U3561" s="11" t="s">
        <v>8318</v>
      </c>
    </row>
    <row r="3562" spans="1:21" ht="42.75" x14ac:dyDescent="0.45">
      <c r="A3562" s="11">
        <v>3560</v>
      </c>
      <c r="B3562" s="16" t="s">
        <v>3559</v>
      </c>
      <c r="C3562" s="16" t="s">
        <v>7670</v>
      </c>
      <c r="D3562" s="23">
        <v>3200</v>
      </c>
      <c r="E3562" s="23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7">
        <f t="shared" si="275"/>
        <v>42150.906249999993</v>
      </c>
      <c r="K3562" s="11">
        <v>1429651266</v>
      </c>
      <c r="L3562" s="17">
        <f t="shared" si="276"/>
        <v>42115.68131944444</v>
      </c>
      <c r="M3562" s="21">
        <f t="shared" si="277"/>
        <v>35.224930555552419</v>
      </c>
      <c r="N3562" s="11" t="b">
        <v>0</v>
      </c>
      <c r="O3562" s="11">
        <v>74</v>
      </c>
      <c r="P3562" s="11" t="b">
        <v>1</v>
      </c>
      <c r="Q3562" s="11" t="s">
        <v>8271</v>
      </c>
      <c r="R3562" s="18">
        <f t="shared" si="278"/>
        <v>1.0843750000000001</v>
      </c>
      <c r="S3562" s="19">
        <f t="shared" si="279"/>
        <v>46.891891891891895</v>
      </c>
      <c r="T3562" s="11" t="s">
        <v>8317</v>
      </c>
      <c r="U3562" s="11" t="s">
        <v>8318</v>
      </c>
    </row>
    <row r="3563" spans="1:21" ht="99.75" x14ac:dyDescent="0.45">
      <c r="A3563" s="11">
        <v>3561</v>
      </c>
      <c r="B3563" s="16" t="s">
        <v>3560</v>
      </c>
      <c r="C3563" s="16" t="s">
        <v>7671</v>
      </c>
      <c r="D3563" s="23">
        <v>2500</v>
      </c>
      <c r="E3563" s="23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7">
        <f t="shared" si="275"/>
        <v>42221.566666666666</v>
      </c>
      <c r="K3563" s="11">
        <v>1437236378</v>
      </c>
      <c r="L3563" s="17">
        <f t="shared" si="276"/>
        <v>42203.471967592595</v>
      </c>
      <c r="M3563" s="21">
        <f t="shared" si="277"/>
        <v>18.094699074070377</v>
      </c>
      <c r="N3563" s="11" t="b">
        <v>0</v>
      </c>
      <c r="O3563" s="11">
        <v>54</v>
      </c>
      <c r="P3563" s="11" t="b">
        <v>1</v>
      </c>
      <c r="Q3563" s="11" t="s">
        <v>8271</v>
      </c>
      <c r="R3563" s="18">
        <f t="shared" si="278"/>
        <v>1.024</v>
      </c>
      <c r="S3563" s="19">
        <f t="shared" si="279"/>
        <v>47.407407407407405</v>
      </c>
      <c r="T3563" s="11" t="s">
        <v>8317</v>
      </c>
      <c r="U3563" s="11" t="s">
        <v>8318</v>
      </c>
    </row>
    <row r="3564" spans="1:21" ht="42.75" x14ac:dyDescent="0.45">
      <c r="A3564" s="11">
        <v>3562</v>
      </c>
      <c r="B3564" s="16" t="s">
        <v>3561</v>
      </c>
      <c r="C3564" s="16" t="s">
        <v>7672</v>
      </c>
      <c r="D3564" s="23">
        <v>315</v>
      </c>
      <c r="E3564" s="23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7">
        <f t="shared" si="275"/>
        <v>42442.708333333336</v>
      </c>
      <c r="K3564" s="11">
        <v>1457115427</v>
      </c>
      <c r="L3564" s="17">
        <f t="shared" si="276"/>
        <v>42433.553553240738</v>
      </c>
      <c r="M3564" s="21">
        <f t="shared" si="277"/>
        <v>9.1547800925982301</v>
      </c>
      <c r="N3564" s="11" t="b">
        <v>0</v>
      </c>
      <c r="O3564" s="11">
        <v>31</v>
      </c>
      <c r="P3564" s="11" t="b">
        <v>1</v>
      </c>
      <c r="Q3564" s="11" t="s">
        <v>8271</v>
      </c>
      <c r="R3564" s="18">
        <f t="shared" si="278"/>
        <v>1.4888888888888889</v>
      </c>
      <c r="S3564" s="19">
        <f t="shared" si="279"/>
        <v>15.129032258064516</v>
      </c>
      <c r="T3564" s="11" t="s">
        <v>8317</v>
      </c>
      <c r="U3564" s="11" t="s">
        <v>8318</v>
      </c>
    </row>
    <row r="3565" spans="1:21" ht="42.75" x14ac:dyDescent="0.45">
      <c r="A3565" s="11">
        <v>3563</v>
      </c>
      <c r="B3565" s="16" t="s">
        <v>3562</v>
      </c>
      <c r="C3565" s="16" t="s">
        <v>7673</v>
      </c>
      <c r="D3565" s="23">
        <v>500</v>
      </c>
      <c r="E3565" s="23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7">
        <f t="shared" si="275"/>
        <v>42583.583333333336</v>
      </c>
      <c r="K3565" s="11">
        <v>1467648456</v>
      </c>
      <c r="L3565" s="17">
        <f t="shared" si="276"/>
        <v>42555.46361111111</v>
      </c>
      <c r="M3565" s="21">
        <f t="shared" si="277"/>
        <v>28.119722222225391</v>
      </c>
      <c r="N3565" s="11" t="b">
        <v>0</v>
      </c>
      <c r="O3565" s="11">
        <v>25</v>
      </c>
      <c r="P3565" s="11" t="b">
        <v>1</v>
      </c>
      <c r="Q3565" s="11" t="s">
        <v>8271</v>
      </c>
      <c r="R3565" s="18">
        <f t="shared" si="278"/>
        <v>1.0549000000000002</v>
      </c>
      <c r="S3565" s="19">
        <f t="shared" si="279"/>
        <v>21.098000000000003</v>
      </c>
      <c r="T3565" s="11" t="s">
        <v>8317</v>
      </c>
      <c r="U3565" s="11" t="s">
        <v>8318</v>
      </c>
    </row>
    <row r="3566" spans="1:21" ht="28.5" x14ac:dyDescent="0.45">
      <c r="A3566" s="11">
        <v>3564</v>
      </c>
      <c r="B3566" s="16" t="s">
        <v>3563</v>
      </c>
      <c r="C3566" s="16" t="s">
        <v>7674</v>
      </c>
      <c r="D3566" s="23">
        <v>1000</v>
      </c>
      <c r="E3566" s="23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7">
        <f t="shared" si="275"/>
        <v>42282.458333333336</v>
      </c>
      <c r="K3566" s="11">
        <v>1440082649</v>
      </c>
      <c r="L3566" s="17">
        <f t="shared" si="276"/>
        <v>42236.414918981478</v>
      </c>
      <c r="M3566" s="21">
        <f t="shared" si="277"/>
        <v>46.043414351857791</v>
      </c>
      <c r="N3566" s="11" t="b">
        <v>0</v>
      </c>
      <c r="O3566" s="11">
        <v>17</v>
      </c>
      <c r="P3566" s="11" t="b">
        <v>1</v>
      </c>
      <c r="Q3566" s="11" t="s">
        <v>8271</v>
      </c>
      <c r="R3566" s="18">
        <f t="shared" si="278"/>
        <v>1.0049999999999999</v>
      </c>
      <c r="S3566" s="19">
        <f t="shared" si="279"/>
        <v>59.117647058823529</v>
      </c>
      <c r="T3566" s="11" t="s">
        <v>8317</v>
      </c>
      <c r="U3566" s="11" t="s">
        <v>8318</v>
      </c>
    </row>
    <row r="3567" spans="1:21" ht="42.75" x14ac:dyDescent="0.45">
      <c r="A3567" s="11">
        <v>3565</v>
      </c>
      <c r="B3567" s="16" t="s">
        <v>3564</v>
      </c>
      <c r="C3567" s="16" t="s">
        <v>7675</v>
      </c>
      <c r="D3567" s="23">
        <v>900</v>
      </c>
      <c r="E3567" s="23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7">
        <f t="shared" si="275"/>
        <v>42004.534814814811</v>
      </c>
      <c r="K3567" s="11">
        <v>1417456208</v>
      </c>
      <c r="L3567" s="17">
        <f t="shared" si="276"/>
        <v>41974.534814814811</v>
      </c>
      <c r="M3567" s="21">
        <f t="shared" si="277"/>
        <v>30</v>
      </c>
      <c r="N3567" s="11" t="b">
        <v>0</v>
      </c>
      <c r="O3567" s="11">
        <v>12</v>
      </c>
      <c r="P3567" s="11" t="b">
        <v>1</v>
      </c>
      <c r="Q3567" s="11" t="s">
        <v>8271</v>
      </c>
      <c r="R3567" s="18">
        <f t="shared" si="278"/>
        <v>1.3055555555555556</v>
      </c>
      <c r="S3567" s="19">
        <f t="shared" si="279"/>
        <v>97.916666666666671</v>
      </c>
      <c r="T3567" s="11" t="s">
        <v>8317</v>
      </c>
      <c r="U3567" s="11" t="s">
        <v>8318</v>
      </c>
    </row>
    <row r="3568" spans="1:21" ht="42.75" x14ac:dyDescent="0.45">
      <c r="A3568" s="11">
        <v>3566</v>
      </c>
      <c r="B3568" s="16" t="s">
        <v>3565</v>
      </c>
      <c r="C3568" s="16" t="s">
        <v>7676</v>
      </c>
      <c r="D3568" s="23">
        <v>2000</v>
      </c>
      <c r="E3568" s="23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7">
        <f t="shared" si="275"/>
        <v>42027.299571759257</v>
      </c>
      <c r="K3568" s="11">
        <v>1419423083</v>
      </c>
      <c r="L3568" s="17">
        <f t="shared" si="276"/>
        <v>41997.299571759257</v>
      </c>
      <c r="M3568" s="21">
        <f t="shared" si="277"/>
        <v>30</v>
      </c>
      <c r="N3568" s="11" t="b">
        <v>0</v>
      </c>
      <c r="O3568" s="11">
        <v>38</v>
      </c>
      <c r="P3568" s="11" t="b">
        <v>1</v>
      </c>
      <c r="Q3568" s="11" t="s">
        <v>8271</v>
      </c>
      <c r="R3568" s="18">
        <f t="shared" si="278"/>
        <v>1.0475000000000001</v>
      </c>
      <c r="S3568" s="19">
        <f t="shared" si="279"/>
        <v>55.131578947368418</v>
      </c>
      <c r="T3568" s="11" t="s">
        <v>8317</v>
      </c>
      <c r="U3568" s="11" t="s">
        <v>8318</v>
      </c>
    </row>
    <row r="3569" spans="1:21" ht="42.75" x14ac:dyDescent="0.45">
      <c r="A3569" s="11">
        <v>3567</v>
      </c>
      <c r="B3569" s="16" t="s">
        <v>3566</v>
      </c>
      <c r="C3569" s="16" t="s">
        <v>7677</v>
      </c>
      <c r="D3569" s="23">
        <v>1000</v>
      </c>
      <c r="E3569" s="23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7">
        <f t="shared" si="275"/>
        <v>42165.602361111109</v>
      </c>
      <c r="K3569" s="11">
        <v>1431372444</v>
      </c>
      <c r="L3569" s="17">
        <f t="shared" si="276"/>
        <v>42135.602361111109</v>
      </c>
      <c r="M3569" s="21">
        <f t="shared" si="277"/>
        <v>30</v>
      </c>
      <c r="N3569" s="11" t="b">
        <v>0</v>
      </c>
      <c r="O3569" s="11">
        <v>41</v>
      </c>
      <c r="P3569" s="11" t="b">
        <v>1</v>
      </c>
      <c r="Q3569" s="11" t="s">
        <v>8271</v>
      </c>
      <c r="R3569" s="18">
        <f t="shared" si="278"/>
        <v>1.0880000000000001</v>
      </c>
      <c r="S3569" s="19">
        <f t="shared" si="279"/>
        <v>26.536585365853657</v>
      </c>
      <c r="T3569" s="11" t="s">
        <v>8317</v>
      </c>
      <c r="U3569" s="11" t="s">
        <v>8318</v>
      </c>
    </row>
    <row r="3570" spans="1:21" ht="42.75" x14ac:dyDescent="0.45">
      <c r="A3570" s="11">
        <v>3568</v>
      </c>
      <c r="B3570" s="16" t="s">
        <v>3567</v>
      </c>
      <c r="C3570" s="16" t="s">
        <v>7678</v>
      </c>
      <c r="D3570" s="23">
        <v>1000</v>
      </c>
      <c r="E3570" s="23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7">
        <f t="shared" si="275"/>
        <v>41899.532337962963</v>
      </c>
      <c r="K3570" s="11">
        <v>1408383994</v>
      </c>
      <c r="L3570" s="17">
        <f t="shared" si="276"/>
        <v>41869.532337962963</v>
      </c>
      <c r="M3570" s="21">
        <f t="shared" si="277"/>
        <v>30</v>
      </c>
      <c r="N3570" s="11" t="b">
        <v>0</v>
      </c>
      <c r="O3570" s="11">
        <v>19</v>
      </c>
      <c r="P3570" s="11" t="b">
        <v>1</v>
      </c>
      <c r="Q3570" s="11" t="s">
        <v>8271</v>
      </c>
      <c r="R3570" s="18">
        <f t="shared" si="278"/>
        <v>1.1100000000000001</v>
      </c>
      <c r="S3570" s="19">
        <f t="shared" si="279"/>
        <v>58.421052631578945</v>
      </c>
      <c r="T3570" s="11" t="s">
        <v>8317</v>
      </c>
      <c r="U3570" s="11" t="s">
        <v>8318</v>
      </c>
    </row>
    <row r="3571" spans="1:21" ht="42.75" x14ac:dyDescent="0.45">
      <c r="A3571" s="11">
        <v>3569</v>
      </c>
      <c r="B3571" s="16" t="s">
        <v>3568</v>
      </c>
      <c r="C3571" s="16" t="s">
        <v>7679</v>
      </c>
      <c r="D3571" s="23">
        <v>5000</v>
      </c>
      <c r="E3571" s="23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7">
        <f t="shared" si="275"/>
        <v>42012.480277777773</v>
      </c>
      <c r="K3571" s="11">
        <v>1418142696</v>
      </c>
      <c r="L3571" s="17">
        <f t="shared" si="276"/>
        <v>41982.480277777773</v>
      </c>
      <c r="M3571" s="21">
        <f t="shared" si="277"/>
        <v>30</v>
      </c>
      <c r="N3571" s="11" t="b">
        <v>0</v>
      </c>
      <c r="O3571" s="11">
        <v>41</v>
      </c>
      <c r="P3571" s="11" t="b">
        <v>1</v>
      </c>
      <c r="Q3571" s="11" t="s">
        <v>8271</v>
      </c>
      <c r="R3571" s="18">
        <f t="shared" si="278"/>
        <v>1.0047999999999999</v>
      </c>
      <c r="S3571" s="19">
        <f t="shared" si="279"/>
        <v>122.53658536585365</v>
      </c>
      <c r="T3571" s="11" t="s">
        <v>8317</v>
      </c>
      <c r="U3571" s="11" t="s">
        <v>8318</v>
      </c>
    </row>
    <row r="3572" spans="1:21" ht="42.75" x14ac:dyDescent="0.45">
      <c r="A3572" s="11">
        <v>3570</v>
      </c>
      <c r="B3572" s="16" t="s">
        <v>3569</v>
      </c>
      <c r="C3572" s="16" t="s">
        <v>7680</v>
      </c>
      <c r="D3572" s="23">
        <v>2000</v>
      </c>
      <c r="E3572" s="23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7">
        <f t="shared" si="275"/>
        <v>42004.083333333336</v>
      </c>
      <c r="K3572" s="11">
        <v>1417593483</v>
      </c>
      <c r="L3572" s="17">
        <f t="shared" si="276"/>
        <v>41976.12364583333</v>
      </c>
      <c r="M3572" s="21">
        <f t="shared" si="277"/>
        <v>27.959687500006112</v>
      </c>
      <c r="N3572" s="11" t="b">
        <v>0</v>
      </c>
      <c r="O3572" s="11">
        <v>26</v>
      </c>
      <c r="P3572" s="11" t="b">
        <v>1</v>
      </c>
      <c r="Q3572" s="11" t="s">
        <v>8271</v>
      </c>
      <c r="R3572" s="18">
        <f t="shared" si="278"/>
        <v>1.1435</v>
      </c>
      <c r="S3572" s="19">
        <f t="shared" si="279"/>
        <v>87.961538461538467</v>
      </c>
      <c r="T3572" s="11" t="s">
        <v>8317</v>
      </c>
      <c r="U3572" s="11" t="s">
        <v>8318</v>
      </c>
    </row>
    <row r="3573" spans="1:21" ht="42.75" x14ac:dyDescent="0.45">
      <c r="A3573" s="11">
        <v>3571</v>
      </c>
      <c r="B3573" s="16" t="s">
        <v>3570</v>
      </c>
      <c r="C3573" s="16" t="s">
        <v>7681</v>
      </c>
      <c r="D3573" s="23">
        <v>1500</v>
      </c>
      <c r="E3573" s="23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7">
        <f t="shared" si="275"/>
        <v>41942.650613425925</v>
      </c>
      <c r="K3573" s="11">
        <v>1412109413</v>
      </c>
      <c r="L3573" s="17">
        <f t="shared" si="276"/>
        <v>41912.650613425925</v>
      </c>
      <c r="M3573" s="21">
        <f t="shared" si="277"/>
        <v>30</v>
      </c>
      <c r="N3573" s="11" t="b">
        <v>0</v>
      </c>
      <c r="O3573" s="11">
        <v>25</v>
      </c>
      <c r="P3573" s="11" t="b">
        <v>1</v>
      </c>
      <c r="Q3573" s="11" t="s">
        <v>8271</v>
      </c>
      <c r="R3573" s="18">
        <f t="shared" si="278"/>
        <v>1.2206666666666666</v>
      </c>
      <c r="S3573" s="19">
        <f t="shared" si="279"/>
        <v>73.239999999999995</v>
      </c>
      <c r="T3573" s="11" t="s">
        <v>8317</v>
      </c>
      <c r="U3573" s="11" t="s">
        <v>8318</v>
      </c>
    </row>
    <row r="3574" spans="1:21" ht="28.5" x14ac:dyDescent="0.45">
      <c r="A3574" s="11">
        <v>3572</v>
      </c>
      <c r="B3574" s="16" t="s">
        <v>3571</v>
      </c>
      <c r="C3574" s="16" t="s">
        <v>7682</v>
      </c>
      <c r="D3574" s="23">
        <v>500</v>
      </c>
      <c r="E3574" s="23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7">
        <f t="shared" si="275"/>
        <v>42176.36206018518</v>
      </c>
      <c r="K3574" s="11">
        <v>1432302082</v>
      </c>
      <c r="L3574" s="17">
        <f t="shared" si="276"/>
        <v>42146.36206018518</v>
      </c>
      <c r="M3574" s="21">
        <f t="shared" si="277"/>
        <v>30</v>
      </c>
      <c r="N3574" s="11" t="b">
        <v>0</v>
      </c>
      <c r="O3574" s="11">
        <v>9</v>
      </c>
      <c r="P3574" s="11" t="b">
        <v>1</v>
      </c>
      <c r="Q3574" s="11" t="s">
        <v>8271</v>
      </c>
      <c r="R3574" s="18">
        <f t="shared" si="278"/>
        <v>1</v>
      </c>
      <c r="S3574" s="19">
        <f t="shared" si="279"/>
        <v>55.555555555555557</v>
      </c>
      <c r="T3574" s="11" t="s">
        <v>8317</v>
      </c>
      <c r="U3574" s="11" t="s">
        <v>8318</v>
      </c>
    </row>
    <row r="3575" spans="1:21" ht="28.5" x14ac:dyDescent="0.45">
      <c r="A3575" s="11">
        <v>3573</v>
      </c>
      <c r="B3575" s="16" t="s">
        <v>3572</v>
      </c>
      <c r="C3575" s="16" t="s">
        <v>7683</v>
      </c>
      <c r="D3575" s="23">
        <v>3000</v>
      </c>
      <c r="E3575" s="23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7">
        <f t="shared" si="275"/>
        <v>41951.208865740737</v>
      </c>
      <c r="K3575" s="11">
        <v>1412845246</v>
      </c>
      <c r="L3575" s="17">
        <f t="shared" si="276"/>
        <v>41921.167199074072</v>
      </c>
      <c r="M3575" s="21">
        <f t="shared" si="277"/>
        <v>30.041666666664241</v>
      </c>
      <c r="N3575" s="11" t="b">
        <v>0</v>
      </c>
      <c r="O3575" s="11">
        <v>78</v>
      </c>
      <c r="P3575" s="11" t="b">
        <v>1</v>
      </c>
      <c r="Q3575" s="11" t="s">
        <v>8271</v>
      </c>
      <c r="R3575" s="18">
        <f t="shared" si="278"/>
        <v>1.028</v>
      </c>
      <c r="S3575" s="19">
        <f t="shared" si="279"/>
        <v>39.53846153846154</v>
      </c>
      <c r="T3575" s="11" t="s">
        <v>8317</v>
      </c>
      <c r="U3575" s="11" t="s">
        <v>8318</v>
      </c>
    </row>
    <row r="3576" spans="1:21" ht="42.75" x14ac:dyDescent="0.45">
      <c r="A3576" s="11">
        <v>3574</v>
      </c>
      <c r="B3576" s="16" t="s">
        <v>3573</v>
      </c>
      <c r="C3576" s="16" t="s">
        <v>7684</v>
      </c>
      <c r="D3576" s="23">
        <v>5800</v>
      </c>
      <c r="E3576" s="23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7">
        <f t="shared" si="275"/>
        <v>41956.776018518511</v>
      </c>
      <c r="K3576" s="11">
        <v>1413326248</v>
      </c>
      <c r="L3576" s="17">
        <f t="shared" si="276"/>
        <v>41926.734351851854</v>
      </c>
      <c r="M3576" s="21">
        <f t="shared" si="277"/>
        <v>30.041666666656965</v>
      </c>
      <c r="N3576" s="11" t="b">
        <v>0</v>
      </c>
      <c r="O3576" s="11">
        <v>45</v>
      </c>
      <c r="P3576" s="11" t="b">
        <v>1</v>
      </c>
      <c r="Q3576" s="11" t="s">
        <v>8271</v>
      </c>
      <c r="R3576" s="18">
        <f t="shared" si="278"/>
        <v>1.0612068965517241</v>
      </c>
      <c r="S3576" s="19">
        <f t="shared" si="279"/>
        <v>136.77777777777777</v>
      </c>
      <c r="T3576" s="11" t="s">
        <v>8317</v>
      </c>
      <c r="U3576" s="11" t="s">
        <v>8318</v>
      </c>
    </row>
    <row r="3577" spans="1:21" ht="42.75" x14ac:dyDescent="0.45">
      <c r="A3577" s="11">
        <v>3575</v>
      </c>
      <c r="B3577" s="16" t="s">
        <v>3574</v>
      </c>
      <c r="C3577" s="16" t="s">
        <v>7685</v>
      </c>
      <c r="D3577" s="23">
        <v>10000</v>
      </c>
      <c r="E3577" s="23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7">
        <f t="shared" si="275"/>
        <v>42592.957638888889</v>
      </c>
      <c r="K3577" s="11">
        <v>1468176527</v>
      </c>
      <c r="L3577" s="17">
        <f t="shared" si="276"/>
        <v>42561.575543981475</v>
      </c>
      <c r="M3577" s="21">
        <f t="shared" si="277"/>
        <v>31.382094907414285</v>
      </c>
      <c r="N3577" s="11" t="b">
        <v>0</v>
      </c>
      <c r="O3577" s="11">
        <v>102</v>
      </c>
      <c r="P3577" s="11" t="b">
        <v>1</v>
      </c>
      <c r="Q3577" s="11" t="s">
        <v>8271</v>
      </c>
      <c r="R3577" s="18">
        <f t="shared" si="278"/>
        <v>1.0133000000000001</v>
      </c>
      <c r="S3577" s="19">
        <f t="shared" si="279"/>
        <v>99.343137254901961</v>
      </c>
      <c r="T3577" s="11" t="s">
        <v>8317</v>
      </c>
      <c r="U3577" s="11" t="s">
        <v>8318</v>
      </c>
    </row>
    <row r="3578" spans="1:21" ht="42.75" x14ac:dyDescent="0.45">
      <c r="A3578" s="11">
        <v>3576</v>
      </c>
      <c r="B3578" s="16" t="s">
        <v>3575</v>
      </c>
      <c r="C3578" s="16" t="s">
        <v>7686</v>
      </c>
      <c r="D3578" s="23">
        <v>100</v>
      </c>
      <c r="E3578" s="23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7">
        <f t="shared" si="275"/>
        <v>42709.382569444446</v>
      </c>
      <c r="K3578" s="11">
        <v>1475759454</v>
      </c>
      <c r="L3578" s="17">
        <f t="shared" si="276"/>
        <v>42649.340902777774</v>
      </c>
      <c r="M3578" s="21">
        <f t="shared" si="277"/>
        <v>60.041666666671517</v>
      </c>
      <c r="N3578" s="11" t="b">
        <v>0</v>
      </c>
      <c r="O3578" s="11">
        <v>5</v>
      </c>
      <c r="P3578" s="11" t="b">
        <v>1</v>
      </c>
      <c r="Q3578" s="11" t="s">
        <v>8271</v>
      </c>
      <c r="R3578" s="18">
        <f t="shared" si="278"/>
        <v>1</v>
      </c>
      <c r="S3578" s="19">
        <f t="shared" si="279"/>
        <v>20</v>
      </c>
      <c r="T3578" s="11" t="s">
        <v>8317</v>
      </c>
      <c r="U3578" s="11" t="s">
        <v>8318</v>
      </c>
    </row>
    <row r="3579" spans="1:21" ht="42.75" x14ac:dyDescent="0.45">
      <c r="A3579" s="11">
        <v>3577</v>
      </c>
      <c r="B3579" s="16" t="s">
        <v>3576</v>
      </c>
      <c r="C3579" s="16" t="s">
        <v>7687</v>
      </c>
      <c r="D3579" s="23">
        <v>600</v>
      </c>
      <c r="E3579" s="23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7">
        <f t="shared" si="275"/>
        <v>42120.061111111114</v>
      </c>
      <c r="K3579" s="11">
        <v>1427741583</v>
      </c>
      <c r="L3579" s="17">
        <f t="shared" si="276"/>
        <v>42093.578506944446</v>
      </c>
      <c r="M3579" s="21">
        <f t="shared" si="277"/>
        <v>26.482604166667443</v>
      </c>
      <c r="N3579" s="11" t="b">
        <v>0</v>
      </c>
      <c r="O3579" s="11">
        <v>27</v>
      </c>
      <c r="P3579" s="11" t="b">
        <v>1</v>
      </c>
      <c r="Q3579" s="11" t="s">
        <v>8271</v>
      </c>
      <c r="R3579" s="18">
        <f t="shared" si="278"/>
        <v>1.3</v>
      </c>
      <c r="S3579" s="19">
        <f t="shared" si="279"/>
        <v>28.888888888888889</v>
      </c>
      <c r="T3579" s="11" t="s">
        <v>8317</v>
      </c>
      <c r="U3579" s="11" t="s">
        <v>8318</v>
      </c>
    </row>
    <row r="3580" spans="1:21" ht="42.75" x14ac:dyDescent="0.45">
      <c r="A3580" s="11">
        <v>3578</v>
      </c>
      <c r="B3580" s="16" t="s">
        <v>3577</v>
      </c>
      <c r="C3580" s="16" t="s">
        <v>7688</v>
      </c>
      <c r="D3580" s="23">
        <v>1500</v>
      </c>
      <c r="E3580" s="23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7">
        <f t="shared" si="275"/>
        <v>42490.525196759256</v>
      </c>
      <c r="K3580" s="11">
        <v>1459445777</v>
      </c>
      <c r="L3580" s="17">
        <f t="shared" si="276"/>
        <v>42460.525196759256</v>
      </c>
      <c r="M3580" s="21">
        <f t="shared" si="277"/>
        <v>30</v>
      </c>
      <c r="N3580" s="11" t="b">
        <v>0</v>
      </c>
      <c r="O3580" s="11">
        <v>37</v>
      </c>
      <c r="P3580" s="11" t="b">
        <v>1</v>
      </c>
      <c r="Q3580" s="11" t="s">
        <v>8271</v>
      </c>
      <c r="R3580" s="18">
        <f t="shared" si="278"/>
        <v>1.0001333333333333</v>
      </c>
      <c r="S3580" s="19">
        <f t="shared" si="279"/>
        <v>40.545945945945945</v>
      </c>
      <c r="T3580" s="11" t="s">
        <v>8317</v>
      </c>
      <c r="U3580" s="11" t="s">
        <v>8318</v>
      </c>
    </row>
    <row r="3581" spans="1:21" ht="42.75" x14ac:dyDescent="0.45">
      <c r="A3581" s="11">
        <v>3579</v>
      </c>
      <c r="B3581" s="16" t="s">
        <v>3578</v>
      </c>
      <c r="C3581" s="16" t="s">
        <v>7689</v>
      </c>
      <c r="D3581" s="23">
        <v>500</v>
      </c>
      <c r="E3581" s="23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7">
        <f t="shared" si="275"/>
        <v>42460.51222222222</v>
      </c>
      <c r="K3581" s="11">
        <v>1456856256</v>
      </c>
      <c r="L3581" s="17">
        <f t="shared" si="276"/>
        <v>42430.553888888891</v>
      </c>
      <c r="M3581" s="21">
        <f t="shared" si="277"/>
        <v>29.958333333328483</v>
      </c>
      <c r="N3581" s="11" t="b">
        <v>0</v>
      </c>
      <c r="O3581" s="11">
        <v>14</v>
      </c>
      <c r="P3581" s="11" t="b">
        <v>1</v>
      </c>
      <c r="Q3581" s="11" t="s">
        <v>8271</v>
      </c>
      <c r="R3581" s="18">
        <f t="shared" si="278"/>
        <v>1</v>
      </c>
      <c r="S3581" s="19">
        <f t="shared" si="279"/>
        <v>35.714285714285715</v>
      </c>
      <c r="T3581" s="11" t="s">
        <v>8317</v>
      </c>
      <c r="U3581" s="11" t="s">
        <v>8318</v>
      </c>
    </row>
    <row r="3582" spans="1:21" ht="42.75" x14ac:dyDescent="0.45">
      <c r="A3582" s="11">
        <v>3580</v>
      </c>
      <c r="B3582" s="16" t="s">
        <v>3579</v>
      </c>
      <c r="C3582" s="16" t="s">
        <v>7690</v>
      </c>
      <c r="D3582" s="23">
        <v>900</v>
      </c>
      <c r="E3582" s="23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7">
        <f t="shared" si="275"/>
        <v>42063.999305555553</v>
      </c>
      <c r="K3582" s="11">
        <v>1421900022</v>
      </c>
      <c r="L3582" s="17">
        <f t="shared" si="276"/>
        <v>42025.967847222222</v>
      </c>
      <c r="M3582" s="21">
        <f t="shared" si="277"/>
        <v>38.031458333331102</v>
      </c>
      <c r="N3582" s="11" t="b">
        <v>0</v>
      </c>
      <c r="O3582" s="11">
        <v>27</v>
      </c>
      <c r="P3582" s="11" t="b">
        <v>1</v>
      </c>
      <c r="Q3582" s="11" t="s">
        <v>8271</v>
      </c>
      <c r="R3582" s="18">
        <f t="shared" si="278"/>
        <v>1.1388888888888888</v>
      </c>
      <c r="S3582" s="19">
        <f t="shared" si="279"/>
        <v>37.962962962962962</v>
      </c>
      <c r="T3582" s="11" t="s">
        <v>8317</v>
      </c>
      <c r="U3582" s="11" t="s">
        <v>8318</v>
      </c>
    </row>
    <row r="3583" spans="1:21" ht="42.75" x14ac:dyDescent="0.45">
      <c r="A3583" s="11">
        <v>3581</v>
      </c>
      <c r="B3583" s="16" t="s">
        <v>3580</v>
      </c>
      <c r="C3583" s="16" t="s">
        <v>7691</v>
      </c>
      <c r="D3583" s="23">
        <v>1500</v>
      </c>
      <c r="E3583" s="23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7">
        <f t="shared" si="275"/>
        <v>41850.26284722222</v>
      </c>
      <c r="K3583" s="11">
        <v>1405509510</v>
      </c>
      <c r="L3583" s="17">
        <f t="shared" si="276"/>
        <v>41836.26284722222</v>
      </c>
      <c r="M3583" s="21">
        <f t="shared" si="277"/>
        <v>14</v>
      </c>
      <c r="N3583" s="11" t="b">
        <v>0</v>
      </c>
      <c r="O3583" s="11">
        <v>45</v>
      </c>
      <c r="P3583" s="11" t="b">
        <v>1</v>
      </c>
      <c r="Q3583" s="11" t="s">
        <v>8271</v>
      </c>
      <c r="R3583" s="18">
        <f t="shared" si="278"/>
        <v>1</v>
      </c>
      <c r="S3583" s="19">
        <f t="shared" si="279"/>
        <v>33.333333333333336</v>
      </c>
      <c r="T3583" s="11" t="s">
        <v>8317</v>
      </c>
      <c r="U3583" s="11" t="s">
        <v>8318</v>
      </c>
    </row>
    <row r="3584" spans="1:21" ht="42.75" x14ac:dyDescent="0.45">
      <c r="A3584" s="11">
        <v>3582</v>
      </c>
      <c r="B3584" s="16" t="s">
        <v>3581</v>
      </c>
      <c r="C3584" s="16" t="s">
        <v>7692</v>
      </c>
      <c r="D3584" s="23">
        <v>1000</v>
      </c>
      <c r="E3584" s="23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7">
        <f t="shared" si="275"/>
        <v>42464.887523148143</v>
      </c>
      <c r="K3584" s="11">
        <v>1458613082</v>
      </c>
      <c r="L3584" s="17">
        <f t="shared" si="276"/>
        <v>42450.887523148143</v>
      </c>
      <c r="M3584" s="21">
        <f t="shared" si="277"/>
        <v>14</v>
      </c>
      <c r="N3584" s="11" t="b">
        <v>0</v>
      </c>
      <c r="O3584" s="11">
        <v>49</v>
      </c>
      <c r="P3584" s="11" t="b">
        <v>1</v>
      </c>
      <c r="Q3584" s="11" t="s">
        <v>8271</v>
      </c>
      <c r="R3584" s="18">
        <f t="shared" si="278"/>
        <v>2.87</v>
      </c>
      <c r="S3584" s="19">
        <f t="shared" si="279"/>
        <v>58.571428571428569</v>
      </c>
      <c r="T3584" s="11" t="s">
        <v>8317</v>
      </c>
      <c r="U3584" s="11" t="s">
        <v>8318</v>
      </c>
    </row>
    <row r="3585" spans="1:21" ht="42.75" x14ac:dyDescent="0.45">
      <c r="A3585" s="11">
        <v>3583</v>
      </c>
      <c r="B3585" s="16" t="s">
        <v>3582</v>
      </c>
      <c r="C3585" s="16" t="s">
        <v>7693</v>
      </c>
      <c r="D3585" s="23">
        <v>3000</v>
      </c>
      <c r="E3585" s="23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7">
        <f t="shared" si="275"/>
        <v>42478.175983796296</v>
      </c>
      <c r="K3585" s="11">
        <v>1455790405</v>
      </c>
      <c r="L3585" s="17">
        <f t="shared" si="276"/>
        <v>42418.217650462961</v>
      </c>
      <c r="M3585" s="21">
        <f t="shared" si="277"/>
        <v>59.958333333335759</v>
      </c>
      <c r="N3585" s="11" t="b">
        <v>0</v>
      </c>
      <c r="O3585" s="11">
        <v>24</v>
      </c>
      <c r="P3585" s="11" t="b">
        <v>1</v>
      </c>
      <c r="Q3585" s="11" t="s">
        <v>8271</v>
      </c>
      <c r="R3585" s="18">
        <f t="shared" si="278"/>
        <v>1.085</v>
      </c>
      <c r="S3585" s="19">
        <f t="shared" si="279"/>
        <v>135.625</v>
      </c>
      <c r="T3585" s="11" t="s">
        <v>8317</v>
      </c>
      <c r="U3585" s="11" t="s">
        <v>8318</v>
      </c>
    </row>
    <row r="3586" spans="1:21" ht="85.5" x14ac:dyDescent="0.45">
      <c r="A3586" s="11">
        <v>3584</v>
      </c>
      <c r="B3586" s="16" t="s">
        <v>3583</v>
      </c>
      <c r="C3586" s="16" t="s">
        <v>7694</v>
      </c>
      <c r="D3586" s="23">
        <v>3000</v>
      </c>
      <c r="E3586" s="23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7">
        <f t="shared" si="275"/>
        <v>42198.108148148145</v>
      </c>
      <c r="K3586" s="11">
        <v>1434180944</v>
      </c>
      <c r="L3586" s="17">
        <f t="shared" si="276"/>
        <v>42168.108148148145</v>
      </c>
      <c r="M3586" s="21">
        <f t="shared" si="277"/>
        <v>30</v>
      </c>
      <c r="N3586" s="11" t="b">
        <v>0</v>
      </c>
      <c r="O3586" s="11">
        <v>112</v>
      </c>
      <c r="P3586" s="11" t="b">
        <v>1</v>
      </c>
      <c r="Q3586" s="11" t="s">
        <v>8271</v>
      </c>
      <c r="R3586" s="18">
        <f t="shared" si="278"/>
        <v>1.155</v>
      </c>
      <c r="S3586" s="19">
        <f t="shared" si="279"/>
        <v>30.9375</v>
      </c>
      <c r="T3586" s="11" t="s">
        <v>8317</v>
      </c>
      <c r="U3586" s="11" t="s">
        <v>8318</v>
      </c>
    </row>
    <row r="3587" spans="1:21" ht="42.75" x14ac:dyDescent="0.45">
      <c r="A3587" s="11">
        <v>3585</v>
      </c>
      <c r="B3587" s="16" t="s">
        <v>3584</v>
      </c>
      <c r="C3587" s="16" t="s">
        <v>7695</v>
      </c>
      <c r="D3587" s="23">
        <v>3400</v>
      </c>
      <c r="E3587" s="23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7">
        <f t="shared" ref="J3587:J3650" si="280">(((I3587/86400)+25569+(-5/24)))</f>
        <v>41994.507986111108</v>
      </c>
      <c r="K3587" s="11">
        <v>1416589890</v>
      </c>
      <c r="L3587" s="17">
        <f t="shared" ref="L3587:L3650" si="281">(((K3587/86400)+25569+(-5/24)))</f>
        <v>41964.507986111108</v>
      </c>
      <c r="M3587" s="21">
        <f t="shared" ref="M3587:M3650" si="282">J3587-L3587</f>
        <v>30</v>
      </c>
      <c r="N3587" s="11" t="b">
        <v>0</v>
      </c>
      <c r="O3587" s="11">
        <v>23</v>
      </c>
      <c r="P3587" s="11" t="b">
        <v>1</v>
      </c>
      <c r="Q3587" s="11" t="s">
        <v>8271</v>
      </c>
      <c r="R3587" s="18">
        <f t="shared" ref="R3587:R3650" si="283">E3587/D3587</f>
        <v>1.1911764705882353</v>
      </c>
      <c r="S3587" s="19">
        <f t="shared" ref="S3587:S3650" si="284">E3587/O3587</f>
        <v>176.08695652173913</v>
      </c>
      <c r="T3587" s="11" t="s">
        <v>8317</v>
      </c>
      <c r="U3587" s="11" t="s">
        <v>8318</v>
      </c>
    </row>
    <row r="3588" spans="1:21" x14ac:dyDescent="0.45">
      <c r="A3588" s="11">
        <v>3586</v>
      </c>
      <c r="B3588" s="16" t="s">
        <v>3585</v>
      </c>
      <c r="C3588" s="16" t="s">
        <v>7696</v>
      </c>
      <c r="D3588" s="23">
        <v>7500</v>
      </c>
      <c r="E3588" s="23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7">
        <f t="shared" si="280"/>
        <v>42636.489236111105</v>
      </c>
      <c r="K3588" s="11">
        <v>1469465070</v>
      </c>
      <c r="L3588" s="17">
        <f t="shared" si="281"/>
        <v>42576.489236111105</v>
      </c>
      <c r="M3588" s="21">
        <f t="shared" si="282"/>
        <v>60</v>
      </c>
      <c r="N3588" s="11" t="b">
        <v>0</v>
      </c>
      <c r="O3588" s="11">
        <v>54</v>
      </c>
      <c r="P3588" s="11" t="b">
        <v>1</v>
      </c>
      <c r="Q3588" s="11" t="s">
        <v>8271</v>
      </c>
      <c r="R3588" s="18">
        <f t="shared" si="283"/>
        <v>1.0942666666666667</v>
      </c>
      <c r="S3588" s="19">
        <f t="shared" si="284"/>
        <v>151.9814814814815</v>
      </c>
      <c r="T3588" s="11" t="s">
        <v>8317</v>
      </c>
      <c r="U3588" s="11" t="s">
        <v>8318</v>
      </c>
    </row>
    <row r="3589" spans="1:21" ht="42.75" x14ac:dyDescent="0.45">
      <c r="A3589" s="11">
        <v>3587</v>
      </c>
      <c r="B3589" s="16" t="s">
        <v>3586</v>
      </c>
      <c r="C3589" s="16" t="s">
        <v>7697</v>
      </c>
      <c r="D3589" s="23">
        <v>500</v>
      </c>
      <c r="E3589" s="23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7">
        <f t="shared" si="280"/>
        <v>42548.583333333336</v>
      </c>
      <c r="K3589" s="11">
        <v>1463144254</v>
      </c>
      <c r="L3589" s="17">
        <f t="shared" si="281"/>
        <v>42503.331643518519</v>
      </c>
      <c r="M3589" s="21">
        <f t="shared" si="282"/>
        <v>45.251689814816928</v>
      </c>
      <c r="N3589" s="11" t="b">
        <v>0</v>
      </c>
      <c r="O3589" s="11">
        <v>28</v>
      </c>
      <c r="P3589" s="11" t="b">
        <v>1</v>
      </c>
      <c r="Q3589" s="11" t="s">
        <v>8271</v>
      </c>
      <c r="R3589" s="18">
        <f t="shared" si="283"/>
        <v>1.266</v>
      </c>
      <c r="S3589" s="19">
        <f t="shared" si="284"/>
        <v>22.607142857142858</v>
      </c>
      <c r="T3589" s="11" t="s">
        <v>8317</v>
      </c>
      <c r="U3589" s="11" t="s">
        <v>8318</v>
      </c>
    </row>
    <row r="3590" spans="1:21" ht="42.75" x14ac:dyDescent="0.45">
      <c r="A3590" s="11">
        <v>3588</v>
      </c>
      <c r="B3590" s="16" t="s">
        <v>3587</v>
      </c>
      <c r="C3590" s="16" t="s">
        <v>7698</v>
      </c>
      <c r="D3590" s="23">
        <v>200</v>
      </c>
      <c r="E3590" s="23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7">
        <f t="shared" si="280"/>
        <v>42123.749999999993</v>
      </c>
      <c r="K3590" s="11">
        <v>1428436410</v>
      </c>
      <c r="L3590" s="17">
        <f t="shared" si="281"/>
        <v>42101.620486111111</v>
      </c>
      <c r="M3590" s="21">
        <f t="shared" si="282"/>
        <v>22.129513888881775</v>
      </c>
      <c r="N3590" s="11" t="b">
        <v>0</v>
      </c>
      <c r="O3590" s="11">
        <v>11</v>
      </c>
      <c r="P3590" s="11" t="b">
        <v>1</v>
      </c>
      <c r="Q3590" s="11" t="s">
        <v>8271</v>
      </c>
      <c r="R3590" s="18">
        <f t="shared" si="283"/>
        <v>1.0049999999999999</v>
      </c>
      <c r="S3590" s="19">
        <f t="shared" si="284"/>
        <v>18.272727272727273</v>
      </c>
      <c r="T3590" s="11" t="s">
        <v>8317</v>
      </c>
      <c r="U3590" s="11" t="s">
        <v>8318</v>
      </c>
    </row>
    <row r="3591" spans="1:21" ht="42.75" x14ac:dyDescent="0.45">
      <c r="A3591" s="11">
        <v>3589</v>
      </c>
      <c r="B3591" s="16" t="s">
        <v>3588</v>
      </c>
      <c r="C3591" s="16" t="s">
        <v>7699</v>
      </c>
      <c r="D3591" s="23">
        <v>4000</v>
      </c>
      <c r="E3591" s="23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7">
        <f t="shared" si="280"/>
        <v>42150.439201388886</v>
      </c>
      <c r="K3591" s="11">
        <v>1430494347</v>
      </c>
      <c r="L3591" s="17">
        <f t="shared" si="281"/>
        <v>42125.439201388886</v>
      </c>
      <c r="M3591" s="21">
        <f t="shared" si="282"/>
        <v>25</v>
      </c>
      <c r="N3591" s="11" t="b">
        <v>0</v>
      </c>
      <c r="O3591" s="11">
        <v>62</v>
      </c>
      <c r="P3591" s="11" t="b">
        <v>1</v>
      </c>
      <c r="Q3591" s="11" t="s">
        <v>8271</v>
      </c>
      <c r="R3591" s="18">
        <f t="shared" si="283"/>
        <v>1.2749999999999999</v>
      </c>
      <c r="S3591" s="19">
        <f t="shared" si="284"/>
        <v>82.258064516129039</v>
      </c>
      <c r="T3591" s="11" t="s">
        <v>8317</v>
      </c>
      <c r="U3591" s="11" t="s">
        <v>8318</v>
      </c>
    </row>
    <row r="3592" spans="1:21" ht="42.75" x14ac:dyDescent="0.45">
      <c r="A3592" s="11">
        <v>3590</v>
      </c>
      <c r="B3592" s="16" t="s">
        <v>3589</v>
      </c>
      <c r="C3592" s="16" t="s">
        <v>7700</v>
      </c>
      <c r="D3592" s="23">
        <v>5000</v>
      </c>
      <c r="E3592" s="23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7">
        <f t="shared" si="280"/>
        <v>41932.125393518516</v>
      </c>
      <c r="K3592" s="11">
        <v>1411200034</v>
      </c>
      <c r="L3592" s="17">
        <f t="shared" si="281"/>
        <v>41902.125393518516</v>
      </c>
      <c r="M3592" s="21">
        <f t="shared" si="282"/>
        <v>30</v>
      </c>
      <c r="N3592" s="11" t="b">
        <v>0</v>
      </c>
      <c r="O3592" s="11">
        <v>73</v>
      </c>
      <c r="P3592" s="11" t="b">
        <v>1</v>
      </c>
      <c r="Q3592" s="11" t="s">
        <v>8271</v>
      </c>
      <c r="R3592" s="18">
        <f t="shared" si="283"/>
        <v>1.0005999999999999</v>
      </c>
      <c r="S3592" s="19">
        <f t="shared" si="284"/>
        <v>68.534246575342465</v>
      </c>
      <c r="T3592" s="11" t="s">
        <v>8317</v>
      </c>
      <c r="U3592" s="11" t="s">
        <v>8318</v>
      </c>
    </row>
    <row r="3593" spans="1:21" ht="42.75" x14ac:dyDescent="0.45">
      <c r="A3593" s="11">
        <v>3591</v>
      </c>
      <c r="B3593" s="16" t="s">
        <v>3590</v>
      </c>
      <c r="C3593" s="16" t="s">
        <v>7701</v>
      </c>
      <c r="D3593" s="23">
        <v>700</v>
      </c>
      <c r="E3593" s="23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7">
        <f t="shared" si="280"/>
        <v>42027.999305555553</v>
      </c>
      <c r="K3593" s="11">
        <v>1419979544</v>
      </c>
      <c r="L3593" s="17">
        <f t="shared" si="281"/>
        <v>42003.74009259259</v>
      </c>
      <c r="M3593" s="21">
        <f t="shared" si="282"/>
        <v>24.25921296296292</v>
      </c>
      <c r="N3593" s="11" t="b">
        <v>0</v>
      </c>
      <c r="O3593" s="11">
        <v>18</v>
      </c>
      <c r="P3593" s="11" t="b">
        <v>1</v>
      </c>
      <c r="Q3593" s="11" t="s">
        <v>8271</v>
      </c>
      <c r="R3593" s="18">
        <f t="shared" si="283"/>
        <v>1.75</v>
      </c>
      <c r="S3593" s="19">
        <f t="shared" si="284"/>
        <v>68.055555555555557</v>
      </c>
      <c r="T3593" s="11" t="s">
        <v>8317</v>
      </c>
      <c r="U3593" s="11" t="s">
        <v>8318</v>
      </c>
    </row>
    <row r="3594" spans="1:21" ht="42.75" x14ac:dyDescent="0.45">
      <c r="A3594" s="11">
        <v>3592</v>
      </c>
      <c r="B3594" s="16" t="s">
        <v>3591</v>
      </c>
      <c r="C3594" s="16" t="s">
        <v>7702</v>
      </c>
      <c r="D3594" s="23">
        <v>2000</v>
      </c>
      <c r="E3594" s="23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7">
        <f t="shared" si="280"/>
        <v>42045.999305555553</v>
      </c>
      <c r="K3594" s="11">
        <v>1418673307</v>
      </c>
      <c r="L3594" s="17">
        <f t="shared" si="281"/>
        <v>41988.621608796289</v>
      </c>
      <c r="M3594" s="21">
        <f t="shared" si="282"/>
        <v>57.377696759263927</v>
      </c>
      <c r="N3594" s="11" t="b">
        <v>0</v>
      </c>
      <c r="O3594" s="11">
        <v>35</v>
      </c>
      <c r="P3594" s="11" t="b">
        <v>1</v>
      </c>
      <c r="Q3594" s="11" t="s">
        <v>8271</v>
      </c>
      <c r="R3594" s="18">
        <f t="shared" si="283"/>
        <v>1.2725</v>
      </c>
      <c r="S3594" s="19">
        <f t="shared" si="284"/>
        <v>72.714285714285708</v>
      </c>
      <c r="T3594" s="11" t="s">
        <v>8317</v>
      </c>
      <c r="U3594" s="11" t="s">
        <v>8318</v>
      </c>
    </row>
    <row r="3595" spans="1:21" ht="42.75" x14ac:dyDescent="0.45">
      <c r="A3595" s="11">
        <v>3593</v>
      </c>
      <c r="B3595" s="16" t="s">
        <v>3592</v>
      </c>
      <c r="C3595" s="16" t="s">
        <v>7703</v>
      </c>
      <c r="D3595" s="23">
        <v>3000</v>
      </c>
      <c r="E3595" s="23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7">
        <f t="shared" si="280"/>
        <v>42009.643055555549</v>
      </c>
      <c r="K3595" s="11">
        <v>1417469639</v>
      </c>
      <c r="L3595" s="17">
        <f t="shared" si="281"/>
        <v>41974.690266203703</v>
      </c>
      <c r="M3595" s="21">
        <f t="shared" si="282"/>
        <v>34.95278935184615</v>
      </c>
      <c r="N3595" s="11" t="b">
        <v>0</v>
      </c>
      <c r="O3595" s="11">
        <v>43</v>
      </c>
      <c r="P3595" s="11" t="b">
        <v>1</v>
      </c>
      <c r="Q3595" s="11" t="s">
        <v>8271</v>
      </c>
      <c r="R3595" s="18">
        <f t="shared" si="283"/>
        <v>1.1063333333333334</v>
      </c>
      <c r="S3595" s="19">
        <f t="shared" si="284"/>
        <v>77.186046511627907</v>
      </c>
      <c r="T3595" s="11" t="s">
        <v>8317</v>
      </c>
      <c r="U3595" s="11" t="s">
        <v>8318</v>
      </c>
    </row>
    <row r="3596" spans="1:21" ht="42.75" x14ac:dyDescent="0.45">
      <c r="A3596" s="11">
        <v>3594</v>
      </c>
      <c r="B3596" s="16" t="s">
        <v>3593</v>
      </c>
      <c r="C3596" s="16" t="s">
        <v>7704</v>
      </c>
      <c r="D3596" s="23">
        <v>1600</v>
      </c>
      <c r="E3596" s="23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7">
        <f t="shared" si="280"/>
        <v>42616.858587962961</v>
      </c>
      <c r="K3596" s="11">
        <v>1470792982</v>
      </c>
      <c r="L3596" s="17">
        <f t="shared" si="281"/>
        <v>42591.858587962961</v>
      </c>
      <c r="M3596" s="21">
        <f t="shared" si="282"/>
        <v>25</v>
      </c>
      <c r="N3596" s="11" t="b">
        <v>0</v>
      </c>
      <c r="O3596" s="11">
        <v>36</v>
      </c>
      <c r="P3596" s="11" t="b">
        <v>1</v>
      </c>
      <c r="Q3596" s="11" t="s">
        <v>8271</v>
      </c>
      <c r="R3596" s="18">
        <f t="shared" si="283"/>
        <v>1.2593749999999999</v>
      </c>
      <c r="S3596" s="19">
        <f t="shared" si="284"/>
        <v>55.972222222222221</v>
      </c>
      <c r="T3596" s="11" t="s">
        <v>8317</v>
      </c>
      <c r="U3596" s="11" t="s">
        <v>8318</v>
      </c>
    </row>
    <row r="3597" spans="1:21" ht="28.5" x14ac:dyDescent="0.45">
      <c r="A3597" s="11">
        <v>3595</v>
      </c>
      <c r="B3597" s="16" t="s">
        <v>3594</v>
      </c>
      <c r="C3597" s="16" t="s">
        <v>7705</v>
      </c>
      <c r="D3597" s="23">
        <v>2600</v>
      </c>
      <c r="E3597" s="23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7">
        <f t="shared" si="280"/>
        <v>42076.082638888889</v>
      </c>
      <c r="K3597" s="11">
        <v>1423959123</v>
      </c>
      <c r="L3597" s="17">
        <f t="shared" si="281"/>
        <v>42049.800034722219</v>
      </c>
      <c r="M3597" s="21">
        <f t="shared" si="282"/>
        <v>26.282604166670353</v>
      </c>
      <c r="N3597" s="11" t="b">
        <v>0</v>
      </c>
      <c r="O3597" s="11">
        <v>62</v>
      </c>
      <c r="P3597" s="11" t="b">
        <v>1</v>
      </c>
      <c r="Q3597" s="11" t="s">
        <v>8271</v>
      </c>
      <c r="R3597" s="18">
        <f t="shared" si="283"/>
        <v>1.1850000000000001</v>
      </c>
      <c r="S3597" s="19">
        <f t="shared" si="284"/>
        <v>49.693548387096776</v>
      </c>
      <c r="T3597" s="11" t="s">
        <v>8317</v>
      </c>
      <c r="U3597" s="11" t="s">
        <v>8318</v>
      </c>
    </row>
    <row r="3598" spans="1:21" ht="42.75" x14ac:dyDescent="0.45">
      <c r="A3598" s="11">
        <v>3596</v>
      </c>
      <c r="B3598" s="16" t="s">
        <v>3595</v>
      </c>
      <c r="C3598" s="16" t="s">
        <v>7706</v>
      </c>
      <c r="D3598" s="23">
        <v>1100</v>
      </c>
      <c r="E3598" s="23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7">
        <f t="shared" si="280"/>
        <v>41877.506736111107</v>
      </c>
      <c r="K3598" s="11">
        <v>1407258582</v>
      </c>
      <c r="L3598" s="17">
        <f t="shared" si="281"/>
        <v>41856.506736111107</v>
      </c>
      <c r="M3598" s="21">
        <f t="shared" si="282"/>
        <v>21</v>
      </c>
      <c r="N3598" s="11" t="b">
        <v>0</v>
      </c>
      <c r="O3598" s="11">
        <v>15</v>
      </c>
      <c r="P3598" s="11" t="b">
        <v>1</v>
      </c>
      <c r="Q3598" s="11" t="s">
        <v>8271</v>
      </c>
      <c r="R3598" s="18">
        <f t="shared" si="283"/>
        <v>1.0772727272727274</v>
      </c>
      <c r="S3598" s="19">
        <f t="shared" si="284"/>
        <v>79</v>
      </c>
      <c r="T3598" s="11" t="s">
        <v>8317</v>
      </c>
      <c r="U3598" s="11" t="s">
        <v>8318</v>
      </c>
    </row>
    <row r="3599" spans="1:21" ht="28.5" x14ac:dyDescent="0.45">
      <c r="A3599" s="11">
        <v>3597</v>
      </c>
      <c r="B3599" s="16" t="s">
        <v>3596</v>
      </c>
      <c r="C3599" s="16" t="s">
        <v>7707</v>
      </c>
      <c r="D3599" s="23">
        <v>2500</v>
      </c>
      <c r="E3599" s="23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7">
        <f t="shared" si="280"/>
        <v>42432.040972222218</v>
      </c>
      <c r="K3599" s="11">
        <v>1455717790</v>
      </c>
      <c r="L3599" s="17">
        <f t="shared" si="281"/>
        <v>42417.377199074072</v>
      </c>
      <c r="M3599" s="21">
        <f t="shared" si="282"/>
        <v>14.663773148145992</v>
      </c>
      <c r="N3599" s="11" t="b">
        <v>0</v>
      </c>
      <c r="O3599" s="11">
        <v>33</v>
      </c>
      <c r="P3599" s="11" t="b">
        <v>1</v>
      </c>
      <c r="Q3599" s="11" t="s">
        <v>8271</v>
      </c>
      <c r="R3599" s="18">
        <f t="shared" si="283"/>
        <v>1.026</v>
      </c>
      <c r="S3599" s="19">
        <f t="shared" si="284"/>
        <v>77.727272727272734</v>
      </c>
      <c r="T3599" s="11" t="s">
        <v>8317</v>
      </c>
      <c r="U3599" s="11" t="s">
        <v>8318</v>
      </c>
    </row>
    <row r="3600" spans="1:21" ht="42.75" x14ac:dyDescent="0.45">
      <c r="A3600" s="11">
        <v>3598</v>
      </c>
      <c r="B3600" s="16" t="s">
        <v>3597</v>
      </c>
      <c r="C3600" s="16" t="s">
        <v>7708</v>
      </c>
      <c r="D3600" s="23">
        <v>1000</v>
      </c>
      <c r="E3600" s="23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7">
        <f t="shared" si="280"/>
        <v>41884.999305555553</v>
      </c>
      <c r="K3600" s="11">
        <v>1408129822</v>
      </c>
      <c r="L3600" s="17">
        <f t="shared" si="281"/>
        <v>41866.590532407405</v>
      </c>
      <c r="M3600" s="21">
        <f t="shared" si="282"/>
        <v>18.408773148148612</v>
      </c>
      <c r="N3600" s="11" t="b">
        <v>0</v>
      </c>
      <c r="O3600" s="11">
        <v>27</v>
      </c>
      <c r="P3600" s="11" t="b">
        <v>1</v>
      </c>
      <c r="Q3600" s="11" t="s">
        <v>8271</v>
      </c>
      <c r="R3600" s="18">
        <f t="shared" si="283"/>
        <v>1.101</v>
      </c>
      <c r="S3600" s="19">
        <f t="shared" si="284"/>
        <v>40.777777777777779</v>
      </c>
      <c r="T3600" s="11" t="s">
        <v>8317</v>
      </c>
      <c r="U3600" s="11" t="s">
        <v>8318</v>
      </c>
    </row>
    <row r="3601" spans="1:21" ht="42.75" x14ac:dyDescent="0.45">
      <c r="A3601" s="11">
        <v>3599</v>
      </c>
      <c r="B3601" s="16" t="s">
        <v>3598</v>
      </c>
      <c r="C3601" s="16" t="s">
        <v>7709</v>
      </c>
      <c r="D3601" s="23">
        <v>500</v>
      </c>
      <c r="E3601" s="23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7">
        <f t="shared" si="280"/>
        <v>42245.791666666664</v>
      </c>
      <c r="K3601" s="11">
        <v>1438715077</v>
      </c>
      <c r="L3601" s="17">
        <f t="shared" si="281"/>
        <v>42220.586539351854</v>
      </c>
      <c r="M3601" s="21">
        <f t="shared" si="282"/>
        <v>25.205127314809943</v>
      </c>
      <c r="N3601" s="11" t="b">
        <v>0</v>
      </c>
      <c r="O3601" s="11">
        <v>17</v>
      </c>
      <c r="P3601" s="11" t="b">
        <v>1</v>
      </c>
      <c r="Q3601" s="11" t="s">
        <v>8271</v>
      </c>
      <c r="R3601" s="18">
        <f t="shared" si="283"/>
        <v>2.02</v>
      </c>
      <c r="S3601" s="19">
        <f t="shared" si="284"/>
        <v>59.411764705882355</v>
      </c>
      <c r="T3601" s="11" t="s">
        <v>8317</v>
      </c>
      <c r="U3601" s="11" t="s">
        <v>8318</v>
      </c>
    </row>
    <row r="3602" spans="1:21" ht="28.5" x14ac:dyDescent="0.45">
      <c r="A3602" s="11">
        <v>3600</v>
      </c>
      <c r="B3602" s="16" t="s">
        <v>3599</v>
      </c>
      <c r="C3602" s="16" t="s">
        <v>7710</v>
      </c>
      <c r="D3602" s="23">
        <v>10</v>
      </c>
      <c r="E3602" s="23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7">
        <f t="shared" si="280"/>
        <v>42656.640787037039</v>
      </c>
      <c r="K3602" s="11">
        <v>1473970964</v>
      </c>
      <c r="L3602" s="17">
        <f t="shared" si="281"/>
        <v>42628.640787037039</v>
      </c>
      <c r="M3602" s="21">
        <f t="shared" si="282"/>
        <v>28</v>
      </c>
      <c r="N3602" s="11" t="b">
        <v>0</v>
      </c>
      <c r="O3602" s="11">
        <v>4</v>
      </c>
      <c r="P3602" s="11" t="b">
        <v>1</v>
      </c>
      <c r="Q3602" s="11" t="s">
        <v>8271</v>
      </c>
      <c r="R3602" s="18">
        <f t="shared" si="283"/>
        <v>1.3</v>
      </c>
      <c r="S3602" s="19">
        <f t="shared" si="284"/>
        <v>3.25</v>
      </c>
      <c r="T3602" s="11" t="s">
        <v>8317</v>
      </c>
      <c r="U3602" s="11" t="s">
        <v>8318</v>
      </c>
    </row>
    <row r="3603" spans="1:21" ht="42.75" x14ac:dyDescent="0.45">
      <c r="A3603" s="11">
        <v>3601</v>
      </c>
      <c r="B3603" s="16" t="s">
        <v>3600</v>
      </c>
      <c r="C3603" s="16" t="s">
        <v>7711</v>
      </c>
      <c r="D3603" s="23">
        <v>2000</v>
      </c>
      <c r="E3603" s="23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7">
        <f t="shared" si="280"/>
        <v>42020.790300925924</v>
      </c>
      <c r="K3603" s="11">
        <v>1418860682</v>
      </c>
      <c r="L3603" s="17">
        <f t="shared" si="281"/>
        <v>41990.790300925924</v>
      </c>
      <c r="M3603" s="21">
        <f t="shared" si="282"/>
        <v>30</v>
      </c>
      <c r="N3603" s="11" t="b">
        <v>0</v>
      </c>
      <c r="O3603" s="11">
        <v>53</v>
      </c>
      <c r="P3603" s="11" t="b">
        <v>1</v>
      </c>
      <c r="Q3603" s="11" t="s">
        <v>8271</v>
      </c>
      <c r="R3603" s="18">
        <f t="shared" si="283"/>
        <v>1.0435000000000001</v>
      </c>
      <c r="S3603" s="19">
        <f t="shared" si="284"/>
        <v>39.377358490566039</v>
      </c>
      <c r="T3603" s="11" t="s">
        <v>8317</v>
      </c>
      <c r="U3603" s="11" t="s">
        <v>8318</v>
      </c>
    </row>
    <row r="3604" spans="1:21" ht="57" x14ac:dyDescent="0.45">
      <c r="A3604" s="11">
        <v>3602</v>
      </c>
      <c r="B3604" s="16" t="s">
        <v>3601</v>
      </c>
      <c r="C3604" s="16" t="s">
        <v>7712</v>
      </c>
      <c r="D3604" s="23">
        <v>4000</v>
      </c>
      <c r="E3604" s="23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7">
        <f t="shared" si="280"/>
        <v>42507.68609953703</v>
      </c>
      <c r="K3604" s="11">
        <v>1458336479</v>
      </c>
      <c r="L3604" s="17">
        <f t="shared" si="281"/>
        <v>42447.68609953703</v>
      </c>
      <c r="M3604" s="21">
        <f t="shared" si="282"/>
        <v>60</v>
      </c>
      <c r="N3604" s="11" t="b">
        <v>0</v>
      </c>
      <c r="O3604" s="11">
        <v>49</v>
      </c>
      <c r="P3604" s="11" t="b">
        <v>1</v>
      </c>
      <c r="Q3604" s="11" t="s">
        <v>8271</v>
      </c>
      <c r="R3604" s="18">
        <f t="shared" si="283"/>
        <v>1.0004999999999999</v>
      </c>
      <c r="S3604" s="19">
        <f t="shared" si="284"/>
        <v>81.673469387755105</v>
      </c>
      <c r="T3604" s="11" t="s">
        <v>8317</v>
      </c>
      <c r="U3604" s="11" t="s">
        <v>8318</v>
      </c>
    </row>
    <row r="3605" spans="1:21" ht="42.75" x14ac:dyDescent="0.45">
      <c r="A3605" s="11">
        <v>3603</v>
      </c>
      <c r="B3605" s="16" t="s">
        <v>3602</v>
      </c>
      <c r="C3605" s="16" t="s">
        <v>7713</v>
      </c>
      <c r="D3605" s="23">
        <v>1500</v>
      </c>
      <c r="E3605" s="23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7">
        <f t="shared" si="280"/>
        <v>42313.697685185187</v>
      </c>
      <c r="K3605" s="11">
        <v>1444164280</v>
      </c>
      <c r="L3605" s="17">
        <f t="shared" si="281"/>
        <v>42283.656018518515</v>
      </c>
      <c r="M3605" s="21">
        <f t="shared" si="282"/>
        <v>30.041666666671517</v>
      </c>
      <c r="N3605" s="11" t="b">
        <v>0</v>
      </c>
      <c r="O3605" s="11">
        <v>57</v>
      </c>
      <c r="P3605" s="11" t="b">
        <v>1</v>
      </c>
      <c r="Q3605" s="11" t="s">
        <v>8271</v>
      </c>
      <c r="R3605" s="18">
        <f t="shared" si="283"/>
        <v>1.7066666666666668</v>
      </c>
      <c r="S3605" s="19">
        <f t="shared" si="284"/>
        <v>44.912280701754383</v>
      </c>
      <c r="T3605" s="11" t="s">
        <v>8317</v>
      </c>
      <c r="U3605" s="11" t="s">
        <v>8318</v>
      </c>
    </row>
    <row r="3606" spans="1:21" ht="42.75" x14ac:dyDescent="0.45">
      <c r="A3606" s="11">
        <v>3604</v>
      </c>
      <c r="B3606" s="16" t="s">
        <v>3603</v>
      </c>
      <c r="C3606" s="16" t="s">
        <v>7714</v>
      </c>
      <c r="D3606" s="23">
        <v>3000</v>
      </c>
      <c r="E3606" s="23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7">
        <f t="shared" si="280"/>
        <v>42489.082638888889</v>
      </c>
      <c r="K3606" s="11">
        <v>1461370956</v>
      </c>
      <c r="L3606" s="17">
        <f t="shared" si="281"/>
        <v>42482.80736111111</v>
      </c>
      <c r="M3606" s="21">
        <f t="shared" si="282"/>
        <v>6.2752777777786832</v>
      </c>
      <c r="N3606" s="11" t="b">
        <v>0</v>
      </c>
      <c r="O3606" s="11">
        <v>69</v>
      </c>
      <c r="P3606" s="11" t="b">
        <v>1</v>
      </c>
      <c r="Q3606" s="11" t="s">
        <v>8271</v>
      </c>
      <c r="R3606" s="18">
        <f t="shared" si="283"/>
        <v>1.1283333333333334</v>
      </c>
      <c r="S3606" s="19">
        <f t="shared" si="284"/>
        <v>49.05797101449275</v>
      </c>
      <c r="T3606" s="11" t="s">
        <v>8317</v>
      </c>
      <c r="U3606" s="11" t="s">
        <v>8318</v>
      </c>
    </row>
    <row r="3607" spans="1:21" ht="57" x14ac:dyDescent="0.45">
      <c r="A3607" s="11">
        <v>3605</v>
      </c>
      <c r="B3607" s="16" t="s">
        <v>3604</v>
      </c>
      <c r="C3607" s="16" t="s">
        <v>7715</v>
      </c>
      <c r="D3607" s="23">
        <v>250</v>
      </c>
      <c r="E3607" s="23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7">
        <f t="shared" si="280"/>
        <v>42413.584791666661</v>
      </c>
      <c r="K3607" s="11">
        <v>1452798126</v>
      </c>
      <c r="L3607" s="17">
        <f t="shared" si="281"/>
        <v>42383.584791666661</v>
      </c>
      <c r="M3607" s="21">
        <f t="shared" si="282"/>
        <v>30</v>
      </c>
      <c r="N3607" s="11" t="b">
        <v>0</v>
      </c>
      <c r="O3607" s="11">
        <v>15</v>
      </c>
      <c r="P3607" s="11" t="b">
        <v>1</v>
      </c>
      <c r="Q3607" s="11" t="s">
        <v>8271</v>
      </c>
      <c r="R3607" s="18">
        <f t="shared" si="283"/>
        <v>1.84</v>
      </c>
      <c r="S3607" s="19">
        <f t="shared" si="284"/>
        <v>30.666666666666668</v>
      </c>
      <c r="T3607" s="11" t="s">
        <v>8317</v>
      </c>
      <c r="U3607" s="11" t="s">
        <v>8318</v>
      </c>
    </row>
    <row r="3608" spans="1:21" ht="42.75" x14ac:dyDescent="0.45">
      <c r="A3608" s="11">
        <v>3606</v>
      </c>
      <c r="B3608" s="16" t="s">
        <v>3605</v>
      </c>
      <c r="C3608" s="16" t="s">
        <v>7716</v>
      </c>
      <c r="D3608" s="23">
        <v>3000</v>
      </c>
      <c r="E3608" s="23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7">
        <f t="shared" si="280"/>
        <v>42596.396493055552</v>
      </c>
      <c r="K3608" s="11">
        <v>1468593057</v>
      </c>
      <c r="L3608" s="17">
        <f t="shared" si="281"/>
        <v>42566.396493055552</v>
      </c>
      <c r="M3608" s="21">
        <f t="shared" si="282"/>
        <v>30</v>
      </c>
      <c r="N3608" s="11" t="b">
        <v>0</v>
      </c>
      <c r="O3608" s="11">
        <v>64</v>
      </c>
      <c r="P3608" s="11" t="b">
        <v>1</v>
      </c>
      <c r="Q3608" s="11" t="s">
        <v>8271</v>
      </c>
      <c r="R3608" s="18">
        <f t="shared" si="283"/>
        <v>1.3026666666666666</v>
      </c>
      <c r="S3608" s="19">
        <f t="shared" si="284"/>
        <v>61.0625</v>
      </c>
      <c r="T3608" s="11" t="s">
        <v>8317</v>
      </c>
      <c r="U3608" s="11" t="s">
        <v>8318</v>
      </c>
    </row>
    <row r="3609" spans="1:21" ht="28.5" x14ac:dyDescent="0.45">
      <c r="A3609" s="11">
        <v>3607</v>
      </c>
      <c r="B3609" s="16" t="s">
        <v>3606</v>
      </c>
      <c r="C3609" s="16" t="s">
        <v>7717</v>
      </c>
      <c r="D3609" s="23">
        <v>550</v>
      </c>
      <c r="E3609" s="23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7">
        <f t="shared" si="280"/>
        <v>42352.791666666664</v>
      </c>
      <c r="K3609" s="11">
        <v>1448924882</v>
      </c>
      <c r="L3609" s="17">
        <f t="shared" si="281"/>
        <v>42338.755578703705</v>
      </c>
      <c r="M3609" s="21">
        <f t="shared" si="282"/>
        <v>14.036087962958845</v>
      </c>
      <c r="N3609" s="11" t="b">
        <v>0</v>
      </c>
      <c r="O3609" s="11">
        <v>20</v>
      </c>
      <c r="P3609" s="11" t="b">
        <v>1</v>
      </c>
      <c r="Q3609" s="11" t="s">
        <v>8271</v>
      </c>
      <c r="R3609" s="18">
        <f t="shared" si="283"/>
        <v>1.0545454545454545</v>
      </c>
      <c r="S3609" s="19">
        <f t="shared" si="284"/>
        <v>29</v>
      </c>
      <c r="T3609" s="11" t="s">
        <v>8317</v>
      </c>
      <c r="U3609" s="11" t="s">
        <v>8318</v>
      </c>
    </row>
    <row r="3610" spans="1:21" ht="42.75" x14ac:dyDescent="0.45">
      <c r="A3610" s="11">
        <v>3608</v>
      </c>
      <c r="B3610" s="16" t="s">
        <v>3607</v>
      </c>
      <c r="C3610" s="16" t="s">
        <v>7718</v>
      </c>
      <c r="D3610" s="23">
        <v>800</v>
      </c>
      <c r="E3610" s="23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7">
        <f t="shared" si="280"/>
        <v>42538.374999999993</v>
      </c>
      <c r="K3610" s="11">
        <v>1463418090</v>
      </c>
      <c r="L3610" s="17">
        <f t="shared" si="281"/>
        <v>42506.501041666663</v>
      </c>
      <c r="M3610" s="21">
        <f t="shared" si="282"/>
        <v>31.873958333329938</v>
      </c>
      <c r="N3610" s="11" t="b">
        <v>0</v>
      </c>
      <c r="O3610" s="11">
        <v>27</v>
      </c>
      <c r="P3610" s="11" t="b">
        <v>1</v>
      </c>
      <c r="Q3610" s="11" t="s">
        <v>8271</v>
      </c>
      <c r="R3610" s="18">
        <f t="shared" si="283"/>
        <v>1</v>
      </c>
      <c r="S3610" s="19">
        <f t="shared" si="284"/>
        <v>29.62962962962963</v>
      </c>
      <c r="T3610" s="11" t="s">
        <v>8317</v>
      </c>
      <c r="U3610" s="11" t="s">
        <v>8318</v>
      </c>
    </row>
    <row r="3611" spans="1:21" ht="42.75" x14ac:dyDescent="0.45">
      <c r="A3611" s="11">
        <v>3609</v>
      </c>
      <c r="B3611" s="16" t="s">
        <v>3608</v>
      </c>
      <c r="C3611" s="16" t="s">
        <v>7719</v>
      </c>
      <c r="D3611" s="23">
        <v>1960</v>
      </c>
      <c r="E3611" s="23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7">
        <f t="shared" si="280"/>
        <v>42459.741724537038</v>
      </c>
      <c r="K3611" s="11">
        <v>1456789685</v>
      </c>
      <c r="L3611" s="17">
        <f t="shared" si="281"/>
        <v>42429.783391203702</v>
      </c>
      <c r="M3611" s="21">
        <f t="shared" si="282"/>
        <v>29.958333333335759</v>
      </c>
      <c r="N3611" s="11" t="b">
        <v>0</v>
      </c>
      <c r="O3611" s="11">
        <v>21</v>
      </c>
      <c r="P3611" s="11" t="b">
        <v>1</v>
      </c>
      <c r="Q3611" s="11" t="s">
        <v>8271</v>
      </c>
      <c r="R3611" s="18">
        <f t="shared" si="283"/>
        <v>1.5331632653061225</v>
      </c>
      <c r="S3611" s="19">
        <f t="shared" si="284"/>
        <v>143.0952380952381</v>
      </c>
      <c r="T3611" s="11" t="s">
        <v>8317</v>
      </c>
      <c r="U3611" s="11" t="s">
        <v>8318</v>
      </c>
    </row>
    <row r="3612" spans="1:21" ht="42.75" x14ac:dyDescent="0.45">
      <c r="A3612" s="11">
        <v>3610</v>
      </c>
      <c r="B3612" s="16" t="s">
        <v>3609</v>
      </c>
      <c r="C3612" s="16" t="s">
        <v>7720</v>
      </c>
      <c r="D3612" s="23">
        <v>1000</v>
      </c>
      <c r="E3612" s="23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7">
        <f t="shared" si="280"/>
        <v>42233.22379629629</v>
      </c>
      <c r="K3612" s="11">
        <v>1437214936</v>
      </c>
      <c r="L3612" s="17">
        <f t="shared" si="281"/>
        <v>42203.22379629629</v>
      </c>
      <c r="M3612" s="21">
        <f t="shared" si="282"/>
        <v>30</v>
      </c>
      <c r="N3612" s="11" t="b">
        <v>0</v>
      </c>
      <c r="O3612" s="11">
        <v>31</v>
      </c>
      <c r="P3612" s="11" t="b">
        <v>1</v>
      </c>
      <c r="Q3612" s="11" t="s">
        <v>8271</v>
      </c>
      <c r="R3612" s="18">
        <f t="shared" si="283"/>
        <v>1.623</v>
      </c>
      <c r="S3612" s="19">
        <f t="shared" si="284"/>
        <v>52.354838709677416</v>
      </c>
      <c r="T3612" s="11" t="s">
        <v>8317</v>
      </c>
      <c r="U3612" s="11" t="s">
        <v>8318</v>
      </c>
    </row>
    <row r="3613" spans="1:21" ht="42.75" x14ac:dyDescent="0.45">
      <c r="A3613" s="11">
        <v>3611</v>
      </c>
      <c r="B3613" s="16" t="s">
        <v>3610</v>
      </c>
      <c r="C3613" s="16" t="s">
        <v>7721</v>
      </c>
      <c r="D3613" s="23">
        <v>2500</v>
      </c>
      <c r="E3613" s="23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7">
        <f t="shared" si="280"/>
        <v>42102.162048611113</v>
      </c>
      <c r="K3613" s="11">
        <v>1425891201</v>
      </c>
      <c r="L3613" s="17">
        <f t="shared" si="281"/>
        <v>42072.162048611113</v>
      </c>
      <c r="M3613" s="21">
        <f t="shared" si="282"/>
        <v>30</v>
      </c>
      <c r="N3613" s="11" t="b">
        <v>0</v>
      </c>
      <c r="O3613" s="11">
        <v>51</v>
      </c>
      <c r="P3613" s="11" t="b">
        <v>1</v>
      </c>
      <c r="Q3613" s="11" t="s">
        <v>8271</v>
      </c>
      <c r="R3613" s="18">
        <f t="shared" si="283"/>
        <v>1.36</v>
      </c>
      <c r="S3613" s="19">
        <f t="shared" si="284"/>
        <v>66.666666666666671</v>
      </c>
      <c r="T3613" s="11" t="s">
        <v>8317</v>
      </c>
      <c r="U3613" s="11" t="s">
        <v>8318</v>
      </c>
    </row>
    <row r="3614" spans="1:21" ht="42.75" x14ac:dyDescent="0.45">
      <c r="A3614" s="11">
        <v>3612</v>
      </c>
      <c r="B3614" s="16" t="s">
        <v>3611</v>
      </c>
      <c r="C3614" s="16" t="s">
        <v>7722</v>
      </c>
      <c r="D3614" s="23">
        <v>5000</v>
      </c>
      <c r="E3614" s="23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7">
        <f t="shared" si="280"/>
        <v>41799.518645833326</v>
      </c>
      <c r="K3614" s="11">
        <v>1401470811</v>
      </c>
      <c r="L3614" s="17">
        <f t="shared" si="281"/>
        <v>41789.518645833326</v>
      </c>
      <c r="M3614" s="21">
        <f t="shared" si="282"/>
        <v>10</v>
      </c>
      <c r="N3614" s="11" t="b">
        <v>0</v>
      </c>
      <c r="O3614" s="11">
        <v>57</v>
      </c>
      <c r="P3614" s="11" t="b">
        <v>1</v>
      </c>
      <c r="Q3614" s="11" t="s">
        <v>8271</v>
      </c>
      <c r="R3614" s="18">
        <f t="shared" si="283"/>
        <v>1.444</v>
      </c>
      <c r="S3614" s="19">
        <f t="shared" si="284"/>
        <v>126.66666666666667</v>
      </c>
      <c r="T3614" s="11" t="s">
        <v>8317</v>
      </c>
      <c r="U3614" s="11" t="s">
        <v>8318</v>
      </c>
    </row>
    <row r="3615" spans="1:21" ht="28.5" x14ac:dyDescent="0.45">
      <c r="A3615" s="11">
        <v>3613</v>
      </c>
      <c r="B3615" s="16" t="s">
        <v>3612</v>
      </c>
      <c r="C3615" s="16" t="s">
        <v>7723</v>
      </c>
      <c r="D3615" s="23">
        <v>1250</v>
      </c>
      <c r="E3615" s="23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7">
        <f t="shared" si="280"/>
        <v>41818.381643518514</v>
      </c>
      <c r="K3615" s="11">
        <v>1401372574</v>
      </c>
      <c r="L3615" s="17">
        <f t="shared" si="281"/>
        <v>41788.381643518514</v>
      </c>
      <c r="M3615" s="21">
        <f t="shared" si="282"/>
        <v>30</v>
      </c>
      <c r="N3615" s="11" t="b">
        <v>0</v>
      </c>
      <c r="O3615" s="11">
        <v>20</v>
      </c>
      <c r="P3615" s="11" t="b">
        <v>1</v>
      </c>
      <c r="Q3615" s="11" t="s">
        <v>8271</v>
      </c>
      <c r="R3615" s="18">
        <f t="shared" si="283"/>
        <v>1</v>
      </c>
      <c r="S3615" s="19">
        <f t="shared" si="284"/>
        <v>62.5</v>
      </c>
      <c r="T3615" s="11" t="s">
        <v>8317</v>
      </c>
      <c r="U3615" s="11" t="s">
        <v>8318</v>
      </c>
    </row>
    <row r="3616" spans="1:21" ht="42.75" x14ac:dyDescent="0.45">
      <c r="A3616" s="11">
        <v>3614</v>
      </c>
      <c r="B3616" s="16" t="s">
        <v>3439</v>
      </c>
      <c r="C3616" s="16" t="s">
        <v>7724</v>
      </c>
      <c r="D3616" s="23">
        <v>2500</v>
      </c>
      <c r="E3616" s="23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7">
        <f t="shared" si="280"/>
        <v>42173.833518518521</v>
      </c>
      <c r="K3616" s="11">
        <v>1432083616</v>
      </c>
      <c r="L3616" s="17">
        <f t="shared" si="281"/>
        <v>42143.833518518521</v>
      </c>
      <c r="M3616" s="21">
        <f t="shared" si="282"/>
        <v>30</v>
      </c>
      <c r="N3616" s="11" t="b">
        <v>0</v>
      </c>
      <c r="O3616" s="11">
        <v>71</v>
      </c>
      <c r="P3616" s="11" t="b">
        <v>1</v>
      </c>
      <c r="Q3616" s="11" t="s">
        <v>8271</v>
      </c>
      <c r="R3616" s="18">
        <f t="shared" si="283"/>
        <v>1.008</v>
      </c>
      <c r="S3616" s="19">
        <f t="shared" si="284"/>
        <v>35.492957746478872</v>
      </c>
      <c r="T3616" s="11" t="s">
        <v>8317</v>
      </c>
      <c r="U3616" s="11" t="s">
        <v>8318</v>
      </c>
    </row>
    <row r="3617" spans="1:21" ht="42.75" x14ac:dyDescent="0.45">
      <c r="A3617" s="11">
        <v>3615</v>
      </c>
      <c r="B3617" s="16" t="s">
        <v>3613</v>
      </c>
      <c r="C3617" s="16" t="s">
        <v>7725</v>
      </c>
      <c r="D3617" s="23">
        <v>2500</v>
      </c>
      <c r="E3617" s="23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7">
        <f t="shared" si="280"/>
        <v>42348.385370370372</v>
      </c>
      <c r="K3617" s="11">
        <v>1447164896</v>
      </c>
      <c r="L3617" s="17">
        <f t="shared" si="281"/>
        <v>42318.385370370372</v>
      </c>
      <c r="M3617" s="21">
        <f t="shared" si="282"/>
        <v>30</v>
      </c>
      <c r="N3617" s="11" t="b">
        <v>0</v>
      </c>
      <c r="O3617" s="11">
        <v>72</v>
      </c>
      <c r="P3617" s="11" t="b">
        <v>1</v>
      </c>
      <c r="Q3617" s="11" t="s">
        <v>8271</v>
      </c>
      <c r="R3617" s="18">
        <f t="shared" si="283"/>
        <v>1.0680000000000001</v>
      </c>
      <c r="S3617" s="19">
        <f t="shared" si="284"/>
        <v>37.083333333333336</v>
      </c>
      <c r="T3617" s="11" t="s">
        <v>8317</v>
      </c>
      <c r="U3617" s="11" t="s">
        <v>8318</v>
      </c>
    </row>
    <row r="3618" spans="1:21" ht="42.75" x14ac:dyDescent="0.45">
      <c r="A3618" s="11">
        <v>3616</v>
      </c>
      <c r="B3618" s="16" t="s">
        <v>3614</v>
      </c>
      <c r="C3618" s="16" t="s">
        <v>7726</v>
      </c>
      <c r="D3618" s="23">
        <v>2500</v>
      </c>
      <c r="E3618" s="23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7">
        <f t="shared" si="280"/>
        <v>42082.699814814812</v>
      </c>
      <c r="K3618" s="11">
        <v>1424213264</v>
      </c>
      <c r="L3618" s="17">
        <f t="shared" si="281"/>
        <v>42052.741481481477</v>
      </c>
      <c r="M3618" s="21">
        <f t="shared" si="282"/>
        <v>29.958333333335759</v>
      </c>
      <c r="N3618" s="11" t="b">
        <v>0</v>
      </c>
      <c r="O3618" s="11">
        <v>45</v>
      </c>
      <c r="P3618" s="11" t="b">
        <v>1</v>
      </c>
      <c r="Q3618" s="11" t="s">
        <v>8271</v>
      </c>
      <c r="R3618" s="18">
        <f t="shared" si="283"/>
        <v>1.248</v>
      </c>
      <c r="S3618" s="19">
        <f t="shared" si="284"/>
        <v>69.333333333333329</v>
      </c>
      <c r="T3618" s="11" t="s">
        <v>8317</v>
      </c>
      <c r="U3618" s="11" t="s">
        <v>8318</v>
      </c>
    </row>
    <row r="3619" spans="1:21" ht="42.75" x14ac:dyDescent="0.45">
      <c r="A3619" s="11">
        <v>3617</v>
      </c>
      <c r="B3619" s="16" t="s">
        <v>3615</v>
      </c>
      <c r="C3619" s="16" t="s">
        <v>7727</v>
      </c>
      <c r="D3619" s="23">
        <v>740</v>
      </c>
      <c r="E3619" s="23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7">
        <f t="shared" si="280"/>
        <v>42793.791666666664</v>
      </c>
      <c r="K3619" s="11">
        <v>1486996729</v>
      </c>
      <c r="L3619" s="17">
        <f t="shared" si="281"/>
        <v>42779.401956018519</v>
      </c>
      <c r="M3619" s="21">
        <f t="shared" si="282"/>
        <v>14.38971064814541</v>
      </c>
      <c r="N3619" s="11" t="b">
        <v>0</v>
      </c>
      <c r="O3619" s="11">
        <v>51</v>
      </c>
      <c r="P3619" s="11" t="b">
        <v>1</v>
      </c>
      <c r="Q3619" s="11" t="s">
        <v>8271</v>
      </c>
      <c r="R3619" s="18">
        <f t="shared" si="283"/>
        <v>1.1891891891891893</v>
      </c>
      <c r="S3619" s="19">
        <f t="shared" si="284"/>
        <v>17.254901960784313</v>
      </c>
      <c r="T3619" s="11" t="s">
        <v>8317</v>
      </c>
      <c r="U3619" s="11" t="s">
        <v>8318</v>
      </c>
    </row>
    <row r="3620" spans="1:21" ht="42.75" x14ac:dyDescent="0.45">
      <c r="A3620" s="11">
        <v>3618</v>
      </c>
      <c r="B3620" s="16" t="s">
        <v>3616</v>
      </c>
      <c r="C3620" s="16" t="s">
        <v>7728</v>
      </c>
      <c r="D3620" s="23">
        <v>2000</v>
      </c>
      <c r="E3620" s="23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7">
        <f t="shared" si="280"/>
        <v>42158.419560185182</v>
      </c>
      <c r="K3620" s="11">
        <v>1430751850</v>
      </c>
      <c r="L3620" s="17">
        <f t="shared" si="281"/>
        <v>42128.419560185182</v>
      </c>
      <c r="M3620" s="21">
        <f t="shared" si="282"/>
        <v>30</v>
      </c>
      <c r="N3620" s="11" t="b">
        <v>0</v>
      </c>
      <c r="O3620" s="11">
        <v>56</v>
      </c>
      <c r="P3620" s="11" t="b">
        <v>1</v>
      </c>
      <c r="Q3620" s="11" t="s">
        <v>8271</v>
      </c>
      <c r="R3620" s="18">
        <f t="shared" si="283"/>
        <v>1.01</v>
      </c>
      <c r="S3620" s="19">
        <f t="shared" si="284"/>
        <v>36.071428571428569</v>
      </c>
      <c r="T3620" s="11" t="s">
        <v>8317</v>
      </c>
      <c r="U3620" s="11" t="s">
        <v>8318</v>
      </c>
    </row>
    <row r="3621" spans="1:21" ht="42.75" x14ac:dyDescent="0.45">
      <c r="A3621" s="11">
        <v>3619</v>
      </c>
      <c r="B3621" s="16" t="s">
        <v>3617</v>
      </c>
      <c r="C3621" s="16" t="s">
        <v>7729</v>
      </c>
      <c r="D3621" s="23">
        <v>1000</v>
      </c>
      <c r="E3621" s="23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7">
        <f t="shared" si="280"/>
        <v>42693.708333333336</v>
      </c>
      <c r="K3621" s="11">
        <v>1476760226</v>
      </c>
      <c r="L3621" s="17">
        <f t="shared" si="281"/>
        <v>42660.923912037033</v>
      </c>
      <c r="M3621" s="21">
        <f t="shared" si="282"/>
        <v>32.784421296302753</v>
      </c>
      <c r="N3621" s="11" t="b">
        <v>0</v>
      </c>
      <c r="O3621" s="11">
        <v>17</v>
      </c>
      <c r="P3621" s="11" t="b">
        <v>1</v>
      </c>
      <c r="Q3621" s="11" t="s">
        <v>8271</v>
      </c>
      <c r="R3621" s="18">
        <f t="shared" si="283"/>
        <v>1.1299999999999999</v>
      </c>
      <c r="S3621" s="19">
        <f t="shared" si="284"/>
        <v>66.470588235294116</v>
      </c>
      <c r="T3621" s="11" t="s">
        <v>8317</v>
      </c>
      <c r="U3621" s="11" t="s">
        <v>8318</v>
      </c>
    </row>
    <row r="3622" spans="1:21" ht="42.75" x14ac:dyDescent="0.45">
      <c r="A3622" s="11">
        <v>3620</v>
      </c>
      <c r="B3622" s="16" t="s">
        <v>3618</v>
      </c>
      <c r="C3622" s="16" t="s">
        <v>7730</v>
      </c>
      <c r="D3622" s="23">
        <v>10500</v>
      </c>
      <c r="E3622" s="23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7">
        <f t="shared" si="280"/>
        <v>42067.958333333336</v>
      </c>
      <c r="K3622" s="11">
        <v>1422916261</v>
      </c>
      <c r="L3622" s="17">
        <f t="shared" si="281"/>
        <v>42037.72987268518</v>
      </c>
      <c r="M3622" s="21">
        <f t="shared" si="282"/>
        <v>30.228460648155306</v>
      </c>
      <c r="N3622" s="11" t="b">
        <v>0</v>
      </c>
      <c r="O3622" s="11">
        <v>197</v>
      </c>
      <c r="P3622" s="11" t="b">
        <v>1</v>
      </c>
      <c r="Q3622" s="11" t="s">
        <v>8271</v>
      </c>
      <c r="R3622" s="18">
        <f t="shared" si="283"/>
        <v>1.0519047619047619</v>
      </c>
      <c r="S3622" s="19">
        <f t="shared" si="284"/>
        <v>56.065989847715734</v>
      </c>
      <c r="T3622" s="11" t="s">
        <v>8317</v>
      </c>
      <c r="U3622" s="11" t="s">
        <v>8318</v>
      </c>
    </row>
    <row r="3623" spans="1:21" ht="42.75" x14ac:dyDescent="0.45">
      <c r="A3623" s="11">
        <v>3621</v>
      </c>
      <c r="B3623" s="16" t="s">
        <v>3619</v>
      </c>
      <c r="C3623" s="16" t="s">
        <v>7731</v>
      </c>
      <c r="D3623" s="23">
        <v>3000</v>
      </c>
      <c r="E3623" s="23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7">
        <f t="shared" si="280"/>
        <v>42643.666666666664</v>
      </c>
      <c r="K3623" s="11">
        <v>1473200844</v>
      </c>
      <c r="L3623" s="17">
        <f t="shared" si="281"/>
        <v>42619.727361111109</v>
      </c>
      <c r="M3623" s="21">
        <f t="shared" si="282"/>
        <v>23.93930555555562</v>
      </c>
      <c r="N3623" s="11" t="b">
        <v>0</v>
      </c>
      <c r="O3623" s="11">
        <v>70</v>
      </c>
      <c r="P3623" s="11" t="b">
        <v>1</v>
      </c>
      <c r="Q3623" s="11" t="s">
        <v>8271</v>
      </c>
      <c r="R3623" s="18">
        <f t="shared" si="283"/>
        <v>1.0973333333333333</v>
      </c>
      <c r="S3623" s="19">
        <f t="shared" si="284"/>
        <v>47.028571428571432</v>
      </c>
      <c r="T3623" s="11" t="s">
        <v>8317</v>
      </c>
      <c r="U3623" s="11" t="s">
        <v>8318</v>
      </c>
    </row>
    <row r="3624" spans="1:21" ht="28.5" x14ac:dyDescent="0.45">
      <c r="A3624" s="11">
        <v>3622</v>
      </c>
      <c r="B3624" s="16" t="s">
        <v>3620</v>
      </c>
      <c r="C3624" s="16" t="s">
        <v>7732</v>
      </c>
      <c r="D3624" s="23">
        <v>1000</v>
      </c>
      <c r="E3624" s="23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7">
        <f t="shared" si="280"/>
        <v>41909.932638888888</v>
      </c>
      <c r="K3624" s="11">
        <v>1409030371</v>
      </c>
      <c r="L3624" s="17">
        <f t="shared" si="281"/>
        <v>41877.013553240737</v>
      </c>
      <c r="M3624" s="21">
        <f t="shared" si="282"/>
        <v>32.91908564815094</v>
      </c>
      <c r="N3624" s="11" t="b">
        <v>0</v>
      </c>
      <c r="O3624" s="11">
        <v>21</v>
      </c>
      <c r="P3624" s="11" t="b">
        <v>1</v>
      </c>
      <c r="Q3624" s="11" t="s">
        <v>8271</v>
      </c>
      <c r="R3624" s="18">
        <f t="shared" si="283"/>
        <v>1.00099</v>
      </c>
      <c r="S3624" s="19">
        <f t="shared" si="284"/>
        <v>47.666190476190479</v>
      </c>
      <c r="T3624" s="11" t="s">
        <v>8317</v>
      </c>
      <c r="U3624" s="11" t="s">
        <v>8318</v>
      </c>
    </row>
    <row r="3625" spans="1:21" ht="28.5" x14ac:dyDescent="0.45">
      <c r="A3625" s="11">
        <v>3623</v>
      </c>
      <c r="B3625" s="16" t="s">
        <v>3621</v>
      </c>
      <c r="C3625" s="16" t="s">
        <v>7733</v>
      </c>
      <c r="D3625" s="23">
        <v>2500</v>
      </c>
      <c r="E3625" s="23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7">
        <f t="shared" si="280"/>
        <v>41846.083333333328</v>
      </c>
      <c r="K3625" s="11">
        <v>1404841270</v>
      </c>
      <c r="L3625" s="17">
        <f t="shared" si="281"/>
        <v>41828.528587962959</v>
      </c>
      <c r="M3625" s="21">
        <f t="shared" si="282"/>
        <v>17.554745370369346</v>
      </c>
      <c r="N3625" s="11" t="b">
        <v>0</v>
      </c>
      <c r="O3625" s="11">
        <v>34</v>
      </c>
      <c r="P3625" s="11" t="b">
        <v>1</v>
      </c>
      <c r="Q3625" s="11" t="s">
        <v>8271</v>
      </c>
      <c r="R3625" s="18">
        <f t="shared" si="283"/>
        <v>1.2</v>
      </c>
      <c r="S3625" s="19">
        <f t="shared" si="284"/>
        <v>88.235294117647058</v>
      </c>
      <c r="T3625" s="11" t="s">
        <v>8317</v>
      </c>
      <c r="U3625" s="11" t="s">
        <v>8318</v>
      </c>
    </row>
    <row r="3626" spans="1:21" ht="71.25" x14ac:dyDescent="0.45">
      <c r="A3626" s="11">
        <v>3624</v>
      </c>
      <c r="B3626" s="16" t="s">
        <v>3622</v>
      </c>
      <c r="C3626" s="16" t="s">
        <v>7734</v>
      </c>
      <c r="D3626" s="23">
        <v>3000</v>
      </c>
      <c r="E3626" s="23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7">
        <f t="shared" si="280"/>
        <v>42605.56585648148</v>
      </c>
      <c r="K3626" s="11">
        <v>1466793290</v>
      </c>
      <c r="L3626" s="17">
        <f t="shared" si="281"/>
        <v>42545.56585648148</v>
      </c>
      <c r="M3626" s="21">
        <f t="shared" si="282"/>
        <v>60</v>
      </c>
      <c r="N3626" s="11" t="b">
        <v>0</v>
      </c>
      <c r="O3626" s="11">
        <v>39</v>
      </c>
      <c r="P3626" s="11" t="b">
        <v>1</v>
      </c>
      <c r="Q3626" s="11" t="s">
        <v>8271</v>
      </c>
      <c r="R3626" s="18">
        <f t="shared" si="283"/>
        <v>1.0493333333333332</v>
      </c>
      <c r="S3626" s="19">
        <f t="shared" si="284"/>
        <v>80.717948717948715</v>
      </c>
      <c r="T3626" s="11" t="s">
        <v>8317</v>
      </c>
      <c r="U3626" s="11" t="s">
        <v>8318</v>
      </c>
    </row>
    <row r="3627" spans="1:21" ht="42.75" x14ac:dyDescent="0.45">
      <c r="A3627" s="11">
        <v>3625</v>
      </c>
      <c r="B3627" s="16" t="s">
        <v>3623</v>
      </c>
      <c r="C3627" s="16" t="s">
        <v>7735</v>
      </c>
      <c r="D3627" s="23">
        <v>3000</v>
      </c>
      <c r="E3627" s="23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7">
        <f t="shared" si="280"/>
        <v>42187.444178240738</v>
      </c>
      <c r="K3627" s="11">
        <v>1433259577</v>
      </c>
      <c r="L3627" s="17">
        <f t="shared" si="281"/>
        <v>42157.444178240738</v>
      </c>
      <c r="M3627" s="21">
        <f t="shared" si="282"/>
        <v>30</v>
      </c>
      <c r="N3627" s="11" t="b">
        <v>0</v>
      </c>
      <c r="O3627" s="11">
        <v>78</v>
      </c>
      <c r="P3627" s="11" t="b">
        <v>1</v>
      </c>
      <c r="Q3627" s="11" t="s">
        <v>8271</v>
      </c>
      <c r="R3627" s="18">
        <f t="shared" si="283"/>
        <v>1.0266666666666666</v>
      </c>
      <c r="S3627" s="19">
        <f t="shared" si="284"/>
        <v>39.487179487179489</v>
      </c>
      <c r="T3627" s="11" t="s">
        <v>8317</v>
      </c>
      <c r="U3627" s="11" t="s">
        <v>8318</v>
      </c>
    </row>
    <row r="3628" spans="1:21" ht="42.75" x14ac:dyDescent="0.45">
      <c r="A3628" s="11">
        <v>3626</v>
      </c>
      <c r="B3628" s="16" t="s">
        <v>3624</v>
      </c>
      <c r="C3628" s="16" t="s">
        <v>7736</v>
      </c>
      <c r="D3628" s="23">
        <v>4000</v>
      </c>
      <c r="E3628" s="23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7">
        <f t="shared" si="280"/>
        <v>41867.458993055552</v>
      </c>
      <c r="K3628" s="11">
        <v>1406390457</v>
      </c>
      <c r="L3628" s="17">
        <f t="shared" si="281"/>
        <v>41846.458993055552</v>
      </c>
      <c r="M3628" s="21">
        <f t="shared" si="282"/>
        <v>21</v>
      </c>
      <c r="N3628" s="11" t="b">
        <v>0</v>
      </c>
      <c r="O3628" s="11">
        <v>48</v>
      </c>
      <c r="P3628" s="11" t="b">
        <v>1</v>
      </c>
      <c r="Q3628" s="11" t="s">
        <v>8271</v>
      </c>
      <c r="R3628" s="18">
        <f t="shared" si="283"/>
        <v>1.0182500000000001</v>
      </c>
      <c r="S3628" s="19">
        <f t="shared" si="284"/>
        <v>84.854166666666671</v>
      </c>
      <c r="T3628" s="11" t="s">
        <v>8317</v>
      </c>
      <c r="U3628" s="11" t="s">
        <v>8318</v>
      </c>
    </row>
    <row r="3629" spans="1:21" ht="42.75" x14ac:dyDescent="0.45">
      <c r="A3629" s="11">
        <v>3627</v>
      </c>
      <c r="B3629" s="16" t="s">
        <v>3625</v>
      </c>
      <c r="C3629" s="16" t="s">
        <v>7737</v>
      </c>
      <c r="D3629" s="23">
        <v>2000</v>
      </c>
      <c r="E3629" s="23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7">
        <f t="shared" si="280"/>
        <v>42510.957638888889</v>
      </c>
      <c r="K3629" s="11">
        <v>1459446487</v>
      </c>
      <c r="L3629" s="17">
        <f t="shared" si="281"/>
        <v>42460.533414351848</v>
      </c>
      <c r="M3629" s="21">
        <f t="shared" si="282"/>
        <v>50.424224537040573</v>
      </c>
      <c r="N3629" s="11" t="b">
        <v>0</v>
      </c>
      <c r="O3629" s="11">
        <v>29</v>
      </c>
      <c r="P3629" s="11" t="b">
        <v>1</v>
      </c>
      <c r="Q3629" s="11" t="s">
        <v>8271</v>
      </c>
      <c r="R3629" s="18">
        <f t="shared" si="283"/>
        <v>1</v>
      </c>
      <c r="S3629" s="19">
        <f t="shared" si="284"/>
        <v>68.965517241379317</v>
      </c>
      <c r="T3629" s="11" t="s">
        <v>8317</v>
      </c>
      <c r="U3629" s="11" t="s">
        <v>8318</v>
      </c>
    </row>
    <row r="3630" spans="1:21" ht="42.75" x14ac:dyDescent="0.45">
      <c r="A3630" s="11">
        <v>3628</v>
      </c>
      <c r="B3630" s="16" t="s">
        <v>3626</v>
      </c>
      <c r="C3630" s="16" t="s">
        <v>7738</v>
      </c>
      <c r="D3630" s="23">
        <v>100000</v>
      </c>
      <c r="E3630" s="23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7">
        <f t="shared" si="280"/>
        <v>42351.666620370372</v>
      </c>
      <c r="K3630" s="11">
        <v>1444852796</v>
      </c>
      <c r="L3630" s="17">
        <f t="shared" si="281"/>
        <v>42291.6249537037</v>
      </c>
      <c r="M3630" s="21">
        <f t="shared" si="282"/>
        <v>60.041666666671517</v>
      </c>
      <c r="N3630" s="11" t="b">
        <v>0</v>
      </c>
      <c r="O3630" s="11">
        <v>0</v>
      </c>
      <c r="P3630" s="11" t="b">
        <v>0</v>
      </c>
      <c r="Q3630" s="11" t="s">
        <v>8305</v>
      </c>
      <c r="R3630" s="18">
        <f t="shared" si="283"/>
        <v>0</v>
      </c>
      <c r="S3630" s="19" t="e">
        <f t="shared" si="284"/>
        <v>#DIV/0!</v>
      </c>
      <c r="T3630" s="11" t="s">
        <v>8317</v>
      </c>
      <c r="U3630" s="11" t="s">
        <v>8359</v>
      </c>
    </row>
    <row r="3631" spans="1:21" ht="42.75" x14ac:dyDescent="0.45">
      <c r="A3631" s="11">
        <v>3629</v>
      </c>
      <c r="B3631" s="16" t="s">
        <v>3627</v>
      </c>
      <c r="C3631" s="16" t="s">
        <v>7739</v>
      </c>
      <c r="D3631" s="23">
        <v>1000000</v>
      </c>
      <c r="E3631" s="23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7">
        <f t="shared" si="280"/>
        <v>42495.499999999993</v>
      </c>
      <c r="K3631" s="11">
        <v>1457403364</v>
      </c>
      <c r="L3631" s="17">
        <f t="shared" si="281"/>
        <v>42436.886157407404</v>
      </c>
      <c r="M3631" s="21">
        <f t="shared" si="282"/>
        <v>58.613842592589208</v>
      </c>
      <c r="N3631" s="11" t="b">
        <v>0</v>
      </c>
      <c r="O3631" s="11">
        <v>2</v>
      </c>
      <c r="P3631" s="11" t="b">
        <v>0</v>
      </c>
      <c r="Q3631" s="11" t="s">
        <v>8305</v>
      </c>
      <c r="R3631" s="18">
        <f t="shared" si="283"/>
        <v>1.9999999999999999E-6</v>
      </c>
      <c r="S3631" s="19">
        <f t="shared" si="284"/>
        <v>1</v>
      </c>
      <c r="T3631" s="11" t="s">
        <v>8317</v>
      </c>
      <c r="U3631" s="11" t="s">
        <v>8359</v>
      </c>
    </row>
    <row r="3632" spans="1:21" ht="42.75" x14ac:dyDescent="0.45">
      <c r="A3632" s="11">
        <v>3630</v>
      </c>
      <c r="B3632" s="16" t="s">
        <v>3628</v>
      </c>
      <c r="C3632" s="16" t="s">
        <v>7740</v>
      </c>
      <c r="D3632" s="23">
        <v>3000</v>
      </c>
      <c r="E3632" s="23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7">
        <f t="shared" si="280"/>
        <v>41972.680439814816</v>
      </c>
      <c r="K3632" s="11">
        <v>1414700390</v>
      </c>
      <c r="L3632" s="17">
        <f t="shared" si="281"/>
        <v>41942.638773148145</v>
      </c>
      <c r="M3632" s="21">
        <f t="shared" si="282"/>
        <v>30.041666666671517</v>
      </c>
      <c r="N3632" s="11" t="b">
        <v>0</v>
      </c>
      <c r="O3632" s="11">
        <v>1</v>
      </c>
      <c r="P3632" s="11" t="b">
        <v>0</v>
      </c>
      <c r="Q3632" s="11" t="s">
        <v>8305</v>
      </c>
      <c r="R3632" s="18">
        <f t="shared" si="283"/>
        <v>3.3333333333333332E-4</v>
      </c>
      <c r="S3632" s="19">
        <f t="shared" si="284"/>
        <v>1</v>
      </c>
      <c r="T3632" s="11" t="s">
        <v>8317</v>
      </c>
      <c r="U3632" s="11" t="s">
        <v>8359</v>
      </c>
    </row>
    <row r="3633" spans="1:21" ht="42.75" x14ac:dyDescent="0.45">
      <c r="A3633" s="11">
        <v>3631</v>
      </c>
      <c r="B3633" s="16" t="s">
        <v>3629</v>
      </c>
      <c r="C3633" s="16" t="s">
        <v>7741</v>
      </c>
      <c r="D3633" s="23">
        <v>17100</v>
      </c>
      <c r="E3633" s="23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7">
        <f t="shared" si="280"/>
        <v>41904.957638888889</v>
      </c>
      <c r="K3633" s="11">
        <v>1409335497</v>
      </c>
      <c r="L3633" s="17">
        <f t="shared" si="281"/>
        <v>41880.54510416666</v>
      </c>
      <c r="M3633" s="21">
        <f t="shared" si="282"/>
        <v>24.412534722228884</v>
      </c>
      <c r="N3633" s="11" t="b">
        <v>0</v>
      </c>
      <c r="O3633" s="11">
        <v>59</v>
      </c>
      <c r="P3633" s="11" t="b">
        <v>0</v>
      </c>
      <c r="Q3633" s="11" t="s">
        <v>8305</v>
      </c>
      <c r="R3633" s="18">
        <f t="shared" si="283"/>
        <v>0.51023391812865493</v>
      </c>
      <c r="S3633" s="19">
        <f t="shared" si="284"/>
        <v>147.88135593220338</v>
      </c>
      <c r="T3633" s="11" t="s">
        <v>8317</v>
      </c>
      <c r="U3633" s="11" t="s">
        <v>8359</v>
      </c>
    </row>
    <row r="3634" spans="1:21" ht="42.75" x14ac:dyDescent="0.45">
      <c r="A3634" s="11">
        <v>3632</v>
      </c>
      <c r="B3634" s="16" t="s">
        <v>3630</v>
      </c>
      <c r="C3634" s="16" t="s">
        <v>7742</v>
      </c>
      <c r="D3634" s="23">
        <v>500</v>
      </c>
      <c r="E3634" s="23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7">
        <f t="shared" si="280"/>
        <v>41966.728576388887</v>
      </c>
      <c r="K3634" s="11">
        <v>1415053749</v>
      </c>
      <c r="L3634" s="17">
        <f t="shared" si="281"/>
        <v>41946.728576388887</v>
      </c>
      <c r="M3634" s="21">
        <f t="shared" si="282"/>
        <v>20</v>
      </c>
      <c r="N3634" s="11" t="b">
        <v>0</v>
      </c>
      <c r="O3634" s="11">
        <v>1</v>
      </c>
      <c r="P3634" s="11" t="b">
        <v>0</v>
      </c>
      <c r="Q3634" s="11" t="s">
        <v>8305</v>
      </c>
      <c r="R3634" s="18">
        <f t="shared" si="283"/>
        <v>0.2</v>
      </c>
      <c r="S3634" s="19">
        <f t="shared" si="284"/>
        <v>100</v>
      </c>
      <c r="T3634" s="11" t="s">
        <v>8317</v>
      </c>
      <c r="U3634" s="11" t="s">
        <v>8359</v>
      </c>
    </row>
    <row r="3635" spans="1:21" ht="42.75" x14ac:dyDescent="0.45">
      <c r="A3635" s="11">
        <v>3633</v>
      </c>
      <c r="B3635" s="16" t="s">
        <v>3631</v>
      </c>
      <c r="C3635" s="16" t="s">
        <v>7743</v>
      </c>
      <c r="D3635" s="23">
        <v>5000</v>
      </c>
      <c r="E3635" s="23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7">
        <f t="shared" si="280"/>
        <v>42692.833333333336</v>
      </c>
      <c r="K3635" s="11">
        <v>1475765867</v>
      </c>
      <c r="L3635" s="17">
        <f t="shared" si="281"/>
        <v>42649.415127314809</v>
      </c>
      <c r="M3635" s="21">
        <f t="shared" si="282"/>
        <v>43.418206018526689</v>
      </c>
      <c r="N3635" s="11" t="b">
        <v>0</v>
      </c>
      <c r="O3635" s="11">
        <v>31</v>
      </c>
      <c r="P3635" s="11" t="b">
        <v>0</v>
      </c>
      <c r="Q3635" s="11" t="s">
        <v>8305</v>
      </c>
      <c r="R3635" s="18">
        <f t="shared" si="283"/>
        <v>0.35239999999999999</v>
      </c>
      <c r="S3635" s="19">
        <f t="shared" si="284"/>
        <v>56.838709677419352</v>
      </c>
      <c r="T3635" s="11" t="s">
        <v>8317</v>
      </c>
      <c r="U3635" s="11" t="s">
        <v>8359</v>
      </c>
    </row>
    <row r="3636" spans="1:21" ht="42.75" x14ac:dyDescent="0.45">
      <c r="A3636" s="11">
        <v>3634</v>
      </c>
      <c r="B3636" s="16" t="s">
        <v>3632</v>
      </c>
      <c r="C3636" s="16" t="s">
        <v>7744</v>
      </c>
      <c r="D3636" s="23">
        <v>75000</v>
      </c>
      <c r="E3636" s="23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7">
        <f t="shared" si="280"/>
        <v>42748.957638888889</v>
      </c>
      <c r="K3636" s="11">
        <v>1480219174</v>
      </c>
      <c r="L3636" s="17">
        <f t="shared" si="281"/>
        <v>42700.958032407405</v>
      </c>
      <c r="M3636" s="21">
        <f t="shared" si="282"/>
        <v>47.999606481484079</v>
      </c>
      <c r="N3636" s="11" t="b">
        <v>0</v>
      </c>
      <c r="O3636" s="11">
        <v>18</v>
      </c>
      <c r="P3636" s="11" t="b">
        <v>0</v>
      </c>
      <c r="Q3636" s="11" t="s">
        <v>8305</v>
      </c>
      <c r="R3636" s="18">
        <f t="shared" si="283"/>
        <v>4.2466666666666666E-2</v>
      </c>
      <c r="S3636" s="19">
        <f t="shared" si="284"/>
        <v>176.94444444444446</v>
      </c>
      <c r="T3636" s="11" t="s">
        <v>8317</v>
      </c>
      <c r="U3636" s="11" t="s">
        <v>8359</v>
      </c>
    </row>
    <row r="3637" spans="1:21" ht="28.5" x14ac:dyDescent="0.45">
      <c r="A3637" s="11">
        <v>3635</v>
      </c>
      <c r="B3637" s="16" t="s">
        <v>3633</v>
      </c>
      <c r="C3637" s="16" t="s">
        <v>7745</v>
      </c>
      <c r="D3637" s="23">
        <v>3500</v>
      </c>
      <c r="E3637" s="23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7">
        <f t="shared" si="280"/>
        <v>42480.674490740734</v>
      </c>
      <c r="K3637" s="11">
        <v>1458594676</v>
      </c>
      <c r="L3637" s="17">
        <f t="shared" si="281"/>
        <v>42450.674490740734</v>
      </c>
      <c r="M3637" s="21">
        <f t="shared" si="282"/>
        <v>30</v>
      </c>
      <c r="N3637" s="11" t="b">
        <v>0</v>
      </c>
      <c r="O3637" s="11">
        <v>10</v>
      </c>
      <c r="P3637" s="11" t="b">
        <v>0</v>
      </c>
      <c r="Q3637" s="11" t="s">
        <v>8305</v>
      </c>
      <c r="R3637" s="18">
        <f t="shared" si="283"/>
        <v>0.36457142857142855</v>
      </c>
      <c r="S3637" s="19">
        <f t="shared" si="284"/>
        <v>127.6</v>
      </c>
      <c r="T3637" s="11" t="s">
        <v>8317</v>
      </c>
      <c r="U3637" s="11" t="s">
        <v>8359</v>
      </c>
    </row>
    <row r="3638" spans="1:21" ht="42.75" x14ac:dyDescent="0.45">
      <c r="A3638" s="11">
        <v>3636</v>
      </c>
      <c r="B3638" s="16" t="s">
        <v>3634</v>
      </c>
      <c r="C3638" s="16" t="s">
        <v>7746</v>
      </c>
      <c r="D3638" s="23">
        <v>150000</v>
      </c>
      <c r="E3638" s="23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7">
        <f t="shared" si="280"/>
        <v>42261.486446759256</v>
      </c>
      <c r="K3638" s="11">
        <v>1439224829</v>
      </c>
      <c r="L3638" s="17">
        <f t="shared" si="281"/>
        <v>42226.486446759256</v>
      </c>
      <c r="M3638" s="21">
        <f t="shared" si="282"/>
        <v>35</v>
      </c>
      <c r="N3638" s="11" t="b">
        <v>0</v>
      </c>
      <c r="O3638" s="11">
        <v>0</v>
      </c>
      <c r="P3638" s="11" t="b">
        <v>0</v>
      </c>
      <c r="Q3638" s="11" t="s">
        <v>8305</v>
      </c>
      <c r="R3638" s="18">
        <f t="shared" si="283"/>
        <v>0</v>
      </c>
      <c r="S3638" s="19" t="e">
        <f t="shared" si="284"/>
        <v>#DIV/0!</v>
      </c>
      <c r="T3638" s="11" t="s">
        <v>8317</v>
      </c>
      <c r="U3638" s="11" t="s">
        <v>8359</v>
      </c>
    </row>
    <row r="3639" spans="1:21" ht="57" x14ac:dyDescent="0.45">
      <c r="A3639" s="11">
        <v>3637</v>
      </c>
      <c r="B3639" s="16" t="s">
        <v>3635</v>
      </c>
      <c r="C3639" s="16" t="s">
        <v>7747</v>
      </c>
      <c r="D3639" s="23">
        <v>3000</v>
      </c>
      <c r="E3639" s="23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7">
        <f t="shared" si="280"/>
        <v>42005.492303240739</v>
      </c>
      <c r="K3639" s="11">
        <v>1417538935</v>
      </c>
      <c r="L3639" s="17">
        <f t="shared" si="281"/>
        <v>41975.492303240739</v>
      </c>
      <c r="M3639" s="21">
        <f t="shared" si="282"/>
        <v>30</v>
      </c>
      <c r="N3639" s="11" t="b">
        <v>0</v>
      </c>
      <c r="O3639" s="11">
        <v>14</v>
      </c>
      <c r="P3639" s="11" t="b">
        <v>0</v>
      </c>
      <c r="Q3639" s="11" t="s">
        <v>8305</v>
      </c>
      <c r="R3639" s="18">
        <f t="shared" si="283"/>
        <v>0.30866666666666664</v>
      </c>
      <c r="S3639" s="19">
        <f t="shared" si="284"/>
        <v>66.142857142857139</v>
      </c>
      <c r="T3639" s="11" t="s">
        <v>8317</v>
      </c>
      <c r="U3639" s="11" t="s">
        <v>8359</v>
      </c>
    </row>
    <row r="3640" spans="1:21" ht="28.5" x14ac:dyDescent="0.45">
      <c r="A3640" s="11">
        <v>3638</v>
      </c>
      <c r="B3640" s="16" t="s">
        <v>3636</v>
      </c>
      <c r="C3640" s="16" t="s">
        <v>7748</v>
      </c>
      <c r="D3640" s="23">
        <v>3300</v>
      </c>
      <c r="E3640" s="23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7">
        <f t="shared" si="280"/>
        <v>42113.42282407407</v>
      </c>
      <c r="K3640" s="11">
        <v>1424275732</v>
      </c>
      <c r="L3640" s="17">
        <f t="shared" si="281"/>
        <v>42053.464490740742</v>
      </c>
      <c r="M3640" s="21">
        <f t="shared" si="282"/>
        <v>59.958333333328483</v>
      </c>
      <c r="N3640" s="11" t="b">
        <v>0</v>
      </c>
      <c r="O3640" s="11">
        <v>2</v>
      </c>
      <c r="P3640" s="11" t="b">
        <v>0</v>
      </c>
      <c r="Q3640" s="11" t="s">
        <v>8305</v>
      </c>
      <c r="R3640" s="18">
        <f t="shared" si="283"/>
        <v>6.545454545454546E-2</v>
      </c>
      <c r="S3640" s="19">
        <f t="shared" si="284"/>
        <v>108</v>
      </c>
      <c r="T3640" s="11" t="s">
        <v>8317</v>
      </c>
      <c r="U3640" s="11" t="s">
        <v>8359</v>
      </c>
    </row>
    <row r="3641" spans="1:21" ht="42.75" x14ac:dyDescent="0.45">
      <c r="A3641" s="11">
        <v>3639</v>
      </c>
      <c r="B3641" s="16" t="s">
        <v>3637</v>
      </c>
      <c r="C3641" s="16" t="s">
        <v>7749</v>
      </c>
      <c r="D3641" s="23">
        <v>25000</v>
      </c>
      <c r="E3641" s="23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7">
        <f t="shared" si="280"/>
        <v>42650.424305555549</v>
      </c>
      <c r="K3641" s="11">
        <v>1470672906</v>
      </c>
      <c r="L3641" s="17">
        <f t="shared" si="281"/>
        <v>42590.468819444439</v>
      </c>
      <c r="M3641" s="21">
        <f t="shared" si="282"/>
        <v>59.955486111110076</v>
      </c>
      <c r="N3641" s="11" t="b">
        <v>0</v>
      </c>
      <c r="O3641" s="11">
        <v>1</v>
      </c>
      <c r="P3641" s="11" t="b">
        <v>0</v>
      </c>
      <c r="Q3641" s="11" t="s">
        <v>8305</v>
      </c>
      <c r="R3641" s="18">
        <f t="shared" si="283"/>
        <v>4.0000000000000003E-5</v>
      </c>
      <c r="S3641" s="19">
        <f t="shared" si="284"/>
        <v>1</v>
      </c>
      <c r="T3641" s="11" t="s">
        <v>8317</v>
      </c>
      <c r="U3641" s="11" t="s">
        <v>8359</v>
      </c>
    </row>
    <row r="3642" spans="1:21" ht="71.25" x14ac:dyDescent="0.45">
      <c r="A3642" s="11">
        <v>3640</v>
      </c>
      <c r="B3642" s="16" t="s">
        <v>3638</v>
      </c>
      <c r="C3642" s="16" t="s">
        <v>7750</v>
      </c>
      <c r="D3642" s="23">
        <v>1000</v>
      </c>
      <c r="E3642" s="23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7">
        <f t="shared" si="280"/>
        <v>42134.573263888888</v>
      </c>
      <c r="K3642" s="11">
        <v>1428691530</v>
      </c>
      <c r="L3642" s="17">
        <f t="shared" si="281"/>
        <v>42104.573263888888</v>
      </c>
      <c r="M3642" s="21">
        <f t="shared" si="282"/>
        <v>30</v>
      </c>
      <c r="N3642" s="11" t="b">
        <v>0</v>
      </c>
      <c r="O3642" s="11">
        <v>3</v>
      </c>
      <c r="P3642" s="11" t="b">
        <v>0</v>
      </c>
      <c r="Q3642" s="11" t="s">
        <v>8305</v>
      </c>
      <c r="R3642" s="18">
        <f t="shared" si="283"/>
        <v>5.5E-2</v>
      </c>
      <c r="S3642" s="19">
        <f t="shared" si="284"/>
        <v>18.333333333333332</v>
      </c>
      <c r="T3642" s="11" t="s">
        <v>8317</v>
      </c>
      <c r="U3642" s="11" t="s">
        <v>8359</v>
      </c>
    </row>
    <row r="3643" spans="1:21" ht="42.75" x14ac:dyDescent="0.45">
      <c r="A3643" s="11">
        <v>3641</v>
      </c>
      <c r="B3643" s="16" t="s">
        <v>3639</v>
      </c>
      <c r="C3643" s="16" t="s">
        <v>7751</v>
      </c>
      <c r="D3643" s="23">
        <v>3000</v>
      </c>
      <c r="E3643" s="23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7">
        <f t="shared" si="280"/>
        <v>41917</v>
      </c>
      <c r="K3643" s="11">
        <v>1410966179</v>
      </c>
      <c r="L3643" s="17">
        <f t="shared" si="281"/>
        <v>41899.41873842592</v>
      </c>
      <c r="M3643" s="21">
        <f t="shared" si="282"/>
        <v>17.58126157407969</v>
      </c>
      <c r="N3643" s="11" t="b">
        <v>0</v>
      </c>
      <c r="O3643" s="11">
        <v>0</v>
      </c>
      <c r="P3643" s="11" t="b">
        <v>0</v>
      </c>
      <c r="Q3643" s="11" t="s">
        <v>8305</v>
      </c>
      <c r="R3643" s="18">
        <f t="shared" si="283"/>
        <v>0</v>
      </c>
      <c r="S3643" s="19" t="e">
        <f t="shared" si="284"/>
        <v>#DIV/0!</v>
      </c>
      <c r="T3643" s="11" t="s">
        <v>8317</v>
      </c>
      <c r="U3643" s="11" t="s">
        <v>8359</v>
      </c>
    </row>
    <row r="3644" spans="1:21" ht="57" x14ac:dyDescent="0.45">
      <c r="A3644" s="11">
        <v>3642</v>
      </c>
      <c r="B3644" s="16" t="s">
        <v>3640</v>
      </c>
      <c r="C3644" s="16" t="s">
        <v>7752</v>
      </c>
      <c r="D3644" s="23">
        <v>700</v>
      </c>
      <c r="E3644" s="23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7">
        <f t="shared" si="280"/>
        <v>42338.499999999993</v>
      </c>
      <c r="K3644" s="11">
        <v>1445369727</v>
      </c>
      <c r="L3644" s="17">
        <f t="shared" si="281"/>
        <v>42297.607951388891</v>
      </c>
      <c r="M3644" s="21">
        <f t="shared" si="282"/>
        <v>40.892048611101927</v>
      </c>
      <c r="N3644" s="11" t="b">
        <v>0</v>
      </c>
      <c r="O3644" s="11">
        <v>2</v>
      </c>
      <c r="P3644" s="11" t="b">
        <v>0</v>
      </c>
      <c r="Q3644" s="11" t="s">
        <v>8305</v>
      </c>
      <c r="R3644" s="18">
        <f t="shared" si="283"/>
        <v>2.1428571428571429E-2</v>
      </c>
      <c r="S3644" s="19">
        <f t="shared" si="284"/>
        <v>7.5</v>
      </c>
      <c r="T3644" s="11" t="s">
        <v>8317</v>
      </c>
      <c r="U3644" s="11" t="s">
        <v>8359</v>
      </c>
    </row>
    <row r="3645" spans="1:21" ht="42.75" x14ac:dyDescent="0.45">
      <c r="A3645" s="11">
        <v>3643</v>
      </c>
      <c r="B3645" s="16" t="s">
        <v>3641</v>
      </c>
      <c r="C3645" s="16" t="s">
        <v>7753</v>
      </c>
      <c r="D3645" s="23">
        <v>25000</v>
      </c>
      <c r="E3645" s="23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7">
        <f t="shared" si="280"/>
        <v>42324.977303240739</v>
      </c>
      <c r="K3645" s="11">
        <v>1444274839</v>
      </c>
      <c r="L3645" s="17">
        <f t="shared" si="281"/>
        <v>42284.935636574075</v>
      </c>
      <c r="M3645" s="21">
        <f t="shared" si="282"/>
        <v>40.041666666664241</v>
      </c>
      <c r="N3645" s="11" t="b">
        <v>0</v>
      </c>
      <c r="O3645" s="11">
        <v>0</v>
      </c>
      <c r="P3645" s="11" t="b">
        <v>0</v>
      </c>
      <c r="Q3645" s="11" t="s">
        <v>8305</v>
      </c>
      <c r="R3645" s="18">
        <f t="shared" si="283"/>
        <v>0</v>
      </c>
      <c r="S3645" s="19" t="e">
        <f t="shared" si="284"/>
        <v>#DIV/0!</v>
      </c>
      <c r="T3645" s="11" t="s">
        <v>8317</v>
      </c>
      <c r="U3645" s="11" t="s">
        <v>8359</v>
      </c>
    </row>
    <row r="3646" spans="1:21" ht="42.75" x14ac:dyDescent="0.45">
      <c r="A3646" s="11">
        <v>3644</v>
      </c>
      <c r="B3646" s="16" t="s">
        <v>3642</v>
      </c>
      <c r="C3646" s="16" t="s">
        <v>7754</v>
      </c>
      <c r="D3646" s="23">
        <v>5000</v>
      </c>
      <c r="E3646" s="23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7">
        <f t="shared" si="280"/>
        <v>42436.999305555553</v>
      </c>
      <c r="K3646" s="11">
        <v>1454996887</v>
      </c>
      <c r="L3646" s="17">
        <f t="shared" si="281"/>
        <v>42409.033414351848</v>
      </c>
      <c r="M3646" s="21">
        <f t="shared" si="282"/>
        <v>27.965891203704814</v>
      </c>
      <c r="N3646" s="11" t="b">
        <v>0</v>
      </c>
      <c r="O3646" s="11">
        <v>12</v>
      </c>
      <c r="P3646" s="11" t="b">
        <v>0</v>
      </c>
      <c r="Q3646" s="11" t="s">
        <v>8305</v>
      </c>
      <c r="R3646" s="18">
        <f t="shared" si="283"/>
        <v>0.16420000000000001</v>
      </c>
      <c r="S3646" s="19">
        <f t="shared" si="284"/>
        <v>68.416666666666671</v>
      </c>
      <c r="T3646" s="11" t="s">
        <v>8317</v>
      </c>
      <c r="U3646" s="11" t="s">
        <v>8359</v>
      </c>
    </row>
    <row r="3647" spans="1:21" ht="42.75" x14ac:dyDescent="0.45">
      <c r="A3647" s="11">
        <v>3645</v>
      </c>
      <c r="B3647" s="16" t="s">
        <v>3643</v>
      </c>
      <c r="C3647" s="16" t="s">
        <v>7755</v>
      </c>
      <c r="D3647" s="23">
        <v>1000</v>
      </c>
      <c r="E3647" s="23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7">
        <f t="shared" si="280"/>
        <v>42695.803680555553</v>
      </c>
      <c r="K3647" s="11">
        <v>1477178238</v>
      </c>
      <c r="L3647" s="17">
        <f t="shared" si="281"/>
        <v>42665.762013888881</v>
      </c>
      <c r="M3647" s="21">
        <f t="shared" si="282"/>
        <v>30.041666666671517</v>
      </c>
      <c r="N3647" s="11" t="b">
        <v>0</v>
      </c>
      <c r="O3647" s="11">
        <v>1</v>
      </c>
      <c r="P3647" s="11" t="b">
        <v>0</v>
      </c>
      <c r="Q3647" s="11" t="s">
        <v>8305</v>
      </c>
      <c r="R3647" s="18">
        <f t="shared" si="283"/>
        <v>1E-3</v>
      </c>
      <c r="S3647" s="19">
        <f t="shared" si="284"/>
        <v>1</v>
      </c>
      <c r="T3647" s="11" t="s">
        <v>8317</v>
      </c>
      <c r="U3647" s="11" t="s">
        <v>8359</v>
      </c>
    </row>
    <row r="3648" spans="1:21" ht="42.75" x14ac:dyDescent="0.45">
      <c r="A3648" s="11">
        <v>3646</v>
      </c>
      <c r="B3648" s="16" t="s">
        <v>3644</v>
      </c>
      <c r="C3648" s="16" t="s">
        <v>7756</v>
      </c>
      <c r="D3648" s="23">
        <v>10000</v>
      </c>
      <c r="E3648" s="23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7">
        <f t="shared" si="280"/>
        <v>42171.770833333336</v>
      </c>
      <c r="K3648" s="11">
        <v>1431770802</v>
      </c>
      <c r="L3648" s="17">
        <f t="shared" si="281"/>
        <v>42140.21298611111</v>
      </c>
      <c r="M3648" s="21">
        <f t="shared" si="282"/>
        <v>31.557847222225973</v>
      </c>
      <c r="N3648" s="11" t="b">
        <v>0</v>
      </c>
      <c r="O3648" s="11">
        <v>8</v>
      </c>
      <c r="P3648" s="11" t="b">
        <v>0</v>
      </c>
      <c r="Q3648" s="11" t="s">
        <v>8305</v>
      </c>
      <c r="R3648" s="18">
        <f t="shared" si="283"/>
        <v>4.8099999999999997E-2</v>
      </c>
      <c r="S3648" s="19">
        <f t="shared" si="284"/>
        <v>60.125</v>
      </c>
      <c r="T3648" s="11" t="s">
        <v>8317</v>
      </c>
      <c r="U3648" s="11" t="s">
        <v>8359</v>
      </c>
    </row>
    <row r="3649" spans="1:21" ht="42.75" x14ac:dyDescent="0.45">
      <c r="A3649" s="11">
        <v>3647</v>
      </c>
      <c r="B3649" s="16" t="s">
        <v>3645</v>
      </c>
      <c r="C3649" s="16" t="s">
        <v>7757</v>
      </c>
      <c r="D3649" s="23">
        <v>500</v>
      </c>
      <c r="E3649" s="23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7">
        <f t="shared" si="280"/>
        <v>42643.540821759256</v>
      </c>
      <c r="K3649" s="11">
        <v>1471370327</v>
      </c>
      <c r="L3649" s="17">
        <f t="shared" si="281"/>
        <v>42598.540821759256</v>
      </c>
      <c r="M3649" s="21">
        <f t="shared" si="282"/>
        <v>45</v>
      </c>
      <c r="N3649" s="11" t="b">
        <v>0</v>
      </c>
      <c r="O3649" s="11">
        <v>2</v>
      </c>
      <c r="P3649" s="11" t="b">
        <v>0</v>
      </c>
      <c r="Q3649" s="11" t="s">
        <v>8305</v>
      </c>
      <c r="R3649" s="18">
        <f t="shared" si="283"/>
        <v>0.06</v>
      </c>
      <c r="S3649" s="19">
        <f t="shared" si="284"/>
        <v>15</v>
      </c>
      <c r="T3649" s="11" t="s">
        <v>8317</v>
      </c>
      <c r="U3649" s="11" t="s">
        <v>8359</v>
      </c>
    </row>
    <row r="3650" spans="1:21" ht="28.5" x14ac:dyDescent="0.45">
      <c r="A3650" s="11">
        <v>3648</v>
      </c>
      <c r="B3650" s="16" t="s">
        <v>3646</v>
      </c>
      <c r="C3650" s="16" t="s">
        <v>7758</v>
      </c>
      <c r="D3650" s="23">
        <v>40000</v>
      </c>
      <c r="E3650" s="23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7">
        <f t="shared" si="280"/>
        <v>41917.083854166667</v>
      </c>
      <c r="K3650" s="11">
        <v>1409900445</v>
      </c>
      <c r="L3650" s="17">
        <f t="shared" si="281"/>
        <v>41887.083854166667</v>
      </c>
      <c r="M3650" s="21">
        <f t="shared" si="282"/>
        <v>30</v>
      </c>
      <c r="N3650" s="11" t="b">
        <v>0</v>
      </c>
      <c r="O3650" s="11">
        <v>73</v>
      </c>
      <c r="P3650" s="11" t="b">
        <v>1</v>
      </c>
      <c r="Q3650" s="11" t="s">
        <v>8271</v>
      </c>
      <c r="R3650" s="18">
        <f t="shared" si="283"/>
        <v>1.003825</v>
      </c>
      <c r="S3650" s="19">
        <f t="shared" si="284"/>
        <v>550.04109589041093</v>
      </c>
      <c r="T3650" s="11" t="s">
        <v>8317</v>
      </c>
      <c r="U3650" s="11" t="s">
        <v>8318</v>
      </c>
    </row>
    <row r="3651" spans="1:21" ht="42.75" x14ac:dyDescent="0.45">
      <c r="A3651" s="11">
        <v>3649</v>
      </c>
      <c r="B3651" s="16" t="s">
        <v>3647</v>
      </c>
      <c r="C3651" s="16" t="s">
        <v>7759</v>
      </c>
      <c r="D3651" s="23">
        <v>750</v>
      </c>
      <c r="E3651" s="23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7">
        <f t="shared" ref="J3651:J3714" si="285">(((I3651/86400)+25569+(-5/24)))</f>
        <v>41806.504560185182</v>
      </c>
      <c r="K3651" s="11">
        <v>1400691994</v>
      </c>
      <c r="L3651" s="17">
        <f t="shared" ref="L3651:L3714" si="286">(((K3651/86400)+25569+(-5/24)))</f>
        <v>41780.504560185182</v>
      </c>
      <c r="M3651" s="21">
        <f t="shared" ref="M3651:M3714" si="287">J3651-L3651</f>
        <v>26</v>
      </c>
      <c r="N3651" s="11" t="b">
        <v>0</v>
      </c>
      <c r="O3651" s="11">
        <v>8</v>
      </c>
      <c r="P3651" s="11" t="b">
        <v>1</v>
      </c>
      <c r="Q3651" s="11" t="s">
        <v>8271</v>
      </c>
      <c r="R3651" s="18">
        <f t="shared" ref="R3651:R3714" si="288">E3651/D3651</f>
        <v>1.04</v>
      </c>
      <c r="S3651" s="19">
        <f t="shared" ref="S3651:S3714" si="289">E3651/O3651</f>
        <v>97.5</v>
      </c>
      <c r="T3651" s="11" t="s">
        <v>8317</v>
      </c>
      <c r="U3651" s="11" t="s">
        <v>8318</v>
      </c>
    </row>
    <row r="3652" spans="1:21" ht="42.75" x14ac:dyDescent="0.45">
      <c r="A3652" s="11">
        <v>3650</v>
      </c>
      <c r="B3652" s="16" t="s">
        <v>3648</v>
      </c>
      <c r="C3652" s="16" t="s">
        <v>7760</v>
      </c>
      <c r="D3652" s="23">
        <v>500</v>
      </c>
      <c r="E3652" s="23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7">
        <f t="shared" si="285"/>
        <v>42402.270648148151</v>
      </c>
      <c r="K3652" s="11">
        <v>1452598184</v>
      </c>
      <c r="L3652" s="17">
        <f t="shared" si="286"/>
        <v>42381.270648148151</v>
      </c>
      <c r="M3652" s="21">
        <f t="shared" si="287"/>
        <v>21</v>
      </c>
      <c r="N3652" s="11" t="b">
        <v>0</v>
      </c>
      <c r="O3652" s="11">
        <v>17</v>
      </c>
      <c r="P3652" s="11" t="b">
        <v>1</v>
      </c>
      <c r="Q3652" s="11" t="s">
        <v>8271</v>
      </c>
      <c r="R3652" s="18">
        <f t="shared" si="288"/>
        <v>1</v>
      </c>
      <c r="S3652" s="19">
        <f t="shared" si="289"/>
        <v>29.411764705882351</v>
      </c>
      <c r="T3652" s="11" t="s">
        <v>8317</v>
      </c>
      <c r="U3652" s="11" t="s">
        <v>8318</v>
      </c>
    </row>
    <row r="3653" spans="1:21" ht="42.75" x14ac:dyDescent="0.45">
      <c r="A3653" s="11">
        <v>3651</v>
      </c>
      <c r="B3653" s="16" t="s">
        <v>3649</v>
      </c>
      <c r="C3653" s="16" t="s">
        <v>7761</v>
      </c>
      <c r="D3653" s="23">
        <v>500</v>
      </c>
      <c r="E3653" s="23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7">
        <f t="shared" si="285"/>
        <v>41861.457638888889</v>
      </c>
      <c r="K3653" s="11">
        <v>1404833442</v>
      </c>
      <c r="L3653" s="17">
        <f t="shared" si="286"/>
        <v>41828.437986111108</v>
      </c>
      <c r="M3653" s="21">
        <f t="shared" si="287"/>
        <v>33.01965277778072</v>
      </c>
      <c r="N3653" s="11" t="b">
        <v>0</v>
      </c>
      <c r="O3653" s="11">
        <v>9</v>
      </c>
      <c r="P3653" s="11" t="b">
        <v>1</v>
      </c>
      <c r="Q3653" s="11" t="s">
        <v>8271</v>
      </c>
      <c r="R3653" s="18">
        <f t="shared" si="288"/>
        <v>1.04</v>
      </c>
      <c r="S3653" s="19">
        <f t="shared" si="289"/>
        <v>57.777777777777779</v>
      </c>
      <c r="T3653" s="11" t="s">
        <v>8317</v>
      </c>
      <c r="U3653" s="11" t="s">
        <v>8318</v>
      </c>
    </row>
    <row r="3654" spans="1:21" ht="42.75" x14ac:dyDescent="0.45">
      <c r="A3654" s="11">
        <v>3652</v>
      </c>
      <c r="B3654" s="16" t="s">
        <v>2867</v>
      </c>
      <c r="C3654" s="16" t="s">
        <v>7762</v>
      </c>
      <c r="D3654" s="23">
        <v>300</v>
      </c>
      <c r="E3654" s="23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7">
        <f t="shared" si="285"/>
        <v>42606.957638888889</v>
      </c>
      <c r="K3654" s="11">
        <v>1471188502</v>
      </c>
      <c r="L3654" s="17">
        <f t="shared" si="286"/>
        <v>42596.436365740738</v>
      </c>
      <c r="M3654" s="21">
        <f t="shared" si="287"/>
        <v>10.521273148151522</v>
      </c>
      <c r="N3654" s="11" t="b">
        <v>0</v>
      </c>
      <c r="O3654" s="11">
        <v>17</v>
      </c>
      <c r="P3654" s="11" t="b">
        <v>1</v>
      </c>
      <c r="Q3654" s="11" t="s">
        <v>8271</v>
      </c>
      <c r="R3654" s="18">
        <f t="shared" si="288"/>
        <v>2.5066666666666668</v>
      </c>
      <c r="S3654" s="19">
        <f t="shared" si="289"/>
        <v>44.235294117647058</v>
      </c>
      <c r="T3654" s="11" t="s">
        <v>8317</v>
      </c>
      <c r="U3654" s="11" t="s">
        <v>8318</v>
      </c>
    </row>
    <row r="3655" spans="1:21" ht="42.75" x14ac:dyDescent="0.45">
      <c r="A3655" s="11">
        <v>3653</v>
      </c>
      <c r="B3655" s="16" t="s">
        <v>3650</v>
      </c>
      <c r="C3655" s="16" t="s">
        <v>7763</v>
      </c>
      <c r="D3655" s="23">
        <v>2000</v>
      </c>
      <c r="E3655" s="23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7">
        <f t="shared" si="285"/>
        <v>42221.155173611107</v>
      </c>
      <c r="K3655" s="11">
        <v>1436172207</v>
      </c>
      <c r="L3655" s="17">
        <f t="shared" si="286"/>
        <v>42191.155173611107</v>
      </c>
      <c r="M3655" s="21">
        <f t="shared" si="287"/>
        <v>30</v>
      </c>
      <c r="N3655" s="11" t="b">
        <v>0</v>
      </c>
      <c r="O3655" s="11">
        <v>33</v>
      </c>
      <c r="P3655" s="11" t="b">
        <v>1</v>
      </c>
      <c r="Q3655" s="11" t="s">
        <v>8271</v>
      </c>
      <c r="R3655" s="18">
        <f t="shared" si="288"/>
        <v>1.0049999999999999</v>
      </c>
      <c r="S3655" s="19">
        <f t="shared" si="289"/>
        <v>60.909090909090907</v>
      </c>
      <c r="T3655" s="11" t="s">
        <v>8317</v>
      </c>
      <c r="U3655" s="11" t="s">
        <v>8318</v>
      </c>
    </row>
    <row r="3656" spans="1:21" ht="42.75" x14ac:dyDescent="0.45">
      <c r="A3656" s="11">
        <v>3654</v>
      </c>
      <c r="B3656" s="16" t="s">
        <v>3651</v>
      </c>
      <c r="C3656" s="16" t="s">
        <v>7764</v>
      </c>
      <c r="D3656" s="23">
        <v>1500</v>
      </c>
      <c r="E3656" s="23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7">
        <f t="shared" si="285"/>
        <v>42463.499999999993</v>
      </c>
      <c r="K3656" s="11">
        <v>1457690386</v>
      </c>
      <c r="L3656" s="17">
        <f t="shared" si="286"/>
        <v>42440.20817129629</v>
      </c>
      <c r="M3656" s="21">
        <f t="shared" si="287"/>
        <v>23.291828703702777</v>
      </c>
      <c r="N3656" s="11" t="b">
        <v>0</v>
      </c>
      <c r="O3656" s="11">
        <v>38</v>
      </c>
      <c r="P3656" s="11" t="b">
        <v>1</v>
      </c>
      <c r="Q3656" s="11" t="s">
        <v>8271</v>
      </c>
      <c r="R3656" s="18">
        <f t="shared" si="288"/>
        <v>1.744</v>
      </c>
      <c r="S3656" s="19">
        <f t="shared" si="289"/>
        <v>68.84210526315789</v>
      </c>
      <c r="T3656" s="11" t="s">
        <v>8317</v>
      </c>
      <c r="U3656" s="11" t="s">
        <v>8318</v>
      </c>
    </row>
    <row r="3657" spans="1:21" ht="42.75" x14ac:dyDescent="0.45">
      <c r="A3657" s="11">
        <v>3655</v>
      </c>
      <c r="B3657" s="16" t="s">
        <v>3652</v>
      </c>
      <c r="C3657" s="16" t="s">
        <v>7765</v>
      </c>
      <c r="D3657" s="23">
        <v>5000</v>
      </c>
      <c r="E3657" s="23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7">
        <f t="shared" si="285"/>
        <v>42203.082638888889</v>
      </c>
      <c r="K3657" s="11">
        <v>1434654998</v>
      </c>
      <c r="L3657" s="17">
        <f t="shared" si="286"/>
        <v>42173.594884259255</v>
      </c>
      <c r="M3657" s="21">
        <f t="shared" si="287"/>
        <v>29.487754629633855</v>
      </c>
      <c r="N3657" s="11" t="b">
        <v>0</v>
      </c>
      <c r="O3657" s="11">
        <v>79</v>
      </c>
      <c r="P3657" s="11" t="b">
        <v>1</v>
      </c>
      <c r="Q3657" s="11" t="s">
        <v>8271</v>
      </c>
      <c r="R3657" s="18">
        <f t="shared" si="288"/>
        <v>1.1626000000000001</v>
      </c>
      <c r="S3657" s="19">
        <f t="shared" si="289"/>
        <v>73.582278481012665</v>
      </c>
      <c r="T3657" s="11" t="s">
        <v>8317</v>
      </c>
      <c r="U3657" s="11" t="s">
        <v>8318</v>
      </c>
    </row>
    <row r="3658" spans="1:21" ht="42.75" x14ac:dyDescent="0.45">
      <c r="A3658" s="11">
        <v>3656</v>
      </c>
      <c r="B3658" s="16" t="s">
        <v>3653</v>
      </c>
      <c r="C3658" s="16" t="s">
        <v>7766</v>
      </c>
      <c r="D3658" s="23">
        <v>5000</v>
      </c>
      <c r="E3658" s="23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7">
        <f t="shared" si="285"/>
        <v>42767.749305555553</v>
      </c>
      <c r="K3658" s="11">
        <v>1483393836</v>
      </c>
      <c r="L3658" s="17">
        <f t="shared" si="286"/>
        <v>42737.701805555553</v>
      </c>
      <c r="M3658" s="21">
        <f t="shared" si="287"/>
        <v>30.047500000000582</v>
      </c>
      <c r="N3658" s="11" t="b">
        <v>0</v>
      </c>
      <c r="O3658" s="11">
        <v>46</v>
      </c>
      <c r="P3658" s="11" t="b">
        <v>1</v>
      </c>
      <c r="Q3658" s="11" t="s">
        <v>8271</v>
      </c>
      <c r="R3658" s="18">
        <f t="shared" si="288"/>
        <v>1.0582</v>
      </c>
      <c r="S3658" s="19">
        <f t="shared" si="289"/>
        <v>115.02173913043478</v>
      </c>
      <c r="T3658" s="11" t="s">
        <v>8317</v>
      </c>
      <c r="U3658" s="11" t="s">
        <v>8318</v>
      </c>
    </row>
    <row r="3659" spans="1:21" ht="42.75" x14ac:dyDescent="0.45">
      <c r="A3659" s="11">
        <v>3657</v>
      </c>
      <c r="B3659" s="16" t="s">
        <v>3654</v>
      </c>
      <c r="C3659" s="16" t="s">
        <v>7767</v>
      </c>
      <c r="D3659" s="23">
        <v>2000</v>
      </c>
      <c r="E3659" s="23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7">
        <f t="shared" si="285"/>
        <v>42522.695833333331</v>
      </c>
      <c r="K3659" s="11">
        <v>1462806419</v>
      </c>
      <c r="L3659" s="17">
        <f t="shared" si="286"/>
        <v>42499.4215162037</v>
      </c>
      <c r="M3659" s="21">
        <f t="shared" si="287"/>
        <v>23.274317129631527</v>
      </c>
      <c r="N3659" s="11" t="b">
        <v>0</v>
      </c>
      <c r="O3659" s="11">
        <v>20</v>
      </c>
      <c r="P3659" s="11" t="b">
        <v>1</v>
      </c>
      <c r="Q3659" s="11" t="s">
        <v>8271</v>
      </c>
      <c r="R3659" s="18">
        <f t="shared" si="288"/>
        <v>1.1074999999999999</v>
      </c>
      <c r="S3659" s="19">
        <f t="shared" si="289"/>
        <v>110.75</v>
      </c>
      <c r="T3659" s="11" t="s">
        <v>8317</v>
      </c>
      <c r="U3659" s="11" t="s">
        <v>8318</v>
      </c>
    </row>
    <row r="3660" spans="1:21" ht="28.5" x14ac:dyDescent="0.45">
      <c r="A3660" s="11">
        <v>3658</v>
      </c>
      <c r="B3660" s="16" t="s">
        <v>3655</v>
      </c>
      <c r="C3660" s="16" t="s">
        <v>7768</v>
      </c>
      <c r="D3660" s="23">
        <v>1500</v>
      </c>
      <c r="E3660" s="23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7">
        <f t="shared" si="285"/>
        <v>41821.957638888889</v>
      </c>
      <c r="K3660" s="11">
        <v>1400272580</v>
      </c>
      <c r="L3660" s="17">
        <f t="shared" si="286"/>
        <v>41775.650231481479</v>
      </c>
      <c r="M3660" s="21">
        <f t="shared" si="287"/>
        <v>46.30740740741021</v>
      </c>
      <c r="N3660" s="11" t="b">
        <v>0</v>
      </c>
      <c r="O3660" s="11">
        <v>20</v>
      </c>
      <c r="P3660" s="11" t="b">
        <v>1</v>
      </c>
      <c r="Q3660" s="11" t="s">
        <v>8271</v>
      </c>
      <c r="R3660" s="18">
        <f t="shared" si="288"/>
        <v>1.0066666666666666</v>
      </c>
      <c r="S3660" s="19">
        <f t="shared" si="289"/>
        <v>75.5</v>
      </c>
      <c r="T3660" s="11" t="s">
        <v>8317</v>
      </c>
      <c r="U3660" s="11" t="s">
        <v>8318</v>
      </c>
    </row>
    <row r="3661" spans="1:21" ht="42.75" x14ac:dyDescent="0.45">
      <c r="A3661" s="11">
        <v>3659</v>
      </c>
      <c r="B3661" s="16" t="s">
        <v>3656</v>
      </c>
      <c r="C3661" s="16" t="s">
        <v>7769</v>
      </c>
      <c r="D3661" s="23">
        <v>3000</v>
      </c>
      <c r="E3661" s="23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7">
        <f t="shared" si="285"/>
        <v>42082.402083333327</v>
      </c>
      <c r="K3661" s="11">
        <v>1424414350</v>
      </c>
      <c r="L3661" s="17">
        <f t="shared" si="286"/>
        <v>42055.068865740737</v>
      </c>
      <c r="M3661" s="21">
        <f t="shared" si="287"/>
        <v>27.33321759258979</v>
      </c>
      <c r="N3661" s="11" t="b">
        <v>0</v>
      </c>
      <c r="O3661" s="11">
        <v>13</v>
      </c>
      <c r="P3661" s="11" t="b">
        <v>1</v>
      </c>
      <c r="Q3661" s="11" t="s">
        <v>8271</v>
      </c>
      <c r="R3661" s="18">
        <f t="shared" si="288"/>
        <v>1.0203333333333333</v>
      </c>
      <c r="S3661" s="19">
        <f t="shared" si="289"/>
        <v>235.46153846153845</v>
      </c>
      <c r="T3661" s="11" t="s">
        <v>8317</v>
      </c>
      <c r="U3661" s="11" t="s">
        <v>8318</v>
      </c>
    </row>
    <row r="3662" spans="1:21" ht="57" x14ac:dyDescent="0.45">
      <c r="A3662" s="11">
        <v>3660</v>
      </c>
      <c r="B3662" s="16" t="s">
        <v>3657</v>
      </c>
      <c r="C3662" s="16" t="s">
        <v>7770</v>
      </c>
      <c r="D3662" s="23">
        <v>250</v>
      </c>
      <c r="E3662" s="23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7">
        <f t="shared" si="285"/>
        <v>41996.672743055555</v>
      </c>
      <c r="K3662" s="11">
        <v>1417208925</v>
      </c>
      <c r="L3662" s="17">
        <f t="shared" si="286"/>
        <v>41971.672743055555</v>
      </c>
      <c r="M3662" s="21">
        <f t="shared" si="287"/>
        <v>25</v>
      </c>
      <c r="N3662" s="11" t="b">
        <v>0</v>
      </c>
      <c r="O3662" s="11">
        <v>22</v>
      </c>
      <c r="P3662" s="11" t="b">
        <v>1</v>
      </c>
      <c r="Q3662" s="11" t="s">
        <v>8271</v>
      </c>
      <c r="R3662" s="18">
        <f t="shared" si="288"/>
        <v>1</v>
      </c>
      <c r="S3662" s="19">
        <f t="shared" si="289"/>
        <v>11.363636363636363</v>
      </c>
      <c r="T3662" s="11" t="s">
        <v>8317</v>
      </c>
      <c r="U3662" s="11" t="s">
        <v>8318</v>
      </c>
    </row>
    <row r="3663" spans="1:21" ht="42.75" x14ac:dyDescent="0.45">
      <c r="A3663" s="11">
        <v>3661</v>
      </c>
      <c r="B3663" s="16" t="s">
        <v>3658</v>
      </c>
      <c r="C3663" s="16" t="s">
        <v>7771</v>
      </c>
      <c r="D3663" s="23">
        <v>3000</v>
      </c>
      <c r="E3663" s="23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7">
        <f t="shared" si="285"/>
        <v>42469.958333333336</v>
      </c>
      <c r="K3663" s="11">
        <v>1458336672</v>
      </c>
      <c r="L3663" s="17">
        <f t="shared" si="286"/>
        <v>42447.688333333332</v>
      </c>
      <c r="M3663" s="21">
        <f t="shared" si="287"/>
        <v>22.270000000004075</v>
      </c>
      <c r="N3663" s="11" t="b">
        <v>0</v>
      </c>
      <c r="O3663" s="11">
        <v>36</v>
      </c>
      <c r="P3663" s="11" t="b">
        <v>1</v>
      </c>
      <c r="Q3663" s="11" t="s">
        <v>8271</v>
      </c>
      <c r="R3663" s="18">
        <f t="shared" si="288"/>
        <v>1.1100000000000001</v>
      </c>
      <c r="S3663" s="19">
        <f t="shared" si="289"/>
        <v>92.5</v>
      </c>
      <c r="T3663" s="11" t="s">
        <v>8317</v>
      </c>
      <c r="U3663" s="11" t="s">
        <v>8318</v>
      </c>
    </row>
    <row r="3664" spans="1:21" ht="42.75" x14ac:dyDescent="0.45">
      <c r="A3664" s="11">
        <v>3662</v>
      </c>
      <c r="B3664" s="16" t="s">
        <v>3659</v>
      </c>
      <c r="C3664" s="16" t="s">
        <v>7772</v>
      </c>
      <c r="D3664" s="23">
        <v>8000</v>
      </c>
      <c r="E3664" s="23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7">
        <f t="shared" si="285"/>
        <v>42093.97006944444</v>
      </c>
      <c r="K3664" s="11">
        <v>1425187014</v>
      </c>
      <c r="L3664" s="17">
        <f t="shared" si="286"/>
        <v>42064.011736111112</v>
      </c>
      <c r="M3664" s="21">
        <f t="shared" si="287"/>
        <v>29.958333333328483</v>
      </c>
      <c r="N3664" s="11" t="b">
        <v>0</v>
      </c>
      <c r="O3664" s="11">
        <v>40</v>
      </c>
      <c r="P3664" s="11" t="b">
        <v>1</v>
      </c>
      <c r="Q3664" s="11" t="s">
        <v>8271</v>
      </c>
      <c r="R3664" s="18">
        <f t="shared" si="288"/>
        <v>1.0142500000000001</v>
      </c>
      <c r="S3664" s="19">
        <f t="shared" si="289"/>
        <v>202.85</v>
      </c>
      <c r="T3664" s="11" t="s">
        <v>8317</v>
      </c>
      <c r="U3664" s="11" t="s">
        <v>8318</v>
      </c>
    </row>
    <row r="3665" spans="1:21" ht="42.75" x14ac:dyDescent="0.45">
      <c r="A3665" s="11">
        <v>3663</v>
      </c>
      <c r="B3665" s="16" t="s">
        <v>3660</v>
      </c>
      <c r="C3665" s="16" t="s">
        <v>7773</v>
      </c>
      <c r="D3665" s="23">
        <v>225</v>
      </c>
      <c r="E3665" s="23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7">
        <f t="shared" si="285"/>
        <v>42725.285069444442</v>
      </c>
      <c r="K3665" s="11">
        <v>1477133430</v>
      </c>
      <c r="L3665" s="17">
        <f t="shared" si="286"/>
        <v>42665.243402777771</v>
      </c>
      <c r="M3665" s="21">
        <f t="shared" si="287"/>
        <v>60.041666666671517</v>
      </c>
      <c r="N3665" s="11" t="b">
        <v>0</v>
      </c>
      <c r="O3665" s="11">
        <v>9</v>
      </c>
      <c r="P3665" s="11" t="b">
        <v>1</v>
      </c>
      <c r="Q3665" s="11" t="s">
        <v>8271</v>
      </c>
      <c r="R3665" s="18">
        <f t="shared" si="288"/>
        <v>1.04</v>
      </c>
      <c r="S3665" s="19">
        <f t="shared" si="289"/>
        <v>26</v>
      </c>
      <c r="T3665" s="11" t="s">
        <v>8317</v>
      </c>
      <c r="U3665" s="11" t="s">
        <v>8318</v>
      </c>
    </row>
    <row r="3666" spans="1:21" ht="42.75" x14ac:dyDescent="0.45">
      <c r="A3666" s="11">
        <v>3664</v>
      </c>
      <c r="B3666" s="16" t="s">
        <v>3661</v>
      </c>
      <c r="C3666" s="16" t="s">
        <v>7774</v>
      </c>
      <c r="D3666" s="23">
        <v>800</v>
      </c>
      <c r="E3666" s="23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7">
        <f t="shared" si="285"/>
        <v>42537.04038194444</v>
      </c>
      <c r="K3666" s="11">
        <v>1464847089</v>
      </c>
      <c r="L3666" s="17">
        <f t="shared" si="286"/>
        <v>42523.04038194444</v>
      </c>
      <c r="M3666" s="21">
        <f t="shared" si="287"/>
        <v>14</v>
      </c>
      <c r="N3666" s="11" t="b">
        <v>0</v>
      </c>
      <c r="O3666" s="11">
        <v>19</v>
      </c>
      <c r="P3666" s="11" t="b">
        <v>1</v>
      </c>
      <c r="Q3666" s="11" t="s">
        <v>8271</v>
      </c>
      <c r="R3666" s="18">
        <f t="shared" si="288"/>
        <v>1.09375</v>
      </c>
      <c r="S3666" s="19">
        <f t="shared" si="289"/>
        <v>46.05263157894737</v>
      </c>
      <c r="T3666" s="11" t="s">
        <v>8317</v>
      </c>
      <c r="U3666" s="11" t="s">
        <v>8318</v>
      </c>
    </row>
    <row r="3667" spans="1:21" ht="42.75" x14ac:dyDescent="0.45">
      <c r="A3667" s="11">
        <v>3665</v>
      </c>
      <c r="B3667" s="16" t="s">
        <v>3662</v>
      </c>
      <c r="C3667" s="16" t="s">
        <v>7775</v>
      </c>
      <c r="D3667" s="23">
        <v>620</v>
      </c>
      <c r="E3667" s="23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7">
        <f t="shared" si="285"/>
        <v>42305.620833333327</v>
      </c>
      <c r="K3667" s="11">
        <v>1445109822</v>
      </c>
      <c r="L3667" s="17">
        <f t="shared" si="286"/>
        <v>42294.59979166666</v>
      </c>
      <c r="M3667" s="21">
        <f t="shared" si="287"/>
        <v>11.021041666666861</v>
      </c>
      <c r="N3667" s="11" t="b">
        <v>0</v>
      </c>
      <c r="O3667" s="11">
        <v>14</v>
      </c>
      <c r="P3667" s="11" t="b">
        <v>1</v>
      </c>
      <c r="Q3667" s="11" t="s">
        <v>8271</v>
      </c>
      <c r="R3667" s="18">
        <f t="shared" si="288"/>
        <v>1.1516129032258065</v>
      </c>
      <c r="S3667" s="19">
        <f t="shared" si="289"/>
        <v>51</v>
      </c>
      <c r="T3667" s="11" t="s">
        <v>8317</v>
      </c>
      <c r="U3667" s="11" t="s">
        <v>8318</v>
      </c>
    </row>
    <row r="3668" spans="1:21" x14ac:dyDescent="0.45">
      <c r="A3668" s="11">
        <v>3666</v>
      </c>
      <c r="B3668" s="16" t="s">
        <v>3663</v>
      </c>
      <c r="C3668" s="16" t="s">
        <v>7776</v>
      </c>
      <c r="D3668" s="23">
        <v>1200</v>
      </c>
      <c r="E3668" s="23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7">
        <f t="shared" si="285"/>
        <v>41844.083333333328</v>
      </c>
      <c r="K3668" s="11">
        <v>1404337382</v>
      </c>
      <c r="L3668" s="17">
        <f t="shared" si="286"/>
        <v>41822.696550925924</v>
      </c>
      <c r="M3668" s="21">
        <f t="shared" si="287"/>
        <v>21.386782407404098</v>
      </c>
      <c r="N3668" s="11" t="b">
        <v>0</v>
      </c>
      <c r="O3668" s="11">
        <v>38</v>
      </c>
      <c r="P3668" s="11" t="b">
        <v>1</v>
      </c>
      <c r="Q3668" s="11" t="s">
        <v>8271</v>
      </c>
      <c r="R3668" s="18">
        <f t="shared" si="288"/>
        <v>1</v>
      </c>
      <c r="S3668" s="19">
        <f t="shared" si="289"/>
        <v>31.578947368421051</v>
      </c>
      <c r="T3668" s="11" t="s">
        <v>8317</v>
      </c>
      <c r="U3668" s="11" t="s">
        <v>8318</v>
      </c>
    </row>
    <row r="3669" spans="1:21" ht="42.75" x14ac:dyDescent="0.45">
      <c r="A3669" s="11">
        <v>3667</v>
      </c>
      <c r="B3669" s="16" t="s">
        <v>3664</v>
      </c>
      <c r="C3669" s="16" t="s">
        <v>7777</v>
      </c>
      <c r="D3669" s="23">
        <v>3000</v>
      </c>
      <c r="E3669" s="23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7">
        <f t="shared" si="285"/>
        <v>42203.761793981474</v>
      </c>
      <c r="K3669" s="11">
        <v>1434669419</v>
      </c>
      <c r="L3669" s="17">
        <f t="shared" si="286"/>
        <v>42173.761793981474</v>
      </c>
      <c r="M3669" s="21">
        <f t="shared" si="287"/>
        <v>30</v>
      </c>
      <c r="N3669" s="11" t="b">
        <v>0</v>
      </c>
      <c r="O3669" s="11">
        <v>58</v>
      </c>
      <c r="P3669" s="11" t="b">
        <v>1</v>
      </c>
      <c r="Q3669" s="11" t="s">
        <v>8271</v>
      </c>
      <c r="R3669" s="18">
        <f t="shared" si="288"/>
        <v>1.0317033333333334</v>
      </c>
      <c r="S3669" s="19">
        <f t="shared" si="289"/>
        <v>53.363965517241382</v>
      </c>
      <c r="T3669" s="11" t="s">
        <v>8317</v>
      </c>
      <c r="U3669" s="11" t="s">
        <v>8318</v>
      </c>
    </row>
    <row r="3670" spans="1:21" ht="42.75" x14ac:dyDescent="0.45">
      <c r="A3670" s="11">
        <v>3668</v>
      </c>
      <c r="B3670" s="16" t="s">
        <v>3665</v>
      </c>
      <c r="C3670" s="16" t="s">
        <v>7778</v>
      </c>
      <c r="D3670" s="23">
        <v>1000</v>
      </c>
      <c r="E3670" s="23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7">
        <f t="shared" si="285"/>
        <v>42208.564583333333</v>
      </c>
      <c r="K3670" s="11">
        <v>1435670452</v>
      </c>
      <c r="L3670" s="17">
        <f t="shared" si="286"/>
        <v>42185.347824074073</v>
      </c>
      <c r="M3670" s="21">
        <f t="shared" si="287"/>
        <v>23.216759259259561</v>
      </c>
      <c r="N3670" s="11" t="b">
        <v>0</v>
      </c>
      <c r="O3670" s="11">
        <v>28</v>
      </c>
      <c r="P3670" s="11" t="b">
        <v>1</v>
      </c>
      <c r="Q3670" s="11" t="s">
        <v>8271</v>
      </c>
      <c r="R3670" s="18">
        <f t="shared" si="288"/>
        <v>1.0349999999999999</v>
      </c>
      <c r="S3670" s="19">
        <f t="shared" si="289"/>
        <v>36.964285714285715</v>
      </c>
      <c r="T3670" s="11" t="s">
        <v>8317</v>
      </c>
      <c r="U3670" s="11" t="s">
        <v>8318</v>
      </c>
    </row>
    <row r="3671" spans="1:21" ht="42.75" x14ac:dyDescent="0.45">
      <c r="A3671" s="11">
        <v>3669</v>
      </c>
      <c r="B3671" s="16" t="s">
        <v>3666</v>
      </c>
      <c r="C3671" s="16" t="s">
        <v>7779</v>
      </c>
      <c r="D3671" s="23">
        <v>1000</v>
      </c>
      <c r="E3671" s="23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7">
        <f t="shared" si="285"/>
        <v>42166.466863425921</v>
      </c>
      <c r="K3671" s="11">
        <v>1431447137</v>
      </c>
      <c r="L3671" s="17">
        <f t="shared" si="286"/>
        <v>42136.466863425921</v>
      </c>
      <c r="M3671" s="21">
        <f t="shared" si="287"/>
        <v>30</v>
      </c>
      <c r="N3671" s="11" t="b">
        <v>0</v>
      </c>
      <c r="O3671" s="11">
        <v>17</v>
      </c>
      <c r="P3671" s="11" t="b">
        <v>1</v>
      </c>
      <c r="Q3671" s="11" t="s">
        <v>8271</v>
      </c>
      <c r="R3671" s="18">
        <f t="shared" si="288"/>
        <v>1.3819999999999999</v>
      </c>
      <c r="S3671" s="19">
        <f t="shared" si="289"/>
        <v>81.294117647058826</v>
      </c>
      <c r="T3671" s="11" t="s">
        <v>8317</v>
      </c>
      <c r="U3671" s="11" t="s">
        <v>8318</v>
      </c>
    </row>
    <row r="3672" spans="1:21" ht="42.75" x14ac:dyDescent="0.45">
      <c r="A3672" s="11">
        <v>3670</v>
      </c>
      <c r="B3672" s="16" t="s">
        <v>3667</v>
      </c>
      <c r="C3672" s="16" t="s">
        <v>7780</v>
      </c>
      <c r="D3672" s="23">
        <v>220</v>
      </c>
      <c r="E3672" s="23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7">
        <f t="shared" si="285"/>
        <v>42155.749999999993</v>
      </c>
      <c r="K3672" s="11">
        <v>1431951611</v>
      </c>
      <c r="L3672" s="17">
        <f t="shared" si="286"/>
        <v>42142.305682870363</v>
      </c>
      <c r="M3672" s="21">
        <f t="shared" si="287"/>
        <v>13.444317129629781</v>
      </c>
      <c r="N3672" s="11" t="b">
        <v>0</v>
      </c>
      <c r="O3672" s="11">
        <v>12</v>
      </c>
      <c r="P3672" s="11" t="b">
        <v>1</v>
      </c>
      <c r="Q3672" s="11" t="s">
        <v>8271</v>
      </c>
      <c r="R3672" s="18">
        <f t="shared" si="288"/>
        <v>1.0954545454545455</v>
      </c>
      <c r="S3672" s="19">
        <f t="shared" si="289"/>
        <v>20.083333333333332</v>
      </c>
      <c r="T3672" s="11" t="s">
        <v>8317</v>
      </c>
      <c r="U3672" s="11" t="s">
        <v>8318</v>
      </c>
    </row>
    <row r="3673" spans="1:21" ht="42.75" x14ac:dyDescent="0.45">
      <c r="A3673" s="11">
        <v>3671</v>
      </c>
      <c r="B3673" s="16" t="s">
        <v>3668</v>
      </c>
      <c r="C3673" s="16" t="s">
        <v>7781</v>
      </c>
      <c r="D3673" s="23">
        <v>3500</v>
      </c>
      <c r="E3673" s="23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7">
        <f t="shared" si="285"/>
        <v>41840.957638888889</v>
      </c>
      <c r="K3673" s="11">
        <v>1404140667</v>
      </c>
      <c r="L3673" s="17">
        <f t="shared" si="286"/>
        <v>41820.419756944444</v>
      </c>
      <c r="M3673" s="21">
        <f t="shared" si="287"/>
        <v>20.537881944444962</v>
      </c>
      <c r="N3673" s="11" t="b">
        <v>0</v>
      </c>
      <c r="O3673" s="11">
        <v>40</v>
      </c>
      <c r="P3673" s="11" t="b">
        <v>1</v>
      </c>
      <c r="Q3673" s="11" t="s">
        <v>8271</v>
      </c>
      <c r="R3673" s="18">
        <f t="shared" si="288"/>
        <v>1.0085714285714287</v>
      </c>
      <c r="S3673" s="19">
        <f t="shared" si="289"/>
        <v>88.25</v>
      </c>
      <c r="T3673" s="11" t="s">
        <v>8317</v>
      </c>
      <c r="U3673" s="11" t="s">
        <v>8318</v>
      </c>
    </row>
    <row r="3674" spans="1:21" ht="42.75" x14ac:dyDescent="0.45">
      <c r="A3674" s="11">
        <v>3672</v>
      </c>
      <c r="B3674" s="16" t="s">
        <v>3669</v>
      </c>
      <c r="C3674" s="16" t="s">
        <v>7782</v>
      </c>
      <c r="D3674" s="23">
        <v>3000</v>
      </c>
      <c r="E3674" s="23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7">
        <f t="shared" si="285"/>
        <v>41908.738240740735</v>
      </c>
      <c r="K3674" s="11">
        <v>1409179384</v>
      </c>
      <c r="L3674" s="17">
        <f t="shared" si="286"/>
        <v>41878.738240740735</v>
      </c>
      <c r="M3674" s="21">
        <f t="shared" si="287"/>
        <v>30</v>
      </c>
      <c r="N3674" s="11" t="b">
        <v>0</v>
      </c>
      <c r="O3674" s="11">
        <v>57</v>
      </c>
      <c r="P3674" s="11" t="b">
        <v>1</v>
      </c>
      <c r="Q3674" s="11" t="s">
        <v>8271</v>
      </c>
      <c r="R3674" s="18">
        <f t="shared" si="288"/>
        <v>1.0153333333333334</v>
      </c>
      <c r="S3674" s="19">
        <f t="shared" si="289"/>
        <v>53.438596491228068</v>
      </c>
      <c r="T3674" s="11" t="s">
        <v>8317</v>
      </c>
      <c r="U3674" s="11" t="s">
        <v>8318</v>
      </c>
    </row>
    <row r="3675" spans="1:21" ht="42.75" x14ac:dyDescent="0.45">
      <c r="A3675" s="11">
        <v>3673</v>
      </c>
      <c r="B3675" s="16" t="s">
        <v>3670</v>
      </c>
      <c r="C3675" s="16" t="s">
        <v>7783</v>
      </c>
      <c r="D3675" s="23">
        <v>4000</v>
      </c>
      <c r="E3675" s="23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7">
        <f t="shared" si="285"/>
        <v>41948.327777777777</v>
      </c>
      <c r="K3675" s="11">
        <v>1412233497</v>
      </c>
      <c r="L3675" s="17">
        <f t="shared" si="286"/>
        <v>41914.086770833332</v>
      </c>
      <c r="M3675" s="21">
        <f t="shared" si="287"/>
        <v>34.241006944444962</v>
      </c>
      <c r="N3675" s="11" t="b">
        <v>0</v>
      </c>
      <c r="O3675" s="11">
        <v>114</v>
      </c>
      <c r="P3675" s="11" t="b">
        <v>1</v>
      </c>
      <c r="Q3675" s="11" t="s">
        <v>8271</v>
      </c>
      <c r="R3675" s="18">
        <f t="shared" si="288"/>
        <v>1.13625</v>
      </c>
      <c r="S3675" s="19">
        <f t="shared" si="289"/>
        <v>39.868421052631582</v>
      </c>
      <c r="T3675" s="11" t="s">
        <v>8317</v>
      </c>
      <c r="U3675" s="11" t="s">
        <v>8318</v>
      </c>
    </row>
    <row r="3676" spans="1:21" ht="42.75" x14ac:dyDescent="0.45">
      <c r="A3676" s="11">
        <v>3674</v>
      </c>
      <c r="B3676" s="16" t="s">
        <v>3671</v>
      </c>
      <c r="C3676" s="16" t="s">
        <v>7784</v>
      </c>
      <c r="D3676" s="23">
        <v>4500</v>
      </c>
      <c r="E3676" s="23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7">
        <f t="shared" si="285"/>
        <v>42616.664687499993</v>
      </c>
      <c r="K3676" s="11">
        <v>1467752229</v>
      </c>
      <c r="L3676" s="17">
        <f t="shared" si="286"/>
        <v>42556.664687499993</v>
      </c>
      <c r="M3676" s="21">
        <f t="shared" si="287"/>
        <v>60</v>
      </c>
      <c r="N3676" s="11" t="b">
        <v>0</v>
      </c>
      <c r="O3676" s="11">
        <v>31</v>
      </c>
      <c r="P3676" s="11" t="b">
        <v>1</v>
      </c>
      <c r="Q3676" s="11" t="s">
        <v>8271</v>
      </c>
      <c r="R3676" s="18">
        <f t="shared" si="288"/>
        <v>1</v>
      </c>
      <c r="S3676" s="19">
        <f t="shared" si="289"/>
        <v>145.16129032258064</v>
      </c>
      <c r="T3676" s="11" t="s">
        <v>8317</v>
      </c>
      <c r="U3676" s="11" t="s">
        <v>8318</v>
      </c>
    </row>
    <row r="3677" spans="1:21" ht="42.75" x14ac:dyDescent="0.45">
      <c r="A3677" s="11">
        <v>3675</v>
      </c>
      <c r="B3677" s="16" t="s">
        <v>3672</v>
      </c>
      <c r="C3677" s="16" t="s">
        <v>7785</v>
      </c>
      <c r="D3677" s="23">
        <v>50</v>
      </c>
      <c r="E3677" s="23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7">
        <f t="shared" si="285"/>
        <v>42505.749999999993</v>
      </c>
      <c r="K3677" s="11">
        <v>1462285182</v>
      </c>
      <c r="L3677" s="17">
        <f t="shared" si="286"/>
        <v>42493.388680555552</v>
      </c>
      <c r="M3677" s="21">
        <f t="shared" si="287"/>
        <v>12.361319444440596</v>
      </c>
      <c r="N3677" s="11" t="b">
        <v>0</v>
      </c>
      <c r="O3677" s="11">
        <v>3</v>
      </c>
      <c r="P3677" s="11" t="b">
        <v>1</v>
      </c>
      <c r="Q3677" s="11" t="s">
        <v>8271</v>
      </c>
      <c r="R3677" s="18">
        <f t="shared" si="288"/>
        <v>1.4</v>
      </c>
      <c r="S3677" s="19">
        <f t="shared" si="289"/>
        <v>23.333333333333332</v>
      </c>
      <c r="T3677" s="11" t="s">
        <v>8317</v>
      </c>
      <c r="U3677" s="11" t="s">
        <v>8318</v>
      </c>
    </row>
    <row r="3678" spans="1:21" ht="42.75" x14ac:dyDescent="0.45">
      <c r="A3678" s="11">
        <v>3676</v>
      </c>
      <c r="B3678" s="16" t="s">
        <v>3673</v>
      </c>
      <c r="C3678" s="16" t="s">
        <v>7786</v>
      </c>
      <c r="D3678" s="23">
        <v>800</v>
      </c>
      <c r="E3678" s="23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7">
        <f t="shared" si="285"/>
        <v>41894.607453703698</v>
      </c>
      <c r="K3678" s="11">
        <v>1408995284</v>
      </c>
      <c r="L3678" s="17">
        <f t="shared" si="286"/>
        <v>41876.607453703698</v>
      </c>
      <c r="M3678" s="21">
        <f t="shared" si="287"/>
        <v>18</v>
      </c>
      <c r="N3678" s="11" t="b">
        <v>0</v>
      </c>
      <c r="O3678" s="11">
        <v>16</v>
      </c>
      <c r="P3678" s="11" t="b">
        <v>1</v>
      </c>
      <c r="Q3678" s="11" t="s">
        <v>8271</v>
      </c>
      <c r="R3678" s="18">
        <f t="shared" si="288"/>
        <v>1.2875000000000001</v>
      </c>
      <c r="S3678" s="19">
        <f t="shared" si="289"/>
        <v>64.375</v>
      </c>
      <c r="T3678" s="11" t="s">
        <v>8317</v>
      </c>
      <c r="U3678" s="11" t="s">
        <v>8318</v>
      </c>
    </row>
    <row r="3679" spans="1:21" ht="42.75" x14ac:dyDescent="0.45">
      <c r="A3679" s="11">
        <v>3677</v>
      </c>
      <c r="B3679" s="16" t="s">
        <v>3674</v>
      </c>
      <c r="C3679" s="16" t="s">
        <v>7787</v>
      </c>
      <c r="D3679" s="23">
        <v>12000</v>
      </c>
      <c r="E3679" s="23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7">
        <f t="shared" si="285"/>
        <v>41822.957638888889</v>
      </c>
      <c r="K3679" s="11">
        <v>1402580818</v>
      </c>
      <c r="L3679" s="17">
        <f t="shared" si="286"/>
        <v>41802.365949074076</v>
      </c>
      <c r="M3679" s="21">
        <f t="shared" si="287"/>
        <v>20.591689814813435</v>
      </c>
      <c r="N3679" s="11" t="b">
        <v>0</v>
      </c>
      <c r="O3679" s="11">
        <v>199</v>
      </c>
      <c r="P3679" s="11" t="b">
        <v>1</v>
      </c>
      <c r="Q3679" s="11" t="s">
        <v>8271</v>
      </c>
      <c r="R3679" s="18">
        <f t="shared" si="288"/>
        <v>1.0290416666666666</v>
      </c>
      <c r="S3679" s="19">
        <f t="shared" si="289"/>
        <v>62.052763819095475</v>
      </c>
      <c r="T3679" s="11" t="s">
        <v>8317</v>
      </c>
      <c r="U3679" s="11" t="s">
        <v>8318</v>
      </c>
    </row>
    <row r="3680" spans="1:21" ht="28.5" x14ac:dyDescent="0.45">
      <c r="A3680" s="11">
        <v>3678</v>
      </c>
      <c r="B3680" s="16" t="s">
        <v>3675</v>
      </c>
      <c r="C3680" s="16" t="s">
        <v>7788</v>
      </c>
      <c r="D3680" s="23">
        <v>2000</v>
      </c>
      <c r="E3680" s="23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7">
        <f t="shared" si="285"/>
        <v>42155.322893518511</v>
      </c>
      <c r="K3680" s="11">
        <v>1430052298</v>
      </c>
      <c r="L3680" s="17">
        <f t="shared" si="286"/>
        <v>42120.322893518511</v>
      </c>
      <c r="M3680" s="21">
        <f t="shared" si="287"/>
        <v>35</v>
      </c>
      <c r="N3680" s="11" t="b">
        <v>0</v>
      </c>
      <c r="O3680" s="11">
        <v>31</v>
      </c>
      <c r="P3680" s="11" t="b">
        <v>1</v>
      </c>
      <c r="Q3680" s="11" t="s">
        <v>8271</v>
      </c>
      <c r="R3680" s="18">
        <f t="shared" si="288"/>
        <v>1.0249999999999999</v>
      </c>
      <c r="S3680" s="19">
        <f t="shared" si="289"/>
        <v>66.129032258064512</v>
      </c>
      <c r="T3680" s="11" t="s">
        <v>8317</v>
      </c>
      <c r="U3680" s="11" t="s">
        <v>8318</v>
      </c>
    </row>
    <row r="3681" spans="1:21" ht="42.75" x14ac:dyDescent="0.45">
      <c r="A3681" s="11">
        <v>3679</v>
      </c>
      <c r="B3681" s="16" t="s">
        <v>3676</v>
      </c>
      <c r="C3681" s="16" t="s">
        <v>7789</v>
      </c>
      <c r="D3681" s="23">
        <v>2000</v>
      </c>
      <c r="E3681" s="23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7">
        <f t="shared" si="285"/>
        <v>41820.999305555553</v>
      </c>
      <c r="K3681" s="11">
        <v>1401214581</v>
      </c>
      <c r="L3681" s="17">
        <f t="shared" si="286"/>
        <v>41786.553020833329</v>
      </c>
      <c r="M3681" s="21">
        <f t="shared" si="287"/>
        <v>34.446284722223936</v>
      </c>
      <c r="N3681" s="11" t="b">
        <v>0</v>
      </c>
      <c r="O3681" s="11">
        <v>30</v>
      </c>
      <c r="P3681" s="11" t="b">
        <v>1</v>
      </c>
      <c r="Q3681" s="11" t="s">
        <v>8271</v>
      </c>
      <c r="R3681" s="18">
        <f t="shared" si="288"/>
        <v>1.101</v>
      </c>
      <c r="S3681" s="19">
        <f t="shared" si="289"/>
        <v>73.400000000000006</v>
      </c>
      <c r="T3681" s="11" t="s">
        <v>8317</v>
      </c>
      <c r="U3681" s="11" t="s">
        <v>8318</v>
      </c>
    </row>
    <row r="3682" spans="1:21" ht="42.75" x14ac:dyDescent="0.45">
      <c r="A3682" s="11">
        <v>3680</v>
      </c>
      <c r="B3682" s="16" t="s">
        <v>3677</v>
      </c>
      <c r="C3682" s="16" t="s">
        <v>7790</v>
      </c>
      <c r="D3682" s="23">
        <v>3000</v>
      </c>
      <c r="E3682" s="23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7">
        <f t="shared" si="285"/>
        <v>42648.245763888888</v>
      </c>
      <c r="K3682" s="11">
        <v>1473850434</v>
      </c>
      <c r="L3682" s="17">
        <f t="shared" si="286"/>
        <v>42627.245763888888</v>
      </c>
      <c r="M3682" s="21">
        <f t="shared" si="287"/>
        <v>21</v>
      </c>
      <c r="N3682" s="11" t="b">
        <v>0</v>
      </c>
      <c r="O3682" s="11">
        <v>34</v>
      </c>
      <c r="P3682" s="11" t="b">
        <v>1</v>
      </c>
      <c r="Q3682" s="11" t="s">
        <v>8271</v>
      </c>
      <c r="R3682" s="18">
        <f t="shared" si="288"/>
        <v>1.1276666666666666</v>
      </c>
      <c r="S3682" s="19">
        <f t="shared" si="289"/>
        <v>99.5</v>
      </c>
      <c r="T3682" s="11" t="s">
        <v>8317</v>
      </c>
      <c r="U3682" s="11" t="s">
        <v>8318</v>
      </c>
    </row>
    <row r="3683" spans="1:21" ht="57" x14ac:dyDescent="0.45">
      <c r="A3683" s="11">
        <v>3681</v>
      </c>
      <c r="B3683" s="16" t="s">
        <v>3678</v>
      </c>
      <c r="C3683" s="16" t="s">
        <v>7791</v>
      </c>
      <c r="D3683" s="23">
        <v>1000</v>
      </c>
      <c r="E3683" s="23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7">
        <f t="shared" si="285"/>
        <v>42384.443171296291</v>
      </c>
      <c r="K3683" s="11">
        <v>1452008290</v>
      </c>
      <c r="L3683" s="17">
        <f t="shared" si="286"/>
        <v>42374.443171296291</v>
      </c>
      <c r="M3683" s="21">
        <f t="shared" si="287"/>
        <v>10</v>
      </c>
      <c r="N3683" s="11" t="b">
        <v>0</v>
      </c>
      <c r="O3683" s="11">
        <v>18</v>
      </c>
      <c r="P3683" s="11" t="b">
        <v>1</v>
      </c>
      <c r="Q3683" s="11" t="s">
        <v>8271</v>
      </c>
      <c r="R3683" s="18">
        <f t="shared" si="288"/>
        <v>1.119</v>
      </c>
      <c r="S3683" s="19">
        <f t="shared" si="289"/>
        <v>62.166666666666664</v>
      </c>
      <c r="T3683" s="11" t="s">
        <v>8317</v>
      </c>
      <c r="U3683" s="11" t="s">
        <v>8318</v>
      </c>
    </row>
    <row r="3684" spans="1:21" ht="42.75" x14ac:dyDescent="0.45">
      <c r="A3684" s="11">
        <v>3682</v>
      </c>
      <c r="B3684" s="16" t="s">
        <v>3679</v>
      </c>
      <c r="C3684" s="16" t="s">
        <v>7792</v>
      </c>
      <c r="D3684" s="23">
        <v>3000</v>
      </c>
      <c r="E3684" s="23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7">
        <f t="shared" si="285"/>
        <v>41806.082638888889</v>
      </c>
      <c r="K3684" s="11">
        <v>1399998418</v>
      </c>
      <c r="L3684" s="17">
        <f t="shared" si="286"/>
        <v>41772.477060185185</v>
      </c>
      <c r="M3684" s="21">
        <f t="shared" si="287"/>
        <v>33.605578703703941</v>
      </c>
      <c r="N3684" s="11" t="b">
        <v>0</v>
      </c>
      <c r="O3684" s="11">
        <v>67</v>
      </c>
      <c r="P3684" s="11" t="b">
        <v>1</v>
      </c>
      <c r="Q3684" s="11" t="s">
        <v>8271</v>
      </c>
      <c r="R3684" s="18">
        <f t="shared" si="288"/>
        <v>1.3919999999999999</v>
      </c>
      <c r="S3684" s="19">
        <f t="shared" si="289"/>
        <v>62.328358208955223</v>
      </c>
      <c r="T3684" s="11" t="s">
        <v>8317</v>
      </c>
      <c r="U3684" s="11" t="s">
        <v>8318</v>
      </c>
    </row>
    <row r="3685" spans="1:21" ht="42.75" x14ac:dyDescent="0.45">
      <c r="A3685" s="11">
        <v>3683</v>
      </c>
      <c r="B3685" s="16" t="s">
        <v>3680</v>
      </c>
      <c r="C3685" s="16" t="s">
        <v>7793</v>
      </c>
      <c r="D3685" s="23">
        <v>3500</v>
      </c>
      <c r="E3685" s="23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7">
        <f t="shared" si="285"/>
        <v>42662.908518518518</v>
      </c>
      <c r="K3685" s="11">
        <v>1474339696</v>
      </c>
      <c r="L3685" s="17">
        <f t="shared" si="286"/>
        <v>42632.908518518518</v>
      </c>
      <c r="M3685" s="21">
        <f t="shared" si="287"/>
        <v>30</v>
      </c>
      <c r="N3685" s="11" t="b">
        <v>0</v>
      </c>
      <c r="O3685" s="11">
        <v>66</v>
      </c>
      <c r="P3685" s="11" t="b">
        <v>1</v>
      </c>
      <c r="Q3685" s="11" t="s">
        <v>8271</v>
      </c>
      <c r="R3685" s="18">
        <f t="shared" si="288"/>
        <v>1.1085714285714285</v>
      </c>
      <c r="S3685" s="19">
        <f t="shared" si="289"/>
        <v>58.787878787878789</v>
      </c>
      <c r="T3685" s="11" t="s">
        <v>8317</v>
      </c>
      <c r="U3685" s="11" t="s">
        <v>8318</v>
      </c>
    </row>
    <row r="3686" spans="1:21" ht="42.75" x14ac:dyDescent="0.45">
      <c r="A3686" s="11">
        <v>3684</v>
      </c>
      <c r="B3686" s="16" t="s">
        <v>3681</v>
      </c>
      <c r="C3686" s="16" t="s">
        <v>7794</v>
      </c>
      <c r="D3686" s="23">
        <v>750</v>
      </c>
      <c r="E3686" s="23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7">
        <f t="shared" si="285"/>
        <v>42248.97206018518</v>
      </c>
      <c r="K3686" s="11">
        <v>1438575586</v>
      </c>
      <c r="L3686" s="17">
        <f t="shared" si="286"/>
        <v>42218.97206018518</v>
      </c>
      <c r="M3686" s="21">
        <f t="shared" si="287"/>
        <v>30</v>
      </c>
      <c r="N3686" s="11" t="b">
        <v>0</v>
      </c>
      <c r="O3686" s="11">
        <v>23</v>
      </c>
      <c r="P3686" s="11" t="b">
        <v>1</v>
      </c>
      <c r="Q3686" s="11" t="s">
        <v>8271</v>
      </c>
      <c r="R3686" s="18">
        <f t="shared" si="288"/>
        <v>1.3906666666666667</v>
      </c>
      <c r="S3686" s="19">
        <f t="shared" si="289"/>
        <v>45.347826086956523</v>
      </c>
      <c r="T3686" s="11" t="s">
        <v>8317</v>
      </c>
      <c r="U3686" s="11" t="s">
        <v>8318</v>
      </c>
    </row>
    <row r="3687" spans="1:21" ht="42.75" x14ac:dyDescent="0.45">
      <c r="A3687" s="11">
        <v>3685</v>
      </c>
      <c r="B3687" s="16" t="s">
        <v>3682</v>
      </c>
      <c r="C3687" s="16" t="s">
        <v>7795</v>
      </c>
      <c r="D3687" s="23">
        <v>5000</v>
      </c>
      <c r="E3687" s="23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7">
        <f t="shared" si="285"/>
        <v>41778.666666666664</v>
      </c>
      <c r="K3687" s="11">
        <v>1398348859</v>
      </c>
      <c r="L3687" s="17">
        <f t="shared" si="286"/>
        <v>41753.384942129625</v>
      </c>
      <c r="M3687" s="21">
        <f t="shared" si="287"/>
        <v>25.281724537038826</v>
      </c>
      <c r="N3687" s="11" t="b">
        <v>0</v>
      </c>
      <c r="O3687" s="11">
        <v>126</v>
      </c>
      <c r="P3687" s="11" t="b">
        <v>1</v>
      </c>
      <c r="Q3687" s="11" t="s">
        <v>8271</v>
      </c>
      <c r="R3687" s="18">
        <f t="shared" si="288"/>
        <v>1.0569999999999999</v>
      </c>
      <c r="S3687" s="19">
        <f t="shared" si="289"/>
        <v>41.944444444444443</v>
      </c>
      <c r="T3687" s="11" t="s">
        <v>8317</v>
      </c>
      <c r="U3687" s="11" t="s">
        <v>8318</v>
      </c>
    </row>
    <row r="3688" spans="1:21" ht="42.75" x14ac:dyDescent="0.45">
      <c r="A3688" s="11">
        <v>3686</v>
      </c>
      <c r="B3688" s="16" t="s">
        <v>3683</v>
      </c>
      <c r="C3688" s="16" t="s">
        <v>7796</v>
      </c>
      <c r="D3688" s="23">
        <v>350</v>
      </c>
      <c r="E3688" s="23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7">
        <f t="shared" si="285"/>
        <v>42244.957638888889</v>
      </c>
      <c r="K3688" s="11">
        <v>1439567660</v>
      </c>
      <c r="L3688" s="17">
        <f t="shared" si="286"/>
        <v>42230.454398148147</v>
      </c>
      <c r="M3688" s="21">
        <f t="shared" si="287"/>
        <v>14.503240740741603</v>
      </c>
      <c r="N3688" s="11" t="b">
        <v>0</v>
      </c>
      <c r="O3688" s="11">
        <v>6</v>
      </c>
      <c r="P3688" s="11" t="b">
        <v>1</v>
      </c>
      <c r="Q3688" s="11" t="s">
        <v>8271</v>
      </c>
      <c r="R3688" s="18">
        <f t="shared" si="288"/>
        <v>1.0142857142857142</v>
      </c>
      <c r="S3688" s="19">
        <f t="shared" si="289"/>
        <v>59.166666666666664</v>
      </c>
      <c r="T3688" s="11" t="s">
        <v>8317</v>
      </c>
      <c r="U3688" s="11" t="s">
        <v>8318</v>
      </c>
    </row>
    <row r="3689" spans="1:21" ht="42.75" x14ac:dyDescent="0.45">
      <c r="A3689" s="11">
        <v>3687</v>
      </c>
      <c r="B3689" s="16" t="s">
        <v>3684</v>
      </c>
      <c r="C3689" s="16" t="s">
        <v>7797</v>
      </c>
      <c r="D3689" s="23">
        <v>5000</v>
      </c>
      <c r="E3689" s="23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7">
        <f t="shared" si="285"/>
        <v>41817.009895833333</v>
      </c>
      <c r="K3689" s="11">
        <v>1401254055</v>
      </c>
      <c r="L3689" s="17">
        <f t="shared" si="286"/>
        <v>41787.009895833333</v>
      </c>
      <c r="M3689" s="21">
        <f t="shared" si="287"/>
        <v>30</v>
      </c>
      <c r="N3689" s="11" t="b">
        <v>0</v>
      </c>
      <c r="O3689" s="11">
        <v>25</v>
      </c>
      <c r="P3689" s="11" t="b">
        <v>1</v>
      </c>
      <c r="Q3689" s="11" t="s">
        <v>8271</v>
      </c>
      <c r="R3689" s="18">
        <f t="shared" si="288"/>
        <v>1.0024500000000001</v>
      </c>
      <c r="S3689" s="19">
        <f t="shared" si="289"/>
        <v>200.49</v>
      </c>
      <c r="T3689" s="11" t="s">
        <v>8317</v>
      </c>
      <c r="U3689" s="11" t="s">
        <v>8318</v>
      </c>
    </row>
    <row r="3690" spans="1:21" ht="42.75" x14ac:dyDescent="0.45">
      <c r="A3690" s="11">
        <v>3688</v>
      </c>
      <c r="B3690" s="16" t="s">
        <v>3685</v>
      </c>
      <c r="C3690" s="16" t="s">
        <v>7798</v>
      </c>
      <c r="D3690" s="23">
        <v>3000</v>
      </c>
      <c r="E3690" s="23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7">
        <f t="shared" si="285"/>
        <v>41859.578749999993</v>
      </c>
      <c r="K3690" s="11">
        <v>1404932004</v>
      </c>
      <c r="L3690" s="17">
        <f t="shared" si="286"/>
        <v>41829.578749999993</v>
      </c>
      <c r="M3690" s="21">
        <f t="shared" si="287"/>
        <v>30</v>
      </c>
      <c r="N3690" s="11" t="b">
        <v>0</v>
      </c>
      <c r="O3690" s="11">
        <v>39</v>
      </c>
      <c r="P3690" s="11" t="b">
        <v>1</v>
      </c>
      <c r="Q3690" s="11" t="s">
        <v>8271</v>
      </c>
      <c r="R3690" s="18">
        <f t="shared" si="288"/>
        <v>1.0916666666666666</v>
      </c>
      <c r="S3690" s="19">
        <f t="shared" si="289"/>
        <v>83.974358974358978</v>
      </c>
      <c r="T3690" s="11" t="s">
        <v>8317</v>
      </c>
      <c r="U3690" s="11" t="s">
        <v>8318</v>
      </c>
    </row>
    <row r="3691" spans="1:21" ht="42.75" x14ac:dyDescent="0.45">
      <c r="A3691" s="11">
        <v>3689</v>
      </c>
      <c r="B3691" s="16" t="s">
        <v>3686</v>
      </c>
      <c r="C3691" s="16" t="s">
        <v>7799</v>
      </c>
      <c r="D3691" s="23">
        <v>3000</v>
      </c>
      <c r="E3691" s="23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7">
        <f t="shared" si="285"/>
        <v>42176.725694444445</v>
      </c>
      <c r="K3691" s="11">
        <v>1432410639</v>
      </c>
      <c r="L3691" s="17">
        <f t="shared" si="286"/>
        <v>42147.61850694444</v>
      </c>
      <c r="M3691" s="21">
        <f t="shared" si="287"/>
        <v>29.107187500005239</v>
      </c>
      <c r="N3691" s="11" t="b">
        <v>0</v>
      </c>
      <c r="O3691" s="11">
        <v>62</v>
      </c>
      <c r="P3691" s="11" t="b">
        <v>1</v>
      </c>
      <c r="Q3691" s="11" t="s">
        <v>8271</v>
      </c>
      <c r="R3691" s="18">
        <f t="shared" si="288"/>
        <v>1.1833333333333333</v>
      </c>
      <c r="S3691" s="19">
        <f t="shared" si="289"/>
        <v>57.258064516129032</v>
      </c>
      <c r="T3691" s="11" t="s">
        <v>8317</v>
      </c>
      <c r="U3691" s="11" t="s">
        <v>8318</v>
      </c>
    </row>
    <row r="3692" spans="1:21" ht="42.75" x14ac:dyDescent="0.45">
      <c r="A3692" s="11">
        <v>3690</v>
      </c>
      <c r="B3692" s="16" t="s">
        <v>3687</v>
      </c>
      <c r="C3692" s="16" t="s">
        <v>7800</v>
      </c>
      <c r="D3692" s="23">
        <v>1500</v>
      </c>
      <c r="E3692" s="23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7">
        <f t="shared" si="285"/>
        <v>41970.431516203702</v>
      </c>
      <c r="K3692" s="11">
        <v>1414506083</v>
      </c>
      <c r="L3692" s="17">
        <f t="shared" si="286"/>
        <v>41940.38984953703</v>
      </c>
      <c r="M3692" s="21">
        <f t="shared" si="287"/>
        <v>30.041666666671517</v>
      </c>
      <c r="N3692" s="11" t="b">
        <v>0</v>
      </c>
      <c r="O3692" s="11">
        <v>31</v>
      </c>
      <c r="P3692" s="11" t="b">
        <v>1</v>
      </c>
      <c r="Q3692" s="11" t="s">
        <v>8271</v>
      </c>
      <c r="R3692" s="18">
        <f t="shared" si="288"/>
        <v>1.2</v>
      </c>
      <c r="S3692" s="19">
        <f t="shared" si="289"/>
        <v>58.064516129032256</v>
      </c>
      <c r="T3692" s="11" t="s">
        <v>8317</v>
      </c>
      <c r="U3692" s="11" t="s">
        <v>8318</v>
      </c>
    </row>
    <row r="3693" spans="1:21" ht="28.5" x14ac:dyDescent="0.45">
      <c r="A3693" s="11">
        <v>3691</v>
      </c>
      <c r="B3693" s="16" t="s">
        <v>3688</v>
      </c>
      <c r="C3693" s="16" t="s">
        <v>7801</v>
      </c>
      <c r="D3693" s="23">
        <v>40000</v>
      </c>
      <c r="E3693" s="23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7">
        <f t="shared" si="285"/>
        <v>42064.999305555553</v>
      </c>
      <c r="K3693" s="11">
        <v>1421426929</v>
      </c>
      <c r="L3693" s="17">
        <f t="shared" si="286"/>
        <v>42020.492233796293</v>
      </c>
      <c r="M3693" s="21">
        <f t="shared" si="287"/>
        <v>44.507071759260725</v>
      </c>
      <c r="N3693" s="11" t="b">
        <v>0</v>
      </c>
      <c r="O3693" s="11">
        <v>274</v>
      </c>
      <c r="P3693" s="11" t="b">
        <v>1</v>
      </c>
      <c r="Q3693" s="11" t="s">
        <v>8271</v>
      </c>
      <c r="R3693" s="18">
        <f t="shared" si="288"/>
        <v>1.2796000000000001</v>
      </c>
      <c r="S3693" s="19">
        <f t="shared" si="289"/>
        <v>186.80291970802921</v>
      </c>
      <c r="T3693" s="11" t="s">
        <v>8317</v>
      </c>
      <c r="U3693" s="11" t="s">
        <v>8318</v>
      </c>
    </row>
    <row r="3694" spans="1:21" ht="28.5" x14ac:dyDescent="0.45">
      <c r="A3694" s="11">
        <v>3692</v>
      </c>
      <c r="B3694" s="16" t="s">
        <v>3689</v>
      </c>
      <c r="C3694" s="16" t="s">
        <v>7802</v>
      </c>
      <c r="D3694" s="23">
        <v>1000</v>
      </c>
      <c r="E3694" s="23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7">
        <f t="shared" si="285"/>
        <v>41900.791666666664</v>
      </c>
      <c r="K3694" s="11">
        <v>1410304179</v>
      </c>
      <c r="L3694" s="17">
        <f t="shared" si="286"/>
        <v>41891.756701388884</v>
      </c>
      <c r="M3694" s="21">
        <f t="shared" si="287"/>
        <v>9.0349652777804295</v>
      </c>
      <c r="N3694" s="11" t="b">
        <v>0</v>
      </c>
      <c r="O3694" s="11">
        <v>17</v>
      </c>
      <c r="P3694" s="11" t="b">
        <v>1</v>
      </c>
      <c r="Q3694" s="11" t="s">
        <v>8271</v>
      </c>
      <c r="R3694" s="18">
        <f t="shared" si="288"/>
        <v>1.26</v>
      </c>
      <c r="S3694" s="19">
        <f t="shared" si="289"/>
        <v>74.117647058823536</v>
      </c>
      <c r="T3694" s="11" t="s">
        <v>8317</v>
      </c>
      <c r="U3694" s="11" t="s">
        <v>8318</v>
      </c>
    </row>
    <row r="3695" spans="1:21" ht="42.75" x14ac:dyDescent="0.45">
      <c r="A3695" s="11">
        <v>3693</v>
      </c>
      <c r="B3695" s="16" t="s">
        <v>3690</v>
      </c>
      <c r="C3695" s="16" t="s">
        <v>7803</v>
      </c>
      <c r="D3695" s="23">
        <v>333</v>
      </c>
      <c r="E3695" s="23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7">
        <f t="shared" si="285"/>
        <v>42338.729166666664</v>
      </c>
      <c r="K3695" s="11">
        <v>1446352529</v>
      </c>
      <c r="L3695" s="17">
        <f t="shared" si="286"/>
        <v>42308.98297453703</v>
      </c>
      <c r="M3695" s="21">
        <f t="shared" si="287"/>
        <v>29.746192129634437</v>
      </c>
      <c r="N3695" s="11" t="b">
        <v>0</v>
      </c>
      <c r="O3695" s="11">
        <v>14</v>
      </c>
      <c r="P3695" s="11" t="b">
        <v>1</v>
      </c>
      <c r="Q3695" s="11" t="s">
        <v>8271</v>
      </c>
      <c r="R3695" s="18">
        <f t="shared" si="288"/>
        <v>1.2912912912912913</v>
      </c>
      <c r="S3695" s="19">
        <f t="shared" si="289"/>
        <v>30.714285714285715</v>
      </c>
      <c r="T3695" s="11" t="s">
        <v>8317</v>
      </c>
      <c r="U3695" s="11" t="s">
        <v>8318</v>
      </c>
    </row>
    <row r="3696" spans="1:21" ht="42.75" x14ac:dyDescent="0.45">
      <c r="A3696" s="11">
        <v>3694</v>
      </c>
      <c r="B3696" s="16" t="s">
        <v>3691</v>
      </c>
      <c r="C3696" s="16" t="s">
        <v>7804</v>
      </c>
      <c r="D3696" s="23">
        <v>3500</v>
      </c>
      <c r="E3696" s="23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7">
        <f t="shared" si="285"/>
        <v>42526.874999999993</v>
      </c>
      <c r="K3696" s="11">
        <v>1461985967</v>
      </c>
      <c r="L3696" s="17">
        <f t="shared" si="286"/>
        <v>42489.925543981481</v>
      </c>
      <c r="M3696" s="21">
        <f t="shared" si="287"/>
        <v>36.949456018512137</v>
      </c>
      <c r="N3696" s="11" t="b">
        <v>0</v>
      </c>
      <c r="O3696" s="11">
        <v>60</v>
      </c>
      <c r="P3696" s="11" t="b">
        <v>1</v>
      </c>
      <c r="Q3696" s="11" t="s">
        <v>8271</v>
      </c>
      <c r="R3696" s="18">
        <f t="shared" si="288"/>
        <v>1.0742857142857143</v>
      </c>
      <c r="S3696" s="19">
        <f t="shared" si="289"/>
        <v>62.666666666666664</v>
      </c>
      <c r="T3696" s="11" t="s">
        <v>8317</v>
      </c>
      <c r="U3696" s="11" t="s">
        <v>8318</v>
      </c>
    </row>
    <row r="3697" spans="1:21" ht="57" x14ac:dyDescent="0.45">
      <c r="A3697" s="11">
        <v>3695</v>
      </c>
      <c r="B3697" s="16" t="s">
        <v>3692</v>
      </c>
      <c r="C3697" s="16" t="s">
        <v>7805</v>
      </c>
      <c r="D3697" s="23">
        <v>4000</v>
      </c>
      <c r="E3697" s="23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7">
        <f t="shared" si="285"/>
        <v>42015.662152777775</v>
      </c>
      <c r="K3697" s="11">
        <v>1419281610</v>
      </c>
      <c r="L3697" s="17">
        <f t="shared" si="286"/>
        <v>41995.662152777775</v>
      </c>
      <c r="M3697" s="21">
        <f t="shared" si="287"/>
        <v>20</v>
      </c>
      <c r="N3697" s="11" t="b">
        <v>0</v>
      </c>
      <c r="O3697" s="11">
        <v>33</v>
      </c>
      <c r="P3697" s="11" t="b">
        <v>1</v>
      </c>
      <c r="Q3697" s="11" t="s">
        <v>8271</v>
      </c>
      <c r="R3697" s="18">
        <f t="shared" si="288"/>
        <v>1.00125</v>
      </c>
      <c r="S3697" s="19">
        <f t="shared" si="289"/>
        <v>121.36363636363636</v>
      </c>
      <c r="T3697" s="11" t="s">
        <v>8317</v>
      </c>
      <c r="U3697" s="11" t="s">
        <v>8318</v>
      </c>
    </row>
    <row r="3698" spans="1:21" ht="42.75" x14ac:dyDescent="0.45">
      <c r="A3698" s="11">
        <v>3696</v>
      </c>
      <c r="B3698" s="16" t="s">
        <v>3693</v>
      </c>
      <c r="C3698" s="16" t="s">
        <v>7806</v>
      </c>
      <c r="D3698" s="23">
        <v>2000</v>
      </c>
      <c r="E3698" s="23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7">
        <f t="shared" si="285"/>
        <v>42048.408749999995</v>
      </c>
      <c r="K3698" s="11">
        <v>1418654916</v>
      </c>
      <c r="L3698" s="17">
        <f t="shared" si="286"/>
        <v>41988.408749999995</v>
      </c>
      <c r="M3698" s="21">
        <f t="shared" si="287"/>
        <v>60</v>
      </c>
      <c r="N3698" s="11" t="b">
        <v>0</v>
      </c>
      <c r="O3698" s="11">
        <v>78</v>
      </c>
      <c r="P3698" s="11" t="b">
        <v>1</v>
      </c>
      <c r="Q3698" s="11" t="s">
        <v>8271</v>
      </c>
      <c r="R3698" s="18">
        <f t="shared" si="288"/>
        <v>1.55</v>
      </c>
      <c r="S3698" s="19">
        <f t="shared" si="289"/>
        <v>39.743589743589745</v>
      </c>
      <c r="T3698" s="11" t="s">
        <v>8317</v>
      </c>
      <c r="U3698" s="11" t="s">
        <v>8318</v>
      </c>
    </row>
    <row r="3699" spans="1:21" ht="42.75" x14ac:dyDescent="0.45">
      <c r="A3699" s="11">
        <v>3697</v>
      </c>
      <c r="B3699" s="16" t="s">
        <v>3694</v>
      </c>
      <c r="C3699" s="16" t="s">
        <v>7807</v>
      </c>
      <c r="D3699" s="23">
        <v>2000</v>
      </c>
      <c r="E3699" s="23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7">
        <f t="shared" si="285"/>
        <v>42500.2575</v>
      </c>
      <c r="K3699" s="11">
        <v>1461064248</v>
      </c>
      <c r="L3699" s="17">
        <f t="shared" si="286"/>
        <v>42479.2575</v>
      </c>
      <c r="M3699" s="21">
        <f t="shared" si="287"/>
        <v>21</v>
      </c>
      <c r="N3699" s="11" t="b">
        <v>0</v>
      </c>
      <c r="O3699" s="11">
        <v>30</v>
      </c>
      <c r="P3699" s="11" t="b">
        <v>1</v>
      </c>
      <c r="Q3699" s="11" t="s">
        <v>8271</v>
      </c>
      <c r="R3699" s="18">
        <f t="shared" si="288"/>
        <v>1.08</v>
      </c>
      <c r="S3699" s="19">
        <f t="shared" si="289"/>
        <v>72</v>
      </c>
      <c r="T3699" s="11" t="s">
        <v>8317</v>
      </c>
      <c r="U3699" s="11" t="s">
        <v>8318</v>
      </c>
    </row>
    <row r="3700" spans="1:21" ht="42.75" x14ac:dyDescent="0.45">
      <c r="A3700" s="11">
        <v>3698</v>
      </c>
      <c r="B3700" s="16" t="s">
        <v>3695</v>
      </c>
      <c r="C3700" s="16" t="s">
        <v>7808</v>
      </c>
      <c r="D3700" s="23">
        <v>5000</v>
      </c>
      <c r="E3700" s="23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7">
        <f t="shared" si="285"/>
        <v>42431.598229166666</v>
      </c>
      <c r="K3700" s="11">
        <v>1454354487</v>
      </c>
      <c r="L3700" s="17">
        <f t="shared" si="286"/>
        <v>42401.598229166666</v>
      </c>
      <c r="M3700" s="21">
        <f t="shared" si="287"/>
        <v>30</v>
      </c>
      <c r="N3700" s="11" t="b">
        <v>0</v>
      </c>
      <c r="O3700" s="11">
        <v>136</v>
      </c>
      <c r="P3700" s="11" t="b">
        <v>1</v>
      </c>
      <c r="Q3700" s="11" t="s">
        <v>8271</v>
      </c>
      <c r="R3700" s="18">
        <f t="shared" si="288"/>
        <v>1.1052</v>
      </c>
      <c r="S3700" s="19">
        <f t="shared" si="289"/>
        <v>40.632352941176471</v>
      </c>
      <c r="T3700" s="11" t="s">
        <v>8317</v>
      </c>
      <c r="U3700" s="11" t="s">
        <v>8318</v>
      </c>
    </row>
    <row r="3701" spans="1:21" ht="42.75" x14ac:dyDescent="0.45">
      <c r="A3701" s="11">
        <v>3699</v>
      </c>
      <c r="B3701" s="16" t="s">
        <v>3696</v>
      </c>
      <c r="C3701" s="16" t="s">
        <v>7809</v>
      </c>
      <c r="D3701" s="23">
        <v>2500</v>
      </c>
      <c r="E3701" s="23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7">
        <f t="shared" si="285"/>
        <v>41927.393703703703</v>
      </c>
      <c r="K3701" s="11">
        <v>1410791216</v>
      </c>
      <c r="L3701" s="17">
        <f t="shared" si="286"/>
        <v>41897.393703703703</v>
      </c>
      <c r="M3701" s="21">
        <f t="shared" si="287"/>
        <v>30</v>
      </c>
      <c r="N3701" s="11" t="b">
        <v>0</v>
      </c>
      <c r="O3701" s="11">
        <v>40</v>
      </c>
      <c r="P3701" s="11" t="b">
        <v>1</v>
      </c>
      <c r="Q3701" s="11" t="s">
        <v>8271</v>
      </c>
      <c r="R3701" s="18">
        <f t="shared" si="288"/>
        <v>1.008</v>
      </c>
      <c r="S3701" s="19">
        <f t="shared" si="289"/>
        <v>63</v>
      </c>
      <c r="T3701" s="11" t="s">
        <v>8317</v>
      </c>
      <c r="U3701" s="11" t="s">
        <v>8318</v>
      </c>
    </row>
    <row r="3702" spans="1:21" ht="28.5" x14ac:dyDescent="0.45">
      <c r="A3702" s="11">
        <v>3700</v>
      </c>
      <c r="B3702" s="16" t="s">
        <v>3697</v>
      </c>
      <c r="C3702" s="16" t="s">
        <v>7810</v>
      </c>
      <c r="D3702" s="23">
        <v>500</v>
      </c>
      <c r="E3702" s="23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7">
        <f t="shared" si="285"/>
        <v>41912.458333333328</v>
      </c>
      <c r="K3702" s="11">
        <v>1409493800</v>
      </c>
      <c r="L3702" s="17">
        <f t="shared" si="286"/>
        <v>41882.37731481481</v>
      </c>
      <c r="M3702" s="21">
        <f t="shared" si="287"/>
        <v>30.081018518518249</v>
      </c>
      <c r="N3702" s="11" t="b">
        <v>0</v>
      </c>
      <c r="O3702" s="11">
        <v>18</v>
      </c>
      <c r="P3702" s="11" t="b">
        <v>1</v>
      </c>
      <c r="Q3702" s="11" t="s">
        <v>8271</v>
      </c>
      <c r="R3702" s="18">
        <f t="shared" si="288"/>
        <v>1.212</v>
      </c>
      <c r="S3702" s="19">
        <f t="shared" si="289"/>
        <v>33.666666666666664</v>
      </c>
      <c r="T3702" s="11" t="s">
        <v>8317</v>
      </c>
      <c r="U3702" s="11" t="s">
        <v>8318</v>
      </c>
    </row>
    <row r="3703" spans="1:21" ht="42.75" x14ac:dyDescent="0.45">
      <c r="A3703" s="11">
        <v>3701</v>
      </c>
      <c r="B3703" s="16" t="s">
        <v>3698</v>
      </c>
      <c r="C3703" s="16" t="s">
        <v>7811</v>
      </c>
      <c r="D3703" s="23">
        <v>1500</v>
      </c>
      <c r="E3703" s="23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7">
        <f t="shared" si="285"/>
        <v>42159.333252314813</v>
      </c>
      <c r="K3703" s="11">
        <v>1430830793</v>
      </c>
      <c r="L3703" s="17">
        <f t="shared" si="286"/>
        <v>42129.333252314813</v>
      </c>
      <c r="M3703" s="21">
        <f t="shared" si="287"/>
        <v>30</v>
      </c>
      <c r="N3703" s="11" t="b">
        <v>0</v>
      </c>
      <c r="O3703" s="11">
        <v>39</v>
      </c>
      <c r="P3703" s="11" t="b">
        <v>1</v>
      </c>
      <c r="Q3703" s="11" t="s">
        <v>8271</v>
      </c>
      <c r="R3703" s="18">
        <f t="shared" si="288"/>
        <v>1.0033333333333334</v>
      </c>
      <c r="S3703" s="19">
        <f t="shared" si="289"/>
        <v>38.589743589743591</v>
      </c>
      <c r="T3703" s="11" t="s">
        <v>8317</v>
      </c>
      <c r="U3703" s="11" t="s">
        <v>8318</v>
      </c>
    </row>
    <row r="3704" spans="1:21" ht="42.75" x14ac:dyDescent="0.45">
      <c r="A3704" s="11">
        <v>3702</v>
      </c>
      <c r="B3704" s="16" t="s">
        <v>3699</v>
      </c>
      <c r="C3704" s="16" t="s">
        <v>7812</v>
      </c>
      <c r="D3704" s="23">
        <v>3000</v>
      </c>
      <c r="E3704" s="23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7">
        <f t="shared" si="285"/>
        <v>42561.749305555553</v>
      </c>
      <c r="K3704" s="11">
        <v>1464958484</v>
      </c>
      <c r="L3704" s="17">
        <f t="shared" si="286"/>
        <v>42524.329675925925</v>
      </c>
      <c r="M3704" s="21">
        <f t="shared" si="287"/>
        <v>37.419629629628616</v>
      </c>
      <c r="N3704" s="11" t="b">
        <v>0</v>
      </c>
      <c r="O3704" s="11">
        <v>21</v>
      </c>
      <c r="P3704" s="11" t="b">
        <v>1</v>
      </c>
      <c r="Q3704" s="11" t="s">
        <v>8271</v>
      </c>
      <c r="R3704" s="18">
        <f t="shared" si="288"/>
        <v>1.0916666666666666</v>
      </c>
      <c r="S3704" s="19">
        <f t="shared" si="289"/>
        <v>155.95238095238096</v>
      </c>
      <c r="T3704" s="11" t="s">
        <v>8317</v>
      </c>
      <c r="U3704" s="11" t="s">
        <v>8318</v>
      </c>
    </row>
    <row r="3705" spans="1:21" ht="42.75" x14ac:dyDescent="0.45">
      <c r="A3705" s="11">
        <v>3703</v>
      </c>
      <c r="B3705" s="16" t="s">
        <v>3700</v>
      </c>
      <c r="C3705" s="16" t="s">
        <v>7813</v>
      </c>
      <c r="D3705" s="23">
        <v>1050</v>
      </c>
      <c r="E3705" s="23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7">
        <f t="shared" si="285"/>
        <v>42595.082638888889</v>
      </c>
      <c r="K3705" s="11">
        <v>1467720388</v>
      </c>
      <c r="L3705" s="17">
        <f t="shared" si="286"/>
        <v>42556.296157407407</v>
      </c>
      <c r="M3705" s="21">
        <f t="shared" si="287"/>
        <v>38.786481481482042</v>
      </c>
      <c r="N3705" s="11" t="b">
        <v>0</v>
      </c>
      <c r="O3705" s="11">
        <v>30</v>
      </c>
      <c r="P3705" s="11" t="b">
        <v>1</v>
      </c>
      <c r="Q3705" s="11" t="s">
        <v>8271</v>
      </c>
      <c r="R3705" s="18">
        <f t="shared" si="288"/>
        <v>1.2342857142857142</v>
      </c>
      <c r="S3705" s="19">
        <f t="shared" si="289"/>
        <v>43.2</v>
      </c>
      <c r="T3705" s="11" t="s">
        <v>8317</v>
      </c>
      <c r="U3705" s="11" t="s">
        <v>8318</v>
      </c>
    </row>
    <row r="3706" spans="1:21" ht="42.75" x14ac:dyDescent="0.45">
      <c r="A3706" s="11">
        <v>3704</v>
      </c>
      <c r="B3706" s="16" t="s">
        <v>3701</v>
      </c>
      <c r="C3706" s="16" t="s">
        <v>7814</v>
      </c>
      <c r="D3706" s="23">
        <v>300</v>
      </c>
      <c r="E3706" s="23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7">
        <f t="shared" si="285"/>
        <v>42521.481412037036</v>
      </c>
      <c r="K3706" s="11">
        <v>1459528394</v>
      </c>
      <c r="L3706" s="17">
        <f t="shared" si="286"/>
        <v>42461.481412037036</v>
      </c>
      <c r="M3706" s="21">
        <f t="shared" si="287"/>
        <v>60</v>
      </c>
      <c r="N3706" s="11" t="b">
        <v>0</v>
      </c>
      <c r="O3706" s="11">
        <v>27</v>
      </c>
      <c r="P3706" s="11" t="b">
        <v>1</v>
      </c>
      <c r="Q3706" s="11" t="s">
        <v>8271</v>
      </c>
      <c r="R3706" s="18">
        <f t="shared" si="288"/>
        <v>1.3633666666666666</v>
      </c>
      <c r="S3706" s="19">
        <f t="shared" si="289"/>
        <v>15.148518518518518</v>
      </c>
      <c r="T3706" s="11" t="s">
        <v>8317</v>
      </c>
      <c r="U3706" s="11" t="s">
        <v>8318</v>
      </c>
    </row>
    <row r="3707" spans="1:21" ht="42.75" x14ac:dyDescent="0.45">
      <c r="A3707" s="11">
        <v>3705</v>
      </c>
      <c r="B3707" s="16" t="s">
        <v>3702</v>
      </c>
      <c r="C3707" s="16" t="s">
        <v>7815</v>
      </c>
      <c r="D3707" s="23">
        <v>2827</v>
      </c>
      <c r="E3707" s="23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7">
        <f t="shared" si="285"/>
        <v>41813.541666666664</v>
      </c>
      <c r="K3707" s="11">
        <v>1401714114</v>
      </c>
      <c r="L3707" s="17">
        <f t="shared" si="286"/>
        <v>41792.334652777776</v>
      </c>
      <c r="M3707" s="21">
        <f t="shared" si="287"/>
        <v>21.207013888888469</v>
      </c>
      <c r="N3707" s="11" t="b">
        <v>0</v>
      </c>
      <c r="O3707" s="11">
        <v>35</v>
      </c>
      <c r="P3707" s="11" t="b">
        <v>1</v>
      </c>
      <c r="Q3707" s="11" t="s">
        <v>8271</v>
      </c>
      <c r="R3707" s="18">
        <f t="shared" si="288"/>
        <v>1.0346657233816767</v>
      </c>
      <c r="S3707" s="19">
        <f t="shared" si="289"/>
        <v>83.571428571428569</v>
      </c>
      <c r="T3707" s="11" t="s">
        <v>8317</v>
      </c>
      <c r="U3707" s="11" t="s">
        <v>8318</v>
      </c>
    </row>
    <row r="3708" spans="1:21" ht="42.75" x14ac:dyDescent="0.45">
      <c r="A3708" s="11">
        <v>3706</v>
      </c>
      <c r="B3708" s="16" t="s">
        <v>3703</v>
      </c>
      <c r="C3708" s="16" t="s">
        <v>7816</v>
      </c>
      <c r="D3708" s="23">
        <v>1500</v>
      </c>
      <c r="E3708" s="23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7">
        <f t="shared" si="285"/>
        <v>41894.705428240741</v>
      </c>
      <c r="K3708" s="11">
        <v>1409262949</v>
      </c>
      <c r="L3708" s="17">
        <f t="shared" si="286"/>
        <v>41879.705428240741</v>
      </c>
      <c r="M3708" s="21">
        <f t="shared" si="287"/>
        <v>15</v>
      </c>
      <c r="N3708" s="11" t="b">
        <v>0</v>
      </c>
      <c r="O3708" s="11">
        <v>13</v>
      </c>
      <c r="P3708" s="11" t="b">
        <v>1</v>
      </c>
      <c r="Q3708" s="11" t="s">
        <v>8271</v>
      </c>
      <c r="R3708" s="18">
        <f t="shared" si="288"/>
        <v>1.2133333333333334</v>
      </c>
      <c r="S3708" s="19">
        <f t="shared" si="289"/>
        <v>140</v>
      </c>
      <c r="T3708" s="11" t="s">
        <v>8317</v>
      </c>
      <c r="U3708" s="11" t="s">
        <v>8318</v>
      </c>
    </row>
    <row r="3709" spans="1:21" ht="42.75" x14ac:dyDescent="0.45">
      <c r="A3709" s="11">
        <v>3707</v>
      </c>
      <c r="B3709" s="16" t="s">
        <v>3704</v>
      </c>
      <c r="C3709" s="16" t="s">
        <v>7817</v>
      </c>
      <c r="D3709" s="23">
        <v>1000</v>
      </c>
      <c r="E3709" s="23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7">
        <f t="shared" si="285"/>
        <v>42573.018055555549</v>
      </c>
      <c r="K3709" s="11">
        <v>1467335378</v>
      </c>
      <c r="L3709" s="17">
        <f t="shared" si="286"/>
        <v>42551.840023148143</v>
      </c>
      <c r="M3709" s="21">
        <f t="shared" si="287"/>
        <v>21.178032407406135</v>
      </c>
      <c r="N3709" s="11" t="b">
        <v>0</v>
      </c>
      <c r="O3709" s="11">
        <v>23</v>
      </c>
      <c r="P3709" s="11" t="b">
        <v>1</v>
      </c>
      <c r="Q3709" s="11" t="s">
        <v>8271</v>
      </c>
      <c r="R3709" s="18">
        <f t="shared" si="288"/>
        <v>1.86</v>
      </c>
      <c r="S3709" s="19">
        <f t="shared" si="289"/>
        <v>80.869565217391298</v>
      </c>
      <c r="T3709" s="11" t="s">
        <v>8317</v>
      </c>
      <c r="U3709" s="11" t="s">
        <v>8318</v>
      </c>
    </row>
    <row r="3710" spans="1:21" ht="42.75" x14ac:dyDescent="0.45">
      <c r="A3710" s="11">
        <v>3708</v>
      </c>
      <c r="B3710" s="16" t="s">
        <v>3705</v>
      </c>
      <c r="C3710" s="16" t="s">
        <v>7818</v>
      </c>
      <c r="D3710" s="23">
        <v>700</v>
      </c>
      <c r="E3710" s="23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7">
        <f t="shared" si="285"/>
        <v>41823.933865740742</v>
      </c>
      <c r="K3710" s="11">
        <v>1403234686</v>
      </c>
      <c r="L3710" s="17">
        <f t="shared" si="286"/>
        <v>41809.933865740742</v>
      </c>
      <c r="M3710" s="21">
        <f t="shared" si="287"/>
        <v>14</v>
      </c>
      <c r="N3710" s="11" t="b">
        <v>0</v>
      </c>
      <c r="O3710" s="11">
        <v>39</v>
      </c>
      <c r="P3710" s="11" t="b">
        <v>1</v>
      </c>
      <c r="Q3710" s="11" t="s">
        <v>8271</v>
      </c>
      <c r="R3710" s="18">
        <f t="shared" si="288"/>
        <v>3</v>
      </c>
      <c r="S3710" s="19">
        <f t="shared" si="289"/>
        <v>53.846153846153847</v>
      </c>
      <c r="T3710" s="11" t="s">
        <v>8317</v>
      </c>
      <c r="U3710" s="11" t="s">
        <v>8318</v>
      </c>
    </row>
    <row r="3711" spans="1:21" ht="42.75" x14ac:dyDescent="0.45">
      <c r="A3711" s="11">
        <v>3709</v>
      </c>
      <c r="B3711" s="16" t="s">
        <v>3706</v>
      </c>
      <c r="C3711" s="16" t="s">
        <v>7819</v>
      </c>
      <c r="D3711" s="23">
        <v>1000</v>
      </c>
      <c r="E3711" s="23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7">
        <f t="shared" si="285"/>
        <v>41815.499374999999</v>
      </c>
      <c r="K3711" s="11">
        <v>1401123546</v>
      </c>
      <c r="L3711" s="17">
        <f t="shared" si="286"/>
        <v>41785.499374999999</v>
      </c>
      <c r="M3711" s="21">
        <f t="shared" si="287"/>
        <v>30</v>
      </c>
      <c r="N3711" s="11" t="b">
        <v>0</v>
      </c>
      <c r="O3711" s="11">
        <v>35</v>
      </c>
      <c r="P3711" s="11" t="b">
        <v>1</v>
      </c>
      <c r="Q3711" s="11" t="s">
        <v>8271</v>
      </c>
      <c r="R3711" s="18">
        <f t="shared" si="288"/>
        <v>1.0825</v>
      </c>
      <c r="S3711" s="19">
        <f t="shared" si="289"/>
        <v>30.928571428571427</v>
      </c>
      <c r="T3711" s="11" t="s">
        <v>8317</v>
      </c>
      <c r="U3711" s="11" t="s">
        <v>8318</v>
      </c>
    </row>
    <row r="3712" spans="1:21" ht="28.5" x14ac:dyDescent="0.45">
      <c r="A3712" s="11">
        <v>3710</v>
      </c>
      <c r="B3712" s="16" t="s">
        <v>3707</v>
      </c>
      <c r="C3712" s="16" t="s">
        <v>7820</v>
      </c>
      <c r="D3712" s="23">
        <v>1300</v>
      </c>
      <c r="E3712" s="23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7">
        <f t="shared" si="285"/>
        <v>42097.367916666662</v>
      </c>
      <c r="K3712" s="11">
        <v>1425908988</v>
      </c>
      <c r="L3712" s="17">
        <f t="shared" si="286"/>
        <v>42072.367916666662</v>
      </c>
      <c r="M3712" s="21">
        <f t="shared" si="287"/>
        <v>25</v>
      </c>
      <c r="N3712" s="11" t="b">
        <v>0</v>
      </c>
      <c r="O3712" s="11">
        <v>27</v>
      </c>
      <c r="P3712" s="11" t="b">
        <v>1</v>
      </c>
      <c r="Q3712" s="11" t="s">
        <v>8271</v>
      </c>
      <c r="R3712" s="18">
        <f t="shared" si="288"/>
        <v>1.4115384615384616</v>
      </c>
      <c r="S3712" s="19">
        <f t="shared" si="289"/>
        <v>67.962962962962962</v>
      </c>
      <c r="T3712" s="11" t="s">
        <v>8317</v>
      </c>
      <c r="U3712" s="11" t="s">
        <v>8318</v>
      </c>
    </row>
    <row r="3713" spans="1:21" ht="28.5" x14ac:dyDescent="0.45">
      <c r="A3713" s="11">
        <v>3711</v>
      </c>
      <c r="B3713" s="16" t="s">
        <v>3708</v>
      </c>
      <c r="C3713" s="16" t="s">
        <v>7821</v>
      </c>
      <c r="D3713" s="23">
        <v>500</v>
      </c>
      <c r="E3713" s="23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7">
        <f t="shared" si="285"/>
        <v>41805.458333333328</v>
      </c>
      <c r="K3713" s="11">
        <v>1400606573</v>
      </c>
      <c r="L3713" s="17">
        <f t="shared" si="286"/>
        <v>41779.5158912037</v>
      </c>
      <c r="M3713" s="21">
        <f t="shared" si="287"/>
        <v>25.942442129628034</v>
      </c>
      <c r="N3713" s="11" t="b">
        <v>0</v>
      </c>
      <c r="O3713" s="11">
        <v>21</v>
      </c>
      <c r="P3713" s="11" t="b">
        <v>1</v>
      </c>
      <c r="Q3713" s="11" t="s">
        <v>8271</v>
      </c>
      <c r="R3713" s="18">
        <f t="shared" si="288"/>
        <v>1.1399999999999999</v>
      </c>
      <c r="S3713" s="19">
        <f t="shared" si="289"/>
        <v>27.142857142857142</v>
      </c>
      <c r="T3713" s="11" t="s">
        <v>8317</v>
      </c>
      <c r="U3713" s="11" t="s">
        <v>8318</v>
      </c>
    </row>
    <row r="3714" spans="1:21" ht="42.75" x14ac:dyDescent="0.45">
      <c r="A3714" s="11">
        <v>3712</v>
      </c>
      <c r="B3714" s="16" t="s">
        <v>3709</v>
      </c>
      <c r="C3714" s="16" t="s">
        <v>7822</v>
      </c>
      <c r="D3714" s="23">
        <v>7500</v>
      </c>
      <c r="E3714" s="23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7">
        <f t="shared" si="285"/>
        <v>42155.082638888889</v>
      </c>
      <c r="K3714" s="11">
        <v>1431230867</v>
      </c>
      <c r="L3714" s="17">
        <f t="shared" si="286"/>
        <v>42133.963738425919</v>
      </c>
      <c r="M3714" s="21">
        <f t="shared" si="287"/>
        <v>21.118900462970487</v>
      </c>
      <c r="N3714" s="11" t="b">
        <v>0</v>
      </c>
      <c r="O3714" s="11">
        <v>104</v>
      </c>
      <c r="P3714" s="11" t="b">
        <v>1</v>
      </c>
      <c r="Q3714" s="11" t="s">
        <v>8271</v>
      </c>
      <c r="R3714" s="18">
        <f t="shared" si="288"/>
        <v>1.5373333333333334</v>
      </c>
      <c r="S3714" s="19">
        <f t="shared" si="289"/>
        <v>110.86538461538461</v>
      </c>
      <c r="T3714" s="11" t="s">
        <v>8317</v>
      </c>
      <c r="U3714" s="11" t="s">
        <v>8318</v>
      </c>
    </row>
    <row r="3715" spans="1:21" ht="42.75" x14ac:dyDescent="0.45">
      <c r="A3715" s="11">
        <v>3713</v>
      </c>
      <c r="B3715" s="16" t="s">
        <v>3710</v>
      </c>
      <c r="C3715" s="16" t="s">
        <v>7823</v>
      </c>
      <c r="D3715" s="23">
        <v>2000</v>
      </c>
      <c r="E3715" s="23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7">
        <f t="shared" ref="J3715:J3778" si="290">(((I3715/86400)+25569+(-5/24)))</f>
        <v>42525.529699074068</v>
      </c>
      <c r="K3715" s="11">
        <v>1463334166</v>
      </c>
      <c r="L3715" s="17">
        <f t="shared" ref="L3715:L3778" si="291">(((K3715/86400)+25569+(-5/24)))</f>
        <v>42505.529699074068</v>
      </c>
      <c r="M3715" s="21">
        <f t="shared" ref="M3715:M3778" si="292">J3715-L3715</f>
        <v>20</v>
      </c>
      <c r="N3715" s="11" t="b">
        <v>0</v>
      </c>
      <c r="O3715" s="11">
        <v>19</v>
      </c>
      <c r="P3715" s="11" t="b">
        <v>1</v>
      </c>
      <c r="Q3715" s="11" t="s">
        <v>8271</v>
      </c>
      <c r="R3715" s="18">
        <f t="shared" ref="R3715:R3778" si="293">E3715/D3715</f>
        <v>1.0149999999999999</v>
      </c>
      <c r="S3715" s="19">
        <f t="shared" ref="S3715:S3778" si="294">E3715/O3715</f>
        <v>106.84210526315789</v>
      </c>
      <c r="T3715" s="11" t="s">
        <v>8317</v>
      </c>
      <c r="U3715" s="11" t="s">
        <v>8318</v>
      </c>
    </row>
    <row r="3716" spans="1:21" ht="42.75" x14ac:dyDescent="0.45">
      <c r="A3716" s="11">
        <v>3714</v>
      </c>
      <c r="B3716" s="16" t="s">
        <v>3711</v>
      </c>
      <c r="C3716" s="16" t="s">
        <v>7824</v>
      </c>
      <c r="D3716" s="23">
        <v>10000</v>
      </c>
      <c r="E3716" s="23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7">
        <f t="shared" si="290"/>
        <v>42149.957638888889</v>
      </c>
      <c r="K3716" s="11">
        <v>1429881667</v>
      </c>
      <c r="L3716" s="17">
        <f t="shared" si="291"/>
        <v>42118.347997685181</v>
      </c>
      <c r="M3716" s="21">
        <f t="shared" si="292"/>
        <v>31.609641203707724</v>
      </c>
      <c r="N3716" s="11" t="b">
        <v>0</v>
      </c>
      <c r="O3716" s="11">
        <v>97</v>
      </c>
      <c r="P3716" s="11" t="b">
        <v>1</v>
      </c>
      <c r="Q3716" s="11" t="s">
        <v>8271</v>
      </c>
      <c r="R3716" s="18">
        <f t="shared" si="293"/>
        <v>1.0235000000000001</v>
      </c>
      <c r="S3716" s="19">
        <f t="shared" si="294"/>
        <v>105.51546391752578</v>
      </c>
      <c r="T3716" s="11" t="s">
        <v>8317</v>
      </c>
      <c r="U3716" s="11" t="s">
        <v>8318</v>
      </c>
    </row>
    <row r="3717" spans="1:21" ht="42.75" x14ac:dyDescent="0.45">
      <c r="A3717" s="11">
        <v>3715</v>
      </c>
      <c r="B3717" s="16" t="s">
        <v>3712</v>
      </c>
      <c r="C3717" s="16" t="s">
        <v>7825</v>
      </c>
      <c r="D3717" s="23">
        <v>3500</v>
      </c>
      <c r="E3717" s="23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7">
        <f t="shared" si="290"/>
        <v>42094.327777777777</v>
      </c>
      <c r="K3717" s="11">
        <v>1422834819</v>
      </c>
      <c r="L3717" s="17">
        <f t="shared" si="291"/>
        <v>42036.787256944437</v>
      </c>
      <c r="M3717" s="21">
        <f t="shared" si="292"/>
        <v>57.540520833339542</v>
      </c>
      <c r="N3717" s="11" t="b">
        <v>0</v>
      </c>
      <c r="O3717" s="11">
        <v>27</v>
      </c>
      <c r="P3717" s="11" t="b">
        <v>1</v>
      </c>
      <c r="Q3717" s="11" t="s">
        <v>8271</v>
      </c>
      <c r="R3717" s="18">
        <f t="shared" si="293"/>
        <v>1.0257142857142858</v>
      </c>
      <c r="S3717" s="19">
        <f t="shared" si="294"/>
        <v>132.96296296296296</v>
      </c>
      <c r="T3717" s="11" t="s">
        <v>8317</v>
      </c>
      <c r="U3717" s="11" t="s">
        <v>8318</v>
      </c>
    </row>
    <row r="3718" spans="1:21" ht="42.75" x14ac:dyDescent="0.45">
      <c r="A3718" s="11">
        <v>3716</v>
      </c>
      <c r="B3718" s="16" t="s">
        <v>3713</v>
      </c>
      <c r="C3718" s="16" t="s">
        <v>7826</v>
      </c>
      <c r="D3718" s="23">
        <v>800</v>
      </c>
      <c r="E3718" s="23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7">
        <f t="shared" si="290"/>
        <v>42390.679502314808</v>
      </c>
      <c r="K3718" s="11">
        <v>1450819109</v>
      </c>
      <c r="L3718" s="17">
        <f t="shared" si="291"/>
        <v>42360.679502314808</v>
      </c>
      <c r="M3718" s="21">
        <f t="shared" si="292"/>
        <v>30</v>
      </c>
      <c r="N3718" s="11" t="b">
        <v>0</v>
      </c>
      <c r="O3718" s="11">
        <v>24</v>
      </c>
      <c r="P3718" s="11" t="b">
        <v>1</v>
      </c>
      <c r="Q3718" s="11" t="s">
        <v>8271</v>
      </c>
      <c r="R3718" s="18">
        <f t="shared" si="293"/>
        <v>1.5575000000000001</v>
      </c>
      <c r="S3718" s="19">
        <f t="shared" si="294"/>
        <v>51.916666666666664</v>
      </c>
      <c r="T3718" s="11" t="s">
        <v>8317</v>
      </c>
      <c r="U3718" s="11" t="s">
        <v>8318</v>
      </c>
    </row>
    <row r="3719" spans="1:21" ht="42.75" x14ac:dyDescent="0.45">
      <c r="A3719" s="11">
        <v>3717</v>
      </c>
      <c r="B3719" s="16" t="s">
        <v>3714</v>
      </c>
      <c r="C3719" s="16" t="s">
        <v>7827</v>
      </c>
      <c r="D3719" s="23">
        <v>4000</v>
      </c>
      <c r="E3719" s="23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7">
        <f t="shared" si="290"/>
        <v>42133.657974537033</v>
      </c>
      <c r="K3719" s="11">
        <v>1428526049</v>
      </c>
      <c r="L3719" s="17">
        <f t="shared" si="291"/>
        <v>42102.657974537033</v>
      </c>
      <c r="M3719" s="21">
        <f t="shared" si="292"/>
        <v>31</v>
      </c>
      <c r="N3719" s="11" t="b">
        <v>0</v>
      </c>
      <c r="O3719" s="11">
        <v>13</v>
      </c>
      <c r="P3719" s="11" t="b">
        <v>1</v>
      </c>
      <c r="Q3719" s="11" t="s">
        <v>8271</v>
      </c>
      <c r="R3719" s="18">
        <f t="shared" si="293"/>
        <v>1.0075000000000001</v>
      </c>
      <c r="S3719" s="19">
        <f t="shared" si="294"/>
        <v>310</v>
      </c>
      <c r="T3719" s="11" t="s">
        <v>8317</v>
      </c>
      <c r="U3719" s="11" t="s">
        <v>8318</v>
      </c>
    </row>
    <row r="3720" spans="1:21" ht="42.75" x14ac:dyDescent="0.45">
      <c r="A3720" s="11">
        <v>3718</v>
      </c>
      <c r="B3720" s="16" t="s">
        <v>3715</v>
      </c>
      <c r="C3720" s="16" t="s">
        <v>7828</v>
      </c>
      <c r="D3720" s="23">
        <v>500</v>
      </c>
      <c r="E3720" s="23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7">
        <f t="shared" si="290"/>
        <v>42062.507812499993</v>
      </c>
      <c r="K3720" s="11">
        <v>1422465075</v>
      </c>
      <c r="L3720" s="17">
        <f t="shared" si="291"/>
        <v>42032.507812499993</v>
      </c>
      <c r="M3720" s="21">
        <f t="shared" si="292"/>
        <v>30</v>
      </c>
      <c r="N3720" s="11" t="b">
        <v>0</v>
      </c>
      <c r="O3720" s="11">
        <v>46</v>
      </c>
      <c r="P3720" s="11" t="b">
        <v>1</v>
      </c>
      <c r="Q3720" s="11" t="s">
        <v>8271</v>
      </c>
      <c r="R3720" s="18">
        <f t="shared" si="293"/>
        <v>2.3940000000000001</v>
      </c>
      <c r="S3720" s="19">
        <f t="shared" si="294"/>
        <v>26.021739130434781</v>
      </c>
      <c r="T3720" s="11" t="s">
        <v>8317</v>
      </c>
      <c r="U3720" s="11" t="s">
        <v>8318</v>
      </c>
    </row>
    <row r="3721" spans="1:21" ht="28.5" x14ac:dyDescent="0.45">
      <c r="A3721" s="11">
        <v>3719</v>
      </c>
      <c r="B3721" s="16" t="s">
        <v>3716</v>
      </c>
      <c r="C3721" s="16" t="s">
        <v>7829</v>
      </c>
      <c r="D3721" s="23">
        <v>200</v>
      </c>
      <c r="E3721" s="23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7">
        <f t="shared" si="290"/>
        <v>42177.521597222221</v>
      </c>
      <c r="K3721" s="11">
        <v>1432402266</v>
      </c>
      <c r="L3721" s="17">
        <f t="shared" si="291"/>
        <v>42147.521597222221</v>
      </c>
      <c r="M3721" s="21">
        <f t="shared" si="292"/>
        <v>30</v>
      </c>
      <c r="N3721" s="11" t="b">
        <v>0</v>
      </c>
      <c r="O3721" s="11">
        <v>4</v>
      </c>
      <c r="P3721" s="11" t="b">
        <v>1</v>
      </c>
      <c r="Q3721" s="11" t="s">
        <v>8271</v>
      </c>
      <c r="R3721" s="18">
        <f t="shared" si="293"/>
        <v>2.1</v>
      </c>
      <c r="S3721" s="19">
        <f t="shared" si="294"/>
        <v>105</v>
      </c>
      <c r="T3721" s="11" t="s">
        <v>8317</v>
      </c>
      <c r="U3721" s="11" t="s">
        <v>8318</v>
      </c>
    </row>
    <row r="3722" spans="1:21" ht="28.5" x14ac:dyDescent="0.45">
      <c r="A3722" s="11">
        <v>3720</v>
      </c>
      <c r="B3722" s="16" t="s">
        <v>3717</v>
      </c>
      <c r="C3722" s="16" t="s">
        <v>7830</v>
      </c>
      <c r="D3722" s="23">
        <v>3300</v>
      </c>
      <c r="E3722" s="23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7">
        <f t="shared" si="290"/>
        <v>42187.784791666665</v>
      </c>
      <c r="K3722" s="11">
        <v>1433980206</v>
      </c>
      <c r="L3722" s="17">
        <f t="shared" si="291"/>
        <v>42165.784791666665</v>
      </c>
      <c r="M3722" s="21">
        <f t="shared" si="292"/>
        <v>22</v>
      </c>
      <c r="N3722" s="11" t="b">
        <v>0</v>
      </c>
      <c r="O3722" s="11">
        <v>40</v>
      </c>
      <c r="P3722" s="11" t="b">
        <v>1</v>
      </c>
      <c r="Q3722" s="11" t="s">
        <v>8271</v>
      </c>
      <c r="R3722" s="18">
        <f t="shared" si="293"/>
        <v>1.0451515151515152</v>
      </c>
      <c r="S3722" s="19">
        <f t="shared" si="294"/>
        <v>86.224999999999994</v>
      </c>
      <c r="T3722" s="11" t="s">
        <v>8317</v>
      </c>
      <c r="U3722" s="11" t="s">
        <v>8318</v>
      </c>
    </row>
    <row r="3723" spans="1:21" ht="42.75" x14ac:dyDescent="0.45">
      <c r="A3723" s="11">
        <v>3721</v>
      </c>
      <c r="B3723" s="16" t="s">
        <v>3718</v>
      </c>
      <c r="C3723" s="16" t="s">
        <v>7831</v>
      </c>
      <c r="D3723" s="23">
        <v>5000</v>
      </c>
      <c r="E3723" s="23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7">
        <f t="shared" si="290"/>
        <v>41948.769490740735</v>
      </c>
      <c r="K3723" s="11">
        <v>1413412084</v>
      </c>
      <c r="L3723" s="17">
        <f t="shared" si="291"/>
        <v>41927.727824074071</v>
      </c>
      <c r="M3723" s="21">
        <f t="shared" si="292"/>
        <v>21.041666666664241</v>
      </c>
      <c r="N3723" s="11" t="b">
        <v>0</v>
      </c>
      <c r="O3723" s="11">
        <v>44</v>
      </c>
      <c r="P3723" s="11" t="b">
        <v>1</v>
      </c>
      <c r="Q3723" s="11" t="s">
        <v>8271</v>
      </c>
      <c r="R3723" s="18">
        <f t="shared" si="293"/>
        <v>1.008</v>
      </c>
      <c r="S3723" s="19">
        <f t="shared" si="294"/>
        <v>114.54545454545455</v>
      </c>
      <c r="T3723" s="11" t="s">
        <v>8317</v>
      </c>
      <c r="U3723" s="11" t="s">
        <v>8318</v>
      </c>
    </row>
    <row r="3724" spans="1:21" ht="57" x14ac:dyDescent="0.45">
      <c r="A3724" s="11">
        <v>3722</v>
      </c>
      <c r="B3724" s="16" t="s">
        <v>3719</v>
      </c>
      <c r="C3724" s="16" t="s">
        <v>7832</v>
      </c>
      <c r="D3724" s="23">
        <v>1500</v>
      </c>
      <c r="E3724" s="23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7">
        <f t="shared" si="290"/>
        <v>42411.749305555553</v>
      </c>
      <c r="K3724" s="11">
        <v>1452614847</v>
      </c>
      <c r="L3724" s="17">
        <f t="shared" si="291"/>
        <v>42381.463506944441</v>
      </c>
      <c r="M3724" s="21">
        <f t="shared" si="292"/>
        <v>30.285798611112114</v>
      </c>
      <c r="N3724" s="11" t="b">
        <v>0</v>
      </c>
      <c r="O3724" s="11">
        <v>35</v>
      </c>
      <c r="P3724" s="11" t="b">
        <v>1</v>
      </c>
      <c r="Q3724" s="11" t="s">
        <v>8271</v>
      </c>
      <c r="R3724" s="18">
        <f t="shared" si="293"/>
        <v>1.1120000000000001</v>
      </c>
      <c r="S3724" s="19">
        <f t="shared" si="294"/>
        <v>47.657142857142858</v>
      </c>
      <c r="T3724" s="11" t="s">
        <v>8317</v>
      </c>
      <c r="U3724" s="11" t="s">
        <v>8318</v>
      </c>
    </row>
    <row r="3725" spans="1:21" ht="28.5" x14ac:dyDescent="0.45">
      <c r="A3725" s="11">
        <v>3723</v>
      </c>
      <c r="B3725" s="16" t="s">
        <v>3720</v>
      </c>
      <c r="C3725" s="16" t="s">
        <v>7833</v>
      </c>
      <c r="D3725" s="23">
        <v>4500</v>
      </c>
      <c r="E3725" s="23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7">
        <f t="shared" si="290"/>
        <v>41973.586365740739</v>
      </c>
      <c r="K3725" s="11">
        <v>1414778662</v>
      </c>
      <c r="L3725" s="17">
        <f t="shared" si="291"/>
        <v>41943.544699074067</v>
      </c>
      <c r="M3725" s="21">
        <f t="shared" si="292"/>
        <v>30.041666666671517</v>
      </c>
      <c r="N3725" s="11" t="b">
        <v>0</v>
      </c>
      <c r="O3725" s="11">
        <v>63</v>
      </c>
      <c r="P3725" s="11" t="b">
        <v>1</v>
      </c>
      <c r="Q3725" s="11" t="s">
        <v>8271</v>
      </c>
      <c r="R3725" s="18">
        <f t="shared" si="293"/>
        <v>1.0204444444444445</v>
      </c>
      <c r="S3725" s="19">
        <f t="shared" si="294"/>
        <v>72.888888888888886</v>
      </c>
      <c r="T3725" s="11" t="s">
        <v>8317</v>
      </c>
      <c r="U3725" s="11" t="s">
        <v>8318</v>
      </c>
    </row>
    <row r="3726" spans="1:21" ht="42.75" x14ac:dyDescent="0.45">
      <c r="A3726" s="11">
        <v>3724</v>
      </c>
      <c r="B3726" s="16" t="s">
        <v>3721</v>
      </c>
      <c r="C3726" s="16" t="s">
        <v>7834</v>
      </c>
      <c r="D3726" s="23">
        <v>4300</v>
      </c>
      <c r="E3726" s="23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7">
        <f t="shared" si="290"/>
        <v>42494.749999999993</v>
      </c>
      <c r="K3726" s="11">
        <v>1459856860</v>
      </c>
      <c r="L3726" s="17">
        <f t="shared" si="291"/>
        <v>42465.283101851848</v>
      </c>
      <c r="M3726" s="21">
        <f t="shared" si="292"/>
        <v>29.466898148144537</v>
      </c>
      <c r="N3726" s="11" t="b">
        <v>0</v>
      </c>
      <c r="O3726" s="11">
        <v>89</v>
      </c>
      <c r="P3726" s="11" t="b">
        <v>1</v>
      </c>
      <c r="Q3726" s="11" t="s">
        <v>8271</v>
      </c>
      <c r="R3726" s="18">
        <f t="shared" si="293"/>
        <v>1.0254767441860466</v>
      </c>
      <c r="S3726" s="19">
        <f t="shared" si="294"/>
        <v>49.545505617977533</v>
      </c>
      <c r="T3726" s="11" t="s">
        <v>8317</v>
      </c>
      <c r="U3726" s="11" t="s">
        <v>8318</v>
      </c>
    </row>
    <row r="3727" spans="1:21" ht="42.75" x14ac:dyDescent="0.45">
      <c r="A3727" s="11">
        <v>3725</v>
      </c>
      <c r="B3727" s="16" t="s">
        <v>3722</v>
      </c>
      <c r="C3727" s="16" t="s">
        <v>7835</v>
      </c>
      <c r="D3727" s="23">
        <v>300</v>
      </c>
      <c r="E3727" s="23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7">
        <f t="shared" si="290"/>
        <v>42418.687499999993</v>
      </c>
      <c r="K3727" s="11">
        <v>1454366467</v>
      </c>
      <c r="L3727" s="17">
        <f t="shared" si="291"/>
        <v>42401.736886574072</v>
      </c>
      <c r="M3727" s="21">
        <f t="shared" si="292"/>
        <v>16.950613425920892</v>
      </c>
      <c r="N3727" s="11" t="b">
        <v>0</v>
      </c>
      <c r="O3727" s="11">
        <v>15</v>
      </c>
      <c r="P3727" s="11" t="b">
        <v>1</v>
      </c>
      <c r="Q3727" s="11" t="s">
        <v>8271</v>
      </c>
      <c r="R3727" s="18">
        <f t="shared" si="293"/>
        <v>1.27</v>
      </c>
      <c r="S3727" s="19">
        <f t="shared" si="294"/>
        <v>25.4</v>
      </c>
      <c r="T3727" s="11" t="s">
        <v>8317</v>
      </c>
      <c r="U3727" s="11" t="s">
        <v>8318</v>
      </c>
    </row>
    <row r="3728" spans="1:21" ht="42.75" x14ac:dyDescent="0.45">
      <c r="A3728" s="11">
        <v>3726</v>
      </c>
      <c r="B3728" s="16" t="s">
        <v>3723</v>
      </c>
      <c r="C3728" s="16" t="s">
        <v>7836</v>
      </c>
      <c r="D3728" s="23">
        <v>850</v>
      </c>
      <c r="E3728" s="23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7">
        <f t="shared" si="290"/>
        <v>42489.666666666664</v>
      </c>
      <c r="K3728" s="11">
        <v>1459567371</v>
      </c>
      <c r="L3728" s="17">
        <f t="shared" si="291"/>
        <v>42461.932534722218</v>
      </c>
      <c r="M3728" s="21">
        <f t="shared" si="292"/>
        <v>27.734131944445835</v>
      </c>
      <c r="N3728" s="11" t="b">
        <v>0</v>
      </c>
      <c r="O3728" s="11">
        <v>46</v>
      </c>
      <c r="P3728" s="11" t="b">
        <v>1</v>
      </c>
      <c r="Q3728" s="11" t="s">
        <v>8271</v>
      </c>
      <c r="R3728" s="18">
        <f t="shared" si="293"/>
        <v>3.3870588235294119</v>
      </c>
      <c r="S3728" s="19">
        <f t="shared" si="294"/>
        <v>62.586956521739133</v>
      </c>
      <c r="T3728" s="11" t="s">
        <v>8317</v>
      </c>
      <c r="U3728" s="11" t="s">
        <v>8318</v>
      </c>
    </row>
    <row r="3729" spans="1:21" ht="42.75" x14ac:dyDescent="0.45">
      <c r="A3729" s="11">
        <v>3727</v>
      </c>
      <c r="B3729" s="16" t="s">
        <v>3724</v>
      </c>
      <c r="C3729" s="16" t="s">
        <v>7837</v>
      </c>
      <c r="D3729" s="23">
        <v>2000</v>
      </c>
      <c r="E3729" s="23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7">
        <f t="shared" si="290"/>
        <v>42662.996527777774</v>
      </c>
      <c r="K3729" s="11">
        <v>1474273294</v>
      </c>
      <c r="L3729" s="17">
        <f t="shared" si="291"/>
        <v>42632.139976851853</v>
      </c>
      <c r="M3729" s="21">
        <f t="shared" si="292"/>
        <v>30.856550925920601</v>
      </c>
      <c r="N3729" s="11" t="b">
        <v>0</v>
      </c>
      <c r="O3729" s="11">
        <v>33</v>
      </c>
      <c r="P3729" s="11" t="b">
        <v>1</v>
      </c>
      <c r="Q3729" s="11" t="s">
        <v>8271</v>
      </c>
      <c r="R3729" s="18">
        <f t="shared" si="293"/>
        <v>1.0075000000000001</v>
      </c>
      <c r="S3729" s="19">
        <f t="shared" si="294"/>
        <v>61.060606060606062</v>
      </c>
      <c r="T3729" s="11" t="s">
        <v>8317</v>
      </c>
      <c r="U3729" s="11" t="s">
        <v>8318</v>
      </c>
    </row>
    <row r="3730" spans="1:21" ht="42.75" x14ac:dyDescent="0.45">
      <c r="A3730" s="11">
        <v>3728</v>
      </c>
      <c r="B3730" s="16" t="s">
        <v>3725</v>
      </c>
      <c r="C3730" s="16" t="s">
        <v>7838</v>
      </c>
      <c r="D3730" s="23">
        <v>20000</v>
      </c>
      <c r="E3730" s="23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7">
        <f t="shared" si="290"/>
        <v>42234.962685185186</v>
      </c>
      <c r="K3730" s="11">
        <v>1437365176</v>
      </c>
      <c r="L3730" s="17">
        <f t="shared" si="291"/>
        <v>42204.962685185186</v>
      </c>
      <c r="M3730" s="21">
        <f t="shared" si="292"/>
        <v>30</v>
      </c>
      <c r="N3730" s="11" t="b">
        <v>0</v>
      </c>
      <c r="O3730" s="11">
        <v>31</v>
      </c>
      <c r="P3730" s="11" t="b">
        <v>0</v>
      </c>
      <c r="Q3730" s="11" t="s">
        <v>8271</v>
      </c>
      <c r="R3730" s="18">
        <f t="shared" si="293"/>
        <v>9.3100000000000002E-2</v>
      </c>
      <c r="S3730" s="19">
        <f t="shared" si="294"/>
        <v>60.064516129032256</v>
      </c>
      <c r="T3730" s="11" t="s">
        <v>8317</v>
      </c>
      <c r="U3730" s="11" t="s">
        <v>8318</v>
      </c>
    </row>
    <row r="3731" spans="1:21" ht="42.75" x14ac:dyDescent="0.45">
      <c r="A3731" s="11">
        <v>3729</v>
      </c>
      <c r="B3731" s="16" t="s">
        <v>3726</v>
      </c>
      <c r="C3731" s="16" t="s">
        <v>7839</v>
      </c>
      <c r="D3731" s="23">
        <v>5000</v>
      </c>
      <c r="E3731" s="23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7">
        <f t="shared" si="290"/>
        <v>42085.954999999994</v>
      </c>
      <c r="K3731" s="11">
        <v>1423198512</v>
      </c>
      <c r="L3731" s="17">
        <f t="shared" si="291"/>
        <v>42040.996666666666</v>
      </c>
      <c r="M3731" s="21">
        <f t="shared" si="292"/>
        <v>44.958333333328483</v>
      </c>
      <c r="N3731" s="11" t="b">
        <v>0</v>
      </c>
      <c r="O3731" s="11">
        <v>5</v>
      </c>
      <c r="P3731" s="11" t="b">
        <v>0</v>
      </c>
      <c r="Q3731" s="11" t="s">
        <v>8271</v>
      </c>
      <c r="R3731" s="18">
        <f t="shared" si="293"/>
        <v>7.2400000000000006E-2</v>
      </c>
      <c r="S3731" s="19">
        <f t="shared" si="294"/>
        <v>72.400000000000006</v>
      </c>
      <c r="T3731" s="11" t="s">
        <v>8317</v>
      </c>
      <c r="U3731" s="11" t="s">
        <v>8318</v>
      </c>
    </row>
    <row r="3732" spans="1:21" ht="42.75" x14ac:dyDescent="0.45">
      <c r="A3732" s="11">
        <v>3730</v>
      </c>
      <c r="B3732" s="16" t="s">
        <v>3727</v>
      </c>
      <c r="C3732" s="16" t="s">
        <v>7840</v>
      </c>
      <c r="D3732" s="23">
        <v>1000</v>
      </c>
      <c r="E3732" s="23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7">
        <f t="shared" si="290"/>
        <v>42233.46943287037</v>
      </c>
      <c r="K3732" s="11">
        <v>1437236159</v>
      </c>
      <c r="L3732" s="17">
        <f t="shared" si="291"/>
        <v>42203.46943287037</v>
      </c>
      <c r="M3732" s="21">
        <f t="shared" si="292"/>
        <v>30</v>
      </c>
      <c r="N3732" s="11" t="b">
        <v>0</v>
      </c>
      <c r="O3732" s="11">
        <v>1</v>
      </c>
      <c r="P3732" s="11" t="b">
        <v>0</v>
      </c>
      <c r="Q3732" s="11" t="s">
        <v>8271</v>
      </c>
      <c r="R3732" s="18">
        <f t="shared" si="293"/>
        <v>0.1</v>
      </c>
      <c r="S3732" s="19">
        <f t="shared" si="294"/>
        <v>100</v>
      </c>
      <c r="T3732" s="11" t="s">
        <v>8317</v>
      </c>
      <c r="U3732" s="11" t="s">
        <v>8318</v>
      </c>
    </row>
    <row r="3733" spans="1:21" ht="42.75" x14ac:dyDescent="0.45">
      <c r="A3733" s="11">
        <v>3731</v>
      </c>
      <c r="B3733" s="16" t="s">
        <v>3728</v>
      </c>
      <c r="C3733" s="16" t="s">
        <v>7841</v>
      </c>
      <c r="D3733" s="23">
        <v>5500</v>
      </c>
      <c r="E3733" s="23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7">
        <f t="shared" si="290"/>
        <v>42013.932638888888</v>
      </c>
      <c r="K3733" s="11">
        <v>1418234646</v>
      </c>
      <c r="L3733" s="17">
        <f t="shared" si="291"/>
        <v>41983.544513888883</v>
      </c>
      <c r="M3733" s="21">
        <f t="shared" si="292"/>
        <v>30.388125000004948</v>
      </c>
      <c r="N3733" s="11" t="b">
        <v>0</v>
      </c>
      <c r="O3733" s="11">
        <v>12</v>
      </c>
      <c r="P3733" s="11" t="b">
        <v>0</v>
      </c>
      <c r="Q3733" s="11" t="s">
        <v>8271</v>
      </c>
      <c r="R3733" s="18">
        <f t="shared" si="293"/>
        <v>0.11272727272727273</v>
      </c>
      <c r="S3733" s="19">
        <f t="shared" si="294"/>
        <v>51.666666666666664</v>
      </c>
      <c r="T3733" s="11" t="s">
        <v>8317</v>
      </c>
      <c r="U3733" s="11" t="s">
        <v>8318</v>
      </c>
    </row>
    <row r="3734" spans="1:21" ht="42.75" x14ac:dyDescent="0.45">
      <c r="A3734" s="11">
        <v>3732</v>
      </c>
      <c r="B3734" s="16" t="s">
        <v>3729</v>
      </c>
      <c r="C3734" s="16" t="s">
        <v>7842</v>
      </c>
      <c r="D3734" s="23">
        <v>850</v>
      </c>
      <c r="E3734" s="23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7">
        <f t="shared" si="290"/>
        <v>42028.291666666664</v>
      </c>
      <c r="K3734" s="11">
        <v>1416932133</v>
      </c>
      <c r="L3734" s="17">
        <f t="shared" si="291"/>
        <v>41968.469131944446</v>
      </c>
      <c r="M3734" s="21">
        <f t="shared" si="292"/>
        <v>59.822534722217824</v>
      </c>
      <c r="N3734" s="11" t="b">
        <v>0</v>
      </c>
      <c r="O3734" s="11">
        <v>4</v>
      </c>
      <c r="P3734" s="11" t="b">
        <v>0</v>
      </c>
      <c r="Q3734" s="11" t="s">
        <v>8271</v>
      </c>
      <c r="R3734" s="18">
        <f t="shared" si="293"/>
        <v>0.15411764705882353</v>
      </c>
      <c r="S3734" s="19">
        <f t="shared" si="294"/>
        <v>32.75</v>
      </c>
      <c r="T3734" s="11" t="s">
        <v>8317</v>
      </c>
      <c r="U3734" s="11" t="s">
        <v>8318</v>
      </c>
    </row>
    <row r="3735" spans="1:21" ht="42.75" x14ac:dyDescent="0.45">
      <c r="A3735" s="11">
        <v>3733</v>
      </c>
      <c r="B3735" s="16" t="s">
        <v>3730</v>
      </c>
      <c r="C3735" s="16" t="s">
        <v>7843</v>
      </c>
      <c r="D3735" s="23">
        <v>1500</v>
      </c>
      <c r="E3735" s="23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7">
        <f t="shared" si="290"/>
        <v>42112.729166666664</v>
      </c>
      <c r="K3735" s="11">
        <v>1428539708</v>
      </c>
      <c r="L3735" s="17">
        <f t="shared" si="291"/>
        <v>42102.816064814811</v>
      </c>
      <c r="M3735" s="21">
        <f t="shared" si="292"/>
        <v>9.9131018518528435</v>
      </c>
      <c r="N3735" s="11" t="b">
        <v>0</v>
      </c>
      <c r="O3735" s="11">
        <v>0</v>
      </c>
      <c r="P3735" s="11" t="b">
        <v>0</v>
      </c>
      <c r="Q3735" s="11" t="s">
        <v>8271</v>
      </c>
      <c r="R3735" s="18">
        <f t="shared" si="293"/>
        <v>0</v>
      </c>
      <c r="S3735" s="19" t="e">
        <f t="shared" si="294"/>
        <v>#DIV/0!</v>
      </c>
      <c r="T3735" s="11" t="s">
        <v>8317</v>
      </c>
      <c r="U3735" s="11" t="s">
        <v>8318</v>
      </c>
    </row>
    <row r="3736" spans="1:21" ht="42.75" x14ac:dyDescent="0.45">
      <c r="A3736" s="11">
        <v>3734</v>
      </c>
      <c r="B3736" s="16" t="s">
        <v>3731</v>
      </c>
      <c r="C3736" s="16" t="s">
        <v>7844</v>
      </c>
      <c r="D3736" s="23">
        <v>1500</v>
      </c>
      <c r="E3736" s="23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7">
        <f t="shared" si="290"/>
        <v>42149.693240740737</v>
      </c>
      <c r="K3736" s="11">
        <v>1427405896</v>
      </c>
      <c r="L3736" s="17">
        <f t="shared" si="291"/>
        <v>42089.693240740737</v>
      </c>
      <c r="M3736" s="21">
        <f t="shared" si="292"/>
        <v>60</v>
      </c>
      <c r="N3736" s="11" t="b">
        <v>0</v>
      </c>
      <c r="O3736" s="11">
        <v>7</v>
      </c>
      <c r="P3736" s="11" t="b">
        <v>0</v>
      </c>
      <c r="Q3736" s="11" t="s">
        <v>8271</v>
      </c>
      <c r="R3736" s="18">
        <f t="shared" si="293"/>
        <v>0.28466666666666668</v>
      </c>
      <c r="S3736" s="19">
        <f t="shared" si="294"/>
        <v>61</v>
      </c>
      <c r="T3736" s="11" t="s">
        <v>8317</v>
      </c>
      <c r="U3736" s="11" t="s">
        <v>8318</v>
      </c>
    </row>
    <row r="3737" spans="1:21" ht="28.5" x14ac:dyDescent="0.45">
      <c r="A3737" s="11">
        <v>3735</v>
      </c>
      <c r="B3737" s="16" t="s">
        <v>3732</v>
      </c>
      <c r="C3737" s="16" t="s">
        <v>7845</v>
      </c>
      <c r="D3737" s="23">
        <v>150</v>
      </c>
      <c r="E3737" s="23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7">
        <f t="shared" si="290"/>
        <v>42152.484826388885</v>
      </c>
      <c r="K3737" s="11">
        <v>1430239089</v>
      </c>
      <c r="L3737" s="17">
        <f t="shared" si="291"/>
        <v>42122.484826388885</v>
      </c>
      <c r="M3737" s="21">
        <f t="shared" si="292"/>
        <v>30</v>
      </c>
      <c r="N3737" s="11" t="b">
        <v>0</v>
      </c>
      <c r="O3737" s="11">
        <v>2</v>
      </c>
      <c r="P3737" s="11" t="b">
        <v>0</v>
      </c>
      <c r="Q3737" s="11" t="s">
        <v>8271</v>
      </c>
      <c r="R3737" s="18">
        <f t="shared" si="293"/>
        <v>0.13333333333333333</v>
      </c>
      <c r="S3737" s="19">
        <f t="shared" si="294"/>
        <v>10</v>
      </c>
      <c r="T3737" s="11" t="s">
        <v>8317</v>
      </c>
      <c r="U3737" s="11" t="s">
        <v>8318</v>
      </c>
    </row>
    <row r="3738" spans="1:21" ht="42.75" x14ac:dyDescent="0.45">
      <c r="A3738" s="11">
        <v>3736</v>
      </c>
      <c r="B3738" s="16" t="s">
        <v>3733</v>
      </c>
      <c r="C3738" s="16" t="s">
        <v>7846</v>
      </c>
      <c r="D3738" s="23">
        <v>1500</v>
      </c>
      <c r="E3738" s="23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7">
        <f t="shared" si="290"/>
        <v>42086.541666666664</v>
      </c>
      <c r="K3738" s="11">
        <v>1423847093</v>
      </c>
      <c r="L3738" s="17">
        <f t="shared" si="291"/>
        <v>42048.503391203696</v>
      </c>
      <c r="M3738" s="21">
        <f t="shared" si="292"/>
        <v>38.038275462968159</v>
      </c>
      <c r="N3738" s="11" t="b">
        <v>0</v>
      </c>
      <c r="O3738" s="11">
        <v>1</v>
      </c>
      <c r="P3738" s="11" t="b">
        <v>0</v>
      </c>
      <c r="Q3738" s="11" t="s">
        <v>8271</v>
      </c>
      <c r="R3738" s="18">
        <f t="shared" si="293"/>
        <v>6.6666666666666671E-3</v>
      </c>
      <c r="S3738" s="19">
        <f t="shared" si="294"/>
        <v>10</v>
      </c>
      <c r="T3738" s="11" t="s">
        <v>8317</v>
      </c>
      <c r="U3738" s="11" t="s">
        <v>8318</v>
      </c>
    </row>
    <row r="3739" spans="1:21" ht="28.5" x14ac:dyDescent="0.45">
      <c r="A3739" s="11">
        <v>3737</v>
      </c>
      <c r="B3739" s="16" t="s">
        <v>3734</v>
      </c>
      <c r="C3739" s="16" t="s">
        <v>7847</v>
      </c>
      <c r="D3739" s="23">
        <v>700</v>
      </c>
      <c r="E3739" s="23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7">
        <f t="shared" si="290"/>
        <v>42320.082638888889</v>
      </c>
      <c r="K3739" s="11">
        <v>1445358903</v>
      </c>
      <c r="L3739" s="17">
        <f t="shared" si="291"/>
        <v>42297.482673611106</v>
      </c>
      <c r="M3739" s="21">
        <f t="shared" si="292"/>
        <v>22.599965277782758</v>
      </c>
      <c r="N3739" s="11" t="b">
        <v>0</v>
      </c>
      <c r="O3739" s="11">
        <v>4</v>
      </c>
      <c r="P3739" s="11" t="b">
        <v>0</v>
      </c>
      <c r="Q3739" s="11" t="s">
        <v>8271</v>
      </c>
      <c r="R3739" s="18">
        <f t="shared" si="293"/>
        <v>0.21428571428571427</v>
      </c>
      <c r="S3739" s="19">
        <f t="shared" si="294"/>
        <v>37.5</v>
      </c>
      <c r="T3739" s="11" t="s">
        <v>8317</v>
      </c>
      <c r="U3739" s="11" t="s">
        <v>8318</v>
      </c>
    </row>
    <row r="3740" spans="1:21" ht="28.5" x14ac:dyDescent="0.45">
      <c r="A3740" s="11">
        <v>3738</v>
      </c>
      <c r="B3740" s="16" t="s">
        <v>3735</v>
      </c>
      <c r="C3740" s="16" t="s">
        <v>7848</v>
      </c>
      <c r="D3740" s="23">
        <v>1500</v>
      </c>
      <c r="E3740" s="23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7">
        <f t="shared" si="290"/>
        <v>41835.708333333328</v>
      </c>
      <c r="K3740" s="11">
        <v>1403562705</v>
      </c>
      <c r="L3740" s="17">
        <f t="shared" si="291"/>
        <v>41813.730381944442</v>
      </c>
      <c r="M3740" s="21">
        <f t="shared" si="292"/>
        <v>21.97795138888614</v>
      </c>
      <c r="N3740" s="11" t="b">
        <v>0</v>
      </c>
      <c r="O3740" s="11">
        <v>6</v>
      </c>
      <c r="P3740" s="11" t="b">
        <v>0</v>
      </c>
      <c r="Q3740" s="11" t="s">
        <v>8271</v>
      </c>
      <c r="R3740" s="18">
        <f t="shared" si="293"/>
        <v>0.18</v>
      </c>
      <c r="S3740" s="19">
        <f t="shared" si="294"/>
        <v>45</v>
      </c>
      <c r="T3740" s="11" t="s">
        <v>8317</v>
      </c>
      <c r="U3740" s="11" t="s">
        <v>8318</v>
      </c>
    </row>
    <row r="3741" spans="1:21" ht="42.75" x14ac:dyDescent="0.45">
      <c r="A3741" s="11">
        <v>3739</v>
      </c>
      <c r="B3741" s="16" t="s">
        <v>3736</v>
      </c>
      <c r="C3741" s="16" t="s">
        <v>7849</v>
      </c>
      <c r="D3741" s="23">
        <v>4000</v>
      </c>
      <c r="E3741" s="23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7">
        <f t="shared" si="290"/>
        <v>42568.241527777776</v>
      </c>
      <c r="K3741" s="11">
        <v>1467024468</v>
      </c>
      <c r="L3741" s="17">
        <f t="shared" si="291"/>
        <v>42548.241527777776</v>
      </c>
      <c r="M3741" s="21">
        <f t="shared" si="292"/>
        <v>20</v>
      </c>
      <c r="N3741" s="11" t="b">
        <v>0</v>
      </c>
      <c r="O3741" s="11">
        <v>8</v>
      </c>
      <c r="P3741" s="11" t="b">
        <v>0</v>
      </c>
      <c r="Q3741" s="11" t="s">
        <v>8271</v>
      </c>
      <c r="R3741" s="18">
        <f t="shared" si="293"/>
        <v>0.20125000000000001</v>
      </c>
      <c r="S3741" s="19">
        <f t="shared" si="294"/>
        <v>100.625</v>
      </c>
      <c r="T3741" s="11" t="s">
        <v>8317</v>
      </c>
      <c r="U3741" s="11" t="s">
        <v>8318</v>
      </c>
    </row>
    <row r="3742" spans="1:21" ht="42.75" x14ac:dyDescent="0.45">
      <c r="A3742" s="11">
        <v>3740</v>
      </c>
      <c r="B3742" s="16" t="s">
        <v>3737</v>
      </c>
      <c r="C3742" s="16" t="s">
        <v>7850</v>
      </c>
      <c r="D3742" s="23">
        <v>2000</v>
      </c>
      <c r="E3742" s="23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7">
        <f t="shared" si="290"/>
        <v>41862.870810185181</v>
      </c>
      <c r="K3742" s="11">
        <v>1405217355</v>
      </c>
      <c r="L3742" s="17">
        <f t="shared" si="291"/>
        <v>41832.881423611107</v>
      </c>
      <c r="M3742" s="21">
        <f t="shared" si="292"/>
        <v>29.98938657407416</v>
      </c>
      <c r="N3742" s="11" t="b">
        <v>0</v>
      </c>
      <c r="O3742" s="11">
        <v>14</v>
      </c>
      <c r="P3742" s="11" t="b">
        <v>0</v>
      </c>
      <c r="Q3742" s="11" t="s">
        <v>8271</v>
      </c>
      <c r="R3742" s="18">
        <f t="shared" si="293"/>
        <v>0.17899999999999999</v>
      </c>
      <c r="S3742" s="19">
        <f t="shared" si="294"/>
        <v>25.571428571428573</v>
      </c>
      <c r="T3742" s="11" t="s">
        <v>8317</v>
      </c>
      <c r="U3742" s="11" t="s">
        <v>8318</v>
      </c>
    </row>
    <row r="3743" spans="1:21" ht="42.75" x14ac:dyDescent="0.45">
      <c r="A3743" s="11">
        <v>3741</v>
      </c>
      <c r="B3743" s="16" t="s">
        <v>3738</v>
      </c>
      <c r="C3743" s="16" t="s">
        <v>7851</v>
      </c>
      <c r="D3743" s="23">
        <v>20000</v>
      </c>
      <c r="E3743" s="23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7">
        <f t="shared" si="290"/>
        <v>42355.712384259255</v>
      </c>
      <c r="K3743" s="11">
        <v>1447797950</v>
      </c>
      <c r="L3743" s="17">
        <f t="shared" si="291"/>
        <v>42325.712384259255</v>
      </c>
      <c r="M3743" s="21">
        <f t="shared" si="292"/>
        <v>30</v>
      </c>
      <c r="N3743" s="11" t="b">
        <v>0</v>
      </c>
      <c r="O3743" s="11">
        <v>0</v>
      </c>
      <c r="P3743" s="11" t="b">
        <v>0</v>
      </c>
      <c r="Q3743" s="11" t="s">
        <v>8271</v>
      </c>
      <c r="R3743" s="18">
        <f t="shared" si="293"/>
        <v>0</v>
      </c>
      <c r="S3743" s="19" t="e">
        <f t="shared" si="294"/>
        <v>#DIV/0!</v>
      </c>
      <c r="T3743" s="11" t="s">
        <v>8317</v>
      </c>
      <c r="U3743" s="11" t="s">
        <v>8318</v>
      </c>
    </row>
    <row r="3744" spans="1:21" ht="42.75" x14ac:dyDescent="0.45">
      <c r="A3744" s="11">
        <v>3742</v>
      </c>
      <c r="B3744" s="16" t="s">
        <v>3739</v>
      </c>
      <c r="C3744" s="16" t="s">
        <v>7852</v>
      </c>
      <c r="D3744" s="23">
        <v>5000</v>
      </c>
      <c r="E3744" s="23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7">
        <f t="shared" si="290"/>
        <v>41888.006296296291</v>
      </c>
      <c r="K3744" s="11">
        <v>1407388144</v>
      </c>
      <c r="L3744" s="17">
        <f t="shared" si="291"/>
        <v>41858.006296296291</v>
      </c>
      <c r="M3744" s="21">
        <f t="shared" si="292"/>
        <v>30</v>
      </c>
      <c r="N3744" s="11" t="b">
        <v>0</v>
      </c>
      <c r="O3744" s="11">
        <v>4</v>
      </c>
      <c r="P3744" s="11" t="b">
        <v>0</v>
      </c>
      <c r="Q3744" s="11" t="s">
        <v>8271</v>
      </c>
      <c r="R3744" s="18">
        <f t="shared" si="293"/>
        <v>0.02</v>
      </c>
      <c r="S3744" s="19">
        <f t="shared" si="294"/>
        <v>25</v>
      </c>
      <c r="T3744" s="11" t="s">
        <v>8317</v>
      </c>
      <c r="U3744" s="11" t="s">
        <v>8318</v>
      </c>
    </row>
    <row r="3745" spans="1:21" ht="28.5" x14ac:dyDescent="0.45">
      <c r="A3745" s="11">
        <v>3743</v>
      </c>
      <c r="B3745" s="16" t="s">
        <v>3740</v>
      </c>
      <c r="C3745" s="16" t="s">
        <v>7853</v>
      </c>
      <c r="D3745" s="23">
        <v>2200</v>
      </c>
      <c r="E3745" s="23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7">
        <f t="shared" si="290"/>
        <v>41823.501898148148</v>
      </c>
      <c r="K3745" s="11">
        <v>1401814964</v>
      </c>
      <c r="L3745" s="17">
        <f t="shared" si="291"/>
        <v>41793.501898148148</v>
      </c>
      <c r="M3745" s="21">
        <f t="shared" si="292"/>
        <v>30</v>
      </c>
      <c r="N3745" s="11" t="b">
        <v>0</v>
      </c>
      <c r="O3745" s="11">
        <v>0</v>
      </c>
      <c r="P3745" s="11" t="b">
        <v>0</v>
      </c>
      <c r="Q3745" s="11" t="s">
        <v>8271</v>
      </c>
      <c r="R3745" s="18">
        <f t="shared" si="293"/>
        <v>0</v>
      </c>
      <c r="S3745" s="19" t="e">
        <f t="shared" si="294"/>
        <v>#DIV/0!</v>
      </c>
      <c r="T3745" s="11" t="s">
        <v>8317</v>
      </c>
      <c r="U3745" s="11" t="s">
        <v>8318</v>
      </c>
    </row>
    <row r="3746" spans="1:21" ht="42.75" x14ac:dyDescent="0.45">
      <c r="A3746" s="11">
        <v>3744</v>
      </c>
      <c r="B3746" s="16" t="s">
        <v>3741</v>
      </c>
      <c r="C3746" s="16" t="s">
        <v>7854</v>
      </c>
      <c r="D3746" s="23">
        <v>1200</v>
      </c>
      <c r="E3746" s="23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7">
        <f t="shared" si="290"/>
        <v>41824.957638888889</v>
      </c>
      <c r="K3746" s="11">
        <v>1401823952</v>
      </c>
      <c r="L3746" s="17">
        <f t="shared" si="291"/>
        <v>41793.605925925927</v>
      </c>
      <c r="M3746" s="21">
        <f t="shared" si="292"/>
        <v>31.351712962961756</v>
      </c>
      <c r="N3746" s="11" t="b">
        <v>0</v>
      </c>
      <c r="O3746" s="11">
        <v>0</v>
      </c>
      <c r="P3746" s="11" t="b">
        <v>0</v>
      </c>
      <c r="Q3746" s="11" t="s">
        <v>8271</v>
      </c>
      <c r="R3746" s="18">
        <f t="shared" si="293"/>
        <v>0</v>
      </c>
      <c r="S3746" s="19" t="e">
        <f t="shared" si="294"/>
        <v>#DIV/0!</v>
      </c>
      <c r="T3746" s="11" t="s">
        <v>8317</v>
      </c>
      <c r="U3746" s="11" t="s">
        <v>8318</v>
      </c>
    </row>
    <row r="3747" spans="1:21" ht="42.75" x14ac:dyDescent="0.45">
      <c r="A3747" s="11">
        <v>3745</v>
      </c>
      <c r="B3747" s="16" t="s">
        <v>3742</v>
      </c>
      <c r="C3747" s="16" t="s">
        <v>7855</v>
      </c>
      <c r="D3747" s="23">
        <v>100</v>
      </c>
      <c r="E3747" s="23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7">
        <f t="shared" si="290"/>
        <v>41861.489606481475</v>
      </c>
      <c r="K3747" s="11">
        <v>1405097102</v>
      </c>
      <c r="L3747" s="17">
        <f t="shared" si="291"/>
        <v>41831.489606481475</v>
      </c>
      <c r="M3747" s="21">
        <f t="shared" si="292"/>
        <v>30</v>
      </c>
      <c r="N3747" s="11" t="b">
        <v>0</v>
      </c>
      <c r="O3747" s="11">
        <v>1</v>
      </c>
      <c r="P3747" s="11" t="b">
        <v>0</v>
      </c>
      <c r="Q3747" s="11" t="s">
        <v>8271</v>
      </c>
      <c r="R3747" s="18">
        <f t="shared" si="293"/>
        <v>0.1</v>
      </c>
      <c r="S3747" s="19">
        <f t="shared" si="294"/>
        <v>10</v>
      </c>
      <c r="T3747" s="11" t="s">
        <v>8317</v>
      </c>
      <c r="U3747" s="11" t="s">
        <v>8318</v>
      </c>
    </row>
    <row r="3748" spans="1:21" x14ac:dyDescent="0.45">
      <c r="A3748" s="11">
        <v>3746</v>
      </c>
      <c r="B3748" s="16" t="s">
        <v>3743</v>
      </c>
      <c r="C3748" s="16" t="s">
        <v>7856</v>
      </c>
      <c r="D3748" s="23">
        <v>8500</v>
      </c>
      <c r="E3748" s="23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7">
        <f t="shared" si="290"/>
        <v>42651.18100694444</v>
      </c>
      <c r="K3748" s="11">
        <v>1473326439</v>
      </c>
      <c r="L3748" s="17">
        <f t="shared" si="291"/>
        <v>42621.18100694444</v>
      </c>
      <c r="M3748" s="21">
        <f t="shared" si="292"/>
        <v>30</v>
      </c>
      <c r="N3748" s="11" t="b">
        <v>0</v>
      </c>
      <c r="O3748" s="11">
        <v>1</v>
      </c>
      <c r="P3748" s="11" t="b">
        <v>0</v>
      </c>
      <c r="Q3748" s="11" t="s">
        <v>8271</v>
      </c>
      <c r="R3748" s="18">
        <f t="shared" si="293"/>
        <v>2.3764705882352941E-2</v>
      </c>
      <c r="S3748" s="19">
        <f t="shared" si="294"/>
        <v>202</v>
      </c>
      <c r="T3748" s="11" t="s">
        <v>8317</v>
      </c>
      <c r="U3748" s="11" t="s">
        <v>8318</v>
      </c>
    </row>
    <row r="3749" spans="1:21" ht="28.5" x14ac:dyDescent="0.45">
      <c r="A3749" s="11">
        <v>3747</v>
      </c>
      <c r="B3749" s="16" t="s">
        <v>3744</v>
      </c>
      <c r="C3749" s="16" t="s">
        <v>7857</v>
      </c>
      <c r="D3749" s="23">
        <v>2500</v>
      </c>
      <c r="E3749" s="23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7">
        <f t="shared" si="290"/>
        <v>42190.749305555553</v>
      </c>
      <c r="K3749" s="11">
        <v>1433833896</v>
      </c>
      <c r="L3749" s="17">
        <f t="shared" si="291"/>
        <v>42164.091388888883</v>
      </c>
      <c r="M3749" s="21">
        <f t="shared" si="292"/>
        <v>26.657916666670644</v>
      </c>
      <c r="N3749" s="11" t="b">
        <v>0</v>
      </c>
      <c r="O3749" s="11">
        <v>1</v>
      </c>
      <c r="P3749" s="11" t="b">
        <v>0</v>
      </c>
      <c r="Q3749" s="11" t="s">
        <v>8271</v>
      </c>
      <c r="R3749" s="18">
        <f t="shared" si="293"/>
        <v>0.01</v>
      </c>
      <c r="S3749" s="19">
        <f t="shared" si="294"/>
        <v>25</v>
      </c>
      <c r="T3749" s="11" t="s">
        <v>8317</v>
      </c>
      <c r="U3749" s="11" t="s">
        <v>8318</v>
      </c>
    </row>
    <row r="3750" spans="1:21" ht="42.75" x14ac:dyDescent="0.45">
      <c r="A3750" s="11">
        <v>3748</v>
      </c>
      <c r="B3750" s="16" t="s">
        <v>3745</v>
      </c>
      <c r="C3750" s="16" t="s">
        <v>7858</v>
      </c>
      <c r="D3750" s="23">
        <v>5000</v>
      </c>
      <c r="E3750" s="23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7">
        <f t="shared" si="290"/>
        <v>42416.040972222218</v>
      </c>
      <c r="K3750" s="11">
        <v>1453827436</v>
      </c>
      <c r="L3750" s="17">
        <f t="shared" si="291"/>
        <v>42395.498101851852</v>
      </c>
      <c r="M3750" s="21">
        <f t="shared" si="292"/>
        <v>20.542870370365563</v>
      </c>
      <c r="N3750" s="11" t="b">
        <v>0</v>
      </c>
      <c r="O3750" s="11">
        <v>52</v>
      </c>
      <c r="P3750" s="11" t="b">
        <v>1</v>
      </c>
      <c r="Q3750" s="11" t="s">
        <v>8305</v>
      </c>
      <c r="R3750" s="18">
        <f t="shared" si="293"/>
        <v>1.0351999999999999</v>
      </c>
      <c r="S3750" s="19">
        <f t="shared" si="294"/>
        <v>99.538461538461533</v>
      </c>
      <c r="T3750" s="11" t="s">
        <v>8317</v>
      </c>
      <c r="U3750" s="11" t="s">
        <v>8359</v>
      </c>
    </row>
    <row r="3751" spans="1:21" ht="42.75" x14ac:dyDescent="0.45">
      <c r="A3751" s="11">
        <v>3749</v>
      </c>
      <c r="B3751" s="16" t="s">
        <v>3746</v>
      </c>
      <c r="C3751" s="16" t="s">
        <v>7859</v>
      </c>
      <c r="D3751" s="23">
        <v>500</v>
      </c>
      <c r="E3751" s="23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7">
        <f t="shared" si="290"/>
        <v>42488.957638888889</v>
      </c>
      <c r="K3751" s="11">
        <v>1459220588</v>
      </c>
      <c r="L3751" s="17">
        <f t="shared" si="291"/>
        <v>42457.918842592589</v>
      </c>
      <c r="M3751" s="21">
        <f t="shared" si="292"/>
        <v>31.038796296299552</v>
      </c>
      <c r="N3751" s="11" t="b">
        <v>0</v>
      </c>
      <c r="O3751" s="11">
        <v>7</v>
      </c>
      <c r="P3751" s="11" t="b">
        <v>1</v>
      </c>
      <c r="Q3751" s="11" t="s">
        <v>8305</v>
      </c>
      <c r="R3751" s="18">
        <f t="shared" si="293"/>
        <v>1.05</v>
      </c>
      <c r="S3751" s="19">
        <f t="shared" si="294"/>
        <v>75</v>
      </c>
      <c r="T3751" s="11" t="s">
        <v>8317</v>
      </c>
      <c r="U3751" s="11" t="s">
        <v>8359</v>
      </c>
    </row>
    <row r="3752" spans="1:21" ht="85.5" x14ac:dyDescent="0.45">
      <c r="A3752" s="11">
        <v>3750</v>
      </c>
      <c r="B3752" s="16" t="s">
        <v>3747</v>
      </c>
      <c r="C3752" s="16" t="s">
        <v>7860</v>
      </c>
      <c r="D3752" s="23">
        <v>6000</v>
      </c>
      <c r="E3752" s="23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7">
        <f t="shared" si="290"/>
        <v>42045.124305555553</v>
      </c>
      <c r="K3752" s="11">
        <v>1421105608</v>
      </c>
      <c r="L3752" s="17">
        <f t="shared" si="291"/>
        <v>42016.773240740738</v>
      </c>
      <c r="M3752" s="21">
        <f t="shared" si="292"/>
        <v>28.35106481481489</v>
      </c>
      <c r="N3752" s="11" t="b">
        <v>0</v>
      </c>
      <c r="O3752" s="11">
        <v>28</v>
      </c>
      <c r="P3752" s="11" t="b">
        <v>1</v>
      </c>
      <c r="Q3752" s="11" t="s">
        <v>8305</v>
      </c>
      <c r="R3752" s="18">
        <f t="shared" si="293"/>
        <v>1.0044999999999999</v>
      </c>
      <c r="S3752" s="19">
        <f t="shared" si="294"/>
        <v>215.25</v>
      </c>
      <c r="T3752" s="11" t="s">
        <v>8317</v>
      </c>
      <c r="U3752" s="11" t="s">
        <v>8359</v>
      </c>
    </row>
    <row r="3753" spans="1:21" ht="42.75" x14ac:dyDescent="0.45">
      <c r="A3753" s="11">
        <v>3751</v>
      </c>
      <c r="B3753" s="16" t="s">
        <v>3748</v>
      </c>
      <c r="C3753" s="16" t="s">
        <v>7861</v>
      </c>
      <c r="D3753" s="23">
        <v>1000</v>
      </c>
      <c r="E3753" s="23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7">
        <f t="shared" si="290"/>
        <v>42462.785567129627</v>
      </c>
      <c r="K3753" s="11">
        <v>1454460673</v>
      </c>
      <c r="L3753" s="17">
        <f t="shared" si="291"/>
        <v>42402.827233796292</v>
      </c>
      <c r="M3753" s="21">
        <f t="shared" si="292"/>
        <v>59.958333333335759</v>
      </c>
      <c r="N3753" s="11" t="b">
        <v>0</v>
      </c>
      <c r="O3753" s="11">
        <v>11</v>
      </c>
      <c r="P3753" s="11" t="b">
        <v>1</v>
      </c>
      <c r="Q3753" s="11" t="s">
        <v>8305</v>
      </c>
      <c r="R3753" s="18">
        <f t="shared" si="293"/>
        <v>1.3260000000000001</v>
      </c>
      <c r="S3753" s="19">
        <f t="shared" si="294"/>
        <v>120.54545454545455</v>
      </c>
      <c r="T3753" s="11" t="s">
        <v>8317</v>
      </c>
      <c r="U3753" s="11" t="s">
        <v>8359</v>
      </c>
    </row>
    <row r="3754" spans="1:21" ht="57" x14ac:dyDescent="0.45">
      <c r="A3754" s="11">
        <v>3752</v>
      </c>
      <c r="B3754" s="16" t="s">
        <v>3749</v>
      </c>
      <c r="C3754" s="16" t="s">
        <v>7862</v>
      </c>
      <c r="D3754" s="23">
        <v>500</v>
      </c>
      <c r="E3754" s="23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7">
        <f t="shared" si="290"/>
        <v>42659.666666666664</v>
      </c>
      <c r="K3754" s="11">
        <v>1473189335</v>
      </c>
      <c r="L3754" s="17">
        <f t="shared" si="291"/>
        <v>42619.594155092585</v>
      </c>
      <c r="M3754" s="21">
        <f t="shared" si="292"/>
        <v>40.072511574078817</v>
      </c>
      <c r="N3754" s="11" t="b">
        <v>0</v>
      </c>
      <c r="O3754" s="11">
        <v>15</v>
      </c>
      <c r="P3754" s="11" t="b">
        <v>1</v>
      </c>
      <c r="Q3754" s="11" t="s">
        <v>8305</v>
      </c>
      <c r="R3754" s="18">
        <f t="shared" si="293"/>
        <v>1.1299999999999999</v>
      </c>
      <c r="S3754" s="19">
        <f t="shared" si="294"/>
        <v>37.666666666666664</v>
      </c>
      <c r="T3754" s="11" t="s">
        <v>8317</v>
      </c>
      <c r="U3754" s="11" t="s">
        <v>8359</v>
      </c>
    </row>
    <row r="3755" spans="1:21" ht="42.75" x14ac:dyDescent="0.45">
      <c r="A3755" s="11">
        <v>3753</v>
      </c>
      <c r="B3755" s="16" t="s">
        <v>3750</v>
      </c>
      <c r="C3755" s="16" t="s">
        <v>7863</v>
      </c>
      <c r="D3755" s="23">
        <v>5000</v>
      </c>
      <c r="E3755" s="23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7">
        <f t="shared" si="290"/>
        <v>42157.791666666664</v>
      </c>
      <c r="K3755" s="11">
        <v>1430768800</v>
      </c>
      <c r="L3755" s="17">
        <f t="shared" si="291"/>
        <v>42128.615740740737</v>
      </c>
      <c r="M3755" s="21">
        <f t="shared" si="292"/>
        <v>29.175925925927004</v>
      </c>
      <c r="N3755" s="11" t="b">
        <v>0</v>
      </c>
      <c r="O3755" s="11">
        <v>30</v>
      </c>
      <c r="P3755" s="11" t="b">
        <v>1</v>
      </c>
      <c r="Q3755" s="11" t="s">
        <v>8305</v>
      </c>
      <c r="R3755" s="18">
        <f t="shared" si="293"/>
        <v>1.0334000000000001</v>
      </c>
      <c r="S3755" s="19">
        <f t="shared" si="294"/>
        <v>172.23333333333332</v>
      </c>
      <c r="T3755" s="11" t="s">
        <v>8317</v>
      </c>
      <c r="U3755" s="11" t="s">
        <v>8359</v>
      </c>
    </row>
    <row r="3756" spans="1:21" ht="42.75" x14ac:dyDescent="0.45">
      <c r="A3756" s="11">
        <v>3754</v>
      </c>
      <c r="B3756" s="16" t="s">
        <v>3751</v>
      </c>
      <c r="C3756" s="16" t="s">
        <v>7864</v>
      </c>
      <c r="D3756" s="23">
        <v>2500</v>
      </c>
      <c r="E3756" s="23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7">
        <f t="shared" si="290"/>
        <v>41845.999305555553</v>
      </c>
      <c r="K3756" s="11">
        <v>1403125737</v>
      </c>
      <c r="L3756" s="17">
        <f t="shared" si="291"/>
        <v>41808.67288194444</v>
      </c>
      <c r="M3756" s="21">
        <f t="shared" si="292"/>
        <v>37.326423611113569</v>
      </c>
      <c r="N3756" s="11" t="b">
        <v>0</v>
      </c>
      <c r="O3756" s="11">
        <v>27</v>
      </c>
      <c r="P3756" s="11" t="b">
        <v>1</v>
      </c>
      <c r="Q3756" s="11" t="s">
        <v>8305</v>
      </c>
      <c r="R3756" s="18">
        <f t="shared" si="293"/>
        <v>1.2</v>
      </c>
      <c r="S3756" s="19">
        <f t="shared" si="294"/>
        <v>111.11111111111111</v>
      </c>
      <c r="T3756" s="11" t="s">
        <v>8317</v>
      </c>
      <c r="U3756" s="11" t="s">
        <v>8359</v>
      </c>
    </row>
    <row r="3757" spans="1:21" ht="42.75" x14ac:dyDescent="0.45">
      <c r="A3757" s="11">
        <v>3755</v>
      </c>
      <c r="B3757" s="16" t="s">
        <v>3752</v>
      </c>
      <c r="C3757" s="16" t="s">
        <v>7865</v>
      </c>
      <c r="D3757" s="23">
        <v>550</v>
      </c>
      <c r="E3757" s="23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7">
        <f t="shared" si="290"/>
        <v>42475.658645833326</v>
      </c>
      <c r="K3757" s="11">
        <v>1458161307</v>
      </c>
      <c r="L3757" s="17">
        <f t="shared" si="291"/>
        <v>42445.658645833326</v>
      </c>
      <c r="M3757" s="21">
        <f t="shared" si="292"/>
        <v>30</v>
      </c>
      <c r="N3757" s="11" t="b">
        <v>0</v>
      </c>
      <c r="O3757" s="11">
        <v>28</v>
      </c>
      <c r="P3757" s="11" t="b">
        <v>1</v>
      </c>
      <c r="Q3757" s="11" t="s">
        <v>8305</v>
      </c>
      <c r="R3757" s="18">
        <f t="shared" si="293"/>
        <v>1.2963636363636364</v>
      </c>
      <c r="S3757" s="19">
        <f t="shared" si="294"/>
        <v>25.464285714285715</v>
      </c>
      <c r="T3757" s="11" t="s">
        <v>8317</v>
      </c>
      <c r="U3757" s="11" t="s">
        <v>8359</v>
      </c>
    </row>
    <row r="3758" spans="1:21" ht="42.75" x14ac:dyDescent="0.45">
      <c r="A3758" s="11">
        <v>3756</v>
      </c>
      <c r="B3758" s="16" t="s">
        <v>3753</v>
      </c>
      <c r="C3758" s="16" t="s">
        <v>7866</v>
      </c>
      <c r="D3758" s="23">
        <v>4500</v>
      </c>
      <c r="E3758" s="23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7">
        <f t="shared" si="290"/>
        <v>41801.606458333328</v>
      </c>
      <c r="K3758" s="11">
        <v>1399923198</v>
      </c>
      <c r="L3758" s="17">
        <f t="shared" si="291"/>
        <v>41771.606458333328</v>
      </c>
      <c r="M3758" s="21">
        <f t="shared" si="292"/>
        <v>30</v>
      </c>
      <c r="N3758" s="11" t="b">
        <v>0</v>
      </c>
      <c r="O3758" s="11">
        <v>17</v>
      </c>
      <c r="P3758" s="11" t="b">
        <v>1</v>
      </c>
      <c r="Q3758" s="11" t="s">
        <v>8305</v>
      </c>
      <c r="R3758" s="18">
        <f t="shared" si="293"/>
        <v>1.0111111111111111</v>
      </c>
      <c r="S3758" s="19">
        <f t="shared" si="294"/>
        <v>267.64705882352939</v>
      </c>
      <c r="T3758" s="11" t="s">
        <v>8317</v>
      </c>
      <c r="U3758" s="11" t="s">
        <v>8359</v>
      </c>
    </row>
    <row r="3759" spans="1:21" ht="42.75" x14ac:dyDescent="0.45">
      <c r="A3759" s="11">
        <v>3757</v>
      </c>
      <c r="B3759" s="16" t="s">
        <v>3754</v>
      </c>
      <c r="C3759" s="16" t="s">
        <v>7867</v>
      </c>
      <c r="D3759" s="23">
        <v>3500</v>
      </c>
      <c r="E3759" s="23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7">
        <f t="shared" si="290"/>
        <v>41974.642534722218</v>
      </c>
      <c r="K3759" s="11">
        <v>1415737515</v>
      </c>
      <c r="L3759" s="17">
        <f t="shared" si="291"/>
        <v>41954.642534722218</v>
      </c>
      <c r="M3759" s="21">
        <f t="shared" si="292"/>
        <v>20</v>
      </c>
      <c r="N3759" s="11" t="b">
        <v>0</v>
      </c>
      <c r="O3759" s="11">
        <v>50</v>
      </c>
      <c r="P3759" s="11" t="b">
        <v>1</v>
      </c>
      <c r="Q3759" s="11" t="s">
        <v>8305</v>
      </c>
      <c r="R3759" s="18">
        <f t="shared" si="293"/>
        <v>1.0851428571428572</v>
      </c>
      <c r="S3759" s="19">
        <f t="shared" si="294"/>
        <v>75.959999999999994</v>
      </c>
      <c r="T3759" s="11" t="s">
        <v>8317</v>
      </c>
      <c r="U3759" s="11" t="s">
        <v>8359</v>
      </c>
    </row>
    <row r="3760" spans="1:21" ht="28.5" x14ac:dyDescent="0.45">
      <c r="A3760" s="11">
        <v>3758</v>
      </c>
      <c r="B3760" s="16" t="s">
        <v>3755</v>
      </c>
      <c r="C3760" s="16" t="s">
        <v>7868</v>
      </c>
      <c r="D3760" s="23">
        <v>1500</v>
      </c>
      <c r="E3760" s="23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7">
        <f t="shared" si="290"/>
        <v>41778</v>
      </c>
      <c r="K3760" s="11">
        <v>1397819938</v>
      </c>
      <c r="L3760" s="17">
        <f t="shared" si="291"/>
        <v>41747.263171296298</v>
      </c>
      <c r="M3760" s="21">
        <f t="shared" si="292"/>
        <v>30.736828703702486</v>
      </c>
      <c r="N3760" s="11" t="b">
        <v>0</v>
      </c>
      <c r="O3760" s="11">
        <v>26</v>
      </c>
      <c r="P3760" s="11" t="b">
        <v>1</v>
      </c>
      <c r="Q3760" s="11" t="s">
        <v>8305</v>
      </c>
      <c r="R3760" s="18">
        <f t="shared" si="293"/>
        <v>1.0233333333333334</v>
      </c>
      <c r="S3760" s="19">
        <f t="shared" si="294"/>
        <v>59.03846153846154</v>
      </c>
      <c r="T3760" s="11" t="s">
        <v>8317</v>
      </c>
      <c r="U3760" s="11" t="s">
        <v>8359</v>
      </c>
    </row>
    <row r="3761" spans="1:21" ht="28.5" x14ac:dyDescent="0.45">
      <c r="A3761" s="11">
        <v>3759</v>
      </c>
      <c r="B3761" s="16" t="s">
        <v>3756</v>
      </c>
      <c r="C3761" s="16" t="s">
        <v>7869</v>
      </c>
      <c r="D3761" s="23">
        <v>4000</v>
      </c>
      <c r="E3761" s="23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7">
        <f t="shared" si="290"/>
        <v>42241.899918981479</v>
      </c>
      <c r="K3761" s="11">
        <v>1435372553</v>
      </c>
      <c r="L3761" s="17">
        <f t="shared" si="291"/>
        <v>42181.899918981479</v>
      </c>
      <c r="M3761" s="21">
        <f t="shared" si="292"/>
        <v>60</v>
      </c>
      <c r="N3761" s="11" t="b">
        <v>0</v>
      </c>
      <c r="O3761" s="11">
        <v>88</v>
      </c>
      <c r="P3761" s="11" t="b">
        <v>1</v>
      </c>
      <c r="Q3761" s="11" t="s">
        <v>8305</v>
      </c>
      <c r="R3761" s="18">
        <f t="shared" si="293"/>
        <v>1.1024425000000002</v>
      </c>
      <c r="S3761" s="19">
        <f t="shared" si="294"/>
        <v>50.111022727272733</v>
      </c>
      <c r="T3761" s="11" t="s">
        <v>8317</v>
      </c>
      <c r="U3761" s="11" t="s">
        <v>8359</v>
      </c>
    </row>
    <row r="3762" spans="1:21" ht="42.75" x14ac:dyDescent="0.45">
      <c r="A3762" s="11">
        <v>3760</v>
      </c>
      <c r="B3762" s="16" t="s">
        <v>3757</v>
      </c>
      <c r="C3762" s="16" t="s">
        <v>7870</v>
      </c>
      <c r="D3762" s="23">
        <v>5000</v>
      </c>
      <c r="E3762" s="23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7">
        <f t="shared" si="290"/>
        <v>41764.316967592589</v>
      </c>
      <c r="K3762" s="11">
        <v>1397133386</v>
      </c>
      <c r="L3762" s="17">
        <f t="shared" si="291"/>
        <v>41739.316967592589</v>
      </c>
      <c r="M3762" s="21">
        <f t="shared" si="292"/>
        <v>25</v>
      </c>
      <c r="N3762" s="11" t="b">
        <v>0</v>
      </c>
      <c r="O3762" s="11">
        <v>91</v>
      </c>
      <c r="P3762" s="11" t="b">
        <v>1</v>
      </c>
      <c r="Q3762" s="11" t="s">
        <v>8305</v>
      </c>
      <c r="R3762" s="18">
        <f t="shared" si="293"/>
        <v>1.010154</v>
      </c>
      <c r="S3762" s="19">
        <f t="shared" si="294"/>
        <v>55.502967032967035</v>
      </c>
      <c r="T3762" s="11" t="s">
        <v>8317</v>
      </c>
      <c r="U3762" s="11" t="s">
        <v>8359</v>
      </c>
    </row>
    <row r="3763" spans="1:21" ht="42.75" x14ac:dyDescent="0.45">
      <c r="A3763" s="11">
        <v>3761</v>
      </c>
      <c r="B3763" s="16" t="s">
        <v>3758</v>
      </c>
      <c r="C3763" s="16" t="s">
        <v>7871</v>
      </c>
      <c r="D3763" s="23">
        <v>500</v>
      </c>
      <c r="E3763" s="23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7">
        <f t="shared" si="290"/>
        <v>42226.749999999993</v>
      </c>
      <c r="K3763" s="11">
        <v>1434625937</v>
      </c>
      <c r="L3763" s="17">
        <f t="shared" si="291"/>
        <v>42173.258530092593</v>
      </c>
      <c r="M3763" s="21">
        <f t="shared" si="292"/>
        <v>53.491469907399733</v>
      </c>
      <c r="N3763" s="11" t="b">
        <v>0</v>
      </c>
      <c r="O3763" s="11">
        <v>3</v>
      </c>
      <c r="P3763" s="11" t="b">
        <v>1</v>
      </c>
      <c r="Q3763" s="11" t="s">
        <v>8305</v>
      </c>
      <c r="R3763" s="18">
        <f t="shared" si="293"/>
        <v>1</v>
      </c>
      <c r="S3763" s="19">
        <f t="shared" si="294"/>
        <v>166.66666666666666</v>
      </c>
      <c r="T3763" s="11" t="s">
        <v>8317</v>
      </c>
      <c r="U3763" s="11" t="s">
        <v>8359</v>
      </c>
    </row>
    <row r="3764" spans="1:21" ht="42.75" x14ac:dyDescent="0.45">
      <c r="A3764" s="11">
        <v>3762</v>
      </c>
      <c r="B3764" s="16" t="s">
        <v>3759</v>
      </c>
      <c r="C3764" s="16" t="s">
        <v>7872</v>
      </c>
      <c r="D3764" s="23">
        <v>1250</v>
      </c>
      <c r="E3764" s="23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7">
        <f t="shared" si="290"/>
        <v>42218.605196759258</v>
      </c>
      <c r="K3764" s="11">
        <v>1436383889</v>
      </c>
      <c r="L3764" s="17">
        <f t="shared" si="291"/>
        <v>42193.605196759258</v>
      </c>
      <c r="M3764" s="21">
        <f t="shared" si="292"/>
        <v>25</v>
      </c>
      <c r="N3764" s="11" t="b">
        <v>0</v>
      </c>
      <c r="O3764" s="11">
        <v>28</v>
      </c>
      <c r="P3764" s="11" t="b">
        <v>1</v>
      </c>
      <c r="Q3764" s="11" t="s">
        <v>8305</v>
      </c>
      <c r="R3764" s="18">
        <f t="shared" si="293"/>
        <v>1.0624</v>
      </c>
      <c r="S3764" s="19">
        <f t="shared" si="294"/>
        <v>47.428571428571431</v>
      </c>
      <c r="T3764" s="11" t="s">
        <v>8317</v>
      </c>
      <c r="U3764" s="11" t="s">
        <v>8359</v>
      </c>
    </row>
    <row r="3765" spans="1:21" ht="28.5" x14ac:dyDescent="0.45">
      <c r="A3765" s="11">
        <v>3763</v>
      </c>
      <c r="B3765" s="16" t="s">
        <v>3760</v>
      </c>
      <c r="C3765" s="16" t="s">
        <v>7873</v>
      </c>
      <c r="D3765" s="23">
        <v>5000</v>
      </c>
      <c r="E3765" s="23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7">
        <f t="shared" si="290"/>
        <v>42095.500300925924</v>
      </c>
      <c r="K3765" s="11">
        <v>1425319226</v>
      </c>
      <c r="L3765" s="17">
        <f t="shared" si="291"/>
        <v>42065.541967592588</v>
      </c>
      <c r="M3765" s="21">
        <f t="shared" si="292"/>
        <v>29.958333333335759</v>
      </c>
      <c r="N3765" s="11" t="b">
        <v>0</v>
      </c>
      <c r="O3765" s="11">
        <v>77</v>
      </c>
      <c r="P3765" s="11" t="b">
        <v>1</v>
      </c>
      <c r="Q3765" s="11" t="s">
        <v>8305</v>
      </c>
      <c r="R3765" s="18">
        <f t="shared" si="293"/>
        <v>1</v>
      </c>
      <c r="S3765" s="19">
        <f t="shared" si="294"/>
        <v>64.935064935064929</v>
      </c>
      <c r="T3765" s="11" t="s">
        <v>8317</v>
      </c>
      <c r="U3765" s="11" t="s">
        <v>8359</v>
      </c>
    </row>
    <row r="3766" spans="1:21" ht="42.75" x14ac:dyDescent="0.45">
      <c r="A3766" s="11">
        <v>3764</v>
      </c>
      <c r="B3766" s="16" t="s">
        <v>3761</v>
      </c>
      <c r="C3766" s="16" t="s">
        <v>7874</v>
      </c>
      <c r="D3766" s="23">
        <v>1500</v>
      </c>
      <c r="E3766" s="23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7">
        <f t="shared" si="290"/>
        <v>42518.816666666666</v>
      </c>
      <c r="K3766" s="11">
        <v>1462824832</v>
      </c>
      <c r="L3766" s="17">
        <f t="shared" si="291"/>
        <v>42499.634629629632</v>
      </c>
      <c r="M3766" s="21">
        <f t="shared" si="292"/>
        <v>19.182037037033297</v>
      </c>
      <c r="N3766" s="11" t="b">
        <v>0</v>
      </c>
      <c r="O3766" s="11">
        <v>27</v>
      </c>
      <c r="P3766" s="11" t="b">
        <v>1</v>
      </c>
      <c r="Q3766" s="11" t="s">
        <v>8305</v>
      </c>
      <c r="R3766" s="18">
        <f t="shared" si="293"/>
        <v>1</v>
      </c>
      <c r="S3766" s="19">
        <f t="shared" si="294"/>
        <v>55.555555555555557</v>
      </c>
      <c r="T3766" s="11" t="s">
        <v>8317</v>
      </c>
      <c r="U3766" s="11" t="s">
        <v>8359</v>
      </c>
    </row>
    <row r="3767" spans="1:21" ht="42.75" x14ac:dyDescent="0.45">
      <c r="A3767" s="11">
        <v>3765</v>
      </c>
      <c r="B3767" s="16" t="s">
        <v>3762</v>
      </c>
      <c r="C3767" s="16" t="s">
        <v>7875</v>
      </c>
      <c r="D3767" s="23">
        <v>7000</v>
      </c>
      <c r="E3767" s="23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7">
        <f t="shared" si="290"/>
        <v>41850.568078703705</v>
      </c>
      <c r="K3767" s="11">
        <v>1404153482</v>
      </c>
      <c r="L3767" s="17">
        <f t="shared" si="291"/>
        <v>41820.568078703705</v>
      </c>
      <c r="M3767" s="21">
        <f t="shared" si="292"/>
        <v>30</v>
      </c>
      <c r="N3767" s="11" t="b">
        <v>0</v>
      </c>
      <c r="O3767" s="11">
        <v>107</v>
      </c>
      <c r="P3767" s="11" t="b">
        <v>1</v>
      </c>
      <c r="Q3767" s="11" t="s">
        <v>8305</v>
      </c>
      <c r="R3767" s="18">
        <f t="shared" si="293"/>
        <v>1.1345714285714286</v>
      </c>
      <c r="S3767" s="19">
        <f t="shared" si="294"/>
        <v>74.224299065420567</v>
      </c>
      <c r="T3767" s="11" t="s">
        <v>8317</v>
      </c>
      <c r="U3767" s="11" t="s">
        <v>8359</v>
      </c>
    </row>
    <row r="3768" spans="1:21" ht="42.75" x14ac:dyDescent="0.45">
      <c r="A3768" s="11">
        <v>3766</v>
      </c>
      <c r="B3768" s="16" t="s">
        <v>3763</v>
      </c>
      <c r="C3768" s="16" t="s">
        <v>7876</v>
      </c>
      <c r="D3768" s="23">
        <v>10000</v>
      </c>
      <c r="E3768" s="23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7">
        <f t="shared" si="290"/>
        <v>41822.958854166667</v>
      </c>
      <c r="K3768" s="11">
        <v>1401336045</v>
      </c>
      <c r="L3768" s="17">
        <f t="shared" si="291"/>
        <v>41787.958854166667</v>
      </c>
      <c r="M3768" s="21">
        <f t="shared" si="292"/>
        <v>35</v>
      </c>
      <c r="N3768" s="11" t="b">
        <v>0</v>
      </c>
      <c r="O3768" s="11">
        <v>96</v>
      </c>
      <c r="P3768" s="11" t="b">
        <v>1</v>
      </c>
      <c r="Q3768" s="11" t="s">
        <v>8305</v>
      </c>
      <c r="R3768" s="18">
        <f t="shared" si="293"/>
        <v>1.0265010000000001</v>
      </c>
      <c r="S3768" s="19">
        <f t="shared" si="294"/>
        <v>106.9271875</v>
      </c>
      <c r="T3768" s="11" t="s">
        <v>8317</v>
      </c>
      <c r="U3768" s="11" t="s">
        <v>8359</v>
      </c>
    </row>
    <row r="3769" spans="1:21" ht="42.75" x14ac:dyDescent="0.45">
      <c r="A3769" s="11">
        <v>3767</v>
      </c>
      <c r="B3769" s="16" t="s">
        <v>3764</v>
      </c>
      <c r="C3769" s="16" t="s">
        <v>7877</v>
      </c>
      <c r="D3769" s="23">
        <v>2000</v>
      </c>
      <c r="E3769" s="23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7">
        <f t="shared" si="290"/>
        <v>42063.999305555553</v>
      </c>
      <c r="K3769" s="11">
        <v>1423960097</v>
      </c>
      <c r="L3769" s="17">
        <f t="shared" si="291"/>
        <v>42049.811307870368</v>
      </c>
      <c r="M3769" s="21">
        <f t="shared" si="292"/>
        <v>14.18799768518511</v>
      </c>
      <c r="N3769" s="11" t="b">
        <v>0</v>
      </c>
      <c r="O3769" s="11">
        <v>56</v>
      </c>
      <c r="P3769" s="11" t="b">
        <v>1</v>
      </c>
      <c r="Q3769" s="11" t="s">
        <v>8305</v>
      </c>
      <c r="R3769" s="18">
        <f t="shared" si="293"/>
        <v>1.1675</v>
      </c>
      <c r="S3769" s="19">
        <f t="shared" si="294"/>
        <v>41.696428571428569</v>
      </c>
      <c r="T3769" s="11" t="s">
        <v>8317</v>
      </c>
      <c r="U3769" s="11" t="s">
        <v>8359</v>
      </c>
    </row>
    <row r="3770" spans="1:21" ht="42.75" x14ac:dyDescent="0.45">
      <c r="A3770" s="11">
        <v>3768</v>
      </c>
      <c r="B3770" s="16" t="s">
        <v>3765</v>
      </c>
      <c r="C3770" s="16" t="s">
        <v>7878</v>
      </c>
      <c r="D3770" s="23">
        <v>4000</v>
      </c>
      <c r="E3770" s="23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7">
        <f t="shared" si="290"/>
        <v>41802.519560185181</v>
      </c>
      <c r="K3770" s="11">
        <v>1400002090</v>
      </c>
      <c r="L3770" s="17">
        <f t="shared" si="291"/>
        <v>41772.519560185181</v>
      </c>
      <c r="M3770" s="21">
        <f t="shared" si="292"/>
        <v>30</v>
      </c>
      <c r="N3770" s="11" t="b">
        <v>0</v>
      </c>
      <c r="O3770" s="11">
        <v>58</v>
      </c>
      <c r="P3770" s="11" t="b">
        <v>1</v>
      </c>
      <c r="Q3770" s="11" t="s">
        <v>8305</v>
      </c>
      <c r="R3770" s="18">
        <f t="shared" si="293"/>
        <v>1.0765274999999999</v>
      </c>
      <c r="S3770" s="19">
        <f t="shared" si="294"/>
        <v>74.243275862068955</v>
      </c>
      <c r="T3770" s="11" t="s">
        <v>8317</v>
      </c>
      <c r="U3770" s="11" t="s">
        <v>8359</v>
      </c>
    </row>
    <row r="3771" spans="1:21" ht="42.75" x14ac:dyDescent="0.45">
      <c r="A3771" s="11">
        <v>3769</v>
      </c>
      <c r="B3771" s="16" t="s">
        <v>3766</v>
      </c>
      <c r="C3771" s="16" t="s">
        <v>7879</v>
      </c>
      <c r="D3771" s="23">
        <v>1100</v>
      </c>
      <c r="E3771" s="23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7">
        <f t="shared" si="290"/>
        <v>42475.389803240738</v>
      </c>
      <c r="K3771" s="11">
        <v>1458138079</v>
      </c>
      <c r="L3771" s="17">
        <f t="shared" si="291"/>
        <v>42445.389803240738</v>
      </c>
      <c r="M3771" s="21">
        <f t="shared" si="292"/>
        <v>30</v>
      </c>
      <c r="N3771" s="11" t="b">
        <v>0</v>
      </c>
      <c r="O3771" s="11">
        <v>15</v>
      </c>
      <c r="P3771" s="11" t="b">
        <v>1</v>
      </c>
      <c r="Q3771" s="11" t="s">
        <v>8305</v>
      </c>
      <c r="R3771" s="18">
        <f t="shared" si="293"/>
        <v>1</v>
      </c>
      <c r="S3771" s="19">
        <f t="shared" si="294"/>
        <v>73.333333333333329</v>
      </c>
      <c r="T3771" s="11" t="s">
        <v>8317</v>
      </c>
      <c r="U3771" s="11" t="s">
        <v>8359</v>
      </c>
    </row>
    <row r="3772" spans="1:21" ht="42.75" x14ac:dyDescent="0.45">
      <c r="A3772" s="11">
        <v>3770</v>
      </c>
      <c r="B3772" s="16" t="s">
        <v>3767</v>
      </c>
      <c r="C3772" s="16" t="s">
        <v>7880</v>
      </c>
      <c r="D3772" s="23">
        <v>2000</v>
      </c>
      <c r="E3772" s="23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7">
        <f t="shared" si="290"/>
        <v>42168.722337962965</v>
      </c>
      <c r="K3772" s="11">
        <v>1431642010</v>
      </c>
      <c r="L3772" s="17">
        <f t="shared" si="291"/>
        <v>42138.722337962965</v>
      </c>
      <c r="M3772" s="21">
        <f t="shared" si="292"/>
        <v>30</v>
      </c>
      <c r="N3772" s="11" t="b">
        <v>0</v>
      </c>
      <c r="O3772" s="11">
        <v>20</v>
      </c>
      <c r="P3772" s="11" t="b">
        <v>1</v>
      </c>
      <c r="Q3772" s="11" t="s">
        <v>8305</v>
      </c>
      <c r="R3772" s="18">
        <f t="shared" si="293"/>
        <v>1</v>
      </c>
      <c r="S3772" s="19">
        <f t="shared" si="294"/>
        <v>100</v>
      </c>
      <c r="T3772" s="11" t="s">
        <v>8317</v>
      </c>
      <c r="U3772" s="11" t="s">
        <v>8359</v>
      </c>
    </row>
    <row r="3773" spans="1:21" ht="28.5" x14ac:dyDescent="0.45">
      <c r="A3773" s="11">
        <v>3771</v>
      </c>
      <c r="B3773" s="16" t="s">
        <v>3768</v>
      </c>
      <c r="C3773" s="16" t="s">
        <v>7881</v>
      </c>
      <c r="D3773" s="23">
        <v>1000</v>
      </c>
      <c r="E3773" s="23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7">
        <f t="shared" si="290"/>
        <v>42507.791666666664</v>
      </c>
      <c r="K3773" s="11">
        <v>1462307652</v>
      </c>
      <c r="L3773" s="17">
        <f t="shared" si="291"/>
        <v>42493.64875</v>
      </c>
      <c r="M3773" s="21">
        <f t="shared" si="292"/>
        <v>14.14291666666395</v>
      </c>
      <c r="N3773" s="11" t="b">
        <v>0</v>
      </c>
      <c r="O3773" s="11">
        <v>38</v>
      </c>
      <c r="P3773" s="11" t="b">
        <v>1</v>
      </c>
      <c r="Q3773" s="11" t="s">
        <v>8305</v>
      </c>
      <c r="R3773" s="18">
        <f t="shared" si="293"/>
        <v>1.46</v>
      </c>
      <c r="S3773" s="19">
        <f t="shared" si="294"/>
        <v>38.421052631578945</v>
      </c>
      <c r="T3773" s="11" t="s">
        <v>8317</v>
      </c>
      <c r="U3773" s="11" t="s">
        <v>8359</v>
      </c>
    </row>
    <row r="3774" spans="1:21" ht="42.75" x14ac:dyDescent="0.45">
      <c r="A3774" s="11">
        <v>3772</v>
      </c>
      <c r="B3774" s="16" t="s">
        <v>3769</v>
      </c>
      <c r="C3774" s="16" t="s">
        <v>7882</v>
      </c>
      <c r="D3774" s="23">
        <v>5000</v>
      </c>
      <c r="E3774" s="23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7">
        <f t="shared" si="290"/>
        <v>42703.041666666664</v>
      </c>
      <c r="K3774" s="11">
        <v>1478616506</v>
      </c>
      <c r="L3774" s="17">
        <f t="shared" si="291"/>
        <v>42682.408634259256</v>
      </c>
      <c r="M3774" s="21">
        <f t="shared" si="292"/>
        <v>20.633032407407882</v>
      </c>
      <c r="N3774" s="11" t="b">
        <v>0</v>
      </c>
      <c r="O3774" s="11">
        <v>33</v>
      </c>
      <c r="P3774" s="11" t="b">
        <v>1</v>
      </c>
      <c r="Q3774" s="11" t="s">
        <v>8305</v>
      </c>
      <c r="R3774" s="18">
        <f t="shared" si="293"/>
        <v>1.1020000000000001</v>
      </c>
      <c r="S3774" s="19">
        <f t="shared" si="294"/>
        <v>166.96969696969697</v>
      </c>
      <c r="T3774" s="11" t="s">
        <v>8317</v>
      </c>
      <c r="U3774" s="11" t="s">
        <v>8359</v>
      </c>
    </row>
    <row r="3775" spans="1:21" ht="28.5" x14ac:dyDescent="0.45">
      <c r="A3775" s="11">
        <v>3773</v>
      </c>
      <c r="B3775" s="16" t="s">
        <v>3770</v>
      </c>
      <c r="C3775" s="16" t="s">
        <v>7883</v>
      </c>
      <c r="D3775" s="23">
        <v>5000</v>
      </c>
      <c r="E3775" s="23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7">
        <f t="shared" si="290"/>
        <v>42688.880555555552</v>
      </c>
      <c r="K3775" s="11">
        <v>1476317247</v>
      </c>
      <c r="L3775" s="17">
        <f t="shared" si="291"/>
        <v>42655.796840277777</v>
      </c>
      <c r="M3775" s="21">
        <f t="shared" si="292"/>
        <v>33.0837152777749</v>
      </c>
      <c r="N3775" s="11" t="b">
        <v>0</v>
      </c>
      <c r="O3775" s="11">
        <v>57</v>
      </c>
      <c r="P3775" s="11" t="b">
        <v>1</v>
      </c>
      <c r="Q3775" s="11" t="s">
        <v>8305</v>
      </c>
      <c r="R3775" s="18">
        <f t="shared" si="293"/>
        <v>1.0820000000000001</v>
      </c>
      <c r="S3775" s="19">
        <f t="shared" si="294"/>
        <v>94.912280701754383</v>
      </c>
      <c r="T3775" s="11" t="s">
        <v>8317</v>
      </c>
      <c r="U3775" s="11" t="s">
        <v>8359</v>
      </c>
    </row>
    <row r="3776" spans="1:21" ht="42.75" x14ac:dyDescent="0.45">
      <c r="A3776" s="11">
        <v>3774</v>
      </c>
      <c r="B3776" s="16" t="s">
        <v>3771</v>
      </c>
      <c r="C3776" s="16" t="s">
        <v>7884</v>
      </c>
      <c r="D3776" s="23">
        <v>2500</v>
      </c>
      <c r="E3776" s="23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7">
        <f t="shared" si="290"/>
        <v>42103.583969907406</v>
      </c>
      <c r="K3776" s="11">
        <v>1427223655</v>
      </c>
      <c r="L3776" s="17">
        <f t="shared" si="291"/>
        <v>42087.583969907406</v>
      </c>
      <c r="M3776" s="21">
        <f t="shared" si="292"/>
        <v>16</v>
      </c>
      <c r="N3776" s="11" t="b">
        <v>0</v>
      </c>
      <c r="O3776" s="11">
        <v>25</v>
      </c>
      <c r="P3776" s="11" t="b">
        <v>1</v>
      </c>
      <c r="Q3776" s="11" t="s">
        <v>8305</v>
      </c>
      <c r="R3776" s="18">
        <f t="shared" si="293"/>
        <v>1</v>
      </c>
      <c r="S3776" s="19">
        <f t="shared" si="294"/>
        <v>100</v>
      </c>
      <c r="T3776" s="11" t="s">
        <v>8317</v>
      </c>
      <c r="U3776" s="11" t="s">
        <v>8359</v>
      </c>
    </row>
    <row r="3777" spans="1:21" ht="42.75" x14ac:dyDescent="0.45">
      <c r="A3777" s="11">
        <v>3775</v>
      </c>
      <c r="B3777" s="16" t="s">
        <v>3772</v>
      </c>
      <c r="C3777" s="16" t="s">
        <v>7885</v>
      </c>
      <c r="D3777" s="23">
        <v>2000</v>
      </c>
      <c r="E3777" s="23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7">
        <f t="shared" si="290"/>
        <v>42102.958333333336</v>
      </c>
      <c r="K3777" s="11">
        <v>1426199843</v>
      </c>
      <c r="L3777" s="17">
        <f t="shared" si="291"/>
        <v>42075.734293981477</v>
      </c>
      <c r="M3777" s="21">
        <f t="shared" si="292"/>
        <v>27.224039351858664</v>
      </c>
      <c r="N3777" s="11" t="b">
        <v>0</v>
      </c>
      <c r="O3777" s="11">
        <v>14</v>
      </c>
      <c r="P3777" s="11" t="b">
        <v>1</v>
      </c>
      <c r="Q3777" s="11" t="s">
        <v>8305</v>
      </c>
      <c r="R3777" s="18">
        <f t="shared" si="293"/>
        <v>1.0024999999999999</v>
      </c>
      <c r="S3777" s="19">
        <f t="shared" si="294"/>
        <v>143.21428571428572</v>
      </c>
      <c r="T3777" s="11" t="s">
        <v>8317</v>
      </c>
      <c r="U3777" s="11" t="s">
        <v>8359</v>
      </c>
    </row>
    <row r="3778" spans="1:21" ht="57" x14ac:dyDescent="0.45">
      <c r="A3778" s="11">
        <v>3776</v>
      </c>
      <c r="B3778" s="16" t="s">
        <v>3773</v>
      </c>
      <c r="C3778" s="16" t="s">
        <v>7886</v>
      </c>
      <c r="D3778" s="23">
        <v>8000</v>
      </c>
      <c r="E3778" s="23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7">
        <f t="shared" si="290"/>
        <v>41851.833333333328</v>
      </c>
      <c r="K3778" s="11">
        <v>1403599778</v>
      </c>
      <c r="L3778" s="17">
        <f t="shared" si="291"/>
        <v>41814.159467592588</v>
      </c>
      <c r="M3778" s="21">
        <f t="shared" si="292"/>
        <v>37.673865740740439</v>
      </c>
      <c r="N3778" s="11" t="b">
        <v>0</v>
      </c>
      <c r="O3778" s="11">
        <v>94</v>
      </c>
      <c r="P3778" s="11" t="b">
        <v>1</v>
      </c>
      <c r="Q3778" s="11" t="s">
        <v>8305</v>
      </c>
      <c r="R3778" s="18">
        <f t="shared" si="293"/>
        <v>1.0671250000000001</v>
      </c>
      <c r="S3778" s="19">
        <f t="shared" si="294"/>
        <v>90.819148936170208</v>
      </c>
      <c r="T3778" s="11" t="s">
        <v>8317</v>
      </c>
      <c r="U3778" s="11" t="s">
        <v>8359</v>
      </c>
    </row>
    <row r="3779" spans="1:21" ht="42.75" x14ac:dyDescent="0.45">
      <c r="A3779" s="11">
        <v>3777</v>
      </c>
      <c r="B3779" s="16" t="s">
        <v>3774</v>
      </c>
      <c r="C3779" s="16" t="s">
        <v>7887</v>
      </c>
      <c r="D3779" s="23">
        <v>2000</v>
      </c>
      <c r="E3779" s="23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7">
        <f t="shared" ref="J3779:J3842" si="295">(((I3779/86400)+25569+(-5/24)))</f>
        <v>41908.958333333328</v>
      </c>
      <c r="K3779" s="11">
        <v>1409884821</v>
      </c>
      <c r="L3779" s="17">
        <f t="shared" ref="L3779:L3842" si="296">(((K3779/86400)+25569+(-5/24)))</f>
        <v>41886.903020833335</v>
      </c>
      <c r="M3779" s="21">
        <f t="shared" ref="M3779:M3842" si="297">J3779-L3779</f>
        <v>22.055312499993306</v>
      </c>
      <c r="N3779" s="11" t="b">
        <v>0</v>
      </c>
      <c r="O3779" s="11">
        <v>59</v>
      </c>
      <c r="P3779" s="11" t="b">
        <v>1</v>
      </c>
      <c r="Q3779" s="11" t="s">
        <v>8305</v>
      </c>
      <c r="R3779" s="18">
        <f t="shared" ref="R3779:R3842" si="298">E3779/D3779</f>
        <v>1.4319999999999999</v>
      </c>
      <c r="S3779" s="19">
        <f t="shared" ref="S3779:S3842" si="299">E3779/O3779</f>
        <v>48.542372881355931</v>
      </c>
      <c r="T3779" s="11" t="s">
        <v>8317</v>
      </c>
      <c r="U3779" s="11" t="s">
        <v>8359</v>
      </c>
    </row>
    <row r="3780" spans="1:21" ht="28.5" x14ac:dyDescent="0.45">
      <c r="A3780" s="11">
        <v>3778</v>
      </c>
      <c r="B3780" s="16" t="s">
        <v>3775</v>
      </c>
      <c r="C3780" s="16" t="s">
        <v>7888</v>
      </c>
      <c r="D3780" s="23">
        <v>2400</v>
      </c>
      <c r="E3780" s="23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7">
        <f t="shared" si="295"/>
        <v>42049.610879629625</v>
      </c>
      <c r="K3780" s="11">
        <v>1418758780</v>
      </c>
      <c r="L3780" s="17">
        <f t="shared" si="296"/>
        <v>41989.610879629625</v>
      </c>
      <c r="M3780" s="21">
        <f t="shared" si="297"/>
        <v>60</v>
      </c>
      <c r="N3780" s="11" t="b">
        <v>0</v>
      </c>
      <c r="O3780" s="11">
        <v>36</v>
      </c>
      <c r="P3780" s="11" t="b">
        <v>1</v>
      </c>
      <c r="Q3780" s="11" t="s">
        <v>8305</v>
      </c>
      <c r="R3780" s="18">
        <f t="shared" si="298"/>
        <v>1.0504166666666668</v>
      </c>
      <c r="S3780" s="19">
        <f t="shared" si="299"/>
        <v>70.027777777777771</v>
      </c>
      <c r="T3780" s="11" t="s">
        <v>8317</v>
      </c>
      <c r="U3780" s="11" t="s">
        <v>8359</v>
      </c>
    </row>
    <row r="3781" spans="1:21" ht="28.5" x14ac:dyDescent="0.45">
      <c r="A3781" s="11">
        <v>3779</v>
      </c>
      <c r="B3781" s="16" t="s">
        <v>3776</v>
      </c>
      <c r="C3781" s="16" t="s">
        <v>7889</v>
      </c>
      <c r="D3781" s="23">
        <v>15000</v>
      </c>
      <c r="E3781" s="23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7">
        <f t="shared" si="295"/>
        <v>42455.485416666663</v>
      </c>
      <c r="K3781" s="11">
        <v>1456421940</v>
      </c>
      <c r="L3781" s="17">
        <f t="shared" si="296"/>
        <v>42425.527083333327</v>
      </c>
      <c r="M3781" s="21">
        <f t="shared" si="297"/>
        <v>29.958333333335759</v>
      </c>
      <c r="N3781" s="11" t="b">
        <v>0</v>
      </c>
      <c r="O3781" s="11">
        <v>115</v>
      </c>
      <c r="P3781" s="11" t="b">
        <v>1</v>
      </c>
      <c r="Q3781" s="11" t="s">
        <v>8305</v>
      </c>
      <c r="R3781" s="18">
        <f t="shared" si="298"/>
        <v>1.0398000000000001</v>
      </c>
      <c r="S3781" s="19">
        <f t="shared" si="299"/>
        <v>135.62608695652173</v>
      </c>
      <c r="T3781" s="11" t="s">
        <v>8317</v>
      </c>
      <c r="U3781" s="11" t="s">
        <v>8359</v>
      </c>
    </row>
    <row r="3782" spans="1:21" ht="42.75" x14ac:dyDescent="0.45">
      <c r="A3782" s="11">
        <v>3780</v>
      </c>
      <c r="B3782" s="16" t="s">
        <v>3777</v>
      </c>
      <c r="C3782" s="16" t="s">
        <v>7890</v>
      </c>
      <c r="D3782" s="23">
        <v>2500</v>
      </c>
      <c r="E3782" s="23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7">
        <f t="shared" si="295"/>
        <v>42198.629166666666</v>
      </c>
      <c r="K3782" s="11">
        <v>1433999785</v>
      </c>
      <c r="L3782" s="17">
        <f t="shared" si="296"/>
        <v>42166.011400462965</v>
      </c>
      <c r="M3782" s="21">
        <f t="shared" si="297"/>
        <v>32.617766203700739</v>
      </c>
      <c r="N3782" s="11" t="b">
        <v>0</v>
      </c>
      <c r="O3782" s="11">
        <v>30</v>
      </c>
      <c r="P3782" s="11" t="b">
        <v>1</v>
      </c>
      <c r="Q3782" s="11" t="s">
        <v>8305</v>
      </c>
      <c r="R3782" s="18">
        <f t="shared" si="298"/>
        <v>1.2</v>
      </c>
      <c r="S3782" s="19">
        <f t="shared" si="299"/>
        <v>100</v>
      </c>
      <c r="T3782" s="11" t="s">
        <v>8317</v>
      </c>
      <c r="U3782" s="11" t="s">
        <v>8359</v>
      </c>
    </row>
    <row r="3783" spans="1:21" ht="42.75" x14ac:dyDescent="0.45">
      <c r="A3783" s="11">
        <v>3781</v>
      </c>
      <c r="B3783" s="16" t="s">
        <v>3778</v>
      </c>
      <c r="C3783" s="16" t="s">
        <v>7891</v>
      </c>
      <c r="D3783" s="23">
        <v>4500</v>
      </c>
      <c r="E3783" s="23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7">
        <f t="shared" si="295"/>
        <v>41890.674594907403</v>
      </c>
      <c r="K3783" s="11">
        <v>1408050685</v>
      </c>
      <c r="L3783" s="17">
        <f t="shared" si="296"/>
        <v>41865.674594907403</v>
      </c>
      <c r="M3783" s="21">
        <f t="shared" si="297"/>
        <v>25</v>
      </c>
      <c r="N3783" s="11" t="b">
        <v>0</v>
      </c>
      <c r="O3783" s="11">
        <v>52</v>
      </c>
      <c r="P3783" s="11" t="b">
        <v>1</v>
      </c>
      <c r="Q3783" s="11" t="s">
        <v>8305</v>
      </c>
      <c r="R3783" s="18">
        <f t="shared" si="298"/>
        <v>1.0966666666666667</v>
      </c>
      <c r="S3783" s="19">
        <f t="shared" si="299"/>
        <v>94.90384615384616</v>
      </c>
      <c r="T3783" s="11" t="s">
        <v>8317</v>
      </c>
      <c r="U3783" s="11" t="s">
        <v>8359</v>
      </c>
    </row>
    <row r="3784" spans="1:21" ht="42.75" x14ac:dyDescent="0.45">
      <c r="A3784" s="11">
        <v>3782</v>
      </c>
      <c r="B3784" s="16" t="s">
        <v>3779</v>
      </c>
      <c r="C3784" s="16" t="s">
        <v>7892</v>
      </c>
      <c r="D3784" s="23">
        <v>2000</v>
      </c>
      <c r="E3784" s="23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7">
        <f t="shared" si="295"/>
        <v>42575.749999999993</v>
      </c>
      <c r="K3784" s="11">
        <v>1466887297</v>
      </c>
      <c r="L3784" s="17">
        <f t="shared" si="296"/>
        <v>42546.653900462959</v>
      </c>
      <c r="M3784" s="21">
        <f t="shared" si="297"/>
        <v>29.096099537033297</v>
      </c>
      <c r="N3784" s="11" t="b">
        <v>0</v>
      </c>
      <c r="O3784" s="11">
        <v>27</v>
      </c>
      <c r="P3784" s="11" t="b">
        <v>1</v>
      </c>
      <c r="Q3784" s="11" t="s">
        <v>8305</v>
      </c>
      <c r="R3784" s="18">
        <f t="shared" si="298"/>
        <v>1.0175000000000001</v>
      </c>
      <c r="S3784" s="19">
        <f t="shared" si="299"/>
        <v>75.370370370370367</v>
      </c>
      <c r="T3784" s="11" t="s">
        <v>8317</v>
      </c>
      <c r="U3784" s="11" t="s">
        <v>8359</v>
      </c>
    </row>
    <row r="3785" spans="1:21" ht="42.75" x14ac:dyDescent="0.45">
      <c r="A3785" s="11">
        <v>3783</v>
      </c>
      <c r="B3785" s="16" t="s">
        <v>3780</v>
      </c>
      <c r="C3785" s="16" t="s">
        <v>7893</v>
      </c>
      <c r="D3785" s="23">
        <v>1200</v>
      </c>
      <c r="E3785" s="23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7">
        <f t="shared" si="295"/>
        <v>42444.458333333336</v>
      </c>
      <c r="K3785" s="11">
        <v>1455938520</v>
      </c>
      <c r="L3785" s="17">
        <f t="shared" si="296"/>
        <v>42419.931944444441</v>
      </c>
      <c r="M3785" s="21">
        <f t="shared" si="297"/>
        <v>24.526388888894871</v>
      </c>
      <c r="N3785" s="11" t="b">
        <v>0</v>
      </c>
      <c r="O3785" s="11">
        <v>24</v>
      </c>
      <c r="P3785" s="11" t="b">
        <v>1</v>
      </c>
      <c r="Q3785" s="11" t="s">
        <v>8305</v>
      </c>
      <c r="R3785" s="18">
        <f t="shared" si="298"/>
        <v>1.2891666666666666</v>
      </c>
      <c r="S3785" s="19">
        <f t="shared" si="299"/>
        <v>64.458333333333329</v>
      </c>
      <c r="T3785" s="11" t="s">
        <v>8317</v>
      </c>
      <c r="U3785" s="11" t="s">
        <v>8359</v>
      </c>
    </row>
    <row r="3786" spans="1:21" ht="42.75" x14ac:dyDescent="0.45">
      <c r="A3786" s="11">
        <v>3784</v>
      </c>
      <c r="B3786" s="16" t="s">
        <v>3781</v>
      </c>
      <c r="C3786" s="16" t="s">
        <v>7894</v>
      </c>
      <c r="D3786" s="23">
        <v>1000</v>
      </c>
      <c r="E3786" s="23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7">
        <f t="shared" si="295"/>
        <v>42561.772361111107</v>
      </c>
      <c r="K3786" s="11">
        <v>1465601532</v>
      </c>
      <c r="L3786" s="17">
        <f t="shared" si="296"/>
        <v>42531.772361111107</v>
      </c>
      <c r="M3786" s="21">
        <f t="shared" si="297"/>
        <v>30</v>
      </c>
      <c r="N3786" s="11" t="b">
        <v>0</v>
      </c>
      <c r="O3786" s="11">
        <v>10</v>
      </c>
      <c r="P3786" s="11" t="b">
        <v>1</v>
      </c>
      <c r="Q3786" s="11" t="s">
        <v>8305</v>
      </c>
      <c r="R3786" s="18">
        <f t="shared" si="298"/>
        <v>1.1499999999999999</v>
      </c>
      <c r="S3786" s="19">
        <f t="shared" si="299"/>
        <v>115</v>
      </c>
      <c r="T3786" s="11" t="s">
        <v>8317</v>
      </c>
      <c r="U3786" s="11" t="s">
        <v>8359</v>
      </c>
    </row>
    <row r="3787" spans="1:21" ht="42.75" x14ac:dyDescent="0.45">
      <c r="A3787" s="11">
        <v>3785</v>
      </c>
      <c r="B3787" s="16" t="s">
        <v>3782</v>
      </c>
      <c r="C3787" s="16" t="s">
        <v>7895</v>
      </c>
      <c r="D3787" s="23">
        <v>2000</v>
      </c>
      <c r="E3787" s="23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7">
        <f t="shared" si="295"/>
        <v>42584.210416666661</v>
      </c>
      <c r="K3787" s="11">
        <v>1467040769</v>
      </c>
      <c r="L3787" s="17">
        <f t="shared" si="296"/>
        <v>42548.430196759255</v>
      </c>
      <c r="M3787" s="21">
        <f t="shared" si="297"/>
        <v>35.780219907406718</v>
      </c>
      <c r="N3787" s="11" t="b">
        <v>0</v>
      </c>
      <c r="O3787" s="11">
        <v>30</v>
      </c>
      <c r="P3787" s="11" t="b">
        <v>1</v>
      </c>
      <c r="Q3787" s="11" t="s">
        <v>8305</v>
      </c>
      <c r="R3787" s="18">
        <f t="shared" si="298"/>
        <v>1.5075000000000001</v>
      </c>
      <c r="S3787" s="19">
        <f t="shared" si="299"/>
        <v>100.5</v>
      </c>
      <c r="T3787" s="11" t="s">
        <v>8317</v>
      </c>
      <c r="U3787" s="11" t="s">
        <v>8359</v>
      </c>
    </row>
    <row r="3788" spans="1:21" ht="42.75" x14ac:dyDescent="0.45">
      <c r="A3788" s="11">
        <v>3786</v>
      </c>
      <c r="B3788" s="16" t="s">
        <v>3783</v>
      </c>
      <c r="C3788" s="16" t="s">
        <v>7896</v>
      </c>
      <c r="D3788" s="23">
        <v>6000</v>
      </c>
      <c r="E3788" s="23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7">
        <f t="shared" si="295"/>
        <v>42516.829571759255</v>
      </c>
      <c r="K3788" s="11">
        <v>1461718475</v>
      </c>
      <c r="L3788" s="17">
        <f t="shared" si="296"/>
        <v>42486.829571759255</v>
      </c>
      <c r="M3788" s="21">
        <f t="shared" si="297"/>
        <v>30</v>
      </c>
      <c r="N3788" s="11" t="b">
        <v>0</v>
      </c>
      <c r="O3788" s="11">
        <v>71</v>
      </c>
      <c r="P3788" s="11" t="b">
        <v>1</v>
      </c>
      <c r="Q3788" s="11" t="s">
        <v>8305</v>
      </c>
      <c r="R3788" s="18">
        <f t="shared" si="298"/>
        <v>1.1096666666666666</v>
      </c>
      <c r="S3788" s="19">
        <f t="shared" si="299"/>
        <v>93.774647887323937</v>
      </c>
      <c r="T3788" s="11" t="s">
        <v>8317</v>
      </c>
      <c r="U3788" s="11" t="s">
        <v>8359</v>
      </c>
    </row>
    <row r="3789" spans="1:21" ht="42.75" x14ac:dyDescent="0.45">
      <c r="A3789" s="11">
        <v>3787</v>
      </c>
      <c r="B3789" s="16" t="s">
        <v>3784</v>
      </c>
      <c r="C3789" s="16" t="s">
        <v>7897</v>
      </c>
      <c r="D3789" s="23">
        <v>350</v>
      </c>
      <c r="E3789" s="23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7">
        <f t="shared" si="295"/>
        <v>42195.957638888889</v>
      </c>
      <c r="K3789" s="11">
        <v>1434113406</v>
      </c>
      <c r="L3789" s="17">
        <f t="shared" si="296"/>
        <v>42167.326458333329</v>
      </c>
      <c r="M3789" s="21">
        <f t="shared" si="297"/>
        <v>28.631180555559695</v>
      </c>
      <c r="N3789" s="11" t="b">
        <v>0</v>
      </c>
      <c r="O3789" s="11">
        <v>10</v>
      </c>
      <c r="P3789" s="11" t="b">
        <v>1</v>
      </c>
      <c r="Q3789" s="11" t="s">
        <v>8305</v>
      </c>
      <c r="R3789" s="18">
        <f t="shared" si="298"/>
        <v>1.0028571428571429</v>
      </c>
      <c r="S3789" s="19">
        <f t="shared" si="299"/>
        <v>35.1</v>
      </c>
      <c r="T3789" s="11" t="s">
        <v>8317</v>
      </c>
      <c r="U3789" s="11" t="s">
        <v>8359</v>
      </c>
    </row>
    <row r="3790" spans="1:21" ht="71.25" x14ac:dyDescent="0.45">
      <c r="A3790" s="11">
        <v>3788</v>
      </c>
      <c r="B3790" s="16" t="s">
        <v>3785</v>
      </c>
      <c r="C3790" s="16" t="s">
        <v>7898</v>
      </c>
      <c r="D3790" s="23">
        <v>75000</v>
      </c>
      <c r="E3790" s="23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7">
        <f t="shared" si="295"/>
        <v>42361.470833333333</v>
      </c>
      <c r="K3790" s="11">
        <v>1448469719</v>
      </c>
      <c r="L3790" s="17">
        <f t="shared" si="296"/>
        <v>42333.487488425926</v>
      </c>
      <c r="M3790" s="21">
        <f t="shared" si="297"/>
        <v>27.983344907406718</v>
      </c>
      <c r="N3790" s="11" t="b">
        <v>0</v>
      </c>
      <c r="O3790" s="11">
        <v>1</v>
      </c>
      <c r="P3790" s="11" t="b">
        <v>0</v>
      </c>
      <c r="Q3790" s="11" t="s">
        <v>8305</v>
      </c>
      <c r="R3790" s="18">
        <f t="shared" si="298"/>
        <v>6.6666666666666671E-3</v>
      </c>
      <c r="S3790" s="19">
        <f t="shared" si="299"/>
        <v>500</v>
      </c>
      <c r="T3790" s="11" t="s">
        <v>8317</v>
      </c>
      <c r="U3790" s="11" t="s">
        <v>8359</v>
      </c>
    </row>
    <row r="3791" spans="1:21" ht="42.75" x14ac:dyDescent="0.45">
      <c r="A3791" s="11">
        <v>3789</v>
      </c>
      <c r="B3791" s="16" t="s">
        <v>3786</v>
      </c>
      <c r="C3791" s="16" t="s">
        <v>7899</v>
      </c>
      <c r="D3791" s="23">
        <v>3550</v>
      </c>
      <c r="E3791" s="23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7">
        <f t="shared" si="295"/>
        <v>42170.590486111112</v>
      </c>
      <c r="K3791" s="11">
        <v>1431630618</v>
      </c>
      <c r="L3791" s="17">
        <f t="shared" si="296"/>
        <v>42138.590486111112</v>
      </c>
      <c r="M3791" s="21">
        <f t="shared" si="297"/>
        <v>32</v>
      </c>
      <c r="N3791" s="11" t="b">
        <v>0</v>
      </c>
      <c r="O3791" s="11">
        <v>4</v>
      </c>
      <c r="P3791" s="11" t="b">
        <v>0</v>
      </c>
      <c r="Q3791" s="11" t="s">
        <v>8305</v>
      </c>
      <c r="R3791" s="18">
        <f t="shared" si="298"/>
        <v>3.267605633802817E-2</v>
      </c>
      <c r="S3791" s="19">
        <f t="shared" si="299"/>
        <v>29</v>
      </c>
      <c r="T3791" s="11" t="s">
        <v>8317</v>
      </c>
      <c r="U3791" s="11" t="s">
        <v>8359</v>
      </c>
    </row>
    <row r="3792" spans="1:21" ht="42.75" x14ac:dyDescent="0.45">
      <c r="A3792" s="11">
        <v>3790</v>
      </c>
      <c r="B3792" s="16" t="s">
        <v>3787</v>
      </c>
      <c r="C3792" s="16" t="s">
        <v>7900</v>
      </c>
      <c r="D3792" s="23">
        <v>15000</v>
      </c>
      <c r="E3792" s="23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7">
        <f t="shared" si="295"/>
        <v>42696.5002662037</v>
      </c>
      <c r="K3792" s="11">
        <v>1477238423</v>
      </c>
      <c r="L3792" s="17">
        <f t="shared" si="296"/>
        <v>42666.458599537036</v>
      </c>
      <c r="M3792" s="21">
        <f t="shared" si="297"/>
        <v>30.041666666664241</v>
      </c>
      <c r="N3792" s="11" t="b">
        <v>0</v>
      </c>
      <c r="O3792" s="11">
        <v>0</v>
      </c>
      <c r="P3792" s="11" t="b">
        <v>0</v>
      </c>
      <c r="Q3792" s="11" t="s">
        <v>8305</v>
      </c>
      <c r="R3792" s="18">
        <f t="shared" si="298"/>
        <v>0</v>
      </c>
      <c r="S3792" s="19" t="e">
        <f t="shared" si="299"/>
        <v>#DIV/0!</v>
      </c>
      <c r="T3792" s="11" t="s">
        <v>8317</v>
      </c>
      <c r="U3792" s="11" t="s">
        <v>8359</v>
      </c>
    </row>
    <row r="3793" spans="1:21" ht="28.5" x14ac:dyDescent="0.45">
      <c r="A3793" s="11">
        <v>3791</v>
      </c>
      <c r="B3793" s="16" t="s">
        <v>3788</v>
      </c>
      <c r="C3793" s="16" t="s">
        <v>7901</v>
      </c>
      <c r="D3793" s="23">
        <v>1500</v>
      </c>
      <c r="E3793" s="23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7">
        <f t="shared" si="295"/>
        <v>41826.4837037037</v>
      </c>
      <c r="K3793" s="11">
        <v>1399480592</v>
      </c>
      <c r="L3793" s="17">
        <f t="shared" si="296"/>
        <v>41766.4837037037</v>
      </c>
      <c r="M3793" s="21">
        <f t="shared" si="297"/>
        <v>60</v>
      </c>
      <c r="N3793" s="11" t="b">
        <v>0</v>
      </c>
      <c r="O3793" s="11">
        <v>0</v>
      </c>
      <c r="P3793" s="11" t="b">
        <v>0</v>
      </c>
      <c r="Q3793" s="11" t="s">
        <v>8305</v>
      </c>
      <c r="R3793" s="18">
        <f t="shared" si="298"/>
        <v>0</v>
      </c>
      <c r="S3793" s="19" t="e">
        <f t="shared" si="299"/>
        <v>#DIV/0!</v>
      </c>
      <c r="T3793" s="11" t="s">
        <v>8317</v>
      </c>
      <c r="U3793" s="11" t="s">
        <v>8359</v>
      </c>
    </row>
    <row r="3794" spans="1:21" ht="28.5" x14ac:dyDescent="0.45">
      <c r="A3794" s="11">
        <v>3792</v>
      </c>
      <c r="B3794" s="16" t="s">
        <v>3789</v>
      </c>
      <c r="C3794" s="16" t="s">
        <v>7902</v>
      </c>
      <c r="D3794" s="23">
        <v>12500</v>
      </c>
      <c r="E3794" s="23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7">
        <f t="shared" si="295"/>
        <v>42200.238680555551</v>
      </c>
      <c r="K3794" s="11">
        <v>1434365022</v>
      </c>
      <c r="L3794" s="17">
        <f t="shared" si="296"/>
        <v>42170.238680555551</v>
      </c>
      <c r="M3794" s="21">
        <f t="shared" si="297"/>
        <v>30</v>
      </c>
      <c r="N3794" s="11" t="b">
        <v>0</v>
      </c>
      <c r="O3794" s="11">
        <v>2</v>
      </c>
      <c r="P3794" s="11" t="b">
        <v>0</v>
      </c>
      <c r="Q3794" s="11" t="s">
        <v>8305</v>
      </c>
      <c r="R3794" s="18">
        <f t="shared" si="298"/>
        <v>2.8E-3</v>
      </c>
      <c r="S3794" s="19">
        <f t="shared" si="299"/>
        <v>17.5</v>
      </c>
      <c r="T3794" s="11" t="s">
        <v>8317</v>
      </c>
      <c r="U3794" s="11" t="s">
        <v>8359</v>
      </c>
    </row>
    <row r="3795" spans="1:21" ht="42.75" x14ac:dyDescent="0.45">
      <c r="A3795" s="11">
        <v>3793</v>
      </c>
      <c r="B3795" s="16" t="s">
        <v>3790</v>
      </c>
      <c r="C3795" s="16" t="s">
        <v>7903</v>
      </c>
      <c r="D3795" s="23">
        <v>7000</v>
      </c>
      <c r="E3795" s="23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7">
        <f t="shared" si="295"/>
        <v>41989.73065972222</v>
      </c>
      <c r="K3795" s="11">
        <v>1416954729</v>
      </c>
      <c r="L3795" s="17">
        <f t="shared" si="296"/>
        <v>41968.73065972222</v>
      </c>
      <c r="M3795" s="21">
        <f t="shared" si="297"/>
        <v>21</v>
      </c>
      <c r="N3795" s="11" t="b">
        <v>0</v>
      </c>
      <c r="O3795" s="11">
        <v>24</v>
      </c>
      <c r="P3795" s="11" t="b">
        <v>0</v>
      </c>
      <c r="Q3795" s="11" t="s">
        <v>8305</v>
      </c>
      <c r="R3795" s="18">
        <f t="shared" si="298"/>
        <v>0.59657142857142853</v>
      </c>
      <c r="S3795" s="19">
        <f t="shared" si="299"/>
        <v>174</v>
      </c>
      <c r="T3795" s="11" t="s">
        <v>8317</v>
      </c>
      <c r="U3795" s="11" t="s">
        <v>8359</v>
      </c>
    </row>
    <row r="3796" spans="1:21" ht="42.75" x14ac:dyDescent="0.45">
      <c r="A3796" s="11">
        <v>3794</v>
      </c>
      <c r="B3796" s="16" t="s">
        <v>3791</v>
      </c>
      <c r="C3796" s="16" t="s">
        <v>7904</v>
      </c>
      <c r="D3796" s="23">
        <v>5000</v>
      </c>
      <c r="E3796" s="23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7">
        <f t="shared" si="295"/>
        <v>42162.372152777774</v>
      </c>
      <c r="K3796" s="11">
        <v>1431093354</v>
      </c>
      <c r="L3796" s="17">
        <f t="shared" si="296"/>
        <v>42132.372152777774</v>
      </c>
      <c r="M3796" s="21">
        <f t="shared" si="297"/>
        <v>30</v>
      </c>
      <c r="N3796" s="11" t="b">
        <v>0</v>
      </c>
      <c r="O3796" s="11">
        <v>1</v>
      </c>
      <c r="P3796" s="11" t="b">
        <v>0</v>
      </c>
      <c r="Q3796" s="11" t="s">
        <v>8305</v>
      </c>
      <c r="R3796" s="18">
        <f t="shared" si="298"/>
        <v>0.01</v>
      </c>
      <c r="S3796" s="19">
        <f t="shared" si="299"/>
        <v>50</v>
      </c>
      <c r="T3796" s="11" t="s">
        <v>8317</v>
      </c>
      <c r="U3796" s="11" t="s">
        <v>8359</v>
      </c>
    </row>
    <row r="3797" spans="1:21" ht="42.75" x14ac:dyDescent="0.45">
      <c r="A3797" s="11">
        <v>3795</v>
      </c>
      <c r="B3797" s="16" t="s">
        <v>3792</v>
      </c>
      <c r="C3797" s="16" t="s">
        <v>7905</v>
      </c>
      <c r="D3797" s="23">
        <v>600</v>
      </c>
      <c r="E3797" s="23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7">
        <f t="shared" si="295"/>
        <v>42244.729166666664</v>
      </c>
      <c r="K3797" s="11">
        <v>1437042490</v>
      </c>
      <c r="L3797" s="17">
        <f t="shared" si="296"/>
        <v>42201.227893518517</v>
      </c>
      <c r="M3797" s="21">
        <f t="shared" si="297"/>
        <v>43.501273148147448</v>
      </c>
      <c r="N3797" s="11" t="b">
        <v>0</v>
      </c>
      <c r="O3797" s="11">
        <v>2</v>
      </c>
      <c r="P3797" s="11" t="b">
        <v>0</v>
      </c>
      <c r="Q3797" s="11" t="s">
        <v>8305</v>
      </c>
      <c r="R3797" s="18">
        <f t="shared" si="298"/>
        <v>1.6666666666666666E-2</v>
      </c>
      <c r="S3797" s="19">
        <f t="shared" si="299"/>
        <v>5</v>
      </c>
      <c r="T3797" s="11" t="s">
        <v>8317</v>
      </c>
      <c r="U3797" s="11" t="s">
        <v>8359</v>
      </c>
    </row>
    <row r="3798" spans="1:21" ht="42.75" x14ac:dyDescent="0.45">
      <c r="A3798" s="11">
        <v>3796</v>
      </c>
      <c r="B3798" s="16" t="s">
        <v>3793</v>
      </c>
      <c r="C3798" s="16" t="s">
        <v>7906</v>
      </c>
      <c r="D3798" s="23">
        <v>22500</v>
      </c>
      <c r="E3798" s="23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7">
        <f t="shared" si="295"/>
        <v>42748.821250000001</v>
      </c>
      <c r="K3798" s="11">
        <v>1479170556</v>
      </c>
      <c r="L3798" s="17">
        <f t="shared" si="296"/>
        <v>42688.821250000001</v>
      </c>
      <c r="M3798" s="21">
        <f t="shared" si="297"/>
        <v>60</v>
      </c>
      <c r="N3798" s="11" t="b">
        <v>0</v>
      </c>
      <c r="O3798" s="11">
        <v>1</v>
      </c>
      <c r="P3798" s="11" t="b">
        <v>0</v>
      </c>
      <c r="Q3798" s="11" t="s">
        <v>8305</v>
      </c>
      <c r="R3798" s="18">
        <f t="shared" si="298"/>
        <v>4.4444444444444447E-5</v>
      </c>
      <c r="S3798" s="19">
        <f t="shared" si="299"/>
        <v>1</v>
      </c>
      <c r="T3798" s="11" t="s">
        <v>8317</v>
      </c>
      <c r="U3798" s="11" t="s">
        <v>8359</v>
      </c>
    </row>
    <row r="3799" spans="1:21" ht="42.75" x14ac:dyDescent="0.45">
      <c r="A3799" s="11">
        <v>3797</v>
      </c>
      <c r="B3799" s="16" t="s">
        <v>3794</v>
      </c>
      <c r="C3799" s="16" t="s">
        <v>7907</v>
      </c>
      <c r="D3799" s="23">
        <v>6000</v>
      </c>
      <c r="E3799" s="23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7">
        <f t="shared" si="295"/>
        <v>42114.673206018517</v>
      </c>
      <c r="K3799" s="11">
        <v>1426972165</v>
      </c>
      <c r="L3799" s="17">
        <f t="shared" si="296"/>
        <v>42084.673206018517</v>
      </c>
      <c r="M3799" s="21">
        <f t="shared" si="297"/>
        <v>30</v>
      </c>
      <c r="N3799" s="11" t="b">
        <v>0</v>
      </c>
      <c r="O3799" s="11">
        <v>37</v>
      </c>
      <c r="P3799" s="11" t="b">
        <v>0</v>
      </c>
      <c r="Q3799" s="11" t="s">
        <v>8305</v>
      </c>
      <c r="R3799" s="18">
        <f t="shared" si="298"/>
        <v>0.89666666666666661</v>
      </c>
      <c r="S3799" s="19">
        <f t="shared" si="299"/>
        <v>145.40540540540542</v>
      </c>
      <c r="T3799" s="11" t="s">
        <v>8317</v>
      </c>
      <c r="U3799" s="11" t="s">
        <v>8359</v>
      </c>
    </row>
    <row r="3800" spans="1:21" ht="42.75" x14ac:dyDescent="0.45">
      <c r="A3800" s="11">
        <v>3798</v>
      </c>
      <c r="B3800" s="16" t="s">
        <v>3795</v>
      </c>
      <c r="C3800" s="16" t="s">
        <v>7908</v>
      </c>
      <c r="D3800" s="23">
        <v>70000</v>
      </c>
      <c r="E3800" s="23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7">
        <f t="shared" si="295"/>
        <v>41861.514444444438</v>
      </c>
      <c r="K3800" s="11">
        <v>1405099248</v>
      </c>
      <c r="L3800" s="17">
        <f t="shared" si="296"/>
        <v>41831.514444444438</v>
      </c>
      <c r="M3800" s="21">
        <f t="shared" si="297"/>
        <v>30</v>
      </c>
      <c r="N3800" s="11" t="b">
        <v>0</v>
      </c>
      <c r="O3800" s="11">
        <v>5</v>
      </c>
      <c r="P3800" s="11" t="b">
        <v>0</v>
      </c>
      <c r="Q3800" s="11" t="s">
        <v>8305</v>
      </c>
      <c r="R3800" s="18">
        <f t="shared" si="298"/>
        <v>1.4642857142857143E-2</v>
      </c>
      <c r="S3800" s="19">
        <f t="shared" si="299"/>
        <v>205</v>
      </c>
      <c r="T3800" s="11" t="s">
        <v>8317</v>
      </c>
      <c r="U3800" s="11" t="s">
        <v>8359</v>
      </c>
    </row>
    <row r="3801" spans="1:21" ht="28.5" x14ac:dyDescent="0.45">
      <c r="A3801" s="11">
        <v>3799</v>
      </c>
      <c r="B3801" s="16" t="s">
        <v>3796</v>
      </c>
      <c r="C3801" s="16" t="s">
        <v>7909</v>
      </c>
      <c r="D3801" s="23">
        <v>10000</v>
      </c>
      <c r="E3801" s="23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7">
        <f t="shared" si="295"/>
        <v>42440.722719907404</v>
      </c>
      <c r="K3801" s="11">
        <v>1455142843</v>
      </c>
      <c r="L3801" s="17">
        <f t="shared" si="296"/>
        <v>42410.722719907404</v>
      </c>
      <c r="M3801" s="21">
        <f t="shared" si="297"/>
        <v>30</v>
      </c>
      <c r="N3801" s="11" t="b">
        <v>0</v>
      </c>
      <c r="O3801" s="11">
        <v>4</v>
      </c>
      <c r="P3801" s="11" t="b">
        <v>0</v>
      </c>
      <c r="Q3801" s="11" t="s">
        <v>8305</v>
      </c>
      <c r="R3801" s="18">
        <f t="shared" si="298"/>
        <v>4.02E-2</v>
      </c>
      <c r="S3801" s="19">
        <f t="shared" si="299"/>
        <v>100.5</v>
      </c>
      <c r="T3801" s="11" t="s">
        <v>8317</v>
      </c>
      <c r="U3801" s="11" t="s">
        <v>8359</v>
      </c>
    </row>
    <row r="3802" spans="1:21" ht="42.75" x14ac:dyDescent="0.45">
      <c r="A3802" s="11">
        <v>3800</v>
      </c>
      <c r="B3802" s="16" t="s">
        <v>3797</v>
      </c>
      <c r="C3802" s="16" t="s">
        <v>7910</v>
      </c>
      <c r="D3802" s="23">
        <v>22000</v>
      </c>
      <c r="E3802" s="23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7">
        <f t="shared" si="295"/>
        <v>42014.999305555553</v>
      </c>
      <c r="K3802" s="11">
        <v>1418146883</v>
      </c>
      <c r="L3802" s="17">
        <f t="shared" si="296"/>
        <v>41982.528738425921</v>
      </c>
      <c r="M3802" s="21">
        <f t="shared" si="297"/>
        <v>32.4705671296324</v>
      </c>
      <c r="N3802" s="11" t="b">
        <v>0</v>
      </c>
      <c r="O3802" s="11">
        <v>16</v>
      </c>
      <c r="P3802" s="11" t="b">
        <v>0</v>
      </c>
      <c r="Q3802" s="11" t="s">
        <v>8305</v>
      </c>
      <c r="R3802" s="18">
        <f t="shared" si="298"/>
        <v>4.0045454545454544E-2</v>
      </c>
      <c r="S3802" s="19">
        <f t="shared" si="299"/>
        <v>55.0625</v>
      </c>
      <c r="T3802" s="11" t="s">
        <v>8317</v>
      </c>
      <c r="U3802" s="11" t="s">
        <v>8359</v>
      </c>
    </row>
    <row r="3803" spans="1:21" ht="42.75" x14ac:dyDescent="0.45">
      <c r="A3803" s="11">
        <v>3801</v>
      </c>
      <c r="B3803" s="16" t="s">
        <v>3798</v>
      </c>
      <c r="C3803" s="16" t="s">
        <v>7911</v>
      </c>
      <c r="D3803" s="23">
        <v>5000</v>
      </c>
      <c r="E3803" s="23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7">
        <f t="shared" si="295"/>
        <v>42006.467777777776</v>
      </c>
      <c r="K3803" s="11">
        <v>1417536816</v>
      </c>
      <c r="L3803" s="17">
        <f t="shared" si="296"/>
        <v>41975.467777777776</v>
      </c>
      <c r="M3803" s="21">
        <f t="shared" si="297"/>
        <v>31</v>
      </c>
      <c r="N3803" s="11" t="b">
        <v>0</v>
      </c>
      <c r="O3803" s="11">
        <v>9</v>
      </c>
      <c r="P3803" s="11" t="b">
        <v>0</v>
      </c>
      <c r="Q3803" s="11" t="s">
        <v>8305</v>
      </c>
      <c r="R3803" s="18">
        <f t="shared" si="298"/>
        <v>8.5199999999999998E-2</v>
      </c>
      <c r="S3803" s="19">
        <f t="shared" si="299"/>
        <v>47.333333333333336</v>
      </c>
      <c r="T3803" s="11" t="s">
        <v>8317</v>
      </c>
      <c r="U3803" s="11" t="s">
        <v>8359</v>
      </c>
    </row>
    <row r="3804" spans="1:21" ht="42.75" x14ac:dyDescent="0.45">
      <c r="A3804" s="11">
        <v>3802</v>
      </c>
      <c r="B3804" s="16" t="s">
        <v>3799</v>
      </c>
      <c r="C3804" s="16" t="s">
        <v>7912</v>
      </c>
      <c r="D3804" s="23">
        <v>3000</v>
      </c>
      <c r="E3804" s="23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7">
        <f t="shared" si="295"/>
        <v>42298.917893518512</v>
      </c>
      <c r="K3804" s="11">
        <v>1442890906</v>
      </c>
      <c r="L3804" s="17">
        <f t="shared" si="296"/>
        <v>42268.917893518512</v>
      </c>
      <c r="M3804" s="21">
        <f t="shared" si="297"/>
        <v>30</v>
      </c>
      <c r="N3804" s="11" t="b">
        <v>0</v>
      </c>
      <c r="O3804" s="11">
        <v>0</v>
      </c>
      <c r="P3804" s="11" t="b">
        <v>0</v>
      </c>
      <c r="Q3804" s="11" t="s">
        <v>8305</v>
      </c>
      <c r="R3804" s="18">
        <f t="shared" si="298"/>
        <v>0</v>
      </c>
      <c r="S3804" s="19" t="e">
        <f t="shared" si="299"/>
        <v>#DIV/0!</v>
      </c>
      <c r="T3804" s="11" t="s">
        <v>8317</v>
      </c>
      <c r="U3804" s="11" t="s">
        <v>8359</v>
      </c>
    </row>
    <row r="3805" spans="1:21" ht="28.5" x14ac:dyDescent="0.45">
      <c r="A3805" s="11">
        <v>3803</v>
      </c>
      <c r="B3805" s="16" t="s">
        <v>3800</v>
      </c>
      <c r="C3805" s="16" t="s">
        <v>7913</v>
      </c>
      <c r="D3805" s="23">
        <v>12000</v>
      </c>
      <c r="E3805" s="23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7">
        <f t="shared" si="295"/>
        <v>42433.763518518514</v>
      </c>
      <c r="K3805" s="11">
        <v>1454541568</v>
      </c>
      <c r="L3805" s="17">
        <f t="shared" si="296"/>
        <v>42403.763518518514</v>
      </c>
      <c r="M3805" s="21">
        <f t="shared" si="297"/>
        <v>30</v>
      </c>
      <c r="N3805" s="11" t="b">
        <v>0</v>
      </c>
      <c r="O3805" s="11">
        <v>40</v>
      </c>
      <c r="P3805" s="11" t="b">
        <v>0</v>
      </c>
      <c r="Q3805" s="11" t="s">
        <v>8305</v>
      </c>
      <c r="R3805" s="18">
        <f t="shared" si="298"/>
        <v>0.19650000000000001</v>
      </c>
      <c r="S3805" s="19">
        <f t="shared" si="299"/>
        <v>58.95</v>
      </c>
      <c r="T3805" s="11" t="s">
        <v>8317</v>
      </c>
      <c r="U3805" s="11" t="s">
        <v>8359</v>
      </c>
    </row>
    <row r="3806" spans="1:21" ht="42.75" x14ac:dyDescent="0.45">
      <c r="A3806" s="11">
        <v>3804</v>
      </c>
      <c r="B3806" s="16" t="s">
        <v>3801</v>
      </c>
      <c r="C3806" s="16" t="s">
        <v>7914</v>
      </c>
      <c r="D3806" s="23">
        <v>8000</v>
      </c>
      <c r="E3806" s="23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7">
        <f t="shared" si="295"/>
        <v>42582.083333333336</v>
      </c>
      <c r="K3806" s="11">
        <v>1465172024</v>
      </c>
      <c r="L3806" s="17">
        <f t="shared" si="296"/>
        <v>42526.801203703704</v>
      </c>
      <c r="M3806" s="21">
        <f t="shared" si="297"/>
        <v>55.282129629631527</v>
      </c>
      <c r="N3806" s="11" t="b">
        <v>0</v>
      </c>
      <c r="O3806" s="11">
        <v>0</v>
      </c>
      <c r="P3806" s="11" t="b">
        <v>0</v>
      </c>
      <c r="Q3806" s="11" t="s">
        <v>8305</v>
      </c>
      <c r="R3806" s="18">
        <f t="shared" si="298"/>
        <v>0</v>
      </c>
      <c r="S3806" s="19" t="e">
        <f t="shared" si="299"/>
        <v>#DIV/0!</v>
      </c>
      <c r="T3806" s="11" t="s">
        <v>8317</v>
      </c>
      <c r="U3806" s="11" t="s">
        <v>8359</v>
      </c>
    </row>
    <row r="3807" spans="1:21" ht="42.75" x14ac:dyDescent="0.45">
      <c r="A3807" s="11">
        <v>3805</v>
      </c>
      <c r="B3807" s="16" t="s">
        <v>3802</v>
      </c>
      <c r="C3807" s="16" t="s">
        <v>7915</v>
      </c>
      <c r="D3807" s="23">
        <v>150000</v>
      </c>
      <c r="E3807" s="23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7">
        <f t="shared" si="295"/>
        <v>41909.678703703699</v>
      </c>
      <c r="K3807" s="11">
        <v>1406668640</v>
      </c>
      <c r="L3807" s="17">
        <f t="shared" si="296"/>
        <v>41849.678703703699</v>
      </c>
      <c r="M3807" s="21">
        <f t="shared" si="297"/>
        <v>60</v>
      </c>
      <c r="N3807" s="11" t="b">
        <v>0</v>
      </c>
      <c r="O3807" s="11">
        <v>2</v>
      </c>
      <c r="P3807" s="11" t="b">
        <v>0</v>
      </c>
      <c r="Q3807" s="11" t="s">
        <v>8305</v>
      </c>
      <c r="R3807" s="18">
        <f t="shared" si="298"/>
        <v>2.0000000000000002E-5</v>
      </c>
      <c r="S3807" s="19">
        <f t="shared" si="299"/>
        <v>1.5</v>
      </c>
      <c r="T3807" s="11" t="s">
        <v>8317</v>
      </c>
      <c r="U3807" s="11" t="s">
        <v>8359</v>
      </c>
    </row>
    <row r="3808" spans="1:21" ht="42.75" x14ac:dyDescent="0.45">
      <c r="A3808" s="11">
        <v>3806</v>
      </c>
      <c r="B3808" s="16" t="s">
        <v>3803</v>
      </c>
      <c r="C3808" s="16" t="s">
        <v>7916</v>
      </c>
      <c r="D3808" s="23">
        <v>7500</v>
      </c>
      <c r="E3808" s="23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7">
        <f t="shared" si="295"/>
        <v>41819.050706018512</v>
      </c>
      <c r="K3808" s="11">
        <v>1402294381</v>
      </c>
      <c r="L3808" s="17">
        <f t="shared" si="296"/>
        <v>41799.050706018512</v>
      </c>
      <c r="M3808" s="21">
        <f t="shared" si="297"/>
        <v>20</v>
      </c>
      <c r="N3808" s="11" t="b">
        <v>0</v>
      </c>
      <c r="O3808" s="11">
        <v>1</v>
      </c>
      <c r="P3808" s="11" t="b">
        <v>0</v>
      </c>
      <c r="Q3808" s="11" t="s">
        <v>8305</v>
      </c>
      <c r="R3808" s="18">
        <f t="shared" si="298"/>
        <v>6.6666666666666664E-4</v>
      </c>
      <c r="S3808" s="19">
        <f t="shared" si="299"/>
        <v>5</v>
      </c>
      <c r="T3808" s="11" t="s">
        <v>8317</v>
      </c>
      <c r="U3808" s="11" t="s">
        <v>8359</v>
      </c>
    </row>
    <row r="3809" spans="1:21" ht="42.75" x14ac:dyDescent="0.45">
      <c r="A3809" s="11">
        <v>3807</v>
      </c>
      <c r="B3809" s="16" t="s">
        <v>3804</v>
      </c>
      <c r="C3809" s="16" t="s">
        <v>7917</v>
      </c>
      <c r="D3809" s="23">
        <v>1500</v>
      </c>
      <c r="E3809" s="23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7">
        <f t="shared" si="295"/>
        <v>42097.700682870367</v>
      </c>
      <c r="K3809" s="11">
        <v>1427492939</v>
      </c>
      <c r="L3809" s="17">
        <f t="shared" si="296"/>
        <v>42090.700682870367</v>
      </c>
      <c r="M3809" s="21">
        <f t="shared" si="297"/>
        <v>7</v>
      </c>
      <c r="N3809" s="11" t="b">
        <v>0</v>
      </c>
      <c r="O3809" s="11">
        <v>9</v>
      </c>
      <c r="P3809" s="11" t="b">
        <v>0</v>
      </c>
      <c r="Q3809" s="11" t="s">
        <v>8305</v>
      </c>
      <c r="R3809" s="18">
        <f t="shared" si="298"/>
        <v>0.30333333333333334</v>
      </c>
      <c r="S3809" s="19">
        <f t="shared" si="299"/>
        <v>50.555555555555557</v>
      </c>
      <c r="T3809" s="11" t="s">
        <v>8317</v>
      </c>
      <c r="U3809" s="11" t="s">
        <v>8359</v>
      </c>
    </row>
    <row r="3810" spans="1:21" ht="42.75" x14ac:dyDescent="0.45">
      <c r="A3810" s="11">
        <v>3808</v>
      </c>
      <c r="B3810" s="16" t="s">
        <v>3805</v>
      </c>
      <c r="C3810" s="16" t="s">
        <v>7918</v>
      </c>
      <c r="D3810" s="23">
        <v>1000</v>
      </c>
      <c r="E3810" s="23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7">
        <f t="shared" si="295"/>
        <v>42119.203923611109</v>
      </c>
      <c r="K3810" s="11">
        <v>1424775219</v>
      </c>
      <c r="L3810" s="17">
        <f t="shared" si="296"/>
        <v>42059.24559027778</v>
      </c>
      <c r="M3810" s="21">
        <f t="shared" si="297"/>
        <v>59.958333333328483</v>
      </c>
      <c r="N3810" s="11" t="b">
        <v>0</v>
      </c>
      <c r="O3810" s="11">
        <v>24</v>
      </c>
      <c r="P3810" s="11" t="b">
        <v>1</v>
      </c>
      <c r="Q3810" s="11" t="s">
        <v>8271</v>
      </c>
      <c r="R3810" s="18">
        <f t="shared" si="298"/>
        <v>1</v>
      </c>
      <c r="S3810" s="19">
        <f t="shared" si="299"/>
        <v>41.666666666666664</v>
      </c>
      <c r="T3810" s="11" t="s">
        <v>8317</v>
      </c>
      <c r="U3810" s="11" t="s">
        <v>8318</v>
      </c>
    </row>
    <row r="3811" spans="1:21" ht="42.75" x14ac:dyDescent="0.45">
      <c r="A3811" s="11">
        <v>3809</v>
      </c>
      <c r="B3811" s="16" t="s">
        <v>3806</v>
      </c>
      <c r="C3811" s="16" t="s">
        <v>7919</v>
      </c>
      <c r="D3811" s="23">
        <v>2000</v>
      </c>
      <c r="E3811" s="23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7">
        <f t="shared" si="295"/>
        <v>41850.75</v>
      </c>
      <c r="K3811" s="11">
        <v>1402403907</v>
      </c>
      <c r="L3811" s="17">
        <f t="shared" si="296"/>
        <v>41800.318368055552</v>
      </c>
      <c r="M3811" s="21">
        <f t="shared" si="297"/>
        <v>50.431631944447872</v>
      </c>
      <c r="N3811" s="11" t="b">
        <v>0</v>
      </c>
      <c r="O3811" s="11">
        <v>38</v>
      </c>
      <c r="P3811" s="11" t="b">
        <v>1</v>
      </c>
      <c r="Q3811" s="11" t="s">
        <v>8271</v>
      </c>
      <c r="R3811" s="18">
        <f t="shared" si="298"/>
        <v>1.0125</v>
      </c>
      <c r="S3811" s="19">
        <f t="shared" si="299"/>
        <v>53.289473684210527</v>
      </c>
      <c r="T3811" s="11" t="s">
        <v>8317</v>
      </c>
      <c r="U3811" s="11" t="s">
        <v>8318</v>
      </c>
    </row>
    <row r="3812" spans="1:21" ht="42.75" x14ac:dyDescent="0.45">
      <c r="A3812" s="11">
        <v>3810</v>
      </c>
      <c r="B3812" s="16" t="s">
        <v>3807</v>
      </c>
      <c r="C3812" s="16" t="s">
        <v>7920</v>
      </c>
      <c r="D3812" s="23">
        <v>1500</v>
      </c>
      <c r="E3812" s="23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7">
        <f t="shared" si="295"/>
        <v>42084.599050925921</v>
      </c>
      <c r="K3812" s="11">
        <v>1424377358</v>
      </c>
      <c r="L3812" s="17">
        <f t="shared" si="296"/>
        <v>42054.640717592592</v>
      </c>
      <c r="M3812" s="21">
        <f t="shared" si="297"/>
        <v>29.958333333328483</v>
      </c>
      <c r="N3812" s="11" t="b">
        <v>0</v>
      </c>
      <c r="O3812" s="11">
        <v>26</v>
      </c>
      <c r="P3812" s="11" t="b">
        <v>1</v>
      </c>
      <c r="Q3812" s="11" t="s">
        <v>8271</v>
      </c>
      <c r="R3812" s="18">
        <f t="shared" si="298"/>
        <v>1.2173333333333334</v>
      </c>
      <c r="S3812" s="19">
        <f t="shared" si="299"/>
        <v>70.230769230769226</v>
      </c>
      <c r="T3812" s="11" t="s">
        <v>8317</v>
      </c>
      <c r="U3812" s="11" t="s">
        <v>8318</v>
      </c>
    </row>
    <row r="3813" spans="1:21" ht="42.75" x14ac:dyDescent="0.45">
      <c r="A3813" s="11">
        <v>3811</v>
      </c>
      <c r="B3813" s="16" t="s">
        <v>3808</v>
      </c>
      <c r="C3813" s="16" t="s">
        <v>7921</v>
      </c>
      <c r="D3813" s="23">
        <v>250</v>
      </c>
      <c r="E3813" s="23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7">
        <f t="shared" si="295"/>
        <v>42521.249999999993</v>
      </c>
      <c r="K3813" s="11">
        <v>1461769373</v>
      </c>
      <c r="L3813" s="17">
        <f t="shared" si="296"/>
        <v>42487.418668981474</v>
      </c>
      <c r="M3813" s="21">
        <f t="shared" si="297"/>
        <v>33.83133101851854</v>
      </c>
      <c r="N3813" s="11" t="b">
        <v>0</v>
      </c>
      <c r="O3813" s="11">
        <v>19</v>
      </c>
      <c r="P3813" s="11" t="b">
        <v>1</v>
      </c>
      <c r="Q3813" s="11" t="s">
        <v>8271</v>
      </c>
      <c r="R3813" s="18">
        <f t="shared" si="298"/>
        <v>3.3</v>
      </c>
      <c r="S3813" s="19">
        <f t="shared" si="299"/>
        <v>43.421052631578945</v>
      </c>
      <c r="T3813" s="11" t="s">
        <v>8317</v>
      </c>
      <c r="U3813" s="11" t="s">
        <v>8318</v>
      </c>
    </row>
    <row r="3814" spans="1:21" ht="42.75" x14ac:dyDescent="0.45">
      <c r="A3814" s="11">
        <v>3812</v>
      </c>
      <c r="B3814" s="16" t="s">
        <v>3809</v>
      </c>
      <c r="C3814" s="16" t="s">
        <v>7922</v>
      </c>
      <c r="D3814" s="23">
        <v>2000</v>
      </c>
      <c r="E3814" s="23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7">
        <f t="shared" si="295"/>
        <v>42155.957638888889</v>
      </c>
      <c r="K3814" s="11">
        <v>1429120908</v>
      </c>
      <c r="L3814" s="17">
        <f t="shared" si="296"/>
        <v>42109.542916666665</v>
      </c>
      <c r="M3814" s="21">
        <f t="shared" si="297"/>
        <v>46.414722222223645</v>
      </c>
      <c r="N3814" s="11" t="b">
        <v>0</v>
      </c>
      <c r="O3814" s="11">
        <v>11</v>
      </c>
      <c r="P3814" s="11" t="b">
        <v>1</v>
      </c>
      <c r="Q3814" s="11" t="s">
        <v>8271</v>
      </c>
      <c r="R3814" s="18">
        <f t="shared" si="298"/>
        <v>1.0954999999999999</v>
      </c>
      <c r="S3814" s="19">
        <f t="shared" si="299"/>
        <v>199.18181818181819</v>
      </c>
      <c r="T3814" s="11" t="s">
        <v>8317</v>
      </c>
      <c r="U3814" s="11" t="s">
        <v>8318</v>
      </c>
    </row>
    <row r="3815" spans="1:21" ht="42.75" x14ac:dyDescent="0.45">
      <c r="A3815" s="11">
        <v>3813</v>
      </c>
      <c r="B3815" s="16" t="s">
        <v>3810</v>
      </c>
      <c r="C3815" s="16" t="s">
        <v>7923</v>
      </c>
      <c r="D3815" s="23">
        <v>2100</v>
      </c>
      <c r="E3815" s="23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7">
        <f t="shared" si="295"/>
        <v>42535.696527777771</v>
      </c>
      <c r="K3815" s="11">
        <v>1462603021</v>
      </c>
      <c r="L3815" s="17">
        <f t="shared" si="296"/>
        <v>42497.067372685182</v>
      </c>
      <c r="M3815" s="21">
        <f t="shared" si="297"/>
        <v>38.629155092588917</v>
      </c>
      <c r="N3815" s="11" t="b">
        <v>0</v>
      </c>
      <c r="O3815" s="11">
        <v>27</v>
      </c>
      <c r="P3815" s="11" t="b">
        <v>1</v>
      </c>
      <c r="Q3815" s="11" t="s">
        <v>8271</v>
      </c>
      <c r="R3815" s="18">
        <f t="shared" si="298"/>
        <v>1.0095190476190474</v>
      </c>
      <c r="S3815" s="19">
        <f t="shared" si="299"/>
        <v>78.518148148148143</v>
      </c>
      <c r="T3815" s="11" t="s">
        <v>8317</v>
      </c>
      <c r="U3815" s="11" t="s">
        <v>8318</v>
      </c>
    </row>
    <row r="3816" spans="1:21" ht="42.75" x14ac:dyDescent="0.45">
      <c r="A3816" s="11">
        <v>3814</v>
      </c>
      <c r="B3816" s="16" t="s">
        <v>3811</v>
      </c>
      <c r="C3816" s="16" t="s">
        <v>7924</v>
      </c>
      <c r="D3816" s="23">
        <v>1500</v>
      </c>
      <c r="E3816" s="23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7">
        <f t="shared" si="295"/>
        <v>42094.957638888889</v>
      </c>
      <c r="K3816" s="11">
        <v>1424727712</v>
      </c>
      <c r="L3816" s="17">
        <f t="shared" si="296"/>
        <v>42058.695740740739</v>
      </c>
      <c r="M3816" s="21">
        <f t="shared" si="297"/>
        <v>36.261898148150067</v>
      </c>
      <c r="N3816" s="11" t="b">
        <v>0</v>
      </c>
      <c r="O3816" s="11">
        <v>34</v>
      </c>
      <c r="P3816" s="11" t="b">
        <v>1</v>
      </c>
      <c r="Q3816" s="11" t="s">
        <v>8271</v>
      </c>
      <c r="R3816" s="18">
        <f t="shared" si="298"/>
        <v>1.4013333333333333</v>
      </c>
      <c r="S3816" s="19">
        <f t="shared" si="299"/>
        <v>61.823529411764703</v>
      </c>
      <c r="T3816" s="11" t="s">
        <v>8317</v>
      </c>
      <c r="U3816" s="11" t="s">
        <v>8318</v>
      </c>
    </row>
    <row r="3817" spans="1:21" ht="28.5" x14ac:dyDescent="0.45">
      <c r="A3817" s="11">
        <v>3815</v>
      </c>
      <c r="B3817" s="16" t="s">
        <v>3812</v>
      </c>
      <c r="C3817" s="16" t="s">
        <v>7925</v>
      </c>
      <c r="D3817" s="23">
        <v>1000</v>
      </c>
      <c r="E3817" s="23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7">
        <f t="shared" si="295"/>
        <v>42236.749999999993</v>
      </c>
      <c r="K3817" s="11">
        <v>1437545657</v>
      </c>
      <c r="L3817" s="17">
        <f t="shared" si="296"/>
        <v>42207.051585648143</v>
      </c>
      <c r="M3817" s="21">
        <f t="shared" si="297"/>
        <v>29.698414351849351</v>
      </c>
      <c r="N3817" s="11" t="b">
        <v>0</v>
      </c>
      <c r="O3817" s="11">
        <v>20</v>
      </c>
      <c r="P3817" s="11" t="b">
        <v>1</v>
      </c>
      <c r="Q3817" s="11" t="s">
        <v>8271</v>
      </c>
      <c r="R3817" s="18">
        <f t="shared" si="298"/>
        <v>1.0000100000000001</v>
      </c>
      <c r="S3817" s="19">
        <f t="shared" si="299"/>
        <v>50.000500000000002</v>
      </c>
      <c r="T3817" s="11" t="s">
        <v>8317</v>
      </c>
      <c r="U3817" s="11" t="s">
        <v>8318</v>
      </c>
    </row>
    <row r="3818" spans="1:21" ht="57" x14ac:dyDescent="0.45">
      <c r="A3818" s="11">
        <v>3816</v>
      </c>
      <c r="B3818" s="16" t="s">
        <v>3813</v>
      </c>
      <c r="C3818" s="16" t="s">
        <v>7926</v>
      </c>
      <c r="D3818" s="23">
        <v>1500</v>
      </c>
      <c r="E3818" s="23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7">
        <f t="shared" si="295"/>
        <v>41837.481747685182</v>
      </c>
      <c r="K3818" s="11">
        <v>1403022823</v>
      </c>
      <c r="L3818" s="17">
        <f t="shared" si="296"/>
        <v>41807.481747685182</v>
      </c>
      <c r="M3818" s="21">
        <f t="shared" si="297"/>
        <v>30</v>
      </c>
      <c r="N3818" s="11" t="b">
        <v>0</v>
      </c>
      <c r="O3818" s="11">
        <v>37</v>
      </c>
      <c r="P3818" s="11" t="b">
        <v>1</v>
      </c>
      <c r="Q3818" s="11" t="s">
        <v>8271</v>
      </c>
      <c r="R3818" s="18">
        <f t="shared" si="298"/>
        <v>1.19238</v>
      </c>
      <c r="S3818" s="19">
        <f t="shared" si="299"/>
        <v>48.339729729729726</v>
      </c>
      <c r="T3818" s="11" t="s">
        <v>8317</v>
      </c>
      <c r="U3818" s="11" t="s">
        <v>8318</v>
      </c>
    </row>
    <row r="3819" spans="1:21" ht="42.75" x14ac:dyDescent="0.45">
      <c r="A3819" s="11">
        <v>3817</v>
      </c>
      <c r="B3819" s="16" t="s">
        <v>3814</v>
      </c>
      <c r="C3819" s="16" t="s">
        <v>7927</v>
      </c>
      <c r="D3819" s="23">
        <v>2000</v>
      </c>
      <c r="E3819" s="23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7">
        <f t="shared" si="295"/>
        <v>42300.957638888889</v>
      </c>
      <c r="K3819" s="11">
        <v>1444236216</v>
      </c>
      <c r="L3819" s="17">
        <f t="shared" si="296"/>
        <v>42284.488611111105</v>
      </c>
      <c r="M3819" s="21">
        <f t="shared" si="297"/>
        <v>16.469027777784504</v>
      </c>
      <c r="N3819" s="11" t="b">
        <v>0</v>
      </c>
      <c r="O3819" s="11">
        <v>20</v>
      </c>
      <c r="P3819" s="11" t="b">
        <v>1</v>
      </c>
      <c r="Q3819" s="11" t="s">
        <v>8271</v>
      </c>
      <c r="R3819" s="18">
        <f t="shared" si="298"/>
        <v>1.0725</v>
      </c>
      <c r="S3819" s="19">
        <f t="shared" si="299"/>
        <v>107.25</v>
      </c>
      <c r="T3819" s="11" t="s">
        <v>8317</v>
      </c>
      <c r="U3819" s="11" t="s">
        <v>8318</v>
      </c>
    </row>
    <row r="3820" spans="1:21" ht="42.75" x14ac:dyDescent="0.45">
      <c r="A3820" s="11">
        <v>3818</v>
      </c>
      <c r="B3820" s="16" t="s">
        <v>3815</v>
      </c>
      <c r="C3820" s="16" t="s">
        <v>7928</v>
      </c>
      <c r="D3820" s="23">
        <v>250</v>
      </c>
      <c r="E3820" s="23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7">
        <f t="shared" si="295"/>
        <v>42075.592384259253</v>
      </c>
      <c r="K3820" s="11">
        <v>1423599182</v>
      </c>
      <c r="L3820" s="17">
        <f t="shared" si="296"/>
        <v>42045.634050925924</v>
      </c>
      <c r="M3820" s="21">
        <f t="shared" si="297"/>
        <v>29.958333333328483</v>
      </c>
      <c r="N3820" s="11" t="b">
        <v>0</v>
      </c>
      <c r="O3820" s="11">
        <v>10</v>
      </c>
      <c r="P3820" s="11" t="b">
        <v>1</v>
      </c>
      <c r="Q3820" s="11" t="s">
        <v>8271</v>
      </c>
      <c r="R3820" s="18">
        <f t="shared" si="298"/>
        <v>2.2799999999999998</v>
      </c>
      <c r="S3820" s="19">
        <f t="shared" si="299"/>
        <v>57</v>
      </c>
      <c r="T3820" s="11" t="s">
        <v>8317</v>
      </c>
      <c r="U3820" s="11" t="s">
        <v>8318</v>
      </c>
    </row>
    <row r="3821" spans="1:21" ht="42.75" x14ac:dyDescent="0.45">
      <c r="A3821" s="11">
        <v>3819</v>
      </c>
      <c r="B3821" s="16" t="s">
        <v>3816</v>
      </c>
      <c r="C3821" s="16" t="s">
        <v>7817</v>
      </c>
      <c r="D3821" s="23">
        <v>1000</v>
      </c>
      <c r="E3821" s="23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7">
        <f t="shared" si="295"/>
        <v>42202.668055555558</v>
      </c>
      <c r="K3821" s="11">
        <v>1435554104</v>
      </c>
      <c r="L3821" s="17">
        <f t="shared" si="296"/>
        <v>42184.001203703701</v>
      </c>
      <c r="M3821" s="21">
        <f t="shared" si="297"/>
        <v>18.666851851856336</v>
      </c>
      <c r="N3821" s="11" t="b">
        <v>0</v>
      </c>
      <c r="O3821" s="11">
        <v>26</v>
      </c>
      <c r="P3821" s="11" t="b">
        <v>1</v>
      </c>
      <c r="Q3821" s="11" t="s">
        <v>8271</v>
      </c>
      <c r="R3821" s="18">
        <f t="shared" si="298"/>
        <v>1.0640000000000001</v>
      </c>
      <c r="S3821" s="19">
        <f t="shared" si="299"/>
        <v>40.92307692307692</v>
      </c>
      <c r="T3821" s="11" t="s">
        <v>8317</v>
      </c>
      <c r="U3821" s="11" t="s">
        <v>8318</v>
      </c>
    </row>
    <row r="3822" spans="1:21" ht="42.75" x14ac:dyDescent="0.45">
      <c r="A3822" s="11">
        <v>3820</v>
      </c>
      <c r="B3822" s="16" t="s">
        <v>3817</v>
      </c>
      <c r="C3822" s="16" t="s">
        <v>7929</v>
      </c>
      <c r="D3822" s="23">
        <v>300</v>
      </c>
      <c r="E3822" s="23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7">
        <f t="shared" si="295"/>
        <v>42190.443483796298</v>
      </c>
      <c r="K3822" s="11">
        <v>1433518717</v>
      </c>
      <c r="L3822" s="17">
        <f t="shared" si="296"/>
        <v>42160.443483796298</v>
      </c>
      <c r="M3822" s="21">
        <f t="shared" si="297"/>
        <v>30</v>
      </c>
      <c r="N3822" s="11" t="b">
        <v>0</v>
      </c>
      <c r="O3822" s="11">
        <v>20</v>
      </c>
      <c r="P3822" s="11" t="b">
        <v>1</v>
      </c>
      <c r="Q3822" s="11" t="s">
        <v>8271</v>
      </c>
      <c r="R3822" s="18">
        <f t="shared" si="298"/>
        <v>1.4333333333333333</v>
      </c>
      <c r="S3822" s="19">
        <f t="shared" si="299"/>
        <v>21.5</v>
      </c>
      <c r="T3822" s="11" t="s">
        <v>8317</v>
      </c>
      <c r="U3822" s="11" t="s">
        <v>8318</v>
      </c>
    </row>
    <row r="3823" spans="1:21" ht="42.75" x14ac:dyDescent="0.45">
      <c r="A3823" s="11">
        <v>3821</v>
      </c>
      <c r="B3823" s="16" t="s">
        <v>3818</v>
      </c>
      <c r="C3823" s="16" t="s">
        <v>7930</v>
      </c>
      <c r="D3823" s="23">
        <v>3500</v>
      </c>
      <c r="E3823" s="23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7">
        <f t="shared" si="295"/>
        <v>42372.972303240742</v>
      </c>
      <c r="K3823" s="11">
        <v>1449116407</v>
      </c>
      <c r="L3823" s="17">
        <f t="shared" si="296"/>
        <v>42340.972303240742</v>
      </c>
      <c r="M3823" s="21">
        <f t="shared" si="297"/>
        <v>32</v>
      </c>
      <c r="N3823" s="11" t="b">
        <v>0</v>
      </c>
      <c r="O3823" s="11">
        <v>46</v>
      </c>
      <c r="P3823" s="11" t="b">
        <v>1</v>
      </c>
      <c r="Q3823" s="11" t="s">
        <v>8271</v>
      </c>
      <c r="R3823" s="18">
        <f t="shared" si="298"/>
        <v>1.0454285714285714</v>
      </c>
      <c r="S3823" s="19">
        <f t="shared" si="299"/>
        <v>79.543478260869563</v>
      </c>
      <c r="T3823" s="11" t="s">
        <v>8317</v>
      </c>
      <c r="U3823" s="11" t="s">
        <v>8318</v>
      </c>
    </row>
    <row r="3824" spans="1:21" ht="57" x14ac:dyDescent="0.45">
      <c r="A3824" s="11">
        <v>3822</v>
      </c>
      <c r="B3824" s="16" t="s">
        <v>3819</v>
      </c>
      <c r="C3824" s="16" t="s">
        <v>7931</v>
      </c>
      <c r="D3824" s="23">
        <v>5000</v>
      </c>
      <c r="E3824" s="23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7">
        <f t="shared" si="295"/>
        <v>42388.749305555553</v>
      </c>
      <c r="K3824" s="11">
        <v>1448136417</v>
      </c>
      <c r="L3824" s="17">
        <f t="shared" si="296"/>
        <v>42329.629826388882</v>
      </c>
      <c r="M3824" s="21">
        <f t="shared" si="297"/>
        <v>59.119479166671226</v>
      </c>
      <c r="N3824" s="11" t="b">
        <v>0</v>
      </c>
      <c r="O3824" s="11">
        <v>76</v>
      </c>
      <c r="P3824" s="11" t="b">
        <v>1</v>
      </c>
      <c r="Q3824" s="11" t="s">
        <v>8271</v>
      </c>
      <c r="R3824" s="18">
        <f t="shared" si="298"/>
        <v>1.1002000000000001</v>
      </c>
      <c r="S3824" s="19">
        <f t="shared" si="299"/>
        <v>72.381578947368425</v>
      </c>
      <c r="T3824" s="11" t="s">
        <v>8317</v>
      </c>
      <c r="U3824" s="11" t="s">
        <v>8318</v>
      </c>
    </row>
    <row r="3825" spans="1:21" ht="42.75" x14ac:dyDescent="0.45">
      <c r="A3825" s="11">
        <v>3823</v>
      </c>
      <c r="B3825" s="16" t="s">
        <v>3820</v>
      </c>
      <c r="C3825" s="16" t="s">
        <v>7932</v>
      </c>
      <c r="D3825" s="23">
        <v>2500</v>
      </c>
      <c r="E3825" s="23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7">
        <f t="shared" si="295"/>
        <v>42204.957638888889</v>
      </c>
      <c r="K3825" s="11">
        <v>1434405044</v>
      </c>
      <c r="L3825" s="17">
        <f t="shared" si="296"/>
        <v>42170.701898148145</v>
      </c>
      <c r="M3825" s="21">
        <f t="shared" si="297"/>
        <v>34.255740740743931</v>
      </c>
      <c r="N3825" s="11" t="b">
        <v>0</v>
      </c>
      <c r="O3825" s="11">
        <v>41</v>
      </c>
      <c r="P3825" s="11" t="b">
        <v>1</v>
      </c>
      <c r="Q3825" s="11" t="s">
        <v>8271</v>
      </c>
      <c r="R3825" s="18">
        <f t="shared" si="298"/>
        <v>1.06</v>
      </c>
      <c r="S3825" s="19">
        <f t="shared" si="299"/>
        <v>64.634146341463421</v>
      </c>
      <c r="T3825" s="11" t="s">
        <v>8317</v>
      </c>
      <c r="U3825" s="11" t="s">
        <v>8318</v>
      </c>
    </row>
    <row r="3826" spans="1:21" ht="42.75" x14ac:dyDescent="0.45">
      <c r="A3826" s="11">
        <v>3824</v>
      </c>
      <c r="B3826" s="16" t="s">
        <v>3821</v>
      </c>
      <c r="C3826" s="16" t="s">
        <v>7933</v>
      </c>
      <c r="D3826" s="23">
        <v>250</v>
      </c>
      <c r="E3826" s="23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7">
        <f t="shared" si="295"/>
        <v>42583.361805555549</v>
      </c>
      <c r="K3826" s="11">
        <v>1469026903</v>
      </c>
      <c r="L3826" s="17">
        <f t="shared" si="296"/>
        <v>42571.417858796289</v>
      </c>
      <c r="M3826" s="21">
        <f t="shared" si="297"/>
        <v>11.943946759260143</v>
      </c>
      <c r="N3826" s="11" t="b">
        <v>0</v>
      </c>
      <c r="O3826" s="11">
        <v>7</v>
      </c>
      <c r="P3826" s="11" t="b">
        <v>1</v>
      </c>
      <c r="Q3826" s="11" t="s">
        <v>8271</v>
      </c>
      <c r="R3826" s="18">
        <f t="shared" si="298"/>
        <v>1.08</v>
      </c>
      <c r="S3826" s="19">
        <f t="shared" si="299"/>
        <v>38.571428571428569</v>
      </c>
      <c r="T3826" s="11" t="s">
        <v>8317</v>
      </c>
      <c r="U3826" s="11" t="s">
        <v>8318</v>
      </c>
    </row>
    <row r="3827" spans="1:21" ht="42.75" x14ac:dyDescent="0.45">
      <c r="A3827" s="11">
        <v>3825</v>
      </c>
      <c r="B3827" s="16" t="s">
        <v>3822</v>
      </c>
      <c r="C3827" s="16" t="s">
        <v>7934</v>
      </c>
      <c r="D3827" s="23">
        <v>5000</v>
      </c>
      <c r="E3827" s="23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7">
        <f t="shared" si="295"/>
        <v>42171.861273148148</v>
      </c>
      <c r="K3827" s="11">
        <v>1432690814</v>
      </c>
      <c r="L3827" s="17">
        <f t="shared" si="296"/>
        <v>42150.861273148148</v>
      </c>
      <c r="M3827" s="21">
        <f t="shared" si="297"/>
        <v>21</v>
      </c>
      <c r="N3827" s="11" t="b">
        <v>0</v>
      </c>
      <c r="O3827" s="11">
        <v>49</v>
      </c>
      <c r="P3827" s="11" t="b">
        <v>1</v>
      </c>
      <c r="Q3827" s="11" t="s">
        <v>8271</v>
      </c>
      <c r="R3827" s="18">
        <f t="shared" si="298"/>
        <v>1.0542</v>
      </c>
      <c r="S3827" s="19">
        <f t="shared" si="299"/>
        <v>107.57142857142857</v>
      </c>
      <c r="T3827" s="11" t="s">
        <v>8317</v>
      </c>
      <c r="U3827" s="11" t="s">
        <v>8318</v>
      </c>
    </row>
    <row r="3828" spans="1:21" ht="28.5" x14ac:dyDescent="0.45">
      <c r="A3828" s="11">
        <v>3826</v>
      </c>
      <c r="B3828" s="16" t="s">
        <v>3823</v>
      </c>
      <c r="C3828" s="16" t="s">
        <v>7935</v>
      </c>
      <c r="D3828" s="23">
        <v>600</v>
      </c>
      <c r="E3828" s="23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7">
        <f t="shared" si="295"/>
        <v>42131.215208333328</v>
      </c>
      <c r="K3828" s="11">
        <v>1428401394</v>
      </c>
      <c r="L3828" s="17">
        <f t="shared" si="296"/>
        <v>42101.215208333328</v>
      </c>
      <c r="M3828" s="21">
        <f t="shared" si="297"/>
        <v>30</v>
      </c>
      <c r="N3828" s="11" t="b">
        <v>0</v>
      </c>
      <c r="O3828" s="11">
        <v>26</v>
      </c>
      <c r="P3828" s="11" t="b">
        <v>1</v>
      </c>
      <c r="Q3828" s="11" t="s">
        <v>8271</v>
      </c>
      <c r="R3828" s="18">
        <f t="shared" si="298"/>
        <v>1.1916666666666667</v>
      </c>
      <c r="S3828" s="19">
        <f t="shared" si="299"/>
        <v>27.5</v>
      </c>
      <c r="T3828" s="11" t="s">
        <v>8317</v>
      </c>
      <c r="U3828" s="11" t="s">
        <v>8318</v>
      </c>
    </row>
    <row r="3829" spans="1:21" ht="57" x14ac:dyDescent="0.45">
      <c r="A3829" s="11">
        <v>3827</v>
      </c>
      <c r="B3829" s="16" t="s">
        <v>3824</v>
      </c>
      <c r="C3829" s="16" t="s">
        <v>7936</v>
      </c>
      <c r="D3829" s="23">
        <v>3000</v>
      </c>
      <c r="E3829" s="23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7">
        <f t="shared" si="295"/>
        <v>42089.791666666664</v>
      </c>
      <c r="K3829" s="11">
        <v>1422656201</v>
      </c>
      <c r="L3829" s="17">
        <f t="shared" si="296"/>
        <v>42034.719918981478</v>
      </c>
      <c r="M3829" s="21">
        <f t="shared" si="297"/>
        <v>55.071747685185983</v>
      </c>
      <c r="N3829" s="11" t="b">
        <v>0</v>
      </c>
      <c r="O3829" s="11">
        <v>65</v>
      </c>
      <c r="P3829" s="11" t="b">
        <v>1</v>
      </c>
      <c r="Q3829" s="11" t="s">
        <v>8271</v>
      </c>
      <c r="R3829" s="18">
        <f t="shared" si="298"/>
        <v>1.5266666666666666</v>
      </c>
      <c r="S3829" s="19">
        <f t="shared" si="299"/>
        <v>70.461538461538467</v>
      </c>
      <c r="T3829" s="11" t="s">
        <v>8317</v>
      </c>
      <c r="U3829" s="11" t="s">
        <v>8318</v>
      </c>
    </row>
    <row r="3830" spans="1:21" ht="42.75" x14ac:dyDescent="0.45">
      <c r="A3830" s="11">
        <v>3828</v>
      </c>
      <c r="B3830" s="16" t="s">
        <v>3825</v>
      </c>
      <c r="C3830" s="16" t="s">
        <v>7937</v>
      </c>
      <c r="D3830" s="23">
        <v>5000</v>
      </c>
      <c r="E3830" s="23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7">
        <f t="shared" si="295"/>
        <v>42004.36096064814</v>
      </c>
      <c r="K3830" s="11">
        <v>1414845587</v>
      </c>
      <c r="L3830" s="17">
        <f t="shared" si="296"/>
        <v>41944.319293981483</v>
      </c>
      <c r="M3830" s="21">
        <f t="shared" si="297"/>
        <v>60.041666666656965</v>
      </c>
      <c r="N3830" s="11" t="b">
        <v>0</v>
      </c>
      <c r="O3830" s="11">
        <v>28</v>
      </c>
      <c r="P3830" s="11" t="b">
        <v>1</v>
      </c>
      <c r="Q3830" s="11" t="s">
        <v>8271</v>
      </c>
      <c r="R3830" s="18">
        <f t="shared" si="298"/>
        <v>1</v>
      </c>
      <c r="S3830" s="19">
        <f t="shared" si="299"/>
        <v>178.57142857142858</v>
      </c>
      <c r="T3830" s="11" t="s">
        <v>8317</v>
      </c>
      <c r="U3830" s="11" t="s">
        <v>8318</v>
      </c>
    </row>
    <row r="3831" spans="1:21" ht="42.75" x14ac:dyDescent="0.45">
      <c r="A3831" s="11">
        <v>3829</v>
      </c>
      <c r="B3831" s="16" t="s">
        <v>3826</v>
      </c>
      <c r="C3831" s="16" t="s">
        <v>7938</v>
      </c>
      <c r="D3831" s="23">
        <v>500</v>
      </c>
      <c r="E3831" s="23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7">
        <f t="shared" si="295"/>
        <v>42613.657071759262</v>
      </c>
      <c r="K3831" s="11">
        <v>1470948371</v>
      </c>
      <c r="L3831" s="17">
        <f t="shared" si="296"/>
        <v>42593.657071759262</v>
      </c>
      <c r="M3831" s="21">
        <f t="shared" si="297"/>
        <v>20</v>
      </c>
      <c r="N3831" s="11" t="b">
        <v>0</v>
      </c>
      <c r="O3831" s="11">
        <v>8</v>
      </c>
      <c r="P3831" s="11" t="b">
        <v>1</v>
      </c>
      <c r="Q3831" s="11" t="s">
        <v>8271</v>
      </c>
      <c r="R3831" s="18">
        <f t="shared" si="298"/>
        <v>1.002</v>
      </c>
      <c r="S3831" s="19">
        <f t="shared" si="299"/>
        <v>62.625</v>
      </c>
      <c r="T3831" s="11" t="s">
        <v>8317</v>
      </c>
      <c r="U3831" s="11" t="s">
        <v>8318</v>
      </c>
    </row>
    <row r="3832" spans="1:21" ht="42.75" x14ac:dyDescent="0.45">
      <c r="A3832" s="11">
        <v>3830</v>
      </c>
      <c r="B3832" s="16" t="s">
        <v>3827</v>
      </c>
      <c r="C3832" s="16" t="s">
        <v>7939</v>
      </c>
      <c r="D3832" s="23">
        <v>100</v>
      </c>
      <c r="E3832" s="23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7">
        <f t="shared" si="295"/>
        <v>42517.532534722217</v>
      </c>
      <c r="K3832" s="11">
        <v>1463161611</v>
      </c>
      <c r="L3832" s="17">
        <f t="shared" si="296"/>
        <v>42503.532534722217</v>
      </c>
      <c r="M3832" s="21">
        <f t="shared" si="297"/>
        <v>14</v>
      </c>
      <c r="N3832" s="11" t="b">
        <v>0</v>
      </c>
      <c r="O3832" s="11">
        <v>3</v>
      </c>
      <c r="P3832" s="11" t="b">
        <v>1</v>
      </c>
      <c r="Q3832" s="11" t="s">
        <v>8271</v>
      </c>
      <c r="R3832" s="18">
        <f t="shared" si="298"/>
        <v>2.25</v>
      </c>
      <c r="S3832" s="19">
        <f t="shared" si="299"/>
        <v>75</v>
      </c>
      <c r="T3832" s="11" t="s">
        <v>8317</v>
      </c>
      <c r="U3832" s="11" t="s">
        <v>8318</v>
      </c>
    </row>
    <row r="3833" spans="1:21" ht="42.75" x14ac:dyDescent="0.45">
      <c r="A3833" s="11">
        <v>3831</v>
      </c>
      <c r="B3833" s="16" t="s">
        <v>3828</v>
      </c>
      <c r="C3833" s="16" t="s">
        <v>7940</v>
      </c>
      <c r="D3833" s="23">
        <v>500</v>
      </c>
      <c r="E3833" s="23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7">
        <f t="shared" si="295"/>
        <v>41948.682233796295</v>
      </c>
      <c r="K3833" s="11">
        <v>1413404545</v>
      </c>
      <c r="L3833" s="17">
        <f t="shared" si="296"/>
        <v>41927.640567129631</v>
      </c>
      <c r="M3833" s="21">
        <f t="shared" si="297"/>
        <v>21.041666666664241</v>
      </c>
      <c r="N3833" s="11" t="b">
        <v>0</v>
      </c>
      <c r="O3833" s="11">
        <v>9</v>
      </c>
      <c r="P3833" s="11" t="b">
        <v>1</v>
      </c>
      <c r="Q3833" s="11" t="s">
        <v>8271</v>
      </c>
      <c r="R3833" s="18">
        <f t="shared" si="298"/>
        <v>1.0602199999999999</v>
      </c>
      <c r="S3833" s="19">
        <f t="shared" si="299"/>
        <v>58.901111111111113</v>
      </c>
      <c r="T3833" s="11" t="s">
        <v>8317</v>
      </c>
      <c r="U3833" s="11" t="s">
        <v>8318</v>
      </c>
    </row>
    <row r="3834" spans="1:21" ht="42.75" x14ac:dyDescent="0.45">
      <c r="A3834" s="11">
        <v>3832</v>
      </c>
      <c r="B3834" s="16" t="s">
        <v>3829</v>
      </c>
      <c r="C3834" s="16" t="s">
        <v>7941</v>
      </c>
      <c r="D3834" s="23">
        <v>1200</v>
      </c>
      <c r="E3834" s="23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7">
        <f t="shared" si="295"/>
        <v>42419.906655092585</v>
      </c>
      <c r="K3834" s="11">
        <v>1452048335</v>
      </c>
      <c r="L3834" s="17">
        <f t="shared" si="296"/>
        <v>42374.906655092585</v>
      </c>
      <c r="M3834" s="21">
        <f t="shared" si="297"/>
        <v>45</v>
      </c>
      <c r="N3834" s="11" t="b">
        <v>0</v>
      </c>
      <c r="O3834" s="11">
        <v>9</v>
      </c>
      <c r="P3834" s="11" t="b">
        <v>1</v>
      </c>
      <c r="Q3834" s="11" t="s">
        <v>8271</v>
      </c>
      <c r="R3834" s="18">
        <f t="shared" si="298"/>
        <v>1.0466666666666666</v>
      </c>
      <c r="S3834" s="19">
        <f t="shared" si="299"/>
        <v>139.55555555555554</v>
      </c>
      <c r="T3834" s="11" t="s">
        <v>8317</v>
      </c>
      <c r="U3834" s="11" t="s">
        <v>8318</v>
      </c>
    </row>
    <row r="3835" spans="1:21" ht="42.75" x14ac:dyDescent="0.45">
      <c r="A3835" s="11">
        <v>3833</v>
      </c>
      <c r="B3835" s="16" t="s">
        <v>3830</v>
      </c>
      <c r="C3835" s="16" t="s">
        <v>7942</v>
      </c>
      <c r="D3835" s="23">
        <v>1200</v>
      </c>
      <c r="E3835" s="23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7">
        <f t="shared" si="295"/>
        <v>41974.589583333327</v>
      </c>
      <c r="K3835" s="11">
        <v>1416516972</v>
      </c>
      <c r="L3835" s="17">
        <f t="shared" si="296"/>
        <v>41963.664027777777</v>
      </c>
      <c r="M3835" s="21">
        <f t="shared" si="297"/>
        <v>10.925555555550091</v>
      </c>
      <c r="N3835" s="11" t="b">
        <v>0</v>
      </c>
      <c r="O3835" s="11">
        <v>20</v>
      </c>
      <c r="P3835" s="11" t="b">
        <v>1</v>
      </c>
      <c r="Q3835" s="11" t="s">
        <v>8271</v>
      </c>
      <c r="R3835" s="18">
        <f t="shared" si="298"/>
        <v>1.1666666666666667</v>
      </c>
      <c r="S3835" s="19">
        <f t="shared" si="299"/>
        <v>70</v>
      </c>
      <c r="T3835" s="11" t="s">
        <v>8317</v>
      </c>
      <c r="U3835" s="11" t="s">
        <v>8318</v>
      </c>
    </row>
    <row r="3836" spans="1:21" ht="42.75" x14ac:dyDescent="0.45">
      <c r="A3836" s="11">
        <v>3834</v>
      </c>
      <c r="B3836" s="16" t="s">
        <v>3831</v>
      </c>
      <c r="C3836" s="16" t="s">
        <v>7943</v>
      </c>
      <c r="D3836" s="23">
        <v>3000</v>
      </c>
      <c r="E3836" s="23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7">
        <f t="shared" si="295"/>
        <v>42173.236886574072</v>
      </c>
      <c r="K3836" s="11">
        <v>1432032067</v>
      </c>
      <c r="L3836" s="17">
        <f t="shared" si="296"/>
        <v>42143.236886574072</v>
      </c>
      <c r="M3836" s="21">
        <f t="shared" si="297"/>
        <v>30</v>
      </c>
      <c r="N3836" s="11" t="b">
        <v>0</v>
      </c>
      <c r="O3836" s="11">
        <v>57</v>
      </c>
      <c r="P3836" s="11" t="b">
        <v>1</v>
      </c>
      <c r="Q3836" s="11" t="s">
        <v>8271</v>
      </c>
      <c r="R3836" s="18">
        <f t="shared" si="298"/>
        <v>1.0903333333333334</v>
      </c>
      <c r="S3836" s="19">
        <f t="shared" si="299"/>
        <v>57.385964912280699</v>
      </c>
      <c r="T3836" s="11" t="s">
        <v>8317</v>
      </c>
      <c r="U3836" s="11" t="s">
        <v>8318</v>
      </c>
    </row>
    <row r="3837" spans="1:21" ht="42.75" x14ac:dyDescent="0.45">
      <c r="A3837" s="11">
        <v>3835</v>
      </c>
      <c r="B3837" s="16" t="s">
        <v>3832</v>
      </c>
      <c r="C3837" s="16" t="s">
        <v>7944</v>
      </c>
      <c r="D3837" s="23">
        <v>200</v>
      </c>
      <c r="E3837" s="23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7">
        <f t="shared" si="295"/>
        <v>42481.733888888884</v>
      </c>
      <c r="K3837" s="11">
        <v>1459463808</v>
      </c>
      <c r="L3837" s="17">
        <f t="shared" si="296"/>
        <v>42460.733888888884</v>
      </c>
      <c r="M3837" s="21">
        <f t="shared" si="297"/>
        <v>21</v>
      </c>
      <c r="N3837" s="11" t="b">
        <v>0</v>
      </c>
      <c r="O3837" s="11">
        <v>8</v>
      </c>
      <c r="P3837" s="11" t="b">
        <v>1</v>
      </c>
      <c r="Q3837" s="11" t="s">
        <v>8271</v>
      </c>
      <c r="R3837" s="18">
        <f t="shared" si="298"/>
        <v>1.6</v>
      </c>
      <c r="S3837" s="19">
        <f t="shared" si="299"/>
        <v>40</v>
      </c>
      <c r="T3837" s="11" t="s">
        <v>8317</v>
      </c>
      <c r="U3837" s="11" t="s">
        <v>8318</v>
      </c>
    </row>
    <row r="3838" spans="1:21" ht="42.75" x14ac:dyDescent="0.45">
      <c r="A3838" s="11">
        <v>3836</v>
      </c>
      <c r="B3838" s="16" t="s">
        <v>3833</v>
      </c>
      <c r="C3838" s="16" t="s">
        <v>7945</v>
      </c>
      <c r="D3838" s="23">
        <v>800</v>
      </c>
      <c r="E3838" s="23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7">
        <f t="shared" si="295"/>
        <v>42584.964583333327</v>
      </c>
      <c r="K3838" s="11">
        <v>1467497652</v>
      </c>
      <c r="L3838" s="17">
        <f t="shared" si="296"/>
        <v>42553.718194444438</v>
      </c>
      <c r="M3838" s="21">
        <f t="shared" si="297"/>
        <v>31.24638888888876</v>
      </c>
      <c r="N3838" s="11" t="b">
        <v>0</v>
      </c>
      <c r="O3838" s="11">
        <v>14</v>
      </c>
      <c r="P3838" s="11" t="b">
        <v>1</v>
      </c>
      <c r="Q3838" s="11" t="s">
        <v>8271</v>
      </c>
      <c r="R3838" s="18">
        <f t="shared" si="298"/>
        <v>1.125</v>
      </c>
      <c r="S3838" s="19">
        <f t="shared" si="299"/>
        <v>64.285714285714292</v>
      </c>
      <c r="T3838" s="11" t="s">
        <v>8317</v>
      </c>
      <c r="U3838" s="11" t="s">
        <v>8318</v>
      </c>
    </row>
    <row r="3839" spans="1:21" ht="28.5" x14ac:dyDescent="0.45">
      <c r="A3839" s="11">
        <v>3837</v>
      </c>
      <c r="B3839" s="16" t="s">
        <v>3834</v>
      </c>
      <c r="C3839" s="16" t="s">
        <v>7946</v>
      </c>
      <c r="D3839" s="23">
        <v>2000</v>
      </c>
      <c r="E3839" s="23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7">
        <f t="shared" si="295"/>
        <v>42188.557384259257</v>
      </c>
      <c r="K3839" s="11">
        <v>1432837358</v>
      </c>
      <c r="L3839" s="17">
        <f t="shared" si="296"/>
        <v>42152.557384259257</v>
      </c>
      <c r="M3839" s="21">
        <f t="shared" si="297"/>
        <v>36</v>
      </c>
      <c r="N3839" s="11" t="b">
        <v>0</v>
      </c>
      <c r="O3839" s="11">
        <v>17</v>
      </c>
      <c r="P3839" s="11" t="b">
        <v>1</v>
      </c>
      <c r="Q3839" s="11" t="s">
        <v>8271</v>
      </c>
      <c r="R3839" s="18">
        <f t="shared" si="298"/>
        <v>1.0209999999999999</v>
      </c>
      <c r="S3839" s="19">
        <f t="shared" si="299"/>
        <v>120.11764705882354</v>
      </c>
      <c r="T3839" s="11" t="s">
        <v>8317</v>
      </c>
      <c r="U3839" s="11" t="s">
        <v>8318</v>
      </c>
    </row>
    <row r="3840" spans="1:21" ht="57" x14ac:dyDescent="0.45">
      <c r="A3840" s="11">
        <v>3838</v>
      </c>
      <c r="B3840" s="16" t="s">
        <v>3835</v>
      </c>
      <c r="C3840" s="16" t="s">
        <v>7947</v>
      </c>
      <c r="D3840" s="23">
        <v>100000</v>
      </c>
      <c r="E3840" s="23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7">
        <f t="shared" si="295"/>
        <v>42146.502418981479</v>
      </c>
      <c r="K3840" s="11">
        <v>1429722209</v>
      </c>
      <c r="L3840" s="17">
        <f t="shared" si="296"/>
        <v>42116.502418981479</v>
      </c>
      <c r="M3840" s="21">
        <f t="shared" si="297"/>
        <v>30</v>
      </c>
      <c r="N3840" s="11" t="b">
        <v>0</v>
      </c>
      <c r="O3840" s="11">
        <v>100</v>
      </c>
      <c r="P3840" s="11" t="b">
        <v>1</v>
      </c>
      <c r="Q3840" s="11" t="s">
        <v>8271</v>
      </c>
      <c r="R3840" s="18">
        <f t="shared" si="298"/>
        <v>1.00824</v>
      </c>
      <c r="S3840" s="19">
        <f t="shared" si="299"/>
        <v>1008.24</v>
      </c>
      <c r="T3840" s="11" t="s">
        <v>8317</v>
      </c>
      <c r="U3840" s="11" t="s">
        <v>8318</v>
      </c>
    </row>
    <row r="3841" spans="1:21" ht="42.75" x14ac:dyDescent="0.45">
      <c r="A3841" s="11">
        <v>3839</v>
      </c>
      <c r="B3841" s="16" t="s">
        <v>3836</v>
      </c>
      <c r="C3841" s="16" t="s">
        <v>7948</v>
      </c>
      <c r="D3841" s="23">
        <v>2000</v>
      </c>
      <c r="E3841" s="23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7">
        <f t="shared" si="295"/>
        <v>42214.934305555558</v>
      </c>
      <c r="K3841" s="11">
        <v>1433042724</v>
      </c>
      <c r="L3841" s="17">
        <f t="shared" si="296"/>
        <v>42154.934305555558</v>
      </c>
      <c r="M3841" s="21">
        <f t="shared" si="297"/>
        <v>60</v>
      </c>
      <c r="N3841" s="11" t="b">
        <v>0</v>
      </c>
      <c r="O3841" s="11">
        <v>32</v>
      </c>
      <c r="P3841" s="11" t="b">
        <v>1</v>
      </c>
      <c r="Q3841" s="11" t="s">
        <v>8271</v>
      </c>
      <c r="R3841" s="18">
        <f t="shared" si="298"/>
        <v>1.0125</v>
      </c>
      <c r="S3841" s="19">
        <f t="shared" si="299"/>
        <v>63.28125</v>
      </c>
      <c r="T3841" s="11" t="s">
        <v>8317</v>
      </c>
      <c r="U3841" s="11" t="s">
        <v>8318</v>
      </c>
    </row>
    <row r="3842" spans="1:21" ht="42.75" x14ac:dyDescent="0.45">
      <c r="A3842" s="11">
        <v>3840</v>
      </c>
      <c r="B3842" s="16" t="s">
        <v>3837</v>
      </c>
      <c r="C3842" s="16" t="s">
        <v>7949</v>
      </c>
      <c r="D3842" s="23">
        <v>1</v>
      </c>
      <c r="E3842" s="23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7">
        <f t="shared" si="295"/>
        <v>42457.45172453703</v>
      </c>
      <c r="K3842" s="11">
        <v>1457023829</v>
      </c>
      <c r="L3842" s="17">
        <f t="shared" si="296"/>
        <v>42432.493391203701</v>
      </c>
      <c r="M3842" s="21">
        <f t="shared" si="297"/>
        <v>24.958333333328483</v>
      </c>
      <c r="N3842" s="11" t="b">
        <v>0</v>
      </c>
      <c r="O3842" s="11">
        <v>3</v>
      </c>
      <c r="P3842" s="11" t="b">
        <v>1</v>
      </c>
      <c r="Q3842" s="11" t="s">
        <v>8271</v>
      </c>
      <c r="R3842" s="18">
        <f t="shared" si="298"/>
        <v>65</v>
      </c>
      <c r="S3842" s="19">
        <f t="shared" si="299"/>
        <v>21.666666666666668</v>
      </c>
      <c r="T3842" s="11" t="s">
        <v>8317</v>
      </c>
      <c r="U3842" s="11" t="s">
        <v>8318</v>
      </c>
    </row>
    <row r="3843" spans="1:21" ht="42.75" x14ac:dyDescent="0.45">
      <c r="A3843" s="11">
        <v>3841</v>
      </c>
      <c r="B3843" s="16" t="s">
        <v>3838</v>
      </c>
      <c r="C3843" s="16" t="s">
        <v>7950</v>
      </c>
      <c r="D3843" s="23">
        <v>10000</v>
      </c>
      <c r="E3843" s="23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7">
        <f t="shared" ref="J3843:J3906" si="300">(((I3843/86400)+25569+(-5/24)))</f>
        <v>41840.57739583333</v>
      </c>
      <c r="K3843" s="11">
        <v>1400698287</v>
      </c>
      <c r="L3843" s="17">
        <f t="shared" ref="L3843:L3906" si="301">(((K3843/86400)+25569+(-5/24)))</f>
        <v>41780.57739583333</v>
      </c>
      <c r="M3843" s="21">
        <f t="shared" ref="M3843:M3906" si="302">J3843-L3843</f>
        <v>60</v>
      </c>
      <c r="N3843" s="11" t="b">
        <v>1</v>
      </c>
      <c r="O3843" s="11">
        <v>34</v>
      </c>
      <c r="P3843" s="11" t="b">
        <v>0</v>
      </c>
      <c r="Q3843" s="11" t="s">
        <v>8271</v>
      </c>
      <c r="R3843" s="18">
        <f t="shared" ref="R3843:R3906" si="303">E3843/D3843</f>
        <v>8.72E-2</v>
      </c>
      <c r="S3843" s="19">
        <f t="shared" ref="S3843:S3906" si="304">E3843/O3843</f>
        <v>25.647058823529413</v>
      </c>
      <c r="T3843" s="11" t="s">
        <v>8317</v>
      </c>
      <c r="U3843" s="11" t="s">
        <v>8318</v>
      </c>
    </row>
    <row r="3844" spans="1:21" ht="42.75" x14ac:dyDescent="0.45">
      <c r="A3844" s="11">
        <v>3842</v>
      </c>
      <c r="B3844" s="16" t="s">
        <v>3839</v>
      </c>
      <c r="C3844" s="16" t="s">
        <v>7951</v>
      </c>
      <c r="D3844" s="23">
        <v>5000</v>
      </c>
      <c r="E3844" s="23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7">
        <f t="shared" si="300"/>
        <v>41770.285324074073</v>
      </c>
      <c r="K3844" s="11">
        <v>1397217052</v>
      </c>
      <c r="L3844" s="17">
        <f t="shared" si="301"/>
        <v>41740.285324074073</v>
      </c>
      <c r="M3844" s="21">
        <f t="shared" si="302"/>
        <v>30</v>
      </c>
      <c r="N3844" s="11" t="b">
        <v>1</v>
      </c>
      <c r="O3844" s="11">
        <v>23</v>
      </c>
      <c r="P3844" s="11" t="b">
        <v>0</v>
      </c>
      <c r="Q3844" s="11" t="s">
        <v>8271</v>
      </c>
      <c r="R3844" s="18">
        <f t="shared" si="303"/>
        <v>0.21940000000000001</v>
      </c>
      <c r="S3844" s="19">
        <f t="shared" si="304"/>
        <v>47.695652173913047</v>
      </c>
      <c r="T3844" s="11" t="s">
        <v>8317</v>
      </c>
      <c r="U3844" s="11" t="s">
        <v>8318</v>
      </c>
    </row>
    <row r="3845" spans="1:21" ht="42.75" x14ac:dyDescent="0.45">
      <c r="A3845" s="11">
        <v>3843</v>
      </c>
      <c r="B3845" s="16" t="s">
        <v>3840</v>
      </c>
      <c r="C3845" s="16" t="s">
        <v>7952</v>
      </c>
      <c r="D3845" s="23">
        <v>5000</v>
      </c>
      <c r="E3845" s="23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7">
        <f t="shared" si="300"/>
        <v>41790.864166666666</v>
      </c>
      <c r="K3845" s="11">
        <v>1399427064</v>
      </c>
      <c r="L3845" s="17">
        <f t="shared" si="301"/>
        <v>41765.864166666666</v>
      </c>
      <c r="M3845" s="21">
        <f t="shared" si="302"/>
        <v>25</v>
      </c>
      <c r="N3845" s="11" t="b">
        <v>1</v>
      </c>
      <c r="O3845" s="11">
        <v>19</v>
      </c>
      <c r="P3845" s="11" t="b">
        <v>0</v>
      </c>
      <c r="Q3845" s="11" t="s">
        <v>8271</v>
      </c>
      <c r="R3845" s="18">
        <f t="shared" si="303"/>
        <v>0.21299999999999999</v>
      </c>
      <c r="S3845" s="19">
        <f t="shared" si="304"/>
        <v>56.05263157894737</v>
      </c>
      <c r="T3845" s="11" t="s">
        <v>8317</v>
      </c>
      <c r="U3845" s="11" t="s">
        <v>8318</v>
      </c>
    </row>
    <row r="3846" spans="1:21" ht="42.75" x14ac:dyDescent="0.45">
      <c r="A3846" s="11">
        <v>3844</v>
      </c>
      <c r="B3846" s="16" t="s">
        <v>3841</v>
      </c>
      <c r="C3846" s="16" t="s">
        <v>7953</v>
      </c>
      <c r="D3846" s="23">
        <v>9800</v>
      </c>
      <c r="E3846" s="23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7">
        <f t="shared" si="300"/>
        <v>41793.082638888889</v>
      </c>
      <c r="K3846" s="11">
        <v>1399474134</v>
      </c>
      <c r="L3846" s="17">
        <f t="shared" si="301"/>
        <v>41766.408958333333</v>
      </c>
      <c r="M3846" s="21">
        <f t="shared" si="302"/>
        <v>26.67368055555562</v>
      </c>
      <c r="N3846" s="11" t="b">
        <v>1</v>
      </c>
      <c r="O3846" s="11">
        <v>50</v>
      </c>
      <c r="P3846" s="11" t="b">
        <v>0</v>
      </c>
      <c r="Q3846" s="11" t="s">
        <v>8271</v>
      </c>
      <c r="R3846" s="18">
        <f t="shared" si="303"/>
        <v>0.41489795918367345</v>
      </c>
      <c r="S3846" s="19">
        <f t="shared" si="304"/>
        <v>81.319999999999993</v>
      </c>
      <c r="T3846" s="11" t="s">
        <v>8317</v>
      </c>
      <c r="U3846" s="11" t="s">
        <v>8318</v>
      </c>
    </row>
    <row r="3847" spans="1:21" ht="57" x14ac:dyDescent="0.45">
      <c r="A3847" s="11">
        <v>3845</v>
      </c>
      <c r="B3847" s="16" t="s">
        <v>3842</v>
      </c>
      <c r="C3847" s="16" t="s">
        <v>7954</v>
      </c>
      <c r="D3847" s="23">
        <v>40000</v>
      </c>
      <c r="E3847" s="23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7">
        <f t="shared" si="300"/>
        <v>42278.418680555558</v>
      </c>
      <c r="K3847" s="11">
        <v>1441119774</v>
      </c>
      <c r="L3847" s="17">
        <f t="shared" si="301"/>
        <v>42248.418680555558</v>
      </c>
      <c r="M3847" s="21">
        <f t="shared" si="302"/>
        <v>30</v>
      </c>
      <c r="N3847" s="11" t="b">
        <v>1</v>
      </c>
      <c r="O3847" s="11">
        <v>12</v>
      </c>
      <c r="P3847" s="11" t="b">
        <v>0</v>
      </c>
      <c r="Q3847" s="11" t="s">
        <v>8271</v>
      </c>
      <c r="R3847" s="18">
        <f t="shared" si="303"/>
        <v>2.1049999999999999E-2</v>
      </c>
      <c r="S3847" s="19">
        <f t="shared" si="304"/>
        <v>70.166666666666671</v>
      </c>
      <c r="T3847" s="11" t="s">
        <v>8317</v>
      </c>
      <c r="U3847" s="11" t="s">
        <v>8318</v>
      </c>
    </row>
    <row r="3848" spans="1:21" ht="42.75" x14ac:dyDescent="0.45">
      <c r="A3848" s="11">
        <v>3846</v>
      </c>
      <c r="B3848" s="16" t="s">
        <v>3843</v>
      </c>
      <c r="C3848" s="16" t="s">
        <v>7955</v>
      </c>
      <c r="D3848" s="23">
        <v>7000</v>
      </c>
      <c r="E3848" s="23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7">
        <f t="shared" si="300"/>
        <v>41916.082638888889</v>
      </c>
      <c r="K3848" s="11">
        <v>1409721542</v>
      </c>
      <c r="L3848" s="17">
        <f t="shared" si="301"/>
        <v>41885.01321759259</v>
      </c>
      <c r="M3848" s="21">
        <f t="shared" si="302"/>
        <v>31.06942129629897</v>
      </c>
      <c r="N3848" s="11" t="b">
        <v>1</v>
      </c>
      <c r="O3848" s="11">
        <v>8</v>
      </c>
      <c r="P3848" s="11" t="b">
        <v>0</v>
      </c>
      <c r="Q3848" s="11" t="s">
        <v>8271</v>
      </c>
      <c r="R3848" s="18">
        <f t="shared" si="303"/>
        <v>2.7E-2</v>
      </c>
      <c r="S3848" s="19">
        <f t="shared" si="304"/>
        <v>23.625</v>
      </c>
      <c r="T3848" s="11" t="s">
        <v>8317</v>
      </c>
      <c r="U3848" s="11" t="s">
        <v>8318</v>
      </c>
    </row>
    <row r="3849" spans="1:21" ht="42.75" x14ac:dyDescent="0.45">
      <c r="A3849" s="11">
        <v>3847</v>
      </c>
      <c r="B3849" s="16" t="s">
        <v>3844</v>
      </c>
      <c r="C3849" s="16" t="s">
        <v>7956</v>
      </c>
      <c r="D3849" s="23">
        <v>10500</v>
      </c>
      <c r="E3849" s="23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7">
        <f t="shared" si="300"/>
        <v>42204.016099537032</v>
      </c>
      <c r="K3849" s="11">
        <v>1433395391</v>
      </c>
      <c r="L3849" s="17">
        <f t="shared" si="301"/>
        <v>42159.016099537032</v>
      </c>
      <c r="M3849" s="21">
        <f t="shared" si="302"/>
        <v>45</v>
      </c>
      <c r="N3849" s="11" t="b">
        <v>1</v>
      </c>
      <c r="O3849" s="11">
        <v>9</v>
      </c>
      <c r="P3849" s="11" t="b">
        <v>0</v>
      </c>
      <c r="Q3849" s="11" t="s">
        <v>8271</v>
      </c>
      <c r="R3849" s="18">
        <f t="shared" si="303"/>
        <v>0.16161904761904761</v>
      </c>
      <c r="S3849" s="19">
        <f t="shared" si="304"/>
        <v>188.55555555555554</v>
      </c>
      <c r="T3849" s="11" t="s">
        <v>8317</v>
      </c>
      <c r="U3849" s="11" t="s">
        <v>8318</v>
      </c>
    </row>
    <row r="3850" spans="1:21" ht="42.75" x14ac:dyDescent="0.45">
      <c r="A3850" s="11">
        <v>3848</v>
      </c>
      <c r="B3850" s="16" t="s">
        <v>3845</v>
      </c>
      <c r="C3850" s="16" t="s">
        <v>7957</v>
      </c>
      <c r="D3850" s="23">
        <v>13000</v>
      </c>
      <c r="E3850" s="23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7">
        <f t="shared" si="300"/>
        <v>42295.608668981477</v>
      </c>
      <c r="K3850" s="11">
        <v>1442604989</v>
      </c>
      <c r="L3850" s="17">
        <f t="shared" si="301"/>
        <v>42265.608668981477</v>
      </c>
      <c r="M3850" s="21">
        <f t="shared" si="302"/>
        <v>30</v>
      </c>
      <c r="N3850" s="11" t="b">
        <v>1</v>
      </c>
      <c r="O3850" s="11">
        <v>43</v>
      </c>
      <c r="P3850" s="11" t="b">
        <v>0</v>
      </c>
      <c r="Q3850" s="11" t="s">
        <v>8271</v>
      </c>
      <c r="R3850" s="18">
        <f t="shared" si="303"/>
        <v>0.16376923076923078</v>
      </c>
      <c r="S3850" s="19">
        <f t="shared" si="304"/>
        <v>49.511627906976742</v>
      </c>
      <c r="T3850" s="11" t="s">
        <v>8317</v>
      </c>
      <c r="U3850" s="11" t="s">
        <v>8318</v>
      </c>
    </row>
    <row r="3851" spans="1:21" ht="42.75" x14ac:dyDescent="0.45">
      <c r="A3851" s="11">
        <v>3849</v>
      </c>
      <c r="B3851" s="16" t="s">
        <v>3846</v>
      </c>
      <c r="C3851" s="16" t="s">
        <v>7958</v>
      </c>
      <c r="D3851" s="23">
        <v>30000</v>
      </c>
      <c r="E3851" s="23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7">
        <f t="shared" si="300"/>
        <v>42166.558842592589</v>
      </c>
      <c r="K3851" s="11">
        <v>1431455084</v>
      </c>
      <c r="L3851" s="17">
        <f t="shared" si="301"/>
        <v>42136.558842592589</v>
      </c>
      <c r="M3851" s="21">
        <f t="shared" si="302"/>
        <v>30</v>
      </c>
      <c r="N3851" s="11" t="b">
        <v>1</v>
      </c>
      <c r="O3851" s="11">
        <v>28</v>
      </c>
      <c r="P3851" s="11" t="b">
        <v>0</v>
      </c>
      <c r="Q3851" s="11" t="s">
        <v>8271</v>
      </c>
      <c r="R3851" s="18">
        <f t="shared" si="303"/>
        <v>7.0433333333333334E-2</v>
      </c>
      <c r="S3851" s="19">
        <f t="shared" si="304"/>
        <v>75.464285714285708</v>
      </c>
      <c r="T3851" s="11" t="s">
        <v>8317</v>
      </c>
      <c r="U3851" s="11" t="s">
        <v>8318</v>
      </c>
    </row>
    <row r="3852" spans="1:21" ht="28.5" x14ac:dyDescent="0.45">
      <c r="A3852" s="11">
        <v>3850</v>
      </c>
      <c r="B3852" s="16" t="s">
        <v>3847</v>
      </c>
      <c r="C3852" s="16" t="s">
        <v>7959</v>
      </c>
      <c r="D3852" s="23">
        <v>1000</v>
      </c>
      <c r="E3852" s="23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7">
        <f t="shared" si="300"/>
        <v>42004.916006944441</v>
      </c>
      <c r="K3852" s="11">
        <v>1417489143</v>
      </c>
      <c r="L3852" s="17">
        <f t="shared" si="301"/>
        <v>41974.916006944441</v>
      </c>
      <c r="M3852" s="21">
        <f t="shared" si="302"/>
        <v>30</v>
      </c>
      <c r="N3852" s="11" t="b">
        <v>1</v>
      </c>
      <c r="O3852" s="11">
        <v>4</v>
      </c>
      <c r="P3852" s="11" t="b">
        <v>0</v>
      </c>
      <c r="Q3852" s="11" t="s">
        <v>8271</v>
      </c>
      <c r="R3852" s="18">
        <f t="shared" si="303"/>
        <v>3.7999999999999999E-2</v>
      </c>
      <c r="S3852" s="19">
        <f t="shared" si="304"/>
        <v>9.5</v>
      </c>
      <c r="T3852" s="11" t="s">
        <v>8317</v>
      </c>
      <c r="U3852" s="11" t="s">
        <v>8318</v>
      </c>
    </row>
    <row r="3853" spans="1:21" ht="42.75" x14ac:dyDescent="0.45">
      <c r="A3853" s="11">
        <v>3851</v>
      </c>
      <c r="B3853" s="16" t="s">
        <v>3848</v>
      </c>
      <c r="C3853" s="16" t="s">
        <v>7960</v>
      </c>
      <c r="D3853" s="23">
        <v>2500</v>
      </c>
      <c r="E3853" s="23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7">
        <f t="shared" si="300"/>
        <v>42202.23123842592</v>
      </c>
      <c r="K3853" s="11">
        <v>1434537179</v>
      </c>
      <c r="L3853" s="17">
        <f t="shared" si="301"/>
        <v>42172.23123842592</v>
      </c>
      <c r="M3853" s="21">
        <f t="shared" si="302"/>
        <v>30</v>
      </c>
      <c r="N3853" s="11" t="b">
        <v>1</v>
      </c>
      <c r="O3853" s="11">
        <v>24</v>
      </c>
      <c r="P3853" s="11" t="b">
        <v>0</v>
      </c>
      <c r="Q3853" s="11" t="s">
        <v>8271</v>
      </c>
      <c r="R3853" s="18">
        <f t="shared" si="303"/>
        <v>0.34079999999999999</v>
      </c>
      <c r="S3853" s="19">
        <f t="shared" si="304"/>
        <v>35.5</v>
      </c>
      <c r="T3853" s="11" t="s">
        <v>8317</v>
      </c>
      <c r="U3853" s="11" t="s">
        <v>8318</v>
      </c>
    </row>
    <row r="3854" spans="1:21" ht="42.75" x14ac:dyDescent="0.45">
      <c r="A3854" s="11">
        <v>3852</v>
      </c>
      <c r="B3854" s="16" t="s">
        <v>3849</v>
      </c>
      <c r="C3854" s="16" t="s">
        <v>7961</v>
      </c>
      <c r="D3854" s="23">
        <v>10000</v>
      </c>
      <c r="E3854" s="23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7">
        <f t="shared" si="300"/>
        <v>42089.940694444442</v>
      </c>
      <c r="K3854" s="11">
        <v>1425270876</v>
      </c>
      <c r="L3854" s="17">
        <f t="shared" si="301"/>
        <v>42064.982361111113</v>
      </c>
      <c r="M3854" s="21">
        <f t="shared" si="302"/>
        <v>24.958333333328483</v>
      </c>
      <c r="N3854" s="11" t="b">
        <v>0</v>
      </c>
      <c r="O3854" s="11">
        <v>2</v>
      </c>
      <c r="P3854" s="11" t="b">
        <v>0</v>
      </c>
      <c r="Q3854" s="11" t="s">
        <v>8271</v>
      </c>
      <c r="R3854" s="18">
        <f t="shared" si="303"/>
        <v>2E-3</v>
      </c>
      <c r="S3854" s="19">
        <f t="shared" si="304"/>
        <v>10</v>
      </c>
      <c r="T3854" s="11" t="s">
        <v>8317</v>
      </c>
      <c r="U3854" s="11" t="s">
        <v>8318</v>
      </c>
    </row>
    <row r="3855" spans="1:21" ht="28.5" x14ac:dyDescent="0.45">
      <c r="A3855" s="11">
        <v>3853</v>
      </c>
      <c r="B3855" s="16" t="s">
        <v>3850</v>
      </c>
      <c r="C3855" s="16" t="s">
        <v>7962</v>
      </c>
      <c r="D3855" s="23">
        <v>100000</v>
      </c>
      <c r="E3855" s="23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7">
        <f t="shared" si="300"/>
        <v>41883.631689814814</v>
      </c>
      <c r="K3855" s="11">
        <v>1406578178</v>
      </c>
      <c r="L3855" s="17">
        <f t="shared" si="301"/>
        <v>41848.631689814814</v>
      </c>
      <c r="M3855" s="21">
        <f t="shared" si="302"/>
        <v>35</v>
      </c>
      <c r="N3855" s="11" t="b">
        <v>0</v>
      </c>
      <c r="O3855" s="11">
        <v>2</v>
      </c>
      <c r="P3855" s="11" t="b">
        <v>0</v>
      </c>
      <c r="Q3855" s="11" t="s">
        <v>8271</v>
      </c>
      <c r="R3855" s="18">
        <f t="shared" si="303"/>
        <v>2.5999999999999998E-4</v>
      </c>
      <c r="S3855" s="19">
        <f t="shared" si="304"/>
        <v>13</v>
      </c>
      <c r="T3855" s="11" t="s">
        <v>8317</v>
      </c>
      <c r="U3855" s="11" t="s">
        <v>8318</v>
      </c>
    </row>
    <row r="3856" spans="1:21" ht="28.5" x14ac:dyDescent="0.45">
      <c r="A3856" s="11">
        <v>3854</v>
      </c>
      <c r="B3856" s="16" t="s">
        <v>3851</v>
      </c>
      <c r="C3856" s="16" t="s">
        <v>7963</v>
      </c>
      <c r="D3856" s="23">
        <v>11000</v>
      </c>
      <c r="E3856" s="23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7">
        <f t="shared" si="300"/>
        <v>42133.67659722222</v>
      </c>
      <c r="K3856" s="11">
        <v>1428614058</v>
      </c>
      <c r="L3856" s="17">
        <f t="shared" si="301"/>
        <v>42103.67659722222</v>
      </c>
      <c r="M3856" s="21">
        <f t="shared" si="302"/>
        <v>30</v>
      </c>
      <c r="N3856" s="11" t="b">
        <v>0</v>
      </c>
      <c r="O3856" s="11">
        <v>20</v>
      </c>
      <c r="P3856" s="11" t="b">
        <v>0</v>
      </c>
      <c r="Q3856" s="11" t="s">
        <v>8271</v>
      </c>
      <c r="R3856" s="18">
        <f t="shared" si="303"/>
        <v>0.16254545454545455</v>
      </c>
      <c r="S3856" s="19">
        <f t="shared" si="304"/>
        <v>89.4</v>
      </c>
      <c r="T3856" s="11" t="s">
        <v>8317</v>
      </c>
      <c r="U3856" s="11" t="s">
        <v>8318</v>
      </c>
    </row>
    <row r="3857" spans="1:21" ht="42.75" x14ac:dyDescent="0.45">
      <c r="A3857" s="11">
        <v>3855</v>
      </c>
      <c r="B3857" s="16" t="s">
        <v>3852</v>
      </c>
      <c r="C3857" s="16" t="s">
        <v>7964</v>
      </c>
      <c r="D3857" s="23">
        <v>1000</v>
      </c>
      <c r="E3857" s="23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7">
        <f t="shared" si="300"/>
        <v>42089.720729166664</v>
      </c>
      <c r="K3857" s="11">
        <v>1424819871</v>
      </c>
      <c r="L3857" s="17">
        <f t="shared" si="301"/>
        <v>42059.762395833335</v>
      </c>
      <c r="M3857" s="21">
        <f t="shared" si="302"/>
        <v>29.958333333328483</v>
      </c>
      <c r="N3857" s="11" t="b">
        <v>0</v>
      </c>
      <c r="O3857" s="11">
        <v>1</v>
      </c>
      <c r="P3857" s="11" t="b">
        <v>0</v>
      </c>
      <c r="Q3857" s="11" t="s">
        <v>8271</v>
      </c>
      <c r="R3857" s="18">
        <f t="shared" si="303"/>
        <v>2.5000000000000001E-2</v>
      </c>
      <c r="S3857" s="19">
        <f t="shared" si="304"/>
        <v>25</v>
      </c>
      <c r="T3857" s="11" t="s">
        <v>8317</v>
      </c>
      <c r="U3857" s="11" t="s">
        <v>8318</v>
      </c>
    </row>
    <row r="3858" spans="1:21" ht="42.75" x14ac:dyDescent="0.45">
      <c r="A3858" s="11">
        <v>3856</v>
      </c>
      <c r="B3858" s="16" t="s">
        <v>3853</v>
      </c>
      <c r="C3858" s="16" t="s">
        <v>7965</v>
      </c>
      <c r="D3858" s="23">
        <v>5000</v>
      </c>
      <c r="E3858" s="23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7">
        <f t="shared" si="300"/>
        <v>42071.493090277778</v>
      </c>
      <c r="K3858" s="11">
        <v>1423245003</v>
      </c>
      <c r="L3858" s="17">
        <f t="shared" si="301"/>
        <v>42041.534756944442</v>
      </c>
      <c r="M3858" s="21">
        <f t="shared" si="302"/>
        <v>29.958333333335759</v>
      </c>
      <c r="N3858" s="11" t="b">
        <v>0</v>
      </c>
      <c r="O3858" s="11">
        <v>1</v>
      </c>
      <c r="P3858" s="11" t="b">
        <v>0</v>
      </c>
      <c r="Q3858" s="11" t="s">
        <v>8271</v>
      </c>
      <c r="R3858" s="18">
        <f t="shared" si="303"/>
        <v>2.0000000000000001E-4</v>
      </c>
      <c r="S3858" s="19">
        <f t="shared" si="304"/>
        <v>1</v>
      </c>
      <c r="T3858" s="11" t="s">
        <v>8317</v>
      </c>
      <c r="U3858" s="11" t="s">
        <v>8318</v>
      </c>
    </row>
    <row r="3859" spans="1:21" ht="42.75" x14ac:dyDescent="0.45">
      <c r="A3859" s="11">
        <v>3857</v>
      </c>
      <c r="B3859" s="16" t="s">
        <v>3854</v>
      </c>
      <c r="C3859" s="16" t="s">
        <v>7966</v>
      </c>
      <c r="D3859" s="23">
        <v>5000</v>
      </c>
      <c r="E3859" s="23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7">
        <f t="shared" si="300"/>
        <v>41852.508333333331</v>
      </c>
      <c r="K3859" s="11">
        <v>1404927690</v>
      </c>
      <c r="L3859" s="17">
        <f t="shared" si="301"/>
        <v>41829.528819444444</v>
      </c>
      <c r="M3859" s="21">
        <f t="shared" si="302"/>
        <v>22.979513888887595</v>
      </c>
      <c r="N3859" s="11" t="b">
        <v>0</v>
      </c>
      <c r="O3859" s="11">
        <v>4</v>
      </c>
      <c r="P3859" s="11" t="b">
        <v>0</v>
      </c>
      <c r="Q3859" s="11" t="s">
        <v>8271</v>
      </c>
      <c r="R3859" s="18">
        <f t="shared" si="303"/>
        <v>5.1999999999999998E-2</v>
      </c>
      <c r="S3859" s="19">
        <f t="shared" si="304"/>
        <v>65</v>
      </c>
      <c r="T3859" s="11" t="s">
        <v>8317</v>
      </c>
      <c r="U3859" s="11" t="s">
        <v>8318</v>
      </c>
    </row>
    <row r="3860" spans="1:21" ht="57" x14ac:dyDescent="0.45">
      <c r="A3860" s="11">
        <v>3858</v>
      </c>
      <c r="B3860" s="16" t="s">
        <v>3855</v>
      </c>
      <c r="C3860" s="16" t="s">
        <v>7967</v>
      </c>
      <c r="D3860" s="23">
        <v>500</v>
      </c>
      <c r="E3860" s="23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7">
        <f t="shared" si="300"/>
        <v>42146.666666666664</v>
      </c>
      <c r="K3860" s="11">
        <v>1430734844</v>
      </c>
      <c r="L3860" s="17">
        <f t="shared" si="301"/>
        <v>42128.222731481474</v>
      </c>
      <c r="M3860" s="21">
        <f t="shared" si="302"/>
        <v>18.443935185190639</v>
      </c>
      <c r="N3860" s="11" t="b">
        <v>0</v>
      </c>
      <c r="O3860" s="11">
        <v>1</v>
      </c>
      <c r="P3860" s="11" t="b">
        <v>0</v>
      </c>
      <c r="Q3860" s="11" t="s">
        <v>8271</v>
      </c>
      <c r="R3860" s="18">
        <f t="shared" si="303"/>
        <v>0.02</v>
      </c>
      <c r="S3860" s="19">
        <f t="shared" si="304"/>
        <v>10</v>
      </c>
      <c r="T3860" s="11" t="s">
        <v>8317</v>
      </c>
      <c r="U3860" s="11" t="s">
        <v>8318</v>
      </c>
    </row>
    <row r="3861" spans="1:21" ht="42.75" x14ac:dyDescent="0.45">
      <c r="A3861" s="11">
        <v>3859</v>
      </c>
      <c r="B3861" s="16" t="s">
        <v>3856</v>
      </c>
      <c r="C3861" s="16" t="s">
        <v>7968</v>
      </c>
      <c r="D3861" s="23">
        <v>2500</v>
      </c>
      <c r="E3861" s="23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7">
        <f t="shared" si="300"/>
        <v>41815.666666666664</v>
      </c>
      <c r="K3861" s="11">
        <v>1401485207</v>
      </c>
      <c r="L3861" s="17">
        <f t="shared" si="301"/>
        <v>41789.685266203705</v>
      </c>
      <c r="M3861" s="21">
        <f t="shared" si="302"/>
        <v>25.981400462958845</v>
      </c>
      <c r="N3861" s="11" t="b">
        <v>0</v>
      </c>
      <c r="O3861" s="11">
        <v>1</v>
      </c>
      <c r="P3861" s="11" t="b">
        <v>0</v>
      </c>
      <c r="Q3861" s="11" t="s">
        <v>8271</v>
      </c>
      <c r="R3861" s="18">
        <f t="shared" si="303"/>
        <v>4.0000000000000002E-4</v>
      </c>
      <c r="S3861" s="19">
        <f t="shared" si="304"/>
        <v>1</v>
      </c>
      <c r="T3861" s="11" t="s">
        <v>8317</v>
      </c>
      <c r="U3861" s="11" t="s">
        <v>8318</v>
      </c>
    </row>
    <row r="3862" spans="1:21" ht="42.75" x14ac:dyDescent="0.45">
      <c r="A3862" s="11">
        <v>3860</v>
      </c>
      <c r="B3862" s="16" t="s">
        <v>3857</v>
      </c>
      <c r="C3862" s="16" t="s">
        <v>7969</v>
      </c>
      <c r="D3862" s="23">
        <v>6000</v>
      </c>
      <c r="E3862" s="23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7">
        <f t="shared" si="300"/>
        <v>41863.452662037038</v>
      </c>
      <c r="K3862" s="11">
        <v>1405266710</v>
      </c>
      <c r="L3862" s="17">
        <f t="shared" si="301"/>
        <v>41833.452662037038</v>
      </c>
      <c r="M3862" s="21">
        <f t="shared" si="302"/>
        <v>30</v>
      </c>
      <c r="N3862" s="11" t="b">
        <v>0</v>
      </c>
      <c r="O3862" s="11">
        <v>13</v>
      </c>
      <c r="P3862" s="11" t="b">
        <v>0</v>
      </c>
      <c r="Q3862" s="11" t="s">
        <v>8271</v>
      </c>
      <c r="R3862" s="18">
        <f t="shared" si="303"/>
        <v>0.17666666666666667</v>
      </c>
      <c r="S3862" s="19">
        <f t="shared" si="304"/>
        <v>81.538461538461533</v>
      </c>
      <c r="T3862" s="11" t="s">
        <v>8317</v>
      </c>
      <c r="U3862" s="11" t="s">
        <v>8318</v>
      </c>
    </row>
    <row r="3863" spans="1:21" x14ac:dyDescent="0.45">
      <c r="A3863" s="11">
        <v>3861</v>
      </c>
      <c r="B3863" s="16" t="s">
        <v>3858</v>
      </c>
      <c r="C3863" s="16" t="s">
        <v>7970</v>
      </c>
      <c r="D3863" s="23">
        <v>2000</v>
      </c>
      <c r="E3863" s="23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7">
        <f t="shared" si="300"/>
        <v>41955.699305555558</v>
      </c>
      <c r="K3863" s="11">
        <v>1412258977</v>
      </c>
      <c r="L3863" s="17">
        <f t="shared" si="301"/>
        <v>41914.381678240738</v>
      </c>
      <c r="M3863" s="21">
        <f t="shared" si="302"/>
        <v>41.317627314820129</v>
      </c>
      <c r="N3863" s="11" t="b">
        <v>0</v>
      </c>
      <c r="O3863" s="11">
        <v>1</v>
      </c>
      <c r="P3863" s="11" t="b">
        <v>0</v>
      </c>
      <c r="Q3863" s="11" t="s">
        <v>8271</v>
      </c>
      <c r="R3863" s="18">
        <f t="shared" si="303"/>
        <v>0.05</v>
      </c>
      <c r="S3863" s="19">
        <f t="shared" si="304"/>
        <v>100</v>
      </c>
      <c r="T3863" s="11" t="s">
        <v>8317</v>
      </c>
      <c r="U3863" s="11" t="s">
        <v>8318</v>
      </c>
    </row>
    <row r="3864" spans="1:21" ht="28.5" x14ac:dyDescent="0.45">
      <c r="A3864" s="11">
        <v>3862</v>
      </c>
      <c r="B3864" s="16" t="s">
        <v>3859</v>
      </c>
      <c r="C3864" s="16" t="s">
        <v>7971</v>
      </c>
      <c r="D3864" s="23">
        <v>7500</v>
      </c>
      <c r="E3864" s="23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7">
        <f t="shared" si="300"/>
        <v>42625.499305555553</v>
      </c>
      <c r="K3864" s="11">
        <v>1472451356</v>
      </c>
      <c r="L3864" s="17">
        <f t="shared" si="301"/>
        <v>42611.052731481475</v>
      </c>
      <c r="M3864" s="21">
        <f t="shared" si="302"/>
        <v>14.446574074077944</v>
      </c>
      <c r="N3864" s="11" t="b">
        <v>0</v>
      </c>
      <c r="O3864" s="11">
        <v>1</v>
      </c>
      <c r="P3864" s="11" t="b">
        <v>0</v>
      </c>
      <c r="Q3864" s="11" t="s">
        <v>8271</v>
      </c>
      <c r="R3864" s="18">
        <f t="shared" si="303"/>
        <v>1.3333333333333334E-4</v>
      </c>
      <c r="S3864" s="19">
        <f t="shared" si="304"/>
        <v>1</v>
      </c>
      <c r="T3864" s="11" t="s">
        <v>8317</v>
      </c>
      <c r="U3864" s="11" t="s">
        <v>8318</v>
      </c>
    </row>
    <row r="3865" spans="1:21" ht="42.75" x14ac:dyDescent="0.45">
      <c r="A3865" s="11">
        <v>3863</v>
      </c>
      <c r="B3865" s="16" t="s">
        <v>3860</v>
      </c>
      <c r="C3865" s="16" t="s">
        <v>7972</v>
      </c>
      <c r="D3865" s="23">
        <v>6000</v>
      </c>
      <c r="E3865" s="23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7">
        <f t="shared" si="300"/>
        <v>42313.466493055552</v>
      </c>
      <c r="K3865" s="11">
        <v>1441552305</v>
      </c>
      <c r="L3865" s="17">
        <f t="shared" si="301"/>
        <v>42253.424826388888</v>
      </c>
      <c r="M3865" s="21">
        <f t="shared" si="302"/>
        <v>60.041666666664241</v>
      </c>
      <c r="N3865" s="11" t="b">
        <v>0</v>
      </c>
      <c r="O3865" s="11">
        <v>0</v>
      </c>
      <c r="P3865" s="11" t="b">
        <v>0</v>
      </c>
      <c r="Q3865" s="11" t="s">
        <v>8271</v>
      </c>
      <c r="R3865" s="18">
        <f t="shared" si="303"/>
        <v>0</v>
      </c>
      <c r="S3865" s="19" t="e">
        <f t="shared" si="304"/>
        <v>#DIV/0!</v>
      </c>
      <c r="T3865" s="11" t="s">
        <v>8317</v>
      </c>
      <c r="U3865" s="11" t="s">
        <v>8318</v>
      </c>
    </row>
    <row r="3866" spans="1:21" ht="42.75" x14ac:dyDescent="0.45">
      <c r="A3866" s="11">
        <v>3864</v>
      </c>
      <c r="B3866" s="16" t="s">
        <v>3861</v>
      </c>
      <c r="C3866" s="16" t="s">
        <v>7973</v>
      </c>
      <c r="D3866" s="23">
        <v>5000</v>
      </c>
      <c r="E3866" s="23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7">
        <f t="shared" si="300"/>
        <v>42325.72516203703</v>
      </c>
      <c r="K3866" s="11">
        <v>1445203454</v>
      </c>
      <c r="L3866" s="17">
        <f t="shared" si="301"/>
        <v>42295.683495370373</v>
      </c>
      <c r="M3866" s="21">
        <f t="shared" si="302"/>
        <v>30.041666666656965</v>
      </c>
      <c r="N3866" s="11" t="b">
        <v>0</v>
      </c>
      <c r="O3866" s="11">
        <v>3</v>
      </c>
      <c r="P3866" s="11" t="b">
        <v>0</v>
      </c>
      <c r="Q3866" s="11" t="s">
        <v>8271</v>
      </c>
      <c r="R3866" s="18">
        <f t="shared" si="303"/>
        <v>1.2E-2</v>
      </c>
      <c r="S3866" s="19">
        <f t="shared" si="304"/>
        <v>20</v>
      </c>
      <c r="T3866" s="11" t="s">
        <v>8317</v>
      </c>
      <c r="U3866" s="11" t="s">
        <v>8318</v>
      </c>
    </row>
    <row r="3867" spans="1:21" ht="42.75" x14ac:dyDescent="0.45">
      <c r="A3867" s="11">
        <v>3865</v>
      </c>
      <c r="B3867" s="16" t="s">
        <v>3862</v>
      </c>
      <c r="C3867" s="16" t="s">
        <v>7974</v>
      </c>
      <c r="D3867" s="23">
        <v>2413</v>
      </c>
      <c r="E3867" s="23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7">
        <f t="shared" si="300"/>
        <v>41881.020833333328</v>
      </c>
      <c r="K3867" s="11">
        <v>1405957098</v>
      </c>
      <c r="L3867" s="17">
        <f t="shared" si="301"/>
        <v>41841.44326388889</v>
      </c>
      <c r="M3867" s="21">
        <f t="shared" si="302"/>
        <v>39.577569444438268</v>
      </c>
      <c r="N3867" s="11" t="b">
        <v>0</v>
      </c>
      <c r="O3867" s="11">
        <v>14</v>
      </c>
      <c r="P3867" s="11" t="b">
        <v>0</v>
      </c>
      <c r="Q3867" s="11" t="s">
        <v>8271</v>
      </c>
      <c r="R3867" s="18">
        <f t="shared" si="303"/>
        <v>0.26937422295897223</v>
      </c>
      <c r="S3867" s="19">
        <f t="shared" si="304"/>
        <v>46.428571428571431</v>
      </c>
      <c r="T3867" s="11" t="s">
        <v>8317</v>
      </c>
      <c r="U3867" s="11" t="s">
        <v>8318</v>
      </c>
    </row>
    <row r="3868" spans="1:21" ht="28.5" x14ac:dyDescent="0.45">
      <c r="A3868" s="11">
        <v>3866</v>
      </c>
      <c r="B3868" s="16" t="s">
        <v>3863</v>
      </c>
      <c r="C3868" s="16" t="s">
        <v>7975</v>
      </c>
      <c r="D3868" s="23">
        <v>2000</v>
      </c>
      <c r="E3868" s="23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7">
        <f t="shared" si="300"/>
        <v>42451.936805555553</v>
      </c>
      <c r="K3868" s="11">
        <v>1454453021</v>
      </c>
      <c r="L3868" s="17">
        <f t="shared" si="301"/>
        <v>42402.738668981481</v>
      </c>
      <c r="M3868" s="21">
        <f t="shared" si="302"/>
        <v>49.198136574072123</v>
      </c>
      <c r="N3868" s="11" t="b">
        <v>0</v>
      </c>
      <c r="O3868" s="11">
        <v>2</v>
      </c>
      <c r="P3868" s="11" t="b">
        <v>0</v>
      </c>
      <c r="Q3868" s="11" t="s">
        <v>8271</v>
      </c>
      <c r="R3868" s="18">
        <f t="shared" si="303"/>
        <v>5.4999999999999997E-3</v>
      </c>
      <c r="S3868" s="19">
        <f t="shared" si="304"/>
        <v>5.5</v>
      </c>
      <c r="T3868" s="11" t="s">
        <v>8317</v>
      </c>
      <c r="U3868" s="11" t="s">
        <v>8318</v>
      </c>
    </row>
    <row r="3869" spans="1:21" ht="42.75" x14ac:dyDescent="0.45">
      <c r="A3869" s="11">
        <v>3867</v>
      </c>
      <c r="B3869" s="16" t="s">
        <v>3864</v>
      </c>
      <c r="C3869" s="16" t="s">
        <v>7976</v>
      </c>
      <c r="D3869" s="23">
        <v>2000</v>
      </c>
      <c r="E3869" s="23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7">
        <f t="shared" si="300"/>
        <v>42539.605775462966</v>
      </c>
      <c r="K3869" s="11">
        <v>1463686339</v>
      </c>
      <c r="L3869" s="17">
        <f t="shared" si="301"/>
        <v>42509.605775462966</v>
      </c>
      <c r="M3869" s="21">
        <f t="shared" si="302"/>
        <v>30</v>
      </c>
      <c r="N3869" s="11" t="b">
        <v>0</v>
      </c>
      <c r="O3869" s="11">
        <v>5</v>
      </c>
      <c r="P3869" s="11" t="b">
        <v>0</v>
      </c>
      <c r="Q3869" s="11" t="s">
        <v>8271</v>
      </c>
      <c r="R3869" s="18">
        <f t="shared" si="303"/>
        <v>0.1255</v>
      </c>
      <c r="S3869" s="19">
        <f t="shared" si="304"/>
        <v>50.2</v>
      </c>
      <c r="T3869" s="11" t="s">
        <v>8317</v>
      </c>
      <c r="U3869" s="11" t="s">
        <v>8318</v>
      </c>
    </row>
    <row r="3870" spans="1:21" x14ac:dyDescent="0.45">
      <c r="A3870" s="11">
        <v>3868</v>
      </c>
      <c r="B3870" s="16" t="s">
        <v>3865</v>
      </c>
      <c r="C3870" s="16" t="s">
        <v>7977</v>
      </c>
      <c r="D3870" s="23">
        <v>5000</v>
      </c>
      <c r="E3870" s="23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7">
        <f t="shared" si="300"/>
        <v>41890.45144675926</v>
      </c>
      <c r="K3870" s="11">
        <v>1408031405</v>
      </c>
      <c r="L3870" s="17">
        <f t="shared" si="301"/>
        <v>41865.45144675926</v>
      </c>
      <c r="M3870" s="21">
        <f t="shared" si="302"/>
        <v>25</v>
      </c>
      <c r="N3870" s="11" t="b">
        <v>0</v>
      </c>
      <c r="O3870" s="11">
        <v>1</v>
      </c>
      <c r="P3870" s="11" t="b">
        <v>0</v>
      </c>
      <c r="Q3870" s="11" t="s">
        <v>8305</v>
      </c>
      <c r="R3870" s="18">
        <f t="shared" si="303"/>
        <v>2E-3</v>
      </c>
      <c r="S3870" s="19">
        <f t="shared" si="304"/>
        <v>10</v>
      </c>
      <c r="T3870" s="11" t="s">
        <v>8317</v>
      </c>
      <c r="U3870" s="11" t="s">
        <v>8359</v>
      </c>
    </row>
    <row r="3871" spans="1:21" ht="28.5" x14ac:dyDescent="0.45">
      <c r="A3871" s="11">
        <v>3869</v>
      </c>
      <c r="B3871" s="16" t="s">
        <v>3866</v>
      </c>
      <c r="C3871" s="16" t="s">
        <v>7978</v>
      </c>
      <c r="D3871" s="23">
        <v>13111</v>
      </c>
      <c r="E3871" s="23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7">
        <f t="shared" si="300"/>
        <v>42076.924305555549</v>
      </c>
      <c r="K3871" s="11">
        <v>1423761792</v>
      </c>
      <c r="L3871" s="17">
        <f t="shared" si="301"/>
        <v>42047.516111111108</v>
      </c>
      <c r="M3871" s="21">
        <f t="shared" si="302"/>
        <v>29.408194444440596</v>
      </c>
      <c r="N3871" s="11" t="b">
        <v>0</v>
      </c>
      <c r="O3871" s="11">
        <v>15</v>
      </c>
      <c r="P3871" s="11" t="b">
        <v>0</v>
      </c>
      <c r="Q3871" s="11" t="s">
        <v>8305</v>
      </c>
      <c r="R3871" s="18">
        <f t="shared" si="303"/>
        <v>3.44748684310884E-2</v>
      </c>
      <c r="S3871" s="19">
        <f t="shared" si="304"/>
        <v>30.133333333333333</v>
      </c>
      <c r="T3871" s="11" t="s">
        <v>8317</v>
      </c>
      <c r="U3871" s="11" t="s">
        <v>8359</v>
      </c>
    </row>
    <row r="3872" spans="1:21" ht="42.75" x14ac:dyDescent="0.45">
      <c r="A3872" s="11">
        <v>3870</v>
      </c>
      <c r="B3872" s="16" t="s">
        <v>3867</v>
      </c>
      <c r="C3872" s="16" t="s">
        <v>7979</v>
      </c>
      <c r="D3872" s="23">
        <v>10000</v>
      </c>
      <c r="E3872" s="23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7">
        <f t="shared" si="300"/>
        <v>41822.963865740741</v>
      </c>
      <c r="K3872" s="11">
        <v>1401768478</v>
      </c>
      <c r="L3872" s="17">
        <f t="shared" si="301"/>
        <v>41792.963865740741</v>
      </c>
      <c r="M3872" s="21">
        <f t="shared" si="302"/>
        <v>30</v>
      </c>
      <c r="N3872" s="11" t="b">
        <v>0</v>
      </c>
      <c r="O3872" s="11">
        <v>10</v>
      </c>
      <c r="P3872" s="11" t="b">
        <v>0</v>
      </c>
      <c r="Q3872" s="11" t="s">
        <v>8305</v>
      </c>
      <c r="R3872" s="18">
        <f t="shared" si="303"/>
        <v>0.15</v>
      </c>
      <c r="S3872" s="19">
        <f t="shared" si="304"/>
        <v>150</v>
      </c>
      <c r="T3872" s="11" t="s">
        <v>8317</v>
      </c>
      <c r="U3872" s="11" t="s">
        <v>8359</v>
      </c>
    </row>
    <row r="3873" spans="1:21" ht="28.5" x14ac:dyDescent="0.45">
      <c r="A3873" s="11">
        <v>3871</v>
      </c>
      <c r="B3873" s="16" t="s">
        <v>3868</v>
      </c>
      <c r="C3873" s="16" t="s">
        <v>7980</v>
      </c>
      <c r="D3873" s="23">
        <v>1500</v>
      </c>
      <c r="E3873" s="23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7">
        <f t="shared" si="300"/>
        <v>42823.530671296299</v>
      </c>
      <c r="K3873" s="11">
        <v>1485629050</v>
      </c>
      <c r="L3873" s="17">
        <f t="shared" si="301"/>
        <v>42763.572337962956</v>
      </c>
      <c r="M3873" s="21">
        <f t="shared" si="302"/>
        <v>59.958333333343035</v>
      </c>
      <c r="N3873" s="11" t="b">
        <v>0</v>
      </c>
      <c r="O3873" s="11">
        <v>3</v>
      </c>
      <c r="P3873" s="11" t="b">
        <v>0</v>
      </c>
      <c r="Q3873" s="11" t="s">
        <v>8305</v>
      </c>
      <c r="R3873" s="18">
        <f t="shared" si="303"/>
        <v>2.6666666666666668E-2</v>
      </c>
      <c r="S3873" s="19">
        <f t="shared" si="304"/>
        <v>13.333333333333334</v>
      </c>
      <c r="T3873" s="11" t="s">
        <v>8317</v>
      </c>
      <c r="U3873" s="11" t="s">
        <v>8359</v>
      </c>
    </row>
    <row r="3874" spans="1:21" ht="42.75" x14ac:dyDescent="0.45">
      <c r="A3874" s="11">
        <v>3872</v>
      </c>
      <c r="B3874" s="16" t="s">
        <v>3869</v>
      </c>
      <c r="C3874" s="16" t="s">
        <v>7981</v>
      </c>
      <c r="D3874" s="23">
        <v>15000</v>
      </c>
      <c r="E3874" s="23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7">
        <f t="shared" si="300"/>
        <v>42229.9374537037</v>
      </c>
      <c r="K3874" s="11">
        <v>1435202996</v>
      </c>
      <c r="L3874" s="17">
        <f t="shared" si="301"/>
        <v>42179.9374537037</v>
      </c>
      <c r="M3874" s="21">
        <f t="shared" si="302"/>
        <v>50</v>
      </c>
      <c r="N3874" s="11" t="b">
        <v>0</v>
      </c>
      <c r="O3874" s="11">
        <v>0</v>
      </c>
      <c r="P3874" s="11" t="b">
        <v>0</v>
      </c>
      <c r="Q3874" s="11" t="s">
        <v>8305</v>
      </c>
      <c r="R3874" s="18">
        <f t="shared" si="303"/>
        <v>0</v>
      </c>
      <c r="S3874" s="19" t="e">
        <f t="shared" si="304"/>
        <v>#DIV/0!</v>
      </c>
      <c r="T3874" s="11" t="s">
        <v>8317</v>
      </c>
      <c r="U3874" s="11" t="s">
        <v>8359</v>
      </c>
    </row>
    <row r="3875" spans="1:21" ht="42.75" x14ac:dyDescent="0.45">
      <c r="A3875" s="11">
        <v>3873</v>
      </c>
      <c r="B3875" s="16" t="s">
        <v>3870</v>
      </c>
      <c r="C3875" s="16" t="s">
        <v>7982</v>
      </c>
      <c r="D3875" s="23">
        <v>5500</v>
      </c>
      <c r="E3875" s="23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7">
        <f t="shared" si="300"/>
        <v>42285.487673611111</v>
      </c>
      <c r="K3875" s="11">
        <v>1441730535</v>
      </c>
      <c r="L3875" s="17">
        <f t="shared" si="301"/>
        <v>42255.487673611111</v>
      </c>
      <c r="M3875" s="21">
        <f t="shared" si="302"/>
        <v>30</v>
      </c>
      <c r="N3875" s="11" t="b">
        <v>0</v>
      </c>
      <c r="O3875" s="11">
        <v>0</v>
      </c>
      <c r="P3875" s="11" t="b">
        <v>0</v>
      </c>
      <c r="Q3875" s="11" t="s">
        <v>8305</v>
      </c>
      <c r="R3875" s="18">
        <f t="shared" si="303"/>
        <v>0</v>
      </c>
      <c r="S3875" s="19" t="e">
        <f t="shared" si="304"/>
        <v>#DIV/0!</v>
      </c>
      <c r="T3875" s="11" t="s">
        <v>8317</v>
      </c>
      <c r="U3875" s="11" t="s">
        <v>8359</v>
      </c>
    </row>
    <row r="3876" spans="1:21" ht="42.75" x14ac:dyDescent="0.45">
      <c r="A3876" s="11">
        <v>3874</v>
      </c>
      <c r="B3876" s="16" t="s">
        <v>3871</v>
      </c>
      <c r="C3876" s="16" t="s">
        <v>7983</v>
      </c>
      <c r="D3876" s="23">
        <v>620</v>
      </c>
      <c r="E3876" s="23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7">
        <f t="shared" si="300"/>
        <v>42027.833333333336</v>
      </c>
      <c r="K3876" s="11">
        <v>1420244622</v>
      </c>
      <c r="L3876" s="17">
        <f t="shared" si="301"/>
        <v>42006.808124999996</v>
      </c>
      <c r="M3876" s="21">
        <f t="shared" si="302"/>
        <v>21.025208333339833</v>
      </c>
      <c r="N3876" s="11" t="b">
        <v>0</v>
      </c>
      <c r="O3876" s="11">
        <v>0</v>
      </c>
      <c r="P3876" s="11" t="b">
        <v>0</v>
      </c>
      <c r="Q3876" s="11" t="s">
        <v>8305</v>
      </c>
      <c r="R3876" s="18">
        <f t="shared" si="303"/>
        <v>0</v>
      </c>
      <c r="S3876" s="19" t="e">
        <f t="shared" si="304"/>
        <v>#DIV/0!</v>
      </c>
      <c r="T3876" s="11" t="s">
        <v>8317</v>
      </c>
      <c r="U3876" s="11" t="s">
        <v>8359</v>
      </c>
    </row>
    <row r="3877" spans="1:21" ht="42.75" x14ac:dyDescent="0.45">
      <c r="A3877" s="11">
        <v>3875</v>
      </c>
      <c r="B3877" s="16" t="s">
        <v>3872</v>
      </c>
      <c r="C3877" s="16" t="s">
        <v>7984</v>
      </c>
      <c r="D3877" s="23">
        <v>30000</v>
      </c>
      <c r="E3877" s="23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7">
        <f t="shared" si="300"/>
        <v>42616.208333333336</v>
      </c>
      <c r="K3877" s="11">
        <v>1472804365</v>
      </c>
      <c r="L3877" s="17">
        <f t="shared" si="301"/>
        <v>42615.138483796291</v>
      </c>
      <c r="M3877" s="21">
        <f t="shared" si="302"/>
        <v>1.0698495370452292</v>
      </c>
      <c r="N3877" s="11" t="b">
        <v>0</v>
      </c>
      <c r="O3877" s="11">
        <v>0</v>
      </c>
      <c r="P3877" s="11" t="b">
        <v>0</v>
      </c>
      <c r="Q3877" s="11" t="s">
        <v>8305</v>
      </c>
      <c r="R3877" s="18">
        <f t="shared" si="303"/>
        <v>0</v>
      </c>
      <c r="S3877" s="19" t="e">
        <f t="shared" si="304"/>
        <v>#DIV/0!</v>
      </c>
      <c r="T3877" s="11" t="s">
        <v>8317</v>
      </c>
      <c r="U3877" s="11" t="s">
        <v>8359</v>
      </c>
    </row>
    <row r="3878" spans="1:21" ht="42.75" x14ac:dyDescent="0.45">
      <c r="A3878" s="11">
        <v>3876</v>
      </c>
      <c r="B3878" s="16" t="s">
        <v>3873</v>
      </c>
      <c r="C3878" s="16" t="s">
        <v>7985</v>
      </c>
      <c r="D3878" s="23">
        <v>3900</v>
      </c>
      <c r="E3878" s="23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7">
        <f t="shared" si="300"/>
        <v>42402.415833333333</v>
      </c>
      <c r="K3878" s="11">
        <v>1451833128</v>
      </c>
      <c r="L3878" s="17">
        <f t="shared" si="301"/>
        <v>42372.415833333333</v>
      </c>
      <c r="M3878" s="21">
        <f t="shared" si="302"/>
        <v>30</v>
      </c>
      <c r="N3878" s="11" t="b">
        <v>0</v>
      </c>
      <c r="O3878" s="11">
        <v>46</v>
      </c>
      <c r="P3878" s="11" t="b">
        <v>0</v>
      </c>
      <c r="Q3878" s="11" t="s">
        <v>8305</v>
      </c>
      <c r="R3878" s="18">
        <f t="shared" si="303"/>
        <v>0.52794871794871789</v>
      </c>
      <c r="S3878" s="19">
        <f t="shared" si="304"/>
        <v>44.760869565217391</v>
      </c>
      <c r="T3878" s="11" t="s">
        <v>8317</v>
      </c>
      <c r="U3878" s="11" t="s">
        <v>8359</v>
      </c>
    </row>
    <row r="3879" spans="1:21" ht="42.75" x14ac:dyDescent="0.45">
      <c r="A3879" s="11">
        <v>3877</v>
      </c>
      <c r="B3879" s="16" t="s">
        <v>3874</v>
      </c>
      <c r="C3879" s="16" t="s">
        <v>7986</v>
      </c>
      <c r="D3879" s="23">
        <v>25000</v>
      </c>
      <c r="E3879" s="23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7">
        <f t="shared" si="300"/>
        <v>42712.469351851854</v>
      </c>
      <c r="K3879" s="11">
        <v>1478621752</v>
      </c>
      <c r="L3879" s="17">
        <f t="shared" si="301"/>
        <v>42682.469351851854</v>
      </c>
      <c r="M3879" s="21">
        <f t="shared" si="302"/>
        <v>30</v>
      </c>
      <c r="N3879" s="11" t="b">
        <v>0</v>
      </c>
      <c r="O3879" s="11">
        <v>14</v>
      </c>
      <c r="P3879" s="11" t="b">
        <v>0</v>
      </c>
      <c r="Q3879" s="11" t="s">
        <v>8305</v>
      </c>
      <c r="R3879" s="18">
        <f t="shared" si="303"/>
        <v>4.9639999999999997E-2</v>
      </c>
      <c r="S3879" s="19">
        <f t="shared" si="304"/>
        <v>88.642857142857139</v>
      </c>
      <c r="T3879" s="11" t="s">
        <v>8317</v>
      </c>
      <c r="U3879" s="11" t="s">
        <v>8359</v>
      </c>
    </row>
    <row r="3880" spans="1:21" ht="42.75" x14ac:dyDescent="0.45">
      <c r="A3880" s="11">
        <v>3878</v>
      </c>
      <c r="B3880" s="16" t="s">
        <v>3875</v>
      </c>
      <c r="C3880" s="16" t="s">
        <v>7987</v>
      </c>
      <c r="D3880" s="23">
        <v>18000</v>
      </c>
      <c r="E3880" s="23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7">
        <f t="shared" si="300"/>
        <v>42184.957638888889</v>
      </c>
      <c r="K3880" s="11">
        <v>1433014746</v>
      </c>
      <c r="L3880" s="17">
        <f t="shared" si="301"/>
        <v>42154.610486111109</v>
      </c>
      <c r="M3880" s="21">
        <f t="shared" si="302"/>
        <v>30.347152777780138</v>
      </c>
      <c r="N3880" s="11" t="b">
        <v>0</v>
      </c>
      <c r="O3880" s="11">
        <v>1</v>
      </c>
      <c r="P3880" s="11" t="b">
        <v>0</v>
      </c>
      <c r="Q3880" s="11" t="s">
        <v>8305</v>
      </c>
      <c r="R3880" s="18">
        <f t="shared" si="303"/>
        <v>5.5555555555555556E-4</v>
      </c>
      <c r="S3880" s="19">
        <f t="shared" si="304"/>
        <v>10</v>
      </c>
      <c r="T3880" s="11" t="s">
        <v>8317</v>
      </c>
      <c r="U3880" s="11" t="s">
        <v>8359</v>
      </c>
    </row>
    <row r="3881" spans="1:21" ht="42.75" x14ac:dyDescent="0.45">
      <c r="A3881" s="11">
        <v>3879</v>
      </c>
      <c r="B3881" s="16" t="s">
        <v>3876</v>
      </c>
      <c r="C3881" s="16" t="s">
        <v>7988</v>
      </c>
      <c r="D3881" s="23">
        <v>15000</v>
      </c>
      <c r="E3881" s="23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7">
        <f t="shared" si="300"/>
        <v>42029.652731481481</v>
      </c>
      <c r="K3881" s="11">
        <v>1419626396</v>
      </c>
      <c r="L3881" s="17">
        <f t="shared" si="301"/>
        <v>41999.652731481481</v>
      </c>
      <c r="M3881" s="21">
        <f t="shared" si="302"/>
        <v>30</v>
      </c>
      <c r="N3881" s="11" t="b">
        <v>0</v>
      </c>
      <c r="O3881" s="11">
        <v>0</v>
      </c>
      <c r="P3881" s="11" t="b">
        <v>0</v>
      </c>
      <c r="Q3881" s="11" t="s">
        <v>8305</v>
      </c>
      <c r="R3881" s="18">
        <f t="shared" si="303"/>
        <v>0</v>
      </c>
      <c r="S3881" s="19" t="e">
        <f t="shared" si="304"/>
        <v>#DIV/0!</v>
      </c>
      <c r="T3881" s="11" t="s">
        <v>8317</v>
      </c>
      <c r="U3881" s="11" t="s">
        <v>8359</v>
      </c>
    </row>
    <row r="3882" spans="1:21" ht="42.75" x14ac:dyDescent="0.45">
      <c r="A3882" s="11">
        <v>3880</v>
      </c>
      <c r="B3882" s="16" t="s">
        <v>3877</v>
      </c>
      <c r="C3882" s="16" t="s">
        <v>7989</v>
      </c>
      <c r="D3882" s="23">
        <v>7500</v>
      </c>
      <c r="E3882" s="23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7">
        <f t="shared" si="300"/>
        <v>41850.75</v>
      </c>
      <c r="K3882" s="11">
        <v>1403724820</v>
      </c>
      <c r="L3882" s="17">
        <f t="shared" si="301"/>
        <v>41815.606712962959</v>
      </c>
      <c r="M3882" s="21">
        <f t="shared" si="302"/>
        <v>35.143287037040864</v>
      </c>
      <c r="N3882" s="11" t="b">
        <v>0</v>
      </c>
      <c r="O3882" s="11">
        <v>17</v>
      </c>
      <c r="P3882" s="11" t="b">
        <v>0</v>
      </c>
      <c r="Q3882" s="11" t="s">
        <v>8305</v>
      </c>
      <c r="R3882" s="18">
        <f t="shared" si="303"/>
        <v>0.13066666666666665</v>
      </c>
      <c r="S3882" s="19">
        <f t="shared" si="304"/>
        <v>57.647058823529413</v>
      </c>
      <c r="T3882" s="11" t="s">
        <v>8317</v>
      </c>
      <c r="U3882" s="11" t="s">
        <v>8359</v>
      </c>
    </row>
    <row r="3883" spans="1:21" ht="28.5" x14ac:dyDescent="0.45">
      <c r="A3883" s="11">
        <v>3881</v>
      </c>
      <c r="B3883" s="16" t="s">
        <v>3878</v>
      </c>
      <c r="C3883" s="16" t="s">
        <v>7990</v>
      </c>
      <c r="D3883" s="23">
        <v>500</v>
      </c>
      <c r="E3883" s="23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7">
        <f t="shared" si="300"/>
        <v>42785.810173611106</v>
      </c>
      <c r="K3883" s="11">
        <v>1484958399</v>
      </c>
      <c r="L3883" s="17">
        <f t="shared" si="301"/>
        <v>42755.810173611106</v>
      </c>
      <c r="M3883" s="21">
        <f t="shared" si="302"/>
        <v>30</v>
      </c>
      <c r="N3883" s="11" t="b">
        <v>0</v>
      </c>
      <c r="O3883" s="11">
        <v>1</v>
      </c>
      <c r="P3883" s="11" t="b">
        <v>0</v>
      </c>
      <c r="Q3883" s="11" t="s">
        <v>8305</v>
      </c>
      <c r="R3883" s="18">
        <f t="shared" si="303"/>
        <v>0.05</v>
      </c>
      <c r="S3883" s="19">
        <f t="shared" si="304"/>
        <v>25</v>
      </c>
      <c r="T3883" s="11" t="s">
        <v>8317</v>
      </c>
      <c r="U3883" s="11" t="s">
        <v>8359</v>
      </c>
    </row>
    <row r="3884" spans="1:21" ht="42.75" x14ac:dyDescent="0.45">
      <c r="A3884" s="11">
        <v>3882</v>
      </c>
      <c r="B3884" s="16" t="s">
        <v>3879</v>
      </c>
      <c r="C3884" s="16" t="s">
        <v>7991</v>
      </c>
      <c r="D3884" s="23">
        <v>30000</v>
      </c>
      <c r="E3884" s="23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7">
        <f t="shared" si="300"/>
        <v>42400.752083333333</v>
      </c>
      <c r="K3884" s="11">
        <v>1451950570</v>
      </c>
      <c r="L3884" s="17">
        <f t="shared" si="301"/>
        <v>42373.77511574074</v>
      </c>
      <c r="M3884" s="21">
        <f t="shared" si="302"/>
        <v>26.9769675925927</v>
      </c>
      <c r="N3884" s="11" t="b">
        <v>0</v>
      </c>
      <c r="O3884" s="11">
        <v>0</v>
      </c>
      <c r="P3884" s="11" t="b">
        <v>0</v>
      </c>
      <c r="Q3884" s="11" t="s">
        <v>8305</v>
      </c>
      <c r="R3884" s="18">
        <f t="shared" si="303"/>
        <v>0</v>
      </c>
      <c r="S3884" s="19" t="e">
        <f t="shared" si="304"/>
        <v>#DIV/0!</v>
      </c>
      <c r="T3884" s="11" t="s">
        <v>8317</v>
      </c>
      <c r="U3884" s="11" t="s">
        <v>8359</v>
      </c>
    </row>
    <row r="3885" spans="1:21" ht="57" x14ac:dyDescent="0.45">
      <c r="A3885" s="11">
        <v>3883</v>
      </c>
      <c r="B3885" s="16" t="s">
        <v>3880</v>
      </c>
      <c r="C3885" s="16" t="s">
        <v>7992</v>
      </c>
      <c r="D3885" s="23">
        <v>15000</v>
      </c>
      <c r="E3885" s="23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7">
        <f t="shared" si="300"/>
        <v>41884.394317129627</v>
      </c>
      <c r="K3885" s="11">
        <v>1407076069</v>
      </c>
      <c r="L3885" s="17">
        <f t="shared" si="301"/>
        <v>41854.394317129627</v>
      </c>
      <c r="M3885" s="21">
        <f t="shared" si="302"/>
        <v>30</v>
      </c>
      <c r="N3885" s="11" t="b">
        <v>0</v>
      </c>
      <c r="O3885" s="11">
        <v>0</v>
      </c>
      <c r="P3885" s="11" t="b">
        <v>0</v>
      </c>
      <c r="Q3885" s="11" t="s">
        <v>8305</v>
      </c>
      <c r="R3885" s="18">
        <f t="shared" si="303"/>
        <v>0</v>
      </c>
      <c r="S3885" s="19" t="e">
        <f t="shared" si="304"/>
        <v>#DIV/0!</v>
      </c>
      <c r="T3885" s="11" t="s">
        <v>8317</v>
      </c>
      <c r="U3885" s="11" t="s">
        <v>8359</v>
      </c>
    </row>
    <row r="3886" spans="1:21" ht="42.75" x14ac:dyDescent="0.45">
      <c r="A3886" s="11">
        <v>3884</v>
      </c>
      <c r="B3886" s="16" t="s">
        <v>3881</v>
      </c>
      <c r="C3886" s="16" t="s">
        <v>7993</v>
      </c>
      <c r="D3886" s="23">
        <v>10000</v>
      </c>
      <c r="E3886" s="23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7">
        <f t="shared" si="300"/>
        <v>42090.541574074072</v>
      </c>
      <c r="K3886" s="11">
        <v>1425322792</v>
      </c>
      <c r="L3886" s="17">
        <f t="shared" si="301"/>
        <v>42065.583240740736</v>
      </c>
      <c r="M3886" s="21">
        <f t="shared" si="302"/>
        <v>24.958333333335759</v>
      </c>
      <c r="N3886" s="11" t="b">
        <v>0</v>
      </c>
      <c r="O3886" s="11">
        <v>0</v>
      </c>
      <c r="P3886" s="11" t="b">
        <v>0</v>
      </c>
      <c r="Q3886" s="11" t="s">
        <v>8305</v>
      </c>
      <c r="R3886" s="18">
        <f t="shared" si="303"/>
        <v>0</v>
      </c>
      <c r="S3886" s="19" t="e">
        <f t="shared" si="304"/>
        <v>#DIV/0!</v>
      </c>
      <c r="T3886" s="11" t="s">
        <v>8317</v>
      </c>
      <c r="U3886" s="11" t="s">
        <v>8359</v>
      </c>
    </row>
    <row r="3887" spans="1:21" ht="42.75" x14ac:dyDescent="0.45">
      <c r="A3887" s="11">
        <v>3885</v>
      </c>
      <c r="B3887" s="16" t="s">
        <v>3882</v>
      </c>
      <c r="C3887" s="16" t="s">
        <v>7994</v>
      </c>
      <c r="D3887" s="23">
        <v>375000</v>
      </c>
      <c r="E3887" s="23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7">
        <f t="shared" si="300"/>
        <v>42499.742951388886</v>
      </c>
      <c r="K3887" s="11">
        <v>1460242191</v>
      </c>
      <c r="L3887" s="17">
        <f t="shared" si="301"/>
        <v>42469.742951388886</v>
      </c>
      <c r="M3887" s="21">
        <f t="shared" si="302"/>
        <v>30</v>
      </c>
      <c r="N3887" s="11" t="b">
        <v>0</v>
      </c>
      <c r="O3887" s="11">
        <v>0</v>
      </c>
      <c r="P3887" s="11" t="b">
        <v>0</v>
      </c>
      <c r="Q3887" s="11" t="s">
        <v>8305</v>
      </c>
      <c r="R3887" s="18">
        <f t="shared" si="303"/>
        <v>0</v>
      </c>
      <c r="S3887" s="19" t="e">
        <f t="shared" si="304"/>
        <v>#DIV/0!</v>
      </c>
      <c r="T3887" s="11" t="s">
        <v>8317</v>
      </c>
      <c r="U3887" s="11" t="s">
        <v>8359</v>
      </c>
    </row>
    <row r="3888" spans="1:21" x14ac:dyDescent="0.45">
      <c r="A3888" s="11">
        <v>3886</v>
      </c>
      <c r="B3888" s="16" t="s">
        <v>3883</v>
      </c>
      <c r="C3888" s="16">
        <v>1</v>
      </c>
      <c r="D3888" s="23">
        <v>10000</v>
      </c>
      <c r="E3888" s="23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7">
        <f t="shared" si="300"/>
        <v>41984.019699074073</v>
      </c>
      <c r="K3888" s="11">
        <v>1415683702</v>
      </c>
      <c r="L3888" s="17">
        <f t="shared" si="301"/>
        <v>41954.019699074073</v>
      </c>
      <c r="M3888" s="21">
        <f t="shared" si="302"/>
        <v>30</v>
      </c>
      <c r="N3888" s="11" t="b">
        <v>0</v>
      </c>
      <c r="O3888" s="11">
        <v>0</v>
      </c>
      <c r="P3888" s="11" t="b">
        <v>0</v>
      </c>
      <c r="Q3888" s="11" t="s">
        <v>8305</v>
      </c>
      <c r="R3888" s="18">
        <f t="shared" si="303"/>
        <v>0</v>
      </c>
      <c r="S3888" s="19" t="e">
        <f t="shared" si="304"/>
        <v>#DIV/0!</v>
      </c>
      <c r="T3888" s="11" t="s">
        <v>8317</v>
      </c>
      <c r="U3888" s="11" t="s">
        <v>8359</v>
      </c>
    </row>
    <row r="3889" spans="1:21" ht="42.75" x14ac:dyDescent="0.45">
      <c r="A3889" s="11">
        <v>3887</v>
      </c>
      <c r="B3889" s="16" t="s">
        <v>3884</v>
      </c>
      <c r="C3889" s="16" t="s">
        <v>7995</v>
      </c>
      <c r="D3889" s="23">
        <v>2000</v>
      </c>
      <c r="E3889" s="23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7">
        <f t="shared" si="300"/>
        <v>42125.708333333336</v>
      </c>
      <c r="K3889" s="11">
        <v>1426538129</v>
      </c>
      <c r="L3889" s="17">
        <f t="shared" si="301"/>
        <v>42079.649641203701</v>
      </c>
      <c r="M3889" s="21">
        <f t="shared" si="302"/>
        <v>46.058692129634437</v>
      </c>
      <c r="N3889" s="11" t="b">
        <v>0</v>
      </c>
      <c r="O3889" s="11">
        <v>2</v>
      </c>
      <c r="P3889" s="11" t="b">
        <v>0</v>
      </c>
      <c r="Q3889" s="11" t="s">
        <v>8305</v>
      </c>
      <c r="R3889" s="18">
        <f t="shared" si="303"/>
        <v>1.7500000000000002E-2</v>
      </c>
      <c r="S3889" s="19">
        <f t="shared" si="304"/>
        <v>17.5</v>
      </c>
      <c r="T3889" s="11" t="s">
        <v>8317</v>
      </c>
      <c r="U3889" s="11" t="s">
        <v>8359</v>
      </c>
    </row>
    <row r="3890" spans="1:21" ht="42.75" x14ac:dyDescent="0.45">
      <c r="A3890" s="11">
        <v>3888</v>
      </c>
      <c r="B3890" s="16" t="s">
        <v>3885</v>
      </c>
      <c r="C3890" s="16" t="s">
        <v>7996</v>
      </c>
      <c r="D3890" s="23">
        <v>2000</v>
      </c>
      <c r="E3890" s="23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7">
        <f t="shared" si="300"/>
        <v>42792.337476851848</v>
      </c>
      <c r="K3890" s="11">
        <v>1485522358</v>
      </c>
      <c r="L3890" s="17">
        <f t="shared" si="301"/>
        <v>42762.337476851848</v>
      </c>
      <c r="M3890" s="21">
        <f t="shared" si="302"/>
        <v>30</v>
      </c>
      <c r="N3890" s="11" t="b">
        <v>0</v>
      </c>
      <c r="O3890" s="11">
        <v>14</v>
      </c>
      <c r="P3890" s="11" t="b">
        <v>0</v>
      </c>
      <c r="Q3890" s="11" t="s">
        <v>8271</v>
      </c>
      <c r="R3890" s="18">
        <f t="shared" si="303"/>
        <v>0.27100000000000002</v>
      </c>
      <c r="S3890" s="19">
        <f t="shared" si="304"/>
        <v>38.714285714285715</v>
      </c>
      <c r="T3890" s="11" t="s">
        <v>8317</v>
      </c>
      <c r="U3890" s="11" t="s">
        <v>8318</v>
      </c>
    </row>
    <row r="3891" spans="1:21" ht="42.75" x14ac:dyDescent="0.45">
      <c r="A3891" s="11">
        <v>3889</v>
      </c>
      <c r="B3891" s="16" t="s">
        <v>3886</v>
      </c>
      <c r="C3891" s="16" t="s">
        <v>7997</v>
      </c>
      <c r="D3891" s="23">
        <v>8000</v>
      </c>
      <c r="E3891" s="23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7">
        <f t="shared" si="300"/>
        <v>42008.768055555549</v>
      </c>
      <c r="K3891" s="11">
        <v>1417651630</v>
      </c>
      <c r="L3891" s="17">
        <f t="shared" si="301"/>
        <v>41976.796643518515</v>
      </c>
      <c r="M3891" s="21">
        <f t="shared" si="302"/>
        <v>31.971412037033588</v>
      </c>
      <c r="N3891" s="11" t="b">
        <v>0</v>
      </c>
      <c r="O3891" s="11">
        <v>9</v>
      </c>
      <c r="P3891" s="11" t="b">
        <v>0</v>
      </c>
      <c r="Q3891" s="11" t="s">
        <v>8271</v>
      </c>
      <c r="R3891" s="18">
        <f t="shared" si="303"/>
        <v>1.4749999999999999E-2</v>
      </c>
      <c r="S3891" s="19">
        <f t="shared" si="304"/>
        <v>13.111111111111111</v>
      </c>
      <c r="T3891" s="11" t="s">
        <v>8317</v>
      </c>
      <c r="U3891" s="11" t="s">
        <v>8318</v>
      </c>
    </row>
    <row r="3892" spans="1:21" ht="42.75" x14ac:dyDescent="0.45">
      <c r="A3892" s="11">
        <v>3890</v>
      </c>
      <c r="B3892" s="16" t="s">
        <v>3887</v>
      </c>
      <c r="C3892" s="16" t="s">
        <v>7998</v>
      </c>
      <c r="D3892" s="23">
        <v>15000</v>
      </c>
      <c r="E3892" s="23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7">
        <f t="shared" si="300"/>
        <v>42231.55027777778</v>
      </c>
      <c r="K3892" s="11">
        <v>1434478344</v>
      </c>
      <c r="L3892" s="17">
        <f t="shared" si="301"/>
        <v>42171.55027777778</v>
      </c>
      <c r="M3892" s="21">
        <f t="shared" si="302"/>
        <v>60</v>
      </c>
      <c r="N3892" s="11" t="b">
        <v>0</v>
      </c>
      <c r="O3892" s="11">
        <v>8</v>
      </c>
      <c r="P3892" s="11" t="b">
        <v>0</v>
      </c>
      <c r="Q3892" s="11" t="s">
        <v>8271</v>
      </c>
      <c r="R3892" s="18">
        <f t="shared" si="303"/>
        <v>0.16826666666666668</v>
      </c>
      <c r="S3892" s="19">
        <f t="shared" si="304"/>
        <v>315.5</v>
      </c>
      <c r="T3892" s="11" t="s">
        <v>8317</v>
      </c>
      <c r="U3892" s="11" t="s">
        <v>8318</v>
      </c>
    </row>
    <row r="3893" spans="1:21" ht="28.5" x14ac:dyDescent="0.45">
      <c r="A3893" s="11">
        <v>3891</v>
      </c>
      <c r="B3893" s="16" t="s">
        <v>3888</v>
      </c>
      <c r="C3893" s="16" t="s">
        <v>7999</v>
      </c>
      <c r="D3893" s="23">
        <v>800</v>
      </c>
      <c r="E3893" s="23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7">
        <f t="shared" si="300"/>
        <v>42085.999305555553</v>
      </c>
      <c r="K3893" s="11">
        <v>1424488244</v>
      </c>
      <c r="L3893" s="17">
        <f t="shared" si="301"/>
        <v>42055.924120370364</v>
      </c>
      <c r="M3893" s="21">
        <f t="shared" si="302"/>
        <v>30.075185185189184</v>
      </c>
      <c r="N3893" s="11" t="b">
        <v>0</v>
      </c>
      <c r="O3893" s="11">
        <v>7</v>
      </c>
      <c r="P3893" s="11" t="b">
        <v>0</v>
      </c>
      <c r="Q3893" s="11" t="s">
        <v>8271</v>
      </c>
      <c r="R3893" s="18">
        <f t="shared" si="303"/>
        <v>0.32500000000000001</v>
      </c>
      <c r="S3893" s="19">
        <f t="shared" si="304"/>
        <v>37.142857142857146</v>
      </c>
      <c r="T3893" s="11" t="s">
        <v>8317</v>
      </c>
      <c r="U3893" s="11" t="s">
        <v>8318</v>
      </c>
    </row>
    <row r="3894" spans="1:21" ht="42.75" x14ac:dyDescent="0.45">
      <c r="A3894" s="11">
        <v>3892</v>
      </c>
      <c r="B3894" s="16" t="s">
        <v>3889</v>
      </c>
      <c r="C3894" s="16" t="s">
        <v>8000</v>
      </c>
      <c r="D3894" s="23">
        <v>1000</v>
      </c>
      <c r="E3894" s="23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7">
        <f t="shared" si="300"/>
        <v>41875.083333333328</v>
      </c>
      <c r="K3894" s="11">
        <v>1408203557</v>
      </c>
      <c r="L3894" s="17">
        <f t="shared" si="301"/>
        <v>41867.443946759253</v>
      </c>
      <c r="M3894" s="21">
        <f t="shared" si="302"/>
        <v>7.6393865740756155</v>
      </c>
      <c r="N3894" s="11" t="b">
        <v>0</v>
      </c>
      <c r="O3894" s="11">
        <v>0</v>
      </c>
      <c r="P3894" s="11" t="b">
        <v>0</v>
      </c>
      <c r="Q3894" s="11" t="s">
        <v>8271</v>
      </c>
      <c r="R3894" s="18">
        <f t="shared" si="303"/>
        <v>0</v>
      </c>
      <c r="S3894" s="19" t="e">
        <f t="shared" si="304"/>
        <v>#DIV/0!</v>
      </c>
      <c r="T3894" s="11" t="s">
        <v>8317</v>
      </c>
      <c r="U3894" s="11" t="s">
        <v>8318</v>
      </c>
    </row>
    <row r="3895" spans="1:21" ht="42.75" x14ac:dyDescent="0.45">
      <c r="A3895" s="11">
        <v>3893</v>
      </c>
      <c r="B3895" s="16" t="s">
        <v>3890</v>
      </c>
      <c r="C3895" s="16" t="s">
        <v>8001</v>
      </c>
      <c r="D3895" s="23">
        <v>50000</v>
      </c>
      <c r="E3895" s="23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7">
        <f t="shared" si="300"/>
        <v>41821.041666666664</v>
      </c>
      <c r="K3895" s="11">
        <v>1400600840</v>
      </c>
      <c r="L3895" s="17">
        <f t="shared" si="301"/>
        <v>41779.449537037035</v>
      </c>
      <c r="M3895" s="21">
        <f t="shared" si="302"/>
        <v>41.592129629629198</v>
      </c>
      <c r="N3895" s="11" t="b">
        <v>0</v>
      </c>
      <c r="O3895" s="11">
        <v>84</v>
      </c>
      <c r="P3895" s="11" t="b">
        <v>0</v>
      </c>
      <c r="Q3895" s="11" t="s">
        <v>8271</v>
      </c>
      <c r="R3895" s="18">
        <f t="shared" si="303"/>
        <v>0.2155</v>
      </c>
      <c r="S3895" s="19">
        <f t="shared" si="304"/>
        <v>128.27380952380952</v>
      </c>
      <c r="T3895" s="11" t="s">
        <v>8317</v>
      </c>
      <c r="U3895" s="11" t="s">
        <v>8318</v>
      </c>
    </row>
    <row r="3896" spans="1:21" ht="42.75" x14ac:dyDescent="0.45">
      <c r="A3896" s="11">
        <v>3894</v>
      </c>
      <c r="B3896" s="16" t="s">
        <v>3891</v>
      </c>
      <c r="C3896" s="16" t="s">
        <v>8002</v>
      </c>
      <c r="D3896" s="23">
        <v>15000</v>
      </c>
      <c r="E3896" s="23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7">
        <f t="shared" si="300"/>
        <v>42709.999305555553</v>
      </c>
      <c r="K3896" s="11">
        <v>1478386812</v>
      </c>
      <c r="L3896" s="17">
        <f t="shared" si="301"/>
        <v>42679.750138888885</v>
      </c>
      <c r="M3896" s="21">
        <f t="shared" si="302"/>
        <v>30.249166666668316</v>
      </c>
      <c r="N3896" s="11" t="b">
        <v>0</v>
      </c>
      <c r="O3896" s="11">
        <v>11</v>
      </c>
      <c r="P3896" s="11" t="b">
        <v>0</v>
      </c>
      <c r="Q3896" s="11" t="s">
        <v>8271</v>
      </c>
      <c r="R3896" s="18">
        <f t="shared" si="303"/>
        <v>3.4666666666666665E-2</v>
      </c>
      <c r="S3896" s="19">
        <f t="shared" si="304"/>
        <v>47.272727272727273</v>
      </c>
      <c r="T3896" s="11" t="s">
        <v>8317</v>
      </c>
      <c r="U3896" s="11" t="s">
        <v>8318</v>
      </c>
    </row>
    <row r="3897" spans="1:21" ht="42.75" x14ac:dyDescent="0.45">
      <c r="A3897" s="11">
        <v>3895</v>
      </c>
      <c r="B3897" s="16" t="s">
        <v>3892</v>
      </c>
      <c r="C3897" s="16" t="s">
        <v>8003</v>
      </c>
      <c r="D3897" s="23">
        <v>1000</v>
      </c>
      <c r="E3897" s="23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7">
        <f t="shared" si="300"/>
        <v>42063.041875000003</v>
      </c>
      <c r="K3897" s="11">
        <v>1422424818</v>
      </c>
      <c r="L3897" s="17">
        <f t="shared" si="301"/>
        <v>42032.041875000003</v>
      </c>
      <c r="M3897" s="21">
        <f t="shared" si="302"/>
        <v>31</v>
      </c>
      <c r="N3897" s="11" t="b">
        <v>0</v>
      </c>
      <c r="O3897" s="11">
        <v>1</v>
      </c>
      <c r="P3897" s="11" t="b">
        <v>0</v>
      </c>
      <c r="Q3897" s="11" t="s">
        <v>8271</v>
      </c>
      <c r="R3897" s="18">
        <f t="shared" si="303"/>
        <v>0.05</v>
      </c>
      <c r="S3897" s="19">
        <f t="shared" si="304"/>
        <v>50</v>
      </c>
      <c r="T3897" s="11" t="s">
        <v>8317</v>
      </c>
      <c r="U3897" s="11" t="s">
        <v>8318</v>
      </c>
    </row>
    <row r="3898" spans="1:21" ht="42.75" x14ac:dyDescent="0.45">
      <c r="A3898" s="11">
        <v>3896</v>
      </c>
      <c r="B3898" s="16" t="s">
        <v>3893</v>
      </c>
      <c r="C3898" s="16" t="s">
        <v>8004</v>
      </c>
      <c r="D3898" s="23">
        <v>1600</v>
      </c>
      <c r="E3898" s="23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7">
        <f t="shared" si="300"/>
        <v>41806.983541666668</v>
      </c>
      <c r="K3898" s="11">
        <v>1401770178</v>
      </c>
      <c r="L3898" s="17">
        <f t="shared" si="301"/>
        <v>41792.983541666668</v>
      </c>
      <c r="M3898" s="21">
        <f t="shared" si="302"/>
        <v>14</v>
      </c>
      <c r="N3898" s="11" t="b">
        <v>0</v>
      </c>
      <c r="O3898" s="11">
        <v>4</v>
      </c>
      <c r="P3898" s="11" t="b">
        <v>0</v>
      </c>
      <c r="Q3898" s="11" t="s">
        <v>8271</v>
      </c>
      <c r="R3898" s="18">
        <f t="shared" si="303"/>
        <v>0.10625</v>
      </c>
      <c r="S3898" s="19">
        <f t="shared" si="304"/>
        <v>42.5</v>
      </c>
      <c r="T3898" s="11" t="s">
        <v>8317</v>
      </c>
      <c r="U3898" s="11" t="s">
        <v>8318</v>
      </c>
    </row>
    <row r="3899" spans="1:21" ht="42.75" x14ac:dyDescent="0.45">
      <c r="A3899" s="11">
        <v>3897</v>
      </c>
      <c r="B3899" s="16" t="s">
        <v>3894</v>
      </c>
      <c r="C3899" s="16" t="s">
        <v>8005</v>
      </c>
      <c r="D3899" s="23">
        <v>2500</v>
      </c>
      <c r="E3899" s="23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7">
        <f t="shared" si="300"/>
        <v>42012.665312499994</v>
      </c>
      <c r="K3899" s="11">
        <v>1418158683</v>
      </c>
      <c r="L3899" s="17">
        <f t="shared" si="301"/>
        <v>41982.665312499994</v>
      </c>
      <c r="M3899" s="21">
        <f t="shared" si="302"/>
        <v>30</v>
      </c>
      <c r="N3899" s="11" t="b">
        <v>0</v>
      </c>
      <c r="O3899" s="11">
        <v>10</v>
      </c>
      <c r="P3899" s="11" t="b">
        <v>0</v>
      </c>
      <c r="Q3899" s="11" t="s">
        <v>8271</v>
      </c>
      <c r="R3899" s="18">
        <f t="shared" si="303"/>
        <v>0.17599999999999999</v>
      </c>
      <c r="S3899" s="19">
        <f t="shared" si="304"/>
        <v>44</v>
      </c>
      <c r="T3899" s="11" t="s">
        <v>8317</v>
      </c>
      <c r="U3899" s="11" t="s">
        <v>8318</v>
      </c>
    </row>
    <row r="3900" spans="1:21" ht="57" x14ac:dyDescent="0.45">
      <c r="A3900" s="11">
        <v>3898</v>
      </c>
      <c r="B3900" s="16" t="s">
        <v>3895</v>
      </c>
      <c r="C3900" s="16" t="s">
        <v>8006</v>
      </c>
      <c r="D3900" s="23">
        <v>2500</v>
      </c>
      <c r="E3900" s="23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7">
        <f t="shared" si="300"/>
        <v>42233.458333333336</v>
      </c>
      <c r="K3900" s="11">
        <v>1436355270</v>
      </c>
      <c r="L3900" s="17">
        <f t="shared" si="301"/>
        <v>42193.273958333331</v>
      </c>
      <c r="M3900" s="21">
        <f t="shared" si="302"/>
        <v>40.184375000004366</v>
      </c>
      <c r="N3900" s="11" t="b">
        <v>0</v>
      </c>
      <c r="O3900" s="11">
        <v>16</v>
      </c>
      <c r="P3900" s="11" t="b">
        <v>0</v>
      </c>
      <c r="Q3900" s="11" t="s">
        <v>8271</v>
      </c>
      <c r="R3900" s="18">
        <f t="shared" si="303"/>
        <v>0.3256</v>
      </c>
      <c r="S3900" s="19">
        <f t="shared" si="304"/>
        <v>50.875</v>
      </c>
      <c r="T3900" s="11" t="s">
        <v>8317</v>
      </c>
      <c r="U3900" s="11" t="s">
        <v>8318</v>
      </c>
    </row>
    <row r="3901" spans="1:21" ht="42.75" x14ac:dyDescent="0.45">
      <c r="A3901" s="11">
        <v>3899</v>
      </c>
      <c r="B3901" s="16" t="s">
        <v>3896</v>
      </c>
      <c r="C3901" s="16" t="s">
        <v>8007</v>
      </c>
      <c r="D3901" s="23">
        <v>10000</v>
      </c>
      <c r="E3901" s="23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7">
        <f t="shared" si="300"/>
        <v>41863.566678240742</v>
      </c>
      <c r="K3901" s="11">
        <v>1406140561</v>
      </c>
      <c r="L3901" s="17">
        <f t="shared" si="301"/>
        <v>41843.566678240742</v>
      </c>
      <c r="M3901" s="21">
        <f t="shared" si="302"/>
        <v>20</v>
      </c>
      <c r="N3901" s="11" t="b">
        <v>0</v>
      </c>
      <c r="O3901" s="11">
        <v>2</v>
      </c>
      <c r="P3901" s="11" t="b">
        <v>0</v>
      </c>
      <c r="Q3901" s="11" t="s">
        <v>8271</v>
      </c>
      <c r="R3901" s="18">
        <f t="shared" si="303"/>
        <v>1.2500000000000001E-2</v>
      </c>
      <c r="S3901" s="19">
        <f t="shared" si="304"/>
        <v>62.5</v>
      </c>
      <c r="T3901" s="11" t="s">
        <v>8317</v>
      </c>
      <c r="U3901" s="11" t="s">
        <v>8318</v>
      </c>
    </row>
    <row r="3902" spans="1:21" ht="28.5" x14ac:dyDescent="0.45">
      <c r="A3902" s="11">
        <v>3900</v>
      </c>
      <c r="B3902" s="16" t="s">
        <v>3897</v>
      </c>
      <c r="C3902" s="16" t="s">
        <v>8008</v>
      </c>
      <c r="D3902" s="23">
        <v>2500</v>
      </c>
      <c r="E3902" s="23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7">
        <f t="shared" si="300"/>
        <v>42165.884155092594</v>
      </c>
      <c r="K3902" s="11">
        <v>1431396791</v>
      </c>
      <c r="L3902" s="17">
        <f t="shared" si="301"/>
        <v>42135.884155092594</v>
      </c>
      <c r="M3902" s="21">
        <f t="shared" si="302"/>
        <v>30</v>
      </c>
      <c r="N3902" s="11" t="b">
        <v>0</v>
      </c>
      <c r="O3902" s="11">
        <v>5</v>
      </c>
      <c r="P3902" s="11" t="b">
        <v>0</v>
      </c>
      <c r="Q3902" s="11" t="s">
        <v>8271</v>
      </c>
      <c r="R3902" s="18">
        <f t="shared" si="303"/>
        <v>5.3999999999999999E-2</v>
      </c>
      <c r="S3902" s="19">
        <f t="shared" si="304"/>
        <v>27</v>
      </c>
      <c r="T3902" s="11" t="s">
        <v>8317</v>
      </c>
      <c r="U3902" s="11" t="s">
        <v>8318</v>
      </c>
    </row>
    <row r="3903" spans="1:21" ht="42.75" x14ac:dyDescent="0.45">
      <c r="A3903" s="11">
        <v>3901</v>
      </c>
      <c r="B3903" s="16" t="s">
        <v>3898</v>
      </c>
      <c r="C3903" s="16" t="s">
        <v>8009</v>
      </c>
      <c r="D3903" s="23">
        <v>3000</v>
      </c>
      <c r="E3903" s="23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7">
        <f t="shared" si="300"/>
        <v>42357.618043981478</v>
      </c>
      <c r="K3903" s="11">
        <v>1447098599</v>
      </c>
      <c r="L3903" s="17">
        <f t="shared" si="301"/>
        <v>42317.618043981478</v>
      </c>
      <c r="M3903" s="21">
        <f t="shared" si="302"/>
        <v>40</v>
      </c>
      <c r="N3903" s="11" t="b">
        <v>0</v>
      </c>
      <c r="O3903" s="11">
        <v>1</v>
      </c>
      <c r="P3903" s="11" t="b">
        <v>0</v>
      </c>
      <c r="Q3903" s="11" t="s">
        <v>8271</v>
      </c>
      <c r="R3903" s="18">
        <f t="shared" si="303"/>
        <v>8.3333333333333332E-3</v>
      </c>
      <c r="S3903" s="19">
        <f t="shared" si="304"/>
        <v>25</v>
      </c>
      <c r="T3903" s="11" t="s">
        <v>8317</v>
      </c>
      <c r="U3903" s="11" t="s">
        <v>8318</v>
      </c>
    </row>
    <row r="3904" spans="1:21" ht="42.75" x14ac:dyDescent="0.45">
      <c r="A3904" s="11">
        <v>3902</v>
      </c>
      <c r="B3904" s="16" t="s">
        <v>3899</v>
      </c>
      <c r="C3904" s="16" t="s">
        <v>8010</v>
      </c>
      <c r="D3904" s="23">
        <v>3000</v>
      </c>
      <c r="E3904" s="23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7">
        <f t="shared" si="300"/>
        <v>42688.301412037035</v>
      </c>
      <c r="K3904" s="11">
        <v>1476962042</v>
      </c>
      <c r="L3904" s="17">
        <f t="shared" si="301"/>
        <v>42663.259745370371</v>
      </c>
      <c r="M3904" s="21">
        <f t="shared" si="302"/>
        <v>25.041666666664241</v>
      </c>
      <c r="N3904" s="11" t="b">
        <v>0</v>
      </c>
      <c r="O3904" s="11">
        <v>31</v>
      </c>
      <c r="P3904" s="11" t="b">
        <v>0</v>
      </c>
      <c r="Q3904" s="11" t="s">
        <v>8271</v>
      </c>
      <c r="R3904" s="18">
        <f t="shared" si="303"/>
        <v>0.48833333333333334</v>
      </c>
      <c r="S3904" s="19">
        <f t="shared" si="304"/>
        <v>47.258064516129032</v>
      </c>
      <c r="T3904" s="11" t="s">
        <v>8317</v>
      </c>
      <c r="U3904" s="11" t="s">
        <v>8318</v>
      </c>
    </row>
    <row r="3905" spans="1:21" ht="57" x14ac:dyDescent="0.45">
      <c r="A3905" s="11">
        <v>3903</v>
      </c>
      <c r="B3905" s="16" t="s">
        <v>3900</v>
      </c>
      <c r="C3905" s="16" t="s">
        <v>8011</v>
      </c>
      <c r="D3905" s="23">
        <v>1500</v>
      </c>
      <c r="E3905" s="23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7">
        <f t="shared" si="300"/>
        <v>42230.609722222223</v>
      </c>
      <c r="K3905" s="11">
        <v>1435709765</v>
      </c>
      <c r="L3905" s="17">
        <f t="shared" si="301"/>
        <v>42185.802835648145</v>
      </c>
      <c r="M3905" s="21">
        <f t="shared" si="302"/>
        <v>44.806886574078817</v>
      </c>
      <c r="N3905" s="11" t="b">
        <v>0</v>
      </c>
      <c r="O3905" s="11">
        <v>0</v>
      </c>
      <c r="P3905" s="11" t="b">
        <v>0</v>
      </c>
      <c r="Q3905" s="11" t="s">
        <v>8271</v>
      </c>
      <c r="R3905" s="18">
        <f t="shared" si="303"/>
        <v>0</v>
      </c>
      <c r="S3905" s="19" t="e">
        <f t="shared" si="304"/>
        <v>#DIV/0!</v>
      </c>
      <c r="T3905" s="11" t="s">
        <v>8317</v>
      </c>
      <c r="U3905" s="11" t="s">
        <v>8318</v>
      </c>
    </row>
    <row r="3906" spans="1:21" x14ac:dyDescent="0.45">
      <c r="A3906" s="11">
        <v>3904</v>
      </c>
      <c r="B3906" s="16" t="s">
        <v>3901</v>
      </c>
      <c r="C3906" s="16" t="s">
        <v>8012</v>
      </c>
      <c r="D3906" s="23">
        <v>10000</v>
      </c>
      <c r="E3906" s="23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7">
        <f t="shared" si="300"/>
        <v>42109.00277777778</v>
      </c>
      <c r="K3906" s="11">
        <v>1427866200</v>
      </c>
      <c r="L3906" s="17">
        <f t="shared" si="301"/>
        <v>42095.020833333336</v>
      </c>
      <c r="M3906" s="21">
        <f t="shared" si="302"/>
        <v>13.981944444443798</v>
      </c>
      <c r="N3906" s="11" t="b">
        <v>0</v>
      </c>
      <c r="O3906" s="11">
        <v>2</v>
      </c>
      <c r="P3906" s="11" t="b">
        <v>0</v>
      </c>
      <c r="Q3906" s="11" t="s">
        <v>8271</v>
      </c>
      <c r="R3906" s="18">
        <f t="shared" si="303"/>
        <v>2.9999999999999997E-4</v>
      </c>
      <c r="S3906" s="19">
        <f t="shared" si="304"/>
        <v>1.5</v>
      </c>
      <c r="T3906" s="11" t="s">
        <v>8317</v>
      </c>
      <c r="U3906" s="11" t="s">
        <v>8318</v>
      </c>
    </row>
    <row r="3907" spans="1:21" ht="42.75" x14ac:dyDescent="0.45">
      <c r="A3907" s="11">
        <v>3905</v>
      </c>
      <c r="B3907" s="16" t="s">
        <v>3902</v>
      </c>
      <c r="C3907" s="16" t="s">
        <v>8013</v>
      </c>
      <c r="D3907" s="23">
        <v>1500</v>
      </c>
      <c r="E3907" s="23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7">
        <f t="shared" ref="J3907:J3970" si="305">(((I3907/86400)+25569+(-5/24)))</f>
        <v>42166.749999999993</v>
      </c>
      <c r="K3907" s="11">
        <v>1430405903</v>
      </c>
      <c r="L3907" s="17">
        <f t="shared" ref="L3907:L3970" si="306">(((K3907/86400)+25569+(-5/24)))</f>
        <v>42124.415543981479</v>
      </c>
      <c r="M3907" s="21">
        <f t="shared" ref="M3907:M3970" si="307">J3907-L3907</f>
        <v>42.334456018514175</v>
      </c>
      <c r="N3907" s="11" t="b">
        <v>0</v>
      </c>
      <c r="O3907" s="11">
        <v>7</v>
      </c>
      <c r="P3907" s="11" t="b">
        <v>0</v>
      </c>
      <c r="Q3907" s="11" t="s">
        <v>8271</v>
      </c>
      <c r="R3907" s="18">
        <f t="shared" ref="R3907:R3970" si="308">E3907/D3907</f>
        <v>0.11533333333333333</v>
      </c>
      <c r="S3907" s="19">
        <f t="shared" ref="S3907:S3970" si="309">E3907/O3907</f>
        <v>24.714285714285715</v>
      </c>
      <c r="T3907" s="11" t="s">
        <v>8317</v>
      </c>
      <c r="U3907" s="11" t="s">
        <v>8318</v>
      </c>
    </row>
    <row r="3908" spans="1:21" ht="42.75" x14ac:dyDescent="0.45">
      <c r="A3908" s="11">
        <v>3906</v>
      </c>
      <c r="B3908" s="16" t="s">
        <v>3903</v>
      </c>
      <c r="C3908" s="16" t="s">
        <v>8014</v>
      </c>
      <c r="D3908" s="23">
        <v>1500</v>
      </c>
      <c r="E3908" s="23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7">
        <f t="shared" si="305"/>
        <v>42181.350694444445</v>
      </c>
      <c r="K3908" s="11">
        <v>1432072893</v>
      </c>
      <c r="L3908" s="17">
        <f t="shared" si="306"/>
        <v>42143.709409722222</v>
      </c>
      <c r="M3908" s="21">
        <f t="shared" si="307"/>
        <v>37.641284722223645</v>
      </c>
      <c r="N3908" s="11" t="b">
        <v>0</v>
      </c>
      <c r="O3908" s="11">
        <v>16</v>
      </c>
      <c r="P3908" s="11" t="b">
        <v>0</v>
      </c>
      <c r="Q3908" s="11" t="s">
        <v>8271</v>
      </c>
      <c r="R3908" s="18">
        <f t="shared" si="308"/>
        <v>0.67333333333333334</v>
      </c>
      <c r="S3908" s="19">
        <f t="shared" si="309"/>
        <v>63.125</v>
      </c>
      <c r="T3908" s="11" t="s">
        <v>8317</v>
      </c>
      <c r="U3908" s="11" t="s">
        <v>8318</v>
      </c>
    </row>
    <row r="3909" spans="1:21" ht="28.5" x14ac:dyDescent="0.45">
      <c r="A3909" s="11">
        <v>3907</v>
      </c>
      <c r="B3909" s="16" t="s">
        <v>3904</v>
      </c>
      <c r="C3909" s="16" t="s">
        <v>8015</v>
      </c>
      <c r="D3909" s="23">
        <v>1000</v>
      </c>
      <c r="E3909" s="23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7">
        <f t="shared" si="305"/>
        <v>41938.630555555552</v>
      </c>
      <c r="K3909" s="11">
        <v>1411587606</v>
      </c>
      <c r="L3909" s="17">
        <f t="shared" si="306"/>
        <v>41906.611180555556</v>
      </c>
      <c r="M3909" s="21">
        <f t="shared" si="307"/>
        <v>32.019374999996217</v>
      </c>
      <c r="N3909" s="11" t="b">
        <v>0</v>
      </c>
      <c r="O3909" s="11">
        <v>4</v>
      </c>
      <c r="P3909" s="11" t="b">
        <v>0</v>
      </c>
      <c r="Q3909" s="11" t="s">
        <v>8271</v>
      </c>
      <c r="R3909" s="18">
        <f t="shared" si="308"/>
        <v>0.153</v>
      </c>
      <c r="S3909" s="19">
        <f t="shared" si="309"/>
        <v>38.25</v>
      </c>
      <c r="T3909" s="11" t="s">
        <v>8317</v>
      </c>
      <c r="U3909" s="11" t="s">
        <v>8318</v>
      </c>
    </row>
    <row r="3910" spans="1:21" ht="42.75" x14ac:dyDescent="0.45">
      <c r="A3910" s="11">
        <v>3908</v>
      </c>
      <c r="B3910" s="16" t="s">
        <v>3905</v>
      </c>
      <c r="C3910" s="16" t="s">
        <v>8016</v>
      </c>
      <c r="D3910" s="23">
        <v>750</v>
      </c>
      <c r="E3910" s="23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7">
        <f t="shared" si="305"/>
        <v>41848.927037037036</v>
      </c>
      <c r="K3910" s="11">
        <v>1405307696</v>
      </c>
      <c r="L3910" s="17">
        <f t="shared" si="306"/>
        <v>41833.927037037036</v>
      </c>
      <c r="M3910" s="21">
        <f t="shared" si="307"/>
        <v>15</v>
      </c>
      <c r="N3910" s="11" t="b">
        <v>0</v>
      </c>
      <c r="O3910" s="11">
        <v>4</v>
      </c>
      <c r="P3910" s="11" t="b">
        <v>0</v>
      </c>
      <c r="Q3910" s="11" t="s">
        <v>8271</v>
      </c>
      <c r="R3910" s="18">
        <f t="shared" si="308"/>
        <v>8.666666666666667E-2</v>
      </c>
      <c r="S3910" s="19">
        <f t="shared" si="309"/>
        <v>16.25</v>
      </c>
      <c r="T3910" s="11" t="s">
        <v>8317</v>
      </c>
      <c r="U3910" s="11" t="s">
        <v>8318</v>
      </c>
    </row>
    <row r="3911" spans="1:21" ht="42.75" x14ac:dyDescent="0.45">
      <c r="A3911" s="11">
        <v>3909</v>
      </c>
      <c r="B3911" s="16" t="s">
        <v>3906</v>
      </c>
      <c r="C3911" s="16" t="s">
        <v>8017</v>
      </c>
      <c r="D3911" s="23">
        <v>60000</v>
      </c>
      <c r="E3911" s="23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7">
        <f t="shared" si="305"/>
        <v>41893.150949074072</v>
      </c>
      <c r="K3911" s="11">
        <v>1407832642</v>
      </c>
      <c r="L3911" s="17">
        <f t="shared" si="306"/>
        <v>41863.150949074072</v>
      </c>
      <c r="M3911" s="21">
        <f t="shared" si="307"/>
        <v>30</v>
      </c>
      <c r="N3911" s="11" t="b">
        <v>0</v>
      </c>
      <c r="O3911" s="11">
        <v>4</v>
      </c>
      <c r="P3911" s="11" t="b">
        <v>0</v>
      </c>
      <c r="Q3911" s="11" t="s">
        <v>8271</v>
      </c>
      <c r="R3911" s="18">
        <f t="shared" si="308"/>
        <v>2.2499999999999998E-3</v>
      </c>
      <c r="S3911" s="19">
        <f t="shared" si="309"/>
        <v>33.75</v>
      </c>
      <c r="T3911" s="11" t="s">
        <v>8317</v>
      </c>
      <c r="U3911" s="11" t="s">
        <v>8318</v>
      </c>
    </row>
    <row r="3912" spans="1:21" ht="42.75" x14ac:dyDescent="0.45">
      <c r="A3912" s="11">
        <v>3910</v>
      </c>
      <c r="B3912" s="16" t="s">
        <v>3907</v>
      </c>
      <c r="C3912" s="16" t="s">
        <v>8018</v>
      </c>
      <c r="D3912" s="23">
        <v>6000</v>
      </c>
      <c r="E3912" s="23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7">
        <f t="shared" si="305"/>
        <v>42254.548576388886</v>
      </c>
      <c r="K3912" s="11">
        <v>1439057397</v>
      </c>
      <c r="L3912" s="17">
        <f t="shared" si="306"/>
        <v>42224.548576388886</v>
      </c>
      <c r="M3912" s="21">
        <f t="shared" si="307"/>
        <v>30</v>
      </c>
      <c r="N3912" s="11" t="b">
        <v>0</v>
      </c>
      <c r="O3912" s="11">
        <v>3</v>
      </c>
      <c r="P3912" s="11" t="b">
        <v>0</v>
      </c>
      <c r="Q3912" s="11" t="s">
        <v>8271</v>
      </c>
      <c r="R3912" s="18">
        <f t="shared" si="308"/>
        <v>3.0833333333333334E-2</v>
      </c>
      <c r="S3912" s="19">
        <f t="shared" si="309"/>
        <v>61.666666666666664</v>
      </c>
      <c r="T3912" s="11" t="s">
        <v>8317</v>
      </c>
      <c r="U3912" s="11" t="s">
        <v>8318</v>
      </c>
    </row>
    <row r="3913" spans="1:21" ht="42.75" x14ac:dyDescent="0.45">
      <c r="A3913" s="11">
        <v>3911</v>
      </c>
      <c r="B3913" s="16" t="s">
        <v>3908</v>
      </c>
      <c r="C3913" s="16" t="s">
        <v>8019</v>
      </c>
      <c r="D3913" s="23">
        <v>8000</v>
      </c>
      <c r="E3913" s="23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7">
        <f t="shared" si="305"/>
        <v>41969.645567129628</v>
      </c>
      <c r="K3913" s="11">
        <v>1414438177</v>
      </c>
      <c r="L3913" s="17">
        <f t="shared" si="306"/>
        <v>41939.603900462964</v>
      </c>
      <c r="M3913" s="21">
        <f t="shared" si="307"/>
        <v>30.041666666664241</v>
      </c>
      <c r="N3913" s="11" t="b">
        <v>0</v>
      </c>
      <c r="O3913" s="11">
        <v>36</v>
      </c>
      <c r="P3913" s="11" t="b">
        <v>0</v>
      </c>
      <c r="Q3913" s="11" t="s">
        <v>8271</v>
      </c>
      <c r="R3913" s="18">
        <f t="shared" si="308"/>
        <v>0.37412499999999999</v>
      </c>
      <c r="S3913" s="19">
        <f t="shared" si="309"/>
        <v>83.138888888888886</v>
      </c>
      <c r="T3913" s="11" t="s">
        <v>8317</v>
      </c>
      <c r="U3913" s="11" t="s">
        <v>8318</v>
      </c>
    </row>
    <row r="3914" spans="1:21" ht="42.75" x14ac:dyDescent="0.45">
      <c r="A3914" s="11">
        <v>3912</v>
      </c>
      <c r="B3914" s="16" t="s">
        <v>3909</v>
      </c>
      <c r="C3914" s="16" t="s">
        <v>8020</v>
      </c>
      <c r="D3914" s="23">
        <v>15000</v>
      </c>
      <c r="E3914" s="23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7">
        <f t="shared" si="305"/>
        <v>42118.982638888883</v>
      </c>
      <c r="K3914" s="11">
        <v>1424759330</v>
      </c>
      <c r="L3914" s="17">
        <f t="shared" si="306"/>
        <v>42059.061689814807</v>
      </c>
      <c r="M3914" s="21">
        <f t="shared" si="307"/>
        <v>59.920949074075907</v>
      </c>
      <c r="N3914" s="11" t="b">
        <v>0</v>
      </c>
      <c r="O3914" s="11">
        <v>1</v>
      </c>
      <c r="P3914" s="11" t="b">
        <v>0</v>
      </c>
      <c r="Q3914" s="11" t="s">
        <v>8271</v>
      </c>
      <c r="R3914" s="18">
        <f t="shared" si="308"/>
        <v>6.666666666666667E-5</v>
      </c>
      <c r="S3914" s="19">
        <f t="shared" si="309"/>
        <v>1</v>
      </c>
      <c r="T3914" s="11" t="s">
        <v>8317</v>
      </c>
      <c r="U3914" s="11" t="s">
        <v>8318</v>
      </c>
    </row>
    <row r="3915" spans="1:21" ht="42.75" x14ac:dyDescent="0.45">
      <c r="A3915" s="11">
        <v>3913</v>
      </c>
      <c r="B3915" s="16" t="s">
        <v>3910</v>
      </c>
      <c r="C3915" s="16" t="s">
        <v>8021</v>
      </c>
      <c r="D3915" s="23">
        <v>10000</v>
      </c>
      <c r="E3915" s="23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7">
        <f t="shared" si="305"/>
        <v>42338.044548611106</v>
      </c>
      <c r="K3915" s="11">
        <v>1446267849</v>
      </c>
      <c r="L3915" s="17">
        <f t="shared" si="306"/>
        <v>42308.002881944441</v>
      </c>
      <c r="M3915" s="21">
        <f t="shared" si="307"/>
        <v>30.041666666664241</v>
      </c>
      <c r="N3915" s="11" t="b">
        <v>0</v>
      </c>
      <c r="O3915" s="11">
        <v>7</v>
      </c>
      <c r="P3915" s="11" t="b">
        <v>0</v>
      </c>
      <c r="Q3915" s="11" t="s">
        <v>8271</v>
      </c>
      <c r="R3915" s="18">
        <f t="shared" si="308"/>
        <v>0.1</v>
      </c>
      <c r="S3915" s="19">
        <f t="shared" si="309"/>
        <v>142.85714285714286</v>
      </c>
      <c r="T3915" s="11" t="s">
        <v>8317</v>
      </c>
      <c r="U3915" s="11" t="s">
        <v>8318</v>
      </c>
    </row>
    <row r="3916" spans="1:21" ht="42.75" x14ac:dyDescent="0.45">
      <c r="A3916" s="11">
        <v>3914</v>
      </c>
      <c r="B3916" s="16" t="s">
        <v>3911</v>
      </c>
      <c r="C3916" s="16" t="s">
        <v>8022</v>
      </c>
      <c r="D3916" s="23">
        <v>2500</v>
      </c>
      <c r="E3916" s="23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7">
        <f t="shared" si="305"/>
        <v>42134.749305555553</v>
      </c>
      <c r="K3916" s="11">
        <v>1429558756</v>
      </c>
      <c r="L3916" s="17">
        <f t="shared" si="306"/>
        <v>42114.610601851855</v>
      </c>
      <c r="M3916" s="21">
        <f t="shared" si="307"/>
        <v>20.138703703698411</v>
      </c>
      <c r="N3916" s="11" t="b">
        <v>0</v>
      </c>
      <c r="O3916" s="11">
        <v>27</v>
      </c>
      <c r="P3916" s="11" t="b">
        <v>0</v>
      </c>
      <c r="Q3916" s="11" t="s">
        <v>8271</v>
      </c>
      <c r="R3916" s="18">
        <f t="shared" si="308"/>
        <v>0.36359999999999998</v>
      </c>
      <c r="S3916" s="19">
        <f t="shared" si="309"/>
        <v>33.666666666666664</v>
      </c>
      <c r="T3916" s="11" t="s">
        <v>8317</v>
      </c>
      <c r="U3916" s="11" t="s">
        <v>8318</v>
      </c>
    </row>
    <row r="3917" spans="1:21" ht="42.75" x14ac:dyDescent="0.45">
      <c r="A3917" s="11">
        <v>3915</v>
      </c>
      <c r="B3917" s="16" t="s">
        <v>3912</v>
      </c>
      <c r="C3917" s="16" t="s">
        <v>8023</v>
      </c>
      <c r="D3917" s="23">
        <v>1500</v>
      </c>
      <c r="E3917" s="23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7">
        <f t="shared" si="305"/>
        <v>42522.776724537034</v>
      </c>
      <c r="K3917" s="11">
        <v>1462232309</v>
      </c>
      <c r="L3917" s="17">
        <f t="shared" si="306"/>
        <v>42492.776724537034</v>
      </c>
      <c r="M3917" s="21">
        <f t="shared" si="307"/>
        <v>30</v>
      </c>
      <c r="N3917" s="11" t="b">
        <v>0</v>
      </c>
      <c r="O3917" s="11">
        <v>1</v>
      </c>
      <c r="P3917" s="11" t="b">
        <v>0</v>
      </c>
      <c r="Q3917" s="11" t="s">
        <v>8271</v>
      </c>
      <c r="R3917" s="18">
        <f t="shared" si="308"/>
        <v>3.3333333333333335E-3</v>
      </c>
      <c r="S3917" s="19">
        <f t="shared" si="309"/>
        <v>5</v>
      </c>
      <c r="T3917" s="11" t="s">
        <v>8317</v>
      </c>
      <c r="U3917" s="11" t="s">
        <v>8318</v>
      </c>
    </row>
    <row r="3918" spans="1:21" ht="42.75" x14ac:dyDescent="0.45">
      <c r="A3918" s="11">
        <v>3916</v>
      </c>
      <c r="B3918" s="16" t="s">
        <v>3913</v>
      </c>
      <c r="C3918" s="16" t="s">
        <v>8024</v>
      </c>
      <c r="D3918" s="23">
        <v>2000</v>
      </c>
      <c r="E3918" s="23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7">
        <f t="shared" si="305"/>
        <v>42524.263333333329</v>
      </c>
      <c r="K3918" s="11">
        <v>1462360752</v>
      </c>
      <c r="L3918" s="17">
        <f t="shared" si="306"/>
        <v>42494.263333333329</v>
      </c>
      <c r="M3918" s="21">
        <f t="shared" si="307"/>
        <v>30</v>
      </c>
      <c r="N3918" s="11" t="b">
        <v>0</v>
      </c>
      <c r="O3918" s="11">
        <v>0</v>
      </c>
      <c r="P3918" s="11" t="b">
        <v>0</v>
      </c>
      <c r="Q3918" s="11" t="s">
        <v>8271</v>
      </c>
      <c r="R3918" s="18">
        <f t="shared" si="308"/>
        <v>0</v>
      </c>
      <c r="S3918" s="19" t="e">
        <f t="shared" si="309"/>
        <v>#DIV/0!</v>
      </c>
      <c r="T3918" s="11" t="s">
        <v>8317</v>
      </c>
      <c r="U3918" s="11" t="s">
        <v>8318</v>
      </c>
    </row>
    <row r="3919" spans="1:21" ht="42.75" x14ac:dyDescent="0.45">
      <c r="A3919" s="11">
        <v>3917</v>
      </c>
      <c r="B3919" s="16" t="s">
        <v>3914</v>
      </c>
      <c r="C3919" s="16" t="s">
        <v>8025</v>
      </c>
      <c r="D3919" s="23">
        <v>3500</v>
      </c>
      <c r="E3919" s="23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7">
        <f t="shared" si="305"/>
        <v>41893.318993055553</v>
      </c>
      <c r="K3919" s="11">
        <v>1407847161</v>
      </c>
      <c r="L3919" s="17">
        <f t="shared" si="306"/>
        <v>41863.318993055553</v>
      </c>
      <c r="M3919" s="21">
        <f t="shared" si="307"/>
        <v>30</v>
      </c>
      <c r="N3919" s="11" t="b">
        <v>0</v>
      </c>
      <c r="O3919" s="11">
        <v>1</v>
      </c>
      <c r="P3919" s="11" t="b">
        <v>0</v>
      </c>
      <c r="Q3919" s="11" t="s">
        <v>8271</v>
      </c>
      <c r="R3919" s="18">
        <f t="shared" si="308"/>
        <v>2.8571428571428571E-3</v>
      </c>
      <c r="S3919" s="19">
        <f t="shared" si="309"/>
        <v>10</v>
      </c>
      <c r="T3919" s="11" t="s">
        <v>8317</v>
      </c>
      <c r="U3919" s="11" t="s">
        <v>8318</v>
      </c>
    </row>
    <row r="3920" spans="1:21" ht="42.75" x14ac:dyDescent="0.45">
      <c r="A3920" s="11">
        <v>3918</v>
      </c>
      <c r="B3920" s="16" t="s">
        <v>3915</v>
      </c>
      <c r="C3920" s="16" t="s">
        <v>8026</v>
      </c>
      <c r="D3920" s="23">
        <v>60000</v>
      </c>
      <c r="E3920" s="23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7">
        <f t="shared" si="305"/>
        <v>41855.458333333328</v>
      </c>
      <c r="K3920" s="11">
        <v>1406131023</v>
      </c>
      <c r="L3920" s="17">
        <f t="shared" si="306"/>
        <v>41843.456284722219</v>
      </c>
      <c r="M3920" s="21">
        <f t="shared" si="307"/>
        <v>12.002048611109785</v>
      </c>
      <c r="N3920" s="11" t="b">
        <v>0</v>
      </c>
      <c r="O3920" s="11">
        <v>3</v>
      </c>
      <c r="P3920" s="11" t="b">
        <v>0</v>
      </c>
      <c r="Q3920" s="11" t="s">
        <v>8271</v>
      </c>
      <c r="R3920" s="18">
        <f t="shared" si="308"/>
        <v>2E-3</v>
      </c>
      <c r="S3920" s="19">
        <f t="shared" si="309"/>
        <v>40</v>
      </c>
      <c r="T3920" s="11" t="s">
        <v>8317</v>
      </c>
      <c r="U3920" s="11" t="s">
        <v>8318</v>
      </c>
    </row>
    <row r="3921" spans="1:21" ht="42.75" x14ac:dyDescent="0.45">
      <c r="A3921" s="11">
        <v>3919</v>
      </c>
      <c r="B3921" s="16" t="s">
        <v>3916</v>
      </c>
      <c r="C3921" s="16" t="s">
        <v>8027</v>
      </c>
      <c r="D3921" s="23">
        <v>5000</v>
      </c>
      <c r="E3921" s="23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7">
        <f t="shared" si="305"/>
        <v>42386.791666666664</v>
      </c>
      <c r="K3921" s="11">
        <v>1450628773</v>
      </c>
      <c r="L3921" s="17">
        <f t="shared" si="306"/>
        <v>42358.476539351854</v>
      </c>
      <c r="M3921" s="21">
        <f t="shared" si="307"/>
        <v>28.315127314810525</v>
      </c>
      <c r="N3921" s="11" t="b">
        <v>0</v>
      </c>
      <c r="O3921" s="11">
        <v>3</v>
      </c>
      <c r="P3921" s="11" t="b">
        <v>0</v>
      </c>
      <c r="Q3921" s="11" t="s">
        <v>8271</v>
      </c>
      <c r="R3921" s="18">
        <f t="shared" si="308"/>
        <v>1.7999999999999999E-2</v>
      </c>
      <c r="S3921" s="19">
        <f t="shared" si="309"/>
        <v>30</v>
      </c>
      <c r="T3921" s="11" t="s">
        <v>8317</v>
      </c>
      <c r="U3921" s="11" t="s">
        <v>8318</v>
      </c>
    </row>
    <row r="3922" spans="1:21" ht="42.75" x14ac:dyDescent="0.45">
      <c r="A3922" s="11">
        <v>3920</v>
      </c>
      <c r="B3922" s="16" t="s">
        <v>3917</v>
      </c>
      <c r="C3922" s="16" t="s">
        <v>8028</v>
      </c>
      <c r="D3922" s="23">
        <v>2500</v>
      </c>
      <c r="E3922" s="23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7">
        <f t="shared" si="305"/>
        <v>42687.220601851848</v>
      </c>
      <c r="K3922" s="11">
        <v>1476436660</v>
      </c>
      <c r="L3922" s="17">
        <f t="shared" si="306"/>
        <v>42657.178935185184</v>
      </c>
      <c r="M3922" s="21">
        <f t="shared" si="307"/>
        <v>30.041666666664241</v>
      </c>
      <c r="N3922" s="11" t="b">
        <v>0</v>
      </c>
      <c r="O3922" s="11">
        <v>3</v>
      </c>
      <c r="P3922" s="11" t="b">
        <v>0</v>
      </c>
      <c r="Q3922" s="11" t="s">
        <v>8271</v>
      </c>
      <c r="R3922" s="18">
        <f t="shared" si="308"/>
        <v>5.3999999999999999E-2</v>
      </c>
      <c r="S3922" s="19">
        <f t="shared" si="309"/>
        <v>45</v>
      </c>
      <c r="T3922" s="11" t="s">
        <v>8317</v>
      </c>
      <c r="U3922" s="11" t="s">
        <v>8318</v>
      </c>
    </row>
    <row r="3923" spans="1:21" ht="42.75" x14ac:dyDescent="0.45">
      <c r="A3923" s="11">
        <v>3921</v>
      </c>
      <c r="B3923" s="16" t="s">
        <v>3918</v>
      </c>
      <c r="C3923" s="16" t="s">
        <v>8029</v>
      </c>
      <c r="D3923" s="23">
        <v>3000</v>
      </c>
      <c r="E3923" s="23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7">
        <f t="shared" si="305"/>
        <v>41938.541666666664</v>
      </c>
      <c r="K3923" s="11">
        <v>1413291655</v>
      </c>
      <c r="L3923" s="17">
        <f t="shared" si="306"/>
        <v>41926.333969907406</v>
      </c>
      <c r="M3923" s="21">
        <f t="shared" si="307"/>
        <v>12.207696759258397</v>
      </c>
      <c r="N3923" s="11" t="b">
        <v>0</v>
      </c>
      <c r="O3923" s="11">
        <v>0</v>
      </c>
      <c r="P3923" s="11" t="b">
        <v>0</v>
      </c>
      <c r="Q3923" s="11" t="s">
        <v>8271</v>
      </c>
      <c r="R3923" s="18">
        <f t="shared" si="308"/>
        <v>0</v>
      </c>
      <c r="S3923" s="19" t="e">
        <f t="shared" si="309"/>
        <v>#DIV/0!</v>
      </c>
      <c r="T3923" s="11" t="s">
        <v>8317</v>
      </c>
      <c r="U3923" s="11" t="s">
        <v>8318</v>
      </c>
    </row>
    <row r="3924" spans="1:21" ht="42.75" x14ac:dyDescent="0.45">
      <c r="A3924" s="11">
        <v>3922</v>
      </c>
      <c r="B3924" s="16" t="s">
        <v>3919</v>
      </c>
      <c r="C3924" s="16" t="s">
        <v>8030</v>
      </c>
      <c r="D3924" s="23">
        <v>750</v>
      </c>
      <c r="E3924" s="23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7">
        <f t="shared" si="305"/>
        <v>42065.749999999993</v>
      </c>
      <c r="K3924" s="11">
        <v>1421432810</v>
      </c>
      <c r="L3924" s="17">
        <f t="shared" si="306"/>
        <v>42020.560300925928</v>
      </c>
      <c r="M3924" s="21">
        <f t="shared" si="307"/>
        <v>45.189699074064265</v>
      </c>
      <c r="N3924" s="11" t="b">
        <v>0</v>
      </c>
      <c r="O3924" s="11">
        <v>6</v>
      </c>
      <c r="P3924" s="11" t="b">
        <v>0</v>
      </c>
      <c r="Q3924" s="11" t="s">
        <v>8271</v>
      </c>
      <c r="R3924" s="18">
        <f t="shared" si="308"/>
        <v>8.1333333333333327E-2</v>
      </c>
      <c r="S3924" s="19">
        <f t="shared" si="309"/>
        <v>10.166666666666666</v>
      </c>
      <c r="T3924" s="11" t="s">
        <v>8317</v>
      </c>
      <c r="U3924" s="11" t="s">
        <v>8318</v>
      </c>
    </row>
    <row r="3925" spans="1:21" ht="42.75" x14ac:dyDescent="0.45">
      <c r="A3925" s="11">
        <v>3923</v>
      </c>
      <c r="B3925" s="16" t="s">
        <v>3920</v>
      </c>
      <c r="C3925" s="16" t="s">
        <v>8031</v>
      </c>
      <c r="D3925" s="23">
        <v>11500</v>
      </c>
      <c r="E3925" s="23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7">
        <f t="shared" si="305"/>
        <v>42103.771655092591</v>
      </c>
      <c r="K3925" s="11">
        <v>1426203071</v>
      </c>
      <c r="L3925" s="17">
        <f t="shared" si="306"/>
        <v>42075.771655092591</v>
      </c>
      <c r="M3925" s="21">
        <f t="shared" si="307"/>
        <v>28</v>
      </c>
      <c r="N3925" s="11" t="b">
        <v>0</v>
      </c>
      <c r="O3925" s="11">
        <v>17</v>
      </c>
      <c r="P3925" s="11" t="b">
        <v>0</v>
      </c>
      <c r="Q3925" s="11" t="s">
        <v>8271</v>
      </c>
      <c r="R3925" s="18">
        <f t="shared" si="308"/>
        <v>0.12034782608695652</v>
      </c>
      <c r="S3925" s="19">
        <f t="shared" si="309"/>
        <v>81.411764705882348</v>
      </c>
      <c r="T3925" s="11" t="s">
        <v>8317</v>
      </c>
      <c r="U3925" s="11" t="s">
        <v>8318</v>
      </c>
    </row>
    <row r="3926" spans="1:21" ht="42.75" x14ac:dyDescent="0.45">
      <c r="A3926" s="11">
        <v>3924</v>
      </c>
      <c r="B3926" s="16" t="s">
        <v>3921</v>
      </c>
      <c r="C3926" s="16" t="s">
        <v>8032</v>
      </c>
      <c r="D3926" s="23">
        <v>15000</v>
      </c>
      <c r="E3926" s="23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7">
        <f t="shared" si="305"/>
        <v>41816.751412037032</v>
      </c>
      <c r="K3926" s="11">
        <v>1401231722</v>
      </c>
      <c r="L3926" s="17">
        <f t="shared" si="306"/>
        <v>41786.751412037032</v>
      </c>
      <c r="M3926" s="21">
        <f t="shared" si="307"/>
        <v>30</v>
      </c>
      <c r="N3926" s="11" t="b">
        <v>0</v>
      </c>
      <c r="O3926" s="11">
        <v>40</v>
      </c>
      <c r="P3926" s="11" t="b">
        <v>0</v>
      </c>
      <c r="Q3926" s="11" t="s">
        <v>8271</v>
      </c>
      <c r="R3926" s="18">
        <f t="shared" si="308"/>
        <v>0.15266666666666667</v>
      </c>
      <c r="S3926" s="19">
        <f t="shared" si="309"/>
        <v>57.25</v>
      </c>
      <c r="T3926" s="11" t="s">
        <v>8317</v>
      </c>
      <c r="U3926" s="11" t="s">
        <v>8318</v>
      </c>
    </row>
    <row r="3927" spans="1:21" ht="42.75" x14ac:dyDescent="0.45">
      <c r="A3927" s="11">
        <v>3925</v>
      </c>
      <c r="B3927" s="16" t="s">
        <v>3922</v>
      </c>
      <c r="C3927" s="16" t="s">
        <v>8033</v>
      </c>
      <c r="D3927" s="23">
        <v>150</v>
      </c>
      <c r="E3927" s="23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7">
        <f t="shared" si="305"/>
        <v>41850.662488425922</v>
      </c>
      <c r="K3927" s="11">
        <v>1404161639</v>
      </c>
      <c r="L3927" s="17">
        <f t="shared" si="306"/>
        <v>41820.662488425922</v>
      </c>
      <c r="M3927" s="21">
        <f t="shared" si="307"/>
        <v>30</v>
      </c>
      <c r="N3927" s="11" t="b">
        <v>0</v>
      </c>
      <c r="O3927" s="11">
        <v>3</v>
      </c>
      <c r="P3927" s="11" t="b">
        <v>0</v>
      </c>
      <c r="Q3927" s="11" t="s">
        <v>8271</v>
      </c>
      <c r="R3927" s="18">
        <f t="shared" si="308"/>
        <v>0.1</v>
      </c>
      <c r="S3927" s="19">
        <f t="shared" si="309"/>
        <v>5</v>
      </c>
      <c r="T3927" s="11" t="s">
        <v>8317</v>
      </c>
      <c r="U3927" s="11" t="s">
        <v>8318</v>
      </c>
    </row>
    <row r="3928" spans="1:21" ht="28.5" x14ac:dyDescent="0.45">
      <c r="A3928" s="11">
        <v>3926</v>
      </c>
      <c r="B3928" s="16" t="s">
        <v>3923</v>
      </c>
      <c r="C3928" s="16" t="s">
        <v>8034</v>
      </c>
      <c r="D3928" s="23">
        <v>5000</v>
      </c>
      <c r="E3928" s="23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7">
        <f t="shared" si="305"/>
        <v>41999.876712962963</v>
      </c>
      <c r="K3928" s="11">
        <v>1417053748</v>
      </c>
      <c r="L3928" s="17">
        <f t="shared" si="306"/>
        <v>41969.876712962963</v>
      </c>
      <c r="M3928" s="21">
        <f t="shared" si="307"/>
        <v>30</v>
      </c>
      <c r="N3928" s="11" t="b">
        <v>0</v>
      </c>
      <c r="O3928" s="11">
        <v>1</v>
      </c>
      <c r="P3928" s="11" t="b">
        <v>0</v>
      </c>
      <c r="Q3928" s="11" t="s">
        <v>8271</v>
      </c>
      <c r="R3928" s="18">
        <f t="shared" si="308"/>
        <v>3.0000000000000001E-3</v>
      </c>
      <c r="S3928" s="19">
        <f t="shared" si="309"/>
        <v>15</v>
      </c>
      <c r="T3928" s="11" t="s">
        <v>8317</v>
      </c>
      <c r="U3928" s="11" t="s">
        <v>8318</v>
      </c>
    </row>
    <row r="3929" spans="1:21" ht="42.75" x14ac:dyDescent="0.45">
      <c r="A3929" s="11">
        <v>3927</v>
      </c>
      <c r="B3929" s="16" t="s">
        <v>3924</v>
      </c>
      <c r="C3929" s="16" t="s">
        <v>8035</v>
      </c>
      <c r="D3929" s="23">
        <v>2500</v>
      </c>
      <c r="E3929" s="23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7">
        <f t="shared" si="305"/>
        <v>41860.059074074074</v>
      </c>
      <c r="K3929" s="11">
        <v>1404973504</v>
      </c>
      <c r="L3929" s="17">
        <f t="shared" si="306"/>
        <v>41830.059074074074</v>
      </c>
      <c r="M3929" s="21">
        <f t="shared" si="307"/>
        <v>30</v>
      </c>
      <c r="N3929" s="11" t="b">
        <v>0</v>
      </c>
      <c r="O3929" s="11">
        <v>2</v>
      </c>
      <c r="P3929" s="11" t="b">
        <v>0</v>
      </c>
      <c r="Q3929" s="11" t="s">
        <v>8271</v>
      </c>
      <c r="R3929" s="18">
        <f t="shared" si="308"/>
        <v>0.01</v>
      </c>
      <c r="S3929" s="19">
        <f t="shared" si="309"/>
        <v>12.5</v>
      </c>
      <c r="T3929" s="11" t="s">
        <v>8317</v>
      </c>
      <c r="U3929" s="11" t="s">
        <v>8318</v>
      </c>
    </row>
    <row r="3930" spans="1:21" ht="42.75" x14ac:dyDescent="0.45">
      <c r="A3930" s="11">
        <v>3928</v>
      </c>
      <c r="B3930" s="16" t="s">
        <v>3925</v>
      </c>
      <c r="C3930" s="16" t="s">
        <v>8036</v>
      </c>
      <c r="D3930" s="23">
        <v>5000</v>
      </c>
      <c r="E3930" s="23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7">
        <f t="shared" si="305"/>
        <v>42292.999305555553</v>
      </c>
      <c r="K3930" s="11">
        <v>1442593427</v>
      </c>
      <c r="L3930" s="17">
        <f t="shared" si="306"/>
        <v>42265.474849537037</v>
      </c>
      <c r="M3930" s="21">
        <f t="shared" si="307"/>
        <v>27.524456018516503</v>
      </c>
      <c r="N3930" s="11" t="b">
        <v>0</v>
      </c>
      <c r="O3930" s="11">
        <v>7</v>
      </c>
      <c r="P3930" s="11" t="b">
        <v>0</v>
      </c>
      <c r="Q3930" s="11" t="s">
        <v>8271</v>
      </c>
      <c r="R3930" s="18">
        <f t="shared" si="308"/>
        <v>0.13020000000000001</v>
      </c>
      <c r="S3930" s="19">
        <f t="shared" si="309"/>
        <v>93</v>
      </c>
      <c r="T3930" s="11" t="s">
        <v>8317</v>
      </c>
      <c r="U3930" s="11" t="s">
        <v>8318</v>
      </c>
    </row>
    <row r="3931" spans="1:21" ht="42.75" x14ac:dyDescent="0.45">
      <c r="A3931" s="11">
        <v>3929</v>
      </c>
      <c r="B3931" s="16" t="s">
        <v>3926</v>
      </c>
      <c r="C3931" s="16" t="s">
        <v>8037</v>
      </c>
      <c r="D3931" s="23">
        <v>20000</v>
      </c>
      <c r="E3931" s="23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7">
        <f t="shared" si="305"/>
        <v>42631.618807870364</v>
      </c>
      <c r="K3931" s="11">
        <v>1471636265</v>
      </c>
      <c r="L3931" s="17">
        <f t="shared" si="306"/>
        <v>42601.618807870364</v>
      </c>
      <c r="M3931" s="21">
        <f t="shared" si="307"/>
        <v>30</v>
      </c>
      <c r="N3931" s="11" t="b">
        <v>0</v>
      </c>
      <c r="O3931" s="11">
        <v>14</v>
      </c>
      <c r="P3931" s="11" t="b">
        <v>0</v>
      </c>
      <c r="Q3931" s="11" t="s">
        <v>8271</v>
      </c>
      <c r="R3931" s="18">
        <f t="shared" si="308"/>
        <v>2.265E-2</v>
      </c>
      <c r="S3931" s="19">
        <f t="shared" si="309"/>
        <v>32.357142857142854</v>
      </c>
      <c r="T3931" s="11" t="s">
        <v>8317</v>
      </c>
      <c r="U3931" s="11" t="s">
        <v>8318</v>
      </c>
    </row>
    <row r="3932" spans="1:21" ht="42.75" x14ac:dyDescent="0.45">
      <c r="A3932" s="11">
        <v>3930</v>
      </c>
      <c r="B3932" s="16" t="s">
        <v>3927</v>
      </c>
      <c r="C3932" s="16" t="s">
        <v>8038</v>
      </c>
      <c r="D3932" s="23">
        <v>10000</v>
      </c>
      <c r="E3932" s="23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7">
        <f t="shared" si="305"/>
        <v>42461.041666666664</v>
      </c>
      <c r="K3932" s="11">
        <v>1457078868</v>
      </c>
      <c r="L3932" s="17">
        <f t="shared" si="306"/>
        <v>42433.13041666666</v>
      </c>
      <c r="M3932" s="21">
        <f t="shared" si="307"/>
        <v>27.911250000004657</v>
      </c>
      <c r="N3932" s="11" t="b">
        <v>0</v>
      </c>
      <c r="O3932" s="11">
        <v>0</v>
      </c>
      <c r="P3932" s="11" t="b">
        <v>0</v>
      </c>
      <c r="Q3932" s="11" t="s">
        <v>8271</v>
      </c>
      <c r="R3932" s="18">
        <f t="shared" si="308"/>
        <v>0</v>
      </c>
      <c r="S3932" s="19" t="e">
        <f t="shared" si="309"/>
        <v>#DIV/0!</v>
      </c>
      <c r="T3932" s="11" t="s">
        <v>8317</v>
      </c>
      <c r="U3932" s="11" t="s">
        <v>8318</v>
      </c>
    </row>
    <row r="3933" spans="1:21" ht="42.75" x14ac:dyDescent="0.45">
      <c r="A3933" s="11">
        <v>3931</v>
      </c>
      <c r="B3933" s="16" t="s">
        <v>3928</v>
      </c>
      <c r="C3933" s="16" t="s">
        <v>8039</v>
      </c>
      <c r="D3933" s="23">
        <v>8000</v>
      </c>
      <c r="E3933" s="23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7">
        <f t="shared" si="305"/>
        <v>42252.943368055552</v>
      </c>
      <c r="K3933" s="11">
        <v>1439350707</v>
      </c>
      <c r="L3933" s="17">
        <f t="shared" si="306"/>
        <v>42227.943368055552</v>
      </c>
      <c r="M3933" s="21">
        <f t="shared" si="307"/>
        <v>25</v>
      </c>
      <c r="N3933" s="11" t="b">
        <v>0</v>
      </c>
      <c r="O3933" s="11">
        <v>0</v>
      </c>
      <c r="P3933" s="11" t="b">
        <v>0</v>
      </c>
      <c r="Q3933" s="11" t="s">
        <v>8271</v>
      </c>
      <c r="R3933" s="18">
        <f t="shared" si="308"/>
        <v>0</v>
      </c>
      <c r="S3933" s="19" t="e">
        <f t="shared" si="309"/>
        <v>#DIV/0!</v>
      </c>
      <c r="T3933" s="11" t="s">
        <v>8317</v>
      </c>
      <c r="U3933" s="11" t="s">
        <v>8318</v>
      </c>
    </row>
    <row r="3934" spans="1:21" ht="42.75" x14ac:dyDescent="0.45">
      <c r="A3934" s="11">
        <v>3932</v>
      </c>
      <c r="B3934" s="16" t="s">
        <v>3929</v>
      </c>
      <c r="C3934" s="16" t="s">
        <v>8040</v>
      </c>
      <c r="D3934" s="23">
        <v>12000</v>
      </c>
      <c r="E3934" s="23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7">
        <f t="shared" si="305"/>
        <v>42444.918564814812</v>
      </c>
      <c r="K3934" s="11">
        <v>1455508964</v>
      </c>
      <c r="L3934" s="17">
        <f t="shared" si="306"/>
        <v>42414.960231481477</v>
      </c>
      <c r="M3934" s="21">
        <f t="shared" si="307"/>
        <v>29.958333333335759</v>
      </c>
      <c r="N3934" s="11" t="b">
        <v>0</v>
      </c>
      <c r="O3934" s="11">
        <v>1</v>
      </c>
      <c r="P3934" s="11" t="b">
        <v>0</v>
      </c>
      <c r="Q3934" s="11" t="s">
        <v>8271</v>
      </c>
      <c r="R3934" s="18">
        <f t="shared" si="308"/>
        <v>8.3333333333333331E-5</v>
      </c>
      <c r="S3934" s="19">
        <f t="shared" si="309"/>
        <v>1</v>
      </c>
      <c r="T3934" s="11" t="s">
        <v>8317</v>
      </c>
      <c r="U3934" s="11" t="s">
        <v>8318</v>
      </c>
    </row>
    <row r="3935" spans="1:21" ht="42.75" x14ac:dyDescent="0.45">
      <c r="A3935" s="11">
        <v>3933</v>
      </c>
      <c r="B3935" s="16" t="s">
        <v>3930</v>
      </c>
      <c r="C3935" s="16" t="s">
        <v>8041</v>
      </c>
      <c r="D3935" s="23">
        <v>7000</v>
      </c>
      <c r="E3935" s="23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7">
        <f t="shared" si="305"/>
        <v>42567.821527777771</v>
      </c>
      <c r="K3935" s="11">
        <v>1466205262</v>
      </c>
      <c r="L3935" s="17">
        <f t="shared" si="306"/>
        <v>42538.759976851848</v>
      </c>
      <c r="M3935" s="21">
        <f t="shared" si="307"/>
        <v>29.061550925922347</v>
      </c>
      <c r="N3935" s="11" t="b">
        <v>0</v>
      </c>
      <c r="O3935" s="11">
        <v>12</v>
      </c>
      <c r="P3935" s="11" t="b">
        <v>0</v>
      </c>
      <c r="Q3935" s="11" t="s">
        <v>8271</v>
      </c>
      <c r="R3935" s="18">
        <f t="shared" si="308"/>
        <v>0.15742857142857142</v>
      </c>
      <c r="S3935" s="19">
        <f t="shared" si="309"/>
        <v>91.833333333333329</v>
      </c>
      <c r="T3935" s="11" t="s">
        <v>8317</v>
      </c>
      <c r="U3935" s="11" t="s">
        <v>8318</v>
      </c>
    </row>
    <row r="3936" spans="1:21" ht="42.75" x14ac:dyDescent="0.45">
      <c r="A3936" s="11">
        <v>3934</v>
      </c>
      <c r="B3936" s="16" t="s">
        <v>3931</v>
      </c>
      <c r="C3936" s="16" t="s">
        <v>8042</v>
      </c>
      <c r="D3936" s="23">
        <v>5000</v>
      </c>
      <c r="E3936" s="23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7">
        <f t="shared" si="305"/>
        <v>42278.333333333336</v>
      </c>
      <c r="K3936" s="11">
        <v>1439827639</v>
      </c>
      <c r="L3936" s="17">
        <f t="shared" si="306"/>
        <v>42233.463414351849</v>
      </c>
      <c r="M3936" s="21">
        <f t="shared" si="307"/>
        <v>44.86991898148699</v>
      </c>
      <c r="N3936" s="11" t="b">
        <v>0</v>
      </c>
      <c r="O3936" s="11">
        <v>12</v>
      </c>
      <c r="P3936" s="11" t="b">
        <v>0</v>
      </c>
      <c r="Q3936" s="11" t="s">
        <v>8271</v>
      </c>
      <c r="R3936" s="18">
        <f t="shared" si="308"/>
        <v>0.11</v>
      </c>
      <c r="S3936" s="19">
        <f t="shared" si="309"/>
        <v>45.833333333333336</v>
      </c>
      <c r="T3936" s="11" t="s">
        <v>8317</v>
      </c>
      <c r="U3936" s="11" t="s">
        <v>8318</v>
      </c>
    </row>
    <row r="3937" spans="1:21" ht="57" x14ac:dyDescent="0.45">
      <c r="A3937" s="11">
        <v>3935</v>
      </c>
      <c r="B3937" s="16" t="s">
        <v>3932</v>
      </c>
      <c r="C3937" s="16" t="s">
        <v>8043</v>
      </c>
      <c r="D3937" s="23">
        <v>3000</v>
      </c>
      <c r="E3937" s="23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7">
        <f t="shared" si="305"/>
        <v>42281.448449074072</v>
      </c>
      <c r="K3937" s="11">
        <v>1438789546</v>
      </c>
      <c r="L3937" s="17">
        <f t="shared" si="306"/>
        <v>42221.448449074072</v>
      </c>
      <c r="M3937" s="21">
        <f t="shared" si="307"/>
        <v>60</v>
      </c>
      <c r="N3937" s="11" t="b">
        <v>0</v>
      </c>
      <c r="O3937" s="11">
        <v>23</v>
      </c>
      <c r="P3937" s="11" t="b">
        <v>0</v>
      </c>
      <c r="Q3937" s="11" t="s">
        <v>8271</v>
      </c>
      <c r="R3937" s="18">
        <f t="shared" si="308"/>
        <v>0.43833333333333335</v>
      </c>
      <c r="S3937" s="19">
        <f t="shared" si="309"/>
        <v>57.173913043478258</v>
      </c>
      <c r="T3937" s="11" t="s">
        <v>8317</v>
      </c>
      <c r="U3937" s="11" t="s">
        <v>8318</v>
      </c>
    </row>
    <row r="3938" spans="1:21" ht="42.75" x14ac:dyDescent="0.45">
      <c r="A3938" s="11">
        <v>3936</v>
      </c>
      <c r="B3938" s="16" t="s">
        <v>3933</v>
      </c>
      <c r="C3938" s="16" t="s">
        <v>8044</v>
      </c>
      <c r="D3938" s="23">
        <v>20000</v>
      </c>
      <c r="E3938" s="23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7">
        <f t="shared" si="305"/>
        <v>42705.096296296295</v>
      </c>
      <c r="K3938" s="11">
        <v>1477981120</v>
      </c>
      <c r="L3938" s="17">
        <f t="shared" si="306"/>
        <v>42675.054629629631</v>
      </c>
      <c r="M3938" s="21">
        <f t="shared" si="307"/>
        <v>30.041666666664241</v>
      </c>
      <c r="N3938" s="11" t="b">
        <v>0</v>
      </c>
      <c r="O3938" s="11">
        <v>0</v>
      </c>
      <c r="P3938" s="11" t="b">
        <v>0</v>
      </c>
      <c r="Q3938" s="11" t="s">
        <v>8271</v>
      </c>
      <c r="R3938" s="18">
        <f t="shared" si="308"/>
        <v>0</v>
      </c>
      <c r="S3938" s="19" t="e">
        <f t="shared" si="309"/>
        <v>#DIV/0!</v>
      </c>
      <c r="T3938" s="11" t="s">
        <v>8317</v>
      </c>
      <c r="U3938" s="11" t="s">
        <v>8318</v>
      </c>
    </row>
    <row r="3939" spans="1:21" ht="42.75" x14ac:dyDescent="0.45">
      <c r="A3939" s="11">
        <v>3937</v>
      </c>
      <c r="B3939" s="16" t="s">
        <v>3934</v>
      </c>
      <c r="C3939" s="16" t="s">
        <v>8045</v>
      </c>
      <c r="D3939" s="23">
        <v>2885</v>
      </c>
      <c r="E3939" s="23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7">
        <f t="shared" si="305"/>
        <v>42562.423148148147</v>
      </c>
      <c r="K3939" s="11">
        <v>1465830560</v>
      </c>
      <c r="L3939" s="17">
        <f t="shared" si="306"/>
        <v>42534.423148148147</v>
      </c>
      <c r="M3939" s="21">
        <f t="shared" si="307"/>
        <v>28</v>
      </c>
      <c r="N3939" s="11" t="b">
        <v>0</v>
      </c>
      <c r="O3939" s="11">
        <v>10</v>
      </c>
      <c r="P3939" s="11" t="b">
        <v>0</v>
      </c>
      <c r="Q3939" s="11" t="s">
        <v>8271</v>
      </c>
      <c r="R3939" s="18">
        <f t="shared" si="308"/>
        <v>0.86135181975736563</v>
      </c>
      <c r="S3939" s="19">
        <f t="shared" si="309"/>
        <v>248.5</v>
      </c>
      <c r="T3939" s="11" t="s">
        <v>8317</v>
      </c>
      <c r="U3939" s="11" t="s">
        <v>8318</v>
      </c>
    </row>
    <row r="3940" spans="1:21" ht="42.75" x14ac:dyDescent="0.45">
      <c r="A3940" s="11">
        <v>3938</v>
      </c>
      <c r="B3940" s="16" t="s">
        <v>3935</v>
      </c>
      <c r="C3940" s="16" t="s">
        <v>8046</v>
      </c>
      <c r="D3940" s="23">
        <v>3255</v>
      </c>
      <c r="E3940" s="23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7">
        <f t="shared" si="305"/>
        <v>42182.697384259256</v>
      </c>
      <c r="K3940" s="11">
        <v>1432763054</v>
      </c>
      <c r="L3940" s="17">
        <f t="shared" si="306"/>
        <v>42151.697384259256</v>
      </c>
      <c r="M3940" s="21">
        <f t="shared" si="307"/>
        <v>31</v>
      </c>
      <c r="N3940" s="11" t="b">
        <v>0</v>
      </c>
      <c r="O3940" s="11">
        <v>5</v>
      </c>
      <c r="P3940" s="11" t="b">
        <v>0</v>
      </c>
      <c r="Q3940" s="11" t="s">
        <v>8271</v>
      </c>
      <c r="R3940" s="18">
        <f t="shared" si="308"/>
        <v>0.12196620583717357</v>
      </c>
      <c r="S3940" s="19">
        <f t="shared" si="309"/>
        <v>79.400000000000006</v>
      </c>
      <c r="T3940" s="11" t="s">
        <v>8317</v>
      </c>
      <c r="U3940" s="11" t="s">
        <v>8318</v>
      </c>
    </row>
    <row r="3941" spans="1:21" ht="42.75" x14ac:dyDescent="0.45">
      <c r="A3941" s="11">
        <v>3939</v>
      </c>
      <c r="B3941" s="16" t="s">
        <v>3936</v>
      </c>
      <c r="C3941" s="16" t="s">
        <v>8047</v>
      </c>
      <c r="D3941" s="23">
        <v>5000</v>
      </c>
      <c r="E3941" s="23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7">
        <f t="shared" si="305"/>
        <v>41918.979166666664</v>
      </c>
      <c r="K3941" s="11">
        <v>1412328979</v>
      </c>
      <c r="L3941" s="17">
        <f t="shared" si="306"/>
        <v>41915.191886574074</v>
      </c>
      <c r="M3941" s="21">
        <f t="shared" si="307"/>
        <v>3.7872800925906631</v>
      </c>
      <c r="N3941" s="11" t="b">
        <v>0</v>
      </c>
      <c r="O3941" s="11">
        <v>1</v>
      </c>
      <c r="P3941" s="11" t="b">
        <v>0</v>
      </c>
      <c r="Q3941" s="11" t="s">
        <v>8271</v>
      </c>
      <c r="R3941" s="18">
        <f t="shared" si="308"/>
        <v>1E-3</v>
      </c>
      <c r="S3941" s="19">
        <f t="shared" si="309"/>
        <v>5</v>
      </c>
      <c r="T3941" s="11" t="s">
        <v>8317</v>
      </c>
      <c r="U3941" s="11" t="s">
        <v>8318</v>
      </c>
    </row>
    <row r="3942" spans="1:21" ht="42.75" x14ac:dyDescent="0.45">
      <c r="A3942" s="11">
        <v>3940</v>
      </c>
      <c r="B3942" s="16" t="s">
        <v>3937</v>
      </c>
      <c r="C3942" s="16" t="s">
        <v>8048</v>
      </c>
      <c r="D3942" s="23">
        <v>5000</v>
      </c>
      <c r="E3942" s="23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7">
        <f t="shared" si="305"/>
        <v>42006.284155092588</v>
      </c>
      <c r="K3942" s="11">
        <v>1416311351</v>
      </c>
      <c r="L3942" s="17">
        <f t="shared" si="306"/>
        <v>41961.284155092588</v>
      </c>
      <c r="M3942" s="21">
        <f t="shared" si="307"/>
        <v>45</v>
      </c>
      <c r="N3942" s="11" t="b">
        <v>0</v>
      </c>
      <c r="O3942" s="11">
        <v>2</v>
      </c>
      <c r="P3942" s="11" t="b">
        <v>0</v>
      </c>
      <c r="Q3942" s="11" t="s">
        <v>8271</v>
      </c>
      <c r="R3942" s="18">
        <f t="shared" si="308"/>
        <v>2.2000000000000001E-3</v>
      </c>
      <c r="S3942" s="19">
        <f t="shared" si="309"/>
        <v>5.5</v>
      </c>
      <c r="T3942" s="11" t="s">
        <v>8317</v>
      </c>
      <c r="U3942" s="11" t="s">
        <v>8318</v>
      </c>
    </row>
    <row r="3943" spans="1:21" ht="57" x14ac:dyDescent="0.45">
      <c r="A3943" s="11">
        <v>3941</v>
      </c>
      <c r="B3943" s="16" t="s">
        <v>3938</v>
      </c>
      <c r="C3943" s="16" t="s">
        <v>8049</v>
      </c>
      <c r="D3943" s="23">
        <v>5500</v>
      </c>
      <c r="E3943" s="23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7">
        <f t="shared" si="305"/>
        <v>41967.833333333336</v>
      </c>
      <c r="K3943" s="11">
        <v>1414505137</v>
      </c>
      <c r="L3943" s="17">
        <f t="shared" si="306"/>
        <v>41940.378900462958</v>
      </c>
      <c r="M3943" s="21">
        <f t="shared" si="307"/>
        <v>27.454432870377786</v>
      </c>
      <c r="N3943" s="11" t="b">
        <v>0</v>
      </c>
      <c r="O3943" s="11">
        <v>2</v>
      </c>
      <c r="P3943" s="11" t="b">
        <v>0</v>
      </c>
      <c r="Q3943" s="11" t="s">
        <v>8271</v>
      </c>
      <c r="R3943" s="18">
        <f t="shared" si="308"/>
        <v>9.0909090909090905E-3</v>
      </c>
      <c r="S3943" s="19">
        <f t="shared" si="309"/>
        <v>25</v>
      </c>
      <c r="T3943" s="11" t="s">
        <v>8317</v>
      </c>
      <c r="U3943" s="11" t="s">
        <v>8318</v>
      </c>
    </row>
    <row r="3944" spans="1:21" ht="42.75" x14ac:dyDescent="0.45">
      <c r="A3944" s="11">
        <v>3942</v>
      </c>
      <c r="B3944" s="16" t="s">
        <v>3939</v>
      </c>
      <c r="C3944" s="16" t="s">
        <v>8050</v>
      </c>
      <c r="D3944" s="23">
        <v>1200</v>
      </c>
      <c r="E3944" s="23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7">
        <f t="shared" si="305"/>
        <v>42171.695763888885</v>
      </c>
      <c r="K3944" s="11">
        <v>1429306914</v>
      </c>
      <c r="L3944" s="17">
        <f t="shared" si="306"/>
        <v>42111.695763888885</v>
      </c>
      <c r="M3944" s="21">
        <f t="shared" si="307"/>
        <v>60</v>
      </c>
      <c r="N3944" s="11" t="b">
        <v>0</v>
      </c>
      <c r="O3944" s="11">
        <v>0</v>
      </c>
      <c r="P3944" s="11" t="b">
        <v>0</v>
      </c>
      <c r="Q3944" s="11" t="s">
        <v>8271</v>
      </c>
      <c r="R3944" s="18">
        <f t="shared" si="308"/>
        <v>0</v>
      </c>
      <c r="S3944" s="19" t="e">
        <f t="shared" si="309"/>
        <v>#DIV/0!</v>
      </c>
      <c r="T3944" s="11" t="s">
        <v>8317</v>
      </c>
      <c r="U3944" s="11" t="s">
        <v>8318</v>
      </c>
    </row>
    <row r="3945" spans="1:21" ht="42.75" x14ac:dyDescent="0.45">
      <c r="A3945" s="11">
        <v>3943</v>
      </c>
      <c r="B3945" s="16" t="s">
        <v>3940</v>
      </c>
      <c r="C3945" s="16" t="s">
        <v>8051</v>
      </c>
      <c r="D3945" s="23">
        <v>5000</v>
      </c>
      <c r="E3945" s="23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7">
        <f t="shared" si="305"/>
        <v>42310.493055555555</v>
      </c>
      <c r="K3945" s="11">
        <v>1443811268</v>
      </c>
      <c r="L3945" s="17">
        <f t="shared" si="306"/>
        <v>42279.570231481477</v>
      </c>
      <c r="M3945" s="21">
        <f t="shared" si="307"/>
        <v>30.922824074077653</v>
      </c>
      <c r="N3945" s="11" t="b">
        <v>0</v>
      </c>
      <c r="O3945" s="11">
        <v>13</v>
      </c>
      <c r="P3945" s="11" t="b">
        <v>0</v>
      </c>
      <c r="Q3945" s="11" t="s">
        <v>8271</v>
      </c>
      <c r="R3945" s="18">
        <f t="shared" si="308"/>
        <v>0.35639999999999999</v>
      </c>
      <c r="S3945" s="19">
        <f t="shared" si="309"/>
        <v>137.07692307692307</v>
      </c>
      <c r="T3945" s="11" t="s">
        <v>8317</v>
      </c>
      <c r="U3945" s="11" t="s">
        <v>8318</v>
      </c>
    </row>
    <row r="3946" spans="1:21" ht="42.75" x14ac:dyDescent="0.45">
      <c r="A3946" s="11">
        <v>3944</v>
      </c>
      <c r="B3946" s="16" t="s">
        <v>3941</v>
      </c>
      <c r="C3946" s="16" t="s">
        <v>8052</v>
      </c>
      <c r="D3946" s="23">
        <v>5000</v>
      </c>
      <c r="E3946" s="23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7">
        <f t="shared" si="305"/>
        <v>42243.454571759255</v>
      </c>
      <c r="K3946" s="11">
        <v>1438098875</v>
      </c>
      <c r="L3946" s="17">
        <f t="shared" si="306"/>
        <v>42213.454571759255</v>
      </c>
      <c r="M3946" s="21">
        <f t="shared" si="307"/>
        <v>30</v>
      </c>
      <c r="N3946" s="11" t="b">
        <v>0</v>
      </c>
      <c r="O3946" s="11">
        <v>0</v>
      </c>
      <c r="P3946" s="11" t="b">
        <v>0</v>
      </c>
      <c r="Q3946" s="11" t="s">
        <v>8271</v>
      </c>
      <c r="R3946" s="18">
        <f t="shared" si="308"/>
        <v>0</v>
      </c>
      <c r="S3946" s="19" t="e">
        <f t="shared" si="309"/>
        <v>#DIV/0!</v>
      </c>
      <c r="T3946" s="11" t="s">
        <v>8317</v>
      </c>
      <c r="U3946" s="11" t="s">
        <v>8318</v>
      </c>
    </row>
    <row r="3947" spans="1:21" ht="42.75" x14ac:dyDescent="0.45">
      <c r="A3947" s="11">
        <v>3945</v>
      </c>
      <c r="B3947" s="16" t="s">
        <v>3942</v>
      </c>
      <c r="C3947" s="16" t="s">
        <v>8053</v>
      </c>
      <c r="D3947" s="23">
        <v>2000</v>
      </c>
      <c r="E3947" s="23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7">
        <f t="shared" si="305"/>
        <v>42139.593379629623</v>
      </c>
      <c r="K3947" s="11">
        <v>1429125268</v>
      </c>
      <c r="L3947" s="17">
        <f t="shared" si="306"/>
        <v>42109.593379629623</v>
      </c>
      <c r="M3947" s="21">
        <f t="shared" si="307"/>
        <v>30</v>
      </c>
      <c r="N3947" s="11" t="b">
        <v>0</v>
      </c>
      <c r="O3947" s="11">
        <v>1</v>
      </c>
      <c r="P3947" s="11" t="b">
        <v>0</v>
      </c>
      <c r="Q3947" s="11" t="s">
        <v>8271</v>
      </c>
      <c r="R3947" s="18">
        <f t="shared" si="308"/>
        <v>2.5000000000000001E-3</v>
      </c>
      <c r="S3947" s="19">
        <f t="shared" si="309"/>
        <v>5</v>
      </c>
      <c r="T3947" s="11" t="s">
        <v>8317</v>
      </c>
      <c r="U3947" s="11" t="s">
        <v>8318</v>
      </c>
    </row>
    <row r="3948" spans="1:21" ht="28.5" x14ac:dyDescent="0.45">
      <c r="A3948" s="11">
        <v>3946</v>
      </c>
      <c r="B3948" s="16" t="s">
        <v>3943</v>
      </c>
      <c r="C3948" s="16" t="s">
        <v>8054</v>
      </c>
      <c r="D3948" s="23">
        <v>6000</v>
      </c>
      <c r="E3948" s="23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7">
        <f t="shared" si="305"/>
        <v>42063.124999999993</v>
      </c>
      <c r="K3948" s="11">
        <v>1422388822</v>
      </c>
      <c r="L3948" s="17">
        <f t="shared" si="306"/>
        <v>42031.625254629624</v>
      </c>
      <c r="M3948" s="21">
        <f t="shared" si="307"/>
        <v>31.499745370369055</v>
      </c>
      <c r="N3948" s="11" t="b">
        <v>0</v>
      </c>
      <c r="O3948" s="11">
        <v>5</v>
      </c>
      <c r="P3948" s="11" t="b">
        <v>0</v>
      </c>
      <c r="Q3948" s="11" t="s">
        <v>8271</v>
      </c>
      <c r="R3948" s="18">
        <f t="shared" si="308"/>
        <v>3.2500000000000001E-2</v>
      </c>
      <c r="S3948" s="19">
        <f t="shared" si="309"/>
        <v>39</v>
      </c>
      <c r="T3948" s="11" t="s">
        <v>8317</v>
      </c>
      <c r="U3948" s="11" t="s">
        <v>8318</v>
      </c>
    </row>
    <row r="3949" spans="1:21" ht="42.75" x14ac:dyDescent="0.45">
      <c r="A3949" s="11">
        <v>3947</v>
      </c>
      <c r="B3949" s="16" t="s">
        <v>3944</v>
      </c>
      <c r="C3949" s="16" t="s">
        <v>8055</v>
      </c>
      <c r="D3949" s="23">
        <v>3000</v>
      </c>
      <c r="E3949" s="23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7">
        <f t="shared" si="305"/>
        <v>42644.934537037036</v>
      </c>
      <c r="K3949" s="11">
        <v>1472786744</v>
      </c>
      <c r="L3949" s="17">
        <f t="shared" si="306"/>
        <v>42614.934537037036</v>
      </c>
      <c r="M3949" s="21">
        <f t="shared" si="307"/>
        <v>30</v>
      </c>
      <c r="N3949" s="11" t="b">
        <v>0</v>
      </c>
      <c r="O3949" s="11">
        <v>2</v>
      </c>
      <c r="P3949" s="11" t="b">
        <v>0</v>
      </c>
      <c r="Q3949" s="11" t="s">
        <v>8271</v>
      </c>
      <c r="R3949" s="18">
        <f t="shared" si="308"/>
        <v>3.3666666666666664E-2</v>
      </c>
      <c r="S3949" s="19">
        <f t="shared" si="309"/>
        <v>50.5</v>
      </c>
      <c r="T3949" s="11" t="s">
        <v>8317</v>
      </c>
      <c r="U3949" s="11" t="s">
        <v>8318</v>
      </c>
    </row>
    <row r="3950" spans="1:21" ht="42.75" x14ac:dyDescent="0.45">
      <c r="A3950" s="11">
        <v>3948</v>
      </c>
      <c r="B3950" s="16" t="s">
        <v>3945</v>
      </c>
      <c r="C3950" s="16" t="s">
        <v>8056</v>
      </c>
      <c r="D3950" s="23">
        <v>30000</v>
      </c>
      <c r="E3950" s="23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7">
        <f t="shared" si="305"/>
        <v>41889.117164351854</v>
      </c>
      <c r="K3950" s="11">
        <v>1404892123</v>
      </c>
      <c r="L3950" s="17">
        <f t="shared" si="306"/>
        <v>41829.117164351854</v>
      </c>
      <c r="M3950" s="21">
        <f t="shared" si="307"/>
        <v>60</v>
      </c>
      <c r="N3950" s="11" t="b">
        <v>0</v>
      </c>
      <c r="O3950" s="11">
        <v>0</v>
      </c>
      <c r="P3950" s="11" t="b">
        <v>0</v>
      </c>
      <c r="Q3950" s="11" t="s">
        <v>8271</v>
      </c>
      <c r="R3950" s="18">
        <f t="shared" si="308"/>
        <v>0</v>
      </c>
      <c r="S3950" s="19" t="e">
        <f t="shared" si="309"/>
        <v>#DIV/0!</v>
      </c>
      <c r="T3950" s="11" t="s">
        <v>8317</v>
      </c>
      <c r="U3950" s="11" t="s">
        <v>8318</v>
      </c>
    </row>
    <row r="3951" spans="1:21" ht="42.75" x14ac:dyDescent="0.45">
      <c r="A3951" s="11">
        <v>3949</v>
      </c>
      <c r="B3951" s="16" t="s">
        <v>3946</v>
      </c>
      <c r="C3951" s="16" t="s">
        <v>8057</v>
      </c>
      <c r="D3951" s="23">
        <v>10000</v>
      </c>
      <c r="E3951" s="23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7">
        <f t="shared" si="305"/>
        <v>42045.912280092591</v>
      </c>
      <c r="K3951" s="11">
        <v>1421031221</v>
      </c>
      <c r="L3951" s="17">
        <f t="shared" si="306"/>
        <v>42015.912280092591</v>
      </c>
      <c r="M3951" s="21">
        <f t="shared" si="307"/>
        <v>30</v>
      </c>
      <c r="N3951" s="11" t="b">
        <v>0</v>
      </c>
      <c r="O3951" s="11">
        <v>32</v>
      </c>
      <c r="P3951" s="11" t="b">
        <v>0</v>
      </c>
      <c r="Q3951" s="11" t="s">
        <v>8271</v>
      </c>
      <c r="R3951" s="18">
        <f t="shared" si="308"/>
        <v>0.15770000000000001</v>
      </c>
      <c r="S3951" s="19">
        <f t="shared" si="309"/>
        <v>49.28125</v>
      </c>
      <c r="T3951" s="11" t="s">
        <v>8317</v>
      </c>
      <c r="U3951" s="11" t="s">
        <v>8318</v>
      </c>
    </row>
    <row r="3952" spans="1:21" ht="42.75" x14ac:dyDescent="0.45">
      <c r="A3952" s="11">
        <v>3950</v>
      </c>
      <c r="B3952" s="16" t="s">
        <v>3947</v>
      </c>
      <c r="C3952" s="16" t="s">
        <v>8058</v>
      </c>
      <c r="D3952" s="23">
        <v>4000</v>
      </c>
      <c r="E3952" s="23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7">
        <f t="shared" si="305"/>
        <v>42468.565972222219</v>
      </c>
      <c r="K3952" s="11">
        <v>1457628680</v>
      </c>
      <c r="L3952" s="17">
        <f t="shared" si="306"/>
        <v>42439.493981481479</v>
      </c>
      <c r="M3952" s="21">
        <f t="shared" si="307"/>
        <v>29.071990740740148</v>
      </c>
      <c r="N3952" s="11" t="b">
        <v>0</v>
      </c>
      <c r="O3952" s="11">
        <v>1</v>
      </c>
      <c r="P3952" s="11" t="b">
        <v>0</v>
      </c>
      <c r="Q3952" s="11" t="s">
        <v>8271</v>
      </c>
      <c r="R3952" s="18">
        <f t="shared" si="308"/>
        <v>6.2500000000000003E-3</v>
      </c>
      <c r="S3952" s="19">
        <f t="shared" si="309"/>
        <v>25</v>
      </c>
      <c r="T3952" s="11" t="s">
        <v>8317</v>
      </c>
      <c r="U3952" s="11" t="s">
        <v>8318</v>
      </c>
    </row>
    <row r="3953" spans="1:21" ht="42.75" x14ac:dyDescent="0.45">
      <c r="A3953" s="11">
        <v>3951</v>
      </c>
      <c r="B3953" s="16" t="s">
        <v>3948</v>
      </c>
      <c r="C3953" s="16" t="s">
        <v>6961</v>
      </c>
      <c r="D3953" s="23">
        <v>200000</v>
      </c>
      <c r="E3953" s="23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7">
        <f t="shared" si="305"/>
        <v>42493.57571759259</v>
      </c>
      <c r="K3953" s="11">
        <v>1457120942</v>
      </c>
      <c r="L3953" s="17">
        <f t="shared" si="306"/>
        <v>42433.617384259262</v>
      </c>
      <c r="M3953" s="21">
        <f t="shared" si="307"/>
        <v>59.958333333328483</v>
      </c>
      <c r="N3953" s="11" t="b">
        <v>0</v>
      </c>
      <c r="O3953" s="11">
        <v>1</v>
      </c>
      <c r="P3953" s="11" t="b">
        <v>0</v>
      </c>
      <c r="Q3953" s="11" t="s">
        <v>8271</v>
      </c>
      <c r="R3953" s="18">
        <f t="shared" si="308"/>
        <v>5.0000000000000004E-6</v>
      </c>
      <c r="S3953" s="19">
        <f t="shared" si="309"/>
        <v>1</v>
      </c>
      <c r="T3953" s="11" t="s">
        <v>8317</v>
      </c>
      <c r="U3953" s="11" t="s">
        <v>8318</v>
      </c>
    </row>
    <row r="3954" spans="1:21" ht="42.75" x14ac:dyDescent="0.45">
      <c r="A3954" s="11">
        <v>3952</v>
      </c>
      <c r="B3954" s="16" t="s">
        <v>3949</v>
      </c>
      <c r="C3954" s="16" t="s">
        <v>8059</v>
      </c>
      <c r="D3954" s="23">
        <v>26000</v>
      </c>
      <c r="E3954" s="23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7">
        <f t="shared" si="305"/>
        <v>42303.582060185181</v>
      </c>
      <c r="K3954" s="11">
        <v>1440701890</v>
      </c>
      <c r="L3954" s="17">
        <f t="shared" si="306"/>
        <v>42243.582060185181</v>
      </c>
      <c r="M3954" s="21">
        <f t="shared" si="307"/>
        <v>60</v>
      </c>
      <c r="N3954" s="11" t="b">
        <v>0</v>
      </c>
      <c r="O3954" s="11">
        <v>1</v>
      </c>
      <c r="P3954" s="11" t="b">
        <v>0</v>
      </c>
      <c r="Q3954" s="11" t="s">
        <v>8271</v>
      </c>
      <c r="R3954" s="18">
        <f t="shared" si="308"/>
        <v>9.6153846153846159E-4</v>
      </c>
      <c r="S3954" s="19">
        <f t="shared" si="309"/>
        <v>25</v>
      </c>
      <c r="T3954" s="11" t="s">
        <v>8317</v>
      </c>
      <c r="U3954" s="11" t="s">
        <v>8318</v>
      </c>
    </row>
    <row r="3955" spans="1:21" ht="42.75" x14ac:dyDescent="0.45">
      <c r="A3955" s="11">
        <v>3953</v>
      </c>
      <c r="B3955" s="16" t="s">
        <v>3950</v>
      </c>
      <c r="C3955" s="16" t="s">
        <v>8060</v>
      </c>
      <c r="D3955" s="23">
        <v>17600</v>
      </c>
      <c r="E3955" s="23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7">
        <f t="shared" si="305"/>
        <v>42580.770138888889</v>
      </c>
      <c r="K3955" s="11">
        <v>1467162586</v>
      </c>
      <c r="L3955" s="17">
        <f t="shared" si="306"/>
        <v>42549.840115740742</v>
      </c>
      <c r="M3955" s="21">
        <f t="shared" si="307"/>
        <v>30.930023148146574</v>
      </c>
      <c r="N3955" s="11" t="b">
        <v>0</v>
      </c>
      <c r="O3955" s="11">
        <v>0</v>
      </c>
      <c r="P3955" s="11" t="b">
        <v>0</v>
      </c>
      <c r="Q3955" s="11" t="s">
        <v>8271</v>
      </c>
      <c r="R3955" s="18">
        <f t="shared" si="308"/>
        <v>0</v>
      </c>
      <c r="S3955" s="19" t="e">
        <f t="shared" si="309"/>
        <v>#DIV/0!</v>
      </c>
      <c r="T3955" s="11" t="s">
        <v>8317</v>
      </c>
      <c r="U3955" s="11" t="s">
        <v>8318</v>
      </c>
    </row>
    <row r="3956" spans="1:21" ht="42.75" x14ac:dyDescent="0.45">
      <c r="A3956" s="11">
        <v>3954</v>
      </c>
      <c r="B3956" s="16" t="s">
        <v>3951</v>
      </c>
      <c r="C3956" s="16" t="s">
        <v>8061</v>
      </c>
      <c r="D3956" s="23">
        <v>25000</v>
      </c>
      <c r="E3956" s="23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7">
        <f t="shared" si="305"/>
        <v>41834.442870370367</v>
      </c>
      <c r="K3956" s="11">
        <v>1400168264</v>
      </c>
      <c r="L3956" s="17">
        <f t="shared" si="306"/>
        <v>41774.442870370367</v>
      </c>
      <c r="M3956" s="21">
        <f t="shared" si="307"/>
        <v>60</v>
      </c>
      <c r="N3956" s="11" t="b">
        <v>0</v>
      </c>
      <c r="O3956" s="11">
        <v>0</v>
      </c>
      <c r="P3956" s="11" t="b">
        <v>0</v>
      </c>
      <c r="Q3956" s="11" t="s">
        <v>8271</v>
      </c>
      <c r="R3956" s="18">
        <f t="shared" si="308"/>
        <v>0</v>
      </c>
      <c r="S3956" s="19" t="e">
        <f t="shared" si="309"/>
        <v>#DIV/0!</v>
      </c>
      <c r="T3956" s="11" t="s">
        <v>8317</v>
      </c>
      <c r="U3956" s="11" t="s">
        <v>8318</v>
      </c>
    </row>
    <row r="3957" spans="1:21" ht="42.75" x14ac:dyDescent="0.45">
      <c r="A3957" s="11">
        <v>3955</v>
      </c>
      <c r="B3957" s="16" t="s">
        <v>3952</v>
      </c>
      <c r="C3957" s="16" t="s">
        <v>8062</v>
      </c>
      <c r="D3957" s="23">
        <v>1750</v>
      </c>
      <c r="E3957" s="23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7">
        <f t="shared" si="305"/>
        <v>42336.682187499995</v>
      </c>
      <c r="K3957" s="11">
        <v>1446150141</v>
      </c>
      <c r="L3957" s="17">
        <f t="shared" si="306"/>
        <v>42306.640520833331</v>
      </c>
      <c r="M3957" s="21">
        <f t="shared" si="307"/>
        <v>30.041666666664241</v>
      </c>
      <c r="N3957" s="11" t="b">
        <v>0</v>
      </c>
      <c r="O3957" s="11">
        <v>8</v>
      </c>
      <c r="P3957" s="11" t="b">
        <v>0</v>
      </c>
      <c r="Q3957" s="11" t="s">
        <v>8271</v>
      </c>
      <c r="R3957" s="18">
        <f t="shared" si="308"/>
        <v>0.24285714285714285</v>
      </c>
      <c r="S3957" s="19">
        <f t="shared" si="309"/>
        <v>53.125</v>
      </c>
      <c r="T3957" s="11" t="s">
        <v>8317</v>
      </c>
      <c r="U3957" s="11" t="s">
        <v>8318</v>
      </c>
    </row>
    <row r="3958" spans="1:21" ht="42.75" x14ac:dyDescent="0.45">
      <c r="A3958" s="11">
        <v>3956</v>
      </c>
      <c r="B3958" s="16" t="s">
        <v>3953</v>
      </c>
      <c r="C3958" s="16" t="s">
        <v>8063</v>
      </c>
      <c r="D3958" s="23">
        <v>5500</v>
      </c>
      <c r="E3958" s="23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7">
        <f t="shared" si="305"/>
        <v>42484.805555555555</v>
      </c>
      <c r="K3958" s="11">
        <v>1459203727</v>
      </c>
      <c r="L3958" s="17">
        <f t="shared" si="306"/>
        <v>42457.723692129628</v>
      </c>
      <c r="M3958" s="21">
        <f t="shared" si="307"/>
        <v>27.081863425926713</v>
      </c>
      <c r="N3958" s="11" t="b">
        <v>0</v>
      </c>
      <c r="O3958" s="11">
        <v>0</v>
      </c>
      <c r="P3958" s="11" t="b">
        <v>0</v>
      </c>
      <c r="Q3958" s="11" t="s">
        <v>8271</v>
      </c>
      <c r="R3958" s="18">
        <f t="shared" si="308"/>
        <v>0</v>
      </c>
      <c r="S3958" s="19" t="e">
        <f t="shared" si="309"/>
        <v>#DIV/0!</v>
      </c>
      <c r="T3958" s="11" t="s">
        <v>8317</v>
      </c>
      <c r="U3958" s="11" t="s">
        <v>8318</v>
      </c>
    </row>
    <row r="3959" spans="1:21" ht="42.75" x14ac:dyDescent="0.45">
      <c r="A3959" s="11">
        <v>3957</v>
      </c>
      <c r="B3959" s="16" t="s">
        <v>3954</v>
      </c>
      <c r="C3959" s="16" t="s">
        <v>8064</v>
      </c>
      <c r="D3959" s="23">
        <v>28000</v>
      </c>
      <c r="E3959" s="23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7">
        <f t="shared" si="305"/>
        <v>42559.76798611111</v>
      </c>
      <c r="K3959" s="11">
        <v>1464045954</v>
      </c>
      <c r="L3959" s="17">
        <f t="shared" si="306"/>
        <v>42513.76798611111</v>
      </c>
      <c r="M3959" s="21">
        <f t="shared" si="307"/>
        <v>46</v>
      </c>
      <c r="N3959" s="11" t="b">
        <v>0</v>
      </c>
      <c r="O3959" s="11">
        <v>1</v>
      </c>
      <c r="P3959" s="11" t="b">
        <v>0</v>
      </c>
      <c r="Q3959" s="11" t="s">
        <v>8271</v>
      </c>
      <c r="R3959" s="18">
        <f t="shared" si="308"/>
        <v>2.5000000000000001E-4</v>
      </c>
      <c r="S3959" s="19">
        <f t="shared" si="309"/>
        <v>7</v>
      </c>
      <c r="T3959" s="11" t="s">
        <v>8317</v>
      </c>
      <c r="U3959" s="11" t="s">
        <v>8318</v>
      </c>
    </row>
    <row r="3960" spans="1:21" ht="42.75" x14ac:dyDescent="0.45">
      <c r="A3960" s="11">
        <v>3958</v>
      </c>
      <c r="B3960" s="16" t="s">
        <v>3955</v>
      </c>
      <c r="C3960" s="16" t="s">
        <v>8065</v>
      </c>
      <c r="D3960" s="23">
        <v>2000</v>
      </c>
      <c r="E3960" s="23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7">
        <f t="shared" si="305"/>
        <v>41853.375</v>
      </c>
      <c r="K3960" s="11">
        <v>1403822912</v>
      </c>
      <c r="L3960" s="17">
        <f t="shared" si="306"/>
        <v>41816.742037037031</v>
      </c>
      <c r="M3960" s="21">
        <f t="shared" si="307"/>
        <v>36.632962962969032</v>
      </c>
      <c r="N3960" s="11" t="b">
        <v>0</v>
      </c>
      <c r="O3960" s="11">
        <v>16</v>
      </c>
      <c r="P3960" s="11" t="b">
        <v>0</v>
      </c>
      <c r="Q3960" s="11" t="s">
        <v>8271</v>
      </c>
      <c r="R3960" s="18">
        <f t="shared" si="308"/>
        <v>0.32050000000000001</v>
      </c>
      <c r="S3960" s="19">
        <f t="shared" si="309"/>
        <v>40.0625</v>
      </c>
      <c r="T3960" s="11" t="s">
        <v>8317</v>
      </c>
      <c r="U3960" s="11" t="s">
        <v>8318</v>
      </c>
    </row>
    <row r="3961" spans="1:21" ht="42.75" x14ac:dyDescent="0.45">
      <c r="A3961" s="11">
        <v>3959</v>
      </c>
      <c r="B3961" s="16" t="s">
        <v>3956</v>
      </c>
      <c r="C3961" s="16" t="s">
        <v>8066</v>
      </c>
      <c r="D3961" s="23">
        <v>1200</v>
      </c>
      <c r="E3961" s="23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7">
        <f t="shared" si="305"/>
        <v>41910.580509259256</v>
      </c>
      <c r="K3961" s="11">
        <v>1409338556</v>
      </c>
      <c r="L3961" s="17">
        <f t="shared" si="306"/>
        <v>41880.580509259256</v>
      </c>
      <c r="M3961" s="21">
        <f t="shared" si="307"/>
        <v>30</v>
      </c>
      <c r="N3961" s="11" t="b">
        <v>0</v>
      </c>
      <c r="O3961" s="11">
        <v>12</v>
      </c>
      <c r="P3961" s="11" t="b">
        <v>0</v>
      </c>
      <c r="Q3961" s="11" t="s">
        <v>8271</v>
      </c>
      <c r="R3961" s="18">
        <f t="shared" si="308"/>
        <v>0.24333333333333335</v>
      </c>
      <c r="S3961" s="19">
        <f t="shared" si="309"/>
        <v>24.333333333333332</v>
      </c>
      <c r="T3961" s="11" t="s">
        <v>8317</v>
      </c>
      <c r="U3961" s="11" t="s">
        <v>8318</v>
      </c>
    </row>
    <row r="3962" spans="1:21" ht="42.75" x14ac:dyDescent="0.45">
      <c r="A3962" s="11">
        <v>3960</v>
      </c>
      <c r="B3962" s="16" t="s">
        <v>3957</v>
      </c>
      <c r="C3962" s="16" t="s">
        <v>8067</v>
      </c>
      <c r="D3962" s="23">
        <v>3000</v>
      </c>
      <c r="E3962" s="23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7">
        <f t="shared" si="305"/>
        <v>42372.63722222222</v>
      </c>
      <c r="K3962" s="11">
        <v>1449260256</v>
      </c>
      <c r="L3962" s="17">
        <f t="shared" si="306"/>
        <v>42342.63722222222</v>
      </c>
      <c r="M3962" s="21">
        <f t="shared" si="307"/>
        <v>30</v>
      </c>
      <c r="N3962" s="11" t="b">
        <v>0</v>
      </c>
      <c r="O3962" s="11">
        <v>4</v>
      </c>
      <c r="P3962" s="11" t="b">
        <v>0</v>
      </c>
      <c r="Q3962" s="11" t="s">
        <v>8271</v>
      </c>
      <c r="R3962" s="18">
        <f t="shared" si="308"/>
        <v>1.4999999999999999E-2</v>
      </c>
      <c r="S3962" s="19">
        <f t="shared" si="309"/>
        <v>11.25</v>
      </c>
      <c r="T3962" s="11" t="s">
        <v>8317</v>
      </c>
      <c r="U3962" s="11" t="s">
        <v>8318</v>
      </c>
    </row>
    <row r="3963" spans="1:21" ht="42.75" x14ac:dyDescent="0.45">
      <c r="A3963" s="11">
        <v>3961</v>
      </c>
      <c r="B3963" s="16" t="s">
        <v>3958</v>
      </c>
      <c r="C3963" s="16" t="s">
        <v>8068</v>
      </c>
      <c r="D3963" s="23">
        <v>5000</v>
      </c>
      <c r="E3963" s="23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7">
        <f t="shared" si="305"/>
        <v>41767.682986111111</v>
      </c>
      <c r="K3963" s="11">
        <v>1397683410</v>
      </c>
      <c r="L3963" s="17">
        <f t="shared" si="306"/>
        <v>41745.682986111111</v>
      </c>
      <c r="M3963" s="21">
        <f t="shared" si="307"/>
        <v>22</v>
      </c>
      <c r="N3963" s="11" t="b">
        <v>0</v>
      </c>
      <c r="O3963" s="11">
        <v>2</v>
      </c>
      <c r="P3963" s="11" t="b">
        <v>0</v>
      </c>
      <c r="Q3963" s="11" t="s">
        <v>8271</v>
      </c>
      <c r="R3963" s="18">
        <f t="shared" si="308"/>
        <v>4.1999999999999997E-3</v>
      </c>
      <c r="S3963" s="19">
        <f t="shared" si="309"/>
        <v>10.5</v>
      </c>
      <c r="T3963" s="11" t="s">
        <v>8317</v>
      </c>
      <c r="U3963" s="11" t="s">
        <v>8318</v>
      </c>
    </row>
    <row r="3964" spans="1:21" ht="42.75" x14ac:dyDescent="0.45">
      <c r="A3964" s="11">
        <v>3962</v>
      </c>
      <c r="B3964" s="16" t="s">
        <v>3959</v>
      </c>
      <c r="C3964" s="16" t="s">
        <v>8069</v>
      </c>
      <c r="D3964" s="23">
        <v>1400</v>
      </c>
      <c r="E3964" s="23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7">
        <f t="shared" si="305"/>
        <v>42336.413124999999</v>
      </c>
      <c r="K3964" s="11">
        <v>1446562494</v>
      </c>
      <c r="L3964" s="17">
        <f t="shared" si="306"/>
        <v>42311.413124999999</v>
      </c>
      <c r="M3964" s="21">
        <f t="shared" si="307"/>
        <v>25</v>
      </c>
      <c r="N3964" s="11" t="b">
        <v>0</v>
      </c>
      <c r="O3964" s="11">
        <v>3</v>
      </c>
      <c r="P3964" s="11" t="b">
        <v>0</v>
      </c>
      <c r="Q3964" s="11" t="s">
        <v>8271</v>
      </c>
      <c r="R3964" s="18">
        <f t="shared" si="308"/>
        <v>3.214285714285714E-2</v>
      </c>
      <c r="S3964" s="19">
        <f t="shared" si="309"/>
        <v>15</v>
      </c>
      <c r="T3964" s="11" t="s">
        <v>8317</v>
      </c>
      <c r="U3964" s="11" t="s">
        <v>8318</v>
      </c>
    </row>
    <row r="3965" spans="1:21" ht="42.75" x14ac:dyDescent="0.45">
      <c r="A3965" s="11">
        <v>3963</v>
      </c>
      <c r="B3965" s="16" t="s">
        <v>3960</v>
      </c>
      <c r="C3965" s="16" t="s">
        <v>8070</v>
      </c>
      <c r="D3965" s="23">
        <v>10000</v>
      </c>
      <c r="E3965" s="23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7">
        <f t="shared" si="305"/>
        <v>42325.987465277773</v>
      </c>
      <c r="K3965" s="11">
        <v>1445226117</v>
      </c>
      <c r="L3965" s="17">
        <f t="shared" si="306"/>
        <v>42295.945798611108</v>
      </c>
      <c r="M3965" s="21">
        <f t="shared" si="307"/>
        <v>30.041666666664241</v>
      </c>
      <c r="N3965" s="11" t="b">
        <v>0</v>
      </c>
      <c r="O3965" s="11">
        <v>0</v>
      </c>
      <c r="P3965" s="11" t="b">
        <v>0</v>
      </c>
      <c r="Q3965" s="11" t="s">
        <v>8271</v>
      </c>
      <c r="R3965" s="18">
        <f t="shared" si="308"/>
        <v>0</v>
      </c>
      <c r="S3965" s="19" t="e">
        <f t="shared" si="309"/>
        <v>#DIV/0!</v>
      </c>
      <c r="T3965" s="11" t="s">
        <v>8317</v>
      </c>
      <c r="U3965" s="11" t="s">
        <v>8318</v>
      </c>
    </row>
    <row r="3966" spans="1:21" ht="42.75" x14ac:dyDescent="0.45">
      <c r="A3966" s="11">
        <v>3964</v>
      </c>
      <c r="B3966" s="16" t="s">
        <v>3961</v>
      </c>
      <c r="C3966" s="16" t="s">
        <v>8071</v>
      </c>
      <c r="D3966" s="23">
        <v>2000</v>
      </c>
      <c r="E3966" s="23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7">
        <f t="shared" si="305"/>
        <v>42113.47206018518</v>
      </c>
      <c r="K3966" s="11">
        <v>1424279986</v>
      </c>
      <c r="L3966" s="17">
        <f t="shared" si="306"/>
        <v>42053.513726851852</v>
      </c>
      <c r="M3966" s="21">
        <f t="shared" si="307"/>
        <v>59.958333333328483</v>
      </c>
      <c r="N3966" s="11" t="b">
        <v>0</v>
      </c>
      <c r="O3966" s="11">
        <v>3</v>
      </c>
      <c r="P3966" s="11" t="b">
        <v>0</v>
      </c>
      <c r="Q3966" s="11" t="s">
        <v>8271</v>
      </c>
      <c r="R3966" s="18">
        <f t="shared" si="308"/>
        <v>6.3E-2</v>
      </c>
      <c r="S3966" s="19">
        <f t="shared" si="309"/>
        <v>42</v>
      </c>
      <c r="T3966" s="11" t="s">
        <v>8317</v>
      </c>
      <c r="U3966" s="11" t="s">
        <v>8318</v>
      </c>
    </row>
    <row r="3967" spans="1:21" ht="42.75" x14ac:dyDescent="0.45">
      <c r="A3967" s="11">
        <v>3965</v>
      </c>
      <c r="B3967" s="16" t="s">
        <v>3962</v>
      </c>
      <c r="C3967" s="16" t="s">
        <v>8072</v>
      </c>
      <c r="D3967" s="23">
        <v>2000</v>
      </c>
      <c r="E3967" s="23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7">
        <f t="shared" si="305"/>
        <v>42473.985879629625</v>
      </c>
      <c r="K3967" s="11">
        <v>1455428380</v>
      </c>
      <c r="L3967" s="17">
        <f t="shared" si="306"/>
        <v>42414.027546296296</v>
      </c>
      <c r="M3967" s="21">
        <f t="shared" si="307"/>
        <v>59.958333333328483</v>
      </c>
      <c r="N3967" s="11" t="b">
        <v>0</v>
      </c>
      <c r="O3967" s="11">
        <v>4</v>
      </c>
      <c r="P3967" s="11" t="b">
        <v>0</v>
      </c>
      <c r="Q3967" s="11" t="s">
        <v>8271</v>
      </c>
      <c r="R3967" s="18">
        <f t="shared" si="308"/>
        <v>0.14249999999999999</v>
      </c>
      <c r="S3967" s="19">
        <f t="shared" si="309"/>
        <v>71.25</v>
      </c>
      <c r="T3967" s="11" t="s">
        <v>8317</v>
      </c>
      <c r="U3967" s="11" t="s">
        <v>8318</v>
      </c>
    </row>
    <row r="3968" spans="1:21" ht="42.75" x14ac:dyDescent="0.45">
      <c r="A3968" s="11">
        <v>3966</v>
      </c>
      <c r="B3968" s="16" t="s">
        <v>3963</v>
      </c>
      <c r="C3968" s="16" t="s">
        <v>8073</v>
      </c>
      <c r="D3968" s="23">
        <v>7500</v>
      </c>
      <c r="E3968" s="23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7">
        <f t="shared" si="305"/>
        <v>41843.915972222218</v>
      </c>
      <c r="K3968" s="11">
        <v>1402506278</v>
      </c>
      <c r="L3968" s="17">
        <f t="shared" si="306"/>
        <v>41801.503217592588</v>
      </c>
      <c r="M3968" s="21">
        <f t="shared" si="307"/>
        <v>42.41275462962949</v>
      </c>
      <c r="N3968" s="11" t="b">
        <v>0</v>
      </c>
      <c r="O3968" s="11">
        <v>2</v>
      </c>
      <c r="P3968" s="11" t="b">
        <v>0</v>
      </c>
      <c r="Q3968" s="11" t="s">
        <v>8271</v>
      </c>
      <c r="R3968" s="18">
        <f t="shared" si="308"/>
        <v>6.0000000000000001E-3</v>
      </c>
      <c r="S3968" s="19">
        <f t="shared" si="309"/>
        <v>22.5</v>
      </c>
      <c r="T3968" s="11" t="s">
        <v>8317</v>
      </c>
      <c r="U3968" s="11" t="s">
        <v>8318</v>
      </c>
    </row>
    <row r="3969" spans="1:21" ht="42.75" x14ac:dyDescent="0.45">
      <c r="A3969" s="11">
        <v>3967</v>
      </c>
      <c r="B3969" s="16" t="s">
        <v>3964</v>
      </c>
      <c r="C3969" s="16" t="s">
        <v>8074</v>
      </c>
      <c r="D3969" s="23">
        <v>1700</v>
      </c>
      <c r="E3969" s="23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7">
        <f t="shared" si="305"/>
        <v>42800.082256944443</v>
      </c>
      <c r="K3969" s="11">
        <v>1486191507</v>
      </c>
      <c r="L3969" s="17">
        <f t="shared" si="306"/>
        <v>42770.082256944443</v>
      </c>
      <c r="M3969" s="21">
        <f t="shared" si="307"/>
        <v>30</v>
      </c>
      <c r="N3969" s="11" t="b">
        <v>0</v>
      </c>
      <c r="O3969" s="11">
        <v>10</v>
      </c>
      <c r="P3969" s="11" t="b">
        <v>0</v>
      </c>
      <c r="Q3969" s="11" t="s">
        <v>8271</v>
      </c>
      <c r="R3969" s="18">
        <f t="shared" si="308"/>
        <v>0.2411764705882353</v>
      </c>
      <c r="S3969" s="19">
        <f t="shared" si="309"/>
        <v>41</v>
      </c>
      <c r="T3969" s="11" t="s">
        <v>8317</v>
      </c>
      <c r="U3969" s="11" t="s">
        <v>8318</v>
      </c>
    </row>
    <row r="3970" spans="1:21" ht="42.75" x14ac:dyDescent="0.45">
      <c r="A3970" s="11">
        <v>3968</v>
      </c>
      <c r="B3970" s="16" t="s">
        <v>3965</v>
      </c>
      <c r="C3970" s="16" t="s">
        <v>8075</v>
      </c>
      <c r="D3970" s="23">
        <v>5000</v>
      </c>
      <c r="E3970" s="23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7">
        <f t="shared" si="305"/>
        <v>42512.60732638889</v>
      </c>
      <c r="K3970" s="11">
        <v>1458761673</v>
      </c>
      <c r="L3970" s="17">
        <f t="shared" si="306"/>
        <v>42452.60732638889</v>
      </c>
      <c r="M3970" s="21">
        <f t="shared" si="307"/>
        <v>60</v>
      </c>
      <c r="N3970" s="11" t="b">
        <v>0</v>
      </c>
      <c r="O3970" s="11">
        <v>11</v>
      </c>
      <c r="P3970" s="11" t="b">
        <v>0</v>
      </c>
      <c r="Q3970" s="11" t="s">
        <v>8271</v>
      </c>
      <c r="R3970" s="18">
        <f t="shared" si="308"/>
        <v>0.10539999999999999</v>
      </c>
      <c r="S3970" s="19">
        <f t="shared" si="309"/>
        <v>47.909090909090907</v>
      </c>
      <c r="T3970" s="11" t="s">
        <v>8317</v>
      </c>
      <c r="U3970" s="11" t="s">
        <v>8318</v>
      </c>
    </row>
    <row r="3971" spans="1:21" ht="42.75" x14ac:dyDescent="0.45">
      <c r="A3971" s="11">
        <v>3969</v>
      </c>
      <c r="B3971" s="16" t="s">
        <v>3966</v>
      </c>
      <c r="C3971" s="16" t="s">
        <v>8076</v>
      </c>
      <c r="D3971" s="23">
        <v>2825</v>
      </c>
      <c r="E3971" s="23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7">
        <f t="shared" ref="J3971:J4034" si="310">(((I3971/86400)+25569+(-5/24)))</f>
        <v>42610.954861111109</v>
      </c>
      <c r="K3971" s="11">
        <v>1471638646</v>
      </c>
      <c r="L3971" s="17">
        <f t="shared" ref="L3971:L4034" si="311">(((K3971/86400)+25569+(-5/24)))</f>
        <v>42601.646365740737</v>
      </c>
      <c r="M3971" s="21">
        <f t="shared" ref="M3971:M4034" si="312">J3971-L3971</f>
        <v>9.3084953703728388</v>
      </c>
      <c r="N3971" s="11" t="b">
        <v>0</v>
      </c>
      <c r="O3971" s="11">
        <v>6</v>
      </c>
      <c r="P3971" s="11" t="b">
        <v>0</v>
      </c>
      <c r="Q3971" s="11" t="s">
        <v>8271</v>
      </c>
      <c r="R3971" s="18">
        <f t="shared" ref="R3971:R4034" si="313">E3971/D3971</f>
        <v>7.4690265486725665E-2</v>
      </c>
      <c r="S3971" s="19">
        <f t="shared" ref="S3971:S4034" si="314">E3971/O3971</f>
        <v>35.166666666666664</v>
      </c>
      <c r="T3971" s="11" t="s">
        <v>8317</v>
      </c>
      <c r="U3971" s="11" t="s">
        <v>8318</v>
      </c>
    </row>
    <row r="3972" spans="1:21" ht="57" x14ac:dyDescent="0.45">
      <c r="A3972" s="11">
        <v>3970</v>
      </c>
      <c r="B3972" s="16" t="s">
        <v>3967</v>
      </c>
      <c r="C3972" s="16" t="s">
        <v>8077</v>
      </c>
      <c r="D3972" s="23">
        <v>15000</v>
      </c>
      <c r="E3972" s="23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7">
        <f t="shared" si="310"/>
        <v>42477.655219907407</v>
      </c>
      <c r="K3972" s="11">
        <v>1458333811</v>
      </c>
      <c r="L3972" s="17">
        <f t="shared" si="311"/>
        <v>42447.655219907407</v>
      </c>
      <c r="M3972" s="21">
        <f t="shared" si="312"/>
        <v>30</v>
      </c>
      <c r="N3972" s="11" t="b">
        <v>0</v>
      </c>
      <c r="O3972" s="11">
        <v>2</v>
      </c>
      <c r="P3972" s="11" t="b">
        <v>0</v>
      </c>
      <c r="Q3972" s="11" t="s">
        <v>8271</v>
      </c>
      <c r="R3972" s="18">
        <f t="shared" si="313"/>
        <v>7.3333333333333334E-4</v>
      </c>
      <c r="S3972" s="19">
        <f t="shared" si="314"/>
        <v>5.5</v>
      </c>
      <c r="T3972" s="11" t="s">
        <v>8317</v>
      </c>
      <c r="U3972" s="11" t="s">
        <v>8318</v>
      </c>
    </row>
    <row r="3973" spans="1:21" ht="42.75" x14ac:dyDescent="0.45">
      <c r="A3973" s="11">
        <v>3971</v>
      </c>
      <c r="B3973" s="16" t="s">
        <v>3968</v>
      </c>
      <c r="C3973" s="16" t="s">
        <v>8078</v>
      </c>
      <c r="D3973" s="23">
        <v>14000</v>
      </c>
      <c r="E3973" s="23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7">
        <f t="shared" si="310"/>
        <v>41841.327847222223</v>
      </c>
      <c r="K3973" s="11">
        <v>1403355126</v>
      </c>
      <c r="L3973" s="17">
        <f t="shared" si="311"/>
        <v>41811.327847222223</v>
      </c>
      <c r="M3973" s="21">
        <f t="shared" si="312"/>
        <v>30</v>
      </c>
      <c r="N3973" s="11" t="b">
        <v>0</v>
      </c>
      <c r="O3973" s="11">
        <v>6</v>
      </c>
      <c r="P3973" s="11" t="b">
        <v>0</v>
      </c>
      <c r="Q3973" s="11" t="s">
        <v>8271</v>
      </c>
      <c r="R3973" s="18">
        <f t="shared" si="313"/>
        <v>9.7142857142857135E-3</v>
      </c>
      <c r="S3973" s="19">
        <f t="shared" si="314"/>
        <v>22.666666666666668</v>
      </c>
      <c r="T3973" s="11" t="s">
        <v>8317</v>
      </c>
      <c r="U3973" s="11" t="s">
        <v>8318</v>
      </c>
    </row>
    <row r="3974" spans="1:21" ht="42.75" x14ac:dyDescent="0.45">
      <c r="A3974" s="11">
        <v>3972</v>
      </c>
      <c r="B3974" s="16" t="s">
        <v>3969</v>
      </c>
      <c r="C3974" s="16" t="s">
        <v>8079</v>
      </c>
      <c r="D3974" s="23">
        <v>1000</v>
      </c>
      <c r="E3974" s="23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7">
        <f t="shared" si="310"/>
        <v>42040.859189814808</v>
      </c>
      <c r="K3974" s="11">
        <v>1418002634</v>
      </c>
      <c r="L3974" s="17">
        <f t="shared" si="311"/>
        <v>41980.859189814808</v>
      </c>
      <c r="M3974" s="21">
        <f t="shared" si="312"/>
        <v>60</v>
      </c>
      <c r="N3974" s="11" t="b">
        <v>0</v>
      </c>
      <c r="O3974" s="11">
        <v>8</v>
      </c>
      <c r="P3974" s="11" t="b">
        <v>0</v>
      </c>
      <c r="Q3974" s="11" t="s">
        <v>8271</v>
      </c>
      <c r="R3974" s="18">
        <f t="shared" si="313"/>
        <v>0.21099999999999999</v>
      </c>
      <c r="S3974" s="19">
        <f t="shared" si="314"/>
        <v>26.375</v>
      </c>
      <c r="T3974" s="11" t="s">
        <v>8317</v>
      </c>
      <c r="U3974" s="11" t="s">
        <v>8318</v>
      </c>
    </row>
    <row r="3975" spans="1:21" ht="42.75" x14ac:dyDescent="0.45">
      <c r="A3975" s="11">
        <v>3973</v>
      </c>
      <c r="B3975" s="16" t="s">
        <v>3970</v>
      </c>
      <c r="C3975" s="16" t="s">
        <v>8080</v>
      </c>
      <c r="D3975" s="23">
        <v>5000</v>
      </c>
      <c r="E3975" s="23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7">
        <f t="shared" si="310"/>
        <v>42498.958333333336</v>
      </c>
      <c r="K3975" s="11">
        <v>1460219110</v>
      </c>
      <c r="L3975" s="17">
        <f t="shared" si="311"/>
        <v>42469.475810185184</v>
      </c>
      <c r="M3975" s="21">
        <f t="shared" si="312"/>
        <v>29.482523148151813</v>
      </c>
      <c r="N3975" s="11" t="b">
        <v>0</v>
      </c>
      <c r="O3975" s="11">
        <v>37</v>
      </c>
      <c r="P3975" s="11" t="b">
        <v>0</v>
      </c>
      <c r="Q3975" s="11" t="s">
        <v>8271</v>
      </c>
      <c r="R3975" s="18">
        <f t="shared" si="313"/>
        <v>0.78100000000000003</v>
      </c>
      <c r="S3975" s="19">
        <f t="shared" si="314"/>
        <v>105.54054054054055</v>
      </c>
      <c r="T3975" s="11" t="s">
        <v>8317</v>
      </c>
      <c r="U3975" s="11" t="s">
        <v>8318</v>
      </c>
    </row>
    <row r="3976" spans="1:21" ht="42.75" x14ac:dyDescent="0.45">
      <c r="A3976" s="11">
        <v>3974</v>
      </c>
      <c r="B3976" s="16" t="s">
        <v>3971</v>
      </c>
      <c r="C3976" s="16" t="s">
        <v>8081</v>
      </c>
      <c r="D3976" s="23">
        <v>1000</v>
      </c>
      <c r="E3976" s="23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7">
        <f t="shared" si="310"/>
        <v>42523.338518518511</v>
      </c>
      <c r="K3976" s="11">
        <v>1462280848</v>
      </c>
      <c r="L3976" s="17">
        <f t="shared" si="311"/>
        <v>42493.338518518511</v>
      </c>
      <c r="M3976" s="21">
        <f t="shared" si="312"/>
        <v>30</v>
      </c>
      <c r="N3976" s="11" t="b">
        <v>0</v>
      </c>
      <c r="O3976" s="11">
        <v>11</v>
      </c>
      <c r="P3976" s="11" t="b">
        <v>0</v>
      </c>
      <c r="Q3976" s="11" t="s">
        <v>8271</v>
      </c>
      <c r="R3976" s="18">
        <f t="shared" si="313"/>
        <v>0.32</v>
      </c>
      <c r="S3976" s="19">
        <f t="shared" si="314"/>
        <v>29.09090909090909</v>
      </c>
      <c r="T3976" s="11" t="s">
        <v>8317</v>
      </c>
      <c r="U3976" s="11" t="s">
        <v>8318</v>
      </c>
    </row>
    <row r="3977" spans="1:21" ht="42.75" x14ac:dyDescent="0.45">
      <c r="A3977" s="11">
        <v>3975</v>
      </c>
      <c r="B3977" s="16" t="s">
        <v>3972</v>
      </c>
      <c r="C3977" s="16" t="s">
        <v>8082</v>
      </c>
      <c r="D3977" s="23">
        <v>678</v>
      </c>
      <c r="E3977" s="23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7">
        <f t="shared" si="310"/>
        <v>42564.658541666664</v>
      </c>
      <c r="K3977" s="11">
        <v>1465850898</v>
      </c>
      <c r="L3977" s="17">
        <f t="shared" si="311"/>
        <v>42534.658541666664</v>
      </c>
      <c r="M3977" s="21">
        <f t="shared" si="312"/>
        <v>30</v>
      </c>
      <c r="N3977" s="11" t="b">
        <v>0</v>
      </c>
      <c r="O3977" s="11">
        <v>0</v>
      </c>
      <c r="P3977" s="11" t="b">
        <v>0</v>
      </c>
      <c r="Q3977" s="11" t="s">
        <v>8271</v>
      </c>
      <c r="R3977" s="18">
        <f t="shared" si="313"/>
        <v>0</v>
      </c>
      <c r="S3977" s="19" t="e">
        <f t="shared" si="314"/>
        <v>#DIV/0!</v>
      </c>
      <c r="T3977" s="11" t="s">
        <v>8317</v>
      </c>
      <c r="U3977" s="11" t="s">
        <v>8318</v>
      </c>
    </row>
    <row r="3978" spans="1:21" ht="42.75" x14ac:dyDescent="0.45">
      <c r="A3978" s="11">
        <v>3976</v>
      </c>
      <c r="B3978" s="16" t="s">
        <v>3973</v>
      </c>
      <c r="C3978" s="16" t="s">
        <v>8083</v>
      </c>
      <c r="D3978" s="23">
        <v>1300</v>
      </c>
      <c r="E3978" s="23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7">
        <f t="shared" si="310"/>
        <v>41852.083333333328</v>
      </c>
      <c r="K3978" s="11">
        <v>1405024561</v>
      </c>
      <c r="L3978" s="17">
        <f t="shared" si="311"/>
        <v>41830.650011574071</v>
      </c>
      <c r="M3978" s="21">
        <f t="shared" si="312"/>
        <v>21.433321759257524</v>
      </c>
      <c r="N3978" s="11" t="b">
        <v>0</v>
      </c>
      <c r="O3978" s="11">
        <v>10</v>
      </c>
      <c r="P3978" s="11" t="b">
        <v>0</v>
      </c>
      <c r="Q3978" s="11" t="s">
        <v>8271</v>
      </c>
      <c r="R3978" s="18">
        <f t="shared" si="313"/>
        <v>0.47692307692307695</v>
      </c>
      <c r="S3978" s="19">
        <f t="shared" si="314"/>
        <v>62</v>
      </c>
      <c r="T3978" s="11" t="s">
        <v>8317</v>
      </c>
      <c r="U3978" s="11" t="s">
        <v>8318</v>
      </c>
    </row>
    <row r="3979" spans="1:21" ht="42.75" x14ac:dyDescent="0.45">
      <c r="A3979" s="11">
        <v>3977</v>
      </c>
      <c r="B3979" s="16" t="s">
        <v>3974</v>
      </c>
      <c r="C3979" s="16" t="s">
        <v>8084</v>
      </c>
      <c r="D3979" s="23">
        <v>90000</v>
      </c>
      <c r="E3979" s="23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7">
        <f t="shared" si="310"/>
        <v>42573.580231481479</v>
      </c>
      <c r="K3979" s="11">
        <v>1466621732</v>
      </c>
      <c r="L3979" s="17">
        <f t="shared" si="311"/>
        <v>42543.580231481479</v>
      </c>
      <c r="M3979" s="21">
        <f t="shared" si="312"/>
        <v>30</v>
      </c>
      <c r="N3979" s="11" t="b">
        <v>0</v>
      </c>
      <c r="O3979" s="11">
        <v>6</v>
      </c>
      <c r="P3979" s="11" t="b">
        <v>0</v>
      </c>
      <c r="Q3979" s="11" t="s">
        <v>8271</v>
      </c>
      <c r="R3979" s="18">
        <f t="shared" si="313"/>
        <v>1.4500000000000001E-2</v>
      </c>
      <c r="S3979" s="19">
        <f t="shared" si="314"/>
        <v>217.5</v>
      </c>
      <c r="T3979" s="11" t="s">
        <v>8317</v>
      </c>
      <c r="U3979" s="11" t="s">
        <v>8318</v>
      </c>
    </row>
    <row r="3980" spans="1:21" ht="42.75" x14ac:dyDescent="0.45">
      <c r="A3980" s="11">
        <v>3978</v>
      </c>
      <c r="B3980" s="16" t="s">
        <v>3975</v>
      </c>
      <c r="C3980" s="16" t="s">
        <v>8085</v>
      </c>
      <c r="D3980" s="23">
        <v>2000</v>
      </c>
      <c r="E3980" s="23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7">
        <f t="shared" si="310"/>
        <v>42035.434641203705</v>
      </c>
      <c r="K3980" s="11">
        <v>1417533953</v>
      </c>
      <c r="L3980" s="17">
        <f t="shared" si="311"/>
        <v>41975.434641203705</v>
      </c>
      <c r="M3980" s="21">
        <f t="shared" si="312"/>
        <v>60</v>
      </c>
      <c r="N3980" s="11" t="b">
        <v>0</v>
      </c>
      <c r="O3980" s="11">
        <v>8</v>
      </c>
      <c r="P3980" s="11" t="b">
        <v>0</v>
      </c>
      <c r="Q3980" s="11" t="s">
        <v>8271</v>
      </c>
      <c r="R3980" s="18">
        <f t="shared" si="313"/>
        <v>0.107</v>
      </c>
      <c r="S3980" s="19">
        <f t="shared" si="314"/>
        <v>26.75</v>
      </c>
      <c r="T3980" s="11" t="s">
        <v>8317</v>
      </c>
      <c r="U3980" s="11" t="s">
        <v>8318</v>
      </c>
    </row>
    <row r="3981" spans="1:21" ht="42.75" x14ac:dyDescent="0.45">
      <c r="A3981" s="11">
        <v>3979</v>
      </c>
      <c r="B3981" s="16" t="s">
        <v>3976</v>
      </c>
      <c r="C3981" s="16" t="s">
        <v>8086</v>
      </c>
      <c r="D3981" s="23">
        <v>6000</v>
      </c>
      <c r="E3981" s="23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7">
        <f t="shared" si="310"/>
        <v>42092.624999999993</v>
      </c>
      <c r="K3981" s="11">
        <v>1425678057</v>
      </c>
      <c r="L3981" s="17">
        <f t="shared" si="311"/>
        <v>42069.695104166669</v>
      </c>
      <c r="M3981" s="21">
        <f t="shared" si="312"/>
        <v>22.929895833323826</v>
      </c>
      <c r="N3981" s="11" t="b">
        <v>0</v>
      </c>
      <c r="O3981" s="11">
        <v>6</v>
      </c>
      <c r="P3981" s="11" t="b">
        <v>0</v>
      </c>
      <c r="Q3981" s="11" t="s">
        <v>8271</v>
      </c>
      <c r="R3981" s="18">
        <f t="shared" si="313"/>
        <v>1.8333333333333333E-2</v>
      </c>
      <c r="S3981" s="19">
        <f t="shared" si="314"/>
        <v>18.333333333333332</v>
      </c>
      <c r="T3981" s="11" t="s">
        <v>8317</v>
      </c>
      <c r="U3981" s="11" t="s">
        <v>8318</v>
      </c>
    </row>
    <row r="3982" spans="1:21" ht="42.75" x14ac:dyDescent="0.45">
      <c r="A3982" s="11">
        <v>3980</v>
      </c>
      <c r="B3982" s="16" t="s">
        <v>3977</v>
      </c>
      <c r="C3982" s="16" t="s">
        <v>8087</v>
      </c>
      <c r="D3982" s="23">
        <v>2500</v>
      </c>
      <c r="E3982" s="23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7">
        <f t="shared" si="310"/>
        <v>41825.390590277777</v>
      </c>
      <c r="K3982" s="11">
        <v>1401978147</v>
      </c>
      <c r="L3982" s="17">
        <f t="shared" si="311"/>
        <v>41795.390590277777</v>
      </c>
      <c r="M3982" s="21">
        <f t="shared" si="312"/>
        <v>30</v>
      </c>
      <c r="N3982" s="11" t="b">
        <v>0</v>
      </c>
      <c r="O3982" s="11">
        <v>7</v>
      </c>
      <c r="P3982" s="11" t="b">
        <v>0</v>
      </c>
      <c r="Q3982" s="11" t="s">
        <v>8271</v>
      </c>
      <c r="R3982" s="18">
        <f t="shared" si="313"/>
        <v>0.18</v>
      </c>
      <c r="S3982" s="19">
        <f t="shared" si="314"/>
        <v>64.285714285714292</v>
      </c>
      <c r="T3982" s="11" t="s">
        <v>8317</v>
      </c>
      <c r="U3982" s="11" t="s">
        <v>8318</v>
      </c>
    </row>
    <row r="3983" spans="1:21" ht="28.5" x14ac:dyDescent="0.45">
      <c r="A3983" s="11">
        <v>3981</v>
      </c>
      <c r="B3983" s="16" t="s">
        <v>3358</v>
      </c>
      <c r="C3983" s="16" t="s">
        <v>7469</v>
      </c>
      <c r="D3983" s="23">
        <v>30000</v>
      </c>
      <c r="E3983" s="23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7">
        <f t="shared" si="310"/>
        <v>42567.971631944441</v>
      </c>
      <c r="K3983" s="11">
        <v>1463545149</v>
      </c>
      <c r="L3983" s="17">
        <f t="shared" si="311"/>
        <v>42507.971631944441</v>
      </c>
      <c r="M3983" s="21">
        <f t="shared" si="312"/>
        <v>60</v>
      </c>
      <c r="N3983" s="11" t="b">
        <v>0</v>
      </c>
      <c r="O3983" s="11">
        <v>7</v>
      </c>
      <c r="P3983" s="11" t="b">
        <v>0</v>
      </c>
      <c r="Q3983" s="11" t="s">
        <v>8271</v>
      </c>
      <c r="R3983" s="18">
        <f t="shared" si="313"/>
        <v>4.0833333333333333E-2</v>
      </c>
      <c r="S3983" s="19">
        <f t="shared" si="314"/>
        <v>175</v>
      </c>
      <c r="T3983" s="11" t="s">
        <v>8317</v>
      </c>
      <c r="U3983" s="11" t="s">
        <v>8318</v>
      </c>
    </row>
    <row r="3984" spans="1:21" ht="57" x14ac:dyDescent="0.45">
      <c r="A3984" s="11">
        <v>3982</v>
      </c>
      <c r="B3984" s="16" t="s">
        <v>3978</v>
      </c>
      <c r="C3984" s="16" t="s">
        <v>8088</v>
      </c>
      <c r="D3984" s="23">
        <v>850</v>
      </c>
      <c r="E3984" s="23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7">
        <f t="shared" si="310"/>
        <v>42192.601620370369</v>
      </c>
      <c r="K3984" s="11">
        <v>1431113180</v>
      </c>
      <c r="L3984" s="17">
        <f t="shared" si="311"/>
        <v>42132.601620370369</v>
      </c>
      <c r="M3984" s="21">
        <f t="shared" si="312"/>
        <v>60</v>
      </c>
      <c r="N3984" s="11" t="b">
        <v>0</v>
      </c>
      <c r="O3984" s="11">
        <v>5</v>
      </c>
      <c r="P3984" s="11" t="b">
        <v>0</v>
      </c>
      <c r="Q3984" s="11" t="s">
        <v>8271</v>
      </c>
      <c r="R3984" s="18">
        <f t="shared" si="313"/>
        <v>0.2</v>
      </c>
      <c r="S3984" s="19">
        <f t="shared" si="314"/>
        <v>34</v>
      </c>
      <c r="T3984" s="11" t="s">
        <v>8317</v>
      </c>
      <c r="U3984" s="11" t="s">
        <v>8318</v>
      </c>
    </row>
    <row r="3985" spans="1:21" ht="42.75" x14ac:dyDescent="0.45">
      <c r="A3985" s="11">
        <v>3983</v>
      </c>
      <c r="B3985" s="16" t="s">
        <v>3979</v>
      </c>
      <c r="C3985" s="16" t="s">
        <v>8089</v>
      </c>
      <c r="D3985" s="23">
        <v>11140</v>
      </c>
      <c r="E3985" s="23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7">
        <f t="shared" si="310"/>
        <v>41779.082638888889</v>
      </c>
      <c r="K3985" s="11">
        <v>1397854356</v>
      </c>
      <c r="L3985" s="17">
        <f t="shared" si="311"/>
        <v>41747.661527777775</v>
      </c>
      <c r="M3985" s="21">
        <f t="shared" si="312"/>
        <v>31.421111111114442</v>
      </c>
      <c r="N3985" s="11" t="b">
        <v>0</v>
      </c>
      <c r="O3985" s="11">
        <v>46</v>
      </c>
      <c r="P3985" s="11" t="b">
        <v>0</v>
      </c>
      <c r="Q3985" s="11" t="s">
        <v>8271</v>
      </c>
      <c r="R3985" s="18">
        <f t="shared" si="313"/>
        <v>0.34802513464991025</v>
      </c>
      <c r="S3985" s="19">
        <f t="shared" si="314"/>
        <v>84.282608695652172</v>
      </c>
      <c r="T3985" s="11" t="s">
        <v>8317</v>
      </c>
      <c r="U3985" s="11" t="s">
        <v>8318</v>
      </c>
    </row>
    <row r="3986" spans="1:21" ht="42.75" x14ac:dyDescent="0.45">
      <c r="A3986" s="11">
        <v>3984</v>
      </c>
      <c r="B3986" s="16" t="s">
        <v>3980</v>
      </c>
      <c r="C3986" s="16" t="s">
        <v>8090</v>
      </c>
      <c r="D3986" s="23">
        <v>1500</v>
      </c>
      <c r="E3986" s="23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7">
        <f t="shared" si="310"/>
        <v>41950.791666666664</v>
      </c>
      <c r="K3986" s="11">
        <v>1412809644</v>
      </c>
      <c r="L3986" s="17">
        <f t="shared" si="311"/>
        <v>41920.75513888889</v>
      </c>
      <c r="M3986" s="21">
        <f t="shared" si="312"/>
        <v>30.036527777774609</v>
      </c>
      <c r="N3986" s="11" t="b">
        <v>0</v>
      </c>
      <c r="O3986" s="11">
        <v>10</v>
      </c>
      <c r="P3986" s="11" t="b">
        <v>0</v>
      </c>
      <c r="Q3986" s="11" t="s">
        <v>8271</v>
      </c>
      <c r="R3986" s="18">
        <f t="shared" si="313"/>
        <v>6.3333333333333339E-2</v>
      </c>
      <c r="S3986" s="19">
        <f t="shared" si="314"/>
        <v>9.5</v>
      </c>
      <c r="T3986" s="11" t="s">
        <v>8317</v>
      </c>
      <c r="U3986" s="11" t="s">
        <v>8318</v>
      </c>
    </row>
    <row r="3987" spans="1:21" ht="57" x14ac:dyDescent="0.45">
      <c r="A3987" s="11">
        <v>3985</v>
      </c>
      <c r="B3987" s="16" t="s">
        <v>3981</v>
      </c>
      <c r="C3987" s="16" t="s">
        <v>8091</v>
      </c>
      <c r="D3987" s="23">
        <v>2000</v>
      </c>
      <c r="E3987" s="23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7">
        <f t="shared" si="310"/>
        <v>42420.670138888883</v>
      </c>
      <c r="K3987" s="11">
        <v>1454173120</v>
      </c>
      <c r="L3987" s="17">
        <f t="shared" si="311"/>
        <v>42399.499074074069</v>
      </c>
      <c r="M3987" s="21">
        <f t="shared" si="312"/>
        <v>21.171064814814599</v>
      </c>
      <c r="N3987" s="11" t="b">
        <v>0</v>
      </c>
      <c r="O3987" s="11">
        <v>19</v>
      </c>
      <c r="P3987" s="11" t="b">
        <v>0</v>
      </c>
      <c r="Q3987" s="11" t="s">
        <v>8271</v>
      </c>
      <c r="R3987" s="18">
        <f t="shared" si="313"/>
        <v>0.32050000000000001</v>
      </c>
      <c r="S3987" s="19">
        <f t="shared" si="314"/>
        <v>33.736842105263158</v>
      </c>
      <c r="T3987" s="11" t="s">
        <v>8317</v>
      </c>
      <c r="U3987" s="11" t="s">
        <v>8318</v>
      </c>
    </row>
    <row r="3988" spans="1:21" ht="42.75" x14ac:dyDescent="0.45">
      <c r="A3988" s="11">
        <v>3986</v>
      </c>
      <c r="B3988" s="16" t="s">
        <v>3982</v>
      </c>
      <c r="C3988" s="16" t="s">
        <v>8092</v>
      </c>
      <c r="D3988" s="23">
        <v>5000</v>
      </c>
      <c r="E3988" s="23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7">
        <f t="shared" si="310"/>
        <v>42496.336111111108</v>
      </c>
      <c r="K3988" s="11">
        <v>1460034594</v>
      </c>
      <c r="L3988" s="17">
        <f t="shared" si="311"/>
        <v>42467.340208333328</v>
      </c>
      <c r="M3988" s="21">
        <f t="shared" si="312"/>
        <v>28.995902777780429</v>
      </c>
      <c r="N3988" s="11" t="b">
        <v>0</v>
      </c>
      <c r="O3988" s="11">
        <v>13</v>
      </c>
      <c r="P3988" s="11" t="b">
        <v>0</v>
      </c>
      <c r="Q3988" s="11" t="s">
        <v>8271</v>
      </c>
      <c r="R3988" s="18">
        <f t="shared" si="313"/>
        <v>9.7600000000000006E-2</v>
      </c>
      <c r="S3988" s="19">
        <f t="shared" si="314"/>
        <v>37.53846153846154</v>
      </c>
      <c r="T3988" s="11" t="s">
        <v>8317</v>
      </c>
      <c r="U3988" s="11" t="s">
        <v>8318</v>
      </c>
    </row>
    <row r="3989" spans="1:21" ht="42.75" x14ac:dyDescent="0.45">
      <c r="A3989" s="11">
        <v>3987</v>
      </c>
      <c r="B3989" s="16" t="s">
        <v>3983</v>
      </c>
      <c r="C3989" s="16" t="s">
        <v>8093</v>
      </c>
      <c r="D3989" s="23">
        <v>400</v>
      </c>
      <c r="E3989" s="23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7">
        <f t="shared" si="310"/>
        <v>41775.716319444444</v>
      </c>
      <c r="K3989" s="11">
        <v>1399414290</v>
      </c>
      <c r="L3989" s="17">
        <f t="shared" si="311"/>
        <v>41765.716319444444</v>
      </c>
      <c r="M3989" s="21">
        <f t="shared" si="312"/>
        <v>10</v>
      </c>
      <c r="N3989" s="11" t="b">
        <v>0</v>
      </c>
      <c r="O3989" s="11">
        <v>13</v>
      </c>
      <c r="P3989" s="11" t="b">
        <v>0</v>
      </c>
      <c r="Q3989" s="11" t="s">
        <v>8271</v>
      </c>
      <c r="R3989" s="18">
        <f t="shared" si="313"/>
        <v>0.3775</v>
      </c>
      <c r="S3989" s="19">
        <f t="shared" si="314"/>
        <v>11.615384615384615</v>
      </c>
      <c r="T3989" s="11" t="s">
        <v>8317</v>
      </c>
      <c r="U3989" s="11" t="s">
        <v>8318</v>
      </c>
    </row>
    <row r="3990" spans="1:21" ht="28.5" x14ac:dyDescent="0.45">
      <c r="A3990" s="11">
        <v>3988</v>
      </c>
      <c r="B3990" s="16" t="s">
        <v>3984</v>
      </c>
      <c r="C3990" s="16" t="s">
        <v>8094</v>
      </c>
      <c r="D3990" s="23">
        <v>1500</v>
      </c>
      <c r="E3990" s="23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7">
        <f t="shared" si="310"/>
        <v>42244.872835648144</v>
      </c>
      <c r="K3990" s="11">
        <v>1439517413</v>
      </c>
      <c r="L3990" s="17">
        <f t="shared" si="311"/>
        <v>42229.872835648144</v>
      </c>
      <c r="M3990" s="21">
        <f t="shared" si="312"/>
        <v>15</v>
      </c>
      <c r="N3990" s="11" t="b">
        <v>0</v>
      </c>
      <c r="O3990" s="11">
        <v>4</v>
      </c>
      <c r="P3990" s="11" t="b">
        <v>0</v>
      </c>
      <c r="Q3990" s="11" t="s">
        <v>8271</v>
      </c>
      <c r="R3990" s="18">
        <f t="shared" si="313"/>
        <v>2.1333333333333333E-2</v>
      </c>
      <c r="S3990" s="19">
        <f t="shared" si="314"/>
        <v>8</v>
      </c>
      <c r="T3990" s="11" t="s">
        <v>8317</v>
      </c>
      <c r="U3990" s="11" t="s">
        <v>8318</v>
      </c>
    </row>
    <row r="3991" spans="1:21" ht="42.75" x14ac:dyDescent="0.45">
      <c r="A3991" s="11">
        <v>3989</v>
      </c>
      <c r="B3991" s="16" t="s">
        <v>3985</v>
      </c>
      <c r="C3991" s="16" t="s">
        <v>8095</v>
      </c>
      <c r="D3991" s="23">
        <v>3000</v>
      </c>
      <c r="E3991" s="23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7">
        <f t="shared" si="310"/>
        <v>42316.583113425928</v>
      </c>
      <c r="K3991" s="11">
        <v>1444413581</v>
      </c>
      <c r="L3991" s="17">
        <f t="shared" si="311"/>
        <v>42286.541446759256</v>
      </c>
      <c r="M3991" s="21">
        <f t="shared" si="312"/>
        <v>30.041666666671517</v>
      </c>
      <c r="N3991" s="11" t="b">
        <v>0</v>
      </c>
      <c r="O3991" s="11">
        <v>0</v>
      </c>
      <c r="P3991" s="11" t="b">
        <v>0</v>
      </c>
      <c r="Q3991" s="11" t="s">
        <v>8271</v>
      </c>
      <c r="R3991" s="18">
        <f t="shared" si="313"/>
        <v>0</v>
      </c>
      <c r="S3991" s="19" t="e">
        <f t="shared" si="314"/>
        <v>#DIV/0!</v>
      </c>
      <c r="T3991" s="11" t="s">
        <v>8317</v>
      </c>
      <c r="U3991" s="11" t="s">
        <v>8318</v>
      </c>
    </row>
    <row r="3992" spans="1:21" ht="42.75" x14ac:dyDescent="0.45">
      <c r="A3992" s="11">
        <v>3990</v>
      </c>
      <c r="B3992" s="16" t="s">
        <v>3986</v>
      </c>
      <c r="C3992" s="16" t="s">
        <v>8096</v>
      </c>
      <c r="D3992" s="23">
        <v>1650</v>
      </c>
      <c r="E3992" s="23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7">
        <f t="shared" si="310"/>
        <v>42431.464039351849</v>
      </c>
      <c r="K3992" s="11">
        <v>1454342893</v>
      </c>
      <c r="L3992" s="17">
        <f t="shared" si="311"/>
        <v>42401.464039351849</v>
      </c>
      <c r="M3992" s="21">
        <f t="shared" si="312"/>
        <v>30</v>
      </c>
      <c r="N3992" s="11" t="b">
        <v>0</v>
      </c>
      <c r="O3992" s="11">
        <v>3</v>
      </c>
      <c r="P3992" s="11" t="b">
        <v>0</v>
      </c>
      <c r="Q3992" s="11" t="s">
        <v>8271</v>
      </c>
      <c r="R3992" s="18">
        <f t="shared" si="313"/>
        <v>4.1818181818181817E-2</v>
      </c>
      <c r="S3992" s="19">
        <f t="shared" si="314"/>
        <v>23</v>
      </c>
      <c r="T3992" s="11" t="s">
        <v>8317</v>
      </c>
      <c r="U3992" s="11" t="s">
        <v>8318</v>
      </c>
    </row>
    <row r="3993" spans="1:21" ht="28.5" x14ac:dyDescent="0.45">
      <c r="A3993" s="11">
        <v>3991</v>
      </c>
      <c r="B3993" s="16" t="s">
        <v>3987</v>
      </c>
      <c r="C3993" s="16" t="s">
        <v>8097</v>
      </c>
      <c r="D3993" s="23">
        <v>500</v>
      </c>
      <c r="E3993" s="23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7">
        <f t="shared" si="310"/>
        <v>42155.436134259253</v>
      </c>
      <c r="K3993" s="11">
        <v>1430494082</v>
      </c>
      <c r="L3993" s="17">
        <f t="shared" si="311"/>
        <v>42125.436134259253</v>
      </c>
      <c r="M3993" s="21">
        <f t="shared" si="312"/>
        <v>30</v>
      </c>
      <c r="N3993" s="11" t="b">
        <v>0</v>
      </c>
      <c r="O3993" s="11">
        <v>1</v>
      </c>
      <c r="P3993" s="11" t="b">
        <v>0</v>
      </c>
      <c r="Q3993" s="11" t="s">
        <v>8271</v>
      </c>
      <c r="R3993" s="18">
        <f t="shared" si="313"/>
        <v>0.2</v>
      </c>
      <c r="S3993" s="19">
        <f t="shared" si="314"/>
        <v>100</v>
      </c>
      <c r="T3993" s="11" t="s">
        <v>8317</v>
      </c>
      <c r="U3993" s="11" t="s">
        <v>8318</v>
      </c>
    </row>
    <row r="3994" spans="1:21" ht="42.75" x14ac:dyDescent="0.45">
      <c r="A3994" s="11">
        <v>3992</v>
      </c>
      <c r="B3994" s="16" t="s">
        <v>3988</v>
      </c>
      <c r="C3994" s="16" t="s">
        <v>8098</v>
      </c>
      <c r="D3994" s="23">
        <v>10000</v>
      </c>
      <c r="E3994" s="23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7">
        <f t="shared" si="310"/>
        <v>42349.773831018516</v>
      </c>
      <c r="K3994" s="11">
        <v>1444689259</v>
      </c>
      <c r="L3994" s="17">
        <f t="shared" si="311"/>
        <v>42289.732164351844</v>
      </c>
      <c r="M3994" s="21">
        <f t="shared" si="312"/>
        <v>60.041666666671517</v>
      </c>
      <c r="N3994" s="11" t="b">
        <v>0</v>
      </c>
      <c r="O3994" s="11">
        <v>9</v>
      </c>
      <c r="P3994" s="11" t="b">
        <v>0</v>
      </c>
      <c r="Q3994" s="11" t="s">
        <v>8271</v>
      </c>
      <c r="R3994" s="18">
        <f t="shared" si="313"/>
        <v>5.4100000000000002E-2</v>
      </c>
      <c r="S3994" s="19">
        <f t="shared" si="314"/>
        <v>60.111111111111114</v>
      </c>
      <c r="T3994" s="11" t="s">
        <v>8317</v>
      </c>
      <c r="U3994" s="11" t="s">
        <v>8318</v>
      </c>
    </row>
    <row r="3995" spans="1:21" ht="42.75" x14ac:dyDescent="0.45">
      <c r="A3995" s="11">
        <v>3993</v>
      </c>
      <c r="B3995" s="16" t="s">
        <v>3989</v>
      </c>
      <c r="C3995" s="16" t="s">
        <v>8099</v>
      </c>
      <c r="D3995" s="23">
        <v>50000</v>
      </c>
      <c r="E3995" s="23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7">
        <f t="shared" si="310"/>
        <v>42137.656388888885</v>
      </c>
      <c r="K3995" s="11">
        <v>1428957912</v>
      </c>
      <c r="L3995" s="17">
        <f t="shared" si="311"/>
        <v>42107.656388888885</v>
      </c>
      <c r="M3995" s="21">
        <f t="shared" si="312"/>
        <v>30</v>
      </c>
      <c r="N3995" s="11" t="b">
        <v>0</v>
      </c>
      <c r="O3995" s="11">
        <v>1</v>
      </c>
      <c r="P3995" s="11" t="b">
        <v>0</v>
      </c>
      <c r="Q3995" s="11" t="s">
        <v>8271</v>
      </c>
      <c r="R3995" s="18">
        <f t="shared" si="313"/>
        <v>6.0000000000000002E-5</v>
      </c>
      <c r="S3995" s="19">
        <f t="shared" si="314"/>
        <v>3</v>
      </c>
      <c r="T3995" s="11" t="s">
        <v>8317</v>
      </c>
      <c r="U3995" s="11" t="s">
        <v>8318</v>
      </c>
    </row>
    <row r="3996" spans="1:21" ht="42.75" x14ac:dyDescent="0.45">
      <c r="A3996" s="11">
        <v>3994</v>
      </c>
      <c r="B3996" s="16" t="s">
        <v>3990</v>
      </c>
      <c r="C3996" s="16" t="s">
        <v>8100</v>
      </c>
      <c r="D3996" s="23">
        <v>2000</v>
      </c>
      <c r="E3996" s="23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7">
        <f t="shared" si="310"/>
        <v>41839.181597222218</v>
      </c>
      <c r="K3996" s="11">
        <v>1403169690</v>
      </c>
      <c r="L3996" s="17">
        <f t="shared" si="311"/>
        <v>41809.181597222218</v>
      </c>
      <c r="M3996" s="21">
        <f t="shared" si="312"/>
        <v>30</v>
      </c>
      <c r="N3996" s="11" t="b">
        <v>0</v>
      </c>
      <c r="O3996" s="11">
        <v>1</v>
      </c>
      <c r="P3996" s="11" t="b">
        <v>0</v>
      </c>
      <c r="Q3996" s="11" t="s">
        <v>8271</v>
      </c>
      <c r="R3996" s="18">
        <f t="shared" si="313"/>
        <v>2.5000000000000001E-3</v>
      </c>
      <c r="S3996" s="19">
        <f t="shared" si="314"/>
        <v>5</v>
      </c>
      <c r="T3996" s="11" t="s">
        <v>8317</v>
      </c>
      <c r="U3996" s="11" t="s">
        <v>8318</v>
      </c>
    </row>
    <row r="3997" spans="1:21" ht="42.75" x14ac:dyDescent="0.45">
      <c r="A3997" s="11">
        <v>3995</v>
      </c>
      <c r="B3997" s="16" t="s">
        <v>3991</v>
      </c>
      <c r="C3997" s="16" t="s">
        <v>8101</v>
      </c>
      <c r="D3997" s="23">
        <v>200</v>
      </c>
      <c r="E3997" s="23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7">
        <f t="shared" si="310"/>
        <v>42049.268749999996</v>
      </c>
      <c r="K3997" s="11">
        <v>1421339077</v>
      </c>
      <c r="L3997" s="17">
        <f t="shared" si="311"/>
        <v>42019.475428240738</v>
      </c>
      <c r="M3997" s="21">
        <f t="shared" si="312"/>
        <v>29.793321759258106</v>
      </c>
      <c r="N3997" s="11" t="b">
        <v>0</v>
      </c>
      <c r="O3997" s="11">
        <v>4</v>
      </c>
      <c r="P3997" s="11" t="b">
        <v>0</v>
      </c>
      <c r="Q3997" s="11" t="s">
        <v>8271</v>
      </c>
      <c r="R3997" s="18">
        <f t="shared" si="313"/>
        <v>0.35</v>
      </c>
      <c r="S3997" s="19">
        <f t="shared" si="314"/>
        <v>17.5</v>
      </c>
      <c r="T3997" s="11" t="s">
        <v>8317</v>
      </c>
      <c r="U3997" s="11" t="s">
        <v>8318</v>
      </c>
    </row>
    <row r="3998" spans="1:21" ht="42.75" x14ac:dyDescent="0.45">
      <c r="A3998" s="11">
        <v>3996</v>
      </c>
      <c r="B3998" s="16" t="s">
        <v>3992</v>
      </c>
      <c r="C3998" s="16" t="s">
        <v>8102</v>
      </c>
      <c r="D3998" s="23">
        <v>3000</v>
      </c>
      <c r="E3998" s="23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7">
        <f t="shared" si="310"/>
        <v>41963.461111111108</v>
      </c>
      <c r="K3998" s="11">
        <v>1415341464</v>
      </c>
      <c r="L3998" s="17">
        <f t="shared" si="311"/>
        <v>41950.058611111112</v>
      </c>
      <c r="M3998" s="21">
        <f t="shared" si="312"/>
        <v>13.402499999996508</v>
      </c>
      <c r="N3998" s="11" t="b">
        <v>0</v>
      </c>
      <c r="O3998" s="11">
        <v>17</v>
      </c>
      <c r="P3998" s="11" t="b">
        <v>0</v>
      </c>
      <c r="Q3998" s="11" t="s">
        <v>8271</v>
      </c>
      <c r="R3998" s="18">
        <f t="shared" si="313"/>
        <v>0.16566666666666666</v>
      </c>
      <c r="S3998" s="19">
        <f t="shared" si="314"/>
        <v>29.235294117647058</v>
      </c>
      <c r="T3998" s="11" t="s">
        <v>8317</v>
      </c>
      <c r="U3998" s="11" t="s">
        <v>8318</v>
      </c>
    </row>
    <row r="3999" spans="1:21" ht="42.75" x14ac:dyDescent="0.45">
      <c r="A3999" s="11">
        <v>3997</v>
      </c>
      <c r="B3999" s="16" t="s">
        <v>3993</v>
      </c>
      <c r="C3999" s="16" t="s">
        <v>8103</v>
      </c>
      <c r="D3999" s="23">
        <v>3000</v>
      </c>
      <c r="E3999" s="23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7">
        <f t="shared" si="310"/>
        <v>42099.141446759262</v>
      </c>
      <c r="K3999" s="11">
        <v>1425633821</v>
      </c>
      <c r="L3999" s="17">
        <f t="shared" si="311"/>
        <v>42069.183113425919</v>
      </c>
      <c r="M3999" s="21">
        <f t="shared" si="312"/>
        <v>29.958333333343035</v>
      </c>
      <c r="N3999" s="11" t="b">
        <v>0</v>
      </c>
      <c r="O3999" s="11">
        <v>0</v>
      </c>
      <c r="P3999" s="11" t="b">
        <v>0</v>
      </c>
      <c r="Q3999" s="11" t="s">
        <v>8271</v>
      </c>
      <c r="R3999" s="18">
        <f t="shared" si="313"/>
        <v>0</v>
      </c>
      <c r="S3999" s="19" t="e">
        <f t="shared" si="314"/>
        <v>#DIV/0!</v>
      </c>
      <c r="T3999" s="11" t="s">
        <v>8317</v>
      </c>
      <c r="U3999" s="11" t="s">
        <v>8318</v>
      </c>
    </row>
    <row r="4000" spans="1:21" ht="42.75" x14ac:dyDescent="0.45">
      <c r="A4000" s="11">
        <v>3998</v>
      </c>
      <c r="B4000" s="16" t="s">
        <v>3994</v>
      </c>
      <c r="C4000" s="16" t="s">
        <v>8104</v>
      </c>
      <c r="D4000" s="23">
        <v>1250</v>
      </c>
      <c r="E4000" s="23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7">
        <f t="shared" si="310"/>
        <v>42091.713263888887</v>
      </c>
      <c r="K4000" s="11">
        <v>1424992026</v>
      </c>
      <c r="L4000" s="17">
        <f t="shared" si="311"/>
        <v>42061.754930555551</v>
      </c>
      <c r="M4000" s="21">
        <f t="shared" si="312"/>
        <v>29.958333333335759</v>
      </c>
      <c r="N4000" s="11" t="b">
        <v>0</v>
      </c>
      <c r="O4000" s="11">
        <v>12</v>
      </c>
      <c r="P4000" s="11" t="b">
        <v>0</v>
      </c>
      <c r="Q4000" s="11" t="s">
        <v>8271</v>
      </c>
      <c r="R4000" s="18">
        <f t="shared" si="313"/>
        <v>0.57199999999999995</v>
      </c>
      <c r="S4000" s="19">
        <f t="shared" si="314"/>
        <v>59.583333333333336</v>
      </c>
      <c r="T4000" s="11" t="s">
        <v>8317</v>
      </c>
      <c r="U4000" s="11" t="s">
        <v>8318</v>
      </c>
    </row>
    <row r="4001" spans="1:21" ht="42.75" x14ac:dyDescent="0.45">
      <c r="A4001" s="11">
        <v>3999</v>
      </c>
      <c r="B4001" s="16" t="s">
        <v>3995</v>
      </c>
      <c r="C4001" s="16" t="s">
        <v>8105</v>
      </c>
      <c r="D4001" s="23">
        <v>7000</v>
      </c>
      <c r="E4001" s="23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7">
        <f t="shared" si="310"/>
        <v>41882.619317129625</v>
      </c>
      <c r="K4001" s="11">
        <v>1406058798</v>
      </c>
      <c r="L4001" s="17">
        <f t="shared" si="311"/>
        <v>41842.620347222219</v>
      </c>
      <c r="M4001" s="21">
        <f t="shared" si="312"/>
        <v>39.998969907406718</v>
      </c>
      <c r="N4001" s="11" t="b">
        <v>0</v>
      </c>
      <c r="O4001" s="11">
        <v>14</v>
      </c>
      <c r="P4001" s="11" t="b">
        <v>0</v>
      </c>
      <c r="Q4001" s="11" t="s">
        <v>8271</v>
      </c>
      <c r="R4001" s="18">
        <f t="shared" si="313"/>
        <v>0.16514285714285715</v>
      </c>
      <c r="S4001" s="19">
        <f t="shared" si="314"/>
        <v>82.571428571428569</v>
      </c>
      <c r="T4001" s="11" t="s">
        <v>8317</v>
      </c>
      <c r="U4001" s="11" t="s">
        <v>8318</v>
      </c>
    </row>
    <row r="4002" spans="1:21" x14ac:dyDescent="0.45">
      <c r="A4002" s="11">
        <v>4000</v>
      </c>
      <c r="B4002" s="16" t="s">
        <v>3996</v>
      </c>
      <c r="C4002" s="16" t="s">
        <v>8106</v>
      </c>
      <c r="D4002" s="23">
        <v>8000</v>
      </c>
      <c r="E4002" s="23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7">
        <f t="shared" si="310"/>
        <v>42497.39534722222</v>
      </c>
      <c r="K4002" s="11">
        <v>1457450958</v>
      </c>
      <c r="L4002" s="17">
        <f t="shared" si="311"/>
        <v>42437.437013888884</v>
      </c>
      <c r="M4002" s="21">
        <f t="shared" si="312"/>
        <v>59.958333333335759</v>
      </c>
      <c r="N4002" s="11" t="b">
        <v>0</v>
      </c>
      <c r="O4002" s="11">
        <v>1</v>
      </c>
      <c r="P4002" s="11" t="b">
        <v>0</v>
      </c>
      <c r="Q4002" s="11" t="s">
        <v>8271</v>
      </c>
      <c r="R4002" s="18">
        <f t="shared" si="313"/>
        <v>1.25E-3</v>
      </c>
      <c r="S4002" s="19">
        <f t="shared" si="314"/>
        <v>10</v>
      </c>
      <c r="T4002" s="11" t="s">
        <v>8317</v>
      </c>
      <c r="U4002" s="11" t="s">
        <v>8318</v>
      </c>
    </row>
    <row r="4003" spans="1:21" ht="57" x14ac:dyDescent="0.45">
      <c r="A4003" s="11">
        <v>4001</v>
      </c>
      <c r="B4003" s="16" t="s">
        <v>3997</v>
      </c>
      <c r="C4003" s="16" t="s">
        <v>8107</v>
      </c>
      <c r="D4003" s="23">
        <v>1200</v>
      </c>
      <c r="E4003" s="23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7">
        <f t="shared" si="310"/>
        <v>42795.583333333336</v>
      </c>
      <c r="K4003" s="11">
        <v>1486681708</v>
      </c>
      <c r="L4003" s="17">
        <f t="shared" si="311"/>
        <v>42775.755879629629</v>
      </c>
      <c r="M4003" s="21">
        <f t="shared" si="312"/>
        <v>19.827453703706851</v>
      </c>
      <c r="N4003" s="11" t="b">
        <v>0</v>
      </c>
      <c r="O4003" s="11">
        <v>14</v>
      </c>
      <c r="P4003" s="11" t="b">
        <v>0</v>
      </c>
      <c r="Q4003" s="11" t="s">
        <v>8271</v>
      </c>
      <c r="R4003" s="18">
        <f t="shared" si="313"/>
        <v>0.3775</v>
      </c>
      <c r="S4003" s="19">
        <f t="shared" si="314"/>
        <v>32.357142857142854</v>
      </c>
      <c r="T4003" s="11" t="s">
        <v>8317</v>
      </c>
      <c r="U4003" s="11" t="s">
        <v>8318</v>
      </c>
    </row>
    <row r="4004" spans="1:21" ht="42.75" x14ac:dyDescent="0.45">
      <c r="A4004" s="11">
        <v>4002</v>
      </c>
      <c r="B4004" s="16" t="s">
        <v>3998</v>
      </c>
      <c r="C4004" s="16" t="s">
        <v>8108</v>
      </c>
      <c r="D4004" s="23">
        <v>1250</v>
      </c>
      <c r="E4004" s="23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7">
        <f t="shared" si="310"/>
        <v>41908.835196759253</v>
      </c>
      <c r="K4004" s="11">
        <v>1409187761</v>
      </c>
      <c r="L4004" s="17">
        <f t="shared" si="311"/>
        <v>41878.835196759253</v>
      </c>
      <c r="M4004" s="21">
        <f t="shared" si="312"/>
        <v>30</v>
      </c>
      <c r="N4004" s="11" t="b">
        <v>0</v>
      </c>
      <c r="O4004" s="11">
        <v>4</v>
      </c>
      <c r="P4004" s="11" t="b">
        <v>0</v>
      </c>
      <c r="Q4004" s="11" t="s">
        <v>8271</v>
      </c>
      <c r="R4004" s="18">
        <f t="shared" si="313"/>
        <v>1.84E-2</v>
      </c>
      <c r="S4004" s="19">
        <f t="shared" si="314"/>
        <v>5.75</v>
      </c>
      <c r="T4004" s="11" t="s">
        <v>8317</v>
      </c>
      <c r="U4004" s="11" t="s">
        <v>8318</v>
      </c>
    </row>
    <row r="4005" spans="1:21" ht="42.75" x14ac:dyDescent="0.45">
      <c r="A4005" s="11">
        <v>4003</v>
      </c>
      <c r="B4005" s="16" t="s">
        <v>3999</v>
      </c>
      <c r="C4005" s="16" t="s">
        <v>8071</v>
      </c>
      <c r="D4005" s="23">
        <v>2000</v>
      </c>
      <c r="E4005" s="23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7">
        <f t="shared" si="310"/>
        <v>42050.379016203697</v>
      </c>
      <c r="K4005" s="11">
        <v>1421417147</v>
      </c>
      <c r="L4005" s="17">
        <f t="shared" si="311"/>
        <v>42020.379016203697</v>
      </c>
      <c r="M4005" s="21">
        <f t="shared" si="312"/>
        <v>30</v>
      </c>
      <c r="N4005" s="11" t="b">
        <v>0</v>
      </c>
      <c r="O4005" s="11">
        <v>2</v>
      </c>
      <c r="P4005" s="11" t="b">
        <v>0</v>
      </c>
      <c r="Q4005" s="11" t="s">
        <v>8271</v>
      </c>
      <c r="R4005" s="18">
        <f t="shared" si="313"/>
        <v>0.10050000000000001</v>
      </c>
      <c r="S4005" s="19">
        <f t="shared" si="314"/>
        <v>100.5</v>
      </c>
      <c r="T4005" s="11" t="s">
        <v>8317</v>
      </c>
      <c r="U4005" s="11" t="s">
        <v>8318</v>
      </c>
    </row>
    <row r="4006" spans="1:21" x14ac:dyDescent="0.45">
      <c r="A4006" s="11">
        <v>4004</v>
      </c>
      <c r="B4006" s="16" t="s">
        <v>4000</v>
      </c>
      <c r="C4006" s="16" t="s">
        <v>8109</v>
      </c>
      <c r="D4006" s="23">
        <v>500</v>
      </c>
      <c r="E4006" s="23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7">
        <f t="shared" si="310"/>
        <v>41919.954363425924</v>
      </c>
      <c r="K4006" s="11">
        <v>1410148457</v>
      </c>
      <c r="L4006" s="17">
        <f t="shared" si="311"/>
        <v>41889.954363425924</v>
      </c>
      <c r="M4006" s="21">
        <f t="shared" si="312"/>
        <v>30</v>
      </c>
      <c r="N4006" s="11" t="b">
        <v>0</v>
      </c>
      <c r="O4006" s="11">
        <v>1</v>
      </c>
      <c r="P4006" s="11" t="b">
        <v>0</v>
      </c>
      <c r="Q4006" s="11" t="s">
        <v>8271</v>
      </c>
      <c r="R4006" s="18">
        <f t="shared" si="313"/>
        <v>2E-3</v>
      </c>
      <c r="S4006" s="19">
        <f t="shared" si="314"/>
        <v>1</v>
      </c>
      <c r="T4006" s="11" t="s">
        <v>8317</v>
      </c>
      <c r="U4006" s="11" t="s">
        <v>8318</v>
      </c>
    </row>
    <row r="4007" spans="1:21" ht="42.75" x14ac:dyDescent="0.45">
      <c r="A4007" s="11">
        <v>4005</v>
      </c>
      <c r="B4007" s="16" t="s">
        <v>4001</v>
      </c>
      <c r="C4007" s="16" t="s">
        <v>8110</v>
      </c>
      <c r="D4007" s="23">
        <v>3000</v>
      </c>
      <c r="E4007" s="23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7">
        <f t="shared" si="310"/>
        <v>41932.599363425921</v>
      </c>
      <c r="K4007" s="11">
        <v>1408648985</v>
      </c>
      <c r="L4007" s="17">
        <f t="shared" si="311"/>
        <v>41872.599363425921</v>
      </c>
      <c r="M4007" s="21">
        <f t="shared" si="312"/>
        <v>60</v>
      </c>
      <c r="N4007" s="11" t="b">
        <v>0</v>
      </c>
      <c r="O4007" s="11">
        <v>2</v>
      </c>
      <c r="P4007" s="11" t="b">
        <v>0</v>
      </c>
      <c r="Q4007" s="11" t="s">
        <v>8271</v>
      </c>
      <c r="R4007" s="18">
        <f t="shared" si="313"/>
        <v>1.3333333333333334E-2</v>
      </c>
      <c r="S4007" s="19">
        <f t="shared" si="314"/>
        <v>20</v>
      </c>
      <c r="T4007" s="11" t="s">
        <v>8317</v>
      </c>
      <c r="U4007" s="11" t="s">
        <v>8318</v>
      </c>
    </row>
    <row r="4008" spans="1:21" ht="42.75" x14ac:dyDescent="0.45">
      <c r="A4008" s="11">
        <v>4006</v>
      </c>
      <c r="B4008" s="16" t="s">
        <v>4002</v>
      </c>
      <c r="C4008" s="16" t="s">
        <v>8111</v>
      </c>
      <c r="D4008" s="23">
        <v>30000</v>
      </c>
      <c r="E4008" s="23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7">
        <f t="shared" si="310"/>
        <v>42416.564664351848</v>
      </c>
      <c r="K4008" s="11">
        <v>1453487587</v>
      </c>
      <c r="L4008" s="17">
        <f t="shared" si="311"/>
        <v>42391.564664351848</v>
      </c>
      <c r="M4008" s="21">
        <f t="shared" si="312"/>
        <v>25</v>
      </c>
      <c r="N4008" s="11" t="b">
        <v>0</v>
      </c>
      <c r="O4008" s="11">
        <v>1</v>
      </c>
      <c r="P4008" s="11" t="b">
        <v>0</v>
      </c>
      <c r="Q4008" s="11" t="s">
        <v>8271</v>
      </c>
      <c r="R4008" s="18">
        <f t="shared" si="313"/>
        <v>6.666666666666667E-5</v>
      </c>
      <c r="S4008" s="19">
        <f t="shared" si="314"/>
        <v>2</v>
      </c>
      <c r="T4008" s="11" t="s">
        <v>8317</v>
      </c>
      <c r="U4008" s="11" t="s">
        <v>8318</v>
      </c>
    </row>
    <row r="4009" spans="1:21" ht="42.75" x14ac:dyDescent="0.45">
      <c r="A4009" s="11">
        <v>4007</v>
      </c>
      <c r="B4009" s="16" t="s">
        <v>4003</v>
      </c>
      <c r="C4009" s="16" t="s">
        <v>8112</v>
      </c>
      <c r="D4009" s="23">
        <v>2000</v>
      </c>
      <c r="E4009" s="23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7">
        <f t="shared" si="310"/>
        <v>41877.477777777771</v>
      </c>
      <c r="K4009" s="11">
        <v>1406572381</v>
      </c>
      <c r="L4009" s="17">
        <f t="shared" si="311"/>
        <v>41848.564594907402</v>
      </c>
      <c r="M4009" s="21">
        <f t="shared" si="312"/>
        <v>28.913182870368473</v>
      </c>
      <c r="N4009" s="11" t="b">
        <v>0</v>
      </c>
      <c r="O4009" s="11">
        <v>1</v>
      </c>
      <c r="P4009" s="11" t="b">
        <v>0</v>
      </c>
      <c r="Q4009" s="11" t="s">
        <v>8271</v>
      </c>
      <c r="R4009" s="18">
        <f t="shared" si="313"/>
        <v>2.5000000000000001E-3</v>
      </c>
      <c r="S4009" s="19">
        <f t="shared" si="314"/>
        <v>5</v>
      </c>
      <c r="T4009" s="11" t="s">
        <v>8317</v>
      </c>
      <c r="U4009" s="11" t="s">
        <v>8318</v>
      </c>
    </row>
    <row r="4010" spans="1:21" ht="42.75" x14ac:dyDescent="0.45">
      <c r="A4010" s="11">
        <v>4008</v>
      </c>
      <c r="B4010" s="16" t="s">
        <v>4004</v>
      </c>
      <c r="C4010" s="16" t="s">
        <v>8113</v>
      </c>
      <c r="D4010" s="23">
        <v>1000</v>
      </c>
      <c r="E4010" s="23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7">
        <f t="shared" si="310"/>
        <v>42207.755868055552</v>
      </c>
      <c r="K4010" s="11">
        <v>1435014507</v>
      </c>
      <c r="L4010" s="17">
        <f t="shared" si="311"/>
        <v>42177.755868055552</v>
      </c>
      <c r="M4010" s="21">
        <f t="shared" si="312"/>
        <v>30</v>
      </c>
      <c r="N4010" s="11" t="b">
        <v>0</v>
      </c>
      <c r="O4010" s="11">
        <v>4</v>
      </c>
      <c r="P4010" s="11" t="b">
        <v>0</v>
      </c>
      <c r="Q4010" s="11" t="s">
        <v>8271</v>
      </c>
      <c r="R4010" s="18">
        <f t="shared" si="313"/>
        <v>0.06</v>
      </c>
      <c r="S4010" s="19">
        <f t="shared" si="314"/>
        <v>15</v>
      </c>
      <c r="T4010" s="11" t="s">
        <v>8317</v>
      </c>
      <c r="U4010" s="11" t="s">
        <v>8318</v>
      </c>
    </row>
    <row r="4011" spans="1:21" ht="42.75" x14ac:dyDescent="0.45">
      <c r="A4011" s="11">
        <v>4009</v>
      </c>
      <c r="B4011" s="16" t="s">
        <v>4005</v>
      </c>
      <c r="C4011" s="16" t="s">
        <v>8114</v>
      </c>
      <c r="D4011" s="23">
        <v>1930</v>
      </c>
      <c r="E4011" s="23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7">
        <f t="shared" si="310"/>
        <v>41891.492592592593</v>
      </c>
      <c r="K4011" s="11">
        <v>1406825360</v>
      </c>
      <c r="L4011" s="17">
        <f t="shared" si="311"/>
        <v>41851.492592592593</v>
      </c>
      <c r="M4011" s="21">
        <f t="shared" si="312"/>
        <v>40</v>
      </c>
      <c r="N4011" s="11" t="b">
        <v>0</v>
      </c>
      <c r="O4011" s="11">
        <v>3</v>
      </c>
      <c r="P4011" s="11" t="b">
        <v>0</v>
      </c>
      <c r="Q4011" s="11" t="s">
        <v>8271</v>
      </c>
      <c r="R4011" s="18">
        <f t="shared" si="313"/>
        <v>3.8860103626943004E-2</v>
      </c>
      <c r="S4011" s="19">
        <f t="shared" si="314"/>
        <v>25</v>
      </c>
      <c r="T4011" s="11" t="s">
        <v>8317</v>
      </c>
      <c r="U4011" s="11" t="s">
        <v>8318</v>
      </c>
    </row>
    <row r="4012" spans="1:21" ht="42.75" x14ac:dyDescent="0.45">
      <c r="A4012" s="11">
        <v>4010</v>
      </c>
      <c r="B4012" s="16" t="s">
        <v>4006</v>
      </c>
      <c r="C4012" s="16" t="s">
        <v>8115</v>
      </c>
      <c r="D4012" s="23">
        <v>7200</v>
      </c>
      <c r="E4012" s="23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7">
        <f t="shared" si="310"/>
        <v>41938.562106481477</v>
      </c>
      <c r="K4012" s="11">
        <v>1412879366</v>
      </c>
      <c r="L4012" s="17">
        <f t="shared" si="311"/>
        <v>41921.562106481477</v>
      </c>
      <c r="M4012" s="21">
        <f t="shared" si="312"/>
        <v>17</v>
      </c>
      <c r="N4012" s="11" t="b">
        <v>0</v>
      </c>
      <c r="O4012" s="11">
        <v>38</v>
      </c>
      <c r="P4012" s="11" t="b">
        <v>0</v>
      </c>
      <c r="Q4012" s="11" t="s">
        <v>8271</v>
      </c>
      <c r="R4012" s="18">
        <f t="shared" si="313"/>
        <v>0.24194444444444443</v>
      </c>
      <c r="S4012" s="19">
        <f t="shared" si="314"/>
        <v>45.842105263157897</v>
      </c>
      <c r="T4012" s="11" t="s">
        <v>8317</v>
      </c>
      <c r="U4012" s="11" t="s">
        <v>8318</v>
      </c>
    </row>
    <row r="4013" spans="1:21" ht="42.75" x14ac:dyDescent="0.45">
      <c r="A4013" s="11">
        <v>4011</v>
      </c>
      <c r="B4013" s="16" t="s">
        <v>4007</v>
      </c>
      <c r="C4013" s="16" t="s">
        <v>8116</v>
      </c>
      <c r="D4013" s="23">
        <v>250</v>
      </c>
      <c r="E4013" s="23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7">
        <f t="shared" si="310"/>
        <v>42032.336550925924</v>
      </c>
      <c r="K4013" s="11">
        <v>1419858278</v>
      </c>
      <c r="L4013" s="17">
        <f t="shared" si="311"/>
        <v>42002.336550925924</v>
      </c>
      <c r="M4013" s="21">
        <f t="shared" si="312"/>
        <v>30</v>
      </c>
      <c r="N4013" s="11" t="b">
        <v>0</v>
      </c>
      <c r="O4013" s="11">
        <v>4</v>
      </c>
      <c r="P4013" s="11" t="b">
        <v>0</v>
      </c>
      <c r="Q4013" s="11" t="s">
        <v>8271</v>
      </c>
      <c r="R4013" s="18">
        <f t="shared" si="313"/>
        <v>7.5999999999999998E-2</v>
      </c>
      <c r="S4013" s="19">
        <f t="shared" si="314"/>
        <v>4.75</v>
      </c>
      <c r="T4013" s="11" t="s">
        <v>8317</v>
      </c>
      <c r="U4013" s="11" t="s">
        <v>8318</v>
      </c>
    </row>
    <row r="4014" spans="1:21" ht="57" x14ac:dyDescent="0.45">
      <c r="A4014" s="11">
        <v>4012</v>
      </c>
      <c r="B4014" s="16" t="s">
        <v>4008</v>
      </c>
      <c r="C4014" s="16" t="s">
        <v>8117</v>
      </c>
      <c r="D4014" s="23">
        <v>575</v>
      </c>
      <c r="E4014" s="23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7">
        <f t="shared" si="310"/>
        <v>42126.336215277777</v>
      </c>
      <c r="K4014" s="11">
        <v>1427979849</v>
      </c>
      <c r="L4014" s="17">
        <f t="shared" si="311"/>
        <v>42096.336215277777</v>
      </c>
      <c r="M4014" s="21">
        <f t="shared" si="312"/>
        <v>30</v>
      </c>
      <c r="N4014" s="11" t="b">
        <v>0</v>
      </c>
      <c r="O4014" s="11">
        <v>0</v>
      </c>
      <c r="P4014" s="11" t="b">
        <v>0</v>
      </c>
      <c r="Q4014" s="11" t="s">
        <v>8271</v>
      </c>
      <c r="R4014" s="18">
        <f t="shared" si="313"/>
        <v>0</v>
      </c>
      <c r="S4014" s="19" t="e">
        <f t="shared" si="314"/>
        <v>#DIV/0!</v>
      </c>
      <c r="T4014" s="11" t="s">
        <v>8317</v>
      </c>
      <c r="U4014" s="11" t="s">
        <v>8318</v>
      </c>
    </row>
    <row r="4015" spans="1:21" ht="42.75" x14ac:dyDescent="0.45">
      <c r="A4015" s="11">
        <v>4013</v>
      </c>
      <c r="B4015" s="16" t="s">
        <v>4009</v>
      </c>
      <c r="C4015" s="16" t="s">
        <v>8118</v>
      </c>
      <c r="D4015" s="23">
        <v>2000</v>
      </c>
      <c r="E4015" s="23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7">
        <f t="shared" si="310"/>
        <v>42051.092858796292</v>
      </c>
      <c r="K4015" s="11">
        <v>1421478823</v>
      </c>
      <c r="L4015" s="17">
        <f t="shared" si="311"/>
        <v>42021.092858796292</v>
      </c>
      <c r="M4015" s="21">
        <f t="shared" si="312"/>
        <v>30</v>
      </c>
      <c r="N4015" s="11" t="b">
        <v>0</v>
      </c>
      <c r="O4015" s="11">
        <v>2</v>
      </c>
      <c r="P4015" s="11" t="b">
        <v>0</v>
      </c>
      <c r="Q4015" s="11" t="s">
        <v>8271</v>
      </c>
      <c r="R4015" s="18">
        <f t="shared" si="313"/>
        <v>1.2999999999999999E-2</v>
      </c>
      <c r="S4015" s="19">
        <f t="shared" si="314"/>
        <v>13</v>
      </c>
      <c r="T4015" s="11" t="s">
        <v>8317</v>
      </c>
      <c r="U4015" s="11" t="s">
        <v>8318</v>
      </c>
    </row>
    <row r="4016" spans="1:21" ht="42.75" x14ac:dyDescent="0.45">
      <c r="A4016" s="11">
        <v>4014</v>
      </c>
      <c r="B4016" s="16" t="s">
        <v>4010</v>
      </c>
      <c r="C4016" s="16" t="s">
        <v>8119</v>
      </c>
      <c r="D4016" s="23">
        <v>9000</v>
      </c>
      <c r="E4016" s="23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7">
        <f t="shared" si="310"/>
        <v>42434.037835648145</v>
      </c>
      <c r="K4016" s="11">
        <v>1455861269</v>
      </c>
      <c r="L4016" s="17">
        <f t="shared" si="311"/>
        <v>42419.037835648145</v>
      </c>
      <c r="M4016" s="21">
        <f t="shared" si="312"/>
        <v>15</v>
      </c>
      <c r="N4016" s="11" t="b">
        <v>0</v>
      </c>
      <c r="O4016" s="11">
        <v>0</v>
      </c>
      <c r="P4016" s="11" t="b">
        <v>0</v>
      </c>
      <c r="Q4016" s="11" t="s">
        <v>8271</v>
      </c>
      <c r="R4016" s="18">
        <f t="shared" si="313"/>
        <v>0</v>
      </c>
      <c r="S4016" s="19" t="e">
        <f t="shared" si="314"/>
        <v>#DIV/0!</v>
      </c>
      <c r="T4016" s="11" t="s">
        <v>8317</v>
      </c>
      <c r="U4016" s="11" t="s">
        <v>8318</v>
      </c>
    </row>
    <row r="4017" spans="1:21" ht="42.75" x14ac:dyDescent="0.45">
      <c r="A4017" s="11">
        <v>4015</v>
      </c>
      <c r="B4017" s="16" t="s">
        <v>4011</v>
      </c>
      <c r="C4017" s="16" t="s">
        <v>8120</v>
      </c>
      <c r="D4017" s="23">
        <v>7000</v>
      </c>
      <c r="E4017" s="23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7">
        <f t="shared" si="310"/>
        <v>42204.572488425925</v>
      </c>
      <c r="K4017" s="11">
        <v>1434739463</v>
      </c>
      <c r="L4017" s="17">
        <f t="shared" si="311"/>
        <v>42174.572488425925</v>
      </c>
      <c r="M4017" s="21">
        <f t="shared" si="312"/>
        <v>30</v>
      </c>
      <c r="N4017" s="11" t="b">
        <v>0</v>
      </c>
      <c r="O4017" s="11">
        <v>1</v>
      </c>
      <c r="P4017" s="11" t="b">
        <v>0</v>
      </c>
      <c r="Q4017" s="11" t="s">
        <v>8271</v>
      </c>
      <c r="R4017" s="18">
        <f t="shared" si="313"/>
        <v>1.4285714285714287E-4</v>
      </c>
      <c r="S4017" s="19">
        <f t="shared" si="314"/>
        <v>1</v>
      </c>
      <c r="T4017" s="11" t="s">
        <v>8317</v>
      </c>
      <c r="U4017" s="11" t="s">
        <v>8318</v>
      </c>
    </row>
    <row r="4018" spans="1:21" ht="42.75" x14ac:dyDescent="0.45">
      <c r="A4018" s="11">
        <v>4016</v>
      </c>
      <c r="B4018" s="16" t="s">
        <v>4012</v>
      </c>
      <c r="C4018" s="16" t="s">
        <v>8121</v>
      </c>
      <c r="D4018" s="23">
        <v>500</v>
      </c>
      <c r="E4018" s="23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7">
        <f t="shared" si="310"/>
        <v>41899.664351851847</v>
      </c>
      <c r="K4018" s="11">
        <v>1408395400</v>
      </c>
      <c r="L4018" s="17">
        <f t="shared" si="311"/>
        <v>41869.664351851847</v>
      </c>
      <c r="M4018" s="21">
        <f t="shared" si="312"/>
        <v>30</v>
      </c>
      <c r="N4018" s="11" t="b">
        <v>0</v>
      </c>
      <c r="O4018" s="11">
        <v>7</v>
      </c>
      <c r="P4018" s="11" t="b">
        <v>0</v>
      </c>
      <c r="Q4018" s="11" t="s">
        <v>8271</v>
      </c>
      <c r="R4018" s="18">
        <f t="shared" si="313"/>
        <v>0.14000000000000001</v>
      </c>
      <c r="S4018" s="19">
        <f t="shared" si="314"/>
        <v>10</v>
      </c>
      <c r="T4018" s="11" t="s">
        <v>8317</v>
      </c>
      <c r="U4018" s="11" t="s">
        <v>8318</v>
      </c>
    </row>
    <row r="4019" spans="1:21" ht="42.75" x14ac:dyDescent="0.45">
      <c r="A4019" s="11">
        <v>4017</v>
      </c>
      <c r="B4019" s="16" t="s">
        <v>4013</v>
      </c>
      <c r="C4019" s="16" t="s">
        <v>8122</v>
      </c>
      <c r="D4019" s="23">
        <v>10000</v>
      </c>
      <c r="E4019" s="23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7">
        <f t="shared" si="310"/>
        <v>41886.463819444441</v>
      </c>
      <c r="K4019" s="11">
        <v>1407254874</v>
      </c>
      <c r="L4019" s="17">
        <f t="shared" si="311"/>
        <v>41856.463819444441</v>
      </c>
      <c r="M4019" s="21">
        <f t="shared" si="312"/>
        <v>30</v>
      </c>
      <c r="N4019" s="11" t="b">
        <v>0</v>
      </c>
      <c r="O4019" s="11">
        <v>2</v>
      </c>
      <c r="P4019" s="11" t="b">
        <v>0</v>
      </c>
      <c r="Q4019" s="11" t="s">
        <v>8271</v>
      </c>
      <c r="R4019" s="18">
        <f t="shared" si="313"/>
        <v>1.0500000000000001E-2</v>
      </c>
      <c r="S4019" s="19">
        <f t="shared" si="314"/>
        <v>52.5</v>
      </c>
      <c r="T4019" s="11" t="s">
        <v>8317</v>
      </c>
      <c r="U4019" s="11" t="s">
        <v>8318</v>
      </c>
    </row>
    <row r="4020" spans="1:21" ht="28.5" x14ac:dyDescent="0.45">
      <c r="A4020" s="11">
        <v>4018</v>
      </c>
      <c r="B4020" s="16" t="s">
        <v>4014</v>
      </c>
      <c r="C4020" s="16" t="s">
        <v>8123</v>
      </c>
      <c r="D4020" s="23">
        <v>1500</v>
      </c>
      <c r="E4020" s="23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7">
        <f t="shared" si="310"/>
        <v>42650.702638888884</v>
      </c>
      <c r="K4020" s="11">
        <v>1473285108</v>
      </c>
      <c r="L4020" s="17">
        <f t="shared" si="311"/>
        <v>42620.702638888884</v>
      </c>
      <c r="M4020" s="21">
        <f t="shared" si="312"/>
        <v>30</v>
      </c>
      <c r="N4020" s="11" t="b">
        <v>0</v>
      </c>
      <c r="O4020" s="11">
        <v>4</v>
      </c>
      <c r="P4020" s="11" t="b">
        <v>0</v>
      </c>
      <c r="Q4020" s="11" t="s">
        <v>8271</v>
      </c>
      <c r="R4020" s="18">
        <f t="shared" si="313"/>
        <v>8.666666666666667E-2</v>
      </c>
      <c r="S4020" s="19">
        <f t="shared" si="314"/>
        <v>32.5</v>
      </c>
      <c r="T4020" s="11" t="s">
        <v>8317</v>
      </c>
      <c r="U4020" s="11" t="s">
        <v>8318</v>
      </c>
    </row>
    <row r="4021" spans="1:21" ht="42.75" x14ac:dyDescent="0.45">
      <c r="A4021" s="11">
        <v>4019</v>
      </c>
      <c r="B4021" s="16" t="s">
        <v>4015</v>
      </c>
      <c r="C4021" s="16" t="s">
        <v>8124</v>
      </c>
      <c r="D4021" s="23">
        <v>3500</v>
      </c>
      <c r="E4021" s="23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7">
        <f t="shared" si="310"/>
        <v>42475.477777777771</v>
      </c>
      <c r="K4021" s="11">
        <v>1455725596</v>
      </c>
      <c r="L4021" s="17">
        <f t="shared" si="311"/>
        <v>42417.467546296299</v>
      </c>
      <c r="M4021" s="21">
        <f t="shared" si="312"/>
        <v>58.010231481472147</v>
      </c>
      <c r="N4021" s="11" t="b">
        <v>0</v>
      </c>
      <c r="O4021" s="11">
        <v>4</v>
      </c>
      <c r="P4021" s="11" t="b">
        <v>0</v>
      </c>
      <c r="Q4021" s="11" t="s">
        <v>8271</v>
      </c>
      <c r="R4021" s="18">
        <f t="shared" si="313"/>
        <v>8.2857142857142851E-3</v>
      </c>
      <c r="S4021" s="19">
        <f t="shared" si="314"/>
        <v>7.25</v>
      </c>
      <c r="T4021" s="11" t="s">
        <v>8317</v>
      </c>
      <c r="U4021" s="11" t="s">
        <v>8318</v>
      </c>
    </row>
    <row r="4022" spans="1:21" ht="42.75" x14ac:dyDescent="0.45">
      <c r="A4022" s="11">
        <v>4020</v>
      </c>
      <c r="B4022" s="16" t="s">
        <v>4016</v>
      </c>
      <c r="C4022" s="16" t="s">
        <v>8125</v>
      </c>
      <c r="D4022" s="23">
        <v>600</v>
      </c>
      <c r="E4022" s="23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7">
        <f t="shared" si="310"/>
        <v>42086.940960648142</v>
      </c>
      <c r="K4022" s="11">
        <v>1424579699</v>
      </c>
      <c r="L4022" s="17">
        <f t="shared" si="311"/>
        <v>42056.982627314814</v>
      </c>
      <c r="M4022" s="21">
        <f t="shared" si="312"/>
        <v>29.958333333328483</v>
      </c>
      <c r="N4022" s="11" t="b">
        <v>0</v>
      </c>
      <c r="O4022" s="11">
        <v>3</v>
      </c>
      <c r="P4022" s="11" t="b">
        <v>0</v>
      </c>
      <c r="Q4022" s="11" t="s">
        <v>8271</v>
      </c>
      <c r="R4022" s="18">
        <f t="shared" si="313"/>
        <v>0.16666666666666666</v>
      </c>
      <c r="S4022" s="19">
        <f t="shared" si="314"/>
        <v>33.333333333333336</v>
      </c>
      <c r="T4022" s="11" t="s">
        <v>8317</v>
      </c>
      <c r="U4022" s="11" t="s">
        <v>8318</v>
      </c>
    </row>
    <row r="4023" spans="1:21" ht="42.75" x14ac:dyDescent="0.45">
      <c r="A4023" s="11">
        <v>4021</v>
      </c>
      <c r="B4023" s="16" t="s">
        <v>4017</v>
      </c>
      <c r="C4023" s="16" t="s">
        <v>8126</v>
      </c>
      <c r="D4023" s="23">
        <v>15000</v>
      </c>
      <c r="E4023" s="23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7">
        <f t="shared" si="310"/>
        <v>41938.703217592592</v>
      </c>
      <c r="K4023" s="11">
        <v>1409176358</v>
      </c>
      <c r="L4023" s="17">
        <f t="shared" si="311"/>
        <v>41878.703217592592</v>
      </c>
      <c r="M4023" s="21">
        <f t="shared" si="312"/>
        <v>60</v>
      </c>
      <c r="N4023" s="11" t="b">
        <v>0</v>
      </c>
      <c r="O4023" s="11">
        <v>2</v>
      </c>
      <c r="P4023" s="11" t="b">
        <v>0</v>
      </c>
      <c r="Q4023" s="11" t="s">
        <v>8271</v>
      </c>
      <c r="R4023" s="18">
        <f t="shared" si="313"/>
        <v>8.3333333333333332E-3</v>
      </c>
      <c r="S4023" s="19">
        <f t="shared" si="314"/>
        <v>62.5</v>
      </c>
      <c r="T4023" s="11" t="s">
        <v>8317</v>
      </c>
      <c r="U4023" s="11" t="s">
        <v>8318</v>
      </c>
    </row>
    <row r="4024" spans="1:21" ht="28.5" x14ac:dyDescent="0.45">
      <c r="A4024" s="11">
        <v>4022</v>
      </c>
      <c r="B4024" s="16" t="s">
        <v>4018</v>
      </c>
      <c r="C4024" s="16" t="s">
        <v>8127</v>
      </c>
      <c r="D4024" s="23">
        <v>18000</v>
      </c>
      <c r="E4024" s="23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7">
        <f t="shared" si="310"/>
        <v>42035.912499999999</v>
      </c>
      <c r="K4024" s="11">
        <v>1418824867</v>
      </c>
      <c r="L4024" s="17">
        <f t="shared" si="311"/>
        <v>41990.375775462962</v>
      </c>
      <c r="M4024" s="21">
        <f t="shared" si="312"/>
        <v>45.536724537036207</v>
      </c>
      <c r="N4024" s="11" t="b">
        <v>0</v>
      </c>
      <c r="O4024" s="11">
        <v>197</v>
      </c>
      <c r="P4024" s="11" t="b">
        <v>0</v>
      </c>
      <c r="Q4024" s="11" t="s">
        <v>8271</v>
      </c>
      <c r="R4024" s="18">
        <f t="shared" si="313"/>
        <v>0.69561111111111107</v>
      </c>
      <c r="S4024" s="19">
        <f t="shared" si="314"/>
        <v>63.558375634517766</v>
      </c>
      <c r="T4024" s="11" t="s">
        <v>8317</v>
      </c>
      <c r="U4024" s="11" t="s">
        <v>8318</v>
      </c>
    </row>
    <row r="4025" spans="1:21" ht="42.75" x14ac:dyDescent="0.45">
      <c r="A4025" s="11">
        <v>4023</v>
      </c>
      <c r="B4025" s="16" t="s">
        <v>4019</v>
      </c>
      <c r="C4025" s="16" t="s">
        <v>8128</v>
      </c>
      <c r="D4025" s="23">
        <v>7000</v>
      </c>
      <c r="E4025" s="23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7">
        <f t="shared" si="310"/>
        <v>42453.749571759261</v>
      </c>
      <c r="K4025" s="11">
        <v>1454975963</v>
      </c>
      <c r="L4025" s="17">
        <f t="shared" si="311"/>
        <v>42408.791238425925</v>
      </c>
      <c r="M4025" s="21">
        <f t="shared" si="312"/>
        <v>44.958333333335759</v>
      </c>
      <c r="N4025" s="11" t="b">
        <v>0</v>
      </c>
      <c r="O4025" s="11">
        <v>0</v>
      </c>
      <c r="P4025" s="11" t="b">
        <v>0</v>
      </c>
      <c r="Q4025" s="11" t="s">
        <v>8271</v>
      </c>
      <c r="R4025" s="18">
        <f t="shared" si="313"/>
        <v>0</v>
      </c>
      <c r="S4025" s="19" t="e">
        <f t="shared" si="314"/>
        <v>#DIV/0!</v>
      </c>
      <c r="T4025" s="11" t="s">
        <v>8317</v>
      </c>
      <c r="U4025" s="11" t="s">
        <v>8318</v>
      </c>
    </row>
    <row r="4026" spans="1:21" ht="42.75" x14ac:dyDescent="0.45">
      <c r="A4026" s="11">
        <v>4024</v>
      </c>
      <c r="B4026" s="16" t="s">
        <v>4020</v>
      </c>
      <c r="C4026" s="16" t="s">
        <v>8129</v>
      </c>
      <c r="D4026" s="23">
        <v>800</v>
      </c>
      <c r="E4026" s="23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7">
        <f t="shared" si="310"/>
        <v>42247.461770833332</v>
      </c>
      <c r="K4026" s="11">
        <v>1438445097</v>
      </c>
      <c r="L4026" s="17">
        <f t="shared" si="311"/>
        <v>42217.461770833332</v>
      </c>
      <c r="M4026" s="21">
        <f t="shared" si="312"/>
        <v>30</v>
      </c>
      <c r="N4026" s="11" t="b">
        <v>0</v>
      </c>
      <c r="O4026" s="11">
        <v>1</v>
      </c>
      <c r="P4026" s="11" t="b">
        <v>0</v>
      </c>
      <c r="Q4026" s="11" t="s">
        <v>8271</v>
      </c>
      <c r="R4026" s="18">
        <f t="shared" si="313"/>
        <v>1.2500000000000001E-2</v>
      </c>
      <c r="S4026" s="19">
        <f t="shared" si="314"/>
        <v>10</v>
      </c>
      <c r="T4026" s="11" t="s">
        <v>8317</v>
      </c>
      <c r="U4026" s="11" t="s">
        <v>8318</v>
      </c>
    </row>
    <row r="4027" spans="1:21" ht="42.75" x14ac:dyDescent="0.45">
      <c r="A4027" s="11">
        <v>4025</v>
      </c>
      <c r="B4027" s="16" t="s">
        <v>4021</v>
      </c>
      <c r="C4027" s="16" t="s">
        <v>8130</v>
      </c>
      <c r="D4027" s="23">
        <v>5000</v>
      </c>
      <c r="E4027" s="23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7">
        <f t="shared" si="310"/>
        <v>42211.029351851852</v>
      </c>
      <c r="K4027" s="11">
        <v>1432705336</v>
      </c>
      <c r="L4027" s="17">
        <f t="shared" si="311"/>
        <v>42151.029351851852</v>
      </c>
      <c r="M4027" s="21">
        <f t="shared" si="312"/>
        <v>60</v>
      </c>
      <c r="N4027" s="11" t="b">
        <v>0</v>
      </c>
      <c r="O4027" s="11">
        <v>4</v>
      </c>
      <c r="P4027" s="11" t="b">
        <v>0</v>
      </c>
      <c r="Q4027" s="11" t="s">
        <v>8271</v>
      </c>
      <c r="R4027" s="18">
        <f t="shared" si="313"/>
        <v>0.05</v>
      </c>
      <c r="S4027" s="19">
        <f t="shared" si="314"/>
        <v>62.5</v>
      </c>
      <c r="T4027" s="11" t="s">
        <v>8317</v>
      </c>
      <c r="U4027" s="11" t="s">
        <v>8318</v>
      </c>
    </row>
    <row r="4028" spans="1:21" ht="42.75" x14ac:dyDescent="0.45">
      <c r="A4028" s="11">
        <v>4026</v>
      </c>
      <c r="B4028" s="16" t="s">
        <v>4022</v>
      </c>
      <c r="C4028" s="16" t="s">
        <v>8131</v>
      </c>
      <c r="D4028" s="23">
        <v>4000</v>
      </c>
      <c r="E4028" s="23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7">
        <f t="shared" si="310"/>
        <v>42342.488877314812</v>
      </c>
      <c r="K4028" s="11">
        <v>1444059839</v>
      </c>
      <c r="L4028" s="17">
        <f t="shared" si="311"/>
        <v>42282.447210648148</v>
      </c>
      <c r="M4028" s="21">
        <f t="shared" si="312"/>
        <v>60.041666666664241</v>
      </c>
      <c r="N4028" s="11" t="b">
        <v>0</v>
      </c>
      <c r="O4028" s="11">
        <v>0</v>
      </c>
      <c r="P4028" s="11" t="b">
        <v>0</v>
      </c>
      <c r="Q4028" s="11" t="s">
        <v>8271</v>
      </c>
      <c r="R4028" s="18">
        <f t="shared" si="313"/>
        <v>0</v>
      </c>
      <c r="S4028" s="19" t="e">
        <f t="shared" si="314"/>
        <v>#DIV/0!</v>
      </c>
      <c r="T4028" s="11" t="s">
        <v>8317</v>
      </c>
      <c r="U4028" s="11" t="s">
        <v>8318</v>
      </c>
    </row>
    <row r="4029" spans="1:21" ht="42.75" x14ac:dyDescent="0.45">
      <c r="A4029" s="11">
        <v>4027</v>
      </c>
      <c r="B4029" s="16" t="s">
        <v>4023</v>
      </c>
      <c r="C4029" s="16" t="s">
        <v>8132</v>
      </c>
      <c r="D4029" s="23">
        <v>3000</v>
      </c>
      <c r="E4029" s="23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7">
        <f t="shared" si="310"/>
        <v>42788.833333333336</v>
      </c>
      <c r="K4029" s="11">
        <v>1486077481</v>
      </c>
      <c r="L4029" s="17">
        <f t="shared" si="311"/>
        <v>42768.762511574074</v>
      </c>
      <c r="M4029" s="21">
        <f t="shared" si="312"/>
        <v>20.070821759261889</v>
      </c>
      <c r="N4029" s="11" t="b">
        <v>0</v>
      </c>
      <c r="O4029" s="11">
        <v>7</v>
      </c>
      <c r="P4029" s="11" t="b">
        <v>0</v>
      </c>
      <c r="Q4029" s="11" t="s">
        <v>8271</v>
      </c>
      <c r="R4029" s="18">
        <f t="shared" si="313"/>
        <v>7.166666666666667E-2</v>
      </c>
      <c r="S4029" s="19">
        <f t="shared" si="314"/>
        <v>30.714285714285715</v>
      </c>
      <c r="T4029" s="11" t="s">
        <v>8317</v>
      </c>
      <c r="U4029" s="11" t="s">
        <v>8318</v>
      </c>
    </row>
    <row r="4030" spans="1:21" ht="42.75" x14ac:dyDescent="0.45">
      <c r="A4030" s="11">
        <v>4028</v>
      </c>
      <c r="B4030" s="16" t="s">
        <v>4024</v>
      </c>
      <c r="C4030" s="16" t="s">
        <v>8133</v>
      </c>
      <c r="D4030" s="23">
        <v>2000</v>
      </c>
      <c r="E4030" s="23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7">
        <f t="shared" si="310"/>
        <v>41795.730324074073</v>
      </c>
      <c r="K4030" s="11">
        <v>1399415500</v>
      </c>
      <c r="L4030" s="17">
        <f t="shared" si="311"/>
        <v>41765.730324074073</v>
      </c>
      <c r="M4030" s="21">
        <f t="shared" si="312"/>
        <v>30</v>
      </c>
      <c r="N4030" s="11" t="b">
        <v>0</v>
      </c>
      <c r="O4030" s="11">
        <v>11</v>
      </c>
      <c r="P4030" s="11" t="b">
        <v>0</v>
      </c>
      <c r="Q4030" s="11" t="s">
        <v>8271</v>
      </c>
      <c r="R4030" s="18">
        <f t="shared" si="313"/>
        <v>0.28050000000000003</v>
      </c>
      <c r="S4030" s="19">
        <f t="shared" si="314"/>
        <v>51</v>
      </c>
      <c r="T4030" s="11" t="s">
        <v>8317</v>
      </c>
      <c r="U4030" s="11" t="s">
        <v>8318</v>
      </c>
    </row>
    <row r="4031" spans="1:21" ht="42.75" x14ac:dyDescent="0.45">
      <c r="A4031" s="11">
        <v>4029</v>
      </c>
      <c r="B4031" s="16" t="s">
        <v>4025</v>
      </c>
      <c r="C4031" s="16" t="s">
        <v>8134</v>
      </c>
      <c r="D4031" s="23">
        <v>20000</v>
      </c>
      <c r="E4031" s="23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7">
        <f t="shared" si="310"/>
        <v>42351.816782407404</v>
      </c>
      <c r="K4031" s="11">
        <v>1447461370</v>
      </c>
      <c r="L4031" s="17">
        <f t="shared" si="311"/>
        <v>42321.816782407404</v>
      </c>
      <c r="M4031" s="21">
        <f t="shared" si="312"/>
        <v>30</v>
      </c>
      <c r="N4031" s="11" t="b">
        <v>0</v>
      </c>
      <c r="O4031" s="11">
        <v>0</v>
      </c>
      <c r="P4031" s="11" t="b">
        <v>0</v>
      </c>
      <c r="Q4031" s="11" t="s">
        <v>8271</v>
      </c>
      <c r="R4031" s="18">
        <f t="shared" si="313"/>
        <v>0</v>
      </c>
      <c r="S4031" s="19" t="e">
        <f t="shared" si="314"/>
        <v>#DIV/0!</v>
      </c>
      <c r="T4031" s="11" t="s">
        <v>8317</v>
      </c>
      <c r="U4031" s="11" t="s">
        <v>8318</v>
      </c>
    </row>
    <row r="4032" spans="1:21" ht="42.75" x14ac:dyDescent="0.45">
      <c r="A4032" s="11">
        <v>4030</v>
      </c>
      <c r="B4032" s="16" t="s">
        <v>4026</v>
      </c>
      <c r="C4032" s="16" t="s">
        <v>8135</v>
      </c>
      <c r="D4032" s="23">
        <v>2500</v>
      </c>
      <c r="E4032" s="23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7">
        <f t="shared" si="310"/>
        <v>42403.575694444444</v>
      </c>
      <c r="K4032" s="11">
        <v>1452008599</v>
      </c>
      <c r="L4032" s="17">
        <f t="shared" si="311"/>
        <v>42374.446747685179</v>
      </c>
      <c r="M4032" s="21">
        <f t="shared" si="312"/>
        <v>29.128946759265091</v>
      </c>
      <c r="N4032" s="11" t="b">
        <v>0</v>
      </c>
      <c r="O4032" s="11">
        <v>6</v>
      </c>
      <c r="P4032" s="11" t="b">
        <v>0</v>
      </c>
      <c r="Q4032" s="11" t="s">
        <v>8271</v>
      </c>
      <c r="R4032" s="18">
        <f t="shared" si="313"/>
        <v>0.16</v>
      </c>
      <c r="S4032" s="19">
        <f t="shared" si="314"/>
        <v>66.666666666666671</v>
      </c>
      <c r="T4032" s="11" t="s">
        <v>8317</v>
      </c>
      <c r="U4032" s="11" t="s">
        <v>8318</v>
      </c>
    </row>
    <row r="4033" spans="1:21" ht="42.75" x14ac:dyDescent="0.45">
      <c r="A4033" s="11">
        <v>4031</v>
      </c>
      <c r="B4033" s="16" t="s">
        <v>4027</v>
      </c>
      <c r="C4033" s="16" t="s">
        <v>8136</v>
      </c>
      <c r="D4033" s="23">
        <v>5000</v>
      </c>
      <c r="E4033" s="23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7">
        <f t="shared" si="310"/>
        <v>41991.418564814812</v>
      </c>
      <c r="K4033" s="11">
        <v>1414591364</v>
      </c>
      <c r="L4033" s="17">
        <f t="shared" si="311"/>
        <v>41941.376898148148</v>
      </c>
      <c r="M4033" s="21">
        <f t="shared" si="312"/>
        <v>50.041666666664241</v>
      </c>
      <c r="N4033" s="11" t="b">
        <v>0</v>
      </c>
      <c r="O4033" s="11">
        <v>0</v>
      </c>
      <c r="P4033" s="11" t="b">
        <v>0</v>
      </c>
      <c r="Q4033" s="11" t="s">
        <v>8271</v>
      </c>
      <c r="R4033" s="18">
        <f t="shared" si="313"/>
        <v>0</v>
      </c>
      <c r="S4033" s="19" t="e">
        <f t="shared" si="314"/>
        <v>#DIV/0!</v>
      </c>
      <c r="T4033" s="11" t="s">
        <v>8317</v>
      </c>
      <c r="U4033" s="11" t="s">
        <v>8318</v>
      </c>
    </row>
    <row r="4034" spans="1:21" ht="42.75" x14ac:dyDescent="0.45">
      <c r="A4034" s="11">
        <v>4032</v>
      </c>
      <c r="B4034" s="16" t="s">
        <v>4028</v>
      </c>
      <c r="C4034" s="16" t="s">
        <v>8137</v>
      </c>
      <c r="D4034" s="23">
        <v>6048</v>
      </c>
      <c r="E4034" s="23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7">
        <f t="shared" si="310"/>
        <v>42353.642546296294</v>
      </c>
      <c r="K4034" s="11">
        <v>1445023516</v>
      </c>
      <c r="L4034" s="17">
        <f t="shared" si="311"/>
        <v>42293.60087962963</v>
      </c>
      <c r="M4034" s="21">
        <f t="shared" si="312"/>
        <v>60.041666666664241</v>
      </c>
      <c r="N4034" s="11" t="b">
        <v>0</v>
      </c>
      <c r="O4034" s="11">
        <v>7</v>
      </c>
      <c r="P4034" s="11" t="b">
        <v>0</v>
      </c>
      <c r="Q4034" s="11" t="s">
        <v>8271</v>
      </c>
      <c r="R4034" s="18">
        <f t="shared" si="313"/>
        <v>6.8287037037037035E-2</v>
      </c>
      <c r="S4034" s="19">
        <f t="shared" si="314"/>
        <v>59</v>
      </c>
      <c r="T4034" s="11" t="s">
        <v>8317</v>
      </c>
      <c r="U4034" s="11" t="s">
        <v>8318</v>
      </c>
    </row>
    <row r="4035" spans="1:21" ht="42.75" x14ac:dyDescent="0.45">
      <c r="A4035" s="11">
        <v>4033</v>
      </c>
      <c r="B4035" s="16" t="s">
        <v>4029</v>
      </c>
      <c r="C4035" s="16" t="s">
        <v>8138</v>
      </c>
      <c r="D4035" s="23">
        <v>23900</v>
      </c>
      <c r="E4035" s="23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7">
        <f t="shared" ref="J4035:J4098" si="315">(((I4035/86400)+25569+(-5/24)))</f>
        <v>42645.166666666664</v>
      </c>
      <c r="K4035" s="11">
        <v>1472711224</v>
      </c>
      <c r="L4035" s="17">
        <f t="shared" ref="L4035:L4098" si="316">(((K4035/86400)+25569+(-5/24)))</f>
        <v>42614.06046296296</v>
      </c>
      <c r="M4035" s="21">
        <f t="shared" ref="M4035:M4098" si="317">J4035-L4035</f>
        <v>31.106203703704523</v>
      </c>
      <c r="N4035" s="11" t="b">
        <v>0</v>
      </c>
      <c r="O4035" s="11">
        <v>94</v>
      </c>
      <c r="P4035" s="11" t="b">
        <v>0</v>
      </c>
      <c r="Q4035" s="11" t="s">
        <v>8271</v>
      </c>
      <c r="R4035" s="18">
        <f t="shared" ref="R4035:R4098" si="318">E4035/D4035</f>
        <v>0.25698702928870293</v>
      </c>
      <c r="S4035" s="19">
        <f t="shared" ref="S4035:S4098" si="319">E4035/O4035</f>
        <v>65.340319148936175</v>
      </c>
      <c r="T4035" s="11" t="s">
        <v>8317</v>
      </c>
      <c r="U4035" s="11" t="s">
        <v>8318</v>
      </c>
    </row>
    <row r="4036" spans="1:21" ht="42.75" x14ac:dyDescent="0.45">
      <c r="A4036" s="11">
        <v>4034</v>
      </c>
      <c r="B4036" s="16" t="s">
        <v>4030</v>
      </c>
      <c r="C4036" s="16" t="s">
        <v>8139</v>
      </c>
      <c r="D4036" s="23">
        <v>13500</v>
      </c>
      <c r="E4036" s="23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7">
        <f t="shared" si="315"/>
        <v>42097.697337962956</v>
      </c>
      <c r="K4036" s="11">
        <v>1425509050</v>
      </c>
      <c r="L4036" s="17">
        <f t="shared" si="316"/>
        <v>42067.739004629628</v>
      </c>
      <c r="M4036" s="21">
        <f t="shared" si="317"/>
        <v>29.958333333328483</v>
      </c>
      <c r="N4036" s="11" t="b">
        <v>0</v>
      </c>
      <c r="O4036" s="11">
        <v>2</v>
      </c>
      <c r="P4036" s="11" t="b">
        <v>0</v>
      </c>
      <c r="Q4036" s="11" t="s">
        <v>8271</v>
      </c>
      <c r="R4036" s="18">
        <f t="shared" si="318"/>
        <v>1.4814814814814815E-2</v>
      </c>
      <c r="S4036" s="19">
        <f t="shared" si="319"/>
        <v>100</v>
      </c>
      <c r="T4036" s="11" t="s">
        <v>8317</v>
      </c>
      <c r="U4036" s="11" t="s">
        <v>8318</v>
      </c>
    </row>
    <row r="4037" spans="1:21" ht="28.5" x14ac:dyDescent="0.45">
      <c r="A4037" s="11">
        <v>4035</v>
      </c>
      <c r="B4037" s="16" t="s">
        <v>4031</v>
      </c>
      <c r="C4037" s="16" t="s">
        <v>8140</v>
      </c>
      <c r="D4037" s="23">
        <v>10000</v>
      </c>
      <c r="E4037" s="23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7">
        <f t="shared" si="315"/>
        <v>41933.674618055556</v>
      </c>
      <c r="K4037" s="11">
        <v>1411333887</v>
      </c>
      <c r="L4037" s="17">
        <f t="shared" si="316"/>
        <v>41903.674618055556</v>
      </c>
      <c r="M4037" s="21">
        <f t="shared" si="317"/>
        <v>30</v>
      </c>
      <c r="N4037" s="11" t="b">
        <v>0</v>
      </c>
      <c r="O4037" s="11">
        <v>25</v>
      </c>
      <c r="P4037" s="11" t="b">
        <v>0</v>
      </c>
      <c r="Q4037" s="11" t="s">
        <v>8271</v>
      </c>
      <c r="R4037" s="18">
        <f t="shared" si="318"/>
        <v>0.36849999999999999</v>
      </c>
      <c r="S4037" s="19">
        <f t="shared" si="319"/>
        <v>147.4</v>
      </c>
      <c r="T4037" s="11" t="s">
        <v>8317</v>
      </c>
      <c r="U4037" s="11" t="s">
        <v>8318</v>
      </c>
    </row>
    <row r="4038" spans="1:21" ht="42.75" x14ac:dyDescent="0.45">
      <c r="A4038" s="11">
        <v>4036</v>
      </c>
      <c r="B4038" s="16" t="s">
        <v>4032</v>
      </c>
      <c r="C4038" s="16" t="s">
        <v>7438</v>
      </c>
      <c r="D4038" s="23">
        <v>6000</v>
      </c>
      <c r="E4038" s="23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7">
        <f t="shared" si="315"/>
        <v>41821.729166666664</v>
      </c>
      <c r="K4038" s="11">
        <v>1402784964</v>
      </c>
      <c r="L4038" s="17">
        <f t="shared" si="316"/>
        <v>41804.728750000002</v>
      </c>
      <c r="M4038" s="21">
        <f t="shared" si="317"/>
        <v>17.000416666662204</v>
      </c>
      <c r="N4038" s="11" t="b">
        <v>0</v>
      </c>
      <c r="O4038" s="11">
        <v>17</v>
      </c>
      <c r="P4038" s="11" t="b">
        <v>0</v>
      </c>
      <c r="Q4038" s="11" t="s">
        <v>8271</v>
      </c>
      <c r="R4038" s="18">
        <f t="shared" si="318"/>
        <v>0.47049999999999997</v>
      </c>
      <c r="S4038" s="19">
        <f t="shared" si="319"/>
        <v>166.05882352941177</v>
      </c>
      <c r="T4038" s="11" t="s">
        <v>8317</v>
      </c>
      <c r="U4038" s="11" t="s">
        <v>8318</v>
      </c>
    </row>
    <row r="4039" spans="1:21" ht="42.75" x14ac:dyDescent="0.45">
      <c r="A4039" s="11">
        <v>4037</v>
      </c>
      <c r="B4039" s="16" t="s">
        <v>4033</v>
      </c>
      <c r="C4039" s="16" t="s">
        <v>8141</v>
      </c>
      <c r="D4039" s="23">
        <v>700</v>
      </c>
      <c r="E4039" s="23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7">
        <f t="shared" si="315"/>
        <v>42514.392361111109</v>
      </c>
      <c r="K4039" s="11">
        <v>1462585315</v>
      </c>
      <c r="L4039" s="17">
        <f t="shared" si="316"/>
        <v>42496.862442129626</v>
      </c>
      <c r="M4039" s="21">
        <f t="shared" si="317"/>
        <v>17.529918981483206</v>
      </c>
      <c r="N4039" s="11" t="b">
        <v>0</v>
      </c>
      <c r="O4039" s="11">
        <v>2</v>
      </c>
      <c r="P4039" s="11" t="b">
        <v>0</v>
      </c>
      <c r="Q4039" s="11" t="s">
        <v>8271</v>
      </c>
      <c r="R4039" s="18">
        <f t="shared" si="318"/>
        <v>0.11428571428571428</v>
      </c>
      <c r="S4039" s="19">
        <f t="shared" si="319"/>
        <v>40</v>
      </c>
      <c r="T4039" s="11" t="s">
        <v>8317</v>
      </c>
      <c r="U4039" s="11" t="s">
        <v>8318</v>
      </c>
    </row>
    <row r="4040" spans="1:21" ht="42.75" x14ac:dyDescent="0.45">
      <c r="A4040" s="11">
        <v>4038</v>
      </c>
      <c r="B4040" s="16" t="s">
        <v>4034</v>
      </c>
      <c r="C4040" s="16" t="s">
        <v>8142</v>
      </c>
      <c r="D4040" s="23">
        <v>2500</v>
      </c>
      <c r="E4040" s="23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7">
        <f t="shared" si="315"/>
        <v>41929.590393518512</v>
      </c>
      <c r="K4040" s="11">
        <v>1408389010</v>
      </c>
      <c r="L4040" s="17">
        <f t="shared" si="316"/>
        <v>41869.590393518512</v>
      </c>
      <c r="M4040" s="21">
        <f t="shared" si="317"/>
        <v>60</v>
      </c>
      <c r="N4040" s="11" t="b">
        <v>0</v>
      </c>
      <c r="O4040" s="11">
        <v>4</v>
      </c>
      <c r="P4040" s="11" t="b">
        <v>0</v>
      </c>
      <c r="Q4040" s="11" t="s">
        <v>8271</v>
      </c>
      <c r="R4040" s="18">
        <f t="shared" si="318"/>
        <v>0.12039999999999999</v>
      </c>
      <c r="S4040" s="19">
        <f t="shared" si="319"/>
        <v>75.25</v>
      </c>
      <c r="T4040" s="11" t="s">
        <v>8317</v>
      </c>
      <c r="U4040" s="11" t="s">
        <v>8318</v>
      </c>
    </row>
    <row r="4041" spans="1:21" ht="42.75" x14ac:dyDescent="0.45">
      <c r="A4041" s="11">
        <v>4039</v>
      </c>
      <c r="B4041" s="16" t="s">
        <v>4035</v>
      </c>
      <c r="C4041" s="16" t="s">
        <v>8143</v>
      </c>
      <c r="D4041" s="23">
        <v>500</v>
      </c>
      <c r="E4041" s="23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7">
        <f t="shared" si="315"/>
        <v>42339.040972222218</v>
      </c>
      <c r="K4041" s="11">
        <v>1446048367</v>
      </c>
      <c r="L4041" s="17">
        <f t="shared" si="316"/>
        <v>42305.462581018517</v>
      </c>
      <c r="M4041" s="21">
        <f t="shared" si="317"/>
        <v>33.578391203700448</v>
      </c>
      <c r="N4041" s="11" t="b">
        <v>0</v>
      </c>
      <c r="O4041" s="11">
        <v>5</v>
      </c>
      <c r="P4041" s="11" t="b">
        <v>0</v>
      </c>
      <c r="Q4041" s="11" t="s">
        <v>8271</v>
      </c>
      <c r="R4041" s="18">
        <f t="shared" si="318"/>
        <v>0.6</v>
      </c>
      <c r="S4041" s="19">
        <f t="shared" si="319"/>
        <v>60</v>
      </c>
      <c r="T4041" s="11" t="s">
        <v>8317</v>
      </c>
      <c r="U4041" s="11" t="s">
        <v>8318</v>
      </c>
    </row>
    <row r="4042" spans="1:21" ht="42.75" x14ac:dyDescent="0.45">
      <c r="A4042" s="11">
        <v>4040</v>
      </c>
      <c r="B4042" s="16" t="s">
        <v>4036</v>
      </c>
      <c r="C4042" s="16" t="s">
        <v>8144</v>
      </c>
      <c r="D4042" s="23">
        <v>8000</v>
      </c>
      <c r="E4042" s="23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7">
        <f t="shared" si="315"/>
        <v>42202.916666666664</v>
      </c>
      <c r="K4042" s="11">
        <v>1432100004</v>
      </c>
      <c r="L4042" s="17">
        <f t="shared" si="316"/>
        <v>42144.023194444446</v>
      </c>
      <c r="M4042" s="21">
        <f t="shared" si="317"/>
        <v>58.893472222218406</v>
      </c>
      <c r="N4042" s="11" t="b">
        <v>0</v>
      </c>
      <c r="O4042" s="11">
        <v>2</v>
      </c>
      <c r="P4042" s="11" t="b">
        <v>0</v>
      </c>
      <c r="Q4042" s="11" t="s">
        <v>8271</v>
      </c>
      <c r="R4042" s="18">
        <f t="shared" si="318"/>
        <v>0.3125</v>
      </c>
      <c r="S4042" s="19">
        <f t="shared" si="319"/>
        <v>1250</v>
      </c>
      <c r="T4042" s="11" t="s">
        <v>8317</v>
      </c>
      <c r="U4042" s="11" t="s">
        <v>8318</v>
      </c>
    </row>
    <row r="4043" spans="1:21" ht="28.5" x14ac:dyDescent="0.45">
      <c r="A4043" s="11">
        <v>4041</v>
      </c>
      <c r="B4043" s="16" t="s">
        <v>4037</v>
      </c>
      <c r="C4043" s="16" t="s">
        <v>8145</v>
      </c>
      <c r="D4043" s="23">
        <v>5000</v>
      </c>
      <c r="E4043" s="23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7">
        <f t="shared" si="315"/>
        <v>42619.265671296293</v>
      </c>
      <c r="K4043" s="11">
        <v>1467976954</v>
      </c>
      <c r="L4043" s="17">
        <f t="shared" si="316"/>
        <v>42559.265671296293</v>
      </c>
      <c r="M4043" s="21">
        <f t="shared" si="317"/>
        <v>60</v>
      </c>
      <c r="N4043" s="11" t="b">
        <v>0</v>
      </c>
      <c r="O4043" s="11">
        <v>2</v>
      </c>
      <c r="P4043" s="11" t="b">
        <v>0</v>
      </c>
      <c r="Q4043" s="11" t="s">
        <v>8271</v>
      </c>
      <c r="R4043" s="18">
        <f t="shared" si="318"/>
        <v>4.1999999999999997E-3</v>
      </c>
      <c r="S4043" s="19">
        <f t="shared" si="319"/>
        <v>10.5</v>
      </c>
      <c r="T4043" s="11" t="s">
        <v>8317</v>
      </c>
      <c r="U4043" s="11" t="s">
        <v>8318</v>
      </c>
    </row>
    <row r="4044" spans="1:21" ht="42.75" x14ac:dyDescent="0.45">
      <c r="A4044" s="11">
        <v>4042</v>
      </c>
      <c r="B4044" s="16" t="s">
        <v>4038</v>
      </c>
      <c r="C4044" s="16" t="s">
        <v>8146</v>
      </c>
      <c r="D4044" s="23">
        <v>10000</v>
      </c>
      <c r="E4044" s="23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7">
        <f t="shared" si="315"/>
        <v>42024.594444444439</v>
      </c>
      <c r="K4044" s="11">
        <v>1419213664</v>
      </c>
      <c r="L4044" s="17">
        <f t="shared" si="316"/>
        <v>41994.875740740739</v>
      </c>
      <c r="M4044" s="21">
        <f t="shared" si="317"/>
        <v>29.718703703700157</v>
      </c>
      <c r="N4044" s="11" t="b">
        <v>0</v>
      </c>
      <c r="O4044" s="11">
        <v>3</v>
      </c>
      <c r="P4044" s="11" t="b">
        <v>0</v>
      </c>
      <c r="Q4044" s="11" t="s">
        <v>8271</v>
      </c>
      <c r="R4044" s="18">
        <f t="shared" si="318"/>
        <v>2.0999999999999999E-3</v>
      </c>
      <c r="S4044" s="19">
        <f t="shared" si="319"/>
        <v>7</v>
      </c>
      <c r="T4044" s="11" t="s">
        <v>8317</v>
      </c>
      <c r="U4044" s="11" t="s">
        <v>8318</v>
      </c>
    </row>
    <row r="4045" spans="1:21" ht="42.75" x14ac:dyDescent="0.45">
      <c r="A4045" s="11">
        <v>4043</v>
      </c>
      <c r="B4045" s="16" t="s">
        <v>4039</v>
      </c>
      <c r="C4045" s="16" t="s">
        <v>8147</v>
      </c>
      <c r="D4045" s="23">
        <v>300</v>
      </c>
      <c r="E4045" s="23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7">
        <f t="shared" si="315"/>
        <v>41963.749131944445</v>
      </c>
      <c r="K4045" s="11">
        <v>1415228325</v>
      </c>
      <c r="L4045" s="17">
        <f t="shared" si="316"/>
        <v>41948.749131944445</v>
      </c>
      <c r="M4045" s="21">
        <f t="shared" si="317"/>
        <v>15</v>
      </c>
      <c r="N4045" s="11" t="b">
        <v>0</v>
      </c>
      <c r="O4045" s="11">
        <v>0</v>
      </c>
      <c r="P4045" s="11" t="b">
        <v>0</v>
      </c>
      <c r="Q4045" s="11" t="s">
        <v>8271</v>
      </c>
      <c r="R4045" s="18">
        <f t="shared" si="318"/>
        <v>0</v>
      </c>
      <c r="S4045" s="19" t="e">
        <f t="shared" si="319"/>
        <v>#DIV/0!</v>
      </c>
      <c r="T4045" s="11" t="s">
        <v>8317</v>
      </c>
      <c r="U4045" s="11" t="s">
        <v>8318</v>
      </c>
    </row>
    <row r="4046" spans="1:21" ht="42.75" x14ac:dyDescent="0.45">
      <c r="A4046" s="11">
        <v>4044</v>
      </c>
      <c r="B4046" s="16" t="s">
        <v>4040</v>
      </c>
      <c r="C4046" s="16" t="s">
        <v>8148</v>
      </c>
      <c r="D4046" s="23">
        <v>600</v>
      </c>
      <c r="E4046" s="23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7">
        <f t="shared" si="315"/>
        <v>42103.999999999993</v>
      </c>
      <c r="K4046" s="11">
        <v>1426050982</v>
      </c>
      <c r="L4046" s="17">
        <f t="shared" si="316"/>
        <v>42074.011365740742</v>
      </c>
      <c r="M4046" s="21">
        <f t="shared" si="317"/>
        <v>29.98863425925083</v>
      </c>
      <c r="N4046" s="11" t="b">
        <v>0</v>
      </c>
      <c r="O4046" s="11">
        <v>4</v>
      </c>
      <c r="P4046" s="11" t="b">
        <v>0</v>
      </c>
      <c r="Q4046" s="11" t="s">
        <v>8271</v>
      </c>
      <c r="R4046" s="18">
        <f t="shared" si="318"/>
        <v>0.375</v>
      </c>
      <c r="S4046" s="19">
        <f t="shared" si="319"/>
        <v>56.25</v>
      </c>
      <c r="T4046" s="11" t="s">
        <v>8317</v>
      </c>
      <c r="U4046" s="11" t="s">
        <v>8318</v>
      </c>
    </row>
    <row r="4047" spans="1:21" ht="42.75" x14ac:dyDescent="0.45">
      <c r="A4047" s="11">
        <v>4045</v>
      </c>
      <c r="B4047" s="16" t="s">
        <v>4041</v>
      </c>
      <c r="C4047" s="16" t="s">
        <v>8149</v>
      </c>
      <c r="D4047" s="23">
        <v>5000</v>
      </c>
      <c r="E4047" s="23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7">
        <f t="shared" si="315"/>
        <v>41871.992928240739</v>
      </c>
      <c r="K4047" s="11">
        <v>1406004589</v>
      </c>
      <c r="L4047" s="17">
        <f t="shared" si="316"/>
        <v>41841.992928240739</v>
      </c>
      <c r="M4047" s="21">
        <f t="shared" si="317"/>
        <v>30</v>
      </c>
      <c r="N4047" s="11" t="b">
        <v>0</v>
      </c>
      <c r="O4047" s="11">
        <v>1</v>
      </c>
      <c r="P4047" s="11" t="b">
        <v>0</v>
      </c>
      <c r="Q4047" s="11" t="s">
        <v>8271</v>
      </c>
      <c r="R4047" s="18">
        <f t="shared" si="318"/>
        <v>2.0000000000000001E-4</v>
      </c>
      <c r="S4047" s="19">
        <f t="shared" si="319"/>
        <v>1</v>
      </c>
      <c r="T4047" s="11" t="s">
        <v>8317</v>
      </c>
      <c r="U4047" s="11" t="s">
        <v>8318</v>
      </c>
    </row>
    <row r="4048" spans="1:21" ht="42.75" x14ac:dyDescent="0.45">
      <c r="A4048" s="11">
        <v>4046</v>
      </c>
      <c r="B4048" s="16" t="s">
        <v>4042</v>
      </c>
      <c r="C4048" s="16" t="s">
        <v>8150</v>
      </c>
      <c r="D4048" s="23">
        <v>5600</v>
      </c>
      <c r="E4048" s="23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7">
        <f t="shared" si="315"/>
        <v>41934.442245370366</v>
      </c>
      <c r="K4048" s="11">
        <v>1411400210</v>
      </c>
      <c r="L4048" s="17">
        <f t="shared" si="316"/>
        <v>41904.442245370366</v>
      </c>
      <c r="M4048" s="21">
        <f t="shared" si="317"/>
        <v>30</v>
      </c>
      <c r="N4048" s="11" t="b">
        <v>0</v>
      </c>
      <c r="O4048" s="11">
        <v>12</v>
      </c>
      <c r="P4048" s="11" t="b">
        <v>0</v>
      </c>
      <c r="Q4048" s="11" t="s">
        <v>8271</v>
      </c>
      <c r="R4048" s="18">
        <f t="shared" si="318"/>
        <v>8.2142857142857142E-2</v>
      </c>
      <c r="S4048" s="19">
        <f t="shared" si="319"/>
        <v>38.333333333333336</v>
      </c>
      <c r="T4048" s="11" t="s">
        <v>8317</v>
      </c>
      <c r="U4048" s="11" t="s">
        <v>8318</v>
      </c>
    </row>
    <row r="4049" spans="1:21" ht="42.75" x14ac:dyDescent="0.45">
      <c r="A4049" s="11">
        <v>4047</v>
      </c>
      <c r="B4049" s="16" t="s">
        <v>4043</v>
      </c>
      <c r="C4049" s="16" t="s">
        <v>8151</v>
      </c>
      <c r="D4049" s="23">
        <v>5000</v>
      </c>
      <c r="E4049" s="23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7">
        <f t="shared" si="315"/>
        <v>42014.833333333336</v>
      </c>
      <c r="K4049" s="11">
        <v>1418862743</v>
      </c>
      <c r="L4049" s="17">
        <f t="shared" si="316"/>
        <v>41990.814155092587</v>
      </c>
      <c r="M4049" s="21">
        <f t="shared" si="317"/>
        <v>24.01917824074917</v>
      </c>
      <c r="N4049" s="11" t="b">
        <v>0</v>
      </c>
      <c r="O4049" s="11">
        <v>4</v>
      </c>
      <c r="P4049" s="11" t="b">
        <v>0</v>
      </c>
      <c r="Q4049" s="11" t="s">
        <v>8271</v>
      </c>
      <c r="R4049" s="18">
        <f t="shared" si="318"/>
        <v>2.1999999999999999E-2</v>
      </c>
      <c r="S4049" s="19">
        <f t="shared" si="319"/>
        <v>27.5</v>
      </c>
      <c r="T4049" s="11" t="s">
        <v>8317</v>
      </c>
      <c r="U4049" s="11" t="s">
        <v>8318</v>
      </c>
    </row>
    <row r="4050" spans="1:21" ht="42.75" x14ac:dyDescent="0.45">
      <c r="A4050" s="11">
        <v>4048</v>
      </c>
      <c r="B4050" s="16" t="s">
        <v>4044</v>
      </c>
      <c r="C4050" s="16" t="s">
        <v>8152</v>
      </c>
      <c r="D4050" s="23">
        <v>17000</v>
      </c>
      <c r="E4050" s="23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7">
        <f t="shared" si="315"/>
        <v>42471.259108796294</v>
      </c>
      <c r="K4050" s="11">
        <v>1457352787</v>
      </c>
      <c r="L4050" s="17">
        <f t="shared" si="316"/>
        <v>42436.300775462958</v>
      </c>
      <c r="M4050" s="21">
        <f t="shared" si="317"/>
        <v>34.958333333335759</v>
      </c>
      <c r="N4050" s="11" t="b">
        <v>0</v>
      </c>
      <c r="O4050" s="11">
        <v>91</v>
      </c>
      <c r="P4050" s="11" t="b">
        <v>0</v>
      </c>
      <c r="Q4050" s="11" t="s">
        <v>8271</v>
      </c>
      <c r="R4050" s="18">
        <f t="shared" si="318"/>
        <v>0.17652941176470588</v>
      </c>
      <c r="S4050" s="19">
        <f t="shared" si="319"/>
        <v>32.978021978021978</v>
      </c>
      <c r="T4050" s="11" t="s">
        <v>8317</v>
      </c>
      <c r="U4050" s="11" t="s">
        <v>8318</v>
      </c>
    </row>
    <row r="4051" spans="1:21" ht="42.75" x14ac:dyDescent="0.45">
      <c r="A4051" s="11">
        <v>4049</v>
      </c>
      <c r="B4051" s="16" t="s">
        <v>4045</v>
      </c>
      <c r="C4051" s="16" t="s">
        <v>8153</v>
      </c>
      <c r="D4051" s="23">
        <v>20000</v>
      </c>
      <c r="E4051" s="23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7">
        <f t="shared" si="315"/>
        <v>42199.750173611108</v>
      </c>
      <c r="K4051" s="11">
        <v>1434322815</v>
      </c>
      <c r="L4051" s="17">
        <f t="shared" si="316"/>
        <v>42169.750173611108</v>
      </c>
      <c r="M4051" s="21">
        <f t="shared" si="317"/>
        <v>30</v>
      </c>
      <c r="N4051" s="11" t="b">
        <v>0</v>
      </c>
      <c r="O4051" s="11">
        <v>1</v>
      </c>
      <c r="P4051" s="11" t="b">
        <v>0</v>
      </c>
      <c r="Q4051" s="11" t="s">
        <v>8271</v>
      </c>
      <c r="R4051" s="18">
        <f t="shared" si="318"/>
        <v>8.0000000000000004E-4</v>
      </c>
      <c r="S4051" s="19">
        <f t="shared" si="319"/>
        <v>16</v>
      </c>
      <c r="T4051" s="11" t="s">
        <v>8317</v>
      </c>
      <c r="U4051" s="11" t="s">
        <v>8318</v>
      </c>
    </row>
    <row r="4052" spans="1:21" ht="42.75" x14ac:dyDescent="0.45">
      <c r="A4052" s="11">
        <v>4050</v>
      </c>
      <c r="B4052" s="16" t="s">
        <v>4046</v>
      </c>
      <c r="C4052" s="16" t="s">
        <v>8154</v>
      </c>
      <c r="D4052" s="23">
        <v>1500</v>
      </c>
      <c r="E4052" s="23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7">
        <f t="shared" si="315"/>
        <v>41935.428136574068</v>
      </c>
      <c r="K4052" s="11">
        <v>1411485391</v>
      </c>
      <c r="L4052" s="17">
        <f t="shared" si="316"/>
        <v>41905.428136574068</v>
      </c>
      <c r="M4052" s="21">
        <f t="shared" si="317"/>
        <v>30</v>
      </c>
      <c r="N4052" s="11" t="b">
        <v>0</v>
      </c>
      <c r="O4052" s="11">
        <v>1</v>
      </c>
      <c r="P4052" s="11" t="b">
        <v>0</v>
      </c>
      <c r="Q4052" s="11" t="s">
        <v>8271</v>
      </c>
      <c r="R4052" s="18">
        <f t="shared" si="318"/>
        <v>6.6666666666666664E-4</v>
      </c>
      <c r="S4052" s="19">
        <f t="shared" si="319"/>
        <v>1</v>
      </c>
      <c r="T4052" s="11" t="s">
        <v>8317</v>
      </c>
      <c r="U4052" s="11" t="s">
        <v>8318</v>
      </c>
    </row>
    <row r="4053" spans="1:21" ht="42.75" x14ac:dyDescent="0.45">
      <c r="A4053" s="11">
        <v>4051</v>
      </c>
      <c r="B4053" s="16" t="s">
        <v>4047</v>
      </c>
      <c r="C4053" s="16" t="s">
        <v>8155</v>
      </c>
      <c r="D4053" s="23">
        <v>500</v>
      </c>
      <c r="E4053" s="23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7">
        <f t="shared" si="315"/>
        <v>41768.078472222223</v>
      </c>
      <c r="K4053" s="11">
        <v>1399058797</v>
      </c>
      <c r="L4053" s="17">
        <f t="shared" si="316"/>
        <v>41761.601817129624</v>
      </c>
      <c r="M4053" s="21">
        <f t="shared" si="317"/>
        <v>6.4766550925996853</v>
      </c>
      <c r="N4053" s="11" t="b">
        <v>0</v>
      </c>
      <c r="O4053" s="11">
        <v>0</v>
      </c>
      <c r="P4053" s="11" t="b">
        <v>0</v>
      </c>
      <c r="Q4053" s="11" t="s">
        <v>8271</v>
      </c>
      <c r="R4053" s="18">
        <f t="shared" si="318"/>
        <v>0</v>
      </c>
      <c r="S4053" s="19" t="e">
        <f t="shared" si="319"/>
        <v>#DIV/0!</v>
      </c>
      <c r="T4053" s="11" t="s">
        <v>8317</v>
      </c>
      <c r="U4053" s="11" t="s">
        <v>8318</v>
      </c>
    </row>
    <row r="4054" spans="1:21" ht="57" x14ac:dyDescent="0.45">
      <c r="A4054" s="11">
        <v>4052</v>
      </c>
      <c r="B4054" s="16" t="s">
        <v>4048</v>
      </c>
      <c r="C4054" s="16" t="s">
        <v>8156</v>
      </c>
      <c r="D4054" s="23">
        <v>3000</v>
      </c>
      <c r="E4054" s="23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7">
        <f t="shared" si="315"/>
        <v>41925.670324074068</v>
      </c>
      <c r="K4054" s="11">
        <v>1408050316</v>
      </c>
      <c r="L4054" s="17">
        <f t="shared" si="316"/>
        <v>41865.670324074068</v>
      </c>
      <c r="M4054" s="21">
        <f t="shared" si="317"/>
        <v>60</v>
      </c>
      <c r="N4054" s="11" t="b">
        <v>0</v>
      </c>
      <c r="O4054" s="11">
        <v>13</v>
      </c>
      <c r="P4054" s="11" t="b">
        <v>0</v>
      </c>
      <c r="Q4054" s="11" t="s">
        <v>8271</v>
      </c>
      <c r="R4054" s="18">
        <f t="shared" si="318"/>
        <v>0.37533333333333335</v>
      </c>
      <c r="S4054" s="19">
        <f t="shared" si="319"/>
        <v>86.615384615384613</v>
      </c>
      <c r="T4054" s="11" t="s">
        <v>8317</v>
      </c>
      <c r="U4054" s="11" t="s">
        <v>8318</v>
      </c>
    </row>
    <row r="4055" spans="1:21" ht="42.75" x14ac:dyDescent="0.45">
      <c r="A4055" s="11">
        <v>4053</v>
      </c>
      <c r="B4055" s="16" t="s">
        <v>4049</v>
      </c>
      <c r="C4055" s="16" t="s">
        <v>8157</v>
      </c>
      <c r="D4055" s="23">
        <v>500</v>
      </c>
      <c r="E4055" s="23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7">
        <f t="shared" si="315"/>
        <v>41958.624999999993</v>
      </c>
      <c r="K4055" s="11">
        <v>1413477228</v>
      </c>
      <c r="L4055" s="17">
        <f t="shared" si="316"/>
        <v>41928.481805555552</v>
      </c>
      <c r="M4055" s="21">
        <f t="shared" si="317"/>
        <v>30.143194444441178</v>
      </c>
      <c r="N4055" s="11" t="b">
        <v>0</v>
      </c>
      <c r="O4055" s="11">
        <v>2</v>
      </c>
      <c r="P4055" s="11" t="b">
        <v>0</v>
      </c>
      <c r="Q4055" s="11" t="s">
        <v>8271</v>
      </c>
      <c r="R4055" s="18">
        <f t="shared" si="318"/>
        <v>0.22</v>
      </c>
      <c r="S4055" s="19">
        <f t="shared" si="319"/>
        <v>55</v>
      </c>
      <c r="T4055" s="11" t="s">
        <v>8317</v>
      </c>
      <c r="U4055" s="11" t="s">
        <v>8318</v>
      </c>
    </row>
    <row r="4056" spans="1:21" ht="42.75" x14ac:dyDescent="0.45">
      <c r="A4056" s="11">
        <v>4054</v>
      </c>
      <c r="B4056" s="16" t="s">
        <v>4050</v>
      </c>
      <c r="C4056" s="16" t="s">
        <v>8158</v>
      </c>
      <c r="D4056" s="23">
        <v>8880</v>
      </c>
      <c r="E4056" s="23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7">
        <f t="shared" si="315"/>
        <v>42643.958333333336</v>
      </c>
      <c r="K4056" s="11">
        <v>1472674285</v>
      </c>
      <c r="L4056" s="17">
        <f t="shared" si="316"/>
        <v>42613.632928240739</v>
      </c>
      <c r="M4056" s="21">
        <f t="shared" si="317"/>
        <v>30.325405092597066</v>
      </c>
      <c r="N4056" s="11" t="b">
        <v>0</v>
      </c>
      <c r="O4056" s="11">
        <v>0</v>
      </c>
      <c r="P4056" s="11" t="b">
        <v>0</v>
      </c>
      <c r="Q4056" s="11" t="s">
        <v>8271</v>
      </c>
      <c r="R4056" s="18">
        <f t="shared" si="318"/>
        <v>0</v>
      </c>
      <c r="S4056" s="19" t="e">
        <f t="shared" si="319"/>
        <v>#DIV/0!</v>
      </c>
      <c r="T4056" s="11" t="s">
        <v>8317</v>
      </c>
      <c r="U4056" s="11" t="s">
        <v>8318</v>
      </c>
    </row>
    <row r="4057" spans="1:21" ht="42.75" x14ac:dyDescent="0.45">
      <c r="A4057" s="11">
        <v>4055</v>
      </c>
      <c r="B4057" s="16" t="s">
        <v>4051</v>
      </c>
      <c r="C4057" s="16" t="s">
        <v>8159</v>
      </c>
      <c r="D4057" s="23">
        <v>5000</v>
      </c>
      <c r="E4057" s="23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7">
        <f t="shared" si="315"/>
        <v>41809.44017361111</v>
      </c>
      <c r="K4057" s="11">
        <v>1400600031</v>
      </c>
      <c r="L4057" s="17">
        <f t="shared" si="316"/>
        <v>41779.44017361111</v>
      </c>
      <c r="M4057" s="21">
        <f t="shared" si="317"/>
        <v>30</v>
      </c>
      <c r="N4057" s="11" t="b">
        <v>0</v>
      </c>
      <c r="O4057" s="11">
        <v>21</v>
      </c>
      <c r="P4057" s="11" t="b">
        <v>0</v>
      </c>
      <c r="Q4057" s="11" t="s">
        <v>8271</v>
      </c>
      <c r="R4057" s="18">
        <f t="shared" si="318"/>
        <v>0.1762</v>
      </c>
      <c r="S4057" s="19">
        <f t="shared" si="319"/>
        <v>41.952380952380949</v>
      </c>
      <c r="T4057" s="11" t="s">
        <v>8317</v>
      </c>
      <c r="U4057" s="11" t="s">
        <v>8318</v>
      </c>
    </row>
    <row r="4058" spans="1:21" ht="42.75" x14ac:dyDescent="0.45">
      <c r="A4058" s="11">
        <v>4056</v>
      </c>
      <c r="B4058" s="16" t="s">
        <v>4052</v>
      </c>
      <c r="C4058" s="16" t="s">
        <v>8160</v>
      </c>
      <c r="D4058" s="23">
        <v>1500</v>
      </c>
      <c r="E4058" s="23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7">
        <f t="shared" si="315"/>
        <v>42554.624305555553</v>
      </c>
      <c r="K4058" s="11">
        <v>1465856639</v>
      </c>
      <c r="L4058" s="17">
        <f t="shared" si="316"/>
        <v>42534.724988425922</v>
      </c>
      <c r="M4058" s="21">
        <f t="shared" si="317"/>
        <v>19.899317129631527</v>
      </c>
      <c r="N4058" s="11" t="b">
        <v>0</v>
      </c>
      <c r="O4058" s="11">
        <v>9</v>
      </c>
      <c r="P4058" s="11" t="b">
        <v>0</v>
      </c>
      <c r="Q4058" s="11" t="s">
        <v>8271</v>
      </c>
      <c r="R4058" s="18">
        <f t="shared" si="318"/>
        <v>0.53</v>
      </c>
      <c r="S4058" s="19">
        <f t="shared" si="319"/>
        <v>88.333333333333329</v>
      </c>
      <c r="T4058" s="11" t="s">
        <v>8317</v>
      </c>
      <c r="U4058" s="11" t="s">
        <v>8318</v>
      </c>
    </row>
    <row r="4059" spans="1:21" ht="42.75" x14ac:dyDescent="0.45">
      <c r="A4059" s="11">
        <v>4057</v>
      </c>
      <c r="B4059" s="16" t="s">
        <v>4053</v>
      </c>
      <c r="C4059" s="16" t="s">
        <v>8161</v>
      </c>
      <c r="D4059" s="23">
        <v>3500</v>
      </c>
      <c r="E4059" s="23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7">
        <f t="shared" si="315"/>
        <v>42333.749999999993</v>
      </c>
      <c r="K4059" s="11">
        <v>1446506080</v>
      </c>
      <c r="L4059" s="17">
        <f t="shared" si="316"/>
        <v>42310.760185185187</v>
      </c>
      <c r="M4059" s="21">
        <f t="shared" si="317"/>
        <v>22.989814814805868</v>
      </c>
      <c r="N4059" s="11" t="b">
        <v>0</v>
      </c>
      <c r="O4059" s="11">
        <v>6</v>
      </c>
      <c r="P4059" s="11" t="b">
        <v>0</v>
      </c>
      <c r="Q4059" s="11" t="s">
        <v>8271</v>
      </c>
      <c r="R4059" s="18">
        <f t="shared" si="318"/>
        <v>0.22142857142857142</v>
      </c>
      <c r="S4059" s="19">
        <f t="shared" si="319"/>
        <v>129.16666666666666</v>
      </c>
      <c r="T4059" s="11" t="s">
        <v>8317</v>
      </c>
      <c r="U4059" s="11" t="s">
        <v>8318</v>
      </c>
    </row>
    <row r="4060" spans="1:21" ht="42.75" x14ac:dyDescent="0.45">
      <c r="A4060" s="11">
        <v>4058</v>
      </c>
      <c r="B4060" s="16" t="s">
        <v>4054</v>
      </c>
      <c r="C4060" s="16" t="s">
        <v>8162</v>
      </c>
      <c r="D4060" s="23">
        <v>3750</v>
      </c>
      <c r="E4060" s="23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7">
        <f t="shared" si="315"/>
        <v>42460.957638888889</v>
      </c>
      <c r="K4060" s="11">
        <v>1458178044</v>
      </c>
      <c r="L4060" s="17">
        <f t="shared" si="316"/>
        <v>42445.852361111109</v>
      </c>
      <c r="M4060" s="21">
        <f t="shared" si="317"/>
        <v>15.105277777780429</v>
      </c>
      <c r="N4060" s="11" t="b">
        <v>0</v>
      </c>
      <c r="O4060" s="11">
        <v>4</v>
      </c>
      <c r="P4060" s="11" t="b">
        <v>0</v>
      </c>
      <c r="Q4060" s="11" t="s">
        <v>8271</v>
      </c>
      <c r="R4060" s="18">
        <f t="shared" si="318"/>
        <v>2.5333333333333333E-2</v>
      </c>
      <c r="S4060" s="19">
        <f t="shared" si="319"/>
        <v>23.75</v>
      </c>
      <c r="T4060" s="11" t="s">
        <v>8317</v>
      </c>
      <c r="U4060" s="11" t="s">
        <v>8318</v>
      </c>
    </row>
    <row r="4061" spans="1:21" ht="42.75" x14ac:dyDescent="0.45">
      <c r="A4061" s="11">
        <v>4059</v>
      </c>
      <c r="B4061" s="16" t="s">
        <v>4055</v>
      </c>
      <c r="C4061" s="16" t="s">
        <v>8163</v>
      </c>
      <c r="D4061" s="23">
        <v>10000</v>
      </c>
      <c r="E4061" s="23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7">
        <f t="shared" si="315"/>
        <v>41897.916666666664</v>
      </c>
      <c r="K4061" s="11">
        <v>1408116152</v>
      </c>
      <c r="L4061" s="17">
        <f t="shared" si="316"/>
        <v>41866.432314814811</v>
      </c>
      <c r="M4061" s="21">
        <f t="shared" si="317"/>
        <v>31.484351851853717</v>
      </c>
      <c r="N4061" s="11" t="b">
        <v>0</v>
      </c>
      <c r="O4061" s="11">
        <v>7</v>
      </c>
      <c r="P4061" s="11" t="b">
        <v>0</v>
      </c>
      <c r="Q4061" s="11" t="s">
        <v>8271</v>
      </c>
      <c r="R4061" s="18">
        <f t="shared" si="318"/>
        <v>2.5000000000000001E-2</v>
      </c>
      <c r="S4061" s="19">
        <f t="shared" si="319"/>
        <v>35.714285714285715</v>
      </c>
      <c r="T4061" s="11" t="s">
        <v>8317</v>
      </c>
      <c r="U4061" s="11" t="s">
        <v>8318</v>
      </c>
    </row>
    <row r="4062" spans="1:21" ht="42.75" x14ac:dyDescent="0.45">
      <c r="A4062" s="11">
        <v>4060</v>
      </c>
      <c r="B4062" s="16" t="s">
        <v>4056</v>
      </c>
      <c r="C4062" s="16" t="s">
        <v>8164</v>
      </c>
      <c r="D4062" s="23">
        <v>10000</v>
      </c>
      <c r="E4062" s="23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7">
        <f t="shared" si="315"/>
        <v>41813.458333333328</v>
      </c>
      <c r="K4062" s="11">
        <v>1400604056</v>
      </c>
      <c r="L4062" s="17">
        <f t="shared" si="316"/>
        <v>41779.486759259256</v>
      </c>
      <c r="M4062" s="21">
        <f t="shared" si="317"/>
        <v>33.971574074072123</v>
      </c>
      <c r="N4062" s="11" t="b">
        <v>0</v>
      </c>
      <c r="O4062" s="11">
        <v>5</v>
      </c>
      <c r="P4062" s="11" t="b">
        <v>0</v>
      </c>
      <c r="Q4062" s="11" t="s">
        <v>8271</v>
      </c>
      <c r="R4062" s="18">
        <f t="shared" si="318"/>
        <v>2.8500000000000001E-2</v>
      </c>
      <c r="S4062" s="19">
        <f t="shared" si="319"/>
        <v>57</v>
      </c>
      <c r="T4062" s="11" t="s">
        <v>8317</v>
      </c>
      <c r="U4062" s="11" t="s">
        <v>8318</v>
      </c>
    </row>
    <row r="4063" spans="1:21" ht="28.5" x14ac:dyDescent="0.45">
      <c r="A4063" s="11">
        <v>4061</v>
      </c>
      <c r="B4063" s="16" t="s">
        <v>4057</v>
      </c>
      <c r="C4063" s="16" t="s">
        <v>8165</v>
      </c>
      <c r="D4063" s="23">
        <v>525</v>
      </c>
      <c r="E4063" s="23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7">
        <f t="shared" si="315"/>
        <v>42480.891469907401</v>
      </c>
      <c r="K4063" s="11">
        <v>1456025023</v>
      </c>
      <c r="L4063" s="17">
        <f t="shared" si="316"/>
        <v>42420.933136574073</v>
      </c>
      <c r="M4063" s="21">
        <f t="shared" si="317"/>
        <v>59.958333333328483</v>
      </c>
      <c r="N4063" s="11" t="b">
        <v>0</v>
      </c>
      <c r="O4063" s="11">
        <v>0</v>
      </c>
      <c r="P4063" s="11" t="b">
        <v>0</v>
      </c>
      <c r="Q4063" s="11" t="s">
        <v>8271</v>
      </c>
      <c r="R4063" s="18">
        <f t="shared" si="318"/>
        <v>0</v>
      </c>
      <c r="S4063" s="19" t="e">
        <f t="shared" si="319"/>
        <v>#DIV/0!</v>
      </c>
      <c r="T4063" s="11" t="s">
        <v>8317</v>
      </c>
      <c r="U4063" s="11" t="s">
        <v>8318</v>
      </c>
    </row>
    <row r="4064" spans="1:21" ht="42.75" x14ac:dyDescent="0.45">
      <c r="A4064" s="11">
        <v>4062</v>
      </c>
      <c r="B4064" s="16" t="s">
        <v>4058</v>
      </c>
      <c r="C4064" s="16" t="s">
        <v>8166</v>
      </c>
      <c r="D4064" s="23">
        <v>20000</v>
      </c>
      <c r="E4064" s="23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7">
        <f t="shared" si="315"/>
        <v>42553.530879629623</v>
      </c>
      <c r="K4064" s="11">
        <v>1464889468</v>
      </c>
      <c r="L4064" s="17">
        <f t="shared" si="316"/>
        <v>42523.530879629623</v>
      </c>
      <c r="M4064" s="21">
        <f t="shared" si="317"/>
        <v>30</v>
      </c>
      <c r="N4064" s="11" t="b">
        <v>0</v>
      </c>
      <c r="O4064" s="11">
        <v>3</v>
      </c>
      <c r="P4064" s="11" t="b">
        <v>0</v>
      </c>
      <c r="Q4064" s="11" t="s">
        <v>8271</v>
      </c>
      <c r="R4064" s="18">
        <f t="shared" si="318"/>
        <v>2.4500000000000001E-2</v>
      </c>
      <c r="S4064" s="19">
        <f t="shared" si="319"/>
        <v>163.33333333333334</v>
      </c>
      <c r="T4064" s="11" t="s">
        <v>8317</v>
      </c>
      <c r="U4064" s="11" t="s">
        <v>8318</v>
      </c>
    </row>
    <row r="4065" spans="1:21" ht="42.75" x14ac:dyDescent="0.45">
      <c r="A4065" s="11">
        <v>4063</v>
      </c>
      <c r="B4065" s="16" t="s">
        <v>4059</v>
      </c>
      <c r="C4065" s="16" t="s">
        <v>8167</v>
      </c>
      <c r="D4065" s="23">
        <v>9500</v>
      </c>
      <c r="E4065" s="23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7">
        <f t="shared" si="315"/>
        <v>41817.473194444443</v>
      </c>
      <c r="K4065" s="11">
        <v>1401294084</v>
      </c>
      <c r="L4065" s="17">
        <f t="shared" si="316"/>
        <v>41787.473194444443</v>
      </c>
      <c r="M4065" s="21">
        <f t="shared" si="317"/>
        <v>30</v>
      </c>
      <c r="N4065" s="11" t="b">
        <v>0</v>
      </c>
      <c r="O4065" s="11">
        <v>9</v>
      </c>
      <c r="P4065" s="11" t="b">
        <v>0</v>
      </c>
      <c r="Q4065" s="11" t="s">
        <v>8271</v>
      </c>
      <c r="R4065" s="18">
        <f t="shared" si="318"/>
        <v>1.4210526315789474E-2</v>
      </c>
      <c r="S4065" s="19">
        <f t="shared" si="319"/>
        <v>15</v>
      </c>
      <c r="T4065" s="11" t="s">
        <v>8317</v>
      </c>
      <c r="U4065" s="11" t="s">
        <v>8318</v>
      </c>
    </row>
    <row r="4066" spans="1:21" ht="42.75" x14ac:dyDescent="0.45">
      <c r="A4066" s="11">
        <v>4064</v>
      </c>
      <c r="B4066" s="16" t="s">
        <v>4060</v>
      </c>
      <c r="C4066" s="16" t="s">
        <v>8168</v>
      </c>
      <c r="D4066" s="23">
        <v>2000</v>
      </c>
      <c r="E4066" s="23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7">
        <f t="shared" si="315"/>
        <v>42123.379930555551</v>
      </c>
      <c r="K4066" s="11">
        <v>1427724426</v>
      </c>
      <c r="L4066" s="17">
        <f t="shared" si="316"/>
        <v>42093.379930555551</v>
      </c>
      <c r="M4066" s="21">
        <f t="shared" si="317"/>
        <v>30</v>
      </c>
      <c r="N4066" s="11" t="b">
        <v>0</v>
      </c>
      <c r="O4066" s="11">
        <v>6</v>
      </c>
      <c r="P4066" s="11" t="b">
        <v>0</v>
      </c>
      <c r="Q4066" s="11" t="s">
        <v>8271</v>
      </c>
      <c r="R4066" s="18">
        <f t="shared" si="318"/>
        <v>0.1925</v>
      </c>
      <c r="S4066" s="19">
        <f t="shared" si="319"/>
        <v>64.166666666666671</v>
      </c>
      <c r="T4066" s="11" t="s">
        <v>8317</v>
      </c>
      <c r="U4066" s="11" t="s">
        <v>8318</v>
      </c>
    </row>
    <row r="4067" spans="1:21" ht="28.5" x14ac:dyDescent="0.45">
      <c r="A4067" s="11">
        <v>4065</v>
      </c>
      <c r="B4067" s="16" t="s">
        <v>4061</v>
      </c>
      <c r="C4067" s="16" t="s">
        <v>8169</v>
      </c>
      <c r="D4067" s="23">
        <v>4000</v>
      </c>
      <c r="E4067" s="23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7">
        <f t="shared" si="315"/>
        <v>41863.74318287037</v>
      </c>
      <c r="K4067" s="11">
        <v>1405291811</v>
      </c>
      <c r="L4067" s="17">
        <f t="shared" si="316"/>
        <v>41833.74318287037</v>
      </c>
      <c r="M4067" s="21">
        <f t="shared" si="317"/>
        <v>30</v>
      </c>
      <c r="N4067" s="11" t="b">
        <v>0</v>
      </c>
      <c r="O4067" s="11">
        <v>4</v>
      </c>
      <c r="P4067" s="11" t="b">
        <v>0</v>
      </c>
      <c r="Q4067" s="11" t="s">
        <v>8271</v>
      </c>
      <c r="R4067" s="18">
        <f t="shared" si="318"/>
        <v>6.7499999999999999E-3</v>
      </c>
      <c r="S4067" s="19">
        <f t="shared" si="319"/>
        <v>6.75</v>
      </c>
      <c r="T4067" s="11" t="s">
        <v>8317</v>
      </c>
      <c r="U4067" s="11" t="s">
        <v>8318</v>
      </c>
    </row>
    <row r="4068" spans="1:21" ht="57" x14ac:dyDescent="0.45">
      <c r="A4068" s="11">
        <v>4066</v>
      </c>
      <c r="B4068" s="16" t="s">
        <v>4062</v>
      </c>
      <c r="C4068" s="16" t="s">
        <v>8170</v>
      </c>
      <c r="D4068" s="23">
        <v>15000</v>
      </c>
      <c r="E4068" s="23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7">
        <f t="shared" si="315"/>
        <v>42508.830879629626</v>
      </c>
      <c r="K4068" s="11">
        <v>1461027388</v>
      </c>
      <c r="L4068" s="17">
        <f t="shared" si="316"/>
        <v>42478.830879629626</v>
      </c>
      <c r="M4068" s="21">
        <f t="shared" si="317"/>
        <v>30</v>
      </c>
      <c r="N4068" s="11" t="b">
        <v>0</v>
      </c>
      <c r="O4068" s="11">
        <v>1</v>
      </c>
      <c r="P4068" s="11" t="b">
        <v>0</v>
      </c>
      <c r="Q4068" s="11" t="s">
        <v>8271</v>
      </c>
      <c r="R4068" s="18">
        <f t="shared" si="318"/>
        <v>1.6666666666666668E-3</v>
      </c>
      <c r="S4068" s="19">
        <f t="shared" si="319"/>
        <v>25</v>
      </c>
      <c r="T4068" s="11" t="s">
        <v>8317</v>
      </c>
      <c r="U4068" s="11" t="s">
        <v>8318</v>
      </c>
    </row>
    <row r="4069" spans="1:21" ht="42.75" x14ac:dyDescent="0.45">
      <c r="A4069" s="11">
        <v>4067</v>
      </c>
      <c r="B4069" s="16" t="s">
        <v>4063</v>
      </c>
      <c r="C4069" s="16" t="s">
        <v>7998</v>
      </c>
      <c r="D4069" s="23">
        <v>5000</v>
      </c>
      <c r="E4069" s="23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7">
        <f t="shared" si="315"/>
        <v>42274.909143518518</v>
      </c>
      <c r="K4069" s="11">
        <v>1439952550</v>
      </c>
      <c r="L4069" s="17">
        <f t="shared" si="316"/>
        <v>42234.909143518518</v>
      </c>
      <c r="M4069" s="21">
        <f t="shared" si="317"/>
        <v>40</v>
      </c>
      <c r="N4069" s="11" t="b">
        <v>0</v>
      </c>
      <c r="O4069" s="11">
        <v>17</v>
      </c>
      <c r="P4069" s="11" t="b">
        <v>0</v>
      </c>
      <c r="Q4069" s="11" t="s">
        <v>8271</v>
      </c>
      <c r="R4069" s="18">
        <f t="shared" si="318"/>
        <v>0.60899999999999999</v>
      </c>
      <c r="S4069" s="19">
        <f t="shared" si="319"/>
        <v>179.11764705882354</v>
      </c>
      <c r="T4069" s="11" t="s">
        <v>8317</v>
      </c>
      <c r="U4069" s="11" t="s">
        <v>8318</v>
      </c>
    </row>
    <row r="4070" spans="1:21" ht="28.5" x14ac:dyDescent="0.45">
      <c r="A4070" s="11">
        <v>4068</v>
      </c>
      <c r="B4070" s="16" t="s">
        <v>4064</v>
      </c>
      <c r="C4070" s="16" t="s">
        <v>8171</v>
      </c>
      <c r="D4070" s="23">
        <v>3495</v>
      </c>
      <c r="E4070" s="23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7">
        <f t="shared" si="315"/>
        <v>42748.753472222219</v>
      </c>
      <c r="K4070" s="11">
        <v>1481756855</v>
      </c>
      <c r="L4070" s="17">
        <f t="shared" si="316"/>
        <v>42718.755266203698</v>
      </c>
      <c r="M4070" s="21">
        <f t="shared" si="317"/>
        <v>29.998206018521159</v>
      </c>
      <c r="N4070" s="11" t="b">
        <v>0</v>
      </c>
      <c r="O4070" s="11">
        <v>1</v>
      </c>
      <c r="P4070" s="11" t="b">
        <v>0</v>
      </c>
      <c r="Q4070" s="11" t="s">
        <v>8271</v>
      </c>
      <c r="R4070" s="18">
        <f t="shared" si="318"/>
        <v>0.01</v>
      </c>
      <c r="S4070" s="19">
        <f t="shared" si="319"/>
        <v>34.950000000000003</v>
      </c>
      <c r="T4070" s="11" t="s">
        <v>8317</v>
      </c>
      <c r="U4070" s="11" t="s">
        <v>8318</v>
      </c>
    </row>
    <row r="4071" spans="1:21" ht="42.75" x14ac:dyDescent="0.45">
      <c r="A4071" s="11">
        <v>4069</v>
      </c>
      <c r="B4071" s="16" t="s">
        <v>4065</v>
      </c>
      <c r="C4071" s="16" t="s">
        <v>8172</v>
      </c>
      <c r="D4071" s="23">
        <v>1250</v>
      </c>
      <c r="E4071" s="23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7">
        <f t="shared" si="315"/>
        <v>42063.291666666664</v>
      </c>
      <c r="K4071" s="11">
        <v>1421596356</v>
      </c>
      <c r="L4071" s="17">
        <f t="shared" si="316"/>
        <v>42022.453194444439</v>
      </c>
      <c r="M4071" s="21">
        <f t="shared" si="317"/>
        <v>40.838472222225391</v>
      </c>
      <c r="N4071" s="11" t="b">
        <v>0</v>
      </c>
      <c r="O4071" s="11">
        <v>13</v>
      </c>
      <c r="P4071" s="11" t="b">
        <v>0</v>
      </c>
      <c r="Q4071" s="11" t="s">
        <v>8271</v>
      </c>
      <c r="R4071" s="18">
        <f t="shared" si="318"/>
        <v>0.34399999999999997</v>
      </c>
      <c r="S4071" s="19">
        <f t="shared" si="319"/>
        <v>33.07692307692308</v>
      </c>
      <c r="T4071" s="11" t="s">
        <v>8317</v>
      </c>
      <c r="U4071" s="11" t="s">
        <v>8318</v>
      </c>
    </row>
    <row r="4072" spans="1:21" ht="28.5" x14ac:dyDescent="0.45">
      <c r="A4072" s="11">
        <v>4070</v>
      </c>
      <c r="B4072" s="16" t="s">
        <v>4066</v>
      </c>
      <c r="C4072" s="16" t="s">
        <v>8173</v>
      </c>
      <c r="D4072" s="23">
        <v>1000</v>
      </c>
      <c r="E4072" s="23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7">
        <f t="shared" si="315"/>
        <v>42063.916666666664</v>
      </c>
      <c r="K4072" s="11">
        <v>1422374420</v>
      </c>
      <c r="L4072" s="17">
        <f t="shared" si="316"/>
        <v>42031.458564814813</v>
      </c>
      <c r="M4072" s="21">
        <f t="shared" si="317"/>
        <v>32.458101851851097</v>
      </c>
      <c r="N4072" s="11" t="b">
        <v>0</v>
      </c>
      <c r="O4072" s="11">
        <v>6</v>
      </c>
      <c r="P4072" s="11" t="b">
        <v>0</v>
      </c>
      <c r="Q4072" s="11" t="s">
        <v>8271</v>
      </c>
      <c r="R4072" s="18">
        <f t="shared" si="318"/>
        <v>0.16500000000000001</v>
      </c>
      <c r="S4072" s="19">
        <f t="shared" si="319"/>
        <v>27.5</v>
      </c>
      <c r="T4072" s="11" t="s">
        <v>8317</v>
      </c>
      <c r="U4072" s="11" t="s">
        <v>8318</v>
      </c>
    </row>
    <row r="4073" spans="1:21" ht="57" x14ac:dyDescent="0.45">
      <c r="A4073" s="11">
        <v>4071</v>
      </c>
      <c r="B4073" s="16" t="s">
        <v>4067</v>
      </c>
      <c r="C4073" s="16" t="s">
        <v>8174</v>
      </c>
      <c r="D4073" s="23">
        <v>20000</v>
      </c>
      <c r="E4073" s="23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7">
        <f t="shared" si="315"/>
        <v>42730.59642361111</v>
      </c>
      <c r="K4073" s="11">
        <v>1480187931</v>
      </c>
      <c r="L4073" s="17">
        <f t="shared" si="316"/>
        <v>42700.59642361111</v>
      </c>
      <c r="M4073" s="21">
        <f t="shared" si="317"/>
        <v>30</v>
      </c>
      <c r="N4073" s="11" t="b">
        <v>0</v>
      </c>
      <c r="O4073" s="11">
        <v>0</v>
      </c>
      <c r="P4073" s="11" t="b">
        <v>0</v>
      </c>
      <c r="Q4073" s="11" t="s">
        <v>8271</v>
      </c>
      <c r="R4073" s="18">
        <f t="shared" si="318"/>
        <v>0</v>
      </c>
      <c r="S4073" s="19" t="e">
        <f t="shared" si="319"/>
        <v>#DIV/0!</v>
      </c>
      <c r="T4073" s="11" t="s">
        <v>8317</v>
      </c>
      <c r="U4073" s="11" t="s">
        <v>8318</v>
      </c>
    </row>
    <row r="4074" spans="1:21" ht="57" x14ac:dyDescent="0.45">
      <c r="A4074" s="11">
        <v>4072</v>
      </c>
      <c r="B4074" s="16" t="s">
        <v>4068</v>
      </c>
      <c r="C4074" s="16" t="s">
        <v>8175</v>
      </c>
      <c r="D4074" s="23">
        <v>1000</v>
      </c>
      <c r="E4074" s="23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7">
        <f t="shared" si="315"/>
        <v>41872.566099537034</v>
      </c>
      <c r="K4074" s="11">
        <v>1403462111</v>
      </c>
      <c r="L4074" s="17">
        <f t="shared" si="316"/>
        <v>41812.566099537034</v>
      </c>
      <c r="M4074" s="21">
        <f t="shared" si="317"/>
        <v>60</v>
      </c>
      <c r="N4074" s="11" t="b">
        <v>0</v>
      </c>
      <c r="O4074" s="11">
        <v>2</v>
      </c>
      <c r="P4074" s="11" t="b">
        <v>0</v>
      </c>
      <c r="Q4074" s="11" t="s">
        <v>8271</v>
      </c>
      <c r="R4074" s="18">
        <f t="shared" si="318"/>
        <v>4.0000000000000001E-3</v>
      </c>
      <c r="S4074" s="19">
        <f t="shared" si="319"/>
        <v>2</v>
      </c>
      <c r="T4074" s="11" t="s">
        <v>8317</v>
      </c>
      <c r="U4074" s="11" t="s">
        <v>8318</v>
      </c>
    </row>
    <row r="4075" spans="1:21" ht="42.75" x14ac:dyDescent="0.45">
      <c r="A4075" s="11">
        <v>4073</v>
      </c>
      <c r="B4075" s="16" t="s">
        <v>4069</v>
      </c>
      <c r="C4075" s="16" t="s">
        <v>8176</v>
      </c>
      <c r="D4075" s="23">
        <v>3500</v>
      </c>
      <c r="E4075" s="23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7">
        <f t="shared" si="315"/>
        <v>42132.958333333336</v>
      </c>
      <c r="K4075" s="11">
        <v>1426407426</v>
      </c>
      <c r="L4075" s="17">
        <f t="shared" si="316"/>
        <v>42078.136874999997</v>
      </c>
      <c r="M4075" s="21">
        <f t="shared" si="317"/>
        <v>54.821458333339251</v>
      </c>
      <c r="N4075" s="11" t="b">
        <v>0</v>
      </c>
      <c r="O4075" s="11">
        <v>2</v>
      </c>
      <c r="P4075" s="11" t="b">
        <v>0</v>
      </c>
      <c r="Q4075" s="11" t="s">
        <v>8271</v>
      </c>
      <c r="R4075" s="18">
        <f t="shared" si="318"/>
        <v>1.0571428571428572E-2</v>
      </c>
      <c r="S4075" s="19">
        <f t="shared" si="319"/>
        <v>18.5</v>
      </c>
      <c r="T4075" s="11" t="s">
        <v>8317</v>
      </c>
      <c r="U4075" s="11" t="s">
        <v>8318</v>
      </c>
    </row>
    <row r="4076" spans="1:21" ht="42.75" x14ac:dyDescent="0.45">
      <c r="A4076" s="11">
        <v>4074</v>
      </c>
      <c r="B4076" s="16" t="s">
        <v>4070</v>
      </c>
      <c r="C4076" s="16" t="s">
        <v>8177</v>
      </c>
      <c r="D4076" s="23">
        <v>2750</v>
      </c>
      <c r="E4076" s="23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7">
        <f t="shared" si="315"/>
        <v>42313.386284722219</v>
      </c>
      <c r="K4076" s="11">
        <v>1444137375</v>
      </c>
      <c r="L4076" s="17">
        <f t="shared" si="316"/>
        <v>42283.344618055555</v>
      </c>
      <c r="M4076" s="21">
        <f t="shared" si="317"/>
        <v>30.041666666664241</v>
      </c>
      <c r="N4076" s="11" t="b">
        <v>0</v>
      </c>
      <c r="O4076" s="11">
        <v>21</v>
      </c>
      <c r="P4076" s="11" t="b">
        <v>0</v>
      </c>
      <c r="Q4076" s="11" t="s">
        <v>8271</v>
      </c>
      <c r="R4076" s="18">
        <f t="shared" si="318"/>
        <v>0.26727272727272727</v>
      </c>
      <c r="S4076" s="19">
        <f t="shared" si="319"/>
        <v>35</v>
      </c>
      <c r="T4076" s="11" t="s">
        <v>8317</v>
      </c>
      <c r="U4076" s="11" t="s">
        <v>8318</v>
      </c>
    </row>
    <row r="4077" spans="1:21" ht="42.75" x14ac:dyDescent="0.45">
      <c r="A4077" s="11">
        <v>4075</v>
      </c>
      <c r="B4077" s="16" t="s">
        <v>4071</v>
      </c>
      <c r="C4077" s="16" t="s">
        <v>8178</v>
      </c>
      <c r="D4077" s="23">
        <v>2000</v>
      </c>
      <c r="E4077" s="23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7">
        <f t="shared" si="315"/>
        <v>41820.519444444442</v>
      </c>
      <c r="K4077" s="11">
        <v>1400547969</v>
      </c>
      <c r="L4077" s="17">
        <f t="shared" si="316"/>
        <v>41778.837604166663</v>
      </c>
      <c r="M4077" s="21">
        <f t="shared" si="317"/>
        <v>41.681840277778974</v>
      </c>
      <c r="N4077" s="11" t="b">
        <v>0</v>
      </c>
      <c r="O4077" s="11">
        <v>13</v>
      </c>
      <c r="P4077" s="11" t="b">
        <v>0</v>
      </c>
      <c r="Q4077" s="11" t="s">
        <v>8271</v>
      </c>
      <c r="R4077" s="18">
        <f t="shared" si="318"/>
        <v>0.28799999999999998</v>
      </c>
      <c r="S4077" s="19">
        <f t="shared" si="319"/>
        <v>44.307692307692307</v>
      </c>
      <c r="T4077" s="11" t="s">
        <v>8317</v>
      </c>
      <c r="U4077" s="11" t="s">
        <v>8318</v>
      </c>
    </row>
    <row r="4078" spans="1:21" ht="42.75" x14ac:dyDescent="0.45">
      <c r="A4078" s="11">
        <v>4076</v>
      </c>
      <c r="B4078" s="16" t="s">
        <v>4072</v>
      </c>
      <c r="C4078" s="16" t="s">
        <v>8179</v>
      </c>
      <c r="D4078" s="23">
        <v>700</v>
      </c>
      <c r="E4078" s="23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7">
        <f t="shared" si="315"/>
        <v>41933.618750000001</v>
      </c>
      <c r="K4078" s="11">
        <v>1411499149</v>
      </c>
      <c r="L4078" s="17">
        <f t="shared" si="316"/>
        <v>41905.587372685179</v>
      </c>
      <c r="M4078" s="21">
        <f t="shared" si="317"/>
        <v>28.031377314822748</v>
      </c>
      <c r="N4078" s="11" t="b">
        <v>0</v>
      </c>
      <c r="O4078" s="11">
        <v>0</v>
      </c>
      <c r="P4078" s="11" t="b">
        <v>0</v>
      </c>
      <c r="Q4078" s="11" t="s">
        <v>8271</v>
      </c>
      <c r="R4078" s="18">
        <f t="shared" si="318"/>
        <v>0</v>
      </c>
      <c r="S4078" s="19" t="e">
        <f t="shared" si="319"/>
        <v>#DIV/0!</v>
      </c>
      <c r="T4078" s="11" t="s">
        <v>8317</v>
      </c>
      <c r="U4078" s="11" t="s">
        <v>8318</v>
      </c>
    </row>
    <row r="4079" spans="1:21" ht="42.75" x14ac:dyDescent="0.45">
      <c r="A4079" s="11">
        <v>4077</v>
      </c>
      <c r="B4079" s="16" t="s">
        <v>4073</v>
      </c>
      <c r="C4079" s="16" t="s">
        <v>8180</v>
      </c>
      <c r="D4079" s="23">
        <v>15000</v>
      </c>
      <c r="E4079" s="23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7">
        <f t="shared" si="315"/>
        <v>42725.502245370364</v>
      </c>
      <c r="K4079" s="11">
        <v>1479747794</v>
      </c>
      <c r="L4079" s="17">
        <f t="shared" si="316"/>
        <v>42695.502245370364</v>
      </c>
      <c r="M4079" s="21">
        <f t="shared" si="317"/>
        <v>30</v>
      </c>
      <c r="N4079" s="11" t="b">
        <v>0</v>
      </c>
      <c r="O4079" s="11">
        <v>6</v>
      </c>
      <c r="P4079" s="11" t="b">
        <v>0</v>
      </c>
      <c r="Q4079" s="11" t="s">
        <v>8271</v>
      </c>
      <c r="R4079" s="18">
        <f t="shared" si="318"/>
        <v>8.8999999999999996E-2</v>
      </c>
      <c r="S4079" s="19">
        <f t="shared" si="319"/>
        <v>222.5</v>
      </c>
      <c r="T4079" s="11" t="s">
        <v>8317</v>
      </c>
      <c r="U4079" s="11" t="s">
        <v>8318</v>
      </c>
    </row>
    <row r="4080" spans="1:21" ht="42.75" x14ac:dyDescent="0.45">
      <c r="A4080" s="11">
        <v>4078</v>
      </c>
      <c r="B4080" s="16" t="s">
        <v>4074</v>
      </c>
      <c r="C4080" s="16" t="s">
        <v>8181</v>
      </c>
      <c r="D4080" s="23">
        <v>250</v>
      </c>
      <c r="E4080" s="23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7">
        <f t="shared" si="315"/>
        <v>42762.579189814809</v>
      </c>
      <c r="K4080" s="11">
        <v>1482951242</v>
      </c>
      <c r="L4080" s="17">
        <f t="shared" si="316"/>
        <v>42732.579189814809</v>
      </c>
      <c r="M4080" s="21">
        <f t="shared" si="317"/>
        <v>30</v>
      </c>
      <c r="N4080" s="11" t="b">
        <v>0</v>
      </c>
      <c r="O4080" s="11">
        <v>0</v>
      </c>
      <c r="P4080" s="11" t="b">
        <v>0</v>
      </c>
      <c r="Q4080" s="11" t="s">
        <v>8271</v>
      </c>
      <c r="R4080" s="18">
        <f t="shared" si="318"/>
        <v>0</v>
      </c>
      <c r="S4080" s="19" t="e">
        <f t="shared" si="319"/>
        <v>#DIV/0!</v>
      </c>
      <c r="T4080" s="11" t="s">
        <v>8317</v>
      </c>
      <c r="U4080" s="11" t="s">
        <v>8318</v>
      </c>
    </row>
    <row r="4081" spans="1:21" ht="42.75" x14ac:dyDescent="0.45">
      <c r="A4081" s="11">
        <v>4079</v>
      </c>
      <c r="B4081" s="16" t="s">
        <v>4075</v>
      </c>
      <c r="C4081" s="16" t="s">
        <v>8182</v>
      </c>
      <c r="D4081" s="23">
        <v>3000</v>
      </c>
      <c r="E4081" s="23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7">
        <f t="shared" si="315"/>
        <v>42540.730567129627</v>
      </c>
      <c r="K4081" s="11">
        <v>1463783521</v>
      </c>
      <c r="L4081" s="17">
        <f t="shared" si="316"/>
        <v>42510.730567129627</v>
      </c>
      <c r="M4081" s="21">
        <f t="shared" si="317"/>
        <v>30</v>
      </c>
      <c r="N4081" s="11" t="b">
        <v>0</v>
      </c>
      <c r="O4081" s="11">
        <v>1</v>
      </c>
      <c r="P4081" s="11" t="b">
        <v>0</v>
      </c>
      <c r="Q4081" s="11" t="s">
        <v>8271</v>
      </c>
      <c r="R4081" s="18">
        <f t="shared" si="318"/>
        <v>1.6666666666666668E-3</v>
      </c>
      <c r="S4081" s="19">
        <f t="shared" si="319"/>
        <v>5</v>
      </c>
      <c r="T4081" s="11" t="s">
        <v>8317</v>
      </c>
      <c r="U4081" s="11" t="s">
        <v>8318</v>
      </c>
    </row>
    <row r="4082" spans="1:21" ht="42.75" x14ac:dyDescent="0.45">
      <c r="A4082" s="11">
        <v>4080</v>
      </c>
      <c r="B4082" s="16" t="s">
        <v>4076</v>
      </c>
      <c r="C4082" s="16" t="s">
        <v>8183</v>
      </c>
      <c r="D4082" s="23">
        <v>3000</v>
      </c>
      <c r="E4082" s="23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7">
        <f t="shared" si="315"/>
        <v>42535.579166666663</v>
      </c>
      <c r="K4082" s="11">
        <v>1463849116</v>
      </c>
      <c r="L4082" s="17">
        <f t="shared" si="316"/>
        <v>42511.489768518521</v>
      </c>
      <c r="M4082" s="21">
        <f t="shared" si="317"/>
        <v>24.089398148142209</v>
      </c>
      <c r="N4082" s="11" t="b">
        <v>0</v>
      </c>
      <c r="O4082" s="11">
        <v>0</v>
      </c>
      <c r="P4082" s="11" t="b">
        <v>0</v>
      </c>
      <c r="Q4082" s="11" t="s">
        <v>8271</v>
      </c>
      <c r="R4082" s="18">
        <f t="shared" si="318"/>
        <v>0</v>
      </c>
      <c r="S4082" s="19" t="e">
        <f t="shared" si="319"/>
        <v>#DIV/0!</v>
      </c>
      <c r="T4082" s="11" t="s">
        <v>8317</v>
      </c>
      <c r="U4082" s="11" t="s">
        <v>8318</v>
      </c>
    </row>
    <row r="4083" spans="1:21" ht="42.75" x14ac:dyDescent="0.45">
      <c r="A4083" s="11">
        <v>4081</v>
      </c>
      <c r="B4083" s="16" t="s">
        <v>4077</v>
      </c>
      <c r="C4083" s="16" t="s">
        <v>8184</v>
      </c>
      <c r="D4083" s="23">
        <v>2224</v>
      </c>
      <c r="E4083" s="23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7">
        <f t="shared" si="315"/>
        <v>42071.331307870372</v>
      </c>
      <c r="K4083" s="11">
        <v>1423231025</v>
      </c>
      <c r="L4083" s="17">
        <f t="shared" si="316"/>
        <v>42041.372974537029</v>
      </c>
      <c r="M4083" s="21">
        <f t="shared" si="317"/>
        <v>29.958333333343035</v>
      </c>
      <c r="N4083" s="11" t="b">
        <v>0</v>
      </c>
      <c r="O4083" s="11">
        <v>12</v>
      </c>
      <c r="P4083" s="11" t="b">
        <v>0</v>
      </c>
      <c r="Q4083" s="11" t="s">
        <v>8271</v>
      </c>
      <c r="R4083" s="18">
        <f t="shared" si="318"/>
        <v>0.15737410071942445</v>
      </c>
      <c r="S4083" s="19">
        <f t="shared" si="319"/>
        <v>29.166666666666668</v>
      </c>
      <c r="T4083" s="11" t="s">
        <v>8317</v>
      </c>
      <c r="U4083" s="11" t="s">
        <v>8318</v>
      </c>
    </row>
    <row r="4084" spans="1:21" ht="42.75" x14ac:dyDescent="0.45">
      <c r="A4084" s="11">
        <v>4082</v>
      </c>
      <c r="B4084" s="16" t="s">
        <v>4078</v>
      </c>
      <c r="C4084" s="16" t="s">
        <v>8185</v>
      </c>
      <c r="D4084" s="23">
        <v>150</v>
      </c>
      <c r="E4084" s="23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7">
        <f t="shared" si="315"/>
        <v>42322.749999999993</v>
      </c>
      <c r="K4084" s="11">
        <v>1446179553</v>
      </c>
      <c r="L4084" s="17">
        <f t="shared" si="316"/>
        <v>42306.980937499997</v>
      </c>
      <c r="M4084" s="21">
        <f t="shared" si="317"/>
        <v>15.769062499995925</v>
      </c>
      <c r="N4084" s="11" t="b">
        <v>0</v>
      </c>
      <c r="O4084" s="11">
        <v>2</v>
      </c>
      <c r="P4084" s="11" t="b">
        <v>0</v>
      </c>
      <c r="Q4084" s="11" t="s">
        <v>8271</v>
      </c>
      <c r="R4084" s="18">
        <f t="shared" si="318"/>
        <v>0.02</v>
      </c>
      <c r="S4084" s="19">
        <f t="shared" si="319"/>
        <v>1.5</v>
      </c>
      <c r="T4084" s="11" t="s">
        <v>8317</v>
      </c>
      <c r="U4084" s="11" t="s">
        <v>8318</v>
      </c>
    </row>
    <row r="4085" spans="1:21" ht="42.75" x14ac:dyDescent="0.45">
      <c r="A4085" s="11">
        <v>4083</v>
      </c>
      <c r="B4085" s="16" t="s">
        <v>4079</v>
      </c>
      <c r="C4085" s="16" t="s">
        <v>8186</v>
      </c>
      <c r="D4085" s="23">
        <v>3500</v>
      </c>
      <c r="E4085" s="23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7">
        <f t="shared" si="315"/>
        <v>42383.553425925922</v>
      </c>
      <c r="K4085" s="11">
        <v>1450203416</v>
      </c>
      <c r="L4085" s="17">
        <f t="shared" si="316"/>
        <v>42353.553425925922</v>
      </c>
      <c r="M4085" s="21">
        <f t="shared" si="317"/>
        <v>30</v>
      </c>
      <c r="N4085" s="11" t="b">
        <v>0</v>
      </c>
      <c r="O4085" s="11">
        <v>6</v>
      </c>
      <c r="P4085" s="11" t="b">
        <v>0</v>
      </c>
      <c r="Q4085" s="11" t="s">
        <v>8271</v>
      </c>
      <c r="R4085" s="18">
        <f t="shared" si="318"/>
        <v>0.21685714285714286</v>
      </c>
      <c r="S4085" s="19">
        <f t="shared" si="319"/>
        <v>126.5</v>
      </c>
      <c r="T4085" s="11" t="s">
        <v>8317</v>
      </c>
      <c r="U4085" s="11" t="s">
        <v>8318</v>
      </c>
    </row>
    <row r="4086" spans="1:21" ht="57" x14ac:dyDescent="0.45">
      <c r="A4086" s="11">
        <v>4084</v>
      </c>
      <c r="B4086" s="16" t="s">
        <v>4080</v>
      </c>
      <c r="C4086" s="16" t="s">
        <v>8187</v>
      </c>
      <c r="D4086" s="23">
        <v>3000</v>
      </c>
      <c r="E4086" s="23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7">
        <f t="shared" si="315"/>
        <v>42652.228078703702</v>
      </c>
      <c r="K4086" s="11">
        <v>1473416906</v>
      </c>
      <c r="L4086" s="17">
        <f t="shared" si="316"/>
        <v>42622.228078703702</v>
      </c>
      <c r="M4086" s="21">
        <f t="shared" si="317"/>
        <v>30</v>
      </c>
      <c r="N4086" s="11" t="b">
        <v>0</v>
      </c>
      <c r="O4086" s="11">
        <v>1</v>
      </c>
      <c r="P4086" s="11" t="b">
        <v>0</v>
      </c>
      <c r="Q4086" s="11" t="s">
        <v>8271</v>
      </c>
      <c r="R4086" s="18">
        <f t="shared" si="318"/>
        <v>3.3333333333333335E-3</v>
      </c>
      <c r="S4086" s="19">
        <f t="shared" si="319"/>
        <v>10</v>
      </c>
      <c r="T4086" s="11" t="s">
        <v>8317</v>
      </c>
      <c r="U4086" s="11" t="s">
        <v>8318</v>
      </c>
    </row>
    <row r="4087" spans="1:21" ht="42.75" x14ac:dyDescent="0.45">
      <c r="A4087" s="11">
        <v>4085</v>
      </c>
      <c r="B4087" s="16" t="s">
        <v>4081</v>
      </c>
      <c r="C4087" s="16" t="s">
        <v>8188</v>
      </c>
      <c r="D4087" s="23">
        <v>3500</v>
      </c>
      <c r="E4087" s="23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7">
        <f t="shared" si="315"/>
        <v>42086.957638888889</v>
      </c>
      <c r="K4087" s="11">
        <v>1424701775</v>
      </c>
      <c r="L4087" s="17">
        <f t="shared" si="316"/>
        <v>42058.395543981482</v>
      </c>
      <c r="M4087" s="21">
        <f t="shared" si="317"/>
        <v>28.5620949074073</v>
      </c>
      <c r="N4087" s="11" t="b">
        <v>0</v>
      </c>
      <c r="O4087" s="11">
        <v>1</v>
      </c>
      <c r="P4087" s="11" t="b">
        <v>0</v>
      </c>
      <c r="Q4087" s="11" t="s">
        <v>8271</v>
      </c>
      <c r="R4087" s="18">
        <f t="shared" si="318"/>
        <v>2.8571428571428571E-3</v>
      </c>
      <c r="S4087" s="19">
        <f t="shared" si="319"/>
        <v>10</v>
      </c>
      <c r="T4087" s="11" t="s">
        <v>8317</v>
      </c>
      <c r="U4087" s="11" t="s">
        <v>8318</v>
      </c>
    </row>
    <row r="4088" spans="1:21" ht="42.75" x14ac:dyDescent="0.45">
      <c r="A4088" s="11">
        <v>4086</v>
      </c>
      <c r="B4088" s="16" t="s">
        <v>4082</v>
      </c>
      <c r="C4088" s="16" t="s">
        <v>8189</v>
      </c>
      <c r="D4088" s="23">
        <v>1000</v>
      </c>
      <c r="E4088" s="23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7">
        <f t="shared" si="315"/>
        <v>42328.958333333336</v>
      </c>
      <c r="K4088" s="11">
        <v>1445985299</v>
      </c>
      <c r="L4088" s="17">
        <f t="shared" si="316"/>
        <v>42304.732627314814</v>
      </c>
      <c r="M4088" s="21">
        <f t="shared" si="317"/>
        <v>24.225706018522033</v>
      </c>
      <c r="N4088" s="11" t="b">
        <v>0</v>
      </c>
      <c r="O4088" s="11">
        <v>5</v>
      </c>
      <c r="P4088" s="11" t="b">
        <v>0</v>
      </c>
      <c r="Q4088" s="11" t="s">
        <v>8271</v>
      </c>
      <c r="R4088" s="18">
        <f t="shared" si="318"/>
        <v>4.7E-2</v>
      </c>
      <c r="S4088" s="19">
        <f t="shared" si="319"/>
        <v>9.4</v>
      </c>
      <c r="T4088" s="11" t="s">
        <v>8317</v>
      </c>
      <c r="U4088" s="11" t="s">
        <v>8318</v>
      </c>
    </row>
    <row r="4089" spans="1:21" x14ac:dyDescent="0.45">
      <c r="A4089" s="11">
        <v>4087</v>
      </c>
      <c r="B4089" s="16" t="s">
        <v>4083</v>
      </c>
      <c r="C4089" s="16" t="s">
        <v>8190</v>
      </c>
      <c r="D4089" s="23">
        <v>9600</v>
      </c>
      <c r="E4089" s="23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7">
        <f t="shared" si="315"/>
        <v>42568.53456018518</v>
      </c>
      <c r="K4089" s="11">
        <v>1466185786</v>
      </c>
      <c r="L4089" s="17">
        <f t="shared" si="316"/>
        <v>42538.53456018518</v>
      </c>
      <c r="M4089" s="21">
        <f t="shared" si="317"/>
        <v>30</v>
      </c>
      <c r="N4089" s="11" t="b">
        <v>0</v>
      </c>
      <c r="O4089" s="11">
        <v>0</v>
      </c>
      <c r="P4089" s="11" t="b">
        <v>0</v>
      </c>
      <c r="Q4089" s="11" t="s">
        <v>8271</v>
      </c>
      <c r="R4089" s="18">
        <f t="shared" si="318"/>
        <v>0</v>
      </c>
      <c r="S4089" s="19" t="e">
        <f t="shared" si="319"/>
        <v>#DIV/0!</v>
      </c>
      <c r="T4089" s="11" t="s">
        <v>8317</v>
      </c>
      <c r="U4089" s="11" t="s">
        <v>8318</v>
      </c>
    </row>
    <row r="4090" spans="1:21" ht="42.75" x14ac:dyDescent="0.45">
      <c r="A4090" s="11">
        <v>4088</v>
      </c>
      <c r="B4090" s="16" t="s">
        <v>4084</v>
      </c>
      <c r="C4090" s="16" t="s">
        <v>8191</v>
      </c>
      <c r="D4090" s="23">
        <v>2000</v>
      </c>
      <c r="E4090" s="23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7">
        <f t="shared" si="315"/>
        <v>42020.226388888885</v>
      </c>
      <c r="K4090" s="11">
        <v>1418827324</v>
      </c>
      <c r="L4090" s="17">
        <f t="shared" si="316"/>
        <v>41990.40421296296</v>
      </c>
      <c r="M4090" s="21">
        <f t="shared" si="317"/>
        <v>29.822175925924967</v>
      </c>
      <c r="N4090" s="11" t="b">
        <v>0</v>
      </c>
      <c r="O4090" s="11">
        <v>3</v>
      </c>
      <c r="P4090" s="11" t="b">
        <v>0</v>
      </c>
      <c r="Q4090" s="11" t="s">
        <v>8271</v>
      </c>
      <c r="R4090" s="18">
        <f t="shared" si="318"/>
        <v>0.108</v>
      </c>
      <c r="S4090" s="19">
        <f t="shared" si="319"/>
        <v>72</v>
      </c>
      <c r="T4090" s="11" t="s">
        <v>8317</v>
      </c>
      <c r="U4090" s="11" t="s">
        <v>8318</v>
      </c>
    </row>
    <row r="4091" spans="1:21" ht="42.75" x14ac:dyDescent="0.45">
      <c r="A4091" s="11">
        <v>4089</v>
      </c>
      <c r="B4091" s="16" t="s">
        <v>4085</v>
      </c>
      <c r="C4091" s="16" t="s">
        <v>8192</v>
      </c>
      <c r="D4091" s="23">
        <v>5000</v>
      </c>
      <c r="E4091" s="23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7">
        <f t="shared" si="315"/>
        <v>42155.524305555555</v>
      </c>
      <c r="K4091" s="11">
        <v>1430242488</v>
      </c>
      <c r="L4091" s="17">
        <f t="shared" si="316"/>
        <v>42122.524166666662</v>
      </c>
      <c r="M4091" s="21">
        <f t="shared" si="317"/>
        <v>33.000138888892252</v>
      </c>
      <c r="N4091" s="11" t="b">
        <v>0</v>
      </c>
      <c r="O4091" s="11">
        <v>8</v>
      </c>
      <c r="P4091" s="11" t="b">
        <v>0</v>
      </c>
      <c r="Q4091" s="11" t="s">
        <v>8271</v>
      </c>
      <c r="R4091" s="18">
        <f t="shared" si="318"/>
        <v>4.8000000000000001E-2</v>
      </c>
      <c r="S4091" s="19">
        <f t="shared" si="319"/>
        <v>30</v>
      </c>
      <c r="T4091" s="11" t="s">
        <v>8317</v>
      </c>
      <c r="U4091" s="11" t="s">
        <v>8318</v>
      </c>
    </row>
    <row r="4092" spans="1:21" ht="42.75" x14ac:dyDescent="0.45">
      <c r="A4092" s="11">
        <v>4090</v>
      </c>
      <c r="B4092" s="16" t="s">
        <v>4086</v>
      </c>
      <c r="C4092" s="16" t="s">
        <v>8193</v>
      </c>
      <c r="D4092" s="23">
        <v>1000</v>
      </c>
      <c r="E4092" s="23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7">
        <f t="shared" si="315"/>
        <v>42223.416666666664</v>
      </c>
      <c r="K4092" s="11">
        <v>1437754137</v>
      </c>
      <c r="L4092" s="17">
        <f t="shared" si="316"/>
        <v>42209.464548611104</v>
      </c>
      <c r="M4092" s="21">
        <f t="shared" si="317"/>
        <v>13.952118055560277</v>
      </c>
      <c r="N4092" s="11" t="b">
        <v>0</v>
      </c>
      <c r="O4092" s="11">
        <v>3</v>
      </c>
      <c r="P4092" s="11" t="b">
        <v>0</v>
      </c>
      <c r="Q4092" s="11" t="s">
        <v>8271</v>
      </c>
      <c r="R4092" s="18">
        <f t="shared" si="318"/>
        <v>3.2000000000000001E-2</v>
      </c>
      <c r="S4092" s="19">
        <f t="shared" si="319"/>
        <v>10.666666666666666</v>
      </c>
      <c r="T4092" s="11" t="s">
        <v>8317</v>
      </c>
      <c r="U4092" s="11" t="s">
        <v>8318</v>
      </c>
    </row>
    <row r="4093" spans="1:21" ht="42.75" x14ac:dyDescent="0.45">
      <c r="A4093" s="11">
        <v>4091</v>
      </c>
      <c r="B4093" s="16" t="s">
        <v>4087</v>
      </c>
      <c r="C4093" s="16" t="s">
        <v>8194</v>
      </c>
      <c r="D4093" s="23">
        <v>1600</v>
      </c>
      <c r="E4093" s="23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7">
        <f t="shared" si="315"/>
        <v>42020.298043981478</v>
      </c>
      <c r="K4093" s="11">
        <v>1418818151</v>
      </c>
      <c r="L4093" s="17">
        <f t="shared" si="316"/>
        <v>41990.298043981478</v>
      </c>
      <c r="M4093" s="21">
        <f t="shared" si="317"/>
        <v>30</v>
      </c>
      <c r="N4093" s="11" t="b">
        <v>0</v>
      </c>
      <c r="O4093" s="11">
        <v>8</v>
      </c>
      <c r="P4093" s="11" t="b">
        <v>0</v>
      </c>
      <c r="Q4093" s="11" t="s">
        <v>8271</v>
      </c>
      <c r="R4093" s="18">
        <f t="shared" si="318"/>
        <v>0.1275</v>
      </c>
      <c r="S4093" s="19">
        <f t="shared" si="319"/>
        <v>25.5</v>
      </c>
      <c r="T4093" s="11" t="s">
        <v>8317</v>
      </c>
      <c r="U4093" s="11" t="s">
        <v>8318</v>
      </c>
    </row>
    <row r="4094" spans="1:21" ht="42.75" x14ac:dyDescent="0.45">
      <c r="A4094" s="11">
        <v>4092</v>
      </c>
      <c r="B4094" s="16" t="s">
        <v>4088</v>
      </c>
      <c r="C4094" s="16" t="s">
        <v>8195</v>
      </c>
      <c r="D4094" s="23">
        <v>110000</v>
      </c>
      <c r="E4094" s="23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7">
        <f t="shared" si="315"/>
        <v>42098.944988425923</v>
      </c>
      <c r="K4094" s="11">
        <v>1423024847</v>
      </c>
      <c r="L4094" s="17">
        <f t="shared" si="316"/>
        <v>42038.986655092587</v>
      </c>
      <c r="M4094" s="21">
        <f t="shared" si="317"/>
        <v>59.958333333335759</v>
      </c>
      <c r="N4094" s="11" t="b">
        <v>0</v>
      </c>
      <c r="O4094" s="11">
        <v>1</v>
      </c>
      <c r="P4094" s="11" t="b">
        <v>0</v>
      </c>
      <c r="Q4094" s="11" t="s">
        <v>8271</v>
      </c>
      <c r="R4094" s="18">
        <f t="shared" si="318"/>
        <v>1.8181818181818181E-4</v>
      </c>
      <c r="S4094" s="19">
        <f t="shared" si="319"/>
        <v>20</v>
      </c>
      <c r="T4094" s="11" t="s">
        <v>8317</v>
      </c>
      <c r="U4094" s="11" t="s">
        <v>8318</v>
      </c>
    </row>
    <row r="4095" spans="1:21" ht="42.75" x14ac:dyDescent="0.45">
      <c r="A4095" s="11">
        <v>4093</v>
      </c>
      <c r="B4095" s="16" t="s">
        <v>4089</v>
      </c>
      <c r="C4095" s="16" t="s">
        <v>8196</v>
      </c>
      <c r="D4095" s="23">
        <v>2500</v>
      </c>
      <c r="E4095" s="23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7">
        <f t="shared" si="315"/>
        <v>42238.607557870368</v>
      </c>
      <c r="K4095" s="11">
        <v>1435088093</v>
      </c>
      <c r="L4095" s="17">
        <f t="shared" si="316"/>
        <v>42178.607557870368</v>
      </c>
      <c r="M4095" s="21">
        <f t="shared" si="317"/>
        <v>60</v>
      </c>
      <c r="N4095" s="11" t="b">
        <v>0</v>
      </c>
      <c r="O4095" s="11">
        <v>4</v>
      </c>
      <c r="P4095" s="11" t="b">
        <v>0</v>
      </c>
      <c r="Q4095" s="11" t="s">
        <v>8271</v>
      </c>
      <c r="R4095" s="18">
        <f t="shared" si="318"/>
        <v>2.4E-2</v>
      </c>
      <c r="S4095" s="19">
        <f t="shared" si="319"/>
        <v>15</v>
      </c>
      <c r="T4095" s="11" t="s">
        <v>8317</v>
      </c>
      <c r="U4095" s="11" t="s">
        <v>8318</v>
      </c>
    </row>
    <row r="4096" spans="1:21" ht="42.75" x14ac:dyDescent="0.45">
      <c r="A4096" s="11">
        <v>4094</v>
      </c>
      <c r="B4096" s="16" t="s">
        <v>4090</v>
      </c>
      <c r="C4096" s="16" t="s">
        <v>8197</v>
      </c>
      <c r="D4096" s="23">
        <v>2000</v>
      </c>
      <c r="E4096" s="23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7">
        <f t="shared" si="315"/>
        <v>41933.999305555553</v>
      </c>
      <c r="K4096" s="11">
        <v>1410141900</v>
      </c>
      <c r="L4096" s="17">
        <f t="shared" si="316"/>
        <v>41889.878472222219</v>
      </c>
      <c r="M4096" s="21">
        <f t="shared" si="317"/>
        <v>44.120833333334303</v>
      </c>
      <c r="N4096" s="11" t="b">
        <v>0</v>
      </c>
      <c r="O4096" s="11">
        <v>8</v>
      </c>
      <c r="P4096" s="11" t="b">
        <v>0</v>
      </c>
      <c r="Q4096" s="11" t="s">
        <v>8271</v>
      </c>
      <c r="R4096" s="18">
        <f t="shared" si="318"/>
        <v>0.36499999999999999</v>
      </c>
      <c r="S4096" s="19">
        <f t="shared" si="319"/>
        <v>91.25</v>
      </c>
      <c r="T4096" s="11" t="s">
        <v>8317</v>
      </c>
      <c r="U4096" s="11" t="s">
        <v>8318</v>
      </c>
    </row>
    <row r="4097" spans="1:21" ht="28.5" x14ac:dyDescent="0.45">
      <c r="A4097" s="11">
        <v>4095</v>
      </c>
      <c r="B4097" s="16" t="s">
        <v>4091</v>
      </c>
      <c r="C4097" s="16" t="s">
        <v>8198</v>
      </c>
      <c r="D4097" s="23">
        <v>30000</v>
      </c>
      <c r="E4097" s="23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7">
        <f t="shared" si="315"/>
        <v>42722.823495370372</v>
      </c>
      <c r="K4097" s="11">
        <v>1479516350</v>
      </c>
      <c r="L4097" s="17">
        <f t="shared" si="316"/>
        <v>42692.823495370372</v>
      </c>
      <c r="M4097" s="21">
        <f t="shared" si="317"/>
        <v>30</v>
      </c>
      <c r="N4097" s="11" t="b">
        <v>0</v>
      </c>
      <c r="O4097" s="11">
        <v>1</v>
      </c>
      <c r="P4097" s="11" t="b">
        <v>0</v>
      </c>
      <c r="Q4097" s="11" t="s">
        <v>8271</v>
      </c>
      <c r="R4097" s="18">
        <f t="shared" si="318"/>
        <v>2.6666666666666668E-2</v>
      </c>
      <c r="S4097" s="19">
        <f t="shared" si="319"/>
        <v>800</v>
      </c>
      <c r="T4097" s="11" t="s">
        <v>8317</v>
      </c>
      <c r="U4097" s="11" t="s">
        <v>8318</v>
      </c>
    </row>
    <row r="4098" spans="1:21" ht="42.75" x14ac:dyDescent="0.45">
      <c r="A4098" s="11">
        <v>4096</v>
      </c>
      <c r="B4098" s="16" t="s">
        <v>4092</v>
      </c>
      <c r="C4098" s="16" t="s">
        <v>8199</v>
      </c>
      <c r="D4098" s="23">
        <v>3500</v>
      </c>
      <c r="E4098" s="23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7">
        <f t="shared" si="315"/>
        <v>42794.160416666666</v>
      </c>
      <c r="K4098" s="11">
        <v>1484484219</v>
      </c>
      <c r="L4098" s="17">
        <f t="shared" si="316"/>
        <v>42750.321979166663</v>
      </c>
      <c r="M4098" s="21">
        <f t="shared" si="317"/>
        <v>43.838437500002328</v>
      </c>
      <c r="N4098" s="11" t="b">
        <v>0</v>
      </c>
      <c r="O4098" s="11">
        <v>5</v>
      </c>
      <c r="P4098" s="11" t="b">
        <v>0</v>
      </c>
      <c r="Q4098" s="11" t="s">
        <v>8271</v>
      </c>
      <c r="R4098" s="18">
        <f t="shared" si="318"/>
        <v>0.11428571428571428</v>
      </c>
      <c r="S4098" s="19">
        <f t="shared" si="319"/>
        <v>80</v>
      </c>
      <c r="T4098" s="11" t="s">
        <v>8317</v>
      </c>
      <c r="U4098" s="11" t="s">
        <v>8318</v>
      </c>
    </row>
    <row r="4099" spans="1:21" ht="42.75" x14ac:dyDescent="0.45">
      <c r="A4099" s="11">
        <v>4097</v>
      </c>
      <c r="B4099" s="16" t="s">
        <v>4093</v>
      </c>
      <c r="C4099" s="16" t="s">
        <v>8200</v>
      </c>
      <c r="D4099" s="23">
        <v>10000</v>
      </c>
      <c r="E4099" s="23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7">
        <f t="shared" ref="J4099:J4115" si="320">(((I4099/86400)+25569+(-5/24)))</f>
        <v>42400.788194444445</v>
      </c>
      <c r="K4099" s="11">
        <v>1449431237</v>
      </c>
      <c r="L4099" s="17">
        <f t="shared" ref="L4099:L4115" si="321">(((K4099/86400)+25569+(-5/24)))</f>
        <v>42344.616168981483</v>
      </c>
      <c r="M4099" s="21">
        <f t="shared" ref="M4099:M4115" si="322">J4099-L4099</f>
        <v>56.172025462961756</v>
      </c>
      <c r="N4099" s="11" t="b">
        <v>0</v>
      </c>
      <c r="O4099" s="11">
        <v>0</v>
      </c>
      <c r="P4099" s="11" t="b">
        <v>0</v>
      </c>
      <c r="Q4099" s="11" t="s">
        <v>8271</v>
      </c>
      <c r="R4099" s="18">
        <f t="shared" ref="R4099:R4115" si="323">E4099/D4099</f>
        <v>0</v>
      </c>
      <c r="S4099" s="19" t="e">
        <f t="shared" ref="S4099:S4115" si="324">E4099/O4099</f>
        <v>#DIV/0!</v>
      </c>
      <c r="T4099" s="11" t="s">
        <v>8317</v>
      </c>
      <c r="U4099" s="11" t="s">
        <v>8318</v>
      </c>
    </row>
    <row r="4100" spans="1:21" ht="42.75" x14ac:dyDescent="0.45">
      <c r="A4100" s="11">
        <v>4098</v>
      </c>
      <c r="B4100" s="16" t="s">
        <v>4094</v>
      </c>
      <c r="C4100" s="16" t="s">
        <v>8201</v>
      </c>
      <c r="D4100" s="23">
        <v>75000</v>
      </c>
      <c r="E4100" s="23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7">
        <f t="shared" si="320"/>
        <v>42525.51385416666</v>
      </c>
      <c r="K4100" s="11">
        <v>1462468797</v>
      </c>
      <c r="L4100" s="17">
        <f t="shared" si="321"/>
        <v>42495.51385416666</v>
      </c>
      <c r="M4100" s="21">
        <f t="shared" si="322"/>
        <v>30</v>
      </c>
      <c r="N4100" s="11" t="b">
        <v>0</v>
      </c>
      <c r="O4100" s="11">
        <v>0</v>
      </c>
      <c r="P4100" s="11" t="b">
        <v>0</v>
      </c>
      <c r="Q4100" s="11" t="s">
        <v>8271</v>
      </c>
      <c r="R4100" s="18">
        <f t="shared" si="323"/>
        <v>0</v>
      </c>
      <c r="S4100" s="19" t="e">
        <f t="shared" si="324"/>
        <v>#DIV/0!</v>
      </c>
      <c r="T4100" s="11" t="s">
        <v>8317</v>
      </c>
      <c r="U4100" s="11" t="s">
        <v>8318</v>
      </c>
    </row>
    <row r="4101" spans="1:21" ht="42.75" x14ac:dyDescent="0.45">
      <c r="A4101" s="11">
        <v>4099</v>
      </c>
      <c r="B4101" s="16" t="s">
        <v>4095</v>
      </c>
      <c r="C4101" s="16" t="s">
        <v>8202</v>
      </c>
      <c r="D4101" s="23">
        <v>4500</v>
      </c>
      <c r="E4101" s="23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7">
        <f t="shared" si="320"/>
        <v>42615.642048611109</v>
      </c>
      <c r="K4101" s="11">
        <v>1468959873</v>
      </c>
      <c r="L4101" s="17">
        <f t="shared" si="321"/>
        <v>42570.642048611109</v>
      </c>
      <c r="M4101" s="21">
        <f t="shared" si="322"/>
        <v>45</v>
      </c>
      <c r="N4101" s="11" t="b">
        <v>0</v>
      </c>
      <c r="O4101" s="11">
        <v>1</v>
      </c>
      <c r="P4101" s="11" t="b">
        <v>0</v>
      </c>
      <c r="Q4101" s="11" t="s">
        <v>8271</v>
      </c>
      <c r="R4101" s="18">
        <f t="shared" si="323"/>
        <v>1.1111111111111112E-2</v>
      </c>
      <c r="S4101" s="19">
        <f t="shared" si="324"/>
        <v>50</v>
      </c>
      <c r="T4101" s="11" t="s">
        <v>8317</v>
      </c>
      <c r="U4101" s="11" t="s">
        <v>8318</v>
      </c>
    </row>
    <row r="4102" spans="1:21" ht="28.5" x14ac:dyDescent="0.45">
      <c r="A4102" s="11">
        <v>4100</v>
      </c>
      <c r="B4102" s="16" t="s">
        <v>4096</v>
      </c>
      <c r="C4102" s="16" t="s">
        <v>8203</v>
      </c>
      <c r="D4102" s="23">
        <v>270</v>
      </c>
      <c r="E4102" s="23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7">
        <f t="shared" si="320"/>
        <v>41936.916550925926</v>
      </c>
      <c r="K4102" s="11">
        <v>1413341990</v>
      </c>
      <c r="L4102" s="17">
        <f t="shared" si="321"/>
        <v>41926.916550925926</v>
      </c>
      <c r="M4102" s="21">
        <f t="shared" si="322"/>
        <v>10</v>
      </c>
      <c r="N4102" s="11" t="b">
        <v>0</v>
      </c>
      <c r="O4102" s="11">
        <v>0</v>
      </c>
      <c r="P4102" s="11" t="b">
        <v>0</v>
      </c>
      <c r="Q4102" s="11" t="s">
        <v>8271</v>
      </c>
      <c r="R4102" s="18">
        <f t="shared" si="323"/>
        <v>0</v>
      </c>
      <c r="S4102" s="19" t="e">
        <f t="shared" si="324"/>
        <v>#DIV/0!</v>
      </c>
      <c r="T4102" s="11" t="s">
        <v>8317</v>
      </c>
      <c r="U4102" s="11" t="s">
        <v>8318</v>
      </c>
    </row>
    <row r="4103" spans="1:21" ht="42.75" x14ac:dyDescent="0.45">
      <c r="A4103" s="11">
        <v>4101</v>
      </c>
      <c r="B4103" s="16" t="s">
        <v>4097</v>
      </c>
      <c r="C4103" s="16" t="s">
        <v>8204</v>
      </c>
      <c r="D4103" s="23">
        <v>600</v>
      </c>
      <c r="E4103" s="23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7">
        <f t="shared" si="320"/>
        <v>42760.695393518516</v>
      </c>
      <c r="K4103" s="11">
        <v>1482788482</v>
      </c>
      <c r="L4103" s="17">
        <f t="shared" si="321"/>
        <v>42730.695393518516</v>
      </c>
      <c r="M4103" s="21">
        <f t="shared" si="322"/>
        <v>30</v>
      </c>
      <c r="N4103" s="11" t="b">
        <v>0</v>
      </c>
      <c r="O4103" s="11">
        <v>0</v>
      </c>
      <c r="P4103" s="11" t="b">
        <v>0</v>
      </c>
      <c r="Q4103" s="11" t="s">
        <v>8271</v>
      </c>
      <c r="R4103" s="18">
        <f t="shared" si="323"/>
        <v>0</v>
      </c>
      <c r="S4103" s="19" t="e">
        <f t="shared" si="324"/>
        <v>#DIV/0!</v>
      </c>
      <c r="T4103" s="11" t="s">
        <v>8317</v>
      </c>
      <c r="U4103" s="11" t="s">
        <v>8318</v>
      </c>
    </row>
    <row r="4104" spans="1:21" ht="42.75" x14ac:dyDescent="0.45">
      <c r="A4104" s="11">
        <v>4102</v>
      </c>
      <c r="B4104" s="16" t="s">
        <v>4098</v>
      </c>
      <c r="C4104" s="16" t="s">
        <v>8205</v>
      </c>
      <c r="D4104" s="23">
        <v>500</v>
      </c>
      <c r="E4104" s="23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7">
        <f t="shared" si="320"/>
        <v>42505.639733796292</v>
      </c>
      <c r="K4104" s="11">
        <v>1460751673</v>
      </c>
      <c r="L4104" s="17">
        <f t="shared" si="321"/>
        <v>42475.639733796292</v>
      </c>
      <c r="M4104" s="21">
        <f t="shared" si="322"/>
        <v>30</v>
      </c>
      <c r="N4104" s="11" t="b">
        <v>0</v>
      </c>
      <c r="O4104" s="11">
        <v>6</v>
      </c>
      <c r="P4104" s="11" t="b">
        <v>0</v>
      </c>
      <c r="Q4104" s="11" t="s">
        <v>8271</v>
      </c>
      <c r="R4104" s="18">
        <f t="shared" si="323"/>
        <v>0.27400000000000002</v>
      </c>
      <c r="S4104" s="19">
        <f t="shared" si="324"/>
        <v>22.833333333333332</v>
      </c>
      <c r="T4104" s="11" t="s">
        <v>8317</v>
      </c>
      <c r="U4104" s="11" t="s">
        <v>8318</v>
      </c>
    </row>
    <row r="4105" spans="1:21" ht="42.75" x14ac:dyDescent="0.45">
      <c r="A4105" s="11">
        <v>4103</v>
      </c>
      <c r="B4105" s="16" t="s">
        <v>4099</v>
      </c>
      <c r="C4105" s="16" t="s">
        <v>8206</v>
      </c>
      <c r="D4105" s="23">
        <v>1000</v>
      </c>
      <c r="E4105" s="23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7">
        <f t="shared" si="320"/>
        <v>42242.563888888886</v>
      </c>
      <c r="K4105" s="11">
        <v>1435953566</v>
      </c>
      <c r="L4105" s="17">
        <f t="shared" si="321"/>
        <v>42188.624606481484</v>
      </c>
      <c r="M4105" s="21">
        <f t="shared" si="322"/>
        <v>53.939282407402061</v>
      </c>
      <c r="N4105" s="11" t="b">
        <v>0</v>
      </c>
      <c r="O4105" s="11">
        <v>6</v>
      </c>
      <c r="P4105" s="11" t="b">
        <v>0</v>
      </c>
      <c r="Q4105" s="11" t="s">
        <v>8271</v>
      </c>
      <c r="R4105" s="18">
        <f t="shared" si="323"/>
        <v>0.1</v>
      </c>
      <c r="S4105" s="19">
        <f t="shared" si="324"/>
        <v>16.666666666666668</v>
      </c>
      <c r="T4105" s="11" t="s">
        <v>8317</v>
      </c>
      <c r="U4105" s="11" t="s">
        <v>8318</v>
      </c>
    </row>
    <row r="4106" spans="1:21" ht="42.75" x14ac:dyDescent="0.45">
      <c r="A4106" s="11">
        <v>4104</v>
      </c>
      <c r="B4106" s="16" t="s">
        <v>4100</v>
      </c>
      <c r="C4106" s="16" t="s">
        <v>8207</v>
      </c>
      <c r="D4106" s="23">
        <v>3000</v>
      </c>
      <c r="E4106" s="23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7">
        <f t="shared" si="320"/>
        <v>42670.069837962961</v>
      </c>
      <c r="K4106" s="11">
        <v>1474958434</v>
      </c>
      <c r="L4106" s="17">
        <f t="shared" si="321"/>
        <v>42640.069837962961</v>
      </c>
      <c r="M4106" s="21">
        <f t="shared" si="322"/>
        <v>30</v>
      </c>
      <c r="N4106" s="11" t="b">
        <v>0</v>
      </c>
      <c r="O4106" s="11">
        <v>14</v>
      </c>
      <c r="P4106" s="11" t="b">
        <v>0</v>
      </c>
      <c r="Q4106" s="11" t="s">
        <v>8271</v>
      </c>
      <c r="R4106" s="18">
        <f t="shared" si="323"/>
        <v>0.21366666666666667</v>
      </c>
      <c r="S4106" s="19">
        <f t="shared" si="324"/>
        <v>45.785714285714285</v>
      </c>
      <c r="T4106" s="11" t="s">
        <v>8317</v>
      </c>
      <c r="U4106" s="11" t="s">
        <v>8318</v>
      </c>
    </row>
    <row r="4107" spans="1:21" ht="42.75" x14ac:dyDescent="0.45">
      <c r="A4107" s="11">
        <v>4105</v>
      </c>
      <c r="B4107" s="16" t="s">
        <v>4101</v>
      </c>
      <c r="C4107" s="16" t="s">
        <v>8208</v>
      </c>
      <c r="D4107" s="23">
        <v>33000</v>
      </c>
      <c r="E4107" s="23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7">
        <f t="shared" si="320"/>
        <v>42729.802187499998</v>
      </c>
      <c r="K4107" s="11">
        <v>1479860109</v>
      </c>
      <c r="L4107" s="17">
        <f t="shared" si="321"/>
        <v>42696.802187499998</v>
      </c>
      <c r="M4107" s="21">
        <f t="shared" si="322"/>
        <v>33</v>
      </c>
      <c r="N4107" s="11" t="b">
        <v>0</v>
      </c>
      <c r="O4107" s="11">
        <v>6</v>
      </c>
      <c r="P4107" s="11" t="b">
        <v>0</v>
      </c>
      <c r="Q4107" s="11" t="s">
        <v>8271</v>
      </c>
      <c r="R4107" s="18">
        <f t="shared" si="323"/>
        <v>6.9696969696969702E-2</v>
      </c>
      <c r="S4107" s="19">
        <f t="shared" si="324"/>
        <v>383.33333333333331</v>
      </c>
      <c r="T4107" s="11" t="s">
        <v>8317</v>
      </c>
      <c r="U4107" s="11" t="s">
        <v>8318</v>
      </c>
    </row>
    <row r="4108" spans="1:21" ht="42.75" x14ac:dyDescent="0.45">
      <c r="A4108" s="11">
        <v>4106</v>
      </c>
      <c r="B4108" s="16" t="s">
        <v>4102</v>
      </c>
      <c r="C4108" s="16" t="s">
        <v>8209</v>
      </c>
      <c r="D4108" s="23">
        <v>5000</v>
      </c>
      <c r="E4108" s="23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7">
        <f t="shared" si="320"/>
        <v>42095.833333333336</v>
      </c>
      <c r="K4108" s="11">
        <v>1424221866</v>
      </c>
      <c r="L4108" s="17">
        <f t="shared" si="321"/>
        <v>42052.841041666667</v>
      </c>
      <c r="M4108" s="21">
        <f t="shared" si="322"/>
        <v>42.992291666669189</v>
      </c>
      <c r="N4108" s="11" t="b">
        <v>0</v>
      </c>
      <c r="O4108" s="11">
        <v>33</v>
      </c>
      <c r="P4108" s="11" t="b">
        <v>0</v>
      </c>
      <c r="Q4108" s="11" t="s">
        <v>8271</v>
      </c>
      <c r="R4108" s="18">
        <f t="shared" si="323"/>
        <v>0.70599999999999996</v>
      </c>
      <c r="S4108" s="19">
        <f t="shared" si="324"/>
        <v>106.96969696969697</v>
      </c>
      <c r="T4108" s="11" t="s">
        <v>8317</v>
      </c>
      <c r="U4108" s="11" t="s">
        <v>8318</v>
      </c>
    </row>
    <row r="4109" spans="1:21" ht="42.75" x14ac:dyDescent="0.45">
      <c r="A4109" s="11">
        <v>4107</v>
      </c>
      <c r="B4109" s="16" t="s">
        <v>4103</v>
      </c>
      <c r="C4109" s="16" t="s">
        <v>8210</v>
      </c>
      <c r="D4109" s="23">
        <v>2000</v>
      </c>
      <c r="E4109" s="23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7">
        <f t="shared" si="320"/>
        <v>41906.708344907405</v>
      </c>
      <c r="K4109" s="11">
        <v>1409608801</v>
      </c>
      <c r="L4109" s="17">
        <f t="shared" si="321"/>
        <v>41883.708344907405</v>
      </c>
      <c r="M4109" s="21">
        <f t="shared" si="322"/>
        <v>23</v>
      </c>
      <c r="N4109" s="11" t="b">
        <v>0</v>
      </c>
      <c r="O4109" s="11">
        <v>4</v>
      </c>
      <c r="P4109" s="11" t="b">
        <v>0</v>
      </c>
      <c r="Q4109" s="11" t="s">
        <v>8271</v>
      </c>
      <c r="R4109" s="18">
        <f t="shared" si="323"/>
        <v>2.0500000000000001E-2</v>
      </c>
      <c r="S4109" s="19">
        <f t="shared" si="324"/>
        <v>10.25</v>
      </c>
      <c r="T4109" s="11" t="s">
        <v>8317</v>
      </c>
      <c r="U4109" s="11" t="s">
        <v>8318</v>
      </c>
    </row>
    <row r="4110" spans="1:21" ht="42.75" x14ac:dyDescent="0.45">
      <c r="A4110" s="11">
        <v>4108</v>
      </c>
      <c r="B4110" s="16" t="s">
        <v>4104</v>
      </c>
      <c r="C4110" s="16" t="s">
        <v>8211</v>
      </c>
      <c r="D4110" s="23">
        <v>3000</v>
      </c>
      <c r="E4110" s="23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7">
        <f t="shared" si="320"/>
        <v>42796.999999999993</v>
      </c>
      <c r="K4110" s="11">
        <v>1485909937</v>
      </c>
      <c r="L4110" s="17">
        <f t="shared" si="321"/>
        <v>42766.823344907403</v>
      </c>
      <c r="M4110" s="21">
        <f t="shared" si="322"/>
        <v>30.176655092589499</v>
      </c>
      <c r="N4110" s="11" t="b">
        <v>0</v>
      </c>
      <c r="O4110" s="11">
        <v>1</v>
      </c>
      <c r="P4110" s="11" t="b">
        <v>0</v>
      </c>
      <c r="Q4110" s="11" t="s">
        <v>8271</v>
      </c>
      <c r="R4110" s="18">
        <f t="shared" si="323"/>
        <v>1.9666666666666666E-2</v>
      </c>
      <c r="S4110" s="19">
        <f t="shared" si="324"/>
        <v>59</v>
      </c>
      <c r="T4110" s="11" t="s">
        <v>8317</v>
      </c>
      <c r="U4110" s="11" t="s">
        <v>8318</v>
      </c>
    </row>
    <row r="4111" spans="1:21" ht="42.75" x14ac:dyDescent="0.45">
      <c r="A4111" s="11">
        <v>4109</v>
      </c>
      <c r="B4111" s="16" t="s">
        <v>4105</v>
      </c>
      <c r="C4111" s="16" t="s">
        <v>8212</v>
      </c>
      <c r="D4111" s="23">
        <v>500</v>
      </c>
      <c r="E4111" s="23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7">
        <f t="shared" si="320"/>
        <v>42337.372731481482</v>
      </c>
      <c r="K4111" s="11">
        <v>1446209804</v>
      </c>
      <c r="L4111" s="17">
        <f t="shared" si="321"/>
        <v>42307.331064814811</v>
      </c>
      <c r="M4111" s="21">
        <f t="shared" si="322"/>
        <v>30.041666666671517</v>
      </c>
      <c r="N4111" s="11" t="b">
        <v>0</v>
      </c>
      <c r="O4111" s="11">
        <v>0</v>
      </c>
      <c r="P4111" s="11" t="b">
        <v>0</v>
      </c>
      <c r="Q4111" s="11" t="s">
        <v>8271</v>
      </c>
      <c r="R4111" s="18">
        <f t="shared" si="323"/>
        <v>0</v>
      </c>
      <c r="S4111" s="19" t="e">
        <f t="shared" si="324"/>
        <v>#DIV/0!</v>
      </c>
      <c r="T4111" s="11" t="s">
        <v>8317</v>
      </c>
      <c r="U4111" s="11" t="s">
        <v>8318</v>
      </c>
    </row>
    <row r="4112" spans="1:21" ht="42.75" x14ac:dyDescent="0.45">
      <c r="A4112" s="11">
        <v>4110</v>
      </c>
      <c r="B4112" s="16" t="s">
        <v>4106</v>
      </c>
      <c r="C4112" s="16" t="s">
        <v>8213</v>
      </c>
      <c r="D4112" s="23">
        <v>300</v>
      </c>
      <c r="E4112" s="23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7">
        <f t="shared" si="320"/>
        <v>42572.418414351851</v>
      </c>
      <c r="K4112" s="11">
        <v>1463929351</v>
      </c>
      <c r="L4112" s="17">
        <f t="shared" si="321"/>
        <v>42512.418414351851</v>
      </c>
      <c r="M4112" s="21">
        <f t="shared" si="322"/>
        <v>60</v>
      </c>
      <c r="N4112" s="11" t="b">
        <v>0</v>
      </c>
      <c r="O4112" s="11">
        <v>6</v>
      </c>
      <c r="P4112" s="11" t="b">
        <v>0</v>
      </c>
      <c r="Q4112" s="11" t="s">
        <v>8271</v>
      </c>
      <c r="R4112" s="18">
        <f t="shared" si="323"/>
        <v>0.28666666666666668</v>
      </c>
      <c r="S4112" s="19">
        <f t="shared" si="324"/>
        <v>14.333333333333334</v>
      </c>
      <c r="T4112" s="11" t="s">
        <v>8317</v>
      </c>
      <c r="U4112" s="11" t="s">
        <v>8318</v>
      </c>
    </row>
    <row r="4113" spans="1:21" ht="42.75" x14ac:dyDescent="0.45">
      <c r="A4113" s="11">
        <v>4111</v>
      </c>
      <c r="B4113" s="16" t="s">
        <v>4107</v>
      </c>
      <c r="C4113" s="16" t="s">
        <v>8214</v>
      </c>
      <c r="D4113" s="23">
        <v>3000</v>
      </c>
      <c r="E4113" s="23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7">
        <f t="shared" si="320"/>
        <v>42058.927546296291</v>
      </c>
      <c r="K4113" s="11">
        <v>1422155740</v>
      </c>
      <c r="L4113" s="17">
        <f t="shared" si="321"/>
        <v>42028.927546296291</v>
      </c>
      <c r="M4113" s="21">
        <f t="shared" si="322"/>
        <v>30</v>
      </c>
      <c r="N4113" s="11" t="b">
        <v>0</v>
      </c>
      <c r="O4113" s="11">
        <v>6</v>
      </c>
      <c r="P4113" s="11" t="b">
        <v>0</v>
      </c>
      <c r="Q4113" s="11" t="s">
        <v>8271</v>
      </c>
      <c r="R4113" s="18">
        <f t="shared" si="323"/>
        <v>3.1333333333333331E-2</v>
      </c>
      <c r="S4113" s="19">
        <f t="shared" si="324"/>
        <v>15.666666666666666</v>
      </c>
      <c r="T4113" s="11" t="s">
        <v>8317</v>
      </c>
      <c r="U4113" s="11" t="s">
        <v>8318</v>
      </c>
    </row>
    <row r="4114" spans="1:21" ht="42.75" x14ac:dyDescent="0.45">
      <c r="A4114" s="11">
        <v>4112</v>
      </c>
      <c r="B4114" s="16" t="s">
        <v>4108</v>
      </c>
      <c r="C4114" s="16" t="s">
        <v>6961</v>
      </c>
      <c r="D4114" s="23">
        <v>2500</v>
      </c>
      <c r="E4114" s="23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7">
        <f t="shared" si="320"/>
        <v>42427.791666666664</v>
      </c>
      <c r="K4114" s="11">
        <v>1454280186</v>
      </c>
      <c r="L4114" s="17">
        <f t="shared" si="321"/>
        <v>42400.738263888888</v>
      </c>
      <c r="M4114" s="21">
        <f t="shared" si="322"/>
        <v>27.053402777775773</v>
      </c>
      <c r="N4114" s="11" t="b">
        <v>0</v>
      </c>
      <c r="O4114" s="11">
        <v>1</v>
      </c>
      <c r="P4114" s="11" t="b">
        <v>0</v>
      </c>
      <c r="Q4114" s="11" t="s">
        <v>8271</v>
      </c>
      <c r="R4114" s="18">
        <f t="shared" si="323"/>
        <v>4.0000000000000002E-4</v>
      </c>
      <c r="S4114" s="19">
        <f t="shared" si="324"/>
        <v>1</v>
      </c>
      <c r="T4114" s="11" t="s">
        <v>8317</v>
      </c>
      <c r="U4114" s="11" t="s">
        <v>8318</v>
      </c>
    </row>
    <row r="4115" spans="1:21" ht="42.75" x14ac:dyDescent="0.45">
      <c r="A4115" s="11">
        <v>4113</v>
      </c>
      <c r="B4115" s="16" t="s">
        <v>4109</v>
      </c>
      <c r="C4115" s="16" t="s">
        <v>8215</v>
      </c>
      <c r="D4115" s="23">
        <v>1500</v>
      </c>
      <c r="E4115" s="23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7">
        <f t="shared" si="320"/>
        <v>42377.06527777778</v>
      </c>
      <c r="K4115" s="11">
        <v>1450619123</v>
      </c>
      <c r="L4115" s="17">
        <f t="shared" si="321"/>
        <v>42358.364849537036</v>
      </c>
      <c r="M4115" s="21">
        <f t="shared" si="322"/>
        <v>18.700428240743349</v>
      </c>
      <c r="N4115" s="11" t="b">
        <v>0</v>
      </c>
      <c r="O4115" s="11">
        <v>3</v>
      </c>
      <c r="P4115" s="11" t="b">
        <v>0</v>
      </c>
      <c r="Q4115" s="11" t="s">
        <v>8271</v>
      </c>
      <c r="R4115" s="18">
        <f t="shared" si="323"/>
        <v>2E-3</v>
      </c>
      <c r="S4115" s="19">
        <f t="shared" si="324"/>
        <v>1</v>
      </c>
      <c r="T4115" s="11" t="s">
        <v>8317</v>
      </c>
      <c r="U4115" s="11" t="s">
        <v>8318</v>
      </c>
    </row>
  </sheetData>
  <autoFilter ref="A1:Q4115" xr:uid="{E7B29C45-965D-4CAB-8494-FD9FB1D19C5E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canceled">
      <formula>NOT(ISERROR(SEARCH("canceled",F1)))</formula>
    </cfRule>
  </conditionalFormatting>
  <conditionalFormatting sqref="R1:R1048576 S1:U1">
    <cfRule type="colorScale" priority="1">
      <colorScale>
        <cfvo type="min"/>
        <cfvo type="num" val="1"/>
        <cfvo type="num" val="2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5088-0FBB-43CD-855B-5FD40F463BA9}">
  <dimension ref="A2:K258"/>
  <sheetViews>
    <sheetView workbookViewId="0">
      <selection activeCell="I5" sqref="I5"/>
    </sheetView>
  </sheetViews>
  <sheetFormatPr defaultRowHeight="14.25" x14ac:dyDescent="0.45"/>
  <cols>
    <col min="1" max="1" width="15.53125" bestFit="1" customWidth="1"/>
    <col min="2" max="2" width="22.73046875" bestFit="1" customWidth="1"/>
    <col min="3" max="3" width="21.53125" bestFit="1" customWidth="1"/>
    <col min="4" max="4" width="4.59765625" bestFit="1" customWidth="1"/>
    <col min="9" max="9" width="8.86328125" bestFit="1" customWidth="1"/>
    <col min="10" max="11" width="14.33203125" bestFit="1" customWidth="1"/>
  </cols>
  <sheetData>
    <row r="2" spans="1:11" x14ac:dyDescent="0.45">
      <c r="A2" s="30" t="s">
        <v>8438</v>
      </c>
    </row>
    <row r="4" spans="1:11" x14ac:dyDescent="0.45">
      <c r="I4" t="s">
        <v>9408</v>
      </c>
    </row>
    <row r="6" spans="1:11" ht="28.5" x14ac:dyDescent="0.45">
      <c r="A6" s="31"/>
      <c r="B6" s="31"/>
      <c r="C6" s="31"/>
      <c r="D6" s="31"/>
      <c r="I6" s="1" t="s">
        <v>8437</v>
      </c>
      <c r="J6" s="1" t="s">
        <v>9406</v>
      </c>
      <c r="K6" s="1" t="s">
        <v>9407</v>
      </c>
    </row>
    <row r="7" spans="1:11" ht="15" x14ac:dyDescent="0.45">
      <c r="A7" s="32" t="s">
        <v>8439</v>
      </c>
      <c r="B7" s="32"/>
      <c r="C7" s="32" t="s">
        <v>8440</v>
      </c>
      <c r="D7" s="32"/>
      <c r="I7" t="s">
        <v>8239</v>
      </c>
      <c r="J7" t="str">
        <f>VLOOKUP(I7,'Supplimental Sources'!$A$9:$B$258,2,0)</f>
        <v>Austria</v>
      </c>
      <c r="K7" t="s">
        <v>8707</v>
      </c>
    </row>
    <row r="8" spans="1:11" ht="15" x14ac:dyDescent="0.45">
      <c r="A8" s="33" t="s">
        <v>8441</v>
      </c>
      <c r="B8" s="33" t="s">
        <v>8442</v>
      </c>
      <c r="C8" s="33" t="s">
        <v>8442</v>
      </c>
      <c r="D8" s="33" t="s">
        <v>8441</v>
      </c>
      <c r="I8" t="s">
        <v>8226</v>
      </c>
      <c r="J8" t="str">
        <f>VLOOKUP(I8,'Supplimental Sources'!$A$9:$B$258,2,0)</f>
        <v>Australia</v>
      </c>
      <c r="K8" t="s">
        <v>8499</v>
      </c>
    </row>
    <row r="9" spans="1:11" ht="15.4" x14ac:dyDescent="0.45">
      <c r="A9" s="34" t="s">
        <v>8443</v>
      </c>
      <c r="B9" s="34" t="s">
        <v>8444</v>
      </c>
      <c r="C9" s="34" t="s">
        <v>8445</v>
      </c>
      <c r="D9" s="34" t="s">
        <v>8446</v>
      </c>
      <c r="I9" t="s">
        <v>8242</v>
      </c>
      <c r="J9" t="str">
        <f>VLOOKUP(I9,'Supplimental Sources'!$A$9:$B$258,2,0)</f>
        <v>Belgium</v>
      </c>
      <c r="K9" t="s">
        <v>8707</v>
      </c>
    </row>
    <row r="10" spans="1:11" ht="15.4" x14ac:dyDescent="0.45">
      <c r="A10" s="35" t="s">
        <v>8447</v>
      </c>
      <c r="B10" s="35" t="s">
        <v>8448</v>
      </c>
      <c r="C10" s="35" t="s">
        <v>8449</v>
      </c>
      <c r="D10" s="35" t="s">
        <v>8450</v>
      </c>
      <c r="I10" t="s">
        <v>8229</v>
      </c>
      <c r="J10" t="str">
        <f>VLOOKUP(I10,'Supplimental Sources'!$A$9:$B$258,2,0)</f>
        <v>Canada</v>
      </c>
      <c r="K10" t="s">
        <v>8589</v>
      </c>
    </row>
    <row r="11" spans="1:11" ht="15.4" x14ac:dyDescent="0.45">
      <c r="A11" s="34" t="s">
        <v>8451</v>
      </c>
      <c r="B11" s="34" t="s">
        <v>8452</v>
      </c>
      <c r="C11" s="34" t="s">
        <v>8453</v>
      </c>
      <c r="D11" s="34" t="s">
        <v>8454</v>
      </c>
      <c r="I11" t="s">
        <v>8240</v>
      </c>
      <c r="J11" t="str">
        <f>VLOOKUP(I11,'Supplimental Sources'!$A$9:$B$258,2,0)</f>
        <v>Switzerland</v>
      </c>
      <c r="K11" t="s">
        <v>8707</v>
      </c>
    </row>
    <row r="12" spans="1:11" ht="15.4" x14ac:dyDescent="0.45">
      <c r="A12" s="35" t="s">
        <v>8455</v>
      </c>
      <c r="B12" s="35" t="s">
        <v>8456</v>
      </c>
      <c r="C12" s="35" t="s">
        <v>8457</v>
      </c>
      <c r="D12" s="35" t="s">
        <v>8458</v>
      </c>
      <c r="I12" t="s">
        <v>8236</v>
      </c>
      <c r="J12" t="str">
        <f>VLOOKUP(I12,'Supplimental Sources'!$A$9:$B$258,2,0)</f>
        <v>Germany</v>
      </c>
      <c r="K12" t="s">
        <v>8707</v>
      </c>
    </row>
    <row r="13" spans="1:11" ht="15.4" x14ac:dyDescent="0.45">
      <c r="A13" s="34" t="s">
        <v>8459</v>
      </c>
      <c r="B13" s="34" t="s">
        <v>8460</v>
      </c>
      <c r="C13" s="34" t="s">
        <v>8461</v>
      </c>
      <c r="D13" s="34" t="s">
        <v>8462</v>
      </c>
      <c r="I13" t="s">
        <v>8232</v>
      </c>
      <c r="J13" t="str">
        <f>VLOOKUP(I13,'Supplimental Sources'!$A$9:$B$258,2,0)</f>
        <v>Denmark</v>
      </c>
      <c r="K13" t="s">
        <v>8707</v>
      </c>
    </row>
    <row r="14" spans="1:11" ht="15.4" x14ac:dyDescent="0.45">
      <c r="A14" s="35" t="s">
        <v>8463</v>
      </c>
      <c r="B14" s="35" t="s">
        <v>8464</v>
      </c>
      <c r="C14" s="35" t="s">
        <v>8465</v>
      </c>
      <c r="D14" s="35" t="s">
        <v>8466</v>
      </c>
      <c r="I14" t="s">
        <v>8227</v>
      </c>
      <c r="J14" t="str">
        <f>VLOOKUP(I14,'Supplimental Sources'!$A$9:$B$258,2,0)</f>
        <v>Spain</v>
      </c>
      <c r="K14" t="s">
        <v>8707</v>
      </c>
    </row>
    <row r="15" spans="1:11" ht="15.4" x14ac:dyDescent="0.45">
      <c r="A15" s="34" t="s">
        <v>8467</v>
      </c>
      <c r="B15" s="34" t="s">
        <v>8468</v>
      </c>
      <c r="C15" s="34" t="s">
        <v>8469</v>
      </c>
      <c r="D15" s="34" t="s">
        <v>8470</v>
      </c>
      <c r="I15" t="s">
        <v>8230</v>
      </c>
      <c r="J15" t="str">
        <f>VLOOKUP(I15,'Supplimental Sources'!$A$9:$B$258,2,0)</f>
        <v>France</v>
      </c>
      <c r="K15" t="s">
        <v>8707</v>
      </c>
    </row>
    <row r="16" spans="1:11" ht="15.4" x14ac:dyDescent="0.45">
      <c r="A16" s="35" t="s">
        <v>8471</v>
      </c>
      <c r="B16" s="35" t="s">
        <v>8472</v>
      </c>
      <c r="C16" s="35" t="s">
        <v>8473</v>
      </c>
      <c r="D16" s="35" t="s">
        <v>8474</v>
      </c>
      <c r="I16" t="s">
        <v>8225</v>
      </c>
      <c r="J16" t="str">
        <f>VLOOKUP(I16,'Supplimental Sources'!$A$9:$B$258,2,0)</f>
        <v>United Kingdom</v>
      </c>
      <c r="K16" t="s">
        <v>9338</v>
      </c>
    </row>
    <row r="17" spans="1:11" ht="15.4" x14ac:dyDescent="0.45">
      <c r="A17" s="34" t="s">
        <v>8475</v>
      </c>
      <c r="B17" s="34" t="s">
        <v>8476</v>
      </c>
      <c r="C17" s="34" t="s">
        <v>8477</v>
      </c>
      <c r="D17" s="34" t="s">
        <v>8478</v>
      </c>
      <c r="I17" t="s">
        <v>8231</v>
      </c>
      <c r="J17" t="str">
        <f>VLOOKUP(I17,'Supplimental Sources'!$A$9:$B$258,2,0)</f>
        <v>Hong Kong</v>
      </c>
      <c r="K17" t="s">
        <v>8808</v>
      </c>
    </row>
    <row r="18" spans="1:11" ht="15.4" x14ac:dyDescent="0.45">
      <c r="A18" s="35" t="s">
        <v>8479</v>
      </c>
      <c r="B18" s="35" t="s">
        <v>8480</v>
      </c>
      <c r="C18" s="35" t="s">
        <v>8481</v>
      </c>
      <c r="D18" s="35" t="s">
        <v>8482</v>
      </c>
      <c r="I18" t="s">
        <v>8241</v>
      </c>
      <c r="J18" t="str">
        <f>VLOOKUP(I18,'Supplimental Sources'!$A$9:$B$258,2,0)</f>
        <v>Ireland</v>
      </c>
      <c r="K18" t="s">
        <v>8707</v>
      </c>
    </row>
    <row r="19" spans="1:11" ht="15.4" x14ac:dyDescent="0.45">
      <c r="A19" s="34" t="s">
        <v>8483</v>
      </c>
      <c r="B19" s="34" t="s">
        <v>8484</v>
      </c>
      <c r="C19" s="34" t="s">
        <v>8485</v>
      </c>
      <c r="D19" s="34" t="s">
        <v>8486</v>
      </c>
      <c r="I19" t="s">
        <v>8237</v>
      </c>
      <c r="J19" t="str">
        <f>VLOOKUP(I19,'Supplimental Sources'!$A$9:$B$258,2,0)</f>
        <v>Italy</v>
      </c>
      <c r="K19" t="s">
        <v>8707</v>
      </c>
    </row>
    <row r="20" spans="1:11" ht="15.4" x14ac:dyDescent="0.45">
      <c r="A20" s="35" t="s">
        <v>8487</v>
      </c>
      <c r="B20" s="35" t="s">
        <v>8488</v>
      </c>
      <c r="C20" s="35" t="s">
        <v>8489</v>
      </c>
      <c r="D20" s="35" t="s">
        <v>8490</v>
      </c>
      <c r="I20" t="s">
        <v>8243</v>
      </c>
      <c r="J20" t="str">
        <f>VLOOKUP(I20,'Supplimental Sources'!$A$9:$B$258,2,0)</f>
        <v>Luxembourg</v>
      </c>
      <c r="K20" t="s">
        <v>8707</v>
      </c>
    </row>
    <row r="21" spans="1:11" ht="15.4" x14ac:dyDescent="0.45">
      <c r="A21" s="34" t="s">
        <v>8491</v>
      </c>
      <c r="B21" s="34" t="s">
        <v>8492</v>
      </c>
      <c r="C21" s="34" t="s">
        <v>8493</v>
      </c>
      <c r="D21" s="34" t="s">
        <v>8494</v>
      </c>
      <c r="I21" t="s">
        <v>8238</v>
      </c>
      <c r="J21" t="str">
        <f>VLOOKUP(I21,'Supplimental Sources'!$A$9:$B$258,2,0)</f>
        <v>Mexico</v>
      </c>
      <c r="K21" t="s">
        <v>9042</v>
      </c>
    </row>
    <row r="22" spans="1:11" ht="15.4" x14ac:dyDescent="0.45">
      <c r="A22" s="35" t="s">
        <v>8495</v>
      </c>
      <c r="B22" s="35" t="s">
        <v>8496</v>
      </c>
      <c r="C22" s="35" t="s">
        <v>8497</v>
      </c>
      <c r="D22" s="35" t="s">
        <v>8226</v>
      </c>
      <c r="I22" t="s">
        <v>8233</v>
      </c>
      <c r="J22" t="str">
        <f>VLOOKUP(I22,'Supplimental Sources'!$A$9:$B$258,2,0)</f>
        <v>Netherlands</v>
      </c>
      <c r="K22" t="s">
        <v>8707</v>
      </c>
    </row>
    <row r="23" spans="1:11" ht="15.4" x14ac:dyDescent="0.45">
      <c r="A23" s="34" t="s">
        <v>8498</v>
      </c>
      <c r="B23" s="34" t="s">
        <v>8499</v>
      </c>
      <c r="C23" s="34" t="s">
        <v>8500</v>
      </c>
      <c r="D23" s="34" t="s">
        <v>8239</v>
      </c>
      <c r="I23" t="s">
        <v>8234</v>
      </c>
      <c r="J23" t="str">
        <f>VLOOKUP(I23,'Supplimental Sources'!$A$9:$B$258,2,0)</f>
        <v>Norway</v>
      </c>
      <c r="K23" t="s">
        <v>8707</v>
      </c>
    </row>
    <row r="24" spans="1:11" ht="15.4" x14ac:dyDescent="0.45">
      <c r="A24" s="35" t="s">
        <v>8501</v>
      </c>
      <c r="B24" s="35" t="s">
        <v>8502</v>
      </c>
      <c r="C24" s="35" t="s">
        <v>8503</v>
      </c>
      <c r="D24" s="35" t="s">
        <v>8504</v>
      </c>
      <c r="I24" t="s">
        <v>8228</v>
      </c>
      <c r="J24" t="str">
        <f>VLOOKUP(I24,'Supplimental Sources'!$A$9:$B$258,2,0)</f>
        <v>New Zealand</v>
      </c>
      <c r="K24" t="s">
        <v>9095</v>
      </c>
    </row>
    <row r="25" spans="1:11" ht="15.4" x14ac:dyDescent="0.45">
      <c r="A25" s="34" t="s">
        <v>8505</v>
      </c>
      <c r="B25" s="34" t="s">
        <v>8506</v>
      </c>
      <c r="C25" s="34" t="s">
        <v>8507</v>
      </c>
      <c r="D25" s="34" t="s">
        <v>8508</v>
      </c>
      <c r="I25" t="s">
        <v>8235</v>
      </c>
      <c r="J25" t="str">
        <f>VLOOKUP(I25,'Supplimental Sources'!$A$9:$B$258,2,0)</f>
        <v>Sweden</v>
      </c>
      <c r="K25" t="s">
        <v>8707</v>
      </c>
    </row>
    <row r="26" spans="1:11" ht="15.4" x14ac:dyDescent="0.45">
      <c r="A26" s="35" t="s">
        <v>8509</v>
      </c>
      <c r="B26" s="35" t="s">
        <v>8510</v>
      </c>
      <c r="C26" s="35" t="s">
        <v>8511</v>
      </c>
      <c r="D26" s="35" t="s">
        <v>8512</v>
      </c>
      <c r="I26" t="s">
        <v>8244</v>
      </c>
      <c r="J26" t="str">
        <f>VLOOKUP(I26,'Supplimental Sources'!$A$9:$B$258,2,0)</f>
        <v>Singapore</v>
      </c>
      <c r="K26" t="s">
        <v>9206</v>
      </c>
    </row>
    <row r="27" spans="1:11" ht="15.4" x14ac:dyDescent="0.45">
      <c r="A27" s="34" t="s">
        <v>8513</v>
      </c>
      <c r="B27" s="34" t="s">
        <v>8514</v>
      </c>
      <c r="C27" s="34" t="s">
        <v>8515</v>
      </c>
      <c r="D27" s="34" t="s">
        <v>8516</v>
      </c>
      <c r="I27" t="s">
        <v>8224</v>
      </c>
      <c r="J27" t="str">
        <f>VLOOKUP(I27,'Supplimental Sources'!$A$9:$B$258,2,0)</f>
        <v>United States</v>
      </c>
      <c r="K27" t="s">
        <v>9345</v>
      </c>
    </row>
    <row r="28" spans="1:11" ht="15.4" x14ac:dyDescent="0.45">
      <c r="A28" s="35" t="s">
        <v>8517</v>
      </c>
      <c r="B28" s="35" t="s">
        <v>8518</v>
      </c>
      <c r="C28" s="35" t="s">
        <v>8519</v>
      </c>
      <c r="D28" s="35" t="s">
        <v>8520</v>
      </c>
    </row>
    <row r="29" spans="1:11" ht="15.4" x14ac:dyDescent="0.45">
      <c r="A29" s="35" t="s">
        <v>8525</v>
      </c>
      <c r="B29" s="35" t="s">
        <v>8526</v>
      </c>
      <c r="C29" s="35" t="s">
        <v>8527</v>
      </c>
      <c r="D29" s="35" t="s">
        <v>8242</v>
      </c>
    </row>
    <row r="30" spans="1:11" ht="15.4" x14ac:dyDescent="0.45">
      <c r="A30" s="34" t="s">
        <v>8521</v>
      </c>
      <c r="B30" s="34" t="s">
        <v>8522</v>
      </c>
      <c r="C30" s="34" t="s">
        <v>8523</v>
      </c>
      <c r="D30" s="34" t="s">
        <v>8524</v>
      </c>
    </row>
    <row r="31" spans="1:11" ht="15.4" x14ac:dyDescent="0.45">
      <c r="A31" s="34" t="s">
        <v>8528</v>
      </c>
      <c r="B31" s="34" t="s">
        <v>8529</v>
      </c>
      <c r="C31" s="34" t="s">
        <v>8530</v>
      </c>
      <c r="D31" s="34" t="s">
        <v>8531</v>
      </c>
    </row>
    <row r="32" spans="1:11" ht="15.4" x14ac:dyDescent="0.45">
      <c r="A32" s="35" t="s">
        <v>8532</v>
      </c>
      <c r="B32" s="35" t="s">
        <v>8533</v>
      </c>
      <c r="C32" s="35" t="s">
        <v>8534</v>
      </c>
      <c r="D32" s="35" t="s">
        <v>8535</v>
      </c>
    </row>
    <row r="33" spans="1:4" ht="15.4" x14ac:dyDescent="0.45">
      <c r="A33" s="34" t="s">
        <v>8536</v>
      </c>
      <c r="B33" s="34" t="s">
        <v>8537</v>
      </c>
      <c r="C33" s="34" t="s">
        <v>8538</v>
      </c>
      <c r="D33" s="34" t="s">
        <v>8539</v>
      </c>
    </row>
    <row r="34" spans="1:4" ht="15.4" x14ac:dyDescent="0.45">
      <c r="A34" s="35" t="s">
        <v>8540</v>
      </c>
      <c r="B34" s="35" t="s">
        <v>8541</v>
      </c>
      <c r="C34" s="35" t="s">
        <v>8542</v>
      </c>
      <c r="D34" s="35" t="s">
        <v>8543</v>
      </c>
    </row>
    <row r="35" spans="1:4" ht="15.4" x14ac:dyDescent="0.45">
      <c r="A35" s="34" t="s">
        <v>8544</v>
      </c>
      <c r="B35" s="34" t="s">
        <v>8545</v>
      </c>
      <c r="C35" s="34" t="s">
        <v>8546</v>
      </c>
      <c r="D35" s="34" t="s">
        <v>8547</v>
      </c>
    </row>
    <row r="36" spans="1:4" ht="15.4" x14ac:dyDescent="0.45">
      <c r="A36" s="35" t="s">
        <v>8548</v>
      </c>
      <c r="B36" s="35" t="s">
        <v>8549</v>
      </c>
      <c r="C36" s="35" t="s">
        <v>8550</v>
      </c>
      <c r="D36" s="35" t="s">
        <v>8551</v>
      </c>
    </row>
    <row r="37" spans="1:4" ht="15.4" x14ac:dyDescent="0.45">
      <c r="A37" s="34" t="s">
        <v>8552</v>
      </c>
      <c r="B37" s="34" t="s">
        <v>8553</v>
      </c>
      <c r="C37" s="34" t="s">
        <v>8554</v>
      </c>
      <c r="D37" s="34" t="s">
        <v>8555</v>
      </c>
    </row>
    <row r="38" spans="1:4" ht="15.4" x14ac:dyDescent="0.45">
      <c r="A38" s="35" t="s">
        <v>8556</v>
      </c>
      <c r="B38" s="35" t="s">
        <v>8557</v>
      </c>
      <c r="C38" s="35" t="s">
        <v>8558</v>
      </c>
      <c r="D38" s="35" t="s">
        <v>8559</v>
      </c>
    </row>
    <row r="39" spans="1:4" ht="15.4" x14ac:dyDescent="0.45">
      <c r="A39" s="34" t="s">
        <v>8560</v>
      </c>
      <c r="B39" s="34" t="s">
        <v>8561</v>
      </c>
      <c r="C39" s="34" t="s">
        <v>8562</v>
      </c>
      <c r="D39" s="34" t="s">
        <v>8563</v>
      </c>
    </row>
    <row r="40" spans="1:4" ht="15.4" x14ac:dyDescent="0.45">
      <c r="A40" s="35" t="s">
        <v>8564</v>
      </c>
      <c r="B40" s="35" t="s">
        <v>8565</v>
      </c>
      <c r="C40" s="35" t="s">
        <v>8566</v>
      </c>
      <c r="D40" s="35" t="s">
        <v>8567</v>
      </c>
    </row>
    <row r="41" spans="1:4" ht="15.4" x14ac:dyDescent="0.45">
      <c r="A41" s="34" t="s">
        <v>8568</v>
      </c>
      <c r="B41" s="34" t="s">
        <v>8569</v>
      </c>
      <c r="C41" s="34" t="s">
        <v>8570</v>
      </c>
      <c r="D41" s="34" t="s">
        <v>8571</v>
      </c>
    </row>
    <row r="42" spans="1:4" ht="15.4" x14ac:dyDescent="0.45">
      <c r="A42" s="35" t="s">
        <v>8572</v>
      </c>
      <c r="B42" s="35" t="s">
        <v>8573</v>
      </c>
      <c r="C42" s="35" t="s">
        <v>8574</v>
      </c>
      <c r="D42" s="35" t="s">
        <v>8575</v>
      </c>
    </row>
    <row r="43" spans="1:4" ht="15.4" x14ac:dyDescent="0.45">
      <c r="A43" s="34" t="s">
        <v>8576</v>
      </c>
      <c r="B43" s="34" t="s">
        <v>8577</v>
      </c>
      <c r="C43" s="34" t="s">
        <v>8578</v>
      </c>
      <c r="D43" s="34" t="s">
        <v>8579</v>
      </c>
    </row>
    <row r="44" spans="1:4" ht="15.4" x14ac:dyDescent="0.45">
      <c r="A44" s="35" t="s">
        <v>8580</v>
      </c>
      <c r="B44" s="35" t="s">
        <v>8581</v>
      </c>
      <c r="C44" s="35" t="s">
        <v>8582</v>
      </c>
      <c r="D44" s="35" t="s">
        <v>8583</v>
      </c>
    </row>
    <row r="45" spans="1:4" ht="15.4" x14ac:dyDescent="0.45">
      <c r="A45" s="34" t="s">
        <v>8584</v>
      </c>
      <c r="B45" s="34" t="s">
        <v>8585</v>
      </c>
      <c r="C45" s="34" t="s">
        <v>8586</v>
      </c>
      <c r="D45" s="34" t="s">
        <v>8587</v>
      </c>
    </row>
    <row r="46" spans="1:4" ht="15.4" x14ac:dyDescent="0.45">
      <c r="A46" s="35" t="s">
        <v>8588</v>
      </c>
      <c r="B46" s="35" t="s">
        <v>8589</v>
      </c>
      <c r="C46" s="35" t="s">
        <v>8590</v>
      </c>
      <c r="D46" s="35" t="s">
        <v>8591</v>
      </c>
    </row>
    <row r="47" spans="1:4" ht="15.4" x14ac:dyDescent="0.45">
      <c r="A47" s="34" t="s">
        <v>8592</v>
      </c>
      <c r="B47" s="34" t="s">
        <v>8593</v>
      </c>
      <c r="C47" s="34" t="s">
        <v>8594</v>
      </c>
      <c r="D47" s="34" t="s">
        <v>8595</v>
      </c>
    </row>
    <row r="48" spans="1:4" ht="15.4" x14ac:dyDescent="0.45">
      <c r="A48" s="35" t="s">
        <v>8596</v>
      </c>
      <c r="B48" s="35" t="s">
        <v>8597</v>
      </c>
      <c r="C48" s="35" t="s">
        <v>8598</v>
      </c>
      <c r="D48" s="35" t="s">
        <v>8229</v>
      </c>
    </row>
    <row r="49" spans="1:4" ht="15.4" x14ac:dyDescent="0.45">
      <c r="A49" s="34" t="s">
        <v>8599</v>
      </c>
      <c r="B49" s="34" t="s">
        <v>8600</v>
      </c>
      <c r="C49" s="34" t="s">
        <v>8601</v>
      </c>
      <c r="D49" s="34" t="s">
        <v>8602</v>
      </c>
    </row>
    <row r="50" spans="1:4" ht="15.4" x14ac:dyDescent="0.45">
      <c r="A50" s="35" t="s">
        <v>8603</v>
      </c>
      <c r="B50" s="35" t="s">
        <v>8604</v>
      </c>
      <c r="C50" s="35" t="s">
        <v>8605</v>
      </c>
      <c r="D50" s="35" t="s">
        <v>8606</v>
      </c>
    </row>
    <row r="51" spans="1:4" ht="15.4" x14ac:dyDescent="0.45">
      <c r="A51" s="34" t="s">
        <v>8607</v>
      </c>
      <c r="B51" s="34" t="s">
        <v>8608</v>
      </c>
      <c r="C51" s="34" t="s">
        <v>8609</v>
      </c>
      <c r="D51" s="34" t="s">
        <v>8610</v>
      </c>
    </row>
    <row r="52" spans="1:4" ht="15.4" x14ac:dyDescent="0.45">
      <c r="A52" s="35" t="s">
        <v>8611</v>
      </c>
      <c r="B52" s="35" t="s">
        <v>8612</v>
      </c>
      <c r="C52" s="35" t="s">
        <v>8613</v>
      </c>
      <c r="D52" s="35" t="s">
        <v>8614</v>
      </c>
    </row>
    <row r="53" spans="1:4" ht="15.4" x14ac:dyDescent="0.45">
      <c r="A53" s="34" t="s">
        <v>8615</v>
      </c>
      <c r="B53" s="34" t="s">
        <v>8616</v>
      </c>
      <c r="C53" s="34" t="s">
        <v>8617</v>
      </c>
      <c r="D53" s="34" t="s">
        <v>8618</v>
      </c>
    </row>
    <row r="54" spans="1:4" ht="15.4" x14ac:dyDescent="0.45">
      <c r="A54" s="35" t="s">
        <v>8619</v>
      </c>
      <c r="B54" s="35" t="s">
        <v>8620</v>
      </c>
      <c r="C54" s="35" t="s">
        <v>8621</v>
      </c>
      <c r="D54" s="35" t="s">
        <v>8622</v>
      </c>
    </row>
    <row r="55" spans="1:4" ht="15.4" x14ac:dyDescent="0.45">
      <c r="A55" s="34" t="s">
        <v>8623</v>
      </c>
      <c r="B55" s="34" t="s">
        <v>8624</v>
      </c>
      <c r="C55" s="34" t="s">
        <v>8625</v>
      </c>
      <c r="D55" s="34" t="s">
        <v>8626</v>
      </c>
    </row>
    <row r="56" spans="1:4" ht="15.4" x14ac:dyDescent="0.45">
      <c r="A56" s="35" t="s">
        <v>8627</v>
      </c>
      <c r="B56" s="35" t="s">
        <v>8628</v>
      </c>
      <c r="C56" s="35" t="s">
        <v>8629</v>
      </c>
      <c r="D56" s="35" t="s">
        <v>8630</v>
      </c>
    </row>
    <row r="57" spans="1:4" ht="15.4" x14ac:dyDescent="0.45">
      <c r="A57" s="34" t="s">
        <v>8631</v>
      </c>
      <c r="B57" s="34" t="s">
        <v>8632</v>
      </c>
      <c r="C57" s="34" t="s">
        <v>8633</v>
      </c>
      <c r="D57" s="34" t="s">
        <v>8634</v>
      </c>
    </row>
    <row r="58" spans="1:4" ht="15.4" x14ac:dyDescent="0.45">
      <c r="A58" s="35" t="s">
        <v>8635</v>
      </c>
      <c r="B58" s="35" t="s">
        <v>8636</v>
      </c>
      <c r="C58" s="35" t="s">
        <v>8637</v>
      </c>
      <c r="D58" s="35" t="s">
        <v>8638</v>
      </c>
    </row>
    <row r="59" spans="1:4" ht="15.4" x14ac:dyDescent="0.45">
      <c r="A59" s="34" t="s">
        <v>8639</v>
      </c>
      <c r="B59" s="34" t="s">
        <v>8640</v>
      </c>
      <c r="C59" s="34" t="s">
        <v>8641</v>
      </c>
      <c r="D59" s="34" t="s">
        <v>8642</v>
      </c>
    </row>
    <row r="60" spans="1:4" ht="15.4" x14ac:dyDescent="0.45">
      <c r="A60" s="35" t="s">
        <v>8643</v>
      </c>
      <c r="B60" s="35" t="s">
        <v>8644</v>
      </c>
      <c r="C60" s="35" t="s">
        <v>8645</v>
      </c>
      <c r="D60" s="35" t="s">
        <v>8646</v>
      </c>
    </row>
    <row r="61" spans="1:4" ht="15.4" x14ac:dyDescent="0.45">
      <c r="A61" s="34" t="s">
        <v>8647</v>
      </c>
      <c r="B61" s="34" t="s">
        <v>8648</v>
      </c>
      <c r="C61" s="34" t="s">
        <v>8649</v>
      </c>
      <c r="D61" s="34" t="s">
        <v>8650</v>
      </c>
    </row>
    <row r="62" spans="1:4" ht="15.4" x14ac:dyDescent="0.45">
      <c r="A62" s="35" t="s">
        <v>8651</v>
      </c>
      <c r="B62" s="35" t="s">
        <v>8652</v>
      </c>
      <c r="C62" s="35" t="s">
        <v>8653</v>
      </c>
      <c r="D62" s="35" t="s">
        <v>8654</v>
      </c>
    </row>
    <row r="63" spans="1:4" ht="15.4" x14ac:dyDescent="0.45">
      <c r="A63" s="35" t="s">
        <v>8655</v>
      </c>
      <c r="B63" s="35" t="s">
        <v>8656</v>
      </c>
      <c r="C63" s="35" t="s">
        <v>8657</v>
      </c>
      <c r="D63" s="35" t="s">
        <v>8658</v>
      </c>
    </row>
    <row r="64" spans="1:4" ht="15.4" x14ac:dyDescent="0.45">
      <c r="A64" s="34" t="s">
        <v>8659</v>
      </c>
      <c r="B64" s="34" t="s">
        <v>8660</v>
      </c>
      <c r="C64" s="34" t="s">
        <v>8661</v>
      </c>
      <c r="D64" s="34" t="s">
        <v>8662</v>
      </c>
    </row>
    <row r="65" spans="1:4" ht="15.4" x14ac:dyDescent="0.45">
      <c r="A65" s="35" t="s">
        <v>8663</v>
      </c>
      <c r="B65" s="35" t="s">
        <v>8664</v>
      </c>
      <c r="C65" s="35" t="s">
        <v>8665</v>
      </c>
      <c r="D65" s="35" t="s">
        <v>8666</v>
      </c>
    </row>
    <row r="66" spans="1:4" ht="15.4" x14ac:dyDescent="0.45">
      <c r="A66" s="34" t="s">
        <v>8667</v>
      </c>
      <c r="B66" s="34" t="s">
        <v>8668</v>
      </c>
      <c r="C66" s="34" t="s">
        <v>8669</v>
      </c>
      <c r="D66" s="34" t="s">
        <v>8670</v>
      </c>
    </row>
    <row r="67" spans="1:4" ht="15.4" x14ac:dyDescent="0.45">
      <c r="A67" s="35" t="s">
        <v>8671</v>
      </c>
      <c r="B67" s="35" t="s">
        <v>8672</v>
      </c>
      <c r="C67" s="35" t="s">
        <v>8673</v>
      </c>
      <c r="D67" s="35" t="s">
        <v>8674</v>
      </c>
    </row>
    <row r="68" spans="1:4" ht="15.4" x14ac:dyDescent="0.45">
      <c r="A68" s="34" t="s">
        <v>8675</v>
      </c>
      <c r="B68" s="34" t="s">
        <v>8676</v>
      </c>
      <c r="C68" s="34" t="s">
        <v>8677</v>
      </c>
      <c r="D68" s="34" t="s">
        <v>8232</v>
      </c>
    </row>
    <row r="69" spans="1:4" ht="15.4" x14ac:dyDescent="0.45">
      <c r="A69" s="35" t="s">
        <v>8678</v>
      </c>
      <c r="B69" s="35" t="s">
        <v>8679</v>
      </c>
      <c r="C69" s="35" t="s">
        <v>8680</v>
      </c>
      <c r="D69" s="35" t="s">
        <v>8681</v>
      </c>
    </row>
    <row r="70" spans="1:4" ht="15.4" x14ac:dyDescent="0.45">
      <c r="A70" s="34" t="s">
        <v>8682</v>
      </c>
      <c r="B70" s="34" t="s">
        <v>8683</v>
      </c>
      <c r="C70" s="34" t="s">
        <v>8684</v>
      </c>
      <c r="D70" s="34" t="s">
        <v>8685</v>
      </c>
    </row>
    <row r="71" spans="1:4" ht="15.4" x14ac:dyDescent="0.45">
      <c r="A71" s="35" t="s">
        <v>8686</v>
      </c>
      <c r="B71" s="35" t="s">
        <v>8687</v>
      </c>
      <c r="C71" s="35" t="s">
        <v>8688</v>
      </c>
      <c r="D71" s="35" t="s">
        <v>8689</v>
      </c>
    </row>
    <row r="72" spans="1:4" ht="15.4" x14ac:dyDescent="0.45">
      <c r="A72" s="34" t="s">
        <v>8690</v>
      </c>
      <c r="B72" s="34" t="s">
        <v>8691</v>
      </c>
      <c r="C72" s="34" t="s">
        <v>8692</v>
      </c>
      <c r="D72" s="34" t="s">
        <v>8693</v>
      </c>
    </row>
    <row r="73" spans="1:4" ht="15.4" x14ac:dyDescent="0.45">
      <c r="A73" s="35" t="s">
        <v>8694</v>
      </c>
      <c r="B73" s="35" t="s">
        <v>8695</v>
      </c>
      <c r="C73" s="35" t="s">
        <v>8696</v>
      </c>
      <c r="D73" s="35" t="s">
        <v>8697</v>
      </c>
    </row>
    <row r="74" spans="1:4" ht="15.4" x14ac:dyDescent="0.45">
      <c r="A74" s="34" t="s">
        <v>8698</v>
      </c>
      <c r="B74" s="34" t="s">
        <v>8699</v>
      </c>
      <c r="C74" s="34" t="s">
        <v>8700</v>
      </c>
      <c r="D74" s="34" t="s">
        <v>8701</v>
      </c>
    </row>
    <row r="75" spans="1:4" ht="15.4" x14ac:dyDescent="0.45">
      <c r="A75" s="35" t="s">
        <v>8702</v>
      </c>
      <c r="B75" s="35" t="s">
        <v>8703</v>
      </c>
      <c r="C75" s="35" t="s">
        <v>8704</v>
      </c>
      <c r="D75" s="35" t="s">
        <v>8705</v>
      </c>
    </row>
    <row r="76" spans="1:4" ht="15.4" x14ac:dyDescent="0.45">
      <c r="A76" s="34" t="s">
        <v>8706</v>
      </c>
      <c r="B76" s="34" t="s">
        <v>8707</v>
      </c>
      <c r="C76" s="34" t="s">
        <v>8708</v>
      </c>
      <c r="D76" s="34" t="s">
        <v>8709</v>
      </c>
    </row>
    <row r="77" spans="1:4" ht="15.4" x14ac:dyDescent="0.45">
      <c r="A77" s="35" t="s">
        <v>8710</v>
      </c>
      <c r="B77" s="35" t="s">
        <v>8711</v>
      </c>
      <c r="C77" s="35" t="s">
        <v>8712</v>
      </c>
      <c r="D77" s="35" t="s">
        <v>8713</v>
      </c>
    </row>
    <row r="78" spans="1:4" ht="15.4" x14ac:dyDescent="0.45">
      <c r="A78" s="34" t="s">
        <v>8714</v>
      </c>
      <c r="B78" s="34" t="s">
        <v>8715</v>
      </c>
      <c r="C78" s="34" t="s">
        <v>8716</v>
      </c>
      <c r="D78" s="34" t="s">
        <v>8717</v>
      </c>
    </row>
    <row r="79" spans="1:4" ht="15.4" x14ac:dyDescent="0.45">
      <c r="A79" s="35" t="s">
        <v>8718</v>
      </c>
      <c r="B79" s="35" t="s">
        <v>8719</v>
      </c>
      <c r="C79" s="35" t="s">
        <v>8720</v>
      </c>
      <c r="D79" s="35" t="s">
        <v>8721</v>
      </c>
    </row>
    <row r="80" spans="1:4" ht="15.4" x14ac:dyDescent="0.45">
      <c r="A80" s="34" t="s">
        <v>8722</v>
      </c>
      <c r="B80" s="34" t="s">
        <v>8723</v>
      </c>
      <c r="C80" s="34" t="s">
        <v>8724</v>
      </c>
      <c r="D80" s="34" t="s">
        <v>8725</v>
      </c>
    </row>
    <row r="81" spans="1:4" ht="15.4" x14ac:dyDescent="0.45">
      <c r="A81" s="35" t="s">
        <v>8726</v>
      </c>
      <c r="B81" s="35" t="s">
        <v>8727</v>
      </c>
      <c r="C81" s="35" t="s">
        <v>8728</v>
      </c>
      <c r="D81" s="35" t="s">
        <v>8729</v>
      </c>
    </row>
    <row r="82" spans="1:4" ht="15.4" x14ac:dyDescent="0.45">
      <c r="A82" s="34" t="s">
        <v>8730</v>
      </c>
      <c r="B82" s="34" t="s">
        <v>8731</v>
      </c>
      <c r="C82" s="34" t="s">
        <v>8732</v>
      </c>
      <c r="D82" s="34" t="s">
        <v>8733</v>
      </c>
    </row>
    <row r="83" spans="1:4" ht="15.4" x14ac:dyDescent="0.45">
      <c r="A83" s="35" t="s">
        <v>8734</v>
      </c>
      <c r="B83" s="35" t="s">
        <v>8735</v>
      </c>
      <c r="C83" s="35" t="s">
        <v>8736</v>
      </c>
      <c r="D83" s="35" t="s">
        <v>8230</v>
      </c>
    </row>
    <row r="84" spans="1:4" ht="15.4" x14ac:dyDescent="0.45">
      <c r="A84" s="34" t="s">
        <v>8737</v>
      </c>
      <c r="B84" s="34" t="s">
        <v>9338</v>
      </c>
      <c r="C84" s="34" t="s">
        <v>8738</v>
      </c>
      <c r="D84" s="34" t="s">
        <v>8739</v>
      </c>
    </row>
    <row r="85" spans="1:4" ht="15.4" x14ac:dyDescent="0.45">
      <c r="A85" s="35" t="s">
        <v>8740</v>
      </c>
      <c r="B85" s="35" t="s">
        <v>8741</v>
      </c>
      <c r="C85" s="35" t="s">
        <v>8742</v>
      </c>
      <c r="D85" s="35" t="s">
        <v>8743</v>
      </c>
    </row>
    <row r="86" spans="1:4" ht="15.4" x14ac:dyDescent="0.45">
      <c r="A86" s="34" t="s">
        <v>8744</v>
      </c>
      <c r="B86" s="34" t="s">
        <v>8745</v>
      </c>
      <c r="C86" s="34" t="s">
        <v>8746</v>
      </c>
      <c r="D86" s="34" t="s">
        <v>8747</v>
      </c>
    </row>
    <row r="87" spans="1:4" ht="15.4" x14ac:dyDescent="0.45">
      <c r="A87" s="35" t="s">
        <v>8748</v>
      </c>
      <c r="B87" s="35" t="s">
        <v>8749</v>
      </c>
      <c r="C87" s="35" t="s">
        <v>8750</v>
      </c>
      <c r="D87" s="35" t="s">
        <v>8751</v>
      </c>
    </row>
    <row r="88" spans="1:4" ht="15.4" x14ac:dyDescent="0.45">
      <c r="A88" s="34" t="s">
        <v>8752</v>
      </c>
      <c r="B88" s="34" t="s">
        <v>8753</v>
      </c>
      <c r="C88" s="34" t="s">
        <v>8754</v>
      </c>
      <c r="D88" s="34" t="s">
        <v>8755</v>
      </c>
    </row>
    <row r="89" spans="1:4" ht="15.4" x14ac:dyDescent="0.45">
      <c r="A89" s="35" t="s">
        <v>8756</v>
      </c>
      <c r="B89" s="35" t="s">
        <v>8757</v>
      </c>
      <c r="C89" s="35" t="s">
        <v>8758</v>
      </c>
      <c r="D89" s="35" t="s">
        <v>8759</v>
      </c>
    </row>
    <row r="90" spans="1:4" ht="15.4" x14ac:dyDescent="0.45">
      <c r="A90" s="34" t="s">
        <v>8760</v>
      </c>
      <c r="B90" s="34" t="s">
        <v>8761</v>
      </c>
      <c r="C90" s="34" t="s">
        <v>8762</v>
      </c>
      <c r="D90" s="34" t="s">
        <v>8763</v>
      </c>
    </row>
    <row r="91" spans="1:4" ht="15.4" x14ac:dyDescent="0.45">
      <c r="A91" s="35" t="s">
        <v>8764</v>
      </c>
      <c r="B91" s="35" t="s">
        <v>8765</v>
      </c>
      <c r="C91" s="35" t="s">
        <v>8766</v>
      </c>
      <c r="D91" s="35" t="s">
        <v>8236</v>
      </c>
    </row>
    <row r="92" spans="1:4" ht="15.4" x14ac:dyDescent="0.45">
      <c r="A92" s="34" t="s">
        <v>8767</v>
      </c>
      <c r="B92" s="34" t="s">
        <v>8768</v>
      </c>
      <c r="C92" s="34" t="s">
        <v>8769</v>
      </c>
      <c r="D92" s="34" t="s">
        <v>8770</v>
      </c>
    </row>
    <row r="93" spans="1:4" ht="15.4" x14ac:dyDescent="0.45">
      <c r="A93" s="35" t="s">
        <v>8771</v>
      </c>
      <c r="B93" s="35" t="s">
        <v>8772</v>
      </c>
      <c r="C93" s="35" t="s">
        <v>8773</v>
      </c>
      <c r="D93" s="35" t="s">
        <v>8774</v>
      </c>
    </row>
    <row r="94" spans="1:4" ht="15.4" x14ac:dyDescent="0.45">
      <c r="A94" s="34" t="s">
        <v>8775</v>
      </c>
      <c r="B94" s="34" t="s">
        <v>8776</v>
      </c>
      <c r="C94" s="34" t="s">
        <v>8777</v>
      </c>
      <c r="D94" s="34" t="s">
        <v>8778</v>
      </c>
    </row>
    <row r="95" spans="1:4" ht="15.4" x14ac:dyDescent="0.45">
      <c r="A95" s="35" t="s">
        <v>8779</v>
      </c>
      <c r="B95" s="35" t="s">
        <v>8780</v>
      </c>
      <c r="C95" s="35" t="s">
        <v>8781</v>
      </c>
      <c r="D95" s="35" t="s">
        <v>8782</v>
      </c>
    </row>
    <row r="96" spans="1:4" ht="15.4" x14ac:dyDescent="0.45">
      <c r="A96" s="34" t="s">
        <v>8783</v>
      </c>
      <c r="B96" s="34" t="s">
        <v>8784</v>
      </c>
      <c r="C96" s="34" t="s">
        <v>8785</v>
      </c>
      <c r="D96" s="34" t="s">
        <v>8786</v>
      </c>
    </row>
    <row r="97" spans="1:4" ht="15.4" x14ac:dyDescent="0.45">
      <c r="A97" s="35" t="s">
        <v>8787</v>
      </c>
      <c r="B97" s="35" t="s">
        <v>8788</v>
      </c>
      <c r="C97" s="35" t="s">
        <v>8789</v>
      </c>
      <c r="D97" s="35" t="s">
        <v>8790</v>
      </c>
    </row>
    <row r="98" spans="1:4" ht="15.4" x14ac:dyDescent="0.45">
      <c r="A98" s="34" t="s">
        <v>8791</v>
      </c>
      <c r="B98" s="34" t="s">
        <v>8792</v>
      </c>
      <c r="C98" s="34" t="s">
        <v>8793</v>
      </c>
      <c r="D98" s="34" t="s">
        <v>8794</v>
      </c>
    </row>
    <row r="99" spans="1:4" ht="15.4" x14ac:dyDescent="0.45">
      <c r="A99" s="35" t="s">
        <v>8795</v>
      </c>
      <c r="B99" s="35" t="s">
        <v>8796</v>
      </c>
      <c r="C99" s="35" t="s">
        <v>8797</v>
      </c>
      <c r="D99" s="35" t="s">
        <v>8798</v>
      </c>
    </row>
    <row r="100" spans="1:4" ht="15.4" x14ac:dyDescent="0.45">
      <c r="A100" s="34" t="s">
        <v>8799</v>
      </c>
      <c r="B100" s="34" t="s">
        <v>8800</v>
      </c>
      <c r="C100" s="34" t="s">
        <v>8801</v>
      </c>
      <c r="D100" s="34" t="s">
        <v>8802</v>
      </c>
    </row>
    <row r="101" spans="1:4" ht="15.4" x14ac:dyDescent="0.45">
      <c r="A101" s="35" t="s">
        <v>8803</v>
      </c>
      <c r="B101" s="35" t="s">
        <v>8804</v>
      </c>
      <c r="C101" s="35" t="s">
        <v>8805</v>
      </c>
      <c r="D101" s="35" t="s">
        <v>8806</v>
      </c>
    </row>
    <row r="102" spans="1:4" ht="15.4" x14ac:dyDescent="0.45">
      <c r="A102" s="34" t="s">
        <v>8807</v>
      </c>
      <c r="B102" s="34" t="s">
        <v>8808</v>
      </c>
      <c r="C102" s="34" t="s">
        <v>8809</v>
      </c>
      <c r="D102" s="34" t="s">
        <v>8810</v>
      </c>
    </row>
    <row r="103" spans="1:4" ht="15.4" x14ac:dyDescent="0.45">
      <c r="A103" s="35" t="s">
        <v>8811</v>
      </c>
      <c r="B103" s="35" t="s">
        <v>8812</v>
      </c>
      <c r="C103" s="35" t="s">
        <v>8813</v>
      </c>
      <c r="D103" s="35" t="s">
        <v>8814</v>
      </c>
    </row>
    <row r="104" spans="1:4" ht="15.4" x14ac:dyDescent="0.45">
      <c r="A104" s="34" t="s">
        <v>8815</v>
      </c>
      <c r="B104" s="34" t="s">
        <v>8816</v>
      </c>
      <c r="C104" s="34" t="s">
        <v>8817</v>
      </c>
      <c r="D104" s="34" t="s">
        <v>8818</v>
      </c>
    </row>
    <row r="105" spans="1:4" ht="15.4" x14ac:dyDescent="0.45">
      <c r="A105" s="35" t="s">
        <v>8819</v>
      </c>
      <c r="B105" s="35" t="s">
        <v>8820</v>
      </c>
      <c r="C105" s="35" t="s">
        <v>8821</v>
      </c>
      <c r="D105" s="35" t="s">
        <v>8822</v>
      </c>
    </row>
    <row r="106" spans="1:4" ht="15.4" x14ac:dyDescent="0.45">
      <c r="A106" s="34" t="s">
        <v>8823</v>
      </c>
      <c r="B106" s="34" t="s">
        <v>8824</v>
      </c>
      <c r="C106" s="34" t="s">
        <v>8825</v>
      </c>
      <c r="D106" s="34" t="s">
        <v>8231</v>
      </c>
    </row>
    <row r="107" spans="1:4" ht="15.4" x14ac:dyDescent="0.45">
      <c r="A107" s="35" t="s">
        <v>8826</v>
      </c>
      <c r="B107" s="35" t="s">
        <v>8827</v>
      </c>
      <c r="C107" s="35" t="s">
        <v>8828</v>
      </c>
      <c r="D107" s="35" t="s">
        <v>8829</v>
      </c>
    </row>
    <row r="108" spans="1:4" ht="15.4" x14ac:dyDescent="0.45">
      <c r="A108" s="34" t="s">
        <v>0</v>
      </c>
      <c r="B108" s="34" t="s">
        <v>8830</v>
      </c>
      <c r="C108" s="34" t="s">
        <v>8831</v>
      </c>
      <c r="D108" s="34" t="s">
        <v>8832</v>
      </c>
    </row>
    <row r="109" spans="1:4" ht="15.4" x14ac:dyDescent="0.45">
      <c r="A109" s="35" t="s">
        <v>8833</v>
      </c>
      <c r="B109" s="35" t="s">
        <v>8834</v>
      </c>
      <c r="C109" s="35" t="s">
        <v>8835</v>
      </c>
      <c r="D109" s="35" t="s">
        <v>8836</v>
      </c>
    </row>
    <row r="110" spans="1:4" ht="15.4" x14ac:dyDescent="0.45">
      <c r="A110" s="34" t="s">
        <v>8837</v>
      </c>
      <c r="B110" s="34" t="s">
        <v>8838</v>
      </c>
      <c r="C110" s="34" t="s">
        <v>8839</v>
      </c>
      <c r="D110" s="34" t="s">
        <v>8840</v>
      </c>
    </row>
    <row r="111" spans="1:4" ht="15.4" x14ac:dyDescent="0.45">
      <c r="A111" s="35" t="s">
        <v>8841</v>
      </c>
      <c r="B111" s="35" t="s">
        <v>8842</v>
      </c>
      <c r="C111" s="35" t="s">
        <v>8843</v>
      </c>
      <c r="D111" s="35" t="s">
        <v>8844</v>
      </c>
    </row>
    <row r="112" spans="1:4" ht="15.4" x14ac:dyDescent="0.45">
      <c r="A112" s="35" t="s">
        <v>8845</v>
      </c>
      <c r="B112" s="35" t="s">
        <v>8846</v>
      </c>
      <c r="C112" s="35" t="s">
        <v>8847</v>
      </c>
      <c r="D112" s="35" t="s">
        <v>8848</v>
      </c>
    </row>
    <row r="113" spans="1:4" ht="15.4" x14ac:dyDescent="0.45">
      <c r="A113" s="34" t="s">
        <v>8849</v>
      </c>
      <c r="B113" s="34" t="s">
        <v>8850</v>
      </c>
      <c r="C113" s="34" t="s">
        <v>8851</v>
      </c>
      <c r="D113" s="34" t="s">
        <v>8241</v>
      </c>
    </row>
    <row r="114" spans="1:4" ht="15.4" x14ac:dyDescent="0.45">
      <c r="A114" s="35" t="s">
        <v>8852</v>
      </c>
      <c r="B114" s="35" t="s">
        <v>8853</v>
      </c>
      <c r="C114" s="35" t="s">
        <v>8854</v>
      </c>
      <c r="D114" s="35" t="s">
        <v>8855</v>
      </c>
    </row>
    <row r="115" spans="1:4" ht="15.4" x14ac:dyDescent="0.45">
      <c r="A115" s="34" t="s">
        <v>8856</v>
      </c>
      <c r="B115" s="34" t="s">
        <v>8857</v>
      </c>
      <c r="C115" s="34" t="s">
        <v>8858</v>
      </c>
      <c r="D115" s="34" t="s">
        <v>8859</v>
      </c>
    </row>
    <row r="116" spans="1:4" ht="15.4" x14ac:dyDescent="0.45">
      <c r="A116" s="35" t="s">
        <v>8860</v>
      </c>
      <c r="B116" s="35" t="s">
        <v>8861</v>
      </c>
      <c r="C116" s="35" t="s">
        <v>8862</v>
      </c>
      <c r="D116" s="35" t="s">
        <v>8237</v>
      </c>
    </row>
    <row r="117" spans="1:4" ht="15.4" x14ac:dyDescent="0.45">
      <c r="A117" s="34" t="s">
        <v>8863</v>
      </c>
      <c r="B117" s="34" t="s">
        <v>8864</v>
      </c>
      <c r="C117" s="34" t="s">
        <v>8865</v>
      </c>
      <c r="D117" s="34" t="s">
        <v>8866</v>
      </c>
    </row>
    <row r="118" spans="1:4" ht="15.4" x14ac:dyDescent="0.45">
      <c r="A118" s="35" t="s">
        <v>8867</v>
      </c>
      <c r="B118" s="35" t="s">
        <v>8868</v>
      </c>
      <c r="C118" s="35" t="s">
        <v>8869</v>
      </c>
      <c r="D118" s="35" t="s">
        <v>8870</v>
      </c>
    </row>
    <row r="119" spans="1:4" ht="15.4" x14ac:dyDescent="0.45">
      <c r="A119" s="34" t="s">
        <v>8871</v>
      </c>
      <c r="B119" s="34" t="s">
        <v>8872</v>
      </c>
      <c r="C119" s="34" t="s">
        <v>8873</v>
      </c>
      <c r="D119" s="34" t="s">
        <v>8874</v>
      </c>
    </row>
    <row r="120" spans="1:4" ht="15.4" x14ac:dyDescent="0.45">
      <c r="A120" s="35" t="s">
        <v>8875</v>
      </c>
      <c r="B120" s="35" t="s">
        <v>8876</v>
      </c>
      <c r="C120" s="35" t="s">
        <v>8877</v>
      </c>
      <c r="D120" s="35" t="s">
        <v>8878</v>
      </c>
    </row>
    <row r="121" spans="1:4" ht="15.4" x14ac:dyDescent="0.45">
      <c r="A121" s="34" t="s">
        <v>8879</v>
      </c>
      <c r="B121" s="34" t="s">
        <v>8880</v>
      </c>
      <c r="C121" s="34" t="s">
        <v>8881</v>
      </c>
      <c r="D121" s="34" t="s">
        <v>8882</v>
      </c>
    </row>
    <row r="122" spans="1:4" ht="15.4" x14ac:dyDescent="0.45">
      <c r="A122" s="35" t="s">
        <v>8883</v>
      </c>
      <c r="B122" s="35" t="s">
        <v>8884</v>
      </c>
      <c r="C122" s="35" t="s">
        <v>8885</v>
      </c>
      <c r="D122" s="35" t="s">
        <v>8886</v>
      </c>
    </row>
    <row r="123" spans="1:4" ht="15.4" x14ac:dyDescent="0.45">
      <c r="A123" s="34" t="s">
        <v>8887</v>
      </c>
      <c r="B123" s="34" t="s">
        <v>8888</v>
      </c>
      <c r="C123" s="34" t="s">
        <v>8889</v>
      </c>
      <c r="D123" s="34" t="s">
        <v>8890</v>
      </c>
    </row>
    <row r="124" spans="1:4" ht="15.4" x14ac:dyDescent="0.45">
      <c r="A124" s="35" t="s">
        <v>8891</v>
      </c>
      <c r="B124" s="35" t="s">
        <v>8892</v>
      </c>
      <c r="C124" s="35" t="s">
        <v>8893</v>
      </c>
      <c r="D124" s="35" t="s">
        <v>8894</v>
      </c>
    </row>
    <row r="125" spans="1:4" ht="15.4" x14ac:dyDescent="0.45">
      <c r="A125" s="34" t="s">
        <v>8895</v>
      </c>
      <c r="B125" s="34" t="s">
        <v>8896</v>
      </c>
      <c r="C125" s="34" t="s">
        <v>8897</v>
      </c>
      <c r="D125" s="34" t="s">
        <v>8898</v>
      </c>
    </row>
    <row r="126" spans="1:4" ht="15.4" x14ac:dyDescent="0.45">
      <c r="A126" s="35" t="s">
        <v>8899</v>
      </c>
      <c r="B126" s="35" t="s">
        <v>8900</v>
      </c>
      <c r="C126" s="35" t="s">
        <v>8901</v>
      </c>
      <c r="D126" s="35" t="s">
        <v>8902</v>
      </c>
    </row>
    <row r="127" spans="1:4" ht="15.4" x14ac:dyDescent="0.45">
      <c r="A127" s="34" t="s">
        <v>8903</v>
      </c>
      <c r="B127" s="34" t="s">
        <v>8904</v>
      </c>
      <c r="C127" s="34" t="s">
        <v>8905</v>
      </c>
      <c r="D127" s="34" t="s">
        <v>8906</v>
      </c>
    </row>
    <row r="128" spans="1:4" ht="15.4" x14ac:dyDescent="0.45">
      <c r="A128" s="35" t="s">
        <v>8907</v>
      </c>
      <c r="B128" s="35" t="s">
        <v>8908</v>
      </c>
      <c r="C128" s="35" t="s">
        <v>8909</v>
      </c>
      <c r="D128" s="35" t="s">
        <v>8910</v>
      </c>
    </row>
    <row r="129" spans="1:4" ht="15.4" x14ac:dyDescent="0.45">
      <c r="A129" s="34" t="s">
        <v>8911</v>
      </c>
      <c r="B129" s="34" t="s">
        <v>8912</v>
      </c>
      <c r="C129" s="34" t="s">
        <v>8913</v>
      </c>
      <c r="D129" s="34" t="s">
        <v>8914</v>
      </c>
    </row>
    <row r="130" spans="1:4" ht="15.4" x14ac:dyDescent="0.45">
      <c r="A130" s="35" t="s">
        <v>8915</v>
      </c>
      <c r="B130" s="35" t="s">
        <v>8916</v>
      </c>
      <c r="C130" s="35" t="s">
        <v>8917</v>
      </c>
      <c r="D130" s="35" t="s">
        <v>8918</v>
      </c>
    </row>
    <row r="131" spans="1:4" ht="15.4" x14ac:dyDescent="0.45">
      <c r="A131" s="34" t="s">
        <v>8919</v>
      </c>
      <c r="B131" s="34" t="s">
        <v>8920</v>
      </c>
      <c r="C131" s="34" t="s">
        <v>8921</v>
      </c>
      <c r="D131" s="34" t="s">
        <v>8922</v>
      </c>
    </row>
    <row r="132" spans="1:4" ht="15.4" x14ac:dyDescent="0.45">
      <c r="A132" s="35" t="s">
        <v>8923</v>
      </c>
      <c r="B132" s="35" t="s">
        <v>8924</v>
      </c>
      <c r="C132" s="35" t="s">
        <v>8925</v>
      </c>
      <c r="D132" s="35" t="s">
        <v>8926</v>
      </c>
    </row>
    <row r="133" spans="1:4" ht="15.4" x14ac:dyDescent="0.45">
      <c r="A133" s="34" t="s">
        <v>8927</v>
      </c>
      <c r="B133" s="34" t="s">
        <v>8928</v>
      </c>
      <c r="C133" s="34" t="s">
        <v>8929</v>
      </c>
      <c r="D133" s="34" t="s">
        <v>8930</v>
      </c>
    </row>
    <row r="134" spans="1:4" ht="15.4" x14ac:dyDescent="0.45">
      <c r="A134" s="35" t="s">
        <v>8931</v>
      </c>
      <c r="B134" s="35" t="s">
        <v>8932</v>
      </c>
      <c r="C134" s="35" t="s">
        <v>8933</v>
      </c>
      <c r="D134" s="35" t="s">
        <v>8934</v>
      </c>
    </row>
    <row r="135" spans="1:4" ht="15.4" x14ac:dyDescent="0.45">
      <c r="A135" s="34" t="s">
        <v>8935</v>
      </c>
      <c r="B135" s="34" t="s">
        <v>8936</v>
      </c>
      <c r="C135" s="34" t="s">
        <v>8937</v>
      </c>
      <c r="D135" s="34" t="s">
        <v>8243</v>
      </c>
    </row>
    <row r="136" spans="1:4" ht="15.4" x14ac:dyDescent="0.45">
      <c r="A136" s="35" t="s">
        <v>8938</v>
      </c>
      <c r="B136" s="35" t="s">
        <v>8939</v>
      </c>
      <c r="C136" s="35" t="s">
        <v>8940</v>
      </c>
      <c r="D136" s="35" t="s">
        <v>8941</v>
      </c>
    </row>
    <row r="137" spans="1:4" ht="15.4" x14ac:dyDescent="0.45">
      <c r="A137" s="34" t="s">
        <v>8942</v>
      </c>
      <c r="B137" s="34" t="s">
        <v>8943</v>
      </c>
      <c r="C137" s="34" t="s">
        <v>8944</v>
      </c>
      <c r="D137" s="34" t="s">
        <v>8945</v>
      </c>
    </row>
    <row r="138" spans="1:4" ht="15.4" x14ac:dyDescent="0.45">
      <c r="A138" s="35" t="s">
        <v>8946</v>
      </c>
      <c r="B138" s="35" t="s">
        <v>8947</v>
      </c>
      <c r="C138" s="35" t="s">
        <v>8948</v>
      </c>
      <c r="D138" s="35" t="s">
        <v>8949</v>
      </c>
    </row>
    <row r="139" spans="1:4" ht="15.4" x14ac:dyDescent="0.45">
      <c r="A139" s="34" t="s">
        <v>8950</v>
      </c>
      <c r="B139" s="34" t="s">
        <v>8951</v>
      </c>
      <c r="C139" s="34" t="s">
        <v>8952</v>
      </c>
      <c r="D139" s="34" t="s">
        <v>8953</v>
      </c>
    </row>
    <row r="140" spans="1:4" ht="15.4" x14ac:dyDescent="0.45">
      <c r="A140" s="35" t="s">
        <v>8954</v>
      </c>
      <c r="B140" s="35" t="s">
        <v>8955</v>
      </c>
      <c r="C140" s="35" t="s">
        <v>8956</v>
      </c>
      <c r="D140" s="35" t="s">
        <v>8957</v>
      </c>
    </row>
    <row r="141" spans="1:4" ht="15.4" x14ac:dyDescent="0.45">
      <c r="A141" s="34" t="s">
        <v>8958</v>
      </c>
      <c r="B141" s="34" t="s">
        <v>8959</v>
      </c>
      <c r="C141" s="34" t="s">
        <v>8960</v>
      </c>
      <c r="D141" s="34" t="s">
        <v>8961</v>
      </c>
    </row>
    <row r="142" spans="1:4" ht="15.4" x14ac:dyDescent="0.45">
      <c r="A142" s="35" t="s">
        <v>8962</v>
      </c>
      <c r="B142" s="35" t="s">
        <v>8963</v>
      </c>
      <c r="C142" s="35" t="s">
        <v>8964</v>
      </c>
      <c r="D142" s="35" t="s">
        <v>8965</v>
      </c>
    </row>
    <row r="143" spans="1:4" ht="15.4" x14ac:dyDescent="0.45">
      <c r="A143" s="34" t="s">
        <v>8966</v>
      </c>
      <c r="B143" s="34" t="s">
        <v>8967</v>
      </c>
      <c r="C143" s="34" t="s">
        <v>8968</v>
      </c>
      <c r="D143" s="34" t="s">
        <v>8969</v>
      </c>
    </row>
    <row r="144" spans="1:4" ht="15.4" x14ac:dyDescent="0.45">
      <c r="A144" s="35" t="s">
        <v>8970</v>
      </c>
      <c r="B144" s="35" t="s">
        <v>8971</v>
      </c>
      <c r="C144" s="35" t="s">
        <v>8972</v>
      </c>
      <c r="D144" s="35" t="s">
        <v>8973</v>
      </c>
    </row>
    <row r="145" spans="1:4" ht="15.4" x14ac:dyDescent="0.45">
      <c r="A145" s="34" t="s">
        <v>8974</v>
      </c>
      <c r="B145" s="34" t="s">
        <v>8975</v>
      </c>
      <c r="C145" s="34" t="s">
        <v>8976</v>
      </c>
      <c r="D145" s="34" t="s">
        <v>8977</v>
      </c>
    </row>
    <row r="146" spans="1:4" ht="15.4" x14ac:dyDescent="0.45">
      <c r="A146" s="35" t="s">
        <v>8978</v>
      </c>
      <c r="B146" s="35" t="s">
        <v>8979</v>
      </c>
      <c r="C146" s="35" t="s">
        <v>8980</v>
      </c>
      <c r="D146" s="35" t="s">
        <v>8981</v>
      </c>
    </row>
    <row r="147" spans="1:4" ht="15.4" x14ac:dyDescent="0.45">
      <c r="A147" s="34" t="s">
        <v>8982</v>
      </c>
      <c r="B147" s="34" t="s">
        <v>8983</v>
      </c>
      <c r="C147" s="34" t="s">
        <v>8984</v>
      </c>
      <c r="D147" s="34" t="s">
        <v>8985</v>
      </c>
    </row>
    <row r="148" spans="1:4" ht="15.4" x14ac:dyDescent="0.45">
      <c r="A148" s="35" t="s">
        <v>8986</v>
      </c>
      <c r="B148" s="35" t="s">
        <v>8987</v>
      </c>
      <c r="C148" s="35" t="s">
        <v>8988</v>
      </c>
      <c r="D148" s="35" t="s">
        <v>8989</v>
      </c>
    </row>
    <row r="149" spans="1:4" ht="15.4" x14ac:dyDescent="0.45">
      <c r="A149" s="34" t="s">
        <v>8990</v>
      </c>
      <c r="B149" s="34" t="s">
        <v>8991</v>
      </c>
      <c r="C149" s="34" t="s">
        <v>8992</v>
      </c>
      <c r="D149" s="34" t="s">
        <v>8238</v>
      </c>
    </row>
    <row r="150" spans="1:4" ht="15.4" x14ac:dyDescent="0.45">
      <c r="A150" s="35" t="s">
        <v>8993</v>
      </c>
      <c r="B150" s="35" t="s">
        <v>8994</v>
      </c>
      <c r="C150" s="35" t="s">
        <v>8995</v>
      </c>
      <c r="D150" s="35" t="s">
        <v>8996</v>
      </c>
    </row>
    <row r="151" spans="1:4" ht="15.4" x14ac:dyDescent="0.45">
      <c r="A151" s="34" t="s">
        <v>8997</v>
      </c>
      <c r="B151" s="34" t="s">
        <v>8998</v>
      </c>
      <c r="C151" s="34" t="s">
        <v>8999</v>
      </c>
      <c r="D151" s="34" t="s">
        <v>9000</v>
      </c>
    </row>
    <row r="152" spans="1:4" ht="15.4" x14ac:dyDescent="0.45">
      <c r="A152" s="35" t="s">
        <v>9001</v>
      </c>
      <c r="B152" s="35" t="s">
        <v>9002</v>
      </c>
      <c r="C152" s="35" t="s">
        <v>9003</v>
      </c>
      <c r="D152" s="35" t="s">
        <v>9004</v>
      </c>
    </row>
    <row r="153" spans="1:4" ht="15.4" x14ac:dyDescent="0.45">
      <c r="A153" s="34" t="s">
        <v>9005</v>
      </c>
      <c r="B153" s="34" t="s">
        <v>9006</v>
      </c>
      <c r="C153" s="34" t="s">
        <v>9007</v>
      </c>
      <c r="D153" s="34" t="s">
        <v>9008</v>
      </c>
    </row>
    <row r="154" spans="1:4" ht="15.4" x14ac:dyDescent="0.45">
      <c r="A154" s="35" t="s">
        <v>9009</v>
      </c>
      <c r="B154" s="35" t="s">
        <v>9010</v>
      </c>
      <c r="C154" s="35" t="s">
        <v>9011</v>
      </c>
      <c r="D154" s="35" t="s">
        <v>9012</v>
      </c>
    </row>
    <row r="155" spans="1:4" ht="15.4" x14ac:dyDescent="0.45">
      <c r="A155" s="34" t="s">
        <v>9013</v>
      </c>
      <c r="B155" s="34" t="s">
        <v>9014</v>
      </c>
      <c r="C155" s="34" t="s">
        <v>9015</v>
      </c>
      <c r="D155" s="34" t="s">
        <v>9016</v>
      </c>
    </row>
    <row r="156" spans="1:4" ht="15.4" x14ac:dyDescent="0.45">
      <c r="A156" s="35" t="s">
        <v>9017</v>
      </c>
      <c r="B156" s="35" t="s">
        <v>9018</v>
      </c>
      <c r="C156" s="35" t="s">
        <v>9019</v>
      </c>
      <c r="D156" s="35" t="s">
        <v>9020</v>
      </c>
    </row>
    <row r="157" spans="1:4" ht="15.4" x14ac:dyDescent="0.45">
      <c r="A157" s="34" t="s">
        <v>9021</v>
      </c>
      <c r="B157" s="34" t="s">
        <v>9022</v>
      </c>
      <c r="C157" s="34" t="s">
        <v>9023</v>
      </c>
      <c r="D157" s="34" t="s">
        <v>9024</v>
      </c>
    </row>
    <row r="158" spans="1:4" ht="15.4" x14ac:dyDescent="0.45">
      <c r="A158" s="35" t="s">
        <v>9025</v>
      </c>
      <c r="B158" s="35" t="s">
        <v>9026</v>
      </c>
      <c r="C158" s="35" t="s">
        <v>9027</v>
      </c>
      <c r="D158" s="35" t="s">
        <v>9028</v>
      </c>
    </row>
    <row r="159" spans="1:4" ht="15.4" x14ac:dyDescent="0.45">
      <c r="A159" s="34" t="s">
        <v>9029</v>
      </c>
      <c r="B159" s="34" t="s">
        <v>9030</v>
      </c>
      <c r="C159" s="34" t="s">
        <v>9031</v>
      </c>
      <c r="D159" s="34" t="s">
        <v>9032</v>
      </c>
    </row>
    <row r="160" spans="1:4" ht="15.4" x14ac:dyDescent="0.45">
      <c r="A160" s="35" t="s">
        <v>9033</v>
      </c>
      <c r="B160" s="35" t="s">
        <v>9034</v>
      </c>
      <c r="C160" s="35" t="s">
        <v>9035</v>
      </c>
      <c r="D160" s="35" t="s">
        <v>9036</v>
      </c>
    </row>
    <row r="161" spans="1:4" ht="15.4" x14ac:dyDescent="0.45">
      <c r="A161" s="34" t="s">
        <v>9037</v>
      </c>
      <c r="B161" s="34" t="s">
        <v>9038</v>
      </c>
      <c r="C161" s="34" t="s">
        <v>9039</v>
      </c>
      <c r="D161" s="34" t="s">
        <v>9040</v>
      </c>
    </row>
    <row r="162" spans="1:4" ht="15.4" x14ac:dyDescent="0.45">
      <c r="A162" s="36"/>
      <c r="B162" s="36"/>
      <c r="C162" s="36"/>
      <c r="D162" s="36"/>
    </row>
    <row r="163" spans="1:4" ht="15.4" x14ac:dyDescent="0.45">
      <c r="A163" s="36"/>
      <c r="B163" s="36"/>
      <c r="C163" s="36"/>
      <c r="D163" s="36"/>
    </row>
    <row r="164" spans="1:4" ht="15.4" x14ac:dyDescent="0.45">
      <c r="A164" s="34" t="s">
        <v>9041</v>
      </c>
      <c r="B164" s="34" t="s">
        <v>9042</v>
      </c>
      <c r="C164" s="34" t="s">
        <v>9043</v>
      </c>
      <c r="D164" s="34" t="s">
        <v>9044</v>
      </c>
    </row>
    <row r="165" spans="1:4" ht="15.4" x14ac:dyDescent="0.45">
      <c r="A165" s="35" t="s">
        <v>9045</v>
      </c>
      <c r="B165" s="35" t="s">
        <v>9046</v>
      </c>
      <c r="C165" s="35" t="s">
        <v>9047</v>
      </c>
      <c r="D165" s="35" t="s">
        <v>8233</v>
      </c>
    </row>
    <row r="166" spans="1:4" ht="15.4" x14ac:dyDescent="0.45">
      <c r="A166" s="34" t="s">
        <v>9048</v>
      </c>
      <c r="B166" s="34" t="s">
        <v>9049</v>
      </c>
      <c r="C166" s="34" t="s">
        <v>9050</v>
      </c>
      <c r="D166" s="34" t="s">
        <v>9051</v>
      </c>
    </row>
    <row r="167" spans="1:4" ht="15.4" x14ac:dyDescent="0.45">
      <c r="A167" s="35" t="s">
        <v>9052</v>
      </c>
      <c r="B167" s="35" t="s">
        <v>9053</v>
      </c>
      <c r="C167" s="35" t="s">
        <v>9054</v>
      </c>
      <c r="D167" s="35" t="s">
        <v>8228</v>
      </c>
    </row>
    <row r="168" spans="1:4" ht="15.4" x14ac:dyDescent="0.45">
      <c r="A168" s="34" t="s">
        <v>9055</v>
      </c>
      <c r="B168" s="34" t="s">
        <v>9056</v>
      </c>
      <c r="C168" s="34" t="s">
        <v>9057</v>
      </c>
      <c r="D168" s="34" t="s">
        <v>9058</v>
      </c>
    </row>
    <row r="169" spans="1:4" ht="15.4" x14ac:dyDescent="0.45">
      <c r="A169" s="35" t="s">
        <v>9059</v>
      </c>
      <c r="B169" s="35" t="s">
        <v>9060</v>
      </c>
      <c r="C169" s="35" t="s">
        <v>9061</v>
      </c>
      <c r="D169" s="35" t="s">
        <v>9062</v>
      </c>
    </row>
    <row r="170" spans="1:4" ht="15.4" x14ac:dyDescent="0.45">
      <c r="A170" s="34" t="s">
        <v>9063</v>
      </c>
      <c r="B170" s="34" t="s">
        <v>9064</v>
      </c>
      <c r="C170" s="34" t="s">
        <v>9065</v>
      </c>
      <c r="D170" s="34" t="s">
        <v>9066</v>
      </c>
    </row>
    <row r="171" spans="1:4" ht="15.4" x14ac:dyDescent="0.45">
      <c r="A171" s="35" t="s">
        <v>9067</v>
      </c>
      <c r="B171" s="35" t="s">
        <v>9068</v>
      </c>
      <c r="C171" s="35" t="s">
        <v>9069</v>
      </c>
      <c r="D171" s="35" t="s">
        <v>9070</v>
      </c>
    </row>
    <row r="172" spans="1:4" ht="15.4" x14ac:dyDescent="0.45">
      <c r="A172" s="34" t="s">
        <v>9071</v>
      </c>
      <c r="B172" s="34" t="s">
        <v>9072</v>
      </c>
      <c r="C172" s="34" t="s">
        <v>9073</v>
      </c>
      <c r="D172" s="34" t="s">
        <v>9074</v>
      </c>
    </row>
    <row r="173" spans="1:4" ht="15.4" x14ac:dyDescent="0.45">
      <c r="A173" s="35" t="s">
        <v>9075</v>
      </c>
      <c r="B173" s="35" t="s">
        <v>9076</v>
      </c>
      <c r="C173" s="35" t="s">
        <v>9077</v>
      </c>
      <c r="D173" s="35" t="s">
        <v>9078</v>
      </c>
    </row>
    <row r="174" spans="1:4" ht="15.4" x14ac:dyDescent="0.45">
      <c r="A174" s="34" t="s">
        <v>9079</v>
      </c>
      <c r="B174" s="34" t="s">
        <v>9080</v>
      </c>
      <c r="C174" s="34" t="s">
        <v>9081</v>
      </c>
      <c r="D174" s="34" t="s">
        <v>8234</v>
      </c>
    </row>
    <row r="175" spans="1:4" ht="15.4" x14ac:dyDescent="0.45">
      <c r="A175" s="35" t="s">
        <v>9082</v>
      </c>
      <c r="B175" s="35" t="s">
        <v>9083</v>
      </c>
      <c r="C175" s="35" t="s">
        <v>9084</v>
      </c>
      <c r="D175" s="35" t="s">
        <v>9085</v>
      </c>
    </row>
    <row r="176" spans="1:4" ht="15.4" x14ac:dyDescent="0.45">
      <c r="A176" s="34" t="s">
        <v>9086</v>
      </c>
      <c r="B176" s="34" t="s">
        <v>9087</v>
      </c>
      <c r="C176" s="34" t="s">
        <v>9088</v>
      </c>
      <c r="D176" s="34" t="s">
        <v>9089</v>
      </c>
    </row>
    <row r="177" spans="1:4" ht="15.4" x14ac:dyDescent="0.45">
      <c r="A177" s="35" t="s">
        <v>9090</v>
      </c>
      <c r="B177" s="35" t="s">
        <v>9091</v>
      </c>
      <c r="C177" s="35" t="s">
        <v>9092</v>
      </c>
      <c r="D177" s="35" t="s">
        <v>9093</v>
      </c>
    </row>
    <row r="178" spans="1:4" ht="15.4" x14ac:dyDescent="0.45">
      <c r="A178" s="34" t="s">
        <v>9094</v>
      </c>
      <c r="B178" s="34" t="s">
        <v>9095</v>
      </c>
      <c r="C178" s="34" t="s">
        <v>9096</v>
      </c>
      <c r="D178" s="34" t="s">
        <v>9097</v>
      </c>
    </row>
    <row r="179" spans="1:4" ht="15.4" x14ac:dyDescent="0.45">
      <c r="A179" s="35" t="s">
        <v>9098</v>
      </c>
      <c r="B179" s="35" t="s">
        <v>9099</v>
      </c>
      <c r="C179" s="35" t="s">
        <v>9100</v>
      </c>
      <c r="D179" s="35" t="s">
        <v>9101</v>
      </c>
    </row>
    <row r="180" spans="1:4" ht="15.4" x14ac:dyDescent="0.45">
      <c r="A180" s="34" t="s">
        <v>9102</v>
      </c>
      <c r="B180" s="34" t="s">
        <v>9103</v>
      </c>
      <c r="C180" s="34" t="s">
        <v>9104</v>
      </c>
      <c r="D180" s="34" t="s">
        <v>9105</v>
      </c>
    </row>
    <row r="181" spans="1:4" ht="15.4" x14ac:dyDescent="0.45">
      <c r="A181" s="35" t="s">
        <v>9106</v>
      </c>
      <c r="B181" s="35" t="s">
        <v>9107</v>
      </c>
      <c r="C181" s="35" t="s">
        <v>9108</v>
      </c>
      <c r="D181" s="35" t="s">
        <v>9109</v>
      </c>
    </row>
    <row r="182" spans="1:4" ht="15.4" x14ac:dyDescent="0.45">
      <c r="A182" s="34" t="s">
        <v>9110</v>
      </c>
      <c r="B182" s="34" t="s">
        <v>9111</v>
      </c>
      <c r="C182" s="34" t="s">
        <v>9112</v>
      </c>
      <c r="D182" s="34" t="s">
        <v>9113</v>
      </c>
    </row>
    <row r="183" spans="1:4" ht="15.4" x14ac:dyDescent="0.45">
      <c r="A183" s="35" t="s">
        <v>9114</v>
      </c>
      <c r="B183" s="35" t="s">
        <v>9115</v>
      </c>
      <c r="C183" s="35" t="s">
        <v>9116</v>
      </c>
      <c r="D183" s="35" t="s">
        <v>9117</v>
      </c>
    </row>
    <row r="184" spans="1:4" ht="15.4" x14ac:dyDescent="0.45">
      <c r="A184" s="34" t="s">
        <v>9118</v>
      </c>
      <c r="B184" s="34" t="s">
        <v>9119</v>
      </c>
      <c r="C184" s="34" t="s">
        <v>9120</v>
      </c>
      <c r="D184" s="34" t="s">
        <v>9121</v>
      </c>
    </row>
    <row r="185" spans="1:4" ht="15.4" x14ac:dyDescent="0.45">
      <c r="A185" s="35" t="s">
        <v>9122</v>
      </c>
      <c r="B185" s="35" t="s">
        <v>9123</v>
      </c>
      <c r="C185" s="35" t="s">
        <v>9124</v>
      </c>
      <c r="D185" s="35" t="s">
        <v>9125</v>
      </c>
    </row>
    <row r="186" spans="1:4" ht="15.4" x14ac:dyDescent="0.45">
      <c r="A186" s="34" t="s">
        <v>9126</v>
      </c>
      <c r="B186" s="34" t="s">
        <v>9127</v>
      </c>
      <c r="C186" s="34" t="s">
        <v>9128</v>
      </c>
      <c r="D186" s="34" t="s">
        <v>9129</v>
      </c>
    </row>
    <row r="187" spans="1:4" ht="15.4" x14ac:dyDescent="0.45">
      <c r="A187" s="35" t="s">
        <v>9130</v>
      </c>
      <c r="B187" s="35" t="s">
        <v>9131</v>
      </c>
      <c r="C187" s="35" t="s">
        <v>9132</v>
      </c>
      <c r="D187" s="35" t="s">
        <v>9133</v>
      </c>
    </row>
    <row r="188" spans="1:4" ht="15.4" x14ac:dyDescent="0.45">
      <c r="A188" s="34" t="s">
        <v>9134</v>
      </c>
      <c r="B188" s="34" t="s">
        <v>9135</v>
      </c>
      <c r="C188" s="34" t="s">
        <v>9136</v>
      </c>
      <c r="D188" s="34" t="s">
        <v>9137</v>
      </c>
    </row>
    <row r="189" spans="1:4" ht="15.4" x14ac:dyDescent="0.45">
      <c r="A189" s="35" t="s">
        <v>9138</v>
      </c>
      <c r="B189" s="35" t="s">
        <v>9139</v>
      </c>
      <c r="C189" s="35" t="s">
        <v>9140</v>
      </c>
      <c r="D189" s="35" t="s">
        <v>9141</v>
      </c>
    </row>
    <row r="190" spans="1:4" ht="15.4" x14ac:dyDescent="0.45">
      <c r="A190" s="34" t="s">
        <v>9142</v>
      </c>
      <c r="B190" s="34" t="s">
        <v>9143</v>
      </c>
      <c r="C190" s="34" t="s">
        <v>9144</v>
      </c>
      <c r="D190" s="34" t="s">
        <v>9145</v>
      </c>
    </row>
    <row r="191" spans="1:4" ht="15.4" x14ac:dyDescent="0.45">
      <c r="A191" s="35" t="s">
        <v>9146</v>
      </c>
      <c r="B191" s="35" t="s">
        <v>9147</v>
      </c>
      <c r="C191" s="35" t="s">
        <v>9148</v>
      </c>
      <c r="D191" s="35" t="s">
        <v>9149</v>
      </c>
    </row>
    <row r="192" spans="1:4" ht="15.4" x14ac:dyDescent="0.45">
      <c r="A192" s="34" t="s">
        <v>9150</v>
      </c>
      <c r="B192" s="34" t="s">
        <v>9151</v>
      </c>
      <c r="C192" s="34" t="s">
        <v>9152</v>
      </c>
      <c r="D192" s="34" t="s">
        <v>9153</v>
      </c>
    </row>
    <row r="193" spans="1:4" ht="15.4" x14ac:dyDescent="0.45">
      <c r="A193" s="35" t="s">
        <v>9154</v>
      </c>
      <c r="B193" s="35" t="s">
        <v>9155</v>
      </c>
      <c r="C193" s="35" t="s">
        <v>9156</v>
      </c>
      <c r="D193" s="35" t="s">
        <v>9157</v>
      </c>
    </row>
    <row r="194" spans="1:4" ht="15.4" x14ac:dyDescent="0.45">
      <c r="A194" s="34" t="s">
        <v>9158</v>
      </c>
      <c r="B194" s="34" t="s">
        <v>9159</v>
      </c>
      <c r="C194" s="34" t="s">
        <v>9160</v>
      </c>
      <c r="D194" s="34" t="s">
        <v>9161</v>
      </c>
    </row>
    <row r="195" spans="1:4" ht="15.4" x14ac:dyDescent="0.45">
      <c r="A195" s="35" t="s">
        <v>9162</v>
      </c>
      <c r="B195" s="35" t="s">
        <v>9163</v>
      </c>
      <c r="C195" s="35" t="s">
        <v>9164</v>
      </c>
      <c r="D195" s="35" t="s">
        <v>9165</v>
      </c>
    </row>
    <row r="196" spans="1:4" ht="15.4" x14ac:dyDescent="0.45">
      <c r="A196" s="34" t="s">
        <v>9166</v>
      </c>
      <c r="B196" s="34" t="s">
        <v>9167</v>
      </c>
      <c r="C196" s="34" t="s">
        <v>9168</v>
      </c>
      <c r="D196" s="34" t="s">
        <v>9169</v>
      </c>
    </row>
    <row r="197" spans="1:4" ht="15.4" x14ac:dyDescent="0.45">
      <c r="A197" s="35" t="s">
        <v>9170</v>
      </c>
      <c r="B197" s="35" t="s">
        <v>9171</v>
      </c>
      <c r="C197" s="35" t="s">
        <v>9172</v>
      </c>
      <c r="D197" s="35" t="s">
        <v>9173</v>
      </c>
    </row>
    <row r="198" spans="1:4" ht="15.4" x14ac:dyDescent="0.45">
      <c r="A198" s="34" t="s">
        <v>9174</v>
      </c>
      <c r="B198" s="34" t="s">
        <v>9175</v>
      </c>
      <c r="C198" s="34" t="s">
        <v>9176</v>
      </c>
      <c r="D198" s="34" t="s">
        <v>9177</v>
      </c>
    </row>
    <row r="199" spans="1:4" ht="15.4" x14ac:dyDescent="0.45">
      <c r="A199" s="35" t="s">
        <v>9178</v>
      </c>
      <c r="B199" s="35" t="s">
        <v>9179</v>
      </c>
      <c r="C199" s="35" t="s">
        <v>9180</v>
      </c>
      <c r="D199" s="35" t="s">
        <v>9181</v>
      </c>
    </row>
    <row r="200" spans="1:4" ht="15.4" x14ac:dyDescent="0.45">
      <c r="A200" s="34" t="s">
        <v>9182</v>
      </c>
      <c r="B200" s="34" t="s">
        <v>9183</v>
      </c>
      <c r="C200" s="34" t="s">
        <v>9184</v>
      </c>
      <c r="D200" s="34" t="s">
        <v>9185</v>
      </c>
    </row>
    <row r="201" spans="1:4" ht="15.4" x14ac:dyDescent="0.45">
      <c r="A201" s="35" t="s">
        <v>9186</v>
      </c>
      <c r="B201" s="35" t="s">
        <v>9187</v>
      </c>
      <c r="C201" s="35" t="s">
        <v>9188</v>
      </c>
      <c r="D201" s="35" t="s">
        <v>9189</v>
      </c>
    </row>
    <row r="202" spans="1:4" ht="15.4" x14ac:dyDescent="0.45">
      <c r="A202" s="34" t="s">
        <v>9190</v>
      </c>
      <c r="B202" s="34" t="s">
        <v>9191</v>
      </c>
      <c r="C202" s="34" t="s">
        <v>9192</v>
      </c>
      <c r="D202" s="34" t="s">
        <v>8244</v>
      </c>
    </row>
    <row r="203" spans="1:4" ht="15.4" x14ac:dyDescent="0.45">
      <c r="A203" s="35" t="s">
        <v>9193</v>
      </c>
      <c r="B203" s="35" t="s">
        <v>9194</v>
      </c>
      <c r="C203" s="35" t="s">
        <v>9195</v>
      </c>
      <c r="D203" s="35" t="s">
        <v>9196</v>
      </c>
    </row>
    <row r="204" spans="1:4" ht="15.4" x14ac:dyDescent="0.45">
      <c r="A204" s="34" t="s">
        <v>9197</v>
      </c>
      <c r="B204" s="34" t="s">
        <v>9198</v>
      </c>
      <c r="C204" s="34" t="s">
        <v>9199</v>
      </c>
      <c r="D204" s="34" t="s">
        <v>9200</v>
      </c>
    </row>
    <row r="205" spans="1:4" ht="15.4" x14ac:dyDescent="0.45">
      <c r="A205" s="35" t="s">
        <v>9201</v>
      </c>
      <c r="B205" s="35" t="s">
        <v>9202</v>
      </c>
      <c r="C205" s="35" t="s">
        <v>9203</v>
      </c>
      <c r="D205" s="35" t="s">
        <v>9204</v>
      </c>
    </row>
    <row r="206" spans="1:4" ht="15.4" x14ac:dyDescent="0.45">
      <c r="A206" s="34" t="s">
        <v>9205</v>
      </c>
      <c r="B206" s="34" t="s">
        <v>9206</v>
      </c>
      <c r="C206" s="34" t="s">
        <v>9207</v>
      </c>
      <c r="D206" s="34" t="s">
        <v>9208</v>
      </c>
    </row>
    <row r="207" spans="1:4" ht="15.4" x14ac:dyDescent="0.45">
      <c r="A207" s="35" t="s">
        <v>9209</v>
      </c>
      <c r="B207" s="35" t="s">
        <v>9210</v>
      </c>
      <c r="C207" s="35" t="s">
        <v>9211</v>
      </c>
      <c r="D207" s="35" t="s">
        <v>9212</v>
      </c>
    </row>
    <row r="208" spans="1:4" ht="15.4" x14ac:dyDescent="0.45">
      <c r="A208" s="34" t="s">
        <v>9213</v>
      </c>
      <c r="B208" s="34" t="s">
        <v>9214</v>
      </c>
      <c r="C208" s="34" t="s">
        <v>9215</v>
      </c>
      <c r="D208" s="34" t="s">
        <v>9216</v>
      </c>
    </row>
    <row r="209" spans="1:4" ht="15.4" x14ac:dyDescent="0.45">
      <c r="A209" s="35" t="s">
        <v>9217</v>
      </c>
      <c r="B209" s="35" t="s">
        <v>9218</v>
      </c>
      <c r="C209" s="35" t="s">
        <v>9219</v>
      </c>
      <c r="D209" s="35" t="s">
        <v>9220</v>
      </c>
    </row>
    <row r="210" spans="1:4" ht="15.4" x14ac:dyDescent="0.45">
      <c r="A210" s="34" t="s">
        <v>9221</v>
      </c>
      <c r="B210" s="34" t="s">
        <v>9222</v>
      </c>
      <c r="C210" s="34" t="s">
        <v>9223</v>
      </c>
      <c r="D210" s="34" t="s">
        <v>9224</v>
      </c>
    </row>
    <row r="211" spans="1:4" ht="15.4" x14ac:dyDescent="0.45">
      <c r="A211" s="35" t="s">
        <v>9225</v>
      </c>
      <c r="B211" s="35" t="s">
        <v>9226</v>
      </c>
      <c r="C211" s="35" t="s">
        <v>9227</v>
      </c>
      <c r="D211" s="35" t="s">
        <v>8227</v>
      </c>
    </row>
    <row r="212" spans="1:4" ht="15.4" x14ac:dyDescent="0.45">
      <c r="A212" s="34" t="s">
        <v>9228</v>
      </c>
      <c r="B212" s="34" t="s">
        <v>9229</v>
      </c>
      <c r="C212" s="34" t="s">
        <v>9230</v>
      </c>
      <c r="D212" s="34" t="s">
        <v>9231</v>
      </c>
    </row>
    <row r="213" spans="1:4" ht="15.4" x14ac:dyDescent="0.45">
      <c r="A213" s="35" t="s">
        <v>9232</v>
      </c>
      <c r="B213" s="35" t="s">
        <v>9233</v>
      </c>
      <c r="C213" s="35" t="s">
        <v>9234</v>
      </c>
      <c r="D213" s="35" t="s">
        <v>9235</v>
      </c>
    </row>
    <row r="214" spans="1:4" ht="15.4" x14ac:dyDescent="0.45">
      <c r="A214" s="35" t="s">
        <v>9236</v>
      </c>
      <c r="B214" s="35" t="s">
        <v>9237</v>
      </c>
      <c r="C214" s="35" t="s">
        <v>9238</v>
      </c>
      <c r="D214" s="35" t="s">
        <v>9239</v>
      </c>
    </row>
    <row r="215" spans="1:4" ht="15.4" x14ac:dyDescent="0.45">
      <c r="A215" s="34" t="s">
        <v>9240</v>
      </c>
      <c r="B215" s="34" t="s">
        <v>9241</v>
      </c>
      <c r="C215" s="34" t="s">
        <v>9242</v>
      </c>
      <c r="D215" s="34" t="s">
        <v>9243</v>
      </c>
    </row>
    <row r="216" spans="1:4" ht="15.4" x14ac:dyDescent="0.45">
      <c r="A216" s="35" t="s">
        <v>9244</v>
      </c>
      <c r="B216" s="35" t="s">
        <v>9245</v>
      </c>
      <c r="C216" s="35" t="s">
        <v>9246</v>
      </c>
      <c r="D216" s="35" t="s">
        <v>9247</v>
      </c>
    </row>
    <row r="217" spans="1:4" ht="15.4" x14ac:dyDescent="0.45">
      <c r="A217" s="34" t="s">
        <v>9248</v>
      </c>
      <c r="B217" s="34" t="s">
        <v>9249</v>
      </c>
      <c r="C217" s="34" t="s">
        <v>9250</v>
      </c>
      <c r="D217" s="34" t="s">
        <v>9251</v>
      </c>
    </row>
    <row r="218" spans="1:4" ht="15.4" x14ac:dyDescent="0.45">
      <c r="A218" s="35" t="s">
        <v>9252</v>
      </c>
      <c r="B218" s="35" t="s">
        <v>9253</v>
      </c>
      <c r="C218" s="35" t="s">
        <v>9254</v>
      </c>
      <c r="D218" s="35" t="s">
        <v>9255</v>
      </c>
    </row>
    <row r="219" spans="1:4" ht="15.4" x14ac:dyDescent="0.45">
      <c r="A219" s="34" t="s">
        <v>9256</v>
      </c>
      <c r="B219" s="34" t="s">
        <v>9257</v>
      </c>
      <c r="C219" s="34" t="s">
        <v>9258</v>
      </c>
      <c r="D219" s="34" t="s">
        <v>9259</v>
      </c>
    </row>
    <row r="220" spans="1:4" ht="15.4" x14ac:dyDescent="0.45">
      <c r="A220" s="35" t="s">
        <v>9260</v>
      </c>
      <c r="B220" s="35" t="s">
        <v>9261</v>
      </c>
      <c r="C220" s="35" t="s">
        <v>9262</v>
      </c>
      <c r="D220" s="35" t="s">
        <v>9263</v>
      </c>
    </row>
    <row r="221" spans="1:4" ht="15.4" x14ac:dyDescent="0.45">
      <c r="A221" s="34" t="s">
        <v>9264</v>
      </c>
      <c r="B221" s="34" t="s">
        <v>9265</v>
      </c>
      <c r="C221" s="34" t="s">
        <v>9266</v>
      </c>
      <c r="D221" s="34" t="s">
        <v>9267</v>
      </c>
    </row>
    <row r="222" spans="1:4" ht="15.4" x14ac:dyDescent="0.45">
      <c r="A222" s="35" t="s">
        <v>9268</v>
      </c>
      <c r="B222" s="35" t="s">
        <v>9269</v>
      </c>
      <c r="C222" s="35" t="s">
        <v>9270</v>
      </c>
      <c r="D222" s="35" t="s">
        <v>8235</v>
      </c>
    </row>
    <row r="223" spans="1:4" ht="15.4" x14ac:dyDescent="0.45">
      <c r="A223" s="34" t="s">
        <v>9271</v>
      </c>
      <c r="B223" s="34" t="s">
        <v>9272</v>
      </c>
      <c r="C223" s="34" t="s">
        <v>9273</v>
      </c>
      <c r="D223" s="34" t="s">
        <v>8240</v>
      </c>
    </row>
    <row r="224" spans="1:4" ht="15.4" x14ac:dyDescent="0.45">
      <c r="A224" s="35" t="s">
        <v>9274</v>
      </c>
      <c r="B224" s="35" t="s">
        <v>9275</v>
      </c>
      <c r="C224" s="35" t="s">
        <v>9276</v>
      </c>
      <c r="D224" s="35" t="s">
        <v>9277</v>
      </c>
    </row>
    <row r="225" spans="1:4" ht="15.4" x14ac:dyDescent="0.45">
      <c r="A225" s="34" t="s">
        <v>9278</v>
      </c>
      <c r="B225" s="34" t="s">
        <v>9279</v>
      </c>
      <c r="C225" s="34" t="s">
        <v>9280</v>
      </c>
      <c r="D225" s="34" t="s">
        <v>9281</v>
      </c>
    </row>
    <row r="226" spans="1:4" ht="15.4" x14ac:dyDescent="0.45">
      <c r="A226" s="35" t="s">
        <v>9282</v>
      </c>
      <c r="B226" s="35" t="s">
        <v>9283</v>
      </c>
      <c r="C226" s="35" t="s">
        <v>9284</v>
      </c>
      <c r="D226" s="35" t="s">
        <v>9285</v>
      </c>
    </row>
    <row r="227" spans="1:4" ht="15.4" x14ac:dyDescent="0.45">
      <c r="A227" s="34" t="s">
        <v>9286</v>
      </c>
      <c r="B227" s="34" t="s">
        <v>9287</v>
      </c>
      <c r="C227" s="34" t="s">
        <v>9288</v>
      </c>
      <c r="D227" s="34" t="s">
        <v>9289</v>
      </c>
    </row>
    <row r="228" spans="1:4" ht="15.4" x14ac:dyDescent="0.45">
      <c r="A228" s="35" t="s">
        <v>9290</v>
      </c>
      <c r="B228" s="35" t="s">
        <v>9291</v>
      </c>
      <c r="C228" s="35" t="s">
        <v>9292</v>
      </c>
      <c r="D228" s="35" t="s">
        <v>9293</v>
      </c>
    </row>
    <row r="229" spans="1:4" ht="15.4" x14ac:dyDescent="0.45">
      <c r="A229" s="34" t="s">
        <v>9294</v>
      </c>
      <c r="B229" s="34" t="s">
        <v>9295</v>
      </c>
      <c r="C229" s="34" t="s">
        <v>9296</v>
      </c>
      <c r="D229" s="34" t="s">
        <v>9297</v>
      </c>
    </row>
    <row r="230" spans="1:4" ht="15.4" x14ac:dyDescent="0.45">
      <c r="A230" s="35" t="s">
        <v>9298</v>
      </c>
      <c r="B230" s="35" t="s">
        <v>9299</v>
      </c>
      <c r="C230" s="35" t="s">
        <v>9300</v>
      </c>
      <c r="D230" s="35" t="s">
        <v>9301</v>
      </c>
    </row>
    <row r="231" spans="1:4" ht="15.4" x14ac:dyDescent="0.45">
      <c r="A231" s="34" t="s">
        <v>9302</v>
      </c>
      <c r="B231" s="34" t="s">
        <v>9303</v>
      </c>
      <c r="C231" s="34" t="s">
        <v>9304</v>
      </c>
      <c r="D231" s="34" t="s">
        <v>9305</v>
      </c>
    </row>
    <row r="232" spans="1:4" ht="15.4" x14ac:dyDescent="0.45">
      <c r="A232" s="35" t="s">
        <v>9306</v>
      </c>
      <c r="B232" s="35" t="s">
        <v>9307</v>
      </c>
      <c r="C232" s="35" t="s">
        <v>9308</v>
      </c>
      <c r="D232" s="35" t="s">
        <v>9309</v>
      </c>
    </row>
    <row r="233" spans="1:4" ht="15.4" x14ac:dyDescent="0.45">
      <c r="A233" s="34" t="s">
        <v>9310</v>
      </c>
      <c r="B233" s="34" t="s">
        <v>9311</v>
      </c>
      <c r="C233" s="34" t="s">
        <v>9312</v>
      </c>
      <c r="D233" s="34" t="s">
        <v>9313</v>
      </c>
    </row>
    <row r="234" spans="1:4" ht="15.4" x14ac:dyDescent="0.45">
      <c r="A234" s="35" t="s">
        <v>9314</v>
      </c>
      <c r="B234" s="35" t="s">
        <v>9315</v>
      </c>
      <c r="C234" s="35" t="s">
        <v>9316</v>
      </c>
      <c r="D234" s="35" t="s">
        <v>9317</v>
      </c>
    </row>
    <row r="235" spans="1:4" ht="15.4" x14ac:dyDescent="0.45">
      <c r="A235" s="34" t="s">
        <v>9318</v>
      </c>
      <c r="B235" s="34" t="s">
        <v>9319</v>
      </c>
      <c r="C235" s="34" t="s">
        <v>9320</v>
      </c>
      <c r="D235" s="34" t="s">
        <v>9321</v>
      </c>
    </row>
    <row r="236" spans="1:4" ht="15.4" x14ac:dyDescent="0.45">
      <c r="A236" s="35" t="s">
        <v>9322</v>
      </c>
      <c r="B236" s="35" t="s">
        <v>9323</v>
      </c>
      <c r="C236" s="35" t="s">
        <v>9324</v>
      </c>
      <c r="D236" s="35" t="s">
        <v>9325</v>
      </c>
    </row>
    <row r="237" spans="1:4" ht="15.4" x14ac:dyDescent="0.45">
      <c r="A237" s="34" t="s">
        <v>9326</v>
      </c>
      <c r="B237" s="34" t="s">
        <v>9327</v>
      </c>
      <c r="C237" s="34" t="s">
        <v>9328</v>
      </c>
      <c r="D237" s="34" t="s">
        <v>9329</v>
      </c>
    </row>
    <row r="238" spans="1:4" ht="15.4" x14ac:dyDescent="0.45">
      <c r="A238" s="35" t="s">
        <v>9330</v>
      </c>
      <c r="B238" s="35" t="s">
        <v>9331</v>
      </c>
      <c r="C238" s="35" t="s">
        <v>9332</v>
      </c>
      <c r="D238" s="35" t="s">
        <v>9333</v>
      </c>
    </row>
    <row r="239" spans="1:4" ht="15.4" x14ac:dyDescent="0.45">
      <c r="A239" s="34" t="s">
        <v>9334</v>
      </c>
      <c r="B239" s="34" t="s">
        <v>9335</v>
      </c>
      <c r="C239" s="34" t="s">
        <v>9336</v>
      </c>
      <c r="D239" s="34" t="s">
        <v>9337</v>
      </c>
    </row>
    <row r="240" spans="1:4" ht="15.4" x14ac:dyDescent="0.45">
      <c r="A240" s="35" t="s">
        <v>9186</v>
      </c>
      <c r="B240" s="35" t="s">
        <v>9338</v>
      </c>
      <c r="C240" s="35" t="s">
        <v>9339</v>
      </c>
      <c r="D240" s="35" t="s">
        <v>9340</v>
      </c>
    </row>
    <row r="241" spans="1:4" ht="15.4" x14ac:dyDescent="0.45">
      <c r="A241" s="34" t="s">
        <v>9341</v>
      </c>
      <c r="B241" s="34" t="s">
        <v>9342</v>
      </c>
      <c r="C241" s="34" t="s">
        <v>9343</v>
      </c>
      <c r="D241" s="34" t="s">
        <v>8225</v>
      </c>
    </row>
    <row r="242" spans="1:4" ht="15.4" x14ac:dyDescent="0.45">
      <c r="A242" s="35" t="s">
        <v>9344</v>
      </c>
      <c r="B242" s="35" t="s">
        <v>9345</v>
      </c>
      <c r="C242" s="35" t="s">
        <v>9346</v>
      </c>
      <c r="D242" s="35" t="s">
        <v>9173</v>
      </c>
    </row>
    <row r="243" spans="1:4" ht="15.4" x14ac:dyDescent="0.45">
      <c r="A243" s="34" t="s">
        <v>9347</v>
      </c>
      <c r="B243" s="34" t="s">
        <v>9348</v>
      </c>
      <c r="C243" s="34" t="s">
        <v>9349</v>
      </c>
      <c r="D243" s="34" t="s">
        <v>8224</v>
      </c>
    </row>
    <row r="244" spans="1:4" ht="15.4" x14ac:dyDescent="0.45">
      <c r="A244" s="35" t="s">
        <v>9350</v>
      </c>
      <c r="B244" s="35" t="s">
        <v>9351</v>
      </c>
      <c r="C244" s="35" t="s">
        <v>9352</v>
      </c>
      <c r="D244" s="35" t="s">
        <v>9353</v>
      </c>
    </row>
    <row r="245" spans="1:4" ht="15.4" x14ac:dyDescent="0.45">
      <c r="A245" s="34" t="s">
        <v>9354</v>
      </c>
      <c r="B245" s="34" t="s">
        <v>9355</v>
      </c>
      <c r="C245" s="34" t="s">
        <v>9356</v>
      </c>
      <c r="D245" s="34" t="s">
        <v>9357</v>
      </c>
    </row>
    <row r="246" spans="1:4" ht="15.4" x14ac:dyDescent="0.45">
      <c r="A246" s="35" t="s">
        <v>9358</v>
      </c>
      <c r="B246" s="35" t="s">
        <v>9359</v>
      </c>
      <c r="C246" s="35" t="s">
        <v>9360</v>
      </c>
      <c r="D246" s="35" t="s">
        <v>9361</v>
      </c>
    </row>
    <row r="247" spans="1:4" ht="15.4" x14ac:dyDescent="0.45">
      <c r="A247" s="34" t="s">
        <v>9362</v>
      </c>
      <c r="B247" s="34" t="s">
        <v>9363</v>
      </c>
      <c r="C247" s="34" t="s">
        <v>9364</v>
      </c>
      <c r="D247" s="34" t="s">
        <v>9365</v>
      </c>
    </row>
    <row r="248" spans="1:4" ht="15.4" x14ac:dyDescent="0.45">
      <c r="A248" s="35" t="s">
        <v>9366</v>
      </c>
      <c r="B248" s="35" t="s">
        <v>9367</v>
      </c>
      <c r="C248" s="35" t="s">
        <v>9368</v>
      </c>
      <c r="D248" s="35" t="s">
        <v>9369</v>
      </c>
    </row>
    <row r="249" spans="1:4" ht="15.4" x14ac:dyDescent="0.45">
      <c r="A249" s="34" t="s">
        <v>9370</v>
      </c>
      <c r="B249" s="34" t="s">
        <v>9371</v>
      </c>
      <c r="C249" s="34" t="s">
        <v>9372</v>
      </c>
      <c r="D249" s="34" t="s">
        <v>9373</v>
      </c>
    </row>
    <row r="250" spans="1:4" ht="15.4" x14ac:dyDescent="0.45">
      <c r="A250" s="35" t="s">
        <v>9374</v>
      </c>
      <c r="B250" s="35" t="s">
        <v>9375</v>
      </c>
      <c r="C250" s="35" t="s">
        <v>9376</v>
      </c>
      <c r="D250" s="35" t="s">
        <v>9377</v>
      </c>
    </row>
    <row r="251" spans="1:4" ht="15.4" x14ac:dyDescent="0.45">
      <c r="A251" s="34" t="s">
        <v>9378</v>
      </c>
      <c r="B251" s="34" t="s">
        <v>9379</v>
      </c>
      <c r="C251" s="34" t="s">
        <v>9380</v>
      </c>
      <c r="D251" s="34" t="s">
        <v>9381</v>
      </c>
    </row>
    <row r="252" spans="1:4" ht="15.4" x14ac:dyDescent="0.45">
      <c r="A252" s="35" t="s">
        <v>9382</v>
      </c>
      <c r="B252" s="35" t="s">
        <v>9383</v>
      </c>
      <c r="C252" s="35" t="s">
        <v>9384</v>
      </c>
      <c r="D252" s="35" t="s">
        <v>9385</v>
      </c>
    </row>
    <row r="253" spans="1:4" ht="15.4" x14ac:dyDescent="0.45">
      <c r="A253" s="34" t="s">
        <v>9386</v>
      </c>
      <c r="B253" s="34" t="s">
        <v>9387</v>
      </c>
      <c r="C253" s="34" t="s">
        <v>9388</v>
      </c>
      <c r="D253" s="34" t="s">
        <v>9389</v>
      </c>
    </row>
    <row r="254" spans="1:4" ht="15.4" x14ac:dyDescent="0.45">
      <c r="A254" s="35" t="s">
        <v>9390</v>
      </c>
      <c r="B254" s="35" t="s">
        <v>9391</v>
      </c>
      <c r="C254" s="35" t="s">
        <v>9392</v>
      </c>
      <c r="D254" s="35" t="s">
        <v>9393</v>
      </c>
    </row>
    <row r="255" spans="1:4" ht="15.4" x14ac:dyDescent="0.45">
      <c r="A255" s="34" t="s">
        <v>9394</v>
      </c>
      <c r="B255" s="34" t="s">
        <v>9395</v>
      </c>
      <c r="C255" s="34" t="s">
        <v>9396</v>
      </c>
      <c r="D255" s="34" t="s">
        <v>9397</v>
      </c>
    </row>
    <row r="256" spans="1:4" ht="15.4" x14ac:dyDescent="0.45">
      <c r="A256" s="37" t="s">
        <v>9398</v>
      </c>
      <c r="B256" s="37" t="s">
        <v>9399</v>
      </c>
      <c r="C256" s="37" t="s">
        <v>9400</v>
      </c>
      <c r="D256" s="37" t="s">
        <v>9401</v>
      </c>
    </row>
    <row r="257" spans="1:4" ht="15.4" x14ac:dyDescent="0.45">
      <c r="A257" s="34" t="s">
        <v>9402</v>
      </c>
      <c r="B257" s="34" t="s">
        <v>9403</v>
      </c>
      <c r="C257" s="34"/>
      <c r="D257" s="34"/>
    </row>
    <row r="258" spans="1:4" ht="15.4" x14ac:dyDescent="0.45">
      <c r="A258" s="35" t="s">
        <v>9404</v>
      </c>
      <c r="B258" s="35" t="s">
        <v>9405</v>
      </c>
      <c r="C258" s="35"/>
      <c r="D258" s="31"/>
    </row>
  </sheetData>
  <autoFilter ref="A8:D8" xr:uid="{4FBE843D-BA54-4CC9-B08C-E7B4ABE7EC27}">
    <sortState xmlns:xlrd2="http://schemas.microsoft.com/office/spreadsheetml/2017/richdata2" ref="A9:D62">
      <sortCondition ref="A8"/>
    </sortState>
  </autoFilter>
  <hyperlinks>
    <hyperlink ref="A2" r:id="rId1" xr:uid="{5AA2F313-8BF9-4B9F-BF04-A8F8D1E3D9D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Check (Data)</vt:lpstr>
      <vt:lpstr>Deadline Analysis</vt:lpstr>
      <vt:lpstr>PT (Project Success &amp; Trends)</vt:lpstr>
      <vt:lpstr>Possible Tables (Summary)</vt:lpstr>
      <vt:lpstr>Possible Tables (Work)</vt:lpstr>
      <vt:lpstr>Bonus</vt:lpstr>
      <vt:lpstr>Pivot_Launch &amp; Deadline Date</vt:lpstr>
      <vt:lpstr>Pivot_SubCategory</vt:lpstr>
      <vt:lpstr>Pivot_Category</vt:lpstr>
      <vt:lpstr>Data</vt:lpstr>
      <vt:lpstr>Supplimental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Josie Amaro</cp:lastModifiedBy>
  <dcterms:created xsi:type="dcterms:W3CDTF">2017-04-20T15:17:24Z</dcterms:created>
  <dcterms:modified xsi:type="dcterms:W3CDTF">2019-11-03T13:12:32Z</dcterms:modified>
</cp:coreProperties>
</file>